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9.xml" ContentType="application/vnd.ms-office.activeX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20" yWindow="-120" windowWidth="20730" windowHeight="11760" tabRatio="788" activeTab="8"/>
  </bookViews>
  <sheets>
    <sheet name="Welcome" sheetId="2" r:id="rId1"/>
    <sheet name="DSR" sheetId="3" r:id="rId2"/>
    <sheet name="Sheet1" sheetId="19" r:id="rId3"/>
    <sheet name="Navig8VesselPools2014" sheetId="4" r:id="rId4"/>
    <sheet name="LiangHuishan" sheetId="14" r:id="rId5"/>
    <sheet name="Rates" sheetId="5" r:id="rId6"/>
    <sheet name="Sheet2" sheetId="20" r:id="rId7"/>
    <sheet name="Invoice" sheetId="6" r:id="rId8"/>
    <sheet name="Tracker" sheetId="7" r:id="rId9"/>
    <sheet name="ShellAcc" sheetId="18" r:id="rId10"/>
    <sheet name="ArchiveTracker" sheetId="16" r:id="rId11"/>
    <sheet name="email" sheetId="13" r:id="rId12"/>
    <sheet name="work" sheetId="8" state="hidden" r:id="rId13"/>
    <sheet name="PoolAddresses" sheetId="11" r:id="rId14"/>
    <sheet name="Shell NWE" sheetId="15" r:id="rId15"/>
    <sheet name="Ultranav" sheetId="17" r:id="rId16"/>
  </sheets>
  <functionGroups/>
  <definedNames>
    <definedName name="_xlnm._FilterDatabase" localSheetId="10" hidden="1">ArchiveTracker!$A$1:$AB$8760</definedName>
    <definedName name="_xlnm._FilterDatabase" localSheetId="1" hidden="1">DSR!$A$2:$L$3529</definedName>
    <definedName name="_xlnm._FilterDatabase" localSheetId="5" hidden="1">Rates!$A$1:$B$49</definedName>
    <definedName name="_xlnm._FilterDatabase" localSheetId="9" hidden="1">ShellAcc!$A$1:$F$241</definedName>
    <definedName name="_xlnm._FilterDatabase" localSheetId="8" hidden="1">Tracker!$A$1:$N$2748</definedName>
    <definedName name="_xlnm.Print_Area" localSheetId="1">DSR!$A$2:$J$2</definedName>
    <definedName name="_xlnm.Print_Area" localSheetId="7">Invoice!$B$1:$M$72</definedName>
    <definedName name="_xlnm.Print_Titles" localSheetId="10">ArchiveTracker!$1:$1</definedName>
    <definedName name="_xlnm.Print_Titles" localSheetId="8">Tracker!$1:$1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803" i="7"/>
  <c r="R2804"/>
  <c r="R2805"/>
  <c r="R2806"/>
  <c r="R2807"/>
  <c r="R2808"/>
  <c r="R2809"/>
  <c r="R2810"/>
  <c r="R2811"/>
  <c r="R2812"/>
  <c r="R2813"/>
  <c r="R2814"/>
  <c r="R2815"/>
  <c r="R2816"/>
  <c r="R2817"/>
  <c r="R2802"/>
  <c r="R2801"/>
  <c r="R2800"/>
  <c r="R2799"/>
  <c r="R2798"/>
  <c r="R2797"/>
  <c r="R2796"/>
  <c r="R2795"/>
  <c r="R2794"/>
  <c r="R2793"/>
  <c r="R2792"/>
  <c r="R2791"/>
  <c r="R2790"/>
  <c r="R2789"/>
  <c r="R2788"/>
  <c r="R2787"/>
  <c r="R2786"/>
  <c r="R2785"/>
  <c r="R2784"/>
  <c r="R2783"/>
  <c r="R2782"/>
  <c r="R2781"/>
  <c r="R2780"/>
  <c r="R2779"/>
  <c r="R2778"/>
  <c r="R2777"/>
  <c r="R2776"/>
  <c r="R2775"/>
  <c r="R2774"/>
  <c r="R2773"/>
  <c r="R2772"/>
  <c r="R2771"/>
  <c r="R2770"/>
  <c r="R2769"/>
  <c r="R2768"/>
  <c r="R2767"/>
  <c r="R2766"/>
  <c r="R2765"/>
  <c r="R2764"/>
  <c r="R2763"/>
  <c r="R2762"/>
  <c r="R2761"/>
  <c r="R2760"/>
  <c r="R2759"/>
  <c r="R2758"/>
  <c r="R2757"/>
  <c r="R2756"/>
  <c r="R2755"/>
  <c r="R2754"/>
  <c r="R2753"/>
  <c r="R2752"/>
  <c r="R2751"/>
  <c r="R2750"/>
  <c r="R2749"/>
  <c r="AE3563" i="3"/>
  <c r="AE3564"/>
  <c r="AE3565"/>
  <c r="AE3566"/>
  <c r="AE3567"/>
  <c r="AE3568"/>
  <c r="AE3569"/>
  <c r="AE3570"/>
  <c r="AE3571"/>
  <c r="AE3572"/>
  <c r="AE3573"/>
  <c r="AE3574"/>
  <c r="AE3575"/>
  <c r="AE3576"/>
  <c r="AE3577"/>
  <c r="AE3578"/>
  <c r="AE3579"/>
  <c r="AE3580"/>
  <c r="AE3581"/>
  <c r="AE3582"/>
  <c r="AE3583"/>
  <c r="AE3584"/>
  <c r="AE3585"/>
  <c r="AE3586"/>
  <c r="AE3587"/>
  <c r="AE3588"/>
  <c r="AE3589"/>
  <c r="AE3590"/>
  <c r="AE3591"/>
  <c r="AE3592"/>
  <c r="AE3593"/>
  <c r="AE3594"/>
  <c r="AE3595"/>
  <c r="AE3596"/>
  <c r="AE3597"/>
  <c r="AE3598"/>
  <c r="AE3599"/>
  <c r="AE3600"/>
  <c r="AE3601"/>
  <c r="AE3602"/>
  <c r="AE3603"/>
  <c r="AE3604"/>
  <c r="AE3605"/>
  <c r="AE3606"/>
  <c r="AE3607"/>
  <c r="AE3608"/>
  <c r="AE3609"/>
  <c r="AE3610"/>
  <c r="AE3611"/>
  <c r="AE3612"/>
  <c r="AE3613"/>
  <c r="AE3614"/>
  <c r="AE3615"/>
  <c r="AE3616"/>
  <c r="AE3617"/>
  <c r="AE3618"/>
  <c r="AE3619"/>
  <c r="AE3620"/>
  <c r="AE3621"/>
  <c r="AE3622"/>
  <c r="AE3623"/>
  <c r="AE3624"/>
  <c r="AE3625"/>
  <c r="AE3626"/>
  <c r="AE3627"/>
  <c r="AE3628"/>
  <c r="AE3629"/>
  <c r="AA3563"/>
  <c r="AA3564"/>
  <c r="AA3565"/>
  <c r="AA3566"/>
  <c r="AA3567"/>
  <c r="AA3568"/>
  <c r="AA3569"/>
  <c r="AA3570"/>
  <c r="AA3571"/>
  <c r="AA3572"/>
  <c r="AA3573"/>
  <c r="AA3574"/>
  <c r="AA3575"/>
  <c r="AA3576"/>
  <c r="AA3577"/>
  <c r="AA3578"/>
  <c r="AA3579"/>
  <c r="AA3580"/>
  <c r="AA3581"/>
  <c r="AA3582"/>
  <c r="AA3583"/>
  <c r="AA3584"/>
  <c r="AA3585"/>
  <c r="AA3586"/>
  <c r="AA3587"/>
  <c r="AA3588"/>
  <c r="AA3589"/>
  <c r="AA3590"/>
  <c r="AA3591"/>
  <c r="AA3592"/>
  <c r="AA3593"/>
  <c r="AA3594"/>
  <c r="AA3595"/>
  <c r="AA3596"/>
  <c r="AA3597"/>
  <c r="AA3598"/>
  <c r="AA3599"/>
  <c r="AA3600"/>
  <c r="AA3601"/>
  <c r="AA3602"/>
  <c r="AA3603"/>
  <c r="AA3604"/>
  <c r="AA3605"/>
  <c r="AA3606"/>
  <c r="AA3607"/>
  <c r="AA3608"/>
  <c r="AA3609"/>
  <c r="AA3610"/>
  <c r="AA3611"/>
  <c r="AA3612"/>
  <c r="AA3613"/>
  <c r="AA3614"/>
  <c r="AA3615"/>
  <c r="AA3616"/>
  <c r="AA3617"/>
  <c r="AA3618"/>
  <c r="AA3619"/>
  <c r="AA3620"/>
  <c r="AA3621"/>
  <c r="AA3622"/>
  <c r="AA3623"/>
  <c r="AA3624"/>
  <c r="AA3625"/>
  <c r="AA3626"/>
  <c r="AA3627"/>
  <c r="M3616"/>
  <c r="M3615"/>
  <c r="M3614"/>
  <c r="M3613"/>
  <c r="M3612"/>
  <c r="M3611"/>
  <c r="M3610"/>
  <c r="M3609"/>
  <c r="M3608"/>
  <c r="M3607"/>
  <c r="M3606"/>
  <c r="M3605"/>
  <c r="M3604"/>
  <c r="M3603"/>
  <c r="M3602"/>
  <c r="M3601"/>
  <c r="M3600"/>
  <c r="M3599"/>
  <c r="M3598"/>
  <c r="M3597"/>
  <c r="M3596"/>
  <c r="M3595"/>
  <c r="M3594"/>
  <c r="M3593"/>
  <c r="M3592"/>
  <c r="M3591"/>
  <c r="M3590"/>
  <c r="M3589"/>
  <c r="M3588"/>
  <c r="M3587"/>
  <c r="M3586"/>
  <c r="M3585"/>
  <c r="M3584"/>
  <c r="M3583"/>
  <c r="M3582"/>
  <c r="M3581"/>
  <c r="M3580"/>
  <c r="M3579"/>
  <c r="M3578"/>
  <c r="M3577"/>
  <c r="M3576"/>
  <c r="M3575"/>
  <c r="M3574"/>
  <c r="M3573"/>
  <c r="M3572"/>
  <c r="M3571"/>
  <c r="M3570"/>
  <c r="M3569"/>
  <c r="M3568"/>
  <c r="M3567"/>
  <c r="M3566"/>
  <c r="M3565"/>
  <c r="M3564"/>
  <c r="M3563"/>
  <c r="AA3532"/>
  <c r="AA3533"/>
  <c r="AA3534"/>
  <c r="AA3535"/>
  <c r="AA3536"/>
  <c r="AA3537"/>
  <c r="AA3538"/>
  <c r="AA3539"/>
  <c r="AA3540"/>
  <c r="AA3541"/>
  <c r="AA3542"/>
  <c r="AA3543"/>
  <c r="AA3544"/>
  <c r="AA3545"/>
  <c r="AA3546"/>
  <c r="AA3547"/>
  <c r="AA3548"/>
  <c r="AA3549"/>
  <c r="AA3550"/>
  <c r="AA3551"/>
  <c r="AA3552"/>
  <c r="AA3553"/>
  <c r="AA3554"/>
  <c r="AA3555"/>
  <c r="AA3556"/>
  <c r="AA3557"/>
  <c r="AA3558"/>
  <c r="AA3559"/>
  <c r="AA3560"/>
  <c r="AA3561"/>
  <c r="AA3562"/>
  <c r="R2748" i="7"/>
  <c r="R2747"/>
  <c r="R2746"/>
  <c r="R2745"/>
  <c r="R2744"/>
  <c r="R2743"/>
  <c r="R2742"/>
  <c r="R2741"/>
  <c r="R2740"/>
  <c r="R2739"/>
  <c r="R2738"/>
  <c r="R2737"/>
  <c r="R2736"/>
  <c r="R2735"/>
  <c r="R2734"/>
  <c r="R2733"/>
  <c r="R2732"/>
  <c r="R2731"/>
  <c r="R2730"/>
  <c r="R2729"/>
  <c r="R2728"/>
  <c r="R2727"/>
  <c r="R2726"/>
  <c r="R2725"/>
  <c r="R2724"/>
  <c r="R2723"/>
  <c r="R2722"/>
  <c r="R2721"/>
  <c r="R2720"/>
  <c r="R2719"/>
  <c r="R2718"/>
  <c r="R2717"/>
  <c r="R2716"/>
  <c r="R2715"/>
  <c r="R2714"/>
  <c r="R2713"/>
  <c r="R2712"/>
  <c r="R2711"/>
  <c r="R2672"/>
  <c r="R2692"/>
  <c r="R2693"/>
  <c r="R2694"/>
  <c r="R2695"/>
  <c r="R2696"/>
  <c r="R2697"/>
  <c r="R2698"/>
  <c r="R2699"/>
  <c r="R2700"/>
  <c r="R2701"/>
  <c r="R2702"/>
  <c r="R2703"/>
  <c r="R2704"/>
  <c r="R2705"/>
  <c r="R2706"/>
  <c r="R2707"/>
  <c r="R2708"/>
  <c r="R2709"/>
  <c r="R2710"/>
  <c r="AB2672" l="1"/>
  <c r="AA3446" i="3" l="1"/>
  <c r="AA3352"/>
  <c r="AA3353"/>
  <c r="AA3354"/>
  <c r="AA3355"/>
  <c r="AA3356"/>
  <c r="AA3357"/>
  <c r="AA3358"/>
  <c r="AA3359"/>
  <c r="AA3360"/>
  <c r="AA3361"/>
  <c r="AA3362"/>
  <c r="AA3363"/>
  <c r="AA3364"/>
  <c r="AA3365"/>
  <c r="AA3366"/>
  <c r="AA3367"/>
  <c r="AA3368"/>
  <c r="AA3369"/>
  <c r="AA3370"/>
  <c r="AA3371"/>
  <c r="AA3372"/>
  <c r="AA3373"/>
  <c r="AA3374"/>
  <c r="AA3375"/>
  <c r="AA3376"/>
  <c r="AA3377"/>
  <c r="AA3378"/>
  <c r="AA3379"/>
  <c r="AA3380"/>
  <c r="AA3381"/>
  <c r="AA3382"/>
  <c r="AA3383"/>
  <c r="AA3384"/>
  <c r="AA3385"/>
  <c r="AA3386"/>
  <c r="AA3387"/>
  <c r="AA3388"/>
  <c r="AA3389"/>
  <c r="AA3390"/>
  <c r="AA3391"/>
  <c r="AA3392"/>
  <c r="AA3393"/>
  <c r="AA3394"/>
  <c r="AA3395"/>
  <c r="AA3396"/>
  <c r="AA3397"/>
  <c r="AA3398"/>
  <c r="AA3399"/>
  <c r="AA3400"/>
  <c r="AA3401"/>
  <c r="AA3402"/>
  <c r="AA3403"/>
  <c r="AA3404"/>
  <c r="AA3405"/>
  <c r="AA3406"/>
  <c r="AA3407"/>
  <c r="AA3408"/>
  <c r="AA3409"/>
  <c r="AA3410"/>
  <c r="AA3411"/>
  <c r="AA3412"/>
  <c r="AA3413"/>
  <c r="AA3414"/>
  <c r="AA3415"/>
  <c r="AA3416"/>
  <c r="AA3417"/>
  <c r="AA3418"/>
  <c r="AA3419"/>
  <c r="AA3420"/>
  <c r="AA3421"/>
  <c r="AA3422"/>
  <c r="AA3423"/>
  <c r="AA3424"/>
  <c r="AA3425"/>
  <c r="AA3426"/>
  <c r="AA3427"/>
  <c r="AA3428"/>
  <c r="AA3429"/>
  <c r="AA3430"/>
  <c r="AA3431"/>
  <c r="AA3432"/>
  <c r="AA3433"/>
  <c r="AA3434"/>
  <c r="AA3435"/>
  <c r="AA3436"/>
  <c r="AA3437"/>
  <c r="AA3438"/>
  <c r="AA3439"/>
  <c r="AA3440"/>
  <c r="AA3441"/>
  <c r="AA3442"/>
  <c r="AA3443"/>
  <c r="AA3444"/>
  <c r="AA3445"/>
  <c r="AA3447"/>
  <c r="AA3448"/>
  <c r="AA3449"/>
  <c r="AA3450"/>
  <c r="AA3451"/>
  <c r="AA3452"/>
  <c r="AA3453"/>
  <c r="AA3454"/>
  <c r="AA3455"/>
  <c r="AA3456"/>
  <c r="AA3457"/>
  <c r="AA3458"/>
  <c r="AA3459"/>
  <c r="AA3460"/>
  <c r="AA3461"/>
  <c r="AA3462"/>
  <c r="AA3463"/>
  <c r="AA3464"/>
  <c r="AA3465"/>
  <c r="AA3466"/>
  <c r="AA3467"/>
  <c r="AA3468"/>
  <c r="AA3469"/>
  <c r="AA3470"/>
  <c r="AA3471"/>
  <c r="AA3472"/>
  <c r="AA3473"/>
  <c r="AA3474"/>
  <c r="AA3475"/>
  <c r="AA3476"/>
  <c r="AA3477"/>
  <c r="AA3478"/>
  <c r="AA3479"/>
  <c r="AA3480"/>
  <c r="AA3481"/>
  <c r="AA3482"/>
  <c r="AA3483"/>
  <c r="AA3484"/>
  <c r="AA3485"/>
  <c r="AA3486"/>
  <c r="AA3487"/>
  <c r="AA3488"/>
  <c r="AA3489"/>
  <c r="AA3490"/>
  <c r="AA3491"/>
  <c r="AA3492"/>
  <c r="AA3493"/>
  <c r="AA3494"/>
  <c r="AA3495"/>
  <c r="AA3496"/>
  <c r="AA3497"/>
  <c r="AA3498"/>
  <c r="AA3499"/>
  <c r="AA3500"/>
  <c r="AA3501"/>
  <c r="AA3502"/>
  <c r="AA3503"/>
  <c r="AA3504"/>
  <c r="AA3505"/>
  <c r="AA3506"/>
  <c r="AA3507"/>
  <c r="AA3508"/>
  <c r="AA3509"/>
  <c r="AA3510"/>
  <c r="AA3511"/>
  <c r="AA3512"/>
  <c r="AA3513"/>
  <c r="AA3514"/>
  <c r="AA3515"/>
  <c r="AA3516"/>
  <c r="AA3517"/>
  <c r="AA3518"/>
  <c r="AA3519"/>
  <c r="AA3520"/>
  <c r="AA3521"/>
  <c r="AA3522"/>
  <c r="AA3523"/>
  <c r="AA3524"/>
  <c r="AA3525"/>
  <c r="AA3526"/>
  <c r="AA3527"/>
  <c r="AA3528"/>
  <c r="AA3529"/>
  <c r="AA3530"/>
  <c r="AA3531"/>
  <c r="AB2557" i="7"/>
  <c r="AB2558"/>
  <c r="AB2559"/>
  <c r="AB2560"/>
  <c r="AB2561"/>
  <c r="AB2562"/>
  <c r="AB2563"/>
  <c r="AB2564"/>
  <c r="AB2565"/>
  <c r="AB2566"/>
  <c r="AB2567"/>
  <c r="AB2568"/>
  <c r="AB2569"/>
  <c r="AB2570"/>
  <c r="AB2571"/>
  <c r="AB2572"/>
  <c r="AB2573"/>
  <c r="AB2574"/>
  <c r="AB2575"/>
  <c r="AB2576"/>
  <c r="AB2577"/>
  <c r="AB2578"/>
  <c r="AB2579"/>
  <c r="AB2580"/>
  <c r="AB2581"/>
  <c r="AB2582"/>
  <c r="AB2583"/>
  <c r="AB2584"/>
  <c r="AB2585"/>
  <c r="AB2586"/>
  <c r="AB2587"/>
  <c r="AB2588"/>
  <c r="AB2589"/>
  <c r="AB2590"/>
  <c r="AB2591"/>
  <c r="AB2592"/>
  <c r="AB2593"/>
  <c r="AB2594"/>
  <c r="AB2595"/>
  <c r="AB2596"/>
  <c r="AB2597"/>
  <c r="AB2598"/>
  <c r="AB2599"/>
  <c r="AB2600"/>
  <c r="AB2601"/>
  <c r="AB2602"/>
  <c r="AB2603"/>
  <c r="AB2604"/>
  <c r="AB2605"/>
  <c r="AB2606"/>
  <c r="AB2607"/>
  <c r="AB2608"/>
  <c r="AB2609"/>
  <c r="AB2610"/>
  <c r="AB2611"/>
  <c r="AB2612"/>
  <c r="AB2613"/>
  <c r="AB2614"/>
  <c r="AB2615"/>
  <c r="AB2616"/>
  <c r="AB2617"/>
  <c r="AB2618"/>
  <c r="AB2619"/>
  <c r="AB2620"/>
  <c r="AB2621"/>
  <c r="AB2622"/>
  <c r="AB2623"/>
  <c r="AB2624"/>
  <c r="AB2625"/>
  <c r="AB2626"/>
  <c r="AB2627"/>
  <c r="AB2628"/>
  <c r="AB2629"/>
  <c r="AB2630"/>
  <c r="AB2631"/>
  <c r="AB2632"/>
  <c r="AB2633"/>
  <c r="AB2634"/>
  <c r="AB2635"/>
  <c r="AB2636"/>
  <c r="AB2637"/>
  <c r="AB2638"/>
  <c r="AB2639"/>
  <c r="AB2640"/>
  <c r="AB2641"/>
  <c r="AB2642"/>
  <c r="AB2643"/>
  <c r="AB2644"/>
  <c r="AB2645"/>
  <c r="AB2646"/>
  <c r="AB2647"/>
  <c r="AB2648"/>
  <c r="AB2649"/>
  <c r="AB2650"/>
  <c r="AB2651"/>
  <c r="AB2652"/>
  <c r="AB2653"/>
  <c r="AB2654"/>
  <c r="AB2655"/>
  <c r="AB2656"/>
  <c r="AB2657"/>
  <c r="AB2658"/>
  <c r="AB2659"/>
  <c r="AB2660"/>
  <c r="AB2661"/>
  <c r="AB2662"/>
  <c r="AB2663"/>
  <c r="AB2664"/>
  <c r="AB2665"/>
  <c r="AB2666"/>
  <c r="AB2667"/>
  <c r="AB2668"/>
  <c r="AB2669"/>
  <c r="AB2670"/>
  <c r="AB2671"/>
  <c r="AB2673"/>
  <c r="AB2674"/>
  <c r="AB2675"/>
  <c r="AB2676"/>
  <c r="AB2677"/>
  <c r="AB2678"/>
  <c r="AB2679"/>
  <c r="AB2680"/>
  <c r="AB2681"/>
  <c r="AB2682"/>
  <c r="AB2683"/>
  <c r="AB2684"/>
  <c r="AB2685"/>
  <c r="AB2686"/>
  <c r="AB2687"/>
  <c r="AB2688"/>
  <c r="AB2689"/>
  <c r="AB2690"/>
  <c r="AB2691"/>
  <c r="AB2692"/>
  <c r="AB2693"/>
  <c r="AB2694"/>
  <c r="AB2695"/>
  <c r="AB2696"/>
  <c r="AB2697"/>
  <c r="AB2698"/>
  <c r="AB2699"/>
  <c r="AB2700"/>
  <c r="AB2701"/>
  <c r="AB2702"/>
  <c r="AB2703"/>
  <c r="AB2704"/>
  <c r="AB2705"/>
  <c r="AB2706"/>
  <c r="AB2707"/>
  <c r="AB2708"/>
  <c r="AB2709"/>
  <c r="AB2710"/>
  <c r="AB2711"/>
  <c r="AB2712"/>
  <c r="AB2713"/>
  <c r="AB2714"/>
  <c r="AB2715"/>
  <c r="AB2716"/>
  <c r="AB2717"/>
  <c r="AB2718"/>
  <c r="AB2719"/>
  <c r="AB2720"/>
  <c r="AB2721"/>
  <c r="AB2722"/>
  <c r="AB2723"/>
  <c r="AB2724"/>
  <c r="AB2725"/>
  <c r="AB2726"/>
  <c r="AB2727"/>
  <c r="AB2728"/>
  <c r="AB2729"/>
  <c r="AB2730"/>
  <c r="AB2731"/>
  <c r="AB2732"/>
  <c r="AB2733"/>
  <c r="AB2734"/>
  <c r="AB2735"/>
  <c r="AB2736"/>
  <c r="AB2737"/>
  <c r="AB2738"/>
  <c r="AB2739"/>
  <c r="AB2740"/>
  <c r="AB2741"/>
  <c r="AB2742"/>
  <c r="AB2743"/>
  <c r="AB2744"/>
  <c r="AB2745"/>
  <c r="AB2746"/>
  <c r="AB2747"/>
  <c r="AB2748"/>
  <c r="AB2749"/>
  <c r="AB2750"/>
  <c r="AB2751"/>
  <c r="AB2752"/>
  <c r="AB2753"/>
  <c r="AB2754"/>
  <c r="AB2755"/>
  <c r="AB2756"/>
  <c r="AB2757"/>
  <c r="AB2758"/>
  <c r="AB2759"/>
  <c r="AB2760"/>
  <c r="AB2761"/>
  <c r="AB2762"/>
  <c r="AB2763"/>
  <c r="AB2764"/>
  <c r="AB2765"/>
  <c r="AB2766"/>
  <c r="AB2767"/>
  <c r="AB2768"/>
  <c r="AB2769"/>
  <c r="AB2770"/>
  <c r="AB2771"/>
  <c r="AB2772"/>
  <c r="AB2773"/>
  <c r="AB2774"/>
  <c r="AB2775"/>
  <c r="AB2776"/>
  <c r="AB2777"/>
  <c r="AB2778"/>
  <c r="AB2779"/>
  <c r="AB2780"/>
  <c r="AB2781"/>
  <c r="AB2782"/>
  <c r="AB2783"/>
  <c r="AB2784"/>
  <c r="AB2785"/>
  <c r="AB2786"/>
  <c r="AB2787"/>
  <c r="AB2788"/>
  <c r="AB2789"/>
  <c r="AB2790"/>
  <c r="AB2791"/>
  <c r="AB2792"/>
  <c r="AB2793"/>
  <c r="AB2794"/>
  <c r="AB2795"/>
  <c r="AB2796"/>
  <c r="AB2797"/>
  <c r="AB2798"/>
  <c r="AB2799"/>
  <c r="AB2800"/>
  <c r="AB2801"/>
  <c r="AB2802"/>
  <c r="AB2803"/>
  <c r="AB2804"/>
  <c r="AB2805"/>
  <c r="AB2806"/>
  <c r="AB2807"/>
  <c r="AB2808"/>
  <c r="AB2809"/>
  <c r="AB2810"/>
  <c r="AB2811"/>
  <c r="AB2812"/>
  <c r="AB2813"/>
  <c r="AB2814"/>
  <c r="AB2815"/>
  <c r="AB2816"/>
  <c r="AB2817"/>
  <c r="AB2818"/>
  <c r="AB2819"/>
  <c r="AB2820"/>
  <c r="AB2821"/>
  <c r="AB2822"/>
  <c r="AB2823"/>
  <c r="AB2824"/>
  <c r="AB2825"/>
  <c r="AB2826"/>
  <c r="AB2827"/>
  <c r="AB2828"/>
  <c r="AB2829"/>
  <c r="AB2830"/>
  <c r="AB2831"/>
  <c r="AB2832"/>
  <c r="AB2833"/>
  <c r="AB2834"/>
  <c r="AB2835"/>
  <c r="AB2836"/>
  <c r="AB2837"/>
  <c r="AB2838"/>
  <c r="AB2839"/>
  <c r="AB2840"/>
  <c r="AB2841"/>
  <c r="AB2842"/>
  <c r="AB2843"/>
  <c r="AB2844"/>
  <c r="AB2845"/>
  <c r="AB2846"/>
  <c r="AB2847"/>
  <c r="AB2848"/>
  <c r="AB2849"/>
  <c r="AB2850"/>
  <c r="AB2851"/>
  <c r="AB2852"/>
  <c r="AB2853"/>
  <c r="AB2854"/>
  <c r="AB2855"/>
  <c r="AB2856"/>
  <c r="AB2857"/>
  <c r="AB2858"/>
  <c r="AB2859"/>
  <c r="AB2860"/>
  <c r="AB2861"/>
  <c r="AB2862"/>
  <c r="AB2863"/>
  <c r="AB2864"/>
  <c r="AB2865"/>
  <c r="AB2866"/>
  <c r="AB2867"/>
  <c r="AB2868"/>
  <c r="AB2869"/>
  <c r="AB2870"/>
  <c r="AB2871"/>
  <c r="AB2872"/>
  <c r="AB2873"/>
  <c r="AB2874"/>
  <c r="AB2875"/>
  <c r="AB2876"/>
  <c r="AB2877"/>
  <c r="AB2878"/>
  <c r="AB2879"/>
  <c r="AB2880"/>
  <c r="AB2881"/>
  <c r="AB2882"/>
  <c r="AB2883"/>
  <c r="AB2884"/>
  <c r="AB2885"/>
  <c r="AB2886"/>
  <c r="AB2887"/>
  <c r="AB2888"/>
  <c r="AB2889"/>
  <c r="AB2890"/>
  <c r="AB2891"/>
  <c r="AB2892"/>
  <c r="AB2893"/>
  <c r="AB2894"/>
  <c r="AB2895"/>
  <c r="AB2896"/>
  <c r="AB2897"/>
  <c r="AB2898"/>
  <c r="AB2899"/>
  <c r="AB2900"/>
  <c r="AB2901"/>
  <c r="AB2902"/>
  <c r="AB2903"/>
  <c r="AB2904"/>
  <c r="AB2905"/>
  <c r="AB2906"/>
  <c r="AB2907"/>
  <c r="AB2908"/>
  <c r="AB2909"/>
  <c r="AB2910"/>
  <c r="AB2911"/>
  <c r="AB2912"/>
  <c r="AB2913"/>
  <c r="AB2914"/>
  <c r="AB2915"/>
  <c r="AB2916"/>
  <c r="AB2917"/>
  <c r="AB2918"/>
  <c r="AB2919"/>
  <c r="AB2920"/>
  <c r="AB2921"/>
  <c r="AB2922"/>
  <c r="AB2923"/>
  <c r="AB2924"/>
  <c r="AB2925"/>
  <c r="AB2926"/>
  <c r="AB2927"/>
  <c r="AB2928"/>
  <c r="AB2929"/>
  <c r="AB2930"/>
  <c r="AB2931"/>
  <c r="AB2932"/>
  <c r="AB2933"/>
  <c r="AB2934"/>
  <c r="AB2935"/>
  <c r="AB2936"/>
  <c r="AB2937"/>
  <c r="AB2938"/>
  <c r="AB2939"/>
  <c r="AB2940"/>
  <c r="AB2941"/>
  <c r="AB2942"/>
  <c r="AB2943"/>
  <c r="AB2944"/>
  <c r="AB2945"/>
  <c r="AB2946"/>
  <c r="AB2947"/>
  <c r="AB2948"/>
  <c r="AB2949"/>
  <c r="AB2950"/>
  <c r="AB2951"/>
  <c r="AB2952"/>
  <c r="AB2953"/>
  <c r="AB2954"/>
  <c r="AB2955"/>
  <c r="AB2956"/>
  <c r="AB2957"/>
  <c r="AB2958"/>
  <c r="AB2959"/>
  <c r="AB2960"/>
  <c r="AB2961"/>
  <c r="AB2962"/>
  <c r="AB2963"/>
  <c r="AB2964"/>
  <c r="AB2965"/>
  <c r="AB2966"/>
  <c r="AB2967"/>
  <c r="AB2968"/>
  <c r="AB2969"/>
  <c r="AB2970"/>
  <c r="AB2971"/>
  <c r="AB2972"/>
  <c r="AB2973"/>
  <c r="AB2974"/>
  <c r="AB2975"/>
  <c r="AB2976"/>
  <c r="AB2977"/>
  <c r="AB2978"/>
  <c r="AB2979"/>
  <c r="AB2980"/>
  <c r="AB2981"/>
  <c r="AB2982"/>
  <c r="AB2983"/>
  <c r="AB2984"/>
  <c r="AB2985"/>
  <c r="AB2986"/>
  <c r="AB2987"/>
  <c r="AB2988"/>
  <c r="AB2989"/>
  <c r="AB2990"/>
  <c r="AB2991"/>
  <c r="AB2992"/>
  <c r="AB2993"/>
  <c r="AB2994"/>
  <c r="AB2995"/>
  <c r="AB2996"/>
  <c r="AB2997"/>
  <c r="AB2998"/>
  <c r="AB2999"/>
  <c r="AB3000"/>
  <c r="AB3001"/>
  <c r="AB3002"/>
  <c r="AB3003"/>
  <c r="AB3004"/>
  <c r="AB3005"/>
  <c r="AB3006"/>
  <c r="AB3007"/>
  <c r="AB3008"/>
  <c r="AB3009"/>
  <c r="AB3010"/>
  <c r="AB3011"/>
  <c r="AB3012"/>
  <c r="AB3013"/>
  <c r="AB3014"/>
  <c r="AB3015"/>
  <c r="AB3016"/>
  <c r="AB3017"/>
  <c r="AB3018"/>
  <c r="AB3019"/>
  <c r="AB3020"/>
  <c r="AB3021"/>
  <c r="AB3022"/>
  <c r="AB3023"/>
  <c r="AB3024"/>
  <c r="AB3025"/>
  <c r="AB3026"/>
  <c r="AB3027"/>
  <c r="AB3028"/>
  <c r="AB3029"/>
  <c r="AB3030"/>
  <c r="AB3031"/>
  <c r="AB3032"/>
  <c r="AB3033"/>
  <c r="AB3034"/>
  <c r="AB3035"/>
  <c r="AB3036"/>
  <c r="AB3037"/>
  <c r="AB3038"/>
  <c r="AB3039"/>
  <c r="AB3040"/>
  <c r="AB3041"/>
  <c r="AB3042"/>
  <c r="AB3043"/>
  <c r="AB3044"/>
  <c r="AB3045"/>
  <c r="AB3046"/>
  <c r="AB3047"/>
  <c r="AB3048"/>
  <c r="AB3049"/>
  <c r="AB3050"/>
  <c r="AB3051"/>
  <c r="AB3052"/>
  <c r="AB3053"/>
  <c r="AB3054"/>
  <c r="AB3055"/>
  <c r="AB3056"/>
  <c r="AB3057"/>
  <c r="AB3058"/>
  <c r="AB3059"/>
  <c r="AB3060"/>
  <c r="AB3061"/>
  <c r="AB3062"/>
  <c r="AB3063"/>
  <c r="AB3064"/>
  <c r="AB3065"/>
  <c r="AB3066"/>
  <c r="AB3067"/>
  <c r="AB3068"/>
  <c r="R2557"/>
  <c r="R2558"/>
  <c r="R2559"/>
  <c r="R2560"/>
  <c r="R2561"/>
  <c r="R2562"/>
  <c r="R2563"/>
  <c r="R2564"/>
  <c r="R2565"/>
  <c r="R2566"/>
  <c r="R2567"/>
  <c r="R2568"/>
  <c r="R2569"/>
  <c r="R2570"/>
  <c r="R2571"/>
  <c r="R2572"/>
  <c r="R2573"/>
  <c r="R2574"/>
  <c r="R2575"/>
  <c r="R2576"/>
  <c r="R2577"/>
  <c r="R2578"/>
  <c r="R2579"/>
  <c r="R2580"/>
  <c r="R2581"/>
  <c r="R2582"/>
  <c r="R2583"/>
  <c r="R2584"/>
  <c r="R2585"/>
  <c r="R2586"/>
  <c r="R2587"/>
  <c r="R2588"/>
  <c r="R2589"/>
  <c r="R2590"/>
  <c r="R2591"/>
  <c r="R2592"/>
  <c r="R2593"/>
  <c r="R2594"/>
  <c r="R2595"/>
  <c r="R2596"/>
  <c r="R2597"/>
  <c r="R2598"/>
  <c r="R2599"/>
  <c r="R2600"/>
  <c r="R2601"/>
  <c r="R2602"/>
  <c r="R2603"/>
  <c r="R2604"/>
  <c r="R2605"/>
  <c r="R2606"/>
  <c r="R2607"/>
  <c r="R2608"/>
  <c r="R2609"/>
  <c r="R2610"/>
  <c r="R2611"/>
  <c r="R2612"/>
  <c r="R2613"/>
  <c r="R2614"/>
  <c r="R2615"/>
  <c r="R2616"/>
  <c r="R2617"/>
  <c r="R2618"/>
  <c r="R2619"/>
  <c r="R2620"/>
  <c r="R2621"/>
  <c r="R2622"/>
  <c r="R2623"/>
  <c r="R2624"/>
  <c r="R2625"/>
  <c r="R2626"/>
  <c r="R2627"/>
  <c r="R2628"/>
  <c r="R2629"/>
  <c r="R2630"/>
  <c r="R2631"/>
  <c r="R2632"/>
  <c r="R2633"/>
  <c r="R2634"/>
  <c r="R2635"/>
  <c r="R2636"/>
  <c r="R2637"/>
  <c r="R2638"/>
  <c r="R2639"/>
  <c r="R2640"/>
  <c r="R2641"/>
  <c r="R2642"/>
  <c r="R2643"/>
  <c r="R2644"/>
  <c r="R2645"/>
  <c r="R2646"/>
  <c r="R2647"/>
  <c r="R2648"/>
  <c r="R2649"/>
  <c r="R2650"/>
  <c r="R2651"/>
  <c r="R2652"/>
  <c r="R2653"/>
  <c r="R2654"/>
  <c r="R2655"/>
  <c r="R2656"/>
  <c r="R2657"/>
  <c r="R2658"/>
  <c r="R2659"/>
  <c r="R2660"/>
  <c r="R2661"/>
  <c r="R2662"/>
  <c r="R2663"/>
  <c r="R2664"/>
  <c r="R2665"/>
  <c r="R2666"/>
  <c r="R2667"/>
  <c r="R2668"/>
  <c r="R2669"/>
  <c r="R2670"/>
  <c r="R2671"/>
  <c r="R2673"/>
  <c r="R2674"/>
  <c r="R2675"/>
  <c r="R2676"/>
  <c r="R2677"/>
  <c r="R2678"/>
  <c r="R2679"/>
  <c r="R2680"/>
  <c r="R2681"/>
  <c r="R2682"/>
  <c r="R2683"/>
  <c r="R2684"/>
  <c r="R2685"/>
  <c r="R2686"/>
  <c r="R2687"/>
  <c r="R2688"/>
  <c r="R2689"/>
  <c r="R2690"/>
  <c r="R2691"/>
  <c r="R2556"/>
  <c r="R2555"/>
  <c r="R2554"/>
  <c r="R2553"/>
  <c r="R2552"/>
  <c r="R2551"/>
  <c r="R2550"/>
  <c r="R2549"/>
  <c r="R2548"/>
  <c r="R2547"/>
  <c r="R2546"/>
  <c r="R2545"/>
  <c r="R2544"/>
  <c r="R2543"/>
  <c r="R2542"/>
  <c r="R2541"/>
  <c r="R2540"/>
  <c r="R2539"/>
  <c r="R2538"/>
  <c r="R2537"/>
  <c r="R2536"/>
  <c r="R2535"/>
  <c r="R2534"/>
  <c r="R2533"/>
  <c r="R2532"/>
  <c r="R2531"/>
  <c r="R2530"/>
  <c r="R2529"/>
  <c r="R2528"/>
  <c r="R2527"/>
  <c r="R2526"/>
  <c r="R2525"/>
  <c r="R2524"/>
  <c r="R2523"/>
  <c r="R2522"/>
  <c r="R2521"/>
  <c r="R2520"/>
  <c r="R2519"/>
  <c r="R2518"/>
  <c r="R2517"/>
  <c r="R2516"/>
  <c r="R2515"/>
  <c r="R2514"/>
  <c r="R2513"/>
  <c r="R2512"/>
  <c r="R2511"/>
  <c r="R2510"/>
  <c r="R2509"/>
  <c r="R2508"/>
  <c r="R2507"/>
  <c r="R2506"/>
  <c r="R2505"/>
  <c r="R2504"/>
  <c r="R2503"/>
  <c r="R2502"/>
  <c r="R2501"/>
  <c r="R2500"/>
  <c r="R2499"/>
  <c r="R2498"/>
  <c r="R2497"/>
  <c r="R2496"/>
  <c r="R2495"/>
  <c r="R2494"/>
  <c r="R2493"/>
  <c r="R2492"/>
  <c r="R2491"/>
  <c r="R2490"/>
  <c r="R2489"/>
  <c r="R2488"/>
  <c r="R2487"/>
  <c r="R2486"/>
  <c r="R2485"/>
  <c r="R2484"/>
  <c r="R2483"/>
  <c r="R2482" l="1"/>
  <c r="R2481"/>
  <c r="R2480"/>
  <c r="R2479"/>
  <c r="R2478"/>
  <c r="R2477"/>
  <c r="R2476"/>
  <c r="R2475"/>
  <c r="R2474"/>
  <c r="R2473"/>
  <c r="R2472"/>
  <c r="R2471"/>
  <c r="R2470"/>
  <c r="R2469"/>
  <c r="R2468"/>
  <c r="R2467"/>
  <c r="R2466"/>
  <c r="R2465"/>
  <c r="R2464"/>
  <c r="R2463"/>
  <c r="R2462"/>
  <c r="R2461"/>
  <c r="R2460"/>
  <c r="R2459"/>
  <c r="R2458"/>
  <c r="R2457"/>
  <c r="R2456"/>
  <c r="R2455"/>
  <c r="R2454"/>
  <c r="R2453"/>
  <c r="R2452"/>
  <c r="R2451"/>
  <c r="R2450"/>
  <c r="R2449"/>
  <c r="R2448"/>
  <c r="R2447"/>
  <c r="R2446"/>
  <c r="R2445"/>
  <c r="R2444"/>
  <c r="R2443"/>
  <c r="R2442"/>
  <c r="R2441"/>
  <c r="R2440"/>
  <c r="R2439"/>
  <c r="R2437" l="1"/>
  <c r="R2436"/>
  <c r="R2435"/>
  <c r="R2434"/>
  <c r="R2433"/>
  <c r="R2432"/>
  <c r="R2431"/>
  <c r="R2430"/>
  <c r="R2429"/>
  <c r="R2428"/>
  <c r="R2427"/>
  <c r="R2426"/>
  <c r="R2401" l="1"/>
  <c r="R2402"/>
  <c r="R2403"/>
  <c r="R2404"/>
  <c r="R2405"/>
  <c r="R2406"/>
  <c r="R2407"/>
  <c r="R2408"/>
  <c r="R2409"/>
  <c r="R2410"/>
  <c r="R2411"/>
  <c r="R2412"/>
  <c r="R2413"/>
  <c r="R2414"/>
  <c r="R2415"/>
  <c r="R2416"/>
  <c r="R2417"/>
  <c r="R2400" l="1"/>
  <c r="R2399"/>
  <c r="R2398"/>
  <c r="R2397"/>
  <c r="R2396"/>
  <c r="R2395"/>
  <c r="R2394"/>
  <c r="R2393"/>
  <c r="H6" i="20"/>
  <c r="R2392" i="7" l="1"/>
  <c r="R2418"/>
  <c r="R2419"/>
  <c r="R2420"/>
  <c r="R2421"/>
  <c r="R2422"/>
  <c r="R2423"/>
  <c r="R2424"/>
  <c r="R2425"/>
  <c r="R2438"/>
  <c r="R2391"/>
  <c r="R2390"/>
  <c r="R2389"/>
  <c r="R2388"/>
  <c r="R2387"/>
  <c r="R2386"/>
  <c r="R2385"/>
  <c r="R2384"/>
  <c r="R2383"/>
  <c r="R2382"/>
  <c r="R2381"/>
  <c r="R2380"/>
  <c r="R2379"/>
  <c r="R2378"/>
  <c r="R2377"/>
  <c r="R2376"/>
  <c r="R2375"/>
  <c r="R2374"/>
  <c r="R2373"/>
  <c r="R2372"/>
  <c r="R2371"/>
  <c r="R2370"/>
  <c r="R2369"/>
  <c r="R2368"/>
  <c r="R2367"/>
  <c r="R2366"/>
  <c r="R2365"/>
  <c r="R2364"/>
  <c r="R2363"/>
  <c r="R2362"/>
  <c r="R2361"/>
  <c r="R2360"/>
  <c r="R2359"/>
  <c r="R2358"/>
  <c r="R2357"/>
  <c r="R2356"/>
  <c r="R2355"/>
  <c r="R2354"/>
  <c r="R2353"/>
  <c r="R2352"/>
  <c r="R2351"/>
  <c r="R2350"/>
  <c r="R2349"/>
  <c r="R2348"/>
  <c r="R2347"/>
  <c r="R2346"/>
  <c r="R2345"/>
  <c r="R2344"/>
  <c r="R2343"/>
  <c r="R2342"/>
  <c r="R2341"/>
  <c r="R2340"/>
  <c r="R2339"/>
  <c r="R2338"/>
  <c r="R2337"/>
  <c r="R2336"/>
  <c r="R2335"/>
  <c r="R2334"/>
  <c r="R2333"/>
  <c r="R2332"/>
  <c r="R2331"/>
  <c r="R2330"/>
  <c r="R2329"/>
  <c r="R2328"/>
  <c r="R2327"/>
  <c r="R2326"/>
  <c r="R2325"/>
  <c r="R2324"/>
  <c r="R2323"/>
  <c r="R2322"/>
  <c r="R2321"/>
  <c r="R2320"/>
  <c r="R2319"/>
  <c r="R2318"/>
  <c r="R2317"/>
  <c r="R2316"/>
  <c r="R2315"/>
  <c r="R2314"/>
  <c r="R2313"/>
  <c r="R2312"/>
  <c r="R2311"/>
  <c r="R2310"/>
  <c r="R2309"/>
  <c r="R2308"/>
  <c r="R2307"/>
  <c r="R2306"/>
  <c r="R2305"/>
  <c r="R2304"/>
  <c r="R2303"/>
  <c r="R2302"/>
  <c r="R2301"/>
  <c r="R2300"/>
  <c r="R2299"/>
  <c r="AA3073" i="3" l="1"/>
  <c r="AA3074"/>
  <c r="AA3075"/>
  <c r="AA3076"/>
  <c r="AA3077"/>
  <c r="AA3078"/>
  <c r="AA3079"/>
  <c r="AA3080"/>
  <c r="AA3081"/>
  <c r="AA3082"/>
  <c r="AA3083"/>
  <c r="AA3084"/>
  <c r="AA3085"/>
  <c r="AA3086"/>
  <c r="AA3087"/>
  <c r="AA3088"/>
  <c r="AA3089"/>
  <c r="AA3090"/>
  <c r="AA3091"/>
  <c r="AA3092"/>
  <c r="AA3093"/>
  <c r="AA3094"/>
  <c r="AA3095"/>
  <c r="AA3096"/>
  <c r="AA3097"/>
  <c r="AA3098"/>
  <c r="AA3099"/>
  <c r="AA3100"/>
  <c r="AA3101"/>
  <c r="AA3102"/>
  <c r="AA3103"/>
  <c r="AA3104"/>
  <c r="AA3105"/>
  <c r="AA3106"/>
  <c r="AA3107"/>
  <c r="AA3108"/>
  <c r="AA3109"/>
  <c r="AA3110"/>
  <c r="AA3111"/>
  <c r="AA3112"/>
  <c r="AA3113"/>
  <c r="AA3114"/>
  <c r="AA3115"/>
  <c r="AA3116"/>
  <c r="AA3117"/>
  <c r="AA3118"/>
  <c r="AA3119"/>
  <c r="AA3120"/>
  <c r="AA3121"/>
  <c r="AA3122"/>
  <c r="AA3123"/>
  <c r="AA3124"/>
  <c r="AA3125"/>
  <c r="AA3126"/>
  <c r="AA3127"/>
  <c r="AA3128"/>
  <c r="AA3129"/>
  <c r="AA3130"/>
  <c r="AA3131"/>
  <c r="AA3132"/>
  <c r="AA3133"/>
  <c r="AA3134"/>
  <c r="AA3135"/>
  <c r="AA3136"/>
  <c r="AA3137"/>
  <c r="AA3138"/>
  <c r="AA3139"/>
  <c r="AA3140"/>
  <c r="AA3141"/>
  <c r="AA3142"/>
  <c r="AA3143"/>
  <c r="AA3144"/>
  <c r="AA3145"/>
  <c r="AA3146"/>
  <c r="AA3147"/>
  <c r="AA3148"/>
  <c r="AA3149"/>
  <c r="AA3150"/>
  <c r="AA3151"/>
  <c r="AA3152"/>
  <c r="AA3153"/>
  <c r="AA3154"/>
  <c r="AA3155"/>
  <c r="AA3156"/>
  <c r="AA3157"/>
  <c r="AA3158"/>
  <c r="AA3159"/>
  <c r="AA3160"/>
  <c r="AA3161"/>
  <c r="AA3162"/>
  <c r="AA3163"/>
  <c r="AA3164"/>
  <c r="AA3165"/>
  <c r="AA3166"/>
  <c r="AA3167"/>
  <c r="AA3168"/>
  <c r="AA3169"/>
  <c r="AA3170"/>
  <c r="AA3171"/>
  <c r="AA3172"/>
  <c r="AA3173"/>
  <c r="AA3174"/>
  <c r="AA3175"/>
  <c r="AA3176"/>
  <c r="AA3177"/>
  <c r="AA3178"/>
  <c r="AA3179"/>
  <c r="AA3180"/>
  <c r="AA3181"/>
  <c r="AA3182"/>
  <c r="AA3183"/>
  <c r="AA3184"/>
  <c r="AA3185"/>
  <c r="AA3186"/>
  <c r="AA3187"/>
  <c r="AA3188"/>
  <c r="AA3189"/>
  <c r="AA3190"/>
  <c r="AA3191"/>
  <c r="AA3192"/>
  <c r="AA3193"/>
  <c r="AA3194"/>
  <c r="AA3195"/>
  <c r="AA3196"/>
  <c r="AA3197"/>
  <c r="AA3198"/>
  <c r="AA3199"/>
  <c r="AA3200"/>
  <c r="AA3201"/>
  <c r="AA3202"/>
  <c r="AA3203"/>
  <c r="AA3204"/>
  <c r="AA3205"/>
  <c r="AA3206"/>
  <c r="AA3207"/>
  <c r="AA3208"/>
  <c r="AA3209"/>
  <c r="AA3210"/>
  <c r="AA3211"/>
  <c r="AA3212"/>
  <c r="AA3213"/>
  <c r="AA3214"/>
  <c r="AA3215"/>
  <c r="AA3216"/>
  <c r="AA3217"/>
  <c r="AA3218"/>
  <c r="AA3219"/>
  <c r="AA3220"/>
  <c r="AA3221"/>
  <c r="AA3222"/>
  <c r="AA3223"/>
  <c r="AA3224"/>
  <c r="AA3225"/>
  <c r="AA3226"/>
  <c r="AA3227"/>
  <c r="AA3228"/>
  <c r="AA3229"/>
  <c r="AA3230"/>
  <c r="AA3231"/>
  <c r="AA3232"/>
  <c r="AA3233"/>
  <c r="AA3234"/>
  <c r="AA3235"/>
  <c r="AA3236"/>
  <c r="AA3237"/>
  <c r="AA3238"/>
  <c r="AA3239"/>
  <c r="AA3240"/>
  <c r="AA3241"/>
  <c r="AA3242"/>
  <c r="AA3243"/>
  <c r="AA3244"/>
  <c r="AA3245"/>
  <c r="AA3246"/>
  <c r="AA3247"/>
  <c r="AA3248"/>
  <c r="AA3249"/>
  <c r="AA3250"/>
  <c r="AA3251"/>
  <c r="AA3252"/>
  <c r="AA3253"/>
  <c r="AA3254"/>
  <c r="AA3255"/>
  <c r="AA3256"/>
  <c r="AA3257"/>
  <c r="AA3258"/>
  <c r="AA3259"/>
  <c r="AA3260"/>
  <c r="AA3261"/>
  <c r="AA3262"/>
  <c r="AA3263"/>
  <c r="AA3264"/>
  <c r="AA3265"/>
  <c r="AA3266"/>
  <c r="AA3267"/>
  <c r="AA3268"/>
  <c r="AA3269"/>
  <c r="AA3270"/>
  <c r="AA3271"/>
  <c r="AA3272"/>
  <c r="AA3273"/>
  <c r="AA3274"/>
  <c r="AA3275"/>
  <c r="AA3276"/>
  <c r="AA3277"/>
  <c r="AA3278"/>
  <c r="AA3279"/>
  <c r="AA3280"/>
  <c r="AA3281"/>
  <c r="AA3282"/>
  <c r="AA3283"/>
  <c r="AA3284"/>
  <c r="AA3285"/>
  <c r="AA3286"/>
  <c r="AA3287"/>
  <c r="AA3288"/>
  <c r="AA3289"/>
  <c r="AA3290"/>
  <c r="AA3291"/>
  <c r="AA3292"/>
  <c r="AA3293"/>
  <c r="AA3294"/>
  <c r="AA3295"/>
  <c r="AA3296"/>
  <c r="AA3297"/>
  <c r="AA3298"/>
  <c r="AA3299"/>
  <c r="AA3300"/>
  <c r="AA3301"/>
  <c r="AA3302"/>
  <c r="AA3303"/>
  <c r="AA3304"/>
  <c r="AA3305"/>
  <c r="AA3306"/>
  <c r="AA3307"/>
  <c r="AA3308"/>
  <c r="AA3309"/>
  <c r="AA3310"/>
  <c r="AA3311"/>
  <c r="AA3312"/>
  <c r="AA3313"/>
  <c r="AA3314"/>
  <c r="AA3315"/>
  <c r="AA3316"/>
  <c r="AA3317"/>
  <c r="AA3318"/>
  <c r="AA3319"/>
  <c r="AA3320"/>
  <c r="AA3321"/>
  <c r="AA3322"/>
  <c r="AA3323"/>
  <c r="AA3324"/>
  <c r="AA3325"/>
  <c r="AA3326"/>
  <c r="AA3327"/>
  <c r="AA3328"/>
  <c r="AA3329"/>
  <c r="AA3330"/>
  <c r="AA3331"/>
  <c r="AA3332"/>
  <c r="AA3333"/>
  <c r="AA3334"/>
  <c r="AA3335"/>
  <c r="AA3336"/>
  <c r="AA3337"/>
  <c r="AA3338"/>
  <c r="AA3339"/>
  <c r="AA3340"/>
  <c r="AA3341"/>
  <c r="AA3342"/>
  <c r="AA3343"/>
  <c r="AA3344"/>
  <c r="AA3345"/>
  <c r="AA3346"/>
  <c r="AA3347"/>
  <c r="AA3348"/>
  <c r="AA3349"/>
  <c r="AA3350"/>
  <c r="AA3351"/>
  <c r="AA3072"/>
  <c r="AA3071"/>
  <c r="AA3070"/>
  <c r="AA3069"/>
  <c r="AA3068"/>
  <c r="AA3067"/>
  <c r="AA3066"/>
  <c r="AA3065"/>
  <c r="AA3064"/>
  <c r="AA3063"/>
  <c r="AA3062"/>
  <c r="AA3061"/>
  <c r="AA3060"/>
  <c r="AA3059"/>
  <c r="AA3058"/>
  <c r="AA3057"/>
  <c r="AA3056"/>
  <c r="AA3055"/>
  <c r="AA3054"/>
  <c r="AA3053"/>
  <c r="AA3052"/>
  <c r="AA3051"/>
  <c r="AA3050"/>
  <c r="AA3049"/>
  <c r="AA3048"/>
  <c r="AA3047"/>
  <c r="AA3046"/>
  <c r="AA3045"/>
  <c r="AA3044"/>
  <c r="AA3043"/>
  <c r="AA3042"/>
  <c r="AA3041"/>
  <c r="AA3040"/>
  <c r="AA3039"/>
  <c r="AA3038"/>
  <c r="AA3037"/>
  <c r="AA3036"/>
  <c r="AA3035"/>
  <c r="AA3034"/>
  <c r="AA3033"/>
  <c r="AA3032"/>
  <c r="AA3031"/>
  <c r="AA3030"/>
  <c r="AA3029"/>
  <c r="AA3028"/>
  <c r="AA3027"/>
  <c r="AA3026"/>
  <c r="AA3025"/>
  <c r="AA3024"/>
  <c r="AA3023"/>
  <c r="AA3022"/>
  <c r="AA3021"/>
  <c r="AA3020"/>
  <c r="AA3019"/>
  <c r="AA3018"/>
  <c r="AA3017"/>
  <c r="AA3016"/>
  <c r="AA3015"/>
  <c r="AA3014"/>
  <c r="AA3013"/>
  <c r="AA3012"/>
  <c r="AA3011"/>
  <c r="AA3010"/>
  <c r="AA3009"/>
  <c r="AA3008"/>
  <c r="AA3007"/>
  <c r="AA3006"/>
  <c r="AA3005"/>
  <c r="AA3004"/>
  <c r="AA3003"/>
  <c r="AA3002"/>
  <c r="AA3001"/>
  <c r="AA3000"/>
  <c r="AA2999"/>
  <c r="AA2998"/>
  <c r="AA2997"/>
  <c r="AA2996"/>
  <c r="AA2995"/>
  <c r="AA2994"/>
  <c r="AA2993"/>
  <c r="AA2992"/>
  <c r="AA2991"/>
  <c r="AA2990"/>
  <c r="AA2989"/>
  <c r="AA2988"/>
  <c r="AA2987"/>
  <c r="AA2986"/>
  <c r="AA2985"/>
  <c r="AA2984"/>
  <c r="AA2983"/>
  <c r="AA2982"/>
  <c r="AA2981"/>
  <c r="AA2980"/>
  <c r="AA2979"/>
  <c r="AA2978"/>
  <c r="AA2977"/>
  <c r="AA2976"/>
  <c r="AA2975"/>
  <c r="AA2974"/>
  <c r="AA2973"/>
  <c r="AA2972"/>
  <c r="AA2971"/>
  <c r="AA2970"/>
  <c r="AA2969"/>
  <c r="AA2968"/>
  <c r="AA2967"/>
  <c r="AA2966"/>
  <c r="AA2965"/>
  <c r="AA2964"/>
  <c r="AA2963"/>
  <c r="AA2962"/>
  <c r="AA2961"/>
  <c r="AA2960"/>
  <c r="AA2959"/>
  <c r="AA2958"/>
  <c r="AA2957"/>
  <c r="AA2956"/>
  <c r="AA2955"/>
  <c r="AA2954"/>
  <c r="AA2953"/>
  <c r="AA2952"/>
  <c r="AA2951"/>
  <c r="AA2950"/>
  <c r="AA2949"/>
  <c r="AA2948"/>
  <c r="AA2947"/>
  <c r="AA2946"/>
  <c r="AA2945"/>
  <c r="AA2944"/>
  <c r="AA2943"/>
  <c r="AA2942"/>
  <c r="AA2941"/>
  <c r="AA2940"/>
  <c r="AA2939"/>
  <c r="AA2938"/>
  <c r="AA2937"/>
  <c r="AA2936"/>
  <c r="AA2935"/>
  <c r="AA2934"/>
  <c r="AA2933"/>
  <c r="AA2932"/>
  <c r="AA2931"/>
  <c r="AA2930"/>
  <c r="AA2929"/>
  <c r="AA2928"/>
  <c r="AA2927"/>
  <c r="AA2926"/>
  <c r="AA2925"/>
  <c r="AA2924"/>
  <c r="AA2923"/>
  <c r="AA2922"/>
  <c r="AA2921"/>
  <c r="AA2920"/>
  <c r="AA2919"/>
  <c r="AA2918"/>
  <c r="AA2917"/>
  <c r="AA2916"/>
  <c r="AA2915"/>
  <c r="AA2914"/>
  <c r="AA2913"/>
  <c r="AA2912"/>
  <c r="AA2911"/>
  <c r="AA2910"/>
  <c r="AA2909"/>
  <c r="AA2908"/>
  <c r="AA2907"/>
  <c r="AA2906"/>
  <c r="AA2905"/>
  <c r="AA2904"/>
  <c r="AA2903"/>
  <c r="AA2902"/>
  <c r="AA2901"/>
  <c r="AA2900"/>
  <c r="AA2899"/>
  <c r="AA2898"/>
  <c r="AA2897"/>
  <c r="AA2896"/>
  <c r="AA2895"/>
  <c r="AA2894"/>
  <c r="AA2893"/>
  <c r="AA2892"/>
  <c r="AA2891"/>
  <c r="AA2890"/>
  <c r="AA2889"/>
  <c r="AA2888"/>
  <c r="AA2887"/>
  <c r="AA2886"/>
  <c r="AA2885"/>
  <c r="AA2884"/>
  <c r="AA2883"/>
  <c r="AA2882"/>
  <c r="AA2881"/>
  <c r="AA2880"/>
  <c r="AA2879"/>
  <c r="AA2878"/>
  <c r="AA2877"/>
  <c r="AA2876"/>
  <c r="AA2875"/>
  <c r="AA2874"/>
  <c r="AA2873"/>
  <c r="AA2872"/>
  <c r="AA2871"/>
  <c r="AA2870"/>
  <c r="AA2869"/>
  <c r="AA2868"/>
  <c r="AA2867"/>
  <c r="AA2866"/>
  <c r="AA2865"/>
  <c r="AA2864"/>
  <c r="AA2863"/>
  <c r="AA2862"/>
  <c r="AA2861"/>
  <c r="AA2860"/>
  <c r="AA2859"/>
  <c r="AA2858"/>
  <c r="AA2857"/>
  <c r="AA2856"/>
  <c r="AA2855"/>
  <c r="AA2854"/>
  <c r="AA2853"/>
  <c r="AA2852"/>
  <c r="AA2851"/>
  <c r="AA2850"/>
  <c r="AA2849"/>
  <c r="AA2848"/>
  <c r="AA2847"/>
  <c r="AA2846"/>
  <c r="AA2845"/>
  <c r="AA2844"/>
  <c r="AA2843"/>
  <c r="AA2842"/>
  <c r="AA2841"/>
  <c r="AA2840"/>
  <c r="AA2839"/>
  <c r="AA2838"/>
  <c r="AA2837"/>
  <c r="AA2836"/>
  <c r="AA2835"/>
  <c r="AA2834"/>
  <c r="AA2833"/>
  <c r="AA2832"/>
  <c r="AA2831"/>
  <c r="AA2830"/>
  <c r="AA2829"/>
  <c r="AA2828"/>
  <c r="AA2827"/>
  <c r="AA2826"/>
  <c r="AA2825"/>
  <c r="AA2824"/>
  <c r="AA2823"/>
  <c r="AA2822"/>
  <c r="AA2821"/>
  <c r="AA2820"/>
  <c r="AA2819"/>
  <c r="AA2818"/>
  <c r="AA2817"/>
  <c r="AA2816"/>
  <c r="AA2815"/>
  <c r="AA2814"/>
  <c r="AA2813"/>
  <c r="AA2812"/>
  <c r="AA2811"/>
  <c r="AA2810"/>
  <c r="AA2809"/>
  <c r="AA2808"/>
  <c r="AA2807"/>
  <c r="AA2806"/>
  <c r="AA2805"/>
  <c r="AA2804"/>
  <c r="AA2803"/>
  <c r="AA2802"/>
  <c r="AA2801"/>
  <c r="AA2800"/>
  <c r="AA2799"/>
  <c r="AA2798"/>
  <c r="AA2797"/>
  <c r="AA2796"/>
  <c r="AA2795"/>
  <c r="AA2794"/>
  <c r="AA2793"/>
  <c r="AA2792"/>
  <c r="AA2791"/>
  <c r="AA2790"/>
  <c r="AA2789"/>
  <c r="AA2788"/>
  <c r="AA2787"/>
  <c r="AA2786"/>
  <c r="AA2785"/>
  <c r="AA2784"/>
  <c r="AA2783"/>
  <c r="AA2782"/>
  <c r="AA2781"/>
  <c r="AA2780"/>
  <c r="AA2779"/>
  <c r="AA2778"/>
  <c r="AA2777"/>
  <c r="AA2776"/>
  <c r="AA2775"/>
  <c r="AA2774"/>
  <c r="AA2773"/>
  <c r="AA2772"/>
  <c r="AA2771"/>
  <c r="AA2770"/>
  <c r="AA2769"/>
  <c r="AA2768"/>
  <c r="AA2767"/>
  <c r="AA2766"/>
  <c r="AA2765"/>
  <c r="AA2764"/>
  <c r="AA2763"/>
  <c r="AA2762"/>
  <c r="AA2761"/>
  <c r="AA2760"/>
  <c r="AA2759"/>
  <c r="AA2758"/>
  <c r="AA2757"/>
  <c r="AA2756"/>
  <c r="AA2755"/>
  <c r="AA2754"/>
  <c r="AA2753"/>
  <c r="AA2752"/>
  <c r="AA2751"/>
  <c r="AA2750"/>
  <c r="AA2749"/>
  <c r="AA2748"/>
  <c r="AA2747"/>
  <c r="AA2746"/>
  <c r="AA2745"/>
  <c r="AA2744"/>
  <c r="AA2743"/>
  <c r="AA2742"/>
  <c r="AA2741"/>
  <c r="AA2740"/>
  <c r="AA2739"/>
  <c r="AA2738"/>
  <c r="AA2737"/>
  <c r="AA2736"/>
  <c r="AA2735"/>
  <c r="AA2734"/>
  <c r="AA2733"/>
  <c r="AA2732"/>
  <c r="AA2731"/>
  <c r="AA2730"/>
  <c r="AA2729"/>
  <c r="AA2728"/>
  <c r="AA2727"/>
  <c r="AA2726"/>
  <c r="AA2725"/>
  <c r="AA2724"/>
  <c r="AA2723"/>
  <c r="AA2722"/>
  <c r="AA2721"/>
  <c r="AA2720"/>
  <c r="AA2719"/>
  <c r="AA2718"/>
  <c r="AA2717"/>
  <c r="AA2716"/>
  <c r="AA2715"/>
  <c r="AA2714"/>
  <c r="AA2713"/>
  <c r="AA2712"/>
  <c r="AA2711"/>
  <c r="AA2710"/>
  <c r="AA2709"/>
  <c r="AA2708"/>
  <c r="AA2707"/>
  <c r="AA2706"/>
  <c r="AA2705"/>
  <c r="AA2704"/>
  <c r="AA2703"/>
  <c r="AA2702"/>
  <c r="AA2701"/>
  <c r="AA2700"/>
  <c r="AA2699"/>
  <c r="AA2698"/>
  <c r="AA2697"/>
  <c r="AA2696"/>
  <c r="AA2695"/>
  <c r="AA2694"/>
  <c r="AA2693"/>
  <c r="AA2692"/>
  <c r="AA2691"/>
  <c r="AA2690"/>
  <c r="AA2689"/>
  <c r="AA2688"/>
  <c r="AA2687"/>
  <c r="AA2686"/>
  <c r="AA2685"/>
  <c r="AA2684"/>
  <c r="AA2683"/>
  <c r="AA2682"/>
  <c r="AA2681"/>
  <c r="AA2680"/>
  <c r="AA2679"/>
  <c r="AA2678"/>
  <c r="AA2677"/>
  <c r="AA2676"/>
  <c r="AA2675"/>
  <c r="AA2674"/>
  <c r="AA2673"/>
  <c r="AA2672"/>
  <c r="AA2671"/>
  <c r="AA2670"/>
  <c r="AA2669"/>
  <c r="AA2668"/>
  <c r="AA2667"/>
  <c r="AA2666"/>
  <c r="AA2665"/>
  <c r="AA2664"/>
  <c r="AA2663"/>
  <c r="AA2662"/>
  <c r="AA2661"/>
  <c r="AA2660"/>
  <c r="AA2659"/>
  <c r="AA2658"/>
  <c r="AA2657"/>
  <c r="AA2656"/>
  <c r="AA2655"/>
  <c r="AA2654"/>
  <c r="AA2653"/>
  <c r="AA2652"/>
  <c r="AA2651"/>
  <c r="AA2650"/>
  <c r="AA2649"/>
  <c r="AA2648"/>
  <c r="AA2647"/>
  <c r="AA2646"/>
  <c r="AA2645"/>
  <c r="AA2644"/>
  <c r="AA2643"/>
  <c r="AA2642"/>
  <c r="AA2641"/>
  <c r="AA2640"/>
  <c r="AA2639"/>
  <c r="AA2638"/>
  <c r="AA2637"/>
  <c r="AA2636"/>
  <c r="AA2635"/>
  <c r="AA2634"/>
  <c r="AA2633"/>
  <c r="AA2632"/>
  <c r="AA2631"/>
  <c r="AA2630"/>
  <c r="AA2629"/>
  <c r="AA2628"/>
  <c r="AA2627"/>
  <c r="AA2626"/>
  <c r="AA2625"/>
  <c r="AA2624"/>
  <c r="AA2623"/>
  <c r="AA2622"/>
  <c r="AA2621"/>
  <c r="AA2620"/>
  <c r="AA2619"/>
  <c r="AA2618"/>
  <c r="AA2617"/>
  <c r="AA2616"/>
  <c r="AA2615"/>
  <c r="AA2614"/>
  <c r="AA2613"/>
  <c r="AA2612"/>
  <c r="AA2611"/>
  <c r="AA2610"/>
  <c r="AA2609"/>
  <c r="AA2608"/>
  <c r="AA2607"/>
  <c r="AA2606"/>
  <c r="AA2605"/>
  <c r="AA2604"/>
  <c r="AA2603"/>
  <c r="AA2602"/>
  <c r="AA2601"/>
  <c r="AA2600"/>
  <c r="AA2599"/>
  <c r="AA2598"/>
  <c r="AA2597"/>
  <c r="AA2596"/>
  <c r="AA2595"/>
  <c r="AA2594"/>
  <c r="AA2593"/>
  <c r="AA2592"/>
  <c r="AA2591"/>
  <c r="AA2590"/>
  <c r="AA2589"/>
  <c r="AA2588"/>
  <c r="AA2587"/>
  <c r="AA2586"/>
  <c r="AA2585"/>
  <c r="AA2584"/>
  <c r="AA2583"/>
  <c r="AA2582"/>
  <c r="AA2581"/>
  <c r="AA2580"/>
  <c r="AA2579"/>
  <c r="AA2578"/>
  <c r="AA2577"/>
  <c r="AA2576"/>
  <c r="AA2575"/>
  <c r="AA2574"/>
  <c r="AA2573"/>
  <c r="AA2572"/>
  <c r="AA2571"/>
  <c r="AA2570"/>
  <c r="AA2569"/>
  <c r="AA2568"/>
  <c r="AA2567"/>
  <c r="AA2566"/>
  <c r="AA2565"/>
  <c r="AA2564"/>
  <c r="AA2563"/>
  <c r="AA2562"/>
  <c r="AA2561"/>
  <c r="AA2560"/>
  <c r="AA2559"/>
  <c r="AA2558"/>
  <c r="AA2557"/>
  <c r="AA2556"/>
  <c r="AA2555"/>
  <c r="AA2554"/>
  <c r="AA2553"/>
  <c r="AA2552"/>
  <c r="AA2551"/>
  <c r="AA2550"/>
  <c r="AA2549"/>
  <c r="AA2548"/>
  <c r="AA2547"/>
  <c r="AA2546"/>
  <c r="AA2545"/>
  <c r="AA2544"/>
  <c r="AA2543"/>
  <c r="AA2542"/>
  <c r="AA2541"/>
  <c r="AA2540"/>
  <c r="AA2539"/>
  <c r="AA2538"/>
  <c r="AA2537"/>
  <c r="AA2536"/>
  <c r="AA2535"/>
  <c r="AA2534"/>
  <c r="AA2533"/>
  <c r="AA2532"/>
  <c r="AA2531"/>
  <c r="AA2530"/>
  <c r="AA2529"/>
  <c r="AA2528"/>
  <c r="AA2527"/>
  <c r="AA2526"/>
  <c r="AA2525"/>
  <c r="AA2524"/>
  <c r="AA2523"/>
  <c r="AA2522"/>
  <c r="AA2521"/>
  <c r="AA2520"/>
  <c r="AA2519"/>
  <c r="AA2518"/>
  <c r="AA2517"/>
  <c r="AA2516"/>
  <c r="AA2515"/>
  <c r="AA2514"/>
  <c r="AA2513"/>
  <c r="AA2512"/>
  <c r="AA2511"/>
  <c r="AA2510"/>
  <c r="AA2509"/>
  <c r="AA2508"/>
  <c r="AA2507"/>
  <c r="AA2506"/>
  <c r="AA2505"/>
  <c r="AA2504"/>
  <c r="AA2503"/>
  <c r="AA2502"/>
  <c r="AA2501"/>
  <c r="AA2500"/>
  <c r="AA2499"/>
  <c r="AA2498"/>
  <c r="AA2497"/>
  <c r="AA2496"/>
  <c r="AA2495"/>
  <c r="AA2494"/>
  <c r="AA2493"/>
  <c r="AA2492"/>
  <c r="AA2491"/>
  <c r="AA2490"/>
  <c r="AA2489"/>
  <c r="AA2488"/>
  <c r="AA2487"/>
  <c r="AA2486"/>
  <c r="AA2485"/>
  <c r="AA2484"/>
  <c r="AA2483"/>
  <c r="AA2482"/>
  <c r="AA2481"/>
  <c r="AA2480"/>
  <c r="AA2479"/>
  <c r="AA2478"/>
  <c r="AA2477"/>
  <c r="AA2476"/>
  <c r="AA2475"/>
  <c r="AA2474"/>
  <c r="AA2473"/>
  <c r="AA2472"/>
  <c r="AA2471"/>
  <c r="AA2470"/>
  <c r="AA2469"/>
  <c r="AA2468"/>
  <c r="AA2467"/>
  <c r="AA2466"/>
  <c r="AA2465"/>
  <c r="AA2464"/>
  <c r="AA2463"/>
  <c r="AA2462"/>
  <c r="AA2461"/>
  <c r="AA2460"/>
  <c r="AA2459"/>
  <c r="AA2458"/>
  <c r="AA2457"/>
  <c r="AA2456"/>
  <c r="AA2455"/>
  <c r="AA2454"/>
  <c r="AA2453"/>
  <c r="AA2452"/>
  <c r="AA2451"/>
  <c r="AA2450"/>
  <c r="AA2449"/>
  <c r="AA2448"/>
  <c r="AA2447"/>
  <c r="AA2446"/>
  <c r="AA2445"/>
  <c r="AA2444"/>
  <c r="AA2443"/>
  <c r="AA2442"/>
  <c r="AA2441"/>
  <c r="AA2440"/>
  <c r="AA2439"/>
  <c r="AA2438"/>
  <c r="AA2437"/>
  <c r="AA2436"/>
  <c r="AA2435"/>
  <c r="AA2434"/>
  <c r="AA2433"/>
  <c r="AA2432"/>
  <c r="AA2431"/>
  <c r="AA2430"/>
  <c r="AA2429"/>
  <c r="AA2428"/>
  <c r="AA2427"/>
  <c r="AA2426"/>
  <c r="AA2425"/>
  <c r="AA2424"/>
  <c r="AA2423"/>
  <c r="AA2422"/>
  <c r="AA2421"/>
  <c r="AA2420"/>
  <c r="AA2419"/>
  <c r="AA2418"/>
  <c r="AA2417"/>
  <c r="AA2416"/>
  <c r="AA2415"/>
  <c r="AA2414"/>
  <c r="AA2413"/>
  <c r="AA2412"/>
  <c r="AA2411"/>
  <c r="AA2410"/>
  <c r="AA2409"/>
  <c r="AA2408"/>
  <c r="AA2407"/>
  <c r="AA2406"/>
  <c r="AA2405"/>
  <c r="AA2404"/>
  <c r="AA2403"/>
  <c r="AA2402"/>
  <c r="AA2401"/>
  <c r="AA2400"/>
  <c r="AA2399"/>
  <c r="AA2398"/>
  <c r="AA2397"/>
  <c r="AA2396"/>
  <c r="AA2395"/>
  <c r="AA2394"/>
  <c r="AA2393"/>
  <c r="AA2392"/>
  <c r="AA2391"/>
  <c r="AA2390"/>
  <c r="AA2389"/>
  <c r="AA2388"/>
  <c r="AA2387"/>
  <c r="AA2386"/>
  <c r="AA2385"/>
  <c r="AA2384"/>
  <c r="AA2383"/>
  <c r="AA2382"/>
  <c r="AA2381"/>
  <c r="AA2380"/>
  <c r="AA2379"/>
  <c r="AA2378"/>
  <c r="AA2377"/>
  <c r="AA2376"/>
  <c r="AA2375"/>
  <c r="AA2374"/>
  <c r="AA2373"/>
  <c r="AA2372"/>
  <c r="AA2371"/>
  <c r="AA2370"/>
  <c r="AA2369"/>
  <c r="AA2368"/>
  <c r="AA2367"/>
  <c r="AA2366"/>
  <c r="AA2365"/>
  <c r="AA2364"/>
  <c r="AA2363"/>
  <c r="AA2362"/>
  <c r="AA2361"/>
  <c r="AA2360"/>
  <c r="AA2359"/>
  <c r="AA2358"/>
  <c r="AA2357"/>
  <c r="AA2356"/>
  <c r="AA2355"/>
  <c r="AA2354"/>
  <c r="AA2353"/>
  <c r="AA2352"/>
  <c r="AA2351"/>
  <c r="AA2350"/>
  <c r="AA2349"/>
  <c r="AA2348"/>
  <c r="AA2347"/>
  <c r="AA2346"/>
  <c r="AA2345"/>
  <c r="AA2344"/>
  <c r="AA2343"/>
  <c r="AA2342"/>
  <c r="AA2341"/>
  <c r="AA2340"/>
  <c r="AA2339"/>
  <c r="AA2338"/>
  <c r="AA2337"/>
  <c r="AA2336"/>
  <c r="AA2335"/>
  <c r="AA2334"/>
  <c r="AA2333"/>
  <c r="AA2332"/>
  <c r="AA2331"/>
  <c r="AA2330"/>
  <c r="AA2329"/>
  <c r="AA2328"/>
  <c r="AA2327"/>
  <c r="AA2326"/>
  <c r="AA2325"/>
  <c r="AA2324"/>
  <c r="AA2323"/>
  <c r="AA2322"/>
  <c r="AA2321"/>
  <c r="AA2320"/>
  <c r="AA2319"/>
  <c r="AA2318"/>
  <c r="AA2317"/>
  <c r="AA2316"/>
  <c r="AA2315"/>
  <c r="AA2314"/>
  <c r="AA2313"/>
  <c r="AA2312"/>
  <c r="AA2311"/>
  <c r="AA2310"/>
  <c r="AA2309"/>
  <c r="AA2308"/>
  <c r="AA2307"/>
  <c r="AA2306"/>
  <c r="AA2305"/>
  <c r="AA2304"/>
  <c r="AA2303"/>
  <c r="AA2302"/>
  <c r="AA2301"/>
  <c r="AA2300"/>
  <c r="AA2299"/>
  <c r="AA2298"/>
  <c r="AA2297"/>
  <c r="AA2296"/>
  <c r="AA2295"/>
  <c r="AA2294"/>
  <c r="AA2293"/>
  <c r="AA2292"/>
  <c r="AA2291"/>
  <c r="AA2290"/>
  <c r="AA2289"/>
  <c r="AA2288"/>
  <c r="AA2287"/>
  <c r="AA2286"/>
  <c r="AA2285"/>
  <c r="AA2284"/>
  <c r="AA2283"/>
  <c r="AA2282"/>
  <c r="AA2281"/>
  <c r="AA2280"/>
  <c r="AA2279"/>
  <c r="AA2278"/>
  <c r="AA2277"/>
  <c r="AA2276"/>
  <c r="AA2275"/>
  <c r="AA2274"/>
  <c r="AA2273"/>
  <c r="AA2272"/>
  <c r="AA2271"/>
  <c r="AA2270"/>
  <c r="AA2269"/>
  <c r="AA2268"/>
  <c r="AA2267"/>
  <c r="AA2266"/>
  <c r="AA2265"/>
  <c r="AA2264"/>
  <c r="AA2263"/>
  <c r="AA2262"/>
  <c r="AA2261"/>
  <c r="AA2260"/>
  <c r="AA2259"/>
  <c r="AA2258"/>
  <c r="AA2257"/>
  <c r="AA2256"/>
  <c r="AA2255"/>
  <c r="AA2254"/>
  <c r="AA2253"/>
  <c r="AA2252"/>
  <c r="AA2251"/>
  <c r="AA2250"/>
  <c r="AA2249"/>
  <c r="AA2248"/>
  <c r="AA2247"/>
  <c r="AA2246"/>
  <c r="AA2245"/>
  <c r="AA2244"/>
  <c r="AA2243"/>
  <c r="AA2242"/>
  <c r="AA2241"/>
  <c r="AA2240"/>
  <c r="AA2239"/>
  <c r="AA2238"/>
  <c r="AA2237"/>
  <c r="AA2236"/>
  <c r="AA2235"/>
  <c r="AA2234"/>
  <c r="AA2233"/>
  <c r="AA2232"/>
  <c r="AA2231"/>
  <c r="AA2230"/>
  <c r="AA2229"/>
  <c r="AA2228"/>
  <c r="AA2227"/>
  <c r="AA2226"/>
  <c r="AA2225"/>
  <c r="AA2224"/>
  <c r="AA2223"/>
  <c r="AA2222"/>
  <c r="AA2221"/>
  <c r="AA2220"/>
  <c r="AA2219"/>
  <c r="AA2218"/>
  <c r="AA2217"/>
  <c r="AA2216"/>
  <c r="AA2215"/>
  <c r="AA2214"/>
  <c r="AA2213"/>
  <c r="AA2212"/>
  <c r="AA2211"/>
  <c r="AA2210"/>
  <c r="AA2209"/>
  <c r="AA2208"/>
  <c r="AA2207"/>
  <c r="AA2206"/>
  <c r="AA2205"/>
  <c r="AA2204"/>
  <c r="AA2203"/>
  <c r="AA2202"/>
  <c r="AA2201"/>
  <c r="AA2200"/>
  <c r="AA2199"/>
  <c r="AA2198"/>
  <c r="AA2197"/>
  <c r="AA2196"/>
  <c r="AA2195"/>
  <c r="AA2194"/>
  <c r="AA2193"/>
  <c r="AA2192"/>
  <c r="AA2191"/>
  <c r="AA2190"/>
  <c r="AA2189"/>
  <c r="AA2188"/>
  <c r="AA2187"/>
  <c r="AA2186"/>
  <c r="AA2185"/>
  <c r="AA2184"/>
  <c r="AA2183"/>
  <c r="AA2182"/>
  <c r="AA2181"/>
  <c r="AA2180"/>
  <c r="AA2179"/>
  <c r="AA2178"/>
  <c r="AA2177"/>
  <c r="AA2176"/>
  <c r="AA2175"/>
  <c r="AA2174"/>
  <c r="AA2173"/>
  <c r="AA2172"/>
  <c r="AA2171"/>
  <c r="AA2170"/>
  <c r="AA2169"/>
  <c r="AA2168"/>
  <c r="AA2167"/>
  <c r="AA2166"/>
  <c r="AA2165"/>
  <c r="AA2164"/>
  <c r="AA2163"/>
  <c r="AA2162"/>
  <c r="AA2161"/>
  <c r="AA2160"/>
  <c r="AA2159"/>
  <c r="AA2158"/>
  <c r="AA2157"/>
  <c r="AA2156"/>
  <c r="AA2155"/>
  <c r="AA2154"/>
  <c r="AA2153"/>
  <c r="AA2152"/>
  <c r="AA2151"/>
  <c r="AA2150"/>
  <c r="AA2149"/>
  <c r="AA2148"/>
  <c r="AA2147"/>
  <c r="AA2146"/>
  <c r="AA2145"/>
  <c r="AA2144"/>
  <c r="AA2143"/>
  <c r="AA2142"/>
  <c r="AA2141"/>
  <c r="AA2140"/>
  <c r="AA2139"/>
  <c r="AA2138"/>
  <c r="AA2137"/>
  <c r="AA2136"/>
  <c r="AA2135"/>
  <c r="AA2134"/>
  <c r="AA2133"/>
  <c r="AA2132"/>
  <c r="AA2131"/>
  <c r="AA2130"/>
  <c r="AA2129"/>
  <c r="AA2128"/>
  <c r="AA2127"/>
  <c r="AA2126"/>
  <c r="AA2125"/>
  <c r="AA2124"/>
  <c r="AA2123"/>
  <c r="AA2122"/>
  <c r="AA2121"/>
  <c r="AA2120"/>
  <c r="AA2119"/>
  <c r="AA2118"/>
  <c r="AA2117"/>
  <c r="AA2116"/>
  <c r="AA2115"/>
  <c r="AA2114"/>
  <c r="AA2113"/>
  <c r="AA2112"/>
  <c r="AA2111"/>
  <c r="AA2110"/>
  <c r="AA2109"/>
  <c r="AA2108"/>
  <c r="AA2107"/>
  <c r="AA2106"/>
  <c r="AA2105"/>
  <c r="AA2104"/>
  <c r="AA2103"/>
  <c r="AA2102"/>
  <c r="AA2101"/>
  <c r="AA2100"/>
  <c r="AA2099"/>
  <c r="AA2098"/>
  <c r="AA2097"/>
  <c r="AA2096"/>
  <c r="AA2095"/>
  <c r="AA2094"/>
  <c r="AA2093"/>
  <c r="AA2092"/>
  <c r="AA2091"/>
  <c r="AA2090"/>
  <c r="AA2089"/>
  <c r="AA2088"/>
  <c r="AA2087"/>
  <c r="AA2086"/>
  <c r="AA2085"/>
  <c r="AA2084"/>
  <c r="AA2083"/>
  <c r="AA2082"/>
  <c r="AA2081"/>
  <c r="AA2080"/>
  <c r="AA2079"/>
  <c r="AA2078"/>
  <c r="AA2077"/>
  <c r="AA2076"/>
  <c r="AA2075"/>
  <c r="AA2074"/>
  <c r="AA2073"/>
  <c r="AA2072"/>
  <c r="AA2071"/>
  <c r="AA2070"/>
  <c r="AA2069"/>
  <c r="AA2068"/>
  <c r="AA2067"/>
  <c r="AA2066"/>
  <c r="AA2065"/>
  <c r="AA2064"/>
  <c r="AA2063"/>
  <c r="AA2062"/>
  <c r="AA2061"/>
  <c r="AA2060"/>
  <c r="AA2059"/>
  <c r="AA2058"/>
  <c r="AA2057"/>
  <c r="AA2056"/>
  <c r="AA2055"/>
  <c r="AA2054"/>
  <c r="AA2053"/>
  <c r="AA2052"/>
  <c r="AA2051"/>
  <c r="AA2050"/>
  <c r="AA2049"/>
  <c r="AA2048"/>
  <c r="AA2047"/>
  <c r="AA2046"/>
  <c r="AA2045"/>
  <c r="AA2044"/>
  <c r="AA2043"/>
  <c r="AA2042"/>
  <c r="AA2041"/>
  <c r="AA2040"/>
  <c r="AA2039"/>
  <c r="AA2038"/>
  <c r="AA2037"/>
  <c r="AA2036"/>
  <c r="AA2035"/>
  <c r="AA2034"/>
  <c r="AA2033"/>
  <c r="AA2032"/>
  <c r="AA2031"/>
  <c r="AA2030"/>
  <c r="AA2029"/>
  <c r="AA2028"/>
  <c r="AA2027"/>
  <c r="AA2026"/>
  <c r="AA2025"/>
  <c r="AA2024"/>
  <c r="AA2023"/>
  <c r="AA2022"/>
  <c r="AA2021"/>
  <c r="AA2020"/>
  <c r="AA2019"/>
  <c r="AA2018"/>
  <c r="AA2017"/>
  <c r="AA2016"/>
  <c r="AA2015"/>
  <c r="AA2014"/>
  <c r="AA2013"/>
  <c r="AA2012"/>
  <c r="AA2011"/>
  <c r="AA2010"/>
  <c r="AA2009"/>
  <c r="AA2008"/>
  <c r="AA2007"/>
  <c r="AA2006"/>
  <c r="AA2005"/>
  <c r="AA2004"/>
  <c r="AA2003"/>
  <c r="AA2002"/>
  <c r="AA2001"/>
  <c r="AA2000"/>
  <c r="AA1999"/>
  <c r="AA1998"/>
  <c r="AA1997"/>
  <c r="AA1996"/>
  <c r="AA1995"/>
  <c r="AA1994"/>
  <c r="AA1993"/>
  <c r="AA1992"/>
  <c r="AA1991"/>
  <c r="AA1990"/>
  <c r="AA1989"/>
  <c r="AA1988"/>
  <c r="AA1987"/>
  <c r="AA1986"/>
  <c r="AA1985"/>
  <c r="AA1984"/>
  <c r="AA1983"/>
  <c r="AA1982"/>
  <c r="AA1981"/>
  <c r="AA1980"/>
  <c r="AA1979"/>
  <c r="AA1978"/>
  <c r="AA1977"/>
  <c r="AA1976"/>
  <c r="AA1975"/>
  <c r="AA1974"/>
  <c r="AA1973"/>
  <c r="AA1972"/>
  <c r="AA1971"/>
  <c r="AA1970"/>
  <c r="AA1969"/>
  <c r="AA1968"/>
  <c r="AA1967"/>
  <c r="AA1966"/>
  <c r="AA1965"/>
  <c r="AA1964"/>
  <c r="AA1963"/>
  <c r="AA1962"/>
  <c r="AA1961"/>
  <c r="AA1960"/>
  <c r="AA1959"/>
  <c r="AA1958"/>
  <c r="AA1957"/>
  <c r="AA1956"/>
  <c r="AA1955"/>
  <c r="AA1954"/>
  <c r="AA1953"/>
  <c r="AA1952"/>
  <c r="AA1951"/>
  <c r="AA1950"/>
  <c r="AA1949"/>
  <c r="AA1948"/>
  <c r="AA1947"/>
  <c r="AA1946"/>
  <c r="AA1945"/>
  <c r="AA1944"/>
  <c r="AA1943"/>
  <c r="AA1942"/>
  <c r="AA1941"/>
  <c r="AA1940"/>
  <c r="AA1939"/>
  <c r="AA1938"/>
  <c r="AA1937"/>
  <c r="AA1936"/>
  <c r="AA1935"/>
  <c r="AA1934"/>
  <c r="AA1933"/>
  <c r="AA1932"/>
  <c r="AA1931"/>
  <c r="AA1930"/>
  <c r="AA1929"/>
  <c r="AA1928"/>
  <c r="AA1927"/>
  <c r="AA1926"/>
  <c r="AA1925"/>
  <c r="AA1924"/>
  <c r="AA1923"/>
  <c r="AA1922"/>
  <c r="AA1921"/>
  <c r="AA1920"/>
  <c r="AA1919"/>
  <c r="AA1918"/>
  <c r="AA1917"/>
  <c r="AA1916"/>
  <c r="AA1915"/>
  <c r="AA1914"/>
  <c r="AA1913"/>
  <c r="AA1912"/>
  <c r="AA1911"/>
  <c r="AA1910"/>
  <c r="AA1909"/>
  <c r="AA1908"/>
  <c r="AA1907"/>
  <c r="AA1906"/>
  <c r="AA1905"/>
  <c r="AA1904"/>
  <c r="AA1903"/>
  <c r="AA1902"/>
  <c r="AA1901"/>
  <c r="AA1900"/>
  <c r="AA1899"/>
  <c r="AA1898"/>
  <c r="AA1897"/>
  <c r="AA1896"/>
  <c r="AA1895"/>
  <c r="AA1894"/>
  <c r="AA1893"/>
  <c r="AA1892"/>
  <c r="AA1891"/>
  <c r="AA1890"/>
  <c r="AA1889"/>
  <c r="AA1888"/>
  <c r="AA1887"/>
  <c r="AA1886"/>
  <c r="AA1885"/>
  <c r="AA1884"/>
  <c r="AA1883"/>
  <c r="AA1882"/>
  <c r="AA1881"/>
  <c r="AA1880"/>
  <c r="AA1879"/>
  <c r="AA1878"/>
  <c r="AA1877"/>
  <c r="AA1876"/>
  <c r="AA1875"/>
  <c r="AA1874"/>
  <c r="AA1873"/>
  <c r="AA1872"/>
  <c r="AA1871"/>
  <c r="AA1870"/>
  <c r="AA1869"/>
  <c r="AA1868"/>
  <c r="AA1867"/>
  <c r="AA1866"/>
  <c r="AA1865"/>
  <c r="AA1864"/>
  <c r="AA1863"/>
  <c r="AA1862"/>
  <c r="AA1861"/>
  <c r="AA1860"/>
  <c r="AA1859"/>
  <c r="AA1858"/>
  <c r="AA1857"/>
  <c r="AA1856"/>
  <c r="AA1855"/>
  <c r="AA1854"/>
  <c r="AA1853"/>
  <c r="AA1852"/>
  <c r="AA1851"/>
  <c r="AA1850"/>
  <c r="AA1849"/>
  <c r="AA1848"/>
  <c r="AA1847"/>
  <c r="AA1846"/>
  <c r="AA1845"/>
  <c r="AA1844"/>
  <c r="AA1843"/>
  <c r="AA1842"/>
  <c r="AA1841"/>
  <c r="AA1840"/>
  <c r="AA1839"/>
  <c r="AA1838"/>
  <c r="AA1837"/>
  <c r="AA1836"/>
  <c r="AA1835"/>
  <c r="AA1834"/>
  <c r="AA1833"/>
  <c r="AA1832"/>
  <c r="AA1831"/>
  <c r="AA1830"/>
  <c r="AA1829"/>
  <c r="AA1828"/>
  <c r="AA1827"/>
  <c r="AA1826"/>
  <c r="AA1825"/>
  <c r="AA1824"/>
  <c r="AA1823"/>
  <c r="AA1822"/>
  <c r="AA1821"/>
  <c r="AA1820"/>
  <c r="AA1819"/>
  <c r="AA1818"/>
  <c r="AA1817"/>
  <c r="AA1816"/>
  <c r="AA1815"/>
  <c r="AA1814"/>
  <c r="AA1813"/>
  <c r="AA1812"/>
  <c r="AA1811"/>
  <c r="AA1810"/>
  <c r="AA1809"/>
  <c r="AA1808"/>
  <c r="AA1807"/>
  <c r="AA1806"/>
  <c r="AA1805"/>
  <c r="AA1804"/>
  <c r="AA1803"/>
  <c r="AA1802"/>
  <c r="AA1801"/>
  <c r="AA1800"/>
  <c r="AA1799"/>
  <c r="AA1798"/>
  <c r="AA1797"/>
  <c r="AA1796"/>
  <c r="AA1795"/>
  <c r="AA1794"/>
  <c r="AA1793"/>
  <c r="AA1792"/>
  <c r="AA1791"/>
  <c r="AA1790"/>
  <c r="AA1789"/>
  <c r="AA1788"/>
  <c r="AA1787"/>
  <c r="AA1786"/>
  <c r="AA1785"/>
  <c r="AA1784"/>
  <c r="AA1783"/>
  <c r="AA1782"/>
  <c r="AA1781"/>
  <c r="AA1780"/>
  <c r="AA1779"/>
  <c r="AA1778"/>
  <c r="AA1777"/>
  <c r="AA1776"/>
  <c r="AA1775"/>
  <c r="AA1774"/>
  <c r="AA1773"/>
  <c r="AA1772"/>
  <c r="AA1771"/>
  <c r="AA1770"/>
  <c r="AA1769"/>
  <c r="AA1768"/>
  <c r="AA1767"/>
  <c r="AA1766"/>
  <c r="AA1765"/>
  <c r="AA1764"/>
  <c r="AA1763"/>
  <c r="AA1762"/>
  <c r="AA1761"/>
  <c r="AA1760"/>
  <c r="AA1759"/>
  <c r="AA1758"/>
  <c r="AA1757"/>
  <c r="AA1756"/>
  <c r="AA1755"/>
  <c r="AA1754"/>
  <c r="AA1753"/>
  <c r="AA1752"/>
  <c r="AA1751"/>
  <c r="AA1750"/>
  <c r="AA1749"/>
  <c r="AA1748"/>
  <c r="AA1747"/>
  <c r="AA1746"/>
  <c r="AA1745"/>
  <c r="AA1744"/>
  <c r="AA1743"/>
  <c r="AA1742"/>
  <c r="AA1741"/>
  <c r="AA1740"/>
  <c r="AA1739"/>
  <c r="AA1738"/>
  <c r="AA1737"/>
  <c r="AA1736"/>
  <c r="AA1735"/>
  <c r="AA1734"/>
  <c r="AA1733"/>
  <c r="AA1732"/>
  <c r="AA1731"/>
  <c r="AA1730"/>
  <c r="AA1729"/>
  <c r="AA1728"/>
  <c r="AA1727"/>
  <c r="AA1726"/>
  <c r="AA1725"/>
  <c r="AA1724"/>
  <c r="AA1723"/>
  <c r="AA1722"/>
  <c r="AA1721"/>
  <c r="AA1720"/>
  <c r="AA1719"/>
  <c r="AA1718"/>
  <c r="AA1717"/>
  <c r="AA1716"/>
  <c r="AA1715"/>
  <c r="AA1714"/>
  <c r="AA1713"/>
  <c r="AA1712"/>
  <c r="AA1711"/>
  <c r="AA1710"/>
  <c r="AA1709"/>
  <c r="AA1708"/>
  <c r="AA1707"/>
  <c r="AA1706"/>
  <c r="AA1705"/>
  <c r="AA1704"/>
  <c r="AA1703"/>
  <c r="AA1702"/>
  <c r="AA1701"/>
  <c r="AA1700"/>
  <c r="AA1699"/>
  <c r="AA1698"/>
  <c r="AA1697"/>
  <c r="AA1696"/>
  <c r="AA1695"/>
  <c r="AA1694"/>
  <c r="AA1693"/>
  <c r="AA1692"/>
  <c r="AA1691"/>
  <c r="AA1690"/>
  <c r="AA1689"/>
  <c r="AA1688"/>
  <c r="AA1687"/>
  <c r="AA1686"/>
  <c r="AA1685"/>
  <c r="AA1684"/>
  <c r="AA1683"/>
  <c r="AA1682"/>
  <c r="AA1681"/>
  <c r="AA1680"/>
  <c r="AA1679"/>
  <c r="AA1678"/>
  <c r="AA1677"/>
  <c r="AA1676"/>
  <c r="AA1675"/>
  <c r="AA1674"/>
  <c r="AA1673"/>
  <c r="AA1672"/>
  <c r="AA1671"/>
  <c r="AA1670"/>
  <c r="AA1669"/>
  <c r="AA1668"/>
  <c r="AA1667"/>
  <c r="AA1666"/>
  <c r="AA1665"/>
  <c r="AA1664"/>
  <c r="AA1663"/>
  <c r="AA1662"/>
  <c r="AA1661"/>
  <c r="AA1660"/>
  <c r="AA1659"/>
  <c r="AA1658"/>
  <c r="AA1657"/>
  <c r="AA1656"/>
  <c r="AA1655"/>
  <c r="AA1654"/>
  <c r="AA1653"/>
  <c r="AA1652"/>
  <c r="AA1651"/>
  <c r="AA1650"/>
  <c r="AA1649"/>
  <c r="AA1648"/>
  <c r="AA1647"/>
  <c r="AA1646"/>
  <c r="AA1645"/>
  <c r="AA1644"/>
  <c r="AA1643"/>
  <c r="AA1642"/>
  <c r="AA1641"/>
  <c r="AA1640"/>
  <c r="AA1639"/>
  <c r="AA1638"/>
  <c r="AA1637"/>
  <c r="AA1636"/>
  <c r="AA1635"/>
  <c r="AA1634"/>
  <c r="AA1633"/>
  <c r="AA1632"/>
  <c r="AA1631"/>
  <c r="AA1630"/>
  <c r="AA1629"/>
  <c r="AA1628"/>
  <c r="AA1627"/>
  <c r="AA1626"/>
  <c r="AA1625"/>
  <c r="AA1624"/>
  <c r="AA1623"/>
  <c r="AA1622"/>
  <c r="AA1621"/>
  <c r="AA1620"/>
  <c r="AA1619"/>
  <c r="AA1618"/>
  <c r="AA1617"/>
  <c r="AA1616"/>
  <c r="AA1615"/>
  <c r="AA1614"/>
  <c r="AA1613"/>
  <c r="AA1612"/>
  <c r="AA1611"/>
  <c r="AA1610"/>
  <c r="AA1609"/>
  <c r="AA1608"/>
  <c r="AA1607"/>
  <c r="AA1606"/>
  <c r="AA1605"/>
  <c r="AA1604"/>
  <c r="AA1603"/>
  <c r="AA1602"/>
  <c r="AA1601"/>
  <c r="AA1600"/>
  <c r="AA1599"/>
  <c r="AA1598"/>
  <c r="AA1597"/>
  <c r="AA1596"/>
  <c r="AA1595"/>
  <c r="AA1594"/>
  <c r="AA1593"/>
  <c r="AA1592"/>
  <c r="AA1591"/>
  <c r="AA1590"/>
  <c r="AA1589"/>
  <c r="AA1588"/>
  <c r="AA1587"/>
  <c r="AA1586"/>
  <c r="AA1585"/>
  <c r="AA1584"/>
  <c r="AA1583"/>
  <c r="AA1582"/>
  <c r="AA1581"/>
  <c r="AA1580"/>
  <c r="AA1579"/>
  <c r="AA1578"/>
  <c r="AA1577"/>
  <c r="AA1576"/>
  <c r="AA1575"/>
  <c r="AA1574"/>
  <c r="AA1573"/>
  <c r="AA1572"/>
  <c r="AA1571"/>
  <c r="AA1570"/>
  <c r="AA1569"/>
  <c r="AA1568"/>
  <c r="AA1567"/>
  <c r="AA1566"/>
  <c r="AA1565"/>
  <c r="AA1564"/>
  <c r="AA1563"/>
  <c r="AA1562"/>
  <c r="AA1561"/>
  <c r="AA1560"/>
  <c r="AA1559"/>
  <c r="AA1558"/>
  <c r="AA1557"/>
  <c r="AA1556"/>
  <c r="AA1555"/>
  <c r="AA1554"/>
  <c r="AA1553"/>
  <c r="AA1552"/>
  <c r="AA1551"/>
  <c r="AA1550"/>
  <c r="AA1549"/>
  <c r="AA1548"/>
  <c r="AA1547"/>
  <c r="AA1546"/>
  <c r="AA1545"/>
  <c r="AA1544"/>
  <c r="AA1543"/>
  <c r="AA1542"/>
  <c r="AA1541"/>
  <c r="AA1540"/>
  <c r="AA1539"/>
  <c r="AA1538"/>
  <c r="AA1537"/>
  <c r="AA1536"/>
  <c r="AA1535"/>
  <c r="AA1534"/>
  <c r="AA1533"/>
  <c r="AA1532"/>
  <c r="AA1531"/>
  <c r="AA1530"/>
  <c r="AA1529"/>
  <c r="AA1528"/>
  <c r="AA1527"/>
  <c r="AA1526"/>
  <c r="AA1525"/>
  <c r="AA1524"/>
  <c r="AA1523"/>
  <c r="AA1522"/>
  <c r="AA1521"/>
  <c r="AA1520"/>
  <c r="AA1519"/>
  <c r="AA1518"/>
  <c r="AA1517"/>
  <c r="AA1516"/>
  <c r="AA1515"/>
  <c r="AA1514"/>
  <c r="AA1513"/>
  <c r="AA1512"/>
  <c r="AA1511"/>
  <c r="AA1510"/>
  <c r="AA1509"/>
  <c r="AA1508"/>
  <c r="AA1507"/>
  <c r="AA1506"/>
  <c r="AA1505"/>
  <c r="AA1504"/>
  <c r="AA1503"/>
  <c r="AA1502"/>
  <c r="AA1501"/>
  <c r="AA1500"/>
  <c r="AA1499"/>
  <c r="AA1498"/>
  <c r="AA1497"/>
  <c r="AA1496"/>
  <c r="AA1495"/>
  <c r="AA1494"/>
  <c r="AA1493"/>
  <c r="AA1492"/>
  <c r="AA1491"/>
  <c r="AA1490"/>
  <c r="AA1489"/>
  <c r="AA1488"/>
  <c r="AA1487"/>
  <c r="AA1486"/>
  <c r="AA1485"/>
  <c r="AA1484"/>
  <c r="AA1483"/>
  <c r="AA1482"/>
  <c r="AA1481"/>
  <c r="AA1480"/>
  <c r="AA1479"/>
  <c r="AA1478"/>
  <c r="AA1477"/>
  <c r="AA1476"/>
  <c r="AA1475"/>
  <c r="AA1474"/>
  <c r="AA1473"/>
  <c r="AA1472"/>
  <c r="AA1471"/>
  <c r="AA1470"/>
  <c r="AA1469"/>
  <c r="AA1468"/>
  <c r="AA1467"/>
  <c r="AA1466"/>
  <c r="AA1465"/>
  <c r="AA1464"/>
  <c r="AA1463"/>
  <c r="AA1462"/>
  <c r="AA1461"/>
  <c r="AA1460"/>
  <c r="AA1459"/>
  <c r="AA1458"/>
  <c r="AA1457"/>
  <c r="AA1456"/>
  <c r="AA1455"/>
  <c r="AA1454"/>
  <c r="AA1453"/>
  <c r="AA1452"/>
  <c r="AA1451"/>
  <c r="AA1450"/>
  <c r="AA1449"/>
  <c r="AA1448"/>
  <c r="AA1447"/>
  <c r="AA1446"/>
  <c r="AA1445"/>
  <c r="AA1444"/>
  <c r="AA1443"/>
  <c r="AA1442"/>
  <c r="AA1441"/>
  <c r="AA1440"/>
  <c r="AA1439"/>
  <c r="AA1438"/>
  <c r="AA1437"/>
  <c r="AA1436"/>
  <c r="AA1435"/>
  <c r="AA1434"/>
  <c r="AA1433"/>
  <c r="AA1432"/>
  <c r="AA1431"/>
  <c r="AA1430"/>
  <c r="AA1429"/>
  <c r="AA1428"/>
  <c r="AA1427"/>
  <c r="AA1426"/>
  <c r="AA1425"/>
  <c r="AA1424"/>
  <c r="AA1423"/>
  <c r="AA1422"/>
  <c r="AA1421"/>
  <c r="AA1420"/>
  <c r="AA1419"/>
  <c r="AA1418"/>
  <c r="AA1417"/>
  <c r="AA1416"/>
  <c r="AA1415"/>
  <c r="AA1414"/>
  <c r="AA1413"/>
  <c r="AA1412"/>
  <c r="AA1411"/>
  <c r="AA1410"/>
  <c r="AA1409"/>
  <c r="AA1408"/>
  <c r="AA1407"/>
  <c r="AA1406"/>
  <c r="AA1405"/>
  <c r="AA1404"/>
  <c r="AA1403"/>
  <c r="AA1402"/>
  <c r="AA1401"/>
  <c r="AA1400"/>
  <c r="AA1399"/>
  <c r="AA1398"/>
  <c r="AA1397"/>
  <c r="AA1396"/>
  <c r="AA1395"/>
  <c r="AA1394"/>
  <c r="AA1393"/>
  <c r="AA1392"/>
  <c r="AA1391"/>
  <c r="AA1390"/>
  <c r="AA1389"/>
  <c r="AA1388"/>
  <c r="AA1387"/>
  <c r="AA1386"/>
  <c r="AA1385"/>
  <c r="AA1384"/>
  <c r="AA1383"/>
  <c r="AA1382"/>
  <c r="AA1381"/>
  <c r="AA1380"/>
  <c r="AA1379"/>
  <c r="AA1378"/>
  <c r="AA1377"/>
  <c r="AA1376"/>
  <c r="AA1375"/>
  <c r="AA1374"/>
  <c r="AA1373"/>
  <c r="AA1372"/>
  <c r="AA1371"/>
  <c r="AA1370"/>
  <c r="AA1369"/>
  <c r="AA1368"/>
  <c r="AA1367"/>
  <c r="AA1366"/>
  <c r="AA1365"/>
  <c r="AA1364"/>
  <c r="AA1363"/>
  <c r="AA1362"/>
  <c r="AA1361"/>
  <c r="AA1360"/>
  <c r="AA1359"/>
  <c r="AA1358"/>
  <c r="AA1357"/>
  <c r="AA1356"/>
  <c r="AA1355"/>
  <c r="AA1354"/>
  <c r="AA1353"/>
  <c r="AA1352"/>
  <c r="AA1351"/>
  <c r="AA1350"/>
  <c r="AA1349"/>
  <c r="AA1348"/>
  <c r="AA1347"/>
  <c r="AA1346"/>
  <c r="AA1345"/>
  <c r="AA1344"/>
  <c r="AA1343"/>
  <c r="AA1342"/>
  <c r="AA1341"/>
  <c r="AA1340"/>
  <c r="AA1339"/>
  <c r="AA1338"/>
  <c r="AA1337"/>
  <c r="AA1336"/>
  <c r="AA1335"/>
  <c r="AA1334"/>
  <c r="AA1333"/>
  <c r="AA1332"/>
  <c r="AA1331"/>
  <c r="AA1330"/>
  <c r="AA1329"/>
  <c r="AA1328"/>
  <c r="AA1327"/>
  <c r="AA1326"/>
  <c r="AA1325"/>
  <c r="AA1324"/>
  <c r="AA1323"/>
  <c r="AA1322"/>
  <c r="AA1321"/>
  <c r="AA1320"/>
  <c r="AA1319"/>
  <c r="AA1318"/>
  <c r="AA1317"/>
  <c r="AA1316"/>
  <c r="AA1315"/>
  <c r="AA1314"/>
  <c r="AA1313"/>
  <c r="AA1312"/>
  <c r="AA1311"/>
  <c r="AA1310"/>
  <c r="AA1309"/>
  <c r="AA1308"/>
  <c r="AA1307"/>
  <c r="AA1306"/>
  <c r="AA1305"/>
  <c r="AA1304"/>
  <c r="AA1303"/>
  <c r="AA1302"/>
  <c r="AA1301"/>
  <c r="AA1300"/>
  <c r="AA1299"/>
  <c r="AA1298"/>
  <c r="AA1297"/>
  <c r="AA1296"/>
  <c r="AA1295"/>
  <c r="AA1294"/>
  <c r="AA1293"/>
  <c r="AA1292"/>
  <c r="AA1291"/>
  <c r="AA1290"/>
  <c r="AA1289"/>
  <c r="AA1288"/>
  <c r="AA1287"/>
  <c r="AA1286"/>
  <c r="AA1285"/>
  <c r="AA1284"/>
  <c r="AA1283"/>
  <c r="AA1282"/>
  <c r="AA1281"/>
  <c r="AA1280"/>
  <c r="AA1279"/>
  <c r="AA1278"/>
  <c r="AA1277"/>
  <c r="AA1276"/>
  <c r="AA1275"/>
  <c r="AA1274"/>
  <c r="AA1273"/>
  <c r="AA1272"/>
  <c r="AA1271"/>
  <c r="AA1270"/>
  <c r="AA1269"/>
  <c r="AA1268"/>
  <c r="AA1267"/>
  <c r="AA1266"/>
  <c r="AA1265"/>
  <c r="AA1264"/>
  <c r="AA1263"/>
  <c r="AA1262"/>
  <c r="AA1261"/>
  <c r="AA1260"/>
  <c r="AA1259"/>
  <c r="AA1258"/>
  <c r="AA1257"/>
  <c r="AA1256"/>
  <c r="AA1255"/>
  <c r="AA1254"/>
  <c r="AA1253"/>
  <c r="AA1252"/>
  <c r="AA1251"/>
  <c r="AA1250"/>
  <c r="AA1249"/>
  <c r="AA1248"/>
  <c r="AA1247"/>
  <c r="AA1246"/>
  <c r="AA1245"/>
  <c r="AA1244"/>
  <c r="AA1243"/>
  <c r="AA1242"/>
  <c r="AA1241"/>
  <c r="AA1240"/>
  <c r="AA1239"/>
  <c r="AA1238"/>
  <c r="AA1237"/>
  <c r="AA1236"/>
  <c r="AA1235"/>
  <c r="AA1234"/>
  <c r="AA1233"/>
  <c r="AA1232"/>
  <c r="AA1231"/>
  <c r="AA1230"/>
  <c r="AA1229"/>
  <c r="AA1228"/>
  <c r="AA1227"/>
  <c r="AA1226"/>
  <c r="AA1225"/>
  <c r="AA1224"/>
  <c r="AA1223"/>
  <c r="AA1222"/>
  <c r="AA1221"/>
  <c r="AA1220"/>
  <c r="AA1219"/>
  <c r="AA1218"/>
  <c r="AA1217"/>
  <c r="AA1216"/>
  <c r="AA1215"/>
  <c r="AA1214"/>
  <c r="AA1213"/>
  <c r="AA1212"/>
  <c r="AA1211"/>
  <c r="AA1210"/>
  <c r="AA1209"/>
  <c r="AA1208"/>
  <c r="AA1207"/>
  <c r="AA1206"/>
  <c r="AA1205"/>
  <c r="AA1204"/>
  <c r="AA1203"/>
  <c r="AA1202"/>
  <c r="AA1201"/>
  <c r="AA1200"/>
  <c r="AA1199"/>
  <c r="AA1198"/>
  <c r="AA1197"/>
  <c r="AA1196"/>
  <c r="AA1195"/>
  <c r="AA1194"/>
  <c r="AA1193"/>
  <c r="AA1192"/>
  <c r="AA1191"/>
  <c r="AA1190"/>
  <c r="AA1189"/>
  <c r="AA1188"/>
  <c r="AA1187"/>
  <c r="AA1186"/>
  <c r="AA1185"/>
  <c r="AA1184"/>
  <c r="AA1183"/>
  <c r="AA1182"/>
  <c r="AA1181"/>
  <c r="AA1180"/>
  <c r="AA1179"/>
  <c r="AA1178"/>
  <c r="AA1177"/>
  <c r="AA1176"/>
  <c r="AA1175"/>
  <c r="AA1174"/>
  <c r="AA1173"/>
  <c r="AA1172"/>
  <c r="AA1171"/>
  <c r="AA1170"/>
  <c r="AA1169"/>
  <c r="AA1168"/>
  <c r="AA1167"/>
  <c r="AA1166"/>
  <c r="AA1165"/>
  <c r="AA1164"/>
  <c r="AA1163"/>
  <c r="AA1162"/>
  <c r="AA1161"/>
  <c r="AA1160"/>
  <c r="AA1159"/>
  <c r="AA1158"/>
  <c r="AA1157"/>
  <c r="AA1156"/>
  <c r="AA1155"/>
  <c r="AA1154"/>
  <c r="AA1153"/>
  <c r="AA1152"/>
  <c r="AA1151"/>
  <c r="AA1150"/>
  <c r="AA1149"/>
  <c r="AA1148"/>
  <c r="AA1147"/>
  <c r="AA1146"/>
  <c r="AA1145"/>
  <c r="AA1144"/>
  <c r="AA1143"/>
  <c r="AA1142"/>
  <c r="AA1141"/>
  <c r="AA1140"/>
  <c r="AA1139"/>
  <c r="AA1138"/>
  <c r="AA1137"/>
  <c r="AA1136"/>
  <c r="AA1135"/>
  <c r="AA1134"/>
  <c r="AA1133"/>
  <c r="AA1132"/>
  <c r="AA1131"/>
  <c r="AA1130"/>
  <c r="AA1129"/>
  <c r="AA1128"/>
  <c r="AA1127"/>
  <c r="AA1126"/>
  <c r="AA1125"/>
  <c r="AA1124"/>
  <c r="AA1123"/>
  <c r="AA1122"/>
  <c r="AA1121"/>
  <c r="AA1120"/>
  <c r="AA1119"/>
  <c r="AA1118"/>
  <c r="AA1117"/>
  <c r="AA1116"/>
  <c r="AA1115"/>
  <c r="AA1114"/>
  <c r="AA1113"/>
  <c r="AA1112"/>
  <c r="AA1111"/>
  <c r="AA1110"/>
  <c r="AA1109"/>
  <c r="AA1108"/>
  <c r="AA1107"/>
  <c r="AA1106"/>
  <c r="AA1105"/>
  <c r="AA1104"/>
  <c r="AA1103"/>
  <c r="AA1102"/>
  <c r="AA1101"/>
  <c r="AA1100"/>
  <c r="AA1099"/>
  <c r="AA1098"/>
  <c r="AA1097"/>
  <c r="AA1096"/>
  <c r="AA1095"/>
  <c r="AA1094"/>
  <c r="AA1093"/>
  <c r="AA1092"/>
  <c r="AA1091"/>
  <c r="AA1090"/>
  <c r="AA1089"/>
  <c r="AA1088"/>
  <c r="AA1087"/>
  <c r="AA1086"/>
  <c r="AA1085"/>
  <c r="AA1084"/>
  <c r="AA1083"/>
  <c r="AA1082"/>
  <c r="AA1081"/>
  <c r="AA1080"/>
  <c r="AA1079"/>
  <c r="AA1078"/>
  <c r="AA1077"/>
  <c r="AA1076"/>
  <c r="AA1075"/>
  <c r="AA1074"/>
  <c r="AA1073"/>
  <c r="AA1072"/>
  <c r="AA1071"/>
  <c r="AA1070"/>
  <c r="AA1069"/>
  <c r="AA1068"/>
  <c r="AA1067"/>
  <c r="AA1066"/>
  <c r="AA1065"/>
  <c r="AA1064"/>
  <c r="AA1063"/>
  <c r="AA1062"/>
  <c r="AA1061"/>
  <c r="AA1060"/>
  <c r="AA1059"/>
  <c r="AA1058"/>
  <c r="AA1057"/>
  <c r="AA1056"/>
  <c r="AA1055"/>
  <c r="AA1054"/>
  <c r="AA1053"/>
  <c r="AA1052"/>
  <c r="AA1051"/>
  <c r="AA1050"/>
  <c r="AA1049"/>
  <c r="AA1048"/>
  <c r="AA1047"/>
  <c r="AA1046"/>
  <c r="AA1045"/>
  <c r="AA1044"/>
  <c r="AA1043"/>
  <c r="AA1042"/>
  <c r="AA1041"/>
  <c r="AA1040"/>
  <c r="AA1039"/>
  <c r="AA1038"/>
  <c r="AA1037"/>
  <c r="AA1036"/>
  <c r="AA1035"/>
  <c r="AA1034"/>
  <c r="AA1033"/>
  <c r="AA1032"/>
  <c r="AA1031"/>
  <c r="AA1030"/>
  <c r="AA1029"/>
  <c r="AA1028"/>
  <c r="AA1027"/>
  <c r="AA1026"/>
  <c r="AA1025"/>
  <c r="AA1024"/>
  <c r="AA1023"/>
  <c r="AA1022"/>
  <c r="AA1021"/>
  <c r="AA1020"/>
  <c r="AA1019"/>
  <c r="AA1018"/>
  <c r="AA1017"/>
  <c r="AA1016"/>
  <c r="AA1015"/>
  <c r="AA1014"/>
  <c r="AA1013"/>
  <c r="AA1012"/>
  <c r="AA1011"/>
  <c r="AA1010"/>
  <c r="AA1009"/>
  <c r="AA1008"/>
  <c r="AA1007"/>
  <c r="AA1006"/>
  <c r="AA1005"/>
  <c r="AA1004"/>
  <c r="AA1003"/>
  <c r="AA1002"/>
  <c r="AA1001"/>
  <c r="AA1000"/>
  <c r="AA999"/>
  <c r="AA998"/>
  <c r="AA997"/>
  <c r="AA996"/>
  <c r="AA995"/>
  <c r="AA994"/>
  <c r="AA993"/>
  <c r="AA992"/>
  <c r="AA991"/>
  <c r="AA990"/>
  <c r="AA989"/>
  <c r="AA988"/>
  <c r="AA987"/>
  <c r="AA986"/>
  <c r="AA985"/>
  <c r="AA984"/>
  <c r="AA983"/>
  <c r="AA982"/>
  <c r="AA981"/>
  <c r="AA980"/>
  <c r="AA979"/>
  <c r="AA978"/>
  <c r="AA977"/>
  <c r="AA976"/>
  <c r="AA975"/>
  <c r="AA974"/>
  <c r="AA973"/>
  <c r="AA972"/>
  <c r="AA971"/>
  <c r="AA970"/>
  <c r="AA969"/>
  <c r="AA968"/>
  <c r="AA967"/>
  <c r="AA966"/>
  <c r="AA965"/>
  <c r="AA964"/>
  <c r="AA963"/>
  <c r="AA962"/>
  <c r="AA961"/>
  <c r="AA960"/>
  <c r="AA959"/>
  <c r="AA958"/>
  <c r="AA957"/>
  <c r="AA956"/>
  <c r="AA955"/>
  <c r="AA954"/>
  <c r="AA953"/>
  <c r="AA952"/>
  <c r="AA951"/>
  <c r="AA950"/>
  <c r="AA949"/>
  <c r="AA948"/>
  <c r="AA947"/>
  <c r="AA946"/>
  <c r="AA945"/>
  <c r="AA944"/>
  <c r="AA943"/>
  <c r="AA942"/>
  <c r="AA941"/>
  <c r="AA940"/>
  <c r="AA939"/>
  <c r="AA938"/>
  <c r="AA937"/>
  <c r="AA936"/>
  <c r="AA935"/>
  <c r="AA934"/>
  <c r="AA933"/>
  <c r="AA932"/>
  <c r="AA931"/>
  <c r="AA930"/>
  <c r="AA929"/>
  <c r="AA928"/>
  <c r="AA927"/>
  <c r="AA926"/>
  <c r="AA925"/>
  <c r="AA924"/>
  <c r="AA923"/>
  <c r="AA922"/>
  <c r="AA921"/>
  <c r="AA920"/>
  <c r="AA919"/>
  <c r="AA918"/>
  <c r="AA917"/>
  <c r="AA916"/>
  <c r="AA915"/>
  <c r="AA914"/>
  <c r="AA913"/>
  <c r="AA912"/>
  <c r="AA911"/>
  <c r="AA910"/>
  <c r="AA909"/>
  <c r="AA908"/>
  <c r="AA907"/>
  <c r="AA906"/>
  <c r="AA905"/>
  <c r="AA904"/>
  <c r="AA903"/>
  <c r="AA902"/>
  <c r="AA901"/>
  <c r="AA900"/>
  <c r="AA899"/>
  <c r="AA898"/>
  <c r="AA897"/>
  <c r="AA896"/>
  <c r="AA895"/>
  <c r="AA894"/>
  <c r="AA893"/>
  <c r="AA892"/>
  <c r="AA891"/>
  <c r="AA890"/>
  <c r="AA889"/>
  <c r="AA888"/>
  <c r="AA887"/>
  <c r="AA886"/>
  <c r="AA885"/>
  <c r="AA884"/>
  <c r="AA883"/>
  <c r="AA882"/>
  <c r="AA881"/>
  <c r="AA880"/>
  <c r="AA879"/>
  <c r="AA878"/>
  <c r="AA877"/>
  <c r="AA876"/>
  <c r="AA875"/>
  <c r="AA874"/>
  <c r="AA873"/>
  <c r="AA872"/>
  <c r="AA871"/>
  <c r="AA870"/>
  <c r="AA869"/>
  <c r="AA868"/>
  <c r="AA867"/>
  <c r="AA866"/>
  <c r="AA865"/>
  <c r="AA864"/>
  <c r="AA863"/>
  <c r="AA862"/>
  <c r="AA861"/>
  <c r="AA860"/>
  <c r="AA859"/>
  <c r="AA858"/>
  <c r="AA857"/>
  <c r="AA856"/>
  <c r="AA855"/>
  <c r="AA854"/>
  <c r="AA853"/>
  <c r="AA852"/>
  <c r="AA851"/>
  <c r="AA850"/>
  <c r="AA849"/>
  <c r="AA848"/>
  <c r="AA847"/>
  <c r="AA846"/>
  <c r="AA845"/>
  <c r="AA844"/>
  <c r="AA843"/>
  <c r="AA842"/>
  <c r="AA841"/>
  <c r="AA840"/>
  <c r="AA839"/>
  <c r="AA838"/>
  <c r="AA837"/>
  <c r="AA836"/>
  <c r="AA835"/>
  <c r="AA834"/>
  <c r="AA833"/>
  <c r="AA832"/>
  <c r="AA831"/>
  <c r="AA830"/>
  <c r="AA829"/>
  <c r="AA828"/>
  <c r="AA827"/>
  <c r="AA826"/>
  <c r="AA825"/>
  <c r="AA824"/>
  <c r="AA823"/>
  <c r="AA822"/>
  <c r="AA821"/>
  <c r="AA820"/>
  <c r="AA819"/>
  <c r="AA818"/>
  <c r="AA817"/>
  <c r="AA816"/>
  <c r="AA815"/>
  <c r="AA814"/>
  <c r="AA813"/>
  <c r="AA812"/>
  <c r="AA811"/>
  <c r="AA810"/>
  <c r="AA809"/>
  <c r="AA808"/>
  <c r="AA807"/>
  <c r="AA806"/>
  <c r="AA805"/>
  <c r="AA804"/>
  <c r="AA803"/>
  <c r="AA802"/>
  <c r="AA801"/>
  <c r="AA800"/>
  <c r="AA799"/>
  <c r="AA798"/>
  <c r="AA797"/>
  <c r="AA796"/>
  <c r="AA795"/>
  <c r="AA794"/>
  <c r="AA793"/>
  <c r="AA792"/>
  <c r="AA791"/>
  <c r="AA790"/>
  <c r="AA789"/>
  <c r="AA788"/>
  <c r="AA787"/>
  <c r="AA786"/>
  <c r="AA785"/>
  <c r="AA784"/>
  <c r="AA783"/>
  <c r="AA782"/>
  <c r="AA781"/>
  <c r="AA780"/>
  <c r="AA779"/>
  <c r="AA778"/>
  <c r="AA777"/>
  <c r="AA776"/>
  <c r="AA775"/>
  <c r="AA774"/>
  <c r="AA773"/>
  <c r="AA772"/>
  <c r="AA771"/>
  <c r="AA770"/>
  <c r="AA769"/>
  <c r="AA768"/>
  <c r="AA767"/>
  <c r="AA766"/>
  <c r="AA765"/>
  <c r="AA764"/>
  <c r="AA763"/>
  <c r="AA762"/>
  <c r="AA761"/>
  <c r="AA760"/>
  <c r="AA759"/>
  <c r="AA758"/>
  <c r="AA757"/>
  <c r="AA756"/>
  <c r="AA755"/>
  <c r="AA754"/>
  <c r="AA753"/>
  <c r="AA752"/>
  <c r="AA751"/>
  <c r="AA750"/>
  <c r="AA749"/>
  <c r="AA748"/>
  <c r="AA747"/>
  <c r="AA746"/>
  <c r="AA745"/>
  <c r="AA744"/>
  <c r="AA743"/>
  <c r="AA742"/>
  <c r="AA741"/>
  <c r="AA740"/>
  <c r="AA739"/>
  <c r="AA738"/>
  <c r="AA737"/>
  <c r="AA736"/>
  <c r="AA735"/>
  <c r="AA734"/>
  <c r="AA733"/>
  <c r="AA732"/>
  <c r="AA731"/>
  <c r="AA730"/>
  <c r="AA729"/>
  <c r="AA728"/>
  <c r="AA727"/>
  <c r="AA726"/>
  <c r="AA725"/>
  <c r="AA724"/>
  <c r="AA723"/>
  <c r="AA722"/>
  <c r="AA721"/>
  <c r="AA720"/>
  <c r="AA719"/>
  <c r="AA718"/>
  <c r="AA717"/>
  <c r="AA716"/>
  <c r="AA715"/>
  <c r="AA714"/>
  <c r="AA713"/>
  <c r="AA712"/>
  <c r="AA711"/>
  <c r="AA710"/>
  <c r="AA709"/>
  <c r="AA708"/>
  <c r="AA707"/>
  <c r="AA706"/>
  <c r="AA705"/>
  <c r="AA704"/>
  <c r="AA703"/>
  <c r="AA702"/>
  <c r="AA701"/>
  <c r="AA700"/>
  <c r="AA699"/>
  <c r="AA698"/>
  <c r="AA697"/>
  <c r="AA696"/>
  <c r="AA695"/>
  <c r="AA694"/>
  <c r="AA693"/>
  <c r="AA692"/>
  <c r="AA691"/>
  <c r="AA690"/>
  <c r="AA689"/>
  <c r="AA688"/>
  <c r="AA687"/>
  <c r="AA686"/>
  <c r="AA685"/>
  <c r="AA684"/>
  <c r="AA683"/>
  <c r="AA682"/>
  <c r="AA681"/>
  <c r="AA680"/>
  <c r="AA679"/>
  <c r="AA678"/>
  <c r="AA677"/>
  <c r="AA676"/>
  <c r="AA675"/>
  <c r="AA674"/>
  <c r="AA673"/>
  <c r="AA672"/>
  <c r="AA671"/>
  <c r="AA670"/>
  <c r="AA669"/>
  <c r="AA668"/>
  <c r="AA667"/>
  <c r="AA666"/>
  <c r="AA665"/>
  <c r="AA664"/>
  <c r="AA663"/>
  <c r="AA662"/>
  <c r="AA661"/>
  <c r="AA660"/>
  <c r="AA659"/>
  <c r="AA658"/>
  <c r="AA657"/>
  <c r="AA656"/>
  <c r="AA655"/>
  <c r="AA654"/>
  <c r="AA653"/>
  <c r="AA652"/>
  <c r="AA651"/>
  <c r="AA650"/>
  <c r="AA649"/>
  <c r="AA648"/>
  <c r="AA647"/>
  <c r="AA646"/>
  <c r="AA645"/>
  <c r="AA644"/>
  <c r="AA643"/>
  <c r="AA642"/>
  <c r="AA641"/>
  <c r="AA640"/>
  <c r="AA639"/>
  <c r="AA638"/>
  <c r="AA637"/>
  <c r="AA636"/>
  <c r="AA635"/>
  <c r="AA634"/>
  <c r="AA633"/>
  <c r="AA632"/>
  <c r="AA631"/>
  <c r="AA630"/>
  <c r="AA629"/>
  <c r="AA628"/>
  <c r="AA627"/>
  <c r="AA626"/>
  <c r="AA625"/>
  <c r="AA624"/>
  <c r="AA623"/>
  <c r="AA622"/>
  <c r="AA621"/>
  <c r="AA620"/>
  <c r="AA619"/>
  <c r="AA618"/>
  <c r="AA617"/>
  <c r="AA616"/>
  <c r="AA615"/>
  <c r="AA614"/>
  <c r="AA613"/>
  <c r="AA612"/>
  <c r="AA611"/>
  <c r="AA610"/>
  <c r="AA609"/>
  <c r="AA608"/>
  <c r="AA607"/>
  <c r="AA606"/>
  <c r="AA605"/>
  <c r="AA604"/>
  <c r="AA603"/>
  <c r="AA602"/>
  <c r="AA601"/>
  <c r="AA600"/>
  <c r="AA599"/>
  <c r="AA598"/>
  <c r="AA597"/>
  <c r="AA596"/>
  <c r="AA595"/>
  <c r="AA594"/>
  <c r="AA593"/>
  <c r="AA592"/>
  <c r="AA591"/>
  <c r="AA590"/>
  <c r="AA589"/>
  <c r="AA588"/>
  <c r="AA587"/>
  <c r="AA586"/>
  <c r="AA585"/>
  <c r="AA584"/>
  <c r="AA583"/>
  <c r="AA582"/>
  <c r="AA581"/>
  <c r="AA580"/>
  <c r="AA579"/>
  <c r="AA578"/>
  <c r="AA577"/>
  <c r="AA576"/>
  <c r="AA575"/>
  <c r="AA574"/>
  <c r="AA573"/>
  <c r="AA572"/>
  <c r="AA571"/>
  <c r="AA570"/>
  <c r="AA569"/>
  <c r="AA568"/>
  <c r="AA567"/>
  <c r="AA566"/>
  <c r="AA565"/>
  <c r="AA564"/>
  <c r="AA563"/>
  <c r="AA562"/>
  <c r="AA561"/>
  <c r="AA560"/>
  <c r="AA559"/>
  <c r="AA558"/>
  <c r="AA557"/>
  <c r="AA556"/>
  <c r="AA555"/>
  <c r="AA554"/>
  <c r="AA553"/>
  <c r="AA552"/>
  <c r="AA551"/>
  <c r="AA550"/>
  <c r="AA549"/>
  <c r="AA548"/>
  <c r="AA547"/>
  <c r="AA546"/>
  <c r="AA545"/>
  <c r="AA544"/>
  <c r="AA543"/>
  <c r="AA542"/>
  <c r="AA541"/>
  <c r="AA540"/>
  <c r="AA539"/>
  <c r="AA538"/>
  <c r="AA537"/>
  <c r="AA536"/>
  <c r="AA535"/>
  <c r="AA534"/>
  <c r="AA533"/>
  <c r="AA532"/>
  <c r="AA531"/>
  <c r="AA530"/>
  <c r="AA529"/>
  <c r="AA528"/>
  <c r="AA527"/>
  <c r="AA526"/>
  <c r="AA525"/>
  <c r="AA524"/>
  <c r="AA523"/>
  <c r="AA522"/>
  <c r="AA521"/>
  <c r="AA520"/>
  <c r="AA519"/>
  <c r="AA518"/>
  <c r="AA517"/>
  <c r="AA516"/>
  <c r="AA515"/>
  <c r="AA514"/>
  <c r="AA513"/>
  <c r="AA512"/>
  <c r="AA511"/>
  <c r="AA510"/>
  <c r="AA509"/>
  <c r="AA508"/>
  <c r="AA507"/>
  <c r="AA506"/>
  <c r="AA505"/>
  <c r="AA504"/>
  <c r="AA503"/>
  <c r="AA502"/>
  <c r="AA501"/>
  <c r="AA500"/>
  <c r="AA499"/>
  <c r="AA498"/>
  <c r="AA497"/>
  <c r="AA496"/>
  <c r="AA495"/>
  <c r="AA494"/>
  <c r="AA493"/>
  <c r="AA492"/>
  <c r="AA491"/>
  <c r="AA490"/>
  <c r="AA489"/>
  <c r="AA488"/>
  <c r="AA487"/>
  <c r="AA486"/>
  <c r="AA485"/>
  <c r="AA484"/>
  <c r="AA483"/>
  <c r="AA482"/>
  <c r="AA481"/>
  <c r="AA480"/>
  <c r="AA479"/>
  <c r="AA478"/>
  <c r="AA477"/>
  <c r="AA476"/>
  <c r="AA475"/>
  <c r="AA474"/>
  <c r="AA473"/>
  <c r="AA472"/>
  <c r="AA471"/>
  <c r="AA470"/>
  <c r="AA469"/>
  <c r="AA468"/>
  <c r="AA467"/>
  <c r="AA466"/>
  <c r="AA465"/>
  <c r="AA464"/>
  <c r="AA463"/>
  <c r="AA462"/>
  <c r="AA461"/>
  <c r="AA460"/>
  <c r="AA459"/>
  <c r="AA458"/>
  <c r="AA457"/>
  <c r="AA456"/>
  <c r="AA455"/>
  <c r="AA454"/>
  <c r="AA453"/>
  <c r="AA452"/>
  <c r="AA451"/>
  <c r="AA450"/>
  <c r="AA449"/>
  <c r="AA448"/>
  <c r="AA447"/>
  <c r="AA446"/>
  <c r="AA445"/>
  <c r="AA444"/>
  <c r="AA443"/>
  <c r="AA442"/>
  <c r="AA441"/>
  <c r="AA440"/>
  <c r="AA439"/>
  <c r="AA438"/>
  <c r="AA437"/>
  <c r="AA436"/>
  <c r="AA435"/>
  <c r="AA434"/>
  <c r="AA433"/>
  <c r="AA432"/>
  <c r="AA431"/>
  <c r="AA430"/>
  <c r="AA429"/>
  <c r="AA428"/>
  <c r="AA427"/>
  <c r="AA426"/>
  <c r="AA425"/>
  <c r="AA424"/>
  <c r="AA423"/>
  <c r="AA422"/>
  <c r="AA421"/>
  <c r="AA420"/>
  <c r="AA419"/>
  <c r="AA418"/>
  <c r="AA417"/>
  <c r="AA416"/>
  <c r="AA415"/>
  <c r="AA414"/>
  <c r="AA413"/>
  <c r="AA412"/>
  <c r="AA411"/>
  <c r="AA410"/>
  <c r="AA409"/>
  <c r="AA408"/>
  <c r="AA407"/>
  <c r="AA406"/>
  <c r="AA405"/>
  <c r="AA404"/>
  <c r="AA403"/>
  <c r="AA402"/>
  <c r="AA401"/>
  <c r="AA400"/>
  <c r="AA399"/>
  <c r="AA398"/>
  <c r="AA397"/>
  <c r="AA396"/>
  <c r="AA395"/>
  <c r="AA394"/>
  <c r="AA393"/>
  <c r="AA392"/>
  <c r="AA391"/>
  <c r="AA390"/>
  <c r="AA389"/>
  <c r="AA388"/>
  <c r="AA387"/>
  <c r="AA386"/>
  <c r="AA385"/>
  <c r="AA384"/>
  <c r="AA383"/>
  <c r="AA382"/>
  <c r="AA381"/>
  <c r="AA380"/>
  <c r="AA379"/>
  <c r="AA378"/>
  <c r="AA377"/>
  <c r="AA376"/>
  <c r="AA375"/>
  <c r="AA374"/>
  <c r="AA373"/>
  <c r="AA372"/>
  <c r="AA371"/>
  <c r="AA370"/>
  <c r="AA369"/>
  <c r="AA368"/>
  <c r="AA367"/>
  <c r="AA366"/>
  <c r="AA365"/>
  <c r="AA364"/>
  <c r="AA363"/>
  <c r="AA362"/>
  <c r="AA361"/>
  <c r="AA360"/>
  <c r="AA359"/>
  <c r="AA358"/>
  <c r="AA357"/>
  <c r="AA356"/>
  <c r="AA355"/>
  <c r="AA354"/>
  <c r="AA353"/>
  <c r="AA352"/>
  <c r="AA351"/>
  <c r="AA350"/>
  <c r="AA349"/>
  <c r="AA348"/>
  <c r="AA347"/>
  <c r="AA346"/>
  <c r="AA345"/>
  <c r="AA344"/>
  <c r="AA343"/>
  <c r="AA342"/>
  <c r="AA341"/>
  <c r="AA340"/>
  <c r="AA339"/>
  <c r="AA338"/>
  <c r="AA337"/>
  <c r="AA336"/>
  <c r="AA335"/>
  <c r="AA334"/>
  <c r="AA333"/>
  <c r="AA332"/>
  <c r="AA331"/>
  <c r="AA330"/>
  <c r="AA329"/>
  <c r="AA328"/>
  <c r="AA327"/>
  <c r="AA326"/>
  <c r="AA325"/>
  <c r="AA324"/>
  <c r="AA323"/>
  <c r="AA322"/>
  <c r="AA321"/>
  <c r="AA320"/>
  <c r="AA319"/>
  <c r="AA318"/>
  <c r="AA317"/>
  <c r="AA316"/>
  <c r="AA315"/>
  <c r="AA314"/>
  <c r="AA313"/>
  <c r="AA312"/>
  <c r="AA311"/>
  <c r="AA310"/>
  <c r="AA309"/>
  <c r="AA308"/>
  <c r="AA307"/>
  <c r="AA306"/>
  <c r="AA305"/>
  <c r="AA304"/>
  <c r="AA303"/>
  <c r="AA302"/>
  <c r="AA301"/>
  <c r="AA300"/>
  <c r="AA299"/>
  <c r="AA298"/>
  <c r="AA297"/>
  <c r="AA296"/>
  <c r="AA295"/>
  <c r="AA294"/>
  <c r="AA293"/>
  <c r="AA292"/>
  <c r="AA291"/>
  <c r="AA290"/>
  <c r="AA289"/>
  <c r="AA288"/>
  <c r="AA287"/>
  <c r="AA286"/>
  <c r="AA285"/>
  <c r="AA284"/>
  <c r="AA283"/>
  <c r="AA282"/>
  <c r="AA281"/>
  <c r="AA280"/>
  <c r="AA279"/>
  <c r="AA278"/>
  <c r="AA277"/>
  <c r="AA276"/>
  <c r="AA275"/>
  <c r="AA274"/>
  <c r="AA273"/>
  <c r="AA272"/>
  <c r="AA271"/>
  <c r="AA270"/>
  <c r="AA269"/>
  <c r="AA268"/>
  <c r="AA267"/>
  <c r="AA266"/>
  <c r="AA265"/>
  <c r="AA264"/>
  <c r="AA263"/>
  <c r="AA262"/>
  <c r="AA261"/>
  <c r="AA260"/>
  <c r="AA259"/>
  <c r="AA258"/>
  <c r="AA257"/>
  <c r="AA256"/>
  <c r="AA255"/>
  <c r="AA254"/>
  <c r="AA253"/>
  <c r="AA252"/>
  <c r="AA251"/>
  <c r="AA250"/>
  <c r="AA249"/>
  <c r="AA248"/>
  <c r="AA247"/>
  <c r="AA246"/>
  <c r="AA245"/>
  <c r="AA244"/>
  <c r="AA243"/>
  <c r="AA242"/>
  <c r="AA241"/>
  <c r="AA240"/>
  <c r="AA239"/>
  <c r="AA238"/>
  <c r="AA237"/>
  <c r="AA236"/>
  <c r="AA235"/>
  <c r="AA234"/>
  <c r="AA233"/>
  <c r="AA232"/>
  <c r="AA231"/>
  <c r="AA230"/>
  <c r="AA229"/>
  <c r="AA228"/>
  <c r="AA227"/>
  <c r="AA226"/>
  <c r="AA225"/>
  <c r="AA224"/>
  <c r="AA223"/>
  <c r="AA222"/>
  <c r="AA221"/>
  <c r="AA220"/>
  <c r="AA219"/>
  <c r="AA218"/>
  <c r="AA217"/>
  <c r="AA216"/>
  <c r="AA215"/>
  <c r="AA214"/>
  <c r="AA213"/>
  <c r="AA212"/>
  <c r="AA211"/>
  <c r="AA210"/>
  <c r="AA209"/>
  <c r="AA208"/>
  <c r="AA207"/>
  <c r="AA206"/>
  <c r="AA205"/>
  <c r="AA204"/>
  <c r="AA203"/>
  <c r="AA202"/>
  <c r="AA201"/>
  <c r="AA200"/>
  <c r="AA199"/>
  <c r="AA198"/>
  <c r="AA197"/>
  <c r="AA196"/>
  <c r="AA195"/>
  <c r="AA194"/>
  <c r="AA193"/>
  <c r="AA192"/>
  <c r="AA191"/>
  <c r="AA190"/>
  <c r="AA189"/>
  <c r="AA188"/>
  <c r="AA187"/>
  <c r="AA186"/>
  <c r="AA185"/>
  <c r="AA184"/>
  <c r="AA183"/>
  <c r="AA182"/>
  <c r="AA181"/>
  <c r="AA180"/>
  <c r="AA179"/>
  <c r="AA178"/>
  <c r="AA177"/>
  <c r="AA176"/>
  <c r="AA175"/>
  <c r="AA174"/>
  <c r="AA173"/>
  <c r="AA172"/>
  <c r="AA171"/>
  <c r="AA170"/>
  <c r="AA169"/>
  <c r="AA168"/>
  <c r="AA167"/>
  <c r="AA166"/>
  <c r="AA165"/>
  <c r="AA164"/>
  <c r="AA163"/>
  <c r="AA162"/>
  <c r="AA161"/>
  <c r="AA160"/>
  <c r="AA159"/>
  <c r="AA158"/>
  <c r="AA157"/>
  <c r="AA156"/>
  <c r="AA155"/>
  <c r="AA154"/>
  <c r="AA153"/>
  <c r="AA152"/>
  <c r="AA151"/>
  <c r="AA150"/>
  <c r="AA149"/>
  <c r="AA148"/>
  <c r="AA147"/>
  <c r="AA146"/>
  <c r="AA145"/>
  <c r="AA144"/>
  <c r="AA143"/>
  <c r="AA142"/>
  <c r="AA141"/>
  <c r="AA140"/>
  <c r="AA139"/>
  <c r="AA138"/>
  <c r="AA137"/>
  <c r="AA136"/>
  <c r="AA135"/>
  <c r="AA134"/>
  <c r="AA133"/>
  <c r="AA132"/>
  <c r="AA131"/>
  <c r="AA130"/>
  <c r="AA129"/>
  <c r="AA128"/>
  <c r="AA127"/>
  <c r="AA126"/>
  <c r="AA125"/>
  <c r="AA124"/>
  <c r="AA123"/>
  <c r="AA122"/>
  <c r="AA121"/>
  <c r="AA120"/>
  <c r="AA119"/>
  <c r="AA118"/>
  <c r="AA117"/>
  <c r="AA116"/>
  <c r="AA115"/>
  <c r="AA114"/>
  <c r="AA113"/>
  <c r="AA112"/>
  <c r="AA111"/>
  <c r="AA110"/>
  <c r="AA109"/>
  <c r="AA108"/>
  <c r="AA107"/>
  <c r="AA106"/>
  <c r="AA105"/>
  <c r="AA104"/>
  <c r="AA103"/>
  <c r="AA102"/>
  <c r="AA101"/>
  <c r="AA100"/>
  <c r="AA99"/>
  <c r="AA98"/>
  <c r="AA97"/>
  <c r="AA96"/>
  <c r="AA95"/>
  <c r="AA94"/>
  <c r="AA93"/>
  <c r="AA92"/>
  <c r="AA91"/>
  <c r="AA90"/>
  <c r="AA89"/>
  <c r="AA88"/>
  <c r="AA87"/>
  <c r="AA86"/>
  <c r="AA85"/>
  <c r="AA84"/>
  <c r="AA83"/>
  <c r="AA82"/>
  <c r="AA81"/>
  <c r="AA80"/>
  <c r="AA79"/>
  <c r="AA78"/>
  <c r="AA77"/>
  <c r="AA76"/>
  <c r="AA75"/>
  <c r="AA74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AA39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AA21"/>
  <c r="AA20"/>
  <c r="AA19"/>
  <c r="AA18"/>
  <c r="AA17"/>
  <c r="AA16"/>
  <c r="AA15"/>
  <c r="AA14"/>
  <c r="AA13"/>
  <c r="AA12"/>
  <c r="AA11"/>
  <c r="AA10"/>
  <c r="AA9"/>
  <c r="AA8"/>
  <c r="AA7"/>
  <c r="AA6"/>
  <c r="AA5"/>
  <c r="AA4"/>
  <c r="AA3"/>
  <c r="AB2193" i="7"/>
  <c r="AB2194"/>
  <c r="AB2195"/>
  <c r="AB2196"/>
  <c r="AB2197"/>
  <c r="AB2198"/>
  <c r="AB2199"/>
  <c r="AB2200"/>
  <c r="AB2201"/>
  <c r="AB2202"/>
  <c r="AB2203"/>
  <c r="AB2204"/>
  <c r="AB2205"/>
  <c r="AB2206"/>
  <c r="AB2207"/>
  <c r="AB2208"/>
  <c r="AB2209"/>
  <c r="AB2210"/>
  <c r="AB2211"/>
  <c r="AB2212"/>
  <c r="AB2213"/>
  <c r="AB2214"/>
  <c r="AB2215"/>
  <c r="AB2216"/>
  <c r="AB2217"/>
  <c r="AB2218"/>
  <c r="AB2219"/>
  <c r="AB2220"/>
  <c r="AB2221"/>
  <c r="AB2222"/>
  <c r="AB2223"/>
  <c r="AB2224"/>
  <c r="AB2225"/>
  <c r="AB2226"/>
  <c r="AB2227"/>
  <c r="AB1692"/>
  <c r="AB1693"/>
  <c r="AB1694"/>
  <c r="AB1695"/>
  <c r="AB1696"/>
  <c r="AB1697"/>
  <c r="AB1698"/>
  <c r="AB1699"/>
  <c r="AB1700"/>
  <c r="AB1701"/>
  <c r="AB1702"/>
  <c r="AB1703"/>
  <c r="AB1704"/>
  <c r="AB1705"/>
  <c r="AB1706"/>
  <c r="AB1707"/>
  <c r="AB1708"/>
  <c r="AB1709"/>
  <c r="AB1710"/>
  <c r="AB1711"/>
  <c r="AB1712"/>
  <c r="AB1713"/>
  <c r="AB1714"/>
  <c r="AB1715"/>
  <c r="AB1716"/>
  <c r="AB1717"/>
  <c r="AB1718"/>
  <c r="AB1719"/>
  <c r="AB1720"/>
  <c r="AB1721"/>
  <c r="AB1722"/>
  <c r="AB1723"/>
  <c r="AB1724"/>
  <c r="AB1725"/>
  <c r="AB1726"/>
  <c r="AB1727"/>
  <c r="AB1728"/>
  <c r="AB1729"/>
  <c r="AB1730"/>
  <c r="AB1731"/>
  <c r="AB1732"/>
  <c r="AB1733"/>
  <c r="AB1734"/>
  <c r="AB1735"/>
  <c r="AB1736"/>
  <c r="AB1737"/>
  <c r="AB1738"/>
  <c r="AB1739"/>
  <c r="AB1740"/>
  <c r="AB1741"/>
  <c r="AB1742"/>
  <c r="AB1743"/>
  <c r="AB1744"/>
  <c r="AB1745"/>
  <c r="AB1746"/>
  <c r="AB1747"/>
  <c r="AB1748"/>
  <c r="AB1749"/>
  <c r="AB1750"/>
  <c r="AB1751"/>
  <c r="AB1752"/>
  <c r="AB1753"/>
  <c r="AB1754"/>
  <c r="AB1755"/>
  <c r="AB1756"/>
  <c r="AB1757"/>
  <c r="AB1758"/>
  <c r="AB1759"/>
  <c r="AB1760"/>
  <c r="AB1761"/>
  <c r="AB1762"/>
  <c r="AB1763"/>
  <c r="AB1764"/>
  <c r="AB1765"/>
  <c r="AB1766"/>
  <c r="AB1767"/>
  <c r="AB1768"/>
  <c r="AB1769"/>
  <c r="AB1770"/>
  <c r="AB1771"/>
  <c r="AB1772"/>
  <c r="AB1773"/>
  <c r="AB1774"/>
  <c r="AB1775"/>
  <c r="AB1776"/>
  <c r="AB1777"/>
  <c r="AB1778"/>
  <c r="AB1779"/>
  <c r="AB1780"/>
  <c r="AB1781"/>
  <c r="AB1782"/>
  <c r="AB1783"/>
  <c r="AB1784"/>
  <c r="AB1785"/>
  <c r="AB1786"/>
  <c r="AB1787"/>
  <c r="AB1788"/>
  <c r="AB1789"/>
  <c r="AB1790"/>
  <c r="AB1791"/>
  <c r="AB1792"/>
  <c r="AB1793"/>
  <c r="AB1794"/>
  <c r="AB1795"/>
  <c r="AB1796"/>
  <c r="AB1797"/>
  <c r="AB1798"/>
  <c r="AB1799"/>
  <c r="AB1800"/>
  <c r="AB1801"/>
  <c r="AB1802"/>
  <c r="AB1803"/>
  <c r="AB1804"/>
  <c r="AB1805"/>
  <c r="AB1806"/>
  <c r="AB1807"/>
  <c r="AB1808"/>
  <c r="AB1809"/>
  <c r="AB1810"/>
  <c r="AB1811"/>
  <c r="AB1812"/>
  <c r="AB1813"/>
  <c r="AB1814"/>
  <c r="AB1815"/>
  <c r="AB1816"/>
  <c r="AB1817"/>
  <c r="AB1818"/>
  <c r="AB1819"/>
  <c r="AB1820"/>
  <c r="AB1821"/>
  <c r="AB1822"/>
  <c r="AB1823"/>
  <c r="AB1824"/>
  <c r="AB1825"/>
  <c r="AB1826"/>
  <c r="AB1827"/>
  <c r="AB1828"/>
  <c r="AB1829"/>
  <c r="AB1830"/>
  <c r="AB1831"/>
  <c r="AB1832"/>
  <c r="AB1833"/>
  <c r="AB1834"/>
  <c r="AB1835"/>
  <c r="AB1836"/>
  <c r="AB1837"/>
  <c r="AB1838"/>
  <c r="AB1839"/>
  <c r="AB1840"/>
  <c r="AB1841"/>
  <c r="AB1842"/>
  <c r="AB1843"/>
  <c r="AB1844"/>
  <c r="AB1845"/>
  <c r="AB1846"/>
  <c r="AB1847"/>
  <c r="AB1848"/>
  <c r="AB1849"/>
  <c r="AB1850"/>
  <c r="AB1851"/>
  <c r="AB1852"/>
  <c r="AB1853"/>
  <c r="AB1854"/>
  <c r="AB1855"/>
  <c r="AB1856"/>
  <c r="AB1857"/>
  <c r="AB1858"/>
  <c r="AB1859"/>
  <c r="AB1860"/>
  <c r="AB1861"/>
  <c r="AB1862"/>
  <c r="AB1863"/>
  <c r="AB1864"/>
  <c r="AB1865"/>
  <c r="AB1866"/>
  <c r="AB1867"/>
  <c r="AB1868"/>
  <c r="AB1869"/>
  <c r="AB1870"/>
  <c r="AB1871"/>
  <c r="AB1872"/>
  <c r="AB1873"/>
  <c r="AB1874"/>
  <c r="AB1875"/>
  <c r="AB1876"/>
  <c r="AB1877"/>
  <c r="AB1878"/>
  <c r="AB1879"/>
  <c r="AB1880"/>
  <c r="AB1881"/>
  <c r="AB1882"/>
  <c r="AB1883"/>
  <c r="AB1884"/>
  <c r="AB1885"/>
  <c r="AB1886"/>
  <c r="AB1887"/>
  <c r="AB1888"/>
  <c r="AB1889"/>
  <c r="AB1890"/>
  <c r="AB1891"/>
  <c r="AB1892"/>
  <c r="AB1893"/>
  <c r="AB1894"/>
  <c r="AB1895"/>
  <c r="AB1896"/>
  <c r="AB1897"/>
  <c r="AB1898"/>
  <c r="AB1899"/>
  <c r="AB1900"/>
  <c r="AB1901"/>
  <c r="AB1902"/>
  <c r="AB1903"/>
  <c r="AB1904"/>
  <c r="AB1905"/>
  <c r="AB1906"/>
  <c r="AB1907"/>
  <c r="AB1908"/>
  <c r="AB1909"/>
  <c r="AB1910"/>
  <c r="AB1911"/>
  <c r="AB1912"/>
  <c r="AB1913"/>
  <c r="AB1914"/>
  <c r="AB1915"/>
  <c r="AB1916"/>
  <c r="AB1917"/>
  <c r="AB1918"/>
  <c r="AB1919"/>
  <c r="AB1920"/>
  <c r="AB1921"/>
  <c r="AB1922"/>
  <c r="AB1923"/>
  <c r="AB1924"/>
  <c r="AB1925"/>
  <c r="AB1926"/>
  <c r="AB1927"/>
  <c r="AB1928"/>
  <c r="AB1929"/>
  <c r="AB1930"/>
  <c r="AB1931"/>
  <c r="AB1932"/>
  <c r="AB1933"/>
  <c r="AB1934"/>
  <c r="AB1935"/>
  <c r="AB1936"/>
  <c r="AB1937"/>
  <c r="AB1938"/>
  <c r="AB1939"/>
  <c r="AB1940"/>
  <c r="AB1941"/>
  <c r="AB1942"/>
  <c r="AB1943"/>
  <c r="AB1944"/>
  <c r="AB1945"/>
  <c r="AB1946"/>
  <c r="AB1947"/>
  <c r="AB1948"/>
  <c r="AB1949"/>
  <c r="AB1950"/>
  <c r="AB1951"/>
  <c r="AB1952"/>
  <c r="AB1953"/>
  <c r="AB1954"/>
  <c r="AB1955"/>
  <c r="AB1956"/>
  <c r="AB1957"/>
  <c r="AB1958"/>
  <c r="AB1959"/>
  <c r="AB1960"/>
  <c r="AB1961"/>
  <c r="AB1962"/>
  <c r="AB1963"/>
  <c r="AB1964"/>
  <c r="AB1965"/>
  <c r="AB1966"/>
  <c r="AB1967"/>
  <c r="AB1968"/>
  <c r="AB1969"/>
  <c r="AB1970"/>
  <c r="AB1971"/>
  <c r="AB1972"/>
  <c r="AB1973"/>
  <c r="AB1974"/>
  <c r="AB1975"/>
  <c r="AB1976"/>
  <c r="AB1977"/>
  <c r="AB1978"/>
  <c r="AB1979"/>
  <c r="AB1980"/>
  <c r="AB1981"/>
  <c r="AB1982"/>
  <c r="AB1983"/>
  <c r="AB1984"/>
  <c r="AB1985"/>
  <c r="AB1656"/>
  <c r="AB1986"/>
  <c r="AB1987"/>
  <c r="AB1988"/>
  <c r="AB1989"/>
  <c r="AB1990"/>
  <c r="AB1991"/>
  <c r="AB1992"/>
  <c r="AB1993"/>
  <c r="AB1994"/>
  <c r="AB1995"/>
  <c r="AB1996"/>
  <c r="AB1997"/>
  <c r="AB1998"/>
  <c r="AB1999"/>
  <c r="AB2000"/>
  <c r="AB2001"/>
  <c r="AB2002"/>
  <c r="AB2003"/>
  <c r="AB2004"/>
  <c r="AB2005"/>
  <c r="AB2006"/>
  <c r="AB2007"/>
  <c r="AB2008"/>
  <c r="AB2009"/>
  <c r="AB2010"/>
  <c r="AB2011"/>
  <c r="AB2012"/>
  <c r="AB2013"/>
  <c r="AB2014"/>
  <c r="AB2015"/>
  <c r="AB2016"/>
  <c r="AB2017"/>
  <c r="AB2018"/>
  <c r="AB2019"/>
  <c r="AB2020"/>
  <c r="AB2021"/>
  <c r="AB2022"/>
  <c r="AB2023"/>
  <c r="AB2024"/>
  <c r="AB2025"/>
  <c r="AB2026"/>
  <c r="AB2027"/>
  <c r="AB2028"/>
  <c r="AB2029"/>
  <c r="AB2030"/>
  <c r="AB2031"/>
  <c r="AB2032"/>
  <c r="AB2033"/>
  <c r="AB2034"/>
  <c r="AB2035"/>
  <c r="AB2036"/>
  <c r="AB2037"/>
  <c r="AB2038"/>
  <c r="AB2039"/>
  <c r="AB2040"/>
  <c r="AB2041"/>
  <c r="AB2042"/>
  <c r="AB2043"/>
  <c r="AB2044"/>
  <c r="AB2045"/>
  <c r="AB2046"/>
  <c r="AB2047"/>
  <c r="AB2048"/>
  <c r="AB2049"/>
  <c r="AB2050"/>
  <c r="AB2051"/>
  <c r="AB2052"/>
  <c r="AB2053"/>
  <c r="AB2054"/>
  <c r="AB2055"/>
  <c r="AB2056"/>
  <c r="AB2057"/>
  <c r="AB2058"/>
  <c r="AB2059"/>
  <c r="AB2060"/>
  <c r="AB2061"/>
  <c r="AB2062"/>
  <c r="AB2063"/>
  <c r="AB2064"/>
  <c r="AB2065"/>
  <c r="AB2066"/>
  <c r="AB2067"/>
  <c r="AB2068"/>
  <c r="AB2069"/>
  <c r="AB2070"/>
  <c r="AB2071"/>
  <c r="AB2072"/>
  <c r="AB2073"/>
  <c r="AB2074"/>
  <c r="AB2075"/>
  <c r="AB2076"/>
  <c r="AB2077"/>
  <c r="AB2078"/>
  <c r="AB2079"/>
  <c r="AB2080"/>
  <c r="AB2081"/>
  <c r="AB2082"/>
  <c r="AB2083"/>
  <c r="AB2084"/>
  <c r="AB2085"/>
  <c r="AB2086"/>
  <c r="AB2087"/>
  <c r="AB2088"/>
  <c r="AB2089"/>
  <c r="AB2090"/>
  <c r="AB2091"/>
  <c r="AB2092"/>
  <c r="AB2093"/>
  <c r="AB2094"/>
  <c r="AB2095"/>
  <c r="AB2096"/>
  <c r="AB2097"/>
  <c r="AB2098"/>
  <c r="AB2099"/>
  <c r="AB2100"/>
  <c r="AB2101"/>
  <c r="AB2102"/>
  <c r="AB2103"/>
  <c r="AB2104"/>
  <c r="AB2105"/>
  <c r="AB2106"/>
  <c r="AB2107"/>
  <c r="AB2108"/>
  <c r="AB2109"/>
  <c r="AB2110"/>
  <c r="AB2111"/>
  <c r="AB2112"/>
  <c r="AB2113"/>
  <c r="AB2114"/>
  <c r="AB2115"/>
  <c r="AB2116"/>
  <c r="AB2117"/>
  <c r="AB2118"/>
  <c r="AB2119"/>
  <c r="AB2120"/>
  <c r="AB2121"/>
  <c r="AB2122"/>
  <c r="AB2123"/>
  <c r="AB2124"/>
  <c r="AB2125"/>
  <c r="AB2126"/>
  <c r="AB2127"/>
  <c r="AB2128"/>
  <c r="AB2129"/>
  <c r="AB2130"/>
  <c r="AB2131"/>
  <c r="AB2132"/>
  <c r="AB2133"/>
  <c r="AB2134"/>
  <c r="AB2135"/>
  <c r="AB2136"/>
  <c r="AB2137"/>
  <c r="AB2138"/>
  <c r="AB2139"/>
  <c r="AB2140"/>
  <c r="AB2141"/>
  <c r="AB2142"/>
  <c r="AB2143"/>
  <c r="AB2144"/>
  <c r="AB2145"/>
  <c r="AB2146"/>
  <c r="AB2147"/>
  <c r="AB2148"/>
  <c r="AB2149"/>
  <c r="AB2150"/>
  <c r="AB2151"/>
  <c r="AB2152"/>
  <c r="AB2153"/>
  <c r="AB2154"/>
  <c r="AB2155"/>
  <c r="AB2156"/>
  <c r="AB2157"/>
  <c r="AB2158"/>
  <c r="AB2159"/>
  <c r="AB2160"/>
  <c r="AB2161"/>
  <c r="AB2162"/>
  <c r="AB2163"/>
  <c r="AB2164"/>
  <c r="AB2165"/>
  <c r="AB2166"/>
  <c r="AB2167"/>
  <c r="AB2168"/>
  <c r="AB2169"/>
  <c r="AB2170"/>
  <c r="AB2171"/>
  <c r="AB2172"/>
  <c r="AB2173"/>
  <c r="AB2174"/>
  <c r="AB2175"/>
  <c r="AB2176"/>
  <c r="AB2177"/>
  <c r="AB2178"/>
  <c r="AB2179"/>
  <c r="AB2180"/>
  <c r="AB2181"/>
  <c r="AB2182"/>
  <c r="AB2183"/>
  <c r="AB2184"/>
  <c r="AB2185"/>
  <c r="AB2186"/>
  <c r="AB2187"/>
  <c r="AB2188"/>
  <c r="AB2189"/>
  <c r="AB2190"/>
  <c r="AB2191"/>
  <c r="AB2192"/>
  <c r="AB2228"/>
  <c r="AB2229"/>
  <c r="AB2230"/>
  <c r="AB2231"/>
  <c r="AB2232"/>
  <c r="AB2233"/>
  <c r="AB2234"/>
  <c r="AB2235"/>
  <c r="AB2236"/>
  <c r="AB2237"/>
  <c r="AB2238"/>
  <c r="AB2239"/>
  <c r="AB2240"/>
  <c r="AB2241"/>
  <c r="AB2242"/>
  <c r="AB2243"/>
  <c r="AB2244"/>
  <c r="AB2245"/>
  <c r="AB2246"/>
  <c r="AB2247"/>
  <c r="AB2248"/>
  <c r="AB2249"/>
  <c r="AB2250"/>
  <c r="AB2251"/>
  <c r="AB2252"/>
  <c r="AB2253"/>
  <c r="AB2254"/>
  <c r="AB2255"/>
  <c r="AB2256"/>
  <c r="AB2257"/>
  <c r="AB2258"/>
  <c r="AB2259"/>
  <c r="AB2260"/>
  <c r="AB2261"/>
  <c r="AB2262"/>
  <c r="AB2263"/>
  <c r="AB2264"/>
  <c r="AB2265"/>
  <c r="AB2266"/>
  <c r="AB2267"/>
  <c r="AB2268"/>
  <c r="AB2269"/>
  <c r="AB2270"/>
  <c r="AB2271"/>
  <c r="AB2272"/>
  <c r="AB2273"/>
  <c r="AB2274"/>
  <c r="AB2275"/>
  <c r="AB2276"/>
  <c r="AB2277"/>
  <c r="AB2278"/>
  <c r="AB2279"/>
  <c r="AB2280"/>
  <c r="AB2281"/>
  <c r="AB2282"/>
  <c r="AB2283"/>
  <c r="AB2284"/>
  <c r="AB2285"/>
  <c r="AB2286"/>
  <c r="AB2287"/>
  <c r="AB2288"/>
  <c r="AB2289"/>
  <c r="AB2290"/>
  <c r="AB2291"/>
  <c r="AB2292"/>
  <c r="AB2293"/>
  <c r="AB2294"/>
  <c r="AB2295"/>
  <c r="AB2296"/>
  <c r="AB2297"/>
  <c r="AB2298"/>
  <c r="AB2299"/>
  <c r="AB2300"/>
  <c r="AB2301"/>
  <c r="AB2302"/>
  <c r="AB2303"/>
  <c r="AB2304"/>
  <c r="AB2305"/>
  <c r="AB2306"/>
  <c r="AB2307"/>
  <c r="AB2308"/>
  <c r="AB2309"/>
  <c r="AB2310"/>
  <c r="AB2311"/>
  <c r="AB2312"/>
  <c r="AB2313"/>
  <c r="AB2314"/>
  <c r="AB2315"/>
  <c r="AB2316"/>
  <c r="AB2317"/>
  <c r="AB2318"/>
  <c r="AB2319"/>
  <c r="AB2320"/>
  <c r="AB2321"/>
  <c r="AB2322"/>
  <c r="AB2323"/>
  <c r="AB2324"/>
  <c r="AB2325"/>
  <c r="AB2326"/>
  <c r="AB2327"/>
  <c r="AB2328"/>
  <c r="AB2329"/>
  <c r="AB2330"/>
  <c r="AB2331"/>
  <c r="AB2332"/>
  <c r="AB2333"/>
  <c r="AB2334"/>
  <c r="AB2335"/>
  <c r="AB2336"/>
  <c r="AB2337"/>
  <c r="AB2338"/>
  <c r="AB2339"/>
  <c r="AB2340"/>
  <c r="AB2341"/>
  <c r="AB2342"/>
  <c r="AB2343"/>
  <c r="AB2344"/>
  <c r="AB2345"/>
  <c r="AB2346"/>
  <c r="AB2347"/>
  <c r="AB2348"/>
  <c r="AB2349"/>
  <c r="AB2350"/>
  <c r="AB2351"/>
  <c r="AB2352"/>
  <c r="AB2353"/>
  <c r="AB2354"/>
  <c r="AB2355"/>
  <c r="AB2356"/>
  <c r="AB2357"/>
  <c r="AB2358"/>
  <c r="AB2359"/>
  <c r="AB2360"/>
  <c r="AB2361"/>
  <c r="AB2362"/>
  <c r="AB2363"/>
  <c r="AB2364"/>
  <c r="AB2365"/>
  <c r="AB2366"/>
  <c r="AB2367"/>
  <c r="AB2368"/>
  <c r="AB2369"/>
  <c r="AB2370"/>
  <c r="AB2371"/>
  <c r="AB2372"/>
  <c r="AB2373"/>
  <c r="AB2374"/>
  <c r="AB2375"/>
  <c r="AB2376"/>
  <c r="AB2377"/>
  <c r="AB2378"/>
  <c r="AB2379"/>
  <c r="AB2380"/>
  <c r="AB2381"/>
  <c r="AB2382"/>
  <c r="AB2383"/>
  <c r="AB2384"/>
  <c r="AB2385"/>
  <c r="AB2386"/>
  <c r="AB2387"/>
  <c r="AB2388"/>
  <c r="AB2389"/>
  <c r="AB2390"/>
  <c r="AB2391"/>
  <c r="AB2392"/>
  <c r="AB2393"/>
  <c r="AB2394"/>
  <c r="AB2395"/>
  <c r="AB2396"/>
  <c r="AB2397"/>
  <c r="AB2398"/>
  <c r="AB2399"/>
  <c r="AB2400"/>
  <c r="AB2401"/>
  <c r="AB2402"/>
  <c r="AB2403"/>
  <c r="AB2404"/>
  <c r="AB2405"/>
  <c r="AB2406"/>
  <c r="AB2407"/>
  <c r="AB2408"/>
  <c r="AB2409"/>
  <c r="AB2410"/>
  <c r="AB2411"/>
  <c r="AB2412"/>
  <c r="AB2413"/>
  <c r="AB2414"/>
  <c r="AB2415"/>
  <c r="AB2416"/>
  <c r="AB2417"/>
  <c r="AB2418"/>
  <c r="AB2419"/>
  <c r="AB2420"/>
  <c r="AB2421"/>
  <c r="AB2422"/>
  <c r="AB2423"/>
  <c r="AB2424"/>
  <c r="AB2425"/>
  <c r="AB2426"/>
  <c r="AB2427"/>
  <c r="AB2428"/>
  <c r="AB2429"/>
  <c r="AB2430"/>
  <c r="AB2431"/>
  <c r="AB2432"/>
  <c r="AB2433"/>
  <c r="AB2434"/>
  <c r="AB2435"/>
  <c r="AB2436"/>
  <c r="AB2437"/>
  <c r="AB2438"/>
  <c r="AB2439"/>
  <c r="AB2440"/>
  <c r="AB2441"/>
  <c r="AB2442"/>
  <c r="AB2443"/>
  <c r="AB2444"/>
  <c r="AB2445"/>
  <c r="AB2446"/>
  <c r="AB2447"/>
  <c r="AB2448"/>
  <c r="AB2449"/>
  <c r="AB2450"/>
  <c r="AB2451"/>
  <c r="AB2452"/>
  <c r="AB2453"/>
  <c r="AB2454"/>
  <c r="AB2455"/>
  <c r="AB2456"/>
  <c r="AB2457"/>
  <c r="AB2458"/>
  <c r="AB2459"/>
  <c r="AB2460"/>
  <c r="AB2461"/>
  <c r="AB2462"/>
  <c r="AB2463"/>
  <c r="AB2464"/>
  <c r="AB2465"/>
  <c r="AB2466"/>
  <c r="AB2467"/>
  <c r="AB2468"/>
  <c r="AB2469"/>
  <c r="AB2470"/>
  <c r="AB2471"/>
  <c r="AB2472"/>
  <c r="AB2473"/>
  <c r="AB2474"/>
  <c r="AB2475"/>
  <c r="AB2476"/>
  <c r="AB2477"/>
  <c r="AB2478"/>
  <c r="AB2479"/>
  <c r="AB2480"/>
  <c r="AB2481"/>
  <c r="AB2482"/>
  <c r="AB2483"/>
  <c r="AB2484"/>
  <c r="AB2485"/>
  <c r="AB2486"/>
  <c r="AB2487"/>
  <c r="AB2488"/>
  <c r="AB2489"/>
  <c r="AB2490"/>
  <c r="AB2491"/>
  <c r="AB2492"/>
  <c r="AB2493"/>
  <c r="AB2494"/>
  <c r="AB2495"/>
  <c r="AB2496"/>
  <c r="AB2497"/>
  <c r="AB2498"/>
  <c r="AB2499"/>
  <c r="AB2500"/>
  <c r="AB2501"/>
  <c r="AB2502"/>
  <c r="AB2503"/>
  <c r="AB2504"/>
  <c r="AB2505"/>
  <c r="AB2506"/>
  <c r="AB2507"/>
  <c r="AB2508"/>
  <c r="AB2509"/>
  <c r="AB2510"/>
  <c r="AB2511"/>
  <c r="AB2512"/>
  <c r="AB2513"/>
  <c r="AB2514"/>
  <c r="AB2515"/>
  <c r="AB2516"/>
  <c r="AB2517"/>
  <c r="AB2518"/>
  <c r="AB2519"/>
  <c r="AB2520"/>
  <c r="AB2521"/>
  <c r="AB2522"/>
  <c r="AB2523"/>
  <c r="AB2524"/>
  <c r="AB2525"/>
  <c r="AB2526"/>
  <c r="AB2527"/>
  <c r="AB2528"/>
  <c r="AB2529"/>
  <c r="AB2530"/>
  <c r="AB2531"/>
  <c r="AB2532"/>
  <c r="AB2533"/>
  <c r="AB2534"/>
  <c r="AB2535"/>
  <c r="AB2536"/>
  <c r="AB2537"/>
  <c r="AB2538"/>
  <c r="AB2539"/>
  <c r="AB2540"/>
  <c r="AB2541"/>
  <c r="AB2542"/>
  <c r="AB2543"/>
  <c r="AB2544"/>
  <c r="AB2545"/>
  <c r="AB2546"/>
  <c r="AB2547"/>
  <c r="AB2548"/>
  <c r="AB2549"/>
  <c r="AB2550"/>
  <c r="AB2551"/>
  <c r="AB2552"/>
  <c r="AB2553"/>
  <c r="AB2554"/>
  <c r="AB2555"/>
  <c r="AB2556"/>
  <c r="AB3069"/>
  <c r="AB3070"/>
  <c r="AB3071"/>
  <c r="AB3072"/>
  <c r="AB3073"/>
  <c r="AB3074"/>
  <c r="AB3075"/>
  <c r="AB3076"/>
  <c r="AB3077"/>
  <c r="AB3078"/>
  <c r="AB3079"/>
  <c r="AB3080"/>
  <c r="AB3081"/>
  <c r="AB3082"/>
  <c r="AB3083"/>
  <c r="AB3084"/>
  <c r="AB3085"/>
  <c r="AB3086"/>
  <c r="AB3087"/>
  <c r="AB3088"/>
  <c r="AB3089"/>
  <c r="AB3090"/>
  <c r="AB3091"/>
  <c r="AB3092"/>
  <c r="AB3093"/>
  <c r="AB3094"/>
  <c r="AB3095"/>
  <c r="AB3096"/>
  <c r="AB3097"/>
  <c r="AB3098"/>
  <c r="AB3099"/>
  <c r="AB3100"/>
  <c r="AB3101"/>
  <c r="AB3102"/>
  <c r="AB3103"/>
  <c r="AB3104"/>
  <c r="AB3105"/>
  <c r="AB3106"/>
  <c r="AB3107"/>
  <c r="AB3108"/>
  <c r="AB3109"/>
  <c r="AB3110"/>
  <c r="AB3111"/>
  <c r="AB3112"/>
  <c r="AB3113"/>
  <c r="AB3114"/>
  <c r="AB3115"/>
  <c r="AB3116"/>
  <c r="AB3117"/>
  <c r="AB3118"/>
  <c r="AB3119"/>
  <c r="AB3120"/>
  <c r="AB3121"/>
  <c r="AB3122"/>
  <c r="AB3123"/>
  <c r="AB3124"/>
  <c r="AB3125"/>
  <c r="AB3126"/>
  <c r="AB3127"/>
  <c r="AB3128"/>
  <c r="AB3129"/>
  <c r="AB3130"/>
  <c r="AB3131"/>
  <c r="AB3132"/>
  <c r="AB3133"/>
  <c r="AB3134"/>
  <c r="AB3135"/>
  <c r="AB3136"/>
  <c r="AB3137"/>
  <c r="AB3138"/>
  <c r="AB3139"/>
  <c r="AB3140"/>
  <c r="AB3141"/>
  <c r="AB3142"/>
  <c r="AB3143"/>
  <c r="AB3144"/>
  <c r="AB3145"/>
  <c r="AB3146"/>
  <c r="AB3147"/>
  <c r="AB3148"/>
  <c r="AB3149"/>
  <c r="AB3150"/>
  <c r="AB3151"/>
  <c r="AB3152"/>
  <c r="AB3153"/>
  <c r="AB3154"/>
  <c r="AB3155"/>
  <c r="AB3156"/>
  <c r="AB3157"/>
  <c r="AB3158"/>
  <c r="AB3159"/>
  <c r="AB3160"/>
  <c r="AB3161"/>
  <c r="AB3162"/>
  <c r="AB3163"/>
  <c r="AB3164"/>
  <c r="AB3165"/>
  <c r="AB3166"/>
  <c r="AB3167"/>
  <c r="AB3168"/>
  <c r="AB3169"/>
  <c r="AB3170"/>
  <c r="AB3171"/>
  <c r="AB3172"/>
  <c r="AB3173"/>
  <c r="AB3174"/>
  <c r="AB3175"/>
  <c r="AB3176"/>
  <c r="AB3177"/>
  <c r="AB3178"/>
  <c r="AB3179"/>
  <c r="AB3180"/>
  <c r="AB3181"/>
  <c r="AB3182"/>
  <c r="AB3183"/>
  <c r="AB3184"/>
  <c r="AB3185"/>
  <c r="AB3186"/>
  <c r="AB3187"/>
  <c r="AB3188"/>
  <c r="AB3189"/>
  <c r="AB3190"/>
  <c r="AB3191"/>
  <c r="AB3192"/>
  <c r="AB3193"/>
  <c r="AB3194"/>
  <c r="AB3195"/>
  <c r="AB3196"/>
  <c r="AB3197"/>
  <c r="AB3198"/>
  <c r="AB3199"/>
  <c r="AB3200"/>
  <c r="AB3201"/>
  <c r="AB3202"/>
  <c r="AB3203"/>
  <c r="AB3204"/>
  <c r="AB3205"/>
  <c r="AB3206"/>
  <c r="AB3207"/>
  <c r="AB3208"/>
  <c r="AB3209"/>
  <c r="AB3210"/>
  <c r="AB3211"/>
  <c r="AB3212"/>
  <c r="AB3213"/>
  <c r="AB3214"/>
  <c r="AB3215"/>
  <c r="AB3216"/>
  <c r="AB3217"/>
  <c r="AB3218"/>
  <c r="AB3219"/>
  <c r="AB3220"/>
  <c r="AB3221"/>
  <c r="AB3222"/>
  <c r="AB3223"/>
  <c r="AB3224"/>
  <c r="AB3225"/>
  <c r="AB3226"/>
  <c r="AB3227"/>
  <c r="AB3228"/>
  <c r="AB3229"/>
  <c r="AB3230"/>
  <c r="AB3231"/>
  <c r="AB3232"/>
  <c r="AB3233"/>
  <c r="AB3234"/>
  <c r="AB3235"/>
  <c r="AB3236"/>
  <c r="AB3237"/>
  <c r="AB3238"/>
  <c r="AB3239"/>
  <c r="AB3240"/>
  <c r="AB3241"/>
  <c r="AB3242"/>
  <c r="AB3243"/>
  <c r="AB3244"/>
  <c r="AB3245"/>
  <c r="AB3246"/>
  <c r="AB3247"/>
  <c r="AB3248"/>
  <c r="AB3249"/>
  <c r="AB3250"/>
  <c r="AB3251"/>
  <c r="AB3252"/>
  <c r="AB3253"/>
  <c r="AB3254"/>
  <c r="AB3255"/>
  <c r="AB3256"/>
  <c r="AB3257"/>
  <c r="AB3258"/>
  <c r="AB3259"/>
  <c r="AB3260"/>
  <c r="AB3261"/>
  <c r="AB3262"/>
  <c r="AB3263"/>
  <c r="AB3264"/>
  <c r="AB3265"/>
  <c r="AB3266"/>
  <c r="AB3267"/>
  <c r="AB3268"/>
  <c r="AB3269"/>
  <c r="AB3270"/>
  <c r="AB3271"/>
  <c r="AB3272"/>
  <c r="AB3273"/>
  <c r="AB3274"/>
  <c r="AB3275"/>
  <c r="AB3276"/>
  <c r="AB3277"/>
  <c r="AB3278"/>
  <c r="AB3279"/>
  <c r="AB3280"/>
  <c r="AB3281"/>
  <c r="AB3282"/>
  <c r="AB3283"/>
  <c r="AB3284"/>
  <c r="AB3285"/>
  <c r="AB3286"/>
  <c r="AB3287"/>
  <c r="AB3288"/>
  <c r="AB3289"/>
  <c r="AB3290"/>
  <c r="AB3291"/>
  <c r="AB3292"/>
  <c r="AB3293"/>
  <c r="AB3294"/>
  <c r="AB3295"/>
  <c r="AB3296"/>
  <c r="AB3297"/>
  <c r="AB3298"/>
  <c r="AB3299"/>
  <c r="AB3300"/>
  <c r="AB3301"/>
  <c r="AB3302"/>
  <c r="AB3303"/>
  <c r="AB3304"/>
  <c r="AB3305"/>
  <c r="AB3306"/>
  <c r="AB3307"/>
  <c r="AB3308"/>
  <c r="AB3309"/>
  <c r="AB3310"/>
  <c r="AB3311"/>
  <c r="AB3312"/>
  <c r="AB3313"/>
  <c r="AB3314"/>
  <c r="AB3315"/>
  <c r="AB3316"/>
  <c r="AB3317"/>
  <c r="AB3318"/>
  <c r="AB3319"/>
  <c r="AB3320"/>
  <c r="AB3321"/>
  <c r="AB3322"/>
  <c r="AB3323"/>
  <c r="AB3324"/>
  <c r="AB3325"/>
  <c r="AB3326"/>
  <c r="AB3327"/>
  <c r="AB3328"/>
  <c r="AB3329"/>
  <c r="AB3330"/>
  <c r="AB3331"/>
  <c r="AB3332"/>
  <c r="AB3333"/>
  <c r="AB3334"/>
  <c r="AB3335"/>
  <c r="AB3336"/>
  <c r="AB3337"/>
  <c r="AB3338"/>
  <c r="AB3339"/>
  <c r="AB3340"/>
  <c r="AB3341"/>
  <c r="AB3342"/>
  <c r="AB3343"/>
  <c r="AB3344"/>
  <c r="AB3345"/>
  <c r="AB3346"/>
  <c r="AB3347"/>
  <c r="AB3348"/>
  <c r="AB3349"/>
  <c r="AB3350"/>
  <c r="AB3351"/>
  <c r="AB3352"/>
  <c r="AB3353"/>
  <c r="AB3354"/>
  <c r="AB3355"/>
  <c r="AB3356"/>
  <c r="AB3357"/>
  <c r="AB3358"/>
  <c r="AB3359"/>
  <c r="AB3360"/>
  <c r="AB3361"/>
  <c r="AB3362"/>
  <c r="AB3363"/>
  <c r="AB3364"/>
  <c r="AB3365"/>
  <c r="AB3366"/>
  <c r="AB3367"/>
  <c r="AB3368"/>
  <c r="AB3369"/>
  <c r="AB3370"/>
  <c r="AB3371"/>
  <c r="AB3372"/>
  <c r="AB3373"/>
  <c r="AB3374"/>
  <c r="AB3375"/>
  <c r="AB3376"/>
  <c r="AB3377"/>
  <c r="AB3378"/>
  <c r="AB3379"/>
  <c r="AB3380"/>
  <c r="AB3381"/>
  <c r="AB3382"/>
  <c r="AB3383"/>
  <c r="AB3384"/>
  <c r="AB3385"/>
  <c r="AB3386"/>
  <c r="AB3387"/>
  <c r="AB3388"/>
  <c r="AB3389"/>
  <c r="AB3390"/>
  <c r="AB3391"/>
  <c r="AB3392"/>
  <c r="AB3393"/>
  <c r="AB3394"/>
  <c r="AB3395"/>
  <c r="AB3396"/>
  <c r="AB3397"/>
  <c r="AB3398"/>
  <c r="AB3399"/>
  <c r="AB3400"/>
  <c r="AB3401"/>
  <c r="AB3402"/>
  <c r="AB3403"/>
  <c r="AB3404"/>
  <c r="AB3405"/>
  <c r="AB3406"/>
  <c r="AB3407"/>
  <c r="AB3408"/>
  <c r="AB3409"/>
  <c r="AB3410"/>
  <c r="AB3411"/>
  <c r="AB3412"/>
  <c r="AB3413"/>
  <c r="AB3414"/>
  <c r="AB3415"/>
  <c r="AB3416"/>
  <c r="AB3417"/>
  <c r="AB3418"/>
  <c r="AB3419"/>
  <c r="AB3420"/>
  <c r="AB3421"/>
  <c r="AB3422"/>
  <c r="AB3423"/>
  <c r="AB3424"/>
  <c r="AB3425"/>
  <c r="AB3426"/>
  <c r="AB3427"/>
  <c r="AB3428"/>
  <c r="AB3429"/>
  <c r="AB3430"/>
  <c r="AB3431"/>
  <c r="AB3432"/>
  <c r="AB3433"/>
  <c r="AB3434"/>
  <c r="AB3435"/>
  <c r="AB3436"/>
  <c r="AB3437"/>
  <c r="AB3438"/>
  <c r="AB3439"/>
  <c r="AB3440"/>
  <c r="AB3441"/>
  <c r="AB3442"/>
  <c r="AB3443"/>
  <c r="AB3444"/>
  <c r="AB3445"/>
  <c r="AB3446"/>
  <c r="AB3447"/>
  <c r="AB3448"/>
  <c r="AB3449"/>
  <c r="AB3450"/>
  <c r="AB3451"/>
  <c r="AB3452"/>
  <c r="AB3453"/>
  <c r="AB3454"/>
  <c r="AB3455"/>
  <c r="AB3456"/>
  <c r="AB3457"/>
  <c r="AB3458"/>
  <c r="AB3459"/>
  <c r="AB3460"/>
  <c r="AB3461"/>
  <c r="AB3462"/>
  <c r="AB3463"/>
  <c r="AB3464"/>
  <c r="AB3465"/>
  <c r="AB3466"/>
  <c r="AB3467"/>
  <c r="AB3468"/>
  <c r="AB3469"/>
  <c r="AB3470"/>
  <c r="AB3471"/>
  <c r="AB3472"/>
  <c r="AB3473"/>
  <c r="AB3474"/>
  <c r="AB3475"/>
  <c r="AB3476"/>
  <c r="AB3477"/>
  <c r="AB3478"/>
  <c r="AB3479"/>
  <c r="AB3480"/>
  <c r="AB3481"/>
  <c r="AB3482"/>
  <c r="AB3483"/>
  <c r="AB3484"/>
  <c r="AB3485"/>
  <c r="AB3486"/>
  <c r="AB3487"/>
  <c r="AB3488"/>
  <c r="AB3489"/>
  <c r="AB3490"/>
  <c r="AB3491"/>
  <c r="AB3492"/>
  <c r="AB3493"/>
  <c r="AB3494"/>
  <c r="AB3495"/>
  <c r="AB3496"/>
  <c r="AB3497"/>
  <c r="AB3498"/>
  <c r="AB3499"/>
  <c r="AB3500"/>
  <c r="AB3501"/>
  <c r="AB3502"/>
  <c r="AB3503"/>
  <c r="AB3504"/>
  <c r="AB3505"/>
  <c r="AB3506"/>
  <c r="AB3507"/>
  <c r="AB3508"/>
  <c r="AB3509"/>
  <c r="AB3510"/>
  <c r="AB3511"/>
  <c r="AB3512"/>
  <c r="AB3513"/>
  <c r="AB3514"/>
  <c r="AB3515"/>
  <c r="AB3516"/>
  <c r="AB3517"/>
  <c r="AB3518"/>
  <c r="AB3519"/>
  <c r="AB3520"/>
  <c r="AB3521"/>
  <c r="AB3522"/>
  <c r="AB3523"/>
  <c r="AB3524"/>
  <c r="AB3525"/>
  <c r="AB3526"/>
  <c r="AB3527"/>
  <c r="AB3528"/>
  <c r="AB3529"/>
  <c r="AB3530"/>
  <c r="AB3531"/>
  <c r="AB3532"/>
  <c r="AB3533"/>
  <c r="AB3534"/>
  <c r="AB3535"/>
  <c r="AB3536"/>
  <c r="AB3537"/>
  <c r="AB3538"/>
  <c r="AB3539"/>
  <c r="AB3540"/>
  <c r="AB3541"/>
  <c r="AB3542"/>
  <c r="AB3543"/>
  <c r="AB3544"/>
  <c r="AB3545"/>
  <c r="AB3546"/>
  <c r="AB3547"/>
  <c r="AB3548"/>
  <c r="AB3549"/>
  <c r="AB3550"/>
  <c r="AB3551"/>
  <c r="AB3552"/>
  <c r="AB3553"/>
  <c r="AB3554"/>
  <c r="AB3555"/>
  <c r="AB3556"/>
  <c r="AB3557"/>
  <c r="AB3558"/>
  <c r="AB3559"/>
  <c r="AB3560"/>
  <c r="AB3561"/>
  <c r="AB3562"/>
  <c r="AB3563"/>
  <c r="AB3564"/>
  <c r="AB3565"/>
  <c r="AB3566"/>
  <c r="AB3567"/>
  <c r="AB3568"/>
  <c r="AB3569"/>
  <c r="AB3570"/>
  <c r="AB3571"/>
  <c r="AB3572"/>
  <c r="AB3573"/>
  <c r="AB3574"/>
  <c r="AB3575"/>
  <c r="AB3576"/>
  <c r="AB3577"/>
  <c r="AB3578"/>
  <c r="AB3579"/>
  <c r="AB3580"/>
  <c r="AB3581"/>
  <c r="AB3582"/>
  <c r="AB3583"/>
  <c r="AB3584"/>
  <c r="AB3585"/>
  <c r="AB3586"/>
  <c r="AB3587"/>
  <c r="AB3588"/>
  <c r="AB3589"/>
  <c r="AB3590"/>
  <c r="AB3591"/>
  <c r="AB3592"/>
  <c r="AB3593"/>
  <c r="AB3594"/>
  <c r="AB3595"/>
  <c r="AB3596"/>
  <c r="AB3597"/>
  <c r="AB3598"/>
  <c r="AB3599"/>
  <c r="AB3600"/>
  <c r="AB3601"/>
  <c r="AB3602"/>
  <c r="AB3603"/>
  <c r="AB3604"/>
  <c r="AB3605"/>
  <c r="AB3606"/>
  <c r="AB3607"/>
  <c r="AB3608"/>
  <c r="AB3609"/>
  <c r="AB3610"/>
  <c r="AB3611"/>
  <c r="AB3612"/>
  <c r="AB3613"/>
  <c r="AB3614"/>
  <c r="AB3615"/>
  <c r="AB3616"/>
  <c r="AB3617"/>
  <c r="AB3618"/>
  <c r="AB3619"/>
  <c r="AB3620"/>
  <c r="AB3621"/>
  <c r="AB3622"/>
  <c r="AB3623"/>
  <c r="AB3624"/>
  <c r="AB3625"/>
  <c r="AB3626"/>
  <c r="AB3627"/>
  <c r="AB3628"/>
  <c r="AB3629"/>
  <c r="AB3630"/>
  <c r="AB3631"/>
  <c r="AB3632"/>
  <c r="AB3633"/>
  <c r="AB3634"/>
  <c r="AB3635"/>
  <c r="AB3636"/>
  <c r="AB3637"/>
  <c r="AB3638"/>
  <c r="AB3639"/>
  <c r="AB3640"/>
  <c r="AB3641"/>
  <c r="AB3642"/>
  <c r="AB3643"/>
  <c r="AB3644"/>
  <c r="AB3645"/>
  <c r="AB3646"/>
  <c r="AB3647"/>
  <c r="AB3648"/>
  <c r="AB3649"/>
  <c r="AB3650"/>
  <c r="AB3651"/>
  <c r="AB3652"/>
  <c r="AB3653"/>
  <c r="AB3654"/>
  <c r="AB3655"/>
  <c r="AB3656"/>
  <c r="AB3657"/>
  <c r="AB3658"/>
  <c r="AB3659"/>
  <c r="AB3660"/>
  <c r="AB3661"/>
  <c r="AB3662"/>
  <c r="AB3663"/>
  <c r="AB3664"/>
  <c r="AB3665"/>
  <c r="AB3666"/>
  <c r="AB3667"/>
  <c r="AB3668"/>
  <c r="AB3669"/>
  <c r="AB3670"/>
  <c r="AB3671"/>
  <c r="AB3672"/>
  <c r="AB3673"/>
  <c r="AB3674"/>
  <c r="AB3675"/>
  <c r="AB3676"/>
  <c r="AB3677"/>
  <c r="AB3678"/>
  <c r="AB3679"/>
  <c r="AB3680"/>
  <c r="AB3681"/>
  <c r="AB3682"/>
  <c r="AB3683"/>
  <c r="AB3684"/>
  <c r="AB3685"/>
  <c r="AB3686"/>
  <c r="AB3687"/>
  <c r="AB3688"/>
  <c r="AB3689"/>
  <c r="AB3690"/>
  <c r="AB3691"/>
  <c r="AB3692"/>
  <c r="AB3693"/>
  <c r="AB3694"/>
  <c r="AB3695"/>
  <c r="AB3696"/>
  <c r="AB3697"/>
  <c r="AB3698"/>
  <c r="AB3699"/>
  <c r="AB3700"/>
  <c r="AB3701"/>
  <c r="AB3702"/>
  <c r="AB3703"/>
  <c r="AB3704"/>
  <c r="AB3705"/>
  <c r="AB3706"/>
  <c r="AB3707"/>
  <c r="AB3708"/>
  <c r="AB3709"/>
  <c r="AB3710"/>
  <c r="AB3711"/>
  <c r="AB3712"/>
  <c r="AB3713"/>
  <c r="AB3714"/>
  <c r="AB3715"/>
  <c r="AB3716"/>
  <c r="AB3717"/>
  <c r="AB3718"/>
  <c r="AB3719"/>
  <c r="AB3720"/>
  <c r="AB3721"/>
  <c r="AB3722"/>
  <c r="AB3723"/>
  <c r="AB3724"/>
  <c r="AB3725"/>
  <c r="AB3726"/>
  <c r="AB3727"/>
  <c r="AB3728"/>
  <c r="AB3729"/>
  <c r="AB3730"/>
  <c r="AB3731"/>
  <c r="AB3732"/>
  <c r="AB3733"/>
  <c r="AB3734"/>
  <c r="AB3735"/>
  <c r="AB3736"/>
  <c r="AB3737"/>
  <c r="AB3738"/>
  <c r="AB3739"/>
  <c r="AB3740"/>
  <c r="AB3741"/>
  <c r="AB3742"/>
  <c r="AB3743"/>
  <c r="AB3744"/>
  <c r="AB3745"/>
  <c r="AB3746"/>
  <c r="AB3747"/>
  <c r="AB3748"/>
  <c r="AB3749"/>
  <c r="AB3750"/>
  <c r="AB3751"/>
  <c r="AB3752"/>
  <c r="AB3753"/>
  <c r="AB3754"/>
  <c r="AB3755"/>
  <c r="AB3756"/>
  <c r="AB3757"/>
  <c r="AB3758"/>
  <c r="AB3759"/>
  <c r="AB3760"/>
  <c r="AB3761"/>
  <c r="AB3762"/>
  <c r="AB3763"/>
  <c r="AB3764"/>
  <c r="AB3765"/>
  <c r="AB3766"/>
  <c r="AB3767"/>
  <c r="AB3768"/>
  <c r="AB3769"/>
  <c r="AB3770"/>
  <c r="AB3771"/>
  <c r="AB3772"/>
  <c r="AB3773"/>
  <c r="AB3774"/>
  <c r="AB3775"/>
  <c r="AB3776"/>
  <c r="AB3777"/>
  <c r="AB3778"/>
  <c r="AB3779"/>
  <c r="AB3780"/>
  <c r="AB3781"/>
  <c r="AB3782"/>
  <c r="AB3783"/>
  <c r="AB3784"/>
  <c r="AB3785"/>
  <c r="AB3786"/>
  <c r="AB3787"/>
  <c r="AB3788"/>
  <c r="AB3789"/>
  <c r="AB3790"/>
  <c r="AB3791"/>
  <c r="AB3792"/>
  <c r="AB3793"/>
  <c r="AB3794"/>
  <c r="AB3795"/>
  <c r="AB3796"/>
  <c r="AB3797"/>
  <c r="AB3798"/>
  <c r="AB3799"/>
  <c r="AB3800"/>
  <c r="AB3801"/>
  <c r="AB3802"/>
  <c r="AB3803"/>
  <c r="AB3804"/>
  <c r="AB3805"/>
  <c r="AB3806"/>
  <c r="AB3807"/>
  <c r="AB3808"/>
  <c r="AB3809"/>
  <c r="AB3810"/>
  <c r="AB3811"/>
  <c r="AB3812"/>
  <c r="AB3813"/>
  <c r="AB3814"/>
  <c r="AB3815"/>
  <c r="AB3816"/>
  <c r="AB3817"/>
  <c r="AB3818"/>
  <c r="AB3819"/>
  <c r="AB3820"/>
  <c r="AB3821"/>
  <c r="AB3822"/>
  <c r="AB3823"/>
  <c r="AB3824"/>
  <c r="AB3825"/>
  <c r="AB3826"/>
  <c r="AB3827"/>
  <c r="AB3828"/>
  <c r="AB3829"/>
  <c r="AB3830"/>
  <c r="AB3831"/>
  <c r="AB3832"/>
  <c r="AB3833"/>
  <c r="AB3834"/>
  <c r="AB3835"/>
  <c r="AB3836"/>
  <c r="AB3837"/>
  <c r="AB3838"/>
  <c r="AB3839"/>
  <c r="AB3840"/>
  <c r="AB3841"/>
  <c r="AB3842"/>
  <c r="AB3843"/>
  <c r="AB3844"/>
  <c r="AB3845"/>
  <c r="AB3846"/>
  <c r="AB3847"/>
  <c r="AB3848"/>
  <c r="AB3849"/>
  <c r="AB3850"/>
  <c r="AB3851"/>
  <c r="AB3852"/>
  <c r="AB3853"/>
  <c r="AB3854"/>
  <c r="AB3855"/>
  <c r="AB3856"/>
  <c r="AB3857"/>
  <c r="AB3858"/>
  <c r="AB3859"/>
  <c r="AB3860"/>
  <c r="AB3861"/>
  <c r="AB3862"/>
  <c r="AB3863"/>
  <c r="AB3864"/>
  <c r="AB3865"/>
  <c r="AB3866"/>
  <c r="AB3867"/>
  <c r="AB3868"/>
  <c r="AB3869"/>
  <c r="AB3870"/>
  <c r="AB3871"/>
  <c r="AB3872"/>
  <c r="AB3873"/>
  <c r="AB3874"/>
  <c r="AB3875"/>
  <c r="AB3876"/>
  <c r="AB3877"/>
  <c r="AB3878"/>
  <c r="AB3879"/>
  <c r="AB3880"/>
  <c r="AB3881"/>
  <c r="AB3882"/>
  <c r="AB3883"/>
  <c r="AB3884"/>
  <c r="AB3885"/>
  <c r="AB3886"/>
  <c r="AB3887"/>
  <c r="AB3888"/>
  <c r="AB3889"/>
  <c r="AB3890"/>
  <c r="AB3891"/>
  <c r="AB3892"/>
  <c r="AB3893"/>
  <c r="AB3894"/>
  <c r="AB3895"/>
  <c r="AB3896"/>
  <c r="AB3897"/>
  <c r="AB3898"/>
  <c r="AB3899"/>
  <c r="AB3900"/>
  <c r="AB3901"/>
  <c r="AB3902"/>
  <c r="AB3903"/>
  <c r="AB3904"/>
  <c r="AB3905"/>
  <c r="AB3906"/>
  <c r="AB3907"/>
  <c r="AB3908"/>
  <c r="AB3909"/>
  <c r="AB3910"/>
  <c r="AB3911"/>
  <c r="AB3912"/>
  <c r="AB3913"/>
  <c r="AB3914"/>
  <c r="AB3915"/>
  <c r="AB3916"/>
  <c r="AB3917"/>
  <c r="AB3918"/>
  <c r="AB3919"/>
  <c r="AB3920"/>
  <c r="AB3921"/>
  <c r="AB3922"/>
  <c r="AB3923"/>
  <c r="AB3924"/>
  <c r="AB3925"/>
  <c r="AB3926"/>
  <c r="AB3927"/>
  <c r="AB3928"/>
  <c r="AB3929"/>
  <c r="AB3930"/>
  <c r="AB3931"/>
  <c r="AB3932"/>
  <c r="AB3933"/>
  <c r="AB3934"/>
  <c r="AB3935"/>
  <c r="AB3936"/>
  <c r="AB3937"/>
  <c r="AB3938"/>
  <c r="AB3939"/>
  <c r="AB3940"/>
  <c r="AB3941"/>
  <c r="AB3942"/>
  <c r="AB3943"/>
  <c r="AB3944"/>
  <c r="AB3945"/>
  <c r="AB3946"/>
  <c r="AB3947"/>
  <c r="AB3948"/>
  <c r="AB3949"/>
  <c r="AB3950"/>
  <c r="AB3951"/>
  <c r="AB3952"/>
  <c r="AB3953"/>
  <c r="AB3954"/>
  <c r="AB3955"/>
  <c r="AB3956"/>
  <c r="AB3957"/>
  <c r="AB3958"/>
  <c r="AB3959"/>
  <c r="AB3960"/>
  <c r="AB3961"/>
  <c r="AB3962"/>
  <c r="AB3963"/>
  <c r="AB3964"/>
  <c r="AB3965"/>
  <c r="AB3966"/>
  <c r="AB3967"/>
  <c r="AB3968"/>
  <c r="AB3969"/>
  <c r="AB3970"/>
  <c r="AB3971"/>
  <c r="AB3972"/>
  <c r="AB3973"/>
  <c r="AB3974"/>
  <c r="AB3975"/>
  <c r="AB3976"/>
  <c r="AB3977"/>
  <c r="AB3978"/>
  <c r="AB3979"/>
  <c r="AB3980"/>
  <c r="AB3981"/>
  <c r="AB3982"/>
  <c r="AB3983"/>
  <c r="AB3984"/>
  <c r="AB3985"/>
  <c r="AB3986"/>
  <c r="AB3987"/>
  <c r="AB3988"/>
  <c r="AB3989"/>
  <c r="AB3990"/>
  <c r="AB3991"/>
  <c r="AB3992"/>
  <c r="AB3993"/>
  <c r="AB3994"/>
  <c r="AB3995"/>
  <c r="AB3996"/>
  <c r="AB3997"/>
  <c r="AB3998"/>
  <c r="AB3999"/>
  <c r="AB4000"/>
  <c r="AB4001"/>
  <c r="AB4002"/>
  <c r="AB4003"/>
  <c r="AB4004"/>
  <c r="AB4005"/>
  <c r="AB4006"/>
  <c r="AB4007"/>
  <c r="AB4008"/>
  <c r="AB4009"/>
  <c r="AB4010"/>
  <c r="AB4011"/>
  <c r="AB4012"/>
  <c r="AB4013"/>
  <c r="AB4014"/>
  <c r="AB4015"/>
  <c r="AB4016"/>
  <c r="AB4017"/>
  <c r="AB4018"/>
  <c r="AB4019"/>
  <c r="AB4020"/>
  <c r="AB4021"/>
  <c r="AB4022"/>
  <c r="AB4023"/>
  <c r="AB4024"/>
  <c r="AB4025"/>
  <c r="AB4026"/>
  <c r="AB4027"/>
  <c r="AB4028"/>
  <c r="AB4029"/>
  <c r="AB4030"/>
  <c r="AB4031"/>
  <c r="AB4032"/>
  <c r="AB4033"/>
  <c r="AB4034"/>
  <c r="AB4035"/>
  <c r="AB4036"/>
  <c r="AB4037"/>
  <c r="AB4038"/>
  <c r="AB4039"/>
  <c r="AB4040"/>
  <c r="AB4041"/>
  <c r="AB4042"/>
  <c r="AB4043"/>
  <c r="AB4044"/>
  <c r="AB4045"/>
  <c r="AB4046"/>
  <c r="AB4047"/>
  <c r="AB4048"/>
  <c r="AB4049"/>
  <c r="AB4050"/>
  <c r="AB4051"/>
  <c r="AB4052"/>
  <c r="AB4053"/>
  <c r="AB4054"/>
  <c r="AB4055"/>
  <c r="AB4056"/>
  <c r="AB4057"/>
  <c r="AB4058"/>
  <c r="AB4059"/>
  <c r="AB4060"/>
  <c r="AB4061"/>
  <c r="AB4062"/>
  <c r="AB4063"/>
  <c r="AB4064"/>
  <c r="AB4065"/>
  <c r="AB4066"/>
  <c r="AB4067"/>
  <c r="AB4068"/>
  <c r="AB4069"/>
  <c r="AB4070"/>
  <c r="AB4071"/>
  <c r="AB4072"/>
  <c r="AB4073"/>
  <c r="AB4074"/>
  <c r="AB4075"/>
  <c r="AB4076"/>
  <c r="AB4077"/>
  <c r="AB4078"/>
  <c r="AB4079"/>
  <c r="AB4080"/>
  <c r="AB4081"/>
  <c r="AB4082"/>
  <c r="AB4083"/>
  <c r="AB4084"/>
  <c r="AB4085"/>
  <c r="AB4086"/>
  <c r="AB4087"/>
  <c r="AB4088"/>
  <c r="AB4089"/>
  <c r="AB4090"/>
  <c r="AB4091"/>
  <c r="AB4092"/>
  <c r="AB4093"/>
  <c r="AB4094"/>
  <c r="AB4095"/>
  <c r="AB4096"/>
  <c r="AB4097"/>
  <c r="AB4098"/>
  <c r="AB4099"/>
  <c r="AB4100"/>
  <c r="AB4101"/>
  <c r="AB4102"/>
  <c r="AB4103"/>
  <c r="AB4104"/>
  <c r="AB4105"/>
  <c r="AB4106"/>
  <c r="AB4107"/>
  <c r="AB4108"/>
  <c r="AB4109"/>
  <c r="AB4110"/>
  <c r="AB4111"/>
  <c r="AB4112"/>
  <c r="AB4113"/>
  <c r="AB4114"/>
  <c r="AB4115"/>
  <c r="AB4116"/>
  <c r="AB4117"/>
  <c r="AB4118"/>
  <c r="AB4119"/>
  <c r="AB4120"/>
  <c r="AB4121"/>
  <c r="AB4122"/>
  <c r="AB4123"/>
  <c r="AB4124"/>
  <c r="AB4125"/>
  <c r="AB4126"/>
  <c r="AB4127"/>
  <c r="AB4128"/>
  <c r="AB4129"/>
  <c r="AB4130"/>
  <c r="AB4131"/>
  <c r="AB4132"/>
  <c r="AB4133"/>
  <c r="AB4134"/>
  <c r="AB4135"/>
  <c r="AB4136"/>
  <c r="AB4137"/>
  <c r="AB4138"/>
  <c r="AB4139"/>
  <c r="AB4140"/>
  <c r="AB4141"/>
  <c r="AB4142"/>
  <c r="AB4143"/>
  <c r="AB4144"/>
  <c r="AB4145"/>
  <c r="AB4146"/>
  <c r="AB4147"/>
  <c r="AB4148"/>
  <c r="AB4149"/>
  <c r="AB4150"/>
  <c r="AB4151"/>
  <c r="AB4152"/>
  <c r="AB4153"/>
  <c r="AB4154"/>
  <c r="AB4155"/>
  <c r="AB4156"/>
  <c r="AB4157"/>
  <c r="AB4158"/>
  <c r="AB4159"/>
  <c r="AB4160"/>
  <c r="AB4161"/>
  <c r="AB4162"/>
  <c r="AB4163"/>
  <c r="AB4164"/>
  <c r="AB4165"/>
  <c r="AB4166"/>
  <c r="AB4167"/>
  <c r="AB4168"/>
  <c r="AB4169"/>
  <c r="AB4170"/>
  <c r="AB4171"/>
  <c r="AB4172"/>
  <c r="AB4173"/>
  <c r="AB4174"/>
  <c r="AB4175"/>
  <c r="AB4176"/>
  <c r="AB4177"/>
  <c r="AB4178"/>
  <c r="AB4179"/>
  <c r="AB4180"/>
  <c r="AB4181"/>
  <c r="AB4182"/>
  <c r="AB4183"/>
  <c r="AB4184"/>
  <c r="AB4185"/>
  <c r="AB4186"/>
  <c r="AB4187"/>
  <c r="AB4188"/>
  <c r="AB4189"/>
  <c r="AB4190"/>
  <c r="AB4191"/>
  <c r="AB4192"/>
  <c r="AB4193"/>
  <c r="AB4194"/>
  <c r="AB4195"/>
  <c r="AB4196"/>
  <c r="AB4197"/>
  <c r="AB4198"/>
  <c r="AB4199"/>
  <c r="AB4200"/>
  <c r="AB4201"/>
  <c r="AB4202"/>
  <c r="AB4203"/>
  <c r="AB4204"/>
  <c r="AB4205"/>
  <c r="AB4206"/>
  <c r="AB4207"/>
  <c r="AB4208"/>
  <c r="AB4209"/>
  <c r="AB4210"/>
  <c r="AB4211"/>
  <c r="AB4212"/>
  <c r="AB4213"/>
  <c r="AB4214"/>
  <c r="AB4215"/>
  <c r="AB4216"/>
  <c r="AB4217"/>
  <c r="AB4218"/>
  <c r="AB4219"/>
  <c r="AB4220"/>
  <c r="AB4221"/>
  <c r="AB4222"/>
  <c r="AB4223"/>
  <c r="AB4224"/>
  <c r="AB4225"/>
  <c r="AB4226"/>
  <c r="AB4227"/>
  <c r="AB4228"/>
  <c r="AB4229"/>
  <c r="AB4230"/>
  <c r="AB4231"/>
  <c r="AB4232"/>
  <c r="AB4233"/>
  <c r="AB4234"/>
  <c r="AB4235"/>
  <c r="AB4236"/>
  <c r="AB4237"/>
  <c r="AB4238"/>
  <c r="AB4239"/>
  <c r="AB4240"/>
  <c r="AB4241"/>
  <c r="AB4242"/>
  <c r="AB4243"/>
  <c r="AB4244"/>
  <c r="AB4245"/>
  <c r="AB4246"/>
  <c r="AB4247"/>
  <c r="AB4248"/>
  <c r="AB4249"/>
  <c r="AB4250"/>
  <c r="AB4251"/>
  <c r="AB4252"/>
  <c r="AB4253"/>
  <c r="AB4254"/>
  <c r="AB4255"/>
  <c r="AB4256"/>
  <c r="AB4257"/>
  <c r="AB4258"/>
  <c r="AB4259"/>
  <c r="AB4260"/>
  <c r="AB4261"/>
  <c r="AB4262"/>
  <c r="AB4263"/>
  <c r="AB4264"/>
  <c r="AB4265"/>
  <c r="AB4266"/>
  <c r="AB4267"/>
  <c r="AB4268"/>
  <c r="AB4269"/>
  <c r="AB4270"/>
  <c r="AB4271"/>
  <c r="AB4272"/>
  <c r="AB4273"/>
  <c r="AB4274"/>
  <c r="AB4275"/>
  <c r="AB4276"/>
  <c r="AB4277"/>
  <c r="AB4278"/>
  <c r="AB4279"/>
  <c r="AB4280"/>
  <c r="AB4281"/>
  <c r="AB4282"/>
  <c r="AB4283"/>
  <c r="AB4284"/>
  <c r="AB4285"/>
  <c r="AB4286"/>
  <c r="AB4287"/>
  <c r="AB4288"/>
  <c r="AB4289"/>
  <c r="AB4290"/>
  <c r="AB4291"/>
  <c r="AB4292"/>
  <c r="AB4293"/>
  <c r="AB4294"/>
  <c r="AB4295"/>
  <c r="AB4296"/>
  <c r="AB4297"/>
  <c r="AB4298"/>
  <c r="AB4299"/>
  <c r="AB4300"/>
  <c r="AB4301"/>
  <c r="AB4302"/>
  <c r="AB4303"/>
  <c r="AB4304"/>
  <c r="AB4305"/>
  <c r="AB4306"/>
  <c r="AB4307"/>
  <c r="AB4308"/>
  <c r="AB4309"/>
  <c r="AB4310"/>
  <c r="AB4311"/>
  <c r="AB4312"/>
  <c r="AB4313"/>
  <c r="AB4314"/>
  <c r="AB4315"/>
  <c r="AB4316"/>
  <c r="AB4317"/>
  <c r="AB4318"/>
  <c r="AB4319"/>
  <c r="AB4320"/>
  <c r="AB4321"/>
  <c r="AB4322"/>
  <c r="AB4323"/>
  <c r="AB4324"/>
  <c r="AB4325"/>
  <c r="AB4326"/>
  <c r="AB4327"/>
  <c r="AB4328"/>
  <c r="AB4329"/>
  <c r="AB4330"/>
  <c r="AB4331"/>
  <c r="AB4332"/>
  <c r="AB4333"/>
  <c r="AB4334"/>
  <c r="AB4335"/>
  <c r="AB4336"/>
  <c r="AB4337"/>
  <c r="AB4338"/>
  <c r="AB4339"/>
  <c r="AB4340"/>
  <c r="AB4341"/>
  <c r="AB4342"/>
  <c r="AB4343"/>
  <c r="AB4344"/>
  <c r="AB4345"/>
  <c r="AB4346"/>
  <c r="AB4347"/>
  <c r="AB4348"/>
  <c r="AB4349"/>
  <c r="AB4350"/>
  <c r="AB4351"/>
  <c r="AB4352"/>
  <c r="AB4353"/>
  <c r="AB4354"/>
  <c r="AB4355"/>
  <c r="AB4356"/>
  <c r="AB4357"/>
  <c r="AB4358"/>
  <c r="AB4359"/>
  <c r="AB4360"/>
  <c r="AB4361"/>
  <c r="AB4362"/>
  <c r="AB4363"/>
  <c r="AB4364"/>
  <c r="AB4365"/>
  <c r="AB4366"/>
  <c r="AB4367"/>
  <c r="AB4368"/>
  <c r="AB4369"/>
  <c r="AB4370"/>
  <c r="AB4371"/>
  <c r="AB4372"/>
  <c r="AB4373"/>
  <c r="AB4374"/>
  <c r="AB4375"/>
  <c r="AB4376"/>
  <c r="AB4377"/>
  <c r="AB4378"/>
  <c r="AB4379"/>
  <c r="AB4380"/>
  <c r="AB4381"/>
  <c r="AB4382"/>
  <c r="AB4383"/>
  <c r="AB4384"/>
  <c r="AB4385"/>
  <c r="AB4386"/>
  <c r="AB4387"/>
  <c r="AB4388"/>
  <c r="AB4389"/>
  <c r="AB4390"/>
  <c r="AB4391"/>
  <c r="AB4392"/>
  <c r="AB4393"/>
  <c r="AB4394"/>
  <c r="AB4395"/>
  <c r="AB4396"/>
  <c r="AB4397"/>
  <c r="AB4398"/>
  <c r="AB4399"/>
  <c r="AB4400"/>
  <c r="AB4401"/>
  <c r="AB4402"/>
  <c r="AB4403"/>
  <c r="AB4404"/>
  <c r="AB4405"/>
  <c r="AB4406"/>
  <c r="AB4407"/>
  <c r="AB4408"/>
  <c r="AB4409"/>
  <c r="AB4410"/>
  <c r="AB4411"/>
  <c r="AB4412"/>
  <c r="AB4413"/>
  <c r="AB4414"/>
  <c r="AB4415"/>
  <c r="AB4416"/>
  <c r="AB4417"/>
  <c r="AB4418"/>
  <c r="AB4419"/>
  <c r="AB4420"/>
  <c r="AB4421"/>
  <c r="AB4422"/>
  <c r="AB4423"/>
  <c r="AB4424"/>
  <c r="AB4425"/>
  <c r="AB4426"/>
  <c r="AB4427"/>
  <c r="AB4428"/>
  <c r="AB4429"/>
  <c r="AB4430"/>
  <c r="AB4431"/>
  <c r="AB4432"/>
  <c r="AB4433"/>
  <c r="AB4434"/>
  <c r="AB4435"/>
  <c r="AB4436"/>
  <c r="AB4437"/>
  <c r="AB4438"/>
  <c r="AB4439"/>
  <c r="AB4440"/>
  <c r="AB4441"/>
  <c r="AB4442"/>
  <c r="AB4443"/>
  <c r="AB4444"/>
  <c r="AB4445"/>
  <c r="AB4446"/>
  <c r="AB4447"/>
  <c r="AB4448"/>
  <c r="AB4449"/>
  <c r="AB4450"/>
  <c r="AB4451"/>
  <c r="AB4452"/>
  <c r="AB4453"/>
  <c r="AB4454"/>
  <c r="AB4455"/>
  <c r="AB4456"/>
  <c r="AB4457"/>
  <c r="AB4458"/>
  <c r="AB4459"/>
  <c r="AB4460"/>
  <c r="AB4461"/>
  <c r="AB4462"/>
  <c r="AB4463"/>
  <c r="AB4464"/>
  <c r="AB4465"/>
  <c r="AB4466"/>
  <c r="AB4467"/>
  <c r="AB4468"/>
  <c r="AB4469"/>
  <c r="AB4470"/>
  <c r="AB4471"/>
  <c r="AB4472"/>
  <c r="AB4473"/>
  <c r="AB4474"/>
  <c r="AB4475"/>
  <c r="AB4476"/>
  <c r="AB4477"/>
  <c r="AB4478"/>
  <c r="AB4479"/>
  <c r="AB4480"/>
  <c r="AB4481"/>
  <c r="AB4482"/>
  <c r="AB4483"/>
  <c r="AB4484"/>
  <c r="AB4485"/>
  <c r="AB4486"/>
  <c r="AB4487"/>
  <c r="AB4488"/>
  <c r="AB4489"/>
  <c r="AB4490"/>
  <c r="AB4491"/>
  <c r="AB4492"/>
  <c r="AB4493"/>
  <c r="AB4494"/>
  <c r="AB4495"/>
  <c r="AB4496"/>
  <c r="AB4497"/>
  <c r="AB4498"/>
  <c r="AB4499"/>
  <c r="AB4500"/>
  <c r="AB4501"/>
  <c r="AB4502"/>
  <c r="AB4503"/>
  <c r="AB4504"/>
  <c r="AB4505"/>
  <c r="AB4506"/>
  <c r="AB4507"/>
  <c r="AB4508"/>
  <c r="AB4509"/>
  <c r="AB4510"/>
  <c r="AB4511"/>
  <c r="AB4512"/>
  <c r="AB4513"/>
  <c r="AB4514"/>
  <c r="AB4515"/>
  <c r="AB4516"/>
  <c r="AB4517"/>
  <c r="AB4518"/>
  <c r="AB4519"/>
  <c r="AB4520"/>
  <c r="AB4521"/>
  <c r="AB4522"/>
  <c r="AB4523"/>
  <c r="AB4524"/>
  <c r="AB4525"/>
  <c r="AB4526"/>
  <c r="AB4527"/>
  <c r="AB4528"/>
  <c r="AB4529"/>
  <c r="AB4530"/>
  <c r="AB4531"/>
  <c r="AB4532"/>
  <c r="AB4533"/>
  <c r="AB4534"/>
  <c r="AB4535"/>
  <c r="AB4536"/>
  <c r="AB4537"/>
  <c r="AB4538"/>
  <c r="AB4539"/>
  <c r="AB4540"/>
  <c r="AB4541"/>
  <c r="AB4542"/>
  <c r="AB4543"/>
  <c r="AB4544"/>
  <c r="AB4545"/>
  <c r="AB4546"/>
  <c r="AB4547"/>
  <c r="AB4548"/>
  <c r="AB4549"/>
  <c r="AB4550"/>
  <c r="AB4551"/>
  <c r="AB4552"/>
  <c r="AB4553"/>
  <c r="AB4554"/>
  <c r="AB4555"/>
  <c r="AB4556"/>
  <c r="AB4557"/>
  <c r="AB4558"/>
  <c r="AB4559"/>
  <c r="AB4560"/>
  <c r="AB4561"/>
  <c r="AB4562"/>
  <c r="AB4563"/>
  <c r="AB4564"/>
  <c r="AB4565"/>
  <c r="AB4566"/>
  <c r="AB4567"/>
  <c r="AB4568"/>
  <c r="AB4569"/>
  <c r="AB4570"/>
  <c r="AB4571"/>
  <c r="AB4572"/>
  <c r="AB4573"/>
  <c r="AB4574"/>
  <c r="AB4575"/>
  <c r="AB4576"/>
  <c r="AB4577"/>
  <c r="AB4578"/>
  <c r="AB4579"/>
  <c r="AB4580"/>
  <c r="AB4581"/>
  <c r="AB4582"/>
  <c r="AB4583"/>
  <c r="AB4584"/>
  <c r="AB4585"/>
  <c r="AB4586"/>
  <c r="AB4587"/>
  <c r="AB4588"/>
  <c r="AB4589"/>
  <c r="AB4590"/>
  <c r="AB4591"/>
  <c r="AB4592"/>
  <c r="AB4593"/>
  <c r="AB4594"/>
  <c r="AB4595"/>
  <c r="AB4596"/>
  <c r="AB4597"/>
  <c r="AB4598"/>
  <c r="AB4599"/>
  <c r="AB4600"/>
  <c r="AB4601"/>
  <c r="AB4602"/>
  <c r="AB4603"/>
  <c r="AB4604"/>
  <c r="AB4605"/>
  <c r="AB4606"/>
  <c r="AB4607"/>
  <c r="AB4608"/>
  <c r="AB4609"/>
  <c r="AB4610"/>
  <c r="AB4611"/>
  <c r="AB4612"/>
  <c r="AB4613"/>
  <c r="AB4614"/>
  <c r="AB4615"/>
  <c r="AB4616"/>
  <c r="AB4617"/>
  <c r="AB4618"/>
  <c r="AB4619"/>
  <c r="AB4620"/>
  <c r="AB4621"/>
  <c r="AB4622"/>
  <c r="AB4623"/>
  <c r="AB4624"/>
  <c r="AB4625"/>
  <c r="AB4626"/>
  <c r="AB4627"/>
  <c r="AB4628"/>
  <c r="AB4629"/>
  <c r="AB4630"/>
  <c r="AB4631"/>
  <c r="AB4632"/>
  <c r="AB4633"/>
  <c r="AB4634"/>
  <c r="AB4635"/>
  <c r="AB4636"/>
  <c r="AB4637"/>
  <c r="AB4638"/>
  <c r="AB4639"/>
  <c r="AB4640"/>
  <c r="AB4641"/>
  <c r="AB4642"/>
  <c r="AB4643"/>
  <c r="AB4644"/>
  <c r="AB4645"/>
  <c r="AB4646"/>
  <c r="AB4647"/>
  <c r="AB4648"/>
  <c r="AB4649"/>
  <c r="AB4650"/>
  <c r="AB4651"/>
  <c r="AB4652"/>
  <c r="AB4653"/>
  <c r="AB4654"/>
  <c r="AB4655"/>
  <c r="AB4656"/>
  <c r="AB4657"/>
  <c r="AB4658"/>
  <c r="AB4659"/>
  <c r="AB4660"/>
  <c r="AB4661"/>
  <c r="AB4662"/>
  <c r="AB4663"/>
  <c r="AB4664"/>
  <c r="AB4665"/>
  <c r="AB4666"/>
  <c r="AB4667"/>
  <c r="AB4668"/>
  <c r="AB4669"/>
  <c r="AB4670"/>
  <c r="AB4671"/>
  <c r="AB4672"/>
  <c r="AB4673"/>
  <c r="AB4674"/>
  <c r="AB4675"/>
  <c r="AB4676"/>
  <c r="AB4677"/>
  <c r="AB4678"/>
  <c r="AB4679"/>
  <c r="AB4680"/>
  <c r="AB4681"/>
  <c r="AB4682"/>
  <c r="AB4683"/>
  <c r="AB4684"/>
  <c r="AB4685"/>
  <c r="AB4686"/>
  <c r="AB4687"/>
  <c r="AB4688"/>
  <c r="AB4689"/>
  <c r="AB4690"/>
  <c r="AB4691"/>
  <c r="AB4692"/>
  <c r="AB4693"/>
  <c r="AB4694"/>
  <c r="AB4695"/>
  <c r="AB4696"/>
  <c r="AB4697"/>
  <c r="AB4698"/>
  <c r="AB4699"/>
  <c r="AB4700"/>
  <c r="AB4701"/>
  <c r="AB4702"/>
  <c r="AB4703"/>
  <c r="AB4704"/>
  <c r="AB4705"/>
  <c r="AB4706"/>
  <c r="AB4707"/>
  <c r="AB4708"/>
  <c r="AB4709"/>
  <c r="AB4710"/>
  <c r="AB4711"/>
  <c r="AB4712"/>
  <c r="AB4713"/>
  <c r="AB4714"/>
  <c r="AB4715"/>
  <c r="AB4716"/>
  <c r="AB4717"/>
  <c r="AB4718"/>
  <c r="AB4719"/>
  <c r="AB4720"/>
  <c r="AB4721"/>
  <c r="AB4722"/>
  <c r="AB4723"/>
  <c r="AB4724"/>
  <c r="AB4725"/>
  <c r="AB4726"/>
  <c r="AB4727"/>
  <c r="AB4728"/>
  <c r="AB4729"/>
  <c r="AB4730"/>
  <c r="AB4731"/>
  <c r="AB4732"/>
  <c r="AB4733"/>
  <c r="AB4734"/>
  <c r="AB4735"/>
  <c r="AB4736"/>
  <c r="AB4737"/>
  <c r="AB4738"/>
  <c r="AB4739"/>
  <c r="AB4740"/>
  <c r="AB4741"/>
  <c r="AB4742"/>
  <c r="AB4743"/>
  <c r="AB4744"/>
  <c r="AB4745"/>
  <c r="AB4746"/>
  <c r="AB4747"/>
  <c r="AB4748"/>
  <c r="AB4749"/>
  <c r="AB4750"/>
  <c r="AB4751"/>
  <c r="AB4752"/>
  <c r="AB4753"/>
  <c r="AB4754"/>
  <c r="AB4755"/>
  <c r="AB4756"/>
  <c r="AB4757"/>
  <c r="AB4758"/>
  <c r="AB4759"/>
  <c r="AB4760"/>
  <c r="AB4761"/>
  <c r="AB4762"/>
  <c r="AB4763"/>
  <c r="AB4764"/>
  <c r="AB4765"/>
  <c r="AB4766"/>
  <c r="AB4767"/>
  <c r="AB4768"/>
  <c r="AB4769"/>
  <c r="AB4770"/>
  <c r="AB4771"/>
  <c r="AB4772"/>
  <c r="AB4773"/>
  <c r="AB4774"/>
  <c r="AB4775"/>
  <c r="AB4776"/>
  <c r="AB4777"/>
  <c r="AB4778"/>
  <c r="AB4779"/>
  <c r="AB4780"/>
  <c r="AB4781"/>
  <c r="AB4782"/>
  <c r="AB4783"/>
  <c r="AB4784"/>
  <c r="AB4785"/>
  <c r="AB4786"/>
  <c r="AB4787"/>
  <c r="AB4788"/>
  <c r="AB4789"/>
  <c r="AB4790"/>
  <c r="AB4791"/>
  <c r="AB4792"/>
  <c r="AB4793"/>
  <c r="AB4794"/>
  <c r="AB4795"/>
  <c r="AB4796"/>
  <c r="AB4797"/>
  <c r="AB4798"/>
  <c r="AB4799"/>
  <c r="AB4800"/>
  <c r="AB4801"/>
  <c r="AB4802"/>
  <c r="AB4803"/>
  <c r="AB4804"/>
  <c r="AB4805"/>
  <c r="AB4806"/>
  <c r="AB4807"/>
  <c r="AB4808"/>
  <c r="AB4809"/>
  <c r="AB4810"/>
  <c r="AB4811"/>
  <c r="AB4812"/>
  <c r="AB4813"/>
  <c r="AB4814"/>
  <c r="AB4815"/>
  <c r="AB4816"/>
  <c r="AB4817"/>
  <c r="AB4818"/>
  <c r="AB4819"/>
  <c r="AB4820"/>
  <c r="AB4821"/>
  <c r="AB4822"/>
  <c r="AB4823"/>
  <c r="AB4824"/>
  <c r="AB4825"/>
  <c r="AB4826"/>
  <c r="AB4827"/>
  <c r="AB4828"/>
  <c r="AB4829"/>
  <c r="AB4830"/>
  <c r="AB4831"/>
  <c r="AB4832"/>
  <c r="AB4833"/>
  <c r="AB4834"/>
  <c r="AB4835"/>
  <c r="AB4836"/>
  <c r="AB4837"/>
  <c r="AB4838"/>
  <c r="AB4839"/>
  <c r="AB4840"/>
  <c r="AB4841"/>
  <c r="AB4842"/>
  <c r="AB4843"/>
  <c r="AB4844"/>
  <c r="AB4845"/>
  <c r="AB4846"/>
  <c r="AB4847"/>
  <c r="AB4848"/>
  <c r="AB4849"/>
  <c r="AB4850"/>
  <c r="AB4851"/>
  <c r="AB4852"/>
  <c r="AB4853"/>
  <c r="AB4854"/>
  <c r="AB4855"/>
  <c r="AB4856"/>
  <c r="AB4857"/>
  <c r="AB4858"/>
  <c r="AB4859"/>
  <c r="AB4860"/>
  <c r="AB4861"/>
  <c r="AB4862"/>
  <c r="AB4863"/>
  <c r="AB4864"/>
  <c r="AB4865"/>
  <c r="AB4866"/>
  <c r="AB4867"/>
  <c r="AB4868"/>
  <c r="AB4869"/>
  <c r="AB4870"/>
  <c r="AB4871"/>
  <c r="AB4872"/>
  <c r="AB4873"/>
  <c r="AB4874"/>
  <c r="AB4875"/>
  <c r="AB4876"/>
  <c r="AB4877"/>
  <c r="AB4878"/>
  <c r="AB4879"/>
  <c r="AB4880"/>
  <c r="AB4881"/>
  <c r="AB4882"/>
  <c r="AB4883"/>
  <c r="AB4884"/>
  <c r="AB4885"/>
  <c r="AB4886"/>
  <c r="AB4887"/>
  <c r="AB4888"/>
  <c r="AB4889"/>
  <c r="AB4890"/>
  <c r="AB4891"/>
  <c r="AB4892"/>
  <c r="AB4893"/>
  <c r="AB4894"/>
  <c r="AB4895"/>
  <c r="AB4896"/>
  <c r="AB4897"/>
  <c r="AB4898"/>
  <c r="AB4899"/>
  <c r="AB4900"/>
  <c r="AB4901"/>
  <c r="AB4902"/>
  <c r="AB4903"/>
  <c r="AB4904"/>
  <c r="AB4905"/>
  <c r="AB4906"/>
  <c r="AB4907"/>
  <c r="AB4908"/>
  <c r="AB4909"/>
  <c r="AB4910"/>
  <c r="AB4911"/>
  <c r="AB4912"/>
  <c r="AB4913"/>
  <c r="AB4914"/>
  <c r="AB4915"/>
  <c r="AB4916"/>
  <c r="AB4917"/>
  <c r="AB4918"/>
  <c r="AB4919"/>
  <c r="AB4920"/>
  <c r="AB4921"/>
  <c r="AB4922"/>
  <c r="AB4923"/>
  <c r="AB4924"/>
  <c r="AB4925"/>
  <c r="AB4926"/>
  <c r="AB4927"/>
  <c r="AB4928"/>
  <c r="AB4929"/>
  <c r="AB4930"/>
  <c r="AB4931"/>
  <c r="AB4932"/>
  <c r="AB4933"/>
  <c r="AB4934"/>
  <c r="AB4935"/>
  <c r="AB4936"/>
  <c r="AB4937"/>
  <c r="AB4938"/>
  <c r="AB4939"/>
  <c r="AB4940"/>
  <c r="AB4941"/>
  <c r="AB4942"/>
  <c r="AB4943"/>
  <c r="AB4944"/>
  <c r="AB4945"/>
  <c r="AB4946"/>
  <c r="AB4947"/>
  <c r="AB4948"/>
  <c r="AB4949"/>
  <c r="AB4950"/>
  <c r="AB4951"/>
  <c r="AB4952"/>
  <c r="AB4953"/>
  <c r="AB4954"/>
  <c r="AB4955"/>
  <c r="AB4956"/>
  <c r="AB4957"/>
  <c r="AB4958"/>
  <c r="AB4959"/>
  <c r="AB4960"/>
  <c r="AB4961"/>
  <c r="AB4962"/>
  <c r="AB4963"/>
  <c r="AB4964"/>
  <c r="AB4965"/>
  <c r="AB4966"/>
  <c r="AB4967"/>
  <c r="AB4968"/>
  <c r="AB4969"/>
  <c r="AB4970"/>
  <c r="AB4971"/>
  <c r="AB4972"/>
  <c r="AB4973"/>
  <c r="AB4974"/>
  <c r="AB4975"/>
  <c r="AB4976"/>
  <c r="AB4977"/>
  <c r="AB4978"/>
  <c r="AB4979"/>
  <c r="AB4980"/>
  <c r="AB4981"/>
  <c r="AB4982"/>
  <c r="AB4983"/>
  <c r="AB4984"/>
  <c r="AB4985"/>
  <c r="AB4986"/>
  <c r="AB4987"/>
  <c r="AB4988"/>
  <c r="AB4989"/>
  <c r="AB4990"/>
  <c r="AB4991"/>
  <c r="AB4992"/>
  <c r="AB4993"/>
  <c r="AB4994"/>
  <c r="AB4995"/>
  <c r="AB4996"/>
  <c r="AB4997"/>
  <c r="AB4998"/>
  <c r="AB4999"/>
  <c r="AB5000"/>
  <c r="AB5001"/>
  <c r="AB5002"/>
  <c r="AB5003"/>
  <c r="AB5004"/>
  <c r="AB5005"/>
  <c r="AB5006"/>
  <c r="AB5007"/>
  <c r="AB5008"/>
  <c r="AB5009"/>
  <c r="AB5010"/>
  <c r="AB5011"/>
  <c r="AB5012"/>
  <c r="AB5013"/>
  <c r="AB5014"/>
  <c r="AB5015"/>
  <c r="AB5016"/>
  <c r="AB5017"/>
  <c r="AB5018"/>
  <c r="AB5019"/>
  <c r="AB5020"/>
  <c r="AB5021"/>
  <c r="AB5022"/>
  <c r="AB5023"/>
  <c r="AB5024"/>
  <c r="AB5025"/>
  <c r="AB5026"/>
  <c r="AB5027"/>
  <c r="AB5028"/>
  <c r="AB5029"/>
  <c r="AB5030"/>
  <c r="AB5031"/>
  <c r="AB5032"/>
  <c r="AB5033"/>
  <c r="AB5034"/>
  <c r="AB5035"/>
  <c r="AB5036"/>
  <c r="AB5037"/>
  <c r="AB5038"/>
  <c r="AB5039"/>
  <c r="AB5040"/>
  <c r="AB5041"/>
  <c r="AB5042"/>
  <c r="AB5043"/>
  <c r="AB5044"/>
  <c r="AB5045"/>
  <c r="AB5046"/>
  <c r="AB5047"/>
  <c r="AB5048"/>
  <c r="AB5049"/>
  <c r="AB5050"/>
  <c r="AB5051"/>
  <c r="AB5052"/>
  <c r="AB5053"/>
  <c r="AB5054"/>
  <c r="AB5055"/>
  <c r="AB5056"/>
  <c r="AB5057"/>
  <c r="AB5058"/>
  <c r="AB5059"/>
  <c r="AB5060"/>
  <c r="AB5061"/>
  <c r="AB5062"/>
  <c r="AB5063"/>
  <c r="AB5064"/>
  <c r="AB5065"/>
  <c r="AB5066"/>
  <c r="AB5067"/>
  <c r="AB5068"/>
  <c r="AB5069"/>
  <c r="AB5070"/>
  <c r="AB5071"/>
  <c r="AB5072"/>
  <c r="AB5073"/>
  <c r="AB5074"/>
  <c r="AB5075"/>
  <c r="AB5076"/>
  <c r="AB5077"/>
  <c r="AB5078"/>
  <c r="AB5079"/>
  <c r="AB5080"/>
  <c r="AB5081"/>
  <c r="AB5082"/>
  <c r="AB5083"/>
  <c r="AB5084"/>
  <c r="AB5085"/>
  <c r="AB5086"/>
  <c r="AB5087"/>
  <c r="AB5088"/>
  <c r="AB5089"/>
  <c r="AB5090"/>
  <c r="AB5091"/>
  <c r="AB5092"/>
  <c r="AB5093"/>
  <c r="AB5094"/>
  <c r="AB5095"/>
  <c r="AB5096"/>
  <c r="AB5097"/>
  <c r="AB5098"/>
  <c r="AB5099"/>
  <c r="AB5100"/>
  <c r="AB5101"/>
  <c r="AB5102"/>
  <c r="AB5103"/>
  <c r="AB5104"/>
  <c r="AB5105"/>
  <c r="AB5106"/>
  <c r="AB5107"/>
  <c r="AB5108"/>
  <c r="AB5109"/>
  <c r="AB5110"/>
  <c r="AB5111"/>
  <c r="AB5112"/>
  <c r="AB5113"/>
  <c r="AB5114"/>
  <c r="AB5115"/>
  <c r="AB5116"/>
  <c r="AB5117"/>
  <c r="AB5118"/>
  <c r="AB5119"/>
  <c r="AB5120"/>
  <c r="AB5121"/>
  <c r="AB5122"/>
  <c r="AB5123"/>
  <c r="AB5124"/>
  <c r="AB5125"/>
  <c r="AB5126"/>
  <c r="AB5127"/>
  <c r="AB5128"/>
  <c r="AB5129"/>
  <c r="AB5130"/>
  <c r="AB5131"/>
  <c r="AB5132"/>
  <c r="AB5133"/>
  <c r="AB5134"/>
  <c r="AB5135"/>
  <c r="AB5136"/>
  <c r="AB5137"/>
  <c r="AB5138"/>
  <c r="AB5139"/>
  <c r="AB5140"/>
  <c r="AB5141"/>
  <c r="AB5142"/>
  <c r="AB5143"/>
  <c r="AB5144"/>
  <c r="AB5145"/>
  <c r="AB5146"/>
  <c r="AB5147"/>
  <c r="AB5148"/>
  <c r="AB5149"/>
  <c r="AB5150"/>
  <c r="AB5151"/>
  <c r="AB5152"/>
  <c r="AB5153"/>
  <c r="AB5154"/>
  <c r="AB5155"/>
  <c r="AB5156"/>
  <c r="AB5157"/>
  <c r="AB5158"/>
  <c r="AB5159"/>
  <c r="AB5160"/>
  <c r="AB5161"/>
  <c r="AB5162"/>
  <c r="AB5163"/>
  <c r="AB5164"/>
  <c r="AB5165"/>
  <c r="AB5166"/>
  <c r="AB5167"/>
  <c r="AB5168"/>
  <c r="AB5169"/>
  <c r="AB5170"/>
  <c r="AB5171"/>
  <c r="AB5172"/>
  <c r="AB5173"/>
  <c r="AB5174"/>
  <c r="AB5175"/>
  <c r="AB5176"/>
  <c r="AB5177"/>
  <c r="AB5178"/>
  <c r="AB5179"/>
  <c r="AB5180"/>
  <c r="AB5181"/>
  <c r="AB5182"/>
  <c r="AB5183"/>
  <c r="AB5184"/>
  <c r="AB5185"/>
  <c r="AB5186"/>
  <c r="AB5187"/>
  <c r="AB5188"/>
  <c r="AB5189"/>
  <c r="AB5190"/>
  <c r="AB5191"/>
  <c r="AB5192"/>
  <c r="AB5193"/>
  <c r="AB5194"/>
  <c r="AB5195"/>
  <c r="AB5196"/>
  <c r="AB5197"/>
  <c r="AB5198"/>
  <c r="AB5199"/>
  <c r="AB5200"/>
  <c r="AB5201"/>
  <c r="AB5202"/>
  <c r="AB5203"/>
  <c r="AB5204"/>
  <c r="AB5205"/>
  <c r="AB5206"/>
  <c r="AB5207"/>
  <c r="AB5208"/>
  <c r="AB5209"/>
  <c r="AB5210"/>
  <c r="AB5211"/>
  <c r="AB5212"/>
  <c r="AB5213"/>
  <c r="AB5214"/>
  <c r="AB5215"/>
  <c r="AB5216"/>
  <c r="AB5217"/>
  <c r="AB5218"/>
  <c r="AB5219"/>
  <c r="AB5220"/>
  <c r="AB5221"/>
  <c r="AB5222"/>
  <c r="AB5223"/>
  <c r="AB5224"/>
  <c r="AB5225"/>
  <c r="AB5226"/>
  <c r="AB5227"/>
  <c r="AB5228"/>
  <c r="AB5229"/>
  <c r="AB5230"/>
  <c r="AB5231"/>
  <c r="AB5232"/>
  <c r="AB5233"/>
  <c r="AB5234"/>
  <c r="AB5235"/>
  <c r="AB5236"/>
  <c r="AB5237"/>
  <c r="AB5238"/>
  <c r="AB5239"/>
  <c r="AB5240"/>
  <c r="AB5241"/>
  <c r="AB5242"/>
  <c r="AB5243"/>
  <c r="AB5244"/>
  <c r="AB5245"/>
  <c r="AB5246"/>
  <c r="AB5247"/>
  <c r="AB5248"/>
  <c r="AB5249"/>
  <c r="AB5250"/>
  <c r="AB5251"/>
  <c r="AB5252"/>
  <c r="AB5253"/>
  <c r="AB5254"/>
  <c r="AB5255"/>
  <c r="AB5256"/>
  <c r="AB5257"/>
  <c r="AB5258"/>
  <c r="AB5259"/>
  <c r="AB5260"/>
  <c r="AB5261"/>
  <c r="AB5262"/>
  <c r="AB5263"/>
  <c r="AB5264"/>
  <c r="AB5265"/>
  <c r="AB5266"/>
  <c r="AB5267"/>
  <c r="AB5268"/>
  <c r="AB5269"/>
  <c r="AB5270"/>
  <c r="AB5271"/>
  <c r="AB5272"/>
  <c r="AB5273"/>
  <c r="AB5274"/>
  <c r="AB5275"/>
  <c r="AB5276"/>
  <c r="AB5277"/>
  <c r="AB5278"/>
  <c r="AB5279"/>
  <c r="AB5280"/>
  <c r="AB5281"/>
  <c r="AB5282"/>
  <c r="AB5283"/>
  <c r="AB5284"/>
  <c r="AB5285"/>
  <c r="AB5286"/>
  <c r="AB5287"/>
  <c r="AB5288"/>
  <c r="AB5289"/>
  <c r="AB5290"/>
  <c r="AB5291"/>
  <c r="AB5292"/>
  <c r="AB5293"/>
  <c r="AB5294"/>
  <c r="AB5295"/>
  <c r="AB5296"/>
  <c r="AB5297"/>
  <c r="AB5298"/>
  <c r="AB5299"/>
  <c r="AB5300"/>
  <c r="AB5301"/>
  <c r="AB5302"/>
  <c r="AB5303"/>
  <c r="AB5304"/>
  <c r="AB5305"/>
  <c r="AB5306"/>
  <c r="AB5307"/>
  <c r="AB5308"/>
  <c r="AB5309"/>
  <c r="AB5310"/>
  <c r="AB5311"/>
  <c r="AB5312"/>
  <c r="AB5313"/>
  <c r="AB5314"/>
  <c r="AB5315"/>
  <c r="AB5316"/>
  <c r="AB5317"/>
  <c r="AB5318"/>
  <c r="AB5319"/>
  <c r="AB5320"/>
  <c r="AB5321"/>
  <c r="AB5322"/>
  <c r="AB5323"/>
  <c r="AB5324"/>
  <c r="AB5325"/>
  <c r="AB5326"/>
  <c r="AB5327"/>
  <c r="AB5328"/>
  <c r="AB5329"/>
  <c r="AB5330"/>
  <c r="AB5331"/>
  <c r="AB5332"/>
  <c r="AB5333"/>
  <c r="AB5334"/>
  <c r="AB5335"/>
  <c r="AB5336"/>
  <c r="AB5337"/>
  <c r="AB5338"/>
  <c r="AB5339"/>
  <c r="AB5340"/>
  <c r="AB5341"/>
  <c r="AB5342"/>
  <c r="AB5343"/>
  <c r="AB5344"/>
  <c r="AB5345"/>
  <c r="AB5346"/>
  <c r="AB5347"/>
  <c r="AB5348"/>
  <c r="AB5349"/>
  <c r="AB5350"/>
  <c r="AB5351"/>
  <c r="AB5352"/>
  <c r="AB5353"/>
  <c r="AB5354"/>
  <c r="AB5355"/>
  <c r="AB5356"/>
  <c r="AB5357"/>
  <c r="AB5358"/>
  <c r="AB5359"/>
  <c r="AB5360"/>
  <c r="AB5361"/>
  <c r="AB5362"/>
  <c r="AB5363"/>
  <c r="AB5364"/>
  <c r="AB5365"/>
  <c r="AB5366"/>
  <c r="AB5367"/>
  <c r="AB5368"/>
  <c r="AB5369"/>
  <c r="AB5370"/>
  <c r="AB5371"/>
  <c r="AB5372"/>
  <c r="AB5373"/>
  <c r="AB5374"/>
  <c r="AB5375"/>
  <c r="AB5376"/>
  <c r="AB5377"/>
  <c r="AB5378"/>
  <c r="AB5379"/>
  <c r="AB5380"/>
  <c r="AB5381"/>
  <c r="AB5382"/>
  <c r="AB5383"/>
  <c r="AB5384"/>
  <c r="AB5385"/>
  <c r="AB5386"/>
  <c r="AB5387"/>
  <c r="AB5388"/>
  <c r="AB5389"/>
  <c r="AB5390"/>
  <c r="AB5391"/>
  <c r="AB5392"/>
  <c r="AB5393"/>
  <c r="AB5394"/>
  <c r="AB5395"/>
  <c r="AB5396"/>
  <c r="AB5397"/>
  <c r="AB5398"/>
  <c r="AB5399"/>
  <c r="AB5400"/>
  <c r="AB5401"/>
  <c r="AB5402"/>
  <c r="AB5403"/>
  <c r="AB5404"/>
  <c r="AB5405"/>
  <c r="AB5406"/>
  <c r="AB5407"/>
  <c r="AB5408"/>
  <c r="AB5409"/>
  <c r="AB5410"/>
  <c r="AB5411"/>
  <c r="AB5412"/>
  <c r="AB5413"/>
  <c r="AB5414"/>
  <c r="AB5415"/>
  <c r="AB5416"/>
  <c r="AB5417"/>
  <c r="AB5418"/>
  <c r="AB5419"/>
  <c r="AB5420"/>
  <c r="AB5421"/>
  <c r="AB5422"/>
  <c r="AB5423"/>
  <c r="AB5424"/>
  <c r="AB5425"/>
  <c r="AB5426"/>
  <c r="AB5427"/>
  <c r="AB5428"/>
  <c r="AB5429"/>
  <c r="AB5430"/>
  <c r="AB5431"/>
  <c r="AB5432"/>
  <c r="AB5433"/>
  <c r="AB5434"/>
  <c r="AB5435"/>
  <c r="AB5436"/>
  <c r="AB5437"/>
  <c r="AB5438"/>
  <c r="AB5439"/>
  <c r="AB5440"/>
  <c r="AB5441"/>
  <c r="AB5442"/>
  <c r="AB5443"/>
  <c r="AB5444"/>
  <c r="AB5445"/>
  <c r="AB5446"/>
  <c r="AB5447"/>
  <c r="AB5448"/>
  <c r="AB5449"/>
  <c r="AB5450"/>
  <c r="AB5451"/>
  <c r="AB5452"/>
  <c r="AB5453"/>
  <c r="AB5454"/>
  <c r="AB5455"/>
  <c r="AB5456"/>
  <c r="AB5457"/>
  <c r="AB5458"/>
  <c r="AB5459"/>
  <c r="AB5460"/>
  <c r="AB5461"/>
  <c r="AB5462"/>
  <c r="AB5463"/>
  <c r="AB5464"/>
  <c r="AB5465"/>
  <c r="AB5466"/>
  <c r="AB5467"/>
  <c r="AB5468"/>
  <c r="AB5469"/>
  <c r="AB5470"/>
  <c r="AB5471"/>
  <c r="AB5472"/>
  <c r="AB5473"/>
  <c r="AB5474"/>
  <c r="AB5475"/>
  <c r="AB5476"/>
  <c r="AB5477"/>
  <c r="AB5478"/>
  <c r="AB5479"/>
  <c r="AB5480"/>
  <c r="AB5481"/>
  <c r="AB5482"/>
  <c r="AB5483"/>
  <c r="AB5484"/>
  <c r="AB5485"/>
  <c r="AB5486"/>
  <c r="AB5487"/>
  <c r="AB5488"/>
  <c r="AB5489"/>
  <c r="AB5490"/>
  <c r="AB5491"/>
  <c r="AB5492"/>
  <c r="AB5493"/>
  <c r="AB5494"/>
  <c r="AB5495"/>
  <c r="AB5496"/>
  <c r="AB5497"/>
  <c r="AB5498"/>
  <c r="AB5499"/>
  <c r="AB5500"/>
  <c r="AB5501"/>
  <c r="AB5502"/>
  <c r="AB5503"/>
  <c r="AB5504"/>
  <c r="AB5505"/>
  <c r="AB5506"/>
  <c r="AB5507"/>
  <c r="AB5508"/>
  <c r="AB5509"/>
  <c r="AB5510"/>
  <c r="AB5511"/>
  <c r="AB5512"/>
  <c r="AB5513"/>
  <c r="AB5514"/>
  <c r="AB5515"/>
  <c r="AB5516"/>
  <c r="AB5517"/>
  <c r="AB5518"/>
  <c r="AB5519"/>
  <c r="AB5520"/>
  <c r="AB5521"/>
  <c r="AB5522"/>
  <c r="AB5523"/>
  <c r="AB5524"/>
  <c r="AB5525"/>
  <c r="AB5526"/>
  <c r="AB5527"/>
  <c r="AB5528"/>
  <c r="AB5529"/>
  <c r="AB5530"/>
  <c r="AB5531"/>
  <c r="AB5532"/>
  <c r="AB5533"/>
  <c r="AB5534"/>
  <c r="AB5535"/>
  <c r="AB5536"/>
  <c r="AB5537"/>
  <c r="AB5538"/>
  <c r="AB5539"/>
  <c r="AB5540"/>
  <c r="AB5541"/>
  <c r="AB5542"/>
  <c r="AB5543"/>
  <c r="AB5544"/>
  <c r="AB5545"/>
  <c r="AB5546"/>
  <c r="AB5547"/>
  <c r="AB5548"/>
  <c r="AB5549"/>
  <c r="AB5550"/>
  <c r="AB5551"/>
  <c r="AB5552"/>
  <c r="AB5553"/>
  <c r="AB5554"/>
  <c r="AB5555"/>
  <c r="AB5556"/>
  <c r="AB5557"/>
  <c r="AB5558"/>
  <c r="AB5559"/>
  <c r="AB5560"/>
  <c r="AB5561"/>
  <c r="AB5562"/>
  <c r="AB5563"/>
  <c r="AB5564"/>
  <c r="AB5565"/>
  <c r="AB5566"/>
  <c r="AB5567"/>
  <c r="AB5568"/>
  <c r="AB5569"/>
  <c r="AB5570"/>
  <c r="AB5571"/>
  <c r="AB5572"/>
  <c r="AB5573"/>
  <c r="AB5574"/>
  <c r="AB5575"/>
  <c r="AB5576"/>
  <c r="AB5577"/>
  <c r="AB5578"/>
  <c r="AB5579"/>
  <c r="AB5580"/>
  <c r="AB5581"/>
  <c r="AB5582"/>
  <c r="AB5583"/>
  <c r="AB5584"/>
  <c r="AB5585"/>
  <c r="AB5586"/>
  <c r="AB5587"/>
  <c r="AB5588"/>
  <c r="AB5589"/>
  <c r="AB5590"/>
  <c r="AB5591"/>
  <c r="AB5592"/>
  <c r="AB5593"/>
  <c r="AB5594"/>
  <c r="AB5595"/>
  <c r="AB5596"/>
  <c r="AB5597"/>
  <c r="AB5598"/>
  <c r="AB5599"/>
  <c r="AB5600"/>
  <c r="AB5601"/>
  <c r="AB5602"/>
  <c r="AB5603"/>
  <c r="AB5604"/>
  <c r="AB5605"/>
  <c r="AB5606"/>
  <c r="AB5607"/>
  <c r="AB5608"/>
  <c r="AB5609"/>
  <c r="AB5610"/>
  <c r="AB5611"/>
  <c r="AB5612"/>
  <c r="AB5613"/>
  <c r="AB5614"/>
  <c r="AB5615"/>
  <c r="AB5616"/>
  <c r="AB5617"/>
  <c r="AB5618"/>
  <c r="AB5619"/>
  <c r="AB5620"/>
  <c r="AB5621"/>
  <c r="AB5622"/>
  <c r="AB5623"/>
  <c r="AB5624"/>
  <c r="AB5625"/>
  <c r="AB5626"/>
  <c r="AB5627"/>
  <c r="AB5628"/>
  <c r="AB5629"/>
  <c r="AB5630"/>
  <c r="AB5631"/>
  <c r="AB5632"/>
  <c r="AB5633"/>
  <c r="AB5634"/>
  <c r="AB5635"/>
  <c r="AB5636"/>
  <c r="AB5637"/>
  <c r="AB5638"/>
  <c r="AB5639"/>
  <c r="AB5640"/>
  <c r="AB5641"/>
  <c r="AB5642"/>
  <c r="AB5643"/>
  <c r="AB5644"/>
  <c r="AB5645"/>
  <c r="AB5646"/>
  <c r="AB5647"/>
  <c r="AB5648"/>
  <c r="AB5649"/>
  <c r="AB5650"/>
  <c r="AB5651"/>
  <c r="AB5652"/>
  <c r="AB5653"/>
  <c r="AB5654"/>
  <c r="AB5655"/>
  <c r="AB5656"/>
  <c r="AB5657"/>
  <c r="AB5658"/>
  <c r="AB5659"/>
  <c r="AB5660"/>
  <c r="AB5661"/>
  <c r="AB5662"/>
  <c r="AB5663"/>
  <c r="AB5664"/>
  <c r="AB5665"/>
  <c r="AB5666"/>
  <c r="AB5667"/>
  <c r="AB5668"/>
  <c r="AB5669"/>
  <c r="AB5670"/>
  <c r="AB5671"/>
  <c r="AB5672"/>
  <c r="AB5673"/>
  <c r="AB5674"/>
  <c r="AB5675"/>
  <c r="AB5676"/>
  <c r="AB5677"/>
  <c r="AB5678"/>
  <c r="AB5679"/>
  <c r="AB5680"/>
  <c r="AB5681"/>
  <c r="AB5682"/>
  <c r="AB5683"/>
  <c r="AB5684"/>
  <c r="AB5685"/>
  <c r="AB5686"/>
  <c r="AB5687"/>
  <c r="AB5688"/>
  <c r="AB5689"/>
  <c r="AB5690"/>
  <c r="AB5691"/>
  <c r="AB5692"/>
  <c r="AB5693"/>
  <c r="AB5694"/>
  <c r="AB5695"/>
  <c r="AB5696"/>
  <c r="AB5697"/>
  <c r="AB5698"/>
  <c r="AB5699"/>
  <c r="AB5700"/>
  <c r="AB5701"/>
  <c r="AB5702"/>
  <c r="AB5703"/>
  <c r="AB5704"/>
  <c r="AB5705"/>
  <c r="AB5706"/>
  <c r="AB5707"/>
  <c r="AB5708"/>
  <c r="AB5709"/>
  <c r="AB5710"/>
  <c r="AB5711"/>
  <c r="AB5712"/>
  <c r="AB5713"/>
  <c r="AB5714"/>
  <c r="AB5715"/>
  <c r="AB5716"/>
  <c r="AB5717"/>
  <c r="AB5718"/>
  <c r="AB5719"/>
  <c r="AB5720"/>
  <c r="AB5721"/>
  <c r="AB5722"/>
  <c r="AB5723"/>
  <c r="AB5724"/>
  <c r="AB5725"/>
  <c r="AB5726"/>
  <c r="AB5727"/>
  <c r="AB5728"/>
  <c r="AB5729"/>
  <c r="AB5730"/>
  <c r="AB5731"/>
  <c r="AB5732"/>
  <c r="AB5733"/>
  <c r="AB5734"/>
  <c r="AB5735"/>
  <c r="AB5736"/>
  <c r="AB5737"/>
  <c r="AB5738"/>
  <c r="AB5739"/>
  <c r="AB5740"/>
  <c r="AB5741"/>
  <c r="AB5742"/>
  <c r="AB5743"/>
  <c r="AB5744"/>
  <c r="AB5745"/>
  <c r="AB5746"/>
  <c r="AB5747"/>
  <c r="AB5748"/>
  <c r="AB5749"/>
  <c r="AB5750"/>
  <c r="AB5751"/>
  <c r="AB5752"/>
  <c r="AB5753"/>
  <c r="AB5754"/>
  <c r="AB5755"/>
  <c r="AB5756"/>
  <c r="AB5757"/>
  <c r="AB5758"/>
  <c r="AB5759"/>
  <c r="AB5760"/>
  <c r="AB5761"/>
  <c r="AB5762"/>
  <c r="AB5763"/>
  <c r="AB5764"/>
  <c r="AB5765"/>
  <c r="AB5766"/>
  <c r="AB5767"/>
  <c r="AB5768"/>
  <c r="AB5769"/>
  <c r="AB5770"/>
  <c r="AB5771"/>
  <c r="AB5772"/>
  <c r="AB5773"/>
  <c r="AB5774"/>
  <c r="AB5775"/>
  <c r="AB5776"/>
  <c r="AB5777"/>
  <c r="AB5778"/>
  <c r="AB5779"/>
  <c r="AB5780"/>
  <c r="AB5781"/>
  <c r="AB5782"/>
  <c r="AB5783"/>
  <c r="AB5784"/>
  <c r="AB5785"/>
  <c r="AB5786"/>
  <c r="AB5787"/>
  <c r="AB5788"/>
  <c r="AB5789"/>
  <c r="AB5790"/>
  <c r="AB5791"/>
  <c r="AB5792"/>
  <c r="AB5793"/>
  <c r="AB5794"/>
  <c r="AB5795"/>
  <c r="AB5796"/>
  <c r="AB5797"/>
  <c r="AB5798"/>
  <c r="AB5799"/>
  <c r="AB5800"/>
  <c r="AB5801"/>
  <c r="AB5802"/>
  <c r="AB5803"/>
  <c r="AB5804"/>
  <c r="AB5805"/>
  <c r="AB5806"/>
  <c r="AB5807"/>
  <c r="AB5808"/>
  <c r="AB5809"/>
  <c r="AB5810"/>
  <c r="AB5811"/>
  <c r="AB5812"/>
  <c r="AB5813"/>
  <c r="AB5814"/>
  <c r="AB5815"/>
  <c r="AB5816"/>
  <c r="AB5817"/>
  <c r="AB5818"/>
  <c r="AB5819"/>
  <c r="AB5820"/>
  <c r="AB5821"/>
  <c r="AB5822"/>
  <c r="AB5823"/>
  <c r="AB5824"/>
  <c r="AB5825"/>
  <c r="AB5826"/>
  <c r="AB5827"/>
  <c r="AB5828"/>
  <c r="AB5829"/>
  <c r="AB5830"/>
  <c r="AB5831"/>
  <c r="AB5832"/>
  <c r="AB5833"/>
  <c r="AB5834"/>
  <c r="AB5835"/>
  <c r="AB5836"/>
  <c r="AB5837"/>
  <c r="AB5838"/>
  <c r="AB5839"/>
  <c r="AB5840"/>
  <c r="AB5841"/>
  <c r="AB5842"/>
  <c r="AB5843"/>
  <c r="AB5844"/>
  <c r="AB5845"/>
  <c r="AB5846"/>
  <c r="AB5847"/>
  <c r="AB5848"/>
  <c r="AB5849"/>
  <c r="AB5850"/>
  <c r="AB5851"/>
  <c r="AB5852"/>
  <c r="AB5853"/>
  <c r="AB5854"/>
  <c r="AB5855"/>
  <c r="AB5856"/>
  <c r="AB5857"/>
  <c r="AB5858"/>
  <c r="AB5859"/>
  <c r="AB5860"/>
  <c r="AB5861"/>
  <c r="AB5862"/>
  <c r="AB5863"/>
  <c r="AB5864"/>
  <c r="AB5865"/>
  <c r="AB5866"/>
  <c r="AB5867"/>
  <c r="AB5868"/>
  <c r="AB5869"/>
  <c r="AB5870"/>
  <c r="AB5871"/>
  <c r="AB5872"/>
  <c r="AB5873"/>
  <c r="AB5874"/>
  <c r="AB5875"/>
  <c r="AB5876"/>
  <c r="AB5877"/>
  <c r="AB5878"/>
  <c r="AB5879"/>
  <c r="AB5880"/>
  <c r="AB5881"/>
  <c r="AB5882"/>
  <c r="AB5883"/>
  <c r="AB5884"/>
  <c r="AB5885"/>
  <c r="AB5886"/>
  <c r="AB5887"/>
  <c r="AB5888"/>
  <c r="AB5889"/>
  <c r="AB5890"/>
  <c r="AB5891"/>
  <c r="AB5892"/>
  <c r="AB5893"/>
  <c r="AB5894"/>
  <c r="AB5895"/>
  <c r="AB5896"/>
  <c r="AB5897"/>
  <c r="AB5898"/>
  <c r="AB5899"/>
  <c r="AB5900"/>
  <c r="AB5901"/>
  <c r="AB5902"/>
  <c r="AB5903"/>
  <c r="AB5904"/>
  <c r="AB5905"/>
  <c r="AB5906"/>
  <c r="AB5907"/>
  <c r="AB5908"/>
  <c r="AB5909"/>
  <c r="AB5910"/>
  <c r="AB5911"/>
  <c r="AB5912"/>
  <c r="AB5913"/>
  <c r="AB5914"/>
  <c r="AB5915"/>
  <c r="AB5916"/>
  <c r="AB5917"/>
  <c r="AB5918"/>
  <c r="AB5919"/>
  <c r="AB5920"/>
  <c r="AB5921"/>
  <c r="AB5922"/>
  <c r="AB5923"/>
  <c r="AB5924"/>
  <c r="AB5925"/>
  <c r="AB5926"/>
  <c r="AB5927"/>
  <c r="AB5928"/>
  <c r="AB5929"/>
  <c r="AB5930"/>
  <c r="AB5931"/>
  <c r="AB5932"/>
  <c r="AB5933"/>
  <c r="AB5934"/>
  <c r="AB5935"/>
  <c r="AB5936"/>
  <c r="AB5937"/>
  <c r="AB5938"/>
  <c r="AB5939"/>
  <c r="AB5940"/>
  <c r="AB5941"/>
  <c r="AB5942"/>
  <c r="AB5943"/>
  <c r="AB5944"/>
  <c r="AB5945"/>
  <c r="AB5946"/>
  <c r="AB5947"/>
  <c r="AB5948"/>
  <c r="AB5949"/>
  <c r="AB5950"/>
  <c r="AB5951"/>
  <c r="AB5952"/>
  <c r="AB5953"/>
  <c r="AB5954"/>
  <c r="AB5955"/>
  <c r="AB5956"/>
  <c r="AB5957"/>
  <c r="AB5958"/>
  <c r="AB5959"/>
  <c r="AB5960"/>
  <c r="AB5961"/>
  <c r="AB5962"/>
  <c r="AB5963"/>
  <c r="AB5964"/>
  <c r="AB5965"/>
  <c r="AB5966"/>
  <c r="AB5967"/>
  <c r="AB5968"/>
  <c r="AB5969"/>
  <c r="AB5970"/>
  <c r="AB5971"/>
  <c r="AB5972"/>
  <c r="AB5973"/>
  <c r="AB5974"/>
  <c r="AB5975"/>
  <c r="AB5976"/>
  <c r="AB5977"/>
  <c r="AB5978"/>
  <c r="AB5979"/>
  <c r="AB5980"/>
  <c r="AB5981"/>
  <c r="AB5982"/>
  <c r="AB5983"/>
  <c r="AB5984"/>
  <c r="AB5985"/>
  <c r="AB5986"/>
  <c r="AB5987"/>
  <c r="AB5988"/>
  <c r="AB5989"/>
  <c r="AB5990"/>
  <c r="AB5991"/>
  <c r="AB5992"/>
  <c r="AB5993"/>
  <c r="AB5994"/>
  <c r="AB5995"/>
  <c r="AB5996"/>
  <c r="AB5997"/>
  <c r="AB5998"/>
  <c r="AB5999"/>
  <c r="AB6000"/>
  <c r="AB6001"/>
  <c r="AB6002"/>
  <c r="AB6003"/>
  <c r="AB6004"/>
  <c r="AB6005"/>
  <c r="AB6006"/>
  <c r="AB6007"/>
  <c r="AB6008"/>
  <c r="AB6009"/>
  <c r="AB6010"/>
  <c r="AB6011"/>
  <c r="AB6012"/>
  <c r="AB6013"/>
  <c r="AB6014"/>
  <c r="AB6015"/>
  <c r="AB6016"/>
  <c r="AB6017"/>
  <c r="AB6018"/>
  <c r="AB6019"/>
  <c r="AB6020"/>
  <c r="AB6021"/>
  <c r="AB6022"/>
  <c r="AB6023"/>
  <c r="AB6024"/>
  <c r="AB6025"/>
  <c r="AB6026"/>
  <c r="AB6027"/>
  <c r="AB6028"/>
  <c r="AB6029"/>
  <c r="AB6030"/>
  <c r="AB6031"/>
  <c r="AB6032"/>
  <c r="AB6033"/>
  <c r="AB6034"/>
  <c r="AB6035"/>
  <c r="AB6036"/>
  <c r="AB6037"/>
  <c r="AB6038"/>
  <c r="AB6039"/>
  <c r="AB6040"/>
  <c r="AB6041"/>
  <c r="AB6042"/>
  <c r="AB6043"/>
  <c r="AB6044"/>
  <c r="AB6045"/>
  <c r="AB6046"/>
  <c r="AB6047"/>
  <c r="AB6048"/>
  <c r="AB6049"/>
  <c r="AB6050"/>
  <c r="AB6051"/>
  <c r="AB6052"/>
  <c r="AB6053"/>
  <c r="AB6054"/>
  <c r="AB6055"/>
  <c r="AB6056"/>
  <c r="AB6057"/>
  <c r="AB6058"/>
  <c r="AB6059"/>
  <c r="AB6060"/>
  <c r="AB6061"/>
  <c r="AB6062"/>
  <c r="AB6063"/>
  <c r="AB6064"/>
  <c r="AB6065"/>
  <c r="AB6066"/>
  <c r="AB6067"/>
  <c r="AB6068"/>
  <c r="AB6069"/>
  <c r="AB6070"/>
  <c r="AB6071"/>
  <c r="AB6072"/>
  <c r="AB6073"/>
  <c r="AB6074"/>
  <c r="AB6075"/>
  <c r="AB6076"/>
  <c r="AB6077"/>
  <c r="AB6078"/>
  <c r="AB6079"/>
  <c r="AB6080"/>
  <c r="AB6081"/>
  <c r="AB6082"/>
  <c r="AB6083"/>
  <c r="AB6084"/>
  <c r="AB6085"/>
  <c r="AB6086"/>
  <c r="AB6087"/>
  <c r="AB6088"/>
  <c r="AB6089"/>
  <c r="AB6090"/>
  <c r="AB6091"/>
  <c r="AB6092"/>
  <c r="AB6093"/>
  <c r="AB6094"/>
  <c r="AB6095"/>
  <c r="AB6096"/>
  <c r="AB6097"/>
  <c r="AB6098"/>
  <c r="AB6099"/>
  <c r="AB6100"/>
  <c r="AB6101"/>
  <c r="AB6102"/>
  <c r="AB6103"/>
  <c r="AB6104"/>
  <c r="AB6105"/>
  <c r="AB6106"/>
  <c r="AB6107"/>
  <c r="AB6108"/>
  <c r="AB6109"/>
  <c r="AB6110"/>
  <c r="AB6111"/>
  <c r="AB6112"/>
  <c r="AB6113"/>
  <c r="AB6114"/>
  <c r="AB6115"/>
  <c r="AB6116"/>
  <c r="AB6117"/>
  <c r="AB6118"/>
  <c r="AB6119"/>
  <c r="AB6120"/>
  <c r="AB6121"/>
  <c r="AB6122"/>
  <c r="AB6123"/>
  <c r="AB6124"/>
  <c r="AB6125"/>
  <c r="AB6126"/>
  <c r="AB6127"/>
  <c r="AB6128"/>
  <c r="AB6129"/>
  <c r="AB6130"/>
  <c r="AB6131"/>
  <c r="AB6132"/>
  <c r="AB6133"/>
  <c r="AB6134"/>
  <c r="AB6135"/>
  <c r="AB6136"/>
  <c r="AB6137"/>
  <c r="AB6138"/>
  <c r="AB6139"/>
  <c r="AB6140"/>
  <c r="AB6141"/>
  <c r="AB6142"/>
  <c r="AB6143"/>
  <c r="AB6144"/>
  <c r="AB6145"/>
  <c r="AB6146"/>
  <c r="AB6147"/>
  <c r="AB6148"/>
  <c r="AB6149"/>
  <c r="AB6150"/>
  <c r="AB6151"/>
  <c r="AB6152"/>
  <c r="AB6153"/>
  <c r="AB6154"/>
  <c r="AB6155"/>
  <c r="AB6156"/>
  <c r="AB6157"/>
  <c r="AB6158"/>
  <c r="AB6159"/>
  <c r="AB6160"/>
  <c r="AB6161"/>
  <c r="AB6162"/>
  <c r="AB6163"/>
  <c r="AB6164"/>
  <c r="AB6165"/>
  <c r="AB6166"/>
  <c r="AB6167"/>
  <c r="AB6168"/>
  <c r="AB6169"/>
  <c r="AB6170"/>
  <c r="AB6171"/>
  <c r="AB6172"/>
  <c r="AB6173"/>
  <c r="AB6174"/>
  <c r="AB6175"/>
  <c r="AB6176"/>
  <c r="AB6177"/>
  <c r="AB6178"/>
  <c r="AB6179"/>
  <c r="AB6180"/>
  <c r="AB6181"/>
  <c r="AB6182"/>
  <c r="AB6183"/>
  <c r="AB6184"/>
  <c r="AB6185"/>
  <c r="AB6186"/>
  <c r="AB6187"/>
  <c r="AB6188"/>
  <c r="AB6189"/>
  <c r="AB6190"/>
  <c r="AB6191"/>
  <c r="AB6192"/>
  <c r="AB6193"/>
  <c r="AB6194"/>
  <c r="AB6195"/>
  <c r="AB6196"/>
  <c r="AB6197"/>
  <c r="AB6198"/>
  <c r="AB6199"/>
  <c r="AB6200"/>
  <c r="AB6201"/>
  <c r="AB6202"/>
  <c r="AB6203"/>
  <c r="AB6204"/>
  <c r="AB6205"/>
  <c r="AB6206"/>
  <c r="AB6207"/>
  <c r="AB6208"/>
  <c r="AB6209"/>
  <c r="AB6210"/>
  <c r="AB6211"/>
  <c r="AB6212"/>
  <c r="AB6213"/>
  <c r="AB6214"/>
  <c r="AB6215"/>
  <c r="AB6216"/>
  <c r="AB6217"/>
  <c r="AB6218"/>
  <c r="AB6219"/>
  <c r="AB6220"/>
  <c r="AB6221"/>
  <c r="AB6222"/>
  <c r="AB6223"/>
  <c r="AB6224"/>
  <c r="AB6225"/>
  <c r="AB6226"/>
  <c r="AB6227"/>
  <c r="AB6228"/>
  <c r="AB6229"/>
  <c r="AB6230"/>
  <c r="AB6231"/>
  <c r="AB6232"/>
  <c r="AB6233"/>
  <c r="AB6234"/>
  <c r="AB6235"/>
  <c r="AB6236"/>
  <c r="AB6237"/>
  <c r="AB6238"/>
  <c r="AB6239"/>
  <c r="AB6240"/>
  <c r="AB6241"/>
  <c r="AB6242"/>
  <c r="AB6243"/>
  <c r="AB6244"/>
  <c r="AB6245"/>
  <c r="AB6246"/>
  <c r="AB6247"/>
  <c r="AB6248"/>
  <c r="AB6249"/>
  <c r="AB6250"/>
  <c r="AB6251"/>
  <c r="AB6252"/>
  <c r="AB6253"/>
  <c r="AB6254"/>
  <c r="AB6255"/>
  <c r="AB6256"/>
  <c r="AB6257"/>
  <c r="AB6258"/>
  <c r="AB6259"/>
  <c r="AB6260"/>
  <c r="AB6261"/>
  <c r="AB6262"/>
  <c r="AB6263"/>
  <c r="AB6264"/>
  <c r="AB6265"/>
  <c r="AB6266"/>
  <c r="AB6267"/>
  <c r="AB6268"/>
  <c r="AB6269"/>
  <c r="AB6270"/>
  <c r="AB6271"/>
  <c r="AB6272"/>
  <c r="AB6273"/>
  <c r="AB6274"/>
  <c r="AB6275"/>
  <c r="AB6276"/>
  <c r="AB6277"/>
  <c r="AB6278"/>
  <c r="AB6279"/>
  <c r="AB6280"/>
  <c r="AB6281"/>
  <c r="AB6282"/>
  <c r="AB6283"/>
  <c r="AB6284"/>
  <c r="AB6285"/>
  <c r="AB6286"/>
  <c r="AB6287"/>
  <c r="AB6288"/>
  <c r="AB6289"/>
  <c r="AB6290"/>
  <c r="AB6291"/>
  <c r="AB6292"/>
  <c r="AB6293"/>
  <c r="AB6294"/>
  <c r="AB6295"/>
  <c r="AB6296"/>
  <c r="AB6297"/>
  <c r="AB6298"/>
  <c r="AB6299"/>
  <c r="AB6300"/>
  <c r="AB6301"/>
  <c r="AB6302"/>
  <c r="AB6303"/>
  <c r="AB6304"/>
  <c r="AB6305"/>
  <c r="AB6306"/>
  <c r="AB6307"/>
  <c r="AB6308"/>
  <c r="AB6309"/>
  <c r="AB6310"/>
  <c r="AB6311"/>
  <c r="AB6312"/>
  <c r="AB6313"/>
  <c r="AB6314"/>
  <c r="AB6315"/>
  <c r="AB6316"/>
  <c r="AB6317"/>
  <c r="AB6318"/>
  <c r="AB6319"/>
  <c r="AB6320"/>
  <c r="AB6321"/>
  <c r="AB6322"/>
  <c r="AB6323"/>
  <c r="AB6324"/>
  <c r="AB6325"/>
  <c r="AB6326"/>
  <c r="AB6327"/>
  <c r="AB6328"/>
  <c r="AB6329"/>
  <c r="AB6330"/>
  <c r="AB6331"/>
  <c r="AB6332"/>
  <c r="AB6333"/>
  <c r="AB6334"/>
  <c r="AB6335"/>
  <c r="AB6336"/>
  <c r="AB6337"/>
  <c r="AB6338"/>
  <c r="AB6339"/>
  <c r="AB6340"/>
  <c r="AB6341"/>
  <c r="AB6342"/>
  <c r="AB6343"/>
  <c r="AB6344"/>
  <c r="AB6345"/>
  <c r="AB6346"/>
  <c r="AB6347"/>
  <c r="AB6348"/>
  <c r="AB6349"/>
  <c r="AB6350"/>
  <c r="AB6351"/>
  <c r="AB6352"/>
  <c r="AB6353"/>
  <c r="AB6354"/>
  <c r="AB6355"/>
  <c r="AB6356"/>
  <c r="AB6357"/>
  <c r="AB6358"/>
  <c r="AB6359"/>
  <c r="AB6360"/>
  <c r="AB6361"/>
  <c r="AB6362"/>
  <c r="AB6363"/>
  <c r="AB6364"/>
  <c r="AB6365"/>
  <c r="AB6366"/>
  <c r="AB6367"/>
  <c r="AB6368"/>
  <c r="AB6369"/>
  <c r="AB6370"/>
  <c r="AB6371"/>
  <c r="AB6372"/>
  <c r="AB6373"/>
  <c r="AB6374"/>
  <c r="AB6375"/>
  <c r="AB6376"/>
  <c r="AB6377"/>
  <c r="AB6378"/>
  <c r="AB6379"/>
  <c r="AB6380"/>
  <c r="AB6381"/>
  <c r="AB6382"/>
  <c r="AB6383"/>
  <c r="AB6384"/>
  <c r="AB6385"/>
  <c r="AB6386"/>
  <c r="AB6387"/>
  <c r="AB6388"/>
  <c r="AB6389"/>
  <c r="AB6390"/>
  <c r="AB6391"/>
  <c r="AB6392"/>
  <c r="AB6393"/>
  <c r="AB6394"/>
  <c r="AB6395"/>
  <c r="AB6396"/>
  <c r="AB6397"/>
  <c r="AB6398"/>
  <c r="AB6399"/>
  <c r="AB6400"/>
  <c r="AB6401"/>
  <c r="AB6402"/>
  <c r="AB6403"/>
  <c r="AB6404"/>
  <c r="AB6405"/>
  <c r="AB6406"/>
  <c r="AB6407"/>
  <c r="AB6408"/>
  <c r="AB6409"/>
  <c r="AB6410"/>
  <c r="AB6411"/>
  <c r="AB6412"/>
  <c r="AB6413"/>
  <c r="AB6414"/>
  <c r="AB6415"/>
  <c r="AB6416"/>
  <c r="AB6417"/>
  <c r="AB6418"/>
  <c r="AB6419"/>
  <c r="AB6420"/>
  <c r="AB6421"/>
  <c r="AB6422"/>
  <c r="AB6423"/>
  <c r="AB6424"/>
  <c r="AB6425"/>
  <c r="AB6426"/>
  <c r="AB6427"/>
  <c r="AB6428"/>
  <c r="AB6429"/>
  <c r="AB6430"/>
  <c r="AB6431"/>
  <c r="AB6432"/>
  <c r="AB6433"/>
  <c r="AB6434"/>
  <c r="AB6435"/>
  <c r="AB6436"/>
  <c r="AB6437"/>
  <c r="AB6438"/>
  <c r="AB6439"/>
  <c r="AB6440"/>
  <c r="AB6441"/>
  <c r="AB6442"/>
  <c r="AB6443"/>
  <c r="AB6444"/>
  <c r="AB6445"/>
  <c r="AB6446"/>
  <c r="AB6447"/>
  <c r="AB6448"/>
  <c r="AB6449"/>
  <c r="AB6450"/>
  <c r="AB6451"/>
  <c r="AB6452"/>
  <c r="AB6453"/>
  <c r="AB6454"/>
  <c r="AB6455"/>
  <c r="AB6456"/>
  <c r="AB6457"/>
  <c r="AB6458"/>
  <c r="AB6459"/>
  <c r="AB6460"/>
  <c r="AB6461"/>
  <c r="AB6462"/>
  <c r="AB6463"/>
  <c r="AB6464"/>
  <c r="AB6465"/>
  <c r="AB6466"/>
  <c r="AB6467"/>
  <c r="AB6468"/>
  <c r="AB6469"/>
  <c r="AB6470"/>
  <c r="AB6471"/>
  <c r="AB6472"/>
  <c r="AB6473"/>
  <c r="AB6474"/>
  <c r="AB6475"/>
  <c r="AB6476"/>
  <c r="AB6477"/>
  <c r="AB6478"/>
  <c r="AB6479"/>
  <c r="AB6480"/>
  <c r="AB6481"/>
  <c r="AB6482"/>
  <c r="AB6483"/>
  <c r="AB6484"/>
  <c r="AB6485"/>
  <c r="AB6486"/>
  <c r="AB6487"/>
  <c r="AB6488"/>
  <c r="AB6489"/>
  <c r="AB6490"/>
  <c r="AB6491"/>
  <c r="AB6492"/>
  <c r="AB6493"/>
  <c r="AB6494"/>
  <c r="AB6495"/>
  <c r="AB6496"/>
  <c r="AB6497"/>
  <c r="AB6498"/>
  <c r="AB6499"/>
  <c r="AB6500"/>
  <c r="AB6501"/>
  <c r="AB6502"/>
  <c r="AB6503"/>
  <c r="AB6504"/>
  <c r="AB6505"/>
  <c r="AB6506"/>
  <c r="AB6507"/>
  <c r="AB6508"/>
  <c r="AB6509"/>
  <c r="AB6510"/>
  <c r="AB6511"/>
  <c r="AB6512"/>
  <c r="AB6513"/>
  <c r="AB6514"/>
  <c r="AB6515"/>
  <c r="AB6516"/>
  <c r="AB6517"/>
  <c r="AB6518"/>
  <c r="AB6519"/>
  <c r="AB6520"/>
  <c r="AB6521"/>
  <c r="AB6522"/>
  <c r="AB6523"/>
  <c r="AB6524"/>
  <c r="AB6525"/>
  <c r="AB6526"/>
  <c r="AB6527"/>
  <c r="AB6528"/>
  <c r="AB6529"/>
  <c r="AB6530"/>
  <c r="AB6531"/>
  <c r="AB6532"/>
  <c r="AB6533"/>
  <c r="AB6534"/>
  <c r="AB6535"/>
  <c r="AB6536"/>
  <c r="AB6537"/>
  <c r="AB6538"/>
  <c r="AB6539"/>
  <c r="AB6540"/>
  <c r="AB6541"/>
  <c r="AB6542"/>
  <c r="AB6543"/>
  <c r="AB6544"/>
  <c r="AB6545"/>
  <c r="AB6546"/>
  <c r="AB6547"/>
  <c r="AB6548"/>
  <c r="AB6549"/>
  <c r="AB6550"/>
  <c r="AB6551"/>
  <c r="AB6552"/>
  <c r="AB6553"/>
  <c r="AB6554"/>
  <c r="AB6555"/>
  <c r="AB6556"/>
  <c r="AB6557"/>
  <c r="AB6558"/>
  <c r="AB6559"/>
  <c r="AB6560"/>
  <c r="AB6561"/>
  <c r="AB6562"/>
  <c r="AB6563"/>
  <c r="AB6564"/>
  <c r="AB6565"/>
  <c r="AB6566"/>
  <c r="AB6567"/>
  <c r="AB6568"/>
  <c r="AB6569"/>
  <c r="AB6570"/>
  <c r="AB6571"/>
  <c r="AB6572"/>
  <c r="AB6573"/>
  <c r="AB6574"/>
  <c r="AB6575"/>
  <c r="AB6576"/>
  <c r="AB6577"/>
  <c r="AB6578"/>
  <c r="AB6579"/>
  <c r="AB6580"/>
  <c r="AB6581"/>
  <c r="AB6582"/>
  <c r="AB6583"/>
  <c r="AB6584"/>
  <c r="AB6585"/>
  <c r="AB6586"/>
  <c r="AB6587"/>
  <c r="AB6588"/>
  <c r="AB6589"/>
  <c r="AB6590"/>
  <c r="AB6591"/>
  <c r="AB6592"/>
  <c r="AB6593"/>
  <c r="AB6594"/>
  <c r="AB6595"/>
  <c r="AB6596"/>
  <c r="AB6597"/>
  <c r="AB6598"/>
  <c r="AB6599"/>
  <c r="AB6600"/>
  <c r="AB6601"/>
  <c r="AB6602"/>
  <c r="AB6603"/>
  <c r="AB6604"/>
  <c r="AB6605"/>
  <c r="AB6606"/>
  <c r="AB6607"/>
  <c r="AB6608"/>
  <c r="AB6609"/>
  <c r="AB6610"/>
  <c r="AB6611"/>
  <c r="AB6612"/>
  <c r="AB6613"/>
  <c r="AB6614"/>
  <c r="AB6615"/>
  <c r="AB6616"/>
  <c r="AB6617"/>
  <c r="AB6618"/>
  <c r="AB6619"/>
  <c r="AB6620"/>
  <c r="AB6621"/>
  <c r="AB6622"/>
  <c r="AB6623"/>
  <c r="AB6624"/>
  <c r="AB6625"/>
  <c r="AB6626"/>
  <c r="AB6627"/>
  <c r="AB6628"/>
  <c r="AB6629"/>
  <c r="AB6630"/>
  <c r="AB6631"/>
  <c r="AB6632"/>
  <c r="AB6633"/>
  <c r="AB6634"/>
  <c r="AB6635"/>
  <c r="AB6636"/>
  <c r="AB6637"/>
  <c r="AB6638"/>
  <c r="AB6639"/>
  <c r="AB6640"/>
  <c r="AB6641"/>
  <c r="AB6642"/>
  <c r="AB6643"/>
  <c r="AB6644"/>
  <c r="AB6645"/>
  <c r="AB6646"/>
  <c r="AB6647"/>
  <c r="AB6648"/>
  <c r="AB6649"/>
  <c r="AB6650"/>
  <c r="AB6651"/>
  <c r="AB6652"/>
  <c r="AB6653"/>
  <c r="AB6654"/>
  <c r="AB6655"/>
  <c r="AB6656"/>
  <c r="AB6657"/>
  <c r="AB6658"/>
  <c r="AB6659"/>
  <c r="AB6660"/>
  <c r="AB6661"/>
  <c r="AB6662"/>
  <c r="AB6663"/>
  <c r="AB6664"/>
  <c r="AB6665"/>
  <c r="AB6666"/>
  <c r="AB6667"/>
  <c r="AB6668"/>
  <c r="AB6669"/>
  <c r="AB6670"/>
  <c r="AB6671"/>
  <c r="AB6672"/>
  <c r="AB6673"/>
  <c r="AB6674"/>
  <c r="AB6675"/>
  <c r="AB6676"/>
  <c r="AB6677"/>
  <c r="AB6678"/>
  <c r="AB6679"/>
  <c r="AB6680"/>
  <c r="AB6681"/>
  <c r="AB6682"/>
  <c r="AB6683"/>
  <c r="AB6684"/>
  <c r="AB6685"/>
  <c r="AB6686"/>
  <c r="AB6687"/>
  <c r="AB6688"/>
  <c r="AB6689"/>
  <c r="AB6690"/>
  <c r="AB6691"/>
  <c r="AB6692"/>
  <c r="AB6693"/>
  <c r="AB6694"/>
  <c r="AB6695"/>
  <c r="AB6696"/>
  <c r="AB6697"/>
  <c r="AB6698"/>
  <c r="AB6699"/>
  <c r="AB6700"/>
  <c r="AB6701"/>
  <c r="AB6702"/>
  <c r="AB6703"/>
  <c r="AB6704"/>
  <c r="AB6705"/>
  <c r="AB6706"/>
  <c r="AB6707"/>
  <c r="AB6708"/>
  <c r="AB6709"/>
  <c r="AB6710"/>
  <c r="AB6711"/>
  <c r="AB6712"/>
  <c r="AB6713"/>
  <c r="AB6714"/>
  <c r="AB6715"/>
  <c r="AB6716"/>
  <c r="AB6717"/>
  <c r="AB6718"/>
  <c r="AB6719"/>
  <c r="AB6720"/>
  <c r="AB6721"/>
  <c r="AB6722"/>
  <c r="AB6723"/>
  <c r="AB6724"/>
  <c r="AB6725"/>
  <c r="AB6726"/>
  <c r="AB6727"/>
  <c r="AB6728"/>
  <c r="AB6729"/>
  <c r="AB6730"/>
  <c r="AB6731"/>
  <c r="AB6732"/>
  <c r="AB6733"/>
  <c r="AB6734"/>
  <c r="AB6735"/>
  <c r="AB6736"/>
  <c r="AB6737"/>
  <c r="AB6738"/>
  <c r="AB6739"/>
  <c r="AB6740"/>
  <c r="AB6741"/>
  <c r="AB6742"/>
  <c r="AB6743"/>
  <c r="AB6744"/>
  <c r="AB6745"/>
  <c r="K41" i="6"/>
  <c r="K40"/>
  <c r="K39"/>
  <c r="K38"/>
  <c r="K37"/>
  <c r="K36"/>
  <c r="K35"/>
  <c r="K34"/>
  <c r="K33"/>
  <c r="K32"/>
  <c r="K31"/>
  <c r="K30"/>
  <c r="K29"/>
  <c r="K28"/>
  <c r="K27"/>
  <c r="K26"/>
  <c r="K25"/>
  <c r="Q2640" i="3"/>
  <c r="Q2604"/>
  <c r="Q2591"/>
  <c r="Q2538"/>
  <c r="Q2371"/>
  <c r="AB2" i="7"/>
  <c r="AB3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AB510"/>
  <c r="AB511"/>
  <c r="AB512"/>
  <c r="AB513"/>
  <c r="AB514"/>
  <c r="AB515"/>
  <c r="AB516"/>
  <c r="AB517"/>
  <c r="AB518"/>
  <c r="AB519"/>
  <c r="AB520"/>
  <c r="AB521"/>
  <c r="AB522"/>
  <c r="AB523"/>
  <c r="AB524"/>
  <c r="AB525"/>
  <c r="AB526"/>
  <c r="AB527"/>
  <c r="AB528"/>
  <c r="AB529"/>
  <c r="AB530"/>
  <c r="AB531"/>
  <c r="AB532"/>
  <c r="AB533"/>
  <c r="AB534"/>
  <c r="AB535"/>
  <c r="AB536"/>
  <c r="AB537"/>
  <c r="AB538"/>
  <c r="AB539"/>
  <c r="AB540"/>
  <c r="AB541"/>
  <c r="AB542"/>
  <c r="AB543"/>
  <c r="AB544"/>
  <c r="AB545"/>
  <c r="AB546"/>
  <c r="AB547"/>
  <c r="AB548"/>
  <c r="AB549"/>
  <c r="AB550"/>
  <c r="AB551"/>
  <c r="AB552"/>
  <c r="AB553"/>
  <c r="AB554"/>
  <c r="AB555"/>
  <c r="AB556"/>
  <c r="AB557"/>
  <c r="AB558"/>
  <c r="AB559"/>
  <c r="AB560"/>
  <c r="AB561"/>
  <c r="AB562"/>
  <c r="AB563"/>
  <c r="AB564"/>
  <c r="AB565"/>
  <c r="AB566"/>
  <c r="AB567"/>
  <c r="AB568"/>
  <c r="AB569"/>
  <c r="AB570"/>
  <c r="AB571"/>
  <c r="AB572"/>
  <c r="AB573"/>
  <c r="AB574"/>
  <c r="AB575"/>
  <c r="AB576"/>
  <c r="AB577"/>
  <c r="AB578"/>
  <c r="AB579"/>
  <c r="AB580"/>
  <c r="AB581"/>
  <c r="AB582"/>
  <c r="AB583"/>
  <c r="AB584"/>
  <c r="AB585"/>
  <c r="AB586"/>
  <c r="AB587"/>
  <c r="AB588"/>
  <c r="AB589"/>
  <c r="AB590"/>
  <c r="AB591"/>
  <c r="AB592"/>
  <c r="AB593"/>
  <c r="AB594"/>
  <c r="AB595"/>
  <c r="AB596"/>
  <c r="AB597"/>
  <c r="AB598"/>
  <c r="AB599"/>
  <c r="AB600"/>
  <c r="AB601"/>
  <c r="AB602"/>
  <c r="AB603"/>
  <c r="AB604"/>
  <c r="AB605"/>
  <c r="AB606"/>
  <c r="AB607"/>
  <c r="AB608"/>
  <c r="AB609"/>
  <c r="AB610"/>
  <c r="AB611"/>
  <c r="AB612"/>
  <c r="AB613"/>
  <c r="AB614"/>
  <c r="AB615"/>
  <c r="AB616"/>
  <c r="AB617"/>
  <c r="AB618"/>
  <c r="AB619"/>
  <c r="AB620"/>
  <c r="AB621"/>
  <c r="AB622"/>
  <c r="AB623"/>
  <c r="AB624"/>
  <c r="AB625"/>
  <c r="AB626"/>
  <c r="AB627"/>
  <c r="AB628"/>
  <c r="AB629"/>
  <c r="AB630"/>
  <c r="AB631"/>
  <c r="AB632"/>
  <c r="AB633"/>
  <c r="AB634"/>
  <c r="AB635"/>
  <c r="AB636"/>
  <c r="AB637"/>
  <c r="AB638"/>
  <c r="AB639"/>
  <c r="AB640"/>
  <c r="AB641"/>
  <c r="AB642"/>
  <c r="AB643"/>
  <c r="AB644"/>
  <c r="AB645"/>
  <c r="AB646"/>
  <c r="AB647"/>
  <c r="AB648"/>
  <c r="AB649"/>
  <c r="AB650"/>
  <c r="AB651"/>
  <c r="AB652"/>
  <c r="AB653"/>
  <c r="AB654"/>
  <c r="AB655"/>
  <c r="AB656"/>
  <c r="AB657"/>
  <c r="AB658"/>
  <c r="AB659"/>
  <c r="AB660"/>
  <c r="AB661"/>
  <c r="AB662"/>
  <c r="AB663"/>
  <c r="AB664"/>
  <c r="AB665"/>
  <c r="AB666"/>
  <c r="AB667"/>
  <c r="AB668"/>
  <c r="AB669"/>
  <c r="AB670"/>
  <c r="AB671"/>
  <c r="AB672"/>
  <c r="AB673"/>
  <c r="AB674"/>
  <c r="AB675"/>
  <c r="AB676"/>
  <c r="AB677"/>
  <c r="AB678"/>
  <c r="AB679"/>
  <c r="AB680"/>
  <c r="AB681"/>
  <c r="AB682"/>
  <c r="AB683"/>
  <c r="AB684"/>
  <c r="AB685"/>
  <c r="AB686"/>
  <c r="AB687"/>
  <c r="AB688"/>
  <c r="AB689"/>
  <c r="AB690"/>
  <c r="AB691"/>
  <c r="AB692"/>
  <c r="AB693"/>
  <c r="AB694"/>
  <c r="AB695"/>
  <c r="AB696"/>
  <c r="AB697"/>
  <c r="AB698"/>
  <c r="AB699"/>
  <c r="AB700"/>
  <c r="AB701"/>
  <c r="AB702"/>
  <c r="AB703"/>
  <c r="AB704"/>
  <c r="AB705"/>
  <c r="AB706"/>
  <c r="AB707"/>
  <c r="AB708"/>
  <c r="AB709"/>
  <c r="AB710"/>
  <c r="AB711"/>
  <c r="AB712"/>
  <c r="AB713"/>
  <c r="AB714"/>
  <c r="AB715"/>
  <c r="AB716"/>
  <c r="AB717"/>
  <c r="AB718"/>
  <c r="AB719"/>
  <c r="AB720"/>
  <c r="AB721"/>
  <c r="AB722"/>
  <c r="AB723"/>
  <c r="AB724"/>
  <c r="AB725"/>
  <c r="AB726"/>
  <c r="AB727"/>
  <c r="AB728"/>
  <c r="AB729"/>
  <c r="AB730"/>
  <c r="AB731"/>
  <c r="AB732"/>
  <c r="AB733"/>
  <c r="AB734"/>
  <c r="AB735"/>
  <c r="AB736"/>
  <c r="AB737"/>
  <c r="AB738"/>
  <c r="AB739"/>
  <c r="AB740"/>
  <c r="AB741"/>
  <c r="AB742"/>
  <c r="AB743"/>
  <c r="AB744"/>
  <c r="AB745"/>
  <c r="AB746"/>
  <c r="AB747"/>
  <c r="AB748"/>
  <c r="AB749"/>
  <c r="AB750"/>
  <c r="AB751"/>
  <c r="AB752"/>
  <c r="AB753"/>
  <c r="AB754"/>
  <c r="AB755"/>
  <c r="AB756"/>
  <c r="AB757"/>
  <c r="AB758"/>
  <c r="AB759"/>
  <c r="AB760"/>
  <c r="AB761"/>
  <c r="AB762"/>
  <c r="AB763"/>
  <c r="AB764"/>
  <c r="AB765"/>
  <c r="AB766"/>
  <c r="AB767"/>
  <c r="AB768"/>
  <c r="AB769"/>
  <c r="AB770"/>
  <c r="AB771"/>
  <c r="AB772"/>
  <c r="AB773"/>
  <c r="AB774"/>
  <c r="AB775"/>
  <c r="AB776"/>
  <c r="AB777"/>
  <c r="AB778"/>
  <c r="AB779"/>
  <c r="AB780"/>
  <c r="AB781"/>
  <c r="AB782"/>
  <c r="AB783"/>
  <c r="AB784"/>
  <c r="AB785"/>
  <c r="AB786"/>
  <c r="AB787"/>
  <c r="AB788"/>
  <c r="AB789"/>
  <c r="AB790"/>
  <c r="AB791"/>
  <c r="AB792"/>
  <c r="AB793"/>
  <c r="AB794"/>
  <c r="AB795"/>
  <c r="AB796"/>
  <c r="AB797"/>
  <c r="AB798"/>
  <c r="AB799"/>
  <c r="AB800"/>
  <c r="AB801"/>
  <c r="AB802"/>
  <c r="AB803"/>
  <c r="AB804"/>
  <c r="AB805"/>
  <c r="AB806"/>
  <c r="AB807"/>
  <c r="AB808"/>
  <c r="AB809"/>
  <c r="AB810"/>
  <c r="AB811"/>
  <c r="AB812"/>
  <c r="AB813"/>
  <c r="AB814"/>
  <c r="AB815"/>
  <c r="AB816"/>
  <c r="AB817"/>
  <c r="AB818"/>
  <c r="AB819"/>
  <c r="AB820"/>
  <c r="AB821"/>
  <c r="AB822"/>
  <c r="AB823"/>
  <c r="AB824"/>
  <c r="AB825"/>
  <c r="AB826"/>
  <c r="AB827"/>
  <c r="AB828"/>
  <c r="AB829"/>
  <c r="AB830"/>
  <c r="AB831"/>
  <c r="AB832"/>
  <c r="AB833"/>
  <c r="AB834"/>
  <c r="AB835"/>
  <c r="AB836"/>
  <c r="AB837"/>
  <c r="AB838"/>
  <c r="AB839"/>
  <c r="AB840"/>
  <c r="AB842"/>
  <c r="AB843"/>
  <c r="AB844"/>
  <c r="AB845"/>
  <c r="AB846"/>
  <c r="AB847"/>
  <c r="AB848"/>
  <c r="AB849"/>
  <c r="AB850"/>
  <c r="AB851"/>
  <c r="AB852"/>
  <c r="AB853"/>
  <c r="AB854"/>
  <c r="AB855"/>
  <c r="AB856"/>
  <c r="AB857"/>
  <c r="AB858"/>
  <c r="AB859"/>
  <c r="AB860"/>
  <c r="AB861"/>
  <c r="AB862"/>
  <c r="AB863"/>
  <c r="AB864"/>
  <c r="AB865"/>
  <c r="AB866"/>
  <c r="AB867"/>
  <c r="AB868"/>
  <c r="AB869"/>
  <c r="AB870"/>
  <c r="AB871"/>
  <c r="AB872"/>
  <c r="AB873"/>
  <c r="AB874"/>
  <c r="AB875"/>
  <c r="AB876"/>
  <c r="AB877"/>
  <c r="AB878"/>
  <c r="AB879"/>
  <c r="AB880"/>
  <c r="AB881"/>
  <c r="AB882"/>
  <c r="AB883"/>
  <c r="AB884"/>
  <c r="AB885"/>
  <c r="AB886"/>
  <c r="AB887"/>
  <c r="AB888"/>
  <c r="AB889"/>
  <c r="AB890"/>
  <c r="AB891"/>
  <c r="AB892"/>
  <c r="AB893"/>
  <c r="AB894"/>
  <c r="AB895"/>
  <c r="AB896"/>
  <c r="AB897"/>
  <c r="AB898"/>
  <c r="AB899"/>
  <c r="AB900"/>
  <c r="AB901"/>
  <c r="AB902"/>
  <c r="AB903"/>
  <c r="AB904"/>
  <c r="AB905"/>
  <c r="AB906"/>
  <c r="AB907"/>
  <c r="AB908"/>
  <c r="AB909"/>
  <c r="AB910"/>
  <c r="AB911"/>
  <c r="AB912"/>
  <c r="AB913"/>
  <c r="AB914"/>
  <c r="AB915"/>
  <c r="AB916"/>
  <c r="AB917"/>
  <c r="AB918"/>
  <c r="AB919"/>
  <c r="AB920"/>
  <c r="AB921"/>
  <c r="AB922"/>
  <c r="AB923"/>
  <c r="AB924"/>
  <c r="AB925"/>
  <c r="AB926"/>
  <c r="AB927"/>
  <c r="AB928"/>
  <c r="AB929"/>
  <c r="AB930"/>
  <c r="AB931"/>
  <c r="AB932"/>
  <c r="AB933"/>
  <c r="AB934"/>
  <c r="AB935"/>
  <c r="AB936"/>
  <c r="AB937"/>
  <c r="AB938"/>
  <c r="AB939"/>
  <c r="AB940"/>
  <c r="AB941"/>
  <c r="AB942"/>
  <c r="AB943"/>
  <c r="AB944"/>
  <c r="AB945"/>
  <c r="AB946"/>
  <c r="AB947"/>
  <c r="AB948"/>
  <c r="AB949"/>
  <c r="AB950"/>
  <c r="AB951"/>
  <c r="AB952"/>
  <c r="AB953"/>
  <c r="AB954"/>
  <c r="AB955"/>
  <c r="AB956"/>
  <c r="AB957"/>
  <c r="AB958"/>
  <c r="AB959"/>
  <c r="AB960"/>
  <c r="AB961"/>
  <c r="AB962"/>
  <c r="AB963"/>
  <c r="AB964"/>
  <c r="AB965"/>
  <c r="AB966"/>
  <c r="AB967"/>
  <c r="AB968"/>
  <c r="AB969"/>
  <c r="AB970"/>
  <c r="AB971"/>
  <c r="AB972"/>
  <c r="AB973"/>
  <c r="AB974"/>
  <c r="AB975"/>
  <c r="AB976"/>
  <c r="AB977"/>
  <c r="AB978"/>
  <c r="AB979"/>
  <c r="AB980"/>
  <c r="AB981"/>
  <c r="AB982"/>
  <c r="AB983"/>
  <c r="AB984"/>
  <c r="AB985"/>
  <c r="AB986"/>
  <c r="AB987"/>
  <c r="AB988"/>
  <c r="AB989"/>
  <c r="AB990"/>
  <c r="AB991"/>
  <c r="AB992"/>
  <c r="AB993"/>
  <c r="AB994"/>
  <c r="AB995"/>
  <c r="AB996"/>
  <c r="AB997"/>
  <c r="AB998"/>
  <c r="AB999"/>
  <c r="AB1000"/>
  <c r="AB1001"/>
  <c r="AB1002"/>
  <c r="AB1003"/>
  <c r="AB1004"/>
  <c r="AB1005"/>
  <c r="AB1006"/>
  <c r="AB1007"/>
  <c r="AB1008"/>
  <c r="AB1009"/>
  <c r="AB1010"/>
  <c r="AB1011"/>
  <c r="AB1012"/>
  <c r="AB1013"/>
  <c r="AB1014"/>
  <c r="AB1015"/>
  <c r="AB1016"/>
  <c r="AB1017"/>
  <c r="AB1018"/>
  <c r="AB1019"/>
  <c r="AB1020"/>
  <c r="AB1021"/>
  <c r="AB1022"/>
  <c r="AB1023"/>
  <c r="AB1024"/>
  <c r="AB1025"/>
  <c r="AB1026"/>
  <c r="AB1027"/>
  <c r="AB1028"/>
  <c r="AB1029"/>
  <c r="AB1030"/>
  <c r="AB1031"/>
  <c r="AB1032"/>
  <c r="AB1033"/>
  <c r="AB1034"/>
  <c r="AB1035"/>
  <c r="AB1036"/>
  <c r="AB1037"/>
  <c r="AB1038"/>
  <c r="AB1039"/>
  <c r="AB1040"/>
  <c r="AB1041"/>
  <c r="AB1042"/>
  <c r="AB1043"/>
  <c r="AB1044"/>
  <c r="AB1045"/>
  <c r="AB1046"/>
  <c r="AB1047"/>
  <c r="AB1048"/>
  <c r="AB1049"/>
  <c r="AB1050"/>
  <c r="AB1051"/>
  <c r="AB1052"/>
  <c r="AB1053"/>
  <c r="AB1054"/>
  <c r="AB1055"/>
  <c r="AB1056"/>
  <c r="AB1057"/>
  <c r="AB1058"/>
  <c r="AB1059"/>
  <c r="AB1060"/>
  <c r="AB1061"/>
  <c r="AB1062"/>
  <c r="AB1063"/>
  <c r="AB1064"/>
  <c r="AB1065"/>
  <c r="AB1066"/>
  <c r="AB1067"/>
  <c r="AB1068"/>
  <c r="AB1069"/>
  <c r="AB1070"/>
  <c r="AB1071"/>
  <c r="AB1072"/>
  <c r="AB1073"/>
  <c r="AB1074"/>
  <c r="AB1075"/>
  <c r="AB1076"/>
  <c r="AB1077"/>
  <c r="AB1078"/>
  <c r="AB1079"/>
  <c r="AB1080"/>
  <c r="AB1081"/>
  <c r="AB1082"/>
  <c r="AB1083"/>
  <c r="AB1084"/>
  <c r="AB1085"/>
  <c r="AB1086"/>
  <c r="AB1087"/>
  <c r="AB1088"/>
  <c r="AB1089"/>
  <c r="AB1090"/>
  <c r="AB1091"/>
  <c r="AB1092"/>
  <c r="AB1093"/>
  <c r="AB1094"/>
  <c r="AB1095"/>
  <c r="AB1096"/>
  <c r="AB1097"/>
  <c r="AB1098"/>
  <c r="AB1099"/>
  <c r="AB1100"/>
  <c r="AB1101"/>
  <c r="AB1102"/>
  <c r="AB1103"/>
  <c r="AB1104"/>
  <c r="AB1105"/>
  <c r="AB1106"/>
  <c r="AB1107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7"/>
  <c r="AB1138"/>
  <c r="AB1139"/>
  <c r="AB1140"/>
  <c r="AB1141"/>
  <c r="AB1142"/>
  <c r="AB1143"/>
  <c r="AB1144"/>
  <c r="AB1145"/>
  <c r="AB1146"/>
  <c r="AB1147"/>
  <c r="AB1148"/>
  <c r="AB1149"/>
  <c r="AB1150"/>
  <c r="AB1151"/>
  <c r="AB1152"/>
  <c r="AB1153"/>
  <c r="AB1154"/>
  <c r="AB1155"/>
  <c r="AB1156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6"/>
  <c r="AB1177"/>
  <c r="AB1178"/>
  <c r="AB1179"/>
  <c r="AB1180"/>
  <c r="AB1181"/>
  <c r="AB1182"/>
  <c r="AB1183"/>
  <c r="AB1184"/>
  <c r="AB1185"/>
  <c r="AB1186"/>
  <c r="AB1187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3"/>
  <c r="AB1224"/>
  <c r="AB1225"/>
  <c r="AB1226"/>
  <c r="AB1227"/>
  <c r="AB1228"/>
  <c r="AB1229"/>
  <c r="AB1230"/>
  <c r="AB1231"/>
  <c r="AB1232"/>
  <c r="AB1233"/>
  <c r="AB1234"/>
  <c r="AB1235"/>
  <c r="AB1236"/>
  <c r="AB1237"/>
  <c r="AB1238"/>
  <c r="AB1239"/>
  <c r="AB1240"/>
  <c r="AB1241"/>
  <c r="AB1242"/>
  <c r="AB1243"/>
  <c r="AB1244"/>
  <c r="AB1245"/>
  <c r="AB1246"/>
  <c r="AB1247"/>
  <c r="AB1248"/>
  <c r="AB1249"/>
  <c r="AB1250"/>
  <c r="AB1251"/>
  <c r="AB1252"/>
  <c r="AB1253"/>
  <c r="AB1254"/>
  <c r="AB1255"/>
  <c r="AB1256"/>
  <c r="AB1257"/>
  <c r="AB1258"/>
  <c r="AB1259"/>
  <c r="AB1260"/>
  <c r="AB1261"/>
  <c r="AB1262"/>
  <c r="AB1263"/>
  <c r="AB1264"/>
  <c r="AB1265"/>
  <c r="AB1266"/>
  <c r="AB1267"/>
  <c r="AB1268"/>
  <c r="AB1269"/>
  <c r="AB1270"/>
  <c r="AB1271"/>
  <c r="AB1272"/>
  <c r="AB1273"/>
  <c r="AB1274"/>
  <c r="AB1275"/>
  <c r="AB1276"/>
  <c r="AB1277"/>
  <c r="AB1278"/>
  <c r="AB1279"/>
  <c r="AB1280"/>
  <c r="AB1281"/>
  <c r="AB1282"/>
  <c r="AB1283"/>
  <c r="AB1284"/>
  <c r="AB1285"/>
  <c r="AB1286"/>
  <c r="AB1287"/>
  <c r="AB1288"/>
  <c r="AB1289"/>
  <c r="AB1290"/>
  <c r="AB1291"/>
  <c r="AB1292"/>
  <c r="AB1293"/>
  <c r="AB1294"/>
  <c r="AB1295"/>
  <c r="AB1296"/>
  <c r="AB1297"/>
  <c r="AB1298"/>
  <c r="AB1299"/>
  <c r="AB1300"/>
  <c r="AB1301"/>
  <c r="AB1302"/>
  <c r="AB1303"/>
  <c r="AB1304"/>
  <c r="AB1305"/>
  <c r="AB1306"/>
  <c r="AB1307"/>
  <c r="AB1308"/>
  <c r="AB1309"/>
  <c r="AB1310"/>
  <c r="AB1311"/>
  <c r="AB1312"/>
  <c r="AB1313"/>
  <c r="AB1314"/>
  <c r="AB1315"/>
  <c r="AB1316"/>
  <c r="AB1317"/>
  <c r="AB1318"/>
  <c r="AB1319"/>
  <c r="AB1320"/>
  <c r="AB1321"/>
  <c r="AB1322"/>
  <c r="AB1323"/>
  <c r="AB1324"/>
  <c r="AB1325"/>
  <c r="AB1326"/>
  <c r="AB1327"/>
  <c r="AB1328"/>
  <c r="AB1329"/>
  <c r="AB1330"/>
  <c r="AB1331"/>
  <c r="AB1332"/>
  <c r="AB1333"/>
  <c r="AB1334"/>
  <c r="AB1335"/>
  <c r="AB1336"/>
  <c r="AB1337"/>
  <c r="AB1338"/>
  <c r="AB1339"/>
  <c r="AB1340"/>
  <c r="AB1341"/>
  <c r="AB1342"/>
  <c r="AB1343"/>
  <c r="AB1344"/>
  <c r="AB1345"/>
  <c r="AB1346"/>
  <c r="AB1347"/>
  <c r="AB1348"/>
  <c r="AB1349"/>
  <c r="AB1350"/>
  <c r="AB1351"/>
  <c r="AB1352"/>
  <c r="AB1353"/>
  <c r="AB1354"/>
  <c r="AB1355"/>
  <c r="AB1356"/>
  <c r="AB1357"/>
  <c r="AB1358"/>
  <c r="AB1359"/>
  <c r="AB1360"/>
  <c r="AB1361"/>
  <c r="AB1362"/>
  <c r="AB1363"/>
  <c r="AB1364"/>
  <c r="AB1365"/>
  <c r="AB1366"/>
  <c r="AB1367"/>
  <c r="AB1368"/>
  <c r="AB841"/>
  <c r="AB1188"/>
  <c r="AB1189"/>
  <c r="AB1369"/>
  <c r="AB1370"/>
  <c r="AB1371"/>
  <c r="AB1372"/>
  <c r="AB1373"/>
  <c r="AB1374"/>
  <c r="AB1375"/>
  <c r="AB1376"/>
  <c r="AB1377"/>
  <c r="AB1378"/>
  <c r="AB1379"/>
  <c r="AB1380"/>
  <c r="AB1381"/>
  <c r="AB1382"/>
  <c r="AB1383"/>
  <c r="AB1384"/>
  <c r="AB1385"/>
  <c r="AB1386"/>
  <c r="AB1387"/>
  <c r="AB1388"/>
  <c r="AB1389"/>
  <c r="AB1390"/>
  <c r="AB1391"/>
  <c r="AB1392"/>
  <c r="AB1393"/>
  <c r="AB1394"/>
  <c r="AB1395"/>
  <c r="AB1396"/>
  <c r="AB1397"/>
  <c r="AB1398"/>
  <c r="AB1399"/>
  <c r="AB1400"/>
  <c r="AB1401"/>
  <c r="AB1402"/>
  <c r="AB1403"/>
  <c r="AB1404"/>
  <c r="AB1405"/>
  <c r="AB1406"/>
  <c r="AB1407"/>
  <c r="AB1408"/>
  <c r="AB1409"/>
  <c r="AB1410"/>
  <c r="AB1411"/>
  <c r="AB1412"/>
  <c r="AB1413"/>
  <c r="AB1414"/>
  <c r="AB1415"/>
  <c r="AB1416"/>
  <c r="AB1417"/>
  <c r="AB1418"/>
  <c r="AB1419"/>
  <c r="AB1420"/>
  <c r="AB1421"/>
  <c r="AB1422"/>
  <c r="AB1423"/>
  <c r="AB1424"/>
  <c r="AB1425"/>
  <c r="AB1426"/>
  <c r="AB1427"/>
  <c r="AB1428"/>
  <c r="AB1429"/>
  <c r="AB1430"/>
  <c r="AB1431"/>
  <c r="AB1432"/>
  <c r="AB1433"/>
  <c r="AB1434"/>
  <c r="AB1435"/>
  <c r="AB1436"/>
  <c r="AB1437"/>
  <c r="AB1438"/>
  <c r="AB1439"/>
  <c r="AB1440"/>
  <c r="AB1441"/>
  <c r="AB1442"/>
  <c r="AB1443"/>
  <c r="AB1444"/>
  <c r="AB1445"/>
  <c r="AB1446"/>
  <c r="AB1447"/>
  <c r="AB1448"/>
  <c r="AB1449"/>
  <c r="AB1450"/>
  <c r="AB1451"/>
  <c r="AB1452"/>
  <c r="AB1453"/>
  <c r="AB1454"/>
  <c r="AB1455"/>
  <c r="AB1456"/>
  <c r="AB1457"/>
  <c r="AB1458"/>
  <c r="AB1459"/>
  <c r="AB1460"/>
  <c r="AB1461"/>
  <c r="AB1462"/>
  <c r="AB1463"/>
  <c r="AB1464"/>
  <c r="AB1465"/>
  <c r="AB1466"/>
  <c r="AB1467"/>
  <c r="AB1468"/>
  <c r="AB1469"/>
  <c r="AB1470"/>
  <c r="AB1471"/>
  <c r="AB1472"/>
  <c r="AB1473"/>
  <c r="AB1474"/>
  <c r="AB1475"/>
  <c r="AB1476"/>
  <c r="AB1477"/>
  <c r="AB1478"/>
  <c r="AB1479"/>
  <c r="AB1480"/>
  <c r="AB1481"/>
  <c r="AB1482"/>
  <c r="AB1483"/>
  <c r="AB1484"/>
  <c r="AB1485"/>
  <c r="AB1486"/>
  <c r="AB1487"/>
  <c r="AB1488"/>
  <c r="AB1489"/>
  <c r="AB1490"/>
  <c r="AB1491"/>
  <c r="AB1492"/>
  <c r="AB1493"/>
  <c r="AB1494"/>
  <c r="AB1495"/>
  <c r="AB1496"/>
  <c r="AB1497"/>
  <c r="AB1498"/>
  <c r="AB1499"/>
  <c r="AB1500"/>
  <c r="AB1501"/>
  <c r="AB1502"/>
  <c r="AB1503"/>
  <c r="AB1504"/>
  <c r="AB1505"/>
  <c r="AB1506"/>
  <c r="AB1507"/>
  <c r="AB1508"/>
  <c r="AB1509"/>
  <c r="AB1510"/>
  <c r="AB1511"/>
  <c r="AB1512"/>
  <c r="AB1513"/>
  <c r="AB1514"/>
  <c r="AB1515"/>
  <c r="AB1516"/>
  <c r="AB1517"/>
  <c r="AB1518"/>
  <c r="AB1519"/>
  <c r="AB1520"/>
  <c r="AB1521"/>
  <c r="AB1522"/>
  <c r="AB1523"/>
  <c r="AB1524"/>
  <c r="AB1525"/>
  <c r="AB1526"/>
  <c r="AB1527"/>
  <c r="AB1528"/>
  <c r="AB1529"/>
  <c r="AB1530"/>
  <c r="AB1531"/>
  <c r="AB1532"/>
  <c r="AB1533"/>
  <c r="AB1534"/>
  <c r="AB1535"/>
  <c r="AB1536"/>
  <c r="AB1537"/>
  <c r="AB1538"/>
  <c r="AB1539"/>
  <c r="AB1540"/>
  <c r="AB1541"/>
  <c r="AB1542"/>
  <c r="AB1543"/>
  <c r="AB1544"/>
  <c r="AB1545"/>
  <c r="AB1546"/>
  <c r="AB1547"/>
  <c r="AB1548"/>
  <c r="AB1549"/>
  <c r="AB1550"/>
  <c r="AB1551"/>
  <c r="AB1552"/>
  <c r="AB1553"/>
  <c r="AB1554"/>
  <c r="AB1555"/>
  <c r="AB1556"/>
  <c r="AB1557"/>
  <c r="AB1558"/>
  <c r="AB1559"/>
  <c r="AB1560"/>
  <c r="AB1561"/>
  <c r="AB1562"/>
  <c r="AB1563"/>
  <c r="AB1564"/>
  <c r="AB1565"/>
  <c r="AB1566"/>
  <c r="AB1567"/>
  <c r="AB1568"/>
  <c r="AB1569"/>
  <c r="AB1570"/>
  <c r="AB1571"/>
  <c r="AB1572"/>
  <c r="AB1573"/>
  <c r="AB1574"/>
  <c r="AB1575"/>
  <c r="AB1576"/>
  <c r="AB1577"/>
  <c r="AB1578"/>
  <c r="AB1579"/>
  <c r="AB1580"/>
  <c r="AB1581"/>
  <c r="AB1582"/>
  <c r="AB1583"/>
  <c r="AB1584"/>
  <c r="AB1585"/>
  <c r="AB1586"/>
  <c r="AB1587"/>
  <c r="AB1588"/>
  <c r="AB1589"/>
  <c r="AB1590"/>
  <c r="AB1591"/>
  <c r="AB1592"/>
  <c r="AB1593"/>
  <c r="AB1594"/>
  <c r="AB1595"/>
  <c r="AB1596"/>
  <c r="AB1597"/>
  <c r="AB1598"/>
  <c r="AB1599"/>
  <c r="AB1600"/>
  <c r="AB1601"/>
  <c r="AB1602"/>
  <c r="AB1603"/>
  <c r="AB1604"/>
  <c r="AB1605"/>
  <c r="AB1606"/>
  <c r="AB1607"/>
  <c r="AB1608"/>
  <c r="AB1609"/>
  <c r="AB1610"/>
  <c r="AB1611"/>
  <c r="AB1612"/>
  <c r="AB1613"/>
  <c r="AB1614"/>
  <c r="AB1615"/>
  <c r="AB1616"/>
  <c r="AB1617"/>
  <c r="AB1618"/>
  <c r="AB1619"/>
  <c r="AB1620"/>
  <c r="AB1621"/>
  <c r="AB1622"/>
  <c r="AB1623"/>
  <c r="AB1624"/>
  <c r="AB1625"/>
  <c r="AB1626"/>
  <c r="AB1627"/>
  <c r="AB1628"/>
  <c r="AB1629"/>
  <c r="AB1630"/>
  <c r="AB1631"/>
  <c r="AB1632"/>
  <c r="AB1633"/>
  <c r="AB1634"/>
  <c r="AB1635"/>
  <c r="AB1636"/>
  <c r="AB1637"/>
  <c r="AB1638"/>
  <c r="AB1639"/>
  <c r="AB1640"/>
  <c r="AB1641"/>
  <c r="AB1642"/>
  <c r="AB1643"/>
  <c r="AB1644"/>
  <c r="AB1645"/>
  <c r="AB1646"/>
  <c r="AB1647"/>
  <c r="AB1648"/>
  <c r="AB1649"/>
  <c r="AB1650"/>
  <c r="AB1651"/>
  <c r="AB1652"/>
  <c r="AB1653"/>
  <c r="AB1654"/>
  <c r="AB1655"/>
  <c r="AB1657"/>
  <c r="AB1658"/>
  <c r="AB1659"/>
  <c r="AB1660"/>
  <c r="AB1661"/>
  <c r="AB1662"/>
  <c r="AB1663"/>
  <c r="AB1664"/>
  <c r="AB1665"/>
  <c r="AB1666"/>
  <c r="AB1667"/>
  <c r="AB1668"/>
  <c r="AB1669"/>
  <c r="AB1670"/>
  <c r="AB1671"/>
  <c r="AB1672"/>
  <c r="AB1673"/>
  <c r="AB1674"/>
  <c r="AB1675"/>
  <c r="AB1676"/>
  <c r="AB1677"/>
  <c r="AB1678"/>
  <c r="AB1679"/>
  <c r="AB1680"/>
  <c r="AB1681"/>
  <c r="AB1682"/>
  <c r="AB1683"/>
  <c r="AB1684"/>
  <c r="AB1685"/>
  <c r="AB1686"/>
  <c r="AB1687"/>
  <c r="AB1688"/>
  <c r="AB1689"/>
  <c r="AB1690"/>
  <c r="AB1691"/>
  <c r="M2313" i="3"/>
  <c r="AB6" i="6"/>
  <c r="M2304" i="3"/>
  <c r="AA6" i="6"/>
  <c r="C15" i="18"/>
  <c r="D15"/>
  <c r="E15"/>
  <c r="F15"/>
  <c r="C16"/>
  <c r="D16"/>
  <c r="E16"/>
  <c r="F16"/>
  <c r="C17"/>
  <c r="D17"/>
  <c r="E17"/>
  <c r="F17"/>
  <c r="C18"/>
  <c r="D18"/>
  <c r="E18"/>
  <c r="F18"/>
  <c r="C19"/>
  <c r="D19"/>
  <c r="E19"/>
  <c r="F19"/>
  <c r="C20"/>
  <c r="D20"/>
  <c r="E20"/>
  <c r="F20"/>
  <c r="C21"/>
  <c r="D21"/>
  <c r="E21"/>
  <c r="F21"/>
  <c r="C22"/>
  <c r="D22"/>
  <c r="E22"/>
  <c r="F22"/>
  <c r="C23"/>
  <c r="D23"/>
  <c r="E23"/>
  <c r="F23"/>
  <c r="C24"/>
  <c r="D24"/>
  <c r="E24"/>
  <c r="F24"/>
  <c r="C25"/>
  <c r="D25"/>
  <c r="E25"/>
  <c r="F25"/>
  <c r="C26"/>
  <c r="D26"/>
  <c r="E26"/>
  <c r="F26"/>
  <c r="C27"/>
  <c r="D27"/>
  <c r="E27"/>
  <c r="F27"/>
  <c r="C28"/>
  <c r="D28"/>
  <c r="E28"/>
  <c r="F28"/>
  <c r="C29"/>
  <c r="D29"/>
  <c r="E29"/>
  <c r="F29"/>
  <c r="C30"/>
  <c r="D30"/>
  <c r="E30"/>
  <c r="F30"/>
  <c r="C31"/>
  <c r="D31"/>
  <c r="E31"/>
  <c r="F31"/>
  <c r="C32"/>
  <c r="D32"/>
  <c r="E32"/>
  <c r="F32"/>
  <c r="C33"/>
  <c r="D33"/>
  <c r="E33"/>
  <c r="F33"/>
  <c r="C34"/>
  <c r="D34"/>
  <c r="E34"/>
  <c r="F34"/>
  <c r="C35"/>
  <c r="D35"/>
  <c r="E35"/>
  <c r="F35"/>
  <c r="C36"/>
  <c r="D36"/>
  <c r="E36"/>
  <c r="F36"/>
  <c r="C37"/>
  <c r="D37"/>
  <c r="E37"/>
  <c r="F37"/>
  <c r="C38"/>
  <c r="D38"/>
  <c r="E38"/>
  <c r="F38"/>
  <c r="C39"/>
  <c r="D39"/>
  <c r="E39"/>
  <c r="F39"/>
  <c r="C40"/>
  <c r="D40"/>
  <c r="E40"/>
  <c r="F40"/>
  <c r="C41"/>
  <c r="D41"/>
  <c r="E41"/>
  <c r="F41"/>
  <c r="C42"/>
  <c r="D42"/>
  <c r="E42"/>
  <c r="F42"/>
  <c r="C43"/>
  <c r="D43"/>
  <c r="E43"/>
  <c r="F43"/>
  <c r="C44"/>
  <c r="D44"/>
  <c r="E44"/>
  <c r="F44"/>
  <c r="C45"/>
  <c r="D45"/>
  <c r="E45"/>
  <c r="F45"/>
  <c r="C46"/>
  <c r="D46"/>
  <c r="E46"/>
  <c r="F46"/>
  <c r="C47"/>
  <c r="D47"/>
  <c r="E47"/>
  <c r="F47"/>
  <c r="C48"/>
  <c r="D48"/>
  <c r="E48"/>
  <c r="F48"/>
  <c r="C49"/>
  <c r="D49"/>
  <c r="E49"/>
  <c r="F49"/>
  <c r="C50"/>
  <c r="D50"/>
  <c r="E50"/>
  <c r="F50"/>
  <c r="C51"/>
  <c r="D51"/>
  <c r="E51"/>
  <c r="F51"/>
  <c r="C52"/>
  <c r="D52"/>
  <c r="E52"/>
  <c r="F52"/>
  <c r="C53"/>
  <c r="D53"/>
  <c r="E53"/>
  <c r="F53"/>
  <c r="C54"/>
  <c r="D54"/>
  <c r="E54"/>
  <c r="F54"/>
  <c r="C55"/>
  <c r="D55"/>
  <c r="E55"/>
  <c r="F55"/>
  <c r="C56"/>
  <c r="D56"/>
  <c r="E56"/>
  <c r="F56"/>
  <c r="C57"/>
  <c r="D57"/>
  <c r="E57"/>
  <c r="F57"/>
  <c r="C58"/>
  <c r="D58"/>
  <c r="E58"/>
  <c r="F58"/>
  <c r="C59"/>
  <c r="D59"/>
  <c r="E59"/>
  <c r="F59"/>
  <c r="C60"/>
  <c r="D60"/>
  <c r="E60"/>
  <c r="F60"/>
  <c r="C61"/>
  <c r="D61"/>
  <c r="E61"/>
  <c r="F61"/>
  <c r="C62"/>
  <c r="D62"/>
  <c r="E62"/>
  <c r="F62"/>
  <c r="C63"/>
  <c r="D63"/>
  <c r="E63"/>
  <c r="F63"/>
  <c r="C64"/>
  <c r="D64"/>
  <c r="E64"/>
  <c r="F64"/>
  <c r="C65"/>
  <c r="D65"/>
  <c r="E65"/>
  <c r="F65"/>
  <c r="C66"/>
  <c r="D66"/>
  <c r="E66"/>
  <c r="F66"/>
  <c r="C67"/>
  <c r="D67"/>
  <c r="E67"/>
  <c r="F67"/>
  <c r="C68"/>
  <c r="D68"/>
  <c r="E68"/>
  <c r="F68"/>
  <c r="C69"/>
  <c r="D69"/>
  <c r="E69"/>
  <c r="F69"/>
  <c r="C70"/>
  <c r="D70"/>
  <c r="E70"/>
  <c r="F70"/>
  <c r="C71"/>
  <c r="D71"/>
  <c r="E71"/>
  <c r="F71"/>
  <c r="C72"/>
  <c r="D72"/>
  <c r="E72"/>
  <c r="F72"/>
  <c r="C73"/>
  <c r="D73"/>
  <c r="E73"/>
  <c r="F73"/>
  <c r="C74"/>
  <c r="D74"/>
  <c r="E74"/>
  <c r="F74"/>
  <c r="C75"/>
  <c r="D75"/>
  <c r="E75"/>
  <c r="F75"/>
  <c r="C76"/>
  <c r="D76"/>
  <c r="E76"/>
  <c r="F76"/>
  <c r="C77"/>
  <c r="D77"/>
  <c r="E77"/>
  <c r="F77"/>
  <c r="C78"/>
  <c r="D78"/>
  <c r="E78"/>
  <c r="F78"/>
  <c r="C79"/>
  <c r="D79"/>
  <c r="E79"/>
  <c r="F79"/>
  <c r="C80"/>
  <c r="D80"/>
  <c r="E80"/>
  <c r="F80"/>
  <c r="C81"/>
  <c r="D81"/>
  <c r="E81"/>
  <c r="F81"/>
  <c r="C82"/>
  <c r="D82"/>
  <c r="E82"/>
  <c r="F82"/>
  <c r="C83"/>
  <c r="D83"/>
  <c r="E83"/>
  <c r="F83"/>
  <c r="C84"/>
  <c r="D84"/>
  <c r="E84"/>
  <c r="F84"/>
  <c r="C85"/>
  <c r="D85"/>
  <c r="E85"/>
  <c r="F85"/>
  <c r="C86"/>
  <c r="D86"/>
  <c r="E86"/>
  <c r="F86"/>
  <c r="C87"/>
  <c r="D87"/>
  <c r="E87"/>
  <c r="F87"/>
  <c r="C88"/>
  <c r="D88"/>
  <c r="E88"/>
  <c r="F88"/>
  <c r="C89"/>
  <c r="D89"/>
  <c r="E89"/>
  <c r="F89"/>
  <c r="C90"/>
  <c r="D90"/>
  <c r="E90"/>
  <c r="F90"/>
  <c r="C91"/>
  <c r="D91"/>
  <c r="E91"/>
  <c r="F91"/>
  <c r="C92"/>
  <c r="D92"/>
  <c r="E92"/>
  <c r="F92"/>
  <c r="C93"/>
  <c r="D93"/>
  <c r="E93"/>
  <c r="F93"/>
  <c r="C94"/>
  <c r="D94"/>
  <c r="E94"/>
  <c r="F94"/>
  <c r="C95"/>
  <c r="D95"/>
  <c r="E95"/>
  <c r="F95"/>
  <c r="C96"/>
  <c r="D96"/>
  <c r="E96"/>
  <c r="F96"/>
  <c r="C97"/>
  <c r="D97"/>
  <c r="E97"/>
  <c r="F97"/>
  <c r="C98"/>
  <c r="D98"/>
  <c r="E98"/>
  <c r="F98"/>
  <c r="C99"/>
  <c r="D99"/>
  <c r="E99"/>
  <c r="F99"/>
  <c r="C100"/>
  <c r="D100"/>
  <c r="E100"/>
  <c r="F100"/>
  <c r="C101"/>
  <c r="D101"/>
  <c r="E101"/>
  <c r="F101"/>
  <c r="C102"/>
  <c r="D102"/>
  <c r="E102"/>
  <c r="F102"/>
  <c r="C103"/>
  <c r="D103"/>
  <c r="E103"/>
  <c r="F103"/>
  <c r="C104"/>
  <c r="D104"/>
  <c r="E104"/>
  <c r="F104"/>
  <c r="C105"/>
  <c r="D105"/>
  <c r="E105"/>
  <c r="F105"/>
  <c r="C106"/>
  <c r="D106"/>
  <c r="E106"/>
  <c r="F106"/>
  <c r="C107"/>
  <c r="D107"/>
  <c r="E107"/>
  <c r="F107"/>
  <c r="C108"/>
  <c r="D108"/>
  <c r="E108"/>
  <c r="F108"/>
  <c r="C109"/>
  <c r="D109"/>
  <c r="E109"/>
  <c r="F109"/>
  <c r="C110"/>
  <c r="D110"/>
  <c r="E110"/>
  <c r="F110"/>
  <c r="C111"/>
  <c r="D111"/>
  <c r="E111"/>
  <c r="F111"/>
  <c r="C112"/>
  <c r="D112"/>
  <c r="E112"/>
  <c r="F112"/>
  <c r="C113"/>
  <c r="D113"/>
  <c r="E113"/>
  <c r="F113"/>
  <c r="C114"/>
  <c r="D114"/>
  <c r="E114"/>
  <c r="F114"/>
  <c r="C115"/>
  <c r="D115"/>
  <c r="E115"/>
  <c r="F115"/>
  <c r="C116"/>
  <c r="D116"/>
  <c r="E116"/>
  <c r="F116"/>
  <c r="C117"/>
  <c r="D117"/>
  <c r="E117"/>
  <c r="F117"/>
  <c r="C118"/>
  <c r="D118"/>
  <c r="E118"/>
  <c r="F118"/>
  <c r="C119"/>
  <c r="D119"/>
  <c r="E119"/>
  <c r="F119"/>
  <c r="C120"/>
  <c r="D120"/>
  <c r="E120"/>
  <c r="F120"/>
  <c r="C121"/>
  <c r="D121"/>
  <c r="E121"/>
  <c r="F121"/>
  <c r="C122"/>
  <c r="D122"/>
  <c r="E122"/>
  <c r="F122"/>
  <c r="C123"/>
  <c r="D123"/>
  <c r="E123"/>
  <c r="F123"/>
  <c r="C124"/>
  <c r="D124"/>
  <c r="E124"/>
  <c r="F124"/>
  <c r="C125"/>
  <c r="D125"/>
  <c r="E125"/>
  <c r="F125"/>
  <c r="C126"/>
  <c r="D126"/>
  <c r="E126"/>
  <c r="F126"/>
  <c r="C127"/>
  <c r="D127"/>
  <c r="E127"/>
  <c r="F127"/>
  <c r="C128"/>
  <c r="D128"/>
  <c r="E128"/>
  <c r="F128"/>
  <c r="C129"/>
  <c r="D129"/>
  <c r="E129"/>
  <c r="F129"/>
  <c r="C130"/>
  <c r="D130"/>
  <c r="E130"/>
  <c r="F130"/>
  <c r="C131"/>
  <c r="D131"/>
  <c r="E131"/>
  <c r="F131"/>
  <c r="C132"/>
  <c r="D132"/>
  <c r="E132"/>
  <c r="F132"/>
  <c r="C133"/>
  <c r="D133"/>
  <c r="E133"/>
  <c r="F133"/>
  <c r="C134"/>
  <c r="D134"/>
  <c r="E134"/>
  <c r="F134"/>
  <c r="C135"/>
  <c r="D135"/>
  <c r="E135"/>
  <c r="F135"/>
  <c r="C136"/>
  <c r="D136"/>
  <c r="E136"/>
  <c r="F136"/>
  <c r="C137"/>
  <c r="D137"/>
  <c r="E137"/>
  <c r="F137"/>
  <c r="C138"/>
  <c r="D138"/>
  <c r="E138"/>
  <c r="F138"/>
  <c r="C139"/>
  <c r="D139"/>
  <c r="E139"/>
  <c r="F139"/>
  <c r="C140"/>
  <c r="D140"/>
  <c r="E140"/>
  <c r="F140"/>
  <c r="C141"/>
  <c r="D141"/>
  <c r="E141"/>
  <c r="F141"/>
  <c r="C142"/>
  <c r="D142"/>
  <c r="E142"/>
  <c r="F142"/>
  <c r="C143"/>
  <c r="D143"/>
  <c r="E143"/>
  <c r="F143"/>
  <c r="C144"/>
  <c r="D144"/>
  <c r="E144"/>
  <c r="F144"/>
  <c r="C145"/>
  <c r="D145"/>
  <c r="E145"/>
  <c r="F145"/>
  <c r="C146"/>
  <c r="D146"/>
  <c r="E146"/>
  <c r="F146"/>
  <c r="C147"/>
  <c r="D147"/>
  <c r="E147"/>
  <c r="F147"/>
  <c r="C148"/>
  <c r="D148"/>
  <c r="E148"/>
  <c r="F148"/>
  <c r="C149"/>
  <c r="D149"/>
  <c r="E149"/>
  <c r="F149"/>
  <c r="C150"/>
  <c r="D150"/>
  <c r="E150"/>
  <c r="F150"/>
  <c r="C151"/>
  <c r="D151"/>
  <c r="E151"/>
  <c r="F151"/>
  <c r="C152"/>
  <c r="D152"/>
  <c r="E152"/>
  <c r="F152"/>
  <c r="C153"/>
  <c r="D153"/>
  <c r="E153"/>
  <c r="F153"/>
  <c r="C154"/>
  <c r="D154"/>
  <c r="E154"/>
  <c r="F154"/>
  <c r="C155"/>
  <c r="D155"/>
  <c r="E155"/>
  <c r="F155"/>
  <c r="C156"/>
  <c r="D156"/>
  <c r="E156"/>
  <c r="F156"/>
  <c r="C157"/>
  <c r="D157"/>
  <c r="E157"/>
  <c r="F157"/>
  <c r="C158"/>
  <c r="D158"/>
  <c r="E158"/>
  <c r="F158"/>
  <c r="C159"/>
  <c r="D159"/>
  <c r="E159"/>
  <c r="F159"/>
  <c r="C160"/>
  <c r="D160"/>
  <c r="E160"/>
  <c r="F160"/>
  <c r="C161"/>
  <c r="D161"/>
  <c r="E161"/>
  <c r="F161"/>
  <c r="C162"/>
  <c r="D162"/>
  <c r="E162"/>
  <c r="F162"/>
  <c r="C163"/>
  <c r="D163"/>
  <c r="E163"/>
  <c r="F163"/>
  <c r="C164"/>
  <c r="D164"/>
  <c r="E164"/>
  <c r="F164"/>
  <c r="C165"/>
  <c r="D165"/>
  <c r="E165"/>
  <c r="F165"/>
  <c r="C166"/>
  <c r="D166"/>
  <c r="E166"/>
  <c r="F166"/>
  <c r="C167"/>
  <c r="D167"/>
  <c r="E167"/>
  <c r="F167"/>
  <c r="C168"/>
  <c r="D168"/>
  <c r="E168"/>
  <c r="F168"/>
  <c r="C169"/>
  <c r="D169"/>
  <c r="E169"/>
  <c r="F169"/>
  <c r="C170"/>
  <c r="D170"/>
  <c r="E170"/>
  <c r="F170"/>
  <c r="C171"/>
  <c r="D171"/>
  <c r="E171"/>
  <c r="F171"/>
  <c r="C172"/>
  <c r="D172"/>
  <c r="E172"/>
  <c r="F172"/>
  <c r="C173"/>
  <c r="D173"/>
  <c r="E173"/>
  <c r="F173"/>
  <c r="C174"/>
  <c r="D174"/>
  <c r="E174"/>
  <c r="F174"/>
  <c r="C175"/>
  <c r="D175"/>
  <c r="E175"/>
  <c r="F175"/>
  <c r="C176"/>
  <c r="D176"/>
  <c r="E176"/>
  <c r="F176"/>
  <c r="C177"/>
  <c r="D177"/>
  <c r="E177"/>
  <c r="F177"/>
  <c r="C178"/>
  <c r="D178"/>
  <c r="E178"/>
  <c r="F178"/>
  <c r="C179"/>
  <c r="D179"/>
  <c r="E179"/>
  <c r="F179"/>
  <c r="C180"/>
  <c r="D180"/>
  <c r="E180"/>
  <c r="F180"/>
  <c r="C181"/>
  <c r="D181"/>
  <c r="E181"/>
  <c r="F181"/>
  <c r="C182"/>
  <c r="D182"/>
  <c r="E182"/>
  <c r="F182"/>
  <c r="C183"/>
  <c r="D183"/>
  <c r="E183"/>
  <c r="F183"/>
  <c r="C184"/>
  <c r="D184"/>
  <c r="E184"/>
  <c r="F184"/>
  <c r="C185"/>
  <c r="D185"/>
  <c r="E185"/>
  <c r="F185"/>
  <c r="C186"/>
  <c r="D186"/>
  <c r="E186"/>
  <c r="F186"/>
  <c r="C187"/>
  <c r="D187"/>
  <c r="E187"/>
  <c r="F187"/>
  <c r="C188"/>
  <c r="D188"/>
  <c r="E188"/>
  <c r="F188"/>
  <c r="C189"/>
  <c r="D189"/>
  <c r="E189"/>
  <c r="F189"/>
  <c r="C190"/>
  <c r="D190"/>
  <c r="E190"/>
  <c r="F190"/>
  <c r="C191"/>
  <c r="D191"/>
  <c r="E191"/>
  <c r="F191"/>
  <c r="C192"/>
  <c r="D192"/>
  <c r="E192"/>
  <c r="F192"/>
  <c r="C193"/>
  <c r="D193"/>
  <c r="E193"/>
  <c r="F193"/>
  <c r="C194"/>
  <c r="D194"/>
  <c r="E194"/>
  <c r="F194"/>
  <c r="C195"/>
  <c r="D195"/>
  <c r="E195"/>
  <c r="F195"/>
  <c r="C196"/>
  <c r="D196"/>
  <c r="E196"/>
  <c r="F196"/>
  <c r="C197"/>
  <c r="D197"/>
  <c r="E197"/>
  <c r="F197"/>
  <c r="C198"/>
  <c r="D198"/>
  <c r="E198"/>
  <c r="F198"/>
  <c r="C199"/>
  <c r="D199"/>
  <c r="E199"/>
  <c r="F199"/>
  <c r="C200"/>
  <c r="D200"/>
  <c r="E200"/>
  <c r="F200"/>
  <c r="C201"/>
  <c r="D201"/>
  <c r="E201"/>
  <c r="F201"/>
  <c r="C202"/>
  <c r="D202"/>
  <c r="E202"/>
  <c r="F202"/>
  <c r="C203"/>
  <c r="D203"/>
  <c r="E203"/>
  <c r="F203"/>
  <c r="C204"/>
  <c r="D204"/>
  <c r="E204"/>
  <c r="F204"/>
  <c r="C205"/>
  <c r="D205"/>
  <c r="E205"/>
  <c r="F205"/>
  <c r="C206"/>
  <c r="D206"/>
  <c r="E206"/>
  <c r="F206"/>
  <c r="C207"/>
  <c r="D207"/>
  <c r="E207"/>
  <c r="F207"/>
  <c r="C208"/>
  <c r="D208"/>
  <c r="E208"/>
  <c r="F208"/>
  <c r="C209"/>
  <c r="D209"/>
  <c r="E209"/>
  <c r="F209"/>
  <c r="C210"/>
  <c r="D210"/>
  <c r="E210"/>
  <c r="F210"/>
  <c r="C211"/>
  <c r="D211"/>
  <c r="E211"/>
  <c r="F211"/>
  <c r="C212"/>
  <c r="D212"/>
  <c r="E212"/>
  <c r="F212"/>
  <c r="C213"/>
  <c r="D213"/>
  <c r="E213"/>
  <c r="F213"/>
  <c r="C214"/>
  <c r="D214"/>
  <c r="E214"/>
  <c r="F214"/>
  <c r="C215"/>
  <c r="D215"/>
  <c r="E215"/>
  <c r="F215"/>
  <c r="C216"/>
  <c r="D216"/>
  <c r="E216"/>
  <c r="F216"/>
  <c r="C217"/>
  <c r="D217"/>
  <c r="E217"/>
  <c r="F217"/>
  <c r="C218"/>
  <c r="D218"/>
  <c r="E218"/>
  <c r="F218"/>
  <c r="C219"/>
  <c r="D219"/>
  <c r="E219"/>
  <c r="F219"/>
  <c r="C220"/>
  <c r="D220"/>
  <c r="E220"/>
  <c r="F220"/>
  <c r="C221"/>
  <c r="D221"/>
  <c r="E221"/>
  <c r="F221"/>
  <c r="C222"/>
  <c r="D222"/>
  <c r="E222"/>
  <c r="F222"/>
  <c r="C223"/>
  <c r="D223"/>
  <c r="E223"/>
  <c r="F223"/>
  <c r="C224"/>
  <c r="D224"/>
  <c r="E224"/>
  <c r="F224"/>
  <c r="C225"/>
  <c r="D225"/>
  <c r="E225"/>
  <c r="F225"/>
  <c r="C226"/>
  <c r="D226"/>
  <c r="E226"/>
  <c r="F226"/>
  <c r="C227"/>
  <c r="D227"/>
  <c r="E227"/>
  <c r="F227"/>
  <c r="C228"/>
  <c r="D228"/>
  <c r="E228"/>
  <c r="F228"/>
  <c r="C229"/>
  <c r="D229"/>
  <c r="E229"/>
  <c r="F229"/>
  <c r="C230"/>
  <c r="D230"/>
  <c r="E230"/>
  <c r="F230"/>
  <c r="C231"/>
  <c r="D231"/>
  <c r="E231"/>
  <c r="F231"/>
  <c r="C232"/>
  <c r="D232"/>
  <c r="E232"/>
  <c r="F232"/>
  <c r="C233"/>
  <c r="D233"/>
  <c r="E233"/>
  <c r="F233"/>
  <c r="C234"/>
  <c r="D234"/>
  <c r="E234"/>
  <c r="F234"/>
  <c r="C235"/>
  <c r="D235"/>
  <c r="E235"/>
  <c r="F235"/>
  <c r="C236"/>
  <c r="D236"/>
  <c r="E236"/>
  <c r="F236"/>
  <c r="C237"/>
  <c r="D237"/>
  <c r="E237"/>
  <c r="F237"/>
  <c r="C238"/>
  <c r="D238"/>
  <c r="E238"/>
  <c r="F238"/>
  <c r="C239"/>
  <c r="D239"/>
  <c r="E239"/>
  <c r="F239"/>
  <c r="C240"/>
  <c r="D240"/>
  <c r="E240"/>
  <c r="F240"/>
  <c r="C241"/>
  <c r="D241"/>
  <c r="E241"/>
  <c r="F241"/>
  <c r="C3"/>
  <c r="D3"/>
  <c r="E3"/>
  <c r="F3"/>
  <c r="C4"/>
  <c r="D4"/>
  <c r="E4"/>
  <c r="F4"/>
  <c r="C5"/>
  <c r="D5"/>
  <c r="E5"/>
  <c r="F5"/>
  <c r="C6"/>
  <c r="D6"/>
  <c r="E6"/>
  <c r="F6"/>
  <c r="C7"/>
  <c r="D7"/>
  <c r="E7"/>
  <c r="F7"/>
  <c r="C8"/>
  <c r="D8"/>
  <c r="E8"/>
  <c r="F8"/>
  <c r="C9"/>
  <c r="D9"/>
  <c r="E9"/>
  <c r="F9"/>
  <c r="C10"/>
  <c r="D10"/>
  <c r="E10"/>
  <c r="F10"/>
  <c r="C11"/>
  <c r="D11"/>
  <c r="E11"/>
  <c r="F11"/>
  <c r="C12"/>
  <c r="D12"/>
  <c r="E12"/>
  <c r="F12"/>
  <c r="C13"/>
  <c r="D13"/>
  <c r="E13"/>
  <c r="F13"/>
  <c r="C14"/>
  <c r="D14"/>
  <c r="E14"/>
  <c r="F14"/>
  <c r="F2"/>
  <c r="E2"/>
  <c r="D2"/>
  <c r="C2"/>
  <c r="M2127" i="3"/>
  <c r="M2217"/>
  <c r="M2283"/>
  <c r="T2127"/>
  <c r="P1976"/>
  <c r="Q1976"/>
  <c r="P1933"/>
  <c r="P1931"/>
  <c r="P1909"/>
  <c r="P1894"/>
  <c r="P1886"/>
  <c r="P1867"/>
  <c r="P1829"/>
  <c r="P1819"/>
  <c r="P1802"/>
  <c r="P1760"/>
  <c r="P1759"/>
  <c r="P1751"/>
  <c r="P1740"/>
  <c r="P1725"/>
  <c r="P1719"/>
  <c r="Q2470"/>
  <c r="Q2469"/>
  <c r="Q2468"/>
  <c r="Q2467"/>
  <c r="Q2466"/>
  <c r="Q2465"/>
  <c r="Q2464"/>
  <c r="Q2463"/>
  <c r="Q2462"/>
  <c r="Q2461"/>
  <c r="Q2460"/>
  <c r="Q2459"/>
  <c r="Q2458"/>
  <c r="Q2457"/>
  <c r="Q2456"/>
  <c r="Q2455"/>
  <c r="Q2454"/>
  <c r="Q2453"/>
  <c r="Q2452"/>
  <c r="Q2451"/>
  <c r="Q2450"/>
  <c r="Q2449"/>
  <c r="Q2448"/>
  <c r="Q2447"/>
  <c r="Q2446"/>
  <c r="Q2445"/>
  <c r="Q2444"/>
  <c r="Q2443"/>
  <c r="Q2442"/>
  <c r="Q2441"/>
  <c r="Q2440"/>
  <c r="Q2439"/>
  <c r="Q2438"/>
  <c r="Q2437"/>
  <c r="Q2436"/>
  <c r="Q2435"/>
  <c r="Q2434"/>
  <c r="Q2433"/>
  <c r="Q2432"/>
  <c r="Q2431"/>
  <c r="Q2430"/>
  <c r="Q2429"/>
  <c r="Q2428"/>
  <c r="Q2427"/>
  <c r="Q2426"/>
  <c r="Q2425"/>
  <c r="Q2424"/>
  <c r="Q2423"/>
  <c r="Q2422"/>
  <c r="Q2421"/>
  <c r="Q2420"/>
  <c r="Q2419"/>
  <c r="Q2418"/>
  <c r="Q2417"/>
  <c r="Q2416"/>
  <c r="Q2415"/>
  <c r="Q2414"/>
  <c r="Q2413"/>
  <c r="Q2412"/>
  <c r="Q2411"/>
  <c r="Q2410"/>
  <c r="Q2409"/>
  <c r="Q2408"/>
  <c r="Q2407"/>
  <c r="Q2406"/>
  <c r="Q2405"/>
  <c r="Q2404"/>
  <c r="Q2403"/>
  <c r="Q2402"/>
  <c r="Q2401"/>
  <c r="Q2400"/>
  <c r="Q2399"/>
  <c r="Q2398"/>
  <c r="Q2397"/>
  <c r="Q2396"/>
  <c r="Q2395"/>
  <c r="Q2394"/>
  <c r="Q2393"/>
  <c r="Q2392"/>
  <c r="Q2391"/>
  <c r="Q2390"/>
  <c r="Q2389"/>
  <c r="Q2388"/>
  <c r="Q2387"/>
  <c r="Q2386"/>
  <c r="Q2385"/>
  <c r="Q2384"/>
  <c r="Q2383"/>
  <c r="Q2382"/>
  <c r="Q2381"/>
  <c r="Q2380"/>
  <c r="Q2379"/>
  <c r="Q2378"/>
  <c r="Q2377"/>
  <c r="Q2376"/>
  <c r="Q2375"/>
  <c r="Q2374"/>
  <c r="Q2373"/>
  <c r="Q2372"/>
  <c r="Q2370"/>
  <c r="Q2369"/>
  <c r="Q2368"/>
  <c r="Q2367"/>
  <c r="Q2366"/>
  <c r="Q2365"/>
  <c r="Q2364"/>
  <c r="Q2363"/>
  <c r="Q2362"/>
  <c r="Q2361"/>
  <c r="Q2360"/>
  <c r="Q2359"/>
  <c r="Q2358"/>
  <c r="Q2357"/>
  <c r="Q2356"/>
  <c r="Q2355"/>
  <c r="Q2354"/>
  <c r="Q2353"/>
  <c r="Q2352"/>
  <c r="Q2351"/>
  <c r="Q2350"/>
  <c r="Q2349"/>
  <c r="Q2348"/>
  <c r="Q2347"/>
  <c r="Q2346"/>
  <c r="Q2345"/>
  <c r="Q2344"/>
  <c r="Q2343"/>
  <c r="Q2342"/>
  <c r="Q2341"/>
  <c r="Q2340"/>
  <c r="Q2339"/>
  <c r="Q2338"/>
  <c r="Q2337"/>
  <c r="Q2336"/>
  <c r="Q2335"/>
  <c r="Q2334"/>
  <c r="Q2333"/>
  <c r="Q2332"/>
  <c r="Q2331"/>
  <c r="Q2330"/>
  <c r="Q2329"/>
  <c r="Q2328"/>
  <c r="Q2327"/>
  <c r="Q2326"/>
  <c r="Q2325"/>
  <c r="Q2324"/>
  <c r="Q2323"/>
  <c r="Q2322"/>
  <c r="Q2321"/>
  <c r="Q2320"/>
  <c r="Q2319"/>
  <c r="Q2318"/>
  <c r="Q2317"/>
  <c r="Q2316"/>
  <c r="Q2315"/>
  <c r="Q2314"/>
  <c r="Q2313"/>
  <c r="Q2312"/>
  <c r="Q2311"/>
  <c r="Q2310"/>
  <c r="Q2309"/>
  <c r="Q2308"/>
  <c r="Q2307"/>
  <c r="Q2306"/>
  <c r="Q2305"/>
  <c r="Q2304"/>
  <c r="Q2303"/>
  <c r="Q2302"/>
  <c r="Q2301"/>
  <c r="Q2300"/>
  <c r="Q2299"/>
  <c r="Q2298"/>
  <c r="Q2297"/>
  <c r="Q2296"/>
  <c r="Q2295"/>
  <c r="Q2294"/>
  <c r="Q2293"/>
  <c r="Q2292"/>
  <c r="Q2291"/>
  <c r="Q2290"/>
  <c r="Q2289"/>
  <c r="Q2288"/>
  <c r="Q2287"/>
  <c r="Q2286"/>
  <c r="Q2285"/>
  <c r="Q2284"/>
  <c r="Q2283"/>
  <c r="Q2282"/>
  <c r="Q2281"/>
  <c r="Q2280"/>
  <c r="Q2279"/>
  <c r="Q2278"/>
  <c r="Q2277"/>
  <c r="Q2276"/>
  <c r="Q2275"/>
  <c r="Q2274"/>
  <c r="Q2273"/>
  <c r="Q2272"/>
  <c r="Q2271"/>
  <c r="Q2270"/>
  <c r="Q2269"/>
  <c r="Q2268"/>
  <c r="Q2267"/>
  <c r="Q2266"/>
  <c r="Q2265"/>
  <c r="Q2264"/>
  <c r="Q2263"/>
  <c r="Q2262"/>
  <c r="Q2261"/>
  <c r="Q2260"/>
  <c r="Q2259"/>
  <c r="Q2258"/>
  <c r="Q2257"/>
  <c r="Q2256"/>
  <c r="Q2255"/>
  <c r="Q2254"/>
  <c r="Q2253"/>
  <c r="Q2252"/>
  <c r="Q2251"/>
  <c r="Q2250"/>
  <c r="Q2249"/>
  <c r="Q2248"/>
  <c r="Q2247"/>
  <c r="Q2246"/>
  <c r="Q2245"/>
  <c r="Q2244"/>
  <c r="Q2243"/>
  <c r="Q2242"/>
  <c r="Q2241"/>
  <c r="Q2240"/>
  <c r="Q2239"/>
  <c r="Q2238"/>
  <c r="Q2237"/>
  <c r="Q2236"/>
  <c r="Q2235"/>
  <c r="Q2234"/>
  <c r="Q2233"/>
  <c r="Q2232"/>
  <c r="Q2231"/>
  <c r="Q2230"/>
  <c r="Q2229"/>
  <c r="Q2228"/>
  <c r="Q2227"/>
  <c r="Q2226"/>
  <c r="Q2225"/>
  <c r="Q2224"/>
  <c r="Q2223"/>
  <c r="Q2222"/>
  <c r="Q2221"/>
  <c r="Q2220"/>
  <c r="Q2219"/>
  <c r="Q2218"/>
  <c r="Q2217"/>
  <c r="Q2216"/>
  <c r="Q2215"/>
  <c r="Q2214"/>
  <c r="Q2213"/>
  <c r="Q2212"/>
  <c r="Q2211"/>
  <c r="Q2210"/>
  <c r="Q2209"/>
  <c r="Q2208"/>
  <c r="Q2207"/>
  <c r="Q2206"/>
  <c r="Q2205"/>
  <c r="Q2204"/>
  <c r="Q2203"/>
  <c r="Q2202"/>
  <c r="Q2201"/>
  <c r="Q2200"/>
  <c r="Q2199"/>
  <c r="Q2198"/>
  <c r="Q2197"/>
  <c r="Q2196"/>
  <c r="Q2195"/>
  <c r="Q2194"/>
  <c r="Q2193"/>
  <c r="Q2192"/>
  <c r="Q2191"/>
  <c r="Q2190"/>
  <c r="Q2189"/>
  <c r="Q2188"/>
  <c r="Q2187"/>
  <c r="Q2186"/>
  <c r="Q2185"/>
  <c r="Q2184"/>
  <c r="Q2183"/>
  <c r="Q2182"/>
  <c r="Q2181"/>
  <c r="Q2180"/>
  <c r="Q2179"/>
  <c r="Q2178"/>
  <c r="Q2177"/>
  <c r="Q2176"/>
  <c r="Q2175"/>
  <c r="Q2174"/>
  <c r="Q2173"/>
  <c r="Q2172"/>
  <c r="Q2171"/>
  <c r="Q2170"/>
  <c r="Q2169"/>
  <c r="Q2168"/>
  <c r="Q2167"/>
  <c r="Q2166"/>
  <c r="Q2165"/>
  <c r="Q2164"/>
  <c r="Q2163"/>
  <c r="Q2162"/>
  <c r="Q2161"/>
  <c r="Q2160"/>
  <c r="Q2159"/>
  <c r="Q2158"/>
  <c r="Q2157"/>
  <c r="Q2156"/>
  <c r="Q2155"/>
  <c r="Q2154"/>
  <c r="Q2153"/>
  <c r="Q2152"/>
  <c r="Q2151"/>
  <c r="Q2150"/>
  <c r="Q2149"/>
  <c r="Q2148"/>
  <c r="Q2147"/>
  <c r="Q2146"/>
  <c r="Q2145"/>
  <c r="Q2144"/>
  <c r="Q2143"/>
  <c r="Q2142"/>
  <c r="Q2141"/>
  <c r="Q2140"/>
  <c r="Q2139"/>
  <c r="Q2138"/>
  <c r="Q2137"/>
  <c r="Q2136"/>
  <c r="Q2135"/>
  <c r="Q2134"/>
  <c r="Q2133"/>
  <c r="Q2132"/>
  <c r="Q2131"/>
  <c r="Q2130"/>
  <c r="Q2129"/>
  <c r="Q2128"/>
  <c r="Q2127"/>
  <c r="Q2126"/>
  <c r="Q2125"/>
  <c r="Q2124"/>
  <c r="Q2123"/>
  <c r="Q2122"/>
  <c r="Q2121"/>
  <c r="Q2120"/>
  <c r="Q2119"/>
  <c r="Q2118"/>
  <c r="Q2117"/>
  <c r="Q2116"/>
  <c r="Q2115"/>
  <c r="Q2114"/>
  <c r="Q2113"/>
  <c r="Q2112"/>
  <c r="Q2111"/>
  <c r="Q2110"/>
  <c r="Q2109"/>
  <c r="Q2108"/>
  <c r="Q2107"/>
  <c r="Q2106"/>
  <c r="Q2105"/>
  <c r="Q2104"/>
  <c r="Q2103"/>
  <c r="Q2102"/>
  <c r="Q2101"/>
  <c r="Q2100"/>
  <c r="Q2099"/>
  <c r="Q2098"/>
  <c r="Q2097"/>
  <c r="Q2096"/>
  <c r="Q2095"/>
  <c r="Q2094"/>
  <c r="Q2093"/>
  <c r="Q2092"/>
  <c r="Q2091"/>
  <c r="Q2090"/>
  <c r="Q2089"/>
  <c r="Q2088"/>
  <c r="Q2087"/>
  <c r="Q2086"/>
  <c r="Q2085"/>
  <c r="Q2084"/>
  <c r="Q2083"/>
  <c r="Q2082"/>
  <c r="Q2081"/>
  <c r="Q2080"/>
  <c r="Q2079"/>
  <c r="Q2078"/>
  <c r="Q2077"/>
  <c r="Q2076"/>
  <c r="Q2075"/>
  <c r="Q2074"/>
  <c r="Q2073"/>
  <c r="Q2072"/>
  <c r="Q2071"/>
  <c r="Q2070"/>
  <c r="Q2069"/>
  <c r="Q2068"/>
  <c r="Q2067"/>
  <c r="Q2066"/>
  <c r="Q2065"/>
  <c r="Q2064"/>
  <c r="Q2063"/>
  <c r="Q2062"/>
  <c r="Q2061"/>
  <c r="Q2060"/>
  <c r="Q2059"/>
  <c r="Q2058"/>
  <c r="Q2057"/>
  <c r="Q2056"/>
  <c r="Q2055"/>
  <c r="Q2054"/>
  <c r="Q2053"/>
  <c r="Q2052"/>
  <c r="Q2051"/>
  <c r="Q2050"/>
  <c r="Q2049"/>
  <c r="Q2048"/>
  <c r="Q2047"/>
  <c r="Q2046"/>
  <c r="Q2045"/>
  <c r="Q2044"/>
  <c r="Q2043"/>
  <c r="Q2042"/>
  <c r="Q2041"/>
  <c r="Q2040"/>
  <c r="Q2039"/>
  <c r="Q2038"/>
  <c r="Q2037"/>
  <c r="Q2036"/>
  <c r="Q2035"/>
  <c r="Q2034"/>
  <c r="Q2033"/>
  <c r="Q2032"/>
  <c r="Q2031"/>
  <c r="Q2030"/>
  <c r="Q2029"/>
  <c r="Q2028"/>
  <c r="Q2027"/>
  <c r="Q2026"/>
  <c r="Q2025"/>
  <c r="Q2024"/>
  <c r="Q2023"/>
  <c r="Q2022"/>
  <c r="Q2021"/>
  <c r="Q2020"/>
  <c r="Q2019"/>
  <c r="Q2018"/>
  <c r="Q2017"/>
  <c r="Q2016"/>
  <c r="Q2015"/>
  <c r="Q2014"/>
  <c r="Q2013"/>
  <c r="Q2012"/>
  <c r="Q2011"/>
  <c r="Q2010"/>
  <c r="Q2009"/>
  <c r="Q2008"/>
  <c r="Q2007"/>
  <c r="Q2006"/>
  <c r="Q2005"/>
  <c r="Q2004"/>
  <c r="Q2003"/>
  <c r="Q2002"/>
  <c r="Q2001"/>
  <c r="Q2000"/>
  <c r="Q1999"/>
  <c r="Q1998"/>
  <c r="Q1997"/>
  <c r="Q1996"/>
  <c r="Q1995"/>
  <c r="Q1994"/>
  <c r="Q1993"/>
  <c r="Q1992"/>
  <c r="Q1991"/>
  <c r="Q1990"/>
  <c r="Q1989"/>
  <c r="Q1988"/>
  <c r="Q1987"/>
  <c r="Q1986"/>
  <c r="Q1985"/>
  <c r="Q1984"/>
  <c r="Q1983"/>
  <c r="Q1982"/>
  <c r="Q1981"/>
  <c r="Q1980"/>
  <c r="Q1979"/>
  <c r="Q1978"/>
  <c r="Q1977"/>
  <c r="Q1975"/>
  <c r="Q1974"/>
  <c r="Q1973"/>
  <c r="Q1972"/>
  <c r="Q1971"/>
  <c r="Q1965"/>
  <c r="Q1964"/>
  <c r="Q1963"/>
  <c r="Q1962"/>
  <c r="Q1961"/>
  <c r="Q1960"/>
  <c r="Q1959"/>
  <c r="Q1958"/>
  <c r="Q1957"/>
  <c r="Q1956"/>
  <c r="Q1955"/>
  <c r="Q1954"/>
  <c r="Q1953"/>
  <c r="Q1952"/>
  <c r="Q1951"/>
  <c r="Q1950"/>
  <c r="Q1949"/>
  <c r="Q1948"/>
  <c r="Q1947"/>
  <c r="Q1946"/>
  <c r="Q1945"/>
  <c r="Q1944"/>
  <c r="Q1943"/>
  <c r="Q1942"/>
  <c r="Q1941"/>
  <c r="Q1940"/>
  <c r="Q1939"/>
  <c r="Q1938"/>
  <c r="Q1937"/>
  <c r="Q1936"/>
  <c r="Q1935"/>
  <c r="Q1934"/>
  <c r="Q1933"/>
  <c r="Q1932"/>
  <c r="Q1931"/>
  <c r="Q1930"/>
  <c r="Q1929"/>
  <c r="Q1927"/>
  <c r="Q1926"/>
  <c r="Q1925"/>
  <c r="Q1924"/>
  <c r="Q1923"/>
  <c r="Q1922"/>
  <c r="Q1921"/>
  <c r="Q1920"/>
  <c r="Q1919"/>
  <c r="Q1918"/>
  <c r="Q1917"/>
  <c r="Q1916"/>
  <c r="Q1915"/>
  <c r="Q1914"/>
  <c r="Q1913"/>
  <c r="Q1912"/>
  <c r="Q1911"/>
  <c r="Q1910"/>
  <c r="Q1909"/>
  <c r="Q1908"/>
  <c r="Q1907"/>
  <c r="Q1906"/>
  <c r="Q1905"/>
  <c r="Q1904"/>
  <c r="Q1903"/>
  <c r="Q1902"/>
  <c r="Q1901"/>
  <c r="Q1900"/>
  <c r="Q1899"/>
  <c r="Q1898"/>
  <c r="Q1897"/>
  <c r="Q1896"/>
  <c r="Q1895"/>
  <c r="Q1894"/>
  <c r="Q1893"/>
  <c r="Q1892"/>
  <c r="Q1891"/>
  <c r="Q1890"/>
  <c r="Q1889"/>
  <c r="Q1888"/>
  <c r="Q1887"/>
  <c r="Q1886"/>
  <c r="Q1885"/>
  <c r="Q1884"/>
  <c r="Q1883"/>
  <c r="Q1882"/>
  <c r="Q1881"/>
  <c r="Q1880"/>
  <c r="Q1879"/>
  <c r="Q1878"/>
  <c r="Q1877"/>
  <c r="Q1876"/>
  <c r="Q1875"/>
  <c r="Q1874"/>
  <c r="Q1873"/>
  <c r="Q1872"/>
  <c r="Q1871"/>
  <c r="Q1870"/>
  <c r="Q1869"/>
  <c r="Q1868"/>
  <c r="Q1867"/>
  <c r="Q1866"/>
  <c r="Q1865"/>
  <c r="Q1864"/>
  <c r="Q1863"/>
  <c r="Q1862"/>
  <c r="Q1861"/>
  <c r="Q1860"/>
  <c r="Q1859"/>
  <c r="Q1858"/>
  <c r="Q1857"/>
  <c r="Q1856"/>
  <c r="Q1855"/>
  <c r="Q1854"/>
  <c r="Q1853"/>
  <c r="Q1852"/>
  <c r="Q1851"/>
  <c r="Q1850"/>
  <c r="Q1849"/>
  <c r="Q1848"/>
  <c r="Q1847"/>
  <c r="Q1846"/>
  <c r="Q1845"/>
  <c r="Q1844"/>
  <c r="Q1843"/>
  <c r="Q1842"/>
  <c r="Q1841"/>
  <c r="Q1840"/>
  <c r="Q1839"/>
  <c r="Q1838"/>
  <c r="Q1837"/>
  <c r="Q1836"/>
  <c r="Q1835"/>
  <c r="Q1834"/>
  <c r="Q1833"/>
  <c r="Q1832"/>
  <c r="Q1831"/>
  <c r="Q1830"/>
  <c r="Q1829"/>
  <c r="Q1828"/>
  <c r="Q1827"/>
  <c r="Q1826"/>
  <c r="Q1825"/>
  <c r="Q1824"/>
  <c r="Q1823"/>
  <c r="Q1822"/>
  <c r="Q1821"/>
  <c r="Q1820"/>
  <c r="Q1819"/>
  <c r="Q1818"/>
  <c r="Q1817"/>
  <c r="Q1816"/>
  <c r="Q1815"/>
  <c r="Q1814"/>
  <c r="Q1813"/>
  <c r="Q1812"/>
  <c r="Q1811"/>
  <c r="Q1810"/>
  <c r="Q1809"/>
  <c r="Q1808"/>
  <c r="Q1807"/>
  <c r="Q1806"/>
  <c r="Q1805"/>
  <c r="Q1804"/>
  <c r="Q1803"/>
  <c r="Q1802"/>
  <c r="Q1801"/>
  <c r="Q1800"/>
  <c r="Q1799"/>
  <c r="Q1798"/>
  <c r="Q1797"/>
  <c r="Q1796"/>
  <c r="Q1795"/>
  <c r="Q1794"/>
  <c r="Q1793"/>
  <c r="Q1792"/>
  <c r="Q1791"/>
  <c r="Q1790"/>
  <c r="Q1789"/>
  <c r="Q1788"/>
  <c r="Q1787"/>
  <c r="Q1786"/>
  <c r="Q1785"/>
  <c r="Q1784"/>
  <c r="Q1783"/>
  <c r="Q1782"/>
  <c r="Q1781"/>
  <c r="Q1780"/>
  <c r="Q1779"/>
  <c r="Q1778"/>
  <c r="Q1777"/>
  <c r="Q1776"/>
  <c r="Q1775"/>
  <c r="Q1774"/>
  <c r="Q1773"/>
  <c r="Q1772"/>
  <c r="Q1771"/>
  <c r="Q1770"/>
  <c r="Q1769"/>
  <c r="Q1768"/>
  <c r="Q1767"/>
  <c r="Q1766"/>
  <c r="Q1765"/>
  <c r="Q1764"/>
  <c r="Q1763"/>
  <c r="Q1762"/>
  <c r="Q1761"/>
  <c r="Q1760"/>
  <c r="Q1759"/>
  <c r="Q1758"/>
  <c r="Q1757"/>
  <c r="Q1756"/>
  <c r="Q1755"/>
  <c r="Q1754"/>
  <c r="Q1753"/>
  <c r="Q1752"/>
  <c r="Q1751"/>
  <c r="Q1750"/>
  <c r="Q1749"/>
  <c r="Q1748"/>
  <c r="Q1747"/>
  <c r="Q1746"/>
  <c r="Q1745"/>
  <c r="Q1744"/>
  <c r="Q1743"/>
  <c r="Q1742"/>
  <c r="Q1741"/>
  <c r="Q1740"/>
  <c r="Q1739"/>
  <c r="Q1738"/>
  <c r="Q1737"/>
  <c r="Q1736"/>
  <c r="Q1735"/>
  <c r="Q1734"/>
  <c r="Q1733"/>
  <c r="Q1732"/>
  <c r="Q1731"/>
  <c r="Q1730"/>
  <c r="Q1729"/>
  <c r="Q1728"/>
  <c r="Q1727"/>
  <c r="Q1726"/>
  <c r="Q1725"/>
  <c r="Q1724"/>
  <c r="Q1723"/>
  <c r="Q1722"/>
  <c r="Q1721"/>
  <c r="Q1720"/>
  <c r="Q1719"/>
  <c r="Q1718"/>
  <c r="Q1717"/>
  <c r="Q1716"/>
  <c r="Q1715"/>
  <c r="Q1714"/>
  <c r="Q1713"/>
  <c r="Q1712"/>
  <c r="Q1711"/>
  <c r="Q1710"/>
  <c r="Q1709"/>
  <c r="Q1708"/>
  <c r="Q1707"/>
  <c r="Q1706"/>
  <c r="Q1705"/>
  <c r="Q1704"/>
  <c r="Q1703"/>
  <c r="Q1702"/>
  <c r="Q1701"/>
  <c r="Q1700"/>
  <c r="Q1699"/>
  <c r="Q1698"/>
  <c r="Q1697"/>
  <c r="Q1696"/>
  <c r="Q1695"/>
  <c r="Q1694"/>
  <c r="Q1693"/>
  <c r="Q1692"/>
  <c r="Q1691"/>
  <c r="Q1690"/>
  <c r="Q1689"/>
  <c r="Q1688"/>
  <c r="Q1687"/>
  <c r="Q1686"/>
  <c r="Q1685"/>
  <c r="Q1684"/>
  <c r="Q1683"/>
  <c r="Q1682"/>
  <c r="Q1681"/>
  <c r="Q1680"/>
  <c r="Q1679"/>
  <c r="Q1678"/>
  <c r="Q1677"/>
  <c r="Q1676"/>
  <c r="Q1675"/>
  <c r="Q1674"/>
  <c r="Q1673"/>
  <c r="Q1672"/>
  <c r="Q1671"/>
  <c r="Q1670"/>
  <c r="Q1669"/>
  <c r="Q1668"/>
  <c r="Q1667"/>
  <c r="Q1666"/>
  <c r="Q1665"/>
  <c r="Q1664"/>
  <c r="Q1663"/>
  <c r="Q1662"/>
  <c r="Q1661"/>
  <c r="Q1660"/>
  <c r="Q1659"/>
  <c r="Q1658"/>
  <c r="Q1657"/>
  <c r="Q1656"/>
  <c r="Q1655"/>
  <c r="Q1654"/>
  <c r="Q1653"/>
  <c r="Q1652"/>
  <c r="Q1651"/>
  <c r="Q1650"/>
  <c r="Q1649"/>
  <c r="Q1648"/>
  <c r="Q1647"/>
  <c r="Q1646"/>
  <c r="Q1645"/>
  <c r="Q1644"/>
  <c r="Q1643"/>
  <c r="Q1642"/>
  <c r="Q1641"/>
  <c r="Q1640"/>
  <c r="Q1639"/>
  <c r="Q1638"/>
  <c r="Q1637"/>
  <c r="Q1636"/>
  <c r="Q1635"/>
  <c r="Q1634"/>
  <c r="Q1633"/>
  <c r="Q1632"/>
  <c r="Q1631"/>
  <c r="Q1630"/>
  <c r="Q1629"/>
  <c r="Q1628"/>
  <c r="Q1627"/>
  <c r="Q1626"/>
  <c r="Q1625"/>
  <c r="Q1624"/>
  <c r="Q1623"/>
  <c r="Q1622"/>
  <c r="Q1621"/>
  <c r="Q1620"/>
  <c r="Q1619"/>
  <c r="Q1618"/>
  <c r="Q1617"/>
  <c r="Q1616"/>
  <c r="Q1615"/>
  <c r="Q1614"/>
  <c r="Q1613"/>
  <c r="Q1612"/>
  <c r="Q1611"/>
  <c r="Q1610"/>
  <c r="Q1609"/>
  <c r="Q1608"/>
  <c r="Q1607"/>
  <c r="Q1606"/>
  <c r="Q1605"/>
  <c r="Q1604"/>
  <c r="Q1603"/>
  <c r="Q1602"/>
  <c r="Q1601"/>
  <c r="Q1600"/>
  <c r="Q1599"/>
  <c r="Q1598"/>
  <c r="Q1597"/>
  <c r="Q1596"/>
  <c r="Q1595"/>
  <c r="Q1594"/>
  <c r="Q1593"/>
  <c r="Q1592"/>
  <c r="Q1591"/>
  <c r="Q1590"/>
  <c r="Q1589"/>
  <c r="Q1588"/>
  <c r="Q1587"/>
  <c r="Q1586"/>
  <c r="Q1585"/>
  <c r="Q1584"/>
  <c r="Q1583"/>
  <c r="Q1582"/>
  <c r="Q1581"/>
  <c r="Q1580"/>
  <c r="Q1579"/>
  <c r="Q1578"/>
  <c r="Q1577"/>
  <c r="Q1576"/>
  <c r="Q1575"/>
  <c r="Q1574"/>
  <c r="Q1573"/>
  <c r="Q1572"/>
  <c r="Q1571"/>
  <c r="Q1570"/>
  <c r="Q1569"/>
  <c r="Q1568"/>
  <c r="Q1567"/>
  <c r="Q1566"/>
  <c r="Q1565"/>
  <c r="Q1564"/>
  <c r="Q1563"/>
  <c r="Q1562"/>
  <c r="Q1561"/>
  <c r="Q1560"/>
  <c r="Q1559"/>
  <c r="Q1558"/>
  <c r="Q1557"/>
  <c r="Q1556"/>
  <c r="Q1555"/>
  <c r="Q1554"/>
  <c r="Q1553"/>
  <c r="Q1552"/>
  <c r="Q1551"/>
  <c r="Q1550"/>
  <c r="Q1549"/>
  <c r="Q1548"/>
  <c r="Q1547"/>
  <c r="Q1546"/>
  <c r="Q1545"/>
  <c r="Q1544"/>
  <c r="Q1543"/>
  <c r="Q1542"/>
  <c r="Q1541"/>
  <c r="Q1540"/>
  <c r="Q1539"/>
  <c r="Q1538"/>
  <c r="Q1537"/>
  <c r="Q1536"/>
  <c r="Q1535"/>
  <c r="Q1534"/>
  <c r="Q1533"/>
  <c r="Q1532"/>
  <c r="Q1531"/>
  <c r="Q1530"/>
  <c r="Q1529"/>
  <c r="Q1528"/>
  <c r="Q1527"/>
  <c r="Q1526"/>
  <c r="Q1525"/>
  <c r="Q1524"/>
  <c r="Q1523"/>
  <c r="Q1522"/>
  <c r="Q1521"/>
  <c r="Q1520"/>
  <c r="Q1519"/>
  <c r="Q1518"/>
  <c r="Q1517"/>
  <c r="Q1516"/>
  <c r="Q1515"/>
  <c r="Q1514"/>
  <c r="Q1513"/>
  <c r="Q1512"/>
  <c r="Q1511"/>
  <c r="Q1510"/>
  <c r="Q1509"/>
  <c r="Q1508"/>
  <c r="Q1507"/>
  <c r="Q1506"/>
  <c r="Q1505"/>
  <c r="Q1504"/>
  <c r="Q1503"/>
  <c r="Q1502"/>
  <c r="Q1501"/>
  <c r="Q1500"/>
  <c r="Q1499"/>
  <c r="Q1498"/>
  <c r="Q1497"/>
  <c r="Q1496"/>
  <c r="Q1495"/>
  <c r="Q1494"/>
  <c r="Q1493"/>
  <c r="Q1492"/>
  <c r="Q1491"/>
  <c r="Q1490"/>
  <c r="Q1489"/>
  <c r="Q1488"/>
  <c r="Q1487"/>
  <c r="Q1486"/>
  <c r="Q1485"/>
  <c r="Q1484"/>
  <c r="Q1483"/>
  <c r="Q1482"/>
  <c r="Q1481"/>
  <c r="Q1480"/>
  <c r="Q1479"/>
  <c r="Q1478"/>
  <c r="Q1477"/>
  <c r="Q1476"/>
  <c r="Q1475"/>
  <c r="Q1474"/>
  <c r="Q1473"/>
  <c r="Q1472"/>
  <c r="Q1471"/>
  <c r="Q1470"/>
  <c r="Q1469"/>
  <c r="Q1468"/>
  <c r="Q1467"/>
  <c r="Q1466"/>
  <c r="Q1465"/>
  <c r="Q1464"/>
  <c r="Q1463"/>
  <c r="Q1462"/>
  <c r="Q1461"/>
  <c r="Q1460"/>
  <c r="Q1459"/>
  <c r="Q1458"/>
  <c r="Q1457"/>
  <c r="Q1456"/>
  <c r="Q1455"/>
  <c r="Q1454"/>
  <c r="Q1453"/>
  <c r="Q1452"/>
  <c r="Q1451"/>
  <c r="Q1450"/>
  <c r="Q1449"/>
  <c r="Q1448"/>
  <c r="Q1447"/>
  <c r="Q1446"/>
  <c r="Q1445"/>
  <c r="Q1444"/>
  <c r="Q1443"/>
  <c r="Q1442"/>
  <c r="Q1441"/>
  <c r="Q1440"/>
  <c r="Q1439"/>
  <c r="Q1438"/>
  <c r="Q1437"/>
  <c r="Q1436"/>
  <c r="Q1435"/>
  <c r="Q1434"/>
  <c r="Q1433"/>
  <c r="Q1432"/>
  <c r="Q1431"/>
  <c r="Q1430"/>
  <c r="Q1429"/>
  <c r="Q1428"/>
  <c r="Q1427"/>
  <c r="Q1426"/>
  <c r="Q1425"/>
  <c r="Q1424"/>
  <c r="Q1423"/>
  <c r="Q1422"/>
  <c r="Q1421"/>
  <c r="Q1420"/>
  <c r="Q1419"/>
  <c r="Q1418"/>
  <c r="Q1417"/>
  <c r="Q1416"/>
  <c r="Q1415"/>
  <c r="Q1414"/>
  <c r="Q1413"/>
  <c r="Q1412"/>
  <c r="Q1411"/>
  <c r="Q1410"/>
  <c r="Q1409"/>
  <c r="Q1408"/>
  <c r="Q1407"/>
  <c r="Q1406"/>
  <c r="Q1405"/>
  <c r="Q1404"/>
  <c r="Q1403"/>
  <c r="Q1402"/>
  <c r="Q1401"/>
  <c r="Q1400"/>
  <c r="Q1399"/>
  <c r="Q1398"/>
  <c r="Q1397"/>
  <c r="Q1396"/>
  <c r="Q1395"/>
  <c r="Q1394"/>
  <c r="Q1393"/>
  <c r="Q1392"/>
  <c r="Q1391"/>
  <c r="Q1390"/>
  <c r="Q1389"/>
  <c r="Q1388"/>
  <c r="Q1387"/>
  <c r="Q1386"/>
  <c r="Q1385"/>
  <c r="Q1384"/>
  <c r="Q1383"/>
  <c r="Q1382"/>
  <c r="Q1381"/>
  <c r="Q1380"/>
  <c r="Q1379"/>
  <c r="Q1378"/>
  <c r="Q1377"/>
  <c r="Q1376"/>
  <c r="Q1375"/>
  <c r="Q1374"/>
  <c r="Q1373"/>
  <c r="Q1372"/>
  <c r="Q1371"/>
  <c r="Q1370"/>
  <c r="Q1369"/>
  <c r="Q1368"/>
  <c r="Q1367"/>
  <c r="Q1366"/>
  <c r="Q1365"/>
  <c r="Q1364"/>
  <c r="Q1363"/>
  <c r="Q1362"/>
  <c r="Q1361"/>
  <c r="Q1360"/>
  <c r="Q1359"/>
  <c r="Q1358"/>
  <c r="Q1357"/>
  <c r="Q1356"/>
  <c r="Q1355"/>
  <c r="Q1354"/>
  <c r="Q1353"/>
  <c r="Q1352"/>
  <c r="Q1351"/>
  <c r="Q1350"/>
  <c r="Q1349"/>
  <c r="Q1348"/>
  <c r="Q1347"/>
  <c r="Q1346"/>
  <c r="Q1345"/>
  <c r="Q1344"/>
  <c r="Q1343"/>
  <c r="Q1342"/>
  <c r="Q1341"/>
  <c r="Q1340"/>
  <c r="Q1339"/>
  <c r="Q1338"/>
  <c r="Q1337"/>
  <c r="Q1336"/>
  <c r="Q1335"/>
  <c r="Q1334"/>
  <c r="Q1333"/>
  <c r="Q1332"/>
  <c r="Q1331"/>
  <c r="Q1330"/>
  <c r="Q1329"/>
  <c r="Q1328"/>
  <c r="Q1327"/>
  <c r="Q1326"/>
  <c r="Q1325"/>
  <c r="Q1324"/>
  <c r="Q1323"/>
  <c r="Q1322"/>
  <c r="Q1321"/>
  <c r="Q1320"/>
  <c r="Q1319"/>
  <c r="Q1318"/>
  <c r="Q1317"/>
  <c r="Q1316"/>
  <c r="Q1315"/>
  <c r="Q1314"/>
  <c r="Q1313"/>
  <c r="Q1312"/>
  <c r="Q1311"/>
  <c r="Q1310"/>
  <c r="Q1309"/>
  <c r="Q1308"/>
  <c r="Q1307"/>
  <c r="Q1306"/>
  <c r="Q1305"/>
  <c r="Q1304"/>
  <c r="Q1303"/>
  <c r="Q1302"/>
  <c r="Q1301"/>
  <c r="Q1300"/>
  <c r="Q1299"/>
  <c r="Q1298"/>
  <c r="Q1297"/>
  <c r="Q1296"/>
  <c r="Q1295"/>
  <c r="Q1294"/>
  <c r="Q1293"/>
  <c r="Q1292"/>
  <c r="Q1291"/>
  <c r="Q1290"/>
  <c r="Q1289"/>
  <c r="Q1288"/>
  <c r="Q1287"/>
  <c r="Q1286"/>
  <c r="Q1285"/>
  <c r="Q1284"/>
  <c r="Q1283"/>
  <c r="Q1282"/>
  <c r="Q1281"/>
  <c r="Q1280"/>
  <c r="Q1279"/>
  <c r="Q1278"/>
  <c r="Q1277"/>
  <c r="Q1276"/>
  <c r="Q1275"/>
  <c r="Q1274"/>
  <c r="Q1273"/>
  <c r="Q1272"/>
  <c r="Q1271"/>
  <c r="Q1270"/>
  <c r="Q1269"/>
  <c r="Q1268"/>
  <c r="Q1267"/>
  <c r="Q1266"/>
  <c r="Q1265"/>
  <c r="Q1264"/>
  <c r="Q1263"/>
  <c r="Q1262"/>
  <c r="Q1261"/>
  <c r="Q1260"/>
  <c r="Q1259"/>
  <c r="Q1258"/>
  <c r="Q1257"/>
  <c r="Q1256"/>
  <c r="Q1255"/>
  <c r="Q1254"/>
  <c r="Q1253"/>
  <c r="Q1252"/>
  <c r="Q1251"/>
  <c r="Q1250"/>
  <c r="Q1249"/>
  <c r="Q1248"/>
  <c r="Q1247"/>
  <c r="Q1246"/>
  <c r="Q1245"/>
  <c r="Q1244"/>
  <c r="Q1243"/>
  <c r="Q1242"/>
  <c r="Q1241"/>
  <c r="Q1240"/>
  <c r="Q1239"/>
  <c r="Q1238"/>
  <c r="Q1237"/>
  <c r="Q1236"/>
  <c r="Q1235"/>
  <c r="Q1234"/>
  <c r="Q1233"/>
  <c r="Q1232"/>
  <c r="Q1231"/>
  <c r="Q1230"/>
  <c r="Q1229"/>
  <c r="Q1228"/>
  <c r="Q1227"/>
  <c r="Q1226"/>
  <c r="Q1225"/>
  <c r="Q1224"/>
  <c r="Q1223"/>
  <c r="Q1222"/>
  <c r="Q1221"/>
  <c r="Q1220"/>
  <c r="Q1219"/>
  <c r="Q1218"/>
  <c r="Q1217"/>
  <c r="Q1216"/>
  <c r="Q1215"/>
  <c r="Q1214"/>
  <c r="Q1213"/>
  <c r="Q1212"/>
  <c r="Q1211"/>
  <c r="Q1210"/>
  <c r="Q1209"/>
  <c r="Q1208"/>
  <c r="Q1207"/>
  <c r="Q1206"/>
  <c r="Q1205"/>
  <c r="Q1204"/>
  <c r="Q1203"/>
  <c r="Q1202"/>
  <c r="Q1201"/>
  <c r="Q1200"/>
  <c r="Q1199"/>
  <c r="Q1198"/>
  <c r="Q1197"/>
  <c r="Q1196"/>
  <c r="Q1195"/>
  <c r="Q1194"/>
  <c r="Q1193"/>
  <c r="Q1192"/>
  <c r="Q1191"/>
  <c r="Q1190"/>
  <c r="Q1189"/>
  <c r="Q1188"/>
  <c r="Q1187"/>
  <c r="Q1186"/>
  <c r="Q1185"/>
  <c r="Q1184"/>
  <c r="Q1183"/>
  <c r="Q1182"/>
  <c r="Q1181"/>
  <c r="Q1180"/>
  <c r="Q1179"/>
  <c r="Q1178"/>
  <c r="Q1177"/>
  <c r="Q1176"/>
  <c r="Q1175"/>
  <c r="Q1174"/>
  <c r="Q1173"/>
  <c r="Q1172"/>
  <c r="Q1171"/>
  <c r="Q1170"/>
  <c r="Q1169"/>
  <c r="Q1168"/>
  <c r="Q1167"/>
  <c r="Q1166"/>
  <c r="Q1165"/>
  <c r="Q1164"/>
  <c r="Q1163"/>
  <c r="Q1162"/>
  <c r="Q1161"/>
  <c r="Q1160"/>
  <c r="Q1159"/>
  <c r="Q1158"/>
  <c r="Q1157"/>
  <c r="Q1156"/>
  <c r="Q1155"/>
  <c r="Q1154"/>
  <c r="Q1153"/>
  <c r="Q1152"/>
  <c r="Q1151"/>
  <c r="Q1150"/>
  <c r="Q1149"/>
  <c r="Q1148"/>
  <c r="Q1147"/>
  <c r="Q1146"/>
  <c r="Q1145"/>
  <c r="Q1144"/>
  <c r="Q1143"/>
  <c r="Q1142"/>
  <c r="Q1141"/>
  <c r="Q1140"/>
  <c r="Q1139"/>
  <c r="Q1138"/>
  <c r="Q1137"/>
  <c r="Q1136"/>
  <c r="Q1135"/>
  <c r="Q1134"/>
  <c r="Q1133"/>
  <c r="Q1132"/>
  <c r="Q1131"/>
  <c r="Q1130"/>
  <c r="Q1129"/>
  <c r="Q1128"/>
  <c r="Q1127"/>
  <c r="Q1126"/>
  <c r="Q1125"/>
  <c r="Q1124"/>
  <c r="Q1123"/>
  <c r="Q1122"/>
  <c r="Q1121"/>
  <c r="Q1120"/>
  <c r="Q1119"/>
  <c r="Q1118"/>
  <c r="Q1117"/>
  <c r="Q1116"/>
  <c r="Q1115"/>
  <c r="Q1114"/>
  <c r="Q1113"/>
  <c r="Q1112"/>
  <c r="Q1111"/>
  <c r="Q1110"/>
  <c r="Q1109"/>
  <c r="Q1108"/>
  <c r="Q1107"/>
  <c r="Q1106"/>
  <c r="Q1105"/>
  <c r="Q1104"/>
  <c r="Q1103"/>
  <c r="Q1102"/>
  <c r="Q1101"/>
  <c r="Q1100"/>
  <c r="Q1099"/>
  <c r="Q1098"/>
  <c r="Q1097"/>
  <c r="Q1096"/>
  <c r="Q1095"/>
  <c r="Q1094"/>
  <c r="Q1093"/>
  <c r="Q1092"/>
  <c r="Q1091"/>
  <c r="Q1090"/>
  <c r="Q1089"/>
  <c r="Q1088"/>
  <c r="Q1087"/>
  <c r="Q1086"/>
  <c r="Q1085"/>
  <c r="Q1084"/>
  <c r="Q1083"/>
  <c r="Q1082"/>
  <c r="Q1081"/>
  <c r="Q1080"/>
  <c r="Q1079"/>
  <c r="Q1078"/>
  <c r="Q1077"/>
  <c r="Q1076"/>
  <c r="Q1075"/>
  <c r="Q1074"/>
  <c r="Q1073"/>
  <c r="Q1072"/>
  <c r="Q1071"/>
  <c r="Q1070"/>
  <c r="Q1069"/>
  <c r="Q1068"/>
  <c r="Q1067"/>
  <c r="Q1066"/>
  <c r="Q1065"/>
  <c r="Q1064"/>
  <c r="Q1063"/>
  <c r="Q1062"/>
  <c r="Q1061"/>
  <c r="Q1060"/>
  <c r="Q1059"/>
  <c r="Q1058"/>
  <c r="Q1057"/>
  <c r="Q1056"/>
  <c r="Q1055"/>
  <c r="Q1054"/>
  <c r="Q1053"/>
  <c r="Q1052"/>
  <c r="Q1051"/>
  <c r="Q1050"/>
  <c r="Q1049"/>
  <c r="Q1048"/>
  <c r="Q1047"/>
  <c r="Q1046"/>
  <c r="Q1045"/>
  <c r="Q1044"/>
  <c r="Q1043"/>
  <c r="Q1042"/>
  <c r="Q1041"/>
  <c r="Q1040"/>
  <c r="Q1039"/>
  <c r="Q1038"/>
  <c r="Q1037"/>
  <c r="Q1036"/>
  <c r="Q1035"/>
  <c r="Q1034"/>
  <c r="Q1033"/>
  <c r="Q1032"/>
  <c r="Q1031"/>
  <c r="Q1030"/>
  <c r="Q1029"/>
  <c r="Q1028"/>
  <c r="Q1027"/>
  <c r="Q1026"/>
  <c r="Q1025"/>
  <c r="Q1024"/>
  <c r="Q1023"/>
  <c r="Q1022"/>
  <c r="Q1021"/>
  <c r="Q1020"/>
  <c r="Q1019"/>
  <c r="Q1018"/>
  <c r="Q1017"/>
  <c r="Q1016"/>
  <c r="Q1015"/>
  <c r="Q1014"/>
  <c r="Q1013"/>
  <c r="Q1012"/>
  <c r="Q1011"/>
  <c r="Q1010"/>
  <c r="Q1009"/>
  <c r="Q1008"/>
  <c r="Q1007"/>
  <c r="Q1006"/>
  <c r="Q1005"/>
  <c r="Q1004"/>
  <c r="Q1003"/>
  <c r="Q1002"/>
  <c r="Q1001"/>
  <c r="Q1000"/>
  <c r="Q999"/>
  <c r="Q998"/>
  <c r="Q997"/>
  <c r="Q996"/>
  <c r="Q995"/>
  <c r="Q994"/>
  <c r="Q993"/>
  <c r="Q992"/>
  <c r="Q991"/>
  <c r="Q990"/>
  <c r="Q989"/>
  <c r="Q988"/>
  <c r="Q987"/>
  <c r="Q986"/>
  <c r="Q985"/>
  <c r="Q984"/>
  <c r="Q983"/>
  <c r="Q982"/>
  <c r="Q981"/>
  <c r="Q980"/>
  <c r="Q979"/>
  <c r="Q978"/>
  <c r="Q977"/>
  <c r="Q976"/>
  <c r="Q975"/>
  <c r="Q974"/>
  <c r="Q973"/>
  <c r="Q972"/>
  <c r="Q971"/>
  <c r="Q970"/>
  <c r="Q969"/>
  <c r="Q968"/>
  <c r="Q967"/>
  <c r="Q966"/>
  <c r="Q965"/>
  <c r="Q964"/>
  <c r="Q963"/>
  <c r="Q962"/>
  <c r="Q961"/>
  <c r="Q960"/>
  <c r="Q959"/>
  <c r="Q958"/>
  <c r="Q957"/>
  <c r="Q956"/>
  <c r="Q955"/>
  <c r="Q954"/>
  <c r="Q953"/>
  <c r="Q952"/>
  <c r="Q951"/>
  <c r="Q950"/>
  <c r="Q949"/>
  <c r="Q948"/>
  <c r="Q947"/>
  <c r="Q946"/>
  <c r="Q945"/>
  <c r="Q944"/>
  <c r="Q943"/>
  <c r="Q942"/>
  <c r="Q941"/>
  <c r="Q940"/>
  <c r="Q939"/>
  <c r="Q938"/>
  <c r="Q937"/>
  <c r="Q936"/>
  <c r="Q935"/>
  <c r="Q934"/>
  <c r="Q933"/>
  <c r="Q932"/>
  <c r="Q931"/>
  <c r="Q930"/>
  <c r="Q929"/>
  <c r="Q928"/>
  <c r="Q927"/>
  <c r="Q926"/>
  <c r="Q925"/>
  <c r="Q924"/>
  <c r="Q923"/>
  <c r="Q922"/>
  <c r="Q921"/>
  <c r="Q920"/>
  <c r="Q919"/>
  <c r="Q918"/>
  <c r="Q917"/>
  <c r="Q916"/>
  <c r="Q915"/>
  <c r="Q914"/>
  <c r="Q913"/>
  <c r="Q912"/>
  <c r="Q911"/>
  <c r="Q910"/>
  <c r="Q909"/>
  <c r="Q908"/>
  <c r="Q907"/>
  <c r="Q906"/>
  <c r="Q905"/>
  <c r="Q904"/>
  <c r="Q903"/>
  <c r="Q902"/>
  <c r="Q901"/>
  <c r="Q900"/>
  <c r="Q899"/>
  <c r="Q898"/>
  <c r="Q897"/>
  <c r="Q896"/>
  <c r="Q895"/>
  <c r="Q894"/>
  <c r="Q893"/>
  <c r="Q892"/>
  <c r="Q891"/>
  <c r="Q890"/>
  <c r="Q889"/>
  <c r="Q888"/>
  <c r="Q887"/>
  <c r="Q886"/>
  <c r="Q885"/>
  <c r="Q884"/>
  <c r="Q883"/>
  <c r="Q882"/>
  <c r="Q881"/>
  <c r="Q880"/>
  <c r="Q879"/>
  <c r="Q878"/>
  <c r="Q877"/>
  <c r="Q876"/>
  <c r="Q875"/>
  <c r="Q874"/>
  <c r="Q873"/>
  <c r="Q872"/>
  <c r="Q871"/>
  <c r="Q870"/>
  <c r="Q869"/>
  <c r="Q868"/>
  <c r="Q867"/>
  <c r="Q866"/>
  <c r="Q865"/>
  <c r="Q864"/>
  <c r="Q863"/>
  <c r="Q862"/>
  <c r="Q861"/>
  <c r="Q860"/>
  <c r="Q859"/>
  <c r="Q858"/>
  <c r="Q857"/>
  <c r="Q856"/>
  <c r="Q855"/>
  <c r="Q854"/>
  <c r="Q853"/>
  <c r="Q852"/>
  <c r="Q851"/>
  <c r="Q850"/>
  <c r="Q849"/>
  <c r="Q848"/>
  <c r="Q847"/>
  <c r="Q846"/>
  <c r="Q845"/>
  <c r="Q844"/>
  <c r="Q843"/>
  <c r="Q842"/>
  <c r="Q841"/>
  <c r="Q840"/>
  <c r="Q839"/>
  <c r="Q838"/>
  <c r="Q837"/>
  <c r="Q836"/>
  <c r="Q835"/>
  <c r="Q834"/>
  <c r="Q833"/>
  <c r="Q832"/>
  <c r="Q831"/>
  <c r="Q830"/>
  <c r="Q829"/>
  <c r="Q828"/>
  <c r="Q827"/>
  <c r="Q826"/>
  <c r="Q825"/>
  <c r="Q824"/>
  <c r="Q823"/>
  <c r="Q822"/>
  <c r="Q821"/>
  <c r="Q820"/>
  <c r="Q819"/>
  <c r="Q818"/>
  <c r="Q817"/>
  <c r="Q816"/>
  <c r="Q815"/>
  <c r="Q814"/>
  <c r="Q813"/>
  <c r="Q812"/>
  <c r="Q811"/>
  <c r="Q810"/>
  <c r="Q809"/>
  <c r="Q808"/>
  <c r="Q807"/>
  <c r="Q806"/>
  <c r="Q805"/>
  <c r="Q804"/>
  <c r="Q803"/>
  <c r="Q802"/>
  <c r="Q801"/>
  <c r="Q800"/>
  <c r="Q799"/>
  <c r="Q798"/>
  <c r="Q797"/>
  <c r="Q796"/>
  <c r="Q795"/>
  <c r="Q794"/>
  <c r="Q793"/>
  <c r="Q792"/>
  <c r="Q791"/>
  <c r="Q790"/>
  <c r="Q789"/>
  <c r="Q788"/>
  <c r="Q787"/>
  <c r="Q786"/>
  <c r="Q785"/>
  <c r="Q784"/>
  <c r="Q783"/>
  <c r="Q782"/>
  <c r="Q781"/>
  <c r="Q780"/>
  <c r="Q779"/>
  <c r="Q778"/>
  <c r="Q777"/>
  <c r="Q776"/>
  <c r="Q775"/>
  <c r="Q774"/>
  <c r="Q773"/>
  <c r="Q772"/>
  <c r="Q771"/>
  <c r="Q770"/>
  <c r="Q769"/>
  <c r="Q768"/>
  <c r="Q767"/>
  <c r="Q766"/>
  <c r="Q765"/>
  <c r="Q764"/>
  <c r="Q763"/>
  <c r="Q762"/>
  <c r="Q761"/>
  <c r="Q760"/>
  <c r="Q759"/>
  <c r="Q758"/>
  <c r="Q757"/>
  <c r="Q756"/>
  <c r="Q755"/>
  <c r="Q754"/>
  <c r="Q753"/>
  <c r="Q752"/>
  <c r="Q751"/>
  <c r="Q750"/>
  <c r="Q749"/>
  <c r="Q748"/>
  <c r="Q747"/>
  <c r="Q746"/>
  <c r="Q745"/>
  <c r="Q744"/>
  <c r="Q743"/>
  <c r="Q742"/>
  <c r="Q741"/>
  <c r="Q740"/>
  <c r="Q739"/>
  <c r="Q738"/>
  <c r="Q737"/>
  <c r="Q736"/>
  <c r="Q735"/>
  <c r="Q734"/>
  <c r="Q733"/>
  <c r="Q732"/>
  <c r="Q731"/>
  <c r="Q730"/>
  <c r="Q729"/>
  <c r="Q728"/>
  <c r="Q727"/>
  <c r="Q726"/>
  <c r="Q725"/>
  <c r="Q724"/>
  <c r="Q723"/>
  <c r="Q722"/>
  <c r="Q721"/>
  <c r="Q720"/>
  <c r="Q719"/>
  <c r="Q718"/>
  <c r="Q717"/>
  <c r="Q716"/>
  <c r="Q715"/>
  <c r="Q714"/>
  <c r="Q713"/>
  <c r="Q712"/>
  <c r="Q711"/>
  <c r="Q710"/>
  <c r="Q709"/>
  <c r="Q708"/>
  <c r="Q707"/>
  <c r="Q706"/>
  <c r="Q705"/>
  <c r="Q704"/>
  <c r="Q703"/>
  <c r="Q702"/>
  <c r="Q701"/>
  <c r="Q700"/>
  <c r="Q699"/>
  <c r="Q698"/>
  <c r="Q697"/>
  <c r="Q696"/>
  <c r="Q695"/>
  <c r="Q694"/>
  <c r="Q693"/>
  <c r="Q692"/>
  <c r="Q691"/>
  <c r="Q690"/>
  <c r="Q689"/>
  <c r="Q688"/>
  <c r="Q687"/>
  <c r="Q686"/>
  <c r="Q685"/>
  <c r="Q684"/>
  <c r="Q683"/>
  <c r="Q682"/>
  <c r="Q681"/>
  <c r="Q680"/>
  <c r="Q679"/>
  <c r="Q678"/>
  <c r="Q677"/>
  <c r="Q676"/>
  <c r="Q675"/>
  <c r="Q674"/>
  <c r="Q673"/>
  <c r="Q672"/>
  <c r="Q671"/>
  <c r="Q670"/>
  <c r="Q669"/>
  <c r="Q668"/>
  <c r="Q667"/>
  <c r="Q666"/>
  <c r="Q665"/>
  <c r="Q664"/>
  <c r="Q663"/>
  <c r="Q662"/>
  <c r="Q661"/>
  <c r="Q660"/>
  <c r="Q659"/>
  <c r="Q658"/>
  <c r="Q657"/>
  <c r="Q656"/>
  <c r="Q655"/>
  <c r="Q654"/>
  <c r="Q653"/>
  <c r="Q652"/>
  <c r="Q651"/>
  <c r="Q650"/>
  <c r="Q649"/>
  <c r="Q648"/>
  <c r="Q647"/>
  <c r="Q646"/>
  <c r="Q645"/>
  <c r="Q644"/>
  <c r="Q643"/>
  <c r="Q642"/>
  <c r="Q641"/>
  <c r="Q640"/>
  <c r="Q639"/>
  <c r="Q638"/>
  <c r="Q637"/>
  <c r="Q636"/>
  <c r="Q635"/>
  <c r="Q634"/>
  <c r="Q633"/>
  <c r="Q632"/>
  <c r="Q631"/>
  <c r="Q630"/>
  <c r="Q629"/>
  <c r="Q628"/>
  <c r="Q627"/>
  <c r="Q626"/>
  <c r="Q625"/>
  <c r="Q624"/>
  <c r="Q623"/>
  <c r="Q622"/>
  <c r="Q621"/>
  <c r="Q620"/>
  <c r="Q619"/>
  <c r="Q618"/>
  <c r="Q617"/>
  <c r="Q616"/>
  <c r="Q615"/>
  <c r="Q614"/>
  <c r="Q613"/>
  <c r="Q612"/>
  <c r="Q611"/>
  <c r="Q610"/>
  <c r="Q609"/>
  <c r="Q608"/>
  <c r="Q607"/>
  <c r="Q606"/>
  <c r="Q605"/>
  <c r="Q604"/>
  <c r="Q603"/>
  <c r="Q602"/>
  <c r="Q601"/>
  <c r="Q600"/>
  <c r="Q599"/>
  <c r="Q598"/>
  <c r="Q597"/>
  <c r="Q596"/>
  <c r="Q595"/>
  <c r="Q594"/>
  <c r="Q593"/>
  <c r="Q592"/>
  <c r="Q591"/>
  <c r="Q590"/>
  <c r="Q589"/>
  <c r="Q588"/>
  <c r="Q587"/>
  <c r="Q586"/>
  <c r="Q585"/>
  <c r="Q584"/>
  <c r="Q583"/>
  <c r="Q582"/>
  <c r="Q581"/>
  <c r="Q580"/>
  <c r="Q579"/>
  <c r="Q578"/>
  <c r="Q577"/>
  <c r="Q576"/>
  <c r="Q575"/>
  <c r="Q574"/>
  <c r="Q573"/>
  <c r="Q572"/>
  <c r="Q571"/>
  <c r="Q570"/>
  <c r="Q569"/>
  <c r="Q568"/>
  <c r="Q567"/>
  <c r="Q566"/>
  <c r="Q565"/>
  <c r="Q564"/>
  <c r="Q563"/>
  <c r="Q562"/>
  <c r="Q561"/>
  <c r="Q560"/>
  <c r="Q559"/>
  <c r="Q558"/>
  <c r="Q557"/>
  <c r="Q556"/>
  <c r="Q555"/>
  <c r="Q554"/>
  <c r="Q553"/>
  <c r="Q552"/>
  <c r="Q551"/>
  <c r="Q550"/>
  <c r="Q549"/>
  <c r="Q548"/>
  <c r="Q547"/>
  <c r="Q546"/>
  <c r="Q545"/>
  <c r="Q544"/>
  <c r="Q543"/>
  <c r="Q542"/>
  <c r="Q541"/>
  <c r="Q540"/>
  <c r="Q539"/>
  <c r="Q538"/>
  <c r="Q537"/>
  <c r="Q536"/>
  <c r="Q535"/>
  <c r="Q534"/>
  <c r="Q533"/>
  <c r="Q532"/>
  <c r="Q531"/>
  <c r="Q530"/>
  <c r="Q529"/>
  <c r="Q528"/>
  <c r="Q527"/>
  <c r="Q526"/>
  <c r="Q525"/>
  <c r="Q524"/>
  <c r="Q523"/>
  <c r="Q522"/>
  <c r="Q521"/>
  <c r="Q520"/>
  <c r="Q519"/>
  <c r="Q518"/>
  <c r="Q517"/>
  <c r="Q516"/>
  <c r="Q515"/>
  <c r="Q514"/>
  <c r="Q513"/>
  <c r="Q512"/>
  <c r="Q511"/>
  <c r="Q510"/>
  <c r="Q509"/>
  <c r="Q508"/>
  <c r="Q507"/>
  <c r="Q506"/>
  <c r="Q505"/>
  <c r="Q504"/>
  <c r="Q503"/>
  <c r="Q502"/>
  <c r="Q501"/>
  <c r="Q500"/>
  <c r="Q499"/>
  <c r="Q498"/>
  <c r="Q497"/>
  <c r="Q496"/>
  <c r="Q495"/>
  <c r="Q494"/>
  <c r="Q493"/>
  <c r="Q492"/>
  <c r="Q491"/>
  <c r="Q490"/>
  <c r="Q489"/>
  <c r="Q488"/>
  <c r="Q487"/>
  <c r="Q486"/>
  <c r="Q485"/>
  <c r="Q484"/>
  <c r="Q483"/>
  <c r="Q482"/>
  <c r="Q481"/>
  <c r="Q480"/>
  <c r="Q479"/>
  <c r="Q478"/>
  <c r="Q477"/>
  <c r="Q476"/>
  <c r="Q475"/>
  <c r="Q474"/>
  <c r="Q473"/>
  <c r="Q472"/>
  <c r="Q471"/>
  <c r="Q470"/>
  <c r="Q469"/>
  <c r="Q468"/>
  <c r="Q467"/>
  <c r="Q466"/>
  <c r="Q465"/>
  <c r="Q464"/>
  <c r="Q463"/>
  <c r="Q462"/>
  <c r="Q461"/>
  <c r="Q460"/>
  <c r="Q459"/>
  <c r="Q458"/>
  <c r="Q457"/>
  <c r="Q456"/>
  <c r="Q455"/>
  <c r="Q454"/>
  <c r="Q453"/>
  <c r="Q452"/>
  <c r="Q451"/>
  <c r="Q450"/>
  <c r="Q449"/>
  <c r="Q448"/>
  <c r="Q447"/>
  <c r="Q446"/>
  <c r="Q445"/>
  <c r="Q444"/>
  <c r="Q443"/>
  <c r="Q442"/>
  <c r="Q441"/>
  <c r="Q440"/>
  <c r="Q439"/>
  <c r="Q438"/>
  <c r="Q437"/>
  <c r="Q436"/>
  <c r="Q435"/>
  <c r="Q434"/>
  <c r="Q433"/>
  <c r="Q432"/>
  <c r="Q431"/>
  <c r="Q430"/>
  <c r="Q429"/>
  <c r="Q428"/>
  <c r="Q427"/>
  <c r="Q426"/>
  <c r="Q425"/>
  <c r="Q424"/>
  <c r="Q423"/>
  <c r="Q422"/>
  <c r="Q421"/>
  <c r="Q420"/>
  <c r="Q419"/>
  <c r="Q418"/>
  <c r="Q417"/>
  <c r="Q416"/>
  <c r="Q415"/>
  <c r="Q414"/>
  <c r="Q413"/>
  <c r="Q412"/>
  <c r="Q411"/>
  <c r="Q410"/>
  <c r="Q409"/>
  <c r="Q408"/>
  <c r="Q407"/>
  <c r="Q406"/>
  <c r="Q405"/>
  <c r="Q404"/>
  <c r="Q403"/>
  <c r="Q402"/>
  <c r="Q401"/>
  <c r="Q400"/>
  <c r="Q399"/>
  <c r="Q398"/>
  <c r="Q397"/>
  <c r="Q396"/>
  <c r="Q395"/>
  <c r="Q394"/>
  <c r="Q393"/>
  <c r="Q392"/>
  <c r="Q391"/>
  <c r="Q390"/>
  <c r="Q389"/>
  <c r="Q388"/>
  <c r="Q387"/>
  <c r="Q386"/>
  <c r="Q385"/>
  <c r="Q384"/>
  <c r="Q383"/>
  <c r="Q382"/>
  <c r="Q381"/>
  <c r="Q380"/>
  <c r="Q379"/>
  <c r="Q378"/>
  <c r="Q377"/>
  <c r="Q376"/>
  <c r="Q375"/>
  <c r="Q374"/>
  <c r="Q373"/>
  <c r="Q372"/>
  <c r="Q371"/>
  <c r="Q370"/>
  <c r="Q369"/>
  <c r="Q368"/>
  <c r="Q367"/>
  <c r="Q366"/>
  <c r="Q365"/>
  <c r="Q364"/>
  <c r="Q363"/>
  <c r="Q362"/>
  <c r="Q361"/>
  <c r="Q360"/>
  <c r="Q359"/>
  <c r="Q358"/>
  <c r="Q357"/>
  <c r="Q356"/>
  <c r="Q355"/>
  <c r="Q354"/>
  <c r="Q353"/>
  <c r="Q352"/>
  <c r="Q351"/>
  <c r="Q350"/>
  <c r="Q349"/>
  <c r="Q348"/>
  <c r="Q347"/>
  <c r="Q346"/>
  <c r="Q345"/>
  <c r="Q344"/>
  <c r="Q343"/>
  <c r="Q342"/>
  <c r="Q341"/>
  <c r="Q340"/>
  <c r="Q339"/>
  <c r="Q338"/>
  <c r="Q337"/>
  <c r="Q336"/>
  <c r="Q335"/>
  <c r="Q334"/>
  <c r="Q333"/>
  <c r="Q332"/>
  <c r="Q331"/>
  <c r="Q330"/>
  <c r="Q329"/>
  <c r="Q328"/>
  <c r="Q327"/>
  <c r="Q326"/>
  <c r="Q325"/>
  <c r="Q324"/>
  <c r="Q323"/>
  <c r="Q322"/>
  <c r="Q321"/>
  <c r="Q320"/>
  <c r="Q319"/>
  <c r="Q318"/>
  <c r="Q317"/>
  <c r="Q316"/>
  <c r="Q315"/>
  <c r="Q314"/>
  <c r="Q313"/>
  <c r="Q312"/>
  <c r="Q311"/>
  <c r="Q310"/>
  <c r="Q309"/>
  <c r="Q308"/>
  <c r="Q307"/>
  <c r="Q306"/>
  <c r="Q305"/>
  <c r="Q304"/>
  <c r="Q303"/>
  <c r="Q302"/>
  <c r="Q301"/>
  <c r="Q300"/>
  <c r="Q299"/>
  <c r="Q298"/>
  <c r="Q297"/>
  <c r="Q296"/>
  <c r="Q295"/>
  <c r="Q294"/>
  <c r="Q293"/>
  <c r="Q292"/>
  <c r="Q291"/>
  <c r="Q290"/>
  <c r="Q289"/>
  <c r="Q288"/>
  <c r="Q287"/>
  <c r="Q286"/>
  <c r="Q285"/>
  <c r="Q284"/>
  <c r="Q283"/>
  <c r="Q282"/>
  <c r="Q281"/>
  <c r="Q280"/>
  <c r="Q279"/>
  <c r="Q278"/>
  <c r="Q277"/>
  <c r="Q276"/>
  <c r="Q275"/>
  <c r="Q274"/>
  <c r="Q273"/>
  <c r="Q272"/>
  <c r="Q271"/>
  <c r="Q270"/>
  <c r="Q269"/>
  <c r="Q268"/>
  <c r="Q267"/>
  <c r="Q266"/>
  <c r="Q265"/>
  <c r="Q264"/>
  <c r="Q263"/>
  <c r="Q262"/>
  <c r="Q261"/>
  <c r="Q260"/>
  <c r="Q259"/>
  <c r="Q258"/>
  <c r="Q257"/>
  <c r="Q256"/>
  <c r="Q255"/>
  <c r="Q254"/>
  <c r="Q253"/>
  <c r="Q252"/>
  <c r="Q251"/>
  <c r="Q250"/>
  <c r="Q249"/>
  <c r="Q248"/>
  <c r="Q247"/>
  <c r="Q246"/>
  <c r="Q245"/>
  <c r="Q244"/>
  <c r="Q243"/>
  <c r="Q242"/>
  <c r="Q241"/>
  <c r="Q240"/>
  <c r="Q239"/>
  <c r="Q238"/>
  <c r="Q237"/>
  <c r="Q236"/>
  <c r="Q235"/>
  <c r="Q234"/>
  <c r="Q233"/>
  <c r="Q232"/>
  <c r="Q231"/>
  <c r="Q230"/>
  <c r="Q229"/>
  <c r="Q228"/>
  <c r="Q227"/>
  <c r="Q226"/>
  <c r="Q225"/>
  <c r="Q224"/>
  <c r="Q223"/>
  <c r="Q222"/>
  <c r="Q221"/>
  <c r="Q220"/>
  <c r="Q219"/>
  <c r="Q218"/>
  <c r="Q217"/>
  <c r="Q216"/>
  <c r="Q215"/>
  <c r="Q214"/>
  <c r="Q213"/>
  <c r="Q212"/>
  <c r="Q211"/>
  <c r="Q210"/>
  <c r="Q209"/>
  <c r="Q208"/>
  <c r="Q207"/>
  <c r="Q206"/>
  <c r="Q205"/>
  <c r="Q204"/>
  <c r="Q203"/>
  <c r="Q202"/>
  <c r="Q201"/>
  <c r="Q200"/>
  <c r="Q199"/>
  <c r="Q198"/>
  <c r="Q197"/>
  <c r="Q196"/>
  <c r="Q195"/>
  <c r="Q194"/>
  <c r="Q193"/>
  <c r="Q192"/>
  <c r="Q191"/>
  <c r="Q190"/>
  <c r="Q189"/>
  <c r="Q188"/>
  <c r="Q187"/>
  <c r="Q186"/>
  <c r="Q185"/>
  <c r="Q184"/>
  <c r="Q183"/>
  <c r="Q182"/>
  <c r="Q181"/>
  <c r="Q180"/>
  <c r="Q179"/>
  <c r="Q178"/>
  <c r="Q177"/>
  <c r="Q176"/>
  <c r="Q175"/>
  <c r="Q174"/>
  <c r="Q173"/>
  <c r="Q172"/>
  <c r="Q171"/>
  <c r="Q170"/>
  <c r="Q169"/>
  <c r="Q168"/>
  <c r="Q167"/>
  <c r="Q166"/>
  <c r="Q165"/>
  <c r="Q164"/>
  <c r="Q163"/>
  <c r="Q162"/>
  <c r="Q161"/>
  <c r="Q160"/>
  <c r="Q159"/>
  <c r="Q158"/>
  <c r="Q157"/>
  <c r="Q156"/>
  <c r="Q155"/>
  <c r="Q154"/>
  <c r="Q153"/>
  <c r="Q152"/>
  <c r="Q151"/>
  <c r="Q150"/>
  <c r="Q149"/>
  <c r="Q148"/>
  <c r="Q147"/>
  <c r="Q146"/>
  <c r="Q145"/>
  <c r="Q144"/>
  <c r="Q143"/>
  <c r="Q142"/>
  <c r="Q141"/>
  <c r="Q140"/>
  <c r="Q139"/>
  <c r="Q138"/>
  <c r="Q137"/>
  <c r="Q136"/>
  <c r="Q135"/>
  <c r="Q134"/>
  <c r="Q133"/>
  <c r="Q132"/>
  <c r="Q131"/>
  <c r="Q130"/>
  <c r="Q129"/>
  <c r="Q128"/>
  <c r="Q127"/>
  <c r="Q126"/>
  <c r="Q125"/>
  <c r="Q124"/>
  <c r="Q123"/>
  <c r="Q122"/>
  <c r="Q121"/>
  <c r="Q120"/>
  <c r="Q119"/>
  <c r="Q118"/>
  <c r="Q117"/>
  <c r="Q116"/>
  <c r="Q115"/>
  <c r="Q114"/>
  <c r="Q113"/>
  <c r="Q112"/>
  <c r="Q111"/>
  <c r="Q110"/>
  <c r="Q109"/>
  <c r="Q108"/>
  <c r="Q107"/>
  <c r="Q106"/>
  <c r="Q105"/>
  <c r="Q104"/>
  <c r="Q103"/>
  <c r="Q102"/>
  <c r="Q101"/>
  <c r="Q100"/>
  <c r="Q99"/>
  <c r="Q98"/>
  <c r="Q97"/>
  <c r="Q96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Q47"/>
  <c r="Q46"/>
  <c r="Q45"/>
  <c r="Q44"/>
  <c r="Q43"/>
  <c r="Q42"/>
  <c r="Q41"/>
  <c r="Q40"/>
  <c r="Q39"/>
  <c r="Q38"/>
  <c r="Q37"/>
  <c r="Q36"/>
  <c r="Q35"/>
  <c r="Q34"/>
  <c r="Q33"/>
  <c r="P964"/>
  <c r="P963"/>
  <c r="P962"/>
  <c r="P961"/>
  <c r="P960"/>
  <c r="P959"/>
  <c r="P958"/>
  <c r="P957"/>
  <c r="P956"/>
  <c r="P955"/>
  <c r="P954"/>
  <c r="P953"/>
  <c r="P952"/>
  <c r="P951"/>
  <c r="P950"/>
  <c r="P949"/>
  <c r="P948"/>
  <c r="P947"/>
  <c r="P946"/>
  <c r="P945"/>
  <c r="P944"/>
  <c r="P943"/>
  <c r="P942"/>
  <c r="P941"/>
  <c r="P940"/>
  <c r="P939"/>
  <c r="P938"/>
  <c r="P937"/>
  <c r="P936"/>
  <c r="P935"/>
  <c r="P934"/>
  <c r="P933"/>
  <c r="P932"/>
  <c r="P931"/>
  <c r="P930"/>
  <c r="P929"/>
  <c r="P928"/>
  <c r="P927"/>
  <c r="P926"/>
  <c r="P925"/>
  <c r="P924"/>
  <c r="P923"/>
  <c r="P922"/>
  <c r="P921"/>
  <c r="P920"/>
  <c r="P919"/>
  <c r="P918"/>
  <c r="P917"/>
  <c r="P916"/>
  <c r="P915"/>
  <c r="P914"/>
  <c r="P913"/>
  <c r="P912"/>
  <c r="P911"/>
  <c r="P910"/>
  <c r="P909"/>
  <c r="P908"/>
  <c r="P907"/>
  <c r="P906"/>
  <c r="P905"/>
  <c r="P904"/>
  <c r="P903"/>
  <c r="P902"/>
  <c r="P901"/>
  <c r="P900"/>
  <c r="P899"/>
  <c r="P898"/>
  <c r="P897"/>
  <c r="P896"/>
  <c r="P895"/>
  <c r="P894"/>
  <c r="P893"/>
  <c r="P892"/>
  <c r="P891"/>
  <c r="P890"/>
  <c r="P889"/>
  <c r="P888"/>
  <c r="P887"/>
  <c r="P886"/>
  <c r="P885"/>
  <c r="P884"/>
  <c r="P883"/>
  <c r="P882"/>
  <c r="P881"/>
  <c r="P880"/>
  <c r="P879"/>
  <c r="P878"/>
  <c r="P877"/>
  <c r="P876"/>
  <c r="P875"/>
  <c r="P874"/>
  <c r="P873"/>
  <c r="P872"/>
  <c r="P871"/>
  <c r="P870"/>
  <c r="P869"/>
  <c r="P868"/>
  <c r="P867"/>
  <c r="P866"/>
  <c r="P865"/>
  <c r="P864"/>
  <c r="P863"/>
  <c r="P862"/>
  <c r="P861"/>
  <c r="P860"/>
  <c r="P859"/>
  <c r="P858"/>
  <c r="P857"/>
  <c r="P856"/>
  <c r="P855"/>
  <c r="P854"/>
  <c r="P853"/>
  <c r="P852"/>
  <c r="P851"/>
  <c r="P850"/>
  <c r="P849"/>
  <c r="P848"/>
  <c r="P847"/>
  <c r="P846"/>
  <c r="P845"/>
  <c r="P844"/>
  <c r="P843"/>
  <c r="P842"/>
  <c r="P841"/>
  <c r="P840"/>
  <c r="P839"/>
  <c r="P838"/>
  <c r="P837"/>
  <c r="P836"/>
  <c r="P835"/>
  <c r="P834"/>
  <c r="P833"/>
  <c r="P832"/>
  <c r="P831"/>
  <c r="P830"/>
  <c r="P829"/>
  <c r="P828"/>
  <c r="P827"/>
  <c r="P826"/>
  <c r="P825"/>
  <c r="P824"/>
  <c r="P823"/>
  <c r="P822"/>
  <c r="P821"/>
  <c r="P820"/>
  <c r="P819"/>
  <c r="P818"/>
  <c r="P817"/>
  <c r="P816"/>
  <c r="P815"/>
  <c r="P814"/>
  <c r="P813"/>
  <c r="P812"/>
  <c r="P811"/>
  <c r="P810"/>
  <c r="P809"/>
  <c r="P808"/>
  <c r="P807"/>
  <c r="P806"/>
  <c r="P805"/>
  <c r="P804"/>
  <c r="P803"/>
  <c r="P802"/>
  <c r="P801"/>
  <c r="P800"/>
  <c r="P799"/>
  <c r="P798"/>
  <c r="P797"/>
  <c r="P796"/>
  <c r="P795"/>
  <c r="P794"/>
  <c r="P793"/>
  <c r="P792"/>
  <c r="P791"/>
  <c r="P790"/>
  <c r="P789"/>
  <c r="P788"/>
  <c r="P787"/>
  <c r="P786"/>
  <c r="P785"/>
  <c r="P784"/>
  <c r="P783"/>
  <c r="P782"/>
  <c r="P781"/>
  <c r="P780"/>
  <c r="P779"/>
  <c r="P778"/>
  <c r="P777"/>
  <c r="P776"/>
  <c r="P775"/>
  <c r="P774"/>
  <c r="P773"/>
  <c r="P772"/>
  <c r="P771"/>
  <c r="P770"/>
  <c r="P769"/>
  <c r="P768"/>
  <c r="P767"/>
  <c r="P766"/>
  <c r="P765"/>
  <c r="P764"/>
  <c r="P763"/>
  <c r="P762"/>
  <c r="P761"/>
  <c r="P760"/>
  <c r="P759"/>
  <c r="P758"/>
  <c r="P757"/>
  <c r="P756"/>
  <c r="P755"/>
  <c r="P754"/>
  <c r="P753"/>
  <c r="P752"/>
  <c r="P751"/>
  <c r="P750"/>
  <c r="P749"/>
  <c r="P748"/>
  <c r="P747"/>
  <c r="P746"/>
  <c r="P745"/>
  <c r="P744"/>
  <c r="P743"/>
  <c r="P742"/>
  <c r="P741"/>
  <c r="P740"/>
  <c r="P739"/>
  <c r="P738"/>
  <c r="P737"/>
  <c r="P736"/>
  <c r="P735"/>
  <c r="P734"/>
  <c r="P733"/>
  <c r="P732"/>
  <c r="P731"/>
  <c r="P730"/>
  <c r="P729"/>
  <c r="P728"/>
  <c r="P727"/>
  <c r="P726"/>
  <c r="P725"/>
  <c r="P724"/>
  <c r="P723"/>
  <c r="P722"/>
  <c r="P721"/>
  <c r="P720"/>
  <c r="P719"/>
  <c r="P718"/>
  <c r="P717"/>
  <c r="P716"/>
  <c r="P715"/>
  <c r="P714"/>
  <c r="P713"/>
  <c r="P712"/>
  <c r="P711"/>
  <c r="P710"/>
  <c r="P709"/>
  <c r="P708"/>
  <c r="P707"/>
  <c r="P706"/>
  <c r="P705"/>
  <c r="P704"/>
  <c r="P703"/>
  <c r="P702"/>
  <c r="P701"/>
  <c r="P700"/>
  <c r="P699"/>
  <c r="P698"/>
  <c r="P697"/>
  <c r="P696"/>
  <c r="P695"/>
  <c r="P694"/>
  <c r="P693"/>
  <c r="P692"/>
  <c r="P691"/>
  <c r="P690"/>
  <c r="P689"/>
  <c r="P688"/>
  <c r="P687"/>
  <c r="P686"/>
  <c r="P685"/>
  <c r="P684"/>
  <c r="P683"/>
  <c r="P682"/>
  <c r="P681"/>
  <c r="P680"/>
  <c r="P679"/>
  <c r="P678"/>
  <c r="P677"/>
  <c r="P676"/>
  <c r="P675"/>
  <c r="P674"/>
  <c r="P673"/>
  <c r="P672"/>
  <c r="P671"/>
  <c r="P670"/>
  <c r="P669"/>
  <c r="P668"/>
  <c r="P667"/>
  <c r="P666"/>
  <c r="P665"/>
  <c r="P664"/>
  <c r="P663"/>
  <c r="P662"/>
  <c r="P661"/>
  <c r="P660"/>
  <c r="P659"/>
  <c r="P658"/>
  <c r="P657"/>
  <c r="P656"/>
  <c r="P655"/>
  <c r="P654"/>
  <c r="P653"/>
  <c r="P652"/>
  <c r="P651"/>
  <c r="P650"/>
  <c r="P649"/>
  <c r="P648"/>
  <c r="P647"/>
  <c r="P646"/>
  <c r="P645"/>
  <c r="P644"/>
  <c r="P643"/>
  <c r="P642"/>
  <c r="P641"/>
  <c r="P640"/>
  <c r="P639"/>
  <c r="P638"/>
  <c r="P637"/>
  <c r="P636"/>
  <c r="P635"/>
  <c r="P634"/>
  <c r="P633"/>
  <c r="P632"/>
  <c r="P631"/>
  <c r="P630"/>
  <c r="P629"/>
  <c r="P628"/>
  <c r="P627"/>
  <c r="P626"/>
  <c r="P625"/>
  <c r="P624"/>
  <c r="P623"/>
  <c r="P622"/>
  <c r="P621"/>
  <c r="P620"/>
  <c r="P619"/>
  <c r="P618"/>
  <c r="P617"/>
  <c r="P616"/>
  <c r="P615"/>
  <c r="P614"/>
  <c r="P613"/>
  <c r="P612"/>
  <c r="P611"/>
  <c r="P610"/>
  <c r="P609"/>
  <c r="P608"/>
  <c r="P607"/>
  <c r="P606"/>
  <c r="P605"/>
  <c r="P604"/>
  <c r="P603"/>
  <c r="P602"/>
  <c r="P601"/>
  <c r="P600"/>
  <c r="P599"/>
  <c r="P598"/>
  <c r="P597"/>
  <c r="P596"/>
  <c r="P595"/>
  <c r="P594"/>
  <c r="P593"/>
  <c r="P592"/>
  <c r="P591"/>
  <c r="P590"/>
  <c r="P589"/>
  <c r="P588"/>
  <c r="P587"/>
  <c r="P586"/>
  <c r="P585"/>
  <c r="P584"/>
  <c r="P583"/>
  <c r="P582"/>
  <c r="P581"/>
  <c r="P580"/>
  <c r="P579"/>
  <c r="P578"/>
  <c r="P577"/>
  <c r="P576"/>
  <c r="P575"/>
  <c r="P574"/>
  <c r="P573"/>
  <c r="P572"/>
  <c r="P571"/>
  <c r="P570"/>
  <c r="P569"/>
  <c r="P568"/>
  <c r="P567"/>
  <c r="P566"/>
  <c r="P565"/>
  <c r="P564"/>
  <c r="P563"/>
  <c r="P562"/>
  <c r="P561"/>
  <c r="P560"/>
  <c r="P559"/>
  <c r="P558"/>
  <c r="P557"/>
  <c r="P556"/>
  <c r="P555"/>
  <c r="P554"/>
  <c r="P553"/>
  <c r="P552"/>
  <c r="P551"/>
  <c r="P550"/>
  <c r="P549"/>
  <c r="P548"/>
  <c r="P547"/>
  <c r="P546"/>
  <c r="P545"/>
  <c r="P544"/>
  <c r="P543"/>
  <c r="P542"/>
  <c r="P541"/>
  <c r="P540"/>
  <c r="P539"/>
  <c r="P538"/>
  <c r="P537"/>
  <c r="P536"/>
  <c r="P535"/>
  <c r="P534"/>
  <c r="P533"/>
  <c r="P532"/>
  <c r="P531"/>
  <c r="P530"/>
  <c r="P529"/>
  <c r="P528"/>
  <c r="P527"/>
  <c r="P526"/>
  <c r="P525"/>
  <c r="P524"/>
  <c r="P523"/>
  <c r="P522"/>
  <c r="P521"/>
  <c r="P520"/>
  <c r="P519"/>
  <c r="P518"/>
  <c r="P517"/>
  <c r="P516"/>
  <c r="P515"/>
  <c r="P514"/>
  <c r="P513"/>
  <c r="P512"/>
  <c r="P511"/>
  <c r="P510"/>
  <c r="P509"/>
  <c r="P508"/>
  <c r="P507"/>
  <c r="P506"/>
  <c r="P505"/>
  <c r="P504"/>
  <c r="P503"/>
  <c r="P502"/>
  <c r="P501"/>
  <c r="P500"/>
  <c r="P499"/>
  <c r="P498"/>
  <c r="P497"/>
  <c r="P496"/>
  <c r="P495"/>
  <c r="P494"/>
  <c r="P493"/>
  <c r="P492"/>
  <c r="P491"/>
  <c r="P490"/>
  <c r="P489"/>
  <c r="P488"/>
  <c r="P487"/>
  <c r="P486"/>
  <c r="P485"/>
  <c r="P484"/>
  <c r="P483"/>
  <c r="P482"/>
  <c r="P481"/>
  <c r="P480"/>
  <c r="P479"/>
  <c r="P478"/>
  <c r="P477"/>
  <c r="P476"/>
  <c r="P475"/>
  <c r="P474"/>
  <c r="P473"/>
  <c r="P472"/>
  <c r="P471"/>
  <c r="P470"/>
  <c r="P469"/>
  <c r="P468"/>
  <c r="P467"/>
  <c r="P466"/>
  <c r="P465"/>
  <c r="P464"/>
  <c r="P463"/>
  <c r="P462"/>
  <c r="P461"/>
  <c r="P460"/>
  <c r="P459"/>
  <c r="P458"/>
  <c r="P457"/>
  <c r="P456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965"/>
  <c r="P1397"/>
  <c r="P1396"/>
  <c r="P1395"/>
  <c r="P1393"/>
  <c r="P1392"/>
  <c r="P1363"/>
  <c r="P1362"/>
  <c r="P1360"/>
  <c r="P1359"/>
  <c r="P1358"/>
  <c r="P1357"/>
  <c r="P1356"/>
  <c r="P1355"/>
  <c r="P1354"/>
  <c r="P1353"/>
  <c r="P1352"/>
  <c r="P1351"/>
  <c r="P1350"/>
  <c r="P1349"/>
  <c r="P1348"/>
  <c r="P1347"/>
  <c r="P1346"/>
  <c r="P1345"/>
  <c r="P1344"/>
  <c r="P1343"/>
  <c r="P1342"/>
  <c r="P1341"/>
  <c r="P1340"/>
  <c r="P1339"/>
  <c r="P1337"/>
  <c r="P1336"/>
  <c r="P1335"/>
  <c r="P1334"/>
  <c r="P1333"/>
  <c r="P1332"/>
  <c r="P1331"/>
  <c r="P1330"/>
  <c r="P1329"/>
  <c r="P1328"/>
  <c r="P1327"/>
  <c r="P1326"/>
  <c r="P1325"/>
  <c r="P1324"/>
  <c r="P1323"/>
  <c r="P1322"/>
  <c r="P1321"/>
  <c r="P1320"/>
  <c r="P1319"/>
  <c r="P1318"/>
  <c r="P1317"/>
  <c r="P1316"/>
  <c r="P1315"/>
  <c r="P1313"/>
  <c r="P1312"/>
  <c r="P1311"/>
  <c r="P1310"/>
  <c r="P1309"/>
  <c r="P1308"/>
  <c r="P1307"/>
  <c r="P1306"/>
  <c r="P1305"/>
  <c r="P1304"/>
  <c r="P1303"/>
  <c r="P1302"/>
  <c r="P1301"/>
  <c r="P1300"/>
  <c r="P1299"/>
  <c r="P1298"/>
  <c r="P1297"/>
  <c r="P1296"/>
  <c r="P1295"/>
  <c r="P1294"/>
  <c r="P1293"/>
  <c r="P1292"/>
  <c r="P1291"/>
  <c r="P1290"/>
  <c r="P1289"/>
  <c r="P1288"/>
  <c r="P1287"/>
  <c r="P1286"/>
  <c r="P1285"/>
  <c r="P1284"/>
  <c r="P1283"/>
  <c r="P1281"/>
  <c r="P1280"/>
  <c r="P1279"/>
  <c r="P1278"/>
  <c r="P1277"/>
  <c r="P1276"/>
  <c r="P1275"/>
  <c r="P1274"/>
  <c r="P1273"/>
  <c r="P1272"/>
  <c r="P1271"/>
  <c r="P1270"/>
  <c r="P1269"/>
  <c r="P1268"/>
  <c r="P1267"/>
  <c r="P1266"/>
  <c r="P1265"/>
  <c r="P1264"/>
  <c r="P1263"/>
  <c r="P1262"/>
  <c r="P1261"/>
  <c r="P1260"/>
  <c r="P1259"/>
  <c r="P1258"/>
  <c r="P1257"/>
  <c r="P1256"/>
  <c r="P1255"/>
  <c r="P1254"/>
  <c r="P1253"/>
  <c r="P1251"/>
  <c r="P1250"/>
  <c r="P1249"/>
  <c r="P1248"/>
  <c r="P1247"/>
  <c r="P1246"/>
  <c r="P1245"/>
  <c r="P1244"/>
  <c r="P1243"/>
  <c r="P1242"/>
  <c r="P1240"/>
  <c r="P1239"/>
  <c r="P1237"/>
  <c r="P1236"/>
  <c r="P1234"/>
  <c r="P1233"/>
  <c r="P1232"/>
  <c r="P1231"/>
  <c r="P1230"/>
  <c r="P1229"/>
  <c r="P1228"/>
  <c r="P1227"/>
  <c r="P1226"/>
  <c r="P1225"/>
  <c r="P1224"/>
  <c r="P1222"/>
  <c r="P1221"/>
  <c r="P1220"/>
  <c r="P1219"/>
  <c r="P1218"/>
  <c r="P1217"/>
  <c r="P1216"/>
  <c r="P1215"/>
  <c r="P1213"/>
  <c r="P1212"/>
  <c r="P1211"/>
  <c r="P1210"/>
  <c r="P1209"/>
  <c r="P1208"/>
  <c r="P1207"/>
  <c r="P1206"/>
  <c r="P1205"/>
  <c r="P1204"/>
  <c r="P1203"/>
  <c r="P1202"/>
  <c r="P1201"/>
  <c r="P1200"/>
  <c r="P1199"/>
  <c r="P1198"/>
  <c r="P1197"/>
  <c r="P1196"/>
  <c r="P1194"/>
  <c r="P1193"/>
  <c r="P1192"/>
  <c r="P1191"/>
  <c r="P1190"/>
  <c r="P1189"/>
  <c r="P1188"/>
  <c r="P1187"/>
  <c r="P1186"/>
  <c r="P1185"/>
  <c r="P1181"/>
  <c r="P1180"/>
  <c r="P1179"/>
  <c r="P1177"/>
  <c r="P1176"/>
  <c r="P1174"/>
  <c r="P1173"/>
  <c r="P1171"/>
  <c r="P1170"/>
  <c r="P1169"/>
  <c r="P1168"/>
  <c r="P1167"/>
  <c r="P1166"/>
  <c r="P1165"/>
  <c r="P1164"/>
  <c r="P1163"/>
  <c r="P1162"/>
  <c r="P1161"/>
  <c r="P1160"/>
  <c r="P1158"/>
  <c r="P1157"/>
  <c r="P1156"/>
  <c r="P1155"/>
  <c r="P1153"/>
  <c r="P1152"/>
  <c r="P1151"/>
  <c r="P1150"/>
  <c r="P1149"/>
  <c r="P1148"/>
  <c r="P1147"/>
  <c r="P1145"/>
  <c r="P1144"/>
  <c r="P1143"/>
  <c r="P1142"/>
  <c r="P1141"/>
  <c r="P1140"/>
  <c r="P1139"/>
  <c r="P1138"/>
  <c r="P1137"/>
  <c r="P1136"/>
  <c r="P1135"/>
  <c r="P1134"/>
  <c r="P1133"/>
  <c r="P1132"/>
  <c r="P1131"/>
  <c r="P1130"/>
  <c r="P1129"/>
  <c r="P1128"/>
  <c r="P1127"/>
  <c r="P1126"/>
  <c r="P1125"/>
  <c r="P1122"/>
  <c r="P1121"/>
  <c r="P1120"/>
  <c r="P1119"/>
  <c r="P1118"/>
  <c r="P1117"/>
  <c r="P1116"/>
  <c r="P1115"/>
  <c r="P1114"/>
  <c r="P1113"/>
  <c r="P1112"/>
  <c r="P1111"/>
  <c r="P1110"/>
  <c r="P1109"/>
  <c r="P1108"/>
  <c r="P1107"/>
  <c r="P1106"/>
  <c r="P1104"/>
  <c r="P1103"/>
  <c r="P1102"/>
  <c r="P1101"/>
  <c r="P1100"/>
  <c r="P1099"/>
  <c r="P1098"/>
  <c r="P1096"/>
  <c r="P1095"/>
  <c r="P1094"/>
  <c r="P1093"/>
  <c r="P1092"/>
  <c r="P1091"/>
  <c r="P1090"/>
  <c r="P1088"/>
  <c r="P1087"/>
  <c r="P1086"/>
  <c r="P1085"/>
  <c r="P1084"/>
  <c r="P1083"/>
  <c r="P1081"/>
  <c r="P1080"/>
  <c r="P1079"/>
  <c r="P1078"/>
  <c r="P1077"/>
  <c r="P1076"/>
  <c r="P1074"/>
  <c r="P1073"/>
  <c r="P1072"/>
  <c r="P1071"/>
  <c r="P1069"/>
  <c r="P1068"/>
  <c r="P1067"/>
  <c r="P1066"/>
  <c r="P1065"/>
  <c r="P1064"/>
  <c r="P1063"/>
  <c r="P1062"/>
  <c r="P1061"/>
  <c r="P1060"/>
  <c r="P1058"/>
  <c r="P1057"/>
  <c r="P1056"/>
  <c r="P1055"/>
  <c r="P1054"/>
  <c r="P1053"/>
  <c r="P1052"/>
  <c r="P1051"/>
  <c r="P1050"/>
  <c r="P1049"/>
  <c r="P1048"/>
  <c r="P1047"/>
  <c r="P1046"/>
  <c r="P1045"/>
  <c r="P1044"/>
  <c r="P1043"/>
  <c r="P1042"/>
  <c r="P1041"/>
  <c r="P1040"/>
  <c r="P1039"/>
  <c r="P1038"/>
  <c r="P1037"/>
  <c r="P1036"/>
  <c r="P1035"/>
  <c r="P1034"/>
  <c r="P1033"/>
  <c r="P1032"/>
  <c r="P1031"/>
  <c r="P1029"/>
  <c r="P1028"/>
  <c r="P1027"/>
  <c r="P1026"/>
  <c r="P1025"/>
  <c r="P1024"/>
  <c r="P1023"/>
  <c r="P1022"/>
  <c r="P1021"/>
  <c r="P1020"/>
  <c r="P1019"/>
  <c r="P1018"/>
  <c r="P1016"/>
  <c r="P1015"/>
  <c r="P1014"/>
  <c r="P1013"/>
  <c r="P1011"/>
  <c r="P1010"/>
  <c r="P1009"/>
  <c r="P1008"/>
  <c r="P1007"/>
  <c r="P1006"/>
  <c r="P1005"/>
  <c r="P1004"/>
  <c r="P1002"/>
  <c r="P1001"/>
  <c r="P1000"/>
  <c r="P997"/>
  <c r="P996"/>
  <c r="P995"/>
  <c r="P994"/>
  <c r="P993"/>
  <c r="P992"/>
  <c r="P991"/>
  <c r="P990"/>
  <c r="P989"/>
  <c r="P988"/>
  <c r="P987"/>
  <c r="P986"/>
  <c r="P985"/>
  <c r="P984"/>
  <c r="P983"/>
  <c r="P982"/>
  <c r="P981"/>
  <c r="P979"/>
  <c r="P978"/>
  <c r="P977"/>
  <c r="P976"/>
  <c r="P975"/>
  <c r="P974"/>
  <c r="P973"/>
  <c r="P972"/>
  <c r="P971"/>
  <c r="P970"/>
  <c r="P969"/>
  <c r="P968"/>
  <c r="P967"/>
  <c r="P966"/>
  <c r="P1124"/>
  <c r="P1123"/>
  <c r="P1012"/>
  <c r="P1082"/>
  <c r="P1017"/>
  <c r="P998"/>
  <c r="P980"/>
  <c r="P1105"/>
  <c r="P1097"/>
  <c r="P1089"/>
  <c r="P1075"/>
  <c r="P1003"/>
  <c r="P999"/>
  <c r="P2076" i="16"/>
  <c r="O2"/>
  <c r="AB2"/>
  <c r="O3"/>
  <c r="AB3"/>
  <c r="O4"/>
  <c r="AB4"/>
  <c r="O5"/>
  <c r="AB5"/>
  <c r="O6"/>
  <c r="AB6"/>
  <c r="O7"/>
  <c r="AB7"/>
  <c r="O8"/>
  <c r="AB8"/>
  <c r="O9"/>
  <c r="AB9"/>
  <c r="O10"/>
  <c r="AB10"/>
  <c r="O11"/>
  <c r="AB11"/>
  <c r="O12"/>
  <c r="AB12"/>
  <c r="O13"/>
  <c r="AB13"/>
  <c r="O14"/>
  <c r="AB14"/>
  <c r="O15"/>
  <c r="AB15"/>
  <c r="O16"/>
  <c r="AB16"/>
  <c r="O17"/>
  <c r="AB17"/>
  <c r="O18"/>
  <c r="AB18"/>
  <c r="O19"/>
  <c r="AB19"/>
  <c r="O20"/>
  <c r="AB20"/>
  <c r="O21"/>
  <c r="AB21"/>
  <c r="O22"/>
  <c r="AB22"/>
  <c r="O23"/>
  <c r="AB23"/>
  <c r="O24"/>
  <c r="AB24"/>
  <c r="O25"/>
  <c r="AB25"/>
  <c r="O26"/>
  <c r="AB26"/>
  <c r="O27"/>
  <c r="AB27"/>
  <c r="O28"/>
  <c r="AB28"/>
  <c r="O29"/>
  <c r="AB29"/>
  <c r="O30"/>
  <c r="AB30"/>
  <c r="O31"/>
  <c r="AB31"/>
  <c r="O32"/>
  <c r="AB32"/>
  <c r="O33"/>
  <c r="AB33"/>
  <c r="O34"/>
  <c r="AB34"/>
  <c r="O35"/>
  <c r="AB35"/>
  <c r="O36"/>
  <c r="AB36"/>
  <c r="O37"/>
  <c r="AB37"/>
  <c r="O38"/>
  <c r="AB38"/>
  <c r="O39"/>
  <c r="AB39"/>
  <c r="O40"/>
  <c r="AB40"/>
  <c r="O41"/>
  <c r="AB41"/>
  <c r="O42"/>
  <c r="AB42"/>
  <c r="O43"/>
  <c r="AB43"/>
  <c r="O44"/>
  <c r="AB44"/>
  <c r="O45"/>
  <c r="AB45"/>
  <c r="O46"/>
  <c r="AB46"/>
  <c r="O47"/>
  <c r="AB47"/>
  <c r="O48"/>
  <c r="AB48"/>
  <c r="O49"/>
  <c r="AB49"/>
  <c r="O50"/>
  <c r="AB50"/>
  <c r="O51"/>
  <c r="AB51"/>
  <c r="O52"/>
  <c r="AB52"/>
  <c r="O53"/>
  <c r="AB53"/>
  <c r="O54"/>
  <c r="AB54"/>
  <c r="O55"/>
  <c r="AB55"/>
  <c r="O56"/>
  <c r="AB56"/>
  <c r="O57"/>
  <c r="AB57"/>
  <c r="O58"/>
  <c r="AB58"/>
  <c r="O59"/>
  <c r="AB59"/>
  <c r="O60"/>
  <c r="AB60"/>
  <c r="O61"/>
  <c r="AB61"/>
  <c r="O62"/>
  <c r="AB62"/>
  <c r="O63"/>
  <c r="AB63"/>
  <c r="O64"/>
  <c r="AB64"/>
  <c r="O65"/>
  <c r="AB65"/>
  <c r="O66"/>
  <c r="AB66"/>
  <c r="O67"/>
  <c r="AB67"/>
  <c r="O68"/>
  <c r="AB68"/>
  <c r="O69"/>
  <c r="AB69"/>
  <c r="O70"/>
  <c r="AB70"/>
  <c r="O71"/>
  <c r="AB71"/>
  <c r="O72"/>
  <c r="AB72"/>
  <c r="O73"/>
  <c r="AB73"/>
  <c r="O74"/>
  <c r="AB74"/>
  <c r="O75"/>
  <c r="AB75"/>
  <c r="O76"/>
  <c r="AB76"/>
  <c r="O77"/>
  <c r="AB77"/>
  <c r="O78"/>
  <c r="AB78"/>
  <c r="O79"/>
  <c r="AB79"/>
  <c r="O80"/>
  <c r="AB80"/>
  <c r="O81"/>
  <c r="AB81"/>
  <c r="O82"/>
  <c r="AB82"/>
  <c r="O83"/>
  <c r="AB83"/>
  <c r="O84"/>
  <c r="AB84"/>
  <c r="O85"/>
  <c r="AB85"/>
  <c r="O86"/>
  <c r="AB86"/>
  <c r="O87"/>
  <c r="AB87"/>
  <c r="O88"/>
  <c r="AB88"/>
  <c r="O89"/>
  <c r="AB89"/>
  <c r="O90"/>
  <c r="AB90"/>
  <c r="O91"/>
  <c r="AB91"/>
  <c r="O92"/>
  <c r="AB92"/>
  <c r="O93"/>
  <c r="AB93"/>
  <c r="O94"/>
  <c r="AB94"/>
  <c r="O95"/>
  <c r="AB95"/>
  <c r="O96"/>
  <c r="AB96"/>
  <c r="O97"/>
  <c r="AB97"/>
  <c r="O98"/>
  <c r="AB98"/>
  <c r="O99"/>
  <c r="AB99"/>
  <c r="O100"/>
  <c r="AB100"/>
  <c r="O101"/>
  <c r="AB101"/>
  <c r="O102"/>
  <c r="AB102"/>
  <c r="O103"/>
  <c r="AB103"/>
  <c r="O104"/>
  <c r="AB104"/>
  <c r="O105"/>
  <c r="AB105"/>
  <c r="O106"/>
  <c r="AB106"/>
  <c r="O107"/>
  <c r="AB107"/>
  <c r="O108"/>
  <c r="AB108"/>
  <c r="O109"/>
  <c r="AB109"/>
  <c r="O110"/>
  <c r="AB110"/>
  <c r="O111"/>
  <c r="AB111"/>
  <c r="O112"/>
  <c r="AB112"/>
  <c r="O113"/>
  <c r="AB113"/>
  <c r="O114"/>
  <c r="AB114"/>
  <c r="O115"/>
  <c r="AB115"/>
  <c r="O116"/>
  <c r="AB116"/>
  <c r="O117"/>
  <c r="AB117"/>
  <c r="O118"/>
  <c r="AB118"/>
  <c r="O119"/>
  <c r="AB119"/>
  <c r="O120"/>
  <c r="AB120"/>
  <c r="O121"/>
  <c r="AB121"/>
  <c r="O122"/>
  <c r="AB122"/>
  <c r="O123"/>
  <c r="AB123"/>
  <c r="O124"/>
  <c r="AB124"/>
  <c r="O125"/>
  <c r="AB125"/>
  <c r="O126"/>
  <c r="AB126"/>
  <c r="O127"/>
  <c r="AB127"/>
  <c r="O128"/>
  <c r="AB128"/>
  <c r="O129"/>
  <c r="AB129"/>
  <c r="O130"/>
  <c r="AB130"/>
  <c r="O131"/>
  <c r="AB131"/>
  <c r="O132"/>
  <c r="AB132"/>
  <c r="O133"/>
  <c r="AB133"/>
  <c r="O134"/>
  <c r="AB134"/>
  <c r="O135"/>
  <c r="AB135"/>
  <c r="O136"/>
  <c r="AB136"/>
  <c r="O137"/>
  <c r="AB137"/>
  <c r="O138"/>
  <c r="AB138"/>
  <c r="O139"/>
  <c r="AB139"/>
  <c r="O140"/>
  <c r="AB140"/>
  <c r="O141"/>
  <c r="AB141"/>
  <c r="O142"/>
  <c r="AB142"/>
  <c r="O143"/>
  <c r="AB143"/>
  <c r="O144"/>
  <c r="AB144"/>
  <c r="O145"/>
  <c r="AB145"/>
  <c r="O146"/>
  <c r="AB146"/>
  <c r="O147"/>
  <c r="AB147"/>
  <c r="O148"/>
  <c r="AB148"/>
  <c r="O149"/>
  <c r="AB149"/>
  <c r="O150"/>
  <c r="AB150"/>
  <c r="O151"/>
  <c r="AB151"/>
  <c r="O152"/>
  <c r="AB152"/>
  <c r="O153"/>
  <c r="AB153"/>
  <c r="O154"/>
  <c r="AB154"/>
  <c r="O155"/>
  <c r="AB155"/>
  <c r="O156"/>
  <c r="AB156"/>
  <c r="O157"/>
  <c r="AB157"/>
  <c r="O158"/>
  <c r="AB158"/>
  <c r="O159"/>
  <c r="AB159"/>
  <c r="O160"/>
  <c r="AB160"/>
  <c r="O161"/>
  <c r="AB161"/>
  <c r="O162"/>
  <c r="AB162"/>
  <c r="O163"/>
  <c r="AB163"/>
  <c r="O164"/>
  <c r="AB164"/>
  <c r="O165"/>
  <c r="AB165"/>
  <c r="O166"/>
  <c r="AB166"/>
  <c r="O167"/>
  <c r="AB167"/>
  <c r="O168"/>
  <c r="AB168"/>
  <c r="O169"/>
  <c r="AB169"/>
  <c r="O170"/>
  <c r="AB170"/>
  <c r="O171"/>
  <c r="AB171"/>
  <c r="O172"/>
  <c r="AB172"/>
  <c r="O173"/>
  <c r="AB173"/>
  <c r="O174"/>
  <c r="AB174"/>
  <c r="O175"/>
  <c r="AB175"/>
  <c r="O176"/>
  <c r="AB176"/>
  <c r="O177"/>
  <c r="AB177"/>
  <c r="O178"/>
  <c r="AB178"/>
  <c r="O179"/>
  <c r="AB179"/>
  <c r="O180"/>
  <c r="AB180"/>
  <c r="O181"/>
  <c r="AB181"/>
  <c r="O182"/>
  <c r="AB182"/>
  <c r="O183"/>
  <c r="AB183"/>
  <c r="O184"/>
  <c r="AB184"/>
  <c r="O185"/>
  <c r="AB185"/>
  <c r="O186"/>
  <c r="AB186"/>
  <c r="O187"/>
  <c r="AB187"/>
  <c r="O188"/>
  <c r="AB188"/>
  <c r="O189"/>
  <c r="AB189"/>
  <c r="O190"/>
  <c r="AB190"/>
  <c r="O191"/>
  <c r="AB191"/>
  <c r="O192"/>
  <c r="AB192"/>
  <c r="O193"/>
  <c r="AB193"/>
  <c r="O194"/>
  <c r="AB194"/>
  <c r="O195"/>
  <c r="AB195"/>
  <c r="O196"/>
  <c r="AB196"/>
  <c r="O197"/>
  <c r="AB197"/>
  <c r="O198"/>
  <c r="AB198"/>
  <c r="O199"/>
  <c r="AB199"/>
  <c r="O200"/>
  <c r="AB200"/>
  <c r="O201"/>
  <c r="AB201"/>
  <c r="O202"/>
  <c r="AB202"/>
  <c r="O203"/>
  <c r="AB203"/>
  <c r="O204"/>
  <c r="AB204"/>
  <c r="O205"/>
  <c r="AB205"/>
  <c r="O206"/>
  <c r="AB206"/>
  <c r="O207"/>
  <c r="AB207"/>
  <c r="O208"/>
  <c r="AB208"/>
  <c r="O209"/>
  <c r="AB209"/>
  <c r="O210"/>
  <c r="AB210"/>
  <c r="O211"/>
  <c r="AB211"/>
  <c r="O212"/>
  <c r="AB212"/>
  <c r="O213"/>
  <c r="AB213"/>
  <c r="O214"/>
  <c r="AB214"/>
  <c r="O215"/>
  <c r="AB215"/>
  <c r="O216"/>
  <c r="AB216"/>
  <c r="O217"/>
  <c r="AB217"/>
  <c r="O218"/>
  <c r="AB218"/>
  <c r="O219"/>
  <c r="AB219"/>
  <c r="O220"/>
  <c r="AB220"/>
  <c r="O221"/>
  <c r="AB221"/>
  <c r="O222"/>
  <c r="AB222"/>
  <c r="O223"/>
  <c r="AB223"/>
  <c r="O224"/>
  <c r="AB224"/>
  <c r="O225"/>
  <c r="AB225"/>
  <c r="O226"/>
  <c r="AB226"/>
  <c r="O227"/>
  <c r="AB227"/>
  <c r="O228"/>
  <c r="AB228"/>
  <c r="O229"/>
  <c r="AB229"/>
  <c r="O230"/>
  <c r="AB230"/>
  <c r="O231"/>
  <c r="AB231"/>
  <c r="O232"/>
  <c r="AB232"/>
  <c r="O233"/>
  <c r="AB233"/>
  <c r="O234"/>
  <c r="AB234"/>
  <c r="O235"/>
  <c r="AB235"/>
  <c r="O236"/>
  <c r="AB236"/>
  <c r="O237"/>
  <c r="AB237"/>
  <c r="O238"/>
  <c r="AB238"/>
  <c r="O239"/>
  <c r="AB239"/>
  <c r="O240"/>
  <c r="AB240"/>
  <c r="O241"/>
  <c r="AB241"/>
  <c r="O242"/>
  <c r="AB242"/>
  <c r="O243"/>
  <c r="AB243"/>
  <c r="O244"/>
  <c r="AB244"/>
  <c r="O245"/>
  <c r="AB245"/>
  <c r="O246"/>
  <c r="AB246"/>
  <c r="O247"/>
  <c r="AB247"/>
  <c r="O248"/>
  <c r="AB248"/>
  <c r="O249"/>
  <c r="AB249"/>
  <c r="O250"/>
  <c r="AB250"/>
  <c r="O251"/>
  <c r="AB251"/>
  <c r="O252"/>
  <c r="AB252"/>
  <c r="O253"/>
  <c r="AB253"/>
  <c r="O254"/>
  <c r="AB254"/>
  <c r="O255"/>
  <c r="AB255"/>
  <c r="O256"/>
  <c r="AB256"/>
  <c r="O257"/>
  <c r="AB257"/>
  <c r="O258"/>
  <c r="AB258"/>
  <c r="O259"/>
  <c r="AB259"/>
  <c r="O260"/>
  <c r="AB260"/>
  <c r="O261"/>
  <c r="AB261"/>
  <c r="O262"/>
  <c r="AB262"/>
  <c r="O263"/>
  <c r="AB263"/>
  <c r="O264"/>
  <c r="AB264"/>
  <c r="O265"/>
  <c r="AB265"/>
  <c r="O266"/>
  <c r="AB266"/>
  <c r="O267"/>
  <c r="AB267"/>
  <c r="O268"/>
  <c r="AB268"/>
  <c r="O269"/>
  <c r="AB269"/>
  <c r="O270"/>
  <c r="AB270"/>
  <c r="O271"/>
  <c r="AB271"/>
  <c r="O272"/>
  <c r="AB272"/>
  <c r="O273"/>
  <c r="AB273"/>
  <c r="O274"/>
  <c r="AB274"/>
  <c r="O275"/>
  <c r="AB275"/>
  <c r="O276"/>
  <c r="AB276"/>
  <c r="O277"/>
  <c r="AB277"/>
  <c r="O278"/>
  <c r="AB278"/>
  <c r="O279"/>
  <c r="AB279"/>
  <c r="O280"/>
  <c r="AB280"/>
  <c r="O281"/>
  <c r="AB281"/>
  <c r="O282"/>
  <c r="AB282"/>
  <c r="O283"/>
  <c r="AB283"/>
  <c r="O284"/>
  <c r="AB284"/>
  <c r="O285"/>
  <c r="AB285"/>
  <c r="O286"/>
  <c r="AB286"/>
  <c r="O287"/>
  <c r="AB287"/>
  <c r="O288"/>
  <c r="AB288"/>
  <c r="O289"/>
  <c r="AB289"/>
  <c r="O290"/>
  <c r="AB290"/>
  <c r="O291"/>
  <c r="AB291"/>
  <c r="O292"/>
  <c r="AB292"/>
  <c r="O293"/>
  <c r="AB293"/>
  <c r="O294"/>
  <c r="AB294"/>
  <c r="O295"/>
  <c r="AB295"/>
  <c r="O296"/>
  <c r="AB296"/>
  <c r="O297"/>
  <c r="AB297"/>
  <c r="O298"/>
  <c r="AB298"/>
  <c r="O299"/>
  <c r="AB299"/>
  <c r="O300"/>
  <c r="AB300"/>
  <c r="O301"/>
  <c r="AB301"/>
  <c r="O302"/>
  <c r="AB302"/>
  <c r="O303"/>
  <c r="AB303"/>
  <c r="O304"/>
  <c r="AB304"/>
  <c r="O305"/>
  <c r="AB305"/>
  <c r="O306"/>
  <c r="AB306"/>
  <c r="O307"/>
  <c r="AB307"/>
  <c r="O308"/>
  <c r="AB308"/>
  <c r="O309"/>
  <c r="AB309"/>
  <c r="O310"/>
  <c r="AB310"/>
  <c r="O311"/>
  <c r="AB311"/>
  <c r="O312"/>
  <c r="AB312"/>
  <c r="O313"/>
  <c r="AB313"/>
  <c r="O314"/>
  <c r="AB314"/>
  <c r="O315"/>
  <c r="AB315"/>
  <c r="O316"/>
  <c r="AB316"/>
  <c r="O317"/>
  <c r="AB317"/>
  <c r="O318"/>
  <c r="AB318"/>
  <c r="O319"/>
  <c r="AB319"/>
  <c r="O320"/>
  <c r="AB320"/>
  <c r="O321"/>
  <c r="AB321"/>
  <c r="O322"/>
  <c r="AB322"/>
  <c r="O323"/>
  <c r="AB323"/>
  <c r="O324"/>
  <c r="AB324"/>
  <c r="O325"/>
  <c r="AB325"/>
  <c r="O326"/>
  <c r="AB326"/>
  <c r="O327"/>
  <c r="AB327"/>
  <c r="O328"/>
  <c r="AB328"/>
  <c r="O329"/>
  <c r="AB329"/>
  <c r="O330"/>
  <c r="AB330"/>
  <c r="O331"/>
  <c r="AB331"/>
  <c r="O332"/>
  <c r="AB332"/>
  <c r="O333"/>
  <c r="AB333"/>
  <c r="O334"/>
  <c r="AB334"/>
  <c r="O335"/>
  <c r="AB335"/>
  <c r="O336"/>
  <c r="AB336"/>
  <c r="O337"/>
  <c r="AB337"/>
  <c r="O338"/>
  <c r="AB338"/>
  <c r="O339"/>
  <c r="AB339"/>
  <c r="O340"/>
  <c r="AB340"/>
  <c r="O341"/>
  <c r="AB341"/>
  <c r="O342"/>
  <c r="AB342"/>
  <c r="O343"/>
  <c r="AB343"/>
  <c r="O344"/>
  <c r="AB344"/>
  <c r="O345"/>
  <c r="AB345"/>
  <c r="O346"/>
  <c r="AB346"/>
  <c r="O347"/>
  <c r="AB347"/>
  <c r="O348"/>
  <c r="AB348"/>
  <c r="O349"/>
  <c r="AB349"/>
  <c r="O350"/>
  <c r="AB350"/>
  <c r="O351"/>
  <c r="AB351"/>
  <c r="O352"/>
  <c r="AB352"/>
  <c r="O353"/>
  <c r="AB353"/>
  <c r="O354"/>
  <c r="AB354"/>
  <c r="O355"/>
  <c r="AB355"/>
  <c r="O356"/>
  <c r="AB356"/>
  <c r="O357"/>
  <c r="AB357"/>
  <c r="O358"/>
  <c r="AB358"/>
  <c r="O359"/>
  <c r="AB359"/>
  <c r="O360"/>
  <c r="AB360"/>
  <c r="O361"/>
  <c r="AB361"/>
  <c r="O362"/>
  <c r="AB362"/>
  <c r="O363"/>
  <c r="AB363"/>
  <c r="O364"/>
  <c r="AB364"/>
  <c r="O365"/>
  <c r="AB365"/>
  <c r="O366"/>
  <c r="AB366"/>
  <c r="O367"/>
  <c r="AB367"/>
  <c r="O368"/>
  <c r="AB368"/>
  <c r="O369"/>
  <c r="AB369"/>
  <c r="O370"/>
  <c r="AB370"/>
  <c r="O371"/>
  <c r="AB371"/>
  <c r="O372"/>
  <c r="AB372"/>
  <c r="O373"/>
  <c r="AB373"/>
  <c r="O374"/>
  <c r="AB374"/>
  <c r="O375"/>
  <c r="AB375"/>
  <c r="O376"/>
  <c r="AB376"/>
  <c r="O377"/>
  <c r="AB377"/>
  <c r="O378"/>
  <c r="AB378"/>
  <c r="O379"/>
  <c r="AB379"/>
  <c r="O380"/>
  <c r="AB380"/>
  <c r="O381"/>
  <c r="AB381"/>
  <c r="O382"/>
  <c r="AB382"/>
  <c r="O383"/>
  <c r="AB383"/>
  <c r="O384"/>
  <c r="AB384"/>
  <c r="O385"/>
  <c r="AB385"/>
  <c r="O386"/>
  <c r="AB386"/>
  <c r="O387"/>
  <c r="AB387"/>
  <c r="O388"/>
  <c r="AB388"/>
  <c r="O389"/>
  <c r="AB389"/>
  <c r="O390"/>
  <c r="AB390"/>
  <c r="O391"/>
  <c r="AB391"/>
  <c r="O392"/>
  <c r="AB392"/>
  <c r="O393"/>
  <c r="AB393"/>
  <c r="O394"/>
  <c r="AB394"/>
  <c r="O395"/>
  <c r="AB395"/>
  <c r="O396"/>
  <c r="AB396"/>
  <c r="O397"/>
  <c r="AB397"/>
  <c r="O398"/>
  <c r="AB398"/>
  <c r="O399"/>
  <c r="AB399"/>
  <c r="O400"/>
  <c r="AB400"/>
  <c r="O401"/>
  <c r="AB401"/>
  <c r="O402"/>
  <c r="AB402"/>
  <c r="O403"/>
  <c r="AB403"/>
  <c r="O404"/>
  <c r="AB404"/>
  <c r="O405"/>
  <c r="AB405"/>
  <c r="O406"/>
  <c r="AB406"/>
  <c r="O407"/>
  <c r="AB407"/>
  <c r="O408"/>
  <c r="AB408"/>
  <c r="O409"/>
  <c r="AB409"/>
  <c r="O410"/>
  <c r="AB410"/>
  <c r="O411"/>
  <c r="AB411"/>
  <c r="O412"/>
  <c r="AB412"/>
  <c r="O413"/>
  <c r="AB413"/>
  <c r="O414"/>
  <c r="AB414"/>
  <c r="O415"/>
  <c r="AB415"/>
  <c r="O416"/>
  <c r="AB416"/>
  <c r="O417"/>
  <c r="AB417"/>
  <c r="O418"/>
  <c r="AB418"/>
  <c r="O419"/>
  <c r="AB419"/>
  <c r="O420"/>
  <c r="AB420"/>
  <c r="O421"/>
  <c r="AB421"/>
  <c r="O422"/>
  <c r="AB422"/>
  <c r="O423"/>
  <c r="AB423"/>
  <c r="O424"/>
  <c r="AB424"/>
  <c r="O425"/>
  <c r="AB425"/>
  <c r="O426"/>
  <c r="AB426"/>
  <c r="O427"/>
  <c r="AB427"/>
  <c r="O428"/>
  <c r="AB428"/>
  <c r="O429"/>
  <c r="AB429"/>
  <c r="O430"/>
  <c r="AB430"/>
  <c r="O431"/>
  <c r="AB431"/>
  <c r="O432"/>
  <c r="AB432"/>
  <c r="O433"/>
  <c r="AB433"/>
  <c r="O434"/>
  <c r="AB434"/>
  <c r="O435"/>
  <c r="AB435"/>
  <c r="O436"/>
  <c r="AB436"/>
  <c r="O437"/>
  <c r="AB437"/>
  <c r="O438"/>
  <c r="AB438"/>
  <c r="O439"/>
  <c r="AB439"/>
  <c r="O440"/>
  <c r="AB440"/>
  <c r="O441"/>
  <c r="AB441"/>
  <c r="O442"/>
  <c r="AB442"/>
  <c r="O443"/>
  <c r="AB443"/>
  <c r="O444"/>
  <c r="AB444"/>
  <c r="O445"/>
  <c r="AB445"/>
  <c r="O446"/>
  <c r="AB446"/>
  <c r="O447"/>
  <c r="AB447"/>
  <c r="O448"/>
  <c r="AB448"/>
  <c r="O449"/>
  <c r="AB449"/>
  <c r="O450"/>
  <c r="AB450"/>
  <c r="O451"/>
  <c r="AB451"/>
  <c r="O452"/>
  <c r="AB452"/>
  <c r="O453"/>
  <c r="AB453"/>
  <c r="O454"/>
  <c r="AB454"/>
  <c r="O455"/>
  <c r="AB455"/>
  <c r="O456"/>
  <c r="AB456"/>
  <c r="O457"/>
  <c r="AB457"/>
  <c r="O458"/>
  <c r="AB458"/>
  <c r="O459"/>
  <c r="AB459"/>
  <c r="O460"/>
  <c r="AB460"/>
  <c r="O461"/>
  <c r="AB461"/>
  <c r="O462"/>
  <c r="AB462"/>
  <c r="O463"/>
  <c r="AB463"/>
  <c r="O464"/>
  <c r="AB464"/>
  <c r="O465"/>
  <c r="AB465"/>
  <c r="O466"/>
  <c r="AB466"/>
  <c r="O467"/>
  <c r="AB467"/>
  <c r="O468"/>
  <c r="AB468"/>
  <c r="O469"/>
  <c r="AB469"/>
  <c r="O470"/>
  <c r="AB470"/>
  <c r="O471"/>
  <c r="AB471"/>
  <c r="O472"/>
  <c r="AB472"/>
  <c r="O473"/>
  <c r="AB473"/>
  <c r="O474"/>
  <c r="AB474"/>
  <c r="O475"/>
  <c r="AB475"/>
  <c r="O476"/>
  <c r="AB476"/>
  <c r="O477"/>
  <c r="AB477"/>
  <c r="O478"/>
  <c r="AB478"/>
  <c r="O479"/>
  <c r="AB479"/>
  <c r="O480"/>
  <c r="AB480"/>
  <c r="O481"/>
  <c r="AB481"/>
  <c r="O482"/>
  <c r="AB482"/>
  <c r="O483"/>
  <c r="AB483"/>
  <c r="O484"/>
  <c r="AB484"/>
  <c r="O485"/>
  <c r="AB485"/>
  <c r="O486"/>
  <c r="AB486"/>
  <c r="O487"/>
  <c r="AB487"/>
  <c r="O488"/>
  <c r="AB488"/>
  <c r="O489"/>
  <c r="AB489"/>
  <c r="O490"/>
  <c r="AB490"/>
  <c r="O491"/>
  <c r="AB491"/>
  <c r="O492"/>
  <c r="AB492"/>
  <c r="O493"/>
  <c r="AB493"/>
  <c r="O494"/>
  <c r="AB494"/>
  <c r="O495"/>
  <c r="AB495"/>
  <c r="O496"/>
  <c r="AB496"/>
  <c r="O497"/>
  <c r="AB497"/>
  <c r="O498"/>
  <c r="AB498"/>
  <c r="O499"/>
  <c r="AB499"/>
  <c r="O500"/>
  <c r="AB500"/>
  <c r="O501"/>
  <c r="AB501"/>
  <c r="O502"/>
  <c r="AB502"/>
  <c r="O503"/>
  <c r="AB503"/>
  <c r="O504"/>
  <c r="AB504"/>
  <c r="O505"/>
  <c r="AB505"/>
  <c r="O506"/>
  <c r="AB506"/>
  <c r="O507"/>
  <c r="AB507"/>
  <c r="O508"/>
  <c r="AB508"/>
  <c r="O509"/>
  <c r="AB509"/>
  <c r="O510"/>
  <c r="AB510"/>
  <c r="O511"/>
  <c r="AB511"/>
  <c r="O512"/>
  <c r="AB512"/>
  <c r="O513"/>
  <c r="AB513"/>
  <c r="O514"/>
  <c r="AB514"/>
  <c r="O515"/>
  <c r="AB515"/>
  <c r="O516"/>
  <c r="AB516"/>
  <c r="O517"/>
  <c r="AB517"/>
  <c r="O518"/>
  <c r="AB518"/>
  <c r="O519"/>
  <c r="AB519"/>
  <c r="O520"/>
  <c r="AB520"/>
  <c r="O521"/>
  <c r="AB521"/>
  <c r="O522"/>
  <c r="AB522"/>
  <c r="O523"/>
  <c r="AB523"/>
  <c r="O524"/>
  <c r="AB524"/>
  <c r="O525"/>
  <c r="AB525"/>
  <c r="O526"/>
  <c r="AB526"/>
  <c r="O527"/>
  <c r="AB527"/>
  <c r="O528"/>
  <c r="AB528"/>
  <c r="O529"/>
  <c r="AB529"/>
  <c r="O530"/>
  <c r="AB530"/>
  <c r="O531"/>
  <c r="AB531"/>
  <c r="O532"/>
  <c r="AB532"/>
  <c r="O533"/>
  <c r="AB533"/>
  <c r="O534"/>
  <c r="AB534"/>
  <c r="O535"/>
  <c r="AB535"/>
  <c r="O536"/>
  <c r="AB536"/>
  <c r="O537"/>
  <c r="AB537"/>
  <c r="O538"/>
  <c r="AB538"/>
  <c r="O539"/>
  <c r="AB539"/>
  <c r="O540"/>
  <c r="AB540"/>
  <c r="O541"/>
  <c r="AB541"/>
  <c r="O542"/>
  <c r="AB542"/>
  <c r="O543"/>
  <c r="AB543"/>
  <c r="O544"/>
  <c r="AB544"/>
  <c r="O545"/>
  <c r="AB545"/>
  <c r="O546"/>
  <c r="AB546"/>
  <c r="O547"/>
  <c r="AB547"/>
  <c r="O548"/>
  <c r="AB548"/>
  <c r="O549"/>
  <c r="AB549"/>
  <c r="O550"/>
  <c r="AB550"/>
  <c r="O551"/>
  <c r="AB551"/>
  <c r="O552"/>
  <c r="AB552"/>
  <c r="O553"/>
  <c r="P553"/>
  <c r="AB553"/>
  <c r="O554"/>
  <c r="AB554"/>
  <c r="O555"/>
  <c r="AB555"/>
  <c r="O556"/>
  <c r="AB556"/>
  <c r="O557"/>
  <c r="AB557"/>
  <c r="O558"/>
  <c r="AB558"/>
  <c r="O559"/>
  <c r="AB559"/>
  <c r="O560"/>
  <c r="AB560"/>
  <c r="O561"/>
  <c r="AB561"/>
  <c r="O562"/>
  <c r="AB562"/>
  <c r="O563"/>
  <c r="AB563"/>
  <c r="O564"/>
  <c r="AB564"/>
  <c r="O565"/>
  <c r="AB565"/>
  <c r="O566"/>
  <c r="AB566"/>
  <c r="O567"/>
  <c r="AB567"/>
  <c r="O568"/>
  <c r="AB568"/>
  <c r="O569"/>
  <c r="AB569"/>
  <c r="O570"/>
  <c r="AB570"/>
  <c r="O571"/>
  <c r="AB571"/>
  <c r="O572"/>
  <c r="AB572"/>
  <c r="O573"/>
  <c r="AB573"/>
  <c r="O574"/>
  <c r="AB574"/>
  <c r="O575"/>
  <c r="AB575"/>
  <c r="O576"/>
  <c r="AB576"/>
  <c r="O577"/>
  <c r="AB577"/>
  <c r="O578"/>
  <c r="AB578"/>
  <c r="O579"/>
  <c r="AB579"/>
  <c r="O580"/>
  <c r="AB580"/>
  <c r="O581"/>
  <c r="AB581"/>
  <c r="O582"/>
  <c r="AB582"/>
  <c r="O583"/>
  <c r="AB583"/>
  <c r="O584"/>
  <c r="AB584"/>
  <c r="O585"/>
  <c r="AB585"/>
  <c r="O586"/>
  <c r="AB586"/>
  <c r="O587"/>
  <c r="AB587"/>
  <c r="O588"/>
  <c r="AB588"/>
  <c r="O589"/>
  <c r="AB589"/>
  <c r="O590"/>
  <c r="AB590"/>
  <c r="O591"/>
  <c r="AB591"/>
  <c r="O592"/>
  <c r="AB592"/>
  <c r="O593"/>
  <c r="AB593"/>
  <c r="O594"/>
  <c r="AB594"/>
  <c r="O595"/>
  <c r="AB595"/>
  <c r="O596"/>
  <c r="AB596"/>
  <c r="O597"/>
  <c r="AB597"/>
  <c r="O598"/>
  <c r="AB598"/>
  <c r="O599"/>
  <c r="AB599"/>
  <c r="O600"/>
  <c r="AB600"/>
  <c r="O601"/>
  <c r="AB601"/>
  <c r="O602"/>
  <c r="AB602"/>
  <c r="O603"/>
  <c r="AB603"/>
  <c r="O604"/>
  <c r="AB604"/>
  <c r="O605"/>
  <c r="AB605"/>
  <c r="O606"/>
  <c r="AB606"/>
  <c r="O607"/>
  <c r="AB607"/>
  <c r="O608"/>
  <c r="AB608"/>
  <c r="O609"/>
  <c r="AB609"/>
  <c r="O610"/>
  <c r="AB610"/>
  <c r="O611"/>
  <c r="AB611"/>
  <c r="O612"/>
  <c r="AB612"/>
  <c r="O613"/>
  <c r="AB613"/>
  <c r="O614"/>
  <c r="AB614"/>
  <c r="O615"/>
  <c r="AB615"/>
  <c r="O616"/>
  <c r="AB616"/>
  <c r="O617"/>
  <c r="AB617"/>
  <c r="O618"/>
  <c r="AB618"/>
  <c r="O619"/>
  <c r="AB619"/>
  <c r="O620"/>
  <c r="AB620"/>
  <c r="O621"/>
  <c r="AB621"/>
  <c r="O622"/>
  <c r="AB622"/>
  <c r="O623"/>
  <c r="AB623"/>
  <c r="O624"/>
  <c r="AB624"/>
  <c r="O625"/>
  <c r="AB625"/>
  <c r="O626"/>
  <c r="AB626"/>
  <c r="O627"/>
  <c r="AB627"/>
  <c r="O628"/>
  <c r="AB628"/>
  <c r="O629"/>
  <c r="AB629"/>
  <c r="O630"/>
  <c r="AB630"/>
  <c r="O631"/>
  <c r="AB631"/>
  <c r="O632"/>
  <c r="AB632"/>
  <c r="O633"/>
  <c r="AB633"/>
  <c r="O634"/>
  <c r="AB634"/>
  <c r="O635"/>
  <c r="AB635"/>
  <c r="O636"/>
  <c r="AB636"/>
  <c r="O637"/>
  <c r="AB637"/>
  <c r="O638"/>
  <c r="AB638"/>
  <c r="O639"/>
  <c r="AB639"/>
  <c r="O640"/>
  <c r="AB640"/>
  <c r="O641"/>
  <c r="AB641"/>
  <c r="O642"/>
  <c r="AB642"/>
  <c r="O643"/>
  <c r="AB643"/>
  <c r="O644"/>
  <c r="AB644"/>
  <c r="O645"/>
  <c r="AB645"/>
  <c r="O646"/>
  <c r="AB646"/>
  <c r="O647"/>
  <c r="AB647"/>
  <c r="O648"/>
  <c r="AB648"/>
  <c r="O649"/>
  <c r="AB649"/>
  <c r="O650"/>
  <c r="AB650"/>
  <c r="O651"/>
  <c r="AB651"/>
  <c r="O652"/>
  <c r="AB652"/>
  <c r="O653"/>
  <c r="AB653"/>
  <c r="O654"/>
  <c r="AB654"/>
  <c r="O655"/>
  <c r="AB655"/>
  <c r="O656"/>
  <c r="AB656"/>
  <c r="O657"/>
  <c r="AB657"/>
  <c r="O658"/>
  <c r="AB658"/>
  <c r="O659"/>
  <c r="AB659"/>
  <c r="O660"/>
  <c r="AB660"/>
  <c r="O661"/>
  <c r="AB661"/>
  <c r="O662"/>
  <c r="AB662"/>
  <c r="O663"/>
  <c r="AB663"/>
  <c r="O664"/>
  <c r="AB664"/>
  <c r="O665"/>
  <c r="AB665"/>
  <c r="O666"/>
  <c r="AB666"/>
  <c r="O667"/>
  <c r="AB667"/>
  <c r="O668"/>
  <c r="AB668"/>
  <c r="O669"/>
  <c r="AB669"/>
  <c r="O670"/>
  <c r="AB670"/>
  <c r="O671"/>
  <c r="AB671"/>
  <c r="O672"/>
  <c r="AB672"/>
  <c r="O673"/>
  <c r="AB673"/>
  <c r="O674"/>
  <c r="AB674"/>
  <c r="O675"/>
  <c r="AB675"/>
  <c r="O676"/>
  <c r="AB676"/>
  <c r="O677"/>
  <c r="AB677"/>
  <c r="O678"/>
  <c r="AB678"/>
  <c r="O679"/>
  <c r="AB679"/>
  <c r="O680"/>
  <c r="AB680"/>
  <c r="O681"/>
  <c r="AB681"/>
  <c r="O682"/>
  <c r="AB682"/>
  <c r="O683"/>
  <c r="AB683"/>
  <c r="O684"/>
  <c r="AB684"/>
  <c r="O685"/>
  <c r="AB685"/>
  <c r="O686"/>
  <c r="AB686"/>
  <c r="O687"/>
  <c r="AB687"/>
  <c r="O688"/>
  <c r="AB688"/>
  <c r="O689"/>
  <c r="AB689"/>
  <c r="O690"/>
  <c r="AB690"/>
  <c r="O691"/>
  <c r="AB691"/>
  <c r="O692"/>
  <c r="AB692"/>
  <c r="O693"/>
  <c r="AB693"/>
  <c r="O694"/>
  <c r="AB694"/>
  <c r="O695"/>
  <c r="AB695"/>
  <c r="O696"/>
  <c r="AB696"/>
  <c r="O697"/>
  <c r="AB697"/>
  <c r="O698"/>
  <c r="AB698"/>
  <c r="O699"/>
  <c r="AB699"/>
  <c r="O700"/>
  <c r="AB700"/>
  <c r="O701"/>
  <c r="AB701"/>
  <c r="O702"/>
  <c r="AB702"/>
  <c r="O703"/>
  <c r="AB703"/>
  <c r="O704"/>
  <c r="AB704"/>
  <c r="O705"/>
  <c r="AB705"/>
  <c r="O706"/>
  <c r="AB706"/>
  <c r="O707"/>
  <c r="AB707"/>
  <c r="O708"/>
  <c r="AB708"/>
  <c r="O709"/>
  <c r="AB709"/>
  <c r="O710"/>
  <c r="AB710"/>
  <c r="O711"/>
  <c r="AB711"/>
  <c r="O712"/>
  <c r="AB712"/>
  <c r="O713"/>
  <c r="AB713"/>
  <c r="O714"/>
  <c r="AB714"/>
  <c r="O715"/>
  <c r="AB715"/>
  <c r="O716"/>
  <c r="AB716"/>
  <c r="O717"/>
  <c r="AB717"/>
  <c r="O718"/>
  <c r="AB718"/>
  <c r="O719"/>
  <c r="AB719"/>
  <c r="O720"/>
  <c r="AB720"/>
  <c r="O721"/>
  <c r="AB721"/>
  <c r="O722"/>
  <c r="AB722"/>
  <c r="O723"/>
  <c r="AB723"/>
  <c r="O724"/>
  <c r="AB724"/>
  <c r="O725"/>
  <c r="AB725"/>
  <c r="O726"/>
  <c r="AB726"/>
  <c r="O727"/>
  <c r="AB727"/>
  <c r="O728"/>
  <c r="AB728"/>
  <c r="O729"/>
  <c r="AB729"/>
  <c r="O730"/>
  <c r="AB730"/>
  <c r="O731"/>
  <c r="AB731"/>
  <c r="O732"/>
  <c r="AB732"/>
  <c r="O733"/>
  <c r="AB733"/>
  <c r="O734"/>
  <c r="AB734"/>
  <c r="O735"/>
  <c r="AB735"/>
  <c r="O736"/>
  <c r="AB736"/>
  <c r="O737"/>
  <c r="AB737"/>
  <c r="O738"/>
  <c r="AB738"/>
  <c r="O739"/>
  <c r="AB739"/>
  <c r="O740"/>
  <c r="AB740"/>
  <c r="O741"/>
  <c r="AB741"/>
  <c r="O742"/>
  <c r="AB742"/>
  <c r="O743"/>
  <c r="AB743"/>
  <c r="O744"/>
  <c r="AB744"/>
  <c r="O745"/>
  <c r="AB745"/>
  <c r="O746"/>
  <c r="AB746"/>
  <c r="O747"/>
  <c r="AB747"/>
  <c r="O748"/>
  <c r="AB748"/>
  <c r="O749"/>
  <c r="AB749"/>
  <c r="O750"/>
  <c r="AB750"/>
  <c r="AB751"/>
  <c r="AB752"/>
  <c r="AB753"/>
  <c r="AB754"/>
  <c r="AB755"/>
  <c r="AB756"/>
  <c r="O757"/>
  <c r="AB757"/>
  <c r="O758"/>
  <c r="AB758"/>
  <c r="O759"/>
  <c r="AB759"/>
  <c r="O760"/>
  <c r="AB760"/>
  <c r="O761"/>
  <c r="AB761"/>
  <c r="O762"/>
  <c r="AB762"/>
  <c r="O763"/>
  <c r="AB763"/>
  <c r="O764"/>
  <c r="AB764"/>
  <c r="O765"/>
  <c r="AB765"/>
  <c r="O766"/>
  <c r="AB766"/>
  <c r="O767"/>
  <c r="AB767"/>
  <c r="O768"/>
  <c r="AB768"/>
  <c r="O769"/>
  <c r="AB769"/>
  <c r="O770"/>
  <c r="AB770"/>
  <c r="O771"/>
  <c r="AB771"/>
  <c r="O772"/>
  <c r="AB772"/>
  <c r="O773"/>
  <c r="AB773"/>
  <c r="O774"/>
  <c r="AB774"/>
  <c r="O775"/>
  <c r="AB775"/>
  <c r="O776"/>
  <c r="AB776"/>
  <c r="O777"/>
  <c r="AB777"/>
  <c r="O778"/>
  <c r="AB778"/>
  <c r="O779"/>
  <c r="AB779"/>
  <c r="O780"/>
  <c r="AB780"/>
  <c r="O781"/>
  <c r="AB781"/>
  <c r="O782"/>
  <c r="AB782"/>
  <c r="O783"/>
  <c r="AB783"/>
  <c r="O784"/>
  <c r="AB784"/>
  <c r="O785"/>
  <c r="AB785"/>
  <c r="O786"/>
  <c r="AB786"/>
  <c r="O787"/>
  <c r="AB787"/>
  <c r="O788"/>
  <c r="AB788"/>
  <c r="O789"/>
  <c r="AB789"/>
  <c r="O790"/>
  <c r="AB790"/>
  <c r="O791"/>
  <c r="AB791"/>
  <c r="O792"/>
  <c r="AB792"/>
  <c r="O793"/>
  <c r="AB793"/>
  <c r="O794"/>
  <c r="AB794"/>
  <c r="O795"/>
  <c r="AB795"/>
  <c r="O796"/>
  <c r="AB796"/>
  <c r="O797"/>
  <c r="AB797"/>
  <c r="O798"/>
  <c r="AB798"/>
  <c r="O799"/>
  <c r="AB799"/>
  <c r="O800"/>
  <c r="AB800"/>
  <c r="O801"/>
  <c r="AB801"/>
  <c r="O802"/>
  <c r="AB802"/>
  <c r="O803"/>
  <c r="AB803"/>
  <c r="O804"/>
  <c r="AB804"/>
  <c r="O805"/>
  <c r="AB805"/>
  <c r="O806"/>
  <c r="AB806"/>
  <c r="O807"/>
  <c r="AB807"/>
  <c r="O808"/>
  <c r="AB808"/>
  <c r="O809"/>
  <c r="AB809"/>
  <c r="O810"/>
  <c r="AB810"/>
  <c r="O811"/>
  <c r="AB811"/>
  <c r="O812"/>
  <c r="AB812"/>
  <c r="O813"/>
  <c r="AB813"/>
  <c r="O814"/>
  <c r="AB814"/>
  <c r="O815"/>
  <c r="AB815"/>
  <c r="O816"/>
  <c r="AB816"/>
  <c r="O817"/>
  <c r="AB817"/>
  <c r="O818"/>
  <c r="AB818"/>
  <c r="O819"/>
  <c r="AB819"/>
  <c r="O820"/>
  <c r="AB820"/>
  <c r="O821"/>
  <c r="AB821"/>
  <c r="O822"/>
  <c r="AB822"/>
  <c r="O823"/>
  <c r="AB823"/>
  <c r="O824"/>
  <c r="AB824"/>
  <c r="O825"/>
  <c r="AB825"/>
  <c r="O826"/>
  <c r="AB826"/>
  <c r="O827"/>
  <c r="AB827"/>
  <c r="O828"/>
  <c r="AB828"/>
  <c r="O829"/>
  <c r="AB829"/>
  <c r="O830"/>
  <c r="AB830"/>
  <c r="O831"/>
  <c r="AB831"/>
  <c r="O832"/>
  <c r="AB832"/>
  <c r="O833"/>
  <c r="AB833"/>
  <c r="O834"/>
  <c r="AB834"/>
  <c r="O835"/>
  <c r="AB835"/>
  <c r="O836"/>
  <c r="AB836"/>
  <c r="O837"/>
  <c r="AB837"/>
  <c r="O838"/>
  <c r="AB838"/>
  <c r="O839"/>
  <c r="AB839"/>
  <c r="O840"/>
  <c r="AB840"/>
  <c r="O841"/>
  <c r="AB841"/>
  <c r="O842"/>
  <c r="AB842"/>
  <c r="O843"/>
  <c r="AB843"/>
  <c r="O844"/>
  <c r="AB844"/>
  <c r="O845"/>
  <c r="AB845"/>
  <c r="O846"/>
  <c r="AB846"/>
  <c r="O847"/>
  <c r="AB847"/>
  <c r="O848"/>
  <c r="AB848"/>
  <c r="O849"/>
  <c r="AB849"/>
  <c r="O850"/>
  <c r="AB850"/>
  <c r="O851"/>
  <c r="AB851"/>
  <c r="O852"/>
  <c r="AB852"/>
  <c r="O853"/>
  <c r="AB853"/>
  <c r="O854"/>
  <c r="AB854"/>
  <c r="O855"/>
  <c r="AB855"/>
  <c r="O856"/>
  <c r="AB856"/>
  <c r="O857"/>
  <c r="AB857"/>
  <c r="O858"/>
  <c r="AB858"/>
  <c r="O859"/>
  <c r="AB859"/>
  <c r="O860"/>
  <c r="AB860"/>
  <c r="O861"/>
  <c r="AB861"/>
  <c r="O862"/>
  <c r="AB862"/>
  <c r="O863"/>
  <c r="AB863"/>
  <c r="O864"/>
  <c r="AB864"/>
  <c r="O865"/>
  <c r="AB865"/>
  <c r="O866"/>
  <c r="AB866"/>
  <c r="O867"/>
  <c r="AB867"/>
  <c r="O868"/>
  <c r="AB868"/>
  <c r="O869"/>
  <c r="AB869"/>
  <c r="O870"/>
  <c r="AB870"/>
  <c r="O871"/>
  <c r="AB871"/>
  <c r="O872"/>
  <c r="AB872"/>
  <c r="O873"/>
  <c r="AB873"/>
  <c r="O874"/>
  <c r="AB874"/>
  <c r="O875"/>
  <c r="AB875"/>
  <c r="O876"/>
  <c r="AB876"/>
  <c r="O877"/>
  <c r="AB877"/>
  <c r="O878"/>
  <c r="AB878"/>
  <c r="O879"/>
  <c r="AB879"/>
  <c r="O880"/>
  <c r="AB880"/>
  <c r="O881"/>
  <c r="AB881"/>
  <c r="O882"/>
  <c r="AB882"/>
  <c r="O883"/>
  <c r="P883"/>
  <c r="AB883"/>
  <c r="O884"/>
  <c r="AB884"/>
  <c r="O885"/>
  <c r="AB885"/>
  <c r="O886"/>
  <c r="AB886"/>
  <c r="O887"/>
  <c r="AB887"/>
  <c r="O888"/>
  <c r="AB888"/>
  <c r="O889"/>
  <c r="AB889"/>
  <c r="O890"/>
  <c r="AB890"/>
  <c r="O891"/>
  <c r="AB891"/>
  <c r="O892"/>
  <c r="AB892"/>
  <c r="O893"/>
  <c r="AB893"/>
  <c r="O894"/>
  <c r="AB894"/>
  <c r="O895"/>
  <c r="AB895"/>
  <c r="O896"/>
  <c r="AB896"/>
  <c r="O897"/>
  <c r="AB897"/>
  <c r="O898"/>
  <c r="AB898"/>
  <c r="O899"/>
  <c r="AB899"/>
  <c r="O900"/>
  <c r="AB900"/>
  <c r="O901"/>
  <c r="AB901"/>
  <c r="O902"/>
  <c r="AB902"/>
  <c r="O903"/>
  <c r="AB903"/>
  <c r="O904"/>
  <c r="AB904"/>
  <c r="O905"/>
  <c r="AB905"/>
  <c r="O906"/>
  <c r="AB906"/>
  <c r="O907"/>
  <c r="AB907"/>
  <c r="O908"/>
  <c r="AB908"/>
  <c r="O909"/>
  <c r="AB909"/>
  <c r="O910"/>
  <c r="AB910"/>
  <c r="O911"/>
  <c r="AB911"/>
  <c r="O912"/>
  <c r="AB912"/>
  <c r="O913"/>
  <c r="AB913"/>
  <c r="O914"/>
  <c r="AB914"/>
  <c r="O915"/>
  <c r="AB915"/>
  <c r="O916"/>
  <c r="AB916"/>
  <c r="O917"/>
  <c r="AB917"/>
  <c r="O918"/>
  <c r="AB918"/>
  <c r="O919"/>
  <c r="AB919"/>
  <c r="O920"/>
  <c r="AB920"/>
  <c r="O921"/>
  <c r="AB921"/>
  <c r="O922"/>
  <c r="AB922"/>
  <c r="O923"/>
  <c r="AB923"/>
  <c r="O924"/>
  <c r="AB924"/>
  <c r="O925"/>
  <c r="AB925"/>
  <c r="AB926"/>
  <c r="AB927"/>
  <c r="O928"/>
  <c r="AB928"/>
  <c r="O929"/>
  <c r="AB929"/>
  <c r="O930"/>
  <c r="AB930"/>
  <c r="O931"/>
  <c r="AB931"/>
  <c r="O932"/>
  <c r="AB932"/>
  <c r="O933"/>
  <c r="AB933"/>
  <c r="O934"/>
  <c r="AB934"/>
  <c r="O935"/>
  <c r="AB935"/>
  <c r="O936"/>
  <c r="AB936"/>
  <c r="O937"/>
  <c r="AB937"/>
  <c r="O938"/>
  <c r="AB938"/>
  <c r="O939"/>
  <c r="AB939"/>
  <c r="O940"/>
  <c r="AB940"/>
  <c r="O941"/>
  <c r="AB941"/>
  <c r="O942"/>
  <c r="AB942"/>
  <c r="O943"/>
  <c r="AB943"/>
  <c r="O944"/>
  <c r="AB944"/>
  <c r="O945"/>
  <c r="AB945"/>
  <c r="O946"/>
  <c r="AB946"/>
  <c r="O947"/>
  <c r="AB947"/>
  <c r="O948"/>
  <c r="AB948"/>
  <c r="O949"/>
  <c r="AB949"/>
  <c r="O950"/>
  <c r="AB950"/>
  <c r="O951"/>
  <c r="AB951"/>
  <c r="O952"/>
  <c r="AB952"/>
  <c r="O953"/>
  <c r="AB953"/>
  <c r="O954"/>
  <c r="AB954"/>
  <c r="O955"/>
  <c r="AB955"/>
  <c r="O956"/>
  <c r="AB956"/>
  <c r="O957"/>
  <c r="AB957"/>
  <c r="O958"/>
  <c r="AB958"/>
  <c r="O959"/>
  <c r="AB959"/>
  <c r="O960"/>
  <c r="AB960"/>
  <c r="O961"/>
  <c r="AB961"/>
  <c r="O962"/>
  <c r="AB962"/>
  <c r="O963"/>
  <c r="AB963"/>
  <c r="O964"/>
  <c r="AB964"/>
  <c r="O965"/>
  <c r="AB965"/>
  <c r="O966"/>
  <c r="AB966"/>
  <c r="O967"/>
  <c r="AB967"/>
  <c r="O968"/>
  <c r="AB968"/>
  <c r="O969"/>
  <c r="AB969"/>
  <c r="O970"/>
  <c r="AB970"/>
  <c r="O971"/>
  <c r="AB971"/>
  <c r="O972"/>
  <c r="AB972"/>
  <c r="O973"/>
  <c r="AB973"/>
  <c r="O974"/>
  <c r="AB974"/>
  <c r="O975"/>
  <c r="AB975"/>
  <c r="O976"/>
  <c r="AB976"/>
  <c r="O977"/>
  <c r="AB977"/>
  <c r="O978"/>
  <c r="AB978"/>
  <c r="O979"/>
  <c r="AB979"/>
  <c r="O980"/>
  <c r="AB980"/>
  <c r="O981"/>
  <c r="AB981"/>
  <c r="O982"/>
  <c r="AB982"/>
  <c r="O983"/>
  <c r="AB983"/>
  <c r="O984"/>
  <c r="AB984"/>
  <c r="O985"/>
  <c r="AB985"/>
  <c r="O986"/>
  <c r="AB986"/>
  <c r="O987"/>
  <c r="AB987"/>
  <c r="O988"/>
  <c r="AB988"/>
  <c r="O989"/>
  <c r="AB989"/>
  <c r="O990"/>
  <c r="AB990"/>
  <c r="O991"/>
  <c r="AB991"/>
  <c r="O992"/>
  <c r="AB992"/>
  <c r="O993"/>
  <c r="AB993"/>
  <c r="O994"/>
  <c r="AB994"/>
  <c r="O995"/>
  <c r="AB995"/>
  <c r="O996"/>
  <c r="AB996"/>
  <c r="O997"/>
  <c r="AB997"/>
  <c r="O998"/>
  <c r="AB998"/>
  <c r="O999"/>
  <c r="AB999"/>
  <c r="O1000"/>
  <c r="AB1000"/>
  <c r="O1001"/>
  <c r="AB1001"/>
  <c r="O1002"/>
  <c r="AB1002"/>
  <c r="O1003"/>
  <c r="AB1003"/>
  <c r="AB1004"/>
  <c r="O1005"/>
  <c r="AB1005"/>
  <c r="O1006"/>
  <c r="AB1006"/>
  <c r="O1007"/>
  <c r="AB1007"/>
  <c r="O1008"/>
  <c r="AB1008"/>
  <c r="O1009"/>
  <c r="AB1009"/>
  <c r="O1010"/>
  <c r="AB1010"/>
  <c r="O1011"/>
  <c r="AB1011"/>
  <c r="O1012"/>
  <c r="AB1012"/>
  <c r="O1013"/>
  <c r="AB1013"/>
  <c r="O1014"/>
  <c r="AB1014"/>
  <c r="O1015"/>
  <c r="AB1015"/>
  <c r="O1016"/>
  <c r="AB1016"/>
  <c r="O1017"/>
  <c r="AB1017"/>
  <c r="O1018"/>
  <c r="AB1018"/>
  <c r="O1019"/>
  <c r="AB1019"/>
  <c r="O1020"/>
  <c r="AB1020"/>
  <c r="O1021"/>
  <c r="AB1021"/>
  <c r="O1022"/>
  <c r="AB1022"/>
  <c r="O1023"/>
  <c r="AB1023"/>
  <c r="O1024"/>
  <c r="AB1024"/>
  <c r="O1025"/>
  <c r="AB1025"/>
  <c r="O1026"/>
  <c r="AB1026"/>
  <c r="O1027"/>
  <c r="AB1027"/>
  <c r="O1028"/>
  <c r="AB1028"/>
  <c r="O1029"/>
  <c r="AB1029"/>
  <c r="O1030"/>
  <c r="AB1030"/>
  <c r="O1031"/>
  <c r="AB1031"/>
  <c r="O1032"/>
  <c r="AB1032"/>
  <c r="O1033"/>
  <c r="AB1033"/>
  <c r="O1034"/>
  <c r="AB1034"/>
  <c r="O1035"/>
  <c r="AB1035"/>
  <c r="O1036"/>
  <c r="AB1036"/>
  <c r="O1037"/>
  <c r="AB1037"/>
  <c r="O1038"/>
  <c r="AB1038"/>
  <c r="AB1039"/>
  <c r="O1040"/>
  <c r="AB1040"/>
  <c r="O1041"/>
  <c r="AB1041"/>
  <c r="O1042"/>
  <c r="AB1042"/>
  <c r="O1043"/>
  <c r="AB1043"/>
  <c r="O1044"/>
  <c r="AB1044"/>
  <c r="O1045"/>
  <c r="AB1045"/>
  <c r="O1046"/>
  <c r="AB1046"/>
  <c r="O1047"/>
  <c r="AB1047"/>
  <c r="AB1048"/>
  <c r="O1049"/>
  <c r="AB1049"/>
  <c r="O1050"/>
  <c r="AB1050"/>
  <c r="O1051"/>
  <c r="AB1051"/>
  <c r="O1052"/>
  <c r="AB1052"/>
  <c r="O1053"/>
  <c r="AB1053"/>
  <c r="O1054"/>
  <c r="AB1054"/>
  <c r="O1055"/>
  <c r="AB1055"/>
  <c r="O1056"/>
  <c r="AB1056"/>
  <c r="O1057"/>
  <c r="AB1057"/>
  <c r="O1058"/>
  <c r="AB1058"/>
  <c r="AB1059"/>
  <c r="AB1060"/>
  <c r="AB1061"/>
  <c r="AB1062"/>
  <c r="AB1063"/>
  <c r="AB1064"/>
  <c r="AB1065"/>
  <c r="AB1066"/>
  <c r="AB1067"/>
  <c r="AB1068"/>
  <c r="AB1069"/>
  <c r="AB1070"/>
  <c r="AB1071"/>
  <c r="AB1072"/>
  <c r="AB1073"/>
  <c r="O1074"/>
  <c r="AB1074"/>
  <c r="O1075"/>
  <c r="AB1075"/>
  <c r="AB1076"/>
  <c r="AB1077"/>
  <c r="AB1078"/>
  <c r="AB1079"/>
  <c r="AB1080"/>
  <c r="AB1081"/>
  <c r="AB1082"/>
  <c r="AB1083"/>
  <c r="AB1084"/>
  <c r="AB1085"/>
  <c r="AB1086"/>
  <c r="AB1087"/>
  <c r="AB1088"/>
  <c r="AB1089"/>
  <c r="AB1090"/>
  <c r="AB1091"/>
  <c r="AB1092"/>
  <c r="AB1093"/>
  <c r="AB1094"/>
  <c r="AB1095"/>
  <c r="O1096"/>
  <c r="AB1096"/>
  <c r="O1097"/>
  <c r="AB1097"/>
  <c r="O1098"/>
  <c r="AB1098"/>
  <c r="O1099"/>
  <c r="AB1099"/>
  <c r="O1100"/>
  <c r="AB1100"/>
  <c r="O1101"/>
  <c r="AB1101"/>
  <c r="O1102"/>
  <c r="AB1102"/>
  <c r="O1103"/>
  <c r="AB1103"/>
  <c r="O1104"/>
  <c r="AB1104"/>
  <c r="O1105"/>
  <c r="AB1105"/>
  <c r="O1106"/>
  <c r="AB1106"/>
  <c r="AB1107"/>
  <c r="AB1108"/>
  <c r="AB1109"/>
  <c r="AB1110"/>
  <c r="AB1111"/>
  <c r="AB1112"/>
  <c r="AB1113"/>
  <c r="AB1114"/>
  <c r="AB1115"/>
  <c r="AB1116"/>
  <c r="AB1117"/>
  <c r="AB1118"/>
  <c r="AB1119"/>
  <c r="AB1120"/>
  <c r="AB1121"/>
  <c r="AB1122"/>
  <c r="AB1123"/>
  <c r="AB1124"/>
  <c r="AB1125"/>
  <c r="AB1126"/>
  <c r="AB1127"/>
  <c r="AB1128"/>
  <c r="AB1129"/>
  <c r="AB1130"/>
  <c r="AB1131"/>
  <c r="AB1132"/>
  <c r="AB1133"/>
  <c r="AB1134"/>
  <c r="AB1135"/>
  <c r="AB1136"/>
  <c r="AB1138"/>
  <c r="AB1139"/>
  <c r="AB1140"/>
  <c r="AB1141"/>
  <c r="AB1142"/>
  <c r="AB1143"/>
  <c r="O1144"/>
  <c r="AB1144"/>
  <c r="O1145"/>
  <c r="AB1145"/>
  <c r="AB1146"/>
  <c r="AB1147"/>
  <c r="AB1148"/>
  <c r="AB1149"/>
  <c r="AB1150"/>
  <c r="O1151"/>
  <c r="AB1151"/>
  <c r="O1152"/>
  <c r="AB1152"/>
  <c r="O1153"/>
  <c r="AB1153"/>
  <c r="O1154"/>
  <c r="AB1154"/>
  <c r="O1155"/>
  <c r="AB1155"/>
  <c r="O1156"/>
  <c r="AB1156"/>
  <c r="O1157"/>
  <c r="AB1157"/>
  <c r="AB1158"/>
  <c r="AB1159"/>
  <c r="AB1160"/>
  <c r="AB1161"/>
  <c r="AB1162"/>
  <c r="AB1163"/>
  <c r="AB1164"/>
  <c r="AB1165"/>
  <c r="AB1166"/>
  <c r="AB1167"/>
  <c r="AB1168"/>
  <c r="AB1169"/>
  <c r="AB1170"/>
  <c r="AB1171"/>
  <c r="AB1172"/>
  <c r="AB1173"/>
  <c r="AB1174"/>
  <c r="AB1175"/>
  <c r="AB1176"/>
  <c r="AB1177"/>
  <c r="AB1178"/>
  <c r="AB1179"/>
  <c r="AB1180"/>
  <c r="AB1181"/>
  <c r="AB1182"/>
  <c r="AB1183"/>
  <c r="AB1184"/>
  <c r="AB1185"/>
  <c r="AB1186"/>
  <c r="AB1187"/>
  <c r="AB1188"/>
  <c r="AB1189"/>
  <c r="AB1190"/>
  <c r="AB1191"/>
  <c r="AB1192"/>
  <c r="AB1193"/>
  <c r="AB1194"/>
  <c r="AB1195"/>
  <c r="AB1196"/>
  <c r="AB1197"/>
  <c r="AB1198"/>
  <c r="AB1199"/>
  <c r="AB1200"/>
  <c r="AB1201"/>
  <c r="AB1202"/>
  <c r="AB1203"/>
  <c r="AB1204"/>
  <c r="AB1205"/>
  <c r="AB1206"/>
  <c r="AB1207"/>
  <c r="AB1208"/>
  <c r="AB1209"/>
  <c r="AB1210"/>
  <c r="AB1211"/>
  <c r="AB1212"/>
  <c r="AB1213"/>
  <c r="AB1214"/>
  <c r="AB1215"/>
  <c r="AB1216"/>
  <c r="AB1217"/>
  <c r="AB1218"/>
  <c r="AB1219"/>
  <c r="AB1220"/>
  <c r="AB1221"/>
  <c r="AB1222"/>
  <c r="AB1223"/>
  <c r="AB1224"/>
  <c r="AB1225"/>
  <c r="AB1226"/>
  <c r="AB1227"/>
  <c r="AB1228"/>
  <c r="AB1229"/>
  <c r="AB1230"/>
  <c r="O1231"/>
  <c r="AB1231"/>
  <c r="O1232"/>
  <c r="AB1232"/>
  <c r="O1233"/>
  <c r="AB1233"/>
  <c r="O1234"/>
  <c r="AB1234"/>
  <c r="O1235"/>
  <c r="AB1235"/>
  <c r="O1236"/>
  <c r="AB1236"/>
  <c r="O1237"/>
  <c r="AB1237"/>
  <c r="O1238"/>
  <c r="AB1238"/>
  <c r="O1239"/>
  <c r="AB1239"/>
  <c r="O1240"/>
  <c r="AB1240"/>
  <c r="O1241"/>
  <c r="AB1241"/>
  <c r="O1242"/>
  <c r="AB1242"/>
  <c r="O1243"/>
  <c r="AB1243"/>
  <c r="O1244"/>
  <c r="AB1244"/>
  <c r="O1245"/>
  <c r="AB1245"/>
  <c r="O1246"/>
  <c r="AB1246"/>
  <c r="O1247"/>
  <c r="AB1247"/>
  <c r="O1248"/>
  <c r="AB1248"/>
  <c r="O1249"/>
  <c r="AB1249"/>
  <c r="O1250"/>
  <c r="AB1250"/>
  <c r="O1251"/>
  <c r="AB1251"/>
  <c r="O1252"/>
  <c r="AB1252"/>
  <c r="O1253"/>
  <c r="AB1253"/>
  <c r="O1254"/>
  <c r="AB1254"/>
  <c r="O1255"/>
  <c r="AB1255"/>
  <c r="AB1256"/>
  <c r="AB1257"/>
  <c r="AB1258"/>
  <c r="AB1259"/>
  <c r="AB1260"/>
  <c r="AB1261"/>
  <c r="AB1262"/>
  <c r="AB1263"/>
  <c r="AB1264"/>
  <c r="AB1265"/>
  <c r="AB1266"/>
  <c r="AB1267"/>
  <c r="AB1268"/>
  <c r="AB1269"/>
  <c r="AB1270"/>
  <c r="AB1271"/>
  <c r="AB1272"/>
  <c r="AB1273"/>
  <c r="AB1274"/>
  <c r="AB1275"/>
  <c r="AB1276"/>
  <c r="AB1277"/>
  <c r="AB1278"/>
  <c r="AB1279"/>
  <c r="O1280"/>
  <c r="AB1280"/>
  <c r="O1281"/>
  <c r="AB1281"/>
  <c r="O1282"/>
  <c r="AB1282"/>
  <c r="O1283"/>
  <c r="AB1283"/>
  <c r="O1284"/>
  <c r="AB1284"/>
  <c r="AB1285"/>
  <c r="AB1286"/>
  <c r="AB1287"/>
  <c r="AB1288"/>
  <c r="AB1289"/>
  <c r="AB1290"/>
  <c r="AB1291"/>
  <c r="AB1292"/>
  <c r="AB1293"/>
  <c r="AB1294"/>
  <c r="AB1295"/>
  <c r="AB1296"/>
  <c r="AB1297"/>
  <c r="AB1298"/>
  <c r="AB1299"/>
  <c r="AB1300"/>
  <c r="AB1301"/>
  <c r="AB1302"/>
  <c r="O1303"/>
  <c r="AB1303"/>
  <c r="O1304"/>
  <c r="AB1304"/>
  <c r="O1305"/>
  <c r="AB1305"/>
  <c r="O1306"/>
  <c r="AB1306"/>
  <c r="O1307"/>
  <c r="AB1307"/>
  <c r="O1308"/>
  <c r="AB1308"/>
  <c r="O1309"/>
  <c r="AB1309"/>
  <c r="O1310"/>
  <c r="AB1310"/>
  <c r="O1311"/>
  <c r="AB1311"/>
  <c r="O1312"/>
  <c r="AB1312"/>
  <c r="AB1313"/>
  <c r="AB1314"/>
  <c r="AB1315"/>
  <c r="AB1316"/>
  <c r="AB1317"/>
  <c r="AB1318"/>
  <c r="AB1319"/>
  <c r="AB1320"/>
  <c r="AB1321"/>
  <c r="AB1322"/>
  <c r="O1323"/>
  <c r="AB1323"/>
  <c r="O1324"/>
  <c r="AB1324"/>
  <c r="O1325"/>
  <c r="AB1325"/>
  <c r="O1326"/>
  <c r="AB1326"/>
  <c r="O1327"/>
  <c r="AB1327"/>
  <c r="O1328"/>
  <c r="AB1328"/>
  <c r="O1329"/>
  <c r="AB1329"/>
  <c r="O1330"/>
  <c r="AB1330"/>
  <c r="O1331"/>
  <c r="AB1331"/>
  <c r="O1332"/>
  <c r="AB1332"/>
  <c r="AB1333"/>
  <c r="AB1334"/>
  <c r="AB1335"/>
  <c r="AB1336"/>
  <c r="AB1337"/>
  <c r="AB1338"/>
  <c r="AB1339"/>
  <c r="AB1340"/>
  <c r="AB1341"/>
  <c r="AB1342"/>
  <c r="AB1343"/>
  <c r="AB1344"/>
  <c r="AB1345"/>
  <c r="AB1346"/>
  <c r="AB1347"/>
  <c r="AB1348"/>
  <c r="AB1349"/>
  <c r="AB1350"/>
  <c r="AB1351"/>
  <c r="AB1352"/>
  <c r="AB1353"/>
  <c r="AB1354"/>
  <c r="AB1355"/>
  <c r="AB1356"/>
  <c r="AB1357"/>
  <c r="AB1358"/>
  <c r="AB1359"/>
  <c r="AB1360"/>
  <c r="AB1361"/>
  <c r="AB1362"/>
  <c r="O1363"/>
  <c r="AB1363"/>
  <c r="O1364"/>
  <c r="AB1364"/>
  <c r="O1365"/>
  <c r="AB1365"/>
  <c r="O1366"/>
  <c r="AB1366"/>
  <c r="O1367"/>
  <c r="AB1367"/>
  <c r="O1368"/>
  <c r="AB1368"/>
  <c r="O1369"/>
  <c r="AB1369"/>
  <c r="O1370"/>
  <c r="AB1370"/>
  <c r="O1371"/>
  <c r="AB1371"/>
  <c r="O1372"/>
  <c r="AB1372"/>
  <c r="O1373"/>
  <c r="AB1373"/>
  <c r="O1374"/>
  <c r="AB1374"/>
  <c r="O1375"/>
  <c r="AB1375"/>
  <c r="O1376"/>
  <c r="AB1376"/>
  <c r="O1377"/>
  <c r="AB1377"/>
  <c r="O1378"/>
  <c r="AB1378"/>
  <c r="O1379"/>
  <c r="AB1379"/>
  <c r="O1380"/>
  <c r="AB1380"/>
  <c r="O1381"/>
  <c r="AB1381"/>
  <c r="O1382"/>
  <c r="AB1382"/>
  <c r="O1383"/>
  <c r="AB1383"/>
  <c r="O1384"/>
  <c r="AB1384"/>
  <c r="O1385"/>
  <c r="AB1385"/>
  <c r="O1386"/>
  <c r="AB1386"/>
  <c r="O1387"/>
  <c r="AB1387"/>
  <c r="AB1388"/>
  <c r="AB1389"/>
  <c r="AB1390"/>
  <c r="AB1391"/>
  <c r="AB1392"/>
  <c r="AB1393"/>
  <c r="AB1394"/>
  <c r="AB1395"/>
  <c r="AB1396"/>
  <c r="AB1397"/>
  <c r="AB1398"/>
  <c r="AB1399"/>
  <c r="AB1400"/>
  <c r="AB1401"/>
  <c r="AB1402"/>
  <c r="AB1403"/>
  <c r="AB1404"/>
  <c r="AB1405"/>
  <c r="AB1406"/>
  <c r="AB1407"/>
  <c r="AB1408"/>
  <c r="AB1409"/>
  <c r="AB1410"/>
  <c r="AB1411"/>
  <c r="AB1412"/>
  <c r="AB1413"/>
  <c r="AB1414"/>
  <c r="AB1415"/>
  <c r="AB1416"/>
  <c r="AB1417"/>
  <c r="AB1418"/>
  <c r="AB1419"/>
  <c r="AB1420"/>
  <c r="AB1421"/>
  <c r="AB1422"/>
  <c r="AB1423"/>
  <c r="AB1424"/>
  <c r="AB1425"/>
  <c r="AB1426"/>
  <c r="AB1427"/>
  <c r="AB1428"/>
  <c r="AB1429"/>
  <c r="AB1430"/>
  <c r="AB1431"/>
  <c r="AB1432"/>
  <c r="AB1433"/>
  <c r="AB1434"/>
  <c r="AB1435"/>
  <c r="AB1436"/>
  <c r="AB1437"/>
  <c r="AB1438"/>
  <c r="AB1439"/>
  <c r="AB1440"/>
  <c r="AB1441"/>
  <c r="AB1442"/>
  <c r="AB1443"/>
  <c r="AB1444"/>
  <c r="AB1445"/>
  <c r="AB1446"/>
  <c r="AB1447"/>
  <c r="AB1448"/>
  <c r="AB1449"/>
  <c r="AB1450"/>
  <c r="AB1451"/>
  <c r="AB1452"/>
  <c r="AB1453"/>
  <c r="AB1454"/>
  <c r="AB1455"/>
  <c r="AB1456"/>
  <c r="AB1457"/>
  <c r="AB1458"/>
  <c r="AB1459"/>
  <c r="AB1460"/>
  <c r="AB1461"/>
  <c r="AB1462"/>
  <c r="AB1463"/>
  <c r="AB1464"/>
  <c r="AB1465"/>
  <c r="AB1466"/>
  <c r="AB1467"/>
  <c r="AB1468"/>
  <c r="AB1469"/>
  <c r="AB1470"/>
  <c r="AB1471"/>
  <c r="AB1472"/>
  <c r="AB1473"/>
  <c r="AB1474"/>
  <c r="AB1475"/>
  <c r="AB1476"/>
  <c r="AB1477"/>
  <c r="AB1478"/>
  <c r="AB1479"/>
  <c r="AB1480"/>
  <c r="AB1481"/>
  <c r="AB1482"/>
  <c r="AB1483"/>
  <c r="AB1484"/>
  <c r="AB1485"/>
  <c r="AB1486"/>
  <c r="AB1487"/>
  <c r="AB1488"/>
  <c r="AB1489"/>
  <c r="AB1490"/>
  <c r="AB1491"/>
  <c r="AB1492"/>
  <c r="AB1493"/>
  <c r="AB1494"/>
  <c r="AB1495"/>
  <c r="AB1496"/>
  <c r="AB1497"/>
  <c r="AB1498"/>
  <c r="AB1499"/>
  <c r="AB1500"/>
  <c r="AB1501"/>
  <c r="AB1502"/>
  <c r="AB1503"/>
  <c r="AB1504"/>
  <c r="AB1505"/>
  <c r="AB1506"/>
  <c r="AB1507"/>
  <c r="AB1508"/>
  <c r="AB1509"/>
  <c r="AB1510"/>
  <c r="AB1511"/>
  <c r="AB1512"/>
  <c r="AB1513"/>
  <c r="AB1514"/>
  <c r="AB1515"/>
  <c r="AB1516"/>
  <c r="AB1517"/>
  <c r="AB1518"/>
  <c r="AB1519"/>
  <c r="AB1520"/>
  <c r="AB1521"/>
  <c r="AB1522"/>
  <c r="AB1523"/>
  <c r="AB1524"/>
  <c r="AB1525"/>
  <c r="AB1526"/>
  <c r="AB1527"/>
  <c r="AB1528"/>
  <c r="AB1529"/>
  <c r="AB1530"/>
  <c r="AB1531"/>
  <c r="AB1532"/>
  <c r="AB1533"/>
  <c r="AB1534"/>
  <c r="AB1535"/>
  <c r="AB1536"/>
  <c r="AB1537"/>
  <c r="AB1538"/>
  <c r="AB1539"/>
  <c r="AB1540"/>
  <c r="AB1541"/>
  <c r="AB1542"/>
  <c r="AB1543"/>
  <c r="AB1544"/>
  <c r="AB1545"/>
  <c r="AB1546"/>
  <c r="AB1547"/>
  <c r="AB1548"/>
  <c r="AB1549"/>
  <c r="AB1550"/>
  <c r="AB1551"/>
  <c r="AB1552"/>
  <c r="AB1553"/>
  <c r="AB1554"/>
  <c r="AB1555"/>
  <c r="AB1556"/>
  <c r="AB1557"/>
  <c r="AB1558"/>
  <c r="AB1559"/>
  <c r="AB1560"/>
  <c r="AB1561"/>
  <c r="AB1562"/>
  <c r="AB1563"/>
  <c r="AB1564"/>
  <c r="AB1565"/>
  <c r="AB1566"/>
  <c r="AB1567"/>
  <c r="AB1568"/>
  <c r="AB1569"/>
  <c r="AB1570"/>
  <c r="AB1571"/>
  <c r="AB1572"/>
  <c r="AB1573"/>
  <c r="AB1574"/>
  <c r="AB1575"/>
  <c r="AB1576"/>
  <c r="AB1577"/>
  <c r="AB1578"/>
  <c r="AB1579"/>
  <c r="AB1580"/>
  <c r="AB1581"/>
  <c r="AB1582"/>
  <c r="AB1583"/>
  <c r="AB1584"/>
  <c r="AB1585"/>
  <c r="AB1586"/>
  <c r="AB1587"/>
  <c r="AB1588"/>
  <c r="AB1589"/>
  <c r="AB1590"/>
  <c r="AB1591"/>
  <c r="AB1592"/>
  <c r="AB1593"/>
  <c r="AB1594"/>
  <c r="AB1595"/>
  <c r="AB1596"/>
  <c r="AB1597"/>
  <c r="AB1598"/>
  <c r="AB1599"/>
  <c r="AB1600"/>
  <c r="AB1601"/>
  <c r="AB1602"/>
  <c r="AB1603"/>
  <c r="AB1604"/>
  <c r="AB1605"/>
  <c r="AB1606"/>
  <c r="AB1607"/>
  <c r="AB1608"/>
  <c r="AB1609"/>
  <c r="AB1610"/>
  <c r="AB1611"/>
  <c r="AB1612"/>
  <c r="AB1613"/>
  <c r="AB1614"/>
  <c r="AB1615"/>
  <c r="AB1616"/>
  <c r="AB1617"/>
  <c r="AB1618"/>
  <c r="AB1619"/>
  <c r="AB1620"/>
  <c r="AB1621"/>
  <c r="AB1622"/>
  <c r="AB1623"/>
  <c r="AB1624"/>
  <c r="AB1625"/>
  <c r="AB1626"/>
  <c r="AB1627"/>
  <c r="AB1628"/>
  <c r="AB1629"/>
  <c r="AB1630"/>
  <c r="AB1631"/>
  <c r="AB1632"/>
  <c r="AB1633"/>
  <c r="AB1634"/>
  <c r="AB1635"/>
  <c r="AB1636"/>
  <c r="AB1637"/>
  <c r="AB1638"/>
  <c r="AB1639"/>
  <c r="AB1640"/>
  <c r="AB1641"/>
  <c r="AB1642"/>
  <c r="AB1643"/>
  <c r="AB1644"/>
  <c r="AB1645"/>
  <c r="AB1646"/>
  <c r="AB1647"/>
  <c r="AB1648"/>
  <c r="AB1649"/>
  <c r="AB1650"/>
  <c r="AB1651"/>
  <c r="AB1652"/>
  <c r="AB1653"/>
  <c r="S1654"/>
  <c r="AB1654"/>
  <c r="S1655"/>
  <c r="AB1655"/>
  <c r="P1656"/>
  <c r="S1656"/>
  <c r="AB1656"/>
  <c r="S1657"/>
  <c r="AB1657"/>
  <c r="S1658"/>
  <c r="AB1658"/>
  <c r="S1659"/>
  <c r="AB1659"/>
  <c r="S1660"/>
  <c r="AB1660"/>
  <c r="S1661"/>
  <c r="AB1661"/>
  <c r="S1662"/>
  <c r="AB1662"/>
  <c r="S1663"/>
  <c r="AB1663"/>
  <c r="AB1664"/>
  <c r="AB1665"/>
  <c r="AB1666"/>
  <c r="AB1667"/>
  <c r="AB1668"/>
  <c r="AB1669"/>
  <c r="AB1670"/>
  <c r="AB1671"/>
  <c r="AB1672"/>
  <c r="AB1673"/>
  <c r="AB1674"/>
  <c r="AB1675"/>
  <c r="AB1676"/>
  <c r="AB1677"/>
  <c r="AB1678"/>
  <c r="AB1679"/>
  <c r="AB1680"/>
  <c r="AB1681"/>
  <c r="AB1682"/>
  <c r="AB1683"/>
  <c r="AB1684"/>
  <c r="AB1685"/>
  <c r="AB1686"/>
  <c r="AB1687"/>
  <c r="AB1688"/>
  <c r="AB1689"/>
  <c r="AB1690"/>
  <c r="AB1691"/>
  <c r="AB1692"/>
  <c r="AB1693"/>
  <c r="AB1694"/>
  <c r="AB1695"/>
  <c r="AB1696"/>
  <c r="AB1697"/>
  <c r="AB1698"/>
  <c r="AB1699"/>
  <c r="AB1700"/>
  <c r="AB1701"/>
  <c r="AB1702"/>
  <c r="AB1703"/>
  <c r="AB1704"/>
  <c r="AB1705"/>
  <c r="AB1706"/>
  <c r="AB1707"/>
  <c r="AB1708"/>
  <c r="AB1709"/>
  <c r="AB1710"/>
  <c r="AB1711"/>
  <c r="AB1712"/>
  <c r="AB1713"/>
  <c r="AB1714"/>
  <c r="AB1715"/>
  <c r="AB1716"/>
  <c r="AB1717"/>
  <c r="AB1718"/>
  <c r="AB1719"/>
  <c r="AB1720"/>
  <c r="AB1721"/>
  <c r="AB1722"/>
  <c r="AB1723"/>
  <c r="AB1724"/>
  <c r="AB1725"/>
  <c r="AB1726"/>
  <c r="AB1727"/>
  <c r="AB1728"/>
  <c r="AB1729"/>
  <c r="AB1730"/>
  <c r="AB1731"/>
  <c r="AB1732"/>
  <c r="AB1733"/>
  <c r="AB1734"/>
  <c r="AB1735"/>
  <c r="AB1736"/>
  <c r="AB1737"/>
  <c r="AB1738"/>
  <c r="AB1739"/>
  <c r="AB1740"/>
  <c r="AB1741"/>
  <c r="AB1742"/>
  <c r="AB1743"/>
  <c r="AB1744"/>
  <c r="AB1745"/>
  <c r="AB1746"/>
  <c r="AB1747"/>
  <c r="AB1748"/>
  <c r="AB1749"/>
  <c r="AB1750"/>
  <c r="AB1751"/>
  <c r="AB1752"/>
  <c r="AB1753"/>
  <c r="AB1754"/>
  <c r="AB1755"/>
  <c r="AB1756"/>
  <c r="AB1757"/>
  <c r="AB1758"/>
  <c r="AB1759"/>
  <c r="AB1760"/>
  <c r="AB1761"/>
  <c r="AB1762"/>
  <c r="AB1763"/>
  <c r="AB1764"/>
  <c r="AB1765"/>
  <c r="AB1766"/>
  <c r="AB1767"/>
  <c r="AB1768"/>
  <c r="AB1769"/>
  <c r="AB1770"/>
  <c r="AB1771"/>
  <c r="AB1772"/>
  <c r="AB1773"/>
  <c r="AB1774"/>
  <c r="AB1775"/>
  <c r="AB1776"/>
  <c r="AB1777"/>
  <c r="AB1778"/>
  <c r="AB1779"/>
  <c r="AB1780"/>
  <c r="AB1781"/>
  <c r="AB1782"/>
  <c r="AB1783"/>
  <c r="AB1784"/>
  <c r="AB1785"/>
  <c r="AB1786"/>
  <c r="AB1787"/>
  <c r="AB1788"/>
  <c r="AB1789"/>
  <c r="AB1790"/>
  <c r="AB1791"/>
  <c r="AB1792"/>
  <c r="AB1793"/>
  <c r="AB1794"/>
  <c r="AB1795"/>
  <c r="AB1796"/>
  <c r="AB1797"/>
  <c r="AB1798"/>
  <c r="AB1799"/>
  <c r="AB1800"/>
  <c r="AB1801"/>
  <c r="AB1802"/>
  <c r="AB1803"/>
  <c r="AB1804"/>
  <c r="AB1805"/>
  <c r="AB1806"/>
  <c r="AB1807"/>
  <c r="AB1808"/>
  <c r="AB1809"/>
  <c r="AB1810"/>
  <c r="AB1811"/>
  <c r="AB1812"/>
  <c r="AB1813"/>
  <c r="AB1814"/>
  <c r="AB1815"/>
  <c r="AB1816"/>
  <c r="AB1817"/>
  <c r="AB1818"/>
  <c r="AB1819"/>
  <c r="AB1820"/>
  <c r="AB1821"/>
  <c r="AB1822"/>
  <c r="AB1823"/>
  <c r="AB1824"/>
  <c r="AB1825"/>
  <c r="AB1826"/>
  <c r="AB1827"/>
  <c r="AB1828"/>
  <c r="AB1829"/>
  <c r="AB1830"/>
  <c r="AB1831"/>
  <c r="AB1832"/>
  <c r="AB1833"/>
  <c r="AB1834"/>
  <c r="AB1835"/>
  <c r="AB1836"/>
  <c r="AB1837"/>
  <c r="AB1838"/>
  <c r="AB1839"/>
  <c r="AB1840"/>
  <c r="AB1841"/>
  <c r="AB1842"/>
  <c r="AB1843"/>
  <c r="AB1844"/>
  <c r="AB1845"/>
  <c r="AB1846"/>
  <c r="AB1847"/>
  <c r="AB1848"/>
  <c r="AB1849"/>
  <c r="AB1850"/>
  <c r="AB1851"/>
  <c r="AB1852"/>
  <c r="AB1853"/>
  <c r="AB1854"/>
  <c r="AB1855"/>
  <c r="AB1856"/>
  <c r="AB1857"/>
  <c r="AB1858"/>
  <c r="AB1859"/>
  <c r="AB1860"/>
  <c r="AB1861"/>
  <c r="AB1862"/>
  <c r="AB1863"/>
  <c r="AB1864"/>
  <c r="AB1865"/>
  <c r="AB1866"/>
  <c r="AB1867"/>
  <c r="AB1868"/>
  <c r="AB1869"/>
  <c r="AB1870"/>
  <c r="AB1871"/>
  <c r="AB1872"/>
  <c r="AB1873"/>
  <c r="AB1874"/>
  <c r="AB1875"/>
  <c r="AB1876"/>
  <c r="AB1877"/>
  <c r="AB1878"/>
  <c r="AB1879"/>
  <c r="AB1880"/>
  <c r="AB1881"/>
  <c r="AB1882"/>
  <c r="AB1883"/>
  <c r="AB1884"/>
  <c r="AB1885"/>
  <c r="AB1886"/>
  <c r="AB1887"/>
  <c r="AB1888"/>
  <c r="AB1889"/>
  <c r="AB1890"/>
  <c r="AB1891"/>
  <c r="AB1892"/>
  <c r="AB1893"/>
  <c r="AB1894"/>
  <c r="AB1895"/>
  <c r="AB1896"/>
  <c r="AB1897"/>
  <c r="AB1898"/>
  <c r="AB1899"/>
  <c r="AB1900"/>
  <c r="AB1901"/>
  <c r="AB1902"/>
  <c r="AB1903"/>
  <c r="AB1904"/>
  <c r="AB1905"/>
  <c r="AB1906"/>
  <c r="AB1907"/>
  <c r="AB1908"/>
  <c r="AB1909"/>
  <c r="AB1910"/>
  <c r="AB1911"/>
  <c r="AB1912"/>
  <c r="AB1913"/>
  <c r="AB1914"/>
  <c r="AB1915"/>
  <c r="AB1916"/>
  <c r="AB1917"/>
  <c r="AB1918"/>
  <c r="AB1919"/>
  <c r="AB1920"/>
  <c r="AB1921"/>
  <c r="AB1922"/>
  <c r="AB1923"/>
  <c r="AB1924"/>
  <c r="AB1925"/>
  <c r="AB1926"/>
  <c r="AB1927"/>
  <c r="AB1928"/>
  <c r="AB1929"/>
  <c r="AB1930"/>
  <c r="AB1931"/>
  <c r="AB1932"/>
  <c r="AB1933"/>
  <c r="AB1934"/>
  <c r="AB1935"/>
  <c r="AB1936"/>
  <c r="AB1937"/>
  <c r="AB1938"/>
  <c r="AB1939"/>
  <c r="AB1940"/>
  <c r="AB1941"/>
  <c r="AB1942"/>
  <c r="AB1943"/>
  <c r="AB1944"/>
  <c r="AB1945"/>
  <c r="AB1946"/>
  <c r="AB1947"/>
  <c r="AB1948"/>
  <c r="AB1949"/>
  <c r="AB1950"/>
  <c r="AB1951"/>
  <c r="AB1952"/>
  <c r="AB1953"/>
  <c r="AB1954"/>
  <c r="AB1955"/>
  <c r="AB1956"/>
  <c r="AB1957"/>
  <c r="AB1958"/>
  <c r="AB1959"/>
  <c r="AB1960"/>
  <c r="AB1961"/>
  <c r="AB1962"/>
  <c r="AB1963"/>
  <c r="AB1964"/>
  <c r="AB1965"/>
  <c r="AB1966"/>
  <c r="AB1967"/>
  <c r="AB1968"/>
  <c r="AB1969"/>
  <c r="AB1970"/>
  <c r="AB1971"/>
  <c r="AB1972"/>
  <c r="AB1973"/>
  <c r="AB1974"/>
  <c r="AB1975"/>
  <c r="AB1976"/>
  <c r="AB1977"/>
  <c r="O1978"/>
  <c r="O1980" s="1"/>
  <c r="AB1978"/>
  <c r="AB1979"/>
  <c r="AB1980"/>
  <c r="AB1981"/>
  <c r="AB1982"/>
  <c r="AB1983"/>
  <c r="AB1984"/>
  <c r="AB1985"/>
  <c r="AB1986"/>
  <c r="AB1987"/>
  <c r="AB1988"/>
  <c r="AB1989"/>
  <c r="AB1990"/>
  <c r="AB1991"/>
  <c r="AB1992"/>
  <c r="AB1993"/>
  <c r="AB1994"/>
  <c r="AB1995"/>
  <c r="AB1996"/>
  <c r="AB1997"/>
  <c r="AB1998"/>
  <c r="AB1999"/>
  <c r="AB2000"/>
  <c r="AB2001"/>
  <c r="AB2002"/>
  <c r="AB2003"/>
  <c r="AB2004"/>
  <c r="AB2005"/>
  <c r="AB2006"/>
  <c r="AB2007"/>
  <c r="AB2008"/>
  <c r="AB2009"/>
  <c r="AB2011"/>
  <c r="AB2012"/>
  <c r="AB2013"/>
  <c r="AB2014"/>
  <c r="AB2015"/>
  <c r="AB2016"/>
  <c r="AB2017"/>
  <c r="AB2018"/>
  <c r="AB2019"/>
  <c r="AB2020"/>
  <c r="AB2021"/>
  <c r="AB2022"/>
  <c r="AB2023"/>
  <c r="AB2024"/>
  <c r="AB2025"/>
  <c r="AB2026"/>
  <c r="AB2027"/>
  <c r="AB2028"/>
  <c r="AB2029"/>
  <c r="AB2030"/>
  <c r="AB2031"/>
  <c r="AB2032"/>
  <c r="AB2033"/>
  <c r="AB2034"/>
  <c r="AB2035"/>
  <c r="AB2036"/>
  <c r="AB2037"/>
  <c r="AB2038"/>
  <c r="AB2039"/>
  <c r="AB2040"/>
  <c r="AB2041"/>
  <c r="AB2042"/>
  <c r="AB2043"/>
  <c r="AB2044"/>
  <c r="AB2045"/>
  <c r="AB2046"/>
  <c r="AB2047"/>
  <c r="AB2048"/>
  <c r="AB2049"/>
  <c r="AB2050"/>
  <c r="AB2051"/>
  <c r="AB2052"/>
  <c r="AB2053"/>
  <c r="AB2054"/>
  <c r="AB2055"/>
  <c r="AB2056"/>
  <c r="AB2057"/>
  <c r="AB2058"/>
  <c r="AB2059"/>
  <c r="AB2060"/>
  <c r="AB2061"/>
  <c r="AB2062"/>
  <c r="AB2063"/>
  <c r="AB2064"/>
  <c r="AB2065"/>
  <c r="AB2066"/>
  <c r="AB2067"/>
  <c r="AB2068"/>
  <c r="AB2069"/>
  <c r="AB2070"/>
  <c r="AB2071"/>
  <c r="AB2072"/>
  <c r="AB2073"/>
  <c r="AB2074"/>
  <c r="AB2075"/>
  <c r="AB2076"/>
  <c r="AB2077"/>
  <c r="AB2078"/>
  <c r="AB2079"/>
  <c r="AB2080"/>
  <c r="AB2081"/>
  <c r="AB2082"/>
  <c r="AB2083"/>
  <c r="AB2084"/>
  <c r="AB2085"/>
  <c r="AB2086"/>
  <c r="AB2087"/>
  <c r="AB2088"/>
  <c r="AB2089"/>
  <c r="AB2090"/>
  <c r="AB2091"/>
  <c r="AB2092"/>
  <c r="AB2093"/>
  <c r="AB2094"/>
  <c r="AB2095"/>
  <c r="AB2096"/>
  <c r="AB2097"/>
  <c r="AB2098"/>
  <c r="AB2099"/>
  <c r="AB2100"/>
  <c r="AB2101"/>
  <c r="AB2102"/>
  <c r="AB2103"/>
  <c r="AB2104"/>
  <c r="AB2105"/>
  <c r="AB2106"/>
  <c r="AB2107"/>
  <c r="AB2108"/>
  <c r="AB2109"/>
  <c r="AB2110"/>
  <c r="AB2111"/>
  <c r="AB2112"/>
  <c r="AB2113"/>
  <c r="AB2114"/>
  <c r="AB2115"/>
  <c r="AB2116"/>
  <c r="AB2117"/>
  <c r="AB2118"/>
  <c r="AB2119"/>
  <c r="AB2120"/>
  <c r="AB2121"/>
  <c r="AB2122"/>
  <c r="AB2123"/>
  <c r="AB2124"/>
  <c r="AB2125"/>
  <c r="AB2126"/>
  <c r="AB2127"/>
  <c r="AB2128"/>
  <c r="AB2129"/>
  <c r="AB2130"/>
  <c r="AB2131"/>
  <c r="AB2132"/>
  <c r="AB2133"/>
  <c r="AB2134"/>
  <c r="AB2135"/>
  <c r="AB2136"/>
  <c r="AB2137"/>
  <c r="AB2138"/>
  <c r="AB2139"/>
  <c r="AB2140"/>
  <c r="AB2141"/>
  <c r="AB2142"/>
  <c r="AB2143"/>
  <c r="AB2144"/>
  <c r="AB2145"/>
  <c r="AB2146"/>
  <c r="AB2147"/>
  <c r="AB2148"/>
  <c r="AB2149"/>
  <c r="AB2150"/>
  <c r="AB2151"/>
  <c r="AB2152"/>
  <c r="AB2153"/>
  <c r="AB2154"/>
  <c r="AB2155"/>
  <c r="AB2156"/>
  <c r="AB2157"/>
  <c r="AB2158"/>
  <c r="AB2159"/>
  <c r="AB2160"/>
  <c r="AB2161"/>
  <c r="AB2162"/>
  <c r="AB2163"/>
  <c r="AB2164"/>
  <c r="AB2165"/>
  <c r="AB2166"/>
  <c r="AB2167"/>
  <c r="AB2168"/>
  <c r="AB2169"/>
  <c r="AB2170"/>
  <c r="AB2171"/>
  <c r="AB2172"/>
  <c r="AB2173"/>
  <c r="AB2174"/>
  <c r="AB2175"/>
  <c r="AB2176"/>
  <c r="AB2177"/>
  <c r="AB2178"/>
  <c r="AB2179"/>
  <c r="AB2180"/>
  <c r="AB2181"/>
  <c r="AB2182"/>
  <c r="AB2183"/>
  <c r="AB2184"/>
  <c r="AB2185"/>
  <c r="AB2186"/>
  <c r="AB2187"/>
  <c r="AB2188"/>
  <c r="AB2189"/>
  <c r="AB2190"/>
  <c r="AB2191"/>
  <c r="AB2192"/>
  <c r="AB2193"/>
  <c r="AB2194"/>
  <c r="AB2195"/>
  <c r="AB2196"/>
  <c r="AB2197"/>
  <c r="AB2198"/>
  <c r="AB2199"/>
  <c r="AB2200"/>
  <c r="AB2201"/>
  <c r="AB2202"/>
  <c r="AB2203"/>
  <c r="AB2204"/>
  <c r="AB2205"/>
  <c r="AB2206"/>
  <c r="AB2207"/>
  <c r="AB2208"/>
  <c r="AB2209"/>
  <c r="AB2210"/>
  <c r="AB2211"/>
  <c r="AB2212"/>
  <c r="AB2213"/>
  <c r="AB2214"/>
  <c r="AB2215"/>
  <c r="AB2216"/>
  <c r="AB2217"/>
  <c r="AB2218"/>
  <c r="AB2219"/>
  <c r="AB2220"/>
  <c r="AB2221"/>
  <c r="AB2222"/>
  <c r="AB2223"/>
  <c r="AB2224"/>
  <c r="AB2225"/>
  <c r="AB2226"/>
  <c r="AB2227"/>
  <c r="AB2228"/>
  <c r="AB2229"/>
  <c r="AB2230"/>
  <c r="AB2231"/>
  <c r="AB2232"/>
  <c r="AB2233"/>
  <c r="AB2234"/>
  <c r="AB2235"/>
  <c r="AB2236"/>
  <c r="AB2237"/>
  <c r="AB2238"/>
  <c r="AB2239"/>
  <c r="AB2240"/>
  <c r="AB2241"/>
  <c r="AB2242"/>
  <c r="AB2243"/>
  <c r="AB2244"/>
  <c r="AB2245"/>
  <c r="AB2246"/>
  <c r="AB2247"/>
  <c r="AB2248"/>
  <c r="AB2249"/>
  <c r="AB2250"/>
  <c r="AB2251"/>
  <c r="AB2252"/>
  <c r="AB2253"/>
  <c r="AB2254"/>
  <c r="AB2255"/>
  <c r="AB2256"/>
  <c r="AB2257"/>
  <c r="AB2258"/>
  <c r="AB2259"/>
  <c r="AB2260"/>
  <c r="AB2261"/>
  <c r="AB2262"/>
  <c r="AB2263"/>
  <c r="AB2264"/>
  <c r="AB2265"/>
  <c r="AB2266"/>
  <c r="AB2267"/>
  <c r="AB2268"/>
  <c r="AB2269"/>
  <c r="AB2270"/>
  <c r="AB2271"/>
  <c r="AB2272"/>
  <c r="AB2273"/>
  <c r="AB2274"/>
  <c r="AB2275"/>
  <c r="AB2276"/>
  <c r="AB2277"/>
  <c r="AB2278"/>
  <c r="AB2279"/>
  <c r="AB2280"/>
  <c r="AB2281"/>
  <c r="AB2282"/>
  <c r="AB2283"/>
  <c r="AB2284"/>
  <c r="AB2285"/>
  <c r="AB2286"/>
  <c r="AB2287"/>
  <c r="AB2288"/>
  <c r="AB2289"/>
  <c r="AB2290"/>
  <c r="AB2291"/>
  <c r="AB2292"/>
  <c r="AB2293"/>
  <c r="AB2294"/>
  <c r="AB2295"/>
  <c r="AB2296"/>
  <c r="AB2297"/>
  <c r="AB2298"/>
  <c r="AB2299"/>
  <c r="AB2300"/>
  <c r="AB2301"/>
  <c r="AB2302"/>
  <c r="AB2303"/>
  <c r="AB2304"/>
  <c r="AB2305"/>
  <c r="AB2306"/>
  <c r="AB2307"/>
  <c r="AB2308"/>
  <c r="AB2309"/>
  <c r="AB2310"/>
  <c r="AB2311"/>
  <c r="AB2312"/>
  <c r="AB2313"/>
  <c r="AB2314"/>
  <c r="AB2315"/>
  <c r="AB2316"/>
  <c r="AB2317"/>
  <c r="AB2318"/>
  <c r="AB2319"/>
  <c r="AB2320"/>
  <c r="AB2321"/>
  <c r="AB2322"/>
  <c r="AB2323"/>
  <c r="AB2324"/>
  <c r="AB2325"/>
  <c r="AB2326"/>
  <c r="AB2327"/>
  <c r="AB2328"/>
  <c r="AB2329"/>
  <c r="AB2330"/>
  <c r="AB2331"/>
  <c r="AB2332"/>
  <c r="AB2333"/>
  <c r="AB2334"/>
  <c r="AB2335"/>
  <c r="AB2336"/>
  <c r="AB2337"/>
  <c r="AB2338"/>
  <c r="AB2339"/>
  <c r="AB2340"/>
  <c r="AB2341"/>
  <c r="AB2342"/>
  <c r="AB2343"/>
  <c r="AB2344"/>
  <c r="AB2345"/>
  <c r="AB2346"/>
  <c r="AB2347"/>
  <c r="AB2348"/>
  <c r="AB2349"/>
  <c r="AB2350"/>
  <c r="AB2351"/>
  <c r="AB2352"/>
  <c r="AB2353"/>
  <c r="AB2354"/>
  <c r="AB2355"/>
  <c r="AB2356"/>
  <c r="AB2357"/>
  <c r="AB2358"/>
  <c r="AB2359"/>
  <c r="AB2360"/>
  <c r="AB2361"/>
  <c r="AB2362"/>
  <c r="AB2363"/>
  <c r="AB2364"/>
  <c r="AB2365"/>
  <c r="AB2366"/>
  <c r="AB2367"/>
  <c r="AB2368"/>
  <c r="AB2369"/>
  <c r="AB2370"/>
  <c r="AB2371"/>
  <c r="AB2372"/>
  <c r="AB2373"/>
  <c r="AB2374"/>
  <c r="AB2375"/>
  <c r="AB2376"/>
  <c r="AB2377"/>
  <c r="AB2378"/>
  <c r="AB2379"/>
  <c r="AB2380"/>
  <c r="AB2381"/>
  <c r="AB2382"/>
  <c r="AB2383"/>
  <c r="AB2384"/>
  <c r="AB2385"/>
  <c r="AB2386"/>
  <c r="AB2387"/>
  <c r="AB2388"/>
  <c r="AB2389"/>
  <c r="AB2390"/>
  <c r="AB2391"/>
  <c r="AB2392"/>
  <c r="AB2393"/>
  <c r="AB2394"/>
  <c r="AB2395"/>
  <c r="AB2396"/>
  <c r="AB2397"/>
  <c r="AB2398"/>
  <c r="AB2399"/>
  <c r="AB2400"/>
  <c r="AB2401"/>
  <c r="AB2402"/>
  <c r="AB2403"/>
  <c r="AB2404"/>
  <c r="AB2405"/>
  <c r="AB2406"/>
  <c r="AB2407"/>
  <c r="AB2408"/>
  <c r="AB2409"/>
  <c r="AB2410"/>
  <c r="AB2411"/>
  <c r="AB2412"/>
  <c r="AB2413"/>
  <c r="AB2414"/>
  <c r="AB2415"/>
  <c r="AB2416"/>
  <c r="AB2417"/>
  <c r="AB2418"/>
  <c r="AB2419"/>
  <c r="AB2420"/>
  <c r="AB2421"/>
  <c r="AB2422"/>
  <c r="AB2423"/>
  <c r="AB2424"/>
  <c r="AB2425"/>
  <c r="AB2426"/>
  <c r="AB2427"/>
  <c r="AB2428"/>
  <c r="AB2429"/>
  <c r="AB2430"/>
  <c r="AB2431"/>
  <c r="AB2432"/>
  <c r="AB2433"/>
  <c r="AB2434"/>
  <c r="AB2435"/>
  <c r="AB2436"/>
  <c r="AB2437"/>
  <c r="AB2438"/>
  <c r="AB2439"/>
  <c r="AB2440"/>
  <c r="AB2441"/>
  <c r="AB2442"/>
  <c r="AB2443"/>
  <c r="AB2444"/>
  <c r="AB2445"/>
  <c r="AB2446"/>
  <c r="AB2447"/>
  <c r="AB2448"/>
  <c r="AB2449"/>
  <c r="AB2450"/>
  <c r="AB2451"/>
  <c r="AB2452"/>
  <c r="AB2453"/>
  <c r="AB2454"/>
  <c r="AB2455"/>
  <c r="AB2456"/>
  <c r="AB2457"/>
  <c r="AB2458"/>
  <c r="AB2459"/>
  <c r="AB2460"/>
  <c r="AB2461"/>
  <c r="AB2462"/>
  <c r="AB2463"/>
  <c r="AB2464"/>
  <c r="AB2465"/>
  <c r="AB2466"/>
  <c r="AB2467"/>
  <c r="AB2468"/>
  <c r="AB2469"/>
  <c r="AB2470"/>
  <c r="AB2471"/>
  <c r="AB2472"/>
  <c r="AB2473"/>
  <c r="AB2474"/>
  <c r="AB2475"/>
  <c r="AB2476"/>
  <c r="AB2477"/>
  <c r="AB2478"/>
  <c r="AB2479"/>
  <c r="AB2480"/>
  <c r="AB2481"/>
  <c r="AB2482"/>
  <c r="AB2483"/>
  <c r="AB2484"/>
  <c r="AB2485"/>
  <c r="AB2486"/>
  <c r="AB2487"/>
  <c r="AB2488"/>
  <c r="AB2489"/>
  <c r="AB2490"/>
  <c r="AB2491"/>
  <c r="AB2492"/>
  <c r="AB2493"/>
  <c r="AB2494"/>
  <c r="AB2495"/>
  <c r="AB2496"/>
  <c r="AB2497"/>
  <c r="AB2498"/>
  <c r="AB2499"/>
  <c r="AB2500"/>
  <c r="AB2501"/>
  <c r="AB2502"/>
  <c r="AB2503"/>
  <c r="AB2504"/>
  <c r="AB2505"/>
  <c r="AB2506"/>
  <c r="AB2507"/>
  <c r="AB2508"/>
  <c r="AB2509"/>
  <c r="AB2510"/>
  <c r="AB2511"/>
  <c r="AB2512"/>
  <c r="AB2513"/>
  <c r="AB2514"/>
  <c r="AB2515"/>
  <c r="AB2516"/>
  <c r="AB2517"/>
  <c r="AB2518"/>
  <c r="AB2519"/>
  <c r="AB2520"/>
  <c r="AB2521"/>
  <c r="AB2522"/>
  <c r="AB2523"/>
  <c r="AB2524"/>
  <c r="AB2525"/>
  <c r="AB2526"/>
  <c r="AB2527"/>
  <c r="AB2528"/>
  <c r="AB2529"/>
  <c r="AB2530"/>
  <c r="AB2531"/>
  <c r="AB2532"/>
  <c r="AB2533"/>
  <c r="AB2534"/>
  <c r="AB2535"/>
  <c r="AB2536"/>
  <c r="AB2537"/>
  <c r="AB2538"/>
  <c r="AB2539"/>
  <c r="AB2540"/>
  <c r="AB2541"/>
  <c r="AB2542"/>
  <c r="AB2543"/>
  <c r="AB2544"/>
  <c r="AB2545"/>
  <c r="AB2546"/>
  <c r="AB2547"/>
  <c r="AB2548"/>
  <c r="AB2549"/>
  <c r="AB2550"/>
  <c r="AB2551"/>
  <c r="AB2552"/>
  <c r="AB2553"/>
  <c r="AB2554"/>
  <c r="AB2555"/>
  <c r="AB2556"/>
  <c r="AB2557"/>
  <c r="AB2558"/>
  <c r="AB2559"/>
  <c r="AB2560"/>
  <c r="AB2561"/>
  <c r="AB2562"/>
  <c r="AB2563"/>
  <c r="AB2564"/>
  <c r="AB2565"/>
  <c r="AB2566"/>
  <c r="AB2567"/>
  <c r="AB2568"/>
  <c r="AB2569"/>
  <c r="AB2570"/>
  <c r="AB2571"/>
  <c r="AB2572"/>
  <c r="AB2573"/>
  <c r="AB2574"/>
  <c r="AB2575"/>
  <c r="AB2576"/>
  <c r="AB2577"/>
  <c r="AB2578"/>
  <c r="AB2579"/>
  <c r="AB2580"/>
  <c r="AB2581"/>
  <c r="AB2582"/>
  <c r="AB2583"/>
  <c r="AB2584"/>
  <c r="AB2585"/>
  <c r="AB2586"/>
  <c r="AB2587"/>
  <c r="AB2588"/>
  <c r="AB2589"/>
  <c r="AB2590"/>
  <c r="AB2591"/>
  <c r="AB2592"/>
  <c r="AB2593"/>
  <c r="AB2594"/>
  <c r="AB2595"/>
  <c r="AB2596"/>
  <c r="AB2597"/>
  <c r="AB2598"/>
  <c r="AB2599"/>
  <c r="AB2600"/>
  <c r="AB2601"/>
  <c r="AB2602"/>
  <c r="AB2603"/>
  <c r="AB2604"/>
  <c r="AB2605"/>
  <c r="AB2606"/>
  <c r="AB2607"/>
  <c r="AB2608"/>
  <c r="AB2609"/>
  <c r="AB2610"/>
  <c r="AB2611"/>
  <c r="AB2612"/>
  <c r="AB2613"/>
  <c r="AB2614"/>
  <c r="AB2615"/>
  <c r="AB2616"/>
  <c r="AB2617"/>
  <c r="AB2618"/>
  <c r="AB2619"/>
  <c r="AB2620"/>
  <c r="AB2621"/>
  <c r="AB2622"/>
  <c r="AB2623"/>
  <c r="AB2624"/>
  <c r="AB2625"/>
  <c r="AB2626"/>
  <c r="AB2627"/>
  <c r="AB2628"/>
  <c r="AB2629"/>
  <c r="AB2630"/>
  <c r="AB2631"/>
  <c r="AB2632"/>
  <c r="AB2633"/>
  <c r="AB2634"/>
  <c r="AB2635"/>
  <c r="AB2636"/>
  <c r="AB2637"/>
  <c r="AB2638"/>
  <c r="AB2639"/>
  <c r="AB2640"/>
  <c r="AB2641"/>
  <c r="AB2642"/>
  <c r="AB2643"/>
  <c r="AB2644"/>
  <c r="AB2645"/>
  <c r="AB2646"/>
  <c r="AB2647"/>
  <c r="AB2648"/>
  <c r="AB2649"/>
  <c r="AB2650"/>
  <c r="AB2651"/>
  <c r="AB2652"/>
  <c r="AB2653"/>
  <c r="AB2654"/>
  <c r="AB2655"/>
  <c r="AB2656"/>
  <c r="AB2657"/>
  <c r="AB2658"/>
  <c r="AB2659"/>
  <c r="AB2660"/>
  <c r="AB2661"/>
  <c r="AB2662"/>
  <c r="AB2663"/>
  <c r="AB2664"/>
  <c r="AB2665"/>
  <c r="AB2666"/>
  <c r="AB2667"/>
  <c r="AB2668"/>
  <c r="AB2669"/>
  <c r="AB2670"/>
  <c r="AB2671"/>
  <c r="AB2672"/>
  <c r="AB2673"/>
  <c r="AB2674"/>
  <c r="AB2675"/>
  <c r="AB2676"/>
  <c r="AB2677"/>
  <c r="AB2678"/>
  <c r="AB2679"/>
  <c r="AB2680"/>
  <c r="AB2681"/>
  <c r="AB2682"/>
  <c r="AB2683"/>
  <c r="AB2684"/>
  <c r="AB2685"/>
  <c r="AB2686"/>
  <c r="AB2687"/>
  <c r="AB2688"/>
  <c r="AB2689"/>
  <c r="AB2690"/>
  <c r="AB2691"/>
  <c r="AB2692"/>
  <c r="AB2693"/>
  <c r="AB2694"/>
  <c r="AB2695"/>
  <c r="AB2696"/>
  <c r="AB2697"/>
  <c r="AB2698"/>
  <c r="AB2699"/>
  <c r="AB2700"/>
  <c r="AB2701"/>
  <c r="AB2702"/>
  <c r="AB2703"/>
  <c r="AB2704"/>
  <c r="AB2705"/>
  <c r="AB2706"/>
  <c r="AB2707"/>
  <c r="AB2708"/>
  <c r="AB2709"/>
  <c r="AB2710"/>
  <c r="AB2711"/>
  <c r="AB2712"/>
  <c r="AB2713"/>
  <c r="AB2714"/>
  <c r="AB2715"/>
  <c r="AB2716"/>
  <c r="AB2717"/>
  <c r="AB2718"/>
  <c r="AB2719"/>
  <c r="AB2720"/>
  <c r="AB2721"/>
  <c r="AB2722"/>
  <c r="AB2723"/>
  <c r="AB2724"/>
  <c r="AB2725"/>
  <c r="AB2726"/>
  <c r="AB2727"/>
  <c r="AB2728"/>
  <c r="AB2729"/>
  <c r="AB2730"/>
  <c r="AB2731"/>
  <c r="AB2732"/>
  <c r="AB2733"/>
  <c r="AB2734"/>
  <c r="AB2735"/>
  <c r="AB2736"/>
  <c r="AB2737"/>
  <c r="AB2738"/>
  <c r="AB2739"/>
  <c r="AB2740"/>
  <c r="AB2741"/>
  <c r="AB2742"/>
  <c r="AB2743"/>
  <c r="AB2744"/>
  <c r="AB2745"/>
  <c r="AB2746"/>
  <c r="AB2747"/>
  <c r="AB2748"/>
  <c r="AB2749"/>
  <c r="AB2750"/>
  <c r="AB2751"/>
  <c r="AB2752"/>
  <c r="AB2753"/>
  <c r="AB2754"/>
  <c r="AB2755"/>
  <c r="AB2756"/>
  <c r="AB2757"/>
  <c r="AB2758"/>
  <c r="AB2759"/>
  <c r="AB2760"/>
  <c r="AB2761"/>
  <c r="AB2762"/>
  <c r="AB2763"/>
  <c r="AB2764"/>
  <c r="AB2765"/>
  <c r="AB2766"/>
  <c r="AB2767"/>
  <c r="AB2768"/>
  <c r="AB2769"/>
  <c r="AB2770"/>
  <c r="AB2771"/>
  <c r="AB2772"/>
  <c r="AB2773"/>
  <c r="AB2774"/>
  <c r="AB2775"/>
  <c r="AB2776"/>
  <c r="AB2777"/>
  <c r="AB2778"/>
  <c r="AB2779"/>
  <c r="AB2780"/>
  <c r="AB2781"/>
  <c r="AB2782"/>
  <c r="AB2783"/>
  <c r="AB2784"/>
  <c r="AB2785"/>
  <c r="AB2786"/>
  <c r="AB2787"/>
  <c r="AB2788"/>
  <c r="AB2789"/>
  <c r="AB2790"/>
  <c r="AB2791"/>
  <c r="AB2792"/>
  <c r="AB2793"/>
  <c r="AB2794"/>
  <c r="AB2795"/>
  <c r="AB2796"/>
  <c r="AB2797"/>
  <c r="AB2798"/>
  <c r="AB2799"/>
  <c r="AB2800"/>
  <c r="AB2801"/>
  <c r="AB2802"/>
  <c r="AB2803"/>
  <c r="AB2804"/>
  <c r="AB2805"/>
  <c r="AB2806"/>
  <c r="AB2807"/>
  <c r="AB2808"/>
  <c r="AB2809"/>
  <c r="AB2810"/>
  <c r="AB2811"/>
  <c r="AB2812"/>
  <c r="AB2813"/>
  <c r="AB2814"/>
  <c r="AB2815"/>
  <c r="AB2816"/>
  <c r="AB2817"/>
  <c r="AB2818"/>
  <c r="AB2819"/>
  <c r="AB2820"/>
  <c r="AB2821"/>
  <c r="AB2822"/>
  <c r="AB2823"/>
  <c r="AB2824"/>
  <c r="AB2825"/>
  <c r="AB2826"/>
  <c r="AB2827"/>
  <c r="AB2828"/>
  <c r="AB2829"/>
  <c r="AB2830"/>
  <c r="AB2831"/>
  <c r="AB2832"/>
  <c r="AB2833"/>
  <c r="AB2834"/>
  <c r="AB2835"/>
  <c r="AB2836"/>
  <c r="AB2837"/>
  <c r="AB2838"/>
  <c r="AB2839"/>
  <c r="AB2840"/>
  <c r="AB2841"/>
  <c r="AB2842"/>
  <c r="AB2843"/>
  <c r="AB2844"/>
  <c r="AB2845"/>
  <c r="AB2846"/>
  <c r="AB2847"/>
  <c r="AB2848"/>
  <c r="AB2849"/>
  <c r="AB2850"/>
  <c r="AB2851"/>
  <c r="AB2852"/>
  <c r="AB2853"/>
  <c r="AB2854"/>
  <c r="AB2855"/>
  <c r="AB2856"/>
  <c r="AB2857"/>
  <c r="AB2858"/>
  <c r="AB2859"/>
  <c r="AB2860"/>
  <c r="AB2861"/>
  <c r="AB2862"/>
  <c r="AB2863"/>
  <c r="AB2864"/>
  <c r="AB2865"/>
  <c r="AB2866"/>
  <c r="AB2867"/>
  <c r="AB2868"/>
  <c r="AB2869"/>
  <c r="AB2870"/>
  <c r="AB2871"/>
  <c r="AB2872"/>
  <c r="AB2873"/>
  <c r="AB2874"/>
  <c r="AB2875"/>
  <c r="AB2876"/>
  <c r="AB2877"/>
  <c r="AB2878"/>
  <c r="AB2879"/>
  <c r="AB2880"/>
  <c r="AB2881"/>
  <c r="AB2882"/>
  <c r="AB2883"/>
  <c r="AB2884"/>
  <c r="AB2885"/>
  <c r="AB2886"/>
  <c r="AB2887"/>
  <c r="AB2888"/>
  <c r="AB2889"/>
  <c r="AB2890"/>
  <c r="AB2891"/>
  <c r="AB2892"/>
  <c r="AB2893"/>
  <c r="AB2894"/>
  <c r="AB2895"/>
  <c r="AB2896"/>
  <c r="AB2897"/>
  <c r="AB2898"/>
  <c r="AB2899"/>
  <c r="AB2900"/>
  <c r="AB2901"/>
  <c r="AB2902"/>
  <c r="AB2903"/>
  <c r="AB2904"/>
  <c r="AB2905"/>
  <c r="AB2906"/>
  <c r="AB2907"/>
  <c r="AB2908"/>
  <c r="AB2909"/>
  <c r="AB2910"/>
  <c r="AB2911"/>
  <c r="AB2912"/>
  <c r="AB2913"/>
  <c r="AB2914"/>
  <c r="AB2915"/>
  <c r="AB2916"/>
  <c r="AB2917"/>
  <c r="AB2918"/>
  <c r="AB2919"/>
  <c r="AB2920"/>
  <c r="AB2921"/>
  <c r="AB2922"/>
  <c r="AB2923"/>
  <c r="AB2924"/>
  <c r="AB2925"/>
  <c r="AB2926"/>
  <c r="AB2927"/>
  <c r="AB2928"/>
  <c r="AB2929"/>
  <c r="AB2930"/>
  <c r="AB2931"/>
  <c r="AB2932"/>
  <c r="AB2933"/>
  <c r="AB2934"/>
  <c r="AB2935"/>
  <c r="AB2936"/>
  <c r="AB2937"/>
  <c r="AB2938"/>
  <c r="AB2939"/>
  <c r="AB2940"/>
  <c r="AB2941"/>
  <c r="AB2942"/>
  <c r="AB2943"/>
  <c r="AB2944"/>
  <c r="AB2945"/>
  <c r="AB2946"/>
  <c r="AB2947"/>
  <c r="AB2948"/>
  <c r="AB2949"/>
  <c r="AB2950"/>
  <c r="AB2951"/>
  <c r="AB2952"/>
  <c r="AB2953"/>
  <c r="AB2954"/>
  <c r="AB2955"/>
  <c r="AB2956"/>
  <c r="AB2957"/>
  <c r="AB2958"/>
  <c r="AB2959"/>
  <c r="AB2960"/>
  <c r="AB2961"/>
  <c r="AB2962"/>
  <c r="AB2963"/>
  <c r="AB2964"/>
  <c r="AB2965"/>
  <c r="AB2966"/>
  <c r="AB2967"/>
  <c r="AB2968"/>
  <c r="AB2969"/>
  <c r="AB2970"/>
  <c r="AB2971"/>
  <c r="AB2972"/>
  <c r="AB2973"/>
  <c r="AB2974"/>
  <c r="AB2975"/>
  <c r="AB2976"/>
  <c r="AB2977"/>
  <c r="AB2978"/>
  <c r="AB2979"/>
  <c r="AB2980"/>
  <c r="AB2981"/>
  <c r="AB2982"/>
  <c r="AB2983"/>
  <c r="AB2984"/>
  <c r="AB2985"/>
  <c r="AB2986"/>
  <c r="AB2987"/>
  <c r="AB2988"/>
  <c r="AB2989"/>
  <c r="AB2990"/>
  <c r="AB2991"/>
  <c r="AB2992"/>
  <c r="AB2993"/>
  <c r="AB2994"/>
  <c r="AB2995"/>
  <c r="AB2996"/>
  <c r="AB2997"/>
  <c r="AB2998"/>
  <c r="AB2999"/>
  <c r="AB3000"/>
  <c r="AB3001"/>
  <c r="AB3002"/>
  <c r="AB3003"/>
  <c r="AB3004"/>
  <c r="AB3005"/>
  <c r="AB3006"/>
  <c r="AB3007"/>
  <c r="AB3008"/>
  <c r="AB3009"/>
  <c r="AB3010"/>
  <c r="AB3011"/>
  <c r="AB3012"/>
  <c r="AB3013"/>
  <c r="AB3014"/>
  <c r="AB3015"/>
  <c r="AB3016"/>
  <c r="AB3017"/>
  <c r="AB3018"/>
  <c r="AB3019"/>
  <c r="AB3020"/>
  <c r="AB3021"/>
  <c r="AB3022"/>
  <c r="AB3023"/>
  <c r="AB3024"/>
  <c r="AB3025"/>
  <c r="AB3026"/>
  <c r="AB3027"/>
  <c r="AB3028"/>
  <c r="AB3029"/>
  <c r="AB3030"/>
  <c r="AB3031"/>
  <c r="AB3032"/>
  <c r="AB3033"/>
  <c r="AB3034"/>
  <c r="AB3035"/>
  <c r="AB3036"/>
  <c r="AB3037"/>
  <c r="AB3038"/>
  <c r="AB3039"/>
  <c r="AB3040"/>
  <c r="AB3041"/>
  <c r="AB3042"/>
  <c r="AB3043"/>
  <c r="AB3044"/>
  <c r="AB3045"/>
  <c r="AB3046"/>
  <c r="AB3047"/>
  <c r="AB3048"/>
  <c r="AB3049"/>
  <c r="AB3050"/>
  <c r="AB3051"/>
  <c r="AB3052"/>
  <c r="AB3053"/>
  <c r="AB3054"/>
  <c r="AB3055"/>
  <c r="AB3056"/>
  <c r="AB3057"/>
  <c r="AB3058"/>
  <c r="AB3059"/>
  <c r="AB3060"/>
  <c r="AB3061"/>
  <c r="AB3062"/>
  <c r="AB3063"/>
  <c r="AB3064"/>
  <c r="AB3065"/>
  <c r="AB3066"/>
  <c r="AB3067"/>
  <c r="AB3068"/>
  <c r="AB3069"/>
  <c r="AB3070"/>
  <c r="AB3071"/>
  <c r="AB3072"/>
  <c r="AB3073"/>
  <c r="AB3074"/>
  <c r="AB3075"/>
  <c r="AB3076"/>
  <c r="AB3077"/>
  <c r="AB3078"/>
  <c r="AB3079"/>
  <c r="AB3080"/>
  <c r="AB3081"/>
  <c r="AB3082"/>
  <c r="AB3083"/>
  <c r="AB3084"/>
  <c r="AB3085"/>
  <c r="AB3086"/>
  <c r="AB3087"/>
  <c r="AB3088"/>
  <c r="AB3089"/>
  <c r="AB3090"/>
  <c r="AB3091"/>
  <c r="AB3092"/>
  <c r="AB3093"/>
  <c r="AB3094"/>
  <c r="AB3095"/>
  <c r="AB3096"/>
  <c r="AB3097"/>
  <c r="AB3098"/>
  <c r="AB3099"/>
  <c r="AB3100"/>
  <c r="AB3101"/>
  <c r="AB3102"/>
  <c r="AB3103"/>
  <c r="AB3104"/>
  <c r="AB3105"/>
  <c r="AB3106"/>
  <c r="AB3107"/>
  <c r="AB3108"/>
  <c r="AB3109"/>
  <c r="AB3110"/>
  <c r="AB3111"/>
  <c r="AB3112"/>
  <c r="AB3113"/>
  <c r="AB3114"/>
  <c r="AB3115"/>
  <c r="AB3116"/>
  <c r="AB3117"/>
  <c r="AB3118"/>
  <c r="AB3119"/>
  <c r="AB3120"/>
  <c r="AB3121"/>
  <c r="AB3122"/>
  <c r="AB3123"/>
  <c r="AB3124"/>
  <c r="AB3125"/>
  <c r="AB3126"/>
  <c r="AB3127"/>
  <c r="AB3128"/>
  <c r="AB3129"/>
  <c r="AB3130"/>
  <c r="AB3131"/>
  <c r="AB3132"/>
  <c r="AB3133"/>
  <c r="AB3134"/>
  <c r="AB3135"/>
  <c r="AB3136"/>
  <c r="AB3137"/>
  <c r="AB3138"/>
  <c r="AB3139"/>
  <c r="AB3140"/>
  <c r="AB3141"/>
  <c r="AB3142"/>
  <c r="AB3143"/>
  <c r="AB3144"/>
  <c r="AB3145"/>
  <c r="AB3146"/>
  <c r="AB3147"/>
  <c r="AB3148"/>
  <c r="AB3149"/>
  <c r="AB3150"/>
  <c r="AB3151"/>
  <c r="AB3152"/>
  <c r="AB3153"/>
  <c r="AB3154"/>
  <c r="AB3155"/>
  <c r="AB3156"/>
  <c r="AB3157"/>
  <c r="AB3158"/>
  <c r="AB3159"/>
  <c r="AB3160"/>
  <c r="AB3161"/>
  <c r="AB3162"/>
  <c r="AB3163"/>
  <c r="AB3164"/>
  <c r="AB3165"/>
  <c r="AB3166"/>
  <c r="AB3167"/>
  <c r="AB3168"/>
  <c r="AB3169"/>
  <c r="AB3170"/>
  <c r="AB3171"/>
  <c r="AB3172"/>
  <c r="AB3173"/>
  <c r="AB3174"/>
  <c r="AB3175"/>
  <c r="AB3176"/>
  <c r="AB3177"/>
  <c r="AB3178"/>
  <c r="AB3179"/>
  <c r="AB3180"/>
  <c r="AB3181"/>
  <c r="AB3182"/>
  <c r="AB3183"/>
  <c r="AB3184"/>
  <c r="AB3185"/>
  <c r="AB3186"/>
  <c r="AB3187"/>
  <c r="AB3188"/>
  <c r="AB3189"/>
  <c r="AB3190"/>
  <c r="AB3191"/>
  <c r="AB3192"/>
  <c r="AB3193"/>
  <c r="AB3194"/>
  <c r="AB3195"/>
  <c r="AB3196"/>
  <c r="AB3197"/>
  <c r="AB3198"/>
  <c r="AB3199"/>
  <c r="AB3200"/>
  <c r="AB3201"/>
  <c r="AB3202"/>
  <c r="AB3203"/>
  <c r="AB3204"/>
  <c r="AB3205"/>
  <c r="AB3206"/>
  <c r="AB3207"/>
  <c r="AB3208"/>
  <c r="AB3209"/>
  <c r="AB3210"/>
  <c r="AB3211"/>
  <c r="AB3212"/>
  <c r="AB3213"/>
  <c r="AB3214"/>
  <c r="AB3215"/>
  <c r="AB3216"/>
  <c r="AB3217"/>
  <c r="AB3218"/>
  <c r="AB3219"/>
  <c r="AB3220"/>
  <c r="AB3221"/>
  <c r="AB3222"/>
  <c r="AB3223"/>
  <c r="AB3224"/>
  <c r="AB3225"/>
  <c r="AB3226"/>
  <c r="AB3227"/>
  <c r="AB3228"/>
  <c r="AB3229"/>
  <c r="AB3230"/>
  <c r="AB3231"/>
  <c r="AB3232"/>
  <c r="AB3233"/>
  <c r="AB3234"/>
  <c r="AB3235"/>
  <c r="AB3236"/>
  <c r="AB3237"/>
  <c r="AB3238"/>
  <c r="AB3239"/>
  <c r="AB3240"/>
  <c r="AB3241"/>
  <c r="AB3242"/>
  <c r="AB3243"/>
  <c r="AB3244"/>
  <c r="AB3245"/>
  <c r="AB3246"/>
  <c r="AB3247"/>
  <c r="AB3248"/>
  <c r="AB3249"/>
  <c r="AB3250"/>
  <c r="AB3251"/>
  <c r="AB3252"/>
  <c r="AB3253"/>
  <c r="AB3254"/>
  <c r="AB3255"/>
  <c r="AB3256"/>
  <c r="AB3257"/>
  <c r="AB3258"/>
  <c r="AB3259"/>
  <c r="AB3260"/>
  <c r="AB3261"/>
  <c r="AB3262"/>
  <c r="AB3263"/>
  <c r="AB3264"/>
  <c r="AB3265"/>
  <c r="AB3266"/>
  <c r="AB3267"/>
  <c r="AB3268"/>
  <c r="AB3269"/>
  <c r="AB3270"/>
  <c r="AB3271"/>
  <c r="AB3272"/>
  <c r="AB3273"/>
  <c r="AB3274"/>
  <c r="AB3275"/>
  <c r="AB3276"/>
  <c r="AB3277"/>
  <c r="AB3278"/>
  <c r="AB3279"/>
  <c r="AB3280"/>
  <c r="AB3281"/>
  <c r="AB3282"/>
  <c r="AB3283"/>
  <c r="AB3284"/>
  <c r="AB3285"/>
  <c r="AB3286"/>
  <c r="AB3287"/>
  <c r="AB3288"/>
  <c r="AB3289"/>
  <c r="AB3290"/>
  <c r="AB3291"/>
  <c r="AB3292"/>
  <c r="AB3293"/>
  <c r="AB3294"/>
  <c r="AB3295"/>
  <c r="AB3296"/>
  <c r="AB3297"/>
  <c r="AB3298"/>
  <c r="AB3299"/>
  <c r="AB3300"/>
  <c r="AB3301"/>
  <c r="AB3302"/>
  <c r="AB3303"/>
  <c r="AB3304"/>
  <c r="AB3305"/>
  <c r="AB3306"/>
  <c r="AB3307"/>
  <c r="AB3308"/>
  <c r="AB3309"/>
  <c r="AB3310"/>
  <c r="AB3311"/>
  <c r="AB3312"/>
  <c r="AB3313"/>
  <c r="AB3314"/>
  <c r="AB3315"/>
  <c r="AB3316"/>
  <c r="AB3317"/>
  <c r="AB3318"/>
  <c r="AB3319"/>
  <c r="AB3320"/>
  <c r="AB3321"/>
  <c r="AB3322"/>
  <c r="AB3323"/>
  <c r="AB3324"/>
  <c r="AB3325"/>
  <c r="AB3326"/>
  <c r="AB3327"/>
  <c r="AB3328"/>
  <c r="AB3329"/>
  <c r="AB3330"/>
  <c r="AB3331"/>
  <c r="AB3332"/>
  <c r="AB3333"/>
  <c r="AB3334"/>
  <c r="AB3335"/>
  <c r="AB3336"/>
  <c r="AB3337"/>
  <c r="AB3338"/>
  <c r="AB3339"/>
  <c r="AB3340"/>
  <c r="AB3341"/>
  <c r="AB3342"/>
  <c r="AB3343"/>
  <c r="AB3344"/>
  <c r="AB3345"/>
  <c r="AB3346"/>
  <c r="AB3347"/>
  <c r="AB3348"/>
  <c r="AB3349"/>
  <c r="AB3350"/>
  <c r="AB3351"/>
  <c r="AB3352"/>
  <c r="AB3353"/>
  <c r="AB3354"/>
  <c r="AB3355"/>
  <c r="AB3356"/>
  <c r="AB3357"/>
  <c r="AB3358"/>
  <c r="AB3359"/>
  <c r="AB3360"/>
  <c r="AB3361"/>
  <c r="AB3362"/>
  <c r="AB3363"/>
  <c r="AB3364"/>
  <c r="AB3365"/>
  <c r="AB3366"/>
  <c r="AB3367"/>
  <c r="AB3368"/>
  <c r="AB3369"/>
  <c r="AB3370"/>
  <c r="AB3371"/>
  <c r="AB3372"/>
  <c r="AB3373"/>
  <c r="AB3374"/>
  <c r="AB3375"/>
  <c r="AB3376"/>
  <c r="AB3377"/>
  <c r="AB3378"/>
  <c r="AB3379"/>
  <c r="AB3380"/>
  <c r="AB3381"/>
  <c r="AB3382"/>
  <c r="AB3383"/>
  <c r="AB3384"/>
  <c r="AB3385"/>
  <c r="AB3386"/>
  <c r="AB3387"/>
  <c r="AB3388"/>
  <c r="AB3389"/>
  <c r="AB3390"/>
  <c r="AB3391"/>
  <c r="AB3392"/>
  <c r="AB3393"/>
  <c r="AB3394"/>
  <c r="AB3395"/>
  <c r="AB3396"/>
  <c r="AB3397"/>
  <c r="AB3398"/>
  <c r="AB3399"/>
  <c r="AB3400"/>
  <c r="AB3401"/>
  <c r="AB3402"/>
  <c r="AB3403"/>
  <c r="AB3404"/>
  <c r="AB3405"/>
  <c r="AB3406"/>
  <c r="AB3407"/>
  <c r="AB3408"/>
  <c r="AB3409"/>
  <c r="AB3410"/>
  <c r="AB3411"/>
  <c r="AB3412"/>
  <c r="AB3413"/>
  <c r="AB3414"/>
  <c r="AB3415"/>
  <c r="AB3416"/>
  <c r="AB3417"/>
  <c r="AB3418"/>
  <c r="AB3419"/>
  <c r="AB3420"/>
  <c r="AB3421"/>
  <c r="AB3422"/>
  <c r="AB3423"/>
  <c r="AB3424"/>
  <c r="AB3425"/>
  <c r="AB3426"/>
  <c r="AB3427"/>
  <c r="AB3428"/>
  <c r="AB3429"/>
  <c r="AB3430"/>
  <c r="AB3431"/>
  <c r="AB3432"/>
  <c r="AB3433"/>
  <c r="AB3434"/>
  <c r="AB3435"/>
  <c r="AB3436"/>
  <c r="AB3437"/>
  <c r="AB3438"/>
  <c r="AB3439"/>
  <c r="AB3440"/>
  <c r="AB3441"/>
  <c r="AB3442"/>
  <c r="AB3443"/>
  <c r="AB3444"/>
  <c r="AB3445"/>
  <c r="AB3446"/>
  <c r="AB3447"/>
  <c r="AB3448"/>
  <c r="AB3449"/>
  <c r="AB3450"/>
  <c r="AB3451"/>
  <c r="AB3452"/>
  <c r="AB3453"/>
  <c r="AB3454"/>
  <c r="AB3455"/>
  <c r="AB3456"/>
  <c r="AB3457"/>
  <c r="AB3458"/>
  <c r="AB3459"/>
  <c r="AB3460"/>
  <c r="AB3461"/>
  <c r="AB3462"/>
  <c r="AB3463"/>
  <c r="AB3464"/>
  <c r="AB3465"/>
  <c r="AB3466"/>
  <c r="AB3467"/>
  <c r="AB3468"/>
  <c r="AB3469"/>
  <c r="AB3470"/>
  <c r="AB3471"/>
  <c r="AB3472"/>
  <c r="AB3473"/>
  <c r="AB3474"/>
  <c r="AB3475"/>
  <c r="AB3476"/>
  <c r="AB3477"/>
  <c r="AB3478"/>
  <c r="AB3479"/>
  <c r="AB3480"/>
  <c r="AB3481"/>
  <c r="AB3482"/>
  <c r="AB3483"/>
  <c r="AB3484"/>
  <c r="AB3485"/>
  <c r="AB3486"/>
  <c r="AB3487"/>
  <c r="AB3488"/>
  <c r="AB3489"/>
  <c r="AB3490"/>
  <c r="AB3491"/>
  <c r="AB3492"/>
  <c r="AB3493"/>
  <c r="AB3494"/>
  <c r="AB3495"/>
  <c r="AB3496"/>
  <c r="AB3497"/>
  <c r="AB3498"/>
  <c r="AB3499"/>
  <c r="AB3500"/>
  <c r="AB3501"/>
  <c r="AB3502"/>
  <c r="AB3503"/>
  <c r="AB3504"/>
  <c r="AB3505"/>
  <c r="AB3506"/>
  <c r="AB3507"/>
  <c r="AB3508"/>
  <c r="AB3509"/>
  <c r="AB3510"/>
  <c r="AB3511"/>
  <c r="AB3512"/>
  <c r="AB3513"/>
  <c r="AB3514"/>
  <c r="AB3515"/>
  <c r="AB3516"/>
  <c r="AB3517"/>
  <c r="AB3518"/>
  <c r="AB3519"/>
  <c r="AB3520"/>
  <c r="AB3521"/>
  <c r="AB3522"/>
  <c r="AB3523"/>
  <c r="AB3524"/>
  <c r="AB3525"/>
  <c r="AB3526"/>
  <c r="AB3527"/>
  <c r="AB3528"/>
  <c r="AB3529"/>
  <c r="AB3530"/>
  <c r="AB3531"/>
  <c r="AB3532"/>
  <c r="AB3533"/>
  <c r="AB3534"/>
  <c r="AB3535"/>
  <c r="AB3536"/>
  <c r="AB3537"/>
  <c r="AB3538"/>
  <c r="AB3539"/>
  <c r="AB3540"/>
  <c r="AB3541"/>
  <c r="AB3542"/>
  <c r="AB3543"/>
  <c r="AB3544"/>
  <c r="AB3545"/>
  <c r="AB3546"/>
  <c r="AB3547"/>
  <c r="AB3548"/>
  <c r="AB3549"/>
  <c r="AB3550"/>
  <c r="AB3551"/>
  <c r="AB3552"/>
  <c r="AB3553"/>
  <c r="AB3554"/>
  <c r="AB3555"/>
  <c r="AB3556"/>
  <c r="AB3557"/>
  <c r="AB3558"/>
  <c r="AB3559"/>
  <c r="AB3560"/>
  <c r="AB3561"/>
  <c r="AB3562"/>
  <c r="AB3563"/>
  <c r="AB3564"/>
  <c r="AB3565"/>
  <c r="AB3566"/>
  <c r="AB3567"/>
  <c r="AB3568"/>
  <c r="AB3569"/>
  <c r="AB3570"/>
  <c r="AB3571"/>
  <c r="AB3572"/>
  <c r="AB3573"/>
  <c r="AB3574"/>
  <c r="AB3575"/>
  <c r="AB3576"/>
  <c r="AB3577"/>
  <c r="AB3578"/>
  <c r="AB3579"/>
  <c r="AB3580"/>
  <c r="AB3581"/>
  <c r="AB3582"/>
  <c r="AB3583"/>
  <c r="AB3584"/>
  <c r="AB3585"/>
  <c r="AB3586"/>
  <c r="AB3587"/>
  <c r="AB3588"/>
  <c r="AB3589"/>
  <c r="AB3590"/>
  <c r="AB3591"/>
  <c r="AB3592"/>
  <c r="AB3593"/>
  <c r="AB3594"/>
  <c r="AB3595"/>
  <c r="AB3596"/>
  <c r="AB3597"/>
  <c r="AB3598"/>
  <c r="AB3599"/>
  <c r="AB3600"/>
  <c r="AB3601"/>
  <c r="AB3602"/>
  <c r="AB3603"/>
  <c r="AB3604"/>
  <c r="AB3605"/>
  <c r="AB3606"/>
  <c r="AB3607"/>
  <c r="AB3608"/>
  <c r="AB3609"/>
  <c r="AB3610"/>
  <c r="AB3611"/>
  <c r="AB3612"/>
  <c r="AB3613"/>
  <c r="AB3614"/>
  <c r="AB3615"/>
  <c r="AB3616"/>
  <c r="AB3617"/>
  <c r="AB3618"/>
  <c r="AB3619"/>
  <c r="AB3620"/>
  <c r="AB3621"/>
  <c r="AB3622"/>
  <c r="AB3623"/>
  <c r="AB3624"/>
  <c r="AB3625"/>
  <c r="AB3626"/>
  <c r="AB3627"/>
  <c r="AB3628"/>
  <c r="AB3629"/>
  <c r="AB3630"/>
  <c r="AB3631"/>
  <c r="AB3632"/>
  <c r="AB3633"/>
  <c r="AB3634"/>
  <c r="AB3635"/>
  <c r="AB3636"/>
  <c r="AB3637"/>
  <c r="AB3638"/>
  <c r="AB3639"/>
  <c r="AB3640"/>
  <c r="AB3641"/>
  <c r="AB3642"/>
  <c r="AB3643"/>
  <c r="AB3644"/>
  <c r="AB3645"/>
  <c r="AB3646"/>
  <c r="AB3647"/>
  <c r="AB3648"/>
  <c r="AB3649"/>
  <c r="AB3650"/>
  <c r="AB3651"/>
  <c r="AB3652"/>
  <c r="AB3653"/>
  <c r="AB3654"/>
  <c r="AB3655"/>
  <c r="AB3656"/>
  <c r="AB3657"/>
  <c r="AB3658"/>
  <c r="AB3659"/>
  <c r="AB3660"/>
  <c r="AB3661"/>
  <c r="AB3662"/>
  <c r="AB3663"/>
  <c r="AB3664"/>
  <c r="AB3665"/>
  <c r="AB3666"/>
  <c r="AB3667"/>
  <c r="AB3668"/>
  <c r="AB3669"/>
  <c r="AB3670"/>
  <c r="AB3671"/>
  <c r="AB3672"/>
  <c r="AB3673"/>
  <c r="AB3674"/>
  <c r="AB3675"/>
  <c r="AB3676"/>
  <c r="AB3677"/>
  <c r="AB3678"/>
  <c r="AB3679"/>
  <c r="AB3680"/>
  <c r="AB3681"/>
  <c r="AB3682"/>
  <c r="AB3683"/>
  <c r="AB3684"/>
  <c r="AB3685"/>
  <c r="AB3686"/>
  <c r="AB3687"/>
  <c r="AB3688"/>
  <c r="AB3689"/>
  <c r="AB3690"/>
  <c r="AB3691"/>
  <c r="AB3692"/>
  <c r="AB3693"/>
  <c r="AB3694"/>
  <c r="AB3695"/>
  <c r="AB3696"/>
  <c r="AB3697"/>
  <c r="AB3698"/>
  <c r="AB3699"/>
  <c r="AB3700"/>
  <c r="AB3701"/>
  <c r="AB3702"/>
  <c r="AB3703"/>
  <c r="AB3704"/>
  <c r="AB3705"/>
  <c r="AB3706"/>
  <c r="AB3707"/>
  <c r="AB3708"/>
  <c r="AB3709"/>
  <c r="AB3710"/>
  <c r="AB3711"/>
  <c r="AB3712"/>
  <c r="AB3713"/>
  <c r="AB3714"/>
  <c r="AB3715"/>
  <c r="AB3716"/>
  <c r="AB3717"/>
  <c r="AB3718"/>
  <c r="AB3719"/>
  <c r="AB3720"/>
  <c r="AB3721"/>
  <c r="AB3722"/>
  <c r="AB3723"/>
  <c r="AB3724"/>
  <c r="AB3725"/>
  <c r="AB3726"/>
  <c r="AB3727"/>
  <c r="AB3728"/>
  <c r="AB3729"/>
  <c r="AB3730"/>
  <c r="AB3731"/>
  <c r="AB3732"/>
  <c r="AB3733"/>
  <c r="AB3734"/>
  <c r="AB3735"/>
  <c r="AB3736"/>
  <c r="AB3737"/>
  <c r="AB3738"/>
  <c r="AB3739"/>
  <c r="AB3740"/>
  <c r="AB3741"/>
  <c r="AB3742"/>
  <c r="AB3743"/>
  <c r="AB3744"/>
  <c r="AB3745"/>
  <c r="AB3746"/>
  <c r="AB3747"/>
  <c r="AB3748"/>
  <c r="AB3749"/>
  <c r="AB3750"/>
  <c r="AB3751"/>
  <c r="AB3752"/>
  <c r="AB3753"/>
  <c r="AB3754"/>
  <c r="AB3755"/>
  <c r="AB3756"/>
  <c r="AB3757"/>
  <c r="AB3758"/>
  <c r="AB3759"/>
  <c r="AB3760"/>
  <c r="AB3761"/>
  <c r="AB3762"/>
  <c r="AB3763"/>
  <c r="AB3764"/>
  <c r="AB3765"/>
  <c r="AB3766"/>
  <c r="AB3767"/>
  <c r="AB3768"/>
  <c r="AB3769"/>
  <c r="AB3770"/>
  <c r="AB3771"/>
  <c r="AB3772"/>
  <c r="AB3773"/>
  <c r="AB3774"/>
  <c r="AB3775"/>
  <c r="AB3776"/>
  <c r="AB3777"/>
  <c r="AB3778"/>
  <c r="AB3779"/>
  <c r="AB3780"/>
  <c r="AB3781"/>
  <c r="AB3782"/>
  <c r="AB3783"/>
  <c r="AB3784"/>
  <c r="AB3785"/>
  <c r="AB3786"/>
  <c r="AB3787"/>
  <c r="AB3788"/>
  <c r="AB3789"/>
  <c r="AB3790"/>
  <c r="AB3791"/>
  <c r="AB3792"/>
  <c r="AB3793"/>
  <c r="AB3794"/>
  <c r="AB3795"/>
  <c r="AB3796"/>
  <c r="AB3797"/>
  <c r="AB3798"/>
  <c r="AB3799"/>
  <c r="AB3800"/>
  <c r="AB3801"/>
  <c r="AB3802"/>
  <c r="AB3803"/>
  <c r="AB3804"/>
  <c r="AB3805"/>
  <c r="AB3806"/>
  <c r="AB3807"/>
  <c r="AB3808"/>
  <c r="AB3809"/>
  <c r="AB3810"/>
  <c r="AB3811"/>
  <c r="AB3812"/>
  <c r="AB3813"/>
  <c r="AB3814"/>
  <c r="AB3815"/>
  <c r="AB3816"/>
  <c r="AB3817"/>
  <c r="AB3818"/>
  <c r="AB3819"/>
  <c r="AB3820"/>
  <c r="AB3821"/>
  <c r="AB3822"/>
  <c r="AB3823"/>
  <c r="AB3824"/>
  <c r="AB3825"/>
  <c r="AB3826"/>
  <c r="AB3827"/>
  <c r="AB3828"/>
  <c r="AB3829"/>
  <c r="AB3830"/>
  <c r="AB3831"/>
  <c r="AB3832"/>
  <c r="AB3833"/>
  <c r="AB3834"/>
  <c r="AB3835"/>
  <c r="AB3836"/>
  <c r="AB3837"/>
  <c r="AB3838"/>
  <c r="AB3839"/>
  <c r="AB3840"/>
  <c r="AB3841"/>
  <c r="AB3842"/>
  <c r="AB3843"/>
  <c r="AB3844"/>
  <c r="AB3845"/>
  <c r="AB3846"/>
  <c r="AB3847"/>
  <c r="AB3848"/>
  <c r="AB3849"/>
  <c r="AB3850"/>
  <c r="AB3851"/>
  <c r="AB3852"/>
  <c r="AB3853"/>
  <c r="AB3854"/>
  <c r="AB3855"/>
  <c r="AB3856"/>
  <c r="AB3857"/>
  <c r="AB3858"/>
  <c r="AB3859"/>
  <c r="AB3860"/>
  <c r="AB3861"/>
  <c r="AB3862"/>
  <c r="AB3863"/>
  <c r="AB3864"/>
  <c r="AB3865"/>
  <c r="AB3866"/>
  <c r="AB3867"/>
  <c r="AB3868"/>
  <c r="AB3869"/>
  <c r="AB3870"/>
  <c r="AB3871"/>
  <c r="AB3872"/>
  <c r="AB3873"/>
  <c r="AB3874"/>
  <c r="AB3875"/>
  <c r="AB3876"/>
  <c r="AB3877"/>
  <c r="AB3878"/>
  <c r="AB3879"/>
  <c r="AB3880"/>
  <c r="AB3881"/>
  <c r="AB3882"/>
  <c r="AB3883"/>
  <c r="AB3884"/>
  <c r="AB3885"/>
  <c r="AB3886"/>
  <c r="AB3887"/>
  <c r="AB3888"/>
  <c r="AB3889"/>
  <c r="AB3890"/>
  <c r="AB3891"/>
  <c r="AB3892"/>
  <c r="AB3893"/>
  <c r="AB3894"/>
  <c r="AB3895"/>
  <c r="AB3896"/>
  <c r="AB3897"/>
  <c r="AB3898"/>
  <c r="AB3899"/>
  <c r="AB3900"/>
  <c r="AB3901"/>
  <c r="AB3902"/>
  <c r="AB3903"/>
  <c r="AB3904"/>
  <c r="AB3905"/>
  <c r="AB3906"/>
  <c r="AB3907"/>
  <c r="AB3908"/>
  <c r="AB3909"/>
  <c r="AB3910"/>
  <c r="AB3911"/>
  <c r="AB3912"/>
  <c r="AB3913"/>
  <c r="AB3914"/>
  <c r="AB3915"/>
  <c r="AB3916"/>
  <c r="AB3917"/>
  <c r="AB3918"/>
  <c r="AB3919"/>
  <c r="AB3920"/>
  <c r="AB3921"/>
  <c r="AB3922"/>
  <c r="AB3923"/>
  <c r="AB3924"/>
  <c r="AB3925"/>
  <c r="AB3926"/>
  <c r="AB3927"/>
  <c r="AB3928"/>
  <c r="AB3929"/>
  <c r="AB3930"/>
  <c r="AB3931"/>
  <c r="AB3932"/>
  <c r="AB3933"/>
  <c r="AB3934"/>
  <c r="AB3935"/>
  <c r="AB3936"/>
  <c r="AB3937"/>
  <c r="AB3938"/>
  <c r="AB3939"/>
  <c r="AB3940"/>
  <c r="AB3941"/>
  <c r="AB3942"/>
  <c r="AB3943"/>
  <c r="AB3944"/>
  <c r="AB3945"/>
  <c r="AB3946"/>
  <c r="AB3947"/>
  <c r="AB3948"/>
  <c r="AB3949"/>
  <c r="AB3950"/>
  <c r="AB3951"/>
  <c r="AB3952"/>
  <c r="AB3953"/>
  <c r="AB3954"/>
  <c r="AB3955"/>
  <c r="AB3956"/>
  <c r="AB3957"/>
  <c r="AB3958"/>
  <c r="AB3959"/>
  <c r="AB3960"/>
  <c r="AB3961"/>
  <c r="AB3962"/>
  <c r="AB3963"/>
  <c r="AB3964"/>
  <c r="AB3965"/>
  <c r="AB3966"/>
  <c r="AB3967"/>
  <c r="AB3968"/>
  <c r="AB3969"/>
  <c r="AB3970"/>
  <c r="AB3971"/>
  <c r="AB3972"/>
  <c r="AB3973"/>
  <c r="AB3974"/>
  <c r="AB3975"/>
  <c r="AB3976"/>
  <c r="AB3977"/>
  <c r="AB3978"/>
  <c r="AB3979"/>
  <c r="AB3980"/>
  <c r="AB3981"/>
  <c r="AB3982"/>
  <c r="AB3983"/>
  <c r="AB3984"/>
  <c r="AB3985"/>
  <c r="AB3986"/>
  <c r="AB3987"/>
  <c r="AB3988"/>
  <c r="AB3989"/>
  <c r="AB3990"/>
  <c r="AB3991"/>
  <c r="AB3992"/>
  <c r="AB3993"/>
  <c r="AB3994"/>
  <c r="AB3995"/>
  <c r="AB3996"/>
  <c r="AB3997"/>
  <c r="AB3998"/>
  <c r="AB3999"/>
  <c r="AB4000"/>
  <c r="AB4001"/>
  <c r="AB4002"/>
  <c r="AB4003"/>
  <c r="AB4004"/>
  <c r="AB4005"/>
  <c r="AB4006"/>
  <c r="AB4007"/>
  <c r="AB4008"/>
  <c r="AB4009"/>
  <c r="AB4010"/>
  <c r="AB4011"/>
  <c r="AB4012"/>
  <c r="AB4013"/>
  <c r="AB4014"/>
  <c r="AB4015"/>
  <c r="AB4016"/>
  <c r="AB4017"/>
  <c r="AB4018"/>
  <c r="AB4019"/>
  <c r="AB4020"/>
  <c r="AB4021"/>
  <c r="AB4022"/>
  <c r="AB4023"/>
  <c r="AB4024"/>
  <c r="AB4025"/>
  <c r="AB4026"/>
  <c r="AB4027"/>
  <c r="AB4028"/>
  <c r="AB4029"/>
  <c r="AB4030"/>
  <c r="AB4031"/>
  <c r="AB4032"/>
  <c r="AB4033"/>
  <c r="AB4034"/>
  <c r="AB4035"/>
  <c r="AB4036"/>
  <c r="AB4037"/>
  <c r="AB4038"/>
  <c r="AB4039"/>
  <c r="AB4040"/>
  <c r="AB4041"/>
  <c r="AB4042"/>
  <c r="AB4043"/>
  <c r="AB4044"/>
  <c r="AB4045"/>
  <c r="AB4046"/>
  <c r="AB4047"/>
  <c r="AB4048"/>
  <c r="AB4049"/>
  <c r="AB4050"/>
  <c r="AB4051"/>
  <c r="AB4052"/>
  <c r="AB4053"/>
  <c r="AB4054"/>
  <c r="AB4055"/>
  <c r="AB4056"/>
  <c r="AB4057"/>
  <c r="AB4058"/>
  <c r="AB4059"/>
  <c r="AB4060"/>
  <c r="AB4061"/>
  <c r="AB4062"/>
  <c r="AB4063"/>
  <c r="AB4064"/>
  <c r="AB4065"/>
  <c r="AB4066"/>
  <c r="AB4067"/>
  <c r="AB4068"/>
  <c r="AB4069"/>
  <c r="AB4070"/>
  <c r="AB4071"/>
  <c r="AB4072"/>
  <c r="AB4073"/>
  <c r="AB4074"/>
  <c r="AB4075"/>
  <c r="AB4076"/>
  <c r="AB4077"/>
  <c r="AB4078"/>
  <c r="AB4079"/>
  <c r="AB4080"/>
  <c r="AB4081"/>
  <c r="AB4082"/>
  <c r="AB4083"/>
  <c r="AB4084"/>
  <c r="AB4085"/>
  <c r="AB4086"/>
  <c r="AB4087"/>
  <c r="AB4088"/>
  <c r="AB4089"/>
  <c r="AB4090"/>
  <c r="AB4091"/>
  <c r="AB4092"/>
  <c r="AB4093"/>
  <c r="AB4094"/>
  <c r="AB4095"/>
  <c r="AB4096"/>
  <c r="AB4097"/>
  <c r="AB4098"/>
  <c r="AB4099"/>
  <c r="AB4100"/>
  <c r="AB4101"/>
  <c r="AB4102"/>
  <c r="AB4103"/>
  <c r="AB4104"/>
  <c r="AB4105"/>
  <c r="AB4106"/>
  <c r="AB4107"/>
  <c r="AB4108"/>
  <c r="AB4109"/>
  <c r="AB4110"/>
  <c r="AB4111"/>
  <c r="AB4112"/>
  <c r="AB4113"/>
  <c r="AB4114"/>
  <c r="AB4115"/>
  <c r="AB4116"/>
  <c r="AB4117"/>
  <c r="AB4118"/>
  <c r="AB4119"/>
  <c r="AB4120"/>
  <c r="AB4121"/>
  <c r="AB4122"/>
  <c r="AB4123"/>
  <c r="AB4124"/>
  <c r="AB4125"/>
  <c r="AB4126"/>
  <c r="AB4127"/>
  <c r="AB4128"/>
  <c r="AB4129"/>
  <c r="AB4130"/>
  <c r="AB4131"/>
  <c r="AB4132"/>
  <c r="AB4133"/>
  <c r="AB4134"/>
  <c r="AB4135"/>
  <c r="AB4136"/>
  <c r="AB4137"/>
  <c r="AB4138"/>
  <c r="AB4139"/>
  <c r="AB4140"/>
  <c r="AB4141"/>
  <c r="AB4142"/>
  <c r="AB4143"/>
  <c r="AB4144"/>
  <c r="AB4145"/>
  <c r="AB4146"/>
  <c r="AB4147"/>
  <c r="AB4148"/>
  <c r="AB4149"/>
  <c r="AB4150"/>
  <c r="AB4151"/>
  <c r="AB4152"/>
  <c r="AB4153"/>
  <c r="AB4154"/>
  <c r="AB4155"/>
  <c r="AB4156"/>
  <c r="AB4157"/>
  <c r="AB4158"/>
  <c r="AB4159"/>
  <c r="AB4160"/>
  <c r="AB4161"/>
  <c r="AB4162"/>
  <c r="AB4163"/>
  <c r="AB4164"/>
  <c r="AB4165"/>
  <c r="AB4166"/>
  <c r="AB4167"/>
  <c r="AB4168"/>
  <c r="AB4169"/>
  <c r="AB4170"/>
  <c r="AB4171"/>
  <c r="AB4172"/>
  <c r="AB4173"/>
  <c r="AB4174"/>
  <c r="AB4175"/>
  <c r="AB4176"/>
  <c r="AB4177"/>
  <c r="AB4178"/>
  <c r="AB4179"/>
  <c r="AB4180"/>
  <c r="AB4181"/>
  <c r="AB4182"/>
  <c r="AB4183"/>
  <c r="AB4184"/>
  <c r="AB4185"/>
  <c r="AB4186"/>
  <c r="AB4187"/>
  <c r="AB4188"/>
  <c r="AB4189"/>
  <c r="AB4190"/>
  <c r="AB4191"/>
  <c r="AB4192"/>
  <c r="AB4193"/>
  <c r="AB4194"/>
  <c r="AB4195"/>
  <c r="AB4196"/>
  <c r="AB4197"/>
  <c r="AB4198"/>
  <c r="AB4199"/>
  <c r="AB4200"/>
  <c r="AB4201"/>
  <c r="AB4202"/>
  <c r="AB4203"/>
  <c r="AB4204"/>
  <c r="AB4205"/>
  <c r="AB4206"/>
  <c r="AB4207"/>
  <c r="AB4208"/>
  <c r="AB4209"/>
  <c r="AB4210"/>
  <c r="AB4211"/>
  <c r="AB4212"/>
  <c r="AB4213"/>
  <c r="AB4214"/>
  <c r="AB4215"/>
  <c r="AB4216"/>
  <c r="AB4217"/>
  <c r="AB4218"/>
  <c r="AB4219"/>
  <c r="AB4220"/>
  <c r="AB4221"/>
  <c r="AB4222"/>
  <c r="AB4223"/>
  <c r="AB4224"/>
  <c r="AB4225"/>
  <c r="AB4226"/>
  <c r="AB4227"/>
  <c r="AB4228"/>
  <c r="AB4229"/>
  <c r="AB4230"/>
  <c r="AB4231"/>
  <c r="AB4232"/>
  <c r="AB4233"/>
  <c r="AB4234"/>
  <c r="AB4235"/>
  <c r="AB4236"/>
  <c r="AB4237"/>
  <c r="AB4238"/>
  <c r="AB4239"/>
  <c r="AB4240"/>
  <c r="AB4241"/>
  <c r="AB4242"/>
  <c r="AB4243"/>
  <c r="AB4244"/>
  <c r="AB4245"/>
  <c r="AB4246"/>
  <c r="AB4247"/>
  <c r="AB4248"/>
  <c r="AB4249"/>
  <c r="AB4250"/>
  <c r="AB4251"/>
  <c r="AB4252"/>
  <c r="AB4253"/>
  <c r="AB4254"/>
  <c r="AB4255"/>
  <c r="AB4256"/>
  <c r="AB4257"/>
  <c r="AB4258"/>
  <c r="AB4259"/>
  <c r="AB4260"/>
  <c r="AB4261"/>
  <c r="AB4262"/>
  <c r="AB4263"/>
  <c r="AB4264"/>
  <c r="AB4265"/>
  <c r="AB4266"/>
  <c r="AB4267"/>
  <c r="AB4268"/>
  <c r="AB4269"/>
  <c r="AB4270"/>
  <c r="AB4271"/>
  <c r="AB4272"/>
  <c r="AB4273"/>
  <c r="AB4274"/>
  <c r="AB4275"/>
  <c r="AB4276"/>
  <c r="AB4277"/>
  <c r="AB4278"/>
  <c r="AB4279"/>
  <c r="AB4280"/>
  <c r="AB4281"/>
  <c r="AB4282"/>
  <c r="AB4283"/>
  <c r="AB4284"/>
  <c r="AB4285"/>
  <c r="AB4286"/>
  <c r="AB4287"/>
  <c r="AB4288"/>
  <c r="AB4289"/>
  <c r="AB4290"/>
  <c r="AB4291"/>
  <c r="AB4292"/>
  <c r="AB4293"/>
  <c r="AB4294"/>
  <c r="AB4295"/>
  <c r="AB4296"/>
  <c r="AB4297"/>
  <c r="AB4298"/>
  <c r="AB4299"/>
  <c r="AB4300"/>
  <c r="AB4301"/>
  <c r="AB4302"/>
  <c r="AB4303"/>
  <c r="AB4304"/>
  <c r="AB4305"/>
  <c r="AB4306"/>
  <c r="AB4307"/>
  <c r="AB4308"/>
  <c r="AB4309"/>
  <c r="AB4310"/>
  <c r="AB4311"/>
  <c r="AB4312"/>
  <c r="AB4313"/>
  <c r="AB4314"/>
  <c r="AB4315"/>
  <c r="AB4316"/>
  <c r="AB4317"/>
  <c r="AB4318"/>
  <c r="AB4319"/>
  <c r="AB4320"/>
  <c r="AB4321"/>
  <c r="AB4322"/>
  <c r="AB4323"/>
  <c r="AB4324"/>
  <c r="AB4325"/>
  <c r="AB4326"/>
  <c r="AB4327"/>
  <c r="AB4328"/>
  <c r="AB4329"/>
  <c r="AB4330"/>
  <c r="AB4331"/>
  <c r="AB4332"/>
  <c r="AB4333"/>
  <c r="AB4334"/>
  <c r="AB4335"/>
  <c r="AB4336"/>
  <c r="AB4337"/>
  <c r="AB4338"/>
  <c r="AB4339"/>
  <c r="AB4340"/>
  <c r="AB4341"/>
  <c r="AB4342"/>
  <c r="AB4343"/>
  <c r="AB4344"/>
  <c r="AB4345"/>
  <c r="AB4346"/>
  <c r="AB4347"/>
  <c r="AB4348"/>
  <c r="AB4349"/>
  <c r="AB4350"/>
  <c r="AB4351"/>
  <c r="AB4352"/>
  <c r="AB4353"/>
  <c r="AB4354"/>
  <c r="AB4355"/>
  <c r="AB4356"/>
  <c r="AB4357"/>
  <c r="AB4358"/>
  <c r="AB4359"/>
  <c r="AB4360"/>
  <c r="AB4361"/>
  <c r="AB4362"/>
  <c r="AB4363"/>
  <c r="AB4364"/>
  <c r="AB4365"/>
  <c r="AB4366"/>
  <c r="AB4367"/>
  <c r="AB4368"/>
  <c r="AB4369"/>
  <c r="AB4370"/>
  <c r="AB4371"/>
  <c r="AB4372"/>
  <c r="AB4373"/>
  <c r="AB4374"/>
  <c r="AB4375"/>
  <c r="AB4376"/>
  <c r="AB4377"/>
  <c r="AB4378"/>
  <c r="AB4379"/>
  <c r="AB4380"/>
  <c r="AB4381"/>
  <c r="AB4382"/>
  <c r="AB4383"/>
  <c r="AB4384"/>
  <c r="AB4385"/>
  <c r="AB4386"/>
  <c r="AB4387"/>
  <c r="AB4388"/>
  <c r="AB4389"/>
  <c r="AB4390"/>
  <c r="AB4391"/>
  <c r="AB4392"/>
  <c r="AB4393"/>
  <c r="AB4394"/>
  <c r="AB4395"/>
  <c r="AB4396"/>
  <c r="AB4397"/>
  <c r="AB4398"/>
  <c r="AB4399"/>
  <c r="AB4400"/>
  <c r="AB4401"/>
  <c r="AB4402"/>
  <c r="AB4403"/>
  <c r="AB4404"/>
  <c r="AB4405"/>
  <c r="AB4406"/>
  <c r="AB4407"/>
  <c r="AB4408"/>
  <c r="AB4409"/>
  <c r="AB4410"/>
  <c r="AB4411"/>
  <c r="AB4412"/>
  <c r="AB4413"/>
  <c r="AB4414"/>
  <c r="AB4415"/>
  <c r="AB4416"/>
  <c r="AB4417"/>
  <c r="AB4418"/>
  <c r="AB4419"/>
  <c r="AB4420"/>
  <c r="AB4421"/>
  <c r="AB4422"/>
  <c r="AB4423"/>
  <c r="AB4424"/>
  <c r="AB4425"/>
  <c r="AB4426"/>
  <c r="AB4427"/>
  <c r="AB4428"/>
  <c r="AB4429"/>
  <c r="AB4430"/>
  <c r="AB4431"/>
  <c r="AB4432"/>
  <c r="AB4433"/>
  <c r="AB4434"/>
  <c r="AB4435"/>
  <c r="AB4436"/>
  <c r="AB4437"/>
  <c r="AB4438"/>
  <c r="AB4439"/>
  <c r="AB4440"/>
  <c r="AB4441"/>
  <c r="AB4442"/>
  <c r="AB4443"/>
  <c r="AB4444"/>
  <c r="AB4445"/>
  <c r="AB4446"/>
  <c r="AB4447"/>
  <c r="AB4448"/>
  <c r="AB4449"/>
  <c r="AB4450"/>
  <c r="AB4451"/>
  <c r="AB4452"/>
  <c r="AB4453"/>
  <c r="AB4454"/>
  <c r="AB4455"/>
  <c r="AB4456"/>
  <c r="AB4457"/>
  <c r="AB4458"/>
  <c r="AB4459"/>
  <c r="AB4460"/>
  <c r="AB4461"/>
  <c r="AB4462"/>
  <c r="AB4463"/>
  <c r="AB4464"/>
  <c r="AB4465"/>
  <c r="AB4466"/>
  <c r="AB4467"/>
  <c r="AB4468"/>
  <c r="AB4469"/>
  <c r="AB4470"/>
  <c r="AB4471"/>
  <c r="AB4472"/>
  <c r="AB4473"/>
  <c r="AB4474"/>
  <c r="AB4475"/>
  <c r="AB4476"/>
  <c r="AB4477"/>
  <c r="AB4478"/>
  <c r="AB4479"/>
  <c r="AB4480"/>
  <c r="AB4481"/>
  <c r="AB4482"/>
  <c r="AB4483"/>
  <c r="AB4484"/>
  <c r="AB4485"/>
  <c r="AB4486"/>
  <c r="AB4487"/>
  <c r="AB4488"/>
  <c r="AB4489"/>
  <c r="AB4490"/>
  <c r="AB4491"/>
  <c r="AB4492"/>
  <c r="AB4493"/>
  <c r="AB4494"/>
  <c r="AB4495"/>
  <c r="AB4496"/>
  <c r="AB4497"/>
  <c r="AB4498"/>
  <c r="AB4499"/>
  <c r="AB4500"/>
  <c r="AB4501"/>
  <c r="AB4502"/>
  <c r="AB4503"/>
  <c r="AB4504"/>
  <c r="AB4505"/>
  <c r="AB4506"/>
  <c r="AB4507"/>
  <c r="AB4508"/>
  <c r="AB4509"/>
  <c r="AB4510"/>
  <c r="AB4511"/>
  <c r="AB4512"/>
  <c r="AB4513"/>
  <c r="AB4514"/>
  <c r="AB4515"/>
  <c r="AB4516"/>
  <c r="AB4517"/>
  <c r="AB4518"/>
  <c r="AB4519"/>
  <c r="AB4520"/>
  <c r="AB4521"/>
  <c r="AB4522"/>
  <c r="AB4523"/>
  <c r="AB4524"/>
  <c r="AB4525"/>
  <c r="AB4526"/>
  <c r="AB4527"/>
  <c r="AB4528"/>
  <c r="AB4529"/>
  <c r="AB4530"/>
  <c r="AB4531"/>
  <c r="AB4532"/>
  <c r="AB4533"/>
  <c r="AB4534"/>
  <c r="AB4535"/>
  <c r="AB4536"/>
  <c r="AB4537"/>
  <c r="AB4538"/>
  <c r="AB4539"/>
  <c r="AB4540"/>
  <c r="AB4541"/>
  <c r="AB4542"/>
  <c r="AB4543"/>
  <c r="AB4544"/>
  <c r="AB4545"/>
  <c r="AB4546"/>
  <c r="AB4547"/>
  <c r="AB4548"/>
  <c r="AB4549"/>
  <c r="AB4550"/>
  <c r="AB4551"/>
  <c r="AB4552"/>
  <c r="AB4553"/>
  <c r="AB4554"/>
  <c r="AB4555"/>
  <c r="AB4556"/>
  <c r="AB4557"/>
  <c r="AB4558"/>
  <c r="AB4559"/>
  <c r="AB4560"/>
  <c r="AB4561"/>
  <c r="AB4562"/>
  <c r="AB4563"/>
  <c r="AB4564"/>
  <c r="AB4565"/>
  <c r="AB4566"/>
  <c r="AB4567"/>
  <c r="AB4568"/>
  <c r="AB4569"/>
  <c r="AB4570"/>
  <c r="AB4571"/>
  <c r="AB4572"/>
  <c r="AB4573"/>
  <c r="AB4574"/>
  <c r="AB4575"/>
  <c r="AB4576"/>
  <c r="AB4577"/>
  <c r="AB4578"/>
  <c r="AB4579"/>
  <c r="AB4580"/>
  <c r="AB4581"/>
  <c r="AB4582"/>
  <c r="AB4583"/>
  <c r="AB4584"/>
  <c r="AB4585"/>
  <c r="AB4586"/>
  <c r="AB4587"/>
  <c r="AB4588"/>
  <c r="AB4589"/>
  <c r="AB4590"/>
  <c r="AB4591"/>
  <c r="AB4592"/>
  <c r="AB4593"/>
  <c r="AB4594"/>
  <c r="AB4595"/>
  <c r="AB4596"/>
  <c r="AB4597"/>
  <c r="AB4598"/>
  <c r="AB4599"/>
  <c r="AB4600"/>
  <c r="AB4601"/>
  <c r="AB4602"/>
  <c r="AB4603"/>
  <c r="AB4604"/>
  <c r="AB4605"/>
  <c r="AB4606"/>
  <c r="AB4607"/>
  <c r="AB4608"/>
  <c r="AB4609"/>
  <c r="AB4610"/>
  <c r="AB4611"/>
  <c r="AB4612"/>
  <c r="AB4613"/>
  <c r="AB4614"/>
  <c r="AB4615"/>
  <c r="AB4616"/>
  <c r="AB4617"/>
  <c r="AB4618"/>
  <c r="AB4619"/>
  <c r="AB4620"/>
  <c r="AB4621"/>
  <c r="AB4622"/>
  <c r="AB4623"/>
  <c r="AB4624"/>
  <c r="AB4625"/>
  <c r="AB4626"/>
  <c r="AB4627"/>
  <c r="AB4628"/>
  <c r="AB4629"/>
  <c r="AB4630"/>
  <c r="AB4631"/>
  <c r="AB4632"/>
  <c r="AB4633"/>
  <c r="AB4634"/>
  <c r="AB4635"/>
  <c r="AB4636"/>
  <c r="AB4637"/>
  <c r="AB4638"/>
  <c r="AB4639"/>
  <c r="AB4640"/>
  <c r="AB4641"/>
  <c r="AB4642"/>
  <c r="AB4643"/>
  <c r="AB4644"/>
  <c r="AB4645"/>
  <c r="AB4646"/>
  <c r="AB4647"/>
  <c r="AB4648"/>
  <c r="AB4649"/>
  <c r="AB4650"/>
  <c r="AB4651"/>
  <c r="AB4652"/>
  <c r="AB4653"/>
  <c r="AB4654"/>
  <c r="AB4655"/>
  <c r="AB4656"/>
  <c r="AB4657"/>
  <c r="AB4658"/>
  <c r="AB4659"/>
  <c r="AB4660"/>
  <c r="AB4661"/>
  <c r="AB4662"/>
  <c r="AB4663"/>
  <c r="AB4664"/>
  <c r="AB4665"/>
  <c r="AB4666"/>
  <c r="AB4667"/>
  <c r="AB4668"/>
  <c r="AB4669"/>
  <c r="AB4670"/>
  <c r="AB4671"/>
  <c r="AB4672"/>
  <c r="AB4673"/>
  <c r="AB4674"/>
  <c r="AB4675"/>
  <c r="AB4676"/>
  <c r="AB4677"/>
  <c r="AB4678"/>
  <c r="AB4679"/>
  <c r="AB4680"/>
  <c r="AB4681"/>
  <c r="AB4682"/>
  <c r="AB4683"/>
  <c r="AB4684"/>
  <c r="AB4685"/>
  <c r="AB4686"/>
  <c r="AB4687"/>
  <c r="AB4688"/>
  <c r="AB4689"/>
  <c r="AB4690"/>
  <c r="AB4691"/>
  <c r="AB4692"/>
  <c r="AB4693"/>
  <c r="AB4694"/>
  <c r="AB4695"/>
  <c r="AB4696"/>
  <c r="AB4697"/>
  <c r="AB4698"/>
  <c r="AB4699"/>
  <c r="AB4700"/>
  <c r="AB4701"/>
  <c r="AB4702"/>
  <c r="AB4703"/>
  <c r="AB4704"/>
  <c r="AB4705"/>
  <c r="AB4706"/>
  <c r="AB4707"/>
  <c r="AB4708"/>
  <c r="AB4709"/>
  <c r="AB4710"/>
  <c r="AB4711"/>
  <c r="AB4712"/>
  <c r="AB4713"/>
  <c r="AB4714"/>
  <c r="AB4715"/>
  <c r="AB4716"/>
  <c r="AB4717"/>
  <c r="AB4718"/>
  <c r="AB4719"/>
  <c r="AB4720"/>
  <c r="AB4721"/>
  <c r="AB4722"/>
  <c r="AB4723"/>
  <c r="AB4724"/>
  <c r="AB4725"/>
  <c r="AB4726"/>
  <c r="AB4727"/>
  <c r="AB4728"/>
  <c r="AB4729"/>
  <c r="AB4730"/>
  <c r="AB4731"/>
  <c r="AB4732"/>
  <c r="AB4733"/>
  <c r="AB4734"/>
  <c r="AB4735"/>
  <c r="AB4736"/>
  <c r="AB4737"/>
  <c r="AB4738"/>
  <c r="AB4739"/>
  <c r="AB4740"/>
  <c r="AB4741"/>
  <c r="AB4742"/>
  <c r="AB4743"/>
  <c r="AB4744"/>
  <c r="AB4745"/>
  <c r="AB4746"/>
  <c r="AB4747"/>
  <c r="AB4748"/>
  <c r="AB4749"/>
  <c r="AB4750"/>
  <c r="AB4751"/>
  <c r="AB4752"/>
  <c r="AB4753"/>
  <c r="AB4754"/>
  <c r="AB4755"/>
  <c r="AB4756"/>
  <c r="AB4757"/>
  <c r="AB4758"/>
  <c r="AB4759"/>
  <c r="AB4760"/>
  <c r="AB4761"/>
  <c r="AB4762"/>
  <c r="AB4763"/>
  <c r="AB4764"/>
  <c r="AB4765"/>
  <c r="AB4766"/>
  <c r="AB4767"/>
  <c r="AB4768"/>
  <c r="AB4769"/>
  <c r="AB4770"/>
  <c r="AB4771"/>
  <c r="AB4772"/>
  <c r="AB4773"/>
  <c r="AB4774"/>
  <c r="AB4775"/>
  <c r="AB4776"/>
  <c r="AB4777"/>
  <c r="AB4778"/>
  <c r="AB4779"/>
  <c r="AB4780"/>
  <c r="AB4781"/>
  <c r="AB4782"/>
  <c r="AB4783"/>
  <c r="AB4784"/>
  <c r="AB4785"/>
  <c r="AB4786"/>
  <c r="AB4787"/>
  <c r="AB4788"/>
  <c r="AB4789"/>
  <c r="AB4790"/>
  <c r="AB4791"/>
  <c r="AB4792"/>
  <c r="AB4793"/>
  <c r="AB4794"/>
  <c r="AB4795"/>
  <c r="AB4796"/>
  <c r="AB4797"/>
  <c r="AB4798"/>
  <c r="AB4799"/>
  <c r="AB4800"/>
  <c r="AB4801"/>
  <c r="AB4802"/>
  <c r="AB4803"/>
  <c r="AB4804"/>
  <c r="AB4805"/>
  <c r="AB4806"/>
  <c r="AB4807"/>
  <c r="AB4808"/>
  <c r="AB4809"/>
  <c r="AB4810"/>
  <c r="AB4811"/>
  <c r="AB4812"/>
  <c r="AB4813"/>
  <c r="AB4814"/>
  <c r="AB4815"/>
  <c r="AB4816"/>
  <c r="AB4817"/>
  <c r="AB4818"/>
  <c r="AB4819"/>
  <c r="AB4820"/>
  <c r="AB4821"/>
  <c r="AB4822"/>
  <c r="AB4823"/>
  <c r="AB4824"/>
  <c r="AB4825"/>
  <c r="AB4826"/>
  <c r="AB4827"/>
  <c r="AB4828"/>
  <c r="AB4829"/>
  <c r="AB4830"/>
  <c r="AB4831"/>
  <c r="AB4832"/>
  <c r="AB4833"/>
  <c r="AB4834"/>
  <c r="AB4835"/>
  <c r="AB4836"/>
  <c r="AB4837"/>
  <c r="AB4838"/>
  <c r="AB4839"/>
  <c r="AB4840"/>
  <c r="AB4841"/>
  <c r="AB4842"/>
  <c r="AB4843"/>
  <c r="AB4844"/>
  <c r="AB4845"/>
  <c r="AB4846"/>
  <c r="AB4847"/>
  <c r="AB4848"/>
  <c r="AB4849"/>
  <c r="AB4850"/>
  <c r="AB4851"/>
  <c r="AB4852"/>
  <c r="AB4853"/>
  <c r="AB4854"/>
  <c r="AB4855"/>
  <c r="AB4856"/>
  <c r="AB4857"/>
  <c r="AB4858"/>
  <c r="AB4859"/>
  <c r="AB4860"/>
  <c r="AB4861"/>
  <c r="AB4862"/>
  <c r="AB4863"/>
  <c r="AB4864"/>
  <c r="AB4865"/>
  <c r="AB4866"/>
  <c r="AB4867"/>
  <c r="AB4868"/>
  <c r="AB4869"/>
  <c r="AB4870"/>
  <c r="AB4871"/>
  <c r="AB4872"/>
  <c r="AB4873"/>
  <c r="AB4874"/>
  <c r="AB4875"/>
  <c r="AB4876"/>
  <c r="AB4877"/>
  <c r="AB4878"/>
  <c r="AB4879"/>
  <c r="AB4880"/>
  <c r="AB4881"/>
  <c r="AB4882"/>
  <c r="AB4883"/>
  <c r="AB4884"/>
  <c r="AB4885"/>
  <c r="AB4886"/>
  <c r="AB4887"/>
  <c r="AB4888"/>
  <c r="AB4889"/>
  <c r="AB4890"/>
  <c r="AB4891"/>
  <c r="AB4892"/>
  <c r="AB4893"/>
  <c r="AB4894"/>
  <c r="AB4895"/>
  <c r="AB4896"/>
  <c r="AB4897"/>
  <c r="AB4898"/>
  <c r="AB4899"/>
  <c r="AB4900"/>
  <c r="AB4901"/>
  <c r="AB4902"/>
  <c r="AB4903"/>
  <c r="AB4904"/>
  <c r="AB4905"/>
  <c r="AB4906"/>
  <c r="AB4907"/>
  <c r="AB4908"/>
  <c r="AB4909"/>
  <c r="AB4910"/>
  <c r="AB4911"/>
  <c r="AB4912"/>
  <c r="AB4913"/>
  <c r="AB4914"/>
  <c r="AB4915"/>
  <c r="AB4916"/>
  <c r="AB4917"/>
  <c r="AB4918"/>
  <c r="AB4919"/>
  <c r="AB4920"/>
  <c r="AB4921"/>
  <c r="AB4922"/>
  <c r="AB4923"/>
  <c r="AB4924"/>
  <c r="AB4925"/>
  <c r="AB4926"/>
  <c r="AB4927"/>
  <c r="AB4928"/>
  <c r="AB4929"/>
  <c r="AB4930"/>
  <c r="AB4931"/>
  <c r="AB4932"/>
  <c r="AB4933"/>
  <c r="AB4934"/>
  <c r="AB4935"/>
  <c r="AB4936"/>
  <c r="AB4937"/>
  <c r="AB4938"/>
  <c r="AB4939"/>
  <c r="AB4940"/>
  <c r="AB4941"/>
  <c r="AB4942"/>
  <c r="AB4943"/>
  <c r="AB4944"/>
  <c r="AB4945"/>
  <c r="AB4946"/>
  <c r="AB4947"/>
  <c r="AB4948"/>
  <c r="AB4949"/>
  <c r="AB4950"/>
  <c r="AB4951"/>
  <c r="AB4952"/>
  <c r="AB4953"/>
  <c r="AB4954"/>
  <c r="AB4955"/>
  <c r="AB4956"/>
  <c r="AB4957"/>
  <c r="AB4958"/>
  <c r="AB4959"/>
  <c r="AB4960"/>
  <c r="AB4961"/>
  <c r="AB4962"/>
  <c r="AB4963"/>
  <c r="AB4964"/>
  <c r="AB4965"/>
  <c r="AB4966"/>
  <c r="AB4967"/>
  <c r="AB4968"/>
  <c r="AB4969"/>
  <c r="AB4970"/>
  <c r="AB4971"/>
  <c r="AB4972"/>
  <c r="AB4973"/>
  <c r="AB4974"/>
  <c r="AB4975"/>
  <c r="AB4976"/>
  <c r="AB4977"/>
  <c r="AB4978"/>
  <c r="AB4979"/>
  <c r="AB4980"/>
  <c r="AB4981"/>
  <c r="AB4982"/>
  <c r="AB4983"/>
  <c r="AB4984"/>
  <c r="AB4985"/>
  <c r="AB4986"/>
  <c r="AB4987"/>
  <c r="AB4988"/>
  <c r="AB4989"/>
  <c r="AB4990"/>
  <c r="AB4991"/>
  <c r="AB4992"/>
  <c r="AB4993"/>
  <c r="AB4994"/>
  <c r="AB4995"/>
  <c r="AB4996"/>
  <c r="AB4997"/>
  <c r="AB4998"/>
  <c r="AB4999"/>
  <c r="AB5000"/>
  <c r="AB5001"/>
  <c r="AB5002"/>
  <c r="AB5003"/>
  <c r="AB5004"/>
  <c r="AB5005"/>
  <c r="AB5006"/>
  <c r="AB5007"/>
  <c r="AB5008"/>
  <c r="AB5009"/>
  <c r="AB5010"/>
  <c r="AB5011"/>
  <c r="AB5012"/>
  <c r="AB5013"/>
  <c r="AB5014"/>
  <c r="AB5015"/>
  <c r="AB5016"/>
  <c r="AB5017"/>
  <c r="AB5018"/>
  <c r="AB5019"/>
  <c r="AB5020"/>
  <c r="AB5021"/>
  <c r="AB5022"/>
  <c r="AB5023"/>
  <c r="AB5024"/>
  <c r="AB5025"/>
  <c r="AB5026"/>
  <c r="AB5027"/>
  <c r="AB5028"/>
  <c r="AB5029"/>
  <c r="AB5030"/>
  <c r="AB5031"/>
  <c r="AB5032"/>
  <c r="AB5033"/>
  <c r="AB5034"/>
  <c r="AB5035"/>
  <c r="AB5036"/>
  <c r="AB5037"/>
  <c r="AB5038"/>
  <c r="AB5039"/>
  <c r="AB5040"/>
  <c r="AB5041"/>
  <c r="AB5042"/>
  <c r="AB5043"/>
  <c r="AB5044"/>
  <c r="AB5045"/>
  <c r="AB5046"/>
  <c r="AB5047"/>
  <c r="AB5048"/>
  <c r="AB5049"/>
  <c r="AB5050"/>
  <c r="AB5051"/>
  <c r="AB5052"/>
  <c r="AB5053"/>
  <c r="AB5054"/>
  <c r="AB5055"/>
  <c r="AB5056"/>
  <c r="AB5057"/>
  <c r="AB5058"/>
  <c r="AB5059"/>
  <c r="AB5060"/>
  <c r="AB5061"/>
  <c r="AB5062"/>
  <c r="AB5063"/>
  <c r="AB5064"/>
  <c r="AB5065"/>
  <c r="AB5066"/>
  <c r="AB5067"/>
  <c r="AB5068"/>
  <c r="AB5069"/>
  <c r="AB5070"/>
  <c r="AB5071"/>
  <c r="AB5072"/>
  <c r="AB5073"/>
  <c r="AB5074"/>
  <c r="AB5075"/>
  <c r="AB5076"/>
  <c r="AB5077"/>
  <c r="AB5078"/>
  <c r="AB5079"/>
  <c r="AB5080"/>
  <c r="AB5081"/>
  <c r="AB5082"/>
  <c r="AB5083"/>
  <c r="AB5084"/>
  <c r="AB5085"/>
  <c r="AB5086"/>
  <c r="AB5087"/>
  <c r="AB5088"/>
  <c r="AB5089"/>
  <c r="AB5090"/>
  <c r="AB5091"/>
  <c r="AB5092"/>
  <c r="AB5093"/>
  <c r="AB5094"/>
  <c r="AB5095"/>
  <c r="AB5096"/>
  <c r="AB5097"/>
  <c r="AB5098"/>
  <c r="AB5099"/>
  <c r="AB5100"/>
  <c r="AB5101"/>
  <c r="AB5102"/>
  <c r="AB5103"/>
  <c r="AB5104"/>
  <c r="AB5105"/>
  <c r="AB5106"/>
  <c r="AB5107"/>
  <c r="AB5108"/>
  <c r="AB5109"/>
  <c r="AB5110"/>
  <c r="AB5111"/>
  <c r="AB5112"/>
  <c r="AB5113"/>
  <c r="AB5114"/>
  <c r="AB5115"/>
  <c r="AB5116"/>
  <c r="AB5117"/>
  <c r="AB5118"/>
  <c r="AB5119"/>
  <c r="AB5120"/>
  <c r="AB5121"/>
  <c r="AB5122"/>
  <c r="AB5123"/>
  <c r="AB5124"/>
  <c r="AB5125"/>
  <c r="AB5126"/>
  <c r="AB5127"/>
  <c r="AB5128"/>
  <c r="AB5129"/>
  <c r="AB5130"/>
  <c r="AB5131"/>
  <c r="AB5132"/>
  <c r="AB5133"/>
  <c r="AB5134"/>
  <c r="AB5135"/>
  <c r="AB5136"/>
  <c r="AB5137"/>
  <c r="AB5138"/>
  <c r="AB5139"/>
  <c r="AB5140"/>
  <c r="AB5141"/>
  <c r="AB5142"/>
  <c r="AB5143"/>
  <c r="AB5144"/>
  <c r="AB5145"/>
  <c r="AB5146"/>
  <c r="AB5147"/>
  <c r="AB5148"/>
  <c r="AB5149"/>
  <c r="AB5150"/>
  <c r="AB5151"/>
  <c r="AB5152"/>
  <c r="AB5153"/>
  <c r="AB5154"/>
  <c r="AB5155"/>
  <c r="AB5156"/>
  <c r="AB5157"/>
  <c r="AB5158"/>
  <c r="AB5159"/>
  <c r="AB5160"/>
  <c r="AB5161"/>
  <c r="AB5162"/>
  <c r="AB5163"/>
  <c r="AB5164"/>
  <c r="AB5165"/>
  <c r="AB5166"/>
  <c r="AB5167"/>
  <c r="AB5168"/>
  <c r="AB5169"/>
  <c r="AB5170"/>
  <c r="AB5171"/>
  <c r="AB5172"/>
  <c r="AB5173"/>
  <c r="AB5174"/>
  <c r="AB5175"/>
  <c r="AB5176"/>
  <c r="AB5177"/>
  <c r="AB5178"/>
  <c r="AB5179"/>
  <c r="AB5180"/>
  <c r="AB5181"/>
  <c r="AB5182"/>
  <c r="AB5183"/>
  <c r="AB5184"/>
  <c r="AB5185"/>
  <c r="AB5186"/>
  <c r="AB5187"/>
  <c r="AB5188"/>
  <c r="AB5189"/>
  <c r="AB5190"/>
  <c r="AB5191"/>
  <c r="AB5192"/>
  <c r="AB5193"/>
  <c r="AB5194"/>
  <c r="AB5195"/>
  <c r="AB5196"/>
  <c r="AB5197"/>
  <c r="AB5198"/>
  <c r="AB5199"/>
  <c r="AB5200"/>
  <c r="AB5201"/>
  <c r="AB5202"/>
  <c r="AB5203"/>
  <c r="AB5204"/>
  <c r="AB5205"/>
  <c r="AB5206"/>
  <c r="AB5207"/>
  <c r="AB5208"/>
  <c r="AB5209"/>
  <c r="AB5210"/>
  <c r="AB5211"/>
  <c r="AB5212"/>
  <c r="AB5213"/>
  <c r="AB5214"/>
  <c r="AB5215"/>
  <c r="AB5216"/>
  <c r="AB5217"/>
  <c r="AB5218"/>
  <c r="AB5219"/>
  <c r="AB5220"/>
  <c r="AB5221"/>
  <c r="AB5222"/>
  <c r="AB5223"/>
  <c r="AB5224"/>
  <c r="AB5225"/>
  <c r="AB5226"/>
  <c r="AB5227"/>
  <c r="AB5228"/>
  <c r="AB5229"/>
  <c r="AB5230"/>
  <c r="AB5231"/>
  <c r="AB5232"/>
  <c r="AB5233"/>
  <c r="AB5234"/>
  <c r="AB5235"/>
  <c r="AB5236"/>
  <c r="AB5237"/>
  <c r="AB5238"/>
  <c r="AB5239"/>
  <c r="AB5240"/>
  <c r="AB5241"/>
  <c r="AB5242"/>
  <c r="AB5243"/>
  <c r="AB5244"/>
  <c r="AB5245"/>
  <c r="AB5246"/>
  <c r="AB5247"/>
  <c r="AB5248"/>
  <c r="AB5249"/>
  <c r="AB5250"/>
  <c r="AB5251"/>
  <c r="AB5252"/>
  <c r="AB5253"/>
  <c r="AB5254"/>
  <c r="AB5255"/>
  <c r="AB5256"/>
  <c r="AB5257"/>
  <c r="AB5258"/>
  <c r="AB5259"/>
  <c r="AB5260"/>
  <c r="AB5261"/>
  <c r="AB5262"/>
  <c r="AB5263"/>
  <c r="AB5264"/>
  <c r="AB5265"/>
  <c r="AB5266"/>
  <c r="AB5267"/>
  <c r="AB5268"/>
  <c r="AB5269"/>
  <c r="AB5270"/>
  <c r="AB5271"/>
  <c r="AB5272"/>
  <c r="AB5273"/>
  <c r="AB5274"/>
  <c r="AB5275"/>
  <c r="AB5276"/>
  <c r="AB5277"/>
  <c r="AB5278"/>
  <c r="AB5279"/>
  <c r="AB5280"/>
  <c r="AB5281"/>
  <c r="AB5282"/>
  <c r="AB5283"/>
  <c r="AB5284"/>
  <c r="AB5285"/>
  <c r="AB5286"/>
  <c r="AB5287"/>
  <c r="AB5288"/>
  <c r="AB5289"/>
  <c r="AB5290"/>
  <c r="AB5291"/>
  <c r="AB5292"/>
  <c r="AB5293"/>
  <c r="AB5294"/>
  <c r="AB5295"/>
  <c r="AB5296"/>
  <c r="AB5297"/>
  <c r="AB5298"/>
  <c r="AB5299"/>
  <c r="AB5300"/>
  <c r="AB5301"/>
  <c r="AB5302"/>
  <c r="AB5303"/>
  <c r="AB5304"/>
  <c r="AB5305"/>
  <c r="AB5306"/>
  <c r="AB5307"/>
  <c r="AB5308"/>
  <c r="AB5309"/>
  <c r="AB5310"/>
  <c r="AB5311"/>
  <c r="AB5312"/>
  <c r="AB5313"/>
  <c r="AB5314"/>
  <c r="AB5315"/>
  <c r="AB5316"/>
  <c r="AB5317"/>
  <c r="AB5318"/>
  <c r="AB5319"/>
  <c r="AB5320"/>
  <c r="AB5321"/>
  <c r="AB5322"/>
  <c r="AB5323"/>
  <c r="AB5324"/>
  <c r="AB5325"/>
  <c r="AB5326"/>
  <c r="AB5327"/>
  <c r="AB5328"/>
  <c r="AB5329"/>
  <c r="AB5330"/>
  <c r="AB5331"/>
  <c r="AB5332"/>
  <c r="AB5333"/>
  <c r="AB5334"/>
  <c r="AB5335"/>
  <c r="AB5336"/>
  <c r="AB5337"/>
  <c r="AB5338"/>
  <c r="AB5339"/>
  <c r="AB5340"/>
  <c r="AB5341"/>
  <c r="AB5342"/>
  <c r="AB5343"/>
  <c r="AB5344"/>
  <c r="AB5345"/>
  <c r="AB5346"/>
  <c r="AB5347"/>
  <c r="AB5348"/>
  <c r="AB5349"/>
  <c r="AB5350"/>
  <c r="AB5351"/>
  <c r="AB5352"/>
  <c r="AB5353"/>
  <c r="AB5354"/>
  <c r="AB5355"/>
  <c r="AB5356"/>
  <c r="AB5357"/>
  <c r="AB5358"/>
  <c r="AB5359"/>
  <c r="AB5360"/>
  <c r="AB5361"/>
  <c r="AB5362"/>
  <c r="AB5363"/>
  <c r="AB5364"/>
  <c r="AB5365"/>
  <c r="AB5366"/>
  <c r="AB5367"/>
  <c r="AB5368"/>
  <c r="AB5369"/>
  <c r="AB5370"/>
  <c r="AB5371"/>
  <c r="AB5372"/>
  <c r="AB5373"/>
  <c r="AB5374"/>
  <c r="AB5375"/>
  <c r="AB5376"/>
  <c r="AB5377"/>
  <c r="AB5378"/>
  <c r="AB5379"/>
  <c r="AB5380"/>
  <c r="AB5381"/>
  <c r="AB5382"/>
  <c r="AB5383"/>
  <c r="AB5384"/>
  <c r="AB5385"/>
  <c r="AB5386"/>
  <c r="AB5387"/>
  <c r="AB5388"/>
  <c r="AB5389"/>
  <c r="AB5390"/>
  <c r="AB5391"/>
  <c r="AB5392"/>
  <c r="AB5393"/>
  <c r="AB5394"/>
  <c r="AB5395"/>
  <c r="AB5396"/>
  <c r="AB5397"/>
  <c r="AB5398"/>
  <c r="AB5399"/>
  <c r="AB5400"/>
  <c r="AB5401"/>
  <c r="AB5402"/>
  <c r="AB5403"/>
  <c r="AB5404"/>
  <c r="AB5405"/>
  <c r="AB5406"/>
  <c r="AB5407"/>
  <c r="AB5408"/>
  <c r="AB5409"/>
  <c r="AB5410"/>
  <c r="AB5411"/>
  <c r="AB5412"/>
  <c r="AB5413"/>
  <c r="AB5414"/>
  <c r="AB5415"/>
  <c r="AB5416"/>
  <c r="AB5417"/>
  <c r="AB5418"/>
  <c r="AB5419"/>
  <c r="AB5420"/>
  <c r="AB5421"/>
  <c r="AB5422"/>
  <c r="AB5423"/>
  <c r="AB5424"/>
  <c r="AB5425"/>
  <c r="AB5426"/>
  <c r="AB5427"/>
  <c r="AB5428"/>
  <c r="AB5429"/>
  <c r="AB5430"/>
  <c r="AB5431"/>
  <c r="AB5432"/>
  <c r="AB5433"/>
  <c r="AB5434"/>
  <c r="AB5435"/>
  <c r="AB5436"/>
  <c r="AB5437"/>
  <c r="AB5438"/>
  <c r="AB5439"/>
  <c r="AB5440"/>
  <c r="AB5441"/>
  <c r="AB5442"/>
  <c r="AB5443"/>
  <c r="AB5444"/>
  <c r="AB5445"/>
  <c r="AB5446"/>
  <c r="AB5447"/>
  <c r="AB5448"/>
  <c r="AB5449"/>
  <c r="AB5450"/>
  <c r="AB5451"/>
  <c r="AB5452"/>
  <c r="AB5453"/>
  <c r="AB5454"/>
  <c r="AB5455"/>
  <c r="AB5456"/>
  <c r="AB5457"/>
  <c r="AB5458"/>
  <c r="AB5459"/>
  <c r="AB5460"/>
  <c r="AB5461"/>
  <c r="AB5462"/>
  <c r="AB5463"/>
  <c r="AB5464"/>
  <c r="AB5465"/>
  <c r="AB5466"/>
  <c r="AB5467"/>
  <c r="AB5468"/>
  <c r="AB5469"/>
  <c r="AB5470"/>
  <c r="AB5471"/>
  <c r="AB5472"/>
  <c r="AB5473"/>
  <c r="AB5474"/>
  <c r="AB5475"/>
  <c r="AB5476"/>
  <c r="AB5477"/>
  <c r="AB5478"/>
  <c r="AB5479"/>
  <c r="AB5480"/>
  <c r="AB5481"/>
  <c r="AB5482"/>
  <c r="AB5483"/>
  <c r="AB5484"/>
  <c r="AB5485"/>
  <c r="AB5486"/>
  <c r="AB5487"/>
  <c r="AB5488"/>
  <c r="AB5489"/>
  <c r="AB5490"/>
  <c r="AB5491"/>
  <c r="AB5492"/>
  <c r="AB5493"/>
  <c r="AB5494"/>
  <c r="AB5495"/>
  <c r="AB5496"/>
  <c r="AB5497"/>
  <c r="AB5498"/>
  <c r="AB5499"/>
  <c r="AB5500"/>
  <c r="AB5501"/>
  <c r="AB5502"/>
  <c r="AB5503"/>
  <c r="AB5504"/>
  <c r="AB5505"/>
  <c r="AB5506"/>
  <c r="AB5507"/>
  <c r="AB5508"/>
  <c r="AB5509"/>
  <c r="AB5510"/>
  <c r="AB5511"/>
  <c r="AB5512"/>
  <c r="AB5513"/>
  <c r="AB5514"/>
  <c r="AB5515"/>
  <c r="AB5516"/>
  <c r="AB5517"/>
  <c r="AB5518"/>
  <c r="AB5519"/>
  <c r="AB5520"/>
  <c r="AB5521"/>
  <c r="AB5522"/>
  <c r="AB5523"/>
  <c r="AB5524"/>
  <c r="AB5525"/>
  <c r="AB5526"/>
  <c r="AB5527"/>
  <c r="AB5528"/>
  <c r="AB5529"/>
  <c r="AB5530"/>
  <c r="AB5531"/>
  <c r="AB5532"/>
  <c r="AB5533"/>
  <c r="AB5534"/>
  <c r="AB5535"/>
  <c r="AB5536"/>
  <c r="AB5537"/>
  <c r="AB5538"/>
  <c r="AB5539"/>
  <c r="AB5540"/>
  <c r="AB5541"/>
  <c r="AB5542"/>
  <c r="AB5543"/>
  <c r="AB5544"/>
  <c r="AB5545"/>
  <c r="AB5546"/>
  <c r="AB5547"/>
  <c r="AB5548"/>
  <c r="AB5549"/>
  <c r="AB5550"/>
  <c r="AB5551"/>
  <c r="AB5552"/>
  <c r="AB5553"/>
  <c r="AB5554"/>
  <c r="AB5555"/>
  <c r="AB5556"/>
  <c r="AB5557"/>
  <c r="AB5558"/>
  <c r="AB5559"/>
  <c r="AB5560"/>
  <c r="AB5561"/>
  <c r="AB5562"/>
  <c r="AB5563"/>
  <c r="AB5564"/>
  <c r="AB5565"/>
  <c r="AB5566"/>
  <c r="AB5567"/>
  <c r="AB5568"/>
  <c r="AB5569"/>
  <c r="AB5570"/>
  <c r="AB5571"/>
  <c r="AB5572"/>
  <c r="AB5573"/>
  <c r="AB5574"/>
  <c r="AB5575"/>
  <c r="AB5576"/>
  <c r="AB5577"/>
  <c r="AB5578"/>
  <c r="AB5579"/>
  <c r="AB5580"/>
  <c r="AB5581"/>
  <c r="AB5582"/>
  <c r="AB5583"/>
  <c r="AB5584"/>
  <c r="AB5585"/>
  <c r="AB5586"/>
  <c r="AB5587"/>
  <c r="AB5588"/>
  <c r="AB5589"/>
  <c r="AB5590"/>
  <c r="AB5591"/>
  <c r="AB5592"/>
  <c r="AB5593"/>
  <c r="AB5594"/>
  <c r="AB5595"/>
  <c r="AB5596"/>
  <c r="AB5597"/>
  <c r="AB5598"/>
  <c r="AB5599"/>
  <c r="AB5600"/>
  <c r="AB5601"/>
  <c r="AB5602"/>
  <c r="AB5603"/>
  <c r="AB5604"/>
  <c r="AB5605"/>
  <c r="AB5606"/>
  <c r="AB5607"/>
  <c r="AB5608"/>
  <c r="AB5609"/>
  <c r="AB5610"/>
  <c r="AB5611"/>
  <c r="AB5612"/>
  <c r="AB5613"/>
  <c r="AB5614"/>
  <c r="AB5615"/>
  <c r="AB5616"/>
  <c r="AB5617"/>
  <c r="AB5618"/>
  <c r="AB5619"/>
  <c r="AB5620"/>
  <c r="AB5621"/>
  <c r="AB5622"/>
  <c r="AB5623"/>
  <c r="AB5624"/>
  <c r="AB5625"/>
  <c r="AB5626"/>
  <c r="AB5627"/>
  <c r="AB5628"/>
  <c r="AB5629"/>
  <c r="AB5630"/>
  <c r="AB5631"/>
  <c r="AB5632"/>
  <c r="AB5633"/>
  <c r="AB5634"/>
  <c r="AB5635"/>
  <c r="AB5636"/>
  <c r="AB5637"/>
  <c r="AB5638"/>
  <c r="AB5639"/>
  <c r="AB5640"/>
  <c r="AB5641"/>
  <c r="AB5642"/>
  <c r="AB5643"/>
  <c r="AB5644"/>
  <c r="AB5645"/>
  <c r="AB5646"/>
  <c r="AB5647"/>
  <c r="AB5648"/>
  <c r="AB5649"/>
  <c r="AB5650"/>
  <c r="AB5651"/>
  <c r="AB5652"/>
  <c r="AB5653"/>
  <c r="AB5654"/>
  <c r="AB5655"/>
  <c r="AB5656"/>
  <c r="AB5657"/>
  <c r="AB5658"/>
  <c r="AB5659"/>
  <c r="AB5660"/>
  <c r="AB5661"/>
  <c r="AB5662"/>
  <c r="AB5663"/>
  <c r="AB5664"/>
  <c r="AB5665"/>
  <c r="AB5666"/>
  <c r="AB5667"/>
  <c r="AB5668"/>
  <c r="AB5669"/>
  <c r="AB5670"/>
  <c r="AB5671"/>
  <c r="AB5672"/>
  <c r="AB5673"/>
  <c r="AB5674"/>
  <c r="AB5675"/>
  <c r="AB5676"/>
  <c r="AB5677"/>
  <c r="AB5678"/>
  <c r="AB5679"/>
  <c r="AB5680"/>
  <c r="AB5681"/>
  <c r="AB5682"/>
  <c r="AB5683"/>
  <c r="AB5684"/>
  <c r="AB5685"/>
  <c r="AB5686"/>
  <c r="AB5687"/>
  <c r="AB5688"/>
  <c r="AB5689"/>
  <c r="AB5690"/>
  <c r="AB5691"/>
  <c r="AB5692"/>
  <c r="AB5693"/>
  <c r="AB5694"/>
  <c r="AB5695"/>
  <c r="AB5696"/>
  <c r="AB5697"/>
  <c r="AB5698"/>
  <c r="AB5699"/>
  <c r="AB5700"/>
  <c r="AB5701"/>
  <c r="AB5702"/>
  <c r="AB5703"/>
  <c r="AB5704"/>
  <c r="AB5705"/>
  <c r="AB5706"/>
  <c r="AB5707"/>
  <c r="AB5708"/>
  <c r="AB5709"/>
  <c r="AB5710"/>
  <c r="AB5711"/>
  <c r="AB5712"/>
  <c r="AB5713"/>
  <c r="AB5714"/>
  <c r="AB5715"/>
  <c r="AB5716"/>
  <c r="AB5717"/>
  <c r="AB5718"/>
  <c r="AB5719"/>
  <c r="AB5720"/>
  <c r="AB5721"/>
  <c r="AB5722"/>
  <c r="AB5723"/>
  <c r="AB5724"/>
  <c r="AB5725"/>
  <c r="AB5726"/>
  <c r="AB5727"/>
  <c r="AB5728"/>
  <c r="AB5729"/>
  <c r="AB5730"/>
  <c r="AB5731"/>
  <c r="AB5732"/>
  <c r="AB5733"/>
  <c r="AB5734"/>
  <c r="AB5735"/>
  <c r="AB5736"/>
  <c r="AB5737"/>
  <c r="AB5738"/>
  <c r="AB5739"/>
  <c r="AB5740"/>
  <c r="AB5741"/>
  <c r="AB5742"/>
  <c r="AB5743"/>
  <c r="AB5744"/>
  <c r="AB5745"/>
  <c r="AB5746"/>
  <c r="AB5747"/>
  <c r="AB5748"/>
  <c r="AB5749"/>
  <c r="AB5750"/>
  <c r="AB5751"/>
  <c r="AB5752"/>
  <c r="AB5753"/>
  <c r="AB5754"/>
  <c r="AB5755"/>
  <c r="AB5756"/>
  <c r="AB5757"/>
  <c r="AB5758"/>
  <c r="AB5759"/>
  <c r="AB5760"/>
  <c r="AB5761"/>
  <c r="AB5762"/>
  <c r="AB5763"/>
  <c r="AB5764"/>
  <c r="AB5765"/>
  <c r="AB5766"/>
  <c r="AB5767"/>
  <c r="AB5768"/>
  <c r="AB5769"/>
  <c r="AB5770"/>
  <c r="AB5771"/>
  <c r="AB5772"/>
  <c r="AB5773"/>
  <c r="AB5774"/>
  <c r="AB5775"/>
  <c r="AB5776"/>
  <c r="AB5777"/>
  <c r="AB5778"/>
  <c r="AB5779"/>
  <c r="AB5780"/>
  <c r="AB5781"/>
  <c r="AB5782"/>
  <c r="AB5783"/>
  <c r="AB5784"/>
  <c r="AB5785"/>
  <c r="AB5786"/>
  <c r="AB5787"/>
  <c r="AB5788"/>
  <c r="AB5789"/>
  <c r="AB5790"/>
  <c r="AB5791"/>
  <c r="AB5792"/>
  <c r="AB5793"/>
  <c r="AB5794"/>
  <c r="AB5795"/>
  <c r="AB5796"/>
  <c r="AB5797"/>
  <c r="AB5798"/>
  <c r="AB5799"/>
  <c r="AB5800"/>
  <c r="AB5801"/>
  <c r="AB5802"/>
  <c r="AB5803"/>
  <c r="AB5804"/>
  <c r="AB5805"/>
  <c r="AB5806"/>
  <c r="AB5807"/>
  <c r="AB5808"/>
  <c r="AB5809"/>
  <c r="AB5810"/>
  <c r="AB5811"/>
  <c r="AB5812"/>
  <c r="AB5813"/>
  <c r="AB5814"/>
  <c r="AB5815"/>
  <c r="AB5816"/>
  <c r="AB5817"/>
  <c r="AB5818"/>
  <c r="AB5819"/>
  <c r="AB5820"/>
  <c r="AB5821"/>
  <c r="AB5822"/>
  <c r="AB5823"/>
  <c r="AB5824"/>
  <c r="AB5825"/>
  <c r="AB5826"/>
  <c r="AB5827"/>
  <c r="AB5828"/>
  <c r="AB5829"/>
  <c r="AB5830"/>
  <c r="AB5831"/>
  <c r="AB5832"/>
  <c r="AB5833"/>
  <c r="AB5834"/>
  <c r="AB5835"/>
  <c r="AB5836"/>
  <c r="AB5837"/>
  <c r="AB5838"/>
  <c r="AB5839"/>
  <c r="AB5840"/>
  <c r="AB5841"/>
  <c r="AB5842"/>
  <c r="AB5843"/>
  <c r="AB5844"/>
  <c r="AB5845"/>
  <c r="AB5846"/>
  <c r="AB5847"/>
  <c r="AB5848"/>
  <c r="AB5849"/>
  <c r="AB5850"/>
  <c r="AB5851"/>
  <c r="AB5852"/>
  <c r="AB5853"/>
  <c r="AB5854"/>
  <c r="AB5855"/>
  <c r="AB5856"/>
  <c r="AB5857"/>
  <c r="AB5858"/>
  <c r="AB5859"/>
  <c r="AB5860"/>
  <c r="AB5861"/>
  <c r="AB5862"/>
  <c r="AB5863"/>
  <c r="AB5864"/>
  <c r="AB5865"/>
  <c r="AB5866"/>
  <c r="AB5867"/>
  <c r="AB5868"/>
  <c r="AB5869"/>
  <c r="AB5870"/>
  <c r="AB5871"/>
  <c r="AB5872"/>
  <c r="AB5873"/>
  <c r="AB5874"/>
  <c r="AB5875"/>
  <c r="AB5876"/>
  <c r="AB5877"/>
  <c r="AB5878"/>
  <c r="AB5879"/>
  <c r="AB5880"/>
  <c r="AB5881"/>
  <c r="AB5882"/>
  <c r="AB5883"/>
  <c r="AB5884"/>
  <c r="AB5885"/>
  <c r="AB5886"/>
  <c r="AB5887"/>
  <c r="AB5888"/>
  <c r="AB5889"/>
  <c r="AB5890"/>
  <c r="AB5891"/>
  <c r="AB5892"/>
  <c r="AB5893"/>
  <c r="AB5894"/>
  <c r="AB5895"/>
  <c r="AB5896"/>
  <c r="AB5897"/>
  <c r="AB5898"/>
  <c r="AB5899"/>
  <c r="AB5900"/>
  <c r="AB5901"/>
  <c r="AB5902"/>
  <c r="AB5903"/>
  <c r="AB5904"/>
  <c r="AB5905"/>
  <c r="AB5906"/>
  <c r="AB5907"/>
  <c r="AB5908"/>
  <c r="AB5909"/>
  <c r="AB5910"/>
  <c r="AB5911"/>
  <c r="AB5912"/>
  <c r="AB5913"/>
  <c r="AB5914"/>
  <c r="AB5915"/>
  <c r="AB5916"/>
  <c r="AB5917"/>
  <c r="AB5918"/>
  <c r="AB5919"/>
  <c r="AB5920"/>
  <c r="AB5921"/>
  <c r="AB5922"/>
  <c r="AB5923"/>
  <c r="AB5924"/>
  <c r="AB5925"/>
  <c r="AB5926"/>
  <c r="AB5927"/>
  <c r="AB5928"/>
  <c r="AB5929"/>
  <c r="AB5930"/>
  <c r="AB5931"/>
  <c r="AB5932"/>
  <c r="AB5933"/>
  <c r="AB5934"/>
  <c r="AB5935"/>
  <c r="AB5936"/>
  <c r="AB5937"/>
  <c r="AB5938"/>
  <c r="AB5939"/>
  <c r="AB5940"/>
  <c r="AB5941"/>
  <c r="AB5942"/>
  <c r="AB5943"/>
  <c r="AB5944"/>
  <c r="AB5945"/>
  <c r="AB5946"/>
  <c r="AB5947"/>
  <c r="AB5948"/>
  <c r="AB5949"/>
  <c r="AB5950"/>
  <c r="AB5951"/>
  <c r="AB5952"/>
  <c r="AB5953"/>
  <c r="AB5954"/>
  <c r="AB5955"/>
  <c r="AB5956"/>
  <c r="AB5957"/>
  <c r="AB5958"/>
  <c r="AB5959"/>
  <c r="AB5960"/>
  <c r="AB5961"/>
  <c r="AB5962"/>
  <c r="AB5963"/>
  <c r="AB5964"/>
  <c r="AB5965"/>
  <c r="AB5966"/>
  <c r="AB5967"/>
  <c r="AB5968"/>
  <c r="AB5969"/>
  <c r="AB5970"/>
  <c r="AB5971"/>
  <c r="AB5972"/>
  <c r="AB5973"/>
  <c r="AB5974"/>
  <c r="AB5975"/>
  <c r="AB5976"/>
  <c r="AB5977"/>
  <c r="AB5978"/>
  <c r="AB5979"/>
  <c r="AB5980"/>
  <c r="AB5981"/>
  <c r="AB5982"/>
  <c r="AB5983"/>
  <c r="AB5984"/>
  <c r="AB5985"/>
  <c r="AB5986"/>
  <c r="AB5987"/>
  <c r="AB5988"/>
  <c r="AB5989"/>
  <c r="AB5990"/>
  <c r="AB5991"/>
  <c r="AB5992"/>
  <c r="AB5993"/>
  <c r="AB5994"/>
  <c r="AB5995"/>
  <c r="AB5996"/>
  <c r="AB5997"/>
  <c r="AB5998"/>
  <c r="AB5999"/>
  <c r="AB6000"/>
  <c r="AB6001"/>
  <c r="AB6002"/>
  <c r="AB6003"/>
  <c r="AB6004"/>
  <c r="AB6005"/>
  <c r="AB6006"/>
  <c r="AB6007"/>
  <c r="AB6008"/>
  <c r="AB6009"/>
  <c r="AB6010"/>
  <c r="AB6011"/>
  <c r="AB6012"/>
  <c r="AB6013"/>
  <c r="AB6014"/>
  <c r="AB6015"/>
  <c r="AB6016"/>
  <c r="AB6017"/>
  <c r="AB6018"/>
  <c r="AB6019"/>
  <c r="AB6020"/>
  <c r="AB6021"/>
  <c r="AB6022"/>
  <c r="AB6023"/>
  <c r="AB6024"/>
  <c r="AB6025"/>
  <c r="AB6026"/>
  <c r="AB6027"/>
  <c r="AB6028"/>
  <c r="AB6029"/>
  <c r="AB6030"/>
  <c r="AB6031"/>
  <c r="AB6032"/>
  <c r="AB6033"/>
  <c r="AB6034"/>
  <c r="AB6035"/>
  <c r="AB6036"/>
  <c r="AB6037"/>
  <c r="AB6038"/>
  <c r="AB6039"/>
  <c r="AB6040"/>
  <c r="AB6041"/>
  <c r="AB6042"/>
  <c r="AB6043"/>
  <c r="AB6044"/>
  <c r="AB6045"/>
  <c r="AB6046"/>
  <c r="AB6047"/>
  <c r="AB6048"/>
  <c r="AB6049"/>
  <c r="AB6050"/>
  <c r="AB6051"/>
  <c r="AB6052"/>
  <c r="AB6053"/>
  <c r="AB6054"/>
  <c r="AB6055"/>
  <c r="AB6056"/>
  <c r="AB6057"/>
  <c r="AB6058"/>
  <c r="AB6059"/>
  <c r="AB6060"/>
  <c r="AB6061"/>
  <c r="AB6062"/>
  <c r="AB6063"/>
  <c r="AB6064"/>
  <c r="AB6065"/>
  <c r="AB6066"/>
  <c r="AB6067"/>
  <c r="AB6068"/>
  <c r="AB6069"/>
  <c r="AB6070"/>
  <c r="AB6071"/>
  <c r="AB6072"/>
  <c r="AB6073"/>
  <c r="AB6074"/>
  <c r="AB6075"/>
  <c r="AB6076"/>
  <c r="AB6077"/>
  <c r="AB6078"/>
  <c r="AB6079"/>
  <c r="AB6080"/>
  <c r="AB6081"/>
  <c r="AB6082"/>
  <c r="AB6083"/>
  <c r="AB6084"/>
  <c r="AB6085"/>
  <c r="AB6086"/>
  <c r="AB6087"/>
  <c r="AB6088"/>
  <c r="AB6089"/>
  <c r="AB6090"/>
  <c r="AB6091"/>
  <c r="AB6092"/>
  <c r="AB6093"/>
  <c r="AB6094"/>
  <c r="AB6095"/>
  <c r="AB6096"/>
  <c r="AB6097"/>
  <c r="AB6098"/>
  <c r="AB6099"/>
  <c r="AB6100"/>
  <c r="AB6101"/>
  <c r="AB6102"/>
  <c r="AB6103"/>
  <c r="AB6104"/>
  <c r="AB6105"/>
  <c r="AB6106"/>
  <c r="AB6107"/>
  <c r="AB6108"/>
  <c r="AB6109"/>
  <c r="AB6110"/>
  <c r="AB6111"/>
  <c r="AB6112"/>
  <c r="AB6113"/>
  <c r="AB6114"/>
  <c r="AB6115"/>
  <c r="AB6116"/>
  <c r="AB6117"/>
  <c r="AB6118"/>
  <c r="AB6119"/>
  <c r="AB6120"/>
  <c r="AB6121"/>
  <c r="AB6122"/>
  <c r="AB6123"/>
  <c r="AB6124"/>
  <c r="AB6125"/>
  <c r="AB6126"/>
  <c r="AB6127"/>
  <c r="AB6128"/>
  <c r="AB6129"/>
  <c r="AB6130"/>
  <c r="AB6131"/>
  <c r="AB6132"/>
  <c r="AB6133"/>
  <c r="AB6134"/>
  <c r="AB6135"/>
  <c r="AB6136"/>
  <c r="AB6137"/>
  <c r="AB6138"/>
  <c r="AB6139"/>
  <c r="AB6140"/>
  <c r="AB6141"/>
  <c r="AB6142"/>
  <c r="AB6143"/>
  <c r="AB6144"/>
  <c r="AB6145"/>
  <c r="AB6146"/>
  <c r="AB6147"/>
  <c r="AB6148"/>
  <c r="AB6149"/>
  <c r="AB6150"/>
  <c r="AB6151"/>
  <c r="AB6152"/>
  <c r="AB6153"/>
  <c r="AB6154"/>
  <c r="AB6155"/>
  <c r="AB6156"/>
  <c r="AB6157"/>
  <c r="AB6158"/>
  <c r="AB6159"/>
  <c r="AB6160"/>
  <c r="AB6161"/>
  <c r="AB6162"/>
  <c r="AB6163"/>
  <c r="AB6164"/>
  <c r="AB6165"/>
  <c r="AB6166"/>
  <c r="AB6167"/>
  <c r="AB6168"/>
  <c r="AB6169"/>
  <c r="AB6170"/>
  <c r="AB6171"/>
  <c r="AB6172"/>
  <c r="AB6173"/>
  <c r="AB6174"/>
  <c r="AB6175"/>
  <c r="AB6176"/>
  <c r="AB6177"/>
  <c r="AB6178"/>
  <c r="AB6179"/>
  <c r="AB6180"/>
  <c r="AB6181"/>
  <c r="AB6182"/>
  <c r="AB6183"/>
  <c r="AB6184"/>
  <c r="AB6185"/>
  <c r="AB6186"/>
  <c r="AB6187"/>
  <c r="AB6188"/>
  <c r="AB6189"/>
  <c r="AB6190"/>
  <c r="AB6191"/>
  <c r="AB6192"/>
  <c r="AB6193"/>
  <c r="AB6194"/>
  <c r="AB6195"/>
  <c r="AB6196"/>
  <c r="AB6197"/>
  <c r="AB6198"/>
  <c r="AB6199"/>
  <c r="AB6200"/>
  <c r="AB6201"/>
  <c r="AB6202"/>
  <c r="AB6203"/>
  <c r="AB6204"/>
  <c r="AB6205"/>
  <c r="AB6206"/>
  <c r="AB6207"/>
  <c r="AB6208"/>
  <c r="AB6209"/>
  <c r="AB6210"/>
  <c r="AB6211"/>
  <c r="AB6212"/>
  <c r="AB6213"/>
  <c r="AB6214"/>
  <c r="AB6215"/>
  <c r="AB6216"/>
  <c r="AB6217"/>
  <c r="AB6218"/>
  <c r="AB6219"/>
  <c r="AB6220"/>
  <c r="AB6221"/>
  <c r="AB6222"/>
  <c r="AB6223"/>
  <c r="AB6224"/>
  <c r="AB6225"/>
  <c r="AB6226"/>
  <c r="AB6227"/>
  <c r="AB6228"/>
  <c r="AB6229"/>
  <c r="AB6230"/>
  <c r="AB6231"/>
  <c r="AB6232"/>
  <c r="AB6233"/>
  <c r="AB6234"/>
  <c r="AB6235"/>
  <c r="AB6236"/>
  <c r="AB6237"/>
  <c r="AB6238"/>
  <c r="AB6239"/>
  <c r="AB6240"/>
  <c r="AB6241"/>
  <c r="AB6242"/>
  <c r="AB6243"/>
  <c r="AB6244"/>
  <c r="AB6245"/>
  <c r="AB6246"/>
  <c r="AB6247"/>
  <c r="AB6248"/>
  <c r="AB6249"/>
  <c r="AB6250"/>
  <c r="AB6251"/>
  <c r="AB6252"/>
  <c r="AB6253"/>
  <c r="AB6254"/>
  <c r="AB6255"/>
  <c r="AB6256"/>
  <c r="AB6257"/>
  <c r="AB6258"/>
  <c r="AB6259"/>
  <c r="AB6260"/>
  <c r="AB6261"/>
  <c r="AB6262"/>
  <c r="AB6263"/>
  <c r="AB6264"/>
  <c r="AB6265"/>
  <c r="AB6266"/>
  <c r="AB6267"/>
  <c r="AB6268"/>
  <c r="AB6269"/>
  <c r="AB6270"/>
  <c r="AB6271"/>
  <c r="AB6272"/>
  <c r="AB6273"/>
  <c r="AB6274"/>
  <c r="AB6275"/>
  <c r="AB6276"/>
  <c r="AB6277"/>
  <c r="AB6278"/>
  <c r="AB6279"/>
  <c r="AB6280"/>
  <c r="AB6281"/>
  <c r="AB6282"/>
  <c r="AB6283"/>
  <c r="AB6284"/>
  <c r="AB6285"/>
  <c r="AB6286"/>
  <c r="AB6287"/>
  <c r="AB6288"/>
  <c r="AB6289"/>
  <c r="AB6290"/>
  <c r="AB6291"/>
  <c r="AB6292"/>
  <c r="AB6293"/>
  <c r="AB6294"/>
  <c r="AB6295"/>
  <c r="AB6296"/>
  <c r="AB6297"/>
  <c r="AB6298"/>
  <c r="AB6299"/>
  <c r="AB6300"/>
  <c r="AB6301"/>
  <c r="AB6302"/>
  <c r="AB6303"/>
  <c r="AB6304"/>
  <c r="AB6305"/>
  <c r="AB6306"/>
  <c r="AB6307"/>
  <c r="AB6308"/>
  <c r="AB6309"/>
  <c r="AB6310"/>
  <c r="AB6311"/>
  <c r="AB6312"/>
  <c r="AB6313"/>
  <c r="AB6314"/>
  <c r="AB6315"/>
  <c r="AB6316"/>
  <c r="AB6317"/>
  <c r="AB6318"/>
  <c r="AB6319"/>
  <c r="AB6320"/>
  <c r="AB6321"/>
  <c r="AB6322"/>
  <c r="AB6323"/>
  <c r="AB6324"/>
  <c r="AB6325"/>
  <c r="AB6326"/>
  <c r="AB6327"/>
  <c r="AB6328"/>
  <c r="AB6329"/>
  <c r="AB6330"/>
  <c r="AB6331"/>
  <c r="AB6332"/>
  <c r="AB6333"/>
  <c r="AB6334"/>
  <c r="AB6335"/>
  <c r="AB6336"/>
  <c r="AB6337"/>
  <c r="AB6338"/>
  <c r="AB6339"/>
  <c r="AB6340"/>
  <c r="AB6341"/>
  <c r="AB6342"/>
  <c r="AB6343"/>
  <c r="AB6344"/>
  <c r="AB6345"/>
  <c r="AB6346"/>
  <c r="AB6347"/>
  <c r="AB6348"/>
  <c r="AB6349"/>
  <c r="AB6350"/>
  <c r="AB6351"/>
  <c r="AB6352"/>
  <c r="AB6353"/>
  <c r="AB6354"/>
  <c r="AB6355"/>
  <c r="AB6356"/>
  <c r="AB6357"/>
  <c r="AB6358"/>
  <c r="AB6359"/>
  <c r="AB6360"/>
  <c r="AB6361"/>
  <c r="AB6362"/>
  <c r="AB6363"/>
  <c r="AB6364"/>
  <c r="AB6365"/>
  <c r="AB6366"/>
  <c r="AB6367"/>
  <c r="AB6368"/>
  <c r="AB6369"/>
  <c r="AB6370"/>
  <c r="AB6371"/>
  <c r="AB6372"/>
  <c r="AB6373"/>
  <c r="AB6374"/>
  <c r="AB6375"/>
  <c r="AB6376"/>
  <c r="AB6377"/>
  <c r="AB6378"/>
  <c r="AB6379"/>
  <c r="AB6380"/>
  <c r="AB6381"/>
  <c r="AB6382"/>
  <c r="AB6383"/>
  <c r="AB6384"/>
  <c r="AB6385"/>
  <c r="AB6386"/>
  <c r="AB6387"/>
  <c r="AB6388"/>
  <c r="AB6389"/>
  <c r="AB6390"/>
  <c r="AB6391"/>
  <c r="AB6392"/>
  <c r="AB6393"/>
  <c r="AB6394"/>
  <c r="AB6395"/>
  <c r="AB6396"/>
  <c r="AB6397"/>
  <c r="AB6398"/>
  <c r="AB6399"/>
  <c r="AB6400"/>
  <c r="AB6401"/>
  <c r="AB6402"/>
  <c r="AB6403"/>
  <c r="AB6404"/>
  <c r="AB6405"/>
  <c r="AB6406"/>
  <c r="AB6407"/>
  <c r="AB6408"/>
  <c r="AB6409"/>
  <c r="AB6410"/>
  <c r="AB6411"/>
  <c r="AB6412"/>
  <c r="AB6413"/>
  <c r="AB6414"/>
  <c r="AB6415"/>
  <c r="AB6416"/>
  <c r="AB6417"/>
  <c r="AB6418"/>
  <c r="AB6419"/>
  <c r="AB6420"/>
  <c r="AB6421"/>
  <c r="AB6422"/>
  <c r="AB6423"/>
  <c r="AB6424"/>
  <c r="AB6425"/>
  <c r="AB6426"/>
  <c r="AB6427"/>
  <c r="AB6428"/>
  <c r="AB6429"/>
  <c r="AB6430"/>
  <c r="AB6431"/>
  <c r="AB6432"/>
  <c r="AB6433"/>
  <c r="AB6434"/>
  <c r="AB6435"/>
  <c r="AB6436"/>
  <c r="AB6437"/>
  <c r="AB6438"/>
  <c r="AB6439"/>
  <c r="AB6440"/>
  <c r="AB6441"/>
  <c r="AB6442"/>
  <c r="AB6443"/>
  <c r="AB6444"/>
  <c r="AB6445"/>
  <c r="AB6446"/>
  <c r="AB6447"/>
  <c r="AB6448"/>
  <c r="AB6449"/>
  <c r="AB6450"/>
  <c r="AB6451"/>
  <c r="AB6452"/>
  <c r="AB6453"/>
  <c r="AB6454"/>
  <c r="AB6455"/>
  <c r="AB6456"/>
  <c r="AB6457"/>
  <c r="AB6458"/>
  <c r="AB6459"/>
  <c r="AB6460"/>
  <c r="AB6461"/>
  <c r="AB6462"/>
  <c r="AB6463"/>
  <c r="AB6464"/>
  <c r="AB6465"/>
  <c r="AB6466"/>
  <c r="AB6467"/>
  <c r="AB6468"/>
  <c r="AB6469"/>
  <c r="AB6470"/>
  <c r="AB6471"/>
  <c r="AB6472"/>
  <c r="AB6473"/>
  <c r="AB6474"/>
  <c r="AB6475"/>
  <c r="AB6476"/>
  <c r="AB6477"/>
  <c r="AB6478"/>
  <c r="AB6479"/>
  <c r="AB6480"/>
  <c r="AB6481"/>
  <c r="AB6482"/>
  <c r="AB6483"/>
  <c r="AB6484"/>
  <c r="AB6485"/>
  <c r="AB6486"/>
  <c r="AB6487"/>
  <c r="AB6488"/>
  <c r="AB6489"/>
  <c r="AB6490"/>
  <c r="AB6491"/>
  <c r="AB6492"/>
  <c r="AB6493"/>
  <c r="AB6494"/>
  <c r="AB6495"/>
  <c r="AB6496"/>
  <c r="AB6497"/>
  <c r="AB6498"/>
  <c r="AB6499"/>
  <c r="AB6500"/>
  <c r="AB6501"/>
  <c r="AB6502"/>
  <c r="AB6503"/>
  <c r="AB6504"/>
  <c r="AB6505"/>
  <c r="AB6506"/>
  <c r="AB6507"/>
  <c r="AB6508"/>
  <c r="AB6509"/>
  <c r="AB6510"/>
  <c r="AB6511"/>
  <c r="AB6512"/>
  <c r="AB6513"/>
  <c r="AB6514"/>
  <c r="AB6515"/>
  <c r="AB6516"/>
  <c r="AB6517"/>
  <c r="AB6518"/>
  <c r="AB6519"/>
  <c r="AB6520"/>
  <c r="AB6521"/>
  <c r="AB6522"/>
  <c r="AB6523"/>
  <c r="AB6524"/>
  <c r="AB6525"/>
  <c r="AB6526"/>
  <c r="AB6527"/>
  <c r="AB6528"/>
  <c r="AB6529"/>
  <c r="AB6530"/>
  <c r="AB6531"/>
  <c r="AB6532"/>
  <c r="AB6533"/>
  <c r="AB6534"/>
  <c r="AB6535"/>
  <c r="AB6536"/>
  <c r="AB6537"/>
  <c r="AB6538"/>
  <c r="AB6539"/>
  <c r="AB6540"/>
  <c r="AB6541"/>
  <c r="AB6542"/>
  <c r="AB6543"/>
  <c r="AB6544"/>
  <c r="AB6545"/>
  <c r="AB6546"/>
  <c r="AB6547"/>
  <c r="AB6548"/>
  <c r="AB6549"/>
  <c r="AB6550"/>
  <c r="AB6551"/>
  <c r="AB6552"/>
  <c r="AB6553"/>
  <c r="AB6554"/>
  <c r="AB6555"/>
  <c r="AB6556"/>
  <c r="AB6557"/>
  <c r="AB6558"/>
  <c r="AB6559"/>
  <c r="AB6560"/>
  <c r="AB6561"/>
  <c r="AB6562"/>
  <c r="AB6563"/>
  <c r="AB6564"/>
  <c r="AB6565"/>
  <c r="AB6566"/>
  <c r="AB6567"/>
  <c r="AB6568"/>
  <c r="AB6569"/>
  <c r="AB6570"/>
  <c r="AB6571"/>
  <c r="AB6572"/>
  <c r="AB6573"/>
  <c r="AB6574"/>
  <c r="AB6575"/>
  <c r="AB6576"/>
  <c r="AB6577"/>
  <c r="AB6578"/>
  <c r="AB6579"/>
  <c r="AB6580"/>
  <c r="AB6581"/>
  <c r="AB6582"/>
  <c r="AB6583"/>
  <c r="AB6584"/>
  <c r="AB6585"/>
  <c r="AB6586"/>
  <c r="AB6587"/>
  <c r="AB6588"/>
  <c r="AB6589"/>
  <c r="AB6590"/>
  <c r="AB6591"/>
  <c r="AB6592"/>
  <c r="AB6593"/>
  <c r="AB6594"/>
  <c r="AB6595"/>
  <c r="AB6596"/>
  <c r="AB6597"/>
  <c r="AB6598"/>
  <c r="AB6599"/>
  <c r="AB6600"/>
  <c r="AB6601"/>
  <c r="AB6602"/>
  <c r="AB6603"/>
  <c r="AB6604"/>
  <c r="AB6605"/>
  <c r="AB6606"/>
  <c r="AB6607"/>
  <c r="AB6608"/>
  <c r="AB6609"/>
  <c r="AB6610"/>
  <c r="AB6611"/>
  <c r="AB6612"/>
  <c r="AB6613"/>
  <c r="AB6614"/>
  <c r="AB6615"/>
  <c r="AB6616"/>
  <c r="AB6617"/>
  <c r="AB6618"/>
  <c r="AB6619"/>
  <c r="AB6620"/>
  <c r="AB6621"/>
  <c r="AB6622"/>
  <c r="AB6623"/>
  <c r="AB6624"/>
  <c r="AB6625"/>
  <c r="AB6626"/>
  <c r="AB6627"/>
  <c r="AB6628"/>
  <c r="AB6629"/>
  <c r="AB6630"/>
  <c r="AB6631"/>
  <c r="AB6632"/>
  <c r="AB6633"/>
  <c r="AB6634"/>
  <c r="AB6635"/>
  <c r="AB6636"/>
  <c r="AB6637"/>
  <c r="AB6638"/>
  <c r="AB6639"/>
  <c r="AB6640"/>
  <c r="AB6641"/>
  <c r="AB6642"/>
  <c r="AB6643"/>
  <c r="AB6644"/>
  <c r="AB6645"/>
  <c r="AB6646"/>
  <c r="AB6647"/>
  <c r="AB6648"/>
  <c r="AB6649"/>
  <c r="AB6650"/>
  <c r="AB6651"/>
  <c r="AB6652"/>
  <c r="AB6653"/>
  <c r="AB6654"/>
  <c r="AB6655"/>
  <c r="AB6656"/>
  <c r="AB6657"/>
  <c r="AB6658"/>
  <c r="AB6659"/>
  <c r="AB6660"/>
  <c r="AB6661"/>
  <c r="AB6662"/>
  <c r="AB6663"/>
  <c r="AB6664"/>
  <c r="AB6665"/>
  <c r="AB6666"/>
  <c r="AB6667"/>
  <c r="AB6668"/>
  <c r="AB6669"/>
  <c r="AB6670"/>
  <c r="AB6671"/>
  <c r="AB6672"/>
  <c r="AB6673"/>
  <c r="AB6674"/>
  <c r="AB6675"/>
  <c r="AB6676"/>
  <c r="AB6677"/>
  <c r="AB6678"/>
  <c r="AB6679"/>
  <c r="AB6680"/>
  <c r="AB6681"/>
  <c r="AB6682"/>
  <c r="AB6683"/>
  <c r="AB6684"/>
  <c r="AB6685"/>
  <c r="AB6686"/>
  <c r="AB6687"/>
  <c r="AB6688"/>
  <c r="AB6689"/>
  <c r="AB6690"/>
  <c r="AB6691"/>
  <c r="AB6692"/>
  <c r="AB6693"/>
  <c r="AB6694"/>
  <c r="AB6695"/>
  <c r="AB6696"/>
  <c r="AB6697"/>
  <c r="AB6698"/>
  <c r="AB6699"/>
  <c r="AB6700"/>
  <c r="AB6701"/>
  <c r="AB6702"/>
  <c r="AB6703"/>
  <c r="AB6704"/>
  <c r="AB6705"/>
  <c r="AB6706"/>
  <c r="AB6707"/>
  <c r="AB6708"/>
  <c r="AB6709"/>
  <c r="AB6710"/>
  <c r="AB6711"/>
  <c r="AB6712"/>
  <c r="AB6713"/>
  <c r="AB6714"/>
  <c r="AB6715"/>
  <c r="AB6716"/>
  <c r="AB6717"/>
  <c r="AB6718"/>
  <c r="AB6719"/>
  <c r="AB6720"/>
  <c r="AB6721"/>
  <c r="AB6722"/>
  <c r="AB6723"/>
  <c r="AB6724"/>
  <c r="AB6725"/>
  <c r="AB6726"/>
  <c r="AB6727"/>
  <c r="AB6728"/>
  <c r="AB6729"/>
  <c r="AB6730"/>
  <c r="AB6731"/>
  <c r="AB6732"/>
  <c r="AB6733"/>
  <c r="AB6734"/>
  <c r="AB6735"/>
  <c r="AB6736"/>
  <c r="AB6737"/>
  <c r="AB6738"/>
  <c r="AB6739"/>
  <c r="AB6740"/>
  <c r="AB6741"/>
  <c r="AB6742"/>
  <c r="AB6743"/>
  <c r="AB6744"/>
  <c r="AB6745"/>
  <c r="AB6746"/>
  <c r="AB6747"/>
  <c r="AB6748"/>
  <c r="AB6749"/>
  <c r="AB6750"/>
  <c r="AB6751"/>
  <c r="AB6752"/>
  <c r="AB6753"/>
  <c r="AB6754"/>
  <c r="AB6755"/>
  <c r="AB6756"/>
  <c r="AB6757"/>
  <c r="AB6758"/>
  <c r="AB6759"/>
  <c r="AB6760"/>
  <c r="AB6761"/>
  <c r="AB6762"/>
  <c r="AB6763"/>
  <c r="AB6764"/>
  <c r="AB6765"/>
  <c r="AB6766"/>
  <c r="AB6767"/>
  <c r="AB6768"/>
  <c r="AB6769"/>
  <c r="AB6770"/>
  <c r="AB6771"/>
  <c r="AB6772"/>
  <c r="AB6773"/>
  <c r="AB6774"/>
  <c r="AB6775"/>
  <c r="AB6776"/>
  <c r="AB6777"/>
  <c r="AB6778"/>
  <c r="AB6779"/>
  <c r="AB6780"/>
  <c r="AB6781"/>
  <c r="AB6782"/>
  <c r="AB6783"/>
  <c r="AB6784"/>
  <c r="AB6785"/>
  <c r="AB6786"/>
  <c r="AB6787"/>
  <c r="AB6788"/>
  <c r="AB6789"/>
  <c r="AB6790"/>
  <c r="AB6791"/>
  <c r="AB6792"/>
  <c r="AB6793"/>
  <c r="AB6794"/>
  <c r="AB6795"/>
  <c r="AB6796"/>
  <c r="AB6797"/>
  <c r="AB6798"/>
  <c r="AB6799"/>
  <c r="AB6800"/>
  <c r="AB6801"/>
  <c r="AB6802"/>
  <c r="AB6803"/>
  <c r="AB6804"/>
  <c r="AB6805"/>
  <c r="AB6806"/>
  <c r="AB6807"/>
  <c r="AB6808"/>
  <c r="AB6809"/>
  <c r="AB6810"/>
  <c r="AB6811"/>
  <c r="AB6812"/>
  <c r="AB6813"/>
  <c r="AB6814"/>
  <c r="AB6815"/>
  <c r="AB6816"/>
  <c r="AB6817"/>
  <c r="AB6818"/>
  <c r="AB6819"/>
  <c r="AB6820"/>
  <c r="AB6821"/>
  <c r="AB6822"/>
  <c r="AB6823"/>
  <c r="AB6824"/>
  <c r="AB6825"/>
  <c r="AB6826"/>
  <c r="AB6827"/>
  <c r="AB6828"/>
  <c r="AB6829"/>
  <c r="AB6830"/>
  <c r="AB6831"/>
  <c r="AB6832"/>
  <c r="AB6833"/>
  <c r="AB6834"/>
  <c r="AB6835"/>
  <c r="AB6836"/>
  <c r="AB6837"/>
  <c r="AB6838"/>
  <c r="AB6839"/>
  <c r="AB6840"/>
  <c r="AB6841"/>
  <c r="AB6842"/>
  <c r="AB6843"/>
  <c r="AB6844"/>
  <c r="AB6845"/>
  <c r="AB6846"/>
  <c r="AB6847"/>
  <c r="AB6848"/>
  <c r="AB6849"/>
  <c r="AB6850"/>
  <c r="AB6851"/>
  <c r="AB6852"/>
  <c r="AB6853"/>
  <c r="AB6854"/>
  <c r="AB6855"/>
  <c r="AB6856"/>
  <c r="AB6857"/>
  <c r="AB6858"/>
  <c r="AB6859"/>
  <c r="AB6860"/>
  <c r="AB6861"/>
  <c r="AB6862"/>
  <c r="AB6863"/>
  <c r="AB6864"/>
  <c r="AB6865"/>
  <c r="AB6866"/>
  <c r="AB6867"/>
  <c r="AB6868"/>
  <c r="AB6869"/>
  <c r="AB6870"/>
  <c r="AB6871"/>
  <c r="AB6872"/>
  <c r="AB6873"/>
  <c r="AB6874"/>
  <c r="AB6875"/>
  <c r="AB6876"/>
  <c r="AB6877"/>
  <c r="AB6878"/>
  <c r="AB6879"/>
  <c r="AB6880"/>
  <c r="AB6881"/>
  <c r="AB6882"/>
  <c r="AB6883"/>
  <c r="AB6884"/>
  <c r="AB6885"/>
  <c r="AB6886"/>
  <c r="AB6887"/>
  <c r="AB6888"/>
  <c r="AB6889"/>
  <c r="AB6890"/>
  <c r="AB6891"/>
  <c r="AB6892"/>
  <c r="AB6893"/>
  <c r="AB6894"/>
  <c r="AB6895"/>
  <c r="AB6896"/>
  <c r="AB6897"/>
  <c r="AB6898"/>
  <c r="AB6899"/>
  <c r="AB6900"/>
  <c r="AB6901"/>
  <c r="AB6902"/>
  <c r="AB6903"/>
  <c r="AB6904"/>
  <c r="AB6905"/>
  <c r="AB6906"/>
  <c r="AB6907"/>
  <c r="AB6908"/>
  <c r="AB6909"/>
  <c r="AB6910"/>
  <c r="AB6911"/>
  <c r="AB6912"/>
  <c r="AB6913"/>
  <c r="AB6914"/>
  <c r="AB6915"/>
  <c r="AB6916"/>
  <c r="AB6917"/>
  <c r="AB6918"/>
  <c r="AB6919"/>
  <c r="AB6920"/>
  <c r="AB6921"/>
  <c r="AB6922"/>
  <c r="AB6923"/>
  <c r="AB6924"/>
  <c r="AB6925"/>
  <c r="AB6926"/>
  <c r="AB6927"/>
  <c r="AB6928"/>
  <c r="AB6929"/>
  <c r="AB6930"/>
  <c r="AB6931"/>
  <c r="AB6932"/>
  <c r="AB6933"/>
  <c r="AB6934"/>
  <c r="AB6935"/>
  <c r="AB6936"/>
  <c r="AB6937"/>
  <c r="AB6938"/>
  <c r="AB6939"/>
  <c r="AB6940"/>
  <c r="AB6941"/>
  <c r="AB6942"/>
  <c r="AB6943"/>
  <c r="AB6944"/>
  <c r="AB6945"/>
  <c r="AB6946"/>
  <c r="AB6947"/>
  <c r="AB6948"/>
  <c r="AB6949"/>
  <c r="AB6950"/>
  <c r="AB6951"/>
  <c r="AB6952"/>
  <c r="AB6953"/>
  <c r="AB6954"/>
  <c r="AB6955"/>
  <c r="AB6956"/>
  <c r="AB6957"/>
  <c r="AB6958"/>
  <c r="AB6959"/>
  <c r="AB6960"/>
  <c r="AB6961"/>
  <c r="AB6962"/>
  <c r="AB6963"/>
  <c r="AB6964"/>
  <c r="AB6965"/>
  <c r="AB6966"/>
  <c r="AB6967"/>
  <c r="AB6968"/>
  <c r="AB6969"/>
  <c r="AB6970"/>
  <c r="AB6971"/>
  <c r="AB6972"/>
  <c r="AB6973"/>
  <c r="AB6974"/>
  <c r="AB6975"/>
  <c r="AB6976"/>
  <c r="AB6977"/>
  <c r="AB6978"/>
  <c r="AB6979"/>
  <c r="AB6980"/>
  <c r="AB6981"/>
  <c r="AB6982"/>
  <c r="AB6983"/>
  <c r="AB6984"/>
  <c r="AB6985"/>
  <c r="AB6986"/>
  <c r="AB6987"/>
  <c r="AB6988"/>
  <c r="AB6989"/>
  <c r="AB6990"/>
  <c r="AB6991"/>
  <c r="AB6992"/>
  <c r="AB6993"/>
  <c r="AB6994"/>
  <c r="AB6995"/>
  <c r="AB6996"/>
  <c r="AB6997"/>
  <c r="AB6998"/>
  <c r="AB6999"/>
  <c r="AB7000"/>
  <c r="AB7001"/>
  <c r="AB7002"/>
  <c r="AB7003"/>
  <c r="AB7004"/>
  <c r="AB7005"/>
  <c r="AB7006"/>
  <c r="AB7007"/>
  <c r="AB7008"/>
  <c r="AB7009"/>
  <c r="AB7010"/>
  <c r="AB7011"/>
  <c r="AB7012"/>
  <c r="AB7013"/>
  <c r="AB7014"/>
  <c r="AB7015"/>
  <c r="AB7016"/>
  <c r="AB7017"/>
  <c r="AB7018"/>
  <c r="AB7019"/>
  <c r="AB7020"/>
  <c r="AB7021"/>
  <c r="AB7022"/>
  <c r="AB7023"/>
  <c r="AB7024"/>
  <c r="AB7025"/>
  <c r="AB7026"/>
  <c r="AB7027"/>
  <c r="AB7028"/>
  <c r="AB7029"/>
  <c r="AB7030"/>
  <c r="AB7031"/>
  <c r="AB7032"/>
  <c r="AB7033"/>
  <c r="AB7034"/>
  <c r="AB7035"/>
  <c r="AB7036"/>
  <c r="AB7037"/>
  <c r="AB7038"/>
  <c r="AB7039"/>
  <c r="AB7040"/>
  <c r="AB7041"/>
  <c r="AB7042"/>
  <c r="AB7043"/>
  <c r="AB7044"/>
  <c r="AB7045"/>
  <c r="AB7046"/>
  <c r="AB7047"/>
  <c r="AB7048"/>
  <c r="AB7049"/>
  <c r="AB7050"/>
  <c r="AB7051"/>
  <c r="AB7052"/>
  <c r="AB7053"/>
  <c r="AB7054"/>
  <c r="AB7055"/>
  <c r="AB7056"/>
  <c r="AB7057"/>
  <c r="AB7058"/>
  <c r="AB7059"/>
  <c r="AB7060"/>
  <c r="AB7061"/>
  <c r="AB7062"/>
  <c r="AB7063"/>
  <c r="AB7064"/>
  <c r="AB7065"/>
  <c r="AB7066"/>
  <c r="AB7067"/>
  <c r="AB7068"/>
  <c r="AB7069"/>
  <c r="AB7070"/>
  <c r="AB7071"/>
  <c r="AB7072"/>
  <c r="AB7073"/>
  <c r="AB7074"/>
  <c r="AB7075"/>
  <c r="AB7076"/>
  <c r="AB7077"/>
  <c r="AB7078"/>
  <c r="AB7079"/>
  <c r="AB7080"/>
  <c r="AB7081"/>
  <c r="AB7082"/>
  <c r="AB7083"/>
  <c r="AB7084"/>
  <c r="AB7085"/>
  <c r="AB7086"/>
  <c r="AB7087"/>
  <c r="AB7088"/>
  <c r="AB7089"/>
  <c r="AB7090"/>
  <c r="AB7091"/>
  <c r="AB7092"/>
  <c r="AB7093"/>
  <c r="AB7094"/>
  <c r="AB7095"/>
  <c r="AB7096"/>
  <c r="AB7097"/>
  <c r="AB7098"/>
  <c r="AB7099"/>
  <c r="AB7100"/>
  <c r="AB7101"/>
  <c r="AB7102"/>
  <c r="AB7103"/>
  <c r="AB7104"/>
  <c r="AB7105"/>
  <c r="AB7106"/>
  <c r="AB7107"/>
  <c r="AB7108"/>
  <c r="AB7109"/>
  <c r="AB7110"/>
  <c r="AB7111"/>
  <c r="AB7112"/>
  <c r="AB7113"/>
  <c r="AB7114"/>
  <c r="AB7115"/>
  <c r="AB7116"/>
  <c r="AB7117"/>
  <c r="AB7118"/>
  <c r="AB7119"/>
  <c r="AB7120"/>
  <c r="AB7121"/>
  <c r="AB7122"/>
  <c r="AB7123"/>
  <c r="AB7124"/>
  <c r="AB7125"/>
  <c r="AB7126"/>
  <c r="AB7127"/>
  <c r="AB7128"/>
  <c r="AB7129"/>
  <c r="AB7130"/>
  <c r="AB7131"/>
  <c r="AB7132"/>
  <c r="AB7133"/>
  <c r="AB7134"/>
  <c r="AB7135"/>
  <c r="AB7136"/>
  <c r="AB7137"/>
  <c r="AB7138"/>
  <c r="AB7139"/>
  <c r="AB7140"/>
  <c r="AB7141"/>
  <c r="AB7142"/>
  <c r="AB7143"/>
  <c r="AB7144"/>
  <c r="AB7145"/>
  <c r="AB7146"/>
  <c r="AB7147"/>
  <c r="AB7148"/>
  <c r="AB7149"/>
  <c r="AB7150"/>
  <c r="AB7151"/>
  <c r="AB7152"/>
  <c r="AB7153"/>
  <c r="AB7154"/>
  <c r="AB7155"/>
  <c r="AB7156"/>
  <c r="AB7157"/>
  <c r="AB7158"/>
  <c r="AB7159"/>
  <c r="AB7160"/>
  <c r="AB7161"/>
  <c r="AB7162"/>
  <c r="AB7163"/>
  <c r="AB7164"/>
  <c r="AB7165"/>
  <c r="AB7166"/>
  <c r="AB7167"/>
  <c r="AB7168"/>
  <c r="AB7169"/>
  <c r="AB7170"/>
  <c r="AB7171"/>
  <c r="AB7172"/>
  <c r="AB7173"/>
  <c r="AB7174"/>
  <c r="AB7175"/>
  <c r="AB7176"/>
  <c r="AB7177"/>
  <c r="AB7178"/>
  <c r="AB7179"/>
  <c r="AB7180"/>
  <c r="AB7181"/>
  <c r="AB7182"/>
  <c r="AB7183"/>
  <c r="AB7184"/>
  <c r="AB7185"/>
  <c r="AB7186"/>
  <c r="AB7187"/>
  <c r="AB7188"/>
  <c r="AB7189"/>
  <c r="AB7190"/>
  <c r="AB7191"/>
  <c r="AB7192"/>
  <c r="AB7193"/>
  <c r="AB7194"/>
  <c r="AB7195"/>
  <c r="AB7196"/>
  <c r="AB7197"/>
  <c r="AB7198"/>
  <c r="AB7199"/>
  <c r="AB7200"/>
  <c r="AB7201"/>
  <c r="AB7202"/>
  <c r="AB7203"/>
  <c r="AB7204"/>
  <c r="AB7205"/>
  <c r="AB7206"/>
  <c r="AB7207"/>
  <c r="AB7208"/>
  <c r="AB7209"/>
  <c r="AB7210"/>
  <c r="AB7211"/>
  <c r="AB7212"/>
  <c r="AB7213"/>
  <c r="AB7214"/>
  <c r="AB7215"/>
  <c r="AB7216"/>
  <c r="AB7217"/>
  <c r="AB7218"/>
  <c r="AB7219"/>
  <c r="AB7220"/>
  <c r="AB7221"/>
  <c r="AB7222"/>
  <c r="AB7223"/>
  <c r="AB7224"/>
  <c r="AB7225"/>
  <c r="AB7226"/>
  <c r="AB7227"/>
  <c r="AB7228"/>
  <c r="AB7229"/>
  <c r="AB7230"/>
  <c r="AB7231"/>
  <c r="AB7232"/>
  <c r="AB7233"/>
  <c r="AB7234"/>
  <c r="AB7235"/>
  <c r="AB7236"/>
  <c r="AB7237"/>
  <c r="AB7238"/>
  <c r="AB7239"/>
  <c r="AB7240"/>
  <c r="AB7241"/>
  <c r="AB7242"/>
  <c r="AB7243"/>
  <c r="AB7244"/>
  <c r="AB7245"/>
  <c r="AB7246"/>
  <c r="AB7247"/>
  <c r="AB7248"/>
  <c r="AB7249"/>
  <c r="AB7250"/>
  <c r="AB7251"/>
  <c r="AB7252"/>
  <c r="AB7253"/>
  <c r="AB7254"/>
  <c r="AB7255"/>
  <c r="AB7256"/>
  <c r="AB7257"/>
  <c r="AB7258"/>
  <c r="AB7259"/>
  <c r="AB7260"/>
  <c r="AB7261"/>
  <c r="AB7262"/>
  <c r="AB7263"/>
  <c r="AB7264"/>
  <c r="AB7265"/>
  <c r="AB7266"/>
  <c r="AB7267"/>
  <c r="AB7268"/>
  <c r="AB7269"/>
  <c r="AB7270"/>
  <c r="AB7271"/>
  <c r="AB7272"/>
  <c r="AB7273"/>
  <c r="AB7274"/>
  <c r="AB7275"/>
  <c r="AB7276"/>
  <c r="AB7277"/>
  <c r="AB7278"/>
  <c r="AB7279"/>
  <c r="AB7280"/>
  <c r="AB7281"/>
  <c r="AB7282"/>
  <c r="AB7283"/>
  <c r="AB7284"/>
  <c r="AB7285"/>
  <c r="AB7286"/>
  <c r="AB7287"/>
  <c r="AB7288"/>
  <c r="AB7289"/>
  <c r="AB7290"/>
  <c r="AB7291"/>
  <c r="AB7292"/>
  <c r="AB7293"/>
  <c r="AB7294"/>
  <c r="AB7295"/>
  <c r="AB7296"/>
  <c r="AB7297"/>
  <c r="AB7298"/>
  <c r="AB7299"/>
  <c r="AB7300"/>
  <c r="AB7301"/>
  <c r="AB7302"/>
  <c r="AB7303"/>
  <c r="AB7304"/>
  <c r="AB7305"/>
  <c r="AB7306"/>
  <c r="AB7307"/>
  <c r="AB7308"/>
  <c r="AB7309"/>
  <c r="AB7310"/>
  <c r="AB7311"/>
  <c r="AB7312"/>
  <c r="AB7313"/>
  <c r="AB7314"/>
  <c r="AB7315"/>
  <c r="AB7316"/>
  <c r="AB7317"/>
  <c r="AB7318"/>
  <c r="AB7319"/>
  <c r="AB7320"/>
  <c r="AB7321"/>
  <c r="AB7322"/>
  <c r="AB7323"/>
  <c r="AB7324"/>
  <c r="AB7325"/>
  <c r="AB7326"/>
  <c r="AB7327"/>
  <c r="AB7328"/>
  <c r="AB7329"/>
  <c r="AB7330"/>
  <c r="AB7331"/>
  <c r="AB7332"/>
  <c r="AB7333"/>
  <c r="AB7334"/>
  <c r="AB7335"/>
  <c r="AB7336"/>
  <c r="AB7337"/>
  <c r="AB7338"/>
  <c r="AB7339"/>
  <c r="AB7340"/>
  <c r="AB7341"/>
  <c r="AB7342"/>
  <c r="AB7343"/>
  <c r="AB7344"/>
  <c r="AB7345"/>
  <c r="AB7346"/>
  <c r="AB7347"/>
  <c r="AB7348"/>
  <c r="AB7349"/>
  <c r="AB7350"/>
  <c r="AB7351"/>
  <c r="AB7352"/>
  <c r="AB7353"/>
  <c r="AB7354"/>
  <c r="AB7355"/>
  <c r="AB7356"/>
  <c r="AB7357"/>
  <c r="AB7358"/>
  <c r="AB7359"/>
  <c r="AB7360"/>
  <c r="AB7361"/>
  <c r="AB7362"/>
  <c r="AB7363"/>
  <c r="AB7364"/>
  <c r="AB7365"/>
  <c r="AB7366"/>
  <c r="AB7367"/>
  <c r="AB7368"/>
  <c r="AB7369"/>
  <c r="AB7370"/>
  <c r="AB7371"/>
  <c r="AB7372"/>
  <c r="AB7373"/>
  <c r="AB7374"/>
  <c r="AB7375"/>
  <c r="AB7376"/>
  <c r="AB7377"/>
  <c r="AB7378"/>
  <c r="AB7379"/>
  <c r="AB7380"/>
  <c r="AB7381"/>
  <c r="AB7382"/>
  <c r="AB7383"/>
  <c r="AB7384"/>
  <c r="AB7385"/>
  <c r="AB7386"/>
  <c r="AB7387"/>
  <c r="AB7388"/>
  <c r="AB7389"/>
  <c r="AB7390"/>
  <c r="AB7391"/>
  <c r="AB7392"/>
  <c r="AB7393"/>
  <c r="AB7394"/>
  <c r="AB7395"/>
  <c r="AB7396"/>
  <c r="AB7397"/>
  <c r="AB7398"/>
  <c r="AB7399"/>
  <c r="AB7400"/>
  <c r="AB7401"/>
  <c r="AB7402"/>
  <c r="AB7403"/>
  <c r="AB7404"/>
  <c r="AB7405"/>
  <c r="AB7406"/>
  <c r="AB7407"/>
  <c r="AB7408"/>
  <c r="AB7409"/>
  <c r="AB7410"/>
  <c r="AB7411"/>
  <c r="AB7412"/>
  <c r="AB7413"/>
  <c r="AB7414"/>
  <c r="AB7415"/>
  <c r="AB7416"/>
  <c r="AB7417"/>
  <c r="AB7418"/>
  <c r="AB7419"/>
  <c r="AB7420"/>
  <c r="AB7421"/>
  <c r="AB7422"/>
  <c r="AB7423"/>
  <c r="AB7424"/>
  <c r="AB7425"/>
  <c r="AB7426"/>
  <c r="AB7427"/>
  <c r="AB7428"/>
  <c r="AB7429"/>
  <c r="AB7430"/>
  <c r="AB7431"/>
  <c r="AB7432"/>
  <c r="AB7433"/>
  <c r="AB7434"/>
  <c r="AB7435"/>
  <c r="AB7436"/>
  <c r="AB7437"/>
  <c r="AB7438"/>
  <c r="AB7439"/>
  <c r="AB7440"/>
  <c r="AB7441"/>
  <c r="AB7442"/>
  <c r="AB7443"/>
  <c r="AB7444"/>
  <c r="AB7445"/>
  <c r="AB7446"/>
  <c r="AB7447"/>
  <c r="AB7448"/>
  <c r="AB7449"/>
  <c r="AB7450"/>
  <c r="AB7451"/>
  <c r="AB7452"/>
  <c r="AB7453"/>
  <c r="AB7454"/>
  <c r="AB7455"/>
  <c r="AB7456"/>
  <c r="AB7457"/>
  <c r="AB7458"/>
  <c r="AB7459"/>
  <c r="AB7460"/>
  <c r="AB7461"/>
  <c r="AB7462"/>
  <c r="AB7463"/>
  <c r="AB7464"/>
  <c r="AB7465"/>
  <c r="AB7466"/>
  <c r="AB7467"/>
  <c r="AB7468"/>
  <c r="AB7469"/>
  <c r="AB7470"/>
  <c r="AB7471"/>
  <c r="AB7472"/>
  <c r="AB7473"/>
  <c r="AB7474"/>
  <c r="AB7475"/>
  <c r="AB7476"/>
  <c r="AB7477"/>
  <c r="AB7478"/>
  <c r="AB7479"/>
  <c r="AB7480"/>
  <c r="AB7481"/>
  <c r="AB7482"/>
  <c r="AB7483"/>
  <c r="AB7484"/>
  <c r="AB7485"/>
  <c r="AB7486"/>
  <c r="AB7487"/>
  <c r="AB7488"/>
  <c r="AB7489"/>
  <c r="AB7490"/>
  <c r="AB7491"/>
  <c r="AB7492"/>
  <c r="AB7493"/>
  <c r="AB7494"/>
  <c r="AB7495"/>
  <c r="AB7496"/>
  <c r="AB7497"/>
  <c r="AB7498"/>
  <c r="AB7499"/>
  <c r="AB7500"/>
  <c r="AB7501"/>
  <c r="AB7502"/>
  <c r="AB7503"/>
  <c r="AB7504"/>
  <c r="AB7505"/>
  <c r="AB7506"/>
  <c r="AB7507"/>
  <c r="AB7508"/>
  <c r="AB7509"/>
  <c r="AB7510"/>
  <c r="AB7511"/>
  <c r="AB7512"/>
  <c r="AB7513"/>
  <c r="AB7514"/>
  <c r="AB7515"/>
  <c r="AB7516"/>
  <c r="AB7517"/>
  <c r="AB7518"/>
  <c r="AB7519"/>
  <c r="AB7520"/>
  <c r="AB7521"/>
  <c r="AB7522"/>
  <c r="AB7523"/>
  <c r="AB7524"/>
  <c r="AB7525"/>
  <c r="AB7526"/>
  <c r="AB7527"/>
  <c r="AB7528"/>
  <c r="AB7529"/>
  <c r="AB7530"/>
  <c r="AB7531"/>
  <c r="AB7532"/>
  <c r="AB7533"/>
  <c r="AB7534"/>
  <c r="AB7535"/>
  <c r="AB7536"/>
  <c r="AB7537"/>
  <c r="AB7538"/>
  <c r="AB7539"/>
  <c r="AB7540"/>
  <c r="AB7541"/>
  <c r="AB7542"/>
  <c r="AB7543"/>
  <c r="AB7544"/>
  <c r="AB7545"/>
  <c r="AB7546"/>
  <c r="AB7547"/>
  <c r="AB7548"/>
  <c r="AB7549"/>
  <c r="AB7550"/>
  <c r="AB7551"/>
  <c r="AB7552"/>
  <c r="AB7553"/>
  <c r="AB7554"/>
  <c r="AB7555"/>
  <c r="AB7556"/>
  <c r="AB7557"/>
  <c r="AB7558"/>
  <c r="AB7559"/>
  <c r="AB7560"/>
  <c r="AB7561"/>
  <c r="AB7562"/>
  <c r="AB7563"/>
  <c r="AB7564"/>
  <c r="AB7565"/>
  <c r="AB7566"/>
  <c r="AB7567"/>
  <c r="AB7568"/>
  <c r="AB7569"/>
  <c r="AB7570"/>
  <c r="AB7571"/>
  <c r="AB7572"/>
  <c r="AB7573"/>
  <c r="AB7574"/>
  <c r="AB7575"/>
  <c r="AB7576"/>
  <c r="AB7577"/>
  <c r="AB7578"/>
  <c r="AB7579"/>
  <c r="AB7580"/>
  <c r="AB7581"/>
  <c r="AB7582"/>
  <c r="AB7583"/>
  <c r="AB7584"/>
  <c r="AB7585"/>
  <c r="AB7586"/>
  <c r="AB7587"/>
  <c r="AB7588"/>
  <c r="AB7589"/>
  <c r="AB7590"/>
  <c r="AB7591"/>
  <c r="AB7592"/>
  <c r="AB7593"/>
  <c r="AB7594"/>
  <c r="AB7595"/>
  <c r="AB7596"/>
  <c r="AB7597"/>
  <c r="AB7598"/>
  <c r="AB7599"/>
  <c r="AB7600"/>
  <c r="AB7601"/>
  <c r="AB7602"/>
  <c r="AB7603"/>
  <c r="AB7604"/>
  <c r="AB7605"/>
  <c r="AB7606"/>
  <c r="AB7607"/>
  <c r="AB7608"/>
  <c r="AB7609"/>
  <c r="AB7610"/>
  <c r="AB7611"/>
  <c r="AB7612"/>
  <c r="AB7613"/>
  <c r="AB7614"/>
  <c r="AB7615"/>
  <c r="AB7616"/>
  <c r="AB7617"/>
  <c r="AB7618"/>
  <c r="AB7619"/>
  <c r="AB7620"/>
  <c r="AB7621"/>
  <c r="AB7622"/>
  <c r="AB7623"/>
  <c r="AB7624"/>
  <c r="AB7625"/>
  <c r="AB7626"/>
  <c r="AB7627"/>
  <c r="AB7628"/>
  <c r="AB7629"/>
  <c r="AB7630"/>
  <c r="AB7631"/>
  <c r="AB7632"/>
  <c r="AB7633"/>
  <c r="AB7634"/>
  <c r="AB7635"/>
  <c r="AB7636"/>
  <c r="AB7637"/>
  <c r="AB7638"/>
  <c r="AB7639"/>
  <c r="AB7640"/>
  <c r="AB7641"/>
  <c r="AB7642"/>
  <c r="AB7643"/>
  <c r="AB7644"/>
  <c r="AB7645"/>
  <c r="AB7646"/>
  <c r="AB7647"/>
  <c r="AB7648"/>
  <c r="AB7649"/>
  <c r="AB7650"/>
  <c r="AB7651"/>
  <c r="AB7652"/>
  <c r="AB7653"/>
  <c r="AB7654"/>
  <c r="AB7655"/>
  <c r="AB7656"/>
  <c r="AB7657"/>
  <c r="AB7658"/>
  <c r="AB7659"/>
  <c r="AB7660"/>
  <c r="AB7661"/>
  <c r="AB7662"/>
  <c r="AB7663"/>
  <c r="AB7664"/>
  <c r="AB7665"/>
  <c r="AB7666"/>
  <c r="AB7667"/>
  <c r="AB7668"/>
  <c r="AB7669"/>
  <c r="AB7670"/>
  <c r="AB7671"/>
  <c r="AB7672"/>
  <c r="AB7673"/>
  <c r="AB7674"/>
  <c r="AB7675"/>
  <c r="AB7676"/>
  <c r="AB7677"/>
  <c r="AB7678"/>
  <c r="AB7679"/>
  <c r="AB7680"/>
  <c r="AB7681"/>
  <c r="AB7682"/>
  <c r="AB7683"/>
  <c r="AB7684"/>
  <c r="AB7685"/>
  <c r="AB7686"/>
  <c r="AB7687"/>
  <c r="AB7688"/>
  <c r="AB7689"/>
  <c r="AB7690"/>
  <c r="AB7691"/>
  <c r="AB7692"/>
  <c r="AB7693"/>
  <c r="AB7694"/>
  <c r="AB7695"/>
  <c r="AB7696"/>
  <c r="AB7697"/>
  <c r="AB7698"/>
  <c r="AB7699"/>
  <c r="AB7700"/>
  <c r="AB7701"/>
  <c r="AB7702"/>
  <c r="AB7703"/>
  <c r="AB7704"/>
  <c r="AB7705"/>
  <c r="AB7706"/>
  <c r="AB7707"/>
  <c r="AB7708"/>
  <c r="AB7709"/>
  <c r="AB7710"/>
  <c r="AB7711"/>
  <c r="AB7712"/>
  <c r="AB7713"/>
  <c r="AB7714"/>
  <c r="AB7715"/>
  <c r="AB7716"/>
  <c r="AB7717"/>
  <c r="AB7718"/>
  <c r="AB7719"/>
  <c r="AB7720"/>
  <c r="AB7721"/>
  <c r="AB7722"/>
  <c r="AB7723"/>
  <c r="AB7724"/>
  <c r="AB7725"/>
  <c r="AB7726"/>
  <c r="AB7727"/>
  <c r="AB7728"/>
  <c r="AB7729"/>
  <c r="AB7730"/>
  <c r="AB7731"/>
  <c r="AB7732"/>
  <c r="AB7733"/>
  <c r="AB7734"/>
  <c r="AB7735"/>
  <c r="AB7736"/>
  <c r="AB7737"/>
  <c r="AB7738"/>
  <c r="AB7739"/>
  <c r="AB7740"/>
  <c r="AB7741"/>
  <c r="AB7742"/>
  <c r="AB7743"/>
  <c r="AB7744"/>
  <c r="AB7745"/>
  <c r="AB7746"/>
  <c r="AB7747"/>
  <c r="AB7748"/>
  <c r="AB7749"/>
  <c r="AB7750"/>
  <c r="AB7751"/>
  <c r="AB7752"/>
  <c r="AB7753"/>
  <c r="AB7754"/>
  <c r="AB7755"/>
  <c r="AB7756"/>
  <c r="AB7757"/>
  <c r="AB7758"/>
  <c r="AB7759"/>
  <c r="AB7760"/>
  <c r="AB7761"/>
  <c r="AB7762"/>
  <c r="AB7763"/>
  <c r="AB7764"/>
  <c r="AB7765"/>
  <c r="AB7766"/>
  <c r="AB7767"/>
  <c r="AB7768"/>
  <c r="AB7769"/>
  <c r="AB7770"/>
  <c r="AB7771"/>
  <c r="AB7772"/>
  <c r="AB7773"/>
  <c r="AB7774"/>
  <c r="AB7775"/>
  <c r="AB7776"/>
  <c r="AB7777"/>
  <c r="AB7778"/>
  <c r="AB7779"/>
  <c r="AB7780"/>
  <c r="AB7781"/>
  <c r="AB7782"/>
  <c r="AB7783"/>
  <c r="AB7784"/>
  <c r="AB7785"/>
  <c r="AB7786"/>
  <c r="AB7787"/>
  <c r="AB7788"/>
  <c r="AB7789"/>
  <c r="AB7790"/>
  <c r="AB7791"/>
  <c r="AB7792"/>
  <c r="AB7793"/>
  <c r="AB7794"/>
  <c r="AB7795"/>
  <c r="AB7796"/>
  <c r="AB7797"/>
  <c r="AB7798"/>
  <c r="AB7799"/>
  <c r="AB7800"/>
  <c r="AB7801"/>
  <c r="AB7802"/>
  <c r="AB7803"/>
  <c r="AB7804"/>
  <c r="AB7805"/>
  <c r="AB7806"/>
  <c r="AB7807"/>
  <c r="AB7808"/>
  <c r="AB7809"/>
  <c r="AB7810"/>
  <c r="AB7811"/>
  <c r="AB7812"/>
  <c r="AB7813"/>
  <c r="AB7814"/>
  <c r="AB7815"/>
  <c r="AB7816"/>
  <c r="AB7817"/>
  <c r="AB7818"/>
  <c r="AB7819"/>
  <c r="AB7820"/>
  <c r="AB7821"/>
  <c r="AB7822"/>
  <c r="AB7823"/>
  <c r="AB7824"/>
  <c r="AB7825"/>
  <c r="AB7826"/>
  <c r="AB7827"/>
  <c r="AB7828"/>
  <c r="AB7829"/>
  <c r="AB7830"/>
  <c r="AB7831"/>
  <c r="AB7832"/>
  <c r="AB7833"/>
  <c r="AB7834"/>
  <c r="AB7835"/>
  <c r="AB7836"/>
  <c r="AB7837"/>
  <c r="AB7838"/>
  <c r="AB7839"/>
  <c r="AB7840"/>
  <c r="AB7841"/>
  <c r="AB7842"/>
  <c r="AB7843"/>
  <c r="AB7844"/>
  <c r="AB7845"/>
  <c r="AB7846"/>
  <c r="AB7847"/>
  <c r="AB7848"/>
  <c r="AB7849"/>
  <c r="AB7850"/>
  <c r="AB7851"/>
  <c r="AB7852"/>
  <c r="AB7853"/>
  <c r="AB7854"/>
  <c r="AB7855"/>
  <c r="AB7856"/>
  <c r="AB7857"/>
  <c r="AB7858"/>
  <c r="AB7859"/>
  <c r="AB7860"/>
  <c r="AB7861"/>
  <c r="AB7862"/>
  <c r="AB7863"/>
  <c r="AB7864"/>
  <c r="AB7865"/>
  <c r="AB7866"/>
  <c r="AB7867"/>
  <c r="AB7868"/>
  <c r="AB7869"/>
  <c r="AB7870"/>
  <c r="AB7871"/>
  <c r="AB7872"/>
  <c r="AB7873"/>
  <c r="AB7874"/>
  <c r="AB7875"/>
  <c r="AB7876"/>
  <c r="AB7877"/>
  <c r="AB7878"/>
  <c r="AB7879"/>
  <c r="AB7880"/>
  <c r="AB7881"/>
  <c r="AB7882"/>
  <c r="AB7883"/>
  <c r="AB7884"/>
  <c r="AB7885"/>
  <c r="AB7886"/>
  <c r="AB7887"/>
  <c r="AB7888"/>
  <c r="AB7889"/>
  <c r="AB7890"/>
  <c r="AB7891"/>
  <c r="AB7892"/>
  <c r="AB7893"/>
  <c r="AB7894"/>
  <c r="AB7895"/>
  <c r="AB7896"/>
  <c r="AB7897"/>
  <c r="AB7898"/>
  <c r="AB7899"/>
  <c r="AB7900"/>
  <c r="AB7901"/>
  <c r="AB7902"/>
  <c r="AB7903"/>
  <c r="AB7904"/>
  <c r="AB7905"/>
  <c r="AB7906"/>
  <c r="AB7907"/>
  <c r="AB7908"/>
  <c r="AB7909"/>
  <c r="AB7910"/>
  <c r="AB7911"/>
  <c r="AB7912"/>
  <c r="AB7913"/>
  <c r="AB7914"/>
  <c r="AB7915"/>
  <c r="AB7916"/>
  <c r="AB7917"/>
  <c r="AB7918"/>
  <c r="AB7919"/>
  <c r="AB7920"/>
  <c r="AB7921"/>
  <c r="AB7922"/>
  <c r="AB7923"/>
  <c r="AB7924"/>
  <c r="AB7925"/>
  <c r="AB7926"/>
  <c r="AB7927"/>
  <c r="AB7928"/>
  <c r="AB7929"/>
  <c r="AB7930"/>
  <c r="AB7931"/>
  <c r="AB7932"/>
  <c r="AB7933"/>
  <c r="AB7934"/>
  <c r="AB7935"/>
  <c r="AB7936"/>
  <c r="AB7937"/>
  <c r="AB7938"/>
  <c r="AB7939"/>
  <c r="AB7940"/>
  <c r="AB7941"/>
  <c r="AB7942"/>
  <c r="AB7943"/>
  <c r="AB7944"/>
  <c r="AB7945"/>
  <c r="AB7946"/>
  <c r="AB7947"/>
  <c r="AB7948"/>
  <c r="AB7949"/>
  <c r="AB7950"/>
  <c r="AB7951"/>
  <c r="AB7952"/>
  <c r="AB7953"/>
  <c r="AB7954"/>
  <c r="AB7955"/>
  <c r="AB7956"/>
  <c r="AB7957"/>
  <c r="AB7958"/>
  <c r="AB7959"/>
  <c r="AB7960"/>
  <c r="AB7961"/>
  <c r="AB7962"/>
  <c r="AB7963"/>
  <c r="AB7964"/>
  <c r="AB7965"/>
  <c r="AB7966"/>
  <c r="AB7967"/>
  <c r="AB7968"/>
  <c r="AB7969"/>
  <c r="AB7970"/>
  <c r="AB7971"/>
  <c r="AB7972"/>
  <c r="AB7973"/>
  <c r="AB7974"/>
  <c r="AB7975"/>
  <c r="AB7976"/>
  <c r="AB7977"/>
  <c r="AB7978"/>
  <c r="AB7979"/>
  <c r="AB7980"/>
  <c r="AB7981"/>
  <c r="AB7982"/>
  <c r="AB7983"/>
  <c r="AB7984"/>
  <c r="AB7985"/>
  <c r="AB7986"/>
  <c r="AB7987"/>
  <c r="AB7988"/>
  <c r="AB7989"/>
  <c r="AB7990"/>
  <c r="AB7991"/>
  <c r="AB7992"/>
  <c r="AB7993"/>
  <c r="AB7994"/>
  <c r="AB7995"/>
  <c r="AB7996"/>
  <c r="AB7997"/>
  <c r="AB7998"/>
  <c r="AB7999"/>
  <c r="AB8000"/>
  <c r="AB8001"/>
  <c r="AB8002"/>
  <c r="AB8003"/>
  <c r="AB8004"/>
  <c r="AB8005"/>
  <c r="AB8006"/>
  <c r="AB8007"/>
  <c r="AB8008"/>
  <c r="AB8009"/>
  <c r="AB8010"/>
  <c r="AB8011"/>
  <c r="AB8012"/>
  <c r="AB8013"/>
  <c r="AB8014"/>
  <c r="AB8015"/>
  <c r="AB8016"/>
  <c r="AB8017"/>
  <c r="AB8018"/>
  <c r="AB8019"/>
  <c r="AB8020"/>
  <c r="AB8021"/>
  <c r="AB8022"/>
  <c r="AB8023"/>
  <c r="AB8024"/>
  <c r="AB8025"/>
  <c r="AB8026"/>
  <c r="AB8027"/>
  <c r="AB8028"/>
  <c r="AB8029"/>
  <c r="AB8030"/>
  <c r="AB8031"/>
  <c r="AB8032"/>
  <c r="AB8033"/>
  <c r="AB8034"/>
  <c r="AB8035"/>
  <c r="AB8036"/>
  <c r="AB8037"/>
  <c r="AB8038"/>
  <c r="AB8039"/>
  <c r="AB8040"/>
  <c r="AB8041"/>
  <c r="AB8042"/>
  <c r="AB8043"/>
  <c r="AB8044"/>
  <c r="AB8045"/>
  <c r="AB8046"/>
  <c r="AB8047"/>
  <c r="AB8048"/>
  <c r="AB8049"/>
  <c r="AB8050"/>
  <c r="AB8051"/>
  <c r="AB8052"/>
  <c r="AB8053"/>
  <c r="AB8054"/>
  <c r="AB8055"/>
  <c r="AB8056"/>
  <c r="AB8057"/>
  <c r="AB8058"/>
  <c r="AB8059"/>
  <c r="AB8060"/>
  <c r="AB8061"/>
  <c r="AB8062"/>
  <c r="AB8063"/>
  <c r="AB8064"/>
  <c r="AB8065"/>
  <c r="AB8066"/>
  <c r="AB8067"/>
  <c r="AB8068"/>
  <c r="AB8069"/>
  <c r="AB8070"/>
  <c r="AB8071"/>
  <c r="AB8072"/>
  <c r="AB8073"/>
  <c r="AB8074"/>
  <c r="AB8075"/>
  <c r="AB8076"/>
  <c r="AB8077"/>
  <c r="AB8078"/>
  <c r="AB8079"/>
  <c r="AB8080"/>
  <c r="AB8081"/>
  <c r="AB8082"/>
  <c r="AB8083"/>
  <c r="AB8084"/>
  <c r="AB8085"/>
  <c r="AB8086"/>
  <c r="AB8087"/>
  <c r="AB8088"/>
  <c r="AB8089"/>
  <c r="AB8090"/>
  <c r="AB8091"/>
  <c r="AB8092"/>
  <c r="AB8093"/>
  <c r="AB8094"/>
  <c r="AB8095"/>
  <c r="AB8096"/>
  <c r="AB8097"/>
  <c r="AB8098"/>
  <c r="AB8099"/>
  <c r="AB8100"/>
  <c r="AB8101"/>
  <c r="AB8102"/>
  <c r="AB8103"/>
  <c r="AB8104"/>
  <c r="AB8105"/>
  <c r="AB8106"/>
  <c r="AB8107"/>
  <c r="AB8108"/>
  <c r="AB8109"/>
  <c r="AB8110"/>
  <c r="AB8111"/>
  <c r="AB8112"/>
  <c r="AB8113"/>
  <c r="AB8114"/>
  <c r="AB8115"/>
  <c r="AB8116"/>
  <c r="AB8117"/>
  <c r="AB8118"/>
  <c r="AB8119"/>
  <c r="AB8120"/>
  <c r="AB8121"/>
  <c r="AB8122"/>
  <c r="AB8123"/>
  <c r="AB8124"/>
  <c r="AB8125"/>
  <c r="AB8126"/>
  <c r="AB8127"/>
  <c r="AB8128"/>
  <c r="AB8129"/>
  <c r="AB8130"/>
  <c r="AB8131"/>
  <c r="AB8132"/>
  <c r="AB8133"/>
  <c r="AB8134"/>
  <c r="AB8135"/>
  <c r="AB8136"/>
  <c r="AB8137"/>
  <c r="AB8138"/>
  <c r="AB8139"/>
  <c r="AB8140"/>
  <c r="AB8141"/>
  <c r="AB8142"/>
  <c r="AB8143"/>
  <c r="AB8144"/>
  <c r="AB8145"/>
  <c r="AB8146"/>
  <c r="AB8147"/>
  <c r="AB8148"/>
  <c r="AB8149"/>
  <c r="AB8150"/>
  <c r="AB8151"/>
  <c r="AB8152"/>
  <c r="AB8153"/>
  <c r="AB8154"/>
  <c r="AB8155"/>
  <c r="AB8156"/>
  <c r="AB8157"/>
  <c r="AB8158"/>
  <c r="AB8159"/>
  <c r="AB8160"/>
  <c r="AB8161"/>
  <c r="AB8162"/>
  <c r="AB8163"/>
  <c r="AB8164"/>
  <c r="AB8165"/>
  <c r="AB8166"/>
  <c r="AB8167"/>
  <c r="AB8168"/>
  <c r="AB8169"/>
  <c r="AB8170"/>
  <c r="AB8171"/>
  <c r="AB8172"/>
  <c r="AB8173"/>
  <c r="AB8174"/>
  <c r="AB8175"/>
  <c r="AB8176"/>
  <c r="AB8177"/>
  <c r="AB8178"/>
  <c r="AB8179"/>
  <c r="AB8180"/>
  <c r="AB8181"/>
  <c r="AB8182"/>
  <c r="AB8183"/>
  <c r="AB8184"/>
  <c r="AB8185"/>
  <c r="AB8186"/>
  <c r="AB8187"/>
  <c r="AB8188"/>
  <c r="AB8189"/>
  <c r="AB8190"/>
  <c r="AB8191"/>
  <c r="AB8192"/>
  <c r="AB8193"/>
  <c r="AB8194"/>
  <c r="AB8195"/>
  <c r="AB8196"/>
  <c r="AB8197"/>
  <c r="AB8198"/>
  <c r="AB8199"/>
  <c r="AB8200"/>
  <c r="AB8201"/>
  <c r="AB8202"/>
  <c r="AB8203"/>
  <c r="AB8204"/>
  <c r="AB8205"/>
  <c r="AB8206"/>
  <c r="AB8207"/>
  <c r="AB8208"/>
  <c r="AB8209"/>
  <c r="AB8210"/>
  <c r="AB8211"/>
  <c r="AB8212"/>
  <c r="AB8213"/>
  <c r="AB8214"/>
  <c r="AB8215"/>
  <c r="AB8216"/>
  <c r="AB8217"/>
  <c r="AB8218"/>
  <c r="AB8219"/>
  <c r="AB8220"/>
  <c r="AB8221"/>
  <c r="AB8222"/>
  <c r="AB8223"/>
  <c r="AB8224"/>
  <c r="AB8225"/>
  <c r="AB8226"/>
  <c r="AB8227"/>
  <c r="AB8228"/>
  <c r="AB8229"/>
  <c r="AB8230"/>
  <c r="AB8231"/>
  <c r="AB8232"/>
  <c r="AB8233"/>
  <c r="AB8234"/>
  <c r="AB8235"/>
  <c r="AB8236"/>
  <c r="AB8237"/>
  <c r="AB8238"/>
  <c r="AB8239"/>
  <c r="AB8240"/>
  <c r="AB8241"/>
  <c r="AB8242"/>
  <c r="AB8243"/>
  <c r="AB8244"/>
  <c r="AB8245"/>
  <c r="AB8246"/>
  <c r="AB8247"/>
  <c r="AB8248"/>
  <c r="AB8249"/>
  <c r="AB8250"/>
  <c r="AB8251"/>
  <c r="AB8252"/>
  <c r="AB8253"/>
  <c r="AB8254"/>
  <c r="AB8255"/>
  <c r="AB8256"/>
  <c r="AB8257"/>
  <c r="AB8258"/>
  <c r="AB8259"/>
  <c r="AB8260"/>
  <c r="AB8261"/>
  <c r="AB8262"/>
  <c r="AB8263"/>
  <c r="AB8264"/>
  <c r="AB8265"/>
  <c r="AB8266"/>
  <c r="AB8267"/>
  <c r="AB8268"/>
  <c r="AB8269"/>
  <c r="AB8270"/>
  <c r="AB8271"/>
  <c r="AB8272"/>
  <c r="AB8273"/>
  <c r="AB8274"/>
  <c r="AB8275"/>
  <c r="AB8276"/>
  <c r="AB8277"/>
  <c r="AB8278"/>
  <c r="AB8279"/>
  <c r="AB8280"/>
  <c r="AB8281"/>
  <c r="AB8282"/>
  <c r="AB8283"/>
  <c r="AB8284"/>
  <c r="AB8285"/>
  <c r="AB8286"/>
  <c r="AB8287"/>
  <c r="AB8288"/>
  <c r="AB8289"/>
  <c r="AB8290"/>
  <c r="AB8291"/>
  <c r="AB8292"/>
  <c r="AB8293"/>
  <c r="AB8294"/>
  <c r="AB8295"/>
  <c r="AB8296"/>
  <c r="AB8297"/>
  <c r="AB8298"/>
  <c r="AB8299"/>
  <c r="AB8300"/>
  <c r="AB8301"/>
  <c r="AB8302"/>
  <c r="AB8303"/>
  <c r="AB8304"/>
  <c r="AB8305"/>
  <c r="AB8306"/>
  <c r="AB8307"/>
  <c r="AB8308"/>
  <c r="AB8309"/>
  <c r="AB8310"/>
  <c r="AB8311"/>
  <c r="AB8312"/>
  <c r="AB8313"/>
  <c r="AB8314"/>
  <c r="AB8315"/>
  <c r="AB8316"/>
  <c r="AB8317"/>
  <c r="AB8318"/>
  <c r="AB8319"/>
  <c r="AB8320"/>
  <c r="AB8321"/>
  <c r="AB8322"/>
  <c r="AB8323"/>
  <c r="AB8324"/>
  <c r="AB8325"/>
  <c r="AB8326"/>
  <c r="AB8327"/>
  <c r="AB8328"/>
  <c r="AB8329"/>
  <c r="AB8330"/>
  <c r="AB8331"/>
  <c r="AB8332"/>
  <c r="AB8333"/>
  <c r="AB8334"/>
  <c r="AB8335"/>
  <c r="AB8336"/>
  <c r="AB8337"/>
  <c r="AB8338"/>
  <c r="AB8339"/>
  <c r="AB8340"/>
  <c r="AB8341"/>
  <c r="AB8342"/>
  <c r="AB8343"/>
  <c r="AB8344"/>
  <c r="AB8345"/>
  <c r="AB8346"/>
  <c r="AB8347"/>
  <c r="AB8348"/>
  <c r="AB8349"/>
  <c r="AB8350"/>
  <c r="AB8351"/>
  <c r="AB8352"/>
  <c r="AB8353"/>
  <c r="AB8354"/>
  <c r="AB8355"/>
  <c r="AB8356"/>
  <c r="AB8357"/>
  <c r="AB8358"/>
  <c r="AB8359"/>
  <c r="AB8360"/>
  <c r="AB8361"/>
  <c r="AB8362"/>
  <c r="AB8363"/>
  <c r="AB8364"/>
  <c r="AB8365"/>
  <c r="AB8366"/>
  <c r="AB8367"/>
  <c r="AB8368"/>
  <c r="AB8369"/>
  <c r="AB8370"/>
  <c r="AB8371"/>
  <c r="AB8372"/>
  <c r="AB8373"/>
  <c r="AB8374"/>
  <c r="AB8375"/>
  <c r="AB8376"/>
  <c r="AB8377"/>
  <c r="AB8378"/>
  <c r="AB8379"/>
  <c r="AB8380"/>
  <c r="AB8381"/>
  <c r="AB8382"/>
  <c r="AB8383"/>
  <c r="AB8384"/>
  <c r="AB8385"/>
  <c r="AB8386"/>
  <c r="AB8387"/>
  <c r="AB8388"/>
  <c r="AB8389"/>
  <c r="AB8390"/>
  <c r="AB8391"/>
  <c r="AB8392"/>
  <c r="AB8393"/>
  <c r="AB8394"/>
  <c r="AB8395"/>
  <c r="AB8396"/>
  <c r="AB8397"/>
  <c r="AB8398"/>
  <c r="AB8399"/>
  <c r="AB8400"/>
  <c r="AB8401"/>
  <c r="AB8402"/>
  <c r="AB8403"/>
  <c r="AB8404"/>
  <c r="AB8405"/>
  <c r="AB8406"/>
  <c r="AB8407"/>
  <c r="AB8408"/>
  <c r="AB8409"/>
  <c r="AB8410"/>
  <c r="AB8411"/>
  <c r="AB8412"/>
  <c r="AB8413"/>
  <c r="AB8414"/>
  <c r="AB8415"/>
  <c r="AB8416"/>
  <c r="AB8417"/>
  <c r="AB8418"/>
  <c r="AB8419"/>
  <c r="AB8420"/>
  <c r="AB8421"/>
  <c r="AB8422"/>
  <c r="AB8423"/>
  <c r="AB8424"/>
  <c r="AB8425"/>
  <c r="AB8426"/>
  <c r="AB8427"/>
  <c r="AB8428"/>
  <c r="AB8429"/>
  <c r="AB8430"/>
  <c r="AB8431"/>
  <c r="AB8432"/>
  <c r="AB8433"/>
  <c r="AB8434"/>
  <c r="AB8435"/>
  <c r="AB8436"/>
  <c r="AB8437"/>
  <c r="AB8438"/>
  <c r="AB8439"/>
  <c r="AB8440"/>
  <c r="AB8441"/>
  <c r="AB8442"/>
  <c r="AB8443"/>
  <c r="AB8444"/>
  <c r="AB8445"/>
  <c r="AB8446"/>
  <c r="AB8447"/>
  <c r="AB8448"/>
  <c r="AB8449"/>
  <c r="AB8450"/>
  <c r="AB8451"/>
  <c r="AB8452"/>
  <c r="AB8453"/>
  <c r="AB8454"/>
  <c r="AB8455"/>
  <c r="AB8456"/>
  <c r="AB8457"/>
  <c r="AB8458"/>
  <c r="AB8459"/>
  <c r="AB8460"/>
  <c r="AB8461"/>
  <c r="AB8462"/>
  <c r="AB8463"/>
  <c r="AB8464"/>
  <c r="AB8465"/>
  <c r="AB8466"/>
  <c r="AB8467"/>
  <c r="AB8468"/>
  <c r="AB8469"/>
  <c r="AB8470"/>
  <c r="AB8471"/>
  <c r="AB8472"/>
  <c r="AB8473"/>
  <c r="AB8474"/>
  <c r="AB8475"/>
  <c r="AB8476"/>
  <c r="AB8477"/>
  <c r="AB8478"/>
  <c r="AB8479"/>
  <c r="AB8480"/>
  <c r="AB8481"/>
  <c r="AB8482"/>
  <c r="AB8483"/>
  <c r="AB8484"/>
  <c r="AB8485"/>
  <c r="AB8486"/>
  <c r="AB8487"/>
  <c r="AB8488"/>
  <c r="AB8489"/>
  <c r="AB8490"/>
  <c r="AB8491"/>
  <c r="AB8492"/>
  <c r="AB8493"/>
  <c r="AB8494"/>
  <c r="AB8495"/>
  <c r="AB8496"/>
  <c r="AB8497"/>
  <c r="AB8498"/>
  <c r="AB8499"/>
  <c r="AB8500"/>
  <c r="AB8501"/>
  <c r="AB8502"/>
  <c r="AB8503"/>
  <c r="AB8504"/>
  <c r="AB8505"/>
  <c r="AB8506"/>
  <c r="AB8507"/>
  <c r="AB8508"/>
  <c r="AB8509"/>
  <c r="AB8510"/>
  <c r="AB8511"/>
  <c r="AB8512"/>
  <c r="AB8513"/>
  <c r="AB8514"/>
  <c r="AB8515"/>
  <c r="AB8516"/>
  <c r="AB8517"/>
  <c r="AB8518"/>
  <c r="AB8519"/>
  <c r="AB8520"/>
  <c r="AB8521"/>
  <c r="AB8522"/>
  <c r="AB8523"/>
  <c r="AB8524"/>
  <c r="AB8525"/>
  <c r="AB8526"/>
  <c r="AB8527"/>
  <c r="AB8528"/>
  <c r="AB8529"/>
  <c r="AB8530"/>
  <c r="AB8531"/>
  <c r="AB8532"/>
  <c r="AB8533"/>
  <c r="AB8534"/>
  <c r="AB8535"/>
  <c r="AB8536"/>
  <c r="AB8537"/>
  <c r="AB8538"/>
  <c r="AB8539"/>
  <c r="AB8540"/>
  <c r="AB8541"/>
  <c r="AB8542"/>
  <c r="AB8543"/>
  <c r="AB8544"/>
  <c r="AB8545"/>
  <c r="AB8546"/>
  <c r="AB8547"/>
  <c r="AB8548"/>
  <c r="AB8549"/>
  <c r="AB8550"/>
  <c r="AB8551"/>
  <c r="AB8552"/>
  <c r="AB8553"/>
  <c r="AB8554"/>
  <c r="AB8555"/>
  <c r="AB8556"/>
  <c r="AB8557"/>
  <c r="AB8558"/>
  <c r="AB8559"/>
  <c r="AB8560"/>
  <c r="AB8561"/>
  <c r="AB8562"/>
  <c r="AB8563"/>
  <c r="AB8564"/>
  <c r="AB8565"/>
  <c r="AB8566"/>
  <c r="AB8567"/>
  <c r="AB8568"/>
  <c r="AB8569"/>
  <c r="AB8570"/>
  <c r="AB8571"/>
  <c r="AB8572"/>
  <c r="AB8573"/>
  <c r="AB8574"/>
  <c r="AB8575"/>
  <c r="AB8576"/>
  <c r="AB8577"/>
  <c r="AB8578"/>
  <c r="AB8579"/>
  <c r="AB8580"/>
  <c r="AB8581"/>
  <c r="AB8582"/>
  <c r="AB8583"/>
  <c r="AB8584"/>
  <c r="AB8585"/>
  <c r="AB8586"/>
  <c r="AB8587"/>
  <c r="AB8588"/>
  <c r="AB8589"/>
  <c r="AB8590"/>
  <c r="AB8591"/>
  <c r="AB8592"/>
  <c r="AB8593"/>
  <c r="AB8594"/>
  <c r="AB8595"/>
  <c r="AB8596"/>
  <c r="AB8597"/>
  <c r="AB8598"/>
  <c r="AB8599"/>
  <c r="AB8600"/>
  <c r="AB8601"/>
  <c r="AB8602"/>
  <c r="AB8603"/>
  <c r="AB8604"/>
  <c r="AB8605"/>
  <c r="AB8606"/>
  <c r="AB8607"/>
  <c r="AB8608"/>
  <c r="AB8609"/>
  <c r="AB8610"/>
  <c r="AB8611"/>
  <c r="AB8612"/>
  <c r="AB8613"/>
  <c r="AB8614"/>
  <c r="AB8615"/>
  <c r="AB8616"/>
  <c r="AB8617"/>
  <c r="AB8618"/>
  <c r="AB8619"/>
  <c r="AB8620"/>
  <c r="AB8621"/>
  <c r="AB8622"/>
  <c r="AB8623"/>
  <c r="AB8624"/>
  <c r="AB8625"/>
  <c r="AB8626"/>
  <c r="AB8627"/>
  <c r="AB8628"/>
  <c r="AB8629"/>
  <c r="AB8630"/>
  <c r="AB8631"/>
  <c r="AB8632"/>
  <c r="AB8633"/>
  <c r="AB8634"/>
  <c r="AB8635"/>
  <c r="AB8636"/>
  <c r="AB8637"/>
  <c r="AB8638"/>
  <c r="AB8639"/>
  <c r="AB8640"/>
  <c r="AB8641"/>
  <c r="AB8642"/>
  <c r="AB8643"/>
  <c r="AB8644"/>
  <c r="AB8645"/>
  <c r="AB8646"/>
  <c r="AB8647"/>
  <c r="AB8648"/>
  <c r="AB8649"/>
  <c r="AB8650"/>
  <c r="AB8651"/>
  <c r="AB8652"/>
  <c r="AB8653"/>
  <c r="AB8654"/>
  <c r="AB8655"/>
  <c r="AB8656"/>
  <c r="AB8657"/>
  <c r="AB8658"/>
  <c r="AB8659"/>
  <c r="AB8660"/>
  <c r="AB8661"/>
  <c r="AB8662"/>
  <c r="AB8663"/>
  <c r="AB8664"/>
  <c r="AB8665"/>
  <c r="AB8666"/>
  <c r="AB8667"/>
  <c r="AB8668"/>
  <c r="AB8669"/>
  <c r="AB8670"/>
  <c r="AB8671"/>
  <c r="AB8672"/>
  <c r="AB8673"/>
  <c r="AB8674"/>
  <c r="AB8675"/>
  <c r="AB8676"/>
  <c r="AB8677"/>
  <c r="AB8678"/>
  <c r="AB8679"/>
  <c r="AB8680"/>
  <c r="AB8681"/>
  <c r="AB8682"/>
  <c r="AB8683"/>
  <c r="AB8684"/>
  <c r="AB8685"/>
  <c r="AB8686"/>
  <c r="AB8687"/>
  <c r="AB8688"/>
  <c r="AB8689"/>
  <c r="AB8690"/>
  <c r="AB8691"/>
  <c r="AB8692"/>
  <c r="AB8693"/>
  <c r="AB8694"/>
  <c r="AB8695"/>
  <c r="AB8696"/>
  <c r="AB8697"/>
  <c r="AB8698"/>
  <c r="AB8699"/>
  <c r="AB8700"/>
  <c r="AB8701"/>
  <c r="AB8702"/>
  <c r="AB8703"/>
  <c r="AB8704"/>
  <c r="AB8705"/>
  <c r="AB8706"/>
  <c r="AB8707"/>
  <c r="AB8708"/>
  <c r="AB8709"/>
  <c r="AB8710"/>
  <c r="AB8711"/>
  <c r="AB8712"/>
  <c r="AB8713"/>
  <c r="AB8714"/>
  <c r="AB8715"/>
  <c r="AB8716"/>
  <c r="AB8717"/>
  <c r="AB8718"/>
  <c r="AB8719"/>
  <c r="AB8720"/>
  <c r="AB8721"/>
  <c r="AB8722"/>
  <c r="AB8723"/>
  <c r="AB8724"/>
  <c r="AB8725"/>
  <c r="AB8726"/>
  <c r="AB8727"/>
  <c r="AB8728"/>
  <c r="AB8729"/>
  <c r="AB8730"/>
  <c r="AB8731"/>
  <c r="AB8732"/>
  <c r="AB8733"/>
  <c r="AB8734"/>
  <c r="AB8735"/>
  <c r="AB8736"/>
  <c r="AB8737"/>
  <c r="AB8738"/>
  <c r="AB8739"/>
  <c r="AB8740"/>
  <c r="AB8741"/>
  <c r="AB8742"/>
  <c r="AB8743"/>
  <c r="AB8744"/>
  <c r="AB8745"/>
  <c r="AB8746"/>
  <c r="AB8747"/>
  <c r="AB8748"/>
  <c r="AB8749"/>
  <c r="AB8750"/>
  <c r="AB8751"/>
  <c r="AB8752"/>
  <c r="AB8753"/>
  <c r="AB8754"/>
  <c r="AB8755"/>
  <c r="AB8756"/>
  <c r="AB8757"/>
  <c r="AB8758"/>
  <c r="AB8759"/>
  <c r="AB8760"/>
  <c r="P2430" i="3"/>
  <c r="P2429"/>
  <c r="P2428"/>
  <c r="P2427"/>
  <c r="P2426"/>
  <c r="P2425"/>
  <c r="P2424"/>
  <c r="P2423"/>
  <c r="P2422"/>
  <c r="P2421"/>
  <c r="P2420"/>
  <c r="P2419"/>
  <c r="P2418"/>
  <c r="P2417"/>
  <c r="P2416"/>
  <c r="P2415"/>
  <c r="P2414"/>
  <c r="P2413"/>
  <c r="P2412"/>
  <c r="P2411"/>
  <c r="P2410"/>
  <c r="P2409"/>
  <c r="P2408"/>
  <c r="P2407"/>
  <c r="P2406"/>
  <c r="P2405"/>
  <c r="P2404"/>
  <c r="P2403"/>
  <c r="P2402"/>
  <c r="P2401"/>
  <c r="P2400"/>
  <c r="P2399"/>
  <c r="P2398"/>
  <c r="P2397"/>
  <c r="P2396"/>
  <c r="P2395"/>
  <c r="P2394"/>
  <c r="P2393"/>
  <c r="P2392"/>
  <c r="P2391"/>
  <c r="P2390"/>
  <c r="P2389"/>
  <c r="P2388"/>
  <c r="P2387"/>
  <c r="P2386"/>
  <c r="P2385"/>
  <c r="P2384"/>
  <c r="P2383"/>
  <c r="P2382"/>
  <c r="P2381"/>
  <c r="P2380"/>
  <c r="P2379"/>
  <c r="P2378"/>
  <c r="P2377"/>
  <c r="P2376"/>
  <c r="P2375"/>
  <c r="P2374"/>
  <c r="P2373"/>
  <c r="P2372"/>
  <c r="P2371"/>
  <c r="P2370"/>
  <c r="P2369"/>
  <c r="P2368"/>
  <c r="P2367"/>
  <c r="P2366"/>
  <c r="P2365"/>
  <c r="P2364"/>
  <c r="P2363"/>
  <c r="P2362"/>
  <c r="P2361"/>
  <c r="P2360"/>
  <c r="P2359"/>
  <c r="P2358"/>
  <c r="P2357"/>
  <c r="P2356"/>
  <c r="P2355"/>
  <c r="P2354"/>
  <c r="P2353"/>
  <c r="P2352"/>
  <c r="P2351"/>
  <c r="P2350"/>
  <c r="P2349"/>
  <c r="P2348"/>
  <c r="P2347"/>
  <c r="P2346"/>
  <c r="P2345"/>
  <c r="P2344"/>
  <c r="P2343"/>
  <c r="P2342"/>
  <c r="P2341"/>
  <c r="P2340"/>
  <c r="P2339"/>
  <c r="P2338"/>
  <c r="P2337"/>
  <c r="P2336"/>
  <c r="P2335"/>
  <c r="P2334"/>
  <c r="P2333"/>
  <c r="P2332"/>
  <c r="P2331"/>
  <c r="P2330"/>
  <c r="P2329"/>
  <c r="P2328"/>
  <c r="P2327"/>
  <c r="P2326"/>
  <c r="P2325"/>
  <c r="P2324"/>
  <c r="P2322"/>
  <c r="P2321"/>
  <c r="P2320"/>
  <c r="P2319"/>
  <c r="P2318"/>
  <c r="P2317"/>
  <c r="P2316"/>
  <c r="P2315"/>
  <c r="P2314"/>
  <c r="P2313"/>
  <c r="P2312"/>
  <c r="P2311"/>
  <c r="P2310"/>
  <c r="P2309"/>
  <c r="P2308"/>
  <c r="P2307"/>
  <c r="P2306"/>
  <c r="P2305"/>
  <c r="P2304"/>
  <c r="P2303"/>
  <c r="P2302"/>
  <c r="P2301"/>
  <c r="P2300"/>
  <c r="P2299"/>
  <c r="P2298"/>
  <c r="P2295"/>
  <c r="P2290"/>
  <c r="P2289"/>
  <c r="P2288"/>
  <c r="P2287"/>
  <c r="P2286"/>
  <c r="P2285"/>
  <c r="P2284"/>
  <c r="P2283"/>
  <c r="P2282"/>
  <c r="P2281"/>
  <c r="P2280"/>
  <c r="P2279"/>
  <c r="P2278"/>
  <c r="P2277"/>
  <c r="P2276"/>
  <c r="P2275"/>
  <c r="P2274"/>
  <c r="P2273"/>
  <c r="P2272"/>
  <c r="P2271"/>
  <c r="P2270"/>
  <c r="P2269"/>
  <c r="P2268"/>
  <c r="P2267"/>
  <c r="P2266"/>
  <c r="P2265"/>
  <c r="P2264"/>
  <c r="P2263"/>
  <c r="P2262"/>
  <c r="P2261"/>
  <c r="P2260"/>
  <c r="P2257"/>
  <c r="P2256"/>
  <c r="P2255"/>
  <c r="P2254"/>
  <c r="P2253"/>
  <c r="P2252"/>
  <c r="P2248"/>
  <c r="P2247"/>
  <c r="P2246"/>
  <c r="P2245"/>
  <c r="P2244"/>
  <c r="P2243"/>
  <c r="P2242"/>
  <c r="P2240"/>
  <c r="P2239"/>
  <c r="P2237"/>
  <c r="P2236"/>
  <c r="P2235"/>
  <c r="P2234"/>
  <c r="P2233"/>
  <c r="P2232"/>
  <c r="P2231"/>
  <c r="P2230"/>
  <c r="P2229"/>
  <c r="P2228"/>
  <c r="P2227"/>
  <c r="P2226"/>
  <c r="P2225"/>
  <c r="P2224"/>
  <c r="P2223"/>
  <c r="P2222"/>
  <c r="P2221"/>
  <c r="P2220"/>
  <c r="P2219"/>
  <c r="P2218"/>
  <c r="P2217"/>
  <c r="P2216"/>
  <c r="P2215"/>
  <c r="P2214"/>
  <c r="P2213"/>
  <c r="P2212"/>
  <c r="P2211"/>
  <c r="P2210"/>
  <c r="P2209"/>
  <c r="P2208"/>
  <c r="P2207"/>
  <c r="P2206"/>
  <c r="P2205"/>
  <c r="P2204"/>
  <c r="P2203"/>
  <c r="P2202"/>
  <c r="P2201"/>
  <c r="P2200"/>
  <c r="P2199"/>
  <c r="P2198"/>
  <c r="P2197"/>
  <c r="P2196"/>
  <c r="P2195"/>
  <c r="P2194"/>
  <c r="P2193"/>
  <c r="P2192"/>
  <c r="P2191"/>
  <c r="P2190"/>
  <c r="P2189"/>
  <c r="P2188"/>
  <c r="P2187"/>
  <c r="P2186"/>
  <c r="P2185"/>
  <c r="P2184"/>
  <c r="P2183"/>
  <c r="P2182"/>
  <c r="P2181"/>
  <c r="P2180"/>
  <c r="P2179"/>
  <c r="P2178"/>
  <c r="P2177"/>
  <c r="P2176"/>
  <c r="P2175"/>
  <c r="P2174"/>
  <c r="P2173"/>
  <c r="P2172"/>
  <c r="P2171"/>
  <c r="P2170"/>
  <c r="P2169"/>
  <c r="P2168"/>
  <c r="P2167"/>
  <c r="P2166"/>
  <c r="P2165"/>
  <c r="P2164"/>
  <c r="P2163"/>
  <c r="P2162"/>
  <c r="P2161"/>
  <c r="P2160"/>
  <c r="P2159"/>
  <c r="P2158"/>
  <c r="P2157"/>
  <c r="P2156"/>
  <c r="P2155"/>
  <c r="P2154"/>
  <c r="P2153"/>
  <c r="P2152"/>
  <c r="P2151"/>
  <c r="P2150"/>
  <c r="P2149"/>
  <c r="P2148"/>
  <c r="P2147"/>
  <c r="P2146"/>
  <c r="P2145"/>
  <c r="P2144"/>
  <c r="P2143"/>
  <c r="P2142"/>
  <c r="P2141"/>
  <c r="P2140"/>
  <c r="P2139"/>
  <c r="P2138"/>
  <c r="P2137"/>
  <c r="P2136"/>
  <c r="P2135"/>
  <c r="P2134"/>
  <c r="P2133"/>
  <c r="P2132"/>
  <c r="P2131"/>
  <c r="P2130"/>
  <c r="P2129"/>
  <c r="P2128"/>
  <c r="P2127"/>
  <c r="P2126"/>
  <c r="P2125"/>
  <c r="P2124"/>
  <c r="P2123"/>
  <c r="P2122"/>
  <c r="P2121"/>
  <c r="P2120"/>
  <c r="P2119"/>
  <c r="P2118"/>
  <c r="P2117"/>
  <c r="P2116"/>
  <c r="P2115"/>
  <c r="P2114"/>
  <c r="P2113"/>
  <c r="P2112"/>
  <c r="P2111"/>
  <c r="P2110"/>
  <c r="P2109"/>
  <c r="P2108"/>
  <c r="P2107"/>
  <c r="P2106"/>
  <c r="P2105"/>
  <c r="P2104"/>
  <c r="P2103"/>
  <c r="P2102"/>
  <c r="P2101"/>
  <c r="P2100"/>
  <c r="P2099"/>
  <c r="P2098"/>
  <c r="P2097"/>
  <c r="P2096"/>
  <c r="P2095"/>
  <c r="P2094"/>
  <c r="P2093"/>
  <c r="P2092"/>
  <c r="P2091"/>
  <c r="P2090"/>
  <c r="P2089"/>
  <c r="P2088"/>
  <c r="P2087"/>
  <c r="P2086"/>
  <c r="P2085"/>
  <c r="P2084"/>
  <c r="P2083"/>
  <c r="P2082"/>
  <c r="P2081"/>
  <c r="P2080"/>
  <c r="P2079"/>
  <c r="P2078"/>
  <c r="P2077"/>
  <c r="P2076"/>
  <c r="P2075"/>
  <c r="P2074"/>
  <c r="P2073"/>
  <c r="P2072"/>
  <c r="P2071"/>
  <c r="P2070"/>
  <c r="P2069"/>
  <c r="P2068"/>
  <c r="P2067"/>
  <c r="P2066"/>
  <c r="P2065"/>
  <c r="P2064"/>
  <c r="P2063"/>
  <c r="P2062"/>
  <c r="P2060"/>
  <c r="P2059"/>
  <c r="P2058"/>
  <c r="P2057"/>
  <c r="P2056"/>
  <c r="P2055"/>
  <c r="P2054"/>
  <c r="P2053"/>
  <c r="P2052"/>
  <c r="P2051"/>
  <c r="P2050"/>
  <c r="P2049"/>
  <c r="P2048"/>
  <c r="P2047"/>
  <c r="P2046"/>
  <c r="P2045"/>
  <c r="P2044"/>
  <c r="P2043"/>
  <c r="P2042"/>
  <c r="P2041"/>
  <c r="P2040"/>
  <c r="P2039"/>
  <c r="P2038"/>
  <c r="P2037"/>
  <c r="P2036"/>
  <c r="P2035"/>
  <c r="P2034"/>
  <c r="P2033"/>
  <c r="P2032"/>
  <c r="P2031"/>
  <c r="P2030"/>
  <c r="P2029"/>
  <c r="P2028"/>
  <c r="P2027"/>
  <c r="P2026"/>
  <c r="P2025"/>
  <c r="P2024"/>
  <c r="P2023"/>
  <c r="P2022"/>
  <c r="P2021"/>
  <c r="P2020"/>
  <c r="P2019"/>
  <c r="P2018"/>
  <c r="P2017"/>
  <c r="P2016"/>
  <c r="P2015"/>
  <c r="P2014"/>
  <c r="P2013"/>
  <c r="P2012"/>
  <c r="P2011"/>
  <c r="P2010"/>
  <c r="P2009"/>
  <c r="P2008"/>
  <c r="P2007"/>
  <c r="P2006"/>
  <c r="P2005"/>
  <c r="P2004"/>
  <c r="P2003"/>
  <c r="P2002"/>
  <c r="P2001"/>
  <c r="P2000"/>
  <c r="P1999"/>
  <c r="P1998"/>
  <c r="P1997"/>
  <c r="P1996"/>
  <c r="P1995"/>
  <c r="P1994"/>
  <c r="P1993"/>
  <c r="P1992"/>
  <c r="P1991"/>
  <c r="P1990"/>
  <c r="P1989"/>
  <c r="P1988"/>
  <c r="P1987"/>
  <c r="P1986"/>
  <c r="P1985"/>
  <c r="P1984"/>
  <c r="P1983"/>
  <c r="P1982"/>
  <c r="P1981"/>
  <c r="P1980"/>
  <c r="P1979"/>
  <c r="P1978"/>
  <c r="P1977"/>
  <c r="P1975"/>
  <c r="P1965"/>
  <c r="P1964"/>
  <c r="P1963"/>
  <c r="P1962"/>
  <c r="P1961"/>
  <c r="P1960"/>
  <c r="P1959"/>
  <c r="P1958"/>
  <c r="P1957"/>
  <c r="P1956"/>
  <c r="P1955"/>
  <c r="P1954"/>
  <c r="P1953"/>
  <c r="P1952"/>
  <c r="P1951"/>
  <c r="P1950"/>
  <c r="P1949"/>
  <c r="P1948"/>
  <c r="P1947"/>
  <c r="P1946"/>
  <c r="P1945"/>
  <c r="P1944"/>
  <c r="P1943"/>
  <c r="P1942"/>
  <c r="P1941"/>
  <c r="P1940"/>
  <c r="P1939"/>
  <c r="P1938"/>
  <c r="P1937"/>
  <c r="P1936"/>
  <c r="P1935"/>
  <c r="P1934"/>
  <c r="P1932"/>
  <c r="P1930"/>
  <c r="P1929"/>
  <c r="P1927"/>
  <c r="P1926"/>
  <c r="P1925"/>
  <c r="P1924"/>
  <c r="P1923"/>
  <c r="P1922"/>
  <c r="P1921"/>
  <c r="P1920"/>
  <c r="P1919"/>
  <c r="P1918"/>
  <c r="P1917"/>
  <c r="P1916"/>
  <c r="P1915"/>
  <c r="P1914"/>
  <c r="P1913"/>
  <c r="P1912"/>
  <c r="P1911"/>
  <c r="P1910"/>
  <c r="P1908"/>
  <c r="P1907"/>
  <c r="P1906"/>
  <c r="P1905"/>
  <c r="P1904"/>
  <c r="P1903"/>
  <c r="P1902"/>
  <c r="P1901"/>
  <c r="P1900"/>
  <c r="P1899"/>
  <c r="P1898"/>
  <c r="P1897"/>
  <c r="P1896"/>
  <c r="P1895"/>
  <c r="P1893"/>
  <c r="P1892"/>
  <c r="P1891"/>
  <c r="P1890"/>
  <c r="P1889"/>
  <c r="P1888"/>
  <c r="P1887"/>
  <c r="P1885"/>
  <c r="P1884"/>
  <c r="P1883"/>
  <c r="P1882"/>
  <c r="P1881"/>
  <c r="P1880"/>
  <c r="P1879"/>
  <c r="P1878"/>
  <c r="P1877"/>
  <c r="P1876"/>
  <c r="P1875"/>
  <c r="P1874"/>
  <c r="P1873"/>
  <c r="P1872"/>
  <c r="P1871"/>
  <c r="P1870"/>
  <c r="P1869"/>
  <c r="P1868"/>
  <c r="P1866"/>
  <c r="P1865"/>
  <c r="P1864"/>
  <c r="P1863"/>
  <c r="P1862"/>
  <c r="P1861"/>
  <c r="P1860"/>
  <c r="P1859"/>
  <c r="P1858"/>
  <c r="P1857"/>
  <c r="P1856"/>
  <c r="P1855"/>
  <c r="P1854"/>
  <c r="P1853"/>
  <c r="P1852"/>
  <c r="P1851"/>
  <c r="P1850"/>
  <c r="P1849"/>
  <c r="P1848"/>
  <c r="P1847"/>
  <c r="P1846"/>
  <c r="P1845"/>
  <c r="P1844"/>
  <c r="P1843"/>
  <c r="P1842"/>
  <c r="P1841"/>
  <c r="P1840"/>
  <c r="P1839"/>
  <c r="P1838"/>
  <c r="P1837"/>
  <c r="P1836"/>
  <c r="P1835"/>
  <c r="P1834"/>
  <c r="P1833"/>
  <c r="P1832"/>
  <c r="P1831"/>
  <c r="P1830"/>
  <c r="P1828"/>
  <c r="P1827"/>
  <c r="P1826"/>
  <c r="P1825"/>
  <c r="P1824"/>
  <c r="P1823"/>
  <c r="P1822"/>
  <c r="P1821"/>
  <c r="P1820"/>
  <c r="P1818"/>
  <c r="P1817"/>
  <c r="P1816"/>
  <c r="P1815"/>
  <c r="P1814"/>
  <c r="P1813"/>
  <c r="P1812"/>
  <c r="P1811"/>
  <c r="P1810"/>
  <c r="P1809"/>
  <c r="P1808"/>
  <c r="P1807"/>
  <c r="P1806"/>
  <c r="P1805"/>
  <c r="P1804"/>
  <c r="P1803"/>
  <c r="P1801"/>
  <c r="P1800"/>
  <c r="P1799"/>
  <c r="P1798"/>
  <c r="P1797"/>
  <c r="P1796"/>
  <c r="P1795"/>
  <c r="P1794"/>
  <c r="P1793"/>
  <c r="P1792"/>
  <c r="P1791"/>
  <c r="P1790"/>
  <c r="P1789"/>
  <c r="P1788"/>
  <c r="P1787"/>
  <c r="P1786"/>
  <c r="P1785"/>
  <c r="P1784"/>
  <c r="P1783"/>
  <c r="P1782"/>
  <c r="P1781"/>
  <c r="P1780"/>
  <c r="P1779"/>
  <c r="P1778"/>
  <c r="P1777"/>
  <c r="P1776"/>
  <c r="P1775"/>
  <c r="P1774"/>
  <c r="P1773"/>
  <c r="P1772"/>
  <c r="P1771"/>
  <c r="P1770"/>
  <c r="P1769"/>
  <c r="P1768"/>
  <c r="P1767"/>
  <c r="P1766"/>
  <c r="P1765"/>
  <c r="P1764"/>
  <c r="P1763"/>
  <c r="P1762"/>
  <c r="P1761"/>
  <c r="P1758"/>
  <c r="P1757"/>
  <c r="P1756"/>
  <c r="P1755"/>
  <c r="P1754"/>
  <c r="P1753"/>
  <c r="P1752"/>
  <c r="P1750"/>
  <c r="P1749"/>
  <c r="P1748"/>
  <c r="P1747"/>
  <c r="P1746"/>
  <c r="P1745"/>
  <c r="P1744"/>
  <c r="P1743"/>
  <c r="P1742"/>
  <c r="P1741"/>
  <c r="P1739"/>
  <c r="P1738"/>
  <c r="P1737"/>
  <c r="P1736"/>
  <c r="P1735"/>
  <c r="P1734"/>
  <c r="P1733"/>
  <c r="P1732"/>
  <c r="P1731"/>
  <c r="P1730"/>
  <c r="P1729"/>
  <c r="P1728"/>
  <c r="P1727"/>
  <c r="P1726"/>
  <c r="P1724"/>
  <c r="P1723"/>
  <c r="P1722"/>
  <c r="P1721"/>
  <c r="P1720"/>
  <c r="P1718"/>
  <c r="P1717"/>
  <c r="P1716"/>
  <c r="P1715"/>
  <c r="P1714"/>
  <c r="P1713"/>
  <c r="P1712"/>
  <c r="P1711"/>
  <c r="P1710"/>
  <c r="P1709"/>
  <c r="P1708"/>
  <c r="P1707"/>
  <c r="P1706"/>
  <c r="P1705"/>
  <c r="P1704"/>
  <c r="P1703"/>
  <c r="P1702"/>
  <c r="P1701"/>
  <c r="P1700"/>
  <c r="P1699"/>
  <c r="P1698"/>
  <c r="P1697"/>
  <c r="P1696"/>
  <c r="P1695"/>
  <c r="P1694"/>
  <c r="P1693"/>
  <c r="P1692"/>
  <c r="P1691"/>
  <c r="P1690"/>
  <c r="P1689"/>
  <c r="P1688"/>
  <c r="P1687"/>
  <c r="P1686"/>
  <c r="P1685"/>
  <c r="P1684"/>
  <c r="P1683"/>
  <c r="P1682"/>
  <c r="P1681"/>
  <c r="P1680"/>
  <c r="P1679"/>
  <c r="P1678"/>
  <c r="P1677"/>
  <c r="P1676"/>
  <c r="P1675"/>
  <c r="P1674"/>
  <c r="P1673"/>
  <c r="P1672"/>
  <c r="P1671"/>
  <c r="P1670"/>
  <c r="P1669"/>
  <c r="P1668"/>
  <c r="P1667"/>
  <c r="P1666"/>
  <c r="P1665"/>
  <c r="P1664"/>
  <c r="P1663"/>
  <c r="P1662"/>
  <c r="P1661"/>
  <c r="P1660"/>
  <c r="P1659"/>
  <c r="P1658"/>
  <c r="P1657"/>
  <c r="P1656"/>
  <c r="P1655"/>
  <c r="P1654"/>
  <c r="P1653"/>
  <c r="P1652"/>
  <c r="P1651"/>
  <c r="P1650"/>
  <c r="P1649"/>
  <c r="P1648"/>
  <c r="P1647"/>
  <c r="P1646"/>
  <c r="P1645"/>
  <c r="P1644"/>
  <c r="P1643"/>
  <c r="P1642"/>
  <c r="P1641"/>
  <c r="P1640"/>
  <c r="P1639"/>
  <c r="P1638"/>
  <c r="P1637"/>
  <c r="P1636"/>
  <c r="P1635"/>
  <c r="P1634"/>
  <c r="P1633"/>
  <c r="P1632"/>
  <c r="P1631"/>
  <c r="P1630"/>
  <c r="P1629"/>
  <c r="P1628"/>
  <c r="P1627"/>
  <c r="P1626"/>
  <c r="P1625"/>
  <c r="P1624"/>
  <c r="P1623"/>
  <c r="P1622"/>
  <c r="P1620"/>
  <c r="P1619"/>
  <c r="P1618"/>
  <c r="P1617"/>
  <c r="P1616"/>
  <c r="P1615"/>
  <c r="P1614"/>
  <c r="P1613"/>
  <c r="P1611"/>
  <c r="P1610"/>
  <c r="P1608"/>
  <c r="P1606"/>
  <c r="P1605"/>
  <c r="P1603"/>
  <c r="P1602"/>
  <c r="P1601"/>
  <c r="P1600"/>
  <c r="P1599"/>
  <c r="P1598"/>
  <c r="P1597"/>
  <c r="P1596"/>
  <c r="P1595"/>
  <c r="P1594"/>
  <c r="P1593"/>
  <c r="P1592"/>
  <c r="P1591"/>
  <c r="P1590"/>
  <c r="P1589"/>
  <c r="P1588"/>
  <c r="P1587"/>
  <c r="P1586"/>
  <c r="P1585"/>
  <c r="P1584"/>
  <c r="P1583"/>
  <c r="P1582"/>
  <c r="P1581"/>
  <c r="P1580"/>
  <c r="P1579"/>
  <c r="P1578"/>
  <c r="P1577"/>
  <c r="P1576"/>
  <c r="P1575"/>
  <c r="P1574"/>
  <c r="P1573"/>
  <c r="P1572"/>
  <c r="P1569"/>
  <c r="P1568"/>
  <c r="P1566"/>
  <c r="P1565"/>
  <c r="P1564"/>
  <c r="P1562"/>
  <c r="P1561"/>
  <c r="P1559"/>
  <c r="P1558"/>
  <c r="P1557"/>
  <c r="P1556"/>
  <c r="P1555"/>
  <c r="P1554"/>
  <c r="P1553"/>
  <c r="P1552"/>
  <c r="P1551"/>
  <c r="P1550"/>
  <c r="P1549"/>
  <c r="P1548"/>
  <c r="P1547"/>
  <c r="P1546"/>
  <c r="P1545"/>
  <c r="P1544"/>
  <c r="P1543"/>
  <c r="P1542"/>
  <c r="P1541"/>
  <c r="P1540"/>
  <c r="P1538"/>
  <c r="P1537"/>
  <c r="P1536"/>
  <c r="P1535"/>
  <c r="P1534"/>
  <c r="P1532"/>
  <c r="P1531"/>
  <c r="P1530"/>
  <c r="P1529"/>
  <c r="P1528"/>
  <c r="P1526"/>
  <c r="P1525"/>
  <c r="P1524"/>
  <c r="P1523"/>
  <c r="P1522"/>
  <c r="P1521"/>
  <c r="P1520"/>
  <c r="P1519"/>
  <c r="P1518"/>
  <c r="P1517"/>
  <c r="P1516"/>
  <c r="P1515"/>
  <c r="P1514"/>
  <c r="P1513"/>
  <c r="P1512"/>
  <c r="P1511"/>
  <c r="P1510"/>
  <c r="P1509"/>
  <c r="P1507"/>
  <c r="P1506"/>
  <c r="P1505"/>
  <c r="P1501"/>
  <c r="P1500"/>
  <c r="P1499"/>
  <c r="P1498"/>
  <c r="P1497"/>
  <c r="P1495"/>
  <c r="P1494"/>
  <c r="P1493"/>
  <c r="P1492"/>
  <c r="P1491"/>
  <c r="P1490"/>
  <c r="P1489"/>
  <c r="P1488"/>
  <c r="P1487"/>
  <c r="P1486"/>
  <c r="P1485"/>
  <c r="P1484"/>
  <c r="P1483"/>
  <c r="P1481"/>
  <c r="P1480"/>
  <c r="P1479"/>
  <c r="P1478"/>
  <c r="P1477"/>
  <c r="P1476"/>
  <c r="P1475"/>
  <c r="K47" i="6"/>
  <c r="U1"/>
  <c r="V1" s="1"/>
  <c r="AM46"/>
  <c r="U35"/>
  <c r="U37" s="1"/>
  <c r="X31"/>
  <c r="R28"/>
  <c r="R30" s="1"/>
  <c r="R31" s="1"/>
  <c r="Q26"/>
  <c r="S19" i="5"/>
  <c r="S18"/>
  <c r="S17"/>
  <c r="S16"/>
  <c r="S15"/>
  <c r="S14"/>
  <c r="S13"/>
  <c r="S12"/>
  <c r="S11"/>
  <c r="S10"/>
  <c r="S9"/>
  <c r="S8"/>
  <c r="S7"/>
  <c r="S6"/>
  <c r="S5"/>
  <c r="S4"/>
  <c r="S3"/>
  <c r="Y1" i="6"/>
  <c r="AE3549" i="3" l="1"/>
  <c r="M3549" s="1"/>
  <c r="AE3559"/>
  <c r="M3559" s="1"/>
  <c r="AE3543"/>
  <c r="M3543" s="1"/>
  <c r="AE3552"/>
  <c r="M3552" s="1"/>
  <c r="AE3536"/>
  <c r="M3536" s="1"/>
  <c r="AE3558"/>
  <c r="M3558" s="1"/>
  <c r="AE3542"/>
  <c r="M3542" s="1"/>
  <c r="AE3553"/>
  <c r="M3553" s="1"/>
  <c r="AE3537"/>
  <c r="M3537" s="1"/>
  <c r="AE3547"/>
  <c r="M3547" s="1"/>
  <c r="AE3556"/>
  <c r="M3556" s="1"/>
  <c r="AE3540"/>
  <c r="M3540" s="1"/>
  <c r="AE3562"/>
  <c r="M3562" s="1"/>
  <c r="AE3546"/>
  <c r="M3546" s="1"/>
  <c r="AE3535"/>
  <c r="M3535" s="1"/>
  <c r="AE3557"/>
  <c r="M3557" s="1"/>
  <c r="AE3541"/>
  <c r="M3541" s="1"/>
  <c r="AE3551"/>
  <c r="M3551" s="1"/>
  <c r="AE3560"/>
  <c r="M3560" s="1"/>
  <c r="AE3544"/>
  <c r="M3544" s="1"/>
  <c r="AE3533"/>
  <c r="M3533" s="1"/>
  <c r="AE3550"/>
  <c r="M3550" s="1"/>
  <c r="AE3534"/>
  <c r="M3534" s="1"/>
  <c r="AE3561"/>
  <c r="M3561" s="1"/>
  <c r="AE3545"/>
  <c r="M3545" s="1"/>
  <c r="AE3555"/>
  <c r="M3555" s="1"/>
  <c r="AE3539"/>
  <c r="M3539" s="1"/>
  <c r="AE3548"/>
  <c r="M3548" s="1"/>
  <c r="AE3532"/>
  <c r="M3532" s="1"/>
  <c r="AE3554"/>
  <c r="M3554" s="1"/>
  <c r="AE3538"/>
  <c r="M3538" s="1"/>
  <c r="AE3526"/>
  <c r="M3526" s="1"/>
  <c r="AE3519"/>
  <c r="M3519" s="1"/>
  <c r="AE3503"/>
  <c r="M3503" s="1"/>
  <c r="AE3487"/>
  <c r="M3487" s="1"/>
  <c r="AE3471"/>
  <c r="M3471" s="1"/>
  <c r="AE3455"/>
  <c r="M3455" s="1"/>
  <c r="AE3439"/>
  <c r="M3439" s="1"/>
  <c r="AE3423"/>
  <c r="M3423" s="1"/>
  <c r="AE3407"/>
  <c r="M3407" s="1"/>
  <c r="AE3391"/>
  <c r="M3391" s="1"/>
  <c r="AE3375"/>
  <c r="M3375" s="1"/>
  <c r="AE3359"/>
  <c r="M3359" s="1"/>
  <c r="AE3516"/>
  <c r="M3516" s="1"/>
  <c r="AE3500"/>
  <c r="M3500" s="1"/>
  <c r="AE3484"/>
  <c r="M3484" s="1"/>
  <c r="AE3468"/>
  <c r="M3468" s="1"/>
  <c r="AE3452"/>
  <c r="M3452" s="1"/>
  <c r="AE3436"/>
  <c r="M3436" s="1"/>
  <c r="AE3420"/>
  <c r="M3420" s="1"/>
  <c r="AE3404"/>
  <c r="M3404" s="1"/>
  <c r="AE3388"/>
  <c r="M3388" s="1"/>
  <c r="AE3372"/>
  <c r="M3372" s="1"/>
  <c r="AE3356"/>
  <c r="M3356" s="1"/>
  <c r="AE3505"/>
  <c r="M3505" s="1"/>
  <c r="AE3489"/>
  <c r="M3489" s="1"/>
  <c r="AE3473"/>
  <c r="M3473" s="1"/>
  <c r="AE3457"/>
  <c r="M3457" s="1"/>
  <c r="AE3441"/>
  <c r="M3441" s="1"/>
  <c r="AE3425"/>
  <c r="M3425" s="1"/>
  <c r="AE3409"/>
  <c r="M3409" s="1"/>
  <c r="AE3393"/>
  <c r="M3393" s="1"/>
  <c r="AE3377"/>
  <c r="M3377" s="1"/>
  <c r="AE3361"/>
  <c r="M3361" s="1"/>
  <c r="AE3521"/>
  <c r="M3521" s="1"/>
  <c r="AE3514"/>
  <c r="M3514" s="1"/>
  <c r="AE3498"/>
  <c r="M3498" s="1"/>
  <c r="AE3482"/>
  <c r="M3482" s="1"/>
  <c r="AE3466"/>
  <c r="M3466" s="1"/>
  <c r="AE3450"/>
  <c r="M3450" s="1"/>
  <c r="AE3434"/>
  <c r="M3434" s="1"/>
  <c r="AE3418"/>
  <c r="M3418" s="1"/>
  <c r="AE3402"/>
  <c r="M3402" s="1"/>
  <c r="AE3386"/>
  <c r="M3386" s="1"/>
  <c r="AE3370"/>
  <c r="M3370" s="1"/>
  <c r="AE3354"/>
  <c r="M3354" s="1"/>
  <c r="AE3374"/>
  <c r="M3374" s="1"/>
  <c r="AE3362"/>
  <c r="M3362" s="1"/>
  <c r="AE3513"/>
  <c r="M3513" s="1"/>
  <c r="AE3523"/>
  <c r="M3523" s="1"/>
  <c r="AE3507"/>
  <c r="M3507" s="1"/>
  <c r="AE3491"/>
  <c r="M3491" s="1"/>
  <c r="AE3475"/>
  <c r="M3475" s="1"/>
  <c r="AE3459"/>
  <c r="M3459" s="1"/>
  <c r="AE3443"/>
  <c r="M3443" s="1"/>
  <c r="AE3427"/>
  <c r="M3427" s="1"/>
  <c r="AE3411"/>
  <c r="M3411" s="1"/>
  <c r="AE3395"/>
  <c r="M3395" s="1"/>
  <c r="AE3379"/>
  <c r="M3379" s="1"/>
  <c r="AE3363"/>
  <c r="M3363" s="1"/>
  <c r="AE3520"/>
  <c r="M3520" s="1"/>
  <c r="AE3504"/>
  <c r="M3504" s="1"/>
  <c r="AE3488"/>
  <c r="M3488" s="1"/>
  <c r="AE3472"/>
  <c r="M3472" s="1"/>
  <c r="AE3456"/>
  <c r="M3456" s="1"/>
  <c r="AE3440"/>
  <c r="M3440" s="1"/>
  <c r="AE3424"/>
  <c r="M3424" s="1"/>
  <c r="AE3408"/>
  <c r="M3408" s="1"/>
  <c r="AE3392"/>
  <c r="M3392" s="1"/>
  <c r="AE3376"/>
  <c r="M3376" s="1"/>
  <c r="AE3360"/>
  <c r="M3360" s="1"/>
  <c r="AE3509"/>
  <c r="M3509" s="1"/>
  <c r="AE3493"/>
  <c r="M3493" s="1"/>
  <c r="AE3477"/>
  <c r="M3477" s="1"/>
  <c r="AE3461"/>
  <c r="M3461" s="1"/>
  <c r="AE3445"/>
  <c r="M3445" s="1"/>
  <c r="AE3429"/>
  <c r="M3429" s="1"/>
  <c r="AE3413"/>
  <c r="M3413" s="1"/>
  <c r="AE3397"/>
  <c r="M3397" s="1"/>
  <c r="AE3381"/>
  <c r="M3381" s="1"/>
  <c r="AE3365"/>
  <c r="M3365" s="1"/>
  <c r="AE3529"/>
  <c r="M3529" s="1"/>
  <c r="AE3518"/>
  <c r="M3518" s="1"/>
  <c r="AE3502"/>
  <c r="M3502" s="1"/>
  <c r="AE3486"/>
  <c r="M3486" s="1"/>
  <c r="AE3470"/>
  <c r="M3470" s="1"/>
  <c r="AE3454"/>
  <c r="M3454" s="1"/>
  <c r="AE3438"/>
  <c r="M3438" s="1"/>
  <c r="AE3422"/>
  <c r="M3422" s="1"/>
  <c r="AE3406"/>
  <c r="M3406" s="1"/>
  <c r="AE3358"/>
  <c r="M3358" s="1"/>
  <c r="AE3525"/>
  <c r="M3525" s="1"/>
  <c r="AE3527"/>
  <c r="M3527" s="1"/>
  <c r="AE3511"/>
  <c r="M3511" s="1"/>
  <c r="AE3495"/>
  <c r="M3495" s="1"/>
  <c r="AE3479"/>
  <c r="M3479" s="1"/>
  <c r="AE3463"/>
  <c r="M3463" s="1"/>
  <c r="AE3447"/>
  <c r="M3447" s="1"/>
  <c r="AE3431"/>
  <c r="M3431" s="1"/>
  <c r="AE3415"/>
  <c r="M3415" s="1"/>
  <c r="AE3399"/>
  <c r="M3399" s="1"/>
  <c r="AE3383"/>
  <c r="M3383" s="1"/>
  <c r="AE3367"/>
  <c r="M3367" s="1"/>
  <c r="AE3528"/>
  <c r="M3528" s="1"/>
  <c r="AE3508"/>
  <c r="M3508" s="1"/>
  <c r="AE3492"/>
  <c r="M3492" s="1"/>
  <c r="AE3476"/>
  <c r="M3476" s="1"/>
  <c r="AE3460"/>
  <c r="M3460" s="1"/>
  <c r="AE3444"/>
  <c r="M3444" s="1"/>
  <c r="AE3428"/>
  <c r="M3428" s="1"/>
  <c r="AE3412"/>
  <c r="M3412" s="1"/>
  <c r="AE3396"/>
  <c r="M3396" s="1"/>
  <c r="AE3380"/>
  <c r="M3380" s="1"/>
  <c r="AE3364"/>
  <c r="M3364" s="1"/>
  <c r="AE3517"/>
  <c r="M3517" s="1"/>
  <c r="AE3497"/>
  <c r="M3497" s="1"/>
  <c r="AE3481"/>
  <c r="M3481" s="1"/>
  <c r="AE3465"/>
  <c r="M3465" s="1"/>
  <c r="AE3449"/>
  <c r="M3449" s="1"/>
  <c r="AE3433"/>
  <c r="M3433" s="1"/>
  <c r="AE3417"/>
  <c r="M3417" s="1"/>
  <c r="AE3401"/>
  <c r="M3401" s="1"/>
  <c r="AE3385"/>
  <c r="M3385" s="1"/>
  <c r="AE3369"/>
  <c r="M3369" s="1"/>
  <c r="AE3353"/>
  <c r="M3353" s="1"/>
  <c r="AE3522"/>
  <c r="M3522" s="1"/>
  <c r="AE3506"/>
  <c r="M3506" s="1"/>
  <c r="AE3490"/>
  <c r="M3490" s="1"/>
  <c r="AE3474"/>
  <c r="M3474" s="1"/>
  <c r="AE3458"/>
  <c r="M3458" s="1"/>
  <c r="AE3442"/>
  <c r="M3442" s="1"/>
  <c r="AE3426"/>
  <c r="M3426" s="1"/>
  <c r="AE3410"/>
  <c r="M3410" s="1"/>
  <c r="AE3394"/>
  <c r="M3394" s="1"/>
  <c r="AE3524"/>
  <c r="M3524" s="1"/>
  <c r="AE3531"/>
  <c r="M3531" s="1"/>
  <c r="AE3515"/>
  <c r="M3515" s="1"/>
  <c r="AE3499"/>
  <c r="M3499" s="1"/>
  <c r="AE3483"/>
  <c r="M3483" s="1"/>
  <c r="AE3467"/>
  <c r="M3467" s="1"/>
  <c r="AE3451"/>
  <c r="M3451" s="1"/>
  <c r="AE3435"/>
  <c r="M3435" s="1"/>
  <c r="AE3419"/>
  <c r="M3419" s="1"/>
  <c r="AE3403"/>
  <c r="M3403" s="1"/>
  <c r="AE3387"/>
  <c r="M3387" s="1"/>
  <c r="AE3371"/>
  <c r="M3371" s="1"/>
  <c r="AE3355"/>
  <c r="M3355" s="1"/>
  <c r="AE3512"/>
  <c r="M3512" s="1"/>
  <c r="AE3496"/>
  <c r="M3496" s="1"/>
  <c r="AE3480"/>
  <c r="M3480" s="1"/>
  <c r="AE3464"/>
  <c r="M3464" s="1"/>
  <c r="AE3448"/>
  <c r="M3448" s="1"/>
  <c r="AE3432"/>
  <c r="M3432" s="1"/>
  <c r="AE3416"/>
  <c r="M3416" s="1"/>
  <c r="AE3400"/>
  <c r="M3400" s="1"/>
  <c r="AE3384"/>
  <c r="M3384" s="1"/>
  <c r="AE3368"/>
  <c r="M3368" s="1"/>
  <c r="AE3352"/>
  <c r="M3352" s="1"/>
  <c r="AE3501"/>
  <c r="M3501" s="1"/>
  <c r="AE3485"/>
  <c r="M3485" s="1"/>
  <c r="AE3469"/>
  <c r="M3469" s="1"/>
  <c r="AE3453"/>
  <c r="M3453" s="1"/>
  <c r="AE3437"/>
  <c r="M3437" s="1"/>
  <c r="AE3421"/>
  <c r="M3421" s="1"/>
  <c r="AE3405"/>
  <c r="M3405" s="1"/>
  <c r="AE3389"/>
  <c r="M3389" s="1"/>
  <c r="AE3373"/>
  <c r="M3373" s="1"/>
  <c r="AE3357"/>
  <c r="M3357" s="1"/>
  <c r="AE3530"/>
  <c r="M3530" s="1"/>
  <c r="AE3510"/>
  <c r="M3510" s="1"/>
  <c r="AE3494"/>
  <c r="M3494" s="1"/>
  <c r="AE3478"/>
  <c r="M3478" s="1"/>
  <c r="AE3462"/>
  <c r="M3462" s="1"/>
  <c r="AE3446"/>
  <c r="M3446" s="1"/>
  <c r="AE3430"/>
  <c r="M3430" s="1"/>
  <c r="AE3414"/>
  <c r="M3414" s="1"/>
  <c r="AE3398"/>
  <c r="M3398" s="1"/>
  <c r="AE3382"/>
  <c r="M3382" s="1"/>
  <c r="AE3366"/>
  <c r="M3366" s="1"/>
  <c r="AE3390"/>
  <c r="M3390" s="1"/>
  <c r="AE3378"/>
  <c r="M3378" s="1"/>
  <c r="AE3314"/>
  <c r="M3314" s="1"/>
  <c r="AE3316"/>
  <c r="M3316" s="1"/>
  <c r="AE89"/>
  <c r="M89" s="1"/>
  <c r="AE3351"/>
  <c r="M3351" s="1"/>
  <c r="AE3349"/>
  <c r="M3349" s="1"/>
  <c r="AE3347"/>
  <c r="M3347" s="1"/>
  <c r="AE3345"/>
  <c r="M3345" s="1"/>
  <c r="AE3343"/>
  <c r="M3343" s="1"/>
  <c r="AE3341"/>
  <c r="M3341" s="1"/>
  <c r="AE3339"/>
  <c r="M3339" s="1"/>
  <c r="AE3337"/>
  <c r="M3337" s="1"/>
  <c r="AE3335"/>
  <c r="M3335" s="1"/>
  <c r="AE3333"/>
  <c r="M3333" s="1"/>
  <c r="AE3331"/>
  <c r="M3331" s="1"/>
  <c r="AE3329"/>
  <c r="M3329" s="1"/>
  <c r="AE3324"/>
  <c r="M3324" s="1"/>
  <c r="AE3322"/>
  <c r="M3322" s="1"/>
  <c r="AE3078"/>
  <c r="M3078" s="1"/>
  <c r="AE3090"/>
  <c r="M3090" s="1"/>
  <c r="AE3106"/>
  <c r="M3106" s="1"/>
  <c r="AE3122"/>
  <c r="M3122" s="1"/>
  <c r="AE3138"/>
  <c r="M3138" s="1"/>
  <c r="AE3154"/>
  <c r="M3154" s="1"/>
  <c r="AE3170"/>
  <c r="M3170" s="1"/>
  <c r="AE3186"/>
  <c r="M3186" s="1"/>
  <c r="AE3192"/>
  <c r="M3192" s="1"/>
  <c r="AE3198"/>
  <c r="M3198" s="1"/>
  <c r="AE3218"/>
  <c r="M3218" s="1"/>
  <c r="AE3224"/>
  <c r="M3224" s="1"/>
  <c r="AE3230"/>
  <c r="M3230" s="1"/>
  <c r="AE3076"/>
  <c r="M3076" s="1"/>
  <c r="AE3088"/>
  <c r="M3088" s="1"/>
  <c r="AE3104"/>
  <c r="M3104" s="1"/>
  <c r="AE3120"/>
  <c r="M3120" s="1"/>
  <c r="AE3136"/>
  <c r="M3136" s="1"/>
  <c r="AE3152"/>
  <c r="M3152" s="1"/>
  <c r="AE3168"/>
  <c r="M3168" s="1"/>
  <c r="AE3184"/>
  <c r="M3184" s="1"/>
  <c r="AE3190"/>
  <c r="M3190" s="1"/>
  <c r="AE3210"/>
  <c r="M3210" s="1"/>
  <c r="AE3216"/>
  <c r="M3216" s="1"/>
  <c r="AE3222"/>
  <c r="M3222" s="1"/>
  <c r="AE3242"/>
  <c r="M3242" s="1"/>
  <c r="AE3244"/>
  <c r="M3244" s="1"/>
  <c r="AE3246"/>
  <c r="M3246" s="1"/>
  <c r="AE3248"/>
  <c r="M3248" s="1"/>
  <c r="AE3250"/>
  <c r="M3250" s="1"/>
  <c r="AE3252"/>
  <c r="M3252" s="1"/>
  <c r="AE3254"/>
  <c r="M3254" s="1"/>
  <c r="AE3256"/>
  <c r="M3256" s="1"/>
  <c r="AE3258"/>
  <c r="M3258" s="1"/>
  <c r="AE3260"/>
  <c r="M3260" s="1"/>
  <c r="AE3262"/>
  <c r="M3262" s="1"/>
  <c r="AE3264"/>
  <c r="M3264" s="1"/>
  <c r="AE3266"/>
  <c r="M3266" s="1"/>
  <c r="AE3268"/>
  <c r="M3268" s="1"/>
  <c r="AE3270"/>
  <c r="M3270" s="1"/>
  <c r="AE3272"/>
  <c r="M3272" s="1"/>
  <c r="AE3274"/>
  <c r="M3274" s="1"/>
  <c r="AE3276"/>
  <c r="M3276" s="1"/>
  <c r="AE3278"/>
  <c r="M3278" s="1"/>
  <c r="AE3280"/>
  <c r="M3280" s="1"/>
  <c r="AE3282"/>
  <c r="M3282" s="1"/>
  <c r="AE3284"/>
  <c r="M3284" s="1"/>
  <c r="AE3286"/>
  <c r="M3286" s="1"/>
  <c r="AE3288"/>
  <c r="M3288" s="1"/>
  <c r="AE3290"/>
  <c r="M3290" s="1"/>
  <c r="AE3292"/>
  <c r="M3292" s="1"/>
  <c r="AE3294"/>
  <c r="M3294" s="1"/>
  <c r="AE3296"/>
  <c r="M3296" s="1"/>
  <c r="AE3298"/>
  <c r="M3298" s="1"/>
  <c r="AE3300"/>
  <c r="M3300" s="1"/>
  <c r="AE3302"/>
  <c r="M3302" s="1"/>
  <c r="AE3304"/>
  <c r="M3304" s="1"/>
  <c r="AE3306"/>
  <c r="M3306" s="1"/>
  <c r="AE3308"/>
  <c r="M3308" s="1"/>
  <c r="AE3310"/>
  <c r="M3310" s="1"/>
  <c r="AE3074"/>
  <c r="M3074" s="1"/>
  <c r="AE3082"/>
  <c r="M3082" s="1"/>
  <c r="AE3098"/>
  <c r="M3098" s="1"/>
  <c r="AE3114"/>
  <c r="M3114" s="1"/>
  <c r="AE3130"/>
  <c r="M3130" s="1"/>
  <c r="AE3146"/>
  <c r="M3146" s="1"/>
  <c r="AE3162"/>
  <c r="M3162" s="1"/>
  <c r="AE3178"/>
  <c r="M3178" s="1"/>
  <c r="AE3202"/>
  <c r="M3202" s="1"/>
  <c r="AE3208"/>
  <c r="M3208" s="1"/>
  <c r="AE3214"/>
  <c r="M3214" s="1"/>
  <c r="AE3234"/>
  <c r="M3234" s="1"/>
  <c r="AE3240"/>
  <c r="M3240" s="1"/>
  <c r="AE3080"/>
  <c r="M3080" s="1"/>
  <c r="AE3096"/>
  <c r="M3096" s="1"/>
  <c r="AE3112"/>
  <c r="M3112" s="1"/>
  <c r="AE3128"/>
  <c r="M3128" s="1"/>
  <c r="AE3144"/>
  <c r="M3144" s="1"/>
  <c r="AE3160"/>
  <c r="M3160" s="1"/>
  <c r="AE3176"/>
  <c r="M3176" s="1"/>
  <c r="AE3194"/>
  <c r="M3194" s="1"/>
  <c r="AE3200"/>
  <c r="M3200" s="1"/>
  <c r="AE3206"/>
  <c r="M3206" s="1"/>
  <c r="AE3226"/>
  <c r="M3226" s="1"/>
  <c r="AE3232"/>
  <c r="M3232" s="1"/>
  <c r="AE3238"/>
  <c r="M3238" s="1"/>
  <c r="AE3243"/>
  <c r="M3243" s="1"/>
  <c r="AE3245"/>
  <c r="M3245" s="1"/>
  <c r="AE3247"/>
  <c r="M3247" s="1"/>
  <c r="AE3249"/>
  <c r="M3249" s="1"/>
  <c r="AE3251"/>
  <c r="M3251" s="1"/>
  <c r="AE3253"/>
  <c r="M3253" s="1"/>
  <c r="AE3255"/>
  <c r="M3255" s="1"/>
  <c r="AE3257"/>
  <c r="M3257" s="1"/>
  <c r="AE3259"/>
  <c r="M3259" s="1"/>
  <c r="AE3261"/>
  <c r="M3261" s="1"/>
  <c r="AE3263"/>
  <c r="M3263" s="1"/>
  <c r="AE3265"/>
  <c r="M3265" s="1"/>
  <c r="AE3267"/>
  <c r="M3267" s="1"/>
  <c r="AE3269"/>
  <c r="M3269" s="1"/>
  <c r="AE3271"/>
  <c r="M3271" s="1"/>
  <c r="AE3273"/>
  <c r="M3273" s="1"/>
  <c r="AE3275"/>
  <c r="M3275" s="1"/>
  <c r="AE3277"/>
  <c r="M3277" s="1"/>
  <c r="AE3279"/>
  <c r="M3279" s="1"/>
  <c r="AE3281"/>
  <c r="M3281" s="1"/>
  <c r="AE3283"/>
  <c r="M3283" s="1"/>
  <c r="AE3285"/>
  <c r="M3285" s="1"/>
  <c r="AE3287"/>
  <c r="M3287" s="1"/>
  <c r="AE3289"/>
  <c r="M3289" s="1"/>
  <c r="AE3291"/>
  <c r="M3291" s="1"/>
  <c r="AE3293"/>
  <c r="M3293" s="1"/>
  <c r="AE3295"/>
  <c r="M3295" s="1"/>
  <c r="AE3297"/>
  <c r="M3297" s="1"/>
  <c r="AE3299"/>
  <c r="M3299" s="1"/>
  <c r="AE3301"/>
  <c r="M3301" s="1"/>
  <c r="AE3303"/>
  <c r="M3303" s="1"/>
  <c r="AE3305"/>
  <c r="M3305" s="1"/>
  <c r="AE3307"/>
  <c r="M3307" s="1"/>
  <c r="AE3309"/>
  <c r="M3309" s="1"/>
  <c r="AE3311"/>
  <c r="M3311" s="1"/>
  <c r="AE3313"/>
  <c r="M3313" s="1"/>
  <c r="AE3315"/>
  <c r="M3315" s="1"/>
  <c r="AE3317"/>
  <c r="M3317" s="1"/>
  <c r="AE3319"/>
  <c r="M3319" s="1"/>
  <c r="AE3321"/>
  <c r="M3321" s="1"/>
  <c r="AE3323"/>
  <c r="M3323" s="1"/>
  <c r="AE3325"/>
  <c r="M3325" s="1"/>
  <c r="AE3327"/>
  <c r="M3327" s="1"/>
  <c r="AE3326"/>
  <c r="M3326" s="1"/>
  <c r="AE3318"/>
  <c r="M3318" s="1"/>
  <c r="AE3350"/>
  <c r="M3350" s="1"/>
  <c r="AE3348"/>
  <c r="M3348" s="1"/>
  <c r="AE3346"/>
  <c r="M3346" s="1"/>
  <c r="AE3344"/>
  <c r="M3344" s="1"/>
  <c r="AE3342"/>
  <c r="M3342" s="1"/>
  <c r="AE3340"/>
  <c r="M3340" s="1"/>
  <c r="AE3338"/>
  <c r="M3338" s="1"/>
  <c r="AE3336"/>
  <c r="M3336" s="1"/>
  <c r="AE3334"/>
  <c r="M3334" s="1"/>
  <c r="AE3332"/>
  <c r="M3332" s="1"/>
  <c r="AE3330"/>
  <c r="M3330" s="1"/>
  <c r="AE3328"/>
  <c r="M3328" s="1"/>
  <c r="AE3320"/>
  <c r="M3320" s="1"/>
  <c r="AE3312"/>
  <c r="M3312" s="1"/>
  <c r="AE3241"/>
  <c r="M3241" s="1"/>
  <c r="AE3235"/>
  <c r="M3235" s="1"/>
  <c r="AE3221"/>
  <c r="M3221" s="1"/>
  <c r="AE3215"/>
  <c r="M3215" s="1"/>
  <c r="AE3212"/>
  <c r="M3212" s="1"/>
  <c r="AE3209"/>
  <c r="M3209" s="1"/>
  <c r="AE3203"/>
  <c r="M3203" s="1"/>
  <c r="AE3189"/>
  <c r="M3189" s="1"/>
  <c r="AE3183"/>
  <c r="M3183" s="1"/>
  <c r="AE3179"/>
  <c r="M3179" s="1"/>
  <c r="AE3173"/>
  <c r="M3173" s="1"/>
  <c r="AE3167"/>
  <c r="M3167" s="1"/>
  <c r="AE3163"/>
  <c r="M3163" s="1"/>
  <c r="AE3157"/>
  <c r="M3157" s="1"/>
  <c r="AE3151"/>
  <c r="M3151" s="1"/>
  <c r="AE3147"/>
  <c r="M3147" s="1"/>
  <c r="AE3141"/>
  <c r="M3141" s="1"/>
  <c r="AE3135"/>
  <c r="M3135" s="1"/>
  <c r="AE3131"/>
  <c r="M3131" s="1"/>
  <c r="AE3125"/>
  <c r="M3125" s="1"/>
  <c r="AE3119"/>
  <c r="M3119" s="1"/>
  <c r="AE3115"/>
  <c r="M3115" s="1"/>
  <c r="AE3109"/>
  <c r="M3109" s="1"/>
  <c r="AE3103"/>
  <c r="M3103" s="1"/>
  <c r="AE3099"/>
  <c r="M3099" s="1"/>
  <c r="AE3093"/>
  <c r="M3093" s="1"/>
  <c r="AE3087"/>
  <c r="M3087" s="1"/>
  <c r="AE3083"/>
  <c r="M3083" s="1"/>
  <c r="AE3075"/>
  <c r="M3075" s="1"/>
  <c r="AE3229"/>
  <c r="M3229" s="1"/>
  <c r="AE3223"/>
  <c r="M3223" s="1"/>
  <c r="AE3220"/>
  <c r="M3220" s="1"/>
  <c r="AE3217"/>
  <c r="M3217" s="1"/>
  <c r="AE3211"/>
  <c r="M3211" s="1"/>
  <c r="AE3197"/>
  <c r="M3197" s="1"/>
  <c r="AE3191"/>
  <c r="M3191" s="1"/>
  <c r="AE3188"/>
  <c r="M3188" s="1"/>
  <c r="AE3185"/>
  <c r="M3185" s="1"/>
  <c r="AE3182"/>
  <c r="M3182" s="1"/>
  <c r="AE3172"/>
  <c r="M3172" s="1"/>
  <c r="AE3169"/>
  <c r="M3169" s="1"/>
  <c r="AE3166"/>
  <c r="M3166" s="1"/>
  <c r="AE3156"/>
  <c r="M3156" s="1"/>
  <c r="AE3153"/>
  <c r="M3153" s="1"/>
  <c r="AE3150"/>
  <c r="M3150" s="1"/>
  <c r="AE3140"/>
  <c r="M3140" s="1"/>
  <c r="AE3137"/>
  <c r="M3137" s="1"/>
  <c r="AE3134"/>
  <c r="M3134" s="1"/>
  <c r="AE3124"/>
  <c r="M3124" s="1"/>
  <c r="AE3121"/>
  <c r="M3121" s="1"/>
  <c r="AE3118"/>
  <c r="M3118" s="1"/>
  <c r="AE3108"/>
  <c r="M3108" s="1"/>
  <c r="AE3105"/>
  <c r="M3105" s="1"/>
  <c r="AE3102"/>
  <c r="M3102" s="1"/>
  <c r="AE3092"/>
  <c r="M3092" s="1"/>
  <c r="AE3089"/>
  <c r="M3089" s="1"/>
  <c r="AE3086"/>
  <c r="M3086" s="1"/>
  <c r="AE3077"/>
  <c r="M3077" s="1"/>
  <c r="AE3237"/>
  <c r="M3237" s="1"/>
  <c r="AE3231"/>
  <c r="M3231" s="1"/>
  <c r="AE3228"/>
  <c r="M3228" s="1"/>
  <c r="AE3225"/>
  <c r="M3225" s="1"/>
  <c r="AE3219"/>
  <c r="M3219" s="1"/>
  <c r="AE3205"/>
  <c r="M3205" s="1"/>
  <c r="AE3199"/>
  <c r="M3199" s="1"/>
  <c r="AE3196"/>
  <c r="M3196" s="1"/>
  <c r="AE3193"/>
  <c r="M3193" s="1"/>
  <c r="AE3187"/>
  <c r="M3187" s="1"/>
  <c r="AE3181"/>
  <c r="M3181" s="1"/>
  <c r="AE3175"/>
  <c r="M3175" s="1"/>
  <c r="AE3171"/>
  <c r="M3171" s="1"/>
  <c r="AE3165"/>
  <c r="M3165" s="1"/>
  <c r="AE3159"/>
  <c r="M3159" s="1"/>
  <c r="AE3155"/>
  <c r="M3155" s="1"/>
  <c r="AE3149"/>
  <c r="M3149" s="1"/>
  <c r="AE3143"/>
  <c r="M3143" s="1"/>
  <c r="AE3139"/>
  <c r="M3139" s="1"/>
  <c r="AE3133"/>
  <c r="M3133" s="1"/>
  <c r="AE3127"/>
  <c r="M3127" s="1"/>
  <c r="AE3123"/>
  <c r="M3123" s="1"/>
  <c r="AE3117"/>
  <c r="M3117" s="1"/>
  <c r="AE3111"/>
  <c r="M3111" s="1"/>
  <c r="AE3107"/>
  <c r="M3107" s="1"/>
  <c r="AE3101"/>
  <c r="M3101" s="1"/>
  <c r="AE3095"/>
  <c r="M3095" s="1"/>
  <c r="AE3091"/>
  <c r="M3091" s="1"/>
  <c r="AE3085"/>
  <c r="M3085" s="1"/>
  <c r="AE3079"/>
  <c r="M3079" s="1"/>
  <c r="AE3239"/>
  <c r="M3239" s="1"/>
  <c r="AE3236"/>
  <c r="M3236" s="1"/>
  <c r="AE3233"/>
  <c r="M3233" s="1"/>
  <c r="AE3227"/>
  <c r="M3227" s="1"/>
  <c r="AE3213"/>
  <c r="M3213" s="1"/>
  <c r="AE3207"/>
  <c r="M3207" s="1"/>
  <c r="AE3204"/>
  <c r="M3204" s="1"/>
  <c r="AE3201"/>
  <c r="M3201" s="1"/>
  <c r="AE3195"/>
  <c r="M3195" s="1"/>
  <c r="AE3180"/>
  <c r="M3180" s="1"/>
  <c r="AE3177"/>
  <c r="M3177" s="1"/>
  <c r="AE3174"/>
  <c r="M3174" s="1"/>
  <c r="AE3164"/>
  <c r="M3164" s="1"/>
  <c r="AE3161"/>
  <c r="M3161" s="1"/>
  <c r="AE3158"/>
  <c r="M3158" s="1"/>
  <c r="AE3148"/>
  <c r="M3148" s="1"/>
  <c r="AE3145"/>
  <c r="M3145" s="1"/>
  <c r="AE3142"/>
  <c r="M3142" s="1"/>
  <c r="AE3132"/>
  <c r="M3132" s="1"/>
  <c r="AE3129"/>
  <c r="M3129" s="1"/>
  <c r="AE3126"/>
  <c r="M3126" s="1"/>
  <c r="AE3116"/>
  <c r="M3116" s="1"/>
  <c r="AE3113"/>
  <c r="M3113" s="1"/>
  <c r="AE3110"/>
  <c r="M3110" s="1"/>
  <c r="AE3100"/>
  <c r="M3100" s="1"/>
  <c r="AE3097"/>
  <c r="M3097" s="1"/>
  <c r="AE3094"/>
  <c r="M3094" s="1"/>
  <c r="AE3084"/>
  <c r="M3084" s="1"/>
  <c r="AE3081"/>
  <c r="M3081" s="1"/>
  <c r="AE3073"/>
  <c r="M3073" s="1"/>
  <c r="AB8" i="6"/>
  <c r="K42"/>
  <c r="E45" s="1"/>
  <c r="C46" s="1"/>
  <c r="AB10"/>
  <c r="AB7"/>
  <c r="AC6"/>
  <c r="AB9"/>
  <c r="AG2772" i="3"/>
  <c r="AE2943"/>
  <c r="M2943" s="1"/>
  <c r="Q2"/>
  <c r="AE962"/>
  <c r="T962" s="1"/>
  <c r="AE2910"/>
  <c r="M2910" s="1"/>
  <c r="AE1124"/>
  <c r="M1124" s="1"/>
  <c r="AE2918"/>
  <c r="M2918" s="1"/>
  <c r="AE2931"/>
  <c r="M2931" s="1"/>
  <c r="AE2893"/>
  <c r="M2893" s="1"/>
  <c r="AE3057"/>
  <c r="M3057" s="1"/>
  <c r="AE2997"/>
  <c r="M2997" s="1"/>
  <c r="AE3041"/>
  <c r="M3041" s="1"/>
  <c r="AE3056"/>
  <c r="M3056" s="1"/>
  <c r="AE3034"/>
  <c r="M3034" s="1"/>
  <c r="AE3036"/>
  <c r="M3036" s="1"/>
  <c r="AE3062"/>
  <c r="M3062" s="1"/>
  <c r="AE3052"/>
  <c r="M3052" s="1"/>
  <c r="AE2903"/>
  <c r="M2903" s="1"/>
  <c r="AE3066"/>
  <c r="M3066" s="1"/>
  <c r="AE3044"/>
  <c r="M3044" s="1"/>
  <c r="AE3030"/>
  <c r="M3030" s="1"/>
  <c r="AE3024"/>
  <c r="M3024" s="1"/>
  <c r="AE3058"/>
  <c r="M3058" s="1"/>
  <c r="AE2996"/>
  <c r="M2996" s="1"/>
  <c r="AE2899"/>
  <c r="M2899" s="1"/>
  <c r="AE3006"/>
  <c r="M3006" s="1"/>
  <c r="AE3064"/>
  <c r="M3064" s="1"/>
  <c r="AE3047"/>
  <c r="M3047" s="1"/>
  <c r="AE2890"/>
  <c r="M2890" s="1"/>
  <c r="AE3063"/>
  <c r="M3063" s="1"/>
  <c r="AE2882"/>
  <c r="M2882" s="1"/>
  <c r="AE2995"/>
  <c r="M2995" s="1"/>
  <c r="AE3038"/>
  <c r="M3038" s="1"/>
  <c r="AE2662"/>
  <c r="M2662" s="1"/>
  <c r="AE2674"/>
  <c r="M2674" s="1"/>
  <c r="AE2690"/>
  <c r="M2690" s="1"/>
  <c r="AE2702"/>
  <c r="M2702" s="1"/>
  <c r="AE3021"/>
  <c r="M3021" s="1"/>
  <c r="AE3069"/>
  <c r="M3069" s="1"/>
  <c r="AE3009"/>
  <c r="M3009" s="1"/>
  <c r="AE3053"/>
  <c r="M3053" s="1"/>
  <c r="AE3004"/>
  <c r="M3004" s="1"/>
  <c r="AE3002"/>
  <c r="M3002" s="1"/>
  <c r="AE2900"/>
  <c r="M2900" s="1"/>
  <c r="AE3026"/>
  <c r="M3026" s="1"/>
  <c r="AE3008"/>
  <c r="M3008" s="1"/>
  <c r="AE3014"/>
  <c r="M3014" s="1"/>
  <c r="AE2876"/>
  <c r="M2876" s="1"/>
  <c r="AE2998"/>
  <c r="M2998" s="1"/>
  <c r="AE2896"/>
  <c r="M2896" s="1"/>
  <c r="AE3022"/>
  <c r="M3022" s="1"/>
  <c r="AE2884"/>
  <c r="M2884" s="1"/>
  <c r="AE2883"/>
  <c r="M2883" s="1"/>
  <c r="AE2886"/>
  <c r="M2886" s="1"/>
  <c r="AE3055"/>
  <c r="M3055" s="1"/>
  <c r="AE3019"/>
  <c r="M3019" s="1"/>
  <c r="AE3060"/>
  <c r="M3060" s="1"/>
  <c r="AE3007"/>
  <c r="M3007" s="1"/>
  <c r="AE3028"/>
  <c r="M3028" s="1"/>
  <c r="AE2895"/>
  <c r="M2895" s="1"/>
  <c r="AE2888"/>
  <c r="M2888" s="1"/>
  <c r="AE2666"/>
  <c r="M2666" s="1"/>
  <c r="AE2678"/>
  <c r="M2678" s="1"/>
  <c r="AE2706"/>
  <c r="M2706" s="1"/>
  <c r="AE2722"/>
  <c r="M2722" s="1"/>
  <c r="AE2741"/>
  <c r="M2741" s="1"/>
  <c r="AE2757"/>
  <c r="M2757" s="1"/>
  <c r="AE2794"/>
  <c r="M2794" s="1"/>
  <c r="AE2832"/>
  <c r="M2832" s="1"/>
  <c r="AE2667"/>
  <c r="M2667" s="1"/>
  <c r="AE2683"/>
  <c r="M2683" s="1"/>
  <c r="AE2695"/>
  <c r="M2695" s="1"/>
  <c r="AE2711"/>
  <c r="M2711" s="1"/>
  <c r="AE2727"/>
  <c r="M2727" s="1"/>
  <c r="AE2764"/>
  <c r="M2764" s="1"/>
  <c r="AE2785"/>
  <c r="M2785" s="1"/>
  <c r="AE2801"/>
  <c r="M2801" s="1"/>
  <c r="AE2822"/>
  <c r="M2822" s="1"/>
  <c r="AE2844"/>
  <c r="M2844" s="1"/>
  <c r="AE2860"/>
  <c r="M2860" s="1"/>
  <c r="AE2672"/>
  <c r="M2672" s="1"/>
  <c r="AE2700"/>
  <c r="M2700" s="1"/>
  <c r="AE2724"/>
  <c r="M2724" s="1"/>
  <c r="AE2760"/>
  <c r="M2760" s="1"/>
  <c r="AE2797"/>
  <c r="M2797" s="1"/>
  <c r="AE2834"/>
  <c r="M2834" s="1"/>
  <c r="AE2664"/>
  <c r="M2664" s="1"/>
  <c r="AE2696"/>
  <c r="M2696" s="1"/>
  <c r="AE2728"/>
  <c r="M2728" s="1"/>
  <c r="AE2818"/>
  <c r="M2818" s="1"/>
  <c r="AE2850"/>
  <c r="M2850" s="1"/>
  <c r="AE2665"/>
  <c r="M2665" s="1"/>
  <c r="AE2677"/>
  <c r="M2677" s="1"/>
  <c r="AE2693"/>
  <c r="M2693" s="1"/>
  <c r="AE2709"/>
  <c r="M2709" s="1"/>
  <c r="AE2740"/>
  <c r="M2740" s="1"/>
  <c r="AE2761"/>
  <c r="M2761" s="1"/>
  <c r="AE2782"/>
  <c r="M2782" s="1"/>
  <c r="AE2798"/>
  <c r="M2798" s="1"/>
  <c r="AE2820"/>
  <c r="M2820" s="1"/>
  <c r="AE2836"/>
  <c r="M2836" s="1"/>
  <c r="AE2857"/>
  <c r="M2857" s="1"/>
  <c r="AE2778"/>
  <c r="M2778" s="1"/>
  <c r="AE2800"/>
  <c r="M2800" s="1"/>
  <c r="AE2842"/>
  <c r="M2842" s="1"/>
  <c r="AE2858"/>
  <c r="M2858" s="1"/>
  <c r="AE2867"/>
  <c r="M2867" s="1"/>
  <c r="AE2803"/>
  <c r="M2803" s="1"/>
  <c r="AE2755"/>
  <c r="M2755" s="1"/>
  <c r="AE2779"/>
  <c r="M2779" s="1"/>
  <c r="AE2863"/>
  <c r="M2863" s="1"/>
  <c r="AE2815"/>
  <c r="M2815" s="1"/>
  <c r="AE2751"/>
  <c r="M2751" s="1"/>
  <c r="AE2795"/>
  <c r="M2795" s="1"/>
  <c r="AE2759"/>
  <c r="M2759" s="1"/>
  <c r="AE2651"/>
  <c r="M2651" s="1"/>
  <c r="AE3033"/>
  <c r="M3033" s="1"/>
  <c r="AE3017"/>
  <c r="M3017" s="1"/>
  <c r="AE3031"/>
  <c r="M3031" s="1"/>
  <c r="AE3071"/>
  <c r="M3071" s="1"/>
  <c r="AE3051"/>
  <c r="M3051" s="1"/>
  <c r="AE3016"/>
  <c r="M3016" s="1"/>
  <c r="AE2894"/>
  <c r="M2894" s="1"/>
  <c r="AE2902"/>
  <c r="M2902" s="1"/>
  <c r="AE3068"/>
  <c r="M3068" s="1"/>
  <c r="AE3027"/>
  <c r="M3027" s="1"/>
  <c r="AE3012"/>
  <c r="M3012" s="1"/>
  <c r="AE2880"/>
  <c r="M2880" s="1"/>
  <c r="AE3059"/>
  <c r="M3059" s="1"/>
  <c r="AE2682"/>
  <c r="M2682" s="1"/>
  <c r="AE2710"/>
  <c r="M2710" s="1"/>
  <c r="AE2730"/>
  <c r="M2730" s="1"/>
  <c r="AE2752"/>
  <c r="M2752" s="1"/>
  <c r="AE2810"/>
  <c r="M2810" s="1"/>
  <c r="AE2848"/>
  <c r="M2848" s="1"/>
  <c r="AE2679"/>
  <c r="M2679" s="1"/>
  <c r="AE2699"/>
  <c r="M2699" s="1"/>
  <c r="AE2719"/>
  <c r="M2719" s="1"/>
  <c r="AE2742"/>
  <c r="M2742" s="1"/>
  <c r="AE2769"/>
  <c r="M2769" s="1"/>
  <c r="AE2790"/>
  <c r="M2790" s="1"/>
  <c r="AE2817"/>
  <c r="M2817" s="1"/>
  <c r="AE2849"/>
  <c r="M2849" s="1"/>
  <c r="AE2870"/>
  <c r="M2870" s="1"/>
  <c r="AE2692"/>
  <c r="M2692" s="1"/>
  <c r="AE2733"/>
  <c r="M2733" s="1"/>
  <c r="AE2770"/>
  <c r="M2770" s="1"/>
  <c r="AE2792"/>
  <c r="M2792" s="1"/>
  <c r="AE2845"/>
  <c r="M2845" s="1"/>
  <c r="AE2680"/>
  <c r="M2680" s="1"/>
  <c r="AE2720"/>
  <c r="M2720" s="1"/>
  <c r="AE2829"/>
  <c r="M2829" s="1"/>
  <c r="AE2872"/>
  <c r="M2872" s="1"/>
  <c r="AE2697"/>
  <c r="M2697" s="1"/>
  <c r="AE2717"/>
  <c r="M2717" s="1"/>
  <c r="AE2734"/>
  <c r="M2734" s="1"/>
  <c r="AE2766"/>
  <c r="M2766" s="1"/>
  <c r="AE2788"/>
  <c r="M2788" s="1"/>
  <c r="AE2814"/>
  <c r="M2814" s="1"/>
  <c r="AE2841"/>
  <c r="M2841" s="1"/>
  <c r="AE2868"/>
  <c r="M2868" s="1"/>
  <c r="AE2853"/>
  <c r="M2853" s="1"/>
  <c r="AE2855"/>
  <c r="M2855" s="1"/>
  <c r="AE2775"/>
  <c r="M2775" s="1"/>
  <c r="AE2859"/>
  <c r="M2859" s="1"/>
  <c r="AE2743"/>
  <c r="M2743" s="1"/>
  <c r="AE2799"/>
  <c r="M2799" s="1"/>
  <c r="AE2843"/>
  <c r="M2843" s="1"/>
  <c r="AE2656"/>
  <c r="M2656" s="1"/>
  <c r="AE2648"/>
  <c r="M2648" s="1"/>
  <c r="AE2647"/>
  <c r="M2647" s="1"/>
  <c r="AE2659"/>
  <c r="M2659" s="1"/>
  <c r="AE2598"/>
  <c r="M2598" s="1"/>
  <c r="AE2630"/>
  <c r="M2630" s="1"/>
  <c r="AE2519"/>
  <c r="M2519" s="1"/>
  <c r="AE2543"/>
  <c r="M2543" s="1"/>
  <c r="AE2547"/>
  <c r="M2547" s="1"/>
  <c r="AE2640"/>
  <c r="M2640" s="1"/>
  <c r="AE2545"/>
  <c r="M2545" s="1"/>
  <c r="AE2572"/>
  <c r="M2572" s="1"/>
  <c r="AE2596"/>
  <c r="M2596" s="1"/>
  <c r="AE2628"/>
  <c r="M2628" s="1"/>
  <c r="AE2517"/>
  <c r="M2517" s="1"/>
  <c r="AE2632"/>
  <c r="M2632" s="1"/>
  <c r="AE2602"/>
  <c r="M2602" s="1"/>
  <c r="AE2634"/>
  <c r="M2634" s="1"/>
  <c r="AE2523"/>
  <c r="M2523" s="1"/>
  <c r="AE2624"/>
  <c r="M2624" s="1"/>
  <c r="AE2568"/>
  <c r="M2568" s="1"/>
  <c r="AE2587"/>
  <c r="M2587" s="1"/>
  <c r="AE2502"/>
  <c r="M2502" s="1"/>
  <c r="AE2552"/>
  <c r="M2552" s="1"/>
  <c r="AE2627"/>
  <c r="M2627" s="1"/>
  <c r="AE2641"/>
  <c r="M2641" s="1"/>
  <c r="AE2540"/>
  <c r="M2540" s="1"/>
  <c r="AE3045"/>
  <c r="M3045" s="1"/>
  <c r="AE3065"/>
  <c r="M3065" s="1"/>
  <c r="AE2878"/>
  <c r="M2878" s="1"/>
  <c r="AE3003"/>
  <c r="M3003" s="1"/>
  <c r="AE3023"/>
  <c r="M3023" s="1"/>
  <c r="AE3011"/>
  <c r="M3011" s="1"/>
  <c r="AE3039"/>
  <c r="M3039" s="1"/>
  <c r="AE3042"/>
  <c r="M3042" s="1"/>
  <c r="AE3018"/>
  <c r="M3018" s="1"/>
  <c r="AE3050"/>
  <c r="M3050" s="1"/>
  <c r="AE2694"/>
  <c r="M2694" s="1"/>
  <c r="AE2726"/>
  <c r="M2726" s="1"/>
  <c r="AE2762"/>
  <c r="M2762" s="1"/>
  <c r="AE2821"/>
  <c r="M2821" s="1"/>
  <c r="AE2675"/>
  <c r="M2675" s="1"/>
  <c r="AE2703"/>
  <c r="M2703" s="1"/>
  <c r="AE2732"/>
  <c r="M2732" s="1"/>
  <c r="AE2758"/>
  <c r="M2758" s="1"/>
  <c r="AE2796"/>
  <c r="M2796" s="1"/>
  <c r="AE2833"/>
  <c r="M2833" s="1"/>
  <c r="AE2865"/>
  <c r="M2865" s="1"/>
  <c r="AE2708"/>
  <c r="M2708" s="1"/>
  <c r="AE2754"/>
  <c r="M2754" s="1"/>
  <c r="AE2786"/>
  <c r="M2786" s="1"/>
  <c r="AE2856"/>
  <c r="M2856" s="1"/>
  <c r="AE2704"/>
  <c r="M2704" s="1"/>
  <c r="AE2808"/>
  <c r="M2808" s="1"/>
  <c r="AE2661"/>
  <c r="M2661" s="1"/>
  <c r="AE2685"/>
  <c r="M2685" s="1"/>
  <c r="AE2713"/>
  <c r="M2713" s="1"/>
  <c r="AE2745"/>
  <c r="M2745" s="1"/>
  <c r="AE2777"/>
  <c r="M2777" s="1"/>
  <c r="AE2809"/>
  <c r="M2809" s="1"/>
  <c r="AE2846"/>
  <c r="M2846" s="1"/>
  <c r="AE2784"/>
  <c r="M2784" s="1"/>
  <c r="AE2826"/>
  <c r="M2826" s="1"/>
  <c r="AE2839"/>
  <c r="M2839" s="1"/>
  <c r="AE2835"/>
  <c r="M2835" s="1"/>
  <c r="AE2739"/>
  <c r="M2739" s="1"/>
  <c r="AE2847"/>
  <c r="M2847" s="1"/>
  <c r="AE2767"/>
  <c r="M2767" s="1"/>
  <c r="AE2731"/>
  <c r="M2731" s="1"/>
  <c r="AE2652"/>
  <c r="M2652" s="1"/>
  <c r="AE2655"/>
  <c r="M2655" s="1"/>
  <c r="AE2650"/>
  <c r="M2650" s="1"/>
  <c r="AE2574"/>
  <c r="M2574" s="1"/>
  <c r="AE2614"/>
  <c r="M2614" s="1"/>
  <c r="AE2511"/>
  <c r="M2511" s="1"/>
  <c r="AE2551"/>
  <c r="M2551" s="1"/>
  <c r="AE2537"/>
  <c r="M2537" s="1"/>
  <c r="AE2580"/>
  <c r="M2580" s="1"/>
  <c r="AE2612"/>
  <c r="M2612" s="1"/>
  <c r="AE2509"/>
  <c r="M2509" s="1"/>
  <c r="AE2513"/>
  <c r="M2513" s="1"/>
  <c r="AE2586"/>
  <c r="M2586" s="1"/>
  <c r="AE2626"/>
  <c r="M2626" s="1"/>
  <c r="AE2531"/>
  <c r="M2531" s="1"/>
  <c r="AE2505"/>
  <c r="M2505" s="1"/>
  <c r="AE2592"/>
  <c r="M2592" s="1"/>
  <c r="AE2613"/>
  <c r="M2613" s="1"/>
  <c r="AE2530"/>
  <c r="M2530" s="1"/>
  <c r="AE2635"/>
  <c r="M2635" s="1"/>
  <c r="AE2599"/>
  <c r="M2599" s="1"/>
  <c r="AE2569"/>
  <c r="M2569" s="1"/>
  <c r="AE2518"/>
  <c r="M2518" s="1"/>
  <c r="AE2611"/>
  <c r="M2611" s="1"/>
  <c r="AE2559"/>
  <c r="M2559" s="1"/>
  <c r="AE2514"/>
  <c r="M2514" s="1"/>
  <c r="AE2522"/>
  <c r="M2522" s="1"/>
  <c r="AE2510"/>
  <c r="M2510" s="1"/>
  <c r="AE2603"/>
  <c r="M2603" s="1"/>
  <c r="AE2508"/>
  <c r="M2508" s="1"/>
  <c r="AE2506"/>
  <c r="M2506" s="1"/>
  <c r="AE2567"/>
  <c r="M2567" s="1"/>
  <c r="AE2432"/>
  <c r="M2432" s="1"/>
  <c r="AE2447"/>
  <c r="M2447" s="1"/>
  <c r="AE2459"/>
  <c r="M2459" s="1"/>
  <c r="AE2475"/>
  <c r="M2475" s="1"/>
  <c r="AE2491"/>
  <c r="M2491" s="1"/>
  <c r="AE2450"/>
  <c r="M2450" s="1"/>
  <c r="AE2466"/>
  <c r="M2466" s="1"/>
  <c r="AE2482"/>
  <c r="M2482" s="1"/>
  <c r="AE2494"/>
  <c r="M2494" s="1"/>
  <c r="AE2441"/>
  <c r="M2441" s="1"/>
  <c r="AE2453"/>
  <c r="M2453" s="1"/>
  <c r="AE2469"/>
  <c r="M2469" s="1"/>
  <c r="AE2485"/>
  <c r="M2485" s="1"/>
  <c r="AE2497"/>
  <c r="M2497" s="1"/>
  <c r="AE2448"/>
  <c r="M2448" s="1"/>
  <c r="AE2464"/>
  <c r="M2464" s="1"/>
  <c r="AE2476"/>
  <c r="M2476" s="1"/>
  <c r="AE1928"/>
  <c r="M1928" s="1"/>
  <c r="AE51"/>
  <c r="AE2048"/>
  <c r="AE149"/>
  <c r="AE2406"/>
  <c r="M2406" s="1"/>
  <c r="AE2240"/>
  <c r="M2240" s="1"/>
  <c r="AE1551"/>
  <c r="AE1272"/>
  <c r="AE1318"/>
  <c r="AE1355"/>
  <c r="AE1253"/>
  <c r="AE1151"/>
  <c r="AE1087"/>
  <c r="AE1035"/>
  <c r="AE967"/>
  <c r="AE919"/>
  <c r="AE873"/>
  <c r="AE814"/>
  <c r="AE776"/>
  <c r="AE721"/>
  <c r="AE689"/>
  <c r="AE651"/>
  <c r="AE621"/>
  <c r="AE591"/>
  <c r="AE567"/>
  <c r="AE551"/>
  <c r="AE531"/>
  <c r="AE508"/>
  <c r="AE489"/>
  <c r="AE471"/>
  <c r="AE449"/>
  <c r="AE428"/>
  <c r="AE407"/>
  <c r="AE385"/>
  <c r="AE364"/>
  <c r="AE343"/>
  <c r="AE321"/>
  <c r="AE300"/>
  <c r="AE279"/>
  <c r="AE257"/>
  <c r="AE236"/>
  <c r="AE215"/>
  <c r="AE193"/>
  <c r="AE172"/>
  <c r="AE151"/>
  <c r="AE129"/>
  <c r="AE108"/>
  <c r="AE87"/>
  <c r="AE62"/>
  <c r="AE2332"/>
  <c r="M2332" s="1"/>
  <c r="AE1211"/>
  <c r="AE1645"/>
  <c r="AE1706"/>
  <c r="AE1611"/>
  <c r="AE1769"/>
  <c r="AE1683"/>
  <c r="AE1867"/>
  <c r="AE693"/>
  <c r="AE498"/>
  <c r="AE57"/>
  <c r="AE969"/>
  <c r="AE772"/>
  <c r="AE992"/>
  <c r="AE1263"/>
  <c r="AE2877"/>
  <c r="M2877" s="1"/>
  <c r="AE2875"/>
  <c r="M2875" s="1"/>
  <c r="AE3015"/>
  <c r="M3015" s="1"/>
  <c r="AE2887"/>
  <c r="M2887" s="1"/>
  <c r="AE3046"/>
  <c r="M3046" s="1"/>
  <c r="AE3040"/>
  <c r="M3040" s="1"/>
  <c r="AE3048"/>
  <c r="M3048" s="1"/>
  <c r="AE3010"/>
  <c r="M3010" s="1"/>
  <c r="AE3035"/>
  <c r="M3035" s="1"/>
  <c r="AE2698"/>
  <c r="M2698" s="1"/>
  <c r="AE2736"/>
  <c r="M2736" s="1"/>
  <c r="AE2768"/>
  <c r="M2768" s="1"/>
  <c r="AE2837"/>
  <c r="M2837" s="1"/>
  <c r="AE2687"/>
  <c r="M2687" s="1"/>
  <c r="AE2707"/>
  <c r="M2707" s="1"/>
  <c r="AE2737"/>
  <c r="M2737" s="1"/>
  <c r="AE2774"/>
  <c r="M2774" s="1"/>
  <c r="AE2806"/>
  <c r="M2806" s="1"/>
  <c r="AE2838"/>
  <c r="M2838" s="1"/>
  <c r="AE2668"/>
  <c r="M2668" s="1"/>
  <c r="AE2716"/>
  <c r="M2716" s="1"/>
  <c r="AE2765"/>
  <c r="M2765" s="1"/>
  <c r="AE2802"/>
  <c r="M2802" s="1"/>
  <c r="AE2866"/>
  <c r="M2866" s="1"/>
  <c r="AE2712"/>
  <c r="M2712" s="1"/>
  <c r="AE2669"/>
  <c r="M2669" s="1"/>
  <c r="AE2689"/>
  <c r="M2689" s="1"/>
  <c r="AE2721"/>
  <c r="M2721" s="1"/>
  <c r="AE2750"/>
  <c r="M2750" s="1"/>
  <c r="AE2825"/>
  <c r="M2825" s="1"/>
  <c r="AE2852"/>
  <c r="M2852" s="1"/>
  <c r="AE2789"/>
  <c r="M2789" s="1"/>
  <c r="AE2864"/>
  <c r="M2864" s="1"/>
  <c r="AE2823"/>
  <c r="M2823" s="1"/>
  <c r="AE2819"/>
  <c r="M2819" s="1"/>
  <c r="AE2811"/>
  <c r="M2811" s="1"/>
  <c r="AE2735"/>
  <c r="M2735" s="1"/>
  <c r="AE2653"/>
  <c r="M2653" s="1"/>
  <c r="AE2657"/>
  <c r="M2657" s="1"/>
  <c r="AE2654"/>
  <c r="M2654" s="1"/>
  <c r="AE2649"/>
  <c r="M2649" s="1"/>
  <c r="AE2582"/>
  <c r="M2582" s="1"/>
  <c r="AE2622"/>
  <c r="M2622" s="1"/>
  <c r="AE2541"/>
  <c r="M2541" s="1"/>
  <c r="AE2616"/>
  <c r="M2616" s="1"/>
  <c r="AE2553"/>
  <c r="M2553" s="1"/>
  <c r="AE2588"/>
  <c r="M2588" s="1"/>
  <c r="AE2620"/>
  <c r="M2620" s="1"/>
  <c r="AE2525"/>
  <c r="M2525" s="1"/>
  <c r="AE2562"/>
  <c r="M2562" s="1"/>
  <c r="AE2594"/>
  <c r="M2594" s="1"/>
  <c r="AE2642"/>
  <c r="M2642" s="1"/>
  <c r="AE2539"/>
  <c r="M2539" s="1"/>
  <c r="AE2560"/>
  <c r="M2560" s="1"/>
  <c r="AE2548"/>
  <c r="M2548" s="1"/>
  <c r="AE2581"/>
  <c r="M2581" s="1"/>
  <c r="AE2575"/>
  <c r="M2575" s="1"/>
  <c r="AE2609"/>
  <c r="M2609" s="1"/>
  <c r="AE2526"/>
  <c r="M2526" s="1"/>
  <c r="AE2512"/>
  <c r="M2512" s="1"/>
  <c r="AE2571"/>
  <c r="M2571" s="1"/>
  <c r="AE2629"/>
  <c r="M2629" s="1"/>
  <c r="AE2623"/>
  <c r="M2623" s="1"/>
  <c r="AE2536"/>
  <c r="M2536" s="1"/>
  <c r="AE2625"/>
  <c r="M2625" s="1"/>
  <c r="AE2617"/>
  <c r="M2617" s="1"/>
  <c r="AE2563"/>
  <c r="M2563" s="1"/>
  <c r="AE2621"/>
  <c r="M2621" s="1"/>
  <c r="AE2528"/>
  <c r="M2528" s="1"/>
  <c r="AE2585"/>
  <c r="M2585" s="1"/>
  <c r="AE2554"/>
  <c r="M2554" s="1"/>
  <c r="AE2435"/>
  <c r="M2435" s="1"/>
  <c r="AE2451"/>
  <c r="M2451" s="1"/>
  <c r="AE2463"/>
  <c r="M2463" s="1"/>
  <c r="AE2479"/>
  <c r="M2479" s="1"/>
  <c r="AE2495"/>
  <c r="M2495" s="1"/>
  <c r="AE2438"/>
  <c r="M2438" s="1"/>
  <c r="AE2454"/>
  <c r="M2454" s="1"/>
  <c r="AE2470"/>
  <c r="M2470" s="1"/>
  <c r="AE2498"/>
  <c r="M2498" s="1"/>
  <c r="AE2445"/>
  <c r="M2445" s="1"/>
  <c r="AE2457"/>
  <c r="M2457" s="1"/>
  <c r="AE2473"/>
  <c r="M2473" s="1"/>
  <c r="AE2489"/>
  <c r="M2489" s="1"/>
  <c r="AE2436"/>
  <c r="M2436" s="1"/>
  <c r="AE2452"/>
  <c r="M2452" s="1"/>
  <c r="AE2468"/>
  <c r="M2468" s="1"/>
  <c r="AE2480"/>
  <c r="M2480" s="1"/>
  <c r="AE2492"/>
  <c r="M2492" s="1"/>
  <c r="AE4"/>
  <c r="AE1463"/>
  <c r="AE2109"/>
  <c r="AE3049"/>
  <c r="M3049" s="1"/>
  <c r="AE2901"/>
  <c r="M2901" s="1"/>
  <c r="AE3070"/>
  <c r="M3070" s="1"/>
  <c r="AE2994"/>
  <c r="M2994" s="1"/>
  <c r="AE2904"/>
  <c r="M2904" s="1"/>
  <c r="AE3072"/>
  <c r="M3072" s="1"/>
  <c r="AE3043"/>
  <c r="M3043" s="1"/>
  <c r="AE3000"/>
  <c r="M3000" s="1"/>
  <c r="AE2892"/>
  <c r="M2892" s="1"/>
  <c r="AE2879"/>
  <c r="M2879" s="1"/>
  <c r="AE2670"/>
  <c r="M2670" s="1"/>
  <c r="AE2714"/>
  <c r="M2714" s="1"/>
  <c r="AE2773"/>
  <c r="M2773" s="1"/>
  <c r="AE2663"/>
  <c r="M2663" s="1"/>
  <c r="AE2691"/>
  <c r="M2691" s="1"/>
  <c r="AE2715"/>
  <c r="M2715" s="1"/>
  <c r="AE2748"/>
  <c r="M2748" s="1"/>
  <c r="AE2780"/>
  <c r="M2780" s="1"/>
  <c r="AE2812"/>
  <c r="M2812" s="1"/>
  <c r="AE2676"/>
  <c r="M2676" s="1"/>
  <c r="AE2776"/>
  <c r="M2776" s="1"/>
  <c r="AE2813"/>
  <c r="M2813" s="1"/>
  <c r="AE2738"/>
  <c r="M2738" s="1"/>
  <c r="AE2840"/>
  <c r="M2840" s="1"/>
  <c r="AE2673"/>
  <c r="M2673" s="1"/>
  <c r="AE2701"/>
  <c r="M2701" s="1"/>
  <c r="AE2725"/>
  <c r="M2725" s="1"/>
  <c r="AE2756"/>
  <c r="M2756" s="1"/>
  <c r="AE2793"/>
  <c r="M2793" s="1"/>
  <c r="AE2862"/>
  <c r="M2862" s="1"/>
  <c r="AE2805"/>
  <c r="M2805" s="1"/>
  <c r="AE2869"/>
  <c r="M2869" s="1"/>
  <c r="AE2807"/>
  <c r="M2807" s="1"/>
  <c r="AE2787"/>
  <c r="M2787" s="1"/>
  <c r="AE2747"/>
  <c r="M2747" s="1"/>
  <c r="AE2831"/>
  <c r="M2831" s="1"/>
  <c r="AE2827"/>
  <c r="M2827" s="1"/>
  <c r="AE2658"/>
  <c r="M2658" s="1"/>
  <c r="AE2644"/>
  <c r="M2644" s="1"/>
  <c r="AE2558"/>
  <c r="M2558" s="1"/>
  <c r="AE2590"/>
  <c r="M2590" s="1"/>
  <c r="AE2638"/>
  <c r="M2638" s="1"/>
  <c r="AE2527"/>
  <c r="M2527" s="1"/>
  <c r="AE2549"/>
  <c r="M2549" s="1"/>
  <c r="AE2521"/>
  <c r="M2521" s="1"/>
  <c r="AE2556"/>
  <c r="M2556" s="1"/>
  <c r="AE2636"/>
  <c r="M2636" s="1"/>
  <c r="AE2533"/>
  <c r="M2533" s="1"/>
  <c r="AE2570"/>
  <c r="M2570" s="1"/>
  <c r="AE2610"/>
  <c r="M2610" s="1"/>
  <c r="AE2507"/>
  <c r="M2507" s="1"/>
  <c r="AE2600"/>
  <c r="M2600" s="1"/>
  <c r="AE2576"/>
  <c r="M2576" s="1"/>
  <c r="AE2516"/>
  <c r="M2516" s="1"/>
  <c r="AE2643"/>
  <c r="M2643" s="1"/>
  <c r="AE2520"/>
  <c r="M2520" s="1"/>
  <c r="AE2577"/>
  <c r="M2577" s="1"/>
  <c r="AE2605"/>
  <c r="M2605" s="1"/>
  <c r="AE2532"/>
  <c r="M2532" s="1"/>
  <c r="AE2597"/>
  <c r="M2597" s="1"/>
  <c r="AE2591"/>
  <c r="M2591" s="1"/>
  <c r="AE2504"/>
  <c r="M2504" s="1"/>
  <c r="AE2593"/>
  <c r="M2593" s="1"/>
  <c r="AE2544"/>
  <c r="M2544" s="1"/>
  <c r="AE2524"/>
  <c r="M2524" s="1"/>
  <c r="AE2589"/>
  <c r="M2589" s="1"/>
  <c r="AE2615"/>
  <c r="M2615" s="1"/>
  <c r="AE2639"/>
  <c r="M2639" s="1"/>
  <c r="AE2637"/>
  <c r="M2637" s="1"/>
  <c r="AE2439"/>
  <c r="M2439" s="1"/>
  <c r="AE2455"/>
  <c r="M2455" s="1"/>
  <c r="AE2467"/>
  <c r="M2467" s="1"/>
  <c r="AE2483"/>
  <c r="M2483" s="1"/>
  <c r="AE2499"/>
  <c r="M2499" s="1"/>
  <c r="AE2442"/>
  <c r="M2442" s="1"/>
  <c r="AE2458"/>
  <c r="M2458" s="1"/>
  <c r="AE2898"/>
  <c r="M2898" s="1"/>
  <c r="AE2999"/>
  <c r="M2999" s="1"/>
  <c r="AE2686"/>
  <c r="M2686" s="1"/>
  <c r="AE2671"/>
  <c r="M2671" s="1"/>
  <c r="AE2744"/>
  <c r="M2744" s="1"/>
  <c r="AE2749"/>
  <c r="M2749" s="1"/>
  <c r="AE2729"/>
  <c r="M2729" s="1"/>
  <c r="AE2873"/>
  <c r="M2873" s="1"/>
  <c r="AE2771"/>
  <c r="M2771" s="1"/>
  <c r="AE2660"/>
  <c r="M2660" s="1"/>
  <c r="AE2606"/>
  <c r="M2606" s="1"/>
  <c r="AE2529"/>
  <c r="M2529" s="1"/>
  <c r="AE2555"/>
  <c r="M2555" s="1"/>
  <c r="AE2631"/>
  <c r="M2631" s="1"/>
  <c r="AE2550"/>
  <c r="M2550" s="1"/>
  <c r="AE2561"/>
  <c r="M2561" s="1"/>
  <c r="AE2583"/>
  <c r="M2583" s="1"/>
  <c r="AE2443"/>
  <c r="M2443" s="1"/>
  <c r="AE2434"/>
  <c r="M2434" s="1"/>
  <c r="AE2478"/>
  <c r="M2478" s="1"/>
  <c r="AE2437"/>
  <c r="M2437" s="1"/>
  <c r="AE2465"/>
  <c r="M2465" s="1"/>
  <c r="AE2460"/>
  <c r="M2460" s="1"/>
  <c r="AE2488"/>
  <c r="M2488" s="1"/>
  <c r="AE2175"/>
  <c r="M2175" s="1"/>
  <c r="AE1831"/>
  <c r="AE1731"/>
  <c r="AE2017"/>
  <c r="AE1391"/>
  <c r="AE1227"/>
  <c r="AE1126"/>
  <c r="AE1051"/>
  <c r="AE955"/>
  <c r="AE899"/>
  <c r="AE824"/>
  <c r="AE760"/>
  <c r="AE703"/>
  <c r="AE657"/>
  <c r="AE613"/>
  <c r="AE577"/>
  <c r="AE555"/>
  <c r="AE525"/>
  <c r="AE497"/>
  <c r="AE477"/>
  <c r="AE444"/>
  <c r="AE417"/>
  <c r="AE391"/>
  <c r="AE359"/>
  <c r="AE332"/>
  <c r="AE305"/>
  <c r="AE273"/>
  <c r="AE247"/>
  <c r="AE220"/>
  <c r="AE188"/>
  <c r="AE161"/>
  <c r="AE135"/>
  <c r="AE103"/>
  <c r="AE77"/>
  <c r="AE5"/>
  <c r="AE1741"/>
  <c r="AE1627"/>
  <c r="AE1856"/>
  <c r="AE1829"/>
  <c r="AE1775"/>
  <c r="AE50"/>
  <c r="AE881"/>
  <c r="AE44"/>
  <c r="AE728"/>
  <c r="AE1036"/>
  <c r="AE1393"/>
  <c r="AE695"/>
  <c r="AE859"/>
  <c r="AE1245"/>
  <c r="AE666"/>
  <c r="AE866"/>
  <c r="AE1359"/>
  <c r="AE1271"/>
  <c r="AE1157"/>
  <c r="AE1127"/>
  <c r="AE1066"/>
  <c r="AE1013"/>
  <c r="AE959"/>
  <c r="AE913"/>
  <c r="AE1351"/>
  <c r="AE1242"/>
  <c r="AE1147"/>
  <c r="AE1081"/>
  <c r="AE2906"/>
  <c r="M2906" s="1"/>
  <c r="AE3032"/>
  <c r="M3032" s="1"/>
  <c r="AE2718"/>
  <c r="M2718" s="1"/>
  <c r="AE2828"/>
  <c r="M2828" s="1"/>
  <c r="AE2781"/>
  <c r="M2781" s="1"/>
  <c r="AE2861"/>
  <c r="M2861" s="1"/>
  <c r="AE2772"/>
  <c r="M2772" s="1"/>
  <c r="AE2816"/>
  <c r="M2816" s="1"/>
  <c r="AE2791"/>
  <c r="M2791" s="1"/>
  <c r="AE2646"/>
  <c r="M2646" s="1"/>
  <c r="AE2503"/>
  <c r="M2503" s="1"/>
  <c r="AE2564"/>
  <c r="M2564" s="1"/>
  <c r="AE2578"/>
  <c r="M2578" s="1"/>
  <c r="AE2584"/>
  <c r="M2584" s="1"/>
  <c r="AE2579"/>
  <c r="M2579" s="1"/>
  <c r="AE2565"/>
  <c r="M2565" s="1"/>
  <c r="AE2595"/>
  <c r="M2595" s="1"/>
  <c r="AE2538"/>
  <c r="M2538" s="1"/>
  <c r="AE2446"/>
  <c r="M2446" s="1"/>
  <c r="AE2486"/>
  <c r="M2486" s="1"/>
  <c r="AE2477"/>
  <c r="M2477" s="1"/>
  <c r="AE2440"/>
  <c r="M2440" s="1"/>
  <c r="AE2472"/>
  <c r="M2472" s="1"/>
  <c r="AE2496"/>
  <c r="M2496" s="1"/>
  <c r="AE58"/>
  <c r="AE2108"/>
  <c r="AE685"/>
  <c r="AE1382"/>
  <c r="AE2298"/>
  <c r="M2298" s="1"/>
  <c r="AE1721"/>
  <c r="AE1343"/>
  <c r="AE1198"/>
  <c r="AE1113"/>
  <c r="AE1022"/>
  <c r="AE945"/>
  <c r="AE883"/>
  <c r="AE804"/>
  <c r="AE741"/>
  <c r="AE697"/>
  <c r="AE642"/>
  <c r="AE605"/>
  <c r="AE571"/>
  <c r="AE547"/>
  <c r="AE520"/>
  <c r="AE493"/>
  <c r="AE465"/>
  <c r="AE439"/>
  <c r="AE412"/>
  <c r="AE380"/>
  <c r="AE353"/>
  <c r="AE327"/>
  <c r="AE295"/>
  <c r="AE268"/>
  <c r="AE241"/>
  <c r="AE209"/>
  <c r="AE183"/>
  <c r="AE156"/>
  <c r="AE124"/>
  <c r="AE97"/>
  <c r="AE69"/>
  <c r="AE43"/>
  <c r="AE1705"/>
  <c r="AE1655"/>
  <c r="AE1643"/>
  <c r="AE1870"/>
  <c r="AE1814"/>
  <c r="AE765"/>
  <c r="AE1049"/>
  <c r="AE72"/>
  <c r="AE836"/>
  <c r="AE1104"/>
  <c r="AE1949"/>
  <c r="AE739"/>
  <c r="AE947"/>
  <c r="AE1345"/>
  <c r="AE726"/>
  <c r="AE918"/>
  <c r="AE1347"/>
  <c r="AE1235"/>
  <c r="AE1114"/>
  <c r="AE1055"/>
  <c r="AE995"/>
  <c r="AE948"/>
  <c r="AE903"/>
  <c r="AE1322"/>
  <c r="AE1214"/>
  <c r="AE1131"/>
  <c r="AE1067"/>
  <c r="AE1015"/>
  <c r="AE951"/>
  <c r="AE907"/>
  <c r="AE857"/>
  <c r="AE799"/>
  <c r="AE745"/>
  <c r="AE705"/>
  <c r="AE675"/>
  <c r="AE640"/>
  <c r="AE609"/>
  <c r="AE580"/>
  <c r="AE561"/>
  <c r="AE545"/>
  <c r="AE523"/>
  <c r="AE500"/>
  <c r="AE483"/>
  <c r="AE463"/>
  <c r="AE441"/>
  <c r="AE420"/>
  <c r="AE399"/>
  <c r="AE377"/>
  <c r="AE356"/>
  <c r="AE335"/>
  <c r="AE313"/>
  <c r="AE292"/>
  <c r="AE271"/>
  <c r="AE249"/>
  <c r="AE228"/>
  <c r="AE207"/>
  <c r="AE185"/>
  <c r="AE164"/>
  <c r="AE143"/>
  <c r="AE121"/>
  <c r="AE100"/>
  <c r="AE73"/>
  <c r="AE41"/>
  <c r="AE31"/>
  <c r="AE1729"/>
  <c r="AE1621"/>
  <c r="AE1778"/>
  <c r="AE1331"/>
  <c r="AE1021"/>
  <c r="AE851"/>
  <c r="AE743"/>
  <c r="AE673"/>
  <c r="AE607"/>
  <c r="AE560"/>
  <c r="AE521"/>
  <c r="AE482"/>
  <c r="AE440"/>
  <c r="AE397"/>
  <c r="AE355"/>
  <c r="AE312"/>
  <c r="AE269"/>
  <c r="AE227"/>
  <c r="AE184"/>
  <c r="AE141"/>
  <c r="AE99"/>
  <c r="AE25"/>
  <c r="AE1701"/>
  <c r="AE1809"/>
  <c r="AE1801"/>
  <c r="AE1760"/>
  <c r="AE54"/>
  <c r="AE785"/>
  <c r="AE40"/>
  <c r="AE732"/>
  <c r="AE1016"/>
  <c r="AE1363"/>
  <c r="AE755"/>
  <c r="AE1111"/>
  <c r="AE638"/>
  <c r="AE934"/>
  <c r="AE1289"/>
  <c r="AE1998"/>
  <c r="AE1523"/>
  <c r="AE1607"/>
  <c r="AE1699"/>
  <c r="AE2889"/>
  <c r="M2889" s="1"/>
  <c r="AE2891"/>
  <c r="M2891" s="1"/>
  <c r="AE3054"/>
  <c r="M3054" s="1"/>
  <c r="AE2746"/>
  <c r="M2746" s="1"/>
  <c r="AE2723"/>
  <c r="M2723" s="1"/>
  <c r="AE2854"/>
  <c r="M2854" s="1"/>
  <c r="AE2824"/>
  <c r="M2824" s="1"/>
  <c r="AE2681"/>
  <c r="M2681" s="1"/>
  <c r="AE2804"/>
  <c r="M2804" s="1"/>
  <c r="AE2871"/>
  <c r="M2871" s="1"/>
  <c r="AE2783"/>
  <c r="M2783" s="1"/>
  <c r="AE2645"/>
  <c r="M2645" s="1"/>
  <c r="AE2535"/>
  <c r="M2535" s="1"/>
  <c r="AE2604"/>
  <c r="M2604" s="1"/>
  <c r="AE2618"/>
  <c r="M2618" s="1"/>
  <c r="AE2534"/>
  <c r="M2534" s="1"/>
  <c r="AE2573"/>
  <c r="M2573" s="1"/>
  <c r="AE2542"/>
  <c r="M2542" s="1"/>
  <c r="AE2619"/>
  <c r="M2619" s="1"/>
  <c r="AE2471"/>
  <c r="M2471" s="1"/>
  <c r="AE2462"/>
  <c r="M2462" s="1"/>
  <c r="AE2490"/>
  <c r="M2490" s="1"/>
  <c r="AE2449"/>
  <c r="M2449" s="1"/>
  <c r="AE2481"/>
  <c r="M2481" s="1"/>
  <c r="AE2444"/>
  <c r="M2444" s="1"/>
  <c r="AE2500"/>
  <c r="M2500" s="1"/>
  <c r="AE1406"/>
  <c r="AE1416"/>
  <c r="AE1631"/>
  <c r="AE1501"/>
  <c r="AE1930"/>
  <c r="AE1975"/>
  <c r="AE1315"/>
  <c r="AE1175"/>
  <c r="AE1077"/>
  <c r="AE1011"/>
  <c r="AE933"/>
  <c r="AE863"/>
  <c r="AE795"/>
  <c r="AE731"/>
  <c r="AE681"/>
  <c r="AE636"/>
  <c r="AE596"/>
  <c r="AE563"/>
  <c r="AE543"/>
  <c r="AE515"/>
  <c r="AE3020"/>
  <c r="M3020" s="1"/>
  <c r="AE2688"/>
  <c r="M2688" s="1"/>
  <c r="AE2763"/>
  <c r="M2763" s="1"/>
  <c r="AE2515"/>
  <c r="M2515" s="1"/>
  <c r="AE2557"/>
  <c r="M2557" s="1"/>
  <c r="AE2433"/>
  <c r="M2433" s="1"/>
  <c r="AE2484"/>
  <c r="M2484" s="1"/>
  <c r="AE2196"/>
  <c r="M2196" s="1"/>
  <c r="AE1063"/>
  <c r="AE784"/>
  <c r="AE583"/>
  <c r="AE485"/>
  <c r="AE433"/>
  <c r="AE375"/>
  <c r="AE316"/>
  <c r="AE263"/>
  <c r="AE204"/>
  <c r="AE145"/>
  <c r="AE92"/>
  <c r="AE845"/>
  <c r="AE1756"/>
  <c r="AE1662"/>
  <c r="AE981"/>
  <c r="AE1251"/>
  <c r="AE1219"/>
  <c r="AE791"/>
  <c r="AE1423"/>
  <c r="AE982"/>
  <c r="AE1203"/>
  <c r="AE1095"/>
  <c r="AE975"/>
  <c r="AE1403"/>
  <c r="AE1185"/>
  <c r="AE1059"/>
  <c r="AE977"/>
  <c r="AE916"/>
  <c r="AE834"/>
  <c r="AE780"/>
  <c r="AE713"/>
  <c r="AE664"/>
  <c r="AE625"/>
  <c r="AE587"/>
  <c r="AE557"/>
  <c r="AE533"/>
  <c r="AE505"/>
  <c r="AE479"/>
  <c r="AE452"/>
  <c r="AE425"/>
  <c r="AE393"/>
  <c r="AE367"/>
  <c r="AE340"/>
  <c r="AE308"/>
  <c r="AE281"/>
  <c r="AE255"/>
  <c r="AE223"/>
  <c r="AE196"/>
  <c r="AE169"/>
  <c r="AE137"/>
  <c r="AE111"/>
  <c r="AE79"/>
  <c r="AE28"/>
  <c r="AE901"/>
  <c r="AE1637"/>
  <c r="AE1822"/>
  <c r="AE1135"/>
  <c r="AE875"/>
  <c r="AE725"/>
  <c r="AE637"/>
  <c r="AE2705"/>
  <c r="M2705" s="1"/>
  <c r="AE2566"/>
  <c r="M2566" s="1"/>
  <c r="AE2607"/>
  <c r="M2607" s="1"/>
  <c r="AE2601"/>
  <c r="M2601" s="1"/>
  <c r="AE2461"/>
  <c r="M2461" s="1"/>
  <c r="AE2431"/>
  <c r="M2431" s="1"/>
  <c r="AE2417"/>
  <c r="M2417" s="1"/>
  <c r="AE1335"/>
  <c r="AE990"/>
  <c r="AE709"/>
  <c r="AE559"/>
  <c r="AE481"/>
  <c r="AE423"/>
  <c r="AE369"/>
  <c r="AE311"/>
  <c r="AE252"/>
  <c r="AE199"/>
  <c r="AE140"/>
  <c r="AE81"/>
  <c r="AE1009"/>
  <c r="AE1802"/>
  <c r="AE1738"/>
  <c r="AE1415"/>
  <c r="AE628"/>
  <c r="AE1309"/>
  <c r="AE831"/>
  <c r="AE2018"/>
  <c r="AE1399"/>
  <c r="AE1183"/>
  <c r="AE1079"/>
  <c r="AE1366"/>
  <c r="AE1162"/>
  <c r="AE1042"/>
  <c r="AE961"/>
  <c r="AE895"/>
  <c r="AE819"/>
  <c r="AE767"/>
  <c r="AE700"/>
  <c r="AE654"/>
  <c r="AE617"/>
  <c r="AE575"/>
  <c r="AE553"/>
  <c r="AE528"/>
  <c r="AE495"/>
  <c r="AE473"/>
  <c r="AE447"/>
  <c r="AE415"/>
  <c r="AE388"/>
  <c r="AE361"/>
  <c r="AE329"/>
  <c r="AE303"/>
  <c r="AE276"/>
  <c r="AE244"/>
  <c r="AE217"/>
  <c r="AE191"/>
  <c r="AE159"/>
  <c r="AE132"/>
  <c r="AE105"/>
  <c r="AE67"/>
  <c r="AE24"/>
  <c r="AE1855"/>
  <c r="AE1639"/>
  <c r="AE1879"/>
  <c r="AE1075"/>
  <c r="AE817"/>
  <c r="AE704"/>
  <c r="AE622"/>
  <c r="AE552"/>
  <c r="AE499"/>
  <c r="AE451"/>
  <c r="AE387"/>
  <c r="AE333"/>
  <c r="AE280"/>
  <c r="AE216"/>
  <c r="AE3029"/>
  <c r="M3029" s="1"/>
  <c r="AE2753"/>
  <c r="M2753" s="1"/>
  <c r="AE2830"/>
  <c r="M2830" s="1"/>
  <c r="AE2608"/>
  <c r="M2608" s="1"/>
  <c r="AE2633"/>
  <c r="M2633" s="1"/>
  <c r="AE2487"/>
  <c r="M2487" s="1"/>
  <c r="AE2493"/>
  <c r="M2493" s="1"/>
  <c r="AE1595"/>
  <c r="AE1290"/>
  <c r="AE912"/>
  <c r="AE672"/>
  <c r="AE536"/>
  <c r="AE460"/>
  <c r="AE401"/>
  <c r="AE348"/>
  <c r="AE289"/>
  <c r="AE231"/>
  <c r="AE177"/>
  <c r="AE119"/>
  <c r="AE35"/>
  <c r="AE1677"/>
  <c r="AE1663"/>
  <c r="AE10"/>
  <c r="AE13"/>
  <c r="AE884"/>
  <c r="AE539"/>
  <c r="AE987"/>
  <c r="AE774"/>
  <c r="AE1319"/>
  <c r="AE1139"/>
  <c r="AE1041"/>
  <c r="AE937"/>
  <c r="AE1306"/>
  <c r="AE1119"/>
  <c r="AE1029"/>
  <c r="AE939"/>
  <c r="AE876"/>
  <c r="AE808"/>
  <c r="AE738"/>
  <c r="AE694"/>
  <c r="AE645"/>
  <c r="AE600"/>
  <c r="AE569"/>
  <c r="AE549"/>
  <c r="AE517"/>
  <c r="AE491"/>
  <c r="AE468"/>
  <c r="AE436"/>
  <c r="AE409"/>
  <c r="AE383"/>
  <c r="AE351"/>
  <c r="AE324"/>
  <c r="AE297"/>
  <c r="AE265"/>
  <c r="AE239"/>
  <c r="AE212"/>
  <c r="AE180"/>
  <c r="AE153"/>
  <c r="AE127"/>
  <c r="AE95"/>
  <c r="AE60"/>
  <c r="AE63"/>
  <c r="AE1685"/>
  <c r="AE1670"/>
  <c r="AE1626"/>
  <c r="AE952"/>
  <c r="AE797"/>
  <c r="AE691"/>
  <c r="AE592"/>
  <c r="AE544"/>
  <c r="AE490"/>
  <c r="AE429"/>
  <c r="AE376"/>
  <c r="AE323"/>
  <c r="AE259"/>
  <c r="AE205"/>
  <c r="AE152"/>
  <c r="AE80"/>
  <c r="AE1069"/>
  <c r="AE1726"/>
  <c r="AE1861"/>
  <c r="AE2104"/>
  <c r="AE9"/>
  <c r="AE76"/>
  <c r="AE872"/>
  <c r="AE1287"/>
  <c r="AE811"/>
  <c r="AE1379"/>
  <c r="AE842"/>
  <c r="AE1465"/>
  <c r="AE1451"/>
  <c r="AE2204"/>
  <c r="M2204" s="1"/>
  <c r="AE1912"/>
  <c r="AE2035"/>
  <c r="AE2270"/>
  <c r="M2270" s="1"/>
  <c r="AE1940"/>
  <c r="AE2084"/>
  <c r="AE2388"/>
  <c r="M2388" s="1"/>
  <c r="AE1955"/>
  <c r="AE2086"/>
  <c r="AE2373"/>
  <c r="M2373" s="1"/>
  <c r="AE2379"/>
  <c r="M2379" s="1"/>
  <c r="AE2315"/>
  <c r="M2315" s="1"/>
  <c r="AE2267"/>
  <c r="M2267" s="1"/>
  <c r="AE2219"/>
  <c r="M2219" s="1"/>
  <c r="AE2171"/>
  <c r="M2171" s="1"/>
  <c r="AE1927"/>
  <c r="AE1326"/>
  <c r="AE1498"/>
  <c r="AE1686"/>
  <c r="AE1813"/>
  <c r="AE1901"/>
  <c r="AE2160"/>
  <c r="M2160" s="1"/>
  <c r="AE2306"/>
  <c r="M2306" s="1"/>
  <c r="AE2370"/>
  <c r="M2370" s="1"/>
  <c r="AE1832"/>
  <c r="AE1935"/>
  <c r="AE1966"/>
  <c r="AE1354"/>
  <c r="AE1031"/>
  <c r="AE861"/>
  <c r="AE751"/>
  <c r="AE680"/>
  <c r="AE612"/>
  <c r="AE562"/>
  <c r="AE524"/>
  <c r="AE484"/>
  <c r="AE443"/>
  <c r="AE400"/>
  <c r="AE357"/>
  <c r="AE315"/>
  <c r="AE272"/>
  <c r="AE229"/>
  <c r="AE187"/>
  <c r="AE144"/>
  <c r="AE101"/>
  <c r="AE59"/>
  <c r="AE905"/>
  <c r="AE1675"/>
  <c r="AE1733"/>
  <c r="AE1703"/>
  <c r="AE18"/>
  <c r="AE1221"/>
  <c r="AE8"/>
  <c r="AE1513"/>
  <c r="AE936"/>
  <c r="AE1267"/>
  <c r="AE671"/>
  <c r="AE927"/>
  <c r="AE1455"/>
  <c r="AE822"/>
  <c r="AE1143"/>
  <c r="AE1711"/>
  <c r="AE1473"/>
  <c r="AE2197"/>
  <c r="M2197" s="1"/>
  <c r="AE1519"/>
  <c r="AE1979"/>
  <c r="AE2149"/>
  <c r="M2149" s="1"/>
  <c r="AE1755"/>
  <c r="AE1283"/>
  <c r="AE979"/>
  <c r="AE833"/>
  <c r="AE733"/>
  <c r="AE660"/>
  <c r="AE599"/>
  <c r="AE556"/>
  <c r="AE516"/>
  <c r="AE478"/>
  <c r="AE435"/>
  <c r="AE2851"/>
  <c r="M2851" s="1"/>
  <c r="AE2456"/>
  <c r="M2456" s="1"/>
  <c r="AE1759"/>
  <c r="AE503"/>
  <c r="AE284"/>
  <c r="AE26"/>
  <c r="AE20"/>
  <c r="AE802"/>
  <c r="AE923"/>
  <c r="AE925"/>
  <c r="AE684"/>
  <c r="AE540"/>
  <c r="AE431"/>
  <c r="AE319"/>
  <c r="AE201"/>
  <c r="AE83"/>
  <c r="AE1735"/>
  <c r="AE653"/>
  <c r="AE511"/>
  <c r="AE408"/>
  <c r="AE291"/>
  <c r="AE173"/>
  <c r="AE109"/>
  <c r="AE1887"/>
  <c r="AE1658"/>
  <c r="AE1827"/>
  <c r="AE1001"/>
  <c r="AE608"/>
  <c r="AE1229"/>
  <c r="AE847"/>
  <c r="AE754"/>
  <c r="AE1155"/>
  <c r="AE1479"/>
  <c r="AE2261"/>
  <c r="M2261" s="1"/>
  <c r="AE2020"/>
  <c r="AE2341"/>
  <c r="M2341" s="1"/>
  <c r="AE1995"/>
  <c r="AE2300"/>
  <c r="M2300" s="1"/>
  <c r="AE1983"/>
  <c r="AE2188"/>
  <c r="M2188" s="1"/>
  <c r="AE2395"/>
  <c r="M2395" s="1"/>
  <c r="AE2251"/>
  <c r="M2251" s="1"/>
  <c r="AE2187"/>
  <c r="M2187" s="1"/>
  <c r="AE1908"/>
  <c r="AE1422"/>
  <c r="AE1598"/>
  <c r="AE1837"/>
  <c r="AE2114"/>
  <c r="AE2224"/>
  <c r="M2224" s="1"/>
  <c r="AE1745"/>
  <c r="AE1914"/>
  <c r="AE1972"/>
  <c r="AE1149"/>
  <c r="AE877"/>
  <c r="AE729"/>
  <c r="AE641"/>
  <c r="AE570"/>
  <c r="AE513"/>
  <c r="AE464"/>
  <c r="AE411"/>
  <c r="AE347"/>
  <c r="AE293"/>
  <c r="AE240"/>
  <c r="AE176"/>
  <c r="AE123"/>
  <c r="AE71"/>
  <c r="AE1717"/>
  <c r="AE1606"/>
  <c r="AE1657"/>
  <c r="AE46"/>
  <c r="AE993"/>
  <c r="AE1053"/>
  <c r="AE1008"/>
  <c r="AE1886"/>
  <c r="AE839"/>
  <c r="AE630"/>
  <c r="AE1002"/>
  <c r="AE1543"/>
  <c r="AE1515"/>
  <c r="AE2005"/>
  <c r="AE1945"/>
  <c r="AE2220"/>
  <c r="M2220" s="1"/>
  <c r="AE1959"/>
  <c r="AE1043"/>
  <c r="AE807"/>
  <c r="AE699"/>
  <c r="AE616"/>
  <c r="AE548"/>
  <c r="AE494"/>
  <c r="AE445"/>
  <c r="AE392"/>
  <c r="AE349"/>
  <c r="AE307"/>
  <c r="AE264"/>
  <c r="AE221"/>
  <c r="AE179"/>
  <c r="AE136"/>
  <c r="AE93"/>
  <c r="AE53"/>
  <c r="AE669"/>
  <c r="AE1659"/>
  <c r="AE1679"/>
  <c r="AE1678"/>
  <c r="AE14"/>
  <c r="AE1093"/>
  <c r="AE33"/>
  <c r="AE1437"/>
  <c r="AE908"/>
  <c r="AE1259"/>
  <c r="AE667"/>
  <c r="AE891"/>
  <c r="AE1405"/>
  <c r="AE818"/>
  <c r="AE1094"/>
  <c r="AE1687"/>
  <c r="AE1469"/>
  <c r="AE2190"/>
  <c r="M2190" s="1"/>
  <c r="AE2404"/>
  <c r="M2404" s="1"/>
  <c r="AE1965"/>
  <c r="AE2142"/>
  <c r="AE2396"/>
  <c r="M2396" s="1"/>
  <c r="AE1981"/>
  <c r="AE2100"/>
  <c r="AE1922"/>
  <c r="AE2070"/>
  <c r="AE2403"/>
  <c r="M2403" s="1"/>
  <c r="AE2339"/>
  <c r="M2339" s="1"/>
  <c r="AE2291"/>
  <c r="M2291" s="1"/>
  <c r="AE2227"/>
  <c r="M2227" s="1"/>
  <c r="AE2115"/>
  <c r="AE1310"/>
  <c r="AE1486"/>
  <c r="AE1638"/>
  <c r="AE1781"/>
  <c r="AE1892"/>
  <c r="AE2146"/>
  <c r="AE2233"/>
  <c r="M2233" s="1"/>
  <c r="AE2297"/>
  <c r="M2297" s="1"/>
  <c r="AE1689"/>
  <c r="AE1848"/>
  <c r="AE1939"/>
  <c r="AE1970"/>
  <c r="AE897"/>
  <c r="AE576"/>
  <c r="AE416"/>
  <c r="AE245"/>
  <c r="AE88"/>
  <c r="AE1817"/>
  <c r="AE48"/>
  <c r="AE759"/>
  <c r="AE1327"/>
  <c r="AE1707"/>
  <c r="AE1988"/>
  <c r="AE2409"/>
  <c r="M2409" s="1"/>
  <c r="AE2094"/>
  <c r="AE2375"/>
  <c r="M2375" s="1"/>
  <c r="AE2247"/>
  <c r="M2247" s="1"/>
  <c r="AE2151"/>
  <c r="M2151" s="1"/>
  <c r="AE1398"/>
  <c r="AE1714"/>
  <c r="AE1926"/>
  <c r="AE2272"/>
  <c r="M2272" s="1"/>
  <c r="AE1788"/>
  <c r="AE1960"/>
  <c r="AE2001"/>
  <c r="AE2501"/>
  <c r="M2501" s="1"/>
  <c r="AE1138"/>
  <c r="AE455"/>
  <c r="AE225"/>
  <c r="AE1629"/>
  <c r="AE940"/>
  <c r="AE1295"/>
  <c r="AE1279"/>
  <c r="AE868"/>
  <c r="AE633"/>
  <c r="AE512"/>
  <c r="AE404"/>
  <c r="AE287"/>
  <c r="AE175"/>
  <c r="AE55"/>
  <c r="AE1223"/>
  <c r="AE579"/>
  <c r="AE472"/>
  <c r="AE365"/>
  <c r="AE248"/>
  <c r="AE163"/>
  <c r="AE68"/>
  <c r="AE1641"/>
  <c r="AE1747"/>
  <c r="AE22"/>
  <c r="AE21"/>
  <c r="AE812"/>
  <c r="AE2040"/>
  <c r="AE963"/>
  <c r="AE786"/>
  <c r="AE1553"/>
  <c r="AE1882"/>
  <c r="AE1529"/>
  <c r="AE2066"/>
  <c r="AE1561"/>
  <c r="AE2052"/>
  <c r="AE1691"/>
  <c r="AE2022"/>
  <c r="AE2302"/>
  <c r="M2302" s="1"/>
  <c r="AE2363"/>
  <c r="M2363" s="1"/>
  <c r="AE2299"/>
  <c r="M2299" s="1"/>
  <c r="AE2235"/>
  <c r="M2235" s="1"/>
  <c r="AE2155"/>
  <c r="M2155" s="1"/>
  <c r="AE1158"/>
  <c r="AE1466"/>
  <c r="AE1710"/>
  <c r="AE1869"/>
  <c r="AE2137"/>
  <c r="AE2242"/>
  <c r="M2242" s="1"/>
  <c r="AE2329"/>
  <c r="M2329" s="1"/>
  <c r="AE1780"/>
  <c r="AE1943"/>
  <c r="AE1980"/>
  <c r="AE1082"/>
  <c r="AE821"/>
  <c r="AE708"/>
  <c r="AE627"/>
  <c r="AE554"/>
  <c r="AE501"/>
  <c r="AE453"/>
  <c r="AE389"/>
  <c r="AE336"/>
  <c r="AE283"/>
  <c r="AE219"/>
  <c r="AE165"/>
  <c r="AE112"/>
  <c r="AE27"/>
  <c r="AE1665"/>
  <c r="AE1654"/>
  <c r="AE1751"/>
  <c r="AE749"/>
  <c r="AE1467"/>
  <c r="AE716"/>
  <c r="AE1048"/>
  <c r="AE603"/>
  <c r="AE1019"/>
  <c r="AE722"/>
  <c r="AE1046"/>
  <c r="AE1897"/>
  <c r="AE1719"/>
  <c r="AE2254"/>
  <c r="M2254" s="1"/>
  <c r="AE2015"/>
  <c r="AE2334"/>
  <c r="M2334" s="1"/>
  <c r="AE1387"/>
  <c r="AE931"/>
  <c r="AE787"/>
  <c r="AE683"/>
  <c r="AE584"/>
  <c r="AE537"/>
  <c r="AE486"/>
  <c r="AE424"/>
  <c r="AE381"/>
  <c r="AE339"/>
  <c r="AE296"/>
  <c r="AE253"/>
  <c r="AE211"/>
  <c r="AE168"/>
  <c r="AE125"/>
  <c r="AE84"/>
  <c r="AE34"/>
  <c r="AE1737"/>
  <c r="AE1771"/>
  <c r="AE1762"/>
  <c r="AE1746"/>
  <c r="AE42"/>
  <c r="AE85"/>
  <c r="AE32"/>
  <c r="AE688"/>
  <c r="AE988"/>
  <c r="AE1329"/>
  <c r="AE715"/>
  <c r="AE983"/>
  <c r="AE542"/>
  <c r="AE882"/>
  <c r="AE1207"/>
  <c r="AE1874"/>
  <c r="AE1511"/>
  <c r="AE1521"/>
  <c r="AE1589"/>
  <c r="AE3067"/>
  <c r="M3067" s="1"/>
  <c r="AE2546"/>
  <c r="M2546" s="1"/>
  <c r="AE2257"/>
  <c r="M2257" s="1"/>
  <c r="AE848"/>
  <c r="AE396"/>
  <c r="AE167"/>
  <c r="AE1740"/>
  <c r="AE113"/>
  <c r="AE789"/>
  <c r="AE487"/>
  <c r="AE260"/>
  <c r="AE1085"/>
  <c r="AE568"/>
  <c r="AE344"/>
  <c r="AE131"/>
  <c r="AE1632"/>
  <c r="AE753"/>
  <c r="AE960"/>
  <c r="AE1199"/>
  <c r="AE1763"/>
  <c r="AE1951"/>
  <c r="AE1782"/>
  <c r="AE1806"/>
  <c r="AE2427"/>
  <c r="M2427" s="1"/>
  <c r="AE2283"/>
  <c r="AE2139"/>
  <c r="AE1534"/>
  <c r="AE1885"/>
  <c r="AE2265"/>
  <c r="M2265" s="1"/>
  <c r="AE1868"/>
  <c r="AE1990"/>
  <c r="AE801"/>
  <c r="AE595"/>
  <c r="AE492"/>
  <c r="AE379"/>
  <c r="AE261"/>
  <c r="AE155"/>
  <c r="AE2318"/>
  <c r="M2318" s="1"/>
  <c r="AE1790"/>
  <c r="AE889"/>
  <c r="AE792"/>
  <c r="AE735"/>
  <c r="AE778"/>
  <c r="AE2096"/>
  <c r="AE1661"/>
  <c r="AE2420"/>
  <c r="M2420" s="1"/>
  <c r="AE885"/>
  <c r="AE644"/>
  <c r="AE527"/>
  <c r="AE413"/>
  <c r="AE328"/>
  <c r="AE243"/>
  <c r="AE157"/>
  <c r="AE75"/>
  <c r="AE1673"/>
  <c r="AE1849"/>
  <c r="AE573"/>
  <c r="AE52"/>
  <c r="AE1044"/>
  <c r="AE771"/>
  <c r="AE686"/>
  <c r="AE1361"/>
  <c r="AE1591"/>
  <c r="AE1842"/>
  <c r="AE2082"/>
  <c r="AE1739"/>
  <c r="AE2037"/>
  <c r="AE2357"/>
  <c r="M2357" s="1"/>
  <c r="AE1969"/>
  <c r="AE2174"/>
  <c r="M2174" s="1"/>
  <c r="AE2419"/>
  <c r="M2419" s="1"/>
  <c r="AE2259"/>
  <c r="M2259" s="1"/>
  <c r="AE2179"/>
  <c r="M2179" s="1"/>
  <c r="AE1919"/>
  <c r="AE1410"/>
  <c r="AE1578"/>
  <c r="AE1825"/>
  <c r="AE1932"/>
  <c r="AE2210"/>
  <c r="M2210" s="1"/>
  <c r="AE2320"/>
  <c r="M2320" s="1"/>
  <c r="AE1765"/>
  <c r="AE1925"/>
  <c r="AE1976"/>
  <c r="AE701"/>
  <c r="AE459"/>
  <c r="AE203"/>
  <c r="AE1681"/>
  <c r="AE829"/>
  <c r="AE1115"/>
  <c r="AE1579"/>
  <c r="AE1695"/>
  <c r="AE1818"/>
  <c r="AE2380"/>
  <c r="M2380" s="1"/>
  <c r="AE2279"/>
  <c r="M2279" s="1"/>
  <c r="AE2119"/>
  <c r="AE1538"/>
  <c r="AE1888"/>
  <c r="AE2313"/>
  <c r="AE1920"/>
  <c r="AE1992"/>
  <c r="AE2016"/>
  <c r="AE2051"/>
  <c r="AE2083"/>
  <c r="AE2125"/>
  <c r="AE2212"/>
  <c r="M2212" s="1"/>
  <c r="AE2294"/>
  <c r="M2294" s="1"/>
  <c r="AE2381"/>
  <c r="M2381" s="1"/>
  <c r="AE2385"/>
  <c r="M2385" s="1"/>
  <c r="AE1268"/>
  <c r="AE1460"/>
  <c r="AE1716"/>
  <c r="AE1823"/>
  <c r="AE1903"/>
  <c r="AE2161"/>
  <c r="M2161" s="1"/>
  <c r="AE2248"/>
  <c r="M2248" s="1"/>
  <c r="AE2330"/>
  <c r="M2330" s="1"/>
  <c r="AE2402"/>
  <c r="M2402" s="1"/>
  <c r="AE943"/>
  <c r="AE588"/>
  <c r="AE427"/>
  <c r="AE256"/>
  <c r="AE17"/>
  <c r="AE1732"/>
  <c r="AE648"/>
  <c r="AE971"/>
  <c r="AE1846"/>
  <c r="AE1993"/>
  <c r="AE2076"/>
  <c r="AE1942"/>
  <c r="AE2366"/>
  <c r="M2366" s="1"/>
  <c r="AE2319"/>
  <c r="M2319" s="1"/>
  <c r="AE2191"/>
  <c r="M2191" s="1"/>
  <c r="AE1915"/>
  <c r="AE1530"/>
  <c r="AE1833"/>
  <c r="AE2176"/>
  <c r="M2176" s="1"/>
  <c r="AE2345"/>
  <c r="M2345" s="1"/>
  <c r="AE1910"/>
  <c r="AE1987"/>
  <c r="AE2021"/>
  <c r="AE2057"/>
  <c r="AE2089"/>
  <c r="AE2141"/>
  <c r="AE2205"/>
  <c r="M2205" s="1"/>
  <c r="AE2356"/>
  <c r="M2356" s="1"/>
  <c r="AE2408"/>
  <c r="M2408" s="1"/>
  <c r="AE1208"/>
  <c r="AE1424"/>
  <c r="AE1688"/>
  <c r="AE1799"/>
  <c r="AE1898"/>
  <c r="AE2154"/>
  <c r="M2154" s="1"/>
  <c r="AE2218"/>
  <c r="M2218" s="1"/>
  <c r="AE2305"/>
  <c r="M2305" s="1"/>
  <c r="AE2369"/>
  <c r="M2369" s="1"/>
  <c r="AE1311"/>
  <c r="AE665"/>
  <c r="AE480"/>
  <c r="AE309"/>
  <c r="AE139"/>
  <c r="AE773"/>
  <c r="AE6"/>
  <c r="AE892"/>
  <c r="AE1383"/>
  <c r="AE1457"/>
  <c r="AE2042"/>
  <c r="AE2165"/>
  <c r="M2165" s="1"/>
  <c r="AE1889"/>
  <c r="AE2309"/>
  <c r="M2309" s="1"/>
  <c r="AE2327"/>
  <c r="M2327" s="1"/>
  <c r="AE2199"/>
  <c r="M2199" s="1"/>
  <c r="AE1166"/>
  <c r="AE1574"/>
  <c r="AE1873"/>
  <c r="AE1899"/>
  <c r="AE30"/>
  <c r="AE1027"/>
  <c r="AE727"/>
  <c r="AE457"/>
  <c r="AE233"/>
  <c r="AE1669"/>
  <c r="AE532"/>
  <c r="AE301"/>
  <c r="AE120"/>
  <c r="AE1615"/>
  <c r="AE973"/>
  <c r="AE1092"/>
  <c r="AE1475"/>
  <c r="AE2126"/>
  <c r="AE1986"/>
  <c r="AE1967"/>
  <c r="AE1878"/>
  <c r="AE2411"/>
  <c r="M2411" s="1"/>
  <c r="AE2123"/>
  <c r="AE1558"/>
  <c r="AE1921"/>
  <c r="AE2288"/>
  <c r="M2288" s="1"/>
  <c r="AE1895"/>
  <c r="AE1243"/>
  <c r="AE781"/>
  <c r="AE581"/>
  <c r="AE476"/>
  <c r="AE368"/>
  <c r="AE251"/>
  <c r="AE133"/>
  <c r="AE39"/>
  <c r="AE1854"/>
  <c r="AE677"/>
  <c r="AE852"/>
  <c r="AE803"/>
  <c r="AE890"/>
  <c r="AE1447"/>
  <c r="AE1893"/>
  <c r="AE1929"/>
  <c r="AE867"/>
  <c r="AE632"/>
  <c r="AE504"/>
  <c r="AE403"/>
  <c r="AE317"/>
  <c r="AE232"/>
  <c r="AE147"/>
  <c r="AE61"/>
  <c r="AE1625"/>
  <c r="AE1653"/>
  <c r="AE837"/>
  <c r="AE757"/>
  <c r="AE1173"/>
  <c r="AE835"/>
  <c r="AE770"/>
  <c r="AE1507"/>
  <c r="AE1963"/>
  <c r="AE1938"/>
  <c r="AE2213"/>
  <c r="M2213" s="1"/>
  <c r="AE1907"/>
  <c r="AE2068"/>
  <c r="AE2412"/>
  <c r="M2412" s="1"/>
  <c r="AE1997"/>
  <c r="AE2245"/>
  <c r="M2245" s="1"/>
  <c r="AE2387"/>
  <c r="M2387" s="1"/>
  <c r="AE2323"/>
  <c r="M2323" s="1"/>
  <c r="AE2243"/>
  <c r="M2243" s="1"/>
  <c r="AE2163"/>
  <c r="M2163" s="1"/>
  <c r="AE1900"/>
  <c r="AE1458"/>
  <c r="AE1694"/>
  <c r="AE1845"/>
  <c r="AE2128"/>
  <c r="AE2256"/>
  <c r="M2256" s="1"/>
  <c r="AE2338"/>
  <c r="M2338" s="1"/>
  <c r="AE1792"/>
  <c r="AE1946"/>
  <c r="AE1984"/>
  <c r="AE635"/>
  <c r="AE373"/>
  <c r="AE160"/>
  <c r="AE1850"/>
  <c r="AE744"/>
  <c r="AE674"/>
  <c r="AE1917"/>
  <c r="AE2030"/>
  <c r="AE1961"/>
  <c r="AE2407"/>
  <c r="M2407" s="1"/>
  <c r="AE2215"/>
  <c r="M2215" s="1"/>
  <c r="AE1904"/>
  <c r="AE1618"/>
  <c r="AE2144"/>
  <c r="AE2354"/>
  <c r="M2354" s="1"/>
  <c r="AE1944"/>
  <c r="AE2023"/>
  <c r="AE2059"/>
  <c r="AE2091"/>
  <c r="AE2148"/>
  <c r="M2148" s="1"/>
  <c r="AE2230"/>
  <c r="M2230" s="1"/>
  <c r="AE2317"/>
  <c r="M2317" s="1"/>
  <c r="AE2397"/>
  <c r="M2397" s="1"/>
  <c r="AE1348"/>
  <c r="AE1536"/>
  <c r="AE1752"/>
  <c r="AE1851"/>
  <c r="AE1924"/>
  <c r="AE2184"/>
  <c r="M2184" s="1"/>
  <c r="AE2266"/>
  <c r="M2266" s="1"/>
  <c r="AE2353"/>
  <c r="M2353" s="1"/>
  <c r="AE2414"/>
  <c r="M2414" s="1"/>
  <c r="AE813"/>
  <c r="AE550"/>
  <c r="AE384"/>
  <c r="AE213"/>
  <c r="AE1757"/>
  <c r="AE38"/>
  <c r="AE972"/>
  <c r="AE1838"/>
  <c r="AE1497"/>
  <c r="AE2074"/>
  <c r="AE2222"/>
  <c r="M2222" s="1"/>
  <c r="AE2008"/>
  <c r="AE2415"/>
  <c r="M2415" s="1"/>
  <c r="AE2287"/>
  <c r="M2287" s="1"/>
  <c r="AE2159"/>
  <c r="M2159" s="1"/>
  <c r="AE1274"/>
  <c r="AE1582"/>
  <c r="AE1881"/>
  <c r="AE2217"/>
  <c r="AE1693"/>
  <c r="AE1941"/>
  <c r="AE1999"/>
  <c r="AE2034"/>
  <c r="AE2065"/>
  <c r="AE2097"/>
  <c r="AE2164"/>
  <c r="M2164" s="1"/>
  <c r="AE2228"/>
  <c r="M2228" s="1"/>
  <c r="AE2292"/>
  <c r="M2292" s="1"/>
  <c r="AE2424"/>
  <c r="M2424" s="1"/>
  <c r="AE1236"/>
  <c r="AE1452"/>
  <c r="AE1712"/>
  <c r="AE1819"/>
  <c r="AE1918"/>
  <c r="AE2241"/>
  <c r="M2241" s="1"/>
  <c r="AE2328"/>
  <c r="M2328" s="1"/>
  <c r="AE2394"/>
  <c r="M2394" s="1"/>
  <c r="AE1005"/>
  <c r="AE604"/>
  <c r="AE437"/>
  <c r="AE267"/>
  <c r="AE96"/>
  <c r="AE1651"/>
  <c r="AE989"/>
  <c r="AE1255"/>
  <c r="AE794"/>
  <c r="AE2088"/>
  <c r="AE2277"/>
  <c r="M2277" s="1"/>
  <c r="AE2350"/>
  <c r="M2350" s="1"/>
  <c r="AE1989"/>
  <c r="AE2423"/>
  <c r="M2423" s="1"/>
  <c r="AE2295"/>
  <c r="M2295" s="1"/>
  <c r="AE2167"/>
  <c r="M2167" s="1"/>
  <c r="AE1334"/>
  <c r="AE1690"/>
  <c r="AE1906"/>
  <c r="AE2162"/>
  <c r="M2162" s="1"/>
  <c r="AE2249"/>
  <c r="M2249" s="1"/>
  <c r="AE2336"/>
  <c r="M2336" s="1"/>
  <c r="AE1761"/>
  <c r="AE1937"/>
  <c r="AE1996"/>
  <c r="AE2028"/>
  <c r="AE2055"/>
  <c r="AE2087"/>
  <c r="AE2134"/>
  <c r="AE2198"/>
  <c r="M2198" s="1"/>
  <c r="AE2262"/>
  <c r="M2262" s="1"/>
  <c r="AE2349"/>
  <c r="M2349" s="1"/>
  <c r="AE2421"/>
  <c r="M2421" s="1"/>
  <c r="AE1420"/>
  <c r="AE1588"/>
  <c r="AE1779"/>
  <c r="AE1913"/>
  <c r="AE192"/>
  <c r="AE1153"/>
  <c r="AE2194"/>
  <c r="M2194" s="1"/>
  <c r="AE1994"/>
  <c r="AE2173"/>
  <c r="M2173" s="1"/>
  <c r="AE1220"/>
  <c r="AE2250"/>
  <c r="M2250" s="1"/>
  <c r="AE2410"/>
  <c r="M2410" s="1"/>
  <c r="AE1459"/>
  <c r="AE1635"/>
  <c r="AE1587"/>
  <c r="AE1456"/>
  <c r="AE1430"/>
  <c r="AE1375"/>
  <c r="AE235"/>
  <c r="AE1303"/>
  <c r="AE2367"/>
  <c r="M2367" s="1"/>
  <c r="AE1793"/>
  <c r="AE1884"/>
  <c r="AE2061"/>
  <c r="AE1412"/>
  <c r="M1412" s="1"/>
  <c r="AE2145"/>
  <c r="M2145" s="1"/>
  <c r="AE2280"/>
  <c r="M2280" s="1"/>
  <c r="AE2426"/>
  <c r="M2426" s="1"/>
  <c r="AE1503"/>
  <c r="AE1559"/>
  <c r="AE1442"/>
  <c r="AE1421"/>
  <c r="AE1060"/>
  <c r="AE107"/>
  <c r="AE1489"/>
  <c r="AE2046"/>
  <c r="AE2143"/>
  <c r="AE2281"/>
  <c r="M2281" s="1"/>
  <c r="AE2025"/>
  <c r="AE2214"/>
  <c r="M2214" s="1"/>
  <c r="AE1160"/>
  <c r="AE1858"/>
  <c r="AE2273"/>
  <c r="M2273" s="1"/>
  <c r="AE2382"/>
  <c r="M2382" s="1"/>
  <c r="AE1902"/>
  <c r="M1902" s="1"/>
  <c r="AE1477"/>
  <c r="AE1407"/>
  <c r="AE2170"/>
  <c r="M2170" s="1"/>
  <c r="AE1948"/>
  <c r="AE2418"/>
  <c r="M2418" s="1"/>
  <c r="AE1419"/>
  <c r="AE1720"/>
  <c r="AE2002"/>
  <c r="AE320"/>
  <c r="AE1238"/>
  <c r="AE1174"/>
  <c r="AE1038"/>
  <c r="AE914"/>
  <c r="AE838"/>
  <c r="AE1338"/>
  <c r="AE1250"/>
  <c r="AE1178"/>
  <c r="AE922"/>
  <c r="AE850"/>
  <c r="M850" s="1"/>
  <c r="AE734"/>
  <c r="AE650"/>
  <c r="AE598"/>
  <c r="AE530"/>
  <c r="AE506"/>
  <c r="AE450"/>
  <c r="AE394"/>
  <c r="AE370"/>
  <c r="M370" s="1"/>
  <c r="AE338"/>
  <c r="AE306"/>
  <c r="AE286"/>
  <c r="M286" s="1"/>
  <c r="AE250"/>
  <c r="AE226"/>
  <c r="AE194"/>
  <c r="AE138"/>
  <c r="AE114"/>
  <c r="AE90"/>
  <c r="AE1282"/>
  <c r="AE1226"/>
  <c r="AE1054"/>
  <c r="AE966"/>
  <c r="AE894"/>
  <c r="AE826"/>
  <c r="AE646"/>
  <c r="AE590"/>
  <c r="AE510"/>
  <c r="AE430"/>
  <c r="AE406"/>
  <c r="AE382"/>
  <c r="AE358"/>
  <c r="AE298"/>
  <c r="AE278"/>
  <c r="M278" s="1"/>
  <c r="AE254"/>
  <c r="AE230"/>
  <c r="AE174"/>
  <c r="AE150"/>
  <c r="AE126"/>
  <c r="AE102"/>
  <c r="AE597"/>
  <c r="AE615"/>
  <c r="AE629"/>
  <c r="AE606"/>
  <c r="AE1502"/>
  <c r="AE1785"/>
  <c r="AE1617"/>
  <c r="AE1601"/>
  <c r="AE1581"/>
  <c r="AE1569"/>
  <c r="AE1541"/>
  <c r="AE1525"/>
  <c r="AE1453"/>
  <c r="AE1409"/>
  <c r="AE1389"/>
  <c r="M1389" s="1"/>
  <c r="AE1373"/>
  <c r="AE1353"/>
  <c r="AE1325"/>
  <c r="M1325" s="1"/>
  <c r="AE1269"/>
  <c r="AE1257"/>
  <c r="AE1213"/>
  <c r="AE1197"/>
  <c r="AE1145"/>
  <c r="AE1133"/>
  <c r="AE1121"/>
  <c r="AE1097"/>
  <c r="AE2684"/>
  <c r="M2684" s="1"/>
  <c r="AE631"/>
  <c r="AE663"/>
  <c r="AE1099"/>
  <c r="AE594"/>
  <c r="AE372"/>
  <c r="AE148"/>
  <c r="AE909"/>
  <c r="AE461"/>
  <c r="AE237"/>
  <c r="AE45"/>
  <c r="AE1667"/>
  <c r="AE12"/>
  <c r="AE623"/>
  <c r="AE1010"/>
  <c r="AE2056"/>
  <c r="AE2098"/>
  <c r="AE2158"/>
  <c r="M2158" s="1"/>
  <c r="AE2054"/>
  <c r="AE2347"/>
  <c r="M2347" s="1"/>
  <c r="AE2203"/>
  <c r="M2203" s="1"/>
  <c r="AE1278"/>
  <c r="AE1734"/>
  <c r="AE2178"/>
  <c r="M2178" s="1"/>
  <c r="AE2352"/>
  <c r="M2352" s="1"/>
  <c r="AE1950"/>
  <c r="AE965"/>
  <c r="AE696"/>
  <c r="AE546"/>
  <c r="AE432"/>
  <c r="AE325"/>
  <c r="AE208"/>
  <c r="AE91"/>
  <c r="AE1622"/>
  <c r="AE1807"/>
  <c r="AE36"/>
  <c r="AE1187"/>
  <c r="AE1152"/>
  <c r="AE1281"/>
  <c r="AE1991"/>
  <c r="AE2058"/>
  <c r="AE1163"/>
  <c r="AE763"/>
  <c r="AE572"/>
  <c r="AE467"/>
  <c r="AE371"/>
  <c r="AE285"/>
  <c r="AE200"/>
  <c r="AE115"/>
  <c r="AE3"/>
  <c r="M3" s="1"/>
  <c r="AE1862"/>
  <c r="AE1798"/>
  <c r="AE941"/>
  <c r="AE748"/>
  <c r="AE1449"/>
  <c r="AE1144"/>
  <c r="AE954"/>
  <c r="AE2064"/>
  <c r="AE1985"/>
  <c r="AE2011"/>
  <c r="AE2284"/>
  <c r="M2284" s="1"/>
  <c r="AE1953"/>
  <c r="AE2172"/>
  <c r="M2172" s="1"/>
  <c r="AE1727"/>
  <c r="AE2031"/>
  <c r="AE2316"/>
  <c r="M2316" s="1"/>
  <c r="AE2371"/>
  <c r="M2371" s="1"/>
  <c r="AE2307"/>
  <c r="M2307" s="1"/>
  <c r="AE2211"/>
  <c r="M2211" s="1"/>
  <c r="AE2147"/>
  <c r="AE1254"/>
  <c r="AE1522"/>
  <c r="AE1722"/>
  <c r="AE1877"/>
  <c r="AE2169"/>
  <c r="M2169" s="1"/>
  <c r="AE2361"/>
  <c r="M2361" s="1"/>
  <c r="AE1876"/>
  <c r="AE1954"/>
  <c r="AE1123"/>
  <c r="AE541"/>
  <c r="AE331"/>
  <c r="AE117"/>
  <c r="AE1789"/>
  <c r="AE1028"/>
  <c r="AE946"/>
  <c r="AE2026"/>
  <c r="AE2092"/>
  <c r="AE2027"/>
  <c r="AE2343"/>
  <c r="M2343" s="1"/>
  <c r="AE2183"/>
  <c r="M2183" s="1"/>
  <c r="AE1294"/>
  <c r="AE1777"/>
  <c r="AE2185"/>
  <c r="M2185" s="1"/>
  <c r="AE1709"/>
  <c r="AE2007"/>
  <c r="AE2036"/>
  <c r="AE2067"/>
  <c r="AE2099"/>
  <c r="AE2166"/>
  <c r="M2166" s="1"/>
  <c r="AE2253"/>
  <c r="M2253" s="1"/>
  <c r="AE2340"/>
  <c r="M2340" s="1"/>
  <c r="AE2413"/>
  <c r="M2413" s="1"/>
  <c r="AE1180"/>
  <c r="AE1408"/>
  <c r="AE1568"/>
  <c r="AE1787"/>
  <c r="AE2120"/>
  <c r="AE2202"/>
  <c r="M2202" s="1"/>
  <c r="AE2289"/>
  <c r="M2289" s="1"/>
  <c r="AE2376"/>
  <c r="M2376" s="1"/>
  <c r="AE2390"/>
  <c r="M2390" s="1"/>
  <c r="AE719"/>
  <c r="AE507"/>
  <c r="AE341"/>
  <c r="AE171"/>
  <c r="AE1742"/>
  <c r="AE49"/>
  <c r="AE1291"/>
  <c r="AE878"/>
  <c r="AE1505"/>
  <c r="AE2348"/>
  <c r="M2348" s="1"/>
  <c r="AE2364"/>
  <c r="M2364" s="1"/>
  <c r="AE2078"/>
  <c r="AE2383"/>
  <c r="M2383" s="1"/>
  <c r="AE2255"/>
  <c r="M2255" s="1"/>
  <c r="AE1374"/>
  <c r="AE1698"/>
  <c r="AE1916"/>
  <c r="AE2258"/>
  <c r="M2258" s="1"/>
  <c r="AE1773"/>
  <c r="AE1956"/>
  <c r="AE2004"/>
  <c r="AE2041"/>
  <c r="AE2073"/>
  <c r="AE2105"/>
  <c r="AE2182"/>
  <c r="M2182" s="1"/>
  <c r="AE2246"/>
  <c r="M2246" s="1"/>
  <c r="AE2310"/>
  <c r="M2310" s="1"/>
  <c r="AE2374"/>
  <c r="M2374" s="1"/>
  <c r="AE2393"/>
  <c r="M2393" s="1"/>
  <c r="AE1320"/>
  <c r="AE1520"/>
  <c r="AE1744"/>
  <c r="AE1843"/>
  <c r="AE2113"/>
  <c r="AE2177"/>
  <c r="M2177" s="1"/>
  <c r="AE2264"/>
  <c r="M2264" s="1"/>
  <c r="AE2422"/>
  <c r="M2422" s="1"/>
  <c r="AE843"/>
  <c r="AE558"/>
  <c r="AE395"/>
  <c r="AE224"/>
  <c r="AE65"/>
  <c r="AE1674"/>
  <c r="AE29"/>
  <c r="AE659"/>
  <c r="AE1062"/>
  <c r="AE2268"/>
  <c r="M2268" s="1"/>
  <c r="AE565"/>
  <c r="AE419"/>
  <c r="AE1057"/>
  <c r="AE2156"/>
  <c r="M2156" s="1"/>
  <c r="AE1697"/>
  <c r="AE535"/>
  <c r="AE82"/>
  <c r="AE1333"/>
  <c r="AE2090"/>
  <c r="AE456"/>
  <c r="AE104"/>
  <c r="AE1339"/>
  <c r="AE1034"/>
  <c r="AE2102"/>
  <c r="AE2195"/>
  <c r="M2195" s="1"/>
  <c r="AE1758"/>
  <c r="AE1713"/>
  <c r="AE496"/>
  <c r="AE1425"/>
  <c r="AE2238"/>
  <c r="M2238" s="1"/>
  <c r="AE1841"/>
  <c r="AE2013"/>
  <c r="AE2189"/>
  <c r="M2189" s="1"/>
  <c r="AE1216"/>
  <c r="AE1875"/>
  <c r="AE299"/>
  <c r="AE707"/>
  <c r="AE1786"/>
  <c r="AE2127"/>
  <c r="AE2304"/>
  <c r="AE2049"/>
  <c r="AE2269"/>
  <c r="M2269" s="1"/>
  <c r="AE1384"/>
  <c r="AE2136"/>
  <c r="AE2398"/>
  <c r="M2398" s="1"/>
  <c r="AE181"/>
  <c r="AE887"/>
  <c r="AE2060"/>
  <c r="AE2124"/>
  <c r="AE2231"/>
  <c r="M2231" s="1"/>
  <c r="AE1518"/>
  <c r="AE2121"/>
  <c r="AE2290"/>
  <c r="M2290" s="1"/>
  <c r="AE1844"/>
  <c r="AE2003"/>
  <c r="AE2039"/>
  <c r="AE2079"/>
  <c r="AE2157"/>
  <c r="M2157" s="1"/>
  <c r="AE2244"/>
  <c r="M2244" s="1"/>
  <c r="AE2326"/>
  <c r="M2326" s="1"/>
  <c r="AE2401"/>
  <c r="M2401" s="1"/>
  <c r="AE1308"/>
  <c r="AE1556"/>
  <c r="AE1795"/>
  <c r="AE1863"/>
  <c r="AE2152"/>
  <c r="M2152" s="1"/>
  <c r="AE78"/>
  <c r="AE1936"/>
  <c r="AE2252"/>
  <c r="M2252" s="1"/>
  <c r="AE1130"/>
  <c r="AE2101"/>
  <c r="AE1432"/>
  <c r="AE2168"/>
  <c r="M2168" s="1"/>
  <c r="AE2378"/>
  <c r="M2378" s="1"/>
  <c r="AE1767"/>
  <c r="AE1474"/>
  <c r="AE1443"/>
  <c r="T1443" s="1"/>
  <c r="AE405"/>
  <c r="AE2133"/>
  <c r="AE2111"/>
  <c r="AE2322"/>
  <c r="M2322" s="1"/>
  <c r="AE2093"/>
  <c r="AE2400"/>
  <c r="M2400" s="1"/>
  <c r="AE1890"/>
  <c r="M1890" s="1"/>
  <c r="AE2321"/>
  <c r="M2321" s="1"/>
  <c r="AE1471"/>
  <c r="T1471" s="1"/>
  <c r="AE1743"/>
  <c r="M1743" s="1"/>
  <c r="AE1435"/>
  <c r="AE1438"/>
  <c r="AE1539"/>
  <c r="AE620"/>
  <c r="AE509"/>
  <c r="AE2293"/>
  <c r="M2293" s="1"/>
  <c r="AE1414"/>
  <c r="AE1964"/>
  <c r="AE2132"/>
  <c r="AE1364"/>
  <c r="AE2186"/>
  <c r="M2186" s="1"/>
  <c r="AE2430"/>
  <c r="M2430" s="1"/>
  <c r="AE1394"/>
  <c r="AE1575"/>
  <c r="AE2344"/>
  <c r="M2344" s="1"/>
  <c r="AE1646"/>
  <c r="AE1464"/>
  <c r="AE2303"/>
  <c r="M2303" s="1"/>
  <c r="AE1266"/>
  <c r="AE1122"/>
  <c r="AE986"/>
  <c r="AE854"/>
  <c r="AE1302"/>
  <c r="T1302" s="1"/>
  <c r="AE1210"/>
  <c r="AE1098"/>
  <c r="AE998"/>
  <c r="AE902"/>
  <c r="AE750"/>
  <c r="AE626"/>
  <c r="AE578"/>
  <c r="AE442"/>
  <c r="AE410"/>
  <c r="M410" s="1"/>
  <c r="AE378"/>
  <c r="AE330"/>
  <c r="AE258"/>
  <c r="AE218"/>
  <c r="AE178"/>
  <c r="AE146"/>
  <c r="AE1146"/>
  <c r="AE1018"/>
  <c r="AE910"/>
  <c r="AE782"/>
  <c r="AE678"/>
  <c r="AE602"/>
  <c r="AE526"/>
  <c r="T526" s="1"/>
  <c r="AE470"/>
  <c r="AE438"/>
  <c r="AE398"/>
  <c r="AE366"/>
  <c r="AE334"/>
  <c r="AE198"/>
  <c r="M198" s="1"/>
  <c r="AE166"/>
  <c r="AE134"/>
  <c r="AE94"/>
  <c r="T94" s="1"/>
  <c r="AE589"/>
  <c r="AE611"/>
  <c r="AE639"/>
  <c r="M639" s="1"/>
  <c r="AE1446"/>
  <c r="AE1630"/>
  <c r="AE1857"/>
  <c r="AE1649"/>
  <c r="AE1605"/>
  <c r="T1605" s="1"/>
  <c r="AE1549"/>
  <c r="AE1433"/>
  <c r="M1433" s="1"/>
  <c r="AE1377"/>
  <c r="AE1349"/>
  <c r="AE1317"/>
  <c r="AE1293"/>
  <c r="AE1241"/>
  <c r="T1241" s="1"/>
  <c r="AE1217"/>
  <c r="T1217" s="1"/>
  <c r="AE1193"/>
  <c r="AE1169"/>
  <c r="AE1137"/>
  <c r="AE1117"/>
  <c r="AE1073"/>
  <c r="AE1037"/>
  <c r="M1037" s="1"/>
  <c r="AE985"/>
  <c r="AE1702"/>
  <c r="AE1546"/>
  <c r="AE1891"/>
  <c r="AE7"/>
  <c r="AE656"/>
  <c r="AE682"/>
  <c r="AE702"/>
  <c r="AE723"/>
  <c r="AE747"/>
  <c r="AE783"/>
  <c r="AE809"/>
  <c r="AE841"/>
  <c r="AE869"/>
  <c r="AE898"/>
  <c r="AE921"/>
  <c r="AE942"/>
  <c r="AE970"/>
  <c r="AE1007"/>
  <c r="AE1039"/>
  <c r="AE1071"/>
  <c r="AE1101"/>
  <c r="AE1134"/>
  <c r="AE1159"/>
  <c r="AE1195"/>
  <c r="AE1239"/>
  <c r="AE1286"/>
  <c r="AE1342"/>
  <c r="AE1390"/>
  <c r="AE1610"/>
  <c r="AE1510"/>
  <c r="AE1590"/>
  <c r="AE1481"/>
  <c r="AE724"/>
  <c r="AE1836"/>
  <c r="AE1704"/>
  <c r="AE1640"/>
  <c r="AE1548"/>
  <c r="AE1400"/>
  <c r="AE1316"/>
  <c r="AE1136"/>
  <c r="AE1064"/>
  <c r="AE956"/>
  <c r="AE816"/>
  <c r="AE1431"/>
  <c r="AE1800"/>
  <c r="AE1660"/>
  <c r="AE1608"/>
  <c r="AE1512"/>
  <c r="AE1324"/>
  <c r="AE1184"/>
  <c r="AE1012"/>
  <c r="AE928"/>
  <c r="AE788"/>
  <c r="M788" s="1"/>
  <c r="AE1852"/>
  <c r="M1852" s="1"/>
  <c r="AE1776"/>
  <c r="AE1648"/>
  <c r="AE1572"/>
  <c r="M1572" s="1"/>
  <c r="AE1440"/>
  <c r="AE1344"/>
  <c r="AE1264"/>
  <c r="AE1156"/>
  <c r="AE1072"/>
  <c r="AE968"/>
  <c r="AE844"/>
  <c r="AE1418"/>
  <c r="AE1808"/>
  <c r="AE1668"/>
  <c r="M1668" s="1"/>
  <c r="AE1600"/>
  <c r="AE1496"/>
  <c r="AE1352"/>
  <c r="AE1276"/>
  <c r="AE1192"/>
  <c r="AE1116"/>
  <c r="AE1056"/>
  <c r="AE944"/>
  <c r="M944" s="1"/>
  <c r="AE800"/>
  <c r="AE337"/>
  <c r="AE345"/>
  <c r="AE195"/>
  <c r="AE679"/>
  <c r="AE2229"/>
  <c r="M2229" s="1"/>
  <c r="AE1378"/>
  <c r="AE1958"/>
  <c r="AE421"/>
  <c r="AE1794"/>
  <c r="AE1313"/>
  <c r="AE1103"/>
  <c r="AE360"/>
  <c r="AE19"/>
  <c r="AE840"/>
  <c r="AE2140"/>
  <c r="AE2006"/>
  <c r="AE2425"/>
  <c r="M2425" s="1"/>
  <c r="AE2131"/>
  <c r="AE1911"/>
  <c r="AE1905"/>
  <c r="AE288"/>
  <c r="AE2033"/>
  <c r="AE2311"/>
  <c r="M2311" s="1"/>
  <c r="AE2226"/>
  <c r="M2226" s="1"/>
  <c r="AE2043"/>
  <c r="AE2276"/>
  <c r="M2276" s="1"/>
  <c r="AE1428"/>
  <c r="AE2138"/>
  <c r="AE1191"/>
  <c r="AE128"/>
  <c r="AE1167"/>
  <c r="AE2181"/>
  <c r="M2181" s="1"/>
  <c r="AE1462"/>
  <c r="AE1864"/>
  <c r="AE2081"/>
  <c r="AE2333"/>
  <c r="M2333" s="1"/>
  <c r="AE1564"/>
  <c r="AE2200"/>
  <c r="M2200" s="1"/>
  <c r="AE740"/>
  <c r="AE37"/>
  <c r="AE1565"/>
  <c r="AE2391"/>
  <c r="M2391" s="1"/>
  <c r="AE2135"/>
  <c r="AE1750"/>
  <c r="AE1952"/>
  <c r="AE2010"/>
  <c r="AE2047"/>
  <c r="AE2095"/>
  <c r="AE2372"/>
  <c r="M2372" s="1"/>
  <c r="AE1164"/>
  <c r="AE1376"/>
  <c r="AE1708"/>
  <c r="AE1894"/>
  <c r="AE775"/>
  <c r="AE1633"/>
  <c r="AE2206"/>
  <c r="M2206" s="1"/>
  <c r="AE2335"/>
  <c r="M2335" s="1"/>
  <c r="AE1550"/>
  <c r="AE1931"/>
  <c r="AE2260"/>
  <c r="M2260" s="1"/>
  <c r="AE1696"/>
  <c r="AE2209"/>
  <c r="M2209" s="1"/>
  <c r="AE1563"/>
  <c r="AE1839"/>
  <c r="M1839" s="1"/>
  <c r="AE1509"/>
  <c r="AE1623"/>
  <c r="AE1434"/>
  <c r="AE11"/>
  <c r="AE1647"/>
  <c r="AE1490"/>
  <c r="AE1978"/>
  <c r="AE2150"/>
  <c r="M2150" s="1"/>
  <c r="AE1196"/>
  <c r="AE2193"/>
  <c r="M2193" s="1"/>
  <c r="AE2362"/>
  <c r="M2362" s="1"/>
  <c r="AE1883"/>
  <c r="AE1567"/>
  <c r="AE448"/>
  <c r="AE827"/>
  <c r="AE2399"/>
  <c r="M2399" s="1"/>
  <c r="AE1730"/>
  <c r="AE2009"/>
  <c r="AE2301"/>
  <c r="M2301" s="1"/>
  <c r="AE1552"/>
  <c r="AE2232"/>
  <c r="M2232" s="1"/>
  <c r="AE1487"/>
  <c r="AE1386"/>
  <c r="AE1476"/>
  <c r="M1476" s="1"/>
  <c r="AE2428"/>
  <c r="M2428" s="1"/>
  <c r="AE1450"/>
  <c r="AE2386"/>
  <c r="M2386" s="1"/>
  <c r="AE2365"/>
  <c r="M2365" s="1"/>
  <c r="AE1014"/>
  <c r="AE1102"/>
  <c r="AE958"/>
  <c r="AE810"/>
  <c r="AE1270"/>
  <c r="AE1194"/>
  <c r="AE1090"/>
  <c r="M1090" s="1"/>
  <c r="AE974"/>
  <c r="M974" s="1"/>
  <c r="AE870"/>
  <c r="AE714"/>
  <c r="AE538"/>
  <c r="T538" s="1"/>
  <c r="AE474"/>
  <c r="AE434"/>
  <c r="AE402"/>
  <c r="AE362"/>
  <c r="AE322"/>
  <c r="AE294"/>
  <c r="AE246"/>
  <c r="AE210"/>
  <c r="AE170"/>
  <c r="AE106"/>
  <c r="AE1330"/>
  <c r="AE1202"/>
  <c r="AE1106"/>
  <c r="AE994"/>
  <c r="AE858"/>
  <c r="AE746"/>
  <c r="AE658"/>
  <c r="AE582"/>
  <c r="AE518"/>
  <c r="AE462"/>
  <c r="AE326"/>
  <c r="M326" s="1"/>
  <c r="AE290"/>
  <c r="T290" s="1"/>
  <c r="AE262"/>
  <c r="AE222"/>
  <c r="AE190"/>
  <c r="AE158"/>
  <c r="AE118"/>
  <c r="T118" s="1"/>
  <c r="AE86"/>
  <c r="AE593"/>
  <c r="AE619"/>
  <c r="AE643"/>
  <c r="AE15"/>
  <c r="AE1594"/>
  <c r="AE1805"/>
  <c r="T1805" s="1"/>
  <c r="AE1597"/>
  <c r="AE1577"/>
  <c r="AE1545"/>
  <c r="AE1517"/>
  <c r="AE1417"/>
  <c r="AE1397"/>
  <c r="M1397" s="1"/>
  <c r="AE1369"/>
  <c r="T1369" s="1"/>
  <c r="AE1341"/>
  <c r="AE1305"/>
  <c r="AE1285"/>
  <c r="T1285" s="1"/>
  <c r="AE1265"/>
  <c r="AE1237"/>
  <c r="AE1209"/>
  <c r="AE1189"/>
  <c r="M1189" s="1"/>
  <c r="AE1161"/>
  <c r="AE1129"/>
  <c r="AE1109"/>
  <c r="AE1061"/>
  <c r="AE1033"/>
  <c r="AE953"/>
  <c r="AE865"/>
  <c r="T865" s="1"/>
  <c r="AE1634"/>
  <c r="AE1506"/>
  <c r="AE825"/>
  <c r="AE23"/>
  <c r="AE661"/>
  <c r="AE687"/>
  <c r="AE706"/>
  <c r="AE730"/>
  <c r="AE762"/>
  <c r="AE790"/>
  <c r="AE815"/>
  <c r="AE849"/>
  <c r="AE874"/>
  <c r="AE906"/>
  <c r="AE950"/>
  <c r="AE978"/>
  <c r="AE1017"/>
  <c r="AE1047"/>
  <c r="AE1078"/>
  <c r="AE1107"/>
  <c r="AE1142"/>
  <c r="AE1171"/>
  <c r="AE1206"/>
  <c r="AE1247"/>
  <c r="AE1299"/>
  <c r="AE1350"/>
  <c r="AE1402"/>
  <c r="AE1586"/>
  <c r="AE1774"/>
  <c r="AE1562"/>
  <c r="AE1470"/>
  <c r="M1470" s="1"/>
  <c r="AE2325"/>
  <c r="M2325" s="1"/>
  <c r="AE1812"/>
  <c r="AE1676"/>
  <c r="AE1620"/>
  <c r="AE1528"/>
  <c r="AE1380"/>
  <c r="AE1296"/>
  <c r="AE1240"/>
  <c r="AE1120"/>
  <c r="AE1032"/>
  <c r="AE924"/>
  <c r="AE768"/>
  <c r="AE1977"/>
  <c r="AE1768"/>
  <c r="AE1644"/>
  <c r="AE1592"/>
  <c r="AE1488"/>
  <c r="AE1388"/>
  <c r="AE1300"/>
  <c r="AE1244"/>
  <c r="AE1148"/>
  <c r="AE1108"/>
  <c r="AE984"/>
  <c r="AE900"/>
  <c r="AE752"/>
  <c r="AE1824"/>
  <c r="AE1736"/>
  <c r="AE1628"/>
  <c r="AE1540"/>
  <c r="AE1392"/>
  <c r="AE1328"/>
  <c r="T1328" s="1"/>
  <c r="AE1248"/>
  <c r="M1248" s="1"/>
  <c r="AE1128"/>
  <c r="AE1052"/>
  <c r="AE932"/>
  <c r="T932" s="1"/>
  <c r="AE796"/>
  <c r="AE1860"/>
  <c r="AE1784"/>
  <c r="AE1652"/>
  <c r="AE1576"/>
  <c r="AE1472"/>
  <c r="T1472" s="1"/>
  <c r="AE1332"/>
  <c r="AE1252"/>
  <c r="T1252" s="1"/>
  <c r="AE1024"/>
  <c r="T1024" s="1"/>
  <c r="AE920"/>
  <c r="AE764"/>
  <c r="AE2474"/>
  <c r="M2474" s="1"/>
  <c r="AE1140"/>
  <c r="AE116"/>
  <c r="AE47"/>
  <c r="AE1050"/>
  <c r="AE2117"/>
  <c r="AE1770"/>
  <c r="AE917"/>
  <c r="AE304"/>
  <c r="AE2072"/>
  <c r="AE1461"/>
  <c r="AE712"/>
  <c r="AE275"/>
  <c r="AE1650"/>
  <c r="AE475"/>
  <c r="AE2080"/>
  <c r="AE2286"/>
  <c r="M2286" s="1"/>
  <c r="AE2355"/>
  <c r="M2355" s="1"/>
  <c r="AE1370"/>
  <c r="AE2192"/>
  <c r="M2192" s="1"/>
  <c r="AE1962"/>
  <c r="AE56"/>
  <c r="AE2106"/>
  <c r="AE1872"/>
  <c r="AE2075"/>
  <c r="AE2358"/>
  <c r="M2358" s="1"/>
  <c r="AE1692"/>
  <c r="AE2225"/>
  <c r="M2225" s="1"/>
  <c r="AE649"/>
  <c r="AE1754"/>
  <c r="AE1535"/>
  <c r="AE2351"/>
  <c r="M2351" s="1"/>
  <c r="AE1766"/>
  <c r="AE1971"/>
  <c r="AE2118"/>
  <c r="AE2392"/>
  <c r="M2392" s="1"/>
  <c r="AE1783"/>
  <c r="AE2282"/>
  <c r="M2282" s="1"/>
  <c r="AE519"/>
  <c r="AE1672"/>
  <c r="AE1957"/>
  <c r="AE1715"/>
  <c r="AE2359"/>
  <c r="M2359" s="1"/>
  <c r="AE1923"/>
  <c r="AE1821"/>
  <c r="AE2208"/>
  <c r="M2208" s="1"/>
  <c r="AE2377"/>
  <c r="M2377" s="1"/>
  <c r="AE1968"/>
  <c r="AE2019"/>
  <c r="AE2063"/>
  <c r="AE2103"/>
  <c r="AE2180"/>
  <c r="M2180" s="1"/>
  <c r="AE2285"/>
  <c r="M2285" s="1"/>
  <c r="AE2389"/>
  <c r="M2389" s="1"/>
  <c r="AE1204"/>
  <c r="AE1436"/>
  <c r="AE1815"/>
  <c r="AE1934"/>
  <c r="AE529"/>
  <c r="AE761"/>
  <c r="AE2044"/>
  <c r="AE1865"/>
  <c r="AE2038"/>
  <c r="AE2342"/>
  <c r="M2342" s="1"/>
  <c r="AE1811"/>
  <c r="AE2296"/>
  <c r="M2296" s="1"/>
  <c r="AE1395"/>
  <c r="AE1439"/>
  <c r="AE1527"/>
  <c r="AE1484"/>
  <c r="AE1583"/>
  <c r="AE871"/>
  <c r="AE1847"/>
  <c r="AE2110"/>
  <c r="AE2153"/>
  <c r="M2153" s="1"/>
  <c r="AE2014"/>
  <c r="AE2237"/>
  <c r="M2237" s="1"/>
  <c r="AE1584"/>
  <c r="AE1571"/>
  <c r="AE1231"/>
  <c r="AE1504"/>
  <c r="AE1367"/>
  <c r="AE1493"/>
  <c r="T1493" s="1"/>
  <c r="AE277"/>
  <c r="AE1933"/>
  <c r="AE2271"/>
  <c r="M2271" s="1"/>
  <c r="AE2112"/>
  <c r="AE2053"/>
  <c r="AE2384"/>
  <c r="M2384" s="1"/>
  <c r="AE1772"/>
  <c r="AE2314"/>
  <c r="M2314" s="1"/>
  <c r="AE1427"/>
  <c r="AE1362"/>
  <c r="AE1531"/>
  <c r="AE2278"/>
  <c r="M2278" s="1"/>
  <c r="AE1834"/>
  <c r="AE1495"/>
  <c r="AE2077"/>
  <c r="AE1346"/>
  <c r="AE1218"/>
  <c r="AE1074"/>
  <c r="AE886"/>
  <c r="AE766"/>
  <c r="M766" s="1"/>
  <c r="AE1154"/>
  <c r="AE1070"/>
  <c r="AE938"/>
  <c r="AE830"/>
  <c r="AE690"/>
  <c r="AE610"/>
  <c r="AE522"/>
  <c r="AE466"/>
  <c r="AE426"/>
  <c r="AE354"/>
  <c r="AE314"/>
  <c r="AE274"/>
  <c r="AE234"/>
  <c r="AE202"/>
  <c r="AE162"/>
  <c r="AE130"/>
  <c r="AE98"/>
  <c r="AE1258"/>
  <c r="AE1182"/>
  <c r="AE1086"/>
  <c r="AE930"/>
  <c r="AE846"/>
  <c r="AE718"/>
  <c r="AE574"/>
  <c r="AE454"/>
  <c r="AE422"/>
  <c r="AE390"/>
  <c r="T390" s="1"/>
  <c r="AE350"/>
  <c r="AE318"/>
  <c r="AE282"/>
  <c r="AE242"/>
  <c r="M242" s="1"/>
  <c r="AE214"/>
  <c r="AE182"/>
  <c r="M182" s="1"/>
  <c r="AE142"/>
  <c r="AE110"/>
  <c r="AE74"/>
  <c r="AE1810"/>
  <c r="AE1566"/>
  <c r="AE1797"/>
  <c r="T1797" s="1"/>
  <c r="AE1613"/>
  <c r="T1613" s="1"/>
  <c r="AE1593"/>
  <c r="AE1573"/>
  <c r="AE1537"/>
  <c r="T1537" s="1"/>
  <c r="AE1485"/>
  <c r="AE1413"/>
  <c r="M1413" s="1"/>
  <c r="AE1385"/>
  <c r="AE1365"/>
  <c r="AE1337"/>
  <c r="AE1301"/>
  <c r="AE1277"/>
  <c r="AE1261"/>
  <c r="T1261" s="1"/>
  <c r="AE1233"/>
  <c r="T1233" s="1"/>
  <c r="AE1205"/>
  <c r="AE1181"/>
  <c r="AE1105"/>
  <c r="AE1045"/>
  <c r="AE1025"/>
  <c r="AE949"/>
  <c r="AE853"/>
  <c r="AE1602"/>
  <c r="AE1725"/>
  <c r="AE1089"/>
  <c r="AE647"/>
  <c r="AE670"/>
  <c r="AE692"/>
  <c r="AE711"/>
  <c r="AE737"/>
  <c r="AE769"/>
  <c r="AE798"/>
  <c r="AE823"/>
  <c r="AE855"/>
  <c r="AE879"/>
  <c r="AE911"/>
  <c r="AE926"/>
  <c r="AE957"/>
  <c r="AE991"/>
  <c r="AE1023"/>
  <c r="AE1058"/>
  <c r="M1058" s="1"/>
  <c r="AE1083"/>
  <c r="AE1118"/>
  <c r="M1118" s="1"/>
  <c r="AE1179"/>
  <c r="AE1222"/>
  <c r="AE1262"/>
  <c r="AE1314"/>
  <c r="AE1003"/>
  <c r="AE2331"/>
  <c r="M2331" s="1"/>
  <c r="AE64"/>
  <c r="AE1853"/>
  <c r="AE2275"/>
  <c r="M2275" s="1"/>
  <c r="AE70"/>
  <c r="AE2107"/>
  <c r="AE469"/>
  <c r="AE2130"/>
  <c r="AE1871"/>
  <c r="AE1947"/>
  <c r="AE2032"/>
  <c r="AE2308"/>
  <c r="M2308" s="1"/>
  <c r="AE1728"/>
  <c r="AE758"/>
  <c r="AE2069"/>
  <c r="AE1547"/>
  <c r="M1547" s="1"/>
  <c r="AE1671"/>
  <c r="AE2234"/>
  <c r="M2234" s="1"/>
  <c r="AE1468"/>
  <c r="T1468" s="1"/>
  <c r="AE2000"/>
  <c r="AE1619"/>
  <c r="AE1190"/>
  <c r="AE1234"/>
  <c r="T1234" s="1"/>
  <c r="AE806"/>
  <c r="AE458"/>
  <c r="AE302"/>
  <c r="AE154"/>
  <c r="AE1170"/>
  <c r="AE710"/>
  <c r="AE446"/>
  <c r="AE310"/>
  <c r="AE601"/>
  <c r="AE1526"/>
  <c r="AE1557"/>
  <c r="M1557" s="1"/>
  <c r="AE1381"/>
  <c r="T1381" s="1"/>
  <c r="AE1273"/>
  <c r="AE1177"/>
  <c r="M1177" s="1"/>
  <c r="AE1570"/>
  <c r="AE676"/>
  <c r="AE779"/>
  <c r="AE893"/>
  <c r="AE999"/>
  <c r="AE1125"/>
  <c r="AE1275"/>
  <c r="AE1718"/>
  <c r="AE1666"/>
  <c r="AE1494"/>
  <c r="AE1796"/>
  <c r="AE1604"/>
  <c r="AE1356"/>
  <c r="T1356" s="1"/>
  <c r="AE1200"/>
  <c r="AE1004"/>
  <c r="AE736"/>
  <c r="AE1724"/>
  <c r="AE1560"/>
  <c r="AE1360"/>
  <c r="AE1084"/>
  <c r="AE964"/>
  <c r="AE668"/>
  <c r="AE1684"/>
  <c r="AE1516"/>
  <c r="AE1304"/>
  <c r="T1304" s="1"/>
  <c r="AE1112"/>
  <c r="AE904"/>
  <c r="M904" s="1"/>
  <c r="AE1828"/>
  <c r="AE1636"/>
  <c r="AE1396"/>
  <c r="AE1232"/>
  <c r="AE1096"/>
  <c r="AE888"/>
  <c r="AE777"/>
  <c r="AE2201"/>
  <c r="M2201" s="1"/>
  <c r="AE1555"/>
  <c r="AE1307"/>
  <c r="AE1542"/>
  <c r="AE2236"/>
  <c r="M2236" s="1"/>
  <c r="AE2429"/>
  <c r="M2429" s="1"/>
  <c r="AE16"/>
  <c r="AE2012"/>
  <c r="AE2346"/>
  <c r="M2346" s="1"/>
  <c r="AE2062"/>
  <c r="AE2071"/>
  <c r="AE2405"/>
  <c r="M2405" s="1"/>
  <c r="AE1835"/>
  <c r="AE1830"/>
  <c r="AE2416"/>
  <c r="M2416" s="1"/>
  <c r="AE1483"/>
  <c r="AE566"/>
  <c r="AE2029"/>
  <c r="AE1603"/>
  <c r="AE1499"/>
  <c r="AE2122"/>
  <c r="AE1429"/>
  <c r="M1429" s="1"/>
  <c r="AE2216"/>
  <c r="M2216" s="1"/>
  <c r="AE1006"/>
  <c r="AE1110"/>
  <c r="AE662"/>
  <c r="AE418"/>
  <c r="AE266"/>
  <c r="AE122"/>
  <c r="AE618"/>
  <c r="AE414"/>
  <c r="AE270"/>
  <c r="AE624"/>
  <c r="T624" s="1"/>
  <c r="AE1749"/>
  <c r="M1749" s="1"/>
  <c r="AE1533"/>
  <c r="AE1357"/>
  <c r="AE1249"/>
  <c r="AE1141"/>
  <c r="T1141" s="1"/>
  <c r="AE997"/>
  <c r="T997" s="1"/>
  <c r="AE1753"/>
  <c r="AE698"/>
  <c r="AE805"/>
  <c r="AE915"/>
  <c r="AE1030"/>
  <c r="AE1150"/>
  <c r="AE1323"/>
  <c r="AE1642"/>
  <c r="AE1614"/>
  <c r="AE1482"/>
  <c r="AE1764"/>
  <c r="AE1580"/>
  <c r="AE1336"/>
  <c r="AE1172"/>
  <c r="AE980"/>
  <c r="AE1441"/>
  <c r="AE1680"/>
  <c r="AE1532"/>
  <c r="AE1340"/>
  <c r="AE1212"/>
  <c r="AE1068"/>
  <c r="AE1445"/>
  <c r="AE1664"/>
  <c r="AE1492"/>
  <c r="AE1288"/>
  <c r="AE1088"/>
  <c r="AE880"/>
  <c r="AE1616"/>
  <c r="AE1372"/>
  <c r="AE1076"/>
  <c r="AE856"/>
  <c r="M856" s="1"/>
  <c r="AE1723"/>
  <c r="AE655"/>
  <c r="AE564"/>
  <c r="AE2050"/>
  <c r="AE2274"/>
  <c r="M2274" s="1"/>
  <c r="AE1478"/>
  <c r="AE1803"/>
  <c r="AE1973"/>
  <c r="AE352"/>
  <c r="AE2263"/>
  <c r="M2263" s="1"/>
  <c r="AE2116"/>
  <c r="AE1228"/>
  <c r="AE2129"/>
  <c r="AE2207"/>
  <c r="M2207" s="1"/>
  <c r="AE1909"/>
  <c r="AE1411"/>
  <c r="AE828"/>
  <c r="AE2324"/>
  <c r="M2324" s="1"/>
  <c r="AE1491"/>
  <c r="AE1448"/>
  <c r="AE1816"/>
  <c r="AE2360"/>
  <c r="M2360" s="1"/>
  <c r="AE2045"/>
  <c r="AE1896"/>
  <c r="AE1026"/>
  <c r="AE586"/>
  <c r="AE386"/>
  <c r="AE66"/>
  <c r="AE534"/>
  <c r="AE374"/>
  <c r="AE238"/>
  <c r="AE634"/>
  <c r="M634" s="1"/>
  <c r="AE1609"/>
  <c r="T1609" s="1"/>
  <c r="AE1321"/>
  <c r="AE1225"/>
  <c r="AE929"/>
  <c r="AE1215"/>
  <c r="AE717"/>
  <c r="AE832"/>
  <c r="AE935"/>
  <c r="AE1065"/>
  <c r="AE1186"/>
  <c r="AE1358"/>
  <c r="AE1514"/>
  <c r="AE1500"/>
  <c r="AE1280"/>
  <c r="AE1100"/>
  <c r="AE896"/>
  <c r="AE1840"/>
  <c r="AE1284"/>
  <c r="AE1040"/>
  <c r="AE864"/>
  <c r="AE1804"/>
  <c r="AE1612"/>
  <c r="AE1224"/>
  <c r="AE1020"/>
  <c r="M1020" s="1"/>
  <c r="AE756"/>
  <c r="M756" s="1"/>
  <c r="AE1748"/>
  <c r="AE1544"/>
  <c r="AE1312"/>
  <c r="AE1168"/>
  <c r="AE1000"/>
  <c r="AE2024"/>
  <c r="AE793"/>
  <c r="AE1176"/>
  <c r="AE2221"/>
  <c r="M2221" s="1"/>
  <c r="AE2337"/>
  <c r="M2337" s="1"/>
  <c r="AE1599"/>
  <c r="AE488"/>
  <c r="AE514"/>
  <c r="AE585"/>
  <c r="M585" s="1"/>
  <c r="AE1297"/>
  <c r="AE652"/>
  <c r="AE1091"/>
  <c r="AE1256"/>
  <c r="AE1624"/>
  <c r="AE1368"/>
  <c r="AE1700"/>
  <c r="AE976"/>
  <c r="AE197"/>
  <c r="AE1974"/>
  <c r="AE1165"/>
  <c r="AE1508"/>
  <c r="AE1426"/>
  <c r="AE1859"/>
  <c r="AE1298"/>
  <c r="AE346"/>
  <c r="AE502"/>
  <c r="AE1682"/>
  <c r="AE1201"/>
  <c r="AE742"/>
  <c r="AE1230"/>
  <c r="AE1880"/>
  <c r="AE1080"/>
  <c r="AE1404"/>
  <c r="AE820"/>
  <c r="M820" s="1"/>
  <c r="AE1188"/>
  <c r="AE1524"/>
  <c r="AE189"/>
  <c r="AE2312"/>
  <c r="M2312" s="1"/>
  <c r="AE1454"/>
  <c r="AE363"/>
  <c r="AE2239"/>
  <c r="M2239" s="1"/>
  <c r="AE2085"/>
  <c r="AE614"/>
  <c r="AE186"/>
  <c r="AE342"/>
  <c r="T342" s="1"/>
  <c r="AE1585"/>
  <c r="AE862"/>
  <c r="AE1371"/>
  <c r="AE1656"/>
  <c r="AE860"/>
  <c r="AE1260"/>
  <c r="AE996"/>
  <c r="AE1292"/>
  <c r="AE1826"/>
  <c r="AE1791"/>
  <c r="AE206"/>
  <c r="AE1554"/>
  <c r="AE1596"/>
  <c r="AE2922"/>
  <c r="M2922" s="1"/>
  <c r="AE2928"/>
  <c r="M2928" s="1"/>
  <c r="AE2916"/>
  <c r="M2916" s="1"/>
  <c r="AE2924"/>
  <c r="M2924" s="1"/>
  <c r="AE2945"/>
  <c r="M2945" s="1"/>
  <c r="AE2912"/>
  <c r="M2912" s="1"/>
  <c r="AE2909"/>
  <c r="M2909" s="1"/>
  <c r="AE2929"/>
  <c r="M2929" s="1"/>
  <c r="AE2223"/>
  <c r="M2223" s="1"/>
  <c r="AE1444"/>
  <c r="AE1401"/>
  <c r="AE1480"/>
  <c r="AE720"/>
  <c r="AE2937"/>
  <c r="M2937" s="1"/>
  <c r="AE2923"/>
  <c r="M2923" s="1"/>
  <c r="AE2919"/>
  <c r="M2919" s="1"/>
  <c r="AE2942"/>
  <c r="M2942" s="1"/>
  <c r="AE2911"/>
  <c r="M2911" s="1"/>
  <c r="AE2908"/>
  <c r="M2908" s="1"/>
  <c r="AE2915"/>
  <c r="M2915" s="1"/>
  <c r="AE1982"/>
  <c r="AE1866"/>
  <c r="AE1820"/>
  <c r="AE1132"/>
  <c r="AE2920"/>
  <c r="M2920" s="1"/>
  <c r="AE2917"/>
  <c r="M2917" s="1"/>
  <c r="AE2921"/>
  <c r="M2921" s="1"/>
  <c r="AE2913"/>
  <c r="M2913" s="1"/>
  <c r="AE2926"/>
  <c r="M2926" s="1"/>
  <c r="AE2925"/>
  <c r="M2925" s="1"/>
  <c r="AE1246"/>
  <c r="AE2368"/>
  <c r="M2368" s="1"/>
  <c r="M1805"/>
  <c r="M1493"/>
  <c r="AE3005"/>
  <c r="M3005" s="1"/>
  <c r="AE3061"/>
  <c r="M3061" s="1"/>
  <c r="AE2885"/>
  <c r="M2885" s="1"/>
  <c r="AE3001"/>
  <c r="M3001" s="1"/>
  <c r="AE3025"/>
  <c r="M3025" s="1"/>
  <c r="AE2941"/>
  <c r="M2941" s="1"/>
  <c r="AE2907"/>
  <c r="M2907" s="1"/>
  <c r="AE2934"/>
  <c r="M2934" s="1"/>
  <c r="AE2897"/>
  <c r="M2897" s="1"/>
  <c r="AE2874"/>
  <c r="M2874" s="1"/>
  <c r="AE2992"/>
  <c r="M2992" s="1"/>
  <c r="AE2881"/>
  <c r="M2881" s="1"/>
  <c r="AE3013"/>
  <c r="M3013" s="1"/>
  <c r="AE3037"/>
  <c r="M3037" s="1"/>
  <c r="AE2993"/>
  <c r="M2993" s="1"/>
  <c r="AE2939"/>
  <c r="M2939" s="1"/>
  <c r="AE2938"/>
  <c r="M2938" s="1"/>
  <c r="AE2930"/>
  <c r="M2930" s="1"/>
  <c r="AE2936"/>
  <c r="M2936" s="1"/>
  <c r="AE2935"/>
  <c r="M2935" s="1"/>
  <c r="AE2944"/>
  <c r="M2944" s="1"/>
  <c r="AE2933"/>
  <c r="M2933" s="1"/>
  <c r="AE2940"/>
  <c r="M2940" s="1"/>
  <c r="AE2932"/>
  <c r="M2932" s="1"/>
  <c r="AE2914"/>
  <c r="M2914" s="1"/>
  <c r="AE2905"/>
  <c r="M2905" s="1"/>
  <c r="AE2946"/>
  <c r="M2946" s="1"/>
  <c r="AE2974"/>
  <c r="M2974" s="1"/>
  <c r="AE2947"/>
  <c r="M2947" s="1"/>
  <c r="AE2951"/>
  <c r="M2951" s="1"/>
  <c r="AE2955"/>
  <c r="M2955" s="1"/>
  <c r="AE2959"/>
  <c r="M2959" s="1"/>
  <c r="AE2963"/>
  <c r="M2963" s="1"/>
  <c r="AE2967"/>
  <c r="M2967" s="1"/>
  <c r="AE2971"/>
  <c r="M2971" s="1"/>
  <c r="AE2989"/>
  <c r="M2989" s="1"/>
  <c r="AE2985"/>
  <c r="M2985" s="1"/>
  <c r="AE2981"/>
  <c r="M2981" s="1"/>
  <c r="AE2977"/>
  <c r="M2977" s="1"/>
  <c r="AE2973"/>
  <c r="M2973" s="1"/>
  <c r="AE2948"/>
  <c r="M2948" s="1"/>
  <c r="AE2952"/>
  <c r="M2952" s="1"/>
  <c r="AE2956"/>
  <c r="M2956" s="1"/>
  <c r="AE2960"/>
  <c r="M2960" s="1"/>
  <c r="AE2964"/>
  <c r="M2964" s="1"/>
  <c r="AE2968"/>
  <c r="M2968" s="1"/>
  <c r="AE2972"/>
  <c r="M2972" s="1"/>
  <c r="AE2988"/>
  <c r="M2988" s="1"/>
  <c r="AE2984"/>
  <c r="M2984" s="1"/>
  <c r="AE2980"/>
  <c r="M2980" s="1"/>
  <c r="AE2976"/>
  <c r="M2976" s="1"/>
  <c r="AE2927"/>
  <c r="M2927" s="1"/>
  <c r="AE2949"/>
  <c r="M2949" s="1"/>
  <c r="AE2953"/>
  <c r="M2953" s="1"/>
  <c r="AE2957"/>
  <c r="M2957" s="1"/>
  <c r="AE2961"/>
  <c r="M2961" s="1"/>
  <c r="AE2965"/>
  <c r="M2965" s="1"/>
  <c r="AE2969"/>
  <c r="M2969" s="1"/>
  <c r="AE2991"/>
  <c r="M2991" s="1"/>
  <c r="AE2987"/>
  <c r="M2987" s="1"/>
  <c r="AE2983"/>
  <c r="M2983" s="1"/>
  <c r="AE2979"/>
  <c r="M2979" s="1"/>
  <c r="AE2975"/>
  <c r="M2975" s="1"/>
  <c r="AE2950"/>
  <c r="M2950" s="1"/>
  <c r="AE2954"/>
  <c r="M2954" s="1"/>
  <c r="AE2958"/>
  <c r="M2958" s="1"/>
  <c r="AE2962"/>
  <c r="M2962" s="1"/>
  <c r="AE2966"/>
  <c r="M2966" s="1"/>
  <c r="AE2970"/>
  <c r="M2970" s="1"/>
  <c r="AE2990"/>
  <c r="M2990" s="1"/>
  <c r="AE2986"/>
  <c r="M2986" s="1"/>
  <c r="AE2982"/>
  <c r="M2982" s="1"/>
  <c r="AE2978"/>
  <c r="M2978" s="1"/>
  <c r="W1" i="6"/>
  <c r="V2"/>
  <c r="W2" s="1"/>
  <c r="T89" i="3" l="1"/>
  <c r="U89" s="1"/>
  <c r="M1302"/>
  <c r="U1302" s="1"/>
  <c r="T2145"/>
  <c r="M118"/>
  <c r="U118" s="1"/>
  <c r="T1389"/>
  <c r="U1389" s="1"/>
  <c r="M624"/>
  <c r="M1217"/>
  <c r="U1217" s="1"/>
  <c r="M1261"/>
  <c r="U1261" s="1"/>
  <c r="T1412"/>
  <c r="U1412" s="1"/>
  <c r="M94"/>
  <c r="U94" s="1"/>
  <c r="T1557"/>
  <c r="U1557" s="1"/>
  <c r="M1443"/>
  <c r="M290"/>
  <c r="U290" s="1"/>
  <c r="M1356"/>
  <c r="U1356" s="1"/>
  <c r="M1468"/>
  <c r="U1468" s="1"/>
  <c r="T1118"/>
  <c r="U1118" s="1"/>
  <c r="T1429"/>
  <c r="U1429" s="1"/>
  <c r="T1189"/>
  <c r="U1189" s="1"/>
  <c r="M538"/>
  <c r="M1241"/>
  <c r="U1241" s="1"/>
  <c r="T766"/>
  <c r="U766" s="1"/>
  <c r="M932"/>
  <c r="U932" s="1"/>
  <c r="T634"/>
  <c r="U634" s="1"/>
  <c r="M342"/>
  <c r="U342" s="1"/>
  <c r="T1020"/>
  <c r="U1020" s="1"/>
  <c r="U624"/>
  <c r="T1090"/>
  <c r="T286"/>
  <c r="M1381"/>
  <c r="U1381" s="1"/>
  <c r="M1234"/>
  <c r="U1234" s="1"/>
  <c r="T904"/>
  <c r="U904" s="1"/>
  <c r="T1433"/>
  <c r="T198"/>
  <c r="U198" s="1"/>
  <c r="M1471"/>
  <c r="U1471" s="1"/>
  <c r="T1547"/>
  <c r="T1413"/>
  <c r="U1413" s="1"/>
  <c r="T1124"/>
  <c r="U1124" s="1"/>
  <c r="T410"/>
  <c r="U410" s="1"/>
  <c r="M1613"/>
  <c r="U1613" s="1"/>
  <c r="T182"/>
  <c r="T1668"/>
  <c r="U1668" s="1"/>
  <c r="M865"/>
  <c r="U865" s="1"/>
  <c r="T1743"/>
  <c r="M962"/>
  <c r="U962" s="1"/>
  <c r="T1470"/>
  <c r="U1470" s="1"/>
  <c r="T1902"/>
  <c r="U1902" s="1"/>
  <c r="T242"/>
  <c r="U242" s="1"/>
  <c r="T1248"/>
  <c r="U1248" s="1"/>
  <c r="M390"/>
  <c r="U390" s="1"/>
  <c r="M1797"/>
  <c r="U1797" s="1"/>
  <c r="M1609"/>
  <c r="U1609" s="1"/>
  <c r="T1852"/>
  <c r="U1852" s="1"/>
  <c r="T974"/>
  <c r="U974" s="1"/>
  <c r="M997"/>
  <c r="U997" s="1"/>
  <c r="T850"/>
  <c r="U850" s="1"/>
  <c r="T756"/>
  <c r="U756" s="1"/>
  <c r="M1472"/>
  <c r="U1472" s="1"/>
  <c r="T1572"/>
  <c r="U1572" s="1"/>
  <c r="M1304"/>
  <c r="U1304" s="1"/>
  <c r="M1605"/>
  <c r="U1605" s="1"/>
  <c r="M1233"/>
  <c r="U1233" s="1"/>
  <c r="T1890"/>
  <c r="U1890" s="1"/>
  <c r="T788"/>
  <c r="U788" s="1"/>
  <c r="M1024"/>
  <c r="U1024" s="1"/>
  <c r="M1537"/>
  <c r="U1537" s="1"/>
  <c r="T1132"/>
  <c r="M1132"/>
  <c r="M1826"/>
  <c r="T1826"/>
  <c r="M2085"/>
  <c r="T2085"/>
  <c r="M1230"/>
  <c r="T1230"/>
  <c r="T197"/>
  <c r="M197"/>
  <c r="M1599"/>
  <c r="T1599"/>
  <c r="M1514"/>
  <c r="T1514"/>
  <c r="M929"/>
  <c r="T929"/>
  <c r="T1896"/>
  <c r="M1896"/>
  <c r="T1973"/>
  <c r="M1973"/>
  <c r="T1664"/>
  <c r="M1664"/>
  <c r="T1555"/>
  <c r="M1555"/>
  <c r="M37"/>
  <c r="T37"/>
  <c r="M2138"/>
  <c r="T2138"/>
  <c r="M2006"/>
  <c r="T2006"/>
  <c r="M800"/>
  <c r="T800"/>
  <c r="M1264"/>
  <c r="T1264"/>
  <c r="M1512"/>
  <c r="T1512"/>
  <c r="M1640"/>
  <c r="T1640"/>
  <c r="M942"/>
  <c r="T942"/>
  <c r="M134"/>
  <c r="T134"/>
  <c r="T2121"/>
  <c r="M2121"/>
  <c r="T496"/>
  <c r="M496"/>
  <c r="M535"/>
  <c r="T535"/>
  <c r="T1843"/>
  <c r="M1843"/>
  <c r="T2004"/>
  <c r="M2004"/>
  <c r="T1505"/>
  <c r="M1505"/>
  <c r="M2036"/>
  <c r="T2036"/>
  <c r="T1028"/>
  <c r="M1028"/>
  <c r="T1144"/>
  <c r="M1144"/>
  <c r="M572"/>
  <c r="T572"/>
  <c r="M208"/>
  <c r="T208"/>
  <c r="M1667"/>
  <c r="T1667"/>
  <c r="T1097"/>
  <c r="M1097"/>
  <c r="T1409"/>
  <c r="M1409"/>
  <c r="T1785"/>
  <c r="M1785"/>
  <c r="T150"/>
  <c r="M150"/>
  <c r="M1054"/>
  <c r="T1054"/>
  <c r="T1338"/>
  <c r="M1338"/>
  <c r="M2046"/>
  <c r="T2046"/>
  <c r="M2061"/>
  <c r="T2061"/>
  <c r="T1456"/>
  <c r="M1456"/>
  <c r="M1913"/>
  <c r="T1913"/>
  <c r="T1996"/>
  <c r="M1996"/>
  <c r="M1989"/>
  <c r="T1989"/>
  <c r="T1005"/>
  <c r="M1005"/>
  <c r="M1918"/>
  <c r="T1918"/>
  <c r="M1999"/>
  <c r="T1999"/>
  <c r="T2074"/>
  <c r="M2074"/>
  <c r="T2144"/>
  <c r="M2144"/>
  <c r="T373"/>
  <c r="M373"/>
  <c r="M757"/>
  <c r="T757"/>
  <c r="M1929"/>
  <c r="T1929"/>
  <c r="M476"/>
  <c r="T476"/>
  <c r="M973"/>
  <c r="T973"/>
  <c r="T943"/>
  <c r="M943"/>
  <c r="T2051"/>
  <c r="M2051"/>
  <c r="T1579"/>
  <c r="M1579"/>
  <c r="M1932"/>
  <c r="T1932"/>
  <c r="M52"/>
  <c r="T52"/>
  <c r="T487"/>
  <c r="M487"/>
  <c r="T811"/>
  <c r="M811"/>
  <c r="M490"/>
  <c r="T490"/>
  <c r="T239"/>
  <c r="M239"/>
  <c r="M569"/>
  <c r="T569"/>
  <c r="T1041"/>
  <c r="M1041"/>
  <c r="M119"/>
  <c r="T119"/>
  <c r="M817"/>
  <c r="T817"/>
  <c r="T361"/>
  <c r="M361"/>
  <c r="T1042"/>
  <c r="M1042"/>
  <c r="M1802"/>
  <c r="T1802"/>
  <c r="M169"/>
  <c r="T169"/>
  <c r="M625"/>
  <c r="T625"/>
  <c r="M1219"/>
  <c r="T1219"/>
  <c r="M433"/>
  <c r="T433"/>
  <c r="M1930"/>
  <c r="T1930"/>
  <c r="T934"/>
  <c r="M934"/>
  <c r="T1809"/>
  <c r="M1809"/>
  <c r="T482"/>
  <c r="M482"/>
  <c r="M207"/>
  <c r="T207"/>
  <c r="T463"/>
  <c r="M463"/>
  <c r="T1322"/>
  <c r="M1322"/>
  <c r="T156"/>
  <c r="M156"/>
  <c r="T1775"/>
  <c r="M1775"/>
  <c r="M247"/>
  <c r="T247"/>
  <c r="T577"/>
  <c r="M577"/>
  <c r="T2017"/>
  <c r="M2017"/>
  <c r="M2109"/>
  <c r="T2109"/>
  <c r="M57"/>
  <c r="T57"/>
  <c r="M172"/>
  <c r="T172"/>
  <c r="M428"/>
  <c r="T428"/>
  <c r="T721"/>
  <c r="M721"/>
  <c r="M1272"/>
  <c r="T1272"/>
  <c r="M234"/>
  <c r="T234"/>
  <c r="M1218"/>
  <c r="T1218"/>
  <c r="T2053"/>
  <c r="M2053"/>
  <c r="T2014"/>
  <c r="M2014"/>
  <c r="M1439"/>
  <c r="T1439"/>
  <c r="T1872"/>
  <c r="M1872"/>
  <c r="M712"/>
  <c r="T712"/>
  <c r="M764"/>
  <c r="T764"/>
  <c r="T1052"/>
  <c r="M1052"/>
  <c r="T1108"/>
  <c r="M1108"/>
  <c r="T1032"/>
  <c r="M1032"/>
  <c r="T1774"/>
  <c r="M1774"/>
  <c r="M1017"/>
  <c r="T1017"/>
  <c r="M661"/>
  <c r="T661"/>
  <c r="M1061"/>
  <c r="T1061"/>
  <c r="T86"/>
  <c r="M86"/>
  <c r="M1202"/>
  <c r="T1202"/>
  <c r="M1563"/>
  <c r="T1563"/>
  <c r="M2081"/>
  <c r="T2081"/>
  <c r="M1608"/>
  <c r="T1608"/>
  <c r="M1704"/>
  <c r="T1704"/>
  <c r="M1039"/>
  <c r="T1039"/>
  <c r="M702"/>
  <c r="T702"/>
  <c r="M1169"/>
  <c r="T1169"/>
  <c r="M1857"/>
  <c r="T1857"/>
  <c r="M398"/>
  <c r="T398"/>
  <c r="M218"/>
  <c r="T218"/>
  <c r="M1210"/>
  <c r="T1210"/>
  <c r="T1646"/>
  <c r="M1646"/>
  <c r="T620"/>
  <c r="M620"/>
  <c r="T2133"/>
  <c r="M2133"/>
  <c r="T887"/>
  <c r="M887"/>
  <c r="M1875"/>
  <c r="T1875"/>
  <c r="M1034"/>
  <c r="T1034"/>
  <c r="T565"/>
  <c r="M565"/>
  <c r="M395"/>
  <c r="T395"/>
  <c r="M1744"/>
  <c r="T1744"/>
  <c r="M1956"/>
  <c r="T1956"/>
  <c r="M878"/>
  <c r="T878"/>
  <c r="M2120"/>
  <c r="T2120"/>
  <c r="M2007"/>
  <c r="T2007"/>
  <c r="T1789"/>
  <c r="M1789"/>
  <c r="T1985"/>
  <c r="M1985"/>
  <c r="M285"/>
  <c r="T285"/>
  <c r="T325"/>
  <c r="M325"/>
  <c r="T2054"/>
  <c r="M2054"/>
  <c r="T148"/>
  <c r="M148"/>
  <c r="T1213"/>
  <c r="M1213"/>
  <c r="T1581"/>
  <c r="M1581"/>
  <c r="T174"/>
  <c r="M174"/>
  <c r="T826"/>
  <c r="M826"/>
  <c r="M838"/>
  <c r="T838"/>
  <c r="M1587"/>
  <c r="T1587"/>
  <c r="T1779"/>
  <c r="M1779"/>
  <c r="M1937"/>
  <c r="T1937"/>
  <c r="M267"/>
  <c r="T267"/>
  <c r="T1582"/>
  <c r="M1582"/>
  <c r="M813"/>
  <c r="T813"/>
  <c r="M1536"/>
  <c r="T1536"/>
  <c r="M1618"/>
  <c r="T1618"/>
  <c r="T635"/>
  <c r="M635"/>
  <c r="M770"/>
  <c r="T770"/>
  <c r="M1893"/>
  <c r="T1893"/>
  <c r="M581"/>
  <c r="T581"/>
  <c r="T2126"/>
  <c r="M2126"/>
  <c r="M1027"/>
  <c r="T1027"/>
  <c r="T773"/>
  <c r="M773"/>
  <c r="M792"/>
  <c r="T792"/>
  <c r="T155"/>
  <c r="M155"/>
  <c r="T595"/>
  <c r="M595"/>
  <c r="M1951"/>
  <c r="T1951"/>
  <c r="T753"/>
  <c r="M753"/>
  <c r="M568"/>
  <c r="T568"/>
  <c r="M789"/>
  <c r="T789"/>
  <c r="M396"/>
  <c r="T396"/>
  <c r="T1874"/>
  <c r="M1874"/>
  <c r="T983"/>
  <c r="M983"/>
  <c r="T688"/>
  <c r="M688"/>
  <c r="T1746"/>
  <c r="M1746"/>
  <c r="T34"/>
  <c r="M34"/>
  <c r="T211"/>
  <c r="M211"/>
  <c r="M381"/>
  <c r="T381"/>
  <c r="T584"/>
  <c r="M584"/>
  <c r="T1387"/>
  <c r="M1387"/>
  <c r="M1719"/>
  <c r="T1719"/>
  <c r="T1019"/>
  <c r="M1019"/>
  <c r="M1467"/>
  <c r="T1467"/>
  <c r="M1665"/>
  <c r="T1665"/>
  <c r="T219"/>
  <c r="M219"/>
  <c r="M453"/>
  <c r="T453"/>
  <c r="M708"/>
  <c r="T708"/>
  <c r="T1943"/>
  <c r="M1943"/>
  <c r="T2137"/>
  <c r="M2137"/>
  <c r="T1158"/>
  <c r="M1158"/>
  <c r="T2052"/>
  <c r="M2052"/>
  <c r="T1882"/>
  <c r="M1882"/>
  <c r="M2040"/>
  <c r="T2040"/>
  <c r="T1747"/>
  <c r="M1747"/>
  <c r="T248"/>
  <c r="M248"/>
  <c r="T1223"/>
  <c r="M1223"/>
  <c r="T404"/>
  <c r="M404"/>
  <c r="M1279"/>
  <c r="T1279"/>
  <c r="M225"/>
  <c r="T225"/>
  <c r="M2001"/>
  <c r="T2001"/>
  <c r="M1926"/>
  <c r="T1926"/>
  <c r="M1988"/>
  <c r="T1988"/>
  <c r="T48"/>
  <c r="M48"/>
  <c r="M416"/>
  <c r="T416"/>
  <c r="T1939"/>
  <c r="M1939"/>
  <c r="T1638"/>
  <c r="M1638"/>
  <c r="M2070"/>
  <c r="T2070"/>
  <c r="M818"/>
  <c r="T818"/>
  <c r="M1259"/>
  <c r="T1259"/>
  <c r="M1093"/>
  <c r="T1093"/>
  <c r="M1659"/>
  <c r="T1659"/>
  <c r="M136"/>
  <c r="T136"/>
  <c r="M307"/>
  <c r="T307"/>
  <c r="T494"/>
  <c r="M494"/>
  <c r="T807"/>
  <c r="M807"/>
  <c r="T1945"/>
  <c r="M1945"/>
  <c r="M1002"/>
  <c r="T1002"/>
  <c r="M1008"/>
  <c r="T1008"/>
  <c r="M1657"/>
  <c r="T1657"/>
  <c r="M123"/>
  <c r="T123"/>
  <c r="M347"/>
  <c r="T347"/>
  <c r="M570"/>
  <c r="T570"/>
  <c r="M1149"/>
  <c r="T1149"/>
  <c r="M1422"/>
  <c r="T1422"/>
  <c r="M1995"/>
  <c r="T1995"/>
  <c r="T1479"/>
  <c r="M1479"/>
  <c r="M1229"/>
  <c r="T1229"/>
  <c r="T1658"/>
  <c r="M1658"/>
  <c r="M291"/>
  <c r="T291"/>
  <c r="T1735"/>
  <c r="M1735"/>
  <c r="T431"/>
  <c r="M431"/>
  <c r="M923"/>
  <c r="T923"/>
  <c r="T284"/>
  <c r="M284"/>
  <c r="M556"/>
  <c r="T556"/>
  <c r="T833"/>
  <c r="M833"/>
  <c r="M1473"/>
  <c r="T1473"/>
  <c r="M1455"/>
  <c r="T1455"/>
  <c r="M936"/>
  <c r="T936"/>
  <c r="M18"/>
  <c r="T18"/>
  <c r="M905"/>
  <c r="T905"/>
  <c r="M187"/>
  <c r="T187"/>
  <c r="M357"/>
  <c r="T357"/>
  <c r="M524"/>
  <c r="T524"/>
  <c r="M751"/>
  <c r="T751"/>
  <c r="T1966"/>
  <c r="M1966"/>
  <c r="M1686"/>
  <c r="T1686"/>
  <c r="M2035"/>
  <c r="T2035"/>
  <c r="T1465"/>
  <c r="M1465"/>
  <c r="T1287"/>
  <c r="M1287"/>
  <c r="T2104"/>
  <c r="M2104"/>
  <c r="T80"/>
  <c r="M80"/>
  <c r="M323"/>
  <c r="T323"/>
  <c r="T544"/>
  <c r="M544"/>
  <c r="M952"/>
  <c r="T952"/>
  <c r="T63"/>
  <c r="M63"/>
  <c r="T153"/>
  <c r="M153"/>
  <c r="M265"/>
  <c r="T265"/>
  <c r="T383"/>
  <c r="M383"/>
  <c r="T491"/>
  <c r="M491"/>
  <c r="M600"/>
  <c r="T600"/>
  <c r="T808"/>
  <c r="M808"/>
  <c r="M1119"/>
  <c r="T1119"/>
  <c r="M1139"/>
  <c r="T1139"/>
  <c r="M539"/>
  <c r="T539"/>
  <c r="T1663"/>
  <c r="M1663"/>
  <c r="M177"/>
  <c r="T177"/>
  <c r="T401"/>
  <c r="M401"/>
  <c r="M912"/>
  <c r="T912"/>
  <c r="M333"/>
  <c r="T333"/>
  <c r="T552"/>
  <c r="M552"/>
  <c r="T1075"/>
  <c r="M1075"/>
  <c r="M24"/>
  <c r="T24"/>
  <c r="M159"/>
  <c r="T159"/>
  <c r="T276"/>
  <c r="M276"/>
  <c r="M388"/>
  <c r="T388"/>
  <c r="T495"/>
  <c r="M495"/>
  <c r="T617"/>
  <c r="M617"/>
  <c r="T819"/>
  <c r="M819"/>
  <c r="T1162"/>
  <c r="M1162"/>
  <c r="M1399"/>
  <c r="T1399"/>
  <c r="M628"/>
  <c r="T628"/>
  <c r="T1009"/>
  <c r="M1009"/>
  <c r="M252"/>
  <c r="T252"/>
  <c r="M481"/>
  <c r="T481"/>
  <c r="M1335"/>
  <c r="T1335"/>
  <c r="M637"/>
  <c r="T637"/>
  <c r="M1822"/>
  <c r="T1822"/>
  <c r="T79"/>
  <c r="M79"/>
  <c r="T196"/>
  <c r="M196"/>
  <c r="T308"/>
  <c r="M308"/>
  <c r="M425"/>
  <c r="T425"/>
  <c r="M533"/>
  <c r="T533"/>
  <c r="M664"/>
  <c r="T664"/>
  <c r="T916"/>
  <c r="M916"/>
  <c r="M1403"/>
  <c r="T1403"/>
  <c r="T982"/>
  <c r="M982"/>
  <c r="T1251"/>
  <c r="M1251"/>
  <c r="T845"/>
  <c r="M845"/>
  <c r="M263"/>
  <c r="T263"/>
  <c r="T485"/>
  <c r="M485"/>
  <c r="M515"/>
  <c r="T515"/>
  <c r="T636"/>
  <c r="M636"/>
  <c r="M863"/>
  <c r="T863"/>
  <c r="T1175"/>
  <c r="M1175"/>
  <c r="T1501"/>
  <c r="M1501"/>
  <c r="M1523"/>
  <c r="T1523"/>
  <c r="M638"/>
  <c r="T638"/>
  <c r="M1016"/>
  <c r="T1016"/>
  <c r="M54"/>
  <c r="T54"/>
  <c r="M1701"/>
  <c r="T1701"/>
  <c r="T184"/>
  <c r="M184"/>
  <c r="M355"/>
  <c r="T355"/>
  <c r="T521"/>
  <c r="M521"/>
  <c r="M743"/>
  <c r="T743"/>
  <c r="T1778"/>
  <c r="M1778"/>
  <c r="T41"/>
  <c r="M41"/>
  <c r="M143"/>
  <c r="T143"/>
  <c r="T228"/>
  <c r="M228"/>
  <c r="M313"/>
  <c r="T313"/>
  <c r="T399"/>
  <c r="M399"/>
  <c r="T483"/>
  <c r="M483"/>
  <c r="T561"/>
  <c r="M561"/>
  <c r="T675"/>
  <c r="M675"/>
  <c r="T857"/>
  <c r="M857"/>
  <c r="T1067"/>
  <c r="M1067"/>
  <c r="T903"/>
  <c r="M903"/>
  <c r="T1114"/>
  <c r="M1114"/>
  <c r="M726"/>
  <c r="T726"/>
  <c r="M1949"/>
  <c r="T1949"/>
  <c r="M1049"/>
  <c r="T1049"/>
  <c r="M1643"/>
  <c r="T1643"/>
  <c r="T69"/>
  <c r="M69"/>
  <c r="T183"/>
  <c r="M183"/>
  <c r="T295"/>
  <c r="M295"/>
  <c r="T412"/>
  <c r="M412"/>
  <c r="M520"/>
  <c r="T520"/>
  <c r="T642"/>
  <c r="M642"/>
  <c r="T883"/>
  <c r="M883"/>
  <c r="M1198"/>
  <c r="T1198"/>
  <c r="M1382"/>
  <c r="T1382"/>
  <c r="T1081"/>
  <c r="M1081"/>
  <c r="M913"/>
  <c r="T913"/>
  <c r="T1127"/>
  <c r="M1127"/>
  <c r="M866"/>
  <c r="T866"/>
  <c r="M695"/>
  <c r="T695"/>
  <c r="T44"/>
  <c r="M44"/>
  <c r="T1829"/>
  <c r="M1829"/>
  <c r="M5"/>
  <c r="T5"/>
  <c r="T161"/>
  <c r="M161"/>
  <c r="T273"/>
  <c r="M273"/>
  <c r="M391"/>
  <c r="T391"/>
  <c r="T497"/>
  <c r="M497"/>
  <c r="T613"/>
  <c r="M613"/>
  <c r="T824"/>
  <c r="M824"/>
  <c r="T1126"/>
  <c r="M1126"/>
  <c r="M1731"/>
  <c r="T1731"/>
  <c r="T1463"/>
  <c r="M1463"/>
  <c r="T992"/>
  <c r="M992"/>
  <c r="M498"/>
  <c r="T498"/>
  <c r="T1769"/>
  <c r="M1769"/>
  <c r="M1211"/>
  <c r="T1211"/>
  <c r="T108"/>
  <c r="M108"/>
  <c r="M193"/>
  <c r="T193"/>
  <c r="M279"/>
  <c r="T279"/>
  <c r="M364"/>
  <c r="T364"/>
  <c r="M449"/>
  <c r="T449"/>
  <c r="M531"/>
  <c r="T531"/>
  <c r="M621"/>
  <c r="T621"/>
  <c r="M776"/>
  <c r="T776"/>
  <c r="T967"/>
  <c r="M967"/>
  <c r="M1253"/>
  <c r="T1253"/>
  <c r="T1551"/>
  <c r="M1551"/>
  <c r="T2048"/>
  <c r="M2048"/>
  <c r="M860"/>
  <c r="T860"/>
  <c r="M502"/>
  <c r="T502"/>
  <c r="T1624"/>
  <c r="M1624"/>
  <c r="T793"/>
  <c r="M793"/>
  <c r="T864"/>
  <c r="M864"/>
  <c r="M1448"/>
  <c r="T1448"/>
  <c r="T1228"/>
  <c r="M1228"/>
  <c r="M1340"/>
  <c r="T1340"/>
  <c r="T1764"/>
  <c r="M1764"/>
  <c r="M805"/>
  <c r="T805"/>
  <c r="M662"/>
  <c r="T662"/>
  <c r="T2029"/>
  <c r="M2029"/>
  <c r="T1828"/>
  <c r="M1828"/>
  <c r="M1084"/>
  <c r="T1084"/>
  <c r="T1604"/>
  <c r="M1604"/>
  <c r="M893"/>
  <c r="T893"/>
  <c r="M1526"/>
  <c r="T1526"/>
  <c r="M458"/>
  <c r="T458"/>
  <c r="T1619"/>
  <c r="M1619"/>
  <c r="M1728"/>
  <c r="T1728"/>
  <c r="M70"/>
  <c r="T70"/>
  <c r="M1222"/>
  <c r="T1222"/>
  <c r="M926"/>
  <c r="T926"/>
  <c r="T823"/>
  <c r="M823"/>
  <c r="M1089"/>
  <c r="T1089"/>
  <c r="T1181"/>
  <c r="M1181"/>
  <c r="T1385"/>
  <c r="M1385"/>
  <c r="M1566"/>
  <c r="T1566"/>
  <c r="M282"/>
  <c r="T282"/>
  <c r="T846"/>
  <c r="M846"/>
  <c r="M202"/>
  <c r="T202"/>
  <c r="M610"/>
  <c r="T610"/>
  <c r="M1074"/>
  <c r="T1074"/>
  <c r="M1362"/>
  <c r="T1362"/>
  <c r="T1933"/>
  <c r="M1933"/>
  <c r="M1527"/>
  <c r="T1527"/>
  <c r="M2044"/>
  <c r="T2044"/>
  <c r="M1821"/>
  <c r="T1821"/>
  <c r="M1783"/>
  <c r="T1783"/>
  <c r="M649"/>
  <c r="T649"/>
  <c r="M304"/>
  <c r="T304"/>
  <c r="T1652"/>
  <c r="M1652"/>
  <c r="T984"/>
  <c r="M984"/>
  <c r="M1644"/>
  <c r="T1644"/>
  <c r="M1296"/>
  <c r="T1296"/>
  <c r="M1562"/>
  <c r="T1562"/>
  <c r="M1171"/>
  <c r="T1171"/>
  <c r="M906"/>
  <c r="T906"/>
  <c r="M687"/>
  <c r="T687"/>
  <c r="T1033"/>
  <c r="M1033"/>
  <c r="M1594"/>
  <c r="T1594"/>
  <c r="T190"/>
  <c r="M190"/>
  <c r="T658"/>
  <c r="M658"/>
  <c r="M170"/>
  <c r="T170"/>
  <c r="T474"/>
  <c r="M474"/>
  <c r="M810"/>
  <c r="T810"/>
  <c r="M1552"/>
  <c r="T1552"/>
  <c r="T1883"/>
  <c r="M1883"/>
  <c r="M11"/>
  <c r="T11"/>
  <c r="M1708"/>
  <c r="T1708"/>
  <c r="M1750"/>
  <c r="T1750"/>
  <c r="M1905"/>
  <c r="T1905"/>
  <c r="M421"/>
  <c r="T421"/>
  <c r="T1192"/>
  <c r="M1192"/>
  <c r="M1600"/>
  <c r="T1600"/>
  <c r="T1648"/>
  <c r="M1648"/>
  <c r="T1431"/>
  <c r="M1431"/>
  <c r="T1390"/>
  <c r="M1390"/>
  <c r="T1071"/>
  <c r="M1071"/>
  <c r="T723"/>
  <c r="M723"/>
  <c r="M985"/>
  <c r="T985"/>
  <c r="M178"/>
  <c r="T178"/>
  <c r="M626"/>
  <c r="T626"/>
  <c r="T986"/>
  <c r="M986"/>
  <c r="M1394"/>
  <c r="T1394"/>
  <c r="T509"/>
  <c r="M509"/>
  <c r="T1474"/>
  <c r="M1474"/>
  <c r="T1936"/>
  <c r="M1936"/>
  <c r="T1795"/>
  <c r="M1795"/>
  <c r="M2039"/>
  <c r="T2039"/>
  <c r="M2136"/>
  <c r="T2136"/>
  <c r="T2013"/>
  <c r="M2013"/>
  <c r="M456"/>
  <c r="T456"/>
  <c r="M659"/>
  <c r="T659"/>
  <c r="T719"/>
  <c r="M719"/>
  <c r="T1408"/>
  <c r="M1408"/>
  <c r="M1777"/>
  <c r="T1777"/>
  <c r="T1727"/>
  <c r="M1727"/>
  <c r="T1798"/>
  <c r="M1798"/>
  <c r="M1991"/>
  <c r="T1991"/>
  <c r="M696"/>
  <c r="T696"/>
  <c r="M2056"/>
  <c r="T2056"/>
  <c r="M1099"/>
  <c r="T1099"/>
  <c r="M1197"/>
  <c r="T1197"/>
  <c r="T1569"/>
  <c r="M1569"/>
  <c r="T646"/>
  <c r="M646"/>
  <c r="T250"/>
  <c r="M250"/>
  <c r="T1720"/>
  <c r="M1720"/>
  <c r="M1421"/>
  <c r="T1421"/>
  <c r="T1303"/>
  <c r="M1303"/>
  <c r="M1994"/>
  <c r="T1994"/>
  <c r="M2134"/>
  <c r="T2134"/>
  <c r="T1334"/>
  <c r="M1334"/>
  <c r="T96"/>
  <c r="M96"/>
  <c r="M1236"/>
  <c r="T1236"/>
  <c r="T38"/>
  <c r="M38"/>
  <c r="T1752"/>
  <c r="M1752"/>
  <c r="T2059"/>
  <c r="M2059"/>
  <c r="M674"/>
  <c r="T674"/>
  <c r="T1845"/>
  <c r="M1845"/>
  <c r="M1907"/>
  <c r="T1907"/>
  <c r="T61"/>
  <c r="M61"/>
  <c r="M803"/>
  <c r="T803"/>
  <c r="M1895"/>
  <c r="T1895"/>
  <c r="T1986"/>
  <c r="M1986"/>
  <c r="T532"/>
  <c r="M532"/>
  <c r="M1873"/>
  <c r="T1873"/>
  <c r="T6"/>
  <c r="M6"/>
  <c r="T1799"/>
  <c r="M1799"/>
  <c r="T2089"/>
  <c r="M2089"/>
  <c r="T1530"/>
  <c r="M1530"/>
  <c r="M1460"/>
  <c r="T1460"/>
  <c r="M1925"/>
  <c r="T1925"/>
  <c r="M1361"/>
  <c r="T1361"/>
  <c r="T735"/>
  <c r="M735"/>
  <c r="M492"/>
  <c r="T492"/>
  <c r="T2139"/>
  <c r="M2139"/>
  <c r="T960"/>
  <c r="M960"/>
  <c r="M1511"/>
  <c r="T1511"/>
  <c r="M988"/>
  <c r="T988"/>
  <c r="M168"/>
  <c r="T168"/>
  <c r="M537"/>
  <c r="T537"/>
  <c r="M931"/>
  <c r="T931"/>
  <c r="M722"/>
  <c r="T722"/>
  <c r="T1654"/>
  <c r="M1654"/>
  <c r="T627"/>
  <c r="M627"/>
  <c r="M1980"/>
  <c r="T1980"/>
  <c r="T1529"/>
  <c r="M1529"/>
  <c r="T22"/>
  <c r="M22"/>
  <c r="M579"/>
  <c r="T579"/>
  <c r="T868"/>
  <c r="M868"/>
  <c r="T759"/>
  <c r="M759"/>
  <c r="T1970"/>
  <c r="M1970"/>
  <c r="T1781"/>
  <c r="M1781"/>
  <c r="T667"/>
  <c r="M667"/>
  <c r="T1679"/>
  <c r="M1679"/>
  <c r="T264"/>
  <c r="M264"/>
  <c r="M1886"/>
  <c r="T1886"/>
  <c r="M71"/>
  <c r="T71"/>
  <c r="M513"/>
  <c r="T513"/>
  <c r="M1745"/>
  <c r="T1745"/>
  <c r="M1598"/>
  <c r="T1598"/>
  <c r="M847"/>
  <c r="T847"/>
  <c r="T173"/>
  <c r="M173"/>
  <c r="T319"/>
  <c r="M319"/>
  <c r="M26"/>
  <c r="T26"/>
  <c r="M516"/>
  <c r="T516"/>
  <c r="T1755"/>
  <c r="M1755"/>
  <c r="T822"/>
  <c r="M822"/>
  <c r="T1221"/>
  <c r="M1221"/>
  <c r="T144"/>
  <c r="M144"/>
  <c r="M484"/>
  <c r="T484"/>
  <c r="M1354"/>
  <c r="T1354"/>
  <c r="M1813"/>
  <c r="T1813"/>
  <c r="M9"/>
  <c r="T9"/>
  <c r="M259"/>
  <c r="T259"/>
  <c r="T127"/>
  <c r="M127"/>
  <c r="M468"/>
  <c r="T468"/>
  <c r="M1029"/>
  <c r="T1029"/>
  <c r="T10"/>
  <c r="M10"/>
  <c r="M499"/>
  <c r="T499"/>
  <c r="M132"/>
  <c r="T132"/>
  <c r="M473"/>
  <c r="T473"/>
  <c r="T767"/>
  <c r="M767"/>
  <c r="T1309"/>
  <c r="M1309"/>
  <c r="T423"/>
  <c r="M423"/>
  <c r="T990"/>
  <c r="M990"/>
  <c r="T1135"/>
  <c r="M1135"/>
  <c r="T281"/>
  <c r="M281"/>
  <c r="M505"/>
  <c r="T505"/>
  <c r="M1185"/>
  <c r="T1185"/>
  <c r="T1756"/>
  <c r="M1756"/>
  <c r="M795"/>
  <c r="T795"/>
  <c r="M1406"/>
  <c r="T1406"/>
  <c r="T1607"/>
  <c r="M1607"/>
  <c r="T785"/>
  <c r="M785"/>
  <c r="M312"/>
  <c r="T312"/>
  <c r="M1331"/>
  <c r="T1331"/>
  <c r="T121"/>
  <c r="M121"/>
  <c r="T292"/>
  <c r="M292"/>
  <c r="M545"/>
  <c r="T545"/>
  <c r="M799"/>
  <c r="T799"/>
  <c r="M918"/>
  <c r="T918"/>
  <c r="M72"/>
  <c r="T72"/>
  <c r="T43"/>
  <c r="M43"/>
  <c r="T380"/>
  <c r="M380"/>
  <c r="M605"/>
  <c r="T605"/>
  <c r="M1351"/>
  <c r="T1351"/>
  <c r="M1359"/>
  <c r="T1359"/>
  <c r="M728"/>
  <c r="T728"/>
  <c r="T135"/>
  <c r="M135"/>
  <c r="T477"/>
  <c r="M477"/>
  <c r="M1051"/>
  <c r="T1051"/>
  <c r="M1263"/>
  <c r="T1263"/>
  <c r="M1645"/>
  <c r="T1645"/>
  <c r="T257"/>
  <c r="M257"/>
  <c r="M591"/>
  <c r="T591"/>
  <c r="T1151"/>
  <c r="M1151"/>
  <c r="T820"/>
  <c r="U820" s="1"/>
  <c r="T1325"/>
  <c r="U1325" s="1"/>
  <c r="T278"/>
  <c r="U278" s="1"/>
  <c r="T856"/>
  <c r="M1246"/>
  <c r="T1246"/>
  <c r="M1820"/>
  <c r="T1820"/>
  <c r="M1554"/>
  <c r="T1554"/>
  <c r="T1656"/>
  <c r="M1656"/>
  <c r="M189"/>
  <c r="T189"/>
  <c r="T742"/>
  <c r="M742"/>
  <c r="M1508"/>
  <c r="T1508"/>
  <c r="M1256"/>
  <c r="T1256"/>
  <c r="M1544"/>
  <c r="T1544"/>
  <c r="T1040"/>
  <c r="M1040"/>
  <c r="M1358"/>
  <c r="T1358"/>
  <c r="T1225"/>
  <c r="M1225"/>
  <c r="M386"/>
  <c r="T386"/>
  <c r="M1491"/>
  <c r="T1491"/>
  <c r="T2116"/>
  <c r="M2116"/>
  <c r="M564"/>
  <c r="T564"/>
  <c r="M1088"/>
  <c r="T1088"/>
  <c r="M1172"/>
  <c r="T1172"/>
  <c r="M1150"/>
  <c r="T1150"/>
  <c r="T1249"/>
  <c r="M1249"/>
  <c r="M122"/>
  <c r="T122"/>
  <c r="T2122"/>
  <c r="M2122"/>
  <c r="T1835"/>
  <c r="M1835"/>
  <c r="T1232"/>
  <c r="M1232"/>
  <c r="M1684"/>
  <c r="T1684"/>
  <c r="M1004"/>
  <c r="T1004"/>
  <c r="T1275"/>
  <c r="M1275"/>
  <c r="T1273"/>
  <c r="M1273"/>
  <c r="M1170"/>
  <c r="T1170"/>
  <c r="T2000"/>
  <c r="M2000"/>
  <c r="T1179"/>
  <c r="M1179"/>
  <c r="M911"/>
  <c r="T911"/>
  <c r="M692"/>
  <c r="T692"/>
  <c r="T1025"/>
  <c r="M1025"/>
  <c r="M1301"/>
  <c r="T1301"/>
  <c r="M1593"/>
  <c r="T1593"/>
  <c r="M454"/>
  <c r="T454"/>
  <c r="M98"/>
  <c r="T98"/>
  <c r="M690"/>
  <c r="T690"/>
  <c r="T1834"/>
  <c r="M1834"/>
  <c r="M277"/>
  <c r="T277"/>
  <c r="M871"/>
  <c r="T871"/>
  <c r="T761"/>
  <c r="M761"/>
  <c r="M1968"/>
  <c r="T1968"/>
  <c r="M1672"/>
  <c r="T1672"/>
  <c r="T2080"/>
  <c r="M2080"/>
  <c r="T47"/>
  <c r="M47"/>
  <c r="M1332"/>
  <c r="T1332"/>
  <c r="M1824"/>
  <c r="T1824"/>
  <c r="M1388"/>
  <c r="T1388"/>
  <c r="M1380"/>
  <c r="T1380"/>
  <c r="M1299"/>
  <c r="T1299"/>
  <c r="M874"/>
  <c r="T874"/>
  <c r="M1634"/>
  <c r="T1634"/>
  <c r="T15"/>
  <c r="M15"/>
  <c r="M462"/>
  <c r="T462"/>
  <c r="M210"/>
  <c r="T210"/>
  <c r="T1434"/>
  <c r="M1434"/>
  <c r="M1633"/>
  <c r="T1633"/>
  <c r="T2047"/>
  <c r="M2047"/>
  <c r="T740"/>
  <c r="M740"/>
  <c r="M1428"/>
  <c r="T1428"/>
  <c r="M1911"/>
  <c r="T1911"/>
  <c r="T2140"/>
  <c r="M2140"/>
  <c r="T1958"/>
  <c r="M1958"/>
  <c r="M195"/>
  <c r="T195"/>
  <c r="M968"/>
  <c r="T968"/>
  <c r="T1344"/>
  <c r="M1344"/>
  <c r="T1012"/>
  <c r="M1012"/>
  <c r="M1316"/>
  <c r="T1316"/>
  <c r="M1342"/>
  <c r="T1342"/>
  <c r="M921"/>
  <c r="T921"/>
  <c r="M1891"/>
  <c r="T1891"/>
  <c r="T1293"/>
  <c r="M1293"/>
  <c r="M611"/>
  <c r="T611"/>
  <c r="M602"/>
  <c r="T602"/>
  <c r="T1122"/>
  <c r="M1122"/>
  <c r="M1964"/>
  <c r="T1964"/>
  <c r="T1767"/>
  <c r="M1767"/>
  <c r="T78"/>
  <c r="M78"/>
  <c r="M2003"/>
  <c r="T2003"/>
  <c r="T1384"/>
  <c r="M1384"/>
  <c r="T1841"/>
  <c r="M1841"/>
  <c r="M2090"/>
  <c r="T2090"/>
  <c r="M29"/>
  <c r="T29"/>
  <c r="M1698"/>
  <c r="T1698"/>
  <c r="M171"/>
  <c r="T171"/>
  <c r="T2092"/>
  <c r="M2092"/>
  <c r="T1862"/>
  <c r="M1862"/>
  <c r="T1281"/>
  <c r="M1281"/>
  <c r="T965"/>
  <c r="M965"/>
  <c r="M1010"/>
  <c r="T1010"/>
  <c r="T663"/>
  <c r="M663"/>
  <c r="M1353"/>
  <c r="T1353"/>
  <c r="T1502"/>
  <c r="M1502"/>
  <c r="M298"/>
  <c r="T298"/>
  <c r="M1226"/>
  <c r="T1226"/>
  <c r="T394"/>
  <c r="M394"/>
  <c r="M922"/>
  <c r="T922"/>
  <c r="T1419"/>
  <c r="M1419"/>
  <c r="M2025"/>
  <c r="T2025"/>
  <c r="T1442"/>
  <c r="M1442"/>
  <c r="T235"/>
  <c r="M235"/>
  <c r="T2087"/>
  <c r="M2087"/>
  <c r="M2097"/>
  <c r="T2097"/>
  <c r="M1757"/>
  <c r="T1757"/>
  <c r="T1961"/>
  <c r="M1961"/>
  <c r="M147"/>
  <c r="T147"/>
  <c r="M852"/>
  <c r="T852"/>
  <c r="M1615"/>
  <c r="T1615"/>
  <c r="T1574"/>
  <c r="M1574"/>
  <c r="M1457"/>
  <c r="T1457"/>
  <c r="M665"/>
  <c r="T665"/>
  <c r="M1688"/>
  <c r="T1688"/>
  <c r="M2057"/>
  <c r="T2057"/>
  <c r="T1915"/>
  <c r="M1915"/>
  <c r="M971"/>
  <c r="T971"/>
  <c r="M256"/>
  <c r="T256"/>
  <c r="T1903"/>
  <c r="M1903"/>
  <c r="M1268"/>
  <c r="T1268"/>
  <c r="M2016"/>
  <c r="T2016"/>
  <c r="M1888"/>
  <c r="T1888"/>
  <c r="M1115"/>
  <c r="T1115"/>
  <c r="T459"/>
  <c r="M459"/>
  <c r="T1765"/>
  <c r="M1765"/>
  <c r="T1825"/>
  <c r="M1825"/>
  <c r="M1969"/>
  <c r="T1969"/>
  <c r="T2082"/>
  <c r="M2082"/>
  <c r="M686"/>
  <c r="T686"/>
  <c r="M573"/>
  <c r="T573"/>
  <c r="M157"/>
  <c r="T157"/>
  <c r="T1661"/>
  <c r="M1661"/>
  <c r="M1328"/>
  <c r="U1328" s="1"/>
  <c r="M1141"/>
  <c r="U1141" s="1"/>
  <c r="M526"/>
  <c r="U526" s="1"/>
  <c r="T639"/>
  <c r="U639" s="1"/>
  <c r="T1476"/>
  <c r="U1476" s="1"/>
  <c r="T370"/>
  <c r="T944"/>
  <c r="U944" s="1"/>
  <c r="T326"/>
  <c r="U326" s="1"/>
  <c r="T585"/>
  <c r="U585" s="1"/>
  <c r="T1397"/>
  <c r="U1397" s="1"/>
  <c r="M1285"/>
  <c r="U1285" s="1"/>
  <c r="T1177"/>
  <c r="U1177" s="1"/>
  <c r="U1493"/>
  <c r="T1839"/>
  <c r="U1839" s="1"/>
  <c r="T1037"/>
  <c r="U1037" s="1"/>
  <c r="M1866"/>
  <c r="T1866"/>
  <c r="M1444"/>
  <c r="T1444"/>
  <c r="M206"/>
  <c r="T206"/>
  <c r="M996"/>
  <c r="T996"/>
  <c r="M1371"/>
  <c r="T1371"/>
  <c r="T186"/>
  <c r="M186"/>
  <c r="T363"/>
  <c r="M363"/>
  <c r="M1524"/>
  <c r="T1524"/>
  <c r="T1080"/>
  <c r="M1080"/>
  <c r="T1201"/>
  <c r="M1201"/>
  <c r="M1298"/>
  <c r="T1298"/>
  <c r="T1165"/>
  <c r="M1165"/>
  <c r="M1700"/>
  <c r="T1700"/>
  <c r="T1091"/>
  <c r="M1091"/>
  <c r="M514"/>
  <c r="T514"/>
  <c r="M1000"/>
  <c r="T1000"/>
  <c r="M1748"/>
  <c r="T1748"/>
  <c r="M1612"/>
  <c r="T1612"/>
  <c r="T1284"/>
  <c r="M1284"/>
  <c r="T1280"/>
  <c r="M1280"/>
  <c r="M1186"/>
  <c r="T1186"/>
  <c r="M717"/>
  <c r="T717"/>
  <c r="M1321"/>
  <c r="T1321"/>
  <c r="T374"/>
  <c r="M374"/>
  <c r="T586"/>
  <c r="M586"/>
  <c r="M1478"/>
  <c r="T1478"/>
  <c r="T655"/>
  <c r="M655"/>
  <c r="T1372"/>
  <c r="M1372"/>
  <c r="T1288"/>
  <c r="M1288"/>
  <c r="M1068"/>
  <c r="T1068"/>
  <c r="T1680"/>
  <c r="M1680"/>
  <c r="T1336"/>
  <c r="M1336"/>
  <c r="T1614"/>
  <c r="M1614"/>
  <c r="M1030"/>
  <c r="T1030"/>
  <c r="M1753"/>
  <c r="T1753"/>
  <c r="T1357"/>
  <c r="M1357"/>
  <c r="T270"/>
  <c r="M270"/>
  <c r="M266"/>
  <c r="T266"/>
  <c r="T1006"/>
  <c r="M1006"/>
  <c r="T1499"/>
  <c r="M1499"/>
  <c r="M1483"/>
  <c r="T1483"/>
  <c r="M2012"/>
  <c r="T2012"/>
  <c r="T1542"/>
  <c r="M1542"/>
  <c r="T777"/>
  <c r="M777"/>
  <c r="M1396"/>
  <c r="T1396"/>
  <c r="M1112"/>
  <c r="T1112"/>
  <c r="M668"/>
  <c r="T668"/>
  <c r="T1560"/>
  <c r="M1560"/>
  <c r="M1200"/>
  <c r="T1200"/>
  <c r="T1494"/>
  <c r="M1494"/>
  <c r="M1125"/>
  <c r="T1125"/>
  <c r="M676"/>
  <c r="T676"/>
  <c r="M310"/>
  <c r="T310"/>
  <c r="M154"/>
  <c r="T154"/>
  <c r="M2069"/>
  <c r="T2069"/>
  <c r="M2032"/>
  <c r="T2032"/>
  <c r="M469"/>
  <c r="T469"/>
  <c r="M1853"/>
  <c r="T1853"/>
  <c r="M1314"/>
  <c r="T1314"/>
  <c r="M991"/>
  <c r="T991"/>
  <c r="T879"/>
  <c r="M879"/>
  <c r="T769"/>
  <c r="M769"/>
  <c r="T670"/>
  <c r="M670"/>
  <c r="T1602"/>
  <c r="M1602"/>
  <c r="M1045"/>
  <c r="T1045"/>
  <c r="M1337"/>
  <c r="T1337"/>
  <c r="M1485"/>
  <c r="T1485"/>
  <c r="T74"/>
  <c r="M74"/>
  <c r="T214"/>
  <c r="M214"/>
  <c r="T350"/>
  <c r="M350"/>
  <c r="M574"/>
  <c r="T574"/>
  <c r="T1086"/>
  <c r="M1086"/>
  <c r="M130"/>
  <c r="T130"/>
  <c r="M274"/>
  <c r="T274"/>
  <c r="T466"/>
  <c r="M466"/>
  <c r="M830"/>
  <c r="T830"/>
  <c r="M1346"/>
  <c r="T1346"/>
  <c r="T2112"/>
  <c r="M2112"/>
  <c r="M1571"/>
  <c r="T1571"/>
  <c r="T1583"/>
  <c r="M1583"/>
  <c r="M1395"/>
  <c r="T1395"/>
  <c r="M2038"/>
  <c r="T2038"/>
  <c r="T529"/>
  <c r="M529"/>
  <c r="T1204"/>
  <c r="M1204"/>
  <c r="T2103"/>
  <c r="M2103"/>
  <c r="M519"/>
  <c r="T519"/>
  <c r="M2118"/>
  <c r="T2118"/>
  <c r="M1535"/>
  <c r="T1535"/>
  <c r="T1692"/>
  <c r="M1692"/>
  <c r="M2106"/>
  <c r="T2106"/>
  <c r="T1370"/>
  <c r="M1370"/>
  <c r="M475"/>
  <c r="T475"/>
  <c r="M1461"/>
  <c r="T1461"/>
  <c r="T1770"/>
  <c r="M1770"/>
  <c r="T116"/>
  <c r="M116"/>
  <c r="M920"/>
  <c r="T920"/>
  <c r="M1860"/>
  <c r="T1860"/>
  <c r="M1128"/>
  <c r="T1128"/>
  <c r="T1540"/>
  <c r="M1540"/>
  <c r="M752"/>
  <c r="T752"/>
  <c r="M1148"/>
  <c r="T1148"/>
  <c r="M1488"/>
  <c r="T1488"/>
  <c r="T1977"/>
  <c r="M1977"/>
  <c r="M1120"/>
  <c r="T1120"/>
  <c r="T1528"/>
  <c r="M1528"/>
  <c r="T1586"/>
  <c r="M1586"/>
  <c r="M1247"/>
  <c r="T1247"/>
  <c r="M1107"/>
  <c r="T1107"/>
  <c r="T978"/>
  <c r="M978"/>
  <c r="M849"/>
  <c r="T849"/>
  <c r="M730"/>
  <c r="T730"/>
  <c r="M23"/>
  <c r="T23"/>
  <c r="T1109"/>
  <c r="M1109"/>
  <c r="M1209"/>
  <c r="T1209"/>
  <c r="M1305"/>
  <c r="T1305"/>
  <c r="M1417"/>
  <c r="T1417"/>
  <c r="T1597"/>
  <c r="M1597"/>
  <c r="T643"/>
  <c r="M643"/>
  <c r="M262"/>
  <c r="T262"/>
  <c r="T518"/>
  <c r="M518"/>
  <c r="M858"/>
  <c r="T858"/>
  <c r="M1330"/>
  <c r="T1330"/>
  <c r="M246"/>
  <c r="T246"/>
  <c r="M402"/>
  <c r="T402"/>
  <c r="M714"/>
  <c r="T714"/>
  <c r="M1194"/>
  <c r="T1194"/>
  <c r="M1102"/>
  <c r="T1102"/>
  <c r="T1450"/>
  <c r="M1450"/>
  <c r="M1487"/>
  <c r="T1487"/>
  <c r="T2009"/>
  <c r="M2009"/>
  <c r="T448"/>
  <c r="M448"/>
  <c r="M1490"/>
  <c r="T1490"/>
  <c r="T1623"/>
  <c r="M1623"/>
  <c r="M1550"/>
  <c r="T1550"/>
  <c r="T775"/>
  <c r="M775"/>
  <c r="M1164"/>
  <c r="T1164"/>
  <c r="M2010"/>
  <c r="T2010"/>
  <c r="T1864"/>
  <c r="M1864"/>
  <c r="T128"/>
  <c r="M128"/>
  <c r="T2033"/>
  <c r="M2033"/>
  <c r="T2131"/>
  <c r="M2131"/>
  <c r="M840"/>
  <c r="T840"/>
  <c r="T1313"/>
  <c r="M1313"/>
  <c r="T1378"/>
  <c r="M1378"/>
  <c r="M345"/>
  <c r="T345"/>
  <c r="M1056"/>
  <c r="T1056"/>
  <c r="T1352"/>
  <c r="M1352"/>
  <c r="M1808"/>
  <c r="T1808"/>
  <c r="T1072"/>
  <c r="M1072"/>
  <c r="T1440"/>
  <c r="M1440"/>
  <c r="T1184"/>
  <c r="M1184"/>
  <c r="T1660"/>
  <c r="M1660"/>
  <c r="T956"/>
  <c r="M956"/>
  <c r="T1400"/>
  <c r="M1400"/>
  <c r="M1836"/>
  <c r="T1836"/>
  <c r="M1510"/>
  <c r="T1510"/>
  <c r="M1286"/>
  <c r="T1286"/>
  <c r="M1134"/>
  <c r="T1134"/>
  <c r="M1007"/>
  <c r="T1007"/>
  <c r="M898"/>
  <c r="T898"/>
  <c r="T783"/>
  <c r="M783"/>
  <c r="M682"/>
  <c r="T682"/>
  <c r="M1546"/>
  <c r="T1546"/>
  <c r="T1073"/>
  <c r="M1073"/>
  <c r="M1193"/>
  <c r="T1193"/>
  <c r="M1317"/>
  <c r="T1317"/>
  <c r="M1549"/>
  <c r="T1549"/>
  <c r="M1630"/>
  <c r="T1630"/>
  <c r="T589"/>
  <c r="M589"/>
  <c r="T438"/>
  <c r="M438"/>
  <c r="M678"/>
  <c r="T678"/>
  <c r="M1146"/>
  <c r="T1146"/>
  <c r="M258"/>
  <c r="T258"/>
  <c r="T442"/>
  <c r="M442"/>
  <c r="M902"/>
  <c r="T902"/>
  <c r="M1266"/>
  <c r="T1266"/>
  <c r="T1414"/>
  <c r="M1414"/>
  <c r="T1539"/>
  <c r="M1539"/>
  <c r="T2093"/>
  <c r="M2093"/>
  <c r="T405"/>
  <c r="M405"/>
  <c r="T1130"/>
  <c r="M1130"/>
  <c r="M1308"/>
  <c r="T1308"/>
  <c r="M1844"/>
  <c r="T1844"/>
  <c r="M181"/>
  <c r="T181"/>
  <c r="M1786"/>
  <c r="T1786"/>
  <c r="T1216"/>
  <c r="M1216"/>
  <c r="T1758"/>
  <c r="M1758"/>
  <c r="M1339"/>
  <c r="T1339"/>
  <c r="T1333"/>
  <c r="M1333"/>
  <c r="M1674"/>
  <c r="T1674"/>
  <c r="M558"/>
  <c r="T558"/>
  <c r="T1520"/>
  <c r="M1520"/>
  <c r="M2073"/>
  <c r="T2073"/>
  <c r="M1773"/>
  <c r="T1773"/>
  <c r="T1374"/>
  <c r="M1374"/>
  <c r="T1291"/>
  <c r="M1291"/>
  <c r="T341"/>
  <c r="M341"/>
  <c r="M1787"/>
  <c r="T1787"/>
  <c r="M2099"/>
  <c r="T2099"/>
  <c r="T1709"/>
  <c r="M1709"/>
  <c r="M2026"/>
  <c r="T2026"/>
  <c r="M117"/>
  <c r="T117"/>
  <c r="M1954"/>
  <c r="T1954"/>
  <c r="M1877"/>
  <c r="T1877"/>
  <c r="T2147"/>
  <c r="M2147"/>
  <c r="T1953"/>
  <c r="M1953"/>
  <c r="T2064"/>
  <c r="M2064"/>
  <c r="T748"/>
  <c r="M748"/>
  <c r="T371"/>
  <c r="M371"/>
  <c r="T1163"/>
  <c r="M1163"/>
  <c r="M1152"/>
  <c r="T1152"/>
  <c r="M1622"/>
  <c r="T1622"/>
  <c r="M432"/>
  <c r="T432"/>
  <c r="M1950"/>
  <c r="T1950"/>
  <c r="M1278"/>
  <c r="T1278"/>
  <c r="M623"/>
  <c r="T623"/>
  <c r="M237"/>
  <c r="T237"/>
  <c r="T372"/>
  <c r="M372"/>
  <c r="T631"/>
  <c r="M631"/>
  <c r="T1133"/>
  <c r="M1133"/>
  <c r="M1257"/>
  <c r="T1257"/>
  <c r="M1373"/>
  <c r="T1373"/>
  <c r="M1525"/>
  <c r="T1525"/>
  <c r="T1601"/>
  <c r="M1601"/>
  <c r="T606"/>
  <c r="M606"/>
  <c r="M102"/>
  <c r="T102"/>
  <c r="T230"/>
  <c r="M230"/>
  <c r="M358"/>
  <c r="T358"/>
  <c r="M510"/>
  <c r="T510"/>
  <c r="M894"/>
  <c r="T894"/>
  <c r="M1282"/>
  <c r="T1282"/>
  <c r="M194"/>
  <c r="T194"/>
  <c r="M306"/>
  <c r="T306"/>
  <c r="T450"/>
  <c r="M450"/>
  <c r="M650"/>
  <c r="T650"/>
  <c r="M1178"/>
  <c r="T1178"/>
  <c r="M914"/>
  <c r="T914"/>
  <c r="M320"/>
  <c r="T320"/>
  <c r="T1477"/>
  <c r="M1477"/>
  <c r="M1858"/>
  <c r="T1858"/>
  <c r="T107"/>
  <c r="M107"/>
  <c r="M1559"/>
  <c r="T1559"/>
  <c r="T1793"/>
  <c r="M1793"/>
  <c r="M1375"/>
  <c r="T1375"/>
  <c r="T1635"/>
  <c r="M1635"/>
  <c r="M1220"/>
  <c r="T1220"/>
  <c r="M1153"/>
  <c r="T1153"/>
  <c r="M1588"/>
  <c r="T1588"/>
  <c r="M2055"/>
  <c r="T2055"/>
  <c r="M1761"/>
  <c r="T1761"/>
  <c r="T1906"/>
  <c r="M1906"/>
  <c r="M989"/>
  <c r="T989"/>
  <c r="M437"/>
  <c r="T437"/>
  <c r="T1712"/>
  <c r="M1712"/>
  <c r="M2065"/>
  <c r="T2065"/>
  <c r="M1693"/>
  <c r="T1693"/>
  <c r="T1274"/>
  <c r="M1274"/>
  <c r="M2008"/>
  <c r="T2008"/>
  <c r="T1838"/>
  <c r="M1838"/>
  <c r="T213"/>
  <c r="M213"/>
  <c r="M1924"/>
  <c r="T1924"/>
  <c r="M1348"/>
  <c r="T1348"/>
  <c r="M1944"/>
  <c r="T1944"/>
  <c r="T1904"/>
  <c r="M1904"/>
  <c r="T2030"/>
  <c r="M2030"/>
  <c r="T1850"/>
  <c r="M1850"/>
  <c r="M1984"/>
  <c r="T1984"/>
  <c r="T1458"/>
  <c r="M1458"/>
  <c r="T1938"/>
  <c r="M1938"/>
  <c r="M835"/>
  <c r="T835"/>
  <c r="M1653"/>
  <c r="T1653"/>
  <c r="T232"/>
  <c r="M232"/>
  <c r="T632"/>
  <c r="M632"/>
  <c r="T1447"/>
  <c r="M1447"/>
  <c r="T677"/>
  <c r="M677"/>
  <c r="M251"/>
  <c r="T251"/>
  <c r="M781"/>
  <c r="T781"/>
  <c r="M1921"/>
  <c r="T1921"/>
  <c r="T1878"/>
  <c r="M1878"/>
  <c r="T1475"/>
  <c r="M1475"/>
  <c r="M120"/>
  <c r="T120"/>
  <c r="M233"/>
  <c r="T233"/>
  <c r="M30"/>
  <c r="T30"/>
  <c r="T1166"/>
  <c r="M1166"/>
  <c r="T1889"/>
  <c r="M1889"/>
  <c r="T1383"/>
  <c r="M1383"/>
  <c r="T139"/>
  <c r="M139"/>
  <c r="T1311"/>
  <c r="M1311"/>
  <c r="M1424"/>
  <c r="T1424"/>
  <c r="M2021"/>
  <c r="T2021"/>
  <c r="T2076"/>
  <c r="M2076"/>
  <c r="T648"/>
  <c r="M648"/>
  <c r="T427"/>
  <c r="M427"/>
  <c r="M1823"/>
  <c r="T1823"/>
  <c r="T2125"/>
  <c r="M2125"/>
  <c r="M1992"/>
  <c r="T1992"/>
  <c r="T1538"/>
  <c r="M1538"/>
  <c r="M1818"/>
  <c r="T1818"/>
  <c r="M829"/>
  <c r="T829"/>
  <c r="T701"/>
  <c r="M701"/>
  <c r="M1578"/>
  <c r="T1578"/>
  <c r="T1842"/>
  <c r="M1842"/>
  <c r="T771"/>
  <c r="M771"/>
  <c r="T1849"/>
  <c r="M1849"/>
  <c r="T243"/>
  <c r="M243"/>
  <c r="T644"/>
  <c r="M644"/>
  <c r="T2096"/>
  <c r="M2096"/>
  <c r="M889"/>
  <c r="T889"/>
  <c r="M261"/>
  <c r="T261"/>
  <c r="T801"/>
  <c r="M801"/>
  <c r="M1885"/>
  <c r="T1885"/>
  <c r="M1763"/>
  <c r="T1763"/>
  <c r="M1632"/>
  <c r="T1632"/>
  <c r="T1085"/>
  <c r="M1085"/>
  <c r="M113"/>
  <c r="T113"/>
  <c r="M848"/>
  <c r="T848"/>
  <c r="T1589"/>
  <c r="M1589"/>
  <c r="M1207"/>
  <c r="T1207"/>
  <c r="T715"/>
  <c r="M715"/>
  <c r="T32"/>
  <c r="M32"/>
  <c r="T1762"/>
  <c r="M1762"/>
  <c r="M84"/>
  <c r="T84"/>
  <c r="M253"/>
  <c r="T253"/>
  <c r="M424"/>
  <c r="T424"/>
  <c r="T683"/>
  <c r="M683"/>
  <c r="T1897"/>
  <c r="M1897"/>
  <c r="T603"/>
  <c r="M603"/>
  <c r="M749"/>
  <c r="T749"/>
  <c r="M27"/>
  <c r="T27"/>
  <c r="T283"/>
  <c r="M283"/>
  <c r="M501"/>
  <c r="T501"/>
  <c r="T821"/>
  <c r="M821"/>
  <c r="T1780"/>
  <c r="M1780"/>
  <c r="T1869"/>
  <c r="M1869"/>
  <c r="T1561"/>
  <c r="M1561"/>
  <c r="M1553"/>
  <c r="T1553"/>
  <c r="T812"/>
  <c r="M812"/>
  <c r="T1641"/>
  <c r="M1641"/>
  <c r="T365"/>
  <c r="M365"/>
  <c r="M55"/>
  <c r="T55"/>
  <c r="M512"/>
  <c r="T512"/>
  <c r="T1295"/>
  <c r="M1295"/>
  <c r="T455"/>
  <c r="M455"/>
  <c r="M1960"/>
  <c r="T1960"/>
  <c r="T1714"/>
  <c r="M1714"/>
  <c r="T1707"/>
  <c r="M1707"/>
  <c r="T1817"/>
  <c r="M1817"/>
  <c r="T576"/>
  <c r="M576"/>
  <c r="T1848"/>
  <c r="M1848"/>
  <c r="T2146"/>
  <c r="M2146"/>
  <c r="M1486"/>
  <c r="T1486"/>
  <c r="T1922"/>
  <c r="M1922"/>
  <c r="T2142"/>
  <c r="M2142"/>
  <c r="T1469"/>
  <c r="M1469"/>
  <c r="T1405"/>
  <c r="M1405"/>
  <c r="T908"/>
  <c r="M908"/>
  <c r="T14"/>
  <c r="M14"/>
  <c r="T669"/>
  <c r="M669"/>
  <c r="T179"/>
  <c r="M179"/>
  <c r="T349"/>
  <c r="M349"/>
  <c r="T548"/>
  <c r="M548"/>
  <c r="M1043"/>
  <c r="T1043"/>
  <c r="M2005"/>
  <c r="T2005"/>
  <c r="M630"/>
  <c r="T630"/>
  <c r="M1053"/>
  <c r="T1053"/>
  <c r="M1606"/>
  <c r="T1606"/>
  <c r="M176"/>
  <c r="T176"/>
  <c r="M411"/>
  <c r="T411"/>
  <c r="M641"/>
  <c r="T641"/>
  <c r="T1972"/>
  <c r="M1972"/>
  <c r="M2114"/>
  <c r="T2114"/>
  <c r="T1908"/>
  <c r="M1908"/>
  <c r="T1155"/>
  <c r="M1155"/>
  <c r="M608"/>
  <c r="T608"/>
  <c r="T1887"/>
  <c r="M1887"/>
  <c r="M408"/>
  <c r="T408"/>
  <c r="M83"/>
  <c r="T83"/>
  <c r="T540"/>
  <c r="M540"/>
  <c r="T802"/>
  <c r="M802"/>
  <c r="M503"/>
  <c r="T503"/>
  <c r="T435"/>
  <c r="M435"/>
  <c r="T599"/>
  <c r="M599"/>
  <c r="T979"/>
  <c r="M979"/>
  <c r="T1979"/>
  <c r="M1979"/>
  <c r="T1711"/>
  <c r="M1711"/>
  <c r="T927"/>
  <c r="M927"/>
  <c r="T1513"/>
  <c r="M1513"/>
  <c r="T1703"/>
  <c r="M1703"/>
  <c r="T59"/>
  <c r="M59"/>
  <c r="T229"/>
  <c r="M229"/>
  <c r="T400"/>
  <c r="M400"/>
  <c r="T562"/>
  <c r="M562"/>
  <c r="T861"/>
  <c r="M861"/>
  <c r="M1935"/>
  <c r="T1935"/>
  <c r="M1498"/>
  <c r="T1498"/>
  <c r="T2084"/>
  <c r="M2084"/>
  <c r="T1912"/>
  <c r="M1912"/>
  <c r="M842"/>
  <c r="T842"/>
  <c r="T872"/>
  <c r="M872"/>
  <c r="T1861"/>
  <c r="M1861"/>
  <c r="T152"/>
  <c r="M152"/>
  <c r="T376"/>
  <c r="M376"/>
  <c r="M592"/>
  <c r="T592"/>
  <c r="M1626"/>
  <c r="T1626"/>
  <c r="T60"/>
  <c r="M60"/>
  <c r="M180"/>
  <c r="T180"/>
  <c r="T297"/>
  <c r="M297"/>
  <c r="M409"/>
  <c r="T409"/>
  <c r="T517"/>
  <c r="M517"/>
  <c r="M645"/>
  <c r="T645"/>
  <c r="M876"/>
  <c r="T876"/>
  <c r="T1306"/>
  <c r="M1306"/>
  <c r="M1319"/>
  <c r="T1319"/>
  <c r="T884"/>
  <c r="M884"/>
  <c r="M1677"/>
  <c r="T1677"/>
  <c r="M231"/>
  <c r="T231"/>
  <c r="T460"/>
  <c r="M460"/>
  <c r="M1290"/>
  <c r="T1290"/>
  <c r="M387"/>
  <c r="T387"/>
  <c r="T622"/>
  <c r="M622"/>
  <c r="M1879"/>
  <c r="T1879"/>
  <c r="M67"/>
  <c r="T67"/>
  <c r="T191"/>
  <c r="M191"/>
  <c r="M303"/>
  <c r="T303"/>
  <c r="M415"/>
  <c r="T415"/>
  <c r="T528"/>
  <c r="M528"/>
  <c r="M654"/>
  <c r="T654"/>
  <c r="T895"/>
  <c r="M895"/>
  <c r="T1366"/>
  <c r="M1366"/>
  <c r="M2018"/>
  <c r="T2018"/>
  <c r="T1415"/>
  <c r="M1415"/>
  <c r="T81"/>
  <c r="M81"/>
  <c r="T311"/>
  <c r="M311"/>
  <c r="M559"/>
  <c r="T559"/>
  <c r="T725"/>
  <c r="M725"/>
  <c r="M1637"/>
  <c r="T1637"/>
  <c r="T111"/>
  <c r="M111"/>
  <c r="T223"/>
  <c r="M223"/>
  <c r="M340"/>
  <c r="T340"/>
  <c r="T452"/>
  <c r="M452"/>
  <c r="T557"/>
  <c r="M557"/>
  <c r="M713"/>
  <c r="T713"/>
  <c r="M977"/>
  <c r="T977"/>
  <c r="M975"/>
  <c r="T975"/>
  <c r="T1423"/>
  <c r="M1423"/>
  <c r="T981"/>
  <c r="M981"/>
  <c r="M92"/>
  <c r="T92"/>
  <c r="M316"/>
  <c r="T316"/>
  <c r="T583"/>
  <c r="M583"/>
  <c r="T543"/>
  <c r="M543"/>
  <c r="M681"/>
  <c r="T681"/>
  <c r="M933"/>
  <c r="T933"/>
  <c r="T1315"/>
  <c r="M1315"/>
  <c r="M1631"/>
  <c r="T1631"/>
  <c r="T1998"/>
  <c r="M1998"/>
  <c r="T1111"/>
  <c r="M1111"/>
  <c r="T732"/>
  <c r="M732"/>
  <c r="T1760"/>
  <c r="M1760"/>
  <c r="T25"/>
  <c r="M25"/>
  <c r="M227"/>
  <c r="T227"/>
  <c r="T397"/>
  <c r="M397"/>
  <c r="T560"/>
  <c r="M560"/>
  <c r="T851"/>
  <c r="M851"/>
  <c r="M1621"/>
  <c r="T1621"/>
  <c r="T73"/>
  <c r="M73"/>
  <c r="M164"/>
  <c r="T164"/>
  <c r="M249"/>
  <c r="T249"/>
  <c r="T335"/>
  <c r="M335"/>
  <c r="M420"/>
  <c r="T420"/>
  <c r="M500"/>
  <c r="T500"/>
  <c r="M580"/>
  <c r="T580"/>
  <c r="M705"/>
  <c r="T705"/>
  <c r="M907"/>
  <c r="T907"/>
  <c r="M1131"/>
  <c r="T1131"/>
  <c r="M948"/>
  <c r="T948"/>
  <c r="M1235"/>
  <c r="T1235"/>
  <c r="M1345"/>
  <c r="T1345"/>
  <c r="M1104"/>
  <c r="T1104"/>
  <c r="T765"/>
  <c r="M765"/>
  <c r="M1655"/>
  <c r="T1655"/>
  <c r="T97"/>
  <c r="M97"/>
  <c r="M209"/>
  <c r="T209"/>
  <c r="T327"/>
  <c r="M327"/>
  <c r="M439"/>
  <c r="T439"/>
  <c r="T547"/>
  <c r="M547"/>
  <c r="M697"/>
  <c r="T697"/>
  <c r="M945"/>
  <c r="T945"/>
  <c r="M1343"/>
  <c r="T1343"/>
  <c r="M685"/>
  <c r="T685"/>
  <c r="M1147"/>
  <c r="T1147"/>
  <c r="T959"/>
  <c r="M959"/>
  <c r="M1157"/>
  <c r="T1157"/>
  <c r="T666"/>
  <c r="M666"/>
  <c r="T1393"/>
  <c r="M1393"/>
  <c r="T881"/>
  <c r="M881"/>
  <c r="M1856"/>
  <c r="T1856"/>
  <c r="T77"/>
  <c r="M77"/>
  <c r="T188"/>
  <c r="M188"/>
  <c r="T305"/>
  <c r="M305"/>
  <c r="T417"/>
  <c r="M417"/>
  <c r="T525"/>
  <c r="M525"/>
  <c r="T657"/>
  <c r="M657"/>
  <c r="T899"/>
  <c r="M899"/>
  <c r="M1227"/>
  <c r="T1227"/>
  <c r="M1831"/>
  <c r="T1831"/>
  <c r="M4"/>
  <c r="T4"/>
  <c r="M772"/>
  <c r="T772"/>
  <c r="M693"/>
  <c r="T693"/>
  <c r="M1611"/>
  <c r="T1611"/>
  <c r="T129"/>
  <c r="M129"/>
  <c r="T215"/>
  <c r="M215"/>
  <c r="T300"/>
  <c r="M300"/>
  <c r="T385"/>
  <c r="M385"/>
  <c r="M471"/>
  <c r="T471"/>
  <c r="M551"/>
  <c r="T551"/>
  <c r="T651"/>
  <c r="M651"/>
  <c r="M814"/>
  <c r="T814"/>
  <c r="T1035"/>
  <c r="M1035"/>
  <c r="M1355"/>
  <c r="T1355"/>
  <c r="M51"/>
  <c r="T51"/>
  <c r="T1480"/>
  <c r="M1480"/>
  <c r="M1596"/>
  <c r="T1596"/>
  <c r="M1585"/>
  <c r="T1585"/>
  <c r="M1426"/>
  <c r="T1426"/>
  <c r="M1297"/>
  <c r="T1297"/>
  <c r="M1312"/>
  <c r="T1312"/>
  <c r="T896"/>
  <c r="M896"/>
  <c r="M935"/>
  <c r="T935"/>
  <c r="M66"/>
  <c r="T66"/>
  <c r="T1411"/>
  <c r="M1411"/>
  <c r="M2050"/>
  <c r="T2050"/>
  <c r="M880"/>
  <c r="T880"/>
  <c r="M980"/>
  <c r="T980"/>
  <c r="M1323"/>
  <c r="T1323"/>
  <c r="M618"/>
  <c r="T618"/>
  <c r="M1830"/>
  <c r="T1830"/>
  <c r="M2062"/>
  <c r="T2062"/>
  <c r="T1096"/>
  <c r="M1096"/>
  <c r="T1516"/>
  <c r="M1516"/>
  <c r="T736"/>
  <c r="M736"/>
  <c r="T1718"/>
  <c r="M1718"/>
  <c r="T710"/>
  <c r="M710"/>
  <c r="M1671"/>
  <c r="T1671"/>
  <c r="M1871"/>
  <c r="T1871"/>
  <c r="M711"/>
  <c r="T711"/>
  <c r="T949"/>
  <c r="M949"/>
  <c r="M1277"/>
  <c r="T1277"/>
  <c r="T1573"/>
  <c r="M1573"/>
  <c r="M142"/>
  <c r="T142"/>
  <c r="M422"/>
  <c r="T422"/>
  <c r="M1258"/>
  <c r="T1258"/>
  <c r="T354"/>
  <c r="M354"/>
  <c r="T1070"/>
  <c r="M1070"/>
  <c r="M1495"/>
  <c r="T1495"/>
  <c r="M1504"/>
  <c r="T1504"/>
  <c r="M1847"/>
  <c r="T1847"/>
  <c r="M1811"/>
  <c r="T1811"/>
  <c r="T1815"/>
  <c r="M1815"/>
  <c r="M2019"/>
  <c r="T2019"/>
  <c r="M1957"/>
  <c r="T1957"/>
  <c r="M1766"/>
  <c r="T1766"/>
  <c r="M2075"/>
  <c r="T2075"/>
  <c r="T1962"/>
  <c r="M1962"/>
  <c r="M275"/>
  <c r="T275"/>
  <c r="M1050"/>
  <c r="T1050"/>
  <c r="T1736"/>
  <c r="M1736"/>
  <c r="T1300"/>
  <c r="M1300"/>
  <c r="T924"/>
  <c r="M924"/>
  <c r="T1676"/>
  <c r="M1676"/>
  <c r="M1350"/>
  <c r="T1350"/>
  <c r="T1047"/>
  <c r="M1047"/>
  <c r="M790"/>
  <c r="T790"/>
  <c r="T1506"/>
  <c r="M1506"/>
  <c r="T1161"/>
  <c r="M1161"/>
  <c r="T1265"/>
  <c r="M1265"/>
  <c r="T1545"/>
  <c r="M1545"/>
  <c r="T593"/>
  <c r="M593"/>
  <c r="M1106"/>
  <c r="T1106"/>
  <c r="T322"/>
  <c r="M322"/>
  <c r="M2095"/>
  <c r="T2095"/>
  <c r="M360"/>
  <c r="T360"/>
  <c r="T679"/>
  <c r="M679"/>
  <c r="M844"/>
  <c r="T844"/>
  <c r="M928"/>
  <c r="T928"/>
  <c r="T1136"/>
  <c r="M1136"/>
  <c r="T1481"/>
  <c r="M1481"/>
  <c r="T1195"/>
  <c r="M1195"/>
  <c r="T841"/>
  <c r="M841"/>
  <c r="M7"/>
  <c r="T7"/>
  <c r="M1137"/>
  <c r="T1137"/>
  <c r="T1377"/>
  <c r="M1377"/>
  <c r="T1649"/>
  <c r="M1649"/>
  <c r="T366"/>
  <c r="M366"/>
  <c r="M910"/>
  <c r="T910"/>
  <c r="M378"/>
  <c r="T378"/>
  <c r="T1098"/>
  <c r="M1098"/>
  <c r="T1464"/>
  <c r="M1464"/>
  <c r="M2132"/>
  <c r="T2132"/>
  <c r="M1435"/>
  <c r="T1435"/>
  <c r="M2111"/>
  <c r="T2111"/>
  <c r="M1432"/>
  <c r="T1432"/>
  <c r="M2060"/>
  <c r="T2060"/>
  <c r="M299"/>
  <c r="T299"/>
  <c r="T2102"/>
  <c r="M2102"/>
  <c r="M419"/>
  <c r="T419"/>
  <c r="M224"/>
  <c r="T224"/>
  <c r="M1916"/>
  <c r="T1916"/>
  <c r="T1742"/>
  <c r="M1742"/>
  <c r="M2027"/>
  <c r="T2027"/>
  <c r="M541"/>
  <c r="T541"/>
  <c r="T1522"/>
  <c r="M1522"/>
  <c r="T2011"/>
  <c r="M2011"/>
  <c r="M200"/>
  <c r="T200"/>
  <c r="M36"/>
  <c r="T36"/>
  <c r="T909"/>
  <c r="M909"/>
  <c r="T615"/>
  <c r="M615"/>
  <c r="M406"/>
  <c r="T406"/>
  <c r="M114"/>
  <c r="T114"/>
  <c r="T530"/>
  <c r="M530"/>
  <c r="T1174"/>
  <c r="M1174"/>
  <c r="M794"/>
  <c r="T794"/>
  <c r="T1881"/>
  <c r="M1881"/>
  <c r="T550"/>
  <c r="M550"/>
  <c r="T1792"/>
  <c r="M1792"/>
  <c r="T1507"/>
  <c r="M1507"/>
  <c r="T403"/>
  <c r="M403"/>
  <c r="M39"/>
  <c r="T39"/>
  <c r="T2123"/>
  <c r="M2123"/>
  <c r="T727"/>
  <c r="M727"/>
  <c r="T2042"/>
  <c r="M2042"/>
  <c r="T480"/>
  <c r="M480"/>
  <c r="M1910"/>
  <c r="T1910"/>
  <c r="T1846"/>
  <c r="M1846"/>
  <c r="T17"/>
  <c r="M17"/>
  <c r="M203"/>
  <c r="T203"/>
  <c r="T1919"/>
  <c r="M1919"/>
  <c r="T1739"/>
  <c r="M1739"/>
  <c r="M75"/>
  <c r="T75"/>
  <c r="T413"/>
  <c r="M413"/>
  <c r="T1868"/>
  <c r="M1868"/>
  <c r="T1782"/>
  <c r="M1782"/>
  <c r="T344"/>
  <c r="M344"/>
  <c r="T167"/>
  <c r="M167"/>
  <c r="M542"/>
  <c r="T542"/>
  <c r="M42"/>
  <c r="T42"/>
  <c r="M1737"/>
  <c r="T1737"/>
  <c r="T339"/>
  <c r="M339"/>
  <c r="T716"/>
  <c r="M716"/>
  <c r="M165"/>
  <c r="T165"/>
  <c r="T389"/>
  <c r="M389"/>
  <c r="T1466"/>
  <c r="M1466"/>
  <c r="M1691"/>
  <c r="T1691"/>
  <c r="M963"/>
  <c r="T963"/>
  <c r="M163"/>
  <c r="T163"/>
  <c r="M287"/>
  <c r="T287"/>
  <c r="M1629"/>
  <c r="T1629"/>
  <c r="T245"/>
  <c r="M245"/>
  <c r="M2115"/>
  <c r="T2115"/>
  <c r="T1981"/>
  <c r="M1981"/>
  <c r="T1094"/>
  <c r="M1094"/>
  <c r="T33"/>
  <c r="M33"/>
  <c r="M93"/>
  <c r="T93"/>
  <c r="T445"/>
  <c r="M445"/>
  <c r="M699"/>
  <c r="T699"/>
  <c r="M1543"/>
  <c r="T1543"/>
  <c r="M46"/>
  <c r="T46"/>
  <c r="M293"/>
  <c r="T293"/>
  <c r="M877"/>
  <c r="T877"/>
  <c r="T1827"/>
  <c r="M1827"/>
  <c r="M653"/>
  <c r="T653"/>
  <c r="T925"/>
  <c r="M925"/>
  <c r="T733"/>
  <c r="M733"/>
  <c r="T1267"/>
  <c r="M1267"/>
  <c r="T1675"/>
  <c r="M1675"/>
  <c r="T315"/>
  <c r="M315"/>
  <c r="T680"/>
  <c r="M680"/>
  <c r="M1927"/>
  <c r="T1927"/>
  <c r="T1955"/>
  <c r="M1955"/>
  <c r="M1451"/>
  <c r="T1451"/>
  <c r="T1069"/>
  <c r="M1069"/>
  <c r="T797"/>
  <c r="M797"/>
  <c r="M1685"/>
  <c r="T1685"/>
  <c r="M351"/>
  <c r="T351"/>
  <c r="M738"/>
  <c r="T738"/>
  <c r="M987"/>
  <c r="T987"/>
  <c r="M348"/>
  <c r="T348"/>
  <c r="M672"/>
  <c r="T672"/>
  <c r="M280"/>
  <c r="T280"/>
  <c r="T1855"/>
  <c r="M1855"/>
  <c r="T244"/>
  <c r="M244"/>
  <c r="T575"/>
  <c r="M575"/>
  <c r="M1183"/>
  <c r="T1183"/>
  <c r="M199"/>
  <c r="T199"/>
  <c r="M28"/>
  <c r="T28"/>
  <c r="T393"/>
  <c r="M393"/>
  <c r="T834"/>
  <c r="M834"/>
  <c r="T1203"/>
  <c r="M1203"/>
  <c r="T204"/>
  <c r="M204"/>
  <c r="M1063"/>
  <c r="T1063"/>
  <c r="T596"/>
  <c r="M596"/>
  <c r="M1077"/>
  <c r="T1077"/>
  <c r="T1363"/>
  <c r="M1363"/>
  <c r="M141"/>
  <c r="T141"/>
  <c r="T673"/>
  <c r="M673"/>
  <c r="M31"/>
  <c r="T31"/>
  <c r="M377"/>
  <c r="T377"/>
  <c r="T640"/>
  <c r="M640"/>
  <c r="T1015"/>
  <c r="M1015"/>
  <c r="T1055"/>
  <c r="M1055"/>
  <c r="M739"/>
  <c r="T739"/>
  <c r="M1870"/>
  <c r="T1870"/>
  <c r="M268"/>
  <c r="T268"/>
  <c r="T493"/>
  <c r="M493"/>
  <c r="M804"/>
  <c r="T804"/>
  <c r="M1113"/>
  <c r="T1113"/>
  <c r="M58"/>
  <c r="T58"/>
  <c r="M1066"/>
  <c r="T1066"/>
  <c r="T859"/>
  <c r="M859"/>
  <c r="T1741"/>
  <c r="M1741"/>
  <c r="M359"/>
  <c r="T359"/>
  <c r="M760"/>
  <c r="T760"/>
  <c r="M1683"/>
  <c r="T1683"/>
  <c r="M87"/>
  <c r="T87"/>
  <c r="M343"/>
  <c r="T343"/>
  <c r="M508"/>
  <c r="T508"/>
  <c r="M919"/>
  <c r="T919"/>
  <c r="M149"/>
  <c r="T149"/>
  <c r="M1369"/>
  <c r="U1369" s="1"/>
  <c r="T1749"/>
  <c r="U1749" s="1"/>
  <c r="T1401"/>
  <c r="M1401"/>
  <c r="M1292"/>
  <c r="T1292"/>
  <c r="T1404"/>
  <c r="M1404"/>
  <c r="M346"/>
  <c r="T346"/>
  <c r="T976"/>
  <c r="M976"/>
  <c r="M2024"/>
  <c r="T2024"/>
  <c r="T1224"/>
  <c r="M1224"/>
  <c r="T1100"/>
  <c r="M1100"/>
  <c r="M832"/>
  <c r="T832"/>
  <c r="M238"/>
  <c r="T238"/>
  <c r="M2045"/>
  <c r="T2045"/>
  <c r="T1909"/>
  <c r="M1909"/>
  <c r="T1803"/>
  <c r="M1803"/>
  <c r="T1076"/>
  <c r="M1076"/>
  <c r="T1445"/>
  <c r="M1445"/>
  <c r="M1532"/>
  <c r="T1532"/>
  <c r="T1482"/>
  <c r="M1482"/>
  <c r="M698"/>
  <c r="T698"/>
  <c r="M1110"/>
  <c r="T1110"/>
  <c r="M566"/>
  <c r="T566"/>
  <c r="T1360"/>
  <c r="M1360"/>
  <c r="M1796"/>
  <c r="T1796"/>
  <c r="M779"/>
  <c r="T779"/>
  <c r="T601"/>
  <c r="M601"/>
  <c r="T806"/>
  <c r="M806"/>
  <c r="M2130"/>
  <c r="T2130"/>
  <c r="T1003"/>
  <c r="M1003"/>
  <c r="M1023"/>
  <c r="T1023"/>
  <c r="M798"/>
  <c r="T798"/>
  <c r="M1725"/>
  <c r="T1725"/>
  <c r="M1205"/>
  <c r="T1205"/>
  <c r="T1810"/>
  <c r="M1810"/>
  <c r="M318"/>
  <c r="T318"/>
  <c r="T930"/>
  <c r="M930"/>
  <c r="M426"/>
  <c r="T426"/>
  <c r="T1154"/>
  <c r="M1154"/>
  <c r="M1427"/>
  <c r="T1427"/>
  <c r="M1231"/>
  <c r="T1231"/>
  <c r="M1436"/>
  <c r="T1436"/>
  <c r="T1923"/>
  <c r="M1923"/>
  <c r="M917"/>
  <c r="T917"/>
  <c r="T1784"/>
  <c r="M1784"/>
  <c r="M1392"/>
  <c r="T1392"/>
  <c r="T1768"/>
  <c r="M1768"/>
  <c r="T1812"/>
  <c r="M1812"/>
  <c r="M1142"/>
  <c r="T1142"/>
  <c r="T762"/>
  <c r="M762"/>
  <c r="M1577"/>
  <c r="T1577"/>
  <c r="T222"/>
  <c r="M222"/>
  <c r="M746"/>
  <c r="T746"/>
  <c r="T362"/>
  <c r="M362"/>
  <c r="M958"/>
  <c r="T958"/>
  <c r="M1386"/>
  <c r="T1386"/>
  <c r="M827"/>
  <c r="T827"/>
  <c r="M1978"/>
  <c r="T1978"/>
  <c r="M1931"/>
  <c r="T1931"/>
  <c r="T1376"/>
  <c r="M1376"/>
  <c r="M2135"/>
  <c r="T2135"/>
  <c r="T1167"/>
  <c r="M1167"/>
  <c r="T1103"/>
  <c r="M1103"/>
  <c r="T1276"/>
  <c r="M1276"/>
  <c r="T1776"/>
  <c r="M1776"/>
  <c r="M816"/>
  <c r="T816"/>
  <c r="M1590"/>
  <c r="T1590"/>
  <c r="M1159"/>
  <c r="T1159"/>
  <c r="T809"/>
  <c r="M809"/>
  <c r="M166"/>
  <c r="T166"/>
  <c r="M1018"/>
  <c r="T1018"/>
  <c r="M750"/>
  <c r="T750"/>
  <c r="T2101"/>
  <c r="M2101"/>
  <c r="T1556"/>
  <c r="M1556"/>
  <c r="M1518"/>
  <c r="T1518"/>
  <c r="T1713"/>
  <c r="M1713"/>
  <c r="T1697"/>
  <c r="M1697"/>
  <c r="T2105"/>
  <c r="M2105"/>
  <c r="M2078"/>
  <c r="T2078"/>
  <c r="M1180"/>
  <c r="T1180"/>
  <c r="M1294"/>
  <c r="T1294"/>
  <c r="M1123"/>
  <c r="T1123"/>
  <c r="T1254"/>
  <c r="M1254"/>
  <c r="T1449"/>
  <c r="M1449"/>
  <c r="M763"/>
  <c r="T763"/>
  <c r="M1807"/>
  <c r="T1807"/>
  <c r="M1734"/>
  <c r="T1734"/>
  <c r="T45"/>
  <c r="M45"/>
  <c r="T1121"/>
  <c r="M1121"/>
  <c r="M1453"/>
  <c r="T1453"/>
  <c r="M597"/>
  <c r="T597"/>
  <c r="T430"/>
  <c r="M430"/>
  <c r="M138"/>
  <c r="T138"/>
  <c r="T598"/>
  <c r="M598"/>
  <c r="T1238"/>
  <c r="M1238"/>
  <c r="T1407"/>
  <c r="M1407"/>
  <c r="T1489"/>
  <c r="M1489"/>
  <c r="T1884"/>
  <c r="M1884"/>
  <c r="T1255"/>
  <c r="M1255"/>
  <c r="T1819"/>
  <c r="M1819"/>
  <c r="T1941"/>
  <c r="M1941"/>
  <c r="M1497"/>
  <c r="T1497"/>
  <c r="M2023"/>
  <c r="T2023"/>
  <c r="T744"/>
  <c r="M744"/>
  <c r="M1694"/>
  <c r="T1694"/>
  <c r="T1997"/>
  <c r="M1997"/>
  <c r="M837"/>
  <c r="T837"/>
  <c r="M504"/>
  <c r="T504"/>
  <c r="M133"/>
  <c r="T133"/>
  <c r="M1669"/>
  <c r="T1669"/>
  <c r="M1942"/>
  <c r="T1942"/>
  <c r="M527"/>
  <c r="T527"/>
  <c r="M1252"/>
  <c r="U1252" s="1"/>
  <c r="T1058"/>
  <c r="U1058" s="1"/>
  <c r="M1982"/>
  <c r="T1982"/>
  <c r="M720"/>
  <c r="T720"/>
  <c r="T1791"/>
  <c r="M1791"/>
  <c r="M1260"/>
  <c r="T1260"/>
  <c r="M862"/>
  <c r="T862"/>
  <c r="M614"/>
  <c r="T614"/>
  <c r="M1454"/>
  <c r="T1454"/>
  <c r="T1188"/>
  <c r="M1188"/>
  <c r="M1880"/>
  <c r="T1880"/>
  <c r="T1682"/>
  <c r="M1682"/>
  <c r="M1859"/>
  <c r="T1859"/>
  <c r="T1974"/>
  <c r="M1974"/>
  <c r="T1368"/>
  <c r="M1368"/>
  <c r="M652"/>
  <c r="T652"/>
  <c r="M488"/>
  <c r="T488"/>
  <c r="M1176"/>
  <c r="T1176"/>
  <c r="T1168"/>
  <c r="M1168"/>
  <c r="T1804"/>
  <c r="M1804"/>
  <c r="T1840"/>
  <c r="M1840"/>
  <c r="T1500"/>
  <c r="M1500"/>
  <c r="M1065"/>
  <c r="T1065"/>
  <c r="T1215"/>
  <c r="M1215"/>
  <c r="M534"/>
  <c r="T534"/>
  <c r="M1026"/>
  <c r="T1026"/>
  <c r="M1816"/>
  <c r="T1816"/>
  <c r="M828"/>
  <c r="T828"/>
  <c r="T2129"/>
  <c r="M2129"/>
  <c r="T352"/>
  <c r="M352"/>
  <c r="M1723"/>
  <c r="T1723"/>
  <c r="T1616"/>
  <c r="M1616"/>
  <c r="M1492"/>
  <c r="T1492"/>
  <c r="M1212"/>
  <c r="T1212"/>
  <c r="M1441"/>
  <c r="T1441"/>
  <c r="T1580"/>
  <c r="M1580"/>
  <c r="T1642"/>
  <c r="M1642"/>
  <c r="M915"/>
  <c r="T915"/>
  <c r="T1533"/>
  <c r="M1533"/>
  <c r="T414"/>
  <c r="M414"/>
  <c r="M418"/>
  <c r="T418"/>
  <c r="M1603"/>
  <c r="T1603"/>
  <c r="T2071"/>
  <c r="M2071"/>
  <c r="T16"/>
  <c r="M16"/>
  <c r="M1307"/>
  <c r="T1307"/>
  <c r="M888"/>
  <c r="T888"/>
  <c r="M1636"/>
  <c r="T1636"/>
  <c r="T964"/>
  <c r="M964"/>
  <c r="T1724"/>
  <c r="M1724"/>
  <c r="M1666"/>
  <c r="T1666"/>
  <c r="M999"/>
  <c r="T999"/>
  <c r="M1570"/>
  <c r="T1570"/>
  <c r="T446"/>
  <c r="M446"/>
  <c r="M302"/>
  <c r="T302"/>
  <c r="M1190"/>
  <c r="T1190"/>
  <c r="T758"/>
  <c r="M758"/>
  <c r="M1947"/>
  <c r="T1947"/>
  <c r="M2107"/>
  <c r="T2107"/>
  <c r="M64"/>
  <c r="T64"/>
  <c r="T1262"/>
  <c r="M1262"/>
  <c r="M1083"/>
  <c r="T1083"/>
  <c r="M957"/>
  <c r="T957"/>
  <c r="M855"/>
  <c r="T855"/>
  <c r="M737"/>
  <c r="T737"/>
  <c r="M647"/>
  <c r="T647"/>
  <c r="M853"/>
  <c r="T853"/>
  <c r="T1105"/>
  <c r="M1105"/>
  <c r="T1365"/>
  <c r="M1365"/>
  <c r="M110"/>
  <c r="T110"/>
  <c r="M718"/>
  <c r="T718"/>
  <c r="M1182"/>
  <c r="T1182"/>
  <c r="M162"/>
  <c r="T162"/>
  <c r="M314"/>
  <c r="T314"/>
  <c r="M522"/>
  <c r="T522"/>
  <c r="M938"/>
  <c r="T938"/>
  <c r="T886"/>
  <c r="M886"/>
  <c r="T2077"/>
  <c r="M2077"/>
  <c r="M1531"/>
  <c r="T1531"/>
  <c r="T1772"/>
  <c r="M1772"/>
  <c r="T1367"/>
  <c r="M1367"/>
  <c r="M1584"/>
  <c r="T1584"/>
  <c r="T2110"/>
  <c r="M2110"/>
  <c r="M1484"/>
  <c r="T1484"/>
  <c r="T1865"/>
  <c r="M1865"/>
  <c r="M1934"/>
  <c r="T1934"/>
  <c r="M2063"/>
  <c r="T2063"/>
  <c r="T1715"/>
  <c r="M1715"/>
  <c r="T1971"/>
  <c r="M1971"/>
  <c r="T1754"/>
  <c r="M1754"/>
  <c r="M56"/>
  <c r="T56"/>
  <c r="M1650"/>
  <c r="T1650"/>
  <c r="M2072"/>
  <c r="T2072"/>
  <c r="T2117"/>
  <c r="M2117"/>
  <c r="T1140"/>
  <c r="M1140"/>
  <c r="T1576"/>
  <c r="M1576"/>
  <c r="M796"/>
  <c r="T796"/>
  <c r="T1628"/>
  <c r="M1628"/>
  <c r="M900"/>
  <c r="T900"/>
  <c r="T1244"/>
  <c r="M1244"/>
  <c r="M1592"/>
  <c r="T1592"/>
  <c r="M768"/>
  <c r="T768"/>
  <c r="T1240"/>
  <c r="M1240"/>
  <c r="T1620"/>
  <c r="M1620"/>
  <c r="M1402"/>
  <c r="T1402"/>
  <c r="M1206"/>
  <c r="T1206"/>
  <c r="M1078"/>
  <c r="T1078"/>
  <c r="M950"/>
  <c r="T950"/>
  <c r="M815"/>
  <c r="T815"/>
  <c r="M706"/>
  <c r="T706"/>
  <c r="M825"/>
  <c r="T825"/>
  <c r="T953"/>
  <c r="M953"/>
  <c r="M1129"/>
  <c r="T1129"/>
  <c r="M1237"/>
  <c r="T1237"/>
  <c r="T1341"/>
  <c r="M1341"/>
  <c r="T1517"/>
  <c r="M1517"/>
  <c r="T619"/>
  <c r="M619"/>
  <c r="T158"/>
  <c r="M158"/>
  <c r="M582"/>
  <c r="T582"/>
  <c r="M994"/>
  <c r="T994"/>
  <c r="M106"/>
  <c r="T106"/>
  <c r="M294"/>
  <c r="T294"/>
  <c r="M434"/>
  <c r="T434"/>
  <c r="T870"/>
  <c r="M870"/>
  <c r="M1270"/>
  <c r="T1270"/>
  <c r="T1014"/>
  <c r="M1014"/>
  <c r="T1730"/>
  <c r="M1730"/>
  <c r="M1567"/>
  <c r="T1567"/>
  <c r="M1196"/>
  <c r="T1196"/>
  <c r="M1647"/>
  <c r="T1647"/>
  <c r="T1509"/>
  <c r="M1509"/>
  <c r="M1696"/>
  <c r="T1696"/>
  <c r="T1894"/>
  <c r="M1894"/>
  <c r="M1952"/>
  <c r="T1952"/>
  <c r="T1565"/>
  <c r="M1565"/>
  <c r="M1564"/>
  <c r="T1564"/>
  <c r="T1462"/>
  <c r="M1462"/>
  <c r="M1191"/>
  <c r="T1191"/>
  <c r="M2043"/>
  <c r="T2043"/>
  <c r="T288"/>
  <c r="M288"/>
  <c r="M19"/>
  <c r="T19"/>
  <c r="T1794"/>
  <c r="M1794"/>
  <c r="M337"/>
  <c r="T337"/>
  <c r="T1116"/>
  <c r="M1116"/>
  <c r="T1496"/>
  <c r="M1496"/>
  <c r="T1418"/>
  <c r="M1418"/>
  <c r="T1156"/>
  <c r="M1156"/>
  <c r="T1324"/>
  <c r="M1324"/>
  <c r="T1800"/>
  <c r="M1800"/>
  <c r="T1064"/>
  <c r="M1064"/>
  <c r="T1548"/>
  <c r="M1548"/>
  <c r="M724"/>
  <c r="T724"/>
  <c r="M1610"/>
  <c r="T1610"/>
  <c r="M1239"/>
  <c r="T1239"/>
  <c r="M1101"/>
  <c r="T1101"/>
  <c r="M970"/>
  <c r="T970"/>
  <c r="M869"/>
  <c r="T869"/>
  <c r="M747"/>
  <c r="T747"/>
  <c r="T656"/>
  <c r="M656"/>
  <c r="T1702"/>
  <c r="M1702"/>
  <c r="M1117"/>
  <c r="T1117"/>
  <c r="M1349"/>
  <c r="T1349"/>
  <c r="T1446"/>
  <c r="M1446"/>
  <c r="T334"/>
  <c r="M334"/>
  <c r="M470"/>
  <c r="T470"/>
  <c r="M782"/>
  <c r="T782"/>
  <c r="M146"/>
  <c r="T146"/>
  <c r="M330"/>
  <c r="T330"/>
  <c r="M578"/>
  <c r="T578"/>
  <c r="T998"/>
  <c r="M998"/>
  <c r="M854"/>
  <c r="T854"/>
  <c r="M1575"/>
  <c r="T1575"/>
  <c r="M1364"/>
  <c r="T1364"/>
  <c r="M1438"/>
  <c r="T1438"/>
  <c r="T1863"/>
  <c r="M1863"/>
  <c r="M2079"/>
  <c r="T2079"/>
  <c r="M2124"/>
  <c r="T2124"/>
  <c r="T2049"/>
  <c r="M2049"/>
  <c r="M707"/>
  <c r="T707"/>
  <c r="T1425"/>
  <c r="M1425"/>
  <c r="M104"/>
  <c r="T104"/>
  <c r="M82"/>
  <c r="T82"/>
  <c r="M1057"/>
  <c r="T1057"/>
  <c r="M1062"/>
  <c r="T1062"/>
  <c r="T65"/>
  <c r="M65"/>
  <c r="M843"/>
  <c r="T843"/>
  <c r="M2113"/>
  <c r="T2113"/>
  <c r="T1320"/>
  <c r="M1320"/>
  <c r="M2041"/>
  <c r="T2041"/>
  <c r="T49"/>
  <c r="M49"/>
  <c r="M507"/>
  <c r="T507"/>
  <c r="T1568"/>
  <c r="M1568"/>
  <c r="M2067"/>
  <c r="T2067"/>
  <c r="M946"/>
  <c r="T946"/>
  <c r="M331"/>
  <c r="T331"/>
  <c r="T1876"/>
  <c r="M1876"/>
  <c r="M1722"/>
  <c r="T1722"/>
  <c r="T2031"/>
  <c r="M2031"/>
  <c r="T954"/>
  <c r="M954"/>
  <c r="T941"/>
  <c r="M941"/>
  <c r="M115"/>
  <c r="T115"/>
  <c r="T467"/>
  <c r="M467"/>
  <c r="M2058"/>
  <c r="T2058"/>
  <c r="M1187"/>
  <c r="T1187"/>
  <c r="T91"/>
  <c r="M91"/>
  <c r="M546"/>
  <c r="T546"/>
  <c r="M2098"/>
  <c r="T2098"/>
  <c r="T12"/>
  <c r="M12"/>
  <c r="T461"/>
  <c r="M461"/>
  <c r="T594"/>
  <c r="M594"/>
  <c r="T1145"/>
  <c r="M1145"/>
  <c r="T1269"/>
  <c r="M1269"/>
  <c r="T1541"/>
  <c r="M1541"/>
  <c r="T1617"/>
  <c r="M1617"/>
  <c r="M629"/>
  <c r="T629"/>
  <c r="T126"/>
  <c r="M126"/>
  <c r="M254"/>
  <c r="T254"/>
  <c r="M382"/>
  <c r="T382"/>
  <c r="T590"/>
  <c r="M590"/>
  <c r="M966"/>
  <c r="T966"/>
  <c r="M90"/>
  <c r="T90"/>
  <c r="M226"/>
  <c r="T226"/>
  <c r="M338"/>
  <c r="T338"/>
  <c r="T506"/>
  <c r="M506"/>
  <c r="M734"/>
  <c r="T734"/>
  <c r="T1250"/>
  <c r="M1250"/>
  <c r="T1038"/>
  <c r="M1038"/>
  <c r="T2002"/>
  <c r="M2002"/>
  <c r="M1948"/>
  <c r="T1948"/>
  <c r="T1160"/>
  <c r="M1160"/>
  <c r="T2143"/>
  <c r="M2143"/>
  <c r="T1060"/>
  <c r="M1060"/>
  <c r="M1503"/>
  <c r="T1503"/>
  <c r="M1430"/>
  <c r="T1430"/>
  <c r="M1459"/>
  <c r="T1459"/>
  <c r="M192"/>
  <c r="T192"/>
  <c r="M1420"/>
  <c r="T1420"/>
  <c r="M2028"/>
  <c r="T2028"/>
  <c r="M1690"/>
  <c r="T1690"/>
  <c r="T2088"/>
  <c r="M2088"/>
  <c r="T1651"/>
  <c r="M1651"/>
  <c r="M604"/>
  <c r="T604"/>
  <c r="T1452"/>
  <c r="M1452"/>
  <c r="M2034"/>
  <c r="T2034"/>
  <c r="M972"/>
  <c r="T972"/>
  <c r="M384"/>
  <c r="T384"/>
  <c r="M1851"/>
  <c r="T1851"/>
  <c r="M2091"/>
  <c r="T2091"/>
  <c r="T1917"/>
  <c r="M1917"/>
  <c r="T160"/>
  <c r="M160"/>
  <c r="T1946"/>
  <c r="M1946"/>
  <c r="T2128"/>
  <c r="M2128"/>
  <c r="T1900"/>
  <c r="M1900"/>
  <c r="M2068"/>
  <c r="T2068"/>
  <c r="T1963"/>
  <c r="M1963"/>
  <c r="M1173"/>
  <c r="T1173"/>
  <c r="T1625"/>
  <c r="M1625"/>
  <c r="T317"/>
  <c r="M317"/>
  <c r="T867"/>
  <c r="M867"/>
  <c r="T890"/>
  <c r="M890"/>
  <c r="M1854"/>
  <c r="T1854"/>
  <c r="M368"/>
  <c r="T368"/>
  <c r="M1243"/>
  <c r="T1243"/>
  <c r="T1558"/>
  <c r="M1558"/>
  <c r="M1967"/>
  <c r="T1967"/>
  <c r="T1092"/>
  <c r="M1092"/>
  <c r="M301"/>
  <c r="T301"/>
  <c r="T457"/>
  <c r="M457"/>
  <c r="M1899"/>
  <c r="T1899"/>
  <c r="M892"/>
  <c r="T892"/>
  <c r="M309"/>
  <c r="T309"/>
  <c r="M1898"/>
  <c r="T1898"/>
  <c r="T1208"/>
  <c r="M1208"/>
  <c r="M2141"/>
  <c r="T2141"/>
  <c r="T1987"/>
  <c r="M1987"/>
  <c r="T1833"/>
  <c r="M1833"/>
  <c r="M1993"/>
  <c r="T1993"/>
  <c r="T1732"/>
  <c r="M1732"/>
  <c r="M588"/>
  <c r="T588"/>
  <c r="M1716"/>
  <c r="T1716"/>
  <c r="M2083"/>
  <c r="T2083"/>
  <c r="M1920"/>
  <c r="T1920"/>
  <c r="T2119"/>
  <c r="M2119"/>
  <c r="M1695"/>
  <c r="T1695"/>
  <c r="T1681"/>
  <c r="M1681"/>
  <c r="M1976"/>
  <c r="T1976"/>
  <c r="M1410"/>
  <c r="T1410"/>
  <c r="M2037"/>
  <c r="T2037"/>
  <c r="M1591"/>
  <c r="T1591"/>
  <c r="M1044"/>
  <c r="T1044"/>
  <c r="M1673"/>
  <c r="T1673"/>
  <c r="T328"/>
  <c r="M328"/>
  <c r="M885"/>
  <c r="T885"/>
  <c r="M778"/>
  <c r="T778"/>
  <c r="T1790"/>
  <c r="M1790"/>
  <c r="M379"/>
  <c r="T379"/>
  <c r="T1990"/>
  <c r="M1990"/>
  <c r="T1534"/>
  <c r="M1534"/>
  <c r="T1806"/>
  <c r="M1806"/>
  <c r="M1199"/>
  <c r="T1199"/>
  <c r="M131"/>
  <c r="T131"/>
  <c r="M260"/>
  <c r="T260"/>
  <c r="M1740"/>
  <c r="T1740"/>
  <c r="T1521"/>
  <c r="M1521"/>
  <c r="T882"/>
  <c r="M882"/>
  <c r="T1329"/>
  <c r="M1329"/>
  <c r="T85"/>
  <c r="M85"/>
  <c r="T1771"/>
  <c r="M1771"/>
  <c r="M125"/>
  <c r="T125"/>
  <c r="T296"/>
  <c r="M296"/>
  <c r="T486"/>
  <c r="M486"/>
  <c r="T787"/>
  <c r="M787"/>
  <c r="T2015"/>
  <c r="M2015"/>
  <c r="T1046"/>
  <c r="M1046"/>
  <c r="M1048"/>
  <c r="T1048"/>
  <c r="T1751"/>
  <c r="M1751"/>
  <c r="M112"/>
  <c r="T112"/>
  <c r="M336"/>
  <c r="T336"/>
  <c r="T554"/>
  <c r="M554"/>
  <c r="M1082"/>
  <c r="T1082"/>
  <c r="M1710"/>
  <c r="T1710"/>
  <c r="M2022"/>
  <c r="T2022"/>
  <c r="M2066"/>
  <c r="T2066"/>
  <c r="M786"/>
  <c r="T786"/>
  <c r="T21"/>
  <c r="M21"/>
  <c r="M68"/>
  <c r="T68"/>
  <c r="T472"/>
  <c r="M472"/>
  <c r="M175"/>
  <c r="T175"/>
  <c r="T633"/>
  <c r="M633"/>
  <c r="M940"/>
  <c r="T940"/>
  <c r="T1138"/>
  <c r="M1138"/>
  <c r="M1788"/>
  <c r="T1788"/>
  <c r="M1398"/>
  <c r="T1398"/>
  <c r="T2094"/>
  <c r="M2094"/>
  <c r="M1327"/>
  <c r="T1327"/>
  <c r="T88"/>
  <c r="M88"/>
  <c r="M897"/>
  <c r="T897"/>
  <c r="M1689"/>
  <c r="T1689"/>
  <c r="T1892"/>
  <c r="M1892"/>
  <c r="T1310"/>
  <c r="M1310"/>
  <c r="T2100"/>
  <c r="M2100"/>
  <c r="M1965"/>
  <c r="T1965"/>
  <c r="T1687"/>
  <c r="M1687"/>
  <c r="T891"/>
  <c r="M891"/>
  <c r="T1437"/>
  <c r="M1437"/>
  <c r="T1678"/>
  <c r="M1678"/>
  <c r="M53"/>
  <c r="T53"/>
  <c r="M221"/>
  <c r="T221"/>
  <c r="T392"/>
  <c r="M392"/>
  <c r="M616"/>
  <c r="T616"/>
  <c r="M1959"/>
  <c r="T1959"/>
  <c r="M1515"/>
  <c r="T1515"/>
  <c r="M839"/>
  <c r="T839"/>
  <c r="M993"/>
  <c r="T993"/>
  <c r="T1717"/>
  <c r="M1717"/>
  <c r="M240"/>
  <c r="T240"/>
  <c r="M464"/>
  <c r="T464"/>
  <c r="M729"/>
  <c r="T729"/>
  <c r="M1914"/>
  <c r="T1914"/>
  <c r="T1837"/>
  <c r="M1837"/>
  <c r="M1983"/>
  <c r="T1983"/>
  <c r="T2020"/>
  <c r="M2020"/>
  <c r="T754"/>
  <c r="M754"/>
  <c r="M1001"/>
  <c r="T1001"/>
  <c r="T109"/>
  <c r="M109"/>
  <c r="M511"/>
  <c r="T511"/>
  <c r="T201"/>
  <c r="M201"/>
  <c r="T684"/>
  <c r="M684"/>
  <c r="M20"/>
  <c r="T20"/>
  <c r="M1759"/>
  <c r="T1759"/>
  <c r="M478"/>
  <c r="T478"/>
  <c r="M660"/>
  <c r="T660"/>
  <c r="M1283"/>
  <c r="T1283"/>
  <c r="T1519"/>
  <c r="M1519"/>
  <c r="T1143"/>
  <c r="M1143"/>
  <c r="T671"/>
  <c r="M671"/>
  <c r="T8"/>
  <c r="M8"/>
  <c r="T1733"/>
  <c r="M1733"/>
  <c r="M101"/>
  <c r="T101"/>
  <c r="T272"/>
  <c r="M272"/>
  <c r="M443"/>
  <c r="T443"/>
  <c r="T612"/>
  <c r="M612"/>
  <c r="T1031"/>
  <c r="M1031"/>
  <c r="T1832"/>
  <c r="M1832"/>
  <c r="M1901"/>
  <c r="T1901"/>
  <c r="M1326"/>
  <c r="T1326"/>
  <c r="T2086"/>
  <c r="M2086"/>
  <c r="T1940"/>
  <c r="M1940"/>
  <c r="M1379"/>
  <c r="T1379"/>
  <c r="T76"/>
  <c r="M76"/>
  <c r="T1726"/>
  <c r="M1726"/>
  <c r="M205"/>
  <c r="T205"/>
  <c r="M429"/>
  <c r="T429"/>
  <c r="T691"/>
  <c r="M691"/>
  <c r="T1670"/>
  <c r="M1670"/>
  <c r="T95"/>
  <c r="M95"/>
  <c r="T212"/>
  <c r="M212"/>
  <c r="T324"/>
  <c r="M324"/>
  <c r="T436"/>
  <c r="M436"/>
  <c r="T549"/>
  <c r="M549"/>
  <c r="M694"/>
  <c r="T694"/>
  <c r="M939"/>
  <c r="T939"/>
  <c r="T937"/>
  <c r="M937"/>
  <c r="M774"/>
  <c r="T774"/>
  <c r="M13"/>
  <c r="T13"/>
  <c r="M35"/>
  <c r="T35"/>
  <c r="T289"/>
  <c r="M289"/>
  <c r="M536"/>
  <c r="T536"/>
  <c r="M1595"/>
  <c r="T1595"/>
  <c r="T216"/>
  <c r="M216"/>
  <c r="T451"/>
  <c r="M451"/>
  <c r="M704"/>
  <c r="T704"/>
  <c r="T1639"/>
  <c r="M1639"/>
  <c r="M105"/>
  <c r="T105"/>
  <c r="M217"/>
  <c r="T217"/>
  <c r="M329"/>
  <c r="T329"/>
  <c r="T447"/>
  <c r="M447"/>
  <c r="T553"/>
  <c r="M553"/>
  <c r="T700"/>
  <c r="M700"/>
  <c r="T961"/>
  <c r="M961"/>
  <c r="M1079"/>
  <c r="T1079"/>
  <c r="T831"/>
  <c r="M831"/>
  <c r="M1738"/>
  <c r="T1738"/>
  <c r="T140"/>
  <c r="M140"/>
  <c r="T369"/>
  <c r="M369"/>
  <c r="T709"/>
  <c r="M709"/>
  <c r="M875"/>
  <c r="T875"/>
  <c r="T901"/>
  <c r="M901"/>
  <c r="M137"/>
  <c r="T137"/>
  <c r="M255"/>
  <c r="T255"/>
  <c r="T367"/>
  <c r="M367"/>
  <c r="M479"/>
  <c r="T479"/>
  <c r="M587"/>
  <c r="T587"/>
  <c r="M780"/>
  <c r="T780"/>
  <c r="T1059"/>
  <c r="M1059"/>
  <c r="M1095"/>
  <c r="T1095"/>
  <c r="T791"/>
  <c r="M791"/>
  <c r="M1662"/>
  <c r="T1662"/>
  <c r="M145"/>
  <c r="T145"/>
  <c r="T375"/>
  <c r="M375"/>
  <c r="T784"/>
  <c r="M784"/>
  <c r="T563"/>
  <c r="M563"/>
  <c r="M731"/>
  <c r="T731"/>
  <c r="T1011"/>
  <c r="M1011"/>
  <c r="M1975"/>
  <c r="T1975"/>
  <c r="T1416"/>
  <c r="M1416"/>
  <c r="M1699"/>
  <c r="T1699"/>
  <c r="T1289"/>
  <c r="M1289"/>
  <c r="M755"/>
  <c r="T755"/>
  <c r="T40"/>
  <c r="M40"/>
  <c r="T1801"/>
  <c r="M1801"/>
  <c r="M99"/>
  <c r="T99"/>
  <c r="M269"/>
  <c r="T269"/>
  <c r="T440"/>
  <c r="M440"/>
  <c r="M607"/>
  <c r="T607"/>
  <c r="T1021"/>
  <c r="M1021"/>
  <c r="T1729"/>
  <c r="M1729"/>
  <c r="T100"/>
  <c r="M100"/>
  <c r="T185"/>
  <c r="M185"/>
  <c r="M271"/>
  <c r="T271"/>
  <c r="T356"/>
  <c r="M356"/>
  <c r="T441"/>
  <c r="M441"/>
  <c r="T523"/>
  <c r="M523"/>
  <c r="T609"/>
  <c r="M609"/>
  <c r="T745"/>
  <c r="M745"/>
  <c r="T951"/>
  <c r="M951"/>
  <c r="M1214"/>
  <c r="T1214"/>
  <c r="M995"/>
  <c r="T995"/>
  <c r="M1347"/>
  <c r="T1347"/>
  <c r="T947"/>
  <c r="M947"/>
  <c r="M836"/>
  <c r="T836"/>
  <c r="M1814"/>
  <c r="T1814"/>
  <c r="M1705"/>
  <c r="T1705"/>
  <c r="T124"/>
  <c r="M124"/>
  <c r="M241"/>
  <c r="T241"/>
  <c r="M353"/>
  <c r="T353"/>
  <c r="M465"/>
  <c r="T465"/>
  <c r="T571"/>
  <c r="M571"/>
  <c r="M741"/>
  <c r="T741"/>
  <c r="T1022"/>
  <c r="M1022"/>
  <c r="T1721"/>
  <c r="M1721"/>
  <c r="M2108"/>
  <c r="T2108"/>
  <c r="M1242"/>
  <c r="T1242"/>
  <c r="M1013"/>
  <c r="T1013"/>
  <c r="T1271"/>
  <c r="M1271"/>
  <c r="M1245"/>
  <c r="T1245"/>
  <c r="T1036"/>
  <c r="M1036"/>
  <c r="M50"/>
  <c r="T50"/>
  <c r="T1627"/>
  <c r="M1627"/>
  <c r="M103"/>
  <c r="T103"/>
  <c r="M220"/>
  <c r="T220"/>
  <c r="T332"/>
  <c r="M332"/>
  <c r="T444"/>
  <c r="M444"/>
  <c r="T555"/>
  <c r="M555"/>
  <c r="M703"/>
  <c r="T703"/>
  <c r="M955"/>
  <c r="T955"/>
  <c r="M1391"/>
  <c r="T1391"/>
  <c r="M969"/>
  <c r="T969"/>
  <c r="M1867"/>
  <c r="T1867"/>
  <c r="T1706"/>
  <c r="M1706"/>
  <c r="M62"/>
  <c r="T62"/>
  <c r="M151"/>
  <c r="T151"/>
  <c r="M236"/>
  <c r="T236"/>
  <c r="M321"/>
  <c r="T321"/>
  <c r="M407"/>
  <c r="T407"/>
  <c r="M489"/>
  <c r="T489"/>
  <c r="M567"/>
  <c r="T567"/>
  <c r="M689"/>
  <c r="T689"/>
  <c r="M873"/>
  <c r="T873"/>
  <c r="M1087"/>
  <c r="T1087"/>
  <c r="M1318"/>
  <c r="T1318"/>
  <c r="U1443"/>
  <c r="U1743"/>
  <c r="U1090"/>
  <c r="U856"/>
  <c r="U286"/>
  <c r="U1433"/>
  <c r="U1805"/>
  <c r="U1547"/>
  <c r="U538"/>
  <c r="U182"/>
  <c r="U370"/>
  <c r="U108" l="1"/>
  <c r="U1382"/>
  <c r="U69"/>
  <c r="U1049"/>
  <c r="U903"/>
  <c r="U857"/>
  <c r="U561"/>
  <c r="U399"/>
  <c r="U228"/>
  <c r="U1735"/>
  <c r="U1769"/>
  <c r="U743"/>
  <c r="U992"/>
  <c r="U1731"/>
  <c r="U1658"/>
  <c r="U273"/>
  <c r="U295"/>
  <c r="U1223"/>
  <c r="U969"/>
  <c r="U555"/>
  <c r="U332"/>
  <c r="U1022"/>
  <c r="U571"/>
  <c r="U124"/>
  <c r="U947"/>
  <c r="U951"/>
  <c r="U609"/>
  <c r="U441"/>
  <c r="U271"/>
  <c r="U100"/>
  <c r="U1021"/>
  <c r="U40"/>
  <c r="U1289"/>
  <c r="U1416"/>
  <c r="U1011"/>
  <c r="U563"/>
  <c r="U375"/>
  <c r="U479"/>
  <c r="U901"/>
  <c r="U709"/>
  <c r="U140"/>
  <c r="U831"/>
  <c r="U961"/>
  <c r="U553"/>
  <c r="U216"/>
  <c r="U35"/>
  <c r="U549"/>
  <c r="U324"/>
  <c r="U95"/>
  <c r="U691"/>
  <c r="U76"/>
  <c r="U1940"/>
  <c r="U1326"/>
  <c r="U1832"/>
  <c r="U612"/>
  <c r="U272"/>
  <c r="U1733"/>
  <c r="U671"/>
  <c r="U684"/>
  <c r="U511"/>
  <c r="U2020"/>
  <c r="U1837"/>
  <c r="U1678"/>
  <c r="U1310"/>
  <c r="U88"/>
  <c r="U2094"/>
  <c r="U1751"/>
  <c r="U1046"/>
  <c r="U787"/>
  <c r="U296"/>
  <c r="U1771"/>
  <c r="U1329"/>
  <c r="U1521"/>
  <c r="U1534"/>
  <c r="U328"/>
  <c r="U1732"/>
  <c r="U1833"/>
  <c r="U457"/>
  <c r="U1092"/>
  <c r="U1558"/>
  <c r="U890"/>
  <c r="U317"/>
  <c r="U160"/>
  <c r="U2091"/>
  <c r="U2088"/>
  <c r="U1479"/>
  <c r="U1683"/>
  <c r="U859"/>
  <c r="U58"/>
  <c r="U1015"/>
  <c r="U673"/>
  <c r="U1363"/>
  <c r="U596"/>
  <c r="U204"/>
  <c r="U244"/>
  <c r="U1069"/>
  <c r="U1955"/>
  <c r="U680"/>
  <c r="U1675"/>
  <c r="U733"/>
  <c r="U93"/>
  <c r="U1094"/>
  <c r="U389"/>
  <c r="U716"/>
  <c r="U344"/>
  <c r="U1868"/>
  <c r="U1919"/>
  <c r="U17"/>
  <c r="U2042"/>
  <c r="U1175"/>
  <c r="U636"/>
  <c r="U1945"/>
  <c r="U1747"/>
  <c r="U403"/>
  <c r="U485"/>
  <c r="U845"/>
  <c r="U494"/>
  <c r="U891"/>
  <c r="U1060"/>
  <c r="U1160"/>
  <c r="U1250"/>
  <c r="U506"/>
  <c r="U226"/>
  <c r="U126"/>
  <c r="U1617"/>
  <c r="U1269"/>
  <c r="U594"/>
  <c r="U12"/>
  <c r="U467"/>
  <c r="U941"/>
  <c r="U2031"/>
  <c r="U1876"/>
  <c r="U1568"/>
  <c r="U1320"/>
  <c r="U1425"/>
  <c r="U2049"/>
  <c r="U1438"/>
  <c r="U998"/>
  <c r="U330"/>
  <c r="U334"/>
  <c r="U1702"/>
  <c r="U1239"/>
  <c r="U1064"/>
  <c r="U1324"/>
  <c r="U1418"/>
  <c r="U1116"/>
  <c r="U1794"/>
  <c r="U288"/>
  <c r="U1191"/>
  <c r="U1014"/>
  <c r="U870"/>
  <c r="U294"/>
  <c r="U994"/>
  <c r="U158"/>
  <c r="U1517"/>
  <c r="U953"/>
  <c r="U768"/>
  <c r="U1244"/>
  <c r="U62"/>
  <c r="U444"/>
  <c r="U1627"/>
  <c r="U1036"/>
  <c r="U1271"/>
  <c r="U1721"/>
  <c r="U741"/>
  <c r="U1214"/>
  <c r="U745"/>
  <c r="U523"/>
  <c r="U356"/>
  <c r="U185"/>
  <c r="U1729"/>
  <c r="U1801"/>
  <c r="U784"/>
  <c r="U791"/>
  <c r="U1059"/>
  <c r="U367"/>
  <c r="U369"/>
  <c r="U700"/>
  <c r="U447"/>
  <c r="U217"/>
  <c r="U451"/>
  <c r="U1595"/>
  <c r="U289"/>
  <c r="U1694"/>
  <c r="U1941"/>
  <c r="U1255"/>
  <c r="U1489"/>
  <c r="U1238"/>
  <c r="U1121"/>
  <c r="U1254"/>
  <c r="U2078"/>
  <c r="U1697"/>
  <c r="U1518"/>
  <c r="U2101"/>
  <c r="U1018"/>
  <c r="U809"/>
  <c r="U1590"/>
  <c r="U1776"/>
  <c r="U1103"/>
  <c r="U1931"/>
  <c r="U1142"/>
  <c r="U1768"/>
  <c r="U1784"/>
  <c r="U1923"/>
  <c r="U1154"/>
  <c r="U930"/>
  <c r="U1810"/>
  <c r="U601"/>
  <c r="U1076"/>
  <c r="U1909"/>
  <c r="U1100"/>
  <c r="U860"/>
  <c r="U1551"/>
  <c r="U383"/>
  <c r="U153"/>
  <c r="U1628"/>
  <c r="U1576"/>
  <c r="U1754"/>
  <c r="U1715"/>
  <c r="U1934"/>
  <c r="U1484"/>
  <c r="U1584"/>
  <c r="U1772"/>
  <c r="U2077"/>
  <c r="U1182"/>
  <c r="U1105"/>
  <c r="U647"/>
  <c r="U1778"/>
  <c r="U521"/>
  <c r="U184"/>
  <c r="U1501"/>
  <c r="U863"/>
  <c r="U1251"/>
  <c r="U196"/>
  <c r="U1075"/>
  <c r="U401"/>
  <c r="U1663"/>
  <c r="U1139"/>
  <c r="U808"/>
  <c r="U63"/>
  <c r="U544"/>
  <c r="U80"/>
  <c r="U1966"/>
  <c r="U524"/>
  <c r="U833"/>
  <c r="U284"/>
  <c r="U431"/>
  <c r="U807"/>
  <c r="U1939"/>
  <c r="U1926"/>
  <c r="U404"/>
  <c r="U248"/>
  <c r="U2052"/>
  <c r="U219"/>
  <c r="U584"/>
  <c r="U211"/>
  <c r="U983"/>
  <c r="U155"/>
  <c r="U773"/>
  <c r="U635"/>
  <c r="U1536"/>
  <c r="U1582"/>
  <c r="U1587"/>
  <c r="U826"/>
  <c r="U1581"/>
  <c r="U148"/>
  <c r="U325"/>
  <c r="U1985"/>
  <c r="U565"/>
  <c r="U1875"/>
  <c r="U1646"/>
  <c r="U218"/>
  <c r="U702"/>
  <c r="U1202"/>
  <c r="U1017"/>
  <c r="U1032"/>
  <c r="U1052"/>
  <c r="U1439"/>
  <c r="U2053"/>
  <c r="U234"/>
  <c r="U721"/>
  <c r="U577"/>
  <c r="U1775"/>
  <c r="U1322"/>
  <c r="U1930"/>
  <c r="U1041"/>
  <c r="U239"/>
  <c r="U811"/>
  <c r="U1579"/>
  <c r="U943"/>
  <c r="U1005"/>
  <c r="U1996"/>
  <c r="U1456"/>
  <c r="U1054"/>
  <c r="U1785"/>
  <c r="U1097"/>
  <c r="U1144"/>
  <c r="U2036"/>
  <c r="U2004"/>
  <c r="U1555"/>
  <c r="U855"/>
  <c r="U1158"/>
  <c r="U1792"/>
  <c r="U1881"/>
  <c r="U1174"/>
  <c r="U615"/>
  <c r="U2011"/>
  <c r="U1742"/>
  <c r="U2102"/>
  <c r="U1411"/>
  <c r="U1312"/>
  <c r="U385"/>
  <c r="U215"/>
  <c r="U899"/>
  <c r="U525"/>
  <c r="U861"/>
  <c r="U59"/>
  <c r="U1513"/>
  <c r="U1711"/>
  <c r="U979"/>
  <c r="U435"/>
  <c r="U802"/>
  <c r="U1887"/>
  <c r="U1155"/>
  <c r="U179"/>
  <c r="U14"/>
  <c r="U1405"/>
  <c r="U1848"/>
  <c r="U1817"/>
  <c r="U1714"/>
  <c r="U455"/>
  <c r="U365"/>
  <c r="U812"/>
  <c r="U1561"/>
  <c r="U603"/>
  <c r="U2096"/>
  <c r="U243"/>
  <c r="U771"/>
  <c r="U1538"/>
  <c r="U427"/>
  <c r="U2076"/>
  <c r="U139"/>
  <c r="U1889"/>
  <c r="U1878"/>
  <c r="U677"/>
  <c r="U632"/>
  <c r="U1938"/>
  <c r="U2030"/>
  <c r="U1838"/>
  <c r="U1274"/>
  <c r="U1906"/>
  <c r="U1635"/>
  <c r="U1793"/>
  <c r="U107"/>
  <c r="U1477"/>
  <c r="U914"/>
  <c r="U650"/>
  <c r="U306"/>
  <c r="U1282"/>
  <c r="U510"/>
  <c r="U230"/>
  <c r="U631"/>
  <c r="U371"/>
  <c r="U2064"/>
  <c r="U2099"/>
  <c r="U341"/>
  <c r="U1374"/>
  <c r="U1333"/>
  <c r="U1758"/>
  <c r="U1844"/>
  <c r="U1190"/>
  <c r="U446"/>
  <c r="U2071"/>
  <c r="U418"/>
  <c r="U1533"/>
  <c r="U1642"/>
  <c r="U1816"/>
  <c r="U1065"/>
  <c r="U1168"/>
  <c r="U1368"/>
  <c r="U1791"/>
  <c r="U744"/>
  <c r="U1819"/>
  <c r="U1884"/>
  <c r="U1407"/>
  <c r="U598"/>
  <c r="U430"/>
  <c r="U45"/>
  <c r="U1449"/>
  <c r="U1180"/>
  <c r="U2105"/>
  <c r="U1713"/>
  <c r="U1556"/>
  <c r="U750"/>
  <c r="U166"/>
  <c r="U1276"/>
  <c r="U1167"/>
  <c r="U1376"/>
  <c r="U362"/>
  <c r="U222"/>
  <c r="U762"/>
  <c r="U1812"/>
  <c r="U1392"/>
  <c r="U1436"/>
  <c r="U318"/>
  <c r="U1003"/>
  <c r="U806"/>
  <c r="U1360"/>
  <c r="U1110"/>
  <c r="U1445"/>
  <c r="U1803"/>
  <c r="U1224"/>
  <c r="U976"/>
  <c r="U1404"/>
  <c r="U1401"/>
  <c r="U149"/>
  <c r="U1741"/>
  <c r="U1066"/>
  <c r="U1113"/>
  <c r="U493"/>
  <c r="U1055"/>
  <c r="U640"/>
  <c r="U1063"/>
  <c r="U1203"/>
  <c r="U393"/>
  <c r="U575"/>
  <c r="U1855"/>
  <c r="U797"/>
  <c r="U315"/>
  <c r="U1267"/>
  <c r="U925"/>
  <c r="U1827"/>
  <c r="U445"/>
  <c r="U33"/>
  <c r="U1981"/>
  <c r="U287"/>
  <c r="U1466"/>
  <c r="U339"/>
  <c r="U167"/>
  <c r="U1782"/>
  <c r="U413"/>
  <c r="U1739"/>
  <c r="U1846"/>
  <c r="U480"/>
  <c r="U727"/>
  <c r="U1507"/>
  <c r="U550"/>
  <c r="U530"/>
  <c r="U406"/>
  <c r="U909"/>
  <c r="U1522"/>
  <c r="U1464"/>
  <c r="U378"/>
  <c r="U366"/>
  <c r="U1377"/>
  <c r="U1195"/>
  <c r="U1136"/>
  <c r="U322"/>
  <c r="U593"/>
  <c r="U1265"/>
  <c r="U1506"/>
  <c r="U1047"/>
  <c r="U1676"/>
  <c r="U1962"/>
  <c r="U1811"/>
  <c r="U1070"/>
  <c r="U1258"/>
  <c r="U1718"/>
  <c r="U1516"/>
  <c r="U618"/>
  <c r="U896"/>
  <c r="U1585"/>
  <c r="U1480"/>
  <c r="U51"/>
  <c r="U1035"/>
  <c r="U651"/>
  <c r="U300"/>
  <c r="U4"/>
  <c r="U657"/>
  <c r="U417"/>
  <c r="U188"/>
  <c r="U1393"/>
  <c r="U1157"/>
  <c r="U1343"/>
  <c r="U335"/>
  <c r="U560"/>
  <c r="U1760"/>
  <c r="U1111"/>
  <c r="U543"/>
  <c r="U981"/>
  <c r="U975"/>
  <c r="U452"/>
  <c r="U223"/>
  <c r="U81"/>
  <c r="U895"/>
  <c r="U528"/>
  <c r="U622"/>
  <c r="U1290"/>
  <c r="U884"/>
  <c r="U1306"/>
  <c r="U376"/>
  <c r="U1861"/>
  <c r="U2084"/>
  <c r="U562"/>
  <c r="U229"/>
  <c r="U1703"/>
  <c r="U927"/>
  <c r="U1979"/>
  <c r="U599"/>
  <c r="U540"/>
  <c r="U408"/>
  <c r="U1908"/>
  <c r="U1972"/>
  <c r="U1606"/>
  <c r="U349"/>
  <c r="U669"/>
  <c r="U1922"/>
  <c r="U576"/>
  <c r="U1707"/>
  <c r="U1295"/>
  <c r="U1641"/>
  <c r="U1869"/>
  <c r="U821"/>
  <c r="U283"/>
  <c r="U32"/>
  <c r="U801"/>
  <c r="U644"/>
  <c r="U1849"/>
  <c r="U1842"/>
  <c r="U701"/>
  <c r="U1992"/>
  <c r="U1823"/>
  <c r="U648"/>
  <c r="U1311"/>
  <c r="U1383"/>
  <c r="U1166"/>
  <c r="U1475"/>
  <c r="U1447"/>
  <c r="U232"/>
  <c r="U1458"/>
  <c r="U1850"/>
  <c r="U1904"/>
  <c r="U1712"/>
  <c r="U1761"/>
  <c r="U1220"/>
  <c r="U1559"/>
  <c r="U1858"/>
  <c r="U450"/>
  <c r="U194"/>
  <c r="U358"/>
  <c r="U1601"/>
  <c r="U1133"/>
  <c r="U372"/>
  <c r="U1163"/>
  <c r="U748"/>
  <c r="U1953"/>
  <c r="U1709"/>
  <c r="U1291"/>
  <c r="U1520"/>
  <c r="U1216"/>
  <c r="U405"/>
  <c r="U1539"/>
  <c r="U442"/>
  <c r="U1146"/>
  <c r="U438"/>
  <c r="U1630"/>
  <c r="U1073"/>
  <c r="U1510"/>
  <c r="U1400"/>
  <c r="U1440"/>
  <c r="U1378"/>
  <c r="U2033"/>
  <c r="U1164"/>
  <c r="U2009"/>
  <c r="U1450"/>
  <c r="U1194"/>
  <c r="U1330"/>
  <c r="U518"/>
  <c r="U643"/>
  <c r="U1586"/>
  <c r="U752"/>
  <c r="U1770"/>
  <c r="U1583"/>
  <c r="U830"/>
  <c r="U274"/>
  <c r="U1086"/>
  <c r="U350"/>
  <c r="U74"/>
  <c r="U1602"/>
  <c r="U769"/>
  <c r="U154"/>
  <c r="U1494"/>
  <c r="U1560"/>
  <c r="U777"/>
  <c r="U1499"/>
  <c r="U1357"/>
  <c r="U1030"/>
  <c r="U1336"/>
  <c r="U1372"/>
  <c r="U1478"/>
  <c r="U374"/>
  <c r="U1280"/>
  <c r="U1091"/>
  <c r="U1165"/>
  <c r="U1201"/>
  <c r="U186"/>
  <c r="U2048"/>
  <c r="U1463"/>
  <c r="U1126"/>
  <c r="U613"/>
  <c r="U161"/>
  <c r="U1829"/>
  <c r="U1127"/>
  <c r="U1081"/>
  <c r="U412"/>
  <c r="U183"/>
  <c r="U1949"/>
  <c r="U1114"/>
  <c r="U1067"/>
  <c r="U675"/>
  <c r="U483"/>
  <c r="U157"/>
  <c r="U686"/>
  <c r="U171"/>
  <c r="U29"/>
  <c r="U1824"/>
  <c r="U1150"/>
  <c r="U1358"/>
  <c r="U189"/>
  <c r="U1554"/>
  <c r="U918"/>
  <c r="U795"/>
  <c r="U1980"/>
  <c r="U931"/>
  <c r="U168"/>
  <c r="U1873"/>
  <c r="U803"/>
  <c r="U1236"/>
  <c r="U1099"/>
  <c r="U696"/>
  <c r="U985"/>
  <c r="U1750"/>
  <c r="U11"/>
  <c r="U1594"/>
  <c r="U687"/>
  <c r="U1171"/>
  <c r="U1296"/>
  <c r="U304"/>
  <c r="U2044"/>
  <c r="U202"/>
  <c r="U282"/>
  <c r="U1089"/>
  <c r="U926"/>
  <c r="U937"/>
  <c r="U436"/>
  <c r="U212"/>
  <c r="U606"/>
  <c r="U2003"/>
  <c r="U611"/>
  <c r="U44"/>
  <c r="U2104"/>
  <c r="U1465"/>
  <c r="U1638"/>
  <c r="U1973"/>
  <c r="U1544"/>
  <c r="U1882"/>
  <c r="U2010"/>
  <c r="U1487"/>
  <c r="U1670"/>
  <c r="U1726"/>
  <c r="U1031"/>
  <c r="U8"/>
  <c r="U1143"/>
  <c r="U1283"/>
  <c r="U201"/>
  <c r="U109"/>
  <c r="U754"/>
  <c r="U1914"/>
  <c r="U464"/>
  <c r="U1717"/>
  <c r="U392"/>
  <c r="U1687"/>
  <c r="U2100"/>
  <c r="U1892"/>
  <c r="U1327"/>
  <c r="U1138"/>
  <c r="U633"/>
  <c r="U472"/>
  <c r="U21"/>
  <c r="U554"/>
  <c r="U112"/>
  <c r="U2015"/>
  <c r="U486"/>
  <c r="U85"/>
  <c r="U882"/>
  <c r="U1806"/>
  <c r="U1990"/>
  <c r="U1790"/>
  <c r="U1681"/>
  <c r="U1987"/>
  <c r="U1208"/>
  <c r="U1899"/>
  <c r="U1967"/>
  <c r="U1243"/>
  <c r="U867"/>
  <c r="U1625"/>
  <c r="U1963"/>
  <c r="U1900"/>
  <c r="U1946"/>
  <c r="U1917"/>
  <c r="U1851"/>
  <c r="U1452"/>
  <c r="U1651"/>
  <c r="U1690"/>
  <c r="U1459"/>
  <c r="U1038"/>
  <c r="U734"/>
  <c r="U338"/>
  <c r="U90"/>
  <c r="U590"/>
  <c r="U1541"/>
  <c r="U1145"/>
  <c r="U461"/>
  <c r="U91"/>
  <c r="U954"/>
  <c r="U2067"/>
  <c r="U65"/>
  <c r="U1057"/>
  <c r="U1863"/>
  <c r="U854"/>
  <c r="U146"/>
  <c r="U470"/>
  <c r="U1446"/>
  <c r="U656"/>
  <c r="U1610"/>
  <c r="U1548"/>
  <c r="U1800"/>
  <c r="U1156"/>
  <c r="U2043"/>
  <c r="U1462"/>
  <c r="U1565"/>
  <c r="U1894"/>
  <c r="U1509"/>
  <c r="U1196"/>
  <c r="U1730"/>
  <c r="U1270"/>
  <c r="U434"/>
  <c r="U106"/>
  <c r="U582"/>
  <c r="U619"/>
  <c r="U1341"/>
  <c r="U1402"/>
  <c r="U1240"/>
  <c r="U1140"/>
  <c r="U1971"/>
  <c r="U1865"/>
  <c r="U1367"/>
  <c r="U886"/>
  <c r="U522"/>
  <c r="U162"/>
  <c r="U1365"/>
  <c r="U853"/>
  <c r="U737"/>
  <c r="U1262"/>
  <c r="U2107"/>
  <c r="U758"/>
  <c r="U1666"/>
  <c r="U964"/>
  <c r="U16"/>
  <c r="U1603"/>
  <c r="U414"/>
  <c r="U1580"/>
  <c r="U1616"/>
  <c r="U352"/>
  <c r="U828"/>
  <c r="U1026"/>
  <c r="U1215"/>
  <c r="U1500"/>
  <c r="U1804"/>
  <c r="U1974"/>
  <c r="U1682"/>
  <c r="U1188"/>
  <c r="U1115"/>
  <c r="U971"/>
  <c r="U2057"/>
  <c r="U665"/>
  <c r="U852"/>
  <c r="U2097"/>
  <c r="U2025"/>
  <c r="U591"/>
  <c r="U1798"/>
  <c r="U456"/>
  <c r="U1795"/>
  <c r="U70"/>
  <c r="U982"/>
  <c r="U1943"/>
  <c r="U1019"/>
  <c r="U1387"/>
  <c r="U34"/>
  <c r="U688"/>
  <c r="U1874"/>
  <c r="U753"/>
  <c r="U595"/>
  <c r="U770"/>
  <c r="U1779"/>
  <c r="U838"/>
  <c r="U174"/>
  <c r="U1213"/>
  <c r="U2054"/>
  <c r="U1789"/>
  <c r="U1034"/>
  <c r="U887"/>
  <c r="U86"/>
  <c r="U1774"/>
  <c r="U1108"/>
  <c r="U764"/>
  <c r="U2014"/>
  <c r="U1218"/>
  <c r="U2017"/>
  <c r="U156"/>
  <c r="U463"/>
  <c r="U482"/>
  <c r="U934"/>
  <c r="U361"/>
  <c r="U569"/>
  <c r="U487"/>
  <c r="U2051"/>
  <c r="U373"/>
  <c r="U2074"/>
  <c r="U1918"/>
  <c r="U1338"/>
  <c r="U150"/>
  <c r="U1409"/>
  <c r="U922"/>
  <c r="U277"/>
  <c r="U1661"/>
  <c r="U573"/>
  <c r="U2082"/>
  <c r="U1825"/>
  <c r="U459"/>
  <c r="U1888"/>
  <c r="U1442"/>
  <c r="U1419"/>
  <c r="U1281"/>
  <c r="U2092"/>
  <c r="U1384"/>
  <c r="U78"/>
  <c r="U1293"/>
  <c r="U1344"/>
  <c r="U2047"/>
  <c r="U1434"/>
  <c r="U2080"/>
  <c r="U1968"/>
  <c r="U1834"/>
  <c r="U98"/>
  <c r="U1025"/>
  <c r="U2000"/>
  <c r="U1273"/>
  <c r="U1232"/>
  <c r="U1249"/>
  <c r="U1172"/>
  <c r="U1491"/>
  <c r="U1225"/>
  <c r="U1040"/>
  <c r="U742"/>
  <c r="U1656"/>
  <c r="U1820"/>
  <c r="U1151"/>
  <c r="U257"/>
  <c r="U1263"/>
  <c r="U477"/>
  <c r="U380"/>
  <c r="U292"/>
  <c r="U1331"/>
  <c r="U785"/>
  <c r="U1406"/>
  <c r="U1135"/>
  <c r="U767"/>
  <c r="U10"/>
  <c r="U1221"/>
  <c r="U1755"/>
  <c r="U26"/>
  <c r="U173"/>
  <c r="U1679"/>
  <c r="U1781"/>
  <c r="U759"/>
  <c r="U1529"/>
  <c r="U627"/>
  <c r="U929"/>
  <c r="U1599"/>
  <c r="U1969"/>
  <c r="U1891"/>
  <c r="U1911"/>
  <c r="U1633"/>
  <c r="U874"/>
  <c r="U1380"/>
  <c r="U1672"/>
  <c r="U690"/>
  <c r="U454"/>
  <c r="U1301"/>
  <c r="U1088"/>
  <c r="U1645"/>
  <c r="U1051"/>
  <c r="U605"/>
  <c r="U545"/>
  <c r="U121"/>
  <c r="U312"/>
  <c r="U473"/>
  <c r="U499"/>
  <c r="U1029"/>
  <c r="U9"/>
  <c r="U516"/>
  <c r="U847"/>
  <c r="U1745"/>
  <c r="U71"/>
  <c r="U1925"/>
  <c r="U1907"/>
  <c r="U674"/>
  <c r="U1994"/>
  <c r="U916"/>
  <c r="U308"/>
  <c r="U79"/>
  <c r="U1009"/>
  <c r="U819"/>
  <c r="U495"/>
  <c r="U276"/>
  <c r="U552"/>
  <c r="U1444"/>
  <c r="U1460"/>
  <c r="U6"/>
  <c r="U532"/>
  <c r="U61"/>
  <c r="U1845"/>
  <c r="U2059"/>
  <c r="U38"/>
  <c r="U1098"/>
  <c r="U1426"/>
  <c r="U1130"/>
  <c r="U1414"/>
  <c r="U902"/>
  <c r="U258"/>
  <c r="U589"/>
  <c r="U1546"/>
  <c r="U783"/>
  <c r="U956"/>
  <c r="U1184"/>
  <c r="U1072"/>
  <c r="U1352"/>
  <c r="U1505"/>
  <c r="U1843"/>
  <c r="U496"/>
  <c r="U134"/>
  <c r="U1664"/>
  <c r="U714"/>
  <c r="U730"/>
  <c r="U1247"/>
  <c r="U96"/>
  <c r="U1313"/>
  <c r="U128"/>
  <c r="U197"/>
  <c r="U685"/>
  <c r="U945"/>
  <c r="U1345"/>
  <c r="U948"/>
  <c r="U907"/>
  <c r="U580"/>
  <c r="U420"/>
  <c r="U732"/>
  <c r="U681"/>
  <c r="U92"/>
  <c r="U977"/>
  <c r="U340"/>
  <c r="U1366"/>
  <c r="U654"/>
  <c r="U415"/>
  <c r="U1879"/>
  <c r="U1677"/>
  <c r="U1319"/>
  <c r="U297"/>
  <c r="U592"/>
  <c r="U1148"/>
  <c r="U1860"/>
  <c r="U1461"/>
  <c r="U2103"/>
  <c r="U1395"/>
  <c r="U1571"/>
  <c r="U1346"/>
  <c r="U574"/>
  <c r="U1485"/>
  <c r="U1045"/>
  <c r="U2069"/>
  <c r="U310"/>
  <c r="U1125"/>
  <c r="U1200"/>
  <c r="U668"/>
  <c r="U1753"/>
  <c r="U1186"/>
  <c r="U206"/>
  <c r="U1866"/>
  <c r="U1303"/>
  <c r="U1720"/>
  <c r="U646"/>
  <c r="U1727"/>
  <c r="U1408"/>
  <c r="U2013"/>
  <c r="U1936"/>
  <c r="U509"/>
  <c r="U986"/>
  <c r="U178"/>
  <c r="U723"/>
  <c r="U1390"/>
  <c r="U1648"/>
  <c r="U1192"/>
  <c r="U1883"/>
  <c r="U810"/>
  <c r="U170"/>
  <c r="U190"/>
  <c r="U1644"/>
  <c r="U1652"/>
  <c r="U1821"/>
  <c r="U610"/>
  <c r="U846"/>
  <c r="U1181"/>
  <c r="U823"/>
  <c r="U1728"/>
  <c r="U2029"/>
  <c r="U1448"/>
  <c r="U793"/>
  <c r="U1649"/>
  <c r="U841"/>
  <c r="U1481"/>
  <c r="U679"/>
  <c r="U1545"/>
  <c r="U1161"/>
  <c r="U924"/>
  <c r="U1736"/>
  <c r="U1815"/>
  <c r="U354"/>
  <c r="U422"/>
  <c r="U1573"/>
  <c r="U949"/>
  <c r="U1871"/>
  <c r="U710"/>
  <c r="U736"/>
  <c r="U1096"/>
  <c r="U305"/>
  <c r="U2005"/>
  <c r="U683"/>
  <c r="U715"/>
  <c r="U1511"/>
  <c r="U1600"/>
  <c r="U967"/>
  <c r="U824"/>
  <c r="U883"/>
  <c r="U620"/>
  <c r="U1608"/>
  <c r="U1132"/>
  <c r="U249"/>
  <c r="U469"/>
  <c r="U1321"/>
  <c r="U1748"/>
  <c r="U1700"/>
  <c r="U1915"/>
  <c r="U394"/>
  <c r="U1756"/>
  <c r="U894"/>
  <c r="U1266"/>
  <c r="U1864"/>
  <c r="U1204"/>
  <c r="U642"/>
  <c r="U77"/>
  <c r="U881"/>
  <c r="U666"/>
  <c r="U959"/>
  <c r="U547"/>
  <c r="U327"/>
  <c r="U97"/>
  <c r="U765"/>
  <c r="U73"/>
  <c r="U851"/>
  <c r="U397"/>
  <c r="U25"/>
  <c r="U1998"/>
  <c r="U1315"/>
  <c r="U583"/>
  <c r="U1423"/>
  <c r="U557"/>
  <c r="U111"/>
  <c r="U725"/>
  <c r="U311"/>
  <c r="U1415"/>
  <c r="U191"/>
  <c r="U387"/>
  <c r="U460"/>
  <c r="U876"/>
  <c r="U517"/>
  <c r="U60"/>
  <c r="U152"/>
  <c r="U872"/>
  <c r="U1912"/>
  <c r="U775"/>
  <c r="U1623"/>
  <c r="U448"/>
  <c r="U1102"/>
  <c r="U246"/>
  <c r="U858"/>
  <c r="U262"/>
  <c r="U1597"/>
  <c r="U1305"/>
  <c r="U1109"/>
  <c r="U978"/>
  <c r="U1528"/>
  <c r="U1977"/>
  <c r="U1540"/>
  <c r="U116"/>
  <c r="U1370"/>
  <c r="U1692"/>
  <c r="U529"/>
  <c r="U466"/>
  <c r="U130"/>
  <c r="U214"/>
  <c r="U670"/>
  <c r="U879"/>
  <c r="U1314"/>
  <c r="U1396"/>
  <c r="U1542"/>
  <c r="U1483"/>
  <c r="U1006"/>
  <c r="U270"/>
  <c r="U1614"/>
  <c r="U1680"/>
  <c r="U1288"/>
  <c r="U655"/>
  <c r="U586"/>
  <c r="U1284"/>
  <c r="U514"/>
  <c r="U1298"/>
  <c r="U1080"/>
  <c r="U363"/>
  <c r="U1371"/>
  <c r="U731"/>
  <c r="U587"/>
  <c r="U875"/>
  <c r="U1079"/>
  <c r="U13"/>
  <c r="U1379"/>
  <c r="U1983"/>
  <c r="U2066"/>
  <c r="U125"/>
  <c r="U131"/>
  <c r="U1591"/>
  <c r="U1993"/>
  <c r="U309"/>
  <c r="U972"/>
  <c r="U1420"/>
  <c r="U1948"/>
  <c r="U254"/>
  <c r="U2098"/>
  <c r="U2041"/>
  <c r="U1496"/>
  <c r="U825"/>
  <c r="U796"/>
  <c r="U56"/>
  <c r="U1570"/>
  <c r="U888"/>
  <c r="U915"/>
  <c r="U1176"/>
  <c r="U837"/>
  <c r="U138"/>
  <c r="U763"/>
  <c r="U1577"/>
  <c r="U1532"/>
  <c r="U238"/>
  <c r="U1292"/>
  <c r="U343"/>
  <c r="U739"/>
  <c r="U1183"/>
  <c r="U738"/>
  <c r="U1691"/>
  <c r="U542"/>
  <c r="U75"/>
  <c r="U114"/>
  <c r="U541"/>
  <c r="U910"/>
  <c r="U1350"/>
  <c r="U2075"/>
  <c r="U1495"/>
  <c r="U880"/>
  <c r="U551"/>
  <c r="U1831"/>
  <c r="U1498"/>
  <c r="U400"/>
  <c r="U83"/>
  <c r="U641"/>
  <c r="U176"/>
  <c r="U1053"/>
  <c r="U548"/>
  <c r="U1486"/>
  <c r="U512"/>
  <c r="U1780"/>
  <c r="U501"/>
  <c r="U27"/>
  <c r="U253"/>
  <c r="U1762"/>
  <c r="U1589"/>
  <c r="U113"/>
  <c r="U1632"/>
  <c r="U1885"/>
  <c r="U261"/>
  <c r="U1578"/>
  <c r="U829"/>
  <c r="U1424"/>
  <c r="U30"/>
  <c r="U120"/>
  <c r="U781"/>
  <c r="U1653"/>
  <c r="U1984"/>
  <c r="U1944"/>
  <c r="U1924"/>
  <c r="U2065"/>
  <c r="U437"/>
  <c r="U2055"/>
  <c r="U1153"/>
  <c r="U1525"/>
  <c r="U1257"/>
  <c r="U237"/>
  <c r="U1278"/>
  <c r="U432"/>
  <c r="U1152"/>
  <c r="U1954"/>
  <c r="U2026"/>
  <c r="U2073"/>
  <c r="U558"/>
  <c r="U1786"/>
  <c r="U2093"/>
  <c r="U678"/>
  <c r="U1549"/>
  <c r="U1193"/>
  <c r="U1007"/>
  <c r="U1286"/>
  <c r="U1836"/>
  <c r="U345"/>
  <c r="U621"/>
  <c r="U449"/>
  <c r="U279"/>
  <c r="U497"/>
  <c r="U5"/>
  <c r="U866"/>
  <c r="U913"/>
  <c r="U520"/>
  <c r="U726"/>
  <c r="U41"/>
  <c r="U355"/>
  <c r="U1701"/>
  <c r="U1016"/>
  <c r="U1523"/>
  <c r="U533"/>
  <c r="U637"/>
  <c r="U481"/>
  <c r="U1399"/>
  <c r="U24"/>
  <c r="U912"/>
  <c r="U177"/>
  <c r="U539"/>
  <c r="U1119"/>
  <c r="U600"/>
  <c r="U952"/>
  <c r="U323"/>
  <c r="U1686"/>
  <c r="U751"/>
  <c r="U357"/>
  <c r="U905"/>
  <c r="U936"/>
  <c r="U1473"/>
  <c r="U556"/>
  <c r="U923"/>
  <c r="U1422"/>
  <c r="U570"/>
  <c r="U123"/>
  <c r="U1008"/>
  <c r="U136"/>
  <c r="U1093"/>
  <c r="U818"/>
  <c r="U416"/>
  <c r="U1988"/>
  <c r="U2001"/>
  <c r="U1279"/>
  <c r="U453"/>
  <c r="U1665"/>
  <c r="U381"/>
  <c r="U789"/>
  <c r="U792"/>
  <c r="U1027"/>
  <c r="U581"/>
  <c r="U1618"/>
  <c r="U813"/>
  <c r="U267"/>
  <c r="U285"/>
  <c r="U1956"/>
  <c r="U395"/>
  <c r="U1210"/>
  <c r="U398"/>
  <c r="U1169"/>
  <c r="U1039"/>
  <c r="U1563"/>
  <c r="U661"/>
  <c r="U1872"/>
  <c r="U1272"/>
  <c r="U428"/>
  <c r="U57"/>
  <c r="U247"/>
  <c r="U433"/>
  <c r="U625"/>
  <c r="U1802"/>
  <c r="U119"/>
  <c r="U490"/>
  <c r="U1932"/>
  <c r="U973"/>
  <c r="U1929"/>
  <c r="U1989"/>
  <c r="U1913"/>
  <c r="U2061"/>
  <c r="U1667"/>
  <c r="U572"/>
  <c r="U1028"/>
  <c r="U1640"/>
  <c r="U1264"/>
  <c r="U2006"/>
  <c r="U37"/>
  <c r="U1896"/>
  <c r="U1514"/>
  <c r="U2085"/>
  <c r="U1318"/>
  <c r="U873"/>
  <c r="U407"/>
  <c r="U1867"/>
  <c r="U703"/>
  <c r="U220"/>
  <c r="U1242"/>
  <c r="U465"/>
  <c r="U1705"/>
  <c r="U1347"/>
  <c r="U269"/>
  <c r="U755"/>
  <c r="U1975"/>
  <c r="U1639"/>
  <c r="U429"/>
  <c r="U2086"/>
  <c r="U443"/>
  <c r="U20"/>
  <c r="U839"/>
  <c r="U53"/>
  <c r="U897"/>
  <c r="U885"/>
  <c r="U1410"/>
  <c r="U2083"/>
  <c r="U301"/>
  <c r="U1854"/>
  <c r="U1503"/>
  <c r="U629"/>
  <c r="U2058"/>
  <c r="U1722"/>
  <c r="U707"/>
  <c r="U578"/>
  <c r="U869"/>
  <c r="U19"/>
  <c r="U1129"/>
  <c r="U1078"/>
  <c r="U1592"/>
  <c r="U2072"/>
  <c r="U2063"/>
  <c r="U1531"/>
  <c r="U957"/>
  <c r="U1212"/>
  <c r="U652"/>
  <c r="U614"/>
  <c r="U720"/>
  <c r="U1942"/>
  <c r="U1734"/>
  <c r="U1294"/>
  <c r="U827"/>
  <c r="U746"/>
  <c r="U1231"/>
  <c r="U1725"/>
  <c r="U1796"/>
  <c r="U566"/>
  <c r="U346"/>
  <c r="U919"/>
  <c r="U359"/>
  <c r="U804"/>
  <c r="U377"/>
  <c r="U834"/>
  <c r="U348"/>
  <c r="U653"/>
  <c r="U46"/>
  <c r="U1629"/>
  <c r="U1737"/>
  <c r="U36"/>
  <c r="U224"/>
  <c r="U1137"/>
  <c r="U928"/>
  <c r="U1106"/>
  <c r="U275"/>
  <c r="U1847"/>
  <c r="U1323"/>
  <c r="U1596"/>
  <c r="U814"/>
  <c r="U772"/>
  <c r="U1268"/>
  <c r="U256"/>
  <c r="U1688"/>
  <c r="U1457"/>
  <c r="U1615"/>
  <c r="U147"/>
  <c r="U1757"/>
  <c r="U2087"/>
  <c r="U298"/>
  <c r="U1353"/>
  <c r="U1010"/>
  <c r="U1698"/>
  <c r="U2090"/>
  <c r="U1964"/>
  <c r="U602"/>
  <c r="U921"/>
  <c r="U1316"/>
  <c r="U195"/>
  <c r="U1428"/>
  <c r="U462"/>
  <c r="U1634"/>
  <c r="U1299"/>
  <c r="U1388"/>
  <c r="U1332"/>
  <c r="U871"/>
  <c r="U1593"/>
  <c r="U911"/>
  <c r="U1004"/>
  <c r="U564"/>
  <c r="U1256"/>
  <c r="U728"/>
  <c r="U1351"/>
  <c r="U72"/>
  <c r="U799"/>
  <c r="U505"/>
  <c r="U423"/>
  <c r="U132"/>
  <c r="U468"/>
  <c r="U259"/>
  <c r="U1813"/>
  <c r="U484"/>
  <c r="U1598"/>
  <c r="U513"/>
  <c r="U1886"/>
  <c r="U579"/>
  <c r="U722"/>
  <c r="U537"/>
  <c r="U988"/>
  <c r="U960"/>
  <c r="U492"/>
  <c r="U1361"/>
  <c r="U2089"/>
  <c r="U1895"/>
  <c r="U1197"/>
  <c r="U2056"/>
  <c r="U1991"/>
  <c r="U659"/>
  <c r="U2039"/>
  <c r="U1905"/>
  <c r="U1708"/>
  <c r="U1033"/>
  <c r="U906"/>
  <c r="U1562"/>
  <c r="U649"/>
  <c r="U1527"/>
  <c r="U1362"/>
  <c r="U1566"/>
  <c r="U1222"/>
  <c r="U458"/>
  <c r="U893"/>
  <c r="U1084"/>
  <c r="U805"/>
  <c r="U1340"/>
  <c r="U502"/>
  <c r="U567"/>
  <c r="U236"/>
  <c r="U1391"/>
  <c r="U241"/>
  <c r="U836"/>
  <c r="U607"/>
  <c r="U1699"/>
  <c r="U145"/>
  <c r="U137"/>
  <c r="U1738"/>
  <c r="U694"/>
  <c r="U1901"/>
  <c r="U101"/>
  <c r="U478"/>
  <c r="U1959"/>
  <c r="U1437"/>
  <c r="U1398"/>
  <c r="U1710"/>
  <c r="U1048"/>
  <c r="U1740"/>
  <c r="U1673"/>
  <c r="U588"/>
  <c r="U115"/>
  <c r="U331"/>
  <c r="U507"/>
  <c r="U104"/>
  <c r="U1364"/>
  <c r="U1117"/>
  <c r="U1101"/>
  <c r="U337"/>
  <c r="U815"/>
  <c r="U900"/>
  <c r="U718"/>
  <c r="U302"/>
  <c r="U1260"/>
  <c r="U133"/>
  <c r="U2023"/>
  <c r="U597"/>
  <c r="U958"/>
  <c r="U1023"/>
  <c r="U698"/>
  <c r="U2024"/>
  <c r="U268"/>
  <c r="U28"/>
  <c r="U280"/>
  <c r="U1685"/>
  <c r="U877"/>
  <c r="U699"/>
  <c r="U163"/>
  <c r="U1910"/>
  <c r="U2060"/>
  <c r="U2095"/>
  <c r="U790"/>
  <c r="U1957"/>
  <c r="U1830"/>
  <c r="U935"/>
  <c r="U1355"/>
  <c r="U1611"/>
  <c r="U1087"/>
  <c r="U689"/>
  <c r="U489"/>
  <c r="U321"/>
  <c r="U151"/>
  <c r="U1706"/>
  <c r="U955"/>
  <c r="U103"/>
  <c r="U50"/>
  <c r="U1245"/>
  <c r="U1013"/>
  <c r="U2108"/>
  <c r="U353"/>
  <c r="U1814"/>
  <c r="U995"/>
  <c r="U440"/>
  <c r="U99"/>
  <c r="U1662"/>
  <c r="U1095"/>
  <c r="U780"/>
  <c r="U255"/>
  <c r="U329"/>
  <c r="U105"/>
  <c r="U704"/>
  <c r="U536"/>
  <c r="U774"/>
  <c r="U939"/>
  <c r="U205"/>
  <c r="U1519"/>
  <c r="U660"/>
  <c r="U1759"/>
  <c r="U1001"/>
  <c r="U729"/>
  <c r="U240"/>
  <c r="U993"/>
  <c r="U1515"/>
  <c r="U616"/>
  <c r="U221"/>
  <c r="U1965"/>
  <c r="U1689"/>
  <c r="U1788"/>
  <c r="U940"/>
  <c r="U175"/>
  <c r="U68"/>
  <c r="U786"/>
  <c r="U2022"/>
  <c r="U1082"/>
  <c r="U336"/>
  <c r="U260"/>
  <c r="U1199"/>
  <c r="U379"/>
  <c r="U778"/>
  <c r="U1044"/>
  <c r="U2037"/>
  <c r="U1976"/>
  <c r="U1695"/>
  <c r="U1920"/>
  <c r="U1716"/>
  <c r="U1898"/>
  <c r="U892"/>
  <c r="U368"/>
  <c r="U1173"/>
  <c r="U2068"/>
  <c r="U384"/>
  <c r="U2034"/>
  <c r="U604"/>
  <c r="U2028"/>
  <c r="U192"/>
  <c r="U1430"/>
  <c r="U2002"/>
  <c r="U966"/>
  <c r="U382"/>
  <c r="U546"/>
  <c r="U1187"/>
  <c r="U946"/>
  <c r="U49"/>
  <c r="U843"/>
  <c r="U1062"/>
  <c r="U82"/>
  <c r="U2079"/>
  <c r="U1575"/>
  <c r="U782"/>
  <c r="U1349"/>
  <c r="U747"/>
  <c r="U970"/>
  <c r="U724"/>
  <c r="U1564"/>
  <c r="U1952"/>
  <c r="U1696"/>
  <c r="U1647"/>
  <c r="U1567"/>
  <c r="U1237"/>
  <c r="U706"/>
  <c r="U950"/>
  <c r="U1206"/>
  <c r="U1620"/>
  <c r="U1650"/>
  <c r="U938"/>
  <c r="U314"/>
  <c r="U110"/>
  <c r="U1083"/>
  <c r="U64"/>
  <c r="U1947"/>
  <c r="U999"/>
  <c r="U1724"/>
  <c r="U1636"/>
  <c r="U1307"/>
  <c r="U1441"/>
  <c r="U1492"/>
  <c r="U1723"/>
  <c r="U534"/>
  <c r="U1840"/>
  <c r="U488"/>
  <c r="U1859"/>
  <c r="U1880"/>
  <c r="U1454"/>
  <c r="U862"/>
  <c r="U1982"/>
  <c r="U527"/>
  <c r="U1669"/>
  <c r="U504"/>
  <c r="U1997"/>
  <c r="U1497"/>
  <c r="U1453"/>
  <c r="U1807"/>
  <c r="U1123"/>
  <c r="U1159"/>
  <c r="U816"/>
  <c r="U1978"/>
  <c r="U1386"/>
  <c r="U917"/>
  <c r="U1427"/>
  <c r="U426"/>
  <c r="U1205"/>
  <c r="U798"/>
  <c r="U779"/>
  <c r="U1482"/>
  <c r="U2045"/>
  <c r="U832"/>
  <c r="U508"/>
  <c r="U87"/>
  <c r="U760"/>
  <c r="U1870"/>
  <c r="U31"/>
  <c r="U141"/>
  <c r="U1077"/>
  <c r="U199"/>
  <c r="U672"/>
  <c r="U987"/>
  <c r="U351"/>
  <c r="U1451"/>
  <c r="U1927"/>
  <c r="U293"/>
  <c r="U1543"/>
  <c r="U245"/>
  <c r="U963"/>
  <c r="U165"/>
  <c r="U42"/>
  <c r="U203"/>
  <c r="U39"/>
  <c r="U794"/>
  <c r="U200"/>
  <c r="U2027"/>
  <c r="U1916"/>
  <c r="U419"/>
  <c r="U299"/>
  <c r="U1432"/>
  <c r="U1435"/>
  <c r="U7"/>
  <c r="U844"/>
  <c r="U360"/>
  <c r="U1300"/>
  <c r="U1050"/>
  <c r="U1766"/>
  <c r="U2019"/>
  <c r="U1504"/>
  <c r="U142"/>
  <c r="U1277"/>
  <c r="U711"/>
  <c r="U1671"/>
  <c r="U2062"/>
  <c r="U980"/>
  <c r="U2050"/>
  <c r="U66"/>
  <c r="U1297"/>
  <c r="U471"/>
  <c r="U129"/>
  <c r="U693"/>
  <c r="U1227"/>
  <c r="U1856"/>
  <c r="U1147"/>
  <c r="U697"/>
  <c r="U439"/>
  <c r="U209"/>
  <c r="U1655"/>
  <c r="U1104"/>
  <c r="U1235"/>
  <c r="U1131"/>
  <c r="U705"/>
  <c r="U500"/>
  <c r="U164"/>
  <c r="U1621"/>
  <c r="U227"/>
  <c r="U1631"/>
  <c r="U933"/>
  <c r="U316"/>
  <c r="U713"/>
  <c r="U1637"/>
  <c r="U559"/>
  <c r="U2018"/>
  <c r="U303"/>
  <c r="U67"/>
  <c r="U231"/>
  <c r="U645"/>
  <c r="U409"/>
  <c r="U180"/>
  <c r="U1626"/>
  <c r="U842"/>
  <c r="U1935"/>
  <c r="U503"/>
  <c r="U608"/>
  <c r="U411"/>
  <c r="U630"/>
  <c r="U1043"/>
  <c r="U908"/>
  <c r="U1469"/>
  <c r="U1960"/>
  <c r="U55"/>
  <c r="U1553"/>
  <c r="U749"/>
  <c r="U1897"/>
  <c r="U424"/>
  <c r="U84"/>
  <c r="U1207"/>
  <c r="U848"/>
  <c r="U1085"/>
  <c r="U1763"/>
  <c r="U889"/>
  <c r="U1818"/>
  <c r="U2021"/>
  <c r="U233"/>
  <c r="U1921"/>
  <c r="U251"/>
  <c r="U835"/>
  <c r="U1348"/>
  <c r="U213"/>
  <c r="U2008"/>
  <c r="U1693"/>
  <c r="U989"/>
  <c r="U1588"/>
  <c r="U1375"/>
  <c r="U320"/>
  <c r="U1178"/>
  <c r="U102"/>
  <c r="U1373"/>
  <c r="U623"/>
  <c r="U1950"/>
  <c r="U1622"/>
  <c r="U1877"/>
  <c r="U117"/>
  <c r="U1787"/>
  <c r="U1773"/>
  <c r="U1674"/>
  <c r="U1339"/>
  <c r="U181"/>
  <c r="U1308"/>
  <c r="U1317"/>
  <c r="U682"/>
  <c r="U898"/>
  <c r="U1134"/>
  <c r="U1660"/>
  <c r="U1808"/>
  <c r="U1056"/>
  <c r="U840"/>
  <c r="U1550"/>
  <c r="U1490"/>
  <c r="U402"/>
  <c r="U1417"/>
  <c r="U1209"/>
  <c r="U23"/>
  <c r="U849"/>
  <c r="U1107"/>
  <c r="U1120"/>
  <c r="U1488"/>
  <c r="U1128"/>
  <c r="U920"/>
  <c r="U475"/>
  <c r="U2106"/>
  <c r="U1535"/>
  <c r="U519"/>
  <c r="U2038"/>
  <c r="U1337"/>
  <c r="U991"/>
  <c r="U1853"/>
  <c r="U2032"/>
  <c r="U676"/>
  <c r="U1112"/>
  <c r="U2012"/>
  <c r="U266"/>
  <c r="U1068"/>
  <c r="U717"/>
  <c r="U1612"/>
  <c r="U1000"/>
  <c r="U1524"/>
  <c r="U996"/>
  <c r="U1765"/>
  <c r="U2016"/>
  <c r="U1903"/>
  <c r="U1574"/>
  <c r="U1961"/>
  <c r="U235"/>
  <c r="U1226"/>
  <c r="U1502"/>
  <c r="U663"/>
  <c r="U965"/>
  <c r="U1862"/>
  <c r="U1841"/>
  <c r="U1767"/>
  <c r="U1122"/>
  <c r="U1342"/>
  <c r="U1012"/>
  <c r="U968"/>
  <c r="U1958"/>
  <c r="U740"/>
  <c r="U210"/>
  <c r="U15"/>
  <c r="U47"/>
  <c r="U761"/>
  <c r="U692"/>
  <c r="U1179"/>
  <c r="U1170"/>
  <c r="U1275"/>
  <c r="U1684"/>
  <c r="U1835"/>
  <c r="U122"/>
  <c r="U386"/>
  <c r="U1508"/>
  <c r="U1246"/>
  <c r="U135"/>
  <c r="U1359"/>
  <c r="U43"/>
  <c r="U1607"/>
  <c r="U1185"/>
  <c r="U281"/>
  <c r="U990"/>
  <c r="U1309"/>
  <c r="U127"/>
  <c r="U1354"/>
  <c r="U144"/>
  <c r="U822"/>
  <c r="U319"/>
  <c r="U264"/>
  <c r="U667"/>
  <c r="U1970"/>
  <c r="U868"/>
  <c r="U22"/>
  <c r="U1654"/>
  <c r="U735"/>
  <c r="U1530"/>
  <c r="U1799"/>
  <c r="U1986"/>
  <c r="U1752"/>
  <c r="U1334"/>
  <c r="U1421"/>
  <c r="U250"/>
  <c r="U1569"/>
  <c r="U1777"/>
  <c r="U719"/>
  <c r="U1474"/>
  <c r="U1394"/>
  <c r="U626"/>
  <c r="U1071"/>
  <c r="U1431"/>
  <c r="U421"/>
  <c r="U1552"/>
  <c r="U474"/>
  <c r="U658"/>
  <c r="U984"/>
  <c r="U1783"/>
  <c r="U1933"/>
  <c r="U1074"/>
  <c r="U1385"/>
  <c r="U1619"/>
  <c r="U1526"/>
  <c r="U1604"/>
  <c r="U1828"/>
  <c r="U662"/>
  <c r="U1764"/>
  <c r="U1228"/>
  <c r="U864"/>
  <c r="U1624"/>
  <c r="U1253"/>
  <c r="U776"/>
  <c r="U531"/>
  <c r="U364"/>
  <c r="U193"/>
  <c r="U1211"/>
  <c r="U498"/>
  <c r="U391"/>
  <c r="U695"/>
  <c r="U1198"/>
  <c r="U1643"/>
  <c r="U313"/>
  <c r="U143"/>
  <c r="U54"/>
  <c r="U638"/>
  <c r="U515"/>
  <c r="U263"/>
  <c r="U1403"/>
  <c r="U664"/>
  <c r="U425"/>
  <c r="U1822"/>
  <c r="U1335"/>
  <c r="U252"/>
  <c r="U628"/>
  <c r="U1162"/>
  <c r="U617"/>
  <c r="U388"/>
  <c r="U159"/>
  <c r="U333"/>
  <c r="U491"/>
  <c r="U265"/>
  <c r="U1287"/>
  <c r="U2035"/>
  <c r="U187"/>
  <c r="U18"/>
  <c r="U1455"/>
  <c r="U291"/>
  <c r="U1229"/>
  <c r="U1995"/>
  <c r="U1149"/>
  <c r="U347"/>
  <c r="U1657"/>
  <c r="U1002"/>
  <c r="U307"/>
  <c r="U1659"/>
  <c r="U1259"/>
  <c r="U2070"/>
  <c r="U48"/>
  <c r="U225"/>
  <c r="U2040"/>
  <c r="U708"/>
  <c r="U1467"/>
  <c r="U1719"/>
  <c r="U1746"/>
  <c r="U396"/>
  <c r="U568"/>
  <c r="U1951"/>
  <c r="U1893"/>
  <c r="U1937"/>
  <c r="U2007"/>
  <c r="U878"/>
  <c r="U1744"/>
  <c r="U1857"/>
  <c r="U1704"/>
  <c r="U2081"/>
  <c r="U1061"/>
  <c r="U712"/>
  <c r="U172"/>
  <c r="U2109"/>
  <c r="U207"/>
  <c r="U1809"/>
  <c r="U1219"/>
  <c r="U169"/>
  <c r="U1042"/>
  <c r="U817"/>
  <c r="U52"/>
  <c r="U476"/>
  <c r="U757"/>
  <c r="U1999"/>
  <c r="U2046"/>
  <c r="U208"/>
  <c r="U535"/>
  <c r="U942"/>
  <c r="U1512"/>
  <c r="U800"/>
  <c r="U1230"/>
  <c r="U1826"/>
</calcChain>
</file>

<file path=xl/sharedStrings.xml><?xml version="1.0" encoding="utf-8"?>
<sst xmlns="http://schemas.openxmlformats.org/spreadsheetml/2006/main" count="56460" uniqueCount="11699">
  <si>
    <t>S.N.</t>
  </si>
  <si>
    <t>Invoice No.</t>
  </si>
  <si>
    <t>Dated</t>
  </si>
  <si>
    <t>Vessel</t>
  </si>
  <si>
    <t>Voy.No.</t>
  </si>
  <si>
    <t>Hub Agent</t>
  </si>
  <si>
    <t>Invoice AmountRecd</t>
  </si>
  <si>
    <t>PIC</t>
  </si>
  <si>
    <t>Disch Port</t>
  </si>
  <si>
    <t>Disch Date</t>
  </si>
  <si>
    <t>Client</t>
  </si>
  <si>
    <t>Invoice Amount USD</t>
  </si>
  <si>
    <t>Bank (If Rec'd)</t>
  </si>
  <si>
    <t>Recvd Date</t>
  </si>
  <si>
    <t>Amount</t>
  </si>
  <si>
    <t>IDNum</t>
  </si>
  <si>
    <t>Gemini</t>
  </si>
  <si>
    <t>No</t>
  </si>
  <si>
    <t>Benjamin Terra</t>
  </si>
  <si>
    <t>US Gulf</t>
  </si>
  <si>
    <t>Singapore</t>
  </si>
  <si>
    <t xml:space="preserve"> </t>
  </si>
  <si>
    <t xml:space="preserve">Dwight Tompkins </t>
  </si>
  <si>
    <t>Genmar</t>
  </si>
  <si>
    <t>Corpus Christi</t>
  </si>
  <si>
    <t>Rotterdam</t>
  </si>
  <si>
    <t>Maersk</t>
  </si>
  <si>
    <t>Cancelled</t>
  </si>
  <si>
    <t>Navig8</t>
  </si>
  <si>
    <t>Primo Stealth</t>
  </si>
  <si>
    <t>Thet</t>
  </si>
  <si>
    <t>Navig8 Loucas</t>
  </si>
  <si>
    <t>Siddarth Mishra</t>
  </si>
  <si>
    <t>MT Mesaieed</t>
  </si>
  <si>
    <t>Sea Hope</t>
  </si>
  <si>
    <t>022</t>
  </si>
  <si>
    <t>Sea Bay</t>
  </si>
  <si>
    <t>22</t>
  </si>
  <si>
    <t>Yingkou</t>
  </si>
  <si>
    <t>Navig 8 Loucas</t>
  </si>
  <si>
    <t>PVT Athena</t>
  </si>
  <si>
    <t>12</t>
  </si>
  <si>
    <t>Koo Ghee Kar</t>
  </si>
  <si>
    <t>ST Shipping</t>
  </si>
  <si>
    <t>Duncan Tait</t>
  </si>
  <si>
    <t>Ratna Puja</t>
  </si>
  <si>
    <t>41</t>
  </si>
  <si>
    <t>Matthew Maciejewski</t>
  </si>
  <si>
    <t>Sriracha</t>
  </si>
  <si>
    <t>Indian Point</t>
  </si>
  <si>
    <t>32</t>
  </si>
  <si>
    <t>Yosu</t>
  </si>
  <si>
    <t>CPO England</t>
  </si>
  <si>
    <t>1</t>
  </si>
  <si>
    <t>Zoltan Lehel</t>
  </si>
  <si>
    <t>New York</t>
  </si>
  <si>
    <t>Blue Sea</t>
  </si>
  <si>
    <t>18</t>
  </si>
  <si>
    <t>Yes</t>
  </si>
  <si>
    <t>Geelong</t>
  </si>
  <si>
    <t>Teekay</t>
  </si>
  <si>
    <t>Shimotsu</t>
  </si>
  <si>
    <t>Houston</t>
  </si>
  <si>
    <t>Danny Tan</t>
  </si>
  <si>
    <t>Barber's Point</t>
  </si>
  <si>
    <t>Everest Spirit</t>
  </si>
  <si>
    <t>El Segundo</t>
  </si>
  <si>
    <t>Pascagoula</t>
  </si>
  <si>
    <t>Sebarok Spirit</t>
  </si>
  <si>
    <t>326</t>
  </si>
  <si>
    <t>Bahamas</t>
  </si>
  <si>
    <t>Melbourne</t>
  </si>
  <si>
    <t>87</t>
  </si>
  <si>
    <t>Erik Spirit</t>
  </si>
  <si>
    <t>52</t>
  </si>
  <si>
    <t>Amit Datta</t>
  </si>
  <si>
    <t>55</t>
  </si>
  <si>
    <t>Brisbane</t>
  </si>
  <si>
    <t>Nagoya</t>
  </si>
  <si>
    <t>24</t>
  </si>
  <si>
    <t>Helga Spirit</t>
  </si>
  <si>
    <t>26</t>
  </si>
  <si>
    <t>Barbers Point</t>
  </si>
  <si>
    <t>001</t>
  </si>
  <si>
    <t>47</t>
  </si>
  <si>
    <t>007</t>
  </si>
  <si>
    <t>Zhoushan</t>
  </si>
  <si>
    <t>Daesan</t>
  </si>
  <si>
    <t>Hong Kong</t>
  </si>
  <si>
    <t>222</t>
  </si>
  <si>
    <t>Ulsan</t>
  </si>
  <si>
    <t>002</t>
  </si>
  <si>
    <t>Luzon Spirit</t>
  </si>
  <si>
    <t>207</t>
  </si>
  <si>
    <t>Yangshan</t>
  </si>
  <si>
    <t>003</t>
  </si>
  <si>
    <t>124</t>
  </si>
  <si>
    <t>TORM</t>
  </si>
  <si>
    <t>r</t>
  </si>
  <si>
    <t>SN</t>
  </si>
  <si>
    <t>VesselName</t>
  </si>
  <si>
    <r>
      <t xml:space="preserve">PIC </t>
    </r>
    <r>
      <rPr>
        <vertAlign val="superscript"/>
        <sz val="10"/>
        <rFont val="Arial Unicode MS"/>
        <family val="2"/>
      </rPr>
      <t>*Mandatory Field</t>
    </r>
  </si>
  <si>
    <t>Grades</t>
  </si>
  <si>
    <t>LoadPort</t>
  </si>
  <si>
    <t>LoadPort
ETB</t>
  </si>
  <si>
    <t>DischPort</t>
  </si>
  <si>
    <t>Dischport
ETA</t>
  </si>
  <si>
    <t>HUBAGENT</t>
  </si>
  <si>
    <t>POOL</t>
  </si>
  <si>
    <t>CLIENT</t>
  </si>
  <si>
    <t>Nile Blend</t>
  </si>
  <si>
    <t>Marsa Bashayer</t>
  </si>
  <si>
    <t>Bach Ho Terminal</t>
  </si>
  <si>
    <t>LSWR</t>
  </si>
  <si>
    <t>Desh Bhakt</t>
  </si>
  <si>
    <t>Leyte Spirit</t>
  </si>
  <si>
    <t>200</t>
  </si>
  <si>
    <t>2</t>
  </si>
  <si>
    <t>Bach Ho</t>
  </si>
  <si>
    <t>Su Tu Den Terminal</t>
  </si>
  <si>
    <t>198</t>
  </si>
  <si>
    <t>SLCO</t>
  </si>
  <si>
    <t>Dumai</t>
  </si>
  <si>
    <t>V15</t>
  </si>
  <si>
    <t>19</t>
  </si>
  <si>
    <t>6</t>
  </si>
  <si>
    <t>13</t>
  </si>
  <si>
    <t>Kwinana</t>
  </si>
  <si>
    <t>Su Tu Den</t>
  </si>
  <si>
    <t>11</t>
  </si>
  <si>
    <t>Whangarei</t>
  </si>
  <si>
    <t>201</t>
  </si>
  <si>
    <t>252</t>
  </si>
  <si>
    <t>Bunga Kekwa</t>
  </si>
  <si>
    <t>Bunga Raya</t>
  </si>
  <si>
    <t>042</t>
  </si>
  <si>
    <t>221</t>
  </si>
  <si>
    <t>Onahama</t>
  </si>
  <si>
    <t>V17</t>
  </si>
  <si>
    <t>021</t>
  </si>
  <si>
    <t>SRFO</t>
  </si>
  <si>
    <t>Duri</t>
  </si>
  <si>
    <t>43</t>
  </si>
  <si>
    <t>36</t>
  </si>
  <si>
    <t>008</t>
  </si>
  <si>
    <t>Quintero</t>
  </si>
  <si>
    <t>40</t>
  </si>
  <si>
    <t>204</t>
  </si>
  <si>
    <t>42</t>
  </si>
  <si>
    <t>010</t>
  </si>
  <si>
    <t>Immingham</t>
  </si>
  <si>
    <t>15</t>
  </si>
  <si>
    <t>Fuel Oil</t>
  </si>
  <si>
    <t>V022</t>
  </si>
  <si>
    <t>44</t>
  </si>
  <si>
    <t>17</t>
  </si>
  <si>
    <t>206</t>
  </si>
  <si>
    <t>224</t>
  </si>
  <si>
    <t>10</t>
  </si>
  <si>
    <t>HSFO</t>
  </si>
  <si>
    <t>Naples</t>
  </si>
  <si>
    <t>38</t>
  </si>
  <si>
    <t>Aljalaa</t>
  </si>
  <si>
    <t>20</t>
  </si>
  <si>
    <t>Yanbu</t>
  </si>
  <si>
    <t>45</t>
  </si>
  <si>
    <t>16</t>
  </si>
  <si>
    <t>218</t>
  </si>
  <si>
    <t>225</t>
  </si>
  <si>
    <t>61</t>
  </si>
  <si>
    <t>Slurry Oil</t>
  </si>
  <si>
    <t>46</t>
  </si>
  <si>
    <t>192</t>
  </si>
  <si>
    <t>Fujairah</t>
  </si>
  <si>
    <t>21</t>
  </si>
  <si>
    <t>HSFO 380 CST</t>
  </si>
  <si>
    <t>Charles Hearon</t>
  </si>
  <si>
    <t>75</t>
  </si>
  <si>
    <t>LSFO</t>
  </si>
  <si>
    <t>23</t>
  </si>
  <si>
    <t>VGO</t>
  </si>
  <si>
    <t>Kawasaki</t>
  </si>
  <si>
    <t>Hamburg</t>
  </si>
  <si>
    <t>25</t>
  </si>
  <si>
    <t>66</t>
  </si>
  <si>
    <t>76</t>
  </si>
  <si>
    <t>Duri Crude</t>
  </si>
  <si>
    <t>Bullen Bay</t>
  </si>
  <si>
    <t>31</t>
  </si>
  <si>
    <t>CBFS</t>
  </si>
  <si>
    <t>SPT Explorer</t>
  </si>
  <si>
    <t>Bajo Grande</t>
  </si>
  <si>
    <t>27</t>
  </si>
  <si>
    <t>28</t>
  </si>
  <si>
    <t>004</t>
  </si>
  <si>
    <t>Rang Dong</t>
  </si>
  <si>
    <t>29</t>
  </si>
  <si>
    <t>67</t>
  </si>
  <si>
    <t>Corpus Chisti</t>
  </si>
  <si>
    <t>30</t>
  </si>
  <si>
    <t>Kikuma</t>
  </si>
  <si>
    <t>Skikda</t>
  </si>
  <si>
    <t>80</t>
  </si>
  <si>
    <t>Port Dickson</t>
  </si>
  <si>
    <t>HSVGO</t>
  </si>
  <si>
    <t>Klaipeda</t>
  </si>
  <si>
    <t>Milford Haven</t>
  </si>
  <si>
    <t>Galveston</t>
  </si>
  <si>
    <t>New Mangalore</t>
  </si>
  <si>
    <t>LSSRFO</t>
  </si>
  <si>
    <t>Fuel Oil 1</t>
  </si>
  <si>
    <t>Malta</t>
  </si>
  <si>
    <t>82</t>
  </si>
  <si>
    <t>69</t>
  </si>
  <si>
    <t>Tanjung Pelapas</t>
  </si>
  <si>
    <t>Ningbo</t>
  </si>
  <si>
    <t>Sriracha, Thailand</t>
  </si>
  <si>
    <t>48</t>
  </si>
  <si>
    <t xml:space="preserve">Fuel Oil </t>
  </si>
  <si>
    <t>LSVGO</t>
  </si>
  <si>
    <t>85</t>
  </si>
  <si>
    <t>Sydney</t>
  </si>
  <si>
    <t>Mailiao</t>
  </si>
  <si>
    <t>Rabi Blend</t>
  </si>
  <si>
    <t>140</t>
  </si>
  <si>
    <t>Point Tupper</t>
  </si>
  <si>
    <t>Agioi Theodoroi</t>
  </si>
  <si>
    <t>038</t>
  </si>
  <si>
    <t>322</t>
  </si>
  <si>
    <t>CCNO</t>
  </si>
  <si>
    <t>141</t>
  </si>
  <si>
    <t>Mamonal</t>
  </si>
  <si>
    <t>HSFO 380CST</t>
  </si>
  <si>
    <t>Whitegate</t>
  </si>
  <si>
    <t>01</t>
  </si>
  <si>
    <t>Sakai</t>
  </si>
  <si>
    <t>323</t>
  </si>
  <si>
    <t xml:space="preserve">HSFO </t>
  </si>
  <si>
    <t>3</t>
  </si>
  <si>
    <t>Seria</t>
  </si>
  <si>
    <t>St. Eustatius</t>
  </si>
  <si>
    <t>Qingdao, China</t>
  </si>
  <si>
    <t>Pasir Gudang</t>
  </si>
  <si>
    <t>Kashima</t>
  </si>
  <si>
    <t>050</t>
  </si>
  <si>
    <t>34</t>
  </si>
  <si>
    <t>Cendor</t>
  </si>
  <si>
    <t>37</t>
  </si>
  <si>
    <t>BM Bonanza</t>
  </si>
  <si>
    <t>104</t>
  </si>
  <si>
    <t>35</t>
  </si>
  <si>
    <t>Miss Marilena</t>
  </si>
  <si>
    <t>Durban</t>
  </si>
  <si>
    <t>Muanda</t>
  </si>
  <si>
    <t>105</t>
  </si>
  <si>
    <t>Kanokawa</t>
  </si>
  <si>
    <t>Napo Crude</t>
  </si>
  <si>
    <t>Esmeraldas</t>
  </si>
  <si>
    <t>54</t>
  </si>
  <si>
    <t>Riverhead</t>
  </si>
  <si>
    <t>Sillamae</t>
  </si>
  <si>
    <t>Los Angeles</t>
  </si>
  <si>
    <t>Bullen Bay, Curacao</t>
  </si>
  <si>
    <t>Dulang</t>
  </si>
  <si>
    <t>Pulau Bukom</t>
  </si>
  <si>
    <t>101</t>
  </si>
  <si>
    <t>Shaminder Rahil</t>
  </si>
  <si>
    <t>Sikka</t>
  </si>
  <si>
    <t>Murmansk</t>
  </si>
  <si>
    <t>Tanjung Pelepas</t>
  </si>
  <si>
    <t>St.Rose</t>
  </si>
  <si>
    <t>Thailand</t>
  </si>
  <si>
    <t>Pink</t>
  </si>
  <si>
    <t>9</t>
  </si>
  <si>
    <t>Richard Bloss</t>
  </si>
  <si>
    <t>MT Ghibli</t>
  </si>
  <si>
    <t>Puerto Miranda</t>
  </si>
  <si>
    <t>RMG 380 CST</t>
  </si>
  <si>
    <t>Genmar Revenge</t>
  </si>
  <si>
    <t>Dwight Tompkins</t>
  </si>
  <si>
    <t>Josefa Camejo</t>
  </si>
  <si>
    <t>196</t>
  </si>
  <si>
    <t>Tranmere</t>
  </si>
  <si>
    <t>OSG</t>
  </si>
  <si>
    <t>CPO sweden</t>
  </si>
  <si>
    <t>4</t>
  </si>
  <si>
    <t>New Orleans</t>
  </si>
  <si>
    <t>Ravenna</t>
  </si>
  <si>
    <t>Gamba</t>
  </si>
  <si>
    <t>(BP)G. Harriet</t>
  </si>
  <si>
    <t>BP</t>
  </si>
  <si>
    <t>Boscan Crude</t>
  </si>
  <si>
    <t>Shinano(STS)</t>
  </si>
  <si>
    <t>Haldia</t>
  </si>
  <si>
    <t>FR8 Pride</t>
  </si>
  <si>
    <t>HS VGO</t>
  </si>
  <si>
    <t>Overseas Yellowstone</t>
  </si>
  <si>
    <t>09</t>
  </si>
  <si>
    <t>MR MANAGEMENT K/S</t>
  </si>
  <si>
    <t>Torm</t>
  </si>
  <si>
    <t>Scorpio</t>
  </si>
  <si>
    <t>Nord strength</t>
  </si>
  <si>
    <t>70</t>
  </si>
  <si>
    <t>MT Despina</t>
  </si>
  <si>
    <t>Gibraltar</t>
  </si>
  <si>
    <t>ETC Isis</t>
  </si>
  <si>
    <t>Oren Friedman</t>
  </si>
  <si>
    <t>Cape Esmeralda</t>
  </si>
  <si>
    <t>MT Senatore</t>
  </si>
  <si>
    <t>Ilaria Causa</t>
  </si>
  <si>
    <t>USA</t>
  </si>
  <si>
    <t>Rob Hughes</t>
  </si>
  <si>
    <t>Lake Charles</t>
  </si>
  <si>
    <t>150</t>
  </si>
  <si>
    <t>Zaliv Vostok</t>
  </si>
  <si>
    <t>127</t>
  </si>
  <si>
    <t>Sanko Venture</t>
  </si>
  <si>
    <t>Aqualiberty</t>
  </si>
  <si>
    <t>Marsa Al Hariga</t>
  </si>
  <si>
    <t>Zhanjiang</t>
  </si>
  <si>
    <t>39</t>
  </si>
  <si>
    <t>Mare Oriens</t>
  </si>
  <si>
    <t>Dilong Spirit</t>
  </si>
  <si>
    <t>Gamba, Gabon</t>
  </si>
  <si>
    <t>Cherry Point</t>
  </si>
  <si>
    <t>64</t>
  </si>
  <si>
    <t>58</t>
  </si>
  <si>
    <t>Chim Sao Crude</t>
  </si>
  <si>
    <t>Cape Bari</t>
  </si>
  <si>
    <t>253</t>
  </si>
  <si>
    <t>Dulang Crude</t>
  </si>
  <si>
    <t>108</t>
  </si>
  <si>
    <t>Skaw</t>
  </si>
  <si>
    <t>Ashkini Spirit</t>
  </si>
  <si>
    <t>St. Charles</t>
  </si>
  <si>
    <t>Jose Terminal</t>
  </si>
  <si>
    <t>Cinta Crude</t>
  </si>
  <si>
    <t>Mizushima</t>
  </si>
  <si>
    <t>14</t>
  </si>
  <si>
    <t>Anil Thomas</t>
  </si>
  <si>
    <t>126</t>
  </si>
  <si>
    <t>Birla</t>
  </si>
  <si>
    <t>Satya Paravastu</t>
  </si>
  <si>
    <t>109</t>
  </si>
  <si>
    <t>05</t>
  </si>
  <si>
    <t>Laizhou</t>
  </si>
  <si>
    <t>04</t>
  </si>
  <si>
    <t>Lavera</t>
  </si>
  <si>
    <t>60</t>
  </si>
  <si>
    <t>07</t>
  </si>
  <si>
    <t>Santan</t>
  </si>
  <si>
    <t>Chiba</t>
  </si>
  <si>
    <t>Rich Duke</t>
  </si>
  <si>
    <t>Kareela Spirit</t>
  </si>
  <si>
    <t>163</t>
  </si>
  <si>
    <t>Fuel oil</t>
  </si>
  <si>
    <t>SW Pass</t>
  </si>
  <si>
    <t>Yombo</t>
  </si>
  <si>
    <t>Songa Eagle</t>
  </si>
  <si>
    <t>Retno Muninggar</t>
  </si>
  <si>
    <t>Joseph B. Samon</t>
  </si>
  <si>
    <t>08</t>
  </si>
  <si>
    <t xml:space="preserve">Nile Blend </t>
  </si>
  <si>
    <t>Lady Cordelia</t>
  </si>
  <si>
    <t>111</t>
  </si>
  <si>
    <t>Longkou</t>
  </si>
  <si>
    <t>Hellespont Tatina</t>
  </si>
  <si>
    <t>93</t>
  </si>
  <si>
    <t>cancelled</t>
  </si>
  <si>
    <t>ETC Ramsis</t>
  </si>
  <si>
    <t>7</t>
  </si>
  <si>
    <t>Rabi Crude</t>
  </si>
  <si>
    <t>68</t>
  </si>
  <si>
    <t>174</t>
  </si>
  <si>
    <t>Angsi Terminal</t>
  </si>
  <si>
    <t>Dulang marine terminal</t>
  </si>
  <si>
    <t>Pascagola</t>
  </si>
  <si>
    <t>Peregrino Crude</t>
  </si>
  <si>
    <t>South Riding Point</t>
  </si>
  <si>
    <t>Peregrino Crude Oil</t>
  </si>
  <si>
    <t>Qingdao</t>
  </si>
  <si>
    <t>63</t>
  </si>
  <si>
    <t>Zaliv Baikal</t>
  </si>
  <si>
    <t>Axel Spirit</t>
  </si>
  <si>
    <t>Peregrino crude oil</t>
  </si>
  <si>
    <t>Paulsboro</t>
  </si>
  <si>
    <t>155</t>
  </si>
  <si>
    <t>Asian Spirit</t>
  </si>
  <si>
    <t>Castilla Crude</t>
  </si>
  <si>
    <t>Covenas</t>
  </si>
  <si>
    <t>Karavas</t>
  </si>
  <si>
    <t>Prasad Raghvan</t>
  </si>
  <si>
    <t>Anett Belhazi</t>
  </si>
  <si>
    <t>Songa Diamond</t>
  </si>
  <si>
    <t>Molasses</t>
  </si>
  <si>
    <t>Montreal</t>
  </si>
  <si>
    <t>Iblea</t>
  </si>
  <si>
    <t>Dubai Attraction</t>
  </si>
  <si>
    <t>Cape Egmont</t>
  </si>
  <si>
    <t>London</t>
  </si>
  <si>
    <t>Sriram Hari Sarma</t>
  </si>
  <si>
    <t>157</t>
  </si>
  <si>
    <t>013</t>
  </si>
  <si>
    <t>LR1</t>
  </si>
  <si>
    <t>Kyeema Spirit</t>
  </si>
  <si>
    <t>65</t>
  </si>
  <si>
    <t>03</t>
  </si>
  <si>
    <t>74</t>
  </si>
  <si>
    <t>LR2</t>
  </si>
  <si>
    <t>Chim Sao</t>
  </si>
  <si>
    <t>Santa Panagia</t>
  </si>
  <si>
    <t>V8</t>
  </si>
  <si>
    <t>Antwerp</t>
  </si>
  <si>
    <t>Freeport</t>
  </si>
  <si>
    <t>5</t>
  </si>
  <si>
    <t>Iskmati Spirit</t>
  </si>
  <si>
    <t>Luanda</t>
  </si>
  <si>
    <t>327</t>
  </si>
  <si>
    <t>Fawley</t>
  </si>
  <si>
    <t>Barcelona</t>
  </si>
  <si>
    <t>Gothenburg</t>
  </si>
  <si>
    <t>Crude Oil</t>
  </si>
  <si>
    <t>71</t>
  </si>
  <si>
    <t>02</t>
  </si>
  <si>
    <t>Tanjung Bin</t>
  </si>
  <si>
    <t>Cape Bastia</t>
  </si>
  <si>
    <t>06</t>
  </si>
  <si>
    <t>MR</t>
  </si>
  <si>
    <t>Chemicals</t>
  </si>
  <si>
    <t>Merey Crude</t>
  </si>
  <si>
    <t>Puerto La Cruz</t>
  </si>
  <si>
    <t>Freeport Tx</t>
  </si>
  <si>
    <t xml:space="preserve">Songa Hawk </t>
  </si>
  <si>
    <t>Philadelphia</t>
  </si>
  <si>
    <t>Vanino, Russia</t>
  </si>
  <si>
    <t>Kiire</t>
  </si>
  <si>
    <t>Atlantic Symphony</t>
  </si>
  <si>
    <t>Port Klang</t>
  </si>
  <si>
    <t>Cotonou</t>
  </si>
  <si>
    <t>Malmo</t>
  </si>
  <si>
    <t>Tianlong Spirit</t>
  </si>
  <si>
    <t>St.Charles</t>
  </si>
  <si>
    <t>Paul Roberts</t>
  </si>
  <si>
    <t>Sloman Hera</t>
  </si>
  <si>
    <t>Bilbao</t>
  </si>
  <si>
    <t>Jiaolong Spirit</t>
  </si>
  <si>
    <t>78</t>
  </si>
  <si>
    <t>53</t>
  </si>
  <si>
    <t>005</t>
  </si>
  <si>
    <t>FPSO Peregrino</t>
  </si>
  <si>
    <t>Sloman Herakles</t>
  </si>
  <si>
    <t>Ruby Crude</t>
  </si>
  <si>
    <t>Curacao</t>
  </si>
  <si>
    <t>VGO 1</t>
  </si>
  <si>
    <t>RBDPO</t>
  </si>
  <si>
    <t>Savannah</t>
  </si>
  <si>
    <t>Atlantic Jupiter</t>
  </si>
  <si>
    <t>Belawan</t>
  </si>
  <si>
    <t xml:space="preserve">Aframax Riviera </t>
  </si>
  <si>
    <t>LSSR</t>
  </si>
  <si>
    <t>Richmond, CA</t>
  </si>
  <si>
    <t>98</t>
  </si>
  <si>
    <t xml:space="preserve">St Eustatius </t>
  </si>
  <si>
    <t>Zenith Spirit</t>
  </si>
  <si>
    <t>Stena Penguin</t>
  </si>
  <si>
    <t>Shashi Yadav</t>
  </si>
  <si>
    <t>Linggi</t>
  </si>
  <si>
    <t>Tallin</t>
  </si>
  <si>
    <t>96</t>
  </si>
  <si>
    <t>Cape Daly</t>
  </si>
  <si>
    <t>Fortaleza</t>
  </si>
  <si>
    <t>DHT Sophie</t>
  </si>
  <si>
    <t>DCO</t>
  </si>
  <si>
    <t>Cape Bonny</t>
  </si>
  <si>
    <t>Kirre</t>
  </si>
  <si>
    <t>Giles Gardner</t>
  </si>
  <si>
    <t>Ganges Spirit</t>
  </si>
  <si>
    <t>Evan Aldrich</t>
  </si>
  <si>
    <t>St Eustatius</t>
  </si>
  <si>
    <t>UK</t>
  </si>
  <si>
    <t>Muroran</t>
  </si>
  <si>
    <t>As Ophelia</t>
  </si>
  <si>
    <t>8</t>
  </si>
  <si>
    <t>Stena Superior</t>
  </si>
  <si>
    <t>Esther Spirit</t>
  </si>
  <si>
    <t>164</t>
  </si>
  <si>
    <t>Khawar</t>
  </si>
  <si>
    <t>Pascagoula, USA</t>
  </si>
  <si>
    <t>Alan Ong</t>
  </si>
  <si>
    <t>Torm Ingeborg</t>
  </si>
  <si>
    <t>Nave Cielo</t>
  </si>
  <si>
    <t>Fuel Oil 380 CST</t>
  </si>
  <si>
    <t>ACS Bright</t>
  </si>
  <si>
    <t>Marsaxlokk</t>
  </si>
  <si>
    <t>Duri Crude Oil</t>
  </si>
  <si>
    <t>86</t>
  </si>
  <si>
    <t>Chim Sao Terminal</t>
  </si>
  <si>
    <t>Alpine Liberty</t>
  </si>
  <si>
    <t>57</t>
  </si>
  <si>
    <t>Tianjin</t>
  </si>
  <si>
    <t>ETC ISIS</t>
  </si>
  <si>
    <t>Kaohsiung</t>
  </si>
  <si>
    <t>BM Breeze</t>
  </si>
  <si>
    <t>Megacore Honami</t>
  </si>
  <si>
    <t>Songa Winds</t>
  </si>
  <si>
    <t>Sandakan</t>
  </si>
  <si>
    <t>166</t>
  </si>
  <si>
    <t>Freeport Bahamas</t>
  </si>
  <si>
    <t>Afra Laurel</t>
  </si>
  <si>
    <t>San Saba</t>
  </si>
  <si>
    <t>Muuga</t>
  </si>
  <si>
    <t>Norco</t>
  </si>
  <si>
    <t>HSSR</t>
  </si>
  <si>
    <t>Stamford</t>
  </si>
  <si>
    <t>British Explorer</t>
  </si>
  <si>
    <t>Sabine</t>
  </si>
  <si>
    <t>Atlantic Sirius</t>
  </si>
  <si>
    <t>Afra Willow</t>
  </si>
  <si>
    <t>035</t>
  </si>
  <si>
    <t>RBD Palm Oil</t>
  </si>
  <si>
    <t>Kastav</t>
  </si>
  <si>
    <t>Rajesh Baran</t>
  </si>
  <si>
    <t>CPO</t>
  </si>
  <si>
    <t>Sarroch</t>
  </si>
  <si>
    <t>Noumea</t>
  </si>
  <si>
    <t>DSD</t>
  </si>
  <si>
    <t xml:space="preserve">Singapore </t>
  </si>
  <si>
    <t>ETC RAMSIS</t>
  </si>
  <si>
    <t>NAVE CIELO</t>
  </si>
  <si>
    <t>Afra Oak</t>
  </si>
  <si>
    <t>040</t>
  </si>
  <si>
    <t>Stavanger Blossom</t>
  </si>
  <si>
    <t>Tarragona</t>
  </si>
  <si>
    <t>Aframax Rio</t>
  </si>
  <si>
    <t>PACIFIC SKY</t>
  </si>
  <si>
    <t>Liverpool</t>
  </si>
  <si>
    <t>019</t>
  </si>
  <si>
    <t>AFRA WILLOW</t>
  </si>
  <si>
    <t>Bareilly</t>
  </si>
  <si>
    <t>San Fransisco</t>
  </si>
  <si>
    <t>Afra Hawthorn</t>
  </si>
  <si>
    <t>James Markham</t>
  </si>
  <si>
    <t>Sloman Hermes</t>
  </si>
  <si>
    <t>Torm Valborg</t>
  </si>
  <si>
    <t>Mesaieed</t>
  </si>
  <si>
    <t>085</t>
  </si>
  <si>
    <t>110</t>
  </si>
  <si>
    <t>112</t>
  </si>
  <si>
    <t>Fuel Oil 2</t>
  </si>
  <si>
    <t>Khawar Shafiq</t>
  </si>
  <si>
    <t>TK006</t>
  </si>
  <si>
    <t>Chevron</t>
  </si>
  <si>
    <t>North Fighter</t>
  </si>
  <si>
    <t>DUMAI</t>
  </si>
  <si>
    <t>72</t>
  </si>
  <si>
    <t>KARAVAS</t>
  </si>
  <si>
    <t>Jyotish Nair</t>
  </si>
  <si>
    <t>Cape Baxley</t>
  </si>
  <si>
    <t>50</t>
  </si>
  <si>
    <t>018</t>
  </si>
  <si>
    <t>Hellespont Challenger</t>
  </si>
  <si>
    <t>Taman</t>
  </si>
  <si>
    <t>Riverside</t>
  </si>
  <si>
    <t>Cartagena</t>
  </si>
  <si>
    <t>Chemical Aquarius</t>
  </si>
  <si>
    <t>Nipah, Indonesia</t>
  </si>
  <si>
    <t>Kanpur</t>
  </si>
  <si>
    <t>Baton Rouge</t>
  </si>
  <si>
    <t>125</t>
  </si>
  <si>
    <t>Vung Tau</t>
  </si>
  <si>
    <t>Castellon</t>
  </si>
  <si>
    <t>Pyongtaek</t>
  </si>
  <si>
    <t>Alexandria</t>
  </si>
  <si>
    <t>Aframax Riviera</t>
  </si>
  <si>
    <t>LCO</t>
  </si>
  <si>
    <t>Lome</t>
  </si>
  <si>
    <t>V20</t>
  </si>
  <si>
    <t>Rebecca Schulte</t>
  </si>
  <si>
    <t>Pecos</t>
  </si>
  <si>
    <t>Sara Stromblad</t>
  </si>
  <si>
    <t>Ust Luga</t>
  </si>
  <si>
    <t>Chorpus Christi</t>
  </si>
  <si>
    <t>Novorossiysk</t>
  </si>
  <si>
    <t>DURI CRUDE OIL</t>
  </si>
  <si>
    <t>Green Point</t>
  </si>
  <si>
    <t>Guam</t>
  </si>
  <si>
    <t>115</t>
  </si>
  <si>
    <t>Alfredo Massango</t>
  </si>
  <si>
    <t>Overseas Reymar</t>
  </si>
  <si>
    <t>161</t>
  </si>
  <si>
    <t>Ultranav</t>
  </si>
  <si>
    <t>Chittagong</t>
  </si>
  <si>
    <t xml:space="preserve">Ulsan </t>
  </si>
  <si>
    <t>EVA SCHULTE</t>
  </si>
  <si>
    <t>Nave Constellation</t>
  </si>
  <si>
    <t>114</t>
  </si>
  <si>
    <t>Erica Edvardsson</t>
  </si>
  <si>
    <t>Furuholmen</t>
  </si>
  <si>
    <t>Stena Supreme</t>
  </si>
  <si>
    <t>Tallinn, Estonia</t>
  </si>
  <si>
    <t>AFRA OAK</t>
  </si>
  <si>
    <t>Siew Siew</t>
  </si>
  <si>
    <t>StenaWeco</t>
  </si>
  <si>
    <t>RPO</t>
  </si>
  <si>
    <t>Paranagua</t>
  </si>
  <si>
    <t>Kronborg</t>
  </si>
  <si>
    <t>Lavrion</t>
  </si>
  <si>
    <t>Algeciras</t>
  </si>
  <si>
    <t>RSPO</t>
  </si>
  <si>
    <t>RIVERSIDE</t>
  </si>
  <si>
    <t>TGT Crude Oil</t>
  </si>
  <si>
    <t>Sonangol Kalandula</t>
  </si>
  <si>
    <t>Shamrock Jupiter</t>
  </si>
  <si>
    <t>Diluted Crude Oil</t>
  </si>
  <si>
    <t>Kemaman</t>
  </si>
  <si>
    <t>Princimar</t>
  </si>
  <si>
    <t>Nave Cosmos</t>
  </si>
  <si>
    <t>Rabi Blend Crude</t>
  </si>
  <si>
    <t>Merey Crude Oil</t>
  </si>
  <si>
    <t>106</t>
  </si>
  <si>
    <t>Balakrusnan</t>
  </si>
  <si>
    <t>160</t>
  </si>
  <si>
    <t>Augusta</t>
  </si>
  <si>
    <t>China</t>
  </si>
  <si>
    <t>51</t>
  </si>
  <si>
    <t>Boscan Crude Oil</t>
  </si>
  <si>
    <t>Donges</t>
  </si>
  <si>
    <t>Sichem Hawk</t>
  </si>
  <si>
    <t>Stena President</t>
  </si>
  <si>
    <t>Sungai Linggi</t>
  </si>
  <si>
    <t>Pyeongtaek</t>
  </si>
  <si>
    <t>Huelva</t>
  </si>
  <si>
    <t>131</t>
  </si>
  <si>
    <t>Stena Weco</t>
  </si>
  <si>
    <t>Elaine Tay</t>
  </si>
  <si>
    <t>Stride</t>
  </si>
  <si>
    <t>Sonangol Huila</t>
  </si>
  <si>
    <t xml:space="preserve">US Gulf </t>
  </si>
  <si>
    <t>Mare Tirrenum</t>
  </si>
  <si>
    <t>Martin Skals Stampe</t>
  </si>
  <si>
    <t>Sonangol Kizomba</t>
  </si>
  <si>
    <t>Pacific Dawn</t>
  </si>
  <si>
    <t>V07</t>
  </si>
  <si>
    <t>Stena Perros</t>
  </si>
  <si>
    <t>Jermaine Tjua</t>
  </si>
  <si>
    <t>Richmond</t>
  </si>
  <si>
    <t>Stenaweco Venture</t>
  </si>
  <si>
    <t>Genmar Compatriot</t>
  </si>
  <si>
    <t>Paul Kegelman</t>
  </si>
  <si>
    <t>Amorina</t>
  </si>
  <si>
    <t>Cape Brindisi</t>
  </si>
  <si>
    <t>Nave Universe</t>
  </si>
  <si>
    <t>Sonangol Porto Amboim</t>
  </si>
  <si>
    <t>Boscan CO</t>
  </si>
  <si>
    <t>Songa Topaz</t>
  </si>
  <si>
    <t>120</t>
  </si>
  <si>
    <t>Sichem Eagle</t>
  </si>
  <si>
    <t>Songa Opal</t>
  </si>
  <si>
    <t>59</t>
  </si>
  <si>
    <t>Stena Primorsk</t>
  </si>
  <si>
    <t>Batumi</t>
  </si>
  <si>
    <t>Songa Challenge</t>
  </si>
  <si>
    <t>Kingston</t>
  </si>
  <si>
    <t>Stena Bulk</t>
  </si>
  <si>
    <t>Susan Lee</t>
  </si>
  <si>
    <t>Asia</t>
  </si>
  <si>
    <t>Shawn Sandhu</t>
  </si>
  <si>
    <t>Songa Peace</t>
  </si>
  <si>
    <t>Eleusis</t>
  </si>
  <si>
    <t>Jermaine Tuja</t>
  </si>
  <si>
    <t>121</t>
  </si>
  <si>
    <t>Andrew Turner</t>
  </si>
  <si>
    <t>Trieste</t>
  </si>
  <si>
    <t>025</t>
  </si>
  <si>
    <t>165</t>
  </si>
  <si>
    <t>Sentinel Spirit</t>
  </si>
  <si>
    <t>SLC</t>
  </si>
  <si>
    <t>Everhard Schulte</t>
  </si>
  <si>
    <t>HMM</t>
  </si>
  <si>
    <t>Vadinar</t>
  </si>
  <si>
    <t>BSS Force</t>
  </si>
  <si>
    <t>Nave Polaris</t>
  </si>
  <si>
    <t>Tarbet Spirit</t>
  </si>
  <si>
    <t>Ellie Smallwood</t>
  </si>
  <si>
    <t>Johan Zander</t>
  </si>
  <si>
    <t>Johan Jawert</t>
  </si>
  <si>
    <t>Brofjorden</t>
  </si>
  <si>
    <t>Lubuk Gaung</t>
  </si>
  <si>
    <t>Miguel Barria</t>
  </si>
  <si>
    <t>Ariane</t>
  </si>
  <si>
    <t xml:space="preserve">Houston </t>
  </si>
  <si>
    <t>Strait Run Residue</t>
  </si>
  <si>
    <t>Eva Schulte</t>
  </si>
  <si>
    <t>Montestena</t>
  </si>
  <si>
    <t>Mugga</t>
  </si>
  <si>
    <t>Taman, Russia</t>
  </si>
  <si>
    <t>Puerto Cortes</t>
  </si>
  <si>
    <t>St Charles</t>
  </si>
  <si>
    <t>Sira</t>
  </si>
  <si>
    <t>Pembroke</t>
  </si>
  <si>
    <t>62</t>
  </si>
  <si>
    <t>Leo Bakaric</t>
  </si>
  <si>
    <t>HSFO1</t>
  </si>
  <si>
    <t>Navig8 faith</t>
  </si>
  <si>
    <t>Navigator Spirit</t>
  </si>
  <si>
    <t>Navig8 Strength</t>
  </si>
  <si>
    <t>Arzew</t>
  </si>
  <si>
    <t>56</t>
  </si>
  <si>
    <t>V8 Stealth</t>
  </si>
  <si>
    <t xml:space="preserve">Su Tu Den Crude </t>
  </si>
  <si>
    <t>123</t>
  </si>
  <si>
    <t>Silver Valerie</t>
  </si>
  <si>
    <t>Brake</t>
  </si>
  <si>
    <t>168</t>
  </si>
  <si>
    <t>137</t>
  </si>
  <si>
    <t>Hawaii</t>
  </si>
  <si>
    <t>Castellon, Spain</t>
  </si>
  <si>
    <t>Overseas Pearlmar</t>
  </si>
  <si>
    <t>Leyla K</t>
  </si>
  <si>
    <t>Jerman Tuja</t>
  </si>
  <si>
    <t>Manbir Waraich</t>
  </si>
  <si>
    <t>79</t>
  </si>
  <si>
    <t>Julieta</t>
  </si>
  <si>
    <t>Boscan</t>
  </si>
  <si>
    <t>Koch</t>
  </si>
  <si>
    <t>Godavari Spirit</t>
  </si>
  <si>
    <t>UST Luga</t>
  </si>
  <si>
    <t>94</t>
  </si>
  <si>
    <t>Mare Siculum</t>
  </si>
  <si>
    <t>San Francisco</t>
  </si>
  <si>
    <t>V8 Stealth II</t>
  </si>
  <si>
    <t>Moon lady</t>
  </si>
  <si>
    <t>Bobby Keeney</t>
  </si>
  <si>
    <t>Free Port</t>
  </si>
  <si>
    <t>Blackcomb Spirit</t>
  </si>
  <si>
    <t>Nakhodka</t>
  </si>
  <si>
    <t>Yue Ting Chew</t>
  </si>
  <si>
    <t>Tarjun</t>
  </si>
  <si>
    <t>Sonangol Rangel</t>
  </si>
  <si>
    <t>Alqadisia</t>
  </si>
  <si>
    <t>African Spirit</t>
  </si>
  <si>
    <t>118</t>
  </si>
  <si>
    <t>San Lorenzo</t>
  </si>
  <si>
    <t>Bremen</t>
  </si>
  <si>
    <t>Etame Terminal</t>
  </si>
  <si>
    <t>138</t>
  </si>
  <si>
    <t>Afra oak</t>
  </si>
  <si>
    <t>Drepanos</t>
  </si>
  <si>
    <t>Sonangol Namibe</t>
  </si>
  <si>
    <t>Abidjan</t>
  </si>
  <si>
    <t xml:space="preserve">Freeport </t>
  </si>
  <si>
    <t>Caribbean Galaxy</t>
  </si>
  <si>
    <t>Whistler Spirit</t>
  </si>
  <si>
    <t>Jose</t>
  </si>
  <si>
    <t>Ayman Tahir</t>
  </si>
  <si>
    <t>Etame Crude</t>
  </si>
  <si>
    <t>DCO Crude Oil</t>
  </si>
  <si>
    <t xml:space="preserve">New York </t>
  </si>
  <si>
    <t>Yue Thing Chew</t>
  </si>
  <si>
    <t>FPSO Perigrino</t>
  </si>
  <si>
    <t>S.R. Residue</t>
  </si>
  <si>
    <t>Ruwais</t>
  </si>
  <si>
    <t>Carpe Diem II</t>
  </si>
  <si>
    <t>Prabu Raja Gopal</t>
  </si>
  <si>
    <t>Overseas Athens</t>
  </si>
  <si>
    <t>Julieta G Diaz</t>
  </si>
  <si>
    <t>Afra laurel</t>
  </si>
  <si>
    <t>Nynashamn</t>
  </si>
  <si>
    <t>Peak Spirit</t>
  </si>
  <si>
    <t>V01</t>
  </si>
  <si>
    <t>Kailash C. Joshi</t>
  </si>
  <si>
    <t>Port Arthur</t>
  </si>
  <si>
    <t>Stenabulk</t>
  </si>
  <si>
    <t>92</t>
  </si>
  <si>
    <t>113</t>
  </si>
  <si>
    <t>Doba Blend Crude</t>
  </si>
  <si>
    <t>kome kribi</t>
  </si>
  <si>
    <t>King Duncan</t>
  </si>
  <si>
    <t>Ventspils</t>
  </si>
  <si>
    <t>Penara Terminal</t>
  </si>
  <si>
    <t>Silver Gwen</t>
  </si>
  <si>
    <t>102</t>
  </si>
  <si>
    <t xml:space="preserve">Corpus Christi </t>
  </si>
  <si>
    <t>Sonangol Kassanje</t>
  </si>
  <si>
    <t>Frio</t>
  </si>
  <si>
    <t>Kome Kribi</t>
  </si>
  <si>
    <t>Dalian</t>
  </si>
  <si>
    <t>Sri Ram Hari Sarma</t>
  </si>
  <si>
    <t>Elena Souli</t>
  </si>
  <si>
    <t>132</t>
  </si>
  <si>
    <t>S W Pass</t>
  </si>
  <si>
    <t>Ankur Aggarwal</t>
  </si>
  <si>
    <t>Salina Cruz</t>
  </si>
  <si>
    <t>Silver London</t>
  </si>
  <si>
    <t>Navion Marita</t>
  </si>
  <si>
    <t>Carbon Black Feedstock</t>
  </si>
  <si>
    <t>Kerala</t>
  </si>
  <si>
    <t>83</t>
  </si>
  <si>
    <t xml:space="preserve">Shanghai Dawn </t>
  </si>
  <si>
    <t>Overseas Jademar</t>
  </si>
  <si>
    <t>1501</t>
  </si>
  <si>
    <t>Ningbo Dawn</t>
  </si>
  <si>
    <t>Zhan Jiang</t>
  </si>
  <si>
    <t>RBD Gino Ferretti</t>
  </si>
  <si>
    <t>Histria Tiger</t>
  </si>
  <si>
    <t>Oita</t>
  </si>
  <si>
    <t>Acajutla</t>
  </si>
  <si>
    <t>Galway Spirit</t>
  </si>
  <si>
    <t>Nick Strovolidis</t>
  </si>
  <si>
    <t>King Darius</t>
  </si>
  <si>
    <t>Stena Impression</t>
  </si>
  <si>
    <t>Olein</t>
  </si>
  <si>
    <t>Kanata Spirit</t>
  </si>
  <si>
    <t>Keegan Farley</t>
  </si>
  <si>
    <t xml:space="preserve"> Kanokawa</t>
  </si>
  <si>
    <t>Al Mahfoza</t>
  </si>
  <si>
    <t>Jinzhou</t>
  </si>
  <si>
    <t>Jose Ngunza</t>
  </si>
  <si>
    <t>Songa Coral</t>
  </si>
  <si>
    <t>Dar Blend Crude</t>
  </si>
  <si>
    <t>RBD Anema E Core</t>
  </si>
  <si>
    <t>Shanghai</t>
  </si>
  <si>
    <t>Pinnacle Spirit</t>
  </si>
  <si>
    <t>RMG Fuel Oil</t>
  </si>
  <si>
    <t>BPOI</t>
  </si>
  <si>
    <t xml:space="preserve">SR Residue </t>
  </si>
  <si>
    <t>Blue River</t>
  </si>
  <si>
    <t>ASRFO</t>
  </si>
  <si>
    <t>Antonio Pita</t>
  </si>
  <si>
    <t>Martinez</t>
  </si>
  <si>
    <t>Parikshit Jhaveri</t>
  </si>
  <si>
    <t>Su Tu Den Crude Oil</t>
  </si>
  <si>
    <t>Kandla</t>
  </si>
  <si>
    <t xml:space="preserve">Nord Supreme </t>
  </si>
  <si>
    <t>49</t>
  </si>
  <si>
    <t>Stena Image</t>
  </si>
  <si>
    <t>Red Sea</t>
  </si>
  <si>
    <t>Puma</t>
  </si>
  <si>
    <t>Dong A Triton</t>
  </si>
  <si>
    <t>Maersk Jamnagar</t>
  </si>
  <si>
    <t>Rizhao</t>
  </si>
  <si>
    <t>HSFO 500 CST</t>
  </si>
  <si>
    <t xml:space="preserve">Richmond </t>
  </si>
  <si>
    <t>Banyu Urip</t>
  </si>
  <si>
    <t>Kozmino</t>
  </si>
  <si>
    <t>Palmali</t>
  </si>
  <si>
    <t>144</t>
  </si>
  <si>
    <t>STI Manhattan</t>
  </si>
  <si>
    <t>FO 380 CST</t>
  </si>
  <si>
    <t>Shuaiba</t>
  </si>
  <si>
    <t>Inca</t>
  </si>
  <si>
    <t>Nave Ceilo</t>
  </si>
  <si>
    <t>SIew Siew</t>
  </si>
  <si>
    <t>Navig8 Stealth S.V</t>
  </si>
  <si>
    <t>167</t>
  </si>
  <si>
    <t xml:space="preserve">Boscan </t>
  </si>
  <si>
    <t>Cane Molasses</t>
  </si>
  <si>
    <t>Antwerp, Belgium</t>
  </si>
  <si>
    <t xml:space="preserve">Rabi Blend </t>
  </si>
  <si>
    <t>SR Residue</t>
  </si>
  <si>
    <t>201507</t>
  </si>
  <si>
    <t>Aztec</t>
  </si>
  <si>
    <t>Soyabean Oil</t>
  </si>
  <si>
    <t>VLSFO</t>
  </si>
  <si>
    <t>Karin Mohr</t>
  </si>
  <si>
    <t>Rosario</t>
  </si>
  <si>
    <t>Stena Imperial</t>
  </si>
  <si>
    <t>Pool</t>
  </si>
  <si>
    <t>Songa Crystal</t>
  </si>
  <si>
    <t>Navig8 Europe Ltd</t>
  </si>
  <si>
    <t>Songa Falcon</t>
  </si>
  <si>
    <t>V8 Pool Inc</t>
  </si>
  <si>
    <t>Ruth Schulte</t>
  </si>
  <si>
    <t>Golden Delfina Inc</t>
  </si>
  <si>
    <t>Golden</t>
  </si>
  <si>
    <t>Ocean</t>
  </si>
  <si>
    <t>Navig8 America LLC</t>
  </si>
  <si>
    <t>Nordisle</t>
  </si>
  <si>
    <t>Navig8 Pool Inc</t>
  </si>
  <si>
    <t>Navig8 Chemicals Asia Pte Ltd</t>
  </si>
  <si>
    <t>Songa Pearl</t>
  </si>
  <si>
    <t>Songa Sapphire</t>
  </si>
  <si>
    <t>Songa Ruby</t>
  </si>
  <si>
    <t>Songa Jade</t>
  </si>
  <si>
    <t>Songa Emerald</t>
  </si>
  <si>
    <t>Hellespont Crusader</t>
  </si>
  <si>
    <t>Hellespont Chieftain</t>
  </si>
  <si>
    <t>Hellespont Charger</t>
  </si>
  <si>
    <t>Hellespont Commander</t>
  </si>
  <si>
    <t>Hellespont Centurion</t>
  </si>
  <si>
    <t>Edzard Schulte</t>
  </si>
  <si>
    <t>Erika Schulte</t>
  </si>
  <si>
    <t>Elisalex Schulte</t>
  </si>
  <si>
    <t>Erin Schulte</t>
  </si>
  <si>
    <t>Algoma Hansa</t>
  </si>
  <si>
    <t>Elisabeth Schulte</t>
  </si>
  <si>
    <t>Sloman Hermes 1</t>
  </si>
  <si>
    <t>Intrepid Canada 1</t>
  </si>
  <si>
    <t>Intrepid Republic</t>
  </si>
  <si>
    <t>Chem BullDog</t>
  </si>
  <si>
    <t>MCT Monte Rosa</t>
  </si>
  <si>
    <t>Atlantic Canyon</t>
  </si>
  <si>
    <t>Rudolf Schulte</t>
  </si>
  <si>
    <t>Reinhold Schulte</t>
  </si>
  <si>
    <t>Intrepid Seahawk</t>
  </si>
  <si>
    <t>Gulf Mist</t>
  </si>
  <si>
    <t>Nave Adleramin</t>
  </si>
  <si>
    <t>Ioannis I</t>
  </si>
  <si>
    <t>Zhongji no.1</t>
  </si>
  <si>
    <t>Spar Neptune</t>
  </si>
  <si>
    <t>Bulk</t>
  </si>
  <si>
    <t>E pioneer</t>
  </si>
  <si>
    <t>Chenyang Pioneer</t>
  </si>
  <si>
    <t>High nefeli</t>
  </si>
  <si>
    <t>Chenyang Eminence</t>
  </si>
  <si>
    <t>Zhongji no.2</t>
  </si>
  <si>
    <t>Spar Sirius,</t>
  </si>
  <si>
    <t>Pacific marchioness</t>
  </si>
  <si>
    <t>Spar Cetus</t>
  </si>
  <si>
    <t>Newseas Jade</t>
  </si>
  <si>
    <t>Navig8 stealth</t>
  </si>
  <si>
    <t>Newseas Pearl</t>
  </si>
  <si>
    <t>Miss marina</t>
  </si>
  <si>
    <t>Spar Lyra</t>
  </si>
  <si>
    <t>Navig8 gerakas</t>
  </si>
  <si>
    <t>Spar Draco</t>
  </si>
  <si>
    <t>Omodos</t>
  </si>
  <si>
    <t>Spar Scorpio</t>
  </si>
  <si>
    <t>Ocean princess i</t>
  </si>
  <si>
    <t>Spar Lynx</t>
  </si>
  <si>
    <t>Arendal</t>
  </si>
  <si>
    <t>Spar Taurus</t>
  </si>
  <si>
    <t>Navig8 success</t>
  </si>
  <si>
    <t>Spar Virgo</t>
  </si>
  <si>
    <t>Navig8 loucas</t>
  </si>
  <si>
    <t>Thrush</t>
  </si>
  <si>
    <t>Nave pulsar</t>
  </si>
  <si>
    <t>Melos 53462</t>
  </si>
  <si>
    <t>Nave equinox</t>
  </si>
  <si>
    <t>Spar Gemini</t>
  </si>
  <si>
    <t>Fidelity n</t>
  </si>
  <si>
    <t>Four Mogami</t>
  </si>
  <si>
    <t>Navig8 spirit</t>
  </si>
  <si>
    <t>Imperial Eagle</t>
  </si>
  <si>
    <t>Ocean breeze</t>
  </si>
  <si>
    <t>Pegasus</t>
  </si>
  <si>
    <t>Navig8 strength</t>
  </si>
  <si>
    <t>Cepheus</t>
  </si>
  <si>
    <t>Stealth ii</t>
  </si>
  <si>
    <t>Hercules</t>
  </si>
  <si>
    <t>Tandara spirit</t>
  </si>
  <si>
    <t>D Centaurus</t>
  </si>
  <si>
    <t>Perseus n</t>
  </si>
  <si>
    <t>Pyxis</t>
  </si>
  <si>
    <t>Lobelia</t>
  </si>
  <si>
    <t>Hydrus</t>
  </si>
  <si>
    <t>Star n</t>
  </si>
  <si>
    <t>Four Shinano</t>
  </si>
  <si>
    <t>Chem helen</t>
  </si>
  <si>
    <t>Universal Barcelona</t>
  </si>
  <si>
    <t>Chem nicholas</t>
  </si>
  <si>
    <t>LMZ Pluto</t>
  </si>
  <si>
    <t xml:space="preserve">Hector n </t>
  </si>
  <si>
    <t>Zealand Almere</t>
  </si>
  <si>
    <t>Dukhan 4</t>
  </si>
  <si>
    <t>Zealand Amsterdam</t>
  </si>
  <si>
    <t>Simoa</t>
  </si>
  <si>
    <t>Zealand Rotterdam</t>
  </si>
  <si>
    <t>Yue chi</t>
  </si>
  <si>
    <t>Ibis Bulker</t>
  </si>
  <si>
    <t>Miss claudia</t>
  </si>
  <si>
    <t>Martin</t>
  </si>
  <si>
    <t>Spruce 2</t>
  </si>
  <si>
    <t>Grebe Bulker</t>
  </si>
  <si>
    <t>Jo provel</t>
  </si>
  <si>
    <t>Egret Bulker</t>
  </si>
  <si>
    <t>Nave ariadne</t>
  </si>
  <si>
    <t>Nighthawk</t>
  </si>
  <si>
    <t>Nave cielo</t>
  </si>
  <si>
    <t>Canary</t>
  </si>
  <si>
    <t>Navig8 honor</t>
  </si>
  <si>
    <t>Spar Capella</t>
  </si>
  <si>
    <t>Nave cassiopeia</t>
  </si>
  <si>
    <t>Spar Corona</t>
  </si>
  <si>
    <t>Nave cetus</t>
  </si>
  <si>
    <t>Spar Rigel</t>
  </si>
  <si>
    <t>Nave rigel</t>
  </si>
  <si>
    <t>3Spar Mira</t>
  </si>
  <si>
    <t>Nave atropos</t>
  </si>
  <si>
    <t>Spar Vega</t>
  </si>
  <si>
    <t>Miletus</t>
  </si>
  <si>
    <t>Primo stealth</t>
  </si>
  <si>
    <t>Chang an</t>
  </si>
  <si>
    <t>New Sailing Star</t>
  </si>
  <si>
    <t>Sakura princess</t>
  </si>
  <si>
    <t>Seastar Endurance</t>
  </si>
  <si>
    <t>Sky lady</t>
  </si>
  <si>
    <t>Four Nabucco</t>
  </si>
  <si>
    <t>Angelica schulte</t>
  </si>
  <si>
    <t>Afra hawthorn</t>
  </si>
  <si>
    <t>Afra willow</t>
  </si>
  <si>
    <t>Aframax rio</t>
  </si>
  <si>
    <t>Aframax riviera</t>
  </si>
  <si>
    <t>Aframax river</t>
  </si>
  <si>
    <t>Etc isis</t>
  </si>
  <si>
    <t>Sn olivia</t>
  </si>
  <si>
    <t>Etc ramsis</t>
  </si>
  <si>
    <t>V8 stealth ii</t>
  </si>
  <si>
    <t>V8 stealth</t>
  </si>
  <si>
    <t>Sharp lady</t>
  </si>
  <si>
    <t>Zaliv vostok</t>
  </si>
  <si>
    <t>Phoenix hope</t>
  </si>
  <si>
    <t>Ratna namrata</t>
  </si>
  <si>
    <t>Clio</t>
  </si>
  <si>
    <t>Pacific sky</t>
  </si>
  <si>
    <t>Navig8 pool INC</t>
  </si>
  <si>
    <t>Rate</t>
  </si>
  <si>
    <t>Navig8 Vessel/Address</t>
  </si>
  <si>
    <t>Other Vessel/Address</t>
  </si>
  <si>
    <t>Pic</t>
  </si>
  <si>
    <t>Primary Address (1st Line Only)</t>
  </si>
  <si>
    <t>Primary Address (2nd Line Only)</t>
  </si>
  <si>
    <t>Primary Address (3rd Line Only)</t>
  </si>
  <si>
    <t>Primary Address (4th Line Only)</t>
  </si>
  <si>
    <t>Sing</t>
  </si>
  <si>
    <t>Navig8 Pte Ltd</t>
  </si>
  <si>
    <t>Three Temasek Avenue</t>
  </si>
  <si>
    <t>#25-01, Centennial Tower</t>
  </si>
  <si>
    <t>ST Shipping and Transport Pte Ltd.</t>
  </si>
  <si>
    <t xml:space="preserve">50 Berkeley Street,  </t>
  </si>
  <si>
    <t>London W1J 8HD</t>
  </si>
  <si>
    <t>1 Temasek Avenue # 34-01</t>
  </si>
  <si>
    <t>Millenia  Tower,</t>
  </si>
  <si>
    <t>Deputy Commercial Operations Manager</t>
  </si>
  <si>
    <t>OSG Ship Management, Inc.</t>
  </si>
  <si>
    <t>666 Third Avenue</t>
  </si>
  <si>
    <t>New York, NY, 10017</t>
  </si>
  <si>
    <t>SCI</t>
  </si>
  <si>
    <t>Golden Delfina INC C/O Navig8 Pte Ltd</t>
  </si>
  <si>
    <t>Dwight Tompkins / GMM LLC Operations</t>
  </si>
  <si>
    <t>Tel (212) 763-5627</t>
  </si>
  <si>
    <t>Cell (914) 262-1628</t>
  </si>
  <si>
    <t>Email: operations@gmmllc.us</t>
  </si>
  <si>
    <t>Michael Harradine</t>
  </si>
  <si>
    <t>Essex Shipping Services Ltd</t>
  </si>
  <si>
    <t>E Mail: ops@essexshipping.com</t>
  </si>
  <si>
    <t>Office Tel: +44 (0)1277 200430</t>
  </si>
  <si>
    <t>Mobile: +44 7919 046 051</t>
  </si>
  <si>
    <t>US</t>
  </si>
  <si>
    <t>Mark Minor</t>
  </si>
  <si>
    <t xml:space="preserve">Navig8 America LLC  </t>
  </si>
  <si>
    <t>One Gorham Island Suite 203</t>
  </si>
  <si>
    <t>Westport, CT  06880</t>
  </si>
  <si>
    <t>Juan Ferrer</t>
  </si>
  <si>
    <t>Email:juan.ferrer@stshipping.com</t>
  </si>
  <si>
    <t>Rishab Behl</t>
  </si>
  <si>
    <t>Regional Ops Supdt.</t>
  </si>
  <si>
    <t xml:space="preserve">BP Shipping Limited </t>
  </si>
  <si>
    <t>Regional Voy. Ops Team - Asia Pacific.</t>
  </si>
  <si>
    <t>ops@navig8group.com</t>
  </si>
  <si>
    <t>One Gorham Island, Suite 203</t>
  </si>
  <si>
    <t>Capt.Nicolo`De Caro</t>
  </si>
  <si>
    <t>Operations Department</t>
  </si>
  <si>
    <t>Scorpio Commercial Management, as agents</t>
  </si>
  <si>
    <t>Mobile: +33 678638435</t>
  </si>
  <si>
    <t>E-mail: ndecaro@scorpiogroup.net</t>
  </si>
  <si>
    <r>
      <t>Capt. Rishab Bahl</t>
    </r>
    <r>
      <rPr>
        <sz val="8"/>
        <color indexed="63"/>
        <rFont val="Verdana"/>
        <family val="2"/>
      </rPr>
      <t xml:space="preserve"> </t>
    </r>
  </si>
  <si>
    <t>Malcolm Mendonsa</t>
  </si>
  <si>
    <t xml:space="preserve">Commercial Operations </t>
  </si>
  <si>
    <t>Alberto Tavella</t>
  </si>
  <si>
    <t>Mobile: +33 607 93 2235</t>
  </si>
  <si>
    <t>E-mail: atavella@scorpiogroup.net</t>
  </si>
  <si>
    <t>Eur</t>
  </si>
  <si>
    <t>Dubai Angel</t>
  </si>
  <si>
    <t>15th Floor</t>
  </si>
  <si>
    <t>6 New Street Square</t>
  </si>
  <si>
    <t>London EC4A 3BF</t>
  </si>
  <si>
    <t>ST Shipping and Transport Pte Ltd</t>
  </si>
  <si>
    <t>V8 Pool Inc C/O Navig8 Pte Ltd</t>
  </si>
  <si>
    <t>Diana Esteves</t>
  </si>
  <si>
    <t>Commercial Operations</t>
  </si>
  <si>
    <t xml:space="preserve">Email:desteves@osg.com </t>
  </si>
  <si>
    <t>Mobile     : +917.209.6558</t>
  </si>
  <si>
    <t>Maersk-20plus</t>
  </si>
  <si>
    <t>E-mail: icausa@scorpiogroup.net</t>
  </si>
  <si>
    <t>Mobile: +33 643915056</t>
  </si>
  <si>
    <t>Maersk-10to19</t>
  </si>
  <si>
    <t xml:space="preserve">Scorpio-Kasper </t>
  </si>
  <si>
    <t>Mobile: +33 643915057</t>
  </si>
  <si>
    <t>Maersk-1to9</t>
  </si>
  <si>
    <t>Stena Bulk-(6 and Up)</t>
  </si>
  <si>
    <t>Three Stamford Plaza, 301 Tresser Boulevard, Stamford</t>
  </si>
  <si>
    <t>Connecticut 06901-3244</t>
  </si>
  <si>
    <t>Office :  +1 203 328 2430</t>
  </si>
  <si>
    <t>Stena Bulk-(3 to 5)</t>
  </si>
  <si>
    <t>Stena Bulk-(1 to 2)</t>
  </si>
  <si>
    <t>3 Temasek Ave #25-01, Centennial Tower</t>
  </si>
  <si>
    <t>15th Floor, 6 New Street Square</t>
  </si>
  <si>
    <t>Voyage Manager</t>
  </si>
  <si>
    <t>Gemini Tankers LLC</t>
  </si>
  <si>
    <t>Office: 203-602-6802</t>
  </si>
  <si>
    <t>Cell: 203-524-9801</t>
  </si>
  <si>
    <t>Singapore 039190</t>
  </si>
  <si>
    <t>Stena WECO-(6 and Up)</t>
  </si>
  <si>
    <t>Stena WECO-(3 to 5)</t>
  </si>
  <si>
    <t>V8 Pool INC C/ONavig8 Pte Ltd</t>
  </si>
  <si>
    <t>Stena WECO-(1 to 2)</t>
  </si>
  <si>
    <t>Torm Rosetta - 4 voyages - 4 separate invoices</t>
  </si>
  <si>
    <t>Tauber</t>
  </si>
  <si>
    <t xml:space="preserve">Torm Alexandra - 1 voyage 1 invoice </t>
  </si>
  <si>
    <t>Tuborg Havnevej 18</t>
  </si>
  <si>
    <t>AOH: 203-542-5219</t>
  </si>
  <si>
    <r>
      <t>Torm Neches - 1 voyage - 1 invoice</t>
    </r>
    <r>
      <rPr>
        <sz val="12"/>
        <rFont val="Times New Roman"/>
        <family val="1"/>
      </rPr>
      <t xml:space="preserve"> </t>
    </r>
  </si>
  <si>
    <t>2900 Hellerup</t>
  </si>
  <si>
    <t>E-mail: gemini@geminitankers.com</t>
  </si>
  <si>
    <t>Flopec</t>
  </si>
  <si>
    <t>Torm Ohio, Torm Tevere, Fox</t>
  </si>
  <si>
    <t>Copenhagen</t>
  </si>
  <si>
    <t>Trinity</t>
  </si>
  <si>
    <r>
      <t>Phone: +45 3917 9200</t>
    </r>
    <r>
      <rPr>
        <sz val="12"/>
        <rFont val="Times New Roman"/>
        <family val="1"/>
      </rPr>
      <t xml:space="preserve"> </t>
    </r>
  </si>
  <si>
    <t>1 Station Pl</t>
  </si>
  <si>
    <t>Torm Signe - 1 voyage - 1 Invoice</t>
  </si>
  <si>
    <t>TORM A/S LR1 VESSELS</t>
  </si>
  <si>
    <t>Stamford, Connecticut 06902-6800</t>
  </si>
  <si>
    <t xml:space="preserve">Eternal Diligence - 1 voyage - 1 invoice </t>
  </si>
  <si>
    <t>Sara</t>
  </si>
  <si>
    <t>Torm Gudrun - 2 voyages - 2 Invoices</t>
  </si>
  <si>
    <t>LR2 MANAGEMENT K/S</t>
  </si>
  <si>
    <t xml:space="preserve">+45 3363 4845 </t>
  </si>
  <si>
    <t>Control Panel</t>
  </si>
  <si>
    <t>Last Inv</t>
  </si>
  <si>
    <t>Make sure above number corresponds to last invoice number</t>
  </si>
  <si>
    <t>Customer's name &amp; address:</t>
  </si>
  <si>
    <t xml:space="preserve">Invoice No.: </t>
  </si>
  <si>
    <t>Date:</t>
  </si>
  <si>
    <t>Our Ref.:</t>
  </si>
  <si>
    <t>TK0001/1112</t>
  </si>
  <si>
    <t>Person Incharge:</t>
  </si>
  <si>
    <t>Your Ref.:</t>
  </si>
  <si>
    <t>Steps:</t>
  </si>
  <si>
    <t>1. Some values (Our Ref, Port Name) will be there from DSR sheet</t>
  </si>
  <si>
    <t xml:space="preserve">Port: </t>
  </si>
  <si>
    <t>Project Details</t>
  </si>
  <si>
    <t>2. Select a client from drop down list</t>
  </si>
  <si>
    <t>3. Now address and other details will appear</t>
  </si>
  <si>
    <t>Project ID</t>
  </si>
  <si>
    <t>4. Click Fill In button against each line of particulars</t>
  </si>
  <si>
    <t>5. Qty needs to manually fed</t>
  </si>
  <si>
    <t>Project Name:</t>
  </si>
  <si>
    <t>6. Click on Save Invoice buttons</t>
  </si>
  <si>
    <t>Cargo Heating Services</t>
  </si>
  <si>
    <t>7. A file with ship &amp; voy.no. gets created in HIM folder in D: drive</t>
  </si>
  <si>
    <t>Project Type:</t>
  </si>
  <si>
    <t>8. Save the newly created file</t>
  </si>
  <si>
    <t>Cargo Heating Management</t>
  </si>
  <si>
    <t>9. Tracker will get updated with Invoice details</t>
  </si>
  <si>
    <t>Particulars</t>
  </si>
  <si>
    <t>10. Clear the form by clicking Clear Form</t>
  </si>
  <si>
    <t>Sr. No.</t>
  </si>
  <si>
    <t>Service Details</t>
  </si>
  <si>
    <t>Qty</t>
  </si>
  <si>
    <t>Onboard - 22 Days</t>
  </si>
  <si>
    <t>1/Jun14 to 8/Jun/14</t>
  </si>
  <si>
    <t>Wage/Day</t>
  </si>
  <si>
    <t>17/Jun14 to 30/Jun/14</t>
  </si>
  <si>
    <t>Standby (08 Days)</t>
  </si>
  <si>
    <t>9/Jun14 to 16/Jun/14</t>
  </si>
  <si>
    <t>Re-imbursement</t>
  </si>
  <si>
    <t>Total</t>
  </si>
  <si>
    <t xml:space="preserve">Amount Due: </t>
  </si>
  <si>
    <t>Payment due date:</t>
  </si>
  <si>
    <t>Terms of payment:</t>
  </si>
  <si>
    <r>
      <t>By wire transfer to our account "</t>
    </r>
    <r>
      <rPr>
        <b/>
        <sz val="10"/>
        <color indexed="63"/>
        <rFont val="Arial"/>
        <family val="2"/>
      </rPr>
      <t>Blue Water Trade Winds Pvt Ltd</t>
    </r>
    <r>
      <rPr>
        <sz val="10"/>
        <color indexed="63"/>
        <rFont val="Arial"/>
        <family val="2"/>
      </rPr>
      <t>" with-</t>
    </r>
  </si>
  <si>
    <t>State Bank of India</t>
  </si>
  <si>
    <t>(04207) PBB, Vasant Vihar, Dehradun - 248001</t>
  </si>
  <si>
    <t>Uttaranchal, INDIA</t>
  </si>
  <si>
    <r>
      <t xml:space="preserve">Bank Swift Code: </t>
    </r>
    <r>
      <rPr>
        <b/>
        <sz val="10"/>
        <color indexed="63"/>
        <rFont val="Arial"/>
        <family val="2"/>
      </rPr>
      <t>SBININBB155</t>
    </r>
  </si>
  <si>
    <t>Bank Account:30512553698</t>
  </si>
  <si>
    <t xml:space="preserve">Bank Tel. # +91-135 276 5135    </t>
  </si>
  <si>
    <t>Fax # +91-135 276 1601</t>
  </si>
  <si>
    <t>For Blue Water Trade Winds Pvt Ltd</t>
  </si>
  <si>
    <t>Mudit Gandhi</t>
  </si>
  <si>
    <t>Auth.Signatory</t>
  </si>
  <si>
    <t>Please quote our invoice number and date in all correspondence and payments</t>
  </si>
  <si>
    <t>Visit us at : www.bwesglobal.com</t>
  </si>
  <si>
    <t>Rec Status</t>
  </si>
  <si>
    <t>Remark</t>
  </si>
  <si>
    <t>Last Excel row number to be filled</t>
  </si>
  <si>
    <t>DA</t>
  </si>
  <si>
    <t>Maersk-2</t>
  </si>
  <si>
    <t>Maersk-3</t>
  </si>
  <si>
    <t>TC</t>
  </si>
  <si>
    <t>Inv.No.</t>
  </si>
  <si>
    <t>Italo Rubio</t>
  </si>
  <si>
    <t>Address 1</t>
  </si>
  <si>
    <t>Address 2</t>
  </si>
  <si>
    <t>Address 3</t>
  </si>
  <si>
    <t>Address 4</t>
  </si>
  <si>
    <t>TORM A/S LR1 Vessels</t>
  </si>
  <si>
    <t>Copenhagen Denmark</t>
  </si>
  <si>
    <t>15 Floor, 6 New Street Square</t>
  </si>
  <si>
    <t>London, EC4A 3BF</t>
  </si>
  <si>
    <t>C/O Navig8 Pte Ltd Three Temasek Avenue</t>
  </si>
  <si>
    <t>Navig8 Chemicals Pool Inc</t>
  </si>
  <si>
    <t xml:space="preserve">Three Stamford Plaza, </t>
  </si>
  <si>
    <t>301 Tresser Boulevard, Stamford</t>
  </si>
  <si>
    <t>India</t>
  </si>
  <si>
    <t>HI-TECH CARBON (A unit of Aditya Birla Nuvo Ltd.)</t>
  </si>
  <si>
    <t>Plot No. K-16, Sipcot Industrial Complex</t>
  </si>
  <si>
    <t>Gummidipondi Dist Thiruvallur</t>
  </si>
  <si>
    <t>Tamilnadu Pin 301 201</t>
  </si>
  <si>
    <t>THAI CARBON BLACK PUBLIC  CO. LTD.</t>
  </si>
  <si>
    <t>888/162-163 PLOENCHIT ROAD</t>
  </si>
  <si>
    <t xml:space="preserve">16TH FLOOR, MAHATUN PLAZA </t>
  </si>
  <si>
    <t>BANGKOK 10330, THAILAND</t>
  </si>
  <si>
    <t>BP Oil International Limited</t>
  </si>
  <si>
    <t>20 Canada Square</t>
  </si>
  <si>
    <t>E145NJ, United Kingdom</t>
  </si>
  <si>
    <t>BP Shipping</t>
  </si>
  <si>
    <t>Chertsey Rd</t>
  </si>
  <si>
    <t>Sunbury on Thames</t>
  </si>
  <si>
    <t>Middlesex TW167LN</t>
  </si>
  <si>
    <t>DSD Shipping AS</t>
  </si>
  <si>
    <t>PO Box 848</t>
  </si>
  <si>
    <t>N-4004 Stavanger,</t>
  </si>
  <si>
    <t>Norway</t>
  </si>
  <si>
    <t>Maersk-1</t>
  </si>
  <si>
    <t>Maersk Tankers</t>
  </si>
  <si>
    <t>Esplanaden 50</t>
  </si>
  <si>
    <t>1263 Copenhagen K</t>
  </si>
  <si>
    <t>Denmark</t>
  </si>
  <si>
    <t>2727 Allen Park Way</t>
  </si>
  <si>
    <t>Suite 760 Houston Texas 77019</t>
  </si>
  <si>
    <t>Panamax International Shipping Private Limited</t>
  </si>
  <si>
    <t>Av. El Bosque Norte 500, 20th floor</t>
  </si>
  <si>
    <t>7550092 Las Condes, Santiago</t>
  </si>
  <si>
    <t>Chile</t>
  </si>
  <si>
    <t>Stena Weco Copenhagen</t>
  </si>
  <si>
    <t>Rungsted Strandvej 113</t>
  </si>
  <si>
    <t>2960 Rungsted kyst</t>
  </si>
  <si>
    <t>Principal Maritime Management LLC</t>
  </si>
  <si>
    <t>3530 Post Road, Suite 201</t>
  </si>
  <si>
    <t>Southport, CT 06890</t>
  </si>
  <si>
    <t>CM P-max V</t>
  </si>
  <si>
    <t>c/o Stena Bulk AB</t>
  </si>
  <si>
    <t>SE-405 19 Gothenburg</t>
  </si>
  <si>
    <t>Stena Penguine</t>
  </si>
  <si>
    <t>CM P-max III</t>
  </si>
  <si>
    <t>CM P-MAX VI Limited</t>
  </si>
  <si>
    <t xml:space="preserve">Masthuggskajen 405 19 </t>
  </si>
  <si>
    <t>Sweden</t>
  </si>
  <si>
    <t>Koch Shipping Inc.</t>
  </si>
  <si>
    <t>4111 East 37th North</t>
  </si>
  <si>
    <t>Wichita, KS 67220</t>
  </si>
  <si>
    <t>Hyundai Merchant Marine (Europe) Ltd</t>
  </si>
  <si>
    <t>City Reach 5, Grenwich View Place,</t>
  </si>
  <si>
    <t>London, E14 9NN</t>
  </si>
  <si>
    <t>Tauber Oil Company</t>
  </si>
  <si>
    <t>55 Waugh Drive, Suite 700</t>
  </si>
  <si>
    <t>Houston, Texas 77007</t>
  </si>
  <si>
    <t>Flota Petrolera Ecuatoriana Ep</t>
  </si>
  <si>
    <t>Av. Kennedy No. 1101 y Simón Plata Torres  </t>
  </si>
  <si>
    <t>Edificio EP- FLOPEC  Sector Las Palmas</t>
  </si>
  <si>
    <t>Esmeraldas - Ecuador</t>
  </si>
  <si>
    <t>Palmali Shipping Geneva</t>
  </si>
  <si>
    <t>Rue De Villereuse</t>
  </si>
  <si>
    <t>22 1207 Geneva</t>
  </si>
  <si>
    <t>Switzerland</t>
  </si>
  <si>
    <t>Nave Cetus</t>
  </si>
  <si>
    <t>Stenaweco Julia L</t>
  </si>
  <si>
    <t xml:space="preserve">RSPO </t>
  </si>
  <si>
    <t>Hafizh Azhari</t>
  </si>
  <si>
    <t>Astro Saturn</t>
  </si>
  <si>
    <t>Shanghai Dawn</t>
  </si>
  <si>
    <t>Yamato Spirit</t>
  </si>
  <si>
    <t>146</t>
  </si>
  <si>
    <t>Pointe A Pierre</t>
  </si>
  <si>
    <t>Navig8 Stealth SV</t>
  </si>
  <si>
    <t>201509</t>
  </si>
  <si>
    <t>Fuel Oil 6</t>
  </si>
  <si>
    <t>Libya</t>
  </si>
  <si>
    <t xml:space="preserve">Barbers Point </t>
  </si>
  <si>
    <t>Atlantic Pegasus</t>
  </si>
  <si>
    <t xml:space="preserve">Jesper Resting </t>
  </si>
  <si>
    <t>Erik Lazaro</t>
  </si>
  <si>
    <t>Callao</t>
  </si>
  <si>
    <t>Central Mare</t>
  </si>
  <si>
    <t>Caterina Corrado</t>
  </si>
  <si>
    <t>Marjorie K</t>
  </si>
  <si>
    <t>Ankur Agarwal</t>
  </si>
  <si>
    <t>Overseas Ariadmar</t>
  </si>
  <si>
    <t>158</t>
  </si>
  <si>
    <t>Afroditi</t>
  </si>
  <si>
    <t>1504</t>
  </si>
  <si>
    <t>Densa Orca</t>
  </si>
  <si>
    <t>ASR Fuel Oil</t>
  </si>
  <si>
    <t>Stena Concert</t>
  </si>
  <si>
    <t>Albatross Trader</t>
  </si>
  <si>
    <t>Felipe Orellana</t>
  </si>
  <si>
    <t>Central Mare Inc</t>
  </si>
  <si>
    <t>1, Vas. Sofias str.</t>
  </si>
  <si>
    <t xml:space="preserve">&amp; Meg. Alexandrou, Maroussi, </t>
  </si>
  <si>
    <t>15124, Athens, Greece</t>
  </si>
  <si>
    <t>Danubia</t>
  </si>
  <si>
    <t>Edgardo Sotelo</t>
  </si>
  <si>
    <t>Maureen Chacoff Leiton</t>
  </si>
  <si>
    <t>Al Agaila</t>
  </si>
  <si>
    <t>Green Hellas</t>
  </si>
  <si>
    <t>Le Havre</t>
  </si>
  <si>
    <t>Nash</t>
  </si>
  <si>
    <t>Ruby Terminal</t>
  </si>
  <si>
    <t>Shenlong Spirit</t>
  </si>
  <si>
    <t>17 February</t>
  </si>
  <si>
    <t xml:space="preserve">Gamba </t>
  </si>
  <si>
    <t>Hafnia Lene</t>
  </si>
  <si>
    <t>PKO</t>
  </si>
  <si>
    <t>Navig8 Victoria</t>
  </si>
  <si>
    <t>Green Planet</t>
  </si>
  <si>
    <t>Stena Important</t>
  </si>
  <si>
    <t>Buenaventura</t>
  </si>
  <si>
    <t>Lorenzo Salas Tusach</t>
  </si>
  <si>
    <t>Meridian Express</t>
  </si>
  <si>
    <t>Jorge Sprenger</t>
  </si>
  <si>
    <t>Adjusted against duplicate payment of Inv 1788</t>
  </si>
  <si>
    <t>This payment has been adjusted against 1848</t>
  </si>
  <si>
    <t xml:space="preserve">Puerto Cabello </t>
  </si>
  <si>
    <t xml:space="preserve">HSFO 380 Cst </t>
  </si>
  <si>
    <t>Caroline Marcussen</t>
  </si>
  <si>
    <t>Overseas Goldmar</t>
  </si>
  <si>
    <t>Atlantic Dawn</t>
  </si>
  <si>
    <t>Andrea Corrado</t>
  </si>
  <si>
    <t>PAL</t>
  </si>
  <si>
    <t xml:space="preserve">  VGO</t>
  </si>
  <si>
    <t>Gener8 Argus</t>
  </si>
  <si>
    <t>Tomakomai</t>
  </si>
  <si>
    <t>Bertie Brown</t>
  </si>
  <si>
    <t>Rio Spirit</t>
  </si>
  <si>
    <t>Copper Spirit</t>
  </si>
  <si>
    <t>Natasha Meyer</t>
  </si>
  <si>
    <t>Erica Edvardson</t>
  </si>
  <si>
    <t>Eugenio Fererro</t>
  </si>
  <si>
    <t>Los Angeles Spirit</t>
  </si>
  <si>
    <t>90</t>
  </si>
  <si>
    <t xml:space="preserve">  Dumai</t>
  </si>
  <si>
    <t xml:space="preserve">  Lazaro Cardenas</t>
  </si>
  <si>
    <t>PAG</t>
  </si>
  <si>
    <t>Barcelona Spirit</t>
  </si>
  <si>
    <t>Voy no. changed from 13 to 12</t>
  </si>
  <si>
    <t>voy no. changed from 19 to NVG-16</t>
  </si>
  <si>
    <t>Manta</t>
  </si>
  <si>
    <t>Houyoshi Express II</t>
  </si>
  <si>
    <t>Dublin</t>
  </si>
  <si>
    <t>12_15L</t>
  </si>
  <si>
    <t>Pudu</t>
  </si>
  <si>
    <t>201510</t>
  </si>
  <si>
    <t xml:space="preserve">  Banyu Urip Crude</t>
  </si>
  <si>
    <t xml:space="preserve">  Banyu Urip, Indonesia</t>
  </si>
  <si>
    <t xml:space="preserve">LAIZHOU- NINGBO RANGE </t>
  </si>
  <si>
    <t>008_15</t>
  </si>
  <si>
    <t>Suanshan, China</t>
  </si>
  <si>
    <t>Port Shuaiba</t>
  </si>
  <si>
    <t>Therese Jallbrink</t>
  </si>
  <si>
    <t>Marsa Bashaeyar</t>
  </si>
  <si>
    <t>11_15</t>
  </si>
  <si>
    <t>Beijing Spirit</t>
  </si>
  <si>
    <t>TK001</t>
  </si>
  <si>
    <t>Talam Crude</t>
  </si>
  <si>
    <t>YUUM K'AK NAAB</t>
  </si>
  <si>
    <t>FREEPORT BAHAMAS</t>
  </si>
  <si>
    <t>Silmae</t>
  </si>
  <si>
    <t>Fidelity N</t>
  </si>
  <si>
    <t>Shanghai/Zhanjiang</t>
  </si>
  <si>
    <t>Kanokawa/Shimotsu</t>
  </si>
  <si>
    <t xml:space="preserve">Cascade Spirit </t>
  </si>
  <si>
    <t xml:space="preserve">Balboa </t>
  </si>
  <si>
    <t>14_16</t>
  </si>
  <si>
    <t>201601</t>
  </si>
  <si>
    <t>Ola Andersson</t>
  </si>
  <si>
    <t>Talinn</t>
  </si>
  <si>
    <t>Rustaq Silver</t>
  </si>
  <si>
    <t>Nakhal Silver</t>
  </si>
  <si>
    <t>St rose</t>
  </si>
  <si>
    <t>Sanjeev Bhatnagar</t>
  </si>
  <si>
    <t xml:space="preserve">Nile  Blend </t>
  </si>
  <si>
    <t>Fasihah Lim</t>
  </si>
  <si>
    <t>Sakai/Shimotsu</t>
  </si>
  <si>
    <t xml:space="preserve">Ignacio Montes </t>
  </si>
  <si>
    <t xml:space="preserve"> STI Gramercy</t>
  </si>
  <si>
    <t xml:space="preserve"> Orpheas</t>
  </si>
  <si>
    <t>Marlin Ammolite</t>
  </si>
  <si>
    <t>1601</t>
  </si>
  <si>
    <t>Zhaoshan</t>
  </si>
  <si>
    <t>V10</t>
  </si>
  <si>
    <t>British Integrity</t>
  </si>
  <si>
    <t>16001</t>
  </si>
  <si>
    <t>Suape</t>
  </si>
  <si>
    <t xml:space="preserve">  Qua Iboe</t>
  </si>
  <si>
    <t xml:space="preserve">  Qua Iboe Term.</t>
  </si>
  <si>
    <t>020_249</t>
  </si>
  <si>
    <t xml:space="preserve">  Varendey Crude</t>
  </si>
  <si>
    <t>Kirkenes, Norway</t>
  </si>
  <si>
    <t>1510</t>
  </si>
  <si>
    <t xml:space="preserve">repeat on 1 feb </t>
  </si>
  <si>
    <t>may be on 5 Nov</t>
  </si>
  <si>
    <t>Bunga Lily</t>
  </si>
  <si>
    <t>David Lara</t>
  </si>
  <si>
    <t>San Lorenzo, Argentina</t>
  </si>
  <si>
    <t>01_16L</t>
  </si>
  <si>
    <t>15_16</t>
  </si>
  <si>
    <t>Long Beach</t>
  </si>
  <si>
    <t>Adabya</t>
  </si>
  <si>
    <t>Istanbul</t>
  </si>
  <si>
    <t>14389</t>
  </si>
  <si>
    <t>V26</t>
  </si>
  <si>
    <t xml:space="preserve">  FPSO RUBY II</t>
  </si>
  <si>
    <t>Ronnie Autry</t>
  </si>
  <si>
    <t>1_16</t>
  </si>
  <si>
    <t>Sudan</t>
  </si>
  <si>
    <t>Bally Duggal</t>
  </si>
  <si>
    <t>Gola</t>
  </si>
  <si>
    <t>063</t>
  </si>
  <si>
    <t xml:space="preserve"> Ellie Smallwood</t>
  </si>
  <si>
    <t>Grane Blend Crude</t>
  </si>
  <si>
    <t>Sture, Norway</t>
  </si>
  <si>
    <t>Tetney Terminal, UK</t>
  </si>
  <si>
    <t xml:space="preserve">Dar Blend </t>
  </si>
  <si>
    <t>Marsha Bashayar</t>
  </si>
  <si>
    <t>Halcon Trader</t>
  </si>
  <si>
    <t>180</t>
  </si>
  <si>
    <t>Birdie Trader</t>
  </si>
  <si>
    <t xml:space="preserve">Maureen Chacoff Leiton </t>
  </si>
  <si>
    <t>Al Marzooah</t>
  </si>
  <si>
    <t>25 jan 2016</t>
  </si>
  <si>
    <t xml:space="preserve"> Port Rabigh</t>
  </si>
  <si>
    <t>039</t>
  </si>
  <si>
    <t>Tarantella</t>
  </si>
  <si>
    <t>Robert Kinney</t>
  </si>
  <si>
    <t>HSFO 380 CST 1</t>
  </si>
  <si>
    <t>Vail Spirit</t>
  </si>
  <si>
    <t>033</t>
  </si>
  <si>
    <t>Gener8 Horn</t>
  </si>
  <si>
    <t>Atlantic Frontier</t>
  </si>
  <si>
    <t>Silver Entalina</t>
  </si>
  <si>
    <t xml:space="preserve">  Dulang + Penara Crude</t>
  </si>
  <si>
    <t>V27</t>
  </si>
  <si>
    <t xml:space="preserve">  Minas Crude</t>
  </si>
  <si>
    <t xml:space="preserve">  Barbers Point </t>
  </si>
  <si>
    <t>43_16</t>
  </si>
  <si>
    <t xml:space="preserve">  Taman</t>
  </si>
  <si>
    <t xml:space="preserve">  Fuel Oil</t>
  </si>
  <si>
    <t xml:space="preserve">  Banyu Urip Marine Term.</t>
  </si>
  <si>
    <t xml:space="preserve">  Liazhou</t>
  </si>
  <si>
    <t xml:space="preserve">  Skidda</t>
  </si>
  <si>
    <t>16_2016</t>
  </si>
  <si>
    <t>Robert Keeney</t>
  </si>
  <si>
    <t xml:space="preserve">  Salina Cruz</t>
  </si>
  <si>
    <t xml:space="preserve">  PAL</t>
  </si>
  <si>
    <t>Asterion</t>
  </si>
  <si>
    <t>Brian Robbins</t>
  </si>
  <si>
    <t>2016_01</t>
  </si>
  <si>
    <t xml:space="preserve">  Castilla Crude</t>
  </si>
  <si>
    <t xml:space="preserve">  Covenas</t>
  </si>
  <si>
    <t xml:space="preserve">  Rizhao</t>
  </si>
  <si>
    <t xml:space="preserve">  Mamonal </t>
  </si>
  <si>
    <t>Dung Quat</t>
  </si>
  <si>
    <t>Trial</t>
  </si>
  <si>
    <t>Shell</t>
  </si>
  <si>
    <t>Charleston</t>
  </si>
  <si>
    <t>Reunion</t>
  </si>
  <si>
    <t>110-67</t>
  </si>
  <si>
    <t>1-16</t>
  </si>
  <si>
    <t>Seraya terminal</t>
  </si>
  <si>
    <t>Zhang Jiang</t>
  </si>
  <si>
    <t>Pyeonteak</t>
  </si>
  <si>
    <t>201512</t>
  </si>
  <si>
    <t>139-190</t>
  </si>
  <si>
    <t>Borco,Freeport</t>
  </si>
  <si>
    <t xml:space="preserve">Yingkou </t>
  </si>
  <si>
    <t>Muhut Silver</t>
  </si>
  <si>
    <t>Seacross</t>
  </si>
  <si>
    <t>Chris Sinden</t>
  </si>
  <si>
    <t>Stena Imperative</t>
  </si>
  <si>
    <t>Alotau,Kimbe</t>
  </si>
  <si>
    <t>Torm Torino</t>
  </si>
  <si>
    <t>Madhu Bothra</t>
  </si>
  <si>
    <t>Cargill</t>
  </si>
  <si>
    <t>Cendor Crude</t>
  </si>
  <si>
    <t>Cendor Marine Terminal</t>
  </si>
  <si>
    <t>DHT Target</t>
  </si>
  <si>
    <t>Jens Peribnow</t>
  </si>
  <si>
    <t xml:space="preserve">  LSVGO</t>
  </si>
  <si>
    <t xml:space="preserve">  Freeport, Bahamas</t>
  </si>
  <si>
    <t>Zhuhai</t>
  </si>
  <si>
    <t>British Merlin</t>
  </si>
  <si>
    <t>16004</t>
  </si>
  <si>
    <t>K.Kumar</t>
  </si>
  <si>
    <t>British Emissary</t>
  </si>
  <si>
    <t>16002</t>
  </si>
  <si>
    <t>James Niall</t>
  </si>
  <si>
    <t>Novorossysk</t>
  </si>
  <si>
    <t xml:space="preserve">  Lavera</t>
  </si>
  <si>
    <t>HFO 700 CST</t>
  </si>
  <si>
    <t>201602</t>
  </si>
  <si>
    <t>SPM Jose</t>
  </si>
  <si>
    <t>Gener8 George T</t>
  </si>
  <si>
    <t>01_2016</t>
  </si>
  <si>
    <t xml:space="preserve">Marha Al hariga </t>
  </si>
  <si>
    <t xml:space="preserve">  Singapore</t>
  </si>
  <si>
    <t xml:space="preserve">  St. Eustatius</t>
  </si>
  <si>
    <t>Alia</t>
  </si>
  <si>
    <t xml:space="preserve"> RME180</t>
  </si>
  <si>
    <t>LSATB</t>
  </si>
  <si>
    <t>201603</t>
  </si>
  <si>
    <t>Kara Sea</t>
  </si>
  <si>
    <t>Melijones</t>
  </si>
  <si>
    <t>Sophie Schulte</t>
  </si>
  <si>
    <t xml:space="preserve"> LSFO</t>
  </si>
  <si>
    <t xml:space="preserve">  Brent Crude</t>
  </si>
  <si>
    <t xml:space="preserve">  Sullom Voe</t>
  </si>
  <si>
    <t>Stenaweco Gladys W</t>
  </si>
  <si>
    <t xml:space="preserve"> Stenaweco Impulse</t>
  </si>
  <si>
    <t>British Falcon</t>
  </si>
  <si>
    <t>16007</t>
  </si>
  <si>
    <t xml:space="preserve">Klapedia </t>
  </si>
  <si>
    <t xml:space="preserve">  Guam</t>
  </si>
  <si>
    <t>Tonos</t>
  </si>
  <si>
    <t xml:space="preserve">  Dar Blend Crude</t>
  </si>
  <si>
    <t>Bashayer</t>
  </si>
  <si>
    <t>2013/1617</t>
  </si>
  <si>
    <t>2014/1617</t>
  </si>
  <si>
    <t>Diamond</t>
  </si>
  <si>
    <t>33 Benedict Pl</t>
  </si>
  <si>
    <t>Greenwich, CT 06830</t>
  </si>
  <si>
    <t>Cargill International S.A.</t>
  </si>
  <si>
    <t>Diamond S Shipping Group Inc.</t>
  </si>
  <si>
    <t>14, Ch. De Normandie</t>
  </si>
  <si>
    <t>1206 Geneva</t>
  </si>
  <si>
    <t>Shell International Trading and</t>
  </si>
  <si>
    <t>80 Strand, London</t>
  </si>
  <si>
    <t>WC2R 0ZA</t>
  </si>
  <si>
    <t>2015/1617</t>
  </si>
  <si>
    <t>2016/1617</t>
  </si>
  <si>
    <t>2017/1617</t>
  </si>
  <si>
    <t>2018/1617</t>
  </si>
  <si>
    <t>2019/1617</t>
  </si>
  <si>
    <t>2020/1617</t>
  </si>
  <si>
    <t>2021/1617</t>
  </si>
  <si>
    <t>2022/1617</t>
  </si>
  <si>
    <t>2023/1617</t>
  </si>
  <si>
    <t>2024/1617</t>
  </si>
  <si>
    <t>2025/1617</t>
  </si>
  <si>
    <t>Venice</t>
  </si>
  <si>
    <t>2026/1617</t>
  </si>
  <si>
    <t>2027/1617</t>
  </si>
  <si>
    <t>2028/1617</t>
  </si>
  <si>
    <t>2029/1617</t>
  </si>
  <si>
    <t>2030/1617</t>
  </si>
  <si>
    <t>2031/1617</t>
  </si>
  <si>
    <t>mongstad</t>
  </si>
  <si>
    <t>Shenzhen</t>
  </si>
  <si>
    <t>2032/1617</t>
  </si>
  <si>
    <t>2033/1617</t>
  </si>
  <si>
    <t>2034/1617</t>
  </si>
  <si>
    <t>2035/1617</t>
  </si>
  <si>
    <t>2036/1617</t>
  </si>
  <si>
    <t>2037/1617</t>
  </si>
  <si>
    <t>2038/1617</t>
  </si>
  <si>
    <t>2039/1617</t>
  </si>
  <si>
    <t>2040/1617</t>
  </si>
  <si>
    <t>2041/1617</t>
  </si>
  <si>
    <t>2042/1617</t>
  </si>
  <si>
    <t>2043/1617</t>
  </si>
  <si>
    <t>2044/1617</t>
  </si>
  <si>
    <t>2045/1617</t>
  </si>
  <si>
    <t>2046/1617</t>
  </si>
  <si>
    <t>Bejiai</t>
  </si>
  <si>
    <t>Baltimore</t>
  </si>
  <si>
    <t>Vasto</t>
  </si>
  <si>
    <t>NAVE QUASAR</t>
  </si>
  <si>
    <t>VL8 Pool Inc</t>
  </si>
  <si>
    <t>Nave Synergy</t>
  </si>
  <si>
    <t>Gener8 Ares</t>
  </si>
  <si>
    <t>Gener8 Hera</t>
  </si>
  <si>
    <t>GENER8 NEPTUNE</t>
  </si>
  <si>
    <t>SAHAM</t>
  </si>
  <si>
    <t>Gener8 Apollo</t>
  </si>
  <si>
    <t>GENER8 ATHENA</t>
  </si>
  <si>
    <t>SAIQ</t>
  </si>
  <si>
    <t>SAMAIL</t>
  </si>
  <si>
    <t>Gener8 Success</t>
  </si>
  <si>
    <t>GENER8 STENGTH</t>
  </si>
  <si>
    <t>Gener8 Supreme</t>
  </si>
  <si>
    <t>GENER8 ULYSSES</t>
  </si>
  <si>
    <t>NAVE ELECTRON</t>
  </si>
  <si>
    <t>GENER8 POSEIDON</t>
  </si>
  <si>
    <t>GENER8 ATLAS</t>
  </si>
  <si>
    <t>GENER8 HERCULES</t>
  </si>
  <si>
    <t>DABA</t>
  </si>
  <si>
    <t>FIDA</t>
  </si>
  <si>
    <t>SIFA</t>
  </si>
  <si>
    <t>TAQAH</t>
  </si>
  <si>
    <t>GENMAR ZEUS</t>
  </si>
  <si>
    <t>Sea King</t>
  </si>
  <si>
    <t>IZKI</t>
  </si>
  <si>
    <t>SEEB</t>
  </si>
  <si>
    <t>AS SUWAYQ</t>
  </si>
  <si>
    <t>MAZYONAH</t>
  </si>
  <si>
    <t>MARBAT</t>
  </si>
  <si>
    <t>MANAH</t>
  </si>
  <si>
    <t>HABRUT</t>
  </si>
  <si>
    <t>MADION ORCA</t>
  </si>
  <si>
    <t>PHOENIX HOPE</t>
  </si>
  <si>
    <t>MESAIEED</t>
  </si>
  <si>
    <t>Navig8 Sanctity</t>
  </si>
  <si>
    <t>Navig8 Solace</t>
  </si>
  <si>
    <t>Navig8 Solidarity</t>
  </si>
  <si>
    <t>Navig8 Stability</t>
  </si>
  <si>
    <t>Bavig8 Symphony</t>
  </si>
  <si>
    <t>OVERSEAS SHENANDOAH</t>
  </si>
  <si>
    <t>CAPTAIN JOIN</t>
  </si>
  <si>
    <t>CAPTAIN PARIS</t>
  </si>
  <si>
    <t>CAPTAIN SPIRO</t>
  </si>
  <si>
    <t>FAIR SEAS</t>
  </si>
  <si>
    <t>Navig8 Steadfast</t>
  </si>
  <si>
    <t>Navig8 Supreme</t>
  </si>
  <si>
    <t>Navig8 Grace</t>
  </si>
  <si>
    <t>Navig8 Gallantry</t>
  </si>
  <si>
    <t>Navig8 Guard</t>
  </si>
  <si>
    <t>Navig8 Guide</t>
  </si>
  <si>
    <t>Navig8 Goal</t>
  </si>
  <si>
    <t>Navig8 Gauntlet</t>
  </si>
  <si>
    <t>Navig8 Gladiator</t>
  </si>
  <si>
    <t>Navig8 Gratitude</t>
  </si>
  <si>
    <t>STRIDE</t>
  </si>
  <si>
    <t>ADAFERA</t>
  </si>
  <si>
    <t>GENER8 DEFIANCE</t>
  </si>
  <si>
    <t>GENER8 PERICLES</t>
  </si>
  <si>
    <t>BAREILLY</t>
  </si>
  <si>
    <t>KANPUR</t>
  </si>
  <si>
    <t>AFRA LAUREL</t>
  </si>
  <si>
    <t>AFRA HAWTHORN</t>
  </si>
  <si>
    <t>GENER8 DAPHNE</t>
  </si>
  <si>
    <t>GENER8 ELEKTRA</t>
  </si>
  <si>
    <t>SONGA CORAL</t>
  </si>
  <si>
    <t>AFRAMAX RIO</t>
  </si>
  <si>
    <t>AFRAMAX RIVIERA</t>
  </si>
  <si>
    <t>AFRAMAX RIVER</t>
  </si>
  <si>
    <t>Sea Falcon</t>
  </si>
  <si>
    <t>V8 STEALTH II</t>
  </si>
  <si>
    <t>V8 STEALTH</t>
  </si>
  <si>
    <t>ALQADISIA</t>
  </si>
  <si>
    <t>Leyla k</t>
  </si>
  <si>
    <t>CATALAN SEA</t>
  </si>
  <si>
    <t>GENER8 GEORGE T</t>
  </si>
  <si>
    <t>GENER8 ST NIKOLAS</t>
  </si>
  <si>
    <t>GENER8 HARRIET G</t>
  </si>
  <si>
    <t>GENER8 KARA G</t>
  </si>
  <si>
    <t>GENER8 PHOENIX</t>
  </si>
  <si>
    <t>CAPE BONNY</t>
  </si>
  <si>
    <t>CAPE BASTIA</t>
  </si>
  <si>
    <t>CAPE BARI</t>
  </si>
  <si>
    <t>CAPE BRINDISI</t>
  </si>
  <si>
    <t>CAPE BELLAVISTA</t>
  </si>
  <si>
    <t>CAPE BAXLEY</t>
  </si>
  <si>
    <t>GENER8 HORN</t>
  </si>
  <si>
    <t>GENER8 ARGUS</t>
  </si>
  <si>
    <t>GENER8 SPYRIDON</t>
  </si>
  <si>
    <t>BACALIAROS</t>
  </si>
  <si>
    <t>TONOS</t>
  </si>
  <si>
    <t>GENER8 ORION</t>
  </si>
  <si>
    <t>GENER8 SPARTIATE</t>
  </si>
  <si>
    <t>GENER8 MANIATE</t>
  </si>
  <si>
    <t>AL AGAILA</t>
  </si>
  <si>
    <t>Evridiki</t>
  </si>
  <si>
    <t>LADY MARIA LUISA</t>
  </si>
  <si>
    <t>Navig8 INC</t>
  </si>
  <si>
    <t>PEDHOULAS MERCHANT</t>
  </si>
  <si>
    <t>IMPERIAL</t>
  </si>
  <si>
    <t>ALPHA HARMONY</t>
  </si>
  <si>
    <t>ATHINA</t>
  </si>
  <si>
    <t>CAPE KENNEDY</t>
  </si>
  <si>
    <t>GLOVIS MAESTRO</t>
  </si>
  <si>
    <t>HARRIER</t>
  </si>
  <si>
    <t>KM KEELUNG</t>
  </si>
  <si>
    <t>N8 STRENGTH</t>
  </si>
  <si>
    <t>STEALTH II</t>
  </si>
  <si>
    <t>YASA FORTUNE</t>
  </si>
  <si>
    <t>CONDOR</t>
  </si>
  <si>
    <t>Latgate</t>
  </si>
  <si>
    <t>E PIONEER</t>
  </si>
  <si>
    <t>FIDELITY N</t>
  </si>
  <si>
    <t>BLS LIWA</t>
  </si>
  <si>
    <t>BLS RUWAIS</t>
  </si>
  <si>
    <t>NAVIG8 STEALTH</t>
  </si>
  <si>
    <t>NAVIG8 SPIRIT</t>
  </si>
  <si>
    <t>NAVIG8 SUCCESS</t>
  </si>
  <si>
    <t>NAVIG8 FAITH</t>
  </si>
  <si>
    <t>NAVIG8 STRENGTH</t>
  </si>
  <si>
    <t>OCEAN BREEZE</t>
  </si>
  <si>
    <t>OCEAN PRINCESS 1</t>
  </si>
  <si>
    <t>ALIA</t>
  </si>
  <si>
    <t>CHEM HELEN</t>
  </si>
  <si>
    <t>CHEM NICHOLAS</t>
  </si>
  <si>
    <t>FD SEA WISH</t>
  </si>
  <si>
    <t>DUKHAN</t>
  </si>
  <si>
    <t>SIMOA</t>
  </si>
  <si>
    <t>YUE CHI</t>
  </si>
  <si>
    <t>MISS CLAUDIA</t>
  </si>
  <si>
    <t>LIA</t>
  </si>
  <si>
    <t>SPRUCE 2</t>
  </si>
  <si>
    <t>ARIANE</t>
  </si>
  <si>
    <t>New York Star</t>
  </si>
  <si>
    <t>Ginny</t>
  </si>
  <si>
    <t>NAVIG8 EXCEL</t>
  </si>
  <si>
    <t>Navig8 Exceed</t>
  </si>
  <si>
    <t>Navig8 Excelsior</t>
  </si>
  <si>
    <t>Navig8 Experience</t>
  </si>
  <si>
    <t>Navig8 Expedite</t>
  </si>
  <si>
    <t>NAVE ARIADNE</t>
  </si>
  <si>
    <t>NAVE ATROPOS</t>
  </si>
  <si>
    <t>Nave Cassiopeia</t>
  </si>
  <si>
    <t>Nave Rigel</t>
  </si>
  <si>
    <t>Nave Honor</t>
  </si>
  <si>
    <t>Navig8 Executive</t>
  </si>
  <si>
    <t>Navig8 Express</t>
  </si>
  <si>
    <t>Navig8 Excellence</t>
  </si>
  <si>
    <t>Navig8 Pride</t>
  </si>
  <si>
    <t>Navig8 Providence</t>
  </si>
  <si>
    <t>Navig8 Precision</t>
  </si>
  <si>
    <t>Navig8 Prestige</t>
  </si>
  <si>
    <t>Chemtrans Elbe</t>
  </si>
  <si>
    <t>Chemtrans Havel</t>
  </si>
  <si>
    <t>Songa Hawk</t>
  </si>
  <si>
    <t>SLOMAN HERAKLES</t>
  </si>
  <si>
    <t>INTERPID REPUBLIC</t>
  </si>
  <si>
    <t>ELISALEX SCHULTE</t>
  </si>
  <si>
    <t>ERIN SCHULTE</t>
  </si>
  <si>
    <t>CHEMICAL AQUARIUS</t>
  </si>
  <si>
    <t>SONGA DIAMOND</t>
  </si>
  <si>
    <t>SONGA EMERALD</t>
  </si>
  <si>
    <t>SONGA OPAL</t>
  </si>
  <si>
    <t>SONGA SAPPHIRE</t>
  </si>
  <si>
    <t>SONGA TOPAZ</t>
  </si>
  <si>
    <t>SONGA JADE</t>
  </si>
  <si>
    <t>SONGA RUBY</t>
  </si>
  <si>
    <t>SONGA PEARL</t>
  </si>
  <si>
    <t>Dreggen</t>
  </si>
  <si>
    <t>SONGA WINDS</t>
  </si>
  <si>
    <t>SONGA PEACE</t>
  </si>
  <si>
    <t>SONGA CHALLENGE</t>
  </si>
  <si>
    <t>SONGA BREEZE</t>
  </si>
  <si>
    <t>TRF Miami</t>
  </si>
  <si>
    <t>TRF KASHIMA</t>
  </si>
  <si>
    <t>SIRA</t>
  </si>
  <si>
    <t>ST AQUA</t>
  </si>
  <si>
    <t>TRF KIRKENES</t>
  </si>
  <si>
    <t>TRF KOBA</t>
  </si>
  <si>
    <t>NAVIG8 SIRIUS</t>
  </si>
  <si>
    <t>NAVIG8 SKY</t>
  </si>
  <si>
    <t>NAVIG8 SPARK</t>
  </si>
  <si>
    <t>NAVIG8 STELLAR</t>
  </si>
  <si>
    <t>NABIG8 SAIPH</t>
  </si>
  <si>
    <t>NAVIG8 SCEPTRUM</t>
  </si>
  <si>
    <t>NAVIG8 SPICA</t>
  </si>
  <si>
    <t>NAVIG8 SOL</t>
  </si>
  <si>
    <t>NAVE CONSTELLATION</t>
  </si>
  <si>
    <t>TRF BERGEN</t>
  </si>
  <si>
    <t>Navig8 Violette</t>
  </si>
  <si>
    <t>SONGA FORTUNE</t>
  </si>
  <si>
    <t>Cavatina</t>
  </si>
  <si>
    <t>Calypso</t>
  </si>
  <si>
    <t>SONGA TBN 2</t>
  </si>
  <si>
    <t>NAVIG8 TURQUOISE</t>
  </si>
  <si>
    <t>NAVIG8 TOPAZ</t>
  </si>
  <si>
    <t>NAVIG8 TANZANITE</t>
  </si>
  <si>
    <t>NAVIG8 TOURMALINE</t>
  </si>
  <si>
    <t>ARDMORE CHEROKEE</t>
  </si>
  <si>
    <t>INTREPID SEAHAWK</t>
  </si>
  <si>
    <t>REBECCA SCHULTE</t>
  </si>
  <si>
    <t>ARDMORE DAUNTLESS</t>
  </si>
  <si>
    <t>ARDMORE DEFENDER</t>
  </si>
  <si>
    <t>NAVIG8 Archroite</t>
  </si>
  <si>
    <t>NAVIG8 Adamite</t>
  </si>
  <si>
    <t>NAVIG8 Alabaster</t>
  </si>
  <si>
    <t>NAVIG8 Almandine</t>
  </si>
  <si>
    <t>NAVIG8 AMAZOINTE</t>
  </si>
  <si>
    <t>Navig8 Amber</t>
  </si>
  <si>
    <t>NAVIG8 AMESSI</t>
  </si>
  <si>
    <t>Navig8 Amethyst</t>
  </si>
  <si>
    <t>Navig8 Ametrine</t>
  </si>
  <si>
    <t>NAVIG8 AMMOLITE</t>
  </si>
  <si>
    <t>Navig8 Andesine</t>
  </si>
  <si>
    <t>NAVIG8 AQUAMARINE</t>
  </si>
  <si>
    <t>NAVIG8 ARAGONITE</t>
  </si>
  <si>
    <t>NAVG8 ARONALDO</t>
  </si>
  <si>
    <t>Navig8 Aventurine</t>
  </si>
  <si>
    <t>NAVIG8 AXINITE</t>
  </si>
  <si>
    <t>NAVIG8 AZURITE</t>
  </si>
  <si>
    <t>NAVIG8 AZOTIC</t>
  </si>
  <si>
    <t>TRF MANDAL</t>
  </si>
  <si>
    <t>TRF MARQUETTE</t>
  </si>
  <si>
    <t>TRF MEMPHIS</t>
  </si>
  <si>
    <t>TRF MOBILE</t>
  </si>
  <si>
    <t>TRF MONGSTAD</t>
  </si>
  <si>
    <t>TRF MOSS</t>
  </si>
  <si>
    <t>Navig8 Suggested Pool</t>
  </si>
  <si>
    <t>NAVIG8 STEALTH SV</t>
  </si>
  <si>
    <t>Navig8 Stealth S.V.</t>
  </si>
  <si>
    <t>Gener8 Kara G</t>
  </si>
  <si>
    <t>2047/1617</t>
  </si>
  <si>
    <t>2048/1617</t>
  </si>
  <si>
    <t>2049/1617</t>
  </si>
  <si>
    <t>2050/1617</t>
  </si>
  <si>
    <t>2051/1617</t>
  </si>
  <si>
    <t>2052/1617</t>
  </si>
  <si>
    <t>2053/1617</t>
  </si>
  <si>
    <t>2054/1617</t>
  </si>
  <si>
    <t>2055/1617</t>
  </si>
  <si>
    <t>2056/1617</t>
  </si>
  <si>
    <t>2057/1617</t>
  </si>
  <si>
    <t>2058/1617</t>
  </si>
  <si>
    <t>2059/1617</t>
  </si>
  <si>
    <t>2060/1617</t>
  </si>
  <si>
    <t>Overseas Alcmar</t>
  </si>
  <si>
    <t>2061/1617</t>
  </si>
  <si>
    <t>STS Gola</t>
  </si>
  <si>
    <t>Angsi Crude</t>
  </si>
  <si>
    <t>Stena Weco Energy</t>
  </si>
  <si>
    <t>1602</t>
  </si>
  <si>
    <t>CT Frontier</t>
  </si>
  <si>
    <t>PEC 201603</t>
  </si>
  <si>
    <t>Diamond S Tanker</t>
  </si>
  <si>
    <t>Wassana Crude</t>
  </si>
  <si>
    <t xml:space="preserve">Wassana Marine Terminal </t>
  </si>
  <si>
    <t>Ankita Srivastava</t>
  </si>
  <si>
    <t>Barbers Point (USA)</t>
  </si>
  <si>
    <t>Puerto la Cruz</t>
  </si>
  <si>
    <t>195</t>
  </si>
  <si>
    <t>Allegro</t>
  </si>
  <si>
    <t>HFO 380 CST</t>
  </si>
  <si>
    <t>Bahrain</t>
  </si>
  <si>
    <t>18-May</t>
  </si>
  <si>
    <t>Donegal Spirit</t>
  </si>
  <si>
    <t>Aframax  River</t>
  </si>
  <si>
    <t>17_2016</t>
  </si>
  <si>
    <t>Manzanillo</t>
  </si>
  <si>
    <t>Alkaios</t>
  </si>
  <si>
    <t>Kunak</t>
  </si>
  <si>
    <t>EL Junior PNT</t>
  </si>
  <si>
    <t>SAB201603</t>
  </si>
  <si>
    <t>ST Charles</t>
  </si>
  <si>
    <t>COCO</t>
  </si>
  <si>
    <t>Balongan</t>
  </si>
  <si>
    <t>Lady Malou</t>
  </si>
  <si>
    <t>Chim Sao Crude Oil</t>
  </si>
  <si>
    <t>Geelong,Australia</t>
  </si>
  <si>
    <t>British Swift</t>
  </si>
  <si>
    <t>16003</t>
  </si>
  <si>
    <t>Amit Kumar</t>
  </si>
  <si>
    <t>RBD POL</t>
  </si>
  <si>
    <t>King Dorian</t>
  </si>
  <si>
    <t>Joachim Brusholt</t>
  </si>
  <si>
    <t>60TC021</t>
  </si>
  <si>
    <t xml:space="preserve"> Ankur Aggarwal</t>
  </si>
  <si>
    <t xml:space="preserve">  Grane Crude</t>
  </si>
  <si>
    <t xml:space="preserve">  Sture</t>
  </si>
  <si>
    <t>Pacific dawn</t>
  </si>
  <si>
    <t>Genoa</t>
  </si>
  <si>
    <t>V024</t>
  </si>
  <si>
    <t>Kulevi, Georgia</t>
  </si>
  <si>
    <t>Ensted</t>
  </si>
  <si>
    <t>EL Segundo</t>
  </si>
  <si>
    <t>Tracy</t>
  </si>
  <si>
    <t>Nordenham</t>
  </si>
  <si>
    <t>2062/1617</t>
  </si>
  <si>
    <t>2063/1617</t>
  </si>
  <si>
    <t>2064/1617</t>
  </si>
  <si>
    <t>03-16</t>
  </si>
  <si>
    <t>2065/1617</t>
  </si>
  <si>
    <t>2066/1617</t>
  </si>
  <si>
    <t>2067/1617</t>
  </si>
  <si>
    <t>2068/1617</t>
  </si>
  <si>
    <t>2069/1617</t>
  </si>
  <si>
    <t>2070/1617</t>
  </si>
  <si>
    <t>2071/1617</t>
  </si>
  <si>
    <t>2072/1617</t>
  </si>
  <si>
    <t>2073/1617</t>
  </si>
  <si>
    <t>2074/1617</t>
  </si>
  <si>
    <t>2075/1617</t>
  </si>
  <si>
    <t>2076/1617</t>
  </si>
  <si>
    <t>2077/1617</t>
  </si>
  <si>
    <t>2078/1617</t>
  </si>
  <si>
    <t>2079/1617</t>
  </si>
  <si>
    <t>2080/1617</t>
  </si>
  <si>
    <t>2081/1617</t>
  </si>
  <si>
    <t>2082/1617</t>
  </si>
  <si>
    <t>2083/1617</t>
  </si>
  <si>
    <t>c</t>
  </si>
  <si>
    <t>2084/1617</t>
  </si>
  <si>
    <t>2085/1617</t>
  </si>
  <si>
    <t>2086/1617</t>
  </si>
  <si>
    <t>2087/1617</t>
  </si>
  <si>
    <t>2088/1617</t>
  </si>
  <si>
    <t>2089/1617</t>
  </si>
  <si>
    <t>2090/1617</t>
  </si>
  <si>
    <t>2091/1617</t>
  </si>
  <si>
    <t>2092/1617</t>
  </si>
  <si>
    <t>2093/1617</t>
  </si>
  <si>
    <t>2094/1617</t>
  </si>
  <si>
    <t>2095/1617</t>
  </si>
  <si>
    <t>2096/1617</t>
  </si>
  <si>
    <t>2097/1617</t>
  </si>
  <si>
    <t>2098/1617</t>
  </si>
  <si>
    <t>Barber'Point</t>
  </si>
  <si>
    <t>Bunga Lotus</t>
  </si>
  <si>
    <t>San Jose</t>
  </si>
  <si>
    <t>201604</t>
  </si>
  <si>
    <t>Oscar Wieslander</t>
  </si>
  <si>
    <t>Albatros trader</t>
  </si>
  <si>
    <t>Soyabeen Oil</t>
  </si>
  <si>
    <t xml:space="preserve">Banyu Urip </t>
  </si>
  <si>
    <t>Banyu Urip  Term.</t>
  </si>
  <si>
    <t xml:space="preserve">Mare Siculum </t>
  </si>
  <si>
    <t xml:space="preserve">  Nipah</t>
  </si>
  <si>
    <t xml:space="preserve">  Boscan Crude</t>
  </si>
  <si>
    <t>Ashish Ghai</t>
  </si>
  <si>
    <t>Jialong Spirit</t>
  </si>
  <si>
    <t xml:space="preserve">  Cap Lopez Terminal </t>
  </si>
  <si>
    <t>Zhanziang</t>
  </si>
  <si>
    <t>Champion Crude</t>
  </si>
  <si>
    <t>12_15</t>
  </si>
  <si>
    <t>Algerian St. Run Fuel Oil</t>
  </si>
  <si>
    <t xml:space="preserve">Skidda </t>
  </si>
  <si>
    <t>Punta Morales</t>
  </si>
  <si>
    <t>128</t>
  </si>
  <si>
    <t>1603</t>
  </si>
  <si>
    <t>Alotau</t>
  </si>
  <si>
    <t>Overseas Leyte</t>
  </si>
  <si>
    <t xml:space="preserve">Overseas Pearlmar </t>
  </si>
  <si>
    <t>193</t>
  </si>
  <si>
    <t>Glafkos</t>
  </si>
  <si>
    <t>Cabo Hellas</t>
  </si>
  <si>
    <t>Jens Pribnow</t>
  </si>
  <si>
    <t>Orpheas</t>
  </si>
  <si>
    <t>Off Aruba</t>
  </si>
  <si>
    <t>03_16</t>
  </si>
  <si>
    <t xml:space="preserve">Lome </t>
  </si>
  <si>
    <t xml:space="preserve">  Diluted Crude</t>
  </si>
  <si>
    <t>Colorado</t>
  </si>
  <si>
    <t>COL201603</t>
  </si>
  <si>
    <t>Howie Hayes</t>
  </si>
  <si>
    <t>1605</t>
  </si>
  <si>
    <t xml:space="preserve">Eagle Augusta </t>
  </si>
  <si>
    <t>Tan Teck Poh</t>
  </si>
  <si>
    <t>Sitra</t>
  </si>
  <si>
    <t>04_2016</t>
  </si>
  <si>
    <t>Bharat Midha</t>
  </si>
  <si>
    <t>Rabi Blend CrudeGamba</t>
  </si>
  <si>
    <t>064_TC_025</t>
  </si>
  <si>
    <t>Gener8 Spyridon</t>
  </si>
  <si>
    <t>Hellas Avatar</t>
  </si>
  <si>
    <t>Decant Crude</t>
  </si>
  <si>
    <t>Jose Terminal,Venezuela</t>
  </si>
  <si>
    <t xml:space="preserve">  Kimanis Crude Oil</t>
  </si>
  <si>
    <t xml:space="preserve">  Kimanis</t>
  </si>
  <si>
    <t>Fredericia</t>
  </si>
  <si>
    <t>Stenaweco Excellence</t>
  </si>
  <si>
    <t>Ashahda</t>
  </si>
  <si>
    <t>Pengerang, Malaysia</t>
  </si>
  <si>
    <t>Augusta OPL</t>
  </si>
  <si>
    <t>Yeosu</t>
  </si>
  <si>
    <t>Barber's point</t>
  </si>
  <si>
    <t>2099/1617</t>
  </si>
  <si>
    <t>2100/1617</t>
  </si>
  <si>
    <t>2101/1617</t>
  </si>
  <si>
    <t>2102/1617</t>
  </si>
  <si>
    <t>2103/1617</t>
  </si>
  <si>
    <t>2104/1617</t>
  </si>
  <si>
    <t>2105/1617</t>
  </si>
  <si>
    <t>2106/1617</t>
  </si>
  <si>
    <t>2107/1617</t>
  </si>
  <si>
    <t>2108/1617</t>
  </si>
  <si>
    <t>2109/1617</t>
  </si>
  <si>
    <t>2110/1617</t>
  </si>
  <si>
    <t>2111/1617</t>
  </si>
  <si>
    <t>2112/1617</t>
  </si>
  <si>
    <t>2113/1617</t>
  </si>
  <si>
    <t>2114/1617</t>
  </si>
  <si>
    <t>2115/1617</t>
  </si>
  <si>
    <t>2116/1617</t>
  </si>
  <si>
    <t>2117/1617</t>
  </si>
  <si>
    <t>2118/1617</t>
  </si>
  <si>
    <t>2119/1617</t>
  </si>
  <si>
    <t>2120/1617</t>
  </si>
  <si>
    <t>2121/1617</t>
  </si>
  <si>
    <t>2122/1617</t>
  </si>
  <si>
    <t>2123/1617</t>
  </si>
  <si>
    <t>2124/1617</t>
  </si>
  <si>
    <t>2125/1617</t>
  </si>
  <si>
    <t>2126/1617</t>
  </si>
  <si>
    <t>2127/1617</t>
  </si>
  <si>
    <t>2128/1617</t>
  </si>
  <si>
    <t>2129/1617</t>
  </si>
  <si>
    <t>2130/1617</t>
  </si>
  <si>
    <t>2131/1617</t>
  </si>
  <si>
    <t>Flushing</t>
  </si>
  <si>
    <t>2132/1617</t>
  </si>
  <si>
    <t>2133/1617</t>
  </si>
  <si>
    <t>2134/1617</t>
  </si>
  <si>
    <t>2135/1617</t>
  </si>
  <si>
    <t>2136/1617</t>
  </si>
  <si>
    <t>2137/1617</t>
  </si>
  <si>
    <t>2138/1617</t>
  </si>
  <si>
    <t>2139/1617</t>
  </si>
  <si>
    <t>2140/1617</t>
  </si>
  <si>
    <t>2141/1617</t>
  </si>
  <si>
    <t>2142/1617</t>
  </si>
  <si>
    <t>2143/1617</t>
  </si>
  <si>
    <t>Carole Chaix</t>
  </si>
  <si>
    <t>2144/1617</t>
  </si>
  <si>
    <t>2145/1617</t>
  </si>
  <si>
    <t>Richmond, Bay</t>
  </si>
  <si>
    <t>Tenerife</t>
  </si>
  <si>
    <t>Australia</t>
  </si>
  <si>
    <t>Abhinav Handa</t>
  </si>
  <si>
    <t xml:space="preserve">Zhanjiang </t>
  </si>
  <si>
    <t xml:space="preserve">Te Girac </t>
  </si>
  <si>
    <t xml:space="preserve">TGT  Terminal </t>
  </si>
  <si>
    <t xml:space="preserve">Stena President </t>
  </si>
  <si>
    <t>Corpus Cristi</t>
  </si>
  <si>
    <t>Athens Spirit</t>
  </si>
  <si>
    <t>Priya Sudra</t>
  </si>
  <si>
    <t>Champion Istra</t>
  </si>
  <si>
    <t>Triathlon</t>
  </si>
  <si>
    <t>25_05_16</t>
  </si>
  <si>
    <t>ENG_008</t>
  </si>
  <si>
    <t>Kavkaz</t>
  </si>
  <si>
    <t>Brent Crude</t>
  </si>
  <si>
    <t>Sullom Voe</t>
  </si>
  <si>
    <t>Sydeny Spirit</t>
  </si>
  <si>
    <t xml:space="preserve">HSSR </t>
  </si>
  <si>
    <t>Hafnia Torres</t>
  </si>
  <si>
    <t>036</t>
  </si>
  <si>
    <t>Rabi Export Blend CO</t>
  </si>
  <si>
    <t>19_16</t>
  </si>
  <si>
    <t>ENG_009</t>
  </si>
  <si>
    <t>Ashdod</t>
  </si>
  <si>
    <t>Ridgebury Alina L</t>
  </si>
  <si>
    <t xml:space="preserve">Andrea J. Proverbs </t>
  </si>
  <si>
    <t>V30</t>
  </si>
  <si>
    <t>Cinta - Indonesia</t>
  </si>
  <si>
    <t>Bochem Luxembourg</t>
  </si>
  <si>
    <t>Fame</t>
  </si>
  <si>
    <t>Stena Imagination</t>
  </si>
  <si>
    <t xml:space="preserve">Seavoyager </t>
  </si>
  <si>
    <t>Manora Crude</t>
  </si>
  <si>
    <t>Fso Manora princess</t>
  </si>
  <si>
    <t>Marie S</t>
  </si>
  <si>
    <t>TK_20</t>
  </si>
  <si>
    <t>TK_V31</t>
  </si>
  <si>
    <t>V5</t>
  </si>
  <si>
    <t>1604</t>
  </si>
  <si>
    <t>V122</t>
  </si>
  <si>
    <t>16006</t>
  </si>
  <si>
    <t>FD Sea Wish</t>
  </si>
  <si>
    <t>Stena weco</t>
  </si>
  <si>
    <t xml:space="preserve">Lorenzo </t>
  </si>
  <si>
    <t>Caroline</t>
  </si>
  <si>
    <t>Sony Sebastian</t>
  </si>
  <si>
    <t xml:space="preserve">Koch </t>
  </si>
  <si>
    <t>2146/1617</t>
  </si>
  <si>
    <t>2147/1617</t>
  </si>
  <si>
    <t>2148/1617</t>
  </si>
  <si>
    <t>2149/1617</t>
  </si>
  <si>
    <t>2150/1617</t>
  </si>
  <si>
    <t>2151/1617</t>
  </si>
  <si>
    <t>2152/1617</t>
  </si>
  <si>
    <t>2153/1617</t>
  </si>
  <si>
    <t>2154/1617</t>
  </si>
  <si>
    <t>2155/1617</t>
  </si>
  <si>
    <t>2156/1617</t>
  </si>
  <si>
    <t>2157/1617</t>
  </si>
  <si>
    <t>2158/1617</t>
  </si>
  <si>
    <t>2159/1617</t>
  </si>
  <si>
    <t>2160/1617</t>
  </si>
  <si>
    <t>2161/1617</t>
  </si>
  <si>
    <t>2162/1617</t>
  </si>
  <si>
    <t>2163/1617</t>
  </si>
  <si>
    <t>2164/1617</t>
  </si>
  <si>
    <t>2165/1617</t>
  </si>
  <si>
    <t>2166/1617</t>
  </si>
  <si>
    <t>2167/1617</t>
  </si>
  <si>
    <t>2168/1617</t>
  </si>
  <si>
    <t>2169/1617</t>
  </si>
  <si>
    <t>2170/1617</t>
  </si>
  <si>
    <t>Savahnah</t>
  </si>
  <si>
    <t>2171/1617</t>
  </si>
  <si>
    <t>2172/1617</t>
  </si>
  <si>
    <t>2173/1617</t>
  </si>
  <si>
    <t>2174/1617</t>
  </si>
  <si>
    <t>2175/1617</t>
  </si>
  <si>
    <t>2176/1617</t>
  </si>
  <si>
    <t>2177/1617</t>
  </si>
  <si>
    <t>2178/1617</t>
  </si>
  <si>
    <t>2179/1617</t>
  </si>
  <si>
    <t>2180/1617</t>
  </si>
  <si>
    <t>2181/1617</t>
  </si>
  <si>
    <t>2182/1617</t>
  </si>
  <si>
    <t>Tc</t>
  </si>
  <si>
    <t>JNPT</t>
  </si>
  <si>
    <t>Foynes</t>
  </si>
  <si>
    <t>16008</t>
  </si>
  <si>
    <t>Novrossiysk</t>
  </si>
  <si>
    <t xml:space="preserve"> Rabigh</t>
  </si>
  <si>
    <t>Merey 16 Crude</t>
  </si>
  <si>
    <t xml:space="preserve">Castellon </t>
  </si>
  <si>
    <t xml:space="preserve">Donges </t>
  </si>
  <si>
    <t>Sony Sebastian M</t>
  </si>
  <si>
    <t>Mombasa</t>
  </si>
  <si>
    <t>NS Clipper</t>
  </si>
  <si>
    <t>Cilacap</t>
  </si>
  <si>
    <t>Victor Bergdahl</t>
  </si>
  <si>
    <t>201605</t>
  </si>
  <si>
    <t>TK_V32</t>
  </si>
  <si>
    <t xml:space="preserve">Angsi Terminal </t>
  </si>
  <si>
    <t>Pacific Jewels</t>
  </si>
  <si>
    <t>Torm Emilie</t>
  </si>
  <si>
    <t>89</t>
  </si>
  <si>
    <t>Terry Teo</t>
  </si>
  <si>
    <t>Sea Dancer</t>
  </si>
  <si>
    <t>120_1</t>
  </si>
  <si>
    <t>Politisa Lady</t>
  </si>
  <si>
    <t>Kuwait Run Fuel Oil</t>
  </si>
  <si>
    <t>Pasir Gudang, Malaysia</t>
  </si>
  <si>
    <t>Ulsan, South Korea</t>
  </si>
  <si>
    <t>New Caledonia</t>
  </si>
  <si>
    <t xml:space="preserve">Stena Sunrise </t>
  </si>
  <si>
    <t xml:space="preserve"> British Emissary</t>
  </si>
  <si>
    <t>16009</t>
  </si>
  <si>
    <t>ENGL_012</t>
  </si>
  <si>
    <t>Espo Crude</t>
  </si>
  <si>
    <t>Aspen Spirit</t>
  </si>
  <si>
    <t>Asnaes, Denmark</t>
  </si>
  <si>
    <t>201606</t>
  </si>
  <si>
    <t xml:space="preserve">DCO </t>
  </si>
  <si>
    <t>16093</t>
  </si>
  <si>
    <t>SAN201604</t>
  </si>
  <si>
    <t>2183/1617</t>
  </si>
  <si>
    <t>2184/1617</t>
  </si>
  <si>
    <t>2185/1617</t>
  </si>
  <si>
    <t>2186/1617</t>
  </si>
  <si>
    <t>2187/1617</t>
  </si>
  <si>
    <t>2188/1617</t>
  </si>
  <si>
    <t>2189/1617</t>
  </si>
  <si>
    <t>2190/1617</t>
  </si>
  <si>
    <t>2191/1617</t>
  </si>
  <si>
    <t>2192/1617</t>
  </si>
  <si>
    <t>01STS</t>
  </si>
  <si>
    <t>2193/1617</t>
  </si>
  <si>
    <t>2194/1617</t>
  </si>
  <si>
    <t>2195/1617</t>
  </si>
  <si>
    <t>2196/1617</t>
  </si>
  <si>
    <t>2197/1617</t>
  </si>
  <si>
    <t>2198/1617</t>
  </si>
  <si>
    <t>2199/1617</t>
  </si>
  <si>
    <t>2200/1617</t>
  </si>
  <si>
    <t>2201/1617</t>
  </si>
  <si>
    <t>2202/1617</t>
  </si>
  <si>
    <t>2203/1617</t>
  </si>
  <si>
    <t>2204/1617</t>
  </si>
  <si>
    <t>2205/1617</t>
  </si>
  <si>
    <t>2206/1617</t>
  </si>
  <si>
    <t>2207/1617</t>
  </si>
  <si>
    <t>2208/1617</t>
  </si>
  <si>
    <t>2209/1617</t>
  </si>
  <si>
    <t>2210/1617</t>
  </si>
  <si>
    <t>2211/1617</t>
  </si>
  <si>
    <t>2212/1617</t>
  </si>
  <si>
    <t>2213/1617</t>
  </si>
  <si>
    <t>2214/1617</t>
  </si>
  <si>
    <t>2215/1617</t>
  </si>
  <si>
    <t>2216/1617</t>
  </si>
  <si>
    <t>2217/1617</t>
  </si>
  <si>
    <t>2218/1617</t>
  </si>
  <si>
    <t>2219/1617</t>
  </si>
  <si>
    <t>2220/1617</t>
  </si>
  <si>
    <t>2221/1617</t>
  </si>
  <si>
    <t>2222/1617</t>
  </si>
  <si>
    <t>Boscan C.O</t>
  </si>
  <si>
    <t>TK_V34</t>
  </si>
  <si>
    <t>Silver Amanda</t>
  </si>
  <si>
    <t>Peter Kariuki</t>
  </si>
  <si>
    <t>16010</t>
  </si>
  <si>
    <t>Hafnia Henriette</t>
  </si>
  <si>
    <t>Qarun Mix</t>
  </si>
  <si>
    <t>Sidi Kerir</t>
  </si>
  <si>
    <t>16095</t>
  </si>
  <si>
    <t>RBD PKSTRN</t>
  </si>
  <si>
    <t xml:space="preserve">Mare Picenum </t>
  </si>
  <si>
    <t>NS Concept</t>
  </si>
  <si>
    <t>191</t>
  </si>
  <si>
    <t xml:space="preserve">Matthew Joseph </t>
  </si>
  <si>
    <t>042007</t>
  </si>
  <si>
    <t>Fuel Oil C</t>
  </si>
  <si>
    <t>Advantage Sun</t>
  </si>
  <si>
    <t>Django Pilé</t>
  </si>
  <si>
    <t>Shandong Zihe</t>
  </si>
  <si>
    <t>RMG - HSFO</t>
  </si>
  <si>
    <t>Dank Silver</t>
  </si>
  <si>
    <t>Overseas Kythons</t>
  </si>
  <si>
    <t>Elina Souli</t>
  </si>
  <si>
    <t>Eugenio Ferrero</t>
  </si>
  <si>
    <t>Perigrino crude oil</t>
  </si>
  <si>
    <t>Oro Bay</t>
  </si>
  <si>
    <t>PTI Nile</t>
  </si>
  <si>
    <t>2223/1617</t>
  </si>
  <si>
    <t>2224/1617</t>
  </si>
  <si>
    <t>2225/1617</t>
  </si>
  <si>
    <t>2226/1617</t>
  </si>
  <si>
    <t>2227/1617</t>
  </si>
  <si>
    <t>2228/1617</t>
  </si>
  <si>
    <t>2229/1617</t>
  </si>
  <si>
    <t>2230/1617</t>
  </si>
  <si>
    <t>2231/1617</t>
  </si>
  <si>
    <t>2232/1617</t>
  </si>
  <si>
    <t>2233/1617</t>
  </si>
  <si>
    <t>2234/1617</t>
  </si>
  <si>
    <t>2235/1617</t>
  </si>
  <si>
    <t>2236/1617</t>
  </si>
  <si>
    <t>2237/1617</t>
  </si>
  <si>
    <t>2238/1617</t>
  </si>
  <si>
    <t>2239/1617</t>
  </si>
  <si>
    <t>Bayonne</t>
  </si>
  <si>
    <t>2240/1617</t>
  </si>
  <si>
    <t>2241/1617</t>
  </si>
  <si>
    <t>2242/1617</t>
  </si>
  <si>
    <t>2243/1617</t>
  </si>
  <si>
    <t>2244/1617</t>
  </si>
  <si>
    <t>2245/1617</t>
  </si>
  <si>
    <t>2246/1617</t>
  </si>
  <si>
    <t>2247/1617</t>
  </si>
  <si>
    <t>2248/1617</t>
  </si>
  <si>
    <t>2249/1617</t>
  </si>
  <si>
    <t>2250/1617</t>
  </si>
  <si>
    <t>2251/1617</t>
  </si>
  <si>
    <t>Sanannah</t>
  </si>
  <si>
    <t>2252/1617</t>
  </si>
  <si>
    <t>052</t>
  </si>
  <si>
    <t>Yombo Crude Oil</t>
  </si>
  <si>
    <t>Yombo Terminal</t>
  </si>
  <si>
    <t>Gener8 Elektra</t>
  </si>
  <si>
    <t>2016_28</t>
  </si>
  <si>
    <t>Co Co Crude</t>
  </si>
  <si>
    <t>Mundra Terminal</t>
  </si>
  <si>
    <t>16011</t>
  </si>
  <si>
    <t>16096</t>
  </si>
  <si>
    <t>Balakrushnan</t>
  </si>
  <si>
    <t>Nong Yao Crude</t>
  </si>
  <si>
    <t xml:space="preserve">Nong Yao Term </t>
  </si>
  <si>
    <t>Dwight Thomkins</t>
  </si>
  <si>
    <t>Balakrusnan Punnianathan</t>
  </si>
  <si>
    <t>043</t>
  </si>
  <si>
    <t xml:space="preserve">Diluted Crude </t>
  </si>
  <si>
    <t>ST Jose</t>
  </si>
  <si>
    <t>22_2016</t>
  </si>
  <si>
    <t>Maya</t>
  </si>
  <si>
    <t>Augusto Palma</t>
  </si>
  <si>
    <t>16_10</t>
  </si>
  <si>
    <t>030</t>
  </si>
  <si>
    <t>Pulau Bukom, Singapore</t>
  </si>
  <si>
    <t>Seaheritage</t>
  </si>
  <si>
    <t>Ruby Crude Oil</t>
  </si>
  <si>
    <t>King Gregory</t>
  </si>
  <si>
    <t>Lahad Datu</t>
  </si>
  <si>
    <t>Madha Silver</t>
  </si>
  <si>
    <t>RBD P Sterin</t>
  </si>
  <si>
    <t>Huemul</t>
  </si>
  <si>
    <t>London Spirit</t>
  </si>
  <si>
    <t>Viesturs Zuika</t>
  </si>
  <si>
    <t>AJE Crude</t>
  </si>
  <si>
    <t>AJE Terminal</t>
  </si>
  <si>
    <t>16013</t>
  </si>
  <si>
    <t>Puerto Armuelles</t>
  </si>
  <si>
    <t>16097</t>
  </si>
  <si>
    <t>16012</t>
  </si>
  <si>
    <t>06_2016</t>
  </si>
  <si>
    <t>Green Sea</t>
  </si>
  <si>
    <t>1606</t>
  </si>
  <si>
    <t xml:space="preserve">Caroline Marcussen </t>
  </si>
  <si>
    <t>2253/1617</t>
  </si>
  <si>
    <t>2254/1617</t>
  </si>
  <si>
    <t>2255/1617</t>
  </si>
  <si>
    <t>2256/1617</t>
  </si>
  <si>
    <t>2257/1617</t>
  </si>
  <si>
    <t>2258/1617</t>
  </si>
  <si>
    <t>2259/1617</t>
  </si>
  <si>
    <t>2260/1617</t>
  </si>
  <si>
    <t>2261/1617</t>
  </si>
  <si>
    <t>Shipping Company Limited</t>
  </si>
  <si>
    <t>2262/1617</t>
  </si>
  <si>
    <t>2263/1617</t>
  </si>
  <si>
    <t>2264/1617</t>
  </si>
  <si>
    <t>2265/1617</t>
  </si>
  <si>
    <t>2266/1617</t>
  </si>
  <si>
    <t>2267/1617</t>
  </si>
  <si>
    <t>2268/1617</t>
  </si>
  <si>
    <t>2269/1617</t>
  </si>
  <si>
    <t>2270/1617</t>
  </si>
  <si>
    <t>2271/1617</t>
  </si>
  <si>
    <t>2272/1617</t>
  </si>
  <si>
    <t>2273/1617</t>
  </si>
  <si>
    <t>2274/1617</t>
  </si>
  <si>
    <t>2275/1617</t>
  </si>
  <si>
    <t>2276/1617</t>
  </si>
  <si>
    <t>2277/1617</t>
  </si>
  <si>
    <t>2278/1617</t>
  </si>
  <si>
    <t>2279/1617</t>
  </si>
  <si>
    <t xml:space="preserve"> Pyongtaek</t>
  </si>
  <si>
    <t>2280/1617</t>
  </si>
  <si>
    <t>2281/1617</t>
  </si>
  <si>
    <t>2282/1617</t>
  </si>
  <si>
    <t>2283/1617</t>
  </si>
  <si>
    <t>2284/1617</t>
  </si>
  <si>
    <t>2285/1617</t>
  </si>
  <si>
    <t>2286/1617</t>
  </si>
  <si>
    <t>2287/1617</t>
  </si>
  <si>
    <t>2288/1617</t>
  </si>
  <si>
    <t>2289/1617</t>
  </si>
  <si>
    <t>2290/1617</t>
  </si>
  <si>
    <t>2291/1617</t>
  </si>
  <si>
    <t>Active</t>
  </si>
  <si>
    <t>Sydney Spirit</t>
  </si>
  <si>
    <t>134</t>
  </si>
  <si>
    <t>Tahoe Spirit</t>
  </si>
  <si>
    <t>163P-108F</t>
  </si>
  <si>
    <t>201607</t>
  </si>
  <si>
    <t>Kamaman</t>
  </si>
  <si>
    <t>20-44</t>
  </si>
  <si>
    <t>130_49</t>
  </si>
  <si>
    <t>Yankul Silver</t>
  </si>
  <si>
    <t>Navig8 Symphony</t>
  </si>
  <si>
    <t xml:space="preserve">Maetiga </t>
  </si>
  <si>
    <t>Aqualegend</t>
  </si>
  <si>
    <t>Stena Immortal</t>
  </si>
  <si>
    <t>Eugenio Ferero</t>
  </si>
  <si>
    <t>9_16</t>
  </si>
  <si>
    <t>56L</t>
  </si>
  <si>
    <t>Patras</t>
  </si>
  <si>
    <t>2292/1617</t>
  </si>
  <si>
    <t>2293/1617</t>
  </si>
  <si>
    <t>2294/1617</t>
  </si>
  <si>
    <t>2295/1617</t>
  </si>
  <si>
    <t>2296/1617</t>
  </si>
  <si>
    <t>2297/1617</t>
  </si>
  <si>
    <t>2298/1617</t>
  </si>
  <si>
    <t>2299/1617</t>
  </si>
  <si>
    <t>2300/1617</t>
  </si>
  <si>
    <t>2301/1617</t>
  </si>
  <si>
    <t>2302/1617</t>
  </si>
  <si>
    <t>2303/1617</t>
  </si>
  <si>
    <t>2304/1617</t>
  </si>
  <si>
    <t>2305/1617</t>
  </si>
  <si>
    <t>2306/1617</t>
  </si>
  <si>
    <t>2307/1617</t>
  </si>
  <si>
    <t>2308/1617</t>
  </si>
  <si>
    <t>2309/1617</t>
  </si>
  <si>
    <t>2310/1617</t>
  </si>
  <si>
    <t>2311/1617</t>
  </si>
  <si>
    <t>2312/1617</t>
  </si>
  <si>
    <t>2313/1617</t>
  </si>
  <si>
    <t>2314/1617</t>
  </si>
  <si>
    <t>2315/1617</t>
  </si>
  <si>
    <t>2316/1617</t>
  </si>
  <si>
    <t>2317/1617</t>
  </si>
  <si>
    <t>TGT, Vietnam</t>
  </si>
  <si>
    <t>Sngapore</t>
  </si>
  <si>
    <t>16016</t>
  </si>
  <si>
    <t xml:space="preserve">Port Dickson </t>
  </si>
  <si>
    <t>201608</t>
  </si>
  <si>
    <t>PTI Huang He</t>
  </si>
  <si>
    <t>Aqualeader</t>
  </si>
  <si>
    <t>Eileen Tay</t>
  </si>
  <si>
    <t>Ardmore Enterprise</t>
  </si>
  <si>
    <t>Kevin Chen</t>
  </si>
  <si>
    <t>Ostra Crude</t>
  </si>
  <si>
    <t>Espirito Santo</t>
  </si>
  <si>
    <t>Shin EI</t>
  </si>
  <si>
    <t>LSFO 180CST</t>
  </si>
  <si>
    <t>Torm Cecilie</t>
  </si>
  <si>
    <t>065</t>
  </si>
  <si>
    <t>British Cumulus</t>
  </si>
  <si>
    <t>Danish Mirajkar</t>
  </si>
  <si>
    <t>Dortyol</t>
  </si>
  <si>
    <t xml:space="preserve">Fidelity N </t>
  </si>
  <si>
    <t>26/11/2016</t>
  </si>
  <si>
    <t>Harsha Lanka</t>
  </si>
  <si>
    <t>Morichal Crude</t>
  </si>
  <si>
    <t>Green Sky</t>
  </si>
  <si>
    <t>1608</t>
  </si>
  <si>
    <t>Linggi &amp; Tanjung Pelepas, Malaysia</t>
  </si>
  <si>
    <t>ESPO CO</t>
  </si>
  <si>
    <t>Limerick Spirit</t>
  </si>
  <si>
    <t>Merry 16</t>
  </si>
  <si>
    <t>Essie C</t>
  </si>
  <si>
    <t>Merry Crude</t>
  </si>
  <si>
    <t>159</t>
  </si>
  <si>
    <t>16015</t>
  </si>
  <si>
    <t>Richmond Bay</t>
  </si>
  <si>
    <t>Suez</t>
  </si>
  <si>
    <t>Tg Pelpas</t>
  </si>
  <si>
    <t>Honululu</t>
  </si>
  <si>
    <t>2318/1617</t>
  </si>
  <si>
    <t>2319/1617</t>
  </si>
  <si>
    <t>2320/1617</t>
  </si>
  <si>
    <t>2321/1617</t>
  </si>
  <si>
    <t>2322/1617</t>
  </si>
  <si>
    <t>2323/1617</t>
  </si>
  <si>
    <t>2324/1617</t>
  </si>
  <si>
    <t>2325/1617</t>
  </si>
  <si>
    <t>2326/1617</t>
  </si>
  <si>
    <t>2327/1617</t>
  </si>
  <si>
    <t>2328/1617</t>
  </si>
  <si>
    <t>2329/1617</t>
  </si>
  <si>
    <t>2330/1617</t>
  </si>
  <si>
    <t>2331/1617</t>
  </si>
  <si>
    <t>2332/1617</t>
  </si>
  <si>
    <t>2333/1617</t>
  </si>
  <si>
    <t>2334/1617</t>
  </si>
  <si>
    <t>2335/1617</t>
  </si>
  <si>
    <t>2336/1617</t>
  </si>
  <si>
    <t>2337/1617</t>
  </si>
  <si>
    <t>2338/1617</t>
  </si>
  <si>
    <t>2339/1617</t>
  </si>
  <si>
    <t>2340/1617</t>
  </si>
  <si>
    <t>2341/1617</t>
  </si>
  <si>
    <t>2342/1617</t>
  </si>
  <si>
    <t>2343/1617</t>
  </si>
  <si>
    <t>2344/1617</t>
  </si>
  <si>
    <t>2345/1617</t>
  </si>
  <si>
    <t>2346/1617</t>
  </si>
  <si>
    <t>To be resubmitted with Dec invoices due to error in disch port/ETA</t>
  </si>
  <si>
    <t>To be reissued with dec invoices</t>
  </si>
  <si>
    <t>Gener8 Companion</t>
  </si>
  <si>
    <t>2016_11</t>
  </si>
  <si>
    <t>Skidda</t>
  </si>
  <si>
    <t xml:space="preserve">St Charles </t>
  </si>
  <si>
    <t>162-107F</t>
  </si>
  <si>
    <t>2347/1617</t>
  </si>
  <si>
    <t>2348/1617</t>
  </si>
  <si>
    <t>2349/1617</t>
  </si>
  <si>
    <t>2350/1617</t>
  </si>
  <si>
    <t>2351/1617</t>
  </si>
  <si>
    <t>2352/1617</t>
  </si>
  <si>
    <t>2353/1617</t>
  </si>
  <si>
    <t xml:space="preserve">35 </t>
  </si>
  <si>
    <t>2354/1617</t>
  </si>
  <si>
    <t>2355/1617</t>
  </si>
  <si>
    <t>2356/1617</t>
  </si>
  <si>
    <t>2357/1617</t>
  </si>
  <si>
    <t>2358/1617</t>
  </si>
  <si>
    <t>2359/1617</t>
  </si>
  <si>
    <t>Shivanshu Sharma</t>
  </si>
  <si>
    <t>1607</t>
  </si>
  <si>
    <t>Hovden Spirit</t>
  </si>
  <si>
    <t>MTM Mumbai</t>
  </si>
  <si>
    <t>Sajeev Soman</t>
  </si>
  <si>
    <t>2016_08</t>
  </si>
  <si>
    <t>Silver Joan</t>
  </si>
  <si>
    <t>Port Qasim</t>
  </si>
  <si>
    <t>16018</t>
  </si>
  <si>
    <t>Aliaga/Izmit</t>
  </si>
  <si>
    <t>Advantage Sky</t>
  </si>
  <si>
    <t>Melburne</t>
  </si>
  <si>
    <t>Silver Orla</t>
  </si>
  <si>
    <t>Lazaros Tsitoglou</t>
  </si>
  <si>
    <t>21_16</t>
  </si>
  <si>
    <t>Mason Williams</t>
  </si>
  <si>
    <t xml:space="preserve">Leo Bakaric </t>
  </si>
  <si>
    <t>201609</t>
  </si>
  <si>
    <t>Pacific Bridge</t>
  </si>
  <si>
    <t>170</t>
  </si>
  <si>
    <t>Ayrton II</t>
  </si>
  <si>
    <t>1609</t>
  </si>
  <si>
    <t xml:space="preserve">Nave Pyxis </t>
  </si>
  <si>
    <t>1701</t>
  </si>
  <si>
    <t xml:space="preserve">Trysil Spirit </t>
  </si>
  <si>
    <t>New Advance</t>
  </si>
  <si>
    <t>Cascade Spirit</t>
  </si>
  <si>
    <t>Philaedlphia</t>
  </si>
  <si>
    <t>Noel Antony</t>
  </si>
  <si>
    <t>V14</t>
  </si>
  <si>
    <t>2360/1718</t>
  </si>
  <si>
    <t>2361/1718</t>
  </si>
  <si>
    <t>2362/1718</t>
  </si>
  <si>
    <t>2363/1718</t>
  </si>
  <si>
    <t>2364/1718</t>
  </si>
  <si>
    <t>2365/1718</t>
  </si>
  <si>
    <t>2366/1718</t>
  </si>
  <si>
    <t>2367/1718</t>
  </si>
  <si>
    <t>2368/1718</t>
  </si>
  <si>
    <t>2369/1718</t>
  </si>
  <si>
    <t>2370/1718</t>
  </si>
  <si>
    <t>2371/1718</t>
  </si>
  <si>
    <t>2372/1718</t>
  </si>
  <si>
    <t>1611</t>
  </si>
  <si>
    <t>Sadah Silver</t>
  </si>
  <si>
    <t>2373/1718</t>
  </si>
  <si>
    <t>2374/1718</t>
  </si>
  <si>
    <t>2375/1718</t>
  </si>
  <si>
    <t>2376/1718</t>
  </si>
  <si>
    <t>2377/1718</t>
  </si>
  <si>
    <t>2378/1718</t>
  </si>
  <si>
    <t>2379/1718</t>
  </si>
  <si>
    <t>2380/1718</t>
  </si>
  <si>
    <t>2381/1718</t>
  </si>
  <si>
    <t>2382/1718</t>
  </si>
  <si>
    <t>2383/1718</t>
  </si>
  <si>
    <t>2384/1718</t>
  </si>
  <si>
    <t>2385/1718</t>
  </si>
  <si>
    <t>2386/1718</t>
  </si>
  <si>
    <t>2387/1718</t>
  </si>
  <si>
    <t>2388/1718</t>
  </si>
  <si>
    <t>2389/1718</t>
  </si>
  <si>
    <t>2390/1718</t>
  </si>
  <si>
    <t>2391/1718</t>
  </si>
  <si>
    <t>2392/1718</t>
  </si>
  <si>
    <t>2393/1718</t>
  </si>
  <si>
    <t>2394/1718</t>
  </si>
  <si>
    <t>2395/1718</t>
  </si>
  <si>
    <t>2396/1718</t>
  </si>
  <si>
    <t>2397/1718</t>
  </si>
  <si>
    <t>2398/1718</t>
  </si>
  <si>
    <t>approved</t>
  </si>
  <si>
    <t>2399/1718</t>
  </si>
  <si>
    <t xml:space="preserve"> Amsterdam</t>
  </si>
  <si>
    <t>Tarragona , Spain</t>
  </si>
  <si>
    <t>Bharat N Midha</t>
  </si>
  <si>
    <t>Ko Si Chang</t>
  </si>
  <si>
    <t>Gaurav Gupta</t>
  </si>
  <si>
    <t>Relaince</t>
  </si>
  <si>
    <t>Gener8 Defiance</t>
  </si>
  <si>
    <t>Dawn Camacho Booth</t>
  </si>
  <si>
    <t>44_17</t>
  </si>
  <si>
    <t>Atlantic Queen</t>
  </si>
  <si>
    <t xml:space="preserve">Hafizh Azhari </t>
  </si>
  <si>
    <t>British Nimbus</t>
  </si>
  <si>
    <t>Vivek Malwa</t>
  </si>
  <si>
    <t>Sanjeev Soman</t>
  </si>
  <si>
    <t xml:space="preserve"> PTI Danube </t>
  </si>
  <si>
    <t>25_16</t>
  </si>
  <si>
    <t>17001</t>
  </si>
  <si>
    <t>Rajeev Kumar</t>
  </si>
  <si>
    <t>Hafnia Lotte</t>
  </si>
  <si>
    <t>Sri Ram Hari sarma</t>
  </si>
  <si>
    <t>St. Croix</t>
  </si>
  <si>
    <t>14_2017</t>
  </si>
  <si>
    <t>V37</t>
  </si>
  <si>
    <t>Sw Pass</t>
  </si>
  <si>
    <t>Navig8 Stealth</t>
  </si>
  <si>
    <t>Dongying</t>
  </si>
  <si>
    <t>Stena Immaculate</t>
  </si>
  <si>
    <t>Constitution spirit</t>
  </si>
  <si>
    <t xml:space="preserve">Iskmati Spirit </t>
  </si>
  <si>
    <t>201520</t>
  </si>
  <si>
    <t xml:space="preserve">Augusta, Italy </t>
  </si>
  <si>
    <t>Capt.Manbir Waraich</t>
  </si>
  <si>
    <t>Kikima</t>
  </si>
  <si>
    <t>1602_2</t>
  </si>
  <si>
    <t xml:space="preserve"> Andrea Corrado</t>
  </si>
  <si>
    <t>Aslexendria</t>
  </si>
  <si>
    <t>2400/1718</t>
  </si>
  <si>
    <t>2401/1718</t>
  </si>
  <si>
    <t>2402/1718</t>
  </si>
  <si>
    <t>2403/1718</t>
  </si>
  <si>
    <t>2404/1718</t>
  </si>
  <si>
    <t>2405/1718</t>
  </si>
  <si>
    <t>2406/1718</t>
  </si>
  <si>
    <t>2407/1718</t>
  </si>
  <si>
    <t>2408/1718</t>
  </si>
  <si>
    <t>2409/1718</t>
  </si>
  <si>
    <t>2410/1718</t>
  </si>
  <si>
    <t>2411/1718</t>
  </si>
  <si>
    <t>2412/1718</t>
  </si>
  <si>
    <t>2413/1718</t>
  </si>
  <si>
    <t>2414/1718</t>
  </si>
  <si>
    <t>2415/1718</t>
  </si>
  <si>
    <t>2416/1718</t>
  </si>
  <si>
    <t>2417/1718</t>
  </si>
  <si>
    <t xml:space="preserve">Tarragona </t>
  </si>
  <si>
    <t>2418/1718</t>
  </si>
  <si>
    <t>2419/1718</t>
  </si>
  <si>
    <t>2420/1718</t>
  </si>
  <si>
    <t>2421/1718</t>
  </si>
  <si>
    <t>2422/1718</t>
  </si>
  <si>
    <t>2423/1718</t>
  </si>
  <si>
    <t>2424/1718</t>
  </si>
  <si>
    <t>2425/1718</t>
  </si>
  <si>
    <t>2426/1718</t>
  </si>
  <si>
    <t>2427/1718</t>
  </si>
  <si>
    <t>Immigham</t>
  </si>
  <si>
    <t>Cakra Patriot</t>
  </si>
  <si>
    <t>172</t>
  </si>
  <si>
    <t>Chim Sao Term.</t>
  </si>
  <si>
    <t>Pulao Bukom</t>
  </si>
  <si>
    <t>17002</t>
  </si>
  <si>
    <t>Densa Whale</t>
  </si>
  <si>
    <t>201701</t>
  </si>
  <si>
    <t>Etame Term.</t>
  </si>
  <si>
    <t>Bachaquero</t>
  </si>
  <si>
    <t xml:space="preserve">Ashkini Spirit </t>
  </si>
  <si>
    <t>Jose Term.</t>
  </si>
  <si>
    <t>Hafnia Kirsten</t>
  </si>
  <si>
    <t>1702</t>
  </si>
  <si>
    <t xml:space="preserve"> Curacao</t>
  </si>
  <si>
    <t>Concord</t>
  </si>
  <si>
    <t>Pasirgudang</t>
  </si>
  <si>
    <t>RBD Palm oil-G</t>
  </si>
  <si>
    <t>Sunil Varughese</t>
  </si>
  <si>
    <t xml:space="preserve">King Duncan </t>
  </si>
  <si>
    <t>1733</t>
  </si>
  <si>
    <t>45_17</t>
  </si>
  <si>
    <t>201702</t>
  </si>
  <si>
    <t>26_2017</t>
  </si>
  <si>
    <t>Quarun Crude</t>
  </si>
  <si>
    <t>17_02</t>
  </si>
  <si>
    <t>Ferrol</t>
  </si>
  <si>
    <t>15_2017</t>
  </si>
  <si>
    <t xml:space="preserve">Melsa Sarir </t>
  </si>
  <si>
    <t xml:space="preserve">Ghibli </t>
  </si>
  <si>
    <t>Esclante Crude</t>
  </si>
  <si>
    <t>SKS Saluda</t>
  </si>
  <si>
    <t>Off Lome</t>
  </si>
  <si>
    <t>CLOV Crude Oil</t>
  </si>
  <si>
    <t>Atlantic Eagle</t>
  </si>
  <si>
    <t>Seavoyager</t>
  </si>
  <si>
    <t xml:space="preserve">Tan Teck Poh </t>
  </si>
  <si>
    <t>Shell Gamba, Gabon</t>
  </si>
  <si>
    <t>Kalaipda</t>
  </si>
  <si>
    <t>Suez STS</t>
  </si>
  <si>
    <t>Gener8 Daphne</t>
  </si>
  <si>
    <t>Belfast</t>
  </si>
  <si>
    <t>2428/1718</t>
  </si>
  <si>
    <t>2429/1718</t>
  </si>
  <si>
    <t>2430/1718</t>
  </si>
  <si>
    <t>2431/1718</t>
  </si>
  <si>
    <t>2432/1718</t>
  </si>
  <si>
    <t>2433/1718</t>
  </si>
  <si>
    <t>2434/1718</t>
  </si>
  <si>
    <t>2435/1718</t>
  </si>
  <si>
    <t>2436/1718</t>
  </si>
  <si>
    <t>2437/1718</t>
  </si>
  <si>
    <t>2438/1718</t>
  </si>
  <si>
    <t>2439/1718</t>
  </si>
  <si>
    <t>2440/1718</t>
  </si>
  <si>
    <t>2441/1718</t>
  </si>
  <si>
    <t>2442/1718</t>
  </si>
  <si>
    <t>2443/1718</t>
  </si>
  <si>
    <t>2444/1718</t>
  </si>
  <si>
    <t>2445/1718</t>
  </si>
  <si>
    <t>2446/1718</t>
  </si>
  <si>
    <t>2447/1718</t>
  </si>
  <si>
    <t>2448/1718</t>
  </si>
  <si>
    <t>2449/1718</t>
  </si>
  <si>
    <t>2450/1718</t>
  </si>
  <si>
    <t>2451/1718</t>
  </si>
  <si>
    <t>2452/1718</t>
  </si>
  <si>
    <t>2453/1718</t>
  </si>
  <si>
    <t>2454/1718</t>
  </si>
  <si>
    <t>2455/1718</t>
  </si>
  <si>
    <t>2456/1718</t>
  </si>
  <si>
    <t>2457/1718</t>
  </si>
  <si>
    <t>2458/1718</t>
  </si>
  <si>
    <t>Puerto Quetzal</t>
  </si>
  <si>
    <t>25-2017</t>
  </si>
  <si>
    <t>Victory Venture</t>
  </si>
  <si>
    <t>V002A</t>
  </si>
  <si>
    <t xml:space="preserve">kaohsiung </t>
  </si>
  <si>
    <t>Christoffer Kjaer Larsen</t>
  </si>
  <si>
    <t>RPOL</t>
  </si>
  <si>
    <t>03_17</t>
  </si>
  <si>
    <t>La Pampilla</t>
  </si>
  <si>
    <t xml:space="preserve">FO  380 CST </t>
  </si>
  <si>
    <t xml:space="preserve">Minadullah </t>
  </si>
  <si>
    <t>StenaWeco Elegance</t>
  </si>
  <si>
    <t xml:space="preserve">Birdie Trader </t>
  </si>
  <si>
    <t xml:space="preserve">St. Clemens </t>
  </si>
  <si>
    <t>2017_01</t>
  </si>
  <si>
    <t xml:space="preserve">Beijing Spirit </t>
  </si>
  <si>
    <t>Aristoklis</t>
  </si>
  <si>
    <t>Ruchir Seth</t>
  </si>
  <si>
    <t>Nikiski</t>
  </si>
  <si>
    <t>Tesoro Maritime</t>
  </si>
  <si>
    <t>Noel Anthony</t>
  </si>
  <si>
    <t>Susanne Victory</t>
  </si>
  <si>
    <t>Narmada spirit</t>
  </si>
  <si>
    <t>Acamar</t>
  </si>
  <si>
    <t>V108</t>
  </si>
  <si>
    <t>Gothenburge</t>
  </si>
  <si>
    <t xml:space="preserve">Gener8 Defiance </t>
  </si>
  <si>
    <t>02_2017</t>
  </si>
  <si>
    <t>Moscow Spirit</t>
  </si>
  <si>
    <t>10_2017</t>
  </si>
  <si>
    <t>Bora Bora</t>
  </si>
  <si>
    <t>17003</t>
  </si>
  <si>
    <t>Mare Doricum</t>
  </si>
  <si>
    <t>Guy Guvshon</t>
  </si>
  <si>
    <t>Chinguetti CO</t>
  </si>
  <si>
    <t>Chinguetti Term</t>
  </si>
  <si>
    <t>Overseas Silvermar</t>
  </si>
  <si>
    <t>Overseas Rosemar</t>
  </si>
  <si>
    <t>2459/1718</t>
  </si>
  <si>
    <t>2460/1718</t>
  </si>
  <si>
    <t>2461/1718</t>
  </si>
  <si>
    <t>2462/1718</t>
  </si>
  <si>
    <t>2463/1718</t>
  </si>
  <si>
    <t>2464/1718</t>
  </si>
  <si>
    <t>2465/1718</t>
  </si>
  <si>
    <t>2466/1718</t>
  </si>
  <si>
    <t>2467/1718</t>
  </si>
  <si>
    <t>2468/1718</t>
  </si>
  <si>
    <t>2469/1718</t>
  </si>
  <si>
    <t>2470/1718</t>
  </si>
  <si>
    <t>2471/1718</t>
  </si>
  <si>
    <t>2472/1718</t>
  </si>
  <si>
    <t>2473/1718</t>
  </si>
  <si>
    <t>2474/1718</t>
  </si>
  <si>
    <t>2475/1718</t>
  </si>
  <si>
    <t>2476/1718</t>
  </si>
  <si>
    <t xml:space="preserve">  Immingham</t>
  </si>
  <si>
    <t>2477/1718</t>
  </si>
  <si>
    <t>2478/1718</t>
  </si>
  <si>
    <t>2479/1718</t>
  </si>
  <si>
    <t>2480/1718</t>
  </si>
  <si>
    <t>2481/1718</t>
  </si>
  <si>
    <t>2482/1718</t>
  </si>
  <si>
    <t>2483/1718</t>
  </si>
  <si>
    <t>2484/1718</t>
  </si>
  <si>
    <t>2485/1718</t>
  </si>
  <si>
    <t>2486/1718</t>
  </si>
  <si>
    <t>2487/1718</t>
  </si>
  <si>
    <t>2488/1718</t>
  </si>
  <si>
    <t>2489/1718</t>
  </si>
  <si>
    <t>2490/1718</t>
  </si>
  <si>
    <t xml:space="preserve">StenaWeco Gladys </t>
  </si>
  <si>
    <t>2491/1718</t>
  </si>
  <si>
    <t>2492/1718</t>
  </si>
  <si>
    <t>2493/1718</t>
  </si>
  <si>
    <t>2494/1718</t>
  </si>
  <si>
    <t>2495/1718</t>
  </si>
  <si>
    <t>2496/1718</t>
  </si>
  <si>
    <t>also receive on3 april</t>
  </si>
  <si>
    <t>Bayway</t>
  </si>
  <si>
    <t>Sea Heritage</t>
  </si>
  <si>
    <t>Dakar</t>
  </si>
  <si>
    <t>17_03</t>
  </si>
  <si>
    <t>Merey</t>
  </si>
  <si>
    <t>Virender Prabhakar</t>
  </si>
  <si>
    <t>Kimanis Blend Crude Oil</t>
  </si>
  <si>
    <t xml:space="preserve">Kimaniis   </t>
  </si>
  <si>
    <t>Angsi Term.</t>
  </si>
  <si>
    <t xml:space="preserve">ETC Mena </t>
  </si>
  <si>
    <t>54_17</t>
  </si>
  <si>
    <t>61B</t>
  </si>
  <si>
    <t>135</t>
  </si>
  <si>
    <t>PAL Lightering Area</t>
  </si>
  <si>
    <t>STI Galata</t>
  </si>
  <si>
    <t>MT Inca</t>
  </si>
  <si>
    <t>HSFO 500</t>
  </si>
  <si>
    <t>2017_28</t>
  </si>
  <si>
    <t xml:space="preserve">SM Osprey </t>
  </si>
  <si>
    <t>Anitikos</t>
  </si>
  <si>
    <t>325</t>
  </si>
  <si>
    <t>Ridgebury Sally B</t>
  </si>
  <si>
    <t>201703</t>
  </si>
  <si>
    <t>RDS BTM</t>
  </si>
  <si>
    <t>Kaji Semoga CO</t>
  </si>
  <si>
    <t>Sten Skagen</t>
  </si>
  <si>
    <t>Fuel Oil RMK 500</t>
  </si>
  <si>
    <t>139</t>
  </si>
  <si>
    <t>Tigris</t>
  </si>
  <si>
    <t>HFO</t>
  </si>
  <si>
    <t>Hamburg, Germany</t>
  </si>
  <si>
    <t xml:space="preserve">Cabo Kamui </t>
  </si>
  <si>
    <t>Javier Zamora</t>
  </si>
  <si>
    <t>Miss Benedetta</t>
  </si>
  <si>
    <t>SR RESIDUE</t>
  </si>
  <si>
    <t>Ruwise</t>
  </si>
  <si>
    <t>IOTC Fuel Oil</t>
  </si>
  <si>
    <t>Khor Al Zubair sts</t>
  </si>
  <si>
    <t>Zhanshan</t>
  </si>
  <si>
    <t>2497/1718</t>
  </si>
  <si>
    <t>2498/1718</t>
  </si>
  <si>
    <t>2499/1718</t>
  </si>
  <si>
    <t>2500/1718</t>
  </si>
  <si>
    <t>2501/1718</t>
  </si>
  <si>
    <t>2502/1718</t>
  </si>
  <si>
    <t>2503/1718</t>
  </si>
  <si>
    <t>2504/1718</t>
  </si>
  <si>
    <t>2505/1718</t>
  </si>
  <si>
    <t>2506/1718</t>
  </si>
  <si>
    <t>2507/1718</t>
  </si>
  <si>
    <t>2508/1718</t>
  </si>
  <si>
    <t>2509/1718</t>
  </si>
  <si>
    <t>2510/1718</t>
  </si>
  <si>
    <t>2511/1718</t>
  </si>
  <si>
    <t>2512/1718</t>
  </si>
  <si>
    <t>2513/1718</t>
  </si>
  <si>
    <t>2514/1718</t>
  </si>
  <si>
    <t>2515/1718</t>
  </si>
  <si>
    <t>2516/1718</t>
  </si>
  <si>
    <t>2517/1718</t>
  </si>
  <si>
    <t>2518/1718</t>
  </si>
  <si>
    <t>2519/1718</t>
  </si>
  <si>
    <t>2520/1718</t>
  </si>
  <si>
    <t>2521/1718</t>
  </si>
  <si>
    <t>2522/1718</t>
  </si>
  <si>
    <t>2523/1718</t>
  </si>
  <si>
    <t>2524/1718</t>
  </si>
  <si>
    <t>2525/1718</t>
  </si>
  <si>
    <t>2526/1718</t>
  </si>
  <si>
    <t>2527/1718</t>
  </si>
  <si>
    <t>2528/1718</t>
  </si>
  <si>
    <t>2529/1718</t>
  </si>
  <si>
    <t>2530/1718</t>
  </si>
  <si>
    <t>2531/1718</t>
  </si>
  <si>
    <t>2532/1718</t>
  </si>
  <si>
    <t>2533/1718</t>
  </si>
  <si>
    <t>2534/1718</t>
  </si>
  <si>
    <t>2535/1718</t>
  </si>
  <si>
    <t>2536/1718</t>
  </si>
  <si>
    <t>2537/1718</t>
  </si>
  <si>
    <t>2538/1718</t>
  </si>
  <si>
    <t>2539/1718</t>
  </si>
  <si>
    <t>2540/1718</t>
  </si>
  <si>
    <t>2541/1718</t>
  </si>
  <si>
    <t>2542/1718</t>
  </si>
  <si>
    <t>2543/1718</t>
  </si>
  <si>
    <t>2544/1718</t>
  </si>
  <si>
    <t>2545/1718</t>
  </si>
  <si>
    <t>2546/1718</t>
  </si>
  <si>
    <t>2547/1718</t>
  </si>
  <si>
    <t>2548/1718</t>
  </si>
  <si>
    <t>Duplicate of 2189</t>
  </si>
  <si>
    <t>ICE Point</t>
  </si>
  <si>
    <t>Gothenborg</t>
  </si>
  <si>
    <t xml:space="preserve">Lavrion </t>
  </si>
  <si>
    <t>El segundo</t>
  </si>
  <si>
    <t>Badak Crude</t>
  </si>
  <si>
    <t>Oversea Goldmar</t>
  </si>
  <si>
    <t>136</t>
  </si>
  <si>
    <t>Emil Calizaya</t>
  </si>
  <si>
    <t>Seaways Hellas</t>
  </si>
  <si>
    <t>205</t>
  </si>
  <si>
    <t>STI Bosphorus</t>
  </si>
  <si>
    <t>Emmy Schulte</t>
  </si>
  <si>
    <t>154</t>
  </si>
  <si>
    <t>Stanlow</t>
  </si>
  <si>
    <t>Brunsbuttel</t>
  </si>
  <si>
    <t>Everbright</t>
  </si>
  <si>
    <t>Mercuria</t>
  </si>
  <si>
    <t>British Altus</t>
  </si>
  <si>
    <t>Stena Impeccable</t>
  </si>
  <si>
    <t>1703</t>
  </si>
  <si>
    <t>Port Esquivel</t>
  </si>
  <si>
    <t>ICB</t>
  </si>
  <si>
    <t>Phoenix Alpha</t>
  </si>
  <si>
    <t>Rohan Yadav</t>
  </si>
  <si>
    <t>Reliance</t>
  </si>
  <si>
    <t>Alex Celleri C</t>
  </si>
  <si>
    <t>156</t>
  </si>
  <si>
    <t>Eastham</t>
  </si>
  <si>
    <t xml:space="preserve">Cabo Misaki </t>
  </si>
  <si>
    <t>201704</t>
  </si>
  <si>
    <t>1705</t>
  </si>
  <si>
    <t>Andes</t>
  </si>
  <si>
    <t>Cal Mix Crude Oil</t>
  </si>
  <si>
    <t xml:space="preserve">STS </t>
  </si>
  <si>
    <t>Dwight Tomkins</t>
  </si>
  <si>
    <t>HGO</t>
  </si>
  <si>
    <t xml:space="preserve">Brisbane </t>
  </si>
  <si>
    <t>ULS VGO</t>
  </si>
  <si>
    <t>Port Jerome, France</t>
  </si>
  <si>
    <t>Cristopher Olivares G</t>
  </si>
  <si>
    <t>17006</t>
  </si>
  <si>
    <t>DMA LS</t>
  </si>
  <si>
    <t>05_17</t>
  </si>
  <si>
    <t>Paldiski</t>
  </si>
  <si>
    <t>2549/1718</t>
  </si>
  <si>
    <t>Tesero</t>
  </si>
  <si>
    <t>Tesoro Corporation</t>
  </si>
  <si>
    <t>19100 Ridgewood Parkway,</t>
  </si>
  <si>
    <t>San Antonio, Texas 78259</t>
  </si>
  <si>
    <t>Aristolkis</t>
  </si>
  <si>
    <t>Tesoro</t>
  </si>
  <si>
    <t>2550/1718</t>
  </si>
  <si>
    <t>2551/1718</t>
  </si>
  <si>
    <t>2552/1718</t>
  </si>
  <si>
    <t>2553/1718</t>
  </si>
  <si>
    <t>2554/1718</t>
  </si>
  <si>
    <t>2555/1718</t>
  </si>
  <si>
    <t>2556/1718</t>
  </si>
  <si>
    <t>2557/1718</t>
  </si>
  <si>
    <t>2558/1718</t>
  </si>
  <si>
    <t>2559/1718</t>
  </si>
  <si>
    <t>2560/1718</t>
  </si>
  <si>
    <t>2561/1718</t>
  </si>
  <si>
    <t>2562/1718</t>
  </si>
  <si>
    <t>2563/1718</t>
  </si>
  <si>
    <t>2564/1718</t>
  </si>
  <si>
    <t>2565/1718</t>
  </si>
  <si>
    <t>2566/1718</t>
  </si>
  <si>
    <t>2567/1718</t>
  </si>
  <si>
    <t>2568/1718</t>
  </si>
  <si>
    <t>2569/1718</t>
  </si>
  <si>
    <t>2570/1718</t>
  </si>
  <si>
    <t>2571/1718</t>
  </si>
  <si>
    <t>2572/1718</t>
  </si>
  <si>
    <t>2573/1718</t>
  </si>
  <si>
    <t>2574/1718</t>
  </si>
  <si>
    <t>2575/1718</t>
  </si>
  <si>
    <t>2576/1718</t>
  </si>
  <si>
    <t>2577/1718</t>
  </si>
  <si>
    <t>2578/1718</t>
  </si>
  <si>
    <t>2579/1718</t>
  </si>
  <si>
    <t>2580/1718</t>
  </si>
  <si>
    <t>2581/1718</t>
  </si>
  <si>
    <t>2582/1718</t>
  </si>
  <si>
    <t>2583/1718</t>
  </si>
  <si>
    <t>2584/1718</t>
  </si>
  <si>
    <t>2585/1718</t>
  </si>
  <si>
    <t>2586/1718</t>
  </si>
  <si>
    <t>2587/1718</t>
  </si>
  <si>
    <t>2588/1718</t>
  </si>
  <si>
    <t>2017-25</t>
  </si>
  <si>
    <t>manually changed</t>
  </si>
  <si>
    <t>changed with 2408</t>
  </si>
  <si>
    <t>Port Elizabeth</t>
  </si>
  <si>
    <t>2589/1718</t>
  </si>
  <si>
    <t>Northeham</t>
  </si>
  <si>
    <t>PTI Rhine</t>
  </si>
  <si>
    <t>1704</t>
  </si>
  <si>
    <t>HCGO</t>
  </si>
  <si>
    <t>56_17</t>
  </si>
  <si>
    <t>Bach Ho crude</t>
  </si>
  <si>
    <t>Huangdao</t>
  </si>
  <si>
    <t>32_2017</t>
  </si>
  <si>
    <t>Jeddah</t>
  </si>
  <si>
    <t xml:space="preserve">Unity Venture </t>
  </si>
  <si>
    <t>V02</t>
  </si>
  <si>
    <t>COCO Crude</t>
  </si>
  <si>
    <t>Mundra</t>
  </si>
  <si>
    <t>48_17</t>
  </si>
  <si>
    <t>Seaways Visayas</t>
  </si>
  <si>
    <t>06_17</t>
  </si>
  <si>
    <t>Condor Trader</t>
  </si>
  <si>
    <t xml:space="preserve">Basilio Quiel </t>
  </si>
  <si>
    <t>Aliaga &amp; Izmit</t>
  </si>
  <si>
    <t>Garibaldi Spirit</t>
  </si>
  <si>
    <t>48_17B</t>
  </si>
  <si>
    <t>Kaz Opl</t>
  </si>
  <si>
    <t>Prudent Warrior</t>
  </si>
  <si>
    <t>004_17</t>
  </si>
  <si>
    <t>Sanjay Kumar</t>
  </si>
  <si>
    <t>Essar Oil</t>
  </si>
  <si>
    <t>Socrates</t>
  </si>
  <si>
    <t>06P-106F</t>
  </si>
  <si>
    <t>CUTTER</t>
  </si>
  <si>
    <t>Amadeus</t>
  </si>
  <si>
    <t>69-1</t>
  </si>
  <si>
    <t>Orient Challenge</t>
  </si>
  <si>
    <t xml:space="preserve">Jurkalne </t>
  </si>
  <si>
    <t>1729</t>
  </si>
  <si>
    <t>HCO</t>
  </si>
  <si>
    <t>V28</t>
  </si>
  <si>
    <t>British Stratus</t>
  </si>
  <si>
    <t>17008</t>
  </si>
  <si>
    <t>David Field</t>
  </si>
  <si>
    <t>201704_1</t>
  </si>
  <si>
    <t>V129</t>
  </si>
  <si>
    <t>Panera Crude Oil</t>
  </si>
  <si>
    <t>170P-115F</t>
  </si>
  <si>
    <t>Alex Celleri C.</t>
  </si>
  <si>
    <t>NWE Shell</t>
  </si>
  <si>
    <t>42_43_44</t>
  </si>
  <si>
    <t>05P-105F</t>
  </si>
  <si>
    <t xml:space="preserve"> Socrates</t>
  </si>
  <si>
    <t>156P_16F17</t>
  </si>
  <si>
    <t>Shell NEW</t>
  </si>
  <si>
    <t>03/May/2017</t>
  </si>
  <si>
    <t>07/May/2017</t>
  </si>
  <si>
    <t>09/May/2017</t>
  </si>
  <si>
    <t>11/May/2017</t>
  </si>
  <si>
    <t>14/May/2017</t>
  </si>
  <si>
    <t>15/May/2017</t>
  </si>
  <si>
    <t>17/May/2017</t>
  </si>
  <si>
    <t>22/May/2017</t>
  </si>
  <si>
    <t>23/May/2017</t>
  </si>
  <si>
    <t>28/May/2017</t>
  </si>
  <si>
    <t>31/May/2017</t>
  </si>
  <si>
    <t>154/155/156/157</t>
  </si>
  <si>
    <t>42/43/44</t>
  </si>
  <si>
    <t>53/54/55/56</t>
  </si>
  <si>
    <t>Short Haul voyage May 2017</t>
  </si>
  <si>
    <t>11/17/28 May 2017</t>
  </si>
  <si>
    <t>09/14/22/31 May 2017</t>
  </si>
  <si>
    <t>03/07/15/23 May 2017</t>
  </si>
  <si>
    <t>06/Jun/2017</t>
  </si>
  <si>
    <t>14/Jun/2017</t>
  </si>
  <si>
    <t>15/Jun/2017</t>
  </si>
  <si>
    <t>16/Jun/2017</t>
  </si>
  <si>
    <t>23/Jun/2017</t>
  </si>
  <si>
    <t>25/Jun/2017</t>
  </si>
  <si>
    <t>28/Jun/2017</t>
  </si>
  <si>
    <t>08/Jun/2017</t>
  </si>
  <si>
    <t>45/46/47</t>
  </si>
  <si>
    <t>158/159/160</t>
  </si>
  <si>
    <t>58/59/60</t>
  </si>
  <si>
    <t>08/16/23 June 2017</t>
  </si>
  <si>
    <t>15/25/28 June 2017</t>
  </si>
  <si>
    <t>06/14/23 June 2017</t>
  </si>
  <si>
    <t>45_46_47</t>
  </si>
  <si>
    <t>2590/1718</t>
  </si>
  <si>
    <t>53_54_56_57</t>
  </si>
  <si>
    <t>Shell NWE</t>
  </si>
  <si>
    <t>154_155_156_157</t>
  </si>
  <si>
    <t>2591/1718</t>
  </si>
  <si>
    <t>2592/1718</t>
  </si>
  <si>
    <t>2593/1718</t>
  </si>
  <si>
    <t>158_159_160</t>
  </si>
  <si>
    <t>2594/1718</t>
  </si>
  <si>
    <t>58_59_60</t>
  </si>
  <si>
    <t>2595/1718</t>
  </si>
  <si>
    <t>2596/1718</t>
  </si>
  <si>
    <t>2597/1718</t>
  </si>
  <si>
    <t>2598/1718</t>
  </si>
  <si>
    <t>2599/1718</t>
  </si>
  <si>
    <t>2600/1718</t>
  </si>
  <si>
    <t>2601/1718</t>
  </si>
  <si>
    <t>2602/1718</t>
  </si>
  <si>
    <t>2603/1718</t>
  </si>
  <si>
    <t>2604/1718</t>
  </si>
  <si>
    <t>2605/1718</t>
  </si>
  <si>
    <t>2606/1718</t>
  </si>
  <si>
    <t>2607/1718</t>
  </si>
  <si>
    <t>2608/1718</t>
  </si>
  <si>
    <t>2609/1718</t>
  </si>
  <si>
    <t>2610/1718</t>
  </si>
  <si>
    <t>2611/1718</t>
  </si>
  <si>
    <t>2612/1718</t>
  </si>
  <si>
    <t>2613/1718</t>
  </si>
  <si>
    <t>2614/1718</t>
  </si>
  <si>
    <t>2615/1718</t>
  </si>
  <si>
    <t>2616/1718</t>
  </si>
  <si>
    <t>2617/1718</t>
  </si>
  <si>
    <t>2618/1718</t>
  </si>
  <si>
    <t>2619/1718</t>
  </si>
  <si>
    <t>2620/1718</t>
  </si>
  <si>
    <t>2621/1718</t>
  </si>
  <si>
    <t>2622/1718</t>
  </si>
  <si>
    <t>2623/1718</t>
  </si>
  <si>
    <t>2624/1718</t>
  </si>
  <si>
    <t>2625/1718</t>
  </si>
  <si>
    <t>2626/1718</t>
  </si>
  <si>
    <t>2627/1718</t>
  </si>
  <si>
    <t>2628/1718</t>
  </si>
  <si>
    <t>2629/1718</t>
  </si>
  <si>
    <t>2630/1718</t>
  </si>
  <si>
    <t>2631/1718</t>
  </si>
  <si>
    <t>2632/1718</t>
  </si>
  <si>
    <t>2633/1718</t>
  </si>
  <si>
    <t>2634/1718</t>
  </si>
  <si>
    <t>2635/1718</t>
  </si>
  <si>
    <t>2636/1718</t>
  </si>
  <si>
    <t>2637/1718</t>
  </si>
  <si>
    <t>2638/1718</t>
  </si>
  <si>
    <t>2639/1718</t>
  </si>
  <si>
    <t>2640/1718</t>
  </si>
  <si>
    <t xml:space="preserve">Port Jerome. </t>
  </si>
  <si>
    <t>Esteem Brilliance</t>
  </si>
  <si>
    <t>Export fuel oil</t>
  </si>
  <si>
    <t>Rottedam</t>
  </si>
  <si>
    <t>181P_119 F</t>
  </si>
  <si>
    <t>Portland, UK</t>
  </si>
  <si>
    <t>Rotterdam, Netherlands</t>
  </si>
  <si>
    <t>Hellas Tatiana</t>
  </si>
  <si>
    <t>Varandey Crude Oil</t>
  </si>
  <si>
    <t>Ishtanbul</t>
  </si>
  <si>
    <t>SM Falcon</t>
  </si>
  <si>
    <t xml:space="preserve">Stavanger Bliss </t>
  </si>
  <si>
    <t>Hafnia Mikala</t>
  </si>
  <si>
    <t>Hamburge</t>
  </si>
  <si>
    <t>Arrecife</t>
  </si>
  <si>
    <t>162</t>
  </si>
  <si>
    <t>Advantage Anthem</t>
  </si>
  <si>
    <t>Cabo Froward</t>
  </si>
  <si>
    <t>202</t>
  </si>
  <si>
    <t>Rahul Singh</t>
  </si>
  <si>
    <t xml:space="preserve">Green Sea </t>
  </si>
  <si>
    <t>201706</t>
  </si>
  <si>
    <t>Port Jerome</t>
  </si>
  <si>
    <t>Fuel Oil Straight Run</t>
  </si>
  <si>
    <t>Orient Innovation</t>
  </si>
  <si>
    <t>Point A Pierre</t>
  </si>
  <si>
    <t>Philadelphia, NJ</t>
  </si>
  <si>
    <t>Cabo San Vicente</t>
  </si>
  <si>
    <t>201705</t>
  </si>
  <si>
    <t>Seaways Reymar</t>
  </si>
  <si>
    <t>SKS Sinni</t>
  </si>
  <si>
    <t>Sakhalin C.O</t>
  </si>
  <si>
    <t>Yang Ning Hu</t>
  </si>
  <si>
    <t>Silver Carolyn</t>
  </si>
  <si>
    <t>Algeria</t>
  </si>
  <si>
    <t>Selecao</t>
  </si>
  <si>
    <t>Hamaca Blend Crude</t>
  </si>
  <si>
    <t>South Sabine</t>
  </si>
  <si>
    <t>2641/1718</t>
  </si>
  <si>
    <t>2642/1718</t>
  </si>
  <si>
    <t>2643/1718</t>
  </si>
  <si>
    <t>2644/1718</t>
  </si>
  <si>
    <t>2645/1718</t>
  </si>
  <si>
    <t>2646/1718</t>
  </si>
  <si>
    <t>2647/1718</t>
  </si>
  <si>
    <t>2648/1718</t>
  </si>
  <si>
    <t>48_49_50_51</t>
  </si>
  <si>
    <t>192_200_201_202_203</t>
  </si>
  <si>
    <t>61_62_63_64_65</t>
  </si>
  <si>
    <t>2649/1718</t>
  </si>
  <si>
    <t>2650/1718</t>
  </si>
  <si>
    <t>161_162_163_164</t>
  </si>
  <si>
    <t>2651/1718</t>
  </si>
  <si>
    <t>18_19_20</t>
  </si>
  <si>
    <t>2652/1718</t>
  </si>
  <si>
    <t>2654/1718</t>
  </si>
  <si>
    <t>2655/1718</t>
  </si>
  <si>
    <t>2656/1718</t>
  </si>
  <si>
    <t>2657/1718</t>
  </si>
  <si>
    <t>2658/1718</t>
  </si>
  <si>
    <t>Sorel</t>
  </si>
  <si>
    <t>2659/1718</t>
  </si>
  <si>
    <t>2660/1718</t>
  </si>
  <si>
    <t>2661/1718</t>
  </si>
  <si>
    <t>2662/1718</t>
  </si>
  <si>
    <t>2663/1718</t>
  </si>
  <si>
    <t>2664/1718</t>
  </si>
  <si>
    <t>2665/1718</t>
  </si>
  <si>
    <t>2666/1718</t>
  </si>
  <si>
    <t>2667/1718</t>
  </si>
  <si>
    <t>2668/1718</t>
  </si>
  <si>
    <t>2669/1718</t>
  </si>
  <si>
    <t>2670/1718</t>
  </si>
  <si>
    <t>2671/1718</t>
  </si>
  <si>
    <t>2672/1718</t>
  </si>
  <si>
    <t>2673/1718</t>
  </si>
  <si>
    <t>2674/1718</t>
  </si>
  <si>
    <t>2675/1718</t>
  </si>
  <si>
    <t>2676/1718</t>
  </si>
  <si>
    <t>2677/1718</t>
  </si>
  <si>
    <t>2678/1718</t>
  </si>
  <si>
    <t>2679/1718</t>
  </si>
  <si>
    <t>2680/1718</t>
  </si>
  <si>
    <t>2681/1718</t>
  </si>
  <si>
    <t>2682/1718</t>
  </si>
  <si>
    <t>2683/1718</t>
  </si>
  <si>
    <t>2684/1718</t>
  </si>
  <si>
    <t>2685/1718</t>
  </si>
  <si>
    <t>2686/1718</t>
  </si>
  <si>
    <t>Cabo Kamui</t>
  </si>
  <si>
    <t>Guaymas</t>
  </si>
  <si>
    <t>Advantage Summer</t>
  </si>
  <si>
    <t>Andrea J. Proverbs</t>
  </si>
  <si>
    <t>STI La Boca</t>
  </si>
  <si>
    <t>Seaways Rosemar</t>
  </si>
  <si>
    <t>Lady M</t>
  </si>
  <si>
    <t>15_02</t>
  </si>
  <si>
    <t>173</t>
  </si>
  <si>
    <t>Seaways Silvermar</t>
  </si>
  <si>
    <t>Joachim Brushol</t>
  </si>
  <si>
    <t>Diligent Warrior</t>
  </si>
  <si>
    <t>Chimborazo</t>
  </si>
  <si>
    <t>183P-122F</t>
  </si>
  <si>
    <t>Balboa</t>
  </si>
  <si>
    <t>Pratik Mandal</t>
  </si>
  <si>
    <t>Pantelis</t>
  </si>
  <si>
    <t>Ketapang Crude Oil</t>
  </si>
  <si>
    <t>Bukit Tua</t>
  </si>
  <si>
    <t>Ambrosia</t>
  </si>
  <si>
    <t>1707</t>
  </si>
  <si>
    <t>Navin Kapoor</t>
  </si>
  <si>
    <t>STI Leblon</t>
  </si>
  <si>
    <t>Romeo</t>
  </si>
  <si>
    <t>TK63</t>
  </si>
  <si>
    <t>182</t>
  </si>
  <si>
    <t>Stena Conqueror</t>
  </si>
  <si>
    <t>Gamba Gabon</t>
  </si>
  <si>
    <t>pretrials</t>
  </si>
  <si>
    <t>2687/1718</t>
  </si>
  <si>
    <t>2688/1718</t>
  </si>
  <si>
    <t>2689/1718</t>
  </si>
  <si>
    <t>2690/1718</t>
  </si>
  <si>
    <t>2691/1718</t>
  </si>
  <si>
    <t>2692/1718</t>
  </si>
  <si>
    <t>2693/1718</t>
  </si>
  <si>
    <t>2694/1718</t>
  </si>
  <si>
    <t>2695/1718</t>
  </si>
  <si>
    <t>2696/1718</t>
  </si>
  <si>
    <t>2697/1718</t>
  </si>
  <si>
    <t>2698/1718</t>
  </si>
  <si>
    <t>2699/1718</t>
  </si>
  <si>
    <t>2700/1718</t>
  </si>
  <si>
    <t>2701/1718</t>
  </si>
  <si>
    <t>2702/1718</t>
  </si>
  <si>
    <t>2703/1718</t>
  </si>
  <si>
    <t>2704/1718</t>
  </si>
  <si>
    <t>2705/1718</t>
  </si>
  <si>
    <t>2706/1718</t>
  </si>
  <si>
    <t>52,53,54,55</t>
  </si>
  <si>
    <t>66,67,68,69</t>
  </si>
  <si>
    <t>165,167,168,169</t>
  </si>
  <si>
    <t>21,22,23</t>
  </si>
  <si>
    <t>204,205,206</t>
  </si>
  <si>
    <t>2707/1718</t>
  </si>
  <si>
    <t>2708/1718</t>
  </si>
  <si>
    <t>2709/1718</t>
  </si>
  <si>
    <t>2710/1718</t>
  </si>
  <si>
    <t>2711/1718</t>
  </si>
  <si>
    <t>2712/1718</t>
  </si>
  <si>
    <t>2713/1718</t>
  </si>
  <si>
    <t>2714/1718</t>
  </si>
  <si>
    <t>2715/1718</t>
  </si>
  <si>
    <t>2716/1718</t>
  </si>
  <si>
    <t>2717/1718</t>
  </si>
  <si>
    <t>2718/1718</t>
  </si>
  <si>
    <t>2719/1718</t>
  </si>
  <si>
    <t>2720/1718</t>
  </si>
  <si>
    <t>2721/1718</t>
  </si>
  <si>
    <t>2722/1718</t>
  </si>
  <si>
    <t>203_134</t>
  </si>
  <si>
    <t>2723/1718</t>
  </si>
  <si>
    <t>Aristaios</t>
  </si>
  <si>
    <r>
      <t xml:space="preserve">Press </t>
    </r>
    <r>
      <rPr>
        <sz val="26"/>
        <color indexed="21"/>
        <rFont val="Arial"/>
        <family val="2"/>
      </rPr>
      <t>Go</t>
    </r>
    <r>
      <rPr>
        <sz val="26"/>
        <rFont val="Arial"/>
        <family val="2"/>
      </rPr>
      <t xml:space="preserve"> Button to initialize the app</t>
    </r>
  </si>
  <si>
    <t>Baton Rough</t>
  </si>
  <si>
    <t>Mersin</t>
  </si>
  <si>
    <t>St Croix</t>
  </si>
  <si>
    <t>Sonangol cabinda</t>
  </si>
  <si>
    <t>176</t>
  </si>
  <si>
    <t>Nave Pyxis</t>
  </si>
  <si>
    <t>Patrik Svahn</t>
  </si>
  <si>
    <t>Stenaweco Energy</t>
  </si>
  <si>
    <t>208</t>
  </si>
  <si>
    <t>152</t>
  </si>
  <si>
    <t>145</t>
  </si>
  <si>
    <t>Front Brage</t>
  </si>
  <si>
    <t>Marijan Glavan</t>
  </si>
  <si>
    <t>Doba Crude</t>
  </si>
  <si>
    <t>USG/Lake Charles</t>
  </si>
  <si>
    <t>Frontline</t>
  </si>
  <si>
    <t>Cape Lopez</t>
  </si>
  <si>
    <t>SKS Satilla</t>
  </si>
  <si>
    <t>Chris Alcock</t>
  </si>
  <si>
    <t xml:space="preserve">Stena Imperator </t>
  </si>
  <si>
    <t>171</t>
  </si>
  <si>
    <t>HS Vistar</t>
  </si>
  <si>
    <t>209</t>
  </si>
  <si>
    <t>Layby Stanlow</t>
  </si>
  <si>
    <t>Overseas Samar</t>
  </si>
  <si>
    <t>British Cirrus</t>
  </si>
  <si>
    <t>Seaways Jademar</t>
  </si>
  <si>
    <t>St Clemens</t>
  </si>
  <si>
    <t>1706</t>
  </si>
  <si>
    <t>Sparto</t>
  </si>
  <si>
    <t>Advantage Start</t>
  </si>
  <si>
    <t>Abhishek M Agarwal</t>
  </si>
  <si>
    <t xml:space="preserve">Stena Superior </t>
  </si>
  <si>
    <t>Mindy Quek</t>
  </si>
  <si>
    <t>2725/1718</t>
  </si>
  <si>
    <t>2726/1718</t>
  </si>
  <si>
    <t>2727/1718</t>
  </si>
  <si>
    <t>2728/1718</t>
  </si>
  <si>
    <t>24,25</t>
  </si>
  <si>
    <t>2729/1718</t>
  </si>
  <si>
    <t>2730/1718</t>
  </si>
  <si>
    <t>2731/1718</t>
  </si>
  <si>
    <t>2732/1718</t>
  </si>
  <si>
    <t>2733/1718</t>
  </si>
  <si>
    <t>2734/1718</t>
  </si>
  <si>
    <t>2735/1718</t>
  </si>
  <si>
    <t>2736/1718</t>
  </si>
  <si>
    <t>15620</t>
  </si>
  <si>
    <t>2737/1718</t>
  </si>
  <si>
    <t>56,57</t>
  </si>
  <si>
    <t>208,209,210</t>
  </si>
  <si>
    <t>170,171,172</t>
  </si>
  <si>
    <t>71,72,73</t>
  </si>
  <si>
    <t>24,25,26</t>
  </si>
  <si>
    <t>2738/1718</t>
  </si>
  <si>
    <t>2739/1718</t>
  </si>
  <si>
    <t>2740/1718</t>
  </si>
  <si>
    <t>2741/1718</t>
  </si>
  <si>
    <t>2742/1718</t>
  </si>
  <si>
    <t>2743/1718</t>
  </si>
  <si>
    <t>2744/1718</t>
  </si>
  <si>
    <t>2745/1718</t>
  </si>
  <si>
    <t>2746/1718</t>
  </si>
  <si>
    <t>2747/1718</t>
  </si>
  <si>
    <t>2748/1718</t>
  </si>
  <si>
    <t>2749/1718</t>
  </si>
  <si>
    <t>2750/1718</t>
  </si>
  <si>
    <t>not confirm</t>
  </si>
  <si>
    <t>2751/1718</t>
  </si>
  <si>
    <t>2752/1718</t>
  </si>
  <si>
    <t>2753/1718</t>
  </si>
  <si>
    <t>2754/1718</t>
  </si>
  <si>
    <t>2755/1718</t>
  </si>
  <si>
    <t>2012/1617</t>
  </si>
  <si>
    <t>2011/1617</t>
  </si>
  <si>
    <t>2010/1617</t>
  </si>
  <si>
    <t>2009/1617</t>
  </si>
  <si>
    <t xml:space="preserve">  Rotterdam</t>
  </si>
  <si>
    <t>Paul Downs</t>
  </si>
  <si>
    <t>15021</t>
  </si>
  <si>
    <t>British Kestrel</t>
  </si>
  <si>
    <t>2008/1617</t>
  </si>
  <si>
    <t>2007/1617</t>
  </si>
  <si>
    <t>2006/1617</t>
  </si>
  <si>
    <t>2005/1617</t>
  </si>
  <si>
    <t>2004/1617</t>
  </si>
  <si>
    <t>2003/1617</t>
  </si>
  <si>
    <t xml:space="preserve">Yue Ting Chew </t>
  </si>
  <si>
    <t xml:space="preserve">AL Betroleya </t>
  </si>
  <si>
    <t>2002/1617</t>
  </si>
  <si>
    <t>Muscat Silver</t>
  </si>
  <si>
    <t>2001/1617</t>
  </si>
  <si>
    <t>Hafnia Soya</t>
  </si>
  <si>
    <t>2000/1617</t>
  </si>
  <si>
    <t>1999/1617</t>
  </si>
  <si>
    <t>1998/1617</t>
  </si>
  <si>
    <t>1997/1617</t>
  </si>
  <si>
    <t>1996/1617</t>
  </si>
  <si>
    <t>1995/1617</t>
  </si>
  <si>
    <t>1994/1617</t>
  </si>
  <si>
    <t>1993/1617</t>
  </si>
  <si>
    <t>1992/1617</t>
  </si>
  <si>
    <t>1991/1617</t>
  </si>
  <si>
    <t>1990/1617</t>
  </si>
  <si>
    <t>1989/1617</t>
  </si>
  <si>
    <t>1988/1617</t>
  </si>
  <si>
    <t>1987/1617</t>
  </si>
  <si>
    <t>1986/1617</t>
  </si>
  <si>
    <t>1985/1617</t>
  </si>
  <si>
    <t>1984/1617</t>
  </si>
  <si>
    <t>1983/1617</t>
  </si>
  <si>
    <t>LAIZHOU</t>
  </si>
  <si>
    <t>1982/1617</t>
  </si>
  <si>
    <t>1981/1617</t>
  </si>
  <si>
    <t>095</t>
  </si>
  <si>
    <t>Kilimanjaro Spirit</t>
  </si>
  <si>
    <t>1980/1617</t>
  </si>
  <si>
    <t>South China</t>
  </si>
  <si>
    <t>Robert Brown</t>
  </si>
  <si>
    <t>Kaveri Spirit</t>
  </si>
  <si>
    <t>1979/1617</t>
  </si>
  <si>
    <t>Geelong Aus.</t>
  </si>
  <si>
    <t>1978/1617</t>
  </si>
  <si>
    <t>1977/1617</t>
  </si>
  <si>
    <t>1976/1617</t>
  </si>
  <si>
    <t>1975/1617</t>
  </si>
  <si>
    <t>1974/1617</t>
  </si>
  <si>
    <t>1973/1617</t>
  </si>
  <si>
    <t>1972/1617</t>
  </si>
  <si>
    <t>1971/1617</t>
  </si>
  <si>
    <t>1970/1617</t>
  </si>
  <si>
    <t>1969/1617</t>
  </si>
  <si>
    <t>1968/1617</t>
  </si>
  <si>
    <t>1967/1617</t>
  </si>
  <si>
    <t>1966/1617</t>
  </si>
  <si>
    <t>1965/1617</t>
  </si>
  <si>
    <t>Amirah Law</t>
  </si>
  <si>
    <t>1964/1617</t>
  </si>
  <si>
    <t>20-15</t>
  </si>
  <si>
    <t>1963/1617</t>
  </si>
  <si>
    <t xml:space="preserve">  Honolulu, Hawaii</t>
  </si>
  <si>
    <t>042001</t>
  </si>
  <si>
    <t>1962/1617</t>
  </si>
  <si>
    <t xml:space="preserve">Baton Rouge </t>
  </si>
  <si>
    <t>Overseas leyte</t>
  </si>
  <si>
    <t>1961/1617</t>
  </si>
  <si>
    <t>1960/1617</t>
  </si>
  <si>
    <t>1959/1617</t>
  </si>
  <si>
    <t>Hafnia Ane</t>
  </si>
  <si>
    <t>1958/1617</t>
  </si>
  <si>
    <t>1508</t>
  </si>
  <si>
    <t>1957/1617</t>
  </si>
  <si>
    <t>1502</t>
  </si>
  <si>
    <t>Saint Albans Bay</t>
  </si>
  <si>
    <t>1956/1617</t>
  </si>
  <si>
    <t>Nils Ostman</t>
  </si>
  <si>
    <t>1507</t>
  </si>
  <si>
    <t>1955/1617</t>
  </si>
  <si>
    <t>Silver Venus</t>
  </si>
  <si>
    <t>1954/1617</t>
  </si>
  <si>
    <t>1953/1617</t>
  </si>
  <si>
    <t>201503</t>
  </si>
  <si>
    <t>1952/1617</t>
  </si>
  <si>
    <t xml:space="preserve">  Long Beach</t>
  </si>
  <si>
    <t>77</t>
  </si>
  <si>
    <t>1951/1617</t>
  </si>
  <si>
    <t>1950/1617</t>
  </si>
  <si>
    <t>Sonangal Huila</t>
  </si>
  <si>
    <t>1949/1617</t>
  </si>
  <si>
    <t>Port Rhodes/Rocky Pt</t>
  </si>
  <si>
    <t>1948/1617</t>
  </si>
  <si>
    <t>201502</t>
  </si>
  <si>
    <t>1947/1617</t>
  </si>
  <si>
    <t xml:space="preserve">Sunil </t>
  </si>
  <si>
    <t>210</t>
  </si>
  <si>
    <t>Torm Anne</t>
  </si>
  <si>
    <t>1946/1617</t>
  </si>
  <si>
    <t>Alpine Loyalty</t>
  </si>
  <si>
    <t>1945/1617</t>
  </si>
  <si>
    <t>1944/1617</t>
  </si>
  <si>
    <t>1943/1617</t>
  </si>
  <si>
    <t>1942/1617</t>
  </si>
  <si>
    <t>1941/1617</t>
  </si>
  <si>
    <t>13_15</t>
  </si>
  <si>
    <t>1940/1617</t>
  </si>
  <si>
    <t>1939/1617</t>
  </si>
  <si>
    <t>1938/1617</t>
  </si>
  <si>
    <t>10_15</t>
  </si>
  <si>
    <t>1937/1617</t>
  </si>
  <si>
    <t>Tangiers</t>
  </si>
  <si>
    <t>Syed Ahmad</t>
  </si>
  <si>
    <t>1936/1617</t>
  </si>
  <si>
    <t xml:space="preserve">Rotterdam </t>
  </si>
  <si>
    <t>Tom Rouse</t>
  </si>
  <si>
    <t>British Robin</t>
  </si>
  <si>
    <t>1935/1617</t>
  </si>
  <si>
    <t>repeat on 3 March</t>
  </si>
  <si>
    <t>1934/1617</t>
  </si>
  <si>
    <t>  Barbers Point</t>
  </si>
  <si>
    <t>1933/1617</t>
  </si>
  <si>
    <t>TKV25</t>
  </si>
  <si>
    <t>1932/1617</t>
  </si>
  <si>
    <t>Fuji Spirit</t>
  </si>
  <si>
    <t>1931/1617</t>
  </si>
  <si>
    <t>1930/1617</t>
  </si>
  <si>
    <t>TK1</t>
  </si>
  <si>
    <t>1929/1617</t>
  </si>
  <si>
    <t>1928/1617</t>
  </si>
  <si>
    <t>Melborne</t>
  </si>
  <si>
    <t>1927/1617</t>
  </si>
  <si>
    <t>Jabez Lee</t>
  </si>
  <si>
    <t>1926/1617</t>
  </si>
  <si>
    <t>Marlin Ametrine</t>
  </si>
  <si>
    <t>1925/1617</t>
  </si>
  <si>
    <t>Stena Weco Evolution</t>
  </si>
  <si>
    <t>1924/1617</t>
  </si>
  <si>
    <t>Hafnia Magellan</t>
  </si>
  <si>
    <t>1923/1617</t>
  </si>
  <si>
    <t>1922/1617</t>
  </si>
  <si>
    <t>1503</t>
  </si>
  <si>
    <t>Silver Euplecta</t>
  </si>
  <si>
    <t>1921/1617</t>
  </si>
  <si>
    <t>Apapa</t>
  </si>
  <si>
    <t>1920/1617</t>
  </si>
  <si>
    <t>1919/1617</t>
  </si>
  <si>
    <t>1918/1617</t>
  </si>
  <si>
    <t>Giannis Saltos</t>
  </si>
  <si>
    <t>Torm agnes</t>
  </si>
  <si>
    <t>1917/1617</t>
  </si>
  <si>
    <t>JBU Onyx</t>
  </si>
  <si>
    <t>1916/1617</t>
  </si>
  <si>
    <t>Baton Rouge, La</t>
  </si>
  <si>
    <t>1915/1617</t>
  </si>
  <si>
    <t>Venice Italy</t>
  </si>
  <si>
    <t>1914/1617</t>
  </si>
  <si>
    <t>Karachi/Kandla</t>
  </si>
  <si>
    <t>1913/1617</t>
  </si>
  <si>
    <t>1912/1617</t>
  </si>
  <si>
    <t>1911/1617</t>
  </si>
  <si>
    <t>1910/1617</t>
  </si>
  <si>
    <t>V018</t>
  </si>
  <si>
    <t>1909/1617</t>
  </si>
  <si>
    <t>1908/1617</t>
  </si>
  <si>
    <t>David Berry</t>
  </si>
  <si>
    <t>1907/1617</t>
  </si>
  <si>
    <t xml:space="preserve"> Lake Charles</t>
  </si>
  <si>
    <t>201506</t>
  </si>
  <si>
    <t>1906/1617</t>
  </si>
  <si>
    <t>Lake Charls</t>
  </si>
  <si>
    <t>201508</t>
  </si>
  <si>
    <t>1905/1617</t>
  </si>
  <si>
    <t>1904/1617</t>
  </si>
  <si>
    <t>1903/1617</t>
  </si>
  <si>
    <t>Good Hope, USA</t>
  </si>
  <si>
    <t>Jallbrink Therese</t>
  </si>
  <si>
    <t>1902/1617</t>
  </si>
  <si>
    <t>John Savage</t>
  </si>
  <si>
    <t>201505</t>
  </si>
  <si>
    <t>Stena Sunrise</t>
  </si>
  <si>
    <t>1901/1617</t>
  </si>
  <si>
    <t>Oxelosund</t>
  </si>
  <si>
    <t>201511</t>
  </si>
  <si>
    <t>1900/1617</t>
  </si>
  <si>
    <t>USG</t>
  </si>
  <si>
    <t>Oliver Berg</t>
  </si>
  <si>
    <t>1899/1617</t>
  </si>
  <si>
    <t>1898/1617</t>
  </si>
  <si>
    <t>1897/1617</t>
  </si>
  <si>
    <t>6_2015</t>
  </si>
  <si>
    <t>Atina</t>
  </si>
  <si>
    <t>1896/1617</t>
  </si>
  <si>
    <t>1895/1516</t>
  </si>
  <si>
    <t>David Jiang</t>
  </si>
  <si>
    <t>1894/1516</t>
  </si>
  <si>
    <t>1893/1516</t>
  </si>
  <si>
    <t xml:space="preserve">SN Olivia </t>
  </si>
  <si>
    <t>1892/1516</t>
  </si>
  <si>
    <t>1891/1516</t>
  </si>
  <si>
    <t>Gener8 Phoenix</t>
  </si>
  <si>
    <t>1890/1516</t>
  </si>
  <si>
    <t>Free Port,BORCO</t>
  </si>
  <si>
    <t>1509</t>
  </si>
  <si>
    <t>1889/1516</t>
  </si>
  <si>
    <t>Ain Sukhna</t>
  </si>
  <si>
    <t>1888/1516</t>
  </si>
  <si>
    <t>Melbourn</t>
  </si>
  <si>
    <t>1887/1516</t>
  </si>
  <si>
    <t>Zhangiang</t>
  </si>
  <si>
    <t>7_15</t>
  </si>
  <si>
    <t>1886/1516</t>
  </si>
  <si>
    <t>Liverpool/Rotterdam</t>
  </si>
  <si>
    <t>1885/1516</t>
  </si>
  <si>
    <t>Ravenna/Triste</t>
  </si>
  <si>
    <t>1884/1516</t>
  </si>
  <si>
    <t>Kandala</t>
  </si>
  <si>
    <t>1883/1516</t>
  </si>
  <si>
    <t>Harrison Bay</t>
  </si>
  <si>
    <t>1882/1516</t>
  </si>
  <si>
    <t>Lafayette Bay</t>
  </si>
  <si>
    <t>1881/1516</t>
  </si>
  <si>
    <t>Fuji Spiirt</t>
  </si>
  <si>
    <t>1880/1516</t>
  </si>
  <si>
    <t>Pyontek</t>
  </si>
  <si>
    <t>Robert Melanio</t>
  </si>
  <si>
    <t>133</t>
  </si>
  <si>
    <t>1879/1516</t>
  </si>
  <si>
    <t>Zhoushan, China</t>
  </si>
  <si>
    <t>1878/1516</t>
  </si>
  <si>
    <t>Geelong Australia</t>
  </si>
  <si>
    <t>106-DT07</t>
  </si>
  <si>
    <t>1877/1516</t>
  </si>
  <si>
    <t>Cartegena</t>
  </si>
  <si>
    <t>Seletar Spirit</t>
  </si>
  <si>
    <t>1876/1516</t>
  </si>
  <si>
    <t>1875/1516</t>
  </si>
  <si>
    <t>049</t>
  </si>
  <si>
    <t>TH Symphony</t>
  </si>
  <si>
    <t>1874/1516</t>
  </si>
  <si>
    <t>1873/1516</t>
  </si>
  <si>
    <t xml:space="preserve">Yosu , Korea </t>
  </si>
  <si>
    <t>1872/1516</t>
  </si>
  <si>
    <t>Calbuco</t>
  </si>
  <si>
    <t>1871/1516</t>
  </si>
  <si>
    <t>Felipe Orellana M</t>
  </si>
  <si>
    <t>Celsius Manila</t>
  </si>
  <si>
    <t>1870/1516</t>
  </si>
  <si>
    <t>Venice, Italy</t>
  </si>
  <si>
    <t>Overseas Atalmar</t>
  </si>
  <si>
    <t>1869/1516</t>
  </si>
  <si>
    <t>Cailan, Vietnam</t>
  </si>
  <si>
    <t>153</t>
  </si>
  <si>
    <t>Overseas Antigmar</t>
  </si>
  <si>
    <t>1868/1516</t>
  </si>
  <si>
    <t>1867/1516</t>
  </si>
  <si>
    <t>Overseas Alcesmar</t>
  </si>
  <si>
    <t>1866/1516</t>
  </si>
  <si>
    <t>Alpine Magic</t>
  </si>
  <si>
    <t>1865/1516</t>
  </si>
  <si>
    <t>1864/1516</t>
  </si>
  <si>
    <t>Charlston</t>
  </si>
  <si>
    <t>1863/1516</t>
  </si>
  <si>
    <t>NVG-16</t>
  </si>
  <si>
    <t>Adafera</t>
  </si>
  <si>
    <t>1862/1516</t>
  </si>
  <si>
    <t>1861/1516</t>
  </si>
  <si>
    <t>1860/1516</t>
  </si>
  <si>
    <t>1859/1516</t>
  </si>
  <si>
    <t>1858/1516</t>
  </si>
  <si>
    <t>Sea Voyager</t>
  </si>
  <si>
    <t>1857/1516</t>
  </si>
  <si>
    <t>1856/1516</t>
  </si>
  <si>
    <t>1855/1516</t>
  </si>
  <si>
    <t>Cartegena, Spain</t>
  </si>
  <si>
    <t>122</t>
  </si>
  <si>
    <t>1854/1516</t>
  </si>
  <si>
    <t>NS5-INR</t>
  </si>
  <si>
    <t>NS5 INR</t>
  </si>
  <si>
    <t>1853/1516</t>
  </si>
  <si>
    <t>NS5-USD</t>
  </si>
  <si>
    <t>NS5 USD</t>
  </si>
  <si>
    <t>1852/1516</t>
  </si>
  <si>
    <t>Pascagoula USA</t>
  </si>
  <si>
    <t>1851/1516</t>
  </si>
  <si>
    <t>1850/1516</t>
  </si>
  <si>
    <t>Tauseef</t>
  </si>
  <si>
    <t>Al Habibah</t>
  </si>
  <si>
    <t>1849/1516</t>
  </si>
  <si>
    <t>1848/1516</t>
  </si>
  <si>
    <t>1847/1516</t>
  </si>
  <si>
    <t>V22</t>
  </si>
  <si>
    <t>1846/1516</t>
  </si>
  <si>
    <t>219</t>
  </si>
  <si>
    <t>1845/1516</t>
  </si>
  <si>
    <t>1844/1516</t>
  </si>
  <si>
    <t>1843/1516</t>
  </si>
  <si>
    <t>Karachi</t>
  </si>
  <si>
    <t>299</t>
  </si>
  <si>
    <t>Constitution Spirit</t>
  </si>
  <si>
    <t>1842/1516</t>
  </si>
  <si>
    <t>142</t>
  </si>
  <si>
    <t>1841/1516</t>
  </si>
  <si>
    <t>1840/1516</t>
  </si>
  <si>
    <t>V016</t>
  </si>
  <si>
    <t>1839/1516</t>
  </si>
  <si>
    <t>Nagoya, Japan</t>
  </si>
  <si>
    <t>09_15L</t>
  </si>
  <si>
    <t>Atlantic dawn</t>
  </si>
  <si>
    <t>1838/1516</t>
  </si>
  <si>
    <t>044</t>
  </si>
  <si>
    <t>TH Sound</t>
  </si>
  <si>
    <t>1837/1516</t>
  </si>
  <si>
    <t>Chris Boehmer</t>
  </si>
  <si>
    <t>1836/1516</t>
  </si>
  <si>
    <t>Lavera, France</t>
  </si>
  <si>
    <t>1835/1516</t>
  </si>
  <si>
    <t>Igor Fedorov</t>
  </si>
  <si>
    <t>1834/1516</t>
  </si>
  <si>
    <t>Melaka</t>
  </si>
  <si>
    <t>1833/1516</t>
  </si>
  <si>
    <t>Star Kestral</t>
  </si>
  <si>
    <t>1832/1516</t>
  </si>
  <si>
    <t>1505</t>
  </si>
  <si>
    <t>1831/1516</t>
  </si>
  <si>
    <t xml:space="preserve">Jermaine Tjua </t>
  </si>
  <si>
    <t>201501</t>
  </si>
  <si>
    <t>1830/1516</t>
  </si>
  <si>
    <t>Conakry</t>
  </si>
  <si>
    <t>Marlin Amethyst</t>
  </si>
  <si>
    <t>1829/1516</t>
  </si>
  <si>
    <t>1828/1516</t>
  </si>
  <si>
    <t>Sichem Contester</t>
  </si>
  <si>
    <t>1827/1516</t>
  </si>
  <si>
    <t>Vancouver</t>
  </si>
  <si>
    <t>1826/1516</t>
  </si>
  <si>
    <t>1825/1516</t>
  </si>
  <si>
    <t>Honolulu</t>
  </si>
  <si>
    <t>AST Sunshine</t>
  </si>
  <si>
    <t>1824/1516</t>
  </si>
  <si>
    <t>St Rose</t>
  </si>
  <si>
    <t>1823/1516</t>
  </si>
  <si>
    <t>1822/1516</t>
  </si>
  <si>
    <t>1821/1516</t>
  </si>
  <si>
    <t>Port Louis</t>
  </si>
  <si>
    <t>1820/1516</t>
  </si>
  <si>
    <t>Taboguilla</t>
  </si>
  <si>
    <t>1819/1516</t>
  </si>
  <si>
    <t>Aframax Rivera</t>
  </si>
  <si>
    <t>1818/1516</t>
  </si>
  <si>
    <t>1817/1516</t>
  </si>
  <si>
    <t>8-1</t>
  </si>
  <si>
    <t>1816/1516</t>
  </si>
  <si>
    <t>73</t>
  </si>
  <si>
    <t>1815/1516</t>
  </si>
  <si>
    <t>Mabianzhou</t>
  </si>
  <si>
    <t>1814/1516</t>
  </si>
  <si>
    <t xml:space="preserve">Yosu </t>
  </si>
  <si>
    <t>1813/1516</t>
  </si>
  <si>
    <t>1509 L</t>
  </si>
  <si>
    <t>1812/1516</t>
  </si>
  <si>
    <t>Garrett Eaton</t>
  </si>
  <si>
    <t>1811/1516</t>
  </si>
  <si>
    <t>NS5</t>
  </si>
  <si>
    <t>1810/1516</t>
  </si>
  <si>
    <t>1809/1516</t>
  </si>
  <si>
    <t>1808/1516</t>
  </si>
  <si>
    <t xml:space="preserve">Phil Thompson </t>
  </si>
  <si>
    <t>Maersk Magellan</t>
  </si>
  <si>
    <t>1807/1516</t>
  </si>
  <si>
    <t>Torm anges</t>
  </si>
  <si>
    <t>1806/1516</t>
  </si>
  <si>
    <t>Yong Jie</t>
  </si>
  <si>
    <t>Torm Loire</t>
  </si>
  <si>
    <t>1805/1516</t>
  </si>
  <si>
    <t>Rodrigo Guerrero</t>
  </si>
  <si>
    <t>Shamrock Mercury</t>
  </si>
  <si>
    <t>1804/1516</t>
  </si>
  <si>
    <t>Baranquilla</t>
  </si>
  <si>
    <t>1803/1516</t>
  </si>
  <si>
    <t>1802/1516</t>
  </si>
  <si>
    <t>1801/1516</t>
  </si>
  <si>
    <t>012</t>
  </si>
  <si>
    <t>1800/1516</t>
  </si>
  <si>
    <t>Seabarok Spirit_</t>
  </si>
  <si>
    <t>1799/1516</t>
  </si>
  <si>
    <t>1798/1516</t>
  </si>
  <si>
    <t>1797/1516</t>
  </si>
  <si>
    <t>197</t>
  </si>
  <si>
    <t>1796/1516</t>
  </si>
  <si>
    <t>STI Brooklyn</t>
  </si>
  <si>
    <t>1795/1516</t>
  </si>
  <si>
    <t>Sfax</t>
  </si>
  <si>
    <t>Prisco Alexandra</t>
  </si>
  <si>
    <t>1794/1516</t>
  </si>
  <si>
    <t>Hafnia Malacca</t>
  </si>
  <si>
    <t>1793/1516</t>
  </si>
  <si>
    <t>1792/1516</t>
  </si>
  <si>
    <t xml:space="preserve">Savannah </t>
  </si>
  <si>
    <t>yue Ting Chew</t>
  </si>
  <si>
    <t>1791/1516</t>
  </si>
  <si>
    <t>STI Westminster</t>
  </si>
  <si>
    <t>1790/1516</t>
  </si>
  <si>
    <t>Rocky Point</t>
  </si>
  <si>
    <t>1789/1516</t>
  </si>
  <si>
    <t xml:space="preserve">Kemaman </t>
  </si>
  <si>
    <t>1788/1516</t>
  </si>
  <si>
    <t>Vangelis Ikonou</t>
  </si>
  <si>
    <t>15001</t>
  </si>
  <si>
    <t>Eco Fleet</t>
  </si>
  <si>
    <t>1787/1516</t>
  </si>
  <si>
    <t>61-104</t>
  </si>
  <si>
    <t>1786/1516</t>
  </si>
  <si>
    <t xml:space="preserve">Alpine Liberty </t>
  </si>
  <si>
    <t>1785/1516</t>
  </si>
  <si>
    <t>1784/1516</t>
  </si>
  <si>
    <t>1783/1516</t>
  </si>
  <si>
    <t>1782/1516</t>
  </si>
  <si>
    <t>Oxelsound</t>
  </si>
  <si>
    <t>1781/1516</t>
  </si>
  <si>
    <t>1780/1516</t>
  </si>
  <si>
    <t>1779/1516</t>
  </si>
  <si>
    <t>Beaumont, TX</t>
  </si>
  <si>
    <t xml:space="preserve">ETC Isis </t>
  </si>
  <si>
    <t>1778/1516</t>
  </si>
  <si>
    <t>1777/1516</t>
  </si>
  <si>
    <t>1776/1516</t>
  </si>
  <si>
    <t>1775/1516</t>
  </si>
  <si>
    <t>New York NJ</t>
  </si>
  <si>
    <t>061</t>
  </si>
  <si>
    <t>1774/1516</t>
  </si>
  <si>
    <t>V09</t>
  </si>
  <si>
    <t>1773/1516</t>
  </si>
  <si>
    <t>1772/1516</t>
  </si>
  <si>
    <t xml:space="preserve">Kawasaki/ Sakai </t>
  </si>
  <si>
    <t>1771/1516</t>
  </si>
  <si>
    <t>88</t>
  </si>
  <si>
    <t>1770/1516</t>
  </si>
  <si>
    <t>1769/1516</t>
  </si>
  <si>
    <t>Lyete Spirit</t>
  </si>
  <si>
    <t>1768/1516</t>
  </si>
  <si>
    <t>91</t>
  </si>
  <si>
    <t>1767/1516</t>
  </si>
  <si>
    <t>104_DT07</t>
  </si>
  <si>
    <t>1766/1516</t>
  </si>
  <si>
    <t>297</t>
  </si>
  <si>
    <t>1765/1516</t>
  </si>
  <si>
    <t>TK037</t>
  </si>
  <si>
    <t>1764/1516</t>
  </si>
  <si>
    <t>8_248</t>
  </si>
  <si>
    <t>1763/1516</t>
  </si>
  <si>
    <t>Raveena</t>
  </si>
  <si>
    <t>1762/1516</t>
  </si>
  <si>
    <t>Rene M Sanchez</t>
  </si>
  <si>
    <t>1761/1516</t>
  </si>
  <si>
    <t>1760/1516</t>
  </si>
  <si>
    <t xml:space="preserve">Pascaguola </t>
  </si>
  <si>
    <t>Sakura Princess</t>
  </si>
  <si>
    <t>1759/1516</t>
  </si>
  <si>
    <t>1758/1516</t>
  </si>
  <si>
    <t>Torm Fox</t>
  </si>
  <si>
    <t>1757/1516</t>
  </si>
  <si>
    <t>1756/1516</t>
  </si>
  <si>
    <t>Tim Moris</t>
  </si>
  <si>
    <t>13-2015</t>
  </si>
  <si>
    <t>Princimar Grace</t>
  </si>
  <si>
    <t>1755/1516</t>
  </si>
  <si>
    <t>Kunal Vagal</t>
  </si>
  <si>
    <t>Singapore Voyager</t>
  </si>
  <si>
    <t>1754/1516</t>
  </si>
  <si>
    <t>Newyork</t>
  </si>
  <si>
    <t>1753/1516</t>
  </si>
  <si>
    <t>1752/1516</t>
  </si>
  <si>
    <t xml:space="preserve">Erica Edvardsson </t>
  </si>
  <si>
    <t>1751/1516</t>
  </si>
  <si>
    <t>201504</t>
  </si>
  <si>
    <t>1750/1516</t>
  </si>
  <si>
    <t>Stenaweco Gladys</t>
  </si>
  <si>
    <t>1749/1516</t>
  </si>
  <si>
    <t>STI Seneca</t>
  </si>
  <si>
    <t>1748/1516</t>
  </si>
  <si>
    <t>Gan-Triumph</t>
  </si>
  <si>
    <t>1747/1516</t>
  </si>
  <si>
    <t>1746/1516</t>
  </si>
  <si>
    <t>STI Notting Hill</t>
  </si>
  <si>
    <t>1745/1516</t>
  </si>
  <si>
    <t>1744/1516</t>
  </si>
  <si>
    <t>1743/1516</t>
  </si>
  <si>
    <t>V58</t>
  </si>
  <si>
    <t>1742/1516</t>
  </si>
  <si>
    <t>07_15L</t>
  </si>
  <si>
    <t>1741/1516</t>
  </si>
  <si>
    <t>1740/1516</t>
  </si>
  <si>
    <t>020</t>
  </si>
  <si>
    <t>1739/1516</t>
  </si>
  <si>
    <t>59-102</t>
  </si>
  <si>
    <t>1738/1516</t>
  </si>
  <si>
    <t>1737/1516</t>
  </si>
  <si>
    <t>Zhenjiang</t>
  </si>
  <si>
    <t xml:space="preserve">Alpine Maria </t>
  </si>
  <si>
    <t>1736/1516</t>
  </si>
  <si>
    <t>Townswille</t>
  </si>
  <si>
    <t>1735/1516</t>
  </si>
  <si>
    <t>1734/1516</t>
  </si>
  <si>
    <t>1733/1516</t>
  </si>
  <si>
    <t>Barber's Point,Hawaii</t>
  </si>
  <si>
    <t>V05</t>
  </si>
  <si>
    <t>1732/1516</t>
  </si>
  <si>
    <t>Shimotsu, Japan</t>
  </si>
  <si>
    <t>Siew Siew Ng</t>
  </si>
  <si>
    <t>1731/1516</t>
  </si>
  <si>
    <t>Salvador Genodia</t>
  </si>
  <si>
    <t>295</t>
  </si>
  <si>
    <t>1730/1516</t>
  </si>
  <si>
    <t>Kanokawa, Japan</t>
  </si>
  <si>
    <t>V42</t>
  </si>
  <si>
    <t>1729/1516</t>
  </si>
  <si>
    <t xml:space="preserve">Kikuma </t>
  </si>
  <si>
    <t>V008</t>
  </si>
  <si>
    <t>1728/1516</t>
  </si>
  <si>
    <t>Callao /Manta</t>
  </si>
  <si>
    <t>Carlos de Souza</t>
  </si>
  <si>
    <t>Valorus Queen</t>
  </si>
  <si>
    <t>1727/1516</t>
  </si>
  <si>
    <t>Overseas luzon</t>
  </si>
  <si>
    <t>1726/1516</t>
  </si>
  <si>
    <t>Marcela Guerra Castillo</t>
  </si>
  <si>
    <t>1725/1516</t>
  </si>
  <si>
    <t>Marcos Guerra</t>
  </si>
  <si>
    <t>11P – 07F</t>
  </si>
  <si>
    <t>Hellespont Promise</t>
  </si>
  <si>
    <t>1724/1516</t>
  </si>
  <si>
    <t>155P-07F</t>
  </si>
  <si>
    <t>1723/1516</t>
  </si>
  <si>
    <t xml:space="preserve">Mario Zuniga </t>
  </si>
  <si>
    <t>1722/1516</t>
  </si>
  <si>
    <t>1721/1516</t>
  </si>
  <si>
    <t>1720/1516</t>
  </si>
  <si>
    <t xml:space="preserve">Galveston Lightering </t>
  </si>
  <si>
    <t>1719/1516</t>
  </si>
  <si>
    <t>Princimar Courage</t>
  </si>
  <si>
    <t>1718/1516</t>
  </si>
  <si>
    <t>1717/1516</t>
  </si>
  <si>
    <t>Stena Weco Andrea Corrado</t>
  </si>
  <si>
    <t>1716/1516</t>
  </si>
  <si>
    <t>Silver Zoe</t>
  </si>
  <si>
    <t>1715/1516</t>
  </si>
  <si>
    <t>Brindisi / Ravenna</t>
  </si>
  <si>
    <t>Kristin</t>
  </si>
  <si>
    <t>1714/1516</t>
  </si>
  <si>
    <t xml:space="preserve"> Green Hellas</t>
  </si>
  <si>
    <t>1713/1516</t>
  </si>
  <si>
    <t>Maersk Tacoma</t>
  </si>
  <si>
    <t>1712/1516</t>
  </si>
  <si>
    <t>Vukovar</t>
  </si>
  <si>
    <t>1711/1516</t>
  </si>
  <si>
    <t>1710/1516</t>
  </si>
  <si>
    <t>Delaware</t>
  </si>
  <si>
    <t>1709/1516</t>
  </si>
  <si>
    <t>Genmar Spartiate</t>
  </si>
  <si>
    <t>1708/1516</t>
  </si>
  <si>
    <t>Genmar Harriet G</t>
  </si>
  <si>
    <t>1707/1516</t>
  </si>
  <si>
    <t>Zoe Perini</t>
  </si>
  <si>
    <t>Genmar Argus</t>
  </si>
  <si>
    <t>1706/1516</t>
  </si>
  <si>
    <t>1705/1516</t>
  </si>
  <si>
    <t>1704/1516</t>
  </si>
  <si>
    <t>Mizushima, Japan</t>
  </si>
  <si>
    <t xml:space="preserve">Navig8 steailth SV </t>
  </si>
  <si>
    <t>1703/1516</t>
  </si>
  <si>
    <t>Port Bin Qasim</t>
  </si>
  <si>
    <t>1702/1516</t>
  </si>
  <si>
    <t xml:space="preserve">Sikka </t>
  </si>
  <si>
    <t>1701/1516</t>
  </si>
  <si>
    <t>1700/1516</t>
  </si>
  <si>
    <t>Paulsboro  NJ</t>
  </si>
  <si>
    <t>1699/1516</t>
  </si>
  <si>
    <t>1698/1516</t>
  </si>
  <si>
    <t>1697/1516</t>
  </si>
  <si>
    <t>1696/1516</t>
  </si>
  <si>
    <t>1695/1516</t>
  </si>
  <si>
    <t xml:space="preserve">Ellie Smallwood </t>
  </si>
  <si>
    <t>056</t>
  </si>
  <si>
    <t>1694/1516</t>
  </si>
  <si>
    <t>1693/1516</t>
  </si>
  <si>
    <t>Natasha Tyers</t>
  </si>
  <si>
    <t>119</t>
  </si>
  <si>
    <t>1692/1516</t>
  </si>
  <si>
    <t>Sikka, India</t>
  </si>
  <si>
    <t>059</t>
  </si>
  <si>
    <t>1691/1516</t>
  </si>
  <si>
    <t>05_2015</t>
  </si>
  <si>
    <t>1690/1516</t>
  </si>
  <si>
    <t>1689/1516</t>
  </si>
  <si>
    <t>Yokohama</t>
  </si>
  <si>
    <t>Asian Jasper</t>
  </si>
  <si>
    <t>1688/1516</t>
  </si>
  <si>
    <t>World Harmony</t>
  </si>
  <si>
    <t>1687/1516</t>
  </si>
  <si>
    <t>Cabo De Hornos</t>
  </si>
  <si>
    <t>1686/1516</t>
  </si>
  <si>
    <t xml:space="preserve">Mario Zuñiga </t>
  </si>
  <si>
    <t>1685/1516</t>
  </si>
  <si>
    <t>1684/1516</t>
  </si>
  <si>
    <t>Map Ta Phut</t>
  </si>
  <si>
    <t>Olga Lapygina</t>
  </si>
  <si>
    <t>15003</t>
  </si>
  <si>
    <t>Shah Deniz</t>
  </si>
  <si>
    <t>1683/1516</t>
  </si>
  <si>
    <t>1682/1516</t>
  </si>
  <si>
    <t>1681/1516</t>
  </si>
  <si>
    <t>1680/1516</t>
  </si>
  <si>
    <t>Trident Star</t>
  </si>
  <si>
    <t>1679/1516</t>
  </si>
  <si>
    <t>1678/1516</t>
  </si>
  <si>
    <t>Princimar Integrity</t>
  </si>
  <si>
    <t>1677/1516</t>
  </si>
  <si>
    <t>1676/1516</t>
  </si>
  <si>
    <t>1675/1516</t>
  </si>
  <si>
    <t>1674/1516</t>
  </si>
  <si>
    <t>Almi Navigator</t>
  </si>
  <si>
    <t>1673/1516</t>
  </si>
  <si>
    <t>1672/1516</t>
  </si>
  <si>
    <t>Silver Linda</t>
  </si>
  <si>
    <t>1671/1516</t>
  </si>
  <si>
    <t>STI Osceola</t>
  </si>
  <si>
    <t>1670/1516</t>
  </si>
  <si>
    <t>Silver Caitriona</t>
  </si>
  <si>
    <t>1669/1516</t>
  </si>
  <si>
    <t>Hafnia Bering</t>
  </si>
  <si>
    <t>1668/1516</t>
  </si>
  <si>
    <t>Stenaweco Evolution</t>
  </si>
  <si>
    <t>1667/1516</t>
  </si>
  <si>
    <t>Antares</t>
  </si>
  <si>
    <t>1666/1516</t>
  </si>
  <si>
    <t>1665/1516</t>
  </si>
  <si>
    <t>1664/1516</t>
  </si>
  <si>
    <t>Jan Hicks</t>
  </si>
  <si>
    <t>Eagle Tacoma</t>
  </si>
  <si>
    <t>1663/1516</t>
  </si>
  <si>
    <t>Genmar Spyrdon</t>
  </si>
  <si>
    <t>1662/1516</t>
  </si>
  <si>
    <t>1661/1516</t>
  </si>
  <si>
    <t>1660/1516</t>
  </si>
  <si>
    <t>Mai Liao, Taiwan</t>
  </si>
  <si>
    <t>216</t>
  </si>
  <si>
    <t>1659/1516</t>
  </si>
  <si>
    <t>1658/1516</t>
  </si>
  <si>
    <t>1657/1516</t>
  </si>
  <si>
    <t>1656/1516</t>
  </si>
  <si>
    <t>Barbers pt. Hawaii</t>
  </si>
  <si>
    <t>1655/1516</t>
  </si>
  <si>
    <t xml:space="preserve">Navion Marita </t>
  </si>
  <si>
    <t>1654/1516</t>
  </si>
  <si>
    <t>1653/1516</t>
  </si>
  <si>
    <t>Princimar Faith</t>
  </si>
  <si>
    <t>1652/1516</t>
  </si>
  <si>
    <t>1651/1516</t>
  </si>
  <si>
    <t>1650/1516</t>
  </si>
  <si>
    <t>Keelung</t>
  </si>
  <si>
    <t>05_15</t>
  </si>
  <si>
    <t>1649/1516</t>
  </si>
  <si>
    <t xml:space="preserve">Malta </t>
  </si>
  <si>
    <t>1648/1516</t>
  </si>
  <si>
    <t>1647/1516</t>
  </si>
  <si>
    <t>SN Olivia</t>
  </si>
  <si>
    <t>1646/1516</t>
  </si>
  <si>
    <t>39-15</t>
  </si>
  <si>
    <t>1645/1516</t>
  </si>
  <si>
    <t>Aoshan</t>
  </si>
  <si>
    <t xml:space="preserve">Libya </t>
  </si>
  <si>
    <t>1644/1516</t>
  </si>
  <si>
    <t>56-99</t>
  </si>
  <si>
    <t>1643/1516</t>
  </si>
  <si>
    <t>Wilmington</t>
  </si>
  <si>
    <t>Histria Prince</t>
  </si>
  <si>
    <t>1642/1516</t>
  </si>
  <si>
    <t>116</t>
  </si>
  <si>
    <t>1641/1516</t>
  </si>
  <si>
    <t>Shri RamSarma</t>
  </si>
  <si>
    <t>1640/1516</t>
  </si>
  <si>
    <t>St.Eustatius</t>
  </si>
  <si>
    <t>229</t>
  </si>
  <si>
    <t>1639/1516</t>
  </si>
  <si>
    <t>Kakinada</t>
  </si>
  <si>
    <t>1638/1516</t>
  </si>
  <si>
    <t>Ignacio Montes W</t>
  </si>
  <si>
    <t>Overseas Milos</t>
  </si>
  <si>
    <t>1637/1516</t>
  </si>
  <si>
    <t>1636/1516</t>
  </si>
  <si>
    <t>Muroran, Japan</t>
  </si>
  <si>
    <t>Torm Clara</t>
  </si>
  <si>
    <t>1635/1516</t>
  </si>
  <si>
    <t>1634/1516</t>
  </si>
  <si>
    <t>Red</t>
  </si>
  <si>
    <t>1633/1516</t>
  </si>
  <si>
    <t>Heydar Aliyev</t>
  </si>
  <si>
    <t>1632/1516</t>
  </si>
  <si>
    <t xml:space="preserve"> Ninghbo</t>
  </si>
  <si>
    <t>YH Son</t>
  </si>
  <si>
    <t>Dimitris P</t>
  </si>
  <si>
    <t>1631/1516</t>
  </si>
  <si>
    <t>STI Pontiac</t>
  </si>
  <si>
    <t>1630/1516</t>
  </si>
  <si>
    <t>STI Bronx</t>
  </si>
  <si>
    <t>1629/1516</t>
  </si>
  <si>
    <t>1628/1516</t>
  </si>
  <si>
    <t>1627/1516</t>
  </si>
  <si>
    <t>SWPLA</t>
  </si>
  <si>
    <t>1626/1516</t>
  </si>
  <si>
    <t>1625/1516</t>
  </si>
  <si>
    <t>1624/1516</t>
  </si>
  <si>
    <t>1623/1516</t>
  </si>
  <si>
    <t>1622/1516</t>
  </si>
  <si>
    <t>1621/1516</t>
  </si>
  <si>
    <t>1620/1516</t>
  </si>
  <si>
    <t>1619/1516</t>
  </si>
  <si>
    <t>1618/1516</t>
  </si>
  <si>
    <t xml:space="preserve">Karavas </t>
  </si>
  <si>
    <t>1617/1516</t>
  </si>
  <si>
    <t>NewOrliens</t>
  </si>
  <si>
    <t>1616/1516</t>
  </si>
  <si>
    <t>1615/1516</t>
  </si>
  <si>
    <t>Rayong</t>
  </si>
  <si>
    <t>Ligurian Sea</t>
  </si>
  <si>
    <t>1614/1516</t>
  </si>
  <si>
    <t>Tandara Spirit</t>
  </si>
  <si>
    <t>1613/1516</t>
  </si>
  <si>
    <t>Yingkou,china</t>
  </si>
  <si>
    <t>1612/1516</t>
  </si>
  <si>
    <t>Geelong, Australia</t>
  </si>
  <si>
    <t>1611/1516</t>
  </si>
  <si>
    <t>Marcela G Castillo</t>
  </si>
  <si>
    <t>154P-06F</t>
  </si>
  <si>
    <t>1610/1516</t>
  </si>
  <si>
    <t>Erik Sprit</t>
  </si>
  <si>
    <t>1609/1516</t>
  </si>
  <si>
    <t>Mailiao, Taiwan</t>
  </si>
  <si>
    <t>1608/1516</t>
  </si>
  <si>
    <t>215</t>
  </si>
  <si>
    <t>1607/1516</t>
  </si>
  <si>
    <t>1606/1516</t>
  </si>
  <si>
    <t>1605/1516</t>
  </si>
  <si>
    <t>1604/1516</t>
  </si>
  <si>
    <t>1603/1516</t>
  </si>
  <si>
    <t>1602/1516</t>
  </si>
  <si>
    <t>33</t>
  </si>
  <si>
    <t>1601/1516</t>
  </si>
  <si>
    <t>293</t>
  </si>
  <si>
    <t>1600/1516</t>
  </si>
  <si>
    <t>Fuji Sprit</t>
  </si>
  <si>
    <t>1599/1516</t>
  </si>
  <si>
    <t>SN Claudia</t>
  </si>
  <si>
    <t>1598/1516</t>
  </si>
  <si>
    <t>1597/1516</t>
  </si>
  <si>
    <t>058</t>
  </si>
  <si>
    <t>1596/1516</t>
  </si>
  <si>
    <t>1595/1516</t>
  </si>
  <si>
    <t>Torm Garonne</t>
  </si>
  <si>
    <t>1594/1516</t>
  </si>
  <si>
    <t>103L2</t>
  </si>
  <si>
    <t>1593/1516</t>
  </si>
  <si>
    <t>34449</t>
  </si>
  <si>
    <t>Torm Gudrun</t>
  </si>
  <si>
    <t>1592/1516</t>
  </si>
  <si>
    <t>1591/1516</t>
  </si>
  <si>
    <t>Horizon Thetis</t>
  </si>
  <si>
    <t>1590/1516</t>
  </si>
  <si>
    <t>Silver Rotterdam</t>
  </si>
  <si>
    <t>1589/1516</t>
  </si>
  <si>
    <t>1588/1516</t>
  </si>
  <si>
    <t xml:space="preserve">Paul Downs </t>
  </si>
  <si>
    <t>5018013</t>
  </si>
  <si>
    <t>Alegria</t>
  </si>
  <si>
    <t>1587/1516</t>
  </si>
  <si>
    <t>Nobleway</t>
  </si>
  <si>
    <t>1586/1516</t>
  </si>
  <si>
    <t>1585/1516</t>
  </si>
  <si>
    <t>Zoe perini</t>
  </si>
  <si>
    <t>1584/1516</t>
  </si>
  <si>
    <t>1583/1516</t>
  </si>
  <si>
    <t>Anacortes</t>
  </si>
  <si>
    <t>55-98</t>
  </si>
  <si>
    <t>1582/1516</t>
  </si>
  <si>
    <t>42-15</t>
  </si>
  <si>
    <t>1581/1516</t>
  </si>
  <si>
    <t>V8 stealth II</t>
  </si>
  <si>
    <t>1580/1516</t>
  </si>
  <si>
    <t>Quingdao</t>
  </si>
  <si>
    <t>1579/1516</t>
  </si>
  <si>
    <t>1578/1516</t>
  </si>
  <si>
    <t>Sw Pass Mississippi</t>
  </si>
  <si>
    <t>Christopher Rovegno</t>
  </si>
  <si>
    <t xml:space="preserve"> Nave cielo</t>
  </si>
  <si>
    <t>1577/1516</t>
  </si>
  <si>
    <t>1576/1516</t>
  </si>
  <si>
    <t>1575/1516</t>
  </si>
  <si>
    <t>1574/1516</t>
  </si>
  <si>
    <t>1573/1516</t>
  </si>
  <si>
    <t>Th Sound</t>
  </si>
  <si>
    <t>1572/1516</t>
  </si>
  <si>
    <t>Kiire, Japan</t>
  </si>
  <si>
    <t>1571/1516</t>
  </si>
  <si>
    <t xml:space="preserve"> Pascagoula</t>
  </si>
  <si>
    <t>1570/1516</t>
  </si>
  <si>
    <t>1569/1516</t>
  </si>
  <si>
    <t>1568/1516</t>
  </si>
  <si>
    <t>292</t>
  </si>
  <si>
    <t>1567/1516</t>
  </si>
  <si>
    <t xml:space="preserve">Kyeema Spirit </t>
  </si>
  <si>
    <t>1566/1516</t>
  </si>
  <si>
    <t>Rizhou</t>
  </si>
  <si>
    <t>1565/1516</t>
  </si>
  <si>
    <t>1564/1516</t>
  </si>
  <si>
    <t>1563/1516</t>
  </si>
  <si>
    <t>Ocean Mare</t>
  </si>
  <si>
    <t>1562/1516</t>
  </si>
  <si>
    <t>1561/1516</t>
  </si>
  <si>
    <t>1560/1516</t>
  </si>
  <si>
    <t>Lingi</t>
  </si>
  <si>
    <t>1559/1516</t>
  </si>
  <si>
    <t>Overseas Skopelos</t>
  </si>
  <si>
    <t>1558/1516</t>
  </si>
  <si>
    <t>Jesper Resting</t>
  </si>
  <si>
    <t>Atlantic Star</t>
  </si>
  <si>
    <t>1557/1516</t>
  </si>
  <si>
    <t>Zeebrugge</t>
  </si>
  <si>
    <t>Star Kestrel</t>
  </si>
  <si>
    <t>1556/1516</t>
  </si>
  <si>
    <t>Pyxis Epsilon</t>
  </si>
  <si>
    <t>1555/1516</t>
  </si>
  <si>
    <t>STI Rotherhithe</t>
  </si>
  <si>
    <t>1554/1516</t>
  </si>
  <si>
    <t>1553/1516</t>
  </si>
  <si>
    <t>Vadinar, India</t>
  </si>
  <si>
    <t>Almi Explorer</t>
  </si>
  <si>
    <t>1552/1516</t>
  </si>
  <si>
    <t>1551/1516</t>
  </si>
  <si>
    <t>Princimar Pride</t>
  </si>
  <si>
    <t>1550/1516</t>
  </si>
  <si>
    <t>1549/1516</t>
  </si>
  <si>
    <t xml:space="preserve">Zhan Jiang </t>
  </si>
  <si>
    <t>201407</t>
  </si>
  <si>
    <t>1548/1516</t>
  </si>
  <si>
    <t>1547/1516</t>
  </si>
  <si>
    <t>Duplicate payment returned on 6 May.</t>
  </si>
  <si>
    <t>1546/1516</t>
  </si>
  <si>
    <t>1545/1516</t>
  </si>
  <si>
    <t>Nordic Grace</t>
  </si>
  <si>
    <t>1544/1516</t>
  </si>
  <si>
    <t>1543/1516</t>
  </si>
  <si>
    <t>1542/1516</t>
  </si>
  <si>
    <t>1541/1516</t>
  </si>
  <si>
    <t>1540/1516</t>
  </si>
  <si>
    <t xml:space="preserve">Sea Voyager </t>
  </si>
  <si>
    <t>1539/1516</t>
  </si>
  <si>
    <t>1538/1516</t>
  </si>
  <si>
    <t>Cape Bowen</t>
  </si>
  <si>
    <t>1537/1516</t>
  </si>
  <si>
    <t>1536/1516</t>
  </si>
  <si>
    <t>1535/1516</t>
  </si>
  <si>
    <t>1534/1516</t>
  </si>
  <si>
    <t>Dwight J. Tompkins</t>
  </si>
  <si>
    <t>201415</t>
  </si>
  <si>
    <t>Genmar Defiance</t>
  </si>
  <si>
    <t>1533/1516</t>
  </si>
  <si>
    <t>1532/1516</t>
  </si>
  <si>
    <t>Youwen</t>
  </si>
  <si>
    <t>1531/1516</t>
  </si>
  <si>
    <t>Torm Ohio</t>
  </si>
  <si>
    <t>1530/1516</t>
  </si>
  <si>
    <t>14011</t>
  </si>
  <si>
    <t>MT Absheron</t>
  </si>
  <si>
    <t>1529/1516</t>
  </si>
  <si>
    <t>Onsan</t>
  </si>
  <si>
    <t>1528/1516</t>
  </si>
  <si>
    <t xml:space="preserve">Rizhao </t>
  </si>
  <si>
    <t>1527/1516</t>
  </si>
  <si>
    <t>1526/1516</t>
  </si>
  <si>
    <t>Lake Charles ,La</t>
  </si>
  <si>
    <t>1525/1516</t>
  </si>
  <si>
    <t>Qinzhoi</t>
  </si>
  <si>
    <t>Asian Jade</t>
  </si>
  <si>
    <t>1524/1516</t>
  </si>
  <si>
    <t>1523/1516</t>
  </si>
  <si>
    <t>1522/1516</t>
  </si>
  <si>
    <t>V007</t>
  </si>
  <si>
    <t>1521/1516</t>
  </si>
  <si>
    <t xml:space="preserve">Gilbert Yncierto </t>
  </si>
  <si>
    <t>1520/1516</t>
  </si>
  <si>
    <t>1519/1516</t>
  </si>
  <si>
    <t>290</t>
  </si>
  <si>
    <t>1518/1516</t>
  </si>
  <si>
    <t>84</t>
  </si>
  <si>
    <t>1517/1516</t>
  </si>
  <si>
    <t>Sw Pass Usgc</t>
  </si>
  <si>
    <t xml:space="preserve">Gary Holl </t>
  </si>
  <si>
    <t>14013</t>
  </si>
  <si>
    <t>Euronike</t>
  </si>
  <si>
    <t>1516/1516</t>
  </si>
  <si>
    <t>ZhanJiang</t>
  </si>
  <si>
    <t>Chris O'Connor</t>
  </si>
  <si>
    <t>BP1403</t>
  </si>
  <si>
    <t>Eagle San Diego</t>
  </si>
  <si>
    <t>1515/1516</t>
  </si>
  <si>
    <t>Juan Carlos Coello</t>
  </si>
  <si>
    <t>IK001</t>
  </si>
  <si>
    <t>PGC Ikaros</t>
  </si>
  <si>
    <t>1514/1516</t>
  </si>
  <si>
    <t>179</t>
  </si>
  <si>
    <t>1513/1516</t>
  </si>
  <si>
    <t>St. Charles / USA</t>
  </si>
  <si>
    <t>Rene M. Sanchez</t>
  </si>
  <si>
    <t>1512/1516</t>
  </si>
  <si>
    <t>Re on 7th May</t>
  </si>
  <si>
    <t>Yosu Korea</t>
  </si>
  <si>
    <t>Spyros K</t>
  </si>
  <si>
    <t>1511/1516</t>
  </si>
  <si>
    <t>Huizhou China</t>
  </si>
  <si>
    <t>1510/1516</t>
  </si>
  <si>
    <t>STI Poplar</t>
  </si>
  <si>
    <t>1509/1516</t>
  </si>
  <si>
    <t>1401</t>
  </si>
  <si>
    <t>1508/1516</t>
  </si>
  <si>
    <t>1507/1516</t>
  </si>
  <si>
    <t>1409</t>
  </si>
  <si>
    <t>StenaWeco Venture</t>
  </si>
  <si>
    <t>1506/1516</t>
  </si>
  <si>
    <t>1402</t>
  </si>
  <si>
    <t>STI Milwaukee</t>
  </si>
  <si>
    <t>1505/1516</t>
  </si>
  <si>
    <t>97-54</t>
  </si>
  <si>
    <t>1504/1516</t>
  </si>
  <si>
    <t>Mattehew Macoejewski</t>
  </si>
  <si>
    <t>1503/1516</t>
  </si>
  <si>
    <t>1502/1516</t>
  </si>
  <si>
    <t>201409</t>
  </si>
  <si>
    <t>1501/1516</t>
  </si>
  <si>
    <t>201413</t>
  </si>
  <si>
    <t>1500/1516</t>
  </si>
  <si>
    <t>Nils Östman</t>
  </si>
  <si>
    <t xml:space="preserve">Sonangol Rangel </t>
  </si>
  <si>
    <t>1499/1516</t>
  </si>
  <si>
    <t>201408</t>
  </si>
  <si>
    <t>1498/1516</t>
  </si>
  <si>
    <t>1497/1516</t>
  </si>
  <si>
    <t>1496/1516</t>
  </si>
  <si>
    <t>1495/1516</t>
  </si>
  <si>
    <t>1494/1516</t>
  </si>
  <si>
    <t>Amirah law</t>
  </si>
  <si>
    <t>1493/1516</t>
  </si>
  <si>
    <t>1492/1516</t>
  </si>
  <si>
    <t>1491/1516</t>
  </si>
  <si>
    <t>Drepnos</t>
  </si>
  <si>
    <t>1490/1516</t>
  </si>
  <si>
    <t>1489/1516</t>
  </si>
  <si>
    <t>Zoe</t>
  </si>
  <si>
    <t>14008</t>
  </si>
  <si>
    <t>Genmar Maniate</t>
  </si>
  <si>
    <t>1488/1516</t>
  </si>
  <si>
    <t>Genmar George T</t>
  </si>
  <si>
    <t>1487/1516</t>
  </si>
  <si>
    <t>Garyville</t>
  </si>
  <si>
    <t>Tarbet Sprit</t>
  </si>
  <si>
    <t>1486/1516</t>
  </si>
  <si>
    <t>1485/1516</t>
  </si>
  <si>
    <t>1484/1516</t>
  </si>
  <si>
    <t>Kaohsing</t>
  </si>
  <si>
    <t>1483/1516</t>
  </si>
  <si>
    <t>Leo bakaric</t>
  </si>
  <si>
    <t>1482/1516</t>
  </si>
  <si>
    <t>Kashima, Japan</t>
  </si>
  <si>
    <t>Rich Duke II</t>
  </si>
  <si>
    <t>1481/1516</t>
  </si>
  <si>
    <t>1480/1516</t>
  </si>
  <si>
    <t xml:space="preserve">Siew Siew </t>
  </si>
  <si>
    <t>1479/1516</t>
  </si>
  <si>
    <t>Aegean Horizon</t>
  </si>
  <si>
    <t>1478/1516</t>
  </si>
  <si>
    <t>Bai Lu Zhou</t>
  </si>
  <si>
    <t>1477/1516</t>
  </si>
  <si>
    <t>1476/1516</t>
  </si>
  <si>
    <t>1475/1516</t>
  </si>
  <si>
    <t>1474/1516</t>
  </si>
  <si>
    <t>South Riding Point,Bahamas/St.James,USA</t>
  </si>
  <si>
    <t>1473/1516</t>
  </si>
  <si>
    <t>1472/1516</t>
  </si>
  <si>
    <t>1405</t>
  </si>
  <si>
    <t>Star Eagle</t>
  </si>
  <si>
    <t>1471/1516</t>
  </si>
  <si>
    <t>STI Finchley</t>
  </si>
  <si>
    <t>1470/1516</t>
  </si>
  <si>
    <t>1407</t>
  </si>
  <si>
    <t xml:space="preserve"> Pula</t>
  </si>
  <si>
    <t>1469/1516</t>
  </si>
  <si>
    <t xml:space="preserve">St Marien </t>
  </si>
  <si>
    <t>1468/1516</t>
  </si>
  <si>
    <t>EU</t>
  </si>
  <si>
    <t>STI Mayfair</t>
  </si>
  <si>
    <t>1467/1516</t>
  </si>
  <si>
    <t>Crystal Bay</t>
  </si>
  <si>
    <t>1466/1516</t>
  </si>
  <si>
    <t>1404</t>
  </si>
  <si>
    <t>STI Pimlico</t>
  </si>
  <si>
    <t>1465/1516</t>
  </si>
  <si>
    <t>STI Yorkville</t>
  </si>
  <si>
    <t>1464/1516</t>
  </si>
  <si>
    <t>Excelsior Bay</t>
  </si>
  <si>
    <t>1463/1516</t>
  </si>
  <si>
    <t>GAN-Triumph</t>
  </si>
  <si>
    <t>1462/1516</t>
  </si>
  <si>
    <t>STI St Charles</t>
  </si>
  <si>
    <t>1461/1516</t>
  </si>
  <si>
    <t>1460/1516</t>
  </si>
  <si>
    <t>Not verify with payment advice</t>
  </si>
  <si>
    <t>201406</t>
  </si>
  <si>
    <t>1459/1516</t>
  </si>
  <si>
    <t>1458/1516</t>
  </si>
  <si>
    <t>FOS/ France</t>
  </si>
  <si>
    <t>Yasa Scorpion</t>
  </si>
  <si>
    <t>1457/1516</t>
  </si>
  <si>
    <t xml:space="preserve">Houstan </t>
  </si>
  <si>
    <t>1456/1516</t>
  </si>
  <si>
    <t>1455/1516</t>
  </si>
  <si>
    <t>Long Beach  CA</t>
  </si>
  <si>
    <t>Marcus Souza</t>
  </si>
  <si>
    <t>SCF Pearl</t>
  </si>
  <si>
    <t>1454/1516</t>
  </si>
  <si>
    <t>Nordic Sprinter</t>
  </si>
  <si>
    <t>1453/1516</t>
  </si>
  <si>
    <t>Aegan Horizon</t>
  </si>
  <si>
    <t>1452/1516</t>
  </si>
  <si>
    <t>9020007</t>
  </si>
  <si>
    <t>Ridgebury Lindy B</t>
  </si>
  <si>
    <t>1451/1516</t>
  </si>
  <si>
    <t>Lanshan</t>
  </si>
  <si>
    <t>1450/1516</t>
  </si>
  <si>
    <t xml:space="preserve">Sri Racha </t>
  </si>
  <si>
    <t>1449/1516</t>
  </si>
  <si>
    <t>1448/1516</t>
  </si>
  <si>
    <t>Duplicate of 1436</t>
  </si>
  <si>
    <t>40-15</t>
  </si>
  <si>
    <t>1447/1516</t>
  </si>
  <si>
    <t>1446/1516</t>
  </si>
  <si>
    <t>Islataboguilla</t>
  </si>
  <si>
    <t>1445/1516</t>
  </si>
  <si>
    <t xml:space="preserve">Geelong </t>
  </si>
  <si>
    <t>1444/1516</t>
  </si>
  <si>
    <t>1443/1516</t>
  </si>
  <si>
    <t xml:space="preserve">Southwold </t>
  </si>
  <si>
    <t xml:space="preserve">Anett Belhazi </t>
  </si>
  <si>
    <t>Angelica Schulte</t>
  </si>
  <si>
    <t>1442/1516</t>
  </si>
  <si>
    <t>037</t>
  </si>
  <si>
    <t>1441/1516</t>
  </si>
  <si>
    <t>1417</t>
  </si>
  <si>
    <t>1440/1516</t>
  </si>
  <si>
    <t>Naynasham</t>
  </si>
  <si>
    <t>35_14</t>
  </si>
  <si>
    <t>1439/1516</t>
  </si>
  <si>
    <t>1438/1516</t>
  </si>
  <si>
    <t>Aframax River</t>
  </si>
  <si>
    <t>1437/1516</t>
  </si>
  <si>
    <t>39-14</t>
  </si>
  <si>
    <t>1436/1516</t>
  </si>
  <si>
    <t>1435/1516</t>
  </si>
  <si>
    <t>1434/1516</t>
  </si>
  <si>
    <t>Garrett Eation</t>
  </si>
  <si>
    <t>1433/1516</t>
  </si>
  <si>
    <t xml:space="preserve">Trieste </t>
  </si>
  <si>
    <t>Rio Grande</t>
  </si>
  <si>
    <t>1432/1516</t>
  </si>
  <si>
    <t>201411</t>
  </si>
  <si>
    <t>Mare Picenum</t>
  </si>
  <si>
    <t>1431/1516</t>
  </si>
  <si>
    <t>Finnart</t>
  </si>
  <si>
    <t>1430/1516</t>
  </si>
  <si>
    <t>1429/1516</t>
  </si>
  <si>
    <t>1428/1516</t>
  </si>
  <si>
    <t>1427/1516</t>
  </si>
  <si>
    <t>289</t>
  </si>
  <si>
    <t>1426/1516</t>
  </si>
  <si>
    <t>1425/1516</t>
  </si>
  <si>
    <t>repeat again on 6 April</t>
  </si>
  <si>
    <t>Yang Pu</t>
  </si>
  <si>
    <t>1424/1516</t>
  </si>
  <si>
    <t>Everest Sprit</t>
  </si>
  <si>
    <t>1423/1516</t>
  </si>
  <si>
    <t>Elaine tay</t>
  </si>
  <si>
    <t>071</t>
  </si>
  <si>
    <t>1422/1516</t>
  </si>
  <si>
    <t>093</t>
  </si>
  <si>
    <t>1421/1516</t>
  </si>
  <si>
    <t>1420/1516</t>
  </si>
  <si>
    <t>Owase, Sakai</t>
  </si>
  <si>
    <t>1419/1516</t>
  </si>
  <si>
    <t>Maran Cassiopeia</t>
  </si>
  <si>
    <t>1418/1516</t>
  </si>
  <si>
    <t>Nordic Saturn</t>
  </si>
  <si>
    <t>1417/1516</t>
  </si>
  <si>
    <t>1416/1516</t>
  </si>
  <si>
    <t>Fort Mifflin</t>
  </si>
  <si>
    <t>Poul Kegelman</t>
  </si>
  <si>
    <t>1415/1516</t>
  </si>
  <si>
    <t>1414/1516</t>
  </si>
  <si>
    <t>Cilacap, indonesia</t>
  </si>
  <si>
    <t>1413/1516</t>
  </si>
  <si>
    <t>NAR201408</t>
  </si>
  <si>
    <t>Narmada Spirit</t>
  </si>
  <si>
    <t>1412/1516</t>
  </si>
  <si>
    <t>201405</t>
  </si>
  <si>
    <t xml:space="preserve"> Tianlong Spirit</t>
  </si>
  <si>
    <t>1411/1516</t>
  </si>
  <si>
    <t>BAX201405</t>
  </si>
  <si>
    <t>1410/1516</t>
  </si>
  <si>
    <t>STI Camden</t>
  </si>
  <si>
    <t>1409/1516</t>
  </si>
  <si>
    <t>STI Fulham</t>
  </si>
  <si>
    <t>1408/1516</t>
  </si>
  <si>
    <t>Ridgebury Nicholas A</t>
  </si>
  <si>
    <t>1407/1516</t>
  </si>
  <si>
    <t>Ulsan S Korea</t>
  </si>
  <si>
    <t xml:space="preserve">Mare Siculum  </t>
  </si>
  <si>
    <t>1406/1516</t>
  </si>
  <si>
    <t>Hussein Al-Ruhaimi</t>
  </si>
  <si>
    <t>14015L</t>
  </si>
  <si>
    <t>1405/1516</t>
  </si>
  <si>
    <t>Lake Charles, USA</t>
  </si>
  <si>
    <t>Ryan Colaco</t>
  </si>
  <si>
    <t>Eurochampion 2004</t>
  </si>
  <si>
    <t>1404/1516</t>
  </si>
  <si>
    <t>Dung Quat, Vietnam</t>
  </si>
  <si>
    <t>4L</t>
  </si>
  <si>
    <t>Nicolaos</t>
  </si>
  <si>
    <t>1403/1516</t>
  </si>
  <si>
    <t>Tom Hodgson</t>
  </si>
  <si>
    <t>14006</t>
  </si>
  <si>
    <t>SKS Skeena</t>
  </si>
  <si>
    <t>1402/1516</t>
  </si>
  <si>
    <t>201412</t>
  </si>
  <si>
    <t>1401/1516</t>
  </si>
  <si>
    <t xml:space="preserve"> Alfredo Massango</t>
  </si>
  <si>
    <t>201404</t>
  </si>
  <si>
    <t>1400/1516</t>
  </si>
  <si>
    <t>La Coruna  Spain</t>
  </si>
  <si>
    <t>1399/1516</t>
  </si>
  <si>
    <t>1398/1516</t>
  </si>
  <si>
    <t>1397/1516</t>
  </si>
  <si>
    <t>80-1</t>
  </si>
  <si>
    <t>United Carrrier</t>
  </si>
  <si>
    <t>1396/1516</t>
  </si>
  <si>
    <t>60-1</t>
  </si>
  <si>
    <t>1395/1516</t>
  </si>
  <si>
    <t>Botnay Bay</t>
  </si>
  <si>
    <t>Vikram Sandhu</t>
  </si>
  <si>
    <t>CSC 14</t>
  </si>
  <si>
    <t>Phoenix Advance</t>
  </si>
  <si>
    <t>1394/1516</t>
  </si>
  <si>
    <t>NS5 - Dec14</t>
  </si>
  <si>
    <t>1393/1516</t>
  </si>
  <si>
    <t>1392/1516</t>
  </si>
  <si>
    <t>14016</t>
  </si>
  <si>
    <t>1391/1516</t>
  </si>
  <si>
    <t xml:space="preserve">Lanshan </t>
  </si>
  <si>
    <t>1390/1516</t>
  </si>
  <si>
    <t>5040005</t>
  </si>
  <si>
    <t>Overseas YellowStone</t>
  </si>
  <si>
    <t>1389/1516</t>
  </si>
  <si>
    <t>pascagula</t>
  </si>
  <si>
    <t>34_14</t>
  </si>
  <si>
    <t>1388/1516</t>
  </si>
  <si>
    <t>Amira Low</t>
  </si>
  <si>
    <t>1387/1516</t>
  </si>
  <si>
    <t>1386/1516</t>
  </si>
  <si>
    <t>257</t>
  </si>
  <si>
    <t>Minerva Alexandra</t>
  </si>
  <si>
    <t>1385/1516</t>
  </si>
  <si>
    <t>Heidmar</t>
  </si>
  <si>
    <t>5039003</t>
  </si>
  <si>
    <t>Overseas Josefa</t>
  </si>
  <si>
    <t>1384/1516</t>
  </si>
  <si>
    <t>Gareth</t>
  </si>
  <si>
    <t>1383/1516</t>
  </si>
  <si>
    <t>Amsterdam</t>
  </si>
  <si>
    <t>Raymond Walsh</t>
  </si>
  <si>
    <t>1382/1516</t>
  </si>
  <si>
    <t>Hongkong</t>
  </si>
  <si>
    <t>1381/1516</t>
  </si>
  <si>
    <t>1380/1516</t>
  </si>
  <si>
    <t>1379/1516</t>
  </si>
  <si>
    <t>repeated on6 April</t>
  </si>
  <si>
    <t>Mare Adriacum</t>
  </si>
  <si>
    <t>1378/1516</t>
  </si>
  <si>
    <t>Mare Aegeum</t>
  </si>
  <si>
    <t>1377/1516</t>
  </si>
  <si>
    <t>Emerald Spirit</t>
  </si>
  <si>
    <t>1376/1516</t>
  </si>
  <si>
    <t>Lonkou</t>
  </si>
  <si>
    <t>1375/1516</t>
  </si>
  <si>
    <t>287</t>
  </si>
  <si>
    <t>1374/1516</t>
  </si>
  <si>
    <t>1373/1516</t>
  </si>
  <si>
    <t>DALIAN</t>
  </si>
  <si>
    <t>Sanko Breeze</t>
  </si>
  <si>
    <t>1372/1516</t>
  </si>
  <si>
    <t>Whangarei, NZ</t>
  </si>
  <si>
    <t>1371/1516</t>
  </si>
  <si>
    <t>1370/1415</t>
  </si>
  <si>
    <t>WHIS009</t>
  </si>
  <si>
    <t>1369/1415</t>
  </si>
  <si>
    <t>Sri Ram Hari Sharma</t>
  </si>
  <si>
    <t>Esther Sprit</t>
  </si>
  <si>
    <t>1368/1415</t>
  </si>
  <si>
    <t>Blac008</t>
  </si>
  <si>
    <t>1367/1415</t>
  </si>
  <si>
    <t>Helga Sprit</t>
  </si>
  <si>
    <t>1366/1415</t>
  </si>
  <si>
    <t>1365/1415</t>
  </si>
  <si>
    <t>Axel lSpirit</t>
  </si>
  <si>
    <t>1364/1415</t>
  </si>
  <si>
    <t>041</t>
  </si>
  <si>
    <t>1363/1415</t>
  </si>
  <si>
    <t>1362/1415</t>
  </si>
  <si>
    <t>Haldia, India</t>
  </si>
  <si>
    <t>Jasper Resting</t>
  </si>
  <si>
    <t>1361/1415</t>
  </si>
  <si>
    <t>Kandla, India</t>
  </si>
  <si>
    <t>1360/1415</t>
  </si>
  <si>
    <t>1359/1415</t>
  </si>
  <si>
    <t>1406</t>
  </si>
  <si>
    <t xml:space="preserve"> Marjorie K </t>
  </si>
  <si>
    <t>1358/1415</t>
  </si>
  <si>
    <t>Jermiane Tuja</t>
  </si>
  <si>
    <t>ST Katharinen</t>
  </si>
  <si>
    <t>1357/1415</t>
  </si>
  <si>
    <t>BW Tiger</t>
  </si>
  <si>
    <t>1356/1415</t>
  </si>
  <si>
    <t>Zenith</t>
  </si>
  <si>
    <t>STI Regina</t>
  </si>
  <si>
    <t>1355/1415</t>
  </si>
  <si>
    <t>STI Dama</t>
  </si>
  <si>
    <t>1354/1415</t>
  </si>
  <si>
    <t xml:space="preserve">Kemaman  </t>
  </si>
  <si>
    <t>1353/1415</t>
  </si>
  <si>
    <t>Sonangol Luanda</t>
  </si>
  <si>
    <t>1352/1415</t>
  </si>
  <si>
    <t>201417</t>
  </si>
  <si>
    <t>Stena Antarctica</t>
  </si>
  <si>
    <t>1351/1415</t>
  </si>
  <si>
    <t>Alpine Mary</t>
  </si>
  <si>
    <t>1350/1415</t>
  </si>
  <si>
    <t>1349/1415</t>
  </si>
  <si>
    <t>Glenda Meryl</t>
  </si>
  <si>
    <t>1348/1415</t>
  </si>
  <si>
    <t>Fos</t>
  </si>
  <si>
    <t>1347/1415</t>
  </si>
  <si>
    <t>03-120</t>
  </si>
  <si>
    <t>Pvt Athena</t>
  </si>
  <si>
    <t>1346/1415</t>
  </si>
  <si>
    <t>Brunsbuttle</t>
  </si>
  <si>
    <t>1345/1415</t>
  </si>
  <si>
    <t xml:space="preserve">Cristobal </t>
  </si>
  <si>
    <t>Genmar Companion</t>
  </si>
  <si>
    <t>1344/1415</t>
  </si>
  <si>
    <t xml:space="preserve">Houston  </t>
  </si>
  <si>
    <t>1343/1415</t>
  </si>
  <si>
    <t>Sky Lady</t>
  </si>
  <si>
    <t>1342/1415</t>
  </si>
  <si>
    <t xml:space="preserve">Hong Kong </t>
  </si>
  <si>
    <t>1341/1415</t>
  </si>
  <si>
    <t>1340/1415</t>
  </si>
  <si>
    <t>1339/1415</t>
  </si>
  <si>
    <t>1338/1415</t>
  </si>
  <si>
    <t>1337/1415</t>
  </si>
  <si>
    <t>Brian Potter</t>
  </si>
  <si>
    <t>1336/1415</t>
  </si>
  <si>
    <t>Amirah</t>
  </si>
  <si>
    <t>1335/1415</t>
  </si>
  <si>
    <t>048</t>
  </si>
  <si>
    <t>Minerva Emma</t>
  </si>
  <si>
    <t>1334/1415</t>
  </si>
  <si>
    <t>OPL Cuprus</t>
  </si>
  <si>
    <t>15_2014</t>
  </si>
  <si>
    <t>1333/1415</t>
  </si>
  <si>
    <t>1332/1415</t>
  </si>
  <si>
    <t xml:space="preserve">Tranmere </t>
  </si>
  <si>
    <t>036-14</t>
  </si>
  <si>
    <t>1331/1415</t>
  </si>
  <si>
    <t>1330/1415</t>
  </si>
  <si>
    <t>1329/1415</t>
  </si>
  <si>
    <t>1328/1415</t>
  </si>
  <si>
    <t>vopak</t>
  </si>
  <si>
    <t>1327/1415</t>
  </si>
  <si>
    <t>81</t>
  </si>
  <si>
    <t>1326/1415</t>
  </si>
  <si>
    <t>Blac007</t>
  </si>
  <si>
    <t>1325/1415</t>
  </si>
  <si>
    <t>1324/1415</t>
  </si>
  <si>
    <t>Asain Jasper</t>
  </si>
  <si>
    <t>1323/1415</t>
  </si>
  <si>
    <t>1322/1415</t>
  </si>
  <si>
    <t xml:space="preserve">Ravenna </t>
  </si>
  <si>
    <t>1207</t>
  </si>
  <si>
    <t>1321/1415</t>
  </si>
  <si>
    <t>Amalienborg</t>
  </si>
  <si>
    <t>1320/1415</t>
  </si>
  <si>
    <t>STI Aqua</t>
  </si>
  <si>
    <t>1319/1415</t>
  </si>
  <si>
    <t>MR Pat Brown</t>
  </si>
  <si>
    <t>1318/1415</t>
  </si>
  <si>
    <t>STI Olivia</t>
  </si>
  <si>
    <t>1317/1415</t>
  </si>
  <si>
    <t>1316/1415</t>
  </si>
  <si>
    <t>Santo Tomas</t>
  </si>
  <si>
    <t>201410</t>
  </si>
  <si>
    <t>1315/1415</t>
  </si>
  <si>
    <t>1314/1415</t>
  </si>
  <si>
    <t>1313/1415</t>
  </si>
  <si>
    <t>Zhanjiang China</t>
  </si>
  <si>
    <t>05-14</t>
  </si>
  <si>
    <t xml:space="preserve"> Sonangol Kalandula</t>
  </si>
  <si>
    <t>1312/1415</t>
  </si>
  <si>
    <t>Jurgis Erdmanis</t>
  </si>
  <si>
    <t>1311/1415</t>
  </si>
  <si>
    <t>99</t>
  </si>
  <si>
    <t>1310/1415</t>
  </si>
  <si>
    <t>1309/1415</t>
  </si>
  <si>
    <t>1308/1415</t>
  </si>
  <si>
    <t xml:space="preserve"> Kaohsiung</t>
  </si>
  <si>
    <t xml:space="preserve">Dimitris </t>
  </si>
  <si>
    <t>Sentinel Sprit</t>
  </si>
  <si>
    <t>1307/1415</t>
  </si>
  <si>
    <t>ACS Brave</t>
  </si>
  <si>
    <t>1306/1415</t>
  </si>
  <si>
    <t>Milazzo</t>
  </si>
  <si>
    <t>1305/1415</t>
  </si>
  <si>
    <t>1304/1415</t>
  </si>
  <si>
    <t>V002</t>
  </si>
  <si>
    <t>1303/1415</t>
  </si>
  <si>
    <t>1302/1415</t>
  </si>
  <si>
    <t>1301/1415</t>
  </si>
  <si>
    <t>Gothernburg</t>
  </si>
  <si>
    <t>1300/1415</t>
  </si>
  <si>
    <t>1299/1415</t>
  </si>
  <si>
    <t>741410</t>
  </si>
  <si>
    <t>1298/1415</t>
  </si>
  <si>
    <t>Sharp Lady</t>
  </si>
  <si>
    <t>1297/1415</t>
  </si>
  <si>
    <t>Onahama,Japan</t>
  </si>
  <si>
    <t>1296/1415</t>
  </si>
  <si>
    <t>Nyashman</t>
  </si>
  <si>
    <t>1412L</t>
  </si>
  <si>
    <t>1295/1415</t>
  </si>
  <si>
    <t>26-14</t>
  </si>
  <si>
    <t>Nave Ariadne</t>
  </si>
  <si>
    <t>1294/1415</t>
  </si>
  <si>
    <t>Norco LA</t>
  </si>
  <si>
    <t>32_14</t>
  </si>
  <si>
    <t>ETC isis</t>
  </si>
  <si>
    <t>1293/1415</t>
  </si>
  <si>
    <t>Gothenberg</t>
  </si>
  <si>
    <t>1292/1415</t>
  </si>
  <si>
    <t>Pyeongtaek South Korea</t>
  </si>
  <si>
    <t>Inder Mukhopadhya</t>
  </si>
  <si>
    <t>14512</t>
  </si>
  <si>
    <t>Chemtrans Petri</t>
  </si>
  <si>
    <t>1291/1415</t>
  </si>
  <si>
    <t>012_14</t>
  </si>
  <si>
    <t>Proteas</t>
  </si>
  <si>
    <t>1290/1415</t>
  </si>
  <si>
    <t>resubmitted on 06 Dec/14</t>
  </si>
  <si>
    <t>14009</t>
  </si>
  <si>
    <t>British Mallard</t>
  </si>
  <si>
    <t>1289/1415</t>
  </si>
  <si>
    <t>Kochi</t>
  </si>
  <si>
    <t>1288/1415</t>
  </si>
  <si>
    <t>Casper Stokhols</t>
  </si>
  <si>
    <t>Torm Sara</t>
  </si>
  <si>
    <t>1287/1415</t>
  </si>
  <si>
    <t>1286/1415</t>
  </si>
  <si>
    <t>Mario</t>
  </si>
  <si>
    <t>1285/1415</t>
  </si>
  <si>
    <t>Singapore Voyger</t>
  </si>
  <si>
    <t>1284/1415</t>
  </si>
  <si>
    <t>1283/1415</t>
  </si>
  <si>
    <t>1282/1415</t>
  </si>
  <si>
    <t>Yang PU</t>
  </si>
  <si>
    <t>1281/1415</t>
  </si>
  <si>
    <t>1280/1415</t>
  </si>
  <si>
    <t xml:space="preserve">St. Charles </t>
  </si>
  <si>
    <t>1279/1415</t>
  </si>
  <si>
    <t>ST. Jacobi</t>
  </si>
  <si>
    <t>1278/1415</t>
  </si>
  <si>
    <t>Direct</t>
  </si>
  <si>
    <t>Eships Taweelah</t>
  </si>
  <si>
    <t>1277/1415</t>
  </si>
  <si>
    <t>Bridisi</t>
  </si>
  <si>
    <t>1403</t>
  </si>
  <si>
    <t>Nicos Tomasos</t>
  </si>
  <si>
    <t>1276/1415</t>
  </si>
  <si>
    <t>1275/1415</t>
  </si>
  <si>
    <t>Jarmine</t>
  </si>
  <si>
    <t>STI Powai</t>
  </si>
  <si>
    <t>1274/1415</t>
  </si>
  <si>
    <t>YUE TING CHEW</t>
  </si>
  <si>
    <t>Sti Venere</t>
  </si>
  <si>
    <t>1273/1415</t>
  </si>
  <si>
    <t>Yue</t>
  </si>
  <si>
    <t>STI Brixton</t>
  </si>
  <si>
    <t>1272/1415</t>
  </si>
  <si>
    <t>Tenacity</t>
  </si>
  <si>
    <t>1271/1415</t>
  </si>
  <si>
    <t>1270/1415</t>
  </si>
  <si>
    <t xml:space="preserve">Canaport  </t>
  </si>
  <si>
    <t>1269/1415</t>
  </si>
  <si>
    <t>1268/1415</t>
  </si>
  <si>
    <t>201403</t>
  </si>
  <si>
    <t>1267/1415</t>
  </si>
  <si>
    <t>Kimaman</t>
  </si>
  <si>
    <t>1266/1415</t>
  </si>
  <si>
    <t>Sonangol Cabinda</t>
  </si>
  <si>
    <t>1265/1415</t>
  </si>
  <si>
    <t>1264/1415</t>
  </si>
  <si>
    <t>NS5 - Standby Period</t>
  </si>
  <si>
    <t>1263/1415</t>
  </si>
  <si>
    <t>Athinea</t>
  </si>
  <si>
    <t>1262/1415</t>
  </si>
  <si>
    <t xml:space="preserve">Buenos Aires  </t>
  </si>
  <si>
    <t xml:space="preserve"> Matthew Maciejewski</t>
  </si>
  <si>
    <t>1261/1415</t>
  </si>
  <si>
    <t xml:space="preserve">Richmond California </t>
  </si>
  <si>
    <t>1260/1415</t>
  </si>
  <si>
    <t>1259/1415</t>
  </si>
  <si>
    <t>1258/1415</t>
  </si>
  <si>
    <t>Huston</t>
  </si>
  <si>
    <t xml:space="preserve">Khawar Shafiq </t>
  </si>
  <si>
    <t>1257/1415</t>
  </si>
  <si>
    <t>Brosele</t>
  </si>
  <si>
    <t>1256/1415</t>
  </si>
  <si>
    <t xml:space="preserve">Paulsboro </t>
  </si>
  <si>
    <t>1255/1415</t>
  </si>
  <si>
    <t>Port Tracy Canada</t>
  </si>
  <si>
    <t>1254/1415</t>
  </si>
  <si>
    <t>Genmar Kara G</t>
  </si>
  <si>
    <t>1253/1415</t>
  </si>
  <si>
    <t>1252/1415</t>
  </si>
  <si>
    <t>Genmar Strength</t>
  </si>
  <si>
    <t>1251/1415</t>
  </si>
  <si>
    <t>Genmar Phoenix</t>
  </si>
  <si>
    <t>1250/1415</t>
  </si>
  <si>
    <t>Port Cartier</t>
  </si>
  <si>
    <t>1249/1415</t>
  </si>
  <si>
    <t>da</t>
  </si>
  <si>
    <t>1248/1415</t>
  </si>
  <si>
    <t>Richard Butler</t>
  </si>
  <si>
    <t>Elia</t>
  </si>
  <si>
    <t>1247/1415</t>
  </si>
  <si>
    <t xml:space="preserve">Kiire Japan </t>
  </si>
  <si>
    <t>1246/1415</t>
  </si>
  <si>
    <t>St.James</t>
  </si>
  <si>
    <t>1245/1415</t>
  </si>
  <si>
    <t>1244/1415</t>
  </si>
  <si>
    <t>BLAC002</t>
  </si>
  <si>
    <t>1243/1415</t>
  </si>
  <si>
    <t>1242/1415</t>
  </si>
  <si>
    <t>South Riding Pt</t>
  </si>
  <si>
    <t>1241/1415</t>
  </si>
  <si>
    <t xml:space="preserve">Immingham </t>
  </si>
  <si>
    <t>Indrajeet Sengupta</t>
  </si>
  <si>
    <t>1240/1415</t>
  </si>
  <si>
    <t>tc</t>
  </si>
  <si>
    <t xml:space="preserve">Kaohsiung Taiwan </t>
  </si>
  <si>
    <t>1239/1415</t>
  </si>
  <si>
    <t>Kaosiung</t>
  </si>
  <si>
    <t>1238/1415</t>
  </si>
  <si>
    <t>1237/1415</t>
  </si>
  <si>
    <t>296</t>
  </si>
  <si>
    <t>1236/1415</t>
  </si>
  <si>
    <t>BLAC001</t>
  </si>
  <si>
    <t>1235/1415</t>
  </si>
  <si>
    <t>Elaine</t>
  </si>
  <si>
    <t>1234/1415</t>
  </si>
  <si>
    <t>1233/1415</t>
  </si>
  <si>
    <t>Negishi</t>
  </si>
  <si>
    <t xml:space="preserve">Danny Tan </t>
  </si>
  <si>
    <t xml:space="preserve"> Sea Hope</t>
  </si>
  <si>
    <t>1232/1415</t>
  </si>
  <si>
    <t>009</t>
  </si>
  <si>
    <t>1231/1415</t>
  </si>
  <si>
    <t>97</t>
  </si>
  <si>
    <t>1230/1415</t>
  </si>
  <si>
    <t>Amhira</t>
  </si>
  <si>
    <t>1229/1415</t>
  </si>
  <si>
    <t>1228/1415</t>
  </si>
  <si>
    <t>Raj Shaker</t>
  </si>
  <si>
    <t>1227/1415</t>
  </si>
  <si>
    <t>Daytona</t>
  </si>
  <si>
    <t>1226/1415</t>
  </si>
  <si>
    <t>1225/1415</t>
  </si>
  <si>
    <t>1224/1415</t>
  </si>
  <si>
    <t>Wakayama</t>
  </si>
  <si>
    <t>1223/1415</t>
  </si>
  <si>
    <t>1222/1415</t>
  </si>
  <si>
    <t>1221/1415</t>
  </si>
  <si>
    <t>035_14</t>
  </si>
  <si>
    <t>1220/1415</t>
  </si>
  <si>
    <t>1219/1415</t>
  </si>
  <si>
    <t>1218/1415</t>
  </si>
  <si>
    <t xml:space="preserve">Cherry point </t>
  </si>
  <si>
    <t>Rajeev</t>
  </si>
  <si>
    <t>Blue Sun</t>
  </si>
  <si>
    <t>1217/1415</t>
  </si>
  <si>
    <t>Dave Uimni</t>
  </si>
  <si>
    <t>British Cygnet</t>
  </si>
  <si>
    <t>1216/1415</t>
  </si>
  <si>
    <t>Richmond,Ca.</t>
  </si>
  <si>
    <t>Rene Sanchez</t>
  </si>
  <si>
    <t>210175</t>
  </si>
  <si>
    <t>1215/1415</t>
  </si>
  <si>
    <t>Liv Kjaer</t>
  </si>
  <si>
    <t>Torm Signe</t>
  </si>
  <si>
    <t>1214/1415</t>
  </si>
  <si>
    <t>Qinzhou</t>
  </si>
  <si>
    <t>Karan Mehta</t>
  </si>
  <si>
    <t>051</t>
  </si>
  <si>
    <t>1213/1415</t>
  </si>
  <si>
    <t>Signe Ravn Nielsen</t>
  </si>
  <si>
    <t>169</t>
  </si>
  <si>
    <t>1212/1415</t>
  </si>
  <si>
    <t>Siddharth Sarkar</t>
  </si>
  <si>
    <t>1211/1415</t>
  </si>
  <si>
    <t>1210/1415</t>
  </si>
  <si>
    <t>Stena Weco Spirit</t>
  </si>
  <si>
    <t>1208/1415</t>
  </si>
  <si>
    <t>1209/1415</t>
  </si>
  <si>
    <t>Livorno</t>
  </si>
  <si>
    <t>Pula</t>
  </si>
  <si>
    <t>1207/1415</t>
  </si>
  <si>
    <t>STI Comandante</t>
  </si>
  <si>
    <t>1206/1415</t>
  </si>
  <si>
    <t>1205/1415</t>
  </si>
  <si>
    <t>1204/1415</t>
  </si>
  <si>
    <t>STI Lexington</t>
  </si>
  <si>
    <t>1203/1415</t>
  </si>
  <si>
    <t>Inchon</t>
  </si>
  <si>
    <t>1202/1415</t>
  </si>
  <si>
    <t>201402</t>
  </si>
  <si>
    <t>1201/1415</t>
  </si>
  <si>
    <t>Princimat Faith</t>
  </si>
  <si>
    <t>1200/1415</t>
  </si>
  <si>
    <t>Canaport</t>
  </si>
  <si>
    <t>1199/1415</t>
  </si>
  <si>
    <t>1198/1415</t>
  </si>
  <si>
    <t>07-30</t>
  </si>
  <si>
    <t>Smart Lady</t>
  </si>
  <si>
    <t>1197/1415</t>
  </si>
  <si>
    <t>Amit Anshu</t>
  </si>
  <si>
    <t>14510</t>
  </si>
  <si>
    <t>Romoe Maersk</t>
  </si>
  <si>
    <t>1196/1415</t>
  </si>
  <si>
    <t>14509</t>
  </si>
  <si>
    <t>1195/1415</t>
  </si>
  <si>
    <t>1194/1415</t>
  </si>
  <si>
    <t>1193/1415</t>
  </si>
  <si>
    <t>1192/1415</t>
  </si>
  <si>
    <t>Silver Esther</t>
  </si>
  <si>
    <t>1191/1415</t>
  </si>
  <si>
    <t>STI Chelsea</t>
  </si>
  <si>
    <t>1190/1415</t>
  </si>
  <si>
    <t>Anton Ostenfeldt</t>
  </si>
  <si>
    <t>1189/1415</t>
  </si>
  <si>
    <t>Flagship Iris</t>
  </si>
  <si>
    <t>1188/1415</t>
  </si>
  <si>
    <t>1187/1415</t>
  </si>
  <si>
    <t>1186/1415</t>
  </si>
  <si>
    <t>Rhoades</t>
  </si>
  <si>
    <t>1185/1415</t>
  </si>
  <si>
    <t>1184/1415</t>
  </si>
  <si>
    <t>SW PASS , US GULF</t>
  </si>
  <si>
    <t>Yasa Polaris</t>
  </si>
  <si>
    <t>1183/1415</t>
  </si>
  <si>
    <t>Ref message to Teri corbett, dated 17 oct 2014</t>
  </si>
  <si>
    <t>01-2014</t>
  </si>
  <si>
    <t>Yasa Southern Cross</t>
  </si>
  <si>
    <t>1182/1415</t>
  </si>
  <si>
    <t>Aalborg</t>
  </si>
  <si>
    <t>1181/1415</t>
  </si>
  <si>
    <t>1180/1415</t>
  </si>
  <si>
    <t>Sonagoal Lunada</t>
  </si>
  <si>
    <t>1179/1415</t>
  </si>
  <si>
    <t>1178/1415</t>
  </si>
  <si>
    <t>Princimar Intigirity</t>
  </si>
  <si>
    <t>1177/1415</t>
  </si>
  <si>
    <t>Alex Buez</t>
  </si>
  <si>
    <t>1176/1415</t>
  </si>
  <si>
    <t>Jeff Chen</t>
  </si>
  <si>
    <t>1175/1415</t>
  </si>
  <si>
    <t>Nouadhibou</t>
  </si>
  <si>
    <t>Adwit Singh Gosain</t>
  </si>
  <si>
    <t>14508</t>
  </si>
  <si>
    <t>1174/1415</t>
  </si>
  <si>
    <t>Stigsnaes</t>
  </si>
  <si>
    <t>14507</t>
  </si>
  <si>
    <t>1173/1415</t>
  </si>
  <si>
    <t>Niels Zacho</t>
  </si>
  <si>
    <t>Richard Maersk</t>
  </si>
  <si>
    <t>1172/1415</t>
  </si>
  <si>
    <t>Ankush Chaudhari</t>
  </si>
  <si>
    <t>Favola</t>
  </si>
  <si>
    <t>1171/1415</t>
  </si>
  <si>
    <t>Sachin Kumar</t>
  </si>
  <si>
    <t>1170/1415</t>
  </si>
  <si>
    <t>Limassol</t>
  </si>
  <si>
    <t>Andreas S. Thomassen</t>
  </si>
  <si>
    <t>14511</t>
  </si>
  <si>
    <t xml:space="preserve"> Saffo</t>
  </si>
  <si>
    <t>1169/1415</t>
  </si>
  <si>
    <t xml:space="preserve">Castellon  Spain </t>
  </si>
  <si>
    <t>Rosa Maersk</t>
  </si>
  <si>
    <t>1168/1415</t>
  </si>
  <si>
    <t>Gladstone  Australia</t>
  </si>
  <si>
    <t>Kingfisher</t>
  </si>
  <si>
    <t>1167/1415</t>
  </si>
  <si>
    <t>1166/1415</t>
  </si>
  <si>
    <t>Brian Huvane</t>
  </si>
  <si>
    <t>Princimar Hope</t>
  </si>
  <si>
    <t>1165/1415</t>
  </si>
  <si>
    <t>Naanashamn</t>
  </si>
  <si>
    <t>Manbir Warach</t>
  </si>
  <si>
    <t>1164/1415</t>
  </si>
  <si>
    <t>Afra Hawthron</t>
  </si>
  <si>
    <t>1163/1415</t>
  </si>
  <si>
    <t>1162/1415</t>
  </si>
  <si>
    <t>1161/1415</t>
  </si>
  <si>
    <t>1160/1415</t>
  </si>
  <si>
    <t>1159/1415</t>
  </si>
  <si>
    <t>Perseus N</t>
  </si>
  <si>
    <t>1158/1415</t>
  </si>
  <si>
    <t>1157/1415</t>
  </si>
  <si>
    <t>Kiire J</t>
  </si>
  <si>
    <t>Mare Italicum</t>
  </si>
  <si>
    <t>1156/1415</t>
  </si>
  <si>
    <t>1155/1415</t>
  </si>
  <si>
    <t>Sriram hari sarma</t>
  </si>
  <si>
    <t>1154/1415</t>
  </si>
  <si>
    <t>Bailu Zhou</t>
  </si>
  <si>
    <t>1153/1415</t>
  </si>
  <si>
    <t xml:space="preserve">Kiire </t>
  </si>
  <si>
    <t>Rich Queen II</t>
  </si>
  <si>
    <t>1152/1415</t>
  </si>
  <si>
    <t>Dmitrijs Jemelins</t>
  </si>
  <si>
    <t>1151/1415</t>
  </si>
  <si>
    <t>sent to vopak on 20 nov</t>
  </si>
  <si>
    <t>sriram hari sarma</t>
  </si>
  <si>
    <t>1150/1415</t>
  </si>
  <si>
    <t>Yanbu, K.S.A</t>
  </si>
  <si>
    <t>1149/1415</t>
  </si>
  <si>
    <t>1148/1415</t>
  </si>
  <si>
    <t>1147/1415</t>
  </si>
  <si>
    <t>LR Mimosa</t>
  </si>
  <si>
    <t>1146/1415</t>
  </si>
  <si>
    <t>Quigdao</t>
  </si>
  <si>
    <t>2014-14</t>
  </si>
  <si>
    <t>Princimar Joy</t>
  </si>
  <si>
    <t>1145/1415</t>
  </si>
  <si>
    <t>1144/1415</t>
  </si>
  <si>
    <t>2014-05</t>
  </si>
  <si>
    <t>1143/1415</t>
  </si>
  <si>
    <t>YANBU</t>
  </si>
  <si>
    <t>1142/1415</t>
  </si>
  <si>
    <t>1141/1415</t>
  </si>
  <si>
    <t>1140/1415</t>
  </si>
  <si>
    <t>1139/1415</t>
  </si>
  <si>
    <t>1138/1415</t>
  </si>
  <si>
    <t>PasirGudang</t>
  </si>
  <si>
    <t xml:space="preserve">Sonangol Girassol </t>
  </si>
  <si>
    <t>1137/1415</t>
  </si>
  <si>
    <t>1136/1415</t>
  </si>
  <si>
    <t>West Coast Africa</t>
  </si>
  <si>
    <t>1135/1415</t>
  </si>
  <si>
    <t xml:space="preserve">StenaWeco Julia </t>
  </si>
  <si>
    <t>1134/1415</t>
  </si>
  <si>
    <t>St Marien</t>
  </si>
  <si>
    <t>1133/1415</t>
  </si>
  <si>
    <t>Atlas</t>
  </si>
  <si>
    <t>1132/1415</t>
  </si>
  <si>
    <t>NYNASHAMN</t>
  </si>
  <si>
    <t>1131/1415</t>
  </si>
  <si>
    <t>TRANMERE UK</t>
  </si>
  <si>
    <t>1130/1415</t>
  </si>
  <si>
    <t>1129/1415</t>
  </si>
  <si>
    <t>1128/1415</t>
  </si>
  <si>
    <t>1127/1415</t>
  </si>
  <si>
    <t>1126/1415</t>
  </si>
  <si>
    <t>1125/1415</t>
  </si>
  <si>
    <t>Casablanka</t>
  </si>
  <si>
    <t>Sameer Chandihok</t>
  </si>
  <si>
    <t>18-13</t>
  </si>
  <si>
    <t>1124/1415</t>
  </si>
  <si>
    <t>Off Suez</t>
  </si>
  <si>
    <t>1123/1415</t>
  </si>
  <si>
    <t>H.S.Bobby</t>
  </si>
  <si>
    <t>015</t>
  </si>
  <si>
    <t>1122/1415</t>
  </si>
  <si>
    <t>Front Mersey</t>
  </si>
  <si>
    <t>1121/1415</t>
  </si>
  <si>
    <t>H S Bobby</t>
  </si>
  <si>
    <t>1120/1415</t>
  </si>
  <si>
    <t>Chemtrans Riga</t>
  </si>
  <si>
    <t>1119/1415</t>
  </si>
  <si>
    <t>Izmit, Turkey</t>
  </si>
  <si>
    <t>Edith Kirk</t>
  </si>
  <si>
    <t>1118/1415</t>
  </si>
  <si>
    <t xml:space="preserve">Fawley </t>
  </si>
  <si>
    <t>14506</t>
  </si>
  <si>
    <t>1117/1415</t>
  </si>
  <si>
    <t>Fresia</t>
  </si>
  <si>
    <t>1116/1415</t>
  </si>
  <si>
    <t>1115/1415</t>
  </si>
  <si>
    <t>Maersk Riesa</t>
  </si>
  <si>
    <t>1114/1415</t>
  </si>
  <si>
    <t>Gamba STS</t>
  </si>
  <si>
    <t>Gopi Ram Panthiyil</t>
  </si>
  <si>
    <t>Handytankers Glory</t>
  </si>
  <si>
    <t>1113/1415</t>
  </si>
  <si>
    <t>Agios Theodoroy , Greece FO</t>
  </si>
  <si>
    <t>1112/1415</t>
  </si>
  <si>
    <t>Chemtrans Rhine</t>
  </si>
  <si>
    <t>1111/1415</t>
  </si>
  <si>
    <t>1110/1415</t>
  </si>
  <si>
    <t>1109/1415</t>
  </si>
  <si>
    <t xml:space="preserve"> Grzegorz Nowak</t>
  </si>
  <si>
    <t>14505</t>
  </si>
  <si>
    <t>1108/1415</t>
  </si>
  <si>
    <t>Yamuna Spirit</t>
  </si>
  <si>
    <t>1107/1415</t>
  </si>
  <si>
    <t>Chris Boemer</t>
  </si>
  <si>
    <t>BOW201403</t>
  </si>
  <si>
    <t>1106/1415</t>
  </si>
  <si>
    <t>1105/1415</t>
  </si>
  <si>
    <t>TC to be reminded</t>
  </si>
  <si>
    <t>1104/1415</t>
  </si>
  <si>
    <t xml:space="preserve">Stavanger Blossom </t>
  </si>
  <si>
    <t>1103/1415</t>
  </si>
  <si>
    <t>1102/1415</t>
  </si>
  <si>
    <t>Prashanth Mandvilli</t>
  </si>
  <si>
    <t>Ghibli</t>
  </si>
  <si>
    <t>1101/1415</t>
  </si>
  <si>
    <t>1100/1415</t>
  </si>
  <si>
    <t>1099/1415</t>
  </si>
  <si>
    <t>1098/1415</t>
  </si>
  <si>
    <t>Pascagoula,USA.</t>
  </si>
  <si>
    <t>Shri Ram Sharma</t>
  </si>
  <si>
    <t>1097/1415</t>
  </si>
  <si>
    <t>Sriram hari Sharma</t>
  </si>
  <si>
    <t>V107</t>
  </si>
  <si>
    <t>1096/1415</t>
  </si>
  <si>
    <t>VP</t>
  </si>
  <si>
    <t xml:space="preserve"> Jabez Lee</t>
  </si>
  <si>
    <t>1095/1415</t>
  </si>
  <si>
    <t>1094/1415</t>
  </si>
  <si>
    <t>Vera Cruz</t>
  </si>
  <si>
    <t>1093/1415</t>
  </si>
  <si>
    <t>1092/1415</t>
  </si>
  <si>
    <t>Pohang</t>
  </si>
  <si>
    <t>09-2014</t>
  </si>
  <si>
    <t>Interpid Canada</t>
  </si>
  <si>
    <t>1091/1415</t>
  </si>
  <si>
    <t>Melvin Pan</t>
  </si>
  <si>
    <t>1090/1415</t>
  </si>
  <si>
    <t>EL sagundo</t>
  </si>
  <si>
    <t>Moon Lady</t>
  </si>
  <si>
    <t>1089/1415</t>
  </si>
  <si>
    <t>60-01</t>
  </si>
  <si>
    <t>United Banner</t>
  </si>
  <si>
    <t>1088/1415</t>
  </si>
  <si>
    <t>1087/1415</t>
  </si>
  <si>
    <t>201401</t>
  </si>
  <si>
    <t>1086/1415</t>
  </si>
  <si>
    <t>1085/1415</t>
  </si>
  <si>
    <t>Chennai</t>
  </si>
  <si>
    <t>1084/1415</t>
  </si>
  <si>
    <t>034L</t>
  </si>
  <si>
    <t>1083/1415</t>
  </si>
  <si>
    <t>Jermaine</t>
  </si>
  <si>
    <t>St. Johannis</t>
  </si>
  <si>
    <t>1082/1415</t>
  </si>
  <si>
    <t>Star Osprey</t>
  </si>
  <si>
    <t>1081/1415</t>
  </si>
  <si>
    <t>Silver Ginny</t>
  </si>
  <si>
    <t>1080/1415</t>
  </si>
  <si>
    <t>1079/1415</t>
  </si>
  <si>
    <t>Chris OConnor</t>
  </si>
  <si>
    <t>14001</t>
  </si>
  <si>
    <t>Almi Sky</t>
  </si>
  <si>
    <t>1078/1415</t>
  </si>
  <si>
    <t>Cancel and re-issue to Stena</t>
  </si>
  <si>
    <t>1077/1415</t>
  </si>
  <si>
    <t>Yosu, Korea</t>
  </si>
  <si>
    <t>1076/1415</t>
  </si>
  <si>
    <t>Princimar Truth</t>
  </si>
  <si>
    <t>1075/1415</t>
  </si>
  <si>
    <t>2014-02</t>
  </si>
  <si>
    <t>1074/1415</t>
  </si>
  <si>
    <t>Savio Dcunha</t>
  </si>
  <si>
    <t>1073/1415</t>
  </si>
  <si>
    <t>Iskmati</t>
  </si>
  <si>
    <t>1072/1415</t>
  </si>
  <si>
    <t>Sambit Pradhan</t>
  </si>
  <si>
    <t>BRA201402</t>
  </si>
  <si>
    <t>Brazos</t>
  </si>
  <si>
    <t>1071/1415</t>
  </si>
  <si>
    <t>CSC-10</t>
  </si>
  <si>
    <t>1070/1415</t>
  </si>
  <si>
    <t>Mette Rulis</t>
  </si>
  <si>
    <t>1069/1415</t>
  </si>
  <si>
    <t>S. Korea</t>
  </si>
  <si>
    <t xml:space="preserve">Chemtrans Petri </t>
  </si>
  <si>
    <t>1068/1415</t>
  </si>
  <si>
    <t>Agioi Theodori</t>
  </si>
  <si>
    <t>Andreas Thomassen</t>
  </si>
  <si>
    <t>1067/1415</t>
  </si>
  <si>
    <t>inder Mukhopadhya</t>
  </si>
  <si>
    <t>1066/1415</t>
  </si>
  <si>
    <t>Sines, Portugal</t>
  </si>
  <si>
    <t>1065/1415</t>
  </si>
  <si>
    <t>Cyprus</t>
  </si>
  <si>
    <t>1064/1415</t>
  </si>
  <si>
    <t xml:space="preserve">Edith Kirk </t>
  </si>
  <si>
    <t>1063/1415</t>
  </si>
  <si>
    <t>Aspropygos</t>
  </si>
  <si>
    <t>Andres S Thomson</t>
  </si>
  <si>
    <t>Saffo</t>
  </si>
  <si>
    <t>1062/1415</t>
  </si>
  <si>
    <t>Mikhail Larin</t>
  </si>
  <si>
    <t>1061/1415</t>
  </si>
  <si>
    <t>Grzegorz Nowak</t>
  </si>
  <si>
    <t>14504</t>
  </si>
  <si>
    <t>1060/1415</t>
  </si>
  <si>
    <t>1059/1415</t>
  </si>
  <si>
    <t>1058/1415</t>
  </si>
  <si>
    <t>1057/1415</t>
  </si>
  <si>
    <t>Kiire Japan</t>
  </si>
  <si>
    <t>1056/1415</t>
  </si>
  <si>
    <t>Daesan, South Korea</t>
  </si>
  <si>
    <t>1055/1415</t>
  </si>
  <si>
    <t>Jabaz Lee</t>
  </si>
  <si>
    <t>1054/1415</t>
  </si>
  <si>
    <t xml:space="preserve"> Japan (Kiire and or Sakai )</t>
  </si>
  <si>
    <t>95</t>
  </si>
  <si>
    <t>1053/1415</t>
  </si>
  <si>
    <t>1052/1415</t>
  </si>
  <si>
    <t>294</t>
  </si>
  <si>
    <t>1051/1415</t>
  </si>
  <si>
    <t>Houston, Tx</t>
  </si>
  <si>
    <t>TK36</t>
  </si>
  <si>
    <t>1050/1415</t>
  </si>
  <si>
    <t>Hari Ram Sarma</t>
  </si>
  <si>
    <t xml:space="preserve">Helga Spirit </t>
  </si>
  <si>
    <t>1049/1415</t>
  </si>
  <si>
    <t>032 L</t>
  </si>
  <si>
    <t>1048/1415</t>
  </si>
  <si>
    <t>Yanbu,Ksa</t>
  </si>
  <si>
    <t>Michela Sorensen</t>
  </si>
  <si>
    <t>1047/1415</t>
  </si>
  <si>
    <t>Jyothish K Nair</t>
  </si>
  <si>
    <t>1046/1415</t>
  </si>
  <si>
    <t>Whangarie</t>
  </si>
  <si>
    <t>011</t>
  </si>
  <si>
    <t>1045/1415</t>
  </si>
  <si>
    <t>1044/1415</t>
  </si>
  <si>
    <t>Navig8 Faith</t>
  </si>
  <si>
    <t>1043/1415</t>
  </si>
  <si>
    <t>1042/1415</t>
  </si>
  <si>
    <t>Chalmette</t>
  </si>
  <si>
    <t>Nave Equinox</t>
  </si>
  <si>
    <t>1041/1415</t>
  </si>
  <si>
    <t>ROTTERDAM</t>
  </si>
  <si>
    <t>1040/1415</t>
  </si>
  <si>
    <t>PORT MORESBY</t>
  </si>
  <si>
    <t>1039/1415</t>
  </si>
  <si>
    <t>Jyotish K Nair</t>
  </si>
  <si>
    <t>28-14</t>
  </si>
  <si>
    <t>1038/1415</t>
  </si>
  <si>
    <t>Casablanca</t>
  </si>
  <si>
    <t>1036/1415</t>
  </si>
  <si>
    <t>Prabal Vikram Singh</t>
  </si>
  <si>
    <t>1035/1415</t>
  </si>
  <si>
    <t>1034/1415</t>
  </si>
  <si>
    <t>Alexandria, Egypt</t>
  </si>
  <si>
    <t>Edith Krirk</t>
  </si>
  <si>
    <t>1033/1415</t>
  </si>
  <si>
    <t>Tenrief</t>
  </si>
  <si>
    <t>Inder</t>
  </si>
  <si>
    <t>1032/1415</t>
  </si>
  <si>
    <t>Inder Mukhopadhyay</t>
  </si>
  <si>
    <t>Kirsten Maersk</t>
  </si>
  <si>
    <t>1031/1415</t>
  </si>
  <si>
    <t>Andreas S Thomassen</t>
  </si>
  <si>
    <t>1030/1415</t>
  </si>
  <si>
    <t>1029/1415</t>
  </si>
  <si>
    <t>Brian Simpson</t>
  </si>
  <si>
    <t>1028/1415</t>
  </si>
  <si>
    <t>La skhirra, tunisia</t>
  </si>
  <si>
    <t>Edith Krik</t>
  </si>
  <si>
    <t>1027/1415</t>
  </si>
  <si>
    <t xml:space="preserve">Botany Bay / Brisbane </t>
  </si>
  <si>
    <t>Sanjeev Ranjan</t>
  </si>
  <si>
    <t>Maersk Remlin</t>
  </si>
  <si>
    <t>1026/1415</t>
  </si>
  <si>
    <t>14503</t>
  </si>
  <si>
    <t>Chemtrans Rouen</t>
  </si>
  <si>
    <t>1025/1415</t>
  </si>
  <si>
    <t xml:space="preserve">Inder </t>
  </si>
  <si>
    <t>Romeo Maersk</t>
  </si>
  <si>
    <t>1024/1415</t>
  </si>
  <si>
    <t>1023/1415</t>
  </si>
  <si>
    <t>1022/1415</t>
  </si>
  <si>
    <t>Ulsan, Korea</t>
  </si>
  <si>
    <t>1021/1415</t>
  </si>
  <si>
    <t>Kiire, Sakai Japan</t>
  </si>
  <si>
    <t>1020/1415</t>
  </si>
  <si>
    <t xml:space="preserve">Jabez Lee  </t>
  </si>
  <si>
    <t>1019/1415</t>
  </si>
  <si>
    <t xml:space="preserve">Botany Bay  </t>
  </si>
  <si>
    <t>1018/1415</t>
  </si>
  <si>
    <t>Yakohama</t>
  </si>
  <si>
    <t xml:space="preserve">Acs Bright </t>
  </si>
  <si>
    <t>1017/1415</t>
  </si>
  <si>
    <t>Houston USA</t>
  </si>
  <si>
    <t>1016/1415</t>
  </si>
  <si>
    <t>291</t>
  </si>
  <si>
    <t>1015/1415</t>
  </si>
  <si>
    <t>1014/1415</t>
  </si>
  <si>
    <t>Deleted insert another invoice</t>
  </si>
  <si>
    <t>Atlantic Lily</t>
  </si>
  <si>
    <t>1013/1415</t>
  </si>
  <si>
    <t>Superba</t>
  </si>
  <si>
    <t>1012/1415</t>
  </si>
  <si>
    <t>Thome</t>
  </si>
  <si>
    <t>Front Esk</t>
  </si>
  <si>
    <t>1011/1415</t>
  </si>
  <si>
    <t>Torben Eghammer</t>
  </si>
  <si>
    <t>1010/1415</t>
  </si>
  <si>
    <t>V1401</t>
  </si>
  <si>
    <t>Toccata</t>
  </si>
  <si>
    <t>1009/1415</t>
  </si>
  <si>
    <t>Elandra Cheetah</t>
  </si>
  <si>
    <t>1008/1415</t>
  </si>
  <si>
    <t>Elandra Cougar</t>
  </si>
  <si>
    <t>1007/1415</t>
  </si>
  <si>
    <t>STI Opera</t>
  </si>
  <si>
    <t>1006/1415</t>
  </si>
  <si>
    <t>Front Clyde</t>
  </si>
  <si>
    <t>1005/1415</t>
  </si>
  <si>
    <t>Tracy Canada</t>
  </si>
  <si>
    <t>1004/1415</t>
  </si>
  <si>
    <t>resent to headowners on 12 May</t>
  </si>
  <si>
    <t>1003/1415</t>
  </si>
  <si>
    <t>Kizomba</t>
  </si>
  <si>
    <t>1002/1415</t>
  </si>
  <si>
    <t>Batson Rouge</t>
  </si>
  <si>
    <t>1001/1415</t>
  </si>
  <si>
    <t>Jawert</t>
  </si>
  <si>
    <t>1000/1415</t>
  </si>
  <si>
    <t>999/1415</t>
  </si>
  <si>
    <t>Zhoushan - China</t>
  </si>
  <si>
    <t>998/1415</t>
  </si>
  <si>
    <t xml:space="preserve">SW Pass </t>
  </si>
  <si>
    <t>2014_001</t>
  </si>
  <si>
    <t>997/1415</t>
  </si>
  <si>
    <t>Holly Cummings</t>
  </si>
  <si>
    <t>201309</t>
  </si>
  <si>
    <t>996/1415</t>
  </si>
  <si>
    <t>995/1415</t>
  </si>
  <si>
    <t>994/1415</t>
  </si>
  <si>
    <t>993/1415</t>
  </si>
  <si>
    <t>992/1415</t>
  </si>
  <si>
    <t>991/1415</t>
  </si>
  <si>
    <t>0990/1415</t>
  </si>
  <si>
    <t>Four Smile</t>
  </si>
  <si>
    <t>0989/1415</t>
  </si>
  <si>
    <t>44L</t>
  </si>
  <si>
    <t>0988/1415</t>
  </si>
  <si>
    <t>Zolten Lehel</t>
  </si>
  <si>
    <t>0987/1415</t>
  </si>
  <si>
    <t>Asdreas's Thomassen</t>
  </si>
  <si>
    <t>0986/1415</t>
  </si>
  <si>
    <t>0985/1415</t>
  </si>
  <si>
    <t>Borssole</t>
  </si>
  <si>
    <t>0984/1415</t>
  </si>
  <si>
    <t>Las Palmas</t>
  </si>
  <si>
    <t>0983/1415</t>
  </si>
  <si>
    <t>Zawia</t>
  </si>
  <si>
    <t>0982/1415</t>
  </si>
  <si>
    <t>MT Saffo</t>
  </si>
  <si>
    <t>0981/1415</t>
  </si>
  <si>
    <t>Off Cyprus</t>
  </si>
  <si>
    <t>Metti Rulas</t>
  </si>
  <si>
    <t>14502</t>
  </si>
  <si>
    <t>0980/1415</t>
  </si>
  <si>
    <t xml:space="preserve">Conakry </t>
  </si>
  <si>
    <t>Henriette Kemp</t>
  </si>
  <si>
    <t>0979/1415</t>
  </si>
  <si>
    <t>Henritte Kemp</t>
  </si>
  <si>
    <t>14501</t>
  </si>
  <si>
    <t>Maersk Kalea</t>
  </si>
  <si>
    <t>0978/1415</t>
  </si>
  <si>
    <t>Jos Grool</t>
  </si>
  <si>
    <t>0977/1415</t>
  </si>
  <si>
    <t>Kemaman, Malaysia</t>
  </si>
  <si>
    <t>2014_01</t>
  </si>
  <si>
    <t>Genmar Orion</t>
  </si>
  <si>
    <t>0976/1415</t>
  </si>
  <si>
    <t>(re-sent on 26 Jul)</t>
  </si>
  <si>
    <t>0975/1415</t>
  </si>
  <si>
    <t>Sambhit Pradhan</t>
  </si>
  <si>
    <t>BRA201401</t>
  </si>
  <si>
    <t>0974/1415</t>
  </si>
  <si>
    <t>0973/1415</t>
  </si>
  <si>
    <t>Greece</t>
  </si>
  <si>
    <t>003L</t>
  </si>
  <si>
    <t>0972/1415</t>
  </si>
  <si>
    <t>Gareth Gu Jiawei</t>
  </si>
  <si>
    <t>0971/1415</t>
  </si>
  <si>
    <t xml:space="preserve">Anett </t>
  </si>
  <si>
    <t>0970/1415</t>
  </si>
  <si>
    <t>0969/1415</t>
  </si>
  <si>
    <t>Tetney</t>
  </si>
  <si>
    <t>03_2014</t>
  </si>
  <si>
    <t>0968/1415</t>
  </si>
  <si>
    <t>Rio Haina</t>
  </si>
  <si>
    <t>0967/1415</t>
  </si>
  <si>
    <t>Qinzhou, China</t>
  </si>
  <si>
    <t>0966/1415</t>
  </si>
  <si>
    <t>0965/1415</t>
  </si>
  <si>
    <t>0964/1415</t>
  </si>
  <si>
    <t>Zhanjiang, China</t>
  </si>
  <si>
    <t>0963/1415</t>
  </si>
  <si>
    <t>0962/1415</t>
  </si>
  <si>
    <t>HS Bobby</t>
  </si>
  <si>
    <t>0961/1415</t>
  </si>
  <si>
    <t>0960/1415</t>
  </si>
  <si>
    <t>0959/1415</t>
  </si>
  <si>
    <t>Shuwaikh</t>
  </si>
  <si>
    <t>Harpal Singh Bobby</t>
  </si>
  <si>
    <t>0958/1415</t>
  </si>
  <si>
    <t>0957/1415</t>
  </si>
  <si>
    <t>South Riding Pt, Bahamas</t>
  </si>
  <si>
    <t>0956/1415</t>
  </si>
  <si>
    <t>Kiro Dzhedzhev</t>
  </si>
  <si>
    <t>0955/1415</t>
  </si>
  <si>
    <t>Onahama, Japan</t>
  </si>
  <si>
    <t>0954/1415</t>
  </si>
  <si>
    <t>0953/1415</t>
  </si>
  <si>
    <t>Marek Beim</t>
  </si>
  <si>
    <t>0952/1415</t>
  </si>
  <si>
    <t>Ashley Noronha</t>
  </si>
  <si>
    <t>0951/1415</t>
  </si>
  <si>
    <t>0950/1415</t>
  </si>
  <si>
    <t>MT Pacific Dawn</t>
  </si>
  <si>
    <t>0949/1415</t>
  </si>
  <si>
    <t>Leo</t>
  </si>
  <si>
    <t>Mare Nostrum</t>
  </si>
  <si>
    <t>0948/1415</t>
  </si>
  <si>
    <t>Freeport Tx- USA</t>
  </si>
  <si>
    <t>M.T Ghibli</t>
  </si>
  <si>
    <t>0947/1415</t>
  </si>
  <si>
    <t>Mr.  Leo Bakaric</t>
  </si>
  <si>
    <t xml:space="preserve">Mare Oriens </t>
  </si>
  <si>
    <t>0946/1415</t>
  </si>
  <si>
    <t>0945/1415</t>
  </si>
  <si>
    <t>Sakai/Kiire</t>
  </si>
  <si>
    <t>0944/1415</t>
  </si>
  <si>
    <t>0943/1415</t>
  </si>
  <si>
    <t>0942/1415</t>
  </si>
  <si>
    <t>0941/1415</t>
  </si>
  <si>
    <t>Tomakamia</t>
  </si>
  <si>
    <t>0940/1415</t>
  </si>
  <si>
    <t>001_2013</t>
  </si>
  <si>
    <t xml:space="preserve">Njord Thyra </t>
  </si>
  <si>
    <t>0939/1415</t>
  </si>
  <si>
    <t>047</t>
  </si>
  <si>
    <t>0938/1415</t>
  </si>
  <si>
    <t>0937/1415</t>
  </si>
  <si>
    <t>Steen S Jacobsen</t>
  </si>
  <si>
    <t>0936/1415</t>
  </si>
  <si>
    <t>0935/1415</t>
  </si>
  <si>
    <t>031_CSC_09</t>
  </si>
  <si>
    <t>0934/1415</t>
  </si>
  <si>
    <t>Barbers Point, Hawaii</t>
  </si>
  <si>
    <t>130</t>
  </si>
  <si>
    <t>0933/1415</t>
  </si>
  <si>
    <t>2013_06</t>
  </si>
  <si>
    <t>0932/1415</t>
  </si>
  <si>
    <t>201307</t>
  </si>
  <si>
    <t>0931/1415</t>
  </si>
  <si>
    <t>201308</t>
  </si>
  <si>
    <t>0930/1415</t>
  </si>
  <si>
    <t>0929/1415</t>
  </si>
  <si>
    <t>0928/1415</t>
  </si>
  <si>
    <t>Zhuhai, China</t>
  </si>
  <si>
    <t>001_024</t>
  </si>
  <si>
    <t>0927/1415</t>
  </si>
  <si>
    <t>Joseph b Samon</t>
  </si>
  <si>
    <t>0926/1415</t>
  </si>
  <si>
    <t>Timothy J. Morris</t>
  </si>
  <si>
    <t>0925/1415</t>
  </si>
  <si>
    <t>Tim Morris</t>
  </si>
  <si>
    <t>2013_04</t>
  </si>
  <si>
    <t>0924/1415</t>
  </si>
  <si>
    <t>Front Dee</t>
  </si>
  <si>
    <t>0923/1415</t>
  </si>
  <si>
    <t>Tjua Jermaine</t>
  </si>
  <si>
    <t>StenaWeco Gladys W</t>
  </si>
  <si>
    <t>0922/1415</t>
  </si>
  <si>
    <t>1305</t>
  </si>
  <si>
    <t>0921/1415</t>
  </si>
  <si>
    <t>0920/1415</t>
  </si>
  <si>
    <t>Tema</t>
  </si>
  <si>
    <t>V1306</t>
  </si>
  <si>
    <t>0919/1415</t>
  </si>
  <si>
    <t>Grazia</t>
  </si>
  <si>
    <t>0918/1415</t>
  </si>
  <si>
    <t>1301</t>
  </si>
  <si>
    <t>STI Topaz</t>
  </si>
  <si>
    <t>0917/1415</t>
  </si>
  <si>
    <t>A. Ostenfeldt</t>
  </si>
  <si>
    <t>1307</t>
  </si>
  <si>
    <t>Istra</t>
  </si>
  <si>
    <t>0916/1415</t>
  </si>
  <si>
    <t>0915/1415</t>
  </si>
  <si>
    <t>Elandra Puma</t>
  </si>
  <si>
    <t>0914/1415</t>
  </si>
  <si>
    <t>Ringaskiddy</t>
  </si>
  <si>
    <t>1302</t>
  </si>
  <si>
    <t>STI VILLE</t>
  </si>
  <si>
    <t>0913/1415</t>
  </si>
  <si>
    <t>1309</t>
  </si>
  <si>
    <t>StenaWeco Spirit</t>
  </si>
  <si>
    <t>0912/1415</t>
  </si>
  <si>
    <t>Ida Jarner</t>
  </si>
  <si>
    <t>0911/1415</t>
  </si>
  <si>
    <t>0910/1415</t>
  </si>
  <si>
    <t>14501 A</t>
  </si>
  <si>
    <t>0909/1415</t>
  </si>
  <si>
    <t xml:space="preserve">Maersk Riesa </t>
  </si>
  <si>
    <t>0908/1415</t>
  </si>
  <si>
    <t>0907/1415</t>
  </si>
  <si>
    <t>Agio Theodoroi</t>
  </si>
  <si>
    <t>0906/1415</t>
  </si>
  <si>
    <t>Gibralter</t>
  </si>
  <si>
    <t>14500</t>
  </si>
  <si>
    <t>0905/1415</t>
  </si>
  <si>
    <t>0904/1415</t>
  </si>
  <si>
    <t>0903/1415</t>
  </si>
  <si>
    <t>Marsaxlokk, Malta</t>
  </si>
  <si>
    <t>13520</t>
  </si>
  <si>
    <t>MT Fresia</t>
  </si>
  <si>
    <t>0902/1415</t>
  </si>
  <si>
    <t>0901/1415</t>
  </si>
  <si>
    <t>107</t>
  </si>
  <si>
    <t>0900/1415</t>
  </si>
  <si>
    <t>Milbourne</t>
  </si>
  <si>
    <t>0899/1415</t>
  </si>
  <si>
    <t>0898/1415</t>
  </si>
  <si>
    <t xml:space="preserve">Shimotsu </t>
  </si>
  <si>
    <t>0897/1415</t>
  </si>
  <si>
    <t>0896/1415</t>
  </si>
  <si>
    <t>V92</t>
  </si>
  <si>
    <t>0895/1415</t>
  </si>
  <si>
    <t>BRI201309</t>
  </si>
  <si>
    <t>0894/1415</t>
  </si>
  <si>
    <t xml:space="preserve">St. Eustatius </t>
  </si>
  <si>
    <t>0893/1415</t>
  </si>
  <si>
    <t>0892/1415</t>
  </si>
  <si>
    <t>Genmar Elektra</t>
  </si>
  <si>
    <t>0891/1415</t>
  </si>
  <si>
    <t>0890/1415</t>
  </si>
  <si>
    <t>Elena Hamilton</t>
  </si>
  <si>
    <t>13011</t>
  </si>
  <si>
    <t>Larvik</t>
  </si>
  <si>
    <t>0889/1415</t>
  </si>
  <si>
    <t>Sines</t>
  </si>
  <si>
    <t>0888/1415</t>
  </si>
  <si>
    <t>31/03/14</t>
  </si>
  <si>
    <t>Vikram Mohan</t>
  </si>
  <si>
    <t>0887/1415</t>
  </si>
  <si>
    <t xml:space="preserve"> Port Dickson</t>
  </si>
  <si>
    <t>0886/1415</t>
  </si>
  <si>
    <t>Douala</t>
  </si>
  <si>
    <t>49_14</t>
  </si>
  <si>
    <t>0885/1415</t>
  </si>
  <si>
    <t>0884/1415</t>
  </si>
  <si>
    <t>28/03/14</t>
  </si>
  <si>
    <t>0883/1415</t>
  </si>
  <si>
    <t>NORCO</t>
  </si>
  <si>
    <t>0882/1415</t>
  </si>
  <si>
    <t>Lome, Tema, Lagos</t>
  </si>
  <si>
    <t>0881/1415</t>
  </si>
  <si>
    <t>Galveston LA</t>
  </si>
  <si>
    <t>0880/1415</t>
  </si>
  <si>
    <t>26_13</t>
  </si>
  <si>
    <t>0879/1415</t>
  </si>
  <si>
    <t>0878/1415</t>
  </si>
  <si>
    <t>024_2013</t>
  </si>
  <si>
    <t>0877/1415</t>
  </si>
  <si>
    <t>V25</t>
  </si>
  <si>
    <t>0876/1415</t>
  </si>
  <si>
    <t>01_13</t>
  </si>
  <si>
    <t>Songa Piece</t>
  </si>
  <si>
    <t>0875/1415</t>
  </si>
  <si>
    <t>0874/1415</t>
  </si>
  <si>
    <t>0873/1415</t>
  </si>
  <si>
    <t>072</t>
  </si>
  <si>
    <t>0872/1415</t>
  </si>
  <si>
    <t>Castellon(Spain)</t>
  </si>
  <si>
    <t>SPT Navigator</t>
  </si>
  <si>
    <t>0871/1415</t>
  </si>
  <si>
    <t>Front Avon</t>
  </si>
  <si>
    <t>0870/1415</t>
  </si>
  <si>
    <t>Hafnia Leo</t>
  </si>
  <si>
    <t>0869/1415</t>
  </si>
  <si>
    <t xml:space="preserve">Mr.Alfredo Massango </t>
  </si>
  <si>
    <t>0868/1415</t>
  </si>
  <si>
    <t>ZHANJIANG</t>
  </si>
  <si>
    <t>0867/1415</t>
  </si>
  <si>
    <t>Shawm Sandhu</t>
  </si>
  <si>
    <t xml:space="preserve">Sonangol Kassanje </t>
  </si>
  <si>
    <t>0866/1415</t>
  </si>
  <si>
    <t>0865/1415</t>
  </si>
  <si>
    <t>Sara Strömblad</t>
  </si>
  <si>
    <t>0864/1415</t>
  </si>
  <si>
    <t>0863/1415</t>
  </si>
  <si>
    <t>Nipah</t>
  </si>
  <si>
    <t>2013_05</t>
  </si>
  <si>
    <t>Sonangal Luanda</t>
  </si>
  <si>
    <t>0862/1415</t>
  </si>
  <si>
    <t xml:space="preserve">Cartagena </t>
  </si>
  <si>
    <t>0861/1415</t>
  </si>
  <si>
    <t>0860/1415</t>
  </si>
  <si>
    <t>0859/1415</t>
  </si>
  <si>
    <t>Aghio Theodory</t>
  </si>
  <si>
    <t>13513</t>
  </si>
  <si>
    <t>FAVOLA</t>
  </si>
  <si>
    <t>0858/1415</t>
  </si>
  <si>
    <t>Tobruk</t>
  </si>
  <si>
    <t>0857/1415</t>
  </si>
  <si>
    <t>13519</t>
  </si>
  <si>
    <t>0856/1415</t>
  </si>
  <si>
    <t>13516</t>
  </si>
  <si>
    <t xml:space="preserve"> SAFFO</t>
  </si>
  <si>
    <t>0855/1415</t>
  </si>
  <si>
    <t>Misurata</t>
  </si>
  <si>
    <t>13512</t>
  </si>
  <si>
    <t>0854/1415</t>
  </si>
  <si>
    <t>13511</t>
  </si>
  <si>
    <t>0853/1415</t>
  </si>
  <si>
    <t>0852/1415</t>
  </si>
  <si>
    <t>Freeport, Tx</t>
  </si>
  <si>
    <t xml:space="preserve">Natasha Tyers </t>
  </si>
  <si>
    <t>V301</t>
  </si>
  <si>
    <t>Australian Spirit</t>
  </si>
  <si>
    <t>0851/1415</t>
  </si>
  <si>
    <t>TK24</t>
  </si>
  <si>
    <t>0850/1415</t>
  </si>
  <si>
    <t>0849/1415</t>
  </si>
  <si>
    <t xml:space="preserve">Sentinel Spirit </t>
  </si>
  <si>
    <t>0848/1415</t>
  </si>
  <si>
    <t>0847/1415</t>
  </si>
  <si>
    <t>0846/1415</t>
  </si>
  <si>
    <t xml:space="preserve">Kanokawa </t>
  </si>
  <si>
    <t>082</t>
  </si>
  <si>
    <t>0845/1415</t>
  </si>
  <si>
    <t>0844/1415</t>
  </si>
  <si>
    <t>0843/1415</t>
  </si>
  <si>
    <t>0842/1415</t>
  </si>
  <si>
    <t>Bhamas Spirit</t>
  </si>
  <si>
    <t>0841/1415</t>
  </si>
  <si>
    <t>278</t>
  </si>
  <si>
    <t>Kiowa Spirit</t>
  </si>
  <si>
    <t>0840/1415</t>
  </si>
  <si>
    <t>SIKKA, INDIA</t>
  </si>
  <si>
    <t>046</t>
  </si>
  <si>
    <t>0839/1415</t>
  </si>
  <si>
    <t>0838/1415</t>
  </si>
  <si>
    <t>Fowley</t>
  </si>
  <si>
    <t>Peter Abildgaard</t>
  </si>
  <si>
    <t>741312</t>
  </si>
  <si>
    <t>0837/1415</t>
  </si>
  <si>
    <t>0836/1415</t>
  </si>
  <si>
    <t>0835/1415</t>
  </si>
  <si>
    <t>Dongguan, China</t>
  </si>
  <si>
    <t>0834/1415</t>
  </si>
  <si>
    <t>Prasad Raghavan</t>
  </si>
  <si>
    <t>0833/1415</t>
  </si>
  <si>
    <t>Mamacca</t>
  </si>
  <si>
    <t>0832/1415</t>
  </si>
  <si>
    <t xml:space="preserve">Onsan </t>
  </si>
  <si>
    <t>023</t>
  </si>
  <si>
    <t>0831/1415</t>
  </si>
  <si>
    <t>Tanjong Bruas</t>
  </si>
  <si>
    <t>0830/1415</t>
  </si>
  <si>
    <t>0829/1415</t>
  </si>
  <si>
    <t>0828/1415</t>
  </si>
  <si>
    <t>Atlantic Jupitor</t>
  </si>
  <si>
    <t>0827/1415</t>
  </si>
  <si>
    <t>14_1305</t>
  </si>
  <si>
    <t>0826/1415</t>
  </si>
  <si>
    <t>0825/1415</t>
  </si>
  <si>
    <t>1304</t>
  </si>
  <si>
    <t>Resolve</t>
  </si>
  <si>
    <t>0824/1415</t>
  </si>
  <si>
    <t>1306</t>
  </si>
  <si>
    <t>0823/1415</t>
  </si>
  <si>
    <t>repeat again on 3 sep</t>
  </si>
  <si>
    <t>Sikka,India</t>
  </si>
  <si>
    <t>0822/1415</t>
  </si>
  <si>
    <t>Apra, Guam</t>
  </si>
  <si>
    <t>Alpine Light</t>
  </si>
  <si>
    <t>0821/1415</t>
  </si>
  <si>
    <t>Laizhou, China</t>
  </si>
  <si>
    <t>0820/1415</t>
  </si>
  <si>
    <t>Alpine Alaska</t>
  </si>
  <si>
    <t>0819/1415</t>
  </si>
  <si>
    <t>St. Charles,LA</t>
  </si>
  <si>
    <t>Oscar Andrade</t>
  </si>
  <si>
    <t>Overseas Luzon</t>
  </si>
  <si>
    <t>0818/1415</t>
  </si>
  <si>
    <t>Richmond CA</t>
  </si>
  <si>
    <t>STENA CHRONOS</t>
  </si>
  <si>
    <t>0817/1415</t>
  </si>
  <si>
    <t>123_23_13</t>
  </si>
  <si>
    <t>AZTEC</t>
  </si>
  <si>
    <t>0816/1415</t>
  </si>
  <si>
    <t>0815/1415</t>
  </si>
  <si>
    <t>BARBERS POINT</t>
  </si>
  <si>
    <t>Siew Siew NG</t>
  </si>
  <si>
    <t>0814/1415</t>
  </si>
  <si>
    <t>279</t>
  </si>
  <si>
    <t>Americas Spirit</t>
  </si>
  <si>
    <t>0813/1415</t>
  </si>
  <si>
    <t>Sriram Hari sarma</t>
  </si>
  <si>
    <t>SPT NAVIGATOR</t>
  </si>
  <si>
    <t>0812/1415</t>
  </si>
  <si>
    <t>0811/1415</t>
  </si>
  <si>
    <t>23_2013</t>
  </si>
  <si>
    <t>IBLEA</t>
  </si>
  <si>
    <t>0810/1314</t>
  </si>
  <si>
    <t>cancelled/No CHP</t>
  </si>
  <si>
    <t>0809/1314</t>
  </si>
  <si>
    <t>As per email 27Dec14</t>
  </si>
  <si>
    <t>80_5_13</t>
  </si>
  <si>
    <t>0808/1314</t>
  </si>
  <si>
    <t>0807/1314</t>
  </si>
  <si>
    <t xml:space="preserve"> KASHIMA</t>
  </si>
  <si>
    <t>0806/1314</t>
  </si>
  <si>
    <t>SAN JUAN</t>
  </si>
  <si>
    <t>V18</t>
  </si>
  <si>
    <t>0805/1314</t>
  </si>
  <si>
    <t>0804/1314</t>
  </si>
  <si>
    <t>Harpal Singh Bobby'</t>
  </si>
  <si>
    <t>v001</t>
  </si>
  <si>
    <t>Nave Alderamin</t>
  </si>
  <si>
    <t>0803/1314</t>
  </si>
  <si>
    <t>Mohemmedia</t>
  </si>
  <si>
    <t xml:space="preserve">Paul Kegelman </t>
  </si>
  <si>
    <t>2013_10</t>
  </si>
  <si>
    <t>0802/1314</t>
  </si>
  <si>
    <t>0801/1314</t>
  </si>
  <si>
    <t>ULSAN, KOREA</t>
  </si>
  <si>
    <t>PEC201306</t>
  </si>
  <si>
    <t>0800/1314</t>
  </si>
  <si>
    <t>13510</t>
  </si>
  <si>
    <t>0799/1314</t>
  </si>
  <si>
    <t>Marmara Ereglisi</t>
  </si>
  <si>
    <t>0798/1314</t>
  </si>
  <si>
    <t>13515</t>
  </si>
  <si>
    <t>SAFFO</t>
  </si>
  <si>
    <t>0797/1314</t>
  </si>
  <si>
    <t>13517</t>
  </si>
  <si>
    <t>ELBTANK FRANCE</t>
  </si>
  <si>
    <t>0796/1314</t>
  </si>
  <si>
    <t>13514</t>
  </si>
  <si>
    <t>0795/1314</t>
  </si>
  <si>
    <t>0794/1314</t>
  </si>
  <si>
    <t>Ceuta</t>
  </si>
  <si>
    <t>13518</t>
  </si>
  <si>
    <t>0793/1314</t>
  </si>
  <si>
    <t>0792/1314</t>
  </si>
  <si>
    <t>13509</t>
  </si>
  <si>
    <t>0791/1314</t>
  </si>
  <si>
    <t>0790/1314</t>
  </si>
  <si>
    <t>Jurgis</t>
  </si>
  <si>
    <t>101DT16</t>
  </si>
  <si>
    <t>0789/1314</t>
  </si>
  <si>
    <t>Sarroch Sardinia</t>
  </si>
  <si>
    <t>TK 29</t>
  </si>
  <si>
    <t>0788/1314</t>
  </si>
  <si>
    <t>ULSAN</t>
  </si>
  <si>
    <t>TK 032</t>
  </si>
  <si>
    <t>MARE ORIENS</t>
  </si>
  <si>
    <t>0787/1314</t>
  </si>
  <si>
    <t>Freeport, USA</t>
  </si>
  <si>
    <t>0786/1314</t>
  </si>
  <si>
    <t>0785/1314</t>
  </si>
  <si>
    <t>TKV04</t>
  </si>
  <si>
    <t>Stavanger Bay</t>
  </si>
  <si>
    <t>0784/1314</t>
  </si>
  <si>
    <t>080</t>
  </si>
  <si>
    <t>ERIK Spirit</t>
  </si>
  <si>
    <t>0783/1314</t>
  </si>
  <si>
    <t>Tarragona(Spain)</t>
  </si>
  <si>
    <t>0782/1314</t>
  </si>
  <si>
    <t>0781/1314</t>
  </si>
  <si>
    <t>0780/1314</t>
  </si>
  <si>
    <t>Nanyang Star</t>
  </si>
  <si>
    <t>0779/1314</t>
  </si>
  <si>
    <t>2013_08</t>
  </si>
  <si>
    <t>0778/1314</t>
  </si>
  <si>
    <t>Galveston Ltrg Area</t>
  </si>
  <si>
    <t>Johan Jäwert</t>
  </si>
  <si>
    <t>0777/1314</t>
  </si>
  <si>
    <t xml:space="preserve">Nouadhibou </t>
  </si>
  <si>
    <t xml:space="preserve">Saffo </t>
  </si>
  <si>
    <t>0776/1314</t>
  </si>
  <si>
    <t>Elbtank France</t>
  </si>
  <si>
    <t>0775/1314</t>
  </si>
  <si>
    <t>Elbtank Denmark</t>
  </si>
  <si>
    <t>0774/1314</t>
  </si>
  <si>
    <t xml:space="preserve">Chiba </t>
  </si>
  <si>
    <t>Roy Maersk</t>
  </si>
  <si>
    <t>0773/1314</t>
  </si>
  <si>
    <t>0772/1314</t>
  </si>
  <si>
    <t xml:space="preserve"> Alice</t>
  </si>
  <si>
    <t>0771/1314</t>
  </si>
  <si>
    <t>0770/1314</t>
  </si>
  <si>
    <t>Marmara Ereglisi f.o.</t>
  </si>
  <si>
    <t>0769/1314</t>
  </si>
  <si>
    <t>0768/1314</t>
  </si>
  <si>
    <t>Handy tankers Glory</t>
  </si>
  <si>
    <t>0767/1314</t>
  </si>
  <si>
    <t>0766/1314</t>
  </si>
  <si>
    <t>Rosa mearsk</t>
  </si>
  <si>
    <t>0765/1314</t>
  </si>
  <si>
    <t>0764/1314</t>
  </si>
  <si>
    <t>0763/1314</t>
  </si>
  <si>
    <t>277</t>
  </si>
  <si>
    <t>0762/1314</t>
  </si>
  <si>
    <t>Pointe-a-Pierre</t>
  </si>
  <si>
    <t>016</t>
  </si>
  <si>
    <t>0761/1314</t>
  </si>
  <si>
    <t>0760/1314</t>
  </si>
  <si>
    <t>0017</t>
  </si>
  <si>
    <t>Avax</t>
  </si>
  <si>
    <t>0759/1314</t>
  </si>
  <si>
    <t xml:space="preserve">Garrett Eaton </t>
  </si>
  <si>
    <t>BEL201304</t>
  </si>
  <si>
    <t>Cape Bellavista</t>
  </si>
  <si>
    <t>0758/1314</t>
  </si>
  <si>
    <t>Tanger</t>
  </si>
  <si>
    <t>Signe Ravn</t>
  </si>
  <si>
    <t>0757/1314</t>
  </si>
  <si>
    <t xml:space="preserve">Pyongtaek South Korea </t>
  </si>
  <si>
    <t xml:space="preserve">Youwen </t>
  </si>
  <si>
    <t>0756/1314</t>
  </si>
  <si>
    <t>2013_13</t>
  </si>
  <si>
    <t>Genmar Minotaur</t>
  </si>
  <si>
    <t>0755/1314</t>
  </si>
  <si>
    <t>13508</t>
  </si>
  <si>
    <t>0754/1314</t>
  </si>
  <si>
    <t>13507</t>
  </si>
  <si>
    <t>Kristen Maersk</t>
  </si>
  <si>
    <t>0753/1314</t>
  </si>
  <si>
    <t>0752/1314</t>
  </si>
  <si>
    <t>V13515</t>
  </si>
  <si>
    <t>0751/1314</t>
  </si>
  <si>
    <t>Aliaga</t>
  </si>
  <si>
    <t>V13514</t>
  </si>
  <si>
    <t>0750/1314</t>
  </si>
  <si>
    <t>V13510</t>
  </si>
  <si>
    <t>Maersk Favolo</t>
  </si>
  <si>
    <t>0749/1314</t>
  </si>
  <si>
    <t>RICHARD MAERSK</t>
  </si>
  <si>
    <t>0748/1314</t>
  </si>
  <si>
    <t>CPO CHINA</t>
  </si>
  <si>
    <t>0747/1314</t>
  </si>
  <si>
    <t>0746/1314</t>
  </si>
  <si>
    <t>0745/1314</t>
  </si>
  <si>
    <t>30-13</t>
  </si>
  <si>
    <t>0744/1314</t>
  </si>
  <si>
    <t>026</t>
  </si>
  <si>
    <t>0743/1314</t>
  </si>
  <si>
    <t>Iwakuni</t>
  </si>
  <si>
    <t>Stavanger Bell</t>
  </si>
  <si>
    <t>0742/1314</t>
  </si>
  <si>
    <t>0741/1314</t>
  </si>
  <si>
    <t>Siewsiew Ng</t>
  </si>
  <si>
    <t>0740/1314</t>
  </si>
  <si>
    <t>Sikka , India</t>
  </si>
  <si>
    <t>0739/1314</t>
  </si>
  <si>
    <t>V89</t>
  </si>
  <si>
    <t>0738/1314</t>
  </si>
  <si>
    <t>Yosu,Korea</t>
  </si>
  <si>
    <t xml:space="preserve"> TH Symphony</t>
  </si>
  <si>
    <t>0737/1314</t>
  </si>
  <si>
    <t>TC/ paid again on 02 Aug14</t>
  </si>
  <si>
    <t>Axel Sprit</t>
  </si>
  <si>
    <t>0736/1314</t>
  </si>
  <si>
    <t>V24</t>
  </si>
  <si>
    <t>0735/1314</t>
  </si>
  <si>
    <t>Sanko Blossom</t>
  </si>
  <si>
    <t>0734/1314</t>
  </si>
  <si>
    <t>0733/1314</t>
  </si>
  <si>
    <t>N/A</t>
  </si>
  <si>
    <t>0732/1314</t>
  </si>
  <si>
    <t>23rd Aug 2014 approval mail fm DA desk</t>
  </si>
  <si>
    <t>Ivy Lim</t>
  </si>
  <si>
    <t>V97</t>
  </si>
  <si>
    <t>0731/1314</t>
  </si>
  <si>
    <t>28_13</t>
  </si>
  <si>
    <t>0730/1314</t>
  </si>
  <si>
    <t>VO-014</t>
  </si>
  <si>
    <t>0729/1314</t>
  </si>
  <si>
    <t xml:space="preserve">Sakai and Atsumi </t>
  </si>
  <si>
    <t>274</t>
  </si>
  <si>
    <t>0728/1314</t>
  </si>
  <si>
    <t xml:space="preserve">Siew Siew Ng </t>
  </si>
  <si>
    <t>V03</t>
  </si>
  <si>
    <t>0727/1314</t>
  </si>
  <si>
    <t>0726/1314</t>
  </si>
  <si>
    <t>Vikram Sindhu</t>
  </si>
  <si>
    <t>Sea voyager</t>
  </si>
  <si>
    <t>0725/1314</t>
  </si>
  <si>
    <t>HAWAII, USA</t>
  </si>
  <si>
    <t>CSC084</t>
  </si>
  <si>
    <t>Seamaster</t>
  </si>
  <si>
    <t>0724/1314</t>
  </si>
  <si>
    <t xml:space="preserve">Vikram Sandhu </t>
  </si>
  <si>
    <t>0723/1314</t>
  </si>
  <si>
    <t>Bataan, Philippines</t>
  </si>
  <si>
    <t>0722/1314</t>
  </si>
  <si>
    <t>KAOHSIUNG, TAIWAN</t>
  </si>
  <si>
    <t>0721/1314</t>
  </si>
  <si>
    <t>Prince Rupert B.C.</t>
  </si>
  <si>
    <t>07_13</t>
  </si>
  <si>
    <t>0720/1314</t>
  </si>
  <si>
    <t>0719/1314</t>
  </si>
  <si>
    <t>0718/1314</t>
  </si>
  <si>
    <t>CHINA / JAPAN RANGE</t>
  </si>
  <si>
    <t>0717/1314</t>
  </si>
  <si>
    <t>Zhongji No.2</t>
  </si>
  <si>
    <t>0716/1314</t>
  </si>
  <si>
    <t>10-13</t>
  </si>
  <si>
    <t>0715/1314</t>
  </si>
  <si>
    <t>JYOTHISH K. NAIR</t>
  </si>
  <si>
    <t>0714/1314</t>
  </si>
  <si>
    <t>0713/1314</t>
  </si>
  <si>
    <t>QINGDAO VIA SUEZ</t>
  </si>
  <si>
    <t>0712/1314</t>
  </si>
  <si>
    <t>0711/1314</t>
  </si>
  <si>
    <t>0710/1314</t>
  </si>
  <si>
    <t>Veracruz</t>
  </si>
  <si>
    <t>0709/1314</t>
  </si>
  <si>
    <t>Botany Bay</t>
  </si>
  <si>
    <t>0708/1314</t>
  </si>
  <si>
    <t>CSC083</t>
  </si>
  <si>
    <t>SEAMASTER</t>
  </si>
  <si>
    <t>0707/1314</t>
  </si>
  <si>
    <t>Alpine Link</t>
  </si>
  <si>
    <t>0706/1314</t>
  </si>
  <si>
    <t xml:space="preserve">Huston </t>
  </si>
  <si>
    <t>2013_40</t>
  </si>
  <si>
    <t>0705/1314</t>
  </si>
  <si>
    <t>SIKKA INDIA</t>
  </si>
  <si>
    <t>SEA VOYAGER</t>
  </si>
  <si>
    <t>0704/1314</t>
  </si>
  <si>
    <t>ULSAN, S.KOREA</t>
  </si>
  <si>
    <t>008_2013</t>
  </si>
  <si>
    <t>0703/1314</t>
  </si>
  <si>
    <t xml:space="preserve">Oren Friedman </t>
  </si>
  <si>
    <t>11_2013</t>
  </si>
  <si>
    <t>0702/1314</t>
  </si>
  <si>
    <t>Aqaba</t>
  </si>
  <si>
    <t>0701/1314</t>
  </si>
  <si>
    <t>0700/1314</t>
  </si>
  <si>
    <t xml:space="preserve">SRIRACHA </t>
  </si>
  <si>
    <t>0699/1314</t>
  </si>
  <si>
    <t>ZHONGJI NO.2</t>
  </si>
  <si>
    <t>0698/1314</t>
  </si>
  <si>
    <t>0697/1314</t>
  </si>
  <si>
    <t>Oren</t>
  </si>
  <si>
    <t>0696/1314</t>
  </si>
  <si>
    <t>Paid 50% ref email</t>
  </si>
  <si>
    <t>BAX201301</t>
  </si>
  <si>
    <t>0695/1314</t>
  </si>
  <si>
    <t>SW pass</t>
  </si>
  <si>
    <t>ISK201305</t>
  </si>
  <si>
    <t>ISKMATI SPIRIT</t>
  </si>
  <si>
    <t>0694/1314</t>
  </si>
  <si>
    <t>BEL201302</t>
  </si>
  <si>
    <t>0693/1314</t>
  </si>
  <si>
    <t>recd again on8th Nov</t>
  </si>
  <si>
    <t>25_TK</t>
  </si>
  <si>
    <t>0692/1314</t>
  </si>
  <si>
    <t>might have been received</t>
  </si>
  <si>
    <t>V12</t>
  </si>
  <si>
    <t>0691/1314</t>
  </si>
  <si>
    <t>V091</t>
  </si>
  <si>
    <t>0690/1314</t>
  </si>
  <si>
    <t xml:space="preserve">KANOKAWA </t>
  </si>
  <si>
    <t>0689/1314</t>
  </si>
  <si>
    <t>103</t>
  </si>
  <si>
    <t>AXEL SPIRIT</t>
  </si>
  <si>
    <t>0688/1314</t>
  </si>
  <si>
    <t>FREEPORT,Tx</t>
  </si>
  <si>
    <t>17_12</t>
  </si>
  <si>
    <t>Mare Andriacom</t>
  </si>
  <si>
    <t>0687/1314</t>
  </si>
  <si>
    <t>WHANGAREI</t>
  </si>
  <si>
    <t>V171</t>
  </si>
  <si>
    <t>Bahamas Spirit</t>
  </si>
  <si>
    <t>0686/1314</t>
  </si>
  <si>
    <t>STAVANGER BLOSSOM</t>
  </si>
  <si>
    <t>0685/1314</t>
  </si>
  <si>
    <t>AICHI</t>
  </si>
  <si>
    <t>MARE ITALICUM</t>
  </si>
  <si>
    <t>0684/1314</t>
  </si>
  <si>
    <t>SEA BAY</t>
  </si>
  <si>
    <t>0683/1314</t>
  </si>
  <si>
    <t>0682/1314</t>
  </si>
  <si>
    <t>Sriram Sarma</t>
  </si>
  <si>
    <t>27_13</t>
  </si>
  <si>
    <t>0681/1314</t>
  </si>
  <si>
    <t xml:space="preserve">KIKUMA </t>
  </si>
  <si>
    <t>014</t>
  </si>
  <si>
    <t>0680/1314</t>
  </si>
  <si>
    <t>0679/1314</t>
  </si>
  <si>
    <t>MELBOURNE</t>
  </si>
  <si>
    <t xml:space="preserve"> Danny Tan</t>
  </si>
  <si>
    <t>BM BREEZE</t>
  </si>
  <si>
    <t>0678/1314</t>
  </si>
  <si>
    <t>112_01_03_13</t>
  </si>
  <si>
    <t>0677/1314</t>
  </si>
  <si>
    <t xml:space="preserve">Ivy Lim </t>
  </si>
  <si>
    <t>028</t>
  </si>
  <si>
    <t>.VALDARNO</t>
  </si>
  <si>
    <t>0676/1314</t>
  </si>
  <si>
    <t>Crowley</t>
  </si>
  <si>
    <t>Paul Varghese</t>
  </si>
  <si>
    <t>Samrt Form Project</t>
  </si>
  <si>
    <t>0675/1314</t>
  </si>
  <si>
    <t>SC_01_2013</t>
  </si>
  <si>
    <t>Torm Ingeberg</t>
  </si>
  <si>
    <t>0674/1314</t>
  </si>
  <si>
    <t>23_13</t>
  </si>
  <si>
    <t>PINK</t>
  </si>
  <si>
    <t>0673/1314</t>
  </si>
  <si>
    <t>James Markhem</t>
  </si>
  <si>
    <t>Alpine Athelia</t>
  </si>
  <si>
    <t>0672/1314</t>
  </si>
  <si>
    <t>2013_01</t>
  </si>
  <si>
    <t>GENMAR CONSUL</t>
  </si>
  <si>
    <t>0671/1314</t>
  </si>
  <si>
    <t>Mizushima/Oita</t>
  </si>
  <si>
    <t>0670/1314</t>
  </si>
  <si>
    <t>0669/1314</t>
  </si>
  <si>
    <t>CLIO</t>
  </si>
  <si>
    <t>0668/1314</t>
  </si>
  <si>
    <t>0667/1314</t>
  </si>
  <si>
    <t>0666/1314</t>
  </si>
  <si>
    <t>0665/1314</t>
  </si>
  <si>
    <t>0664/1314</t>
  </si>
  <si>
    <t>0663/1314</t>
  </si>
  <si>
    <t>0662/1314</t>
  </si>
  <si>
    <t>Yangkou</t>
  </si>
  <si>
    <t>0661/1314</t>
  </si>
  <si>
    <t>Santa Panagia Bay</t>
  </si>
  <si>
    <t>0660/1314</t>
  </si>
  <si>
    <t>0659/1314</t>
  </si>
  <si>
    <t>0658/1314</t>
  </si>
  <si>
    <t>Prabal vikram singh</t>
  </si>
  <si>
    <t>AS Ophelia</t>
  </si>
  <si>
    <t>0657/1314</t>
  </si>
  <si>
    <t>0656/1314</t>
  </si>
  <si>
    <t>Kanakowa</t>
  </si>
  <si>
    <t>094_DT09</t>
  </si>
  <si>
    <t>0655/1314</t>
  </si>
  <si>
    <t>Zhangjiang</t>
  </si>
  <si>
    <t>TK033</t>
  </si>
  <si>
    <t>SPT Conqueror</t>
  </si>
  <si>
    <t>0654/1314</t>
  </si>
  <si>
    <t>0653/1314</t>
  </si>
  <si>
    <t>Pascagoula,USA</t>
  </si>
  <si>
    <t>0652/1314</t>
  </si>
  <si>
    <t>Jabez</t>
  </si>
  <si>
    <t>271</t>
  </si>
  <si>
    <t>0651/1314</t>
  </si>
  <si>
    <t>0650/1314</t>
  </si>
  <si>
    <t>0649/1314</t>
  </si>
  <si>
    <t>Lester Lim</t>
  </si>
  <si>
    <t>TK V10</t>
  </si>
  <si>
    <t>0648/1314</t>
  </si>
  <si>
    <t>0647/1314</t>
  </si>
  <si>
    <t>011TK</t>
  </si>
  <si>
    <t>0646/1314</t>
  </si>
  <si>
    <t>Michael Bech</t>
  </si>
  <si>
    <t>RICH DUKE II</t>
  </si>
  <si>
    <t>0645/1314</t>
  </si>
  <si>
    <t>Pyeong Taek</t>
  </si>
  <si>
    <t xml:space="preserve">Torm Garonne </t>
  </si>
  <si>
    <t>0644/1314</t>
  </si>
  <si>
    <t>120L</t>
  </si>
  <si>
    <t>0643/1314</t>
  </si>
  <si>
    <t xml:space="preserve">Tanjung Pelepas </t>
  </si>
  <si>
    <t>0642/1314</t>
  </si>
  <si>
    <t>096</t>
  </si>
  <si>
    <t>Maersk Producer</t>
  </si>
  <si>
    <t>0641/1314</t>
  </si>
  <si>
    <t>REEF</t>
  </si>
  <si>
    <t>0640/1314</t>
  </si>
  <si>
    <t>King Daniel</t>
  </si>
  <si>
    <t>0639/1314</t>
  </si>
  <si>
    <t>Paul</t>
  </si>
  <si>
    <t>2013_03</t>
  </si>
  <si>
    <t>0638/1314</t>
  </si>
  <si>
    <t>PORT SUEZ</t>
  </si>
  <si>
    <t>2013-02</t>
  </si>
  <si>
    <t>0637/1314</t>
  </si>
  <si>
    <t>2013 04</t>
  </si>
  <si>
    <t>Genmar Agamemnon</t>
  </si>
  <si>
    <t>0636/1314</t>
  </si>
  <si>
    <t xml:space="preserve">Rolf Herheim </t>
  </si>
  <si>
    <t>13-04</t>
  </si>
  <si>
    <t>0635/1314</t>
  </si>
  <si>
    <t>03-13</t>
  </si>
  <si>
    <t>0634/1314</t>
  </si>
  <si>
    <t>0633/1314</t>
  </si>
  <si>
    <t>DIL201305</t>
  </si>
  <si>
    <t>0632/1314</t>
  </si>
  <si>
    <t>BON201302</t>
  </si>
  <si>
    <t>0631/1314</t>
  </si>
  <si>
    <t>Galveston LA,USA</t>
  </si>
  <si>
    <t>BAS201302</t>
  </si>
  <si>
    <t>0630/1314</t>
  </si>
  <si>
    <t>MARE NOSTRUM</t>
  </si>
  <si>
    <t>0629/1314</t>
  </si>
  <si>
    <t>075_63</t>
  </si>
  <si>
    <t>0628/1314</t>
  </si>
  <si>
    <t>HONGKONG</t>
  </si>
  <si>
    <t>TH SYMPHONY</t>
  </si>
  <si>
    <t>0627/1314</t>
  </si>
  <si>
    <t>092</t>
  </si>
  <si>
    <t>0626/1314</t>
  </si>
  <si>
    <t>TK032</t>
  </si>
  <si>
    <t>0625/1314</t>
  </si>
  <si>
    <t>088</t>
  </si>
  <si>
    <t>0624/1314</t>
  </si>
  <si>
    <t>111_01</t>
  </si>
  <si>
    <t>0623/1314</t>
  </si>
  <si>
    <t>0622/1314</t>
  </si>
  <si>
    <t>Yoric</t>
  </si>
  <si>
    <t>0621/1314</t>
  </si>
  <si>
    <t>98-FA4D</t>
  </si>
  <si>
    <t xml:space="preserve">European Spirit </t>
  </si>
  <si>
    <t>0620/1314</t>
  </si>
  <si>
    <t>0619/1314</t>
  </si>
  <si>
    <t>0618/1314</t>
  </si>
  <si>
    <t>13003</t>
  </si>
  <si>
    <t>ICE BLADE</t>
  </si>
  <si>
    <t>0617/1314</t>
  </si>
  <si>
    <t>13004</t>
  </si>
  <si>
    <t>ERIKOUSSA</t>
  </si>
  <si>
    <t>0616/1314</t>
  </si>
  <si>
    <t xml:space="preserve">KWINANA </t>
  </si>
  <si>
    <t>Rahul Singhal</t>
  </si>
  <si>
    <t>0213</t>
  </si>
  <si>
    <t>Sapporo Princess</t>
  </si>
  <si>
    <t>0615/1314</t>
  </si>
  <si>
    <t>06-13</t>
  </si>
  <si>
    <t>0614/1314</t>
  </si>
  <si>
    <t>SOHAR OMAN</t>
  </si>
  <si>
    <t>Jyothish Nair</t>
  </si>
  <si>
    <t>0613/1314</t>
  </si>
  <si>
    <t>Inv no. to confirm</t>
  </si>
  <si>
    <t>0612/1314</t>
  </si>
  <si>
    <t>0611/1314</t>
  </si>
  <si>
    <t>AQABA</t>
  </si>
  <si>
    <t>0610/1314</t>
  </si>
  <si>
    <t>0609/1314</t>
  </si>
  <si>
    <t>Savanah</t>
  </si>
  <si>
    <t>Prabal Vikram</t>
  </si>
  <si>
    <t>0608/1314</t>
  </si>
  <si>
    <t>New Mangalore, India</t>
  </si>
  <si>
    <t>0607/1314</t>
  </si>
  <si>
    <t>0606/1314</t>
  </si>
  <si>
    <t>Adabiyah</t>
  </si>
  <si>
    <t>0605/1314</t>
  </si>
  <si>
    <t>BALBOA</t>
  </si>
  <si>
    <t>0604/1314</t>
  </si>
  <si>
    <t>0603/1314</t>
  </si>
  <si>
    <t>0602/1314</t>
  </si>
  <si>
    <t>90_DT05</t>
  </si>
  <si>
    <t>Eshter spirit</t>
  </si>
  <si>
    <t>0601/1314</t>
  </si>
  <si>
    <t>SINGAPORE</t>
  </si>
  <si>
    <t>Valdarno</t>
  </si>
  <si>
    <t>0600/1314</t>
  </si>
  <si>
    <t>0599/1314</t>
  </si>
  <si>
    <t>0598/1314</t>
  </si>
  <si>
    <t xml:space="preserve">   Lester Lim</t>
  </si>
  <si>
    <t>0597/1314</t>
  </si>
  <si>
    <t>Yoric Rodrigues</t>
  </si>
  <si>
    <t>V269</t>
  </si>
  <si>
    <t>0596/1314</t>
  </si>
  <si>
    <t>Owase</t>
  </si>
  <si>
    <t>Maggie Wong</t>
  </si>
  <si>
    <t>Tk-018</t>
  </si>
  <si>
    <t>Star Lady</t>
  </si>
  <si>
    <t>0595/1314</t>
  </si>
  <si>
    <t>075-61</t>
  </si>
  <si>
    <t>Kilimanjaro Spirti</t>
  </si>
  <si>
    <t>0594/1314</t>
  </si>
  <si>
    <t>0593/1314</t>
  </si>
  <si>
    <t>201301</t>
  </si>
  <si>
    <t xml:space="preserve">Cape Bari </t>
  </si>
  <si>
    <t>0592/1314</t>
  </si>
  <si>
    <t>Sambit K Pradhan</t>
  </si>
  <si>
    <t>JIA201301</t>
  </si>
  <si>
    <t>0591/1314</t>
  </si>
  <si>
    <t>BAN201301</t>
  </si>
  <si>
    <t xml:space="preserve">Cape Bantry </t>
  </si>
  <si>
    <t>0590/1314</t>
  </si>
  <si>
    <t>0589/1314</t>
  </si>
  <si>
    <t>2013_35</t>
  </si>
  <si>
    <t>CPO China</t>
  </si>
  <si>
    <t>0588/1314</t>
  </si>
  <si>
    <t>0587/1314</t>
  </si>
  <si>
    <t>13002</t>
  </si>
  <si>
    <t>0586/1314</t>
  </si>
  <si>
    <t>13_002</t>
  </si>
  <si>
    <t>British Osprey</t>
  </si>
  <si>
    <t>0585/1314</t>
  </si>
  <si>
    <t xml:space="preserve">Tarragona, Spain </t>
  </si>
  <si>
    <t xml:space="preserve">Giles Gardner </t>
  </si>
  <si>
    <t>13001</t>
  </si>
  <si>
    <t>0584/1314</t>
  </si>
  <si>
    <t>0583/1314</t>
  </si>
  <si>
    <t>ST. PANAGHIA</t>
  </si>
  <si>
    <t>Zoltan lehel</t>
  </si>
  <si>
    <t xml:space="preserve"> Histria Gemma</t>
  </si>
  <si>
    <t>0582/1314</t>
  </si>
  <si>
    <t>02_2013</t>
  </si>
  <si>
    <t>0581/1314</t>
  </si>
  <si>
    <t>0580/1314</t>
  </si>
  <si>
    <t>ST ROSE</t>
  </si>
  <si>
    <t>0579/1314</t>
  </si>
  <si>
    <t>0578/1314</t>
  </si>
  <si>
    <t>BRISBANE</t>
  </si>
  <si>
    <t>0577/1314</t>
  </si>
  <si>
    <t>LONGKOU</t>
  </si>
  <si>
    <t>069-10</t>
  </si>
  <si>
    <t xml:space="preserve">Ratna Puja </t>
  </si>
  <si>
    <t>0576/1314</t>
  </si>
  <si>
    <t>Kulsan</t>
  </si>
  <si>
    <t>0575/1314</t>
  </si>
  <si>
    <t>Freeport,Bahamas</t>
  </si>
  <si>
    <t>0574/1314</t>
  </si>
  <si>
    <t>Grays Harbour</t>
  </si>
  <si>
    <t>0573/1314</t>
  </si>
  <si>
    <t>0572/1314</t>
  </si>
  <si>
    <t>0571/1314</t>
  </si>
  <si>
    <t>freeport,Bahamas</t>
  </si>
  <si>
    <t>RED201303</t>
  </si>
  <si>
    <t>0570/1314</t>
  </si>
  <si>
    <t>SAB201302</t>
  </si>
  <si>
    <t>0569/1314</t>
  </si>
  <si>
    <t>GAN201301</t>
  </si>
  <si>
    <t xml:space="preserve">Ganges Spirit </t>
  </si>
  <si>
    <t>0568/1314</t>
  </si>
  <si>
    <t>Nipha Anchoage</t>
  </si>
  <si>
    <t>BAL201301</t>
  </si>
  <si>
    <t>Cape Balder</t>
  </si>
  <si>
    <t>0567/1314</t>
  </si>
  <si>
    <t>GOLA, USG</t>
  </si>
  <si>
    <t>SAN201301</t>
  </si>
  <si>
    <t>0566/1314</t>
  </si>
  <si>
    <t>Beaumont</t>
  </si>
  <si>
    <t>RIO201301</t>
  </si>
  <si>
    <t xml:space="preserve">Rio Grande </t>
  </si>
  <si>
    <t>0565/1314</t>
  </si>
  <si>
    <t>Luke Nguyen</t>
  </si>
  <si>
    <t>ZEN201301</t>
  </si>
  <si>
    <t>0564/1314</t>
  </si>
  <si>
    <t>Grayville, USG</t>
  </si>
  <si>
    <t>NAR201301</t>
  </si>
  <si>
    <t>0563/1314</t>
  </si>
  <si>
    <t>Jens Nymann</t>
  </si>
  <si>
    <t>074</t>
  </si>
  <si>
    <t xml:space="preserve"> Torm Sara</t>
  </si>
  <si>
    <t>0562/1314</t>
  </si>
  <si>
    <t>089/DT004</t>
  </si>
  <si>
    <t>0561/1314</t>
  </si>
  <si>
    <t>Hangkong</t>
  </si>
  <si>
    <t>0560/1314</t>
  </si>
  <si>
    <t>Richard</t>
  </si>
  <si>
    <t>042ET</t>
  </si>
  <si>
    <t>Summit Spirit</t>
  </si>
  <si>
    <t>0559/1314</t>
  </si>
  <si>
    <t>Daesan, S. Korea</t>
  </si>
  <si>
    <t>0558/1314</t>
  </si>
  <si>
    <t>0557/1314</t>
  </si>
  <si>
    <t>017</t>
  </si>
  <si>
    <t>0556/1314</t>
  </si>
  <si>
    <t>Kanokava</t>
  </si>
  <si>
    <t>0555/1314</t>
  </si>
  <si>
    <t>Houston, Texas</t>
  </si>
  <si>
    <t>Dmitries</t>
  </si>
  <si>
    <t>272</t>
  </si>
  <si>
    <t>0554/1314</t>
  </si>
  <si>
    <t>Brisbane, Australia</t>
  </si>
  <si>
    <t>Rich QueenII</t>
  </si>
  <si>
    <t>0553/1314</t>
  </si>
  <si>
    <t>Dickson</t>
  </si>
  <si>
    <t>0552/1314</t>
  </si>
  <si>
    <t>0551/1314</t>
  </si>
  <si>
    <t>Sriram Hari Sarma'</t>
  </si>
  <si>
    <t>0550/1314</t>
  </si>
  <si>
    <t>110-01</t>
  </si>
  <si>
    <t>kyeema Spirit</t>
  </si>
  <si>
    <t>0549/1314</t>
  </si>
  <si>
    <t>Southern Spirit</t>
  </si>
  <si>
    <t>0548/1314</t>
  </si>
  <si>
    <t>St James, USA</t>
  </si>
  <si>
    <t>0547/1314</t>
  </si>
  <si>
    <t>Mohammedia</t>
  </si>
  <si>
    <t>Vopak</t>
  </si>
  <si>
    <t>Sea hope</t>
  </si>
  <si>
    <t>0546/1314</t>
  </si>
  <si>
    <t>0545/1314</t>
  </si>
  <si>
    <t>0544/1314</t>
  </si>
  <si>
    <t>0543/1314</t>
  </si>
  <si>
    <t>0542/1314</t>
  </si>
  <si>
    <t>0541/1314</t>
  </si>
  <si>
    <t>0540/1314</t>
  </si>
  <si>
    <t>Capt.Sarma</t>
  </si>
  <si>
    <t>335</t>
  </si>
  <si>
    <t>Orkney Spirit</t>
  </si>
  <si>
    <t>0539/1314</t>
  </si>
  <si>
    <t>0538/1314</t>
  </si>
  <si>
    <t>0537/1314</t>
  </si>
  <si>
    <t>Nanyang star</t>
  </si>
  <si>
    <t>0536/1314</t>
  </si>
  <si>
    <t>Dmitrijs</t>
  </si>
  <si>
    <t>0535/1314</t>
  </si>
  <si>
    <t>334</t>
  </si>
  <si>
    <t>0534/1314</t>
  </si>
  <si>
    <t>0533/1314</t>
  </si>
  <si>
    <t>269</t>
  </si>
  <si>
    <t>Poul spirit</t>
  </si>
  <si>
    <t>0532/1314</t>
  </si>
  <si>
    <t>Nassau Spirit</t>
  </si>
  <si>
    <t>0531/1314</t>
  </si>
  <si>
    <t>266</t>
  </si>
  <si>
    <t>0530/1314</t>
  </si>
  <si>
    <t>0529/1314</t>
  </si>
  <si>
    <t>0528/1314</t>
  </si>
  <si>
    <t>TANJUNG PELEPAS</t>
  </si>
  <si>
    <t xml:space="preserve">Aframax Rio </t>
  </si>
  <si>
    <t>0527/1314</t>
  </si>
  <si>
    <t>Tincan</t>
  </si>
  <si>
    <t>Rajesh Ranjan</t>
  </si>
  <si>
    <t>V_01</t>
  </si>
  <si>
    <t>0526/1314</t>
  </si>
  <si>
    <t>15_2013</t>
  </si>
  <si>
    <t>0525/1314</t>
  </si>
  <si>
    <t xml:space="preserve">HOUSTON </t>
  </si>
  <si>
    <t>Siddharth Mishra</t>
  </si>
  <si>
    <t>0524/1314</t>
  </si>
  <si>
    <t>2012_07</t>
  </si>
  <si>
    <t>0523/1314</t>
  </si>
  <si>
    <t>2012-10</t>
  </si>
  <si>
    <t>0522/1314</t>
  </si>
  <si>
    <t>0521/1314</t>
  </si>
  <si>
    <t>Poulsboro</t>
  </si>
  <si>
    <t xml:space="preserve">Richard Butler </t>
  </si>
  <si>
    <t>0520/1314</t>
  </si>
  <si>
    <t>0519/1314</t>
  </si>
  <si>
    <t>Satya Pravastu</t>
  </si>
  <si>
    <t>0518/1314</t>
  </si>
  <si>
    <t>027</t>
  </si>
  <si>
    <t>0517/1314</t>
  </si>
  <si>
    <t>Port Elizabeth, SA</t>
  </si>
  <si>
    <t>034</t>
  </si>
  <si>
    <t>0516/1314</t>
  </si>
  <si>
    <t>ZHOUSAN</t>
  </si>
  <si>
    <t>069-09</t>
  </si>
  <si>
    <t>0515/1213</t>
  </si>
  <si>
    <t>010_2012</t>
  </si>
  <si>
    <t>0514/1213</t>
  </si>
  <si>
    <t>Canaport, Canada</t>
  </si>
  <si>
    <t>0513/1213</t>
  </si>
  <si>
    <t>069-08</t>
  </si>
  <si>
    <t>0512/1213</t>
  </si>
  <si>
    <t>QINGDAO</t>
  </si>
  <si>
    <t>0511/1213</t>
  </si>
  <si>
    <t>VENEZUELA</t>
  </si>
  <si>
    <t>MT Kanpur</t>
  </si>
  <si>
    <t>0510/1213</t>
  </si>
  <si>
    <t>0509/1213</t>
  </si>
  <si>
    <t>Zhoushan FO</t>
  </si>
  <si>
    <t>Siddharth</t>
  </si>
  <si>
    <t>14_12</t>
  </si>
  <si>
    <t>0508/1213</t>
  </si>
  <si>
    <t>20_2012</t>
  </si>
  <si>
    <t>0507/1213</t>
  </si>
  <si>
    <t xml:space="preserve">  Dmitrijs Jemelins</t>
  </si>
  <si>
    <t xml:space="preserve">TH Sound </t>
  </si>
  <si>
    <t>0506/1213</t>
  </si>
  <si>
    <t>0505/1213</t>
  </si>
  <si>
    <t>079</t>
  </si>
  <si>
    <t>0504/1213</t>
  </si>
  <si>
    <t>0503/1213</t>
  </si>
  <si>
    <t>267</t>
  </si>
  <si>
    <t>0502/1213</t>
  </si>
  <si>
    <t>0501/1213</t>
  </si>
  <si>
    <t>0500/1213</t>
  </si>
  <si>
    <t>0499/1213</t>
  </si>
  <si>
    <t>0498/1213</t>
  </si>
  <si>
    <t>Sidney</t>
  </si>
  <si>
    <t>007(2)</t>
  </si>
  <si>
    <t>0497/1213</t>
  </si>
  <si>
    <t>Michael</t>
  </si>
  <si>
    <t>0496/1213</t>
  </si>
  <si>
    <t>Torm Estrid</t>
  </si>
  <si>
    <t>0495/1213</t>
  </si>
  <si>
    <t>Signe Ravn-Nielsen</t>
  </si>
  <si>
    <t>Torm Margit</t>
  </si>
  <si>
    <t>0494/1213</t>
  </si>
  <si>
    <t xml:space="preserve">Sanjeev Pinto </t>
  </si>
  <si>
    <t>31528</t>
  </si>
  <si>
    <t>0493/1213</t>
  </si>
  <si>
    <t>Manzanillo, Mexico</t>
  </si>
  <si>
    <t>Ekaterina Bloye</t>
  </si>
  <si>
    <t>SCF Pacifica</t>
  </si>
  <si>
    <t>0492/1213</t>
  </si>
  <si>
    <t>16-57</t>
  </si>
  <si>
    <t>0491/1213</t>
  </si>
  <si>
    <t>El Palito</t>
  </si>
  <si>
    <t>Alpine Penelope</t>
  </si>
  <si>
    <t>0490/1213</t>
  </si>
  <si>
    <t xml:space="preserve">Brian Robinson </t>
  </si>
  <si>
    <t>0489/1213</t>
  </si>
  <si>
    <t>Brian Robinson</t>
  </si>
  <si>
    <t>Gulf Pearl</t>
  </si>
  <si>
    <t>0488/1213</t>
  </si>
  <si>
    <t>NYK</t>
  </si>
  <si>
    <t>Keiko Oi (Ms.)</t>
  </si>
  <si>
    <t>Forward Venture</t>
  </si>
  <si>
    <t>0487/1213</t>
  </si>
  <si>
    <t>0486/1213</t>
  </si>
  <si>
    <t>LANSHAN</t>
  </si>
  <si>
    <t>0485/1213</t>
  </si>
  <si>
    <t>Adabiya</t>
  </si>
  <si>
    <t>Prabal Vikram Singh'</t>
  </si>
  <si>
    <t>0484/1213</t>
  </si>
  <si>
    <t>0483/1213</t>
  </si>
  <si>
    <t>Shailesh Bildikar</t>
  </si>
  <si>
    <t>Pacific Sky</t>
  </si>
  <si>
    <t>0482/1213</t>
  </si>
  <si>
    <t>Capt Sameer Chandihok</t>
  </si>
  <si>
    <t>0481/1213</t>
  </si>
  <si>
    <t>MT Sakura Princess</t>
  </si>
  <si>
    <t>0480/1213</t>
  </si>
  <si>
    <t>BONAIRE</t>
  </si>
  <si>
    <t>2012-03</t>
  </si>
  <si>
    <t>0479/1213</t>
  </si>
  <si>
    <t>2012 09</t>
  </si>
  <si>
    <t>Genmar Spyridon</t>
  </si>
  <si>
    <t>0478/1213</t>
  </si>
  <si>
    <t>2012 06</t>
  </si>
  <si>
    <t>0477/1213</t>
  </si>
  <si>
    <t>2012 07</t>
  </si>
  <si>
    <t>0476/1213</t>
  </si>
  <si>
    <t>V13</t>
  </si>
  <si>
    <t>0475/1213</t>
  </si>
  <si>
    <t>ZEN201206</t>
  </si>
  <si>
    <t>0474/1213</t>
  </si>
  <si>
    <t>075-58</t>
  </si>
  <si>
    <t>0473/1213</t>
  </si>
  <si>
    <t>332</t>
  </si>
  <si>
    <t>0472/1213</t>
  </si>
  <si>
    <t>0471/1213</t>
  </si>
  <si>
    <t>SAKAI</t>
  </si>
  <si>
    <t>0470/1213</t>
  </si>
  <si>
    <t>0469/1213</t>
  </si>
  <si>
    <t>Daila Druvas</t>
  </si>
  <si>
    <t>255</t>
  </si>
  <si>
    <t>0468/1213</t>
  </si>
  <si>
    <t>0467/1213</t>
  </si>
  <si>
    <t>331</t>
  </si>
  <si>
    <t>0466/1213</t>
  </si>
  <si>
    <t>0465/1213</t>
  </si>
  <si>
    <t>0464/1213</t>
  </si>
  <si>
    <t>0463/1213</t>
  </si>
  <si>
    <t>0462/1213</t>
  </si>
  <si>
    <t>264</t>
  </si>
  <si>
    <t>0461/1213</t>
  </si>
  <si>
    <t>Dmitrijs Jemelins'</t>
  </si>
  <si>
    <t>Erik spirit</t>
  </si>
  <si>
    <t>0460/1213</t>
  </si>
  <si>
    <t>254</t>
  </si>
  <si>
    <t>0459/1213</t>
  </si>
  <si>
    <t>Santa Cruz De Tenerife, Spain</t>
  </si>
  <si>
    <t>0458/1213</t>
  </si>
  <si>
    <t>0457/1213</t>
  </si>
  <si>
    <t>330</t>
  </si>
  <si>
    <t>0456/1213</t>
  </si>
  <si>
    <t>18_2012</t>
  </si>
  <si>
    <t xml:space="preserve">Valdarno </t>
  </si>
  <si>
    <t>0455/1213</t>
  </si>
  <si>
    <t>077</t>
  </si>
  <si>
    <t>0454/1213</t>
  </si>
  <si>
    <t xml:space="preserve">31728 </t>
  </si>
  <si>
    <t>0453/1213</t>
  </si>
  <si>
    <t>STS Off Malta</t>
  </si>
  <si>
    <t>Rich Duchess II</t>
  </si>
  <si>
    <t>0452/1213</t>
  </si>
  <si>
    <t>Rune Thorsen</t>
  </si>
  <si>
    <t>072_12</t>
  </si>
  <si>
    <t>0451/1213</t>
  </si>
  <si>
    <t>Surabaya</t>
  </si>
  <si>
    <t>0450/1213</t>
  </si>
  <si>
    <t>2012-07</t>
  </si>
  <si>
    <t>0449/1213</t>
  </si>
  <si>
    <t>12010</t>
  </si>
  <si>
    <t>Ice Blade</t>
  </si>
  <si>
    <t>0448/1213</t>
  </si>
  <si>
    <t>invoice number not reconciled</t>
  </si>
  <si>
    <t>Amuay bay anch.</t>
  </si>
  <si>
    <t>12013</t>
  </si>
  <si>
    <t>British Hazel</t>
  </si>
  <si>
    <t>0447/1213</t>
  </si>
  <si>
    <t>0446/1213</t>
  </si>
  <si>
    <t>Phoenix Strength</t>
  </si>
  <si>
    <t>0445/1213</t>
  </si>
  <si>
    <t>2012-06</t>
  </si>
  <si>
    <t>0444/1213</t>
  </si>
  <si>
    <t>Genmar Hope</t>
  </si>
  <si>
    <t>0443/1213</t>
  </si>
  <si>
    <t xml:space="preserve"> Tanjung Pelepas</t>
  </si>
  <si>
    <t>2012-05</t>
  </si>
  <si>
    <t>Genmar Ajax</t>
  </si>
  <si>
    <t>0442/1213</t>
  </si>
  <si>
    <t>Beaumont, Tx</t>
  </si>
  <si>
    <t>0441/1213</t>
  </si>
  <si>
    <t>0440/1213</t>
  </si>
  <si>
    <t>0439/1213</t>
  </si>
  <si>
    <t xml:space="preserve">Gulf Pearl </t>
  </si>
  <si>
    <t>0438/1213</t>
  </si>
  <si>
    <t>Alpine Persefone</t>
  </si>
  <si>
    <t>0437/1213</t>
  </si>
  <si>
    <t>Tranmere, UK</t>
  </si>
  <si>
    <t>Russell Fernandes</t>
  </si>
  <si>
    <t>ST-70</t>
  </si>
  <si>
    <t>0436/1213</t>
  </si>
  <si>
    <t>Date TBC</t>
  </si>
  <si>
    <t>0435/1213</t>
  </si>
  <si>
    <t>MT Indian Point</t>
  </si>
  <si>
    <t>0434/1213</t>
  </si>
  <si>
    <t>0433/1213</t>
  </si>
  <si>
    <t xml:space="preserve">Raymond </t>
  </si>
  <si>
    <t>0432/1213</t>
  </si>
  <si>
    <t xml:space="preserve">Capt Shailesh </t>
  </si>
  <si>
    <t>05_12</t>
  </si>
  <si>
    <t>MT Arendal</t>
  </si>
  <si>
    <t>0431/1213</t>
  </si>
  <si>
    <t>Teme</t>
  </si>
  <si>
    <t>Capt. Prabal</t>
  </si>
  <si>
    <t xml:space="preserve">Ocean </t>
  </si>
  <si>
    <t>0430/1213</t>
  </si>
  <si>
    <t>0429/1213</t>
  </si>
  <si>
    <t>0428/1213</t>
  </si>
  <si>
    <t>201205</t>
  </si>
  <si>
    <t>0427/1213</t>
  </si>
  <si>
    <t>Zhanjang</t>
  </si>
  <si>
    <t>0426/1213</t>
  </si>
  <si>
    <t xml:space="preserve">Cape Bata </t>
  </si>
  <si>
    <t>0425/1213</t>
  </si>
  <si>
    <t>0424/1213</t>
  </si>
  <si>
    <t>British Hawthorn</t>
  </si>
  <si>
    <t>0423/1213</t>
  </si>
  <si>
    <t>187</t>
  </si>
  <si>
    <t>Forward Pioneer</t>
  </si>
  <si>
    <t>0422/1213</t>
  </si>
  <si>
    <t>0421/1213</t>
  </si>
  <si>
    <t>0420/1213</t>
  </si>
  <si>
    <t>ISS(US)</t>
  </si>
  <si>
    <t>02_12</t>
  </si>
  <si>
    <t>0419/1213</t>
  </si>
  <si>
    <t>0418/1213</t>
  </si>
  <si>
    <t>0417/1213</t>
  </si>
  <si>
    <t>069</t>
  </si>
  <si>
    <t>0416/1213</t>
  </si>
  <si>
    <t>0415/1213</t>
  </si>
  <si>
    <t>0414/1213</t>
  </si>
  <si>
    <t>Qingdao,China</t>
  </si>
  <si>
    <t>0413/1213</t>
  </si>
  <si>
    <t>0412/1213</t>
  </si>
  <si>
    <t>Torben spirit</t>
  </si>
  <si>
    <t>0411/1213</t>
  </si>
  <si>
    <t>Map ta phut</t>
  </si>
  <si>
    <t xml:space="preserve">Capt. Yoric Rodrigues </t>
  </si>
  <si>
    <t>0410/1213</t>
  </si>
  <si>
    <t>0409/1213</t>
  </si>
  <si>
    <t>0408/1213</t>
  </si>
  <si>
    <t>0407/1213</t>
  </si>
  <si>
    <t>Smart lady</t>
  </si>
  <si>
    <t>0406/1213</t>
  </si>
  <si>
    <t>251 A</t>
  </si>
  <si>
    <t>Torben Spirit</t>
  </si>
  <si>
    <t>0405/1213</t>
  </si>
  <si>
    <t>0404/1213</t>
  </si>
  <si>
    <t>0403/1213</t>
  </si>
  <si>
    <t>GEELONG</t>
  </si>
  <si>
    <t xml:space="preserve">Esther Spirit </t>
  </si>
  <si>
    <t>0402/1213</t>
  </si>
  <si>
    <t>0401/1213</t>
  </si>
  <si>
    <t xml:space="preserve">Delaware Bay </t>
  </si>
  <si>
    <t>Eamonn Connolly</t>
  </si>
  <si>
    <t>47_23</t>
  </si>
  <si>
    <t>0400/1213</t>
  </si>
  <si>
    <t xml:space="preserve">Daila </t>
  </si>
  <si>
    <t>0399/1213</t>
  </si>
  <si>
    <t xml:space="preserve">Pascagoula </t>
  </si>
  <si>
    <t>0398/1213</t>
  </si>
  <si>
    <t>0397/1213</t>
  </si>
  <si>
    <t>Tenerife, Spain</t>
  </si>
  <si>
    <t>Eamonn</t>
  </si>
  <si>
    <t>47.21</t>
  </si>
  <si>
    <t>0396/1213</t>
  </si>
  <si>
    <t>12007</t>
  </si>
  <si>
    <t>0395/1213</t>
  </si>
  <si>
    <t>Lesley Green</t>
  </si>
  <si>
    <t>0394/1213</t>
  </si>
  <si>
    <t>0393/1213</t>
  </si>
  <si>
    <t>Castellion</t>
  </si>
  <si>
    <t>31681</t>
  </si>
  <si>
    <t>0392/1213</t>
  </si>
  <si>
    <t>Texas City</t>
  </si>
  <si>
    <t>31635</t>
  </si>
  <si>
    <t xml:space="preserve">Torm Tevere </t>
  </si>
  <si>
    <t>0391/1213</t>
  </si>
  <si>
    <t>31667</t>
  </si>
  <si>
    <t xml:space="preserve">Torm Saone </t>
  </si>
  <si>
    <t>0390/1213</t>
  </si>
  <si>
    <t>Surabaja, Indonesia</t>
  </si>
  <si>
    <t>Sanjeev Pinto</t>
  </si>
  <si>
    <t>31393</t>
  </si>
  <si>
    <t>0389/1213</t>
  </si>
  <si>
    <t>0388/1213</t>
  </si>
  <si>
    <t>0387/1213</t>
  </si>
  <si>
    <t>0386/1213</t>
  </si>
  <si>
    <t>Buenos Aires</t>
  </si>
  <si>
    <t>0385/1213</t>
  </si>
  <si>
    <t>0384/1213</t>
  </si>
  <si>
    <t>River Head</t>
  </si>
  <si>
    <t>0383/1213</t>
  </si>
  <si>
    <t>Balakrusnan P.</t>
  </si>
  <si>
    <t>Pacific Condor</t>
  </si>
  <si>
    <t>0382/1213</t>
  </si>
  <si>
    <t>0381/1213</t>
  </si>
  <si>
    <t>0380/1213</t>
  </si>
  <si>
    <t>0379/1213</t>
  </si>
  <si>
    <t>0378/1213</t>
  </si>
  <si>
    <t>recd with 241</t>
  </si>
  <si>
    <t>Sarish Nayak</t>
  </si>
  <si>
    <t>V1208</t>
  </si>
  <si>
    <t>Eagle Columbus</t>
  </si>
  <si>
    <t>0377/1213</t>
  </si>
  <si>
    <t>To Lindsay</t>
  </si>
  <si>
    <t>Lindsay</t>
  </si>
  <si>
    <t>Port Cost</t>
  </si>
  <si>
    <t>0376/1213</t>
  </si>
  <si>
    <t>0375/1213</t>
  </si>
  <si>
    <t>sanjeev pinto</t>
  </si>
  <si>
    <t>31479</t>
  </si>
  <si>
    <t>0374/1213</t>
  </si>
  <si>
    <t>Wilington L.A.</t>
  </si>
  <si>
    <t>0373/1213</t>
  </si>
  <si>
    <t>Zhoushan , China</t>
  </si>
  <si>
    <t xml:space="preserve">Murali Iyer </t>
  </si>
  <si>
    <t>Torm neches</t>
  </si>
  <si>
    <t>0372/1213</t>
  </si>
  <si>
    <t xml:space="preserve">Tianjin </t>
  </si>
  <si>
    <t>31391</t>
  </si>
  <si>
    <t>Torm Neches</t>
  </si>
  <si>
    <t>0371/1213</t>
  </si>
  <si>
    <t xml:space="preserve">Siddhartha Sarkar </t>
  </si>
  <si>
    <t>0370/1213</t>
  </si>
  <si>
    <t>Torm Marina</t>
  </si>
  <si>
    <t>0369/1213</t>
  </si>
  <si>
    <t>006</t>
  </si>
  <si>
    <t>0368/1213</t>
  </si>
  <si>
    <t>MT Karavas</t>
  </si>
  <si>
    <t>0367/1213</t>
  </si>
  <si>
    <t>251</t>
  </si>
  <si>
    <t>0366/1213</t>
  </si>
  <si>
    <t>0365/1213</t>
  </si>
  <si>
    <t>0364/1213</t>
  </si>
  <si>
    <t>0363/1213</t>
  </si>
  <si>
    <t>0362/1213</t>
  </si>
  <si>
    <t>0361/1213</t>
  </si>
  <si>
    <t>0360/1213</t>
  </si>
  <si>
    <t>Kanokawa,Japan</t>
  </si>
  <si>
    <t>0359/1213</t>
  </si>
  <si>
    <t>Kwinana, Australia</t>
  </si>
  <si>
    <t>0358/1213</t>
  </si>
  <si>
    <t>Linggi, Malaysia</t>
  </si>
  <si>
    <t>Dmitris</t>
  </si>
  <si>
    <t>0357/1213</t>
  </si>
  <si>
    <t>Ivy lim</t>
  </si>
  <si>
    <t>0356/1213</t>
  </si>
  <si>
    <t>Esther spirit</t>
  </si>
  <si>
    <t>0355/1213</t>
  </si>
  <si>
    <t>0354/1213</t>
  </si>
  <si>
    <t>Performance Bonus</t>
  </si>
  <si>
    <t>NS 5 - Bonus</t>
  </si>
  <si>
    <t>0353/1213</t>
  </si>
  <si>
    <t>Ice blade</t>
  </si>
  <si>
    <t>0352/1213</t>
  </si>
  <si>
    <t>Sabine Lighterage</t>
  </si>
  <si>
    <t>0351/1213</t>
  </si>
  <si>
    <t>Cape Brindsi</t>
  </si>
  <si>
    <t>0350/1213</t>
  </si>
  <si>
    <t>0349/1213</t>
  </si>
  <si>
    <t>201206</t>
  </si>
  <si>
    <t>0348/1213</t>
  </si>
  <si>
    <t>Garyville,USA</t>
  </si>
  <si>
    <t>0347/1213</t>
  </si>
  <si>
    <t>248</t>
  </si>
  <si>
    <t>0346/1213</t>
  </si>
  <si>
    <t>0345/1213</t>
  </si>
  <si>
    <t>0344/1213</t>
  </si>
  <si>
    <t xml:space="preserve">Valpiave </t>
  </si>
  <si>
    <t>0343/1213</t>
  </si>
  <si>
    <t>0342/1213</t>
  </si>
  <si>
    <t>0341/1213</t>
  </si>
  <si>
    <t>0340/1213</t>
  </si>
  <si>
    <t>MT SPT Conqueror</t>
  </si>
  <si>
    <t>0339/1213</t>
  </si>
  <si>
    <t>Port Moresby</t>
  </si>
  <si>
    <t>0338/1213</t>
  </si>
  <si>
    <t>0337/1213</t>
  </si>
  <si>
    <t>0336/1213</t>
  </si>
  <si>
    <t>Yantai</t>
  </si>
  <si>
    <t>Sitaram Sharma</t>
  </si>
  <si>
    <t>0335/1213</t>
  </si>
  <si>
    <t>Kiire,Japan</t>
  </si>
  <si>
    <t>0334/1213</t>
  </si>
  <si>
    <t>Gore Bay</t>
  </si>
  <si>
    <t>0333/1213</t>
  </si>
  <si>
    <t>Rich Queen</t>
  </si>
  <si>
    <t>0332/1213</t>
  </si>
  <si>
    <t xml:space="preserve">Brijmohan mishra </t>
  </si>
  <si>
    <t>31362</t>
  </si>
  <si>
    <t>Torm Trinity</t>
  </si>
  <si>
    <t>0331/1213</t>
  </si>
  <si>
    <t>Agioi Thedoroi</t>
  </si>
  <si>
    <t>31370</t>
  </si>
  <si>
    <t>Torm Tevere</t>
  </si>
  <si>
    <t>0330/1213</t>
  </si>
  <si>
    <t>31377</t>
  </si>
  <si>
    <t>0329/1213</t>
  </si>
  <si>
    <t>Morten H. Frederiksen</t>
  </si>
  <si>
    <t>31351</t>
  </si>
  <si>
    <t>0328/1213</t>
  </si>
  <si>
    <t>La Coruna</t>
  </si>
  <si>
    <t>Ajay Bhandari</t>
  </si>
  <si>
    <t>31337</t>
  </si>
  <si>
    <t>0327/1213</t>
  </si>
  <si>
    <t>Augasta</t>
  </si>
  <si>
    <t>31278</t>
  </si>
  <si>
    <t>0326/1213</t>
  </si>
  <si>
    <t>31219</t>
  </si>
  <si>
    <t>0325/1213</t>
  </si>
  <si>
    <t xml:space="preserve">Kashima </t>
  </si>
  <si>
    <t>MT Caspian Galaxy</t>
  </si>
  <si>
    <t>0324/1213</t>
  </si>
  <si>
    <t>Baltic Galaxy</t>
  </si>
  <si>
    <t>0323/1213</t>
  </si>
  <si>
    <t>Panama City</t>
  </si>
  <si>
    <t>Antonis Panagakos</t>
  </si>
  <si>
    <t>0322/1213</t>
  </si>
  <si>
    <t>0321/1213</t>
  </si>
  <si>
    <t>0320/1213</t>
  </si>
  <si>
    <t>Houston Tx</t>
  </si>
  <si>
    <t>0319/1213</t>
  </si>
  <si>
    <t>0318/1213</t>
  </si>
  <si>
    <t>0317/1213</t>
  </si>
  <si>
    <t>0316/1213</t>
  </si>
  <si>
    <t>0315/1213</t>
  </si>
  <si>
    <t>0314/1213</t>
  </si>
  <si>
    <t>Nakagusuku, Japan</t>
  </si>
  <si>
    <t>0313/1213</t>
  </si>
  <si>
    <t>0312/1213</t>
  </si>
  <si>
    <t>0311/1213</t>
  </si>
  <si>
    <t>261</t>
  </si>
  <si>
    <t>0310/1213</t>
  </si>
  <si>
    <t>Atsumi</t>
  </si>
  <si>
    <t>006_001TK</t>
  </si>
  <si>
    <t>0309/1213</t>
  </si>
  <si>
    <t>Gore Bay,Australia</t>
  </si>
  <si>
    <t>0308/1213</t>
  </si>
  <si>
    <t>0307/1213</t>
  </si>
  <si>
    <t>0306/1213</t>
  </si>
  <si>
    <t>0305/1213</t>
  </si>
  <si>
    <t>Mohamedia</t>
  </si>
  <si>
    <t>0304/1213</t>
  </si>
  <si>
    <t>Lome OPL</t>
  </si>
  <si>
    <t>Rio Lillehammer</t>
  </si>
  <si>
    <t>0303/1213</t>
  </si>
  <si>
    <t>0302/1213</t>
  </si>
  <si>
    <t>Onahama.</t>
  </si>
  <si>
    <t>0301/1213</t>
  </si>
  <si>
    <t>0300/1213</t>
  </si>
  <si>
    <t>0299/1213</t>
  </si>
  <si>
    <t xml:space="preserve">Aqaba </t>
  </si>
  <si>
    <t>0298/1213</t>
  </si>
  <si>
    <t>0297/1213</t>
  </si>
  <si>
    <t>0296/1213</t>
  </si>
  <si>
    <t>not reconciled with stmnt</t>
  </si>
  <si>
    <t>0295/1213</t>
  </si>
  <si>
    <t>Satya</t>
  </si>
  <si>
    <t>V031</t>
  </si>
  <si>
    <t>0294/1213</t>
  </si>
  <si>
    <t>Angela Karpodinis</t>
  </si>
  <si>
    <t>047.16</t>
  </si>
  <si>
    <t>0293/1213</t>
  </si>
  <si>
    <t>Delaware City</t>
  </si>
  <si>
    <t>075-53</t>
  </si>
  <si>
    <t>0292/1213</t>
  </si>
  <si>
    <t>NS 5</t>
  </si>
  <si>
    <t>0291/1213</t>
  </si>
  <si>
    <t>0290/1213</t>
  </si>
  <si>
    <t xml:space="preserve">Daila Druvaskalne </t>
  </si>
  <si>
    <t>0289/1213</t>
  </si>
  <si>
    <t>0288/1213</t>
  </si>
  <si>
    <t>0287/1213</t>
  </si>
  <si>
    <t>0286/1213</t>
  </si>
  <si>
    <t>0285/1213</t>
  </si>
  <si>
    <t>Stavanger bell</t>
  </si>
  <si>
    <t>0284/1213</t>
  </si>
  <si>
    <t>0283/1213</t>
  </si>
  <si>
    <t>Maggie Wong/Hari</t>
  </si>
  <si>
    <t>0282/1213</t>
  </si>
  <si>
    <t>Capt.S.Singh</t>
  </si>
  <si>
    <t>0281/1213</t>
  </si>
  <si>
    <t>Pacific Galaxy</t>
  </si>
  <si>
    <t>0280/1213</t>
  </si>
  <si>
    <t>0279/1213</t>
  </si>
  <si>
    <t>date swiped with 104/1112</t>
  </si>
  <si>
    <t>2012-01</t>
  </si>
  <si>
    <t>Genmar kara G</t>
  </si>
  <si>
    <t>0278/1213</t>
  </si>
  <si>
    <t>2012_01</t>
  </si>
  <si>
    <t>0277/1213</t>
  </si>
  <si>
    <t>AESM</t>
  </si>
  <si>
    <t>S. Sarkar</t>
  </si>
  <si>
    <t>0276/1214</t>
  </si>
  <si>
    <t>HIM/Recpts/tkpayadvice_30Apr_11_2012.pdf</t>
  </si>
  <si>
    <t>0275/1213</t>
  </si>
  <si>
    <t>???? No Payment Advice</t>
  </si>
  <si>
    <t>0274/1213</t>
  </si>
  <si>
    <t>Pasir GudangFO</t>
  </si>
  <si>
    <t>0273/1213</t>
  </si>
  <si>
    <t>Shanghai , China</t>
  </si>
  <si>
    <t>Torm Rosetta</t>
  </si>
  <si>
    <t>0272/1213</t>
  </si>
  <si>
    <t>0271/1213</t>
  </si>
  <si>
    <t>check receipts for 23/4</t>
  </si>
  <si>
    <t>Bilbao/La coruna</t>
  </si>
  <si>
    <t>75_52</t>
  </si>
  <si>
    <t>Kilimanjaro</t>
  </si>
  <si>
    <t>0270/1213</t>
  </si>
  <si>
    <t>Invoice no.269 skipped</t>
  </si>
  <si>
    <t>Avinash</t>
  </si>
  <si>
    <t>0268/1213</t>
  </si>
  <si>
    <t>0267/1213</t>
  </si>
  <si>
    <t xml:space="preserve">SRP </t>
  </si>
  <si>
    <t>Kyeema Spirt</t>
  </si>
  <si>
    <t>0266/1213</t>
  </si>
  <si>
    <t>0265/1213</t>
  </si>
  <si>
    <t>Th symphony</t>
  </si>
  <si>
    <t>0264/1213</t>
  </si>
  <si>
    <t>213</t>
  </si>
  <si>
    <t>Luzon spirit</t>
  </si>
  <si>
    <t>0263/1213</t>
  </si>
  <si>
    <t>Bahamas spirit</t>
  </si>
  <si>
    <t>0262/1213</t>
  </si>
  <si>
    <t>0261/1213</t>
  </si>
  <si>
    <t xml:space="preserve">Yoric </t>
  </si>
  <si>
    <t>0260/1213</t>
  </si>
  <si>
    <t>TH sound</t>
  </si>
  <si>
    <t>0259/1213</t>
  </si>
  <si>
    <t>Nakagusuku</t>
  </si>
  <si>
    <t xml:space="preserve">Danny Tan  </t>
  </si>
  <si>
    <t>0258/1213</t>
  </si>
  <si>
    <t>0257/1213</t>
  </si>
  <si>
    <t>0256/1213</t>
  </si>
  <si>
    <t>YORIC RODRIGUEZ</t>
  </si>
  <si>
    <t>AQUALEADER</t>
  </si>
  <si>
    <t>0255/1213</t>
  </si>
  <si>
    <t>K.B.Sugathan</t>
  </si>
  <si>
    <t>247</t>
  </si>
  <si>
    <t>0254/1213</t>
  </si>
  <si>
    <t>0253/1213</t>
  </si>
  <si>
    <t>Danny</t>
  </si>
  <si>
    <t>ISS</t>
  </si>
  <si>
    <t>0252/1213</t>
  </si>
  <si>
    <t>Maggie</t>
  </si>
  <si>
    <t>0251/1213</t>
  </si>
  <si>
    <t>Jamie Furlong</t>
  </si>
  <si>
    <t>31ET</t>
  </si>
  <si>
    <t>0250/1213</t>
  </si>
  <si>
    <t>Amrit</t>
  </si>
  <si>
    <t>STC0212</t>
  </si>
  <si>
    <t>Ocean Queen</t>
  </si>
  <si>
    <t>0249/1213</t>
  </si>
  <si>
    <t>Joseph</t>
  </si>
  <si>
    <t>Blue Sky</t>
  </si>
  <si>
    <t>0248/1213</t>
  </si>
  <si>
    <t>0247/1213</t>
  </si>
  <si>
    <t>HIM/Recpts/tkpayadvice_Apr_11_2012.pdf</t>
  </si>
  <si>
    <t>0246/1213</t>
  </si>
  <si>
    <t>75-51</t>
  </si>
  <si>
    <t>0245/1213</t>
  </si>
  <si>
    <t>028-06</t>
  </si>
  <si>
    <t>Helga spirit</t>
  </si>
  <si>
    <t>0244/1213</t>
  </si>
  <si>
    <t>0243/1213</t>
  </si>
  <si>
    <t>Rec by cheque ~71K</t>
  </si>
  <si>
    <t>Mr.Nayak</t>
  </si>
  <si>
    <t>1102</t>
  </si>
  <si>
    <t>0242/1213</t>
  </si>
  <si>
    <t>Sarish Naik</t>
  </si>
  <si>
    <t>Album</t>
  </si>
  <si>
    <t>0241/1213</t>
  </si>
  <si>
    <t>Line / LR2 Pool Operations</t>
  </si>
  <si>
    <t>0240/1213</t>
  </si>
  <si>
    <t>0239/1213</t>
  </si>
  <si>
    <t>Honkong</t>
  </si>
  <si>
    <t>Mr operation</t>
  </si>
  <si>
    <t>Tom Neches</t>
  </si>
  <si>
    <t>0238/1213</t>
  </si>
  <si>
    <t>0237/1213</t>
  </si>
  <si>
    <t>NEGISHI_KASHIMA</t>
  </si>
  <si>
    <t>0236/1213</t>
  </si>
  <si>
    <t>Zhiangjiagang</t>
  </si>
  <si>
    <t>Murali Iyer</t>
  </si>
  <si>
    <t>0235/1213</t>
  </si>
  <si>
    <t>0234/1213</t>
  </si>
  <si>
    <t>Manglaore</t>
  </si>
  <si>
    <t>0233/1213</t>
  </si>
  <si>
    <t>0232/1213</t>
  </si>
  <si>
    <t>Ivy</t>
  </si>
  <si>
    <t>0231/1213</t>
  </si>
  <si>
    <t>Kire</t>
  </si>
  <si>
    <t>0230/1213</t>
  </si>
  <si>
    <t>TH SOUND</t>
  </si>
  <si>
    <t>0229/1213</t>
  </si>
  <si>
    <t>0228/1213</t>
  </si>
  <si>
    <t>258</t>
  </si>
  <si>
    <t>Th Symphony</t>
  </si>
  <si>
    <t>0227/1213</t>
  </si>
  <si>
    <t>LVY</t>
  </si>
  <si>
    <t>Poul Spirit</t>
  </si>
  <si>
    <t>0226/1213</t>
  </si>
  <si>
    <t>333</t>
  </si>
  <si>
    <t>Senang Spirit</t>
  </si>
  <si>
    <t>0225/1213</t>
  </si>
  <si>
    <t>Geelong austraila</t>
  </si>
  <si>
    <t>Sanko Brave</t>
  </si>
  <si>
    <t>0224/1213</t>
  </si>
  <si>
    <t>0223/1213</t>
  </si>
  <si>
    <t>Kashima_Kanokawa</t>
  </si>
  <si>
    <t>V67</t>
  </si>
  <si>
    <t>0222/1213</t>
  </si>
  <si>
    <t>0221/1213</t>
  </si>
  <si>
    <t>0220/1213</t>
  </si>
  <si>
    <t>0219/1213</t>
  </si>
  <si>
    <t>Mare Italicum-30</t>
  </si>
  <si>
    <t>Annie_ISS</t>
  </si>
  <si>
    <t>Inv.146</t>
  </si>
  <si>
    <t>Credit Note</t>
  </si>
  <si>
    <t>0218/1213</t>
  </si>
  <si>
    <t>Delaware city</t>
  </si>
  <si>
    <t>047_13</t>
  </si>
  <si>
    <t>0217/1213</t>
  </si>
  <si>
    <t>Freeport, TX</t>
  </si>
  <si>
    <t>Valbrenta</t>
  </si>
  <si>
    <t>0216/1213</t>
  </si>
  <si>
    <t>LaTashia Jackson</t>
  </si>
  <si>
    <t>Koa Spirit</t>
  </si>
  <si>
    <t>0215/1213</t>
  </si>
  <si>
    <t>Stena Atlantica</t>
  </si>
  <si>
    <t>0214/1213</t>
  </si>
  <si>
    <t>Valpiave</t>
  </si>
  <si>
    <t>0213/1213</t>
  </si>
  <si>
    <t>Jason</t>
  </si>
  <si>
    <t>0212/1213</t>
  </si>
  <si>
    <t>Maggi Wong</t>
  </si>
  <si>
    <t>0211/1213</t>
  </si>
  <si>
    <t>New york</t>
  </si>
  <si>
    <t>05_2011</t>
  </si>
  <si>
    <t>0210/1213</t>
  </si>
  <si>
    <t>324</t>
  </si>
  <si>
    <t>0209/1213</t>
  </si>
  <si>
    <t>231</t>
  </si>
  <si>
    <t>0208/1213</t>
  </si>
  <si>
    <t>0207/1213</t>
  </si>
  <si>
    <t>0206/1213</t>
  </si>
  <si>
    <t>0205/1213</t>
  </si>
  <si>
    <t>0204/1213</t>
  </si>
  <si>
    <t>0203/1213</t>
  </si>
  <si>
    <t xml:space="preserve">Hamane Spirit </t>
  </si>
  <si>
    <t>0202/1213</t>
  </si>
  <si>
    <t>Okinawa</t>
  </si>
  <si>
    <t>0201/1213</t>
  </si>
  <si>
    <t>SPT conqueror</t>
  </si>
  <si>
    <t>0200/1213</t>
  </si>
  <si>
    <t>0199/1213</t>
  </si>
  <si>
    <t>Etajima</t>
  </si>
  <si>
    <t>0198/1213</t>
  </si>
  <si>
    <t>0197/1213</t>
  </si>
  <si>
    <t>TORM Neches</t>
  </si>
  <si>
    <t>0196/1213</t>
  </si>
  <si>
    <t>0195/1213</t>
  </si>
  <si>
    <t>0194/1213</t>
  </si>
  <si>
    <t>0193/1213</t>
  </si>
  <si>
    <t>Quindao</t>
  </si>
  <si>
    <t>0192/1213</t>
  </si>
  <si>
    <t>Hong kong</t>
  </si>
  <si>
    <t>Bjarne Karlskov</t>
  </si>
  <si>
    <t>0191/1213</t>
  </si>
  <si>
    <t xml:space="preserve">TOMAKOMAI </t>
  </si>
  <si>
    <t>TORM Rosetta</t>
  </si>
  <si>
    <t>0190/1213</t>
  </si>
  <si>
    <t>13-12</t>
  </si>
  <si>
    <t>0189/1213</t>
  </si>
  <si>
    <t>Shuwaikh, Kuwait</t>
  </si>
  <si>
    <t>0188/1213</t>
  </si>
  <si>
    <t xml:space="preserve">MT Caribbean Galaxy </t>
  </si>
  <si>
    <t>0187/1213</t>
  </si>
  <si>
    <t xml:space="preserve">MT Dubai Angel </t>
  </si>
  <si>
    <t>0186/1213</t>
  </si>
  <si>
    <t xml:space="preserve">Capt. Rishab Bahl </t>
  </si>
  <si>
    <t>Zaliv Anadyr</t>
  </si>
  <si>
    <t>0185/1213</t>
  </si>
  <si>
    <t>0184/1213</t>
  </si>
  <si>
    <t>reminded 09 May 12</t>
  </si>
  <si>
    <t>Quaindao china</t>
  </si>
  <si>
    <t xml:space="preserve">Dwilight </t>
  </si>
  <si>
    <t>2011-03</t>
  </si>
  <si>
    <t>Genmar Daphane</t>
  </si>
  <si>
    <t>0183/1213</t>
  </si>
  <si>
    <t>0182/1213</t>
  </si>
  <si>
    <t>0181/1213</t>
  </si>
  <si>
    <t>200103</t>
  </si>
  <si>
    <t>0180/1213</t>
  </si>
  <si>
    <t>0179/1213</t>
  </si>
  <si>
    <t>Port of Moresby</t>
  </si>
  <si>
    <t>245</t>
  </si>
  <si>
    <t>Torban Spirit</t>
  </si>
  <si>
    <t>0178/1213</t>
  </si>
  <si>
    <t>0177/1213</t>
  </si>
  <si>
    <t>0176/1213</t>
  </si>
  <si>
    <t>0175/1213</t>
  </si>
  <si>
    <t>Daila</t>
  </si>
  <si>
    <t>0174/1213</t>
  </si>
  <si>
    <t>0173/1213</t>
  </si>
  <si>
    <t>0172/1213</t>
  </si>
  <si>
    <t>0171/1213</t>
  </si>
  <si>
    <t>242</t>
  </si>
  <si>
    <t>0170/1213</t>
  </si>
  <si>
    <t>073</t>
  </si>
  <si>
    <t>0169/1213</t>
  </si>
  <si>
    <t>Chalmette, USA</t>
  </si>
  <si>
    <t>SPT Champion</t>
  </si>
  <si>
    <t>0168/1213</t>
  </si>
  <si>
    <t>0167/1213</t>
  </si>
  <si>
    <t>0166/1213</t>
  </si>
  <si>
    <t>STS</t>
  </si>
  <si>
    <t>0165/1213</t>
  </si>
  <si>
    <t>Singaproe</t>
  </si>
  <si>
    <t>0164/1213</t>
  </si>
  <si>
    <t>BW Shinano</t>
  </si>
  <si>
    <t>0163/1213</t>
  </si>
  <si>
    <t>Antewerp</t>
  </si>
  <si>
    <t>M T Leylak</t>
  </si>
  <si>
    <t>0162/1213</t>
  </si>
  <si>
    <t>Phoenix Light</t>
  </si>
  <si>
    <t>0161/1213</t>
  </si>
  <si>
    <t xml:space="preserve">Torm Neches </t>
  </si>
  <si>
    <t>0160/1213</t>
  </si>
  <si>
    <t>Ptongtaek</t>
  </si>
  <si>
    <t xml:space="preserve">TORM Rosetta </t>
  </si>
  <si>
    <t>0159/1213</t>
  </si>
  <si>
    <t>Eternal Diligence</t>
  </si>
  <si>
    <t>0158/1213</t>
  </si>
  <si>
    <t>Nansha, China</t>
  </si>
  <si>
    <t>0157/1213</t>
  </si>
  <si>
    <t>0156/1213</t>
  </si>
  <si>
    <t>0155/1213</t>
  </si>
  <si>
    <t>0154/1213</t>
  </si>
  <si>
    <t>Torm Alexandra</t>
  </si>
  <si>
    <t>0153/1213</t>
  </si>
  <si>
    <t>Capt.Siddharth</t>
  </si>
  <si>
    <t>0152b/1213</t>
  </si>
  <si>
    <t>0152a/1112</t>
  </si>
  <si>
    <t>Callao Peru</t>
  </si>
  <si>
    <t>Rishab Bahl</t>
  </si>
  <si>
    <t>0151/1112</t>
  </si>
  <si>
    <t>Mumbai/Srira</t>
  </si>
  <si>
    <t>11_2011</t>
  </si>
  <si>
    <t>0150/1112</t>
  </si>
  <si>
    <t>Good Hope,USA</t>
  </si>
  <si>
    <t>201110</t>
  </si>
  <si>
    <t>0149/1112</t>
  </si>
  <si>
    <t>201103</t>
  </si>
  <si>
    <t>0148/1112</t>
  </si>
  <si>
    <t>Karimun, Indonesia</t>
  </si>
  <si>
    <t>201106</t>
  </si>
  <si>
    <t>0147/1112</t>
  </si>
  <si>
    <t>Check against bank statement</t>
  </si>
  <si>
    <t>Rahil</t>
  </si>
  <si>
    <t>07L</t>
  </si>
  <si>
    <t>Genmar Harriet</t>
  </si>
  <si>
    <t>0146/1112</t>
  </si>
  <si>
    <t>Vallombrosa</t>
  </si>
  <si>
    <t>0145/1112</t>
  </si>
  <si>
    <t>0144/1112</t>
  </si>
  <si>
    <t>Kiire-Sakai</t>
  </si>
  <si>
    <t xml:space="preserve">SC Laura </t>
  </si>
  <si>
    <t>0143/1112</t>
  </si>
  <si>
    <t>0142/1112</t>
  </si>
  <si>
    <t>0141/1112</t>
  </si>
  <si>
    <t>Resent to ISS(US) on 11 Jan,2011</t>
  </si>
  <si>
    <t>Lake Charles.</t>
  </si>
  <si>
    <t>Angela</t>
  </si>
  <si>
    <t>MT Valpaive</t>
  </si>
  <si>
    <t>0140/1112</t>
  </si>
  <si>
    <t>Napa Napa (Port Moresby)</t>
  </si>
  <si>
    <t xml:space="preserve">     Danny Tan </t>
  </si>
  <si>
    <t>226</t>
  </si>
  <si>
    <t>0139/1112</t>
  </si>
  <si>
    <t>SPTConqueror</t>
  </si>
  <si>
    <t>0138/1112</t>
  </si>
  <si>
    <t>Poul Spirit(TK)</t>
  </si>
  <si>
    <t>0137/1112</t>
  </si>
  <si>
    <t>0136/1112</t>
  </si>
  <si>
    <t>0135/1112</t>
  </si>
  <si>
    <t>0134/1112</t>
  </si>
  <si>
    <t>0133/1112</t>
  </si>
  <si>
    <t>V-002</t>
  </si>
  <si>
    <t>0132/1112</t>
  </si>
  <si>
    <t>TK</t>
  </si>
  <si>
    <t>0131/1112</t>
  </si>
  <si>
    <t>0130/1112</t>
  </si>
  <si>
    <t>0129/1112</t>
  </si>
  <si>
    <t>0128/1112</t>
  </si>
  <si>
    <t>US Gulf/ Houston</t>
  </si>
  <si>
    <t>062-L</t>
  </si>
  <si>
    <t>0127/1112</t>
  </si>
  <si>
    <t>Mr.Bolognini</t>
  </si>
  <si>
    <t>0126/1112</t>
  </si>
  <si>
    <t>US Gulf FO</t>
  </si>
  <si>
    <t>F.Bolognini(Scorpio)</t>
  </si>
  <si>
    <t>KASH006</t>
  </si>
  <si>
    <t>Kasper Schultz</t>
  </si>
  <si>
    <t>0125/1112</t>
  </si>
  <si>
    <t>46 L</t>
  </si>
  <si>
    <t>0124/1112</t>
  </si>
  <si>
    <t>0123/1112</t>
  </si>
  <si>
    <t>0122/1112</t>
  </si>
  <si>
    <t>BRE 14-2011</t>
  </si>
  <si>
    <t>MT Valbrenta</t>
  </si>
  <si>
    <t>0121/1112</t>
  </si>
  <si>
    <t>0120/1112</t>
  </si>
  <si>
    <t xml:space="preserve">Maggie Wong </t>
  </si>
  <si>
    <t>243</t>
  </si>
  <si>
    <t>Torben</t>
  </si>
  <si>
    <t>0119/1112</t>
  </si>
  <si>
    <t>Kao Hsuing</t>
  </si>
  <si>
    <t>Yoric Rod</t>
  </si>
  <si>
    <t>151</t>
  </si>
  <si>
    <t>0118/1112</t>
  </si>
  <si>
    <t>0117/1112</t>
  </si>
  <si>
    <t>0116/1112</t>
  </si>
  <si>
    <t>Resent to Unisea on 09 May12.</t>
  </si>
  <si>
    <t>Unisea</t>
  </si>
  <si>
    <t>Dan Wang</t>
  </si>
  <si>
    <t>0115/1112</t>
  </si>
  <si>
    <t>Mare Itallicum</t>
  </si>
  <si>
    <t>0114/1112</t>
  </si>
  <si>
    <t>0113/1112</t>
  </si>
  <si>
    <t>0112/1112</t>
  </si>
  <si>
    <t>004/11</t>
  </si>
  <si>
    <t>0111/1112</t>
  </si>
  <si>
    <t>0110/1112</t>
  </si>
  <si>
    <t>Tanjung</t>
  </si>
  <si>
    <t xml:space="preserve">Daila/Dan Wang </t>
  </si>
  <si>
    <t>003_02</t>
  </si>
  <si>
    <t>MT Star Lady</t>
  </si>
  <si>
    <t>0109/1112</t>
  </si>
  <si>
    <t>Trident Star(TK)</t>
  </si>
  <si>
    <t>0108/1112</t>
  </si>
  <si>
    <t xml:space="preserve">Juan Ferrer </t>
  </si>
  <si>
    <t>ST</t>
  </si>
  <si>
    <t>0107/1112</t>
  </si>
  <si>
    <t>Capt. Rishab Bahl</t>
  </si>
  <si>
    <t>0106/1112</t>
  </si>
  <si>
    <t>Colombo</t>
  </si>
  <si>
    <t>Siddharta Mishra</t>
  </si>
  <si>
    <t>47-1511</t>
  </si>
  <si>
    <t>0105/1112</t>
  </si>
  <si>
    <t>Zhoshan,China</t>
  </si>
  <si>
    <t>GMM</t>
  </si>
  <si>
    <t>2011-07</t>
  </si>
  <si>
    <t>Genmar St.Nikolas</t>
  </si>
  <si>
    <t>0104/1112</t>
  </si>
  <si>
    <t>10-2011</t>
  </si>
  <si>
    <t>0103/1112</t>
  </si>
  <si>
    <t>0102/1112</t>
  </si>
  <si>
    <t>Antwerp/Dundee</t>
  </si>
  <si>
    <t>0101/1112</t>
  </si>
  <si>
    <t>0100/1112</t>
  </si>
  <si>
    <t>Brian</t>
  </si>
  <si>
    <t>STS 12</t>
  </si>
  <si>
    <t>Atlas Navigator</t>
  </si>
  <si>
    <t>0099/1112</t>
  </si>
  <si>
    <t>0098/1112</t>
  </si>
  <si>
    <t>Satya P.</t>
  </si>
  <si>
    <t>0097/1112</t>
  </si>
  <si>
    <t>La Tashia Jackson</t>
  </si>
  <si>
    <t>028-01</t>
  </si>
  <si>
    <t>0096/1112</t>
  </si>
  <si>
    <t>0028</t>
  </si>
  <si>
    <t>0095/1112</t>
  </si>
  <si>
    <t>0094/1112</t>
  </si>
  <si>
    <t>0093/1112</t>
  </si>
  <si>
    <t>Moresby,PNG</t>
  </si>
  <si>
    <t>SC Laura</t>
  </si>
  <si>
    <t>0092/1112</t>
  </si>
  <si>
    <t>Daryl koh</t>
  </si>
  <si>
    <t xml:space="preserve">Hamane </t>
  </si>
  <si>
    <t>0091/1112</t>
  </si>
  <si>
    <t>0090/1112</t>
  </si>
  <si>
    <t>0089-1112</t>
  </si>
  <si>
    <t>Niigata</t>
  </si>
  <si>
    <t>0088/1112</t>
  </si>
  <si>
    <t>0087/1112</t>
  </si>
  <si>
    <t>Ereglisi</t>
  </si>
  <si>
    <t>0086/1112</t>
  </si>
  <si>
    <t>Matthew</t>
  </si>
  <si>
    <t>0085/1112</t>
  </si>
  <si>
    <t>004L2</t>
  </si>
  <si>
    <t>0084/1112</t>
  </si>
  <si>
    <t>0083/1112</t>
  </si>
  <si>
    <t>249</t>
  </si>
  <si>
    <t>Poul</t>
  </si>
  <si>
    <t>0082/1112</t>
  </si>
  <si>
    <t>0081/1112</t>
  </si>
  <si>
    <t>Geelong, Aus</t>
  </si>
  <si>
    <t>0080/1112</t>
  </si>
  <si>
    <t>148</t>
  </si>
  <si>
    <t>0079/1112</t>
  </si>
  <si>
    <t>Brisbane, Aus</t>
  </si>
  <si>
    <t>241</t>
  </si>
  <si>
    <t>0078/1112</t>
  </si>
  <si>
    <t>227</t>
  </si>
  <si>
    <t>Letye Spirit</t>
  </si>
  <si>
    <t>0077/1112</t>
  </si>
  <si>
    <t>Stavanger Prince</t>
  </si>
  <si>
    <t>0076/1112</t>
  </si>
  <si>
    <t>0075/1112</t>
  </si>
  <si>
    <t>NapaNapa</t>
  </si>
  <si>
    <t>017_001</t>
  </si>
  <si>
    <t>Stavenger Bell</t>
  </si>
  <si>
    <t>0074/1112</t>
  </si>
  <si>
    <t>0073/1112</t>
  </si>
  <si>
    <t>0072/1112</t>
  </si>
  <si>
    <t>0071/1112</t>
  </si>
  <si>
    <t>0070/1112</t>
  </si>
  <si>
    <t>Resent on 2 jan 2012</t>
  </si>
  <si>
    <t>0069/1112</t>
  </si>
  <si>
    <t>RSA V008</t>
  </si>
  <si>
    <t>SPT Conquerer</t>
  </si>
  <si>
    <t>0068/1112</t>
  </si>
  <si>
    <t>147</t>
  </si>
  <si>
    <t>0067/1112</t>
  </si>
  <si>
    <t>Hamane Spirit</t>
  </si>
  <si>
    <t>0066/1112</t>
  </si>
  <si>
    <t>Gotland</t>
  </si>
  <si>
    <t>0065/1112</t>
  </si>
  <si>
    <t>Ivy Lin</t>
  </si>
  <si>
    <t>328</t>
  </si>
  <si>
    <t>0064/1112</t>
  </si>
  <si>
    <t xml:space="preserve">Duncan Tait
</t>
  </si>
  <si>
    <t>ST-06</t>
  </si>
  <si>
    <t>0063/1112</t>
  </si>
  <si>
    <t>0062/1112</t>
  </si>
  <si>
    <t>49.3L</t>
  </si>
  <si>
    <t>0061/1112</t>
  </si>
  <si>
    <t>44-1211</t>
  </si>
  <si>
    <t>0060/1112</t>
  </si>
  <si>
    <t>0059/1112</t>
  </si>
  <si>
    <t>Adnan Mansoor</t>
  </si>
  <si>
    <t>20011-03</t>
  </si>
  <si>
    <t>Nordic Vega</t>
  </si>
  <si>
    <t>0058/1112</t>
  </si>
  <si>
    <t>BAT 2011-03</t>
  </si>
  <si>
    <t>Cape Bata</t>
  </si>
  <si>
    <t>0057/1112</t>
  </si>
  <si>
    <t>2011-04</t>
  </si>
  <si>
    <t>ZenithSpirit</t>
  </si>
  <si>
    <t>0056/1112</t>
  </si>
  <si>
    <t>wrongly entered on 19Jan 12 for inv 103/1112</t>
  </si>
  <si>
    <t>Dev. Pt. Bahamas/USGC</t>
  </si>
  <si>
    <t>2011-02</t>
  </si>
  <si>
    <t>0055/1112</t>
  </si>
  <si>
    <t>Nikolai Eidel</t>
  </si>
  <si>
    <t>0054/1112</t>
  </si>
  <si>
    <t>Ennore</t>
  </si>
  <si>
    <t>2011-9</t>
  </si>
  <si>
    <t>0053/1112</t>
  </si>
  <si>
    <t>0052/1112</t>
  </si>
  <si>
    <t>0051/1112</t>
  </si>
  <si>
    <t>SBI</t>
  </si>
  <si>
    <t>0050/1112</t>
  </si>
  <si>
    <t>Yusuke Kubo</t>
  </si>
  <si>
    <t>239</t>
  </si>
  <si>
    <t>0049/1112</t>
  </si>
  <si>
    <t>0048/1112</t>
  </si>
  <si>
    <t>Geelong/Gorebay</t>
  </si>
  <si>
    <t>285</t>
  </si>
  <si>
    <t>Mayon Spirit</t>
  </si>
  <si>
    <t>0047/1112</t>
  </si>
  <si>
    <t>Sebarok</t>
  </si>
  <si>
    <t>0046/1112</t>
  </si>
  <si>
    <t>246</t>
  </si>
  <si>
    <t>0045/1112</t>
  </si>
  <si>
    <t>Vitaly Chaban</t>
  </si>
  <si>
    <t>0044/1112</t>
  </si>
  <si>
    <t>0043/1112</t>
  </si>
  <si>
    <t>LA</t>
  </si>
  <si>
    <t>T002-52</t>
  </si>
  <si>
    <t xml:space="preserve">Teesta </t>
  </si>
  <si>
    <t>0042/1112</t>
  </si>
  <si>
    <t>NS5 -USD Jun</t>
  </si>
  <si>
    <t>0041/1112</t>
  </si>
  <si>
    <t>NS5 -INR Jun</t>
  </si>
  <si>
    <t>0040/1112</t>
  </si>
  <si>
    <t>Rcd $2385 on 6th July</t>
  </si>
  <si>
    <t>0039/1112</t>
  </si>
  <si>
    <t>Dalian, China</t>
  </si>
  <si>
    <t>055</t>
  </si>
  <si>
    <t>0038/1112</t>
  </si>
  <si>
    <t>42-1011</t>
  </si>
  <si>
    <t>0037/1112</t>
  </si>
  <si>
    <t>recd 1170 on 24/6</t>
  </si>
  <si>
    <t>0036/1112</t>
  </si>
  <si>
    <t>Freeport, Bahamas</t>
  </si>
  <si>
    <t>02L</t>
  </si>
  <si>
    <t>0035/1112</t>
  </si>
  <si>
    <t>MT Zallaq</t>
  </si>
  <si>
    <t>0034/1112</t>
  </si>
  <si>
    <t>Spore/China</t>
  </si>
  <si>
    <t>0033/1112</t>
  </si>
  <si>
    <t>NS5 -USD May</t>
  </si>
  <si>
    <t>0032/1112</t>
  </si>
  <si>
    <t>NS5 -INR May</t>
  </si>
  <si>
    <t>0031/1112</t>
  </si>
  <si>
    <t>HDFC</t>
  </si>
  <si>
    <t>T002-51</t>
  </si>
  <si>
    <t>Teesta Spirit</t>
  </si>
  <si>
    <t>0030/1112</t>
  </si>
  <si>
    <t xml:space="preserve">Gotland </t>
  </si>
  <si>
    <t>0029/1112</t>
  </si>
  <si>
    <t>0028/1112</t>
  </si>
  <si>
    <t>Yusuke</t>
  </si>
  <si>
    <t>0027/1112</t>
  </si>
  <si>
    <t>250</t>
  </si>
  <si>
    <t>kiowa Spirit</t>
  </si>
  <si>
    <t>0026/1112</t>
  </si>
  <si>
    <t>0025/1112</t>
  </si>
  <si>
    <t>0024/1112</t>
  </si>
  <si>
    <t>Scotia</t>
  </si>
  <si>
    <t>0023/1112</t>
  </si>
  <si>
    <t>V145</t>
  </si>
  <si>
    <t>0022/1112</t>
  </si>
  <si>
    <t>antwerp</t>
  </si>
  <si>
    <t>0021/1112</t>
  </si>
  <si>
    <t>Singapore-China</t>
  </si>
  <si>
    <t>Front Splendor</t>
  </si>
  <si>
    <t>0020/1112</t>
  </si>
  <si>
    <t>JIA201102</t>
  </si>
  <si>
    <t>Jiaolong</t>
  </si>
  <si>
    <t>0019/1112</t>
  </si>
  <si>
    <t>Navig8001/1112</t>
  </si>
  <si>
    <t>Capt. Sameer</t>
  </si>
  <si>
    <t>4-11</t>
  </si>
  <si>
    <t>Miss Merilena</t>
  </si>
  <si>
    <t>Navig8001</t>
  </si>
  <si>
    <t>South Sabine Lghtrg</t>
  </si>
  <si>
    <t>Donald McBride</t>
  </si>
  <si>
    <t>2011-01</t>
  </si>
  <si>
    <t>Kim Jacob</t>
  </si>
  <si>
    <t>0018/1112</t>
  </si>
  <si>
    <t>MSK-0002-1112</t>
  </si>
  <si>
    <t>Gayer</t>
  </si>
  <si>
    <t>1058-03</t>
  </si>
  <si>
    <t>Bro Elliot</t>
  </si>
  <si>
    <t>0017/1112</t>
  </si>
  <si>
    <t>credited later by the bank</t>
  </si>
  <si>
    <t>Gloeresen</t>
  </si>
  <si>
    <t>1056-01</t>
  </si>
  <si>
    <t>Maersk Cameron</t>
  </si>
  <si>
    <t>0016/1112</t>
  </si>
  <si>
    <t xml:space="preserve">   TK0297</t>
  </si>
  <si>
    <t>0015/1112</t>
  </si>
  <si>
    <t xml:space="preserve">   TK0296</t>
  </si>
  <si>
    <t>0014/1112</t>
  </si>
  <si>
    <t xml:space="preserve">   TK0295</t>
  </si>
  <si>
    <t>0013/1112</t>
  </si>
  <si>
    <t xml:space="preserve">   TK0294</t>
  </si>
  <si>
    <t>Gotland Spirit</t>
  </si>
  <si>
    <t>0012/1112</t>
  </si>
  <si>
    <t xml:space="preserve">   TK0293</t>
  </si>
  <si>
    <t>Daryl</t>
  </si>
  <si>
    <t>0011/1112</t>
  </si>
  <si>
    <t xml:space="preserve">   TK0292</t>
  </si>
  <si>
    <t>Vitaly</t>
  </si>
  <si>
    <t>0010/1112</t>
  </si>
  <si>
    <t xml:space="preserve">   TK0291</t>
  </si>
  <si>
    <t>La Tashia</t>
  </si>
  <si>
    <t>74-02</t>
  </si>
  <si>
    <t>0009/1112</t>
  </si>
  <si>
    <t xml:space="preserve">   TK0290</t>
  </si>
  <si>
    <t>0008/1112</t>
  </si>
  <si>
    <t xml:space="preserve">   TK0289</t>
  </si>
  <si>
    <t>T002-49</t>
  </si>
  <si>
    <t>0007/1112</t>
  </si>
  <si>
    <t xml:space="preserve">   TK0288</t>
  </si>
  <si>
    <t>0006/1112</t>
  </si>
  <si>
    <t xml:space="preserve">   TK0287</t>
  </si>
  <si>
    <t>Pioneer Spirit</t>
  </si>
  <si>
    <t>0005/1112</t>
  </si>
  <si>
    <t xml:space="preserve">   TK0286</t>
  </si>
  <si>
    <t>053-2011</t>
  </si>
  <si>
    <t>0004/1112</t>
  </si>
  <si>
    <t xml:space="preserve">   TK0285</t>
  </si>
  <si>
    <t>0003/1112</t>
  </si>
  <si>
    <t xml:space="preserve">   TK0284</t>
  </si>
  <si>
    <t>Continental Spirit</t>
  </si>
  <si>
    <t>0002/1112</t>
  </si>
  <si>
    <t>This nuber should be 1st excel number of blank record</t>
  </si>
  <si>
    <r>
      <t xml:space="preserve">Make sure above </t>
    </r>
    <r>
      <rPr>
        <b/>
        <sz val="8"/>
        <color indexed="10"/>
        <rFont val="Arial"/>
        <family val="2"/>
      </rPr>
      <t>number is 2 if tracker is empty</t>
    </r>
    <r>
      <rPr>
        <sz val="8"/>
        <color indexed="10"/>
        <rFont val="Arial"/>
        <family val="2"/>
      </rPr>
      <t xml:space="preserve"> else </t>
    </r>
    <r>
      <rPr>
        <b/>
        <sz val="8"/>
        <color indexed="10"/>
        <rFont val="Arial"/>
        <family val="2"/>
      </rPr>
      <t>it should be last excel row number TO BE FILLED UP</t>
    </r>
  </si>
  <si>
    <t xml:space="preserve">   TK0283</t>
  </si>
  <si>
    <t>Samar Spirit</t>
  </si>
  <si>
    <t>0001/1112</t>
  </si>
  <si>
    <t>Front Line</t>
  </si>
  <si>
    <t>Frontline Corporate Services (London)</t>
  </si>
  <si>
    <t>10 Eastcheap</t>
  </si>
  <si>
    <t>EC3M 1AJ</t>
  </si>
  <si>
    <t>2756/1718</t>
  </si>
  <si>
    <t>ST.Croix</t>
  </si>
  <si>
    <t>Patricia</t>
  </si>
  <si>
    <t>TK64</t>
  </si>
  <si>
    <t>Akhilesh Kumar</t>
  </si>
  <si>
    <t>Elektra</t>
  </si>
  <si>
    <t>Coral Express</t>
  </si>
  <si>
    <t>Chembulk Westport</t>
  </si>
  <si>
    <t xml:space="preserve">Aqualegend </t>
  </si>
  <si>
    <t>67_AG045</t>
  </si>
  <si>
    <t>Desh Garima</t>
  </si>
  <si>
    <t>Dar Blend</t>
  </si>
  <si>
    <t>Marsa Bashayar</t>
  </si>
  <si>
    <t>STI San Telmo</t>
  </si>
  <si>
    <t>211</t>
  </si>
  <si>
    <t>201707</t>
  </si>
  <si>
    <t>Commander</t>
  </si>
  <si>
    <t>Minerva Kalypso</t>
  </si>
  <si>
    <t>British Cormorant</t>
  </si>
  <si>
    <t>HCB</t>
  </si>
  <si>
    <t>1708</t>
  </si>
  <si>
    <t>E.D Vrachatis</t>
  </si>
  <si>
    <t>Hellenic Tankers</t>
  </si>
  <si>
    <t>Altair</t>
  </si>
  <si>
    <t>256</t>
  </si>
  <si>
    <t>Chantal</t>
  </si>
  <si>
    <t>120P-127F</t>
  </si>
  <si>
    <t>Seaways Rubymar</t>
  </si>
  <si>
    <t xml:space="preserve">Gener8 Companion </t>
  </si>
  <si>
    <t>MTM Yangon</t>
  </si>
  <si>
    <t>2757/1718</t>
  </si>
  <si>
    <t>2758/1718</t>
  </si>
  <si>
    <t>2759/1718</t>
  </si>
  <si>
    <t>2760/1718</t>
  </si>
  <si>
    <t>2761/1718</t>
  </si>
  <si>
    <t>2762/1718</t>
  </si>
  <si>
    <t>2763/1718</t>
  </si>
  <si>
    <t>2764/1718</t>
  </si>
  <si>
    <t>2765/1718</t>
  </si>
  <si>
    <t>74,75,76,77,78,</t>
  </si>
  <si>
    <t>211,212</t>
  </si>
  <si>
    <t>58,60,61,62</t>
  </si>
  <si>
    <t>173,174,175</t>
  </si>
  <si>
    <t>17?10</t>
  </si>
  <si>
    <t>57,58,59</t>
  </si>
  <si>
    <t>2766/1718</t>
  </si>
  <si>
    <t>2767/1718</t>
  </si>
  <si>
    <t>2768/1718</t>
  </si>
  <si>
    <t>2769/1718</t>
  </si>
  <si>
    <t>2770/1718</t>
  </si>
  <si>
    <t>2771/1718</t>
  </si>
  <si>
    <t>2772/1718</t>
  </si>
  <si>
    <t>2773/1718</t>
  </si>
  <si>
    <t>2774/1718</t>
  </si>
  <si>
    <t>2775/1718</t>
  </si>
  <si>
    <t>2776/1718</t>
  </si>
  <si>
    <t>2777/1718</t>
  </si>
  <si>
    <t>2778/1718</t>
  </si>
  <si>
    <t>2779/1718</t>
  </si>
  <si>
    <t>2780/1718</t>
  </si>
  <si>
    <t>2781/1718</t>
  </si>
  <si>
    <t>2782/1718</t>
  </si>
  <si>
    <t>2783/1718</t>
  </si>
  <si>
    <t>2784/1718</t>
  </si>
  <si>
    <t>Longkue</t>
  </si>
  <si>
    <t>2785/1718</t>
  </si>
  <si>
    <t>2786/1718</t>
  </si>
  <si>
    <t>2787/1718</t>
  </si>
  <si>
    <t>2788/1718</t>
  </si>
  <si>
    <t>2789/1718</t>
  </si>
  <si>
    <t>2790/1718</t>
  </si>
  <si>
    <t>2791/1718</t>
  </si>
  <si>
    <t>2792/1718</t>
  </si>
  <si>
    <t>2793/1718</t>
  </si>
  <si>
    <t>2794/1718</t>
  </si>
  <si>
    <t>callao/La Pampilla</t>
  </si>
  <si>
    <t>2795/1718</t>
  </si>
  <si>
    <t>2796/1718</t>
  </si>
  <si>
    <t xml:space="preserve">Seaways Rubymar </t>
  </si>
  <si>
    <t>2797/1718</t>
  </si>
  <si>
    <t>2798/1718</t>
  </si>
  <si>
    <t>2799/1718</t>
  </si>
  <si>
    <t>2800/1718</t>
  </si>
  <si>
    <t>2801/1718</t>
  </si>
  <si>
    <t>2802/1718</t>
  </si>
  <si>
    <t xml:space="preserve">Tesoro </t>
  </si>
  <si>
    <t>Sriram Hari Sharma</t>
  </si>
  <si>
    <t>TK05</t>
  </si>
  <si>
    <t>Cape Baxely</t>
  </si>
  <si>
    <t xml:space="preserve">Giota Alevizou </t>
  </si>
  <si>
    <t xml:space="preserve">Aqualoyalty </t>
  </si>
  <si>
    <t>Jurica Siljic</t>
  </si>
  <si>
    <t>175</t>
  </si>
  <si>
    <t>TK78</t>
  </si>
  <si>
    <t>177</t>
  </si>
  <si>
    <t>Contest</t>
  </si>
  <si>
    <t>256B</t>
  </si>
  <si>
    <t>05_2017</t>
  </si>
  <si>
    <t>Shamrock</t>
  </si>
  <si>
    <t>214</t>
  </si>
  <si>
    <t xml:space="preserve">Goldengate Park </t>
  </si>
  <si>
    <t>Vinesh E. Bhosle</t>
  </si>
  <si>
    <t>Cabo Misaki</t>
  </si>
  <si>
    <t>Aqualegacy</t>
  </si>
  <si>
    <t>Jovita Velasco N</t>
  </si>
  <si>
    <t>178</t>
  </si>
  <si>
    <t>STI Donald</t>
  </si>
  <si>
    <t>Seaways jademar</t>
  </si>
  <si>
    <t>245-210</t>
  </si>
  <si>
    <t>201708</t>
  </si>
  <si>
    <t>SKS Spey</t>
  </si>
  <si>
    <t>Eleni</t>
  </si>
  <si>
    <t>Aquatravesia</t>
  </si>
  <si>
    <t>002 EV</t>
  </si>
  <si>
    <t>2803/1718</t>
  </si>
  <si>
    <t>2804/1718</t>
  </si>
  <si>
    <t>2805/1718</t>
  </si>
  <si>
    <t>2806/1718</t>
  </si>
  <si>
    <t>2807/1718</t>
  </si>
  <si>
    <t>2808/1718</t>
  </si>
  <si>
    <t>2809/1718</t>
  </si>
  <si>
    <t>2810/1718</t>
  </si>
  <si>
    <t>2811/1718</t>
  </si>
  <si>
    <t>2812/1718</t>
  </si>
  <si>
    <t>2813/1718</t>
  </si>
  <si>
    <t>2814/1718</t>
  </si>
  <si>
    <t>2815/1718</t>
  </si>
  <si>
    <t>2816/1718</t>
  </si>
  <si>
    <t>Pasgoula</t>
  </si>
  <si>
    <t>2817/1718</t>
  </si>
  <si>
    <t>2818/1718</t>
  </si>
  <si>
    <t>2819/1718</t>
  </si>
  <si>
    <t>2820/1718</t>
  </si>
  <si>
    <t>2821/1718</t>
  </si>
  <si>
    <t>2822/1718</t>
  </si>
  <si>
    <t>2823/1718</t>
  </si>
  <si>
    <t>2824/1718</t>
  </si>
  <si>
    <t>2825/1718</t>
  </si>
  <si>
    <t>Punta Gruesa</t>
  </si>
  <si>
    <t xml:space="preserve">Santo Tomas </t>
  </si>
  <si>
    <t>2826/1718</t>
  </si>
  <si>
    <t>2827/1718</t>
  </si>
  <si>
    <t>2828/1718</t>
  </si>
  <si>
    <t>2829/1718</t>
  </si>
  <si>
    <t>2830/1718</t>
  </si>
  <si>
    <t>2831/1718</t>
  </si>
  <si>
    <t>2832/1718</t>
  </si>
  <si>
    <t>2833/1718</t>
  </si>
  <si>
    <t>2834/1718</t>
  </si>
  <si>
    <t>2835/1718</t>
  </si>
  <si>
    <t>2836/1718</t>
  </si>
  <si>
    <t>2837/1718</t>
  </si>
  <si>
    <t>79,80,81</t>
  </si>
  <si>
    <t>37,39</t>
  </si>
  <si>
    <t>Skagen</t>
  </si>
  <si>
    <t>63,64,65</t>
  </si>
  <si>
    <t>173-179</t>
  </si>
  <si>
    <t>2838/1718</t>
  </si>
  <si>
    <t>2839/1718</t>
  </si>
  <si>
    <t>2840/1718</t>
  </si>
  <si>
    <t>2841/1718</t>
  </si>
  <si>
    <t>2842/1718</t>
  </si>
  <si>
    <t>Amuay way</t>
  </si>
  <si>
    <t>St Charls</t>
  </si>
  <si>
    <t>Elisalex Shulte</t>
  </si>
  <si>
    <t>Pedro Villena Ossa</t>
  </si>
  <si>
    <t xml:space="preserve">Cabo Fuji </t>
  </si>
  <si>
    <t>TK07</t>
  </si>
  <si>
    <t>121P-128F</t>
  </si>
  <si>
    <t>217</t>
  </si>
  <si>
    <t>Gunhild Kirk</t>
  </si>
  <si>
    <t>Lance Shen</t>
  </si>
  <si>
    <t>High Adventurer</t>
  </si>
  <si>
    <t>305025</t>
  </si>
  <si>
    <t>Paras Thukral</t>
  </si>
  <si>
    <t>Advantage Arrow</t>
  </si>
  <si>
    <t>Vineet Khara</t>
  </si>
  <si>
    <t>Matterhorn Spirit</t>
  </si>
  <si>
    <t>233</t>
  </si>
  <si>
    <t>Tenacity Venture</t>
  </si>
  <si>
    <t>Bobby Kenney</t>
  </si>
  <si>
    <t>LSSR Fuel Oil</t>
  </si>
  <si>
    <t>Stena Suede</t>
  </si>
  <si>
    <t>Gener8 Harriet G</t>
  </si>
  <si>
    <t>17011</t>
  </si>
  <si>
    <t>María Ignacia Cruz Moser</t>
  </si>
  <si>
    <t>201709</t>
  </si>
  <si>
    <t>17016</t>
  </si>
  <si>
    <t>British Tranquillity</t>
  </si>
  <si>
    <t>17014</t>
  </si>
  <si>
    <t xml:space="preserve">Elisalex Schulte </t>
  </si>
  <si>
    <t>175P-120F</t>
  </si>
  <si>
    <t>Capt. Alexander Dominik F</t>
  </si>
  <si>
    <t>1709</t>
  </si>
  <si>
    <t>Wisdom Venture</t>
  </si>
  <si>
    <t>NCC Sudair</t>
  </si>
  <si>
    <t>Cordemais</t>
  </si>
  <si>
    <t>Clearlake</t>
  </si>
  <si>
    <t>2843/1819</t>
  </si>
  <si>
    <t>2844/1819</t>
  </si>
  <si>
    <t>2845/1819</t>
  </si>
  <si>
    <t>2846/1819</t>
  </si>
  <si>
    <t>2847/1819</t>
  </si>
  <si>
    <t>Wilhemshaven</t>
  </si>
  <si>
    <t>2848/1819</t>
  </si>
  <si>
    <t>2849/1819</t>
  </si>
  <si>
    <t>83,84</t>
  </si>
  <si>
    <t>66,67,68</t>
  </si>
  <si>
    <t>180,181</t>
  </si>
  <si>
    <t>28,29</t>
  </si>
  <si>
    <t>217,218</t>
  </si>
  <si>
    <t>2850/1819</t>
  </si>
  <si>
    <t>2851/1819</t>
  </si>
  <si>
    <t>2852/1819</t>
  </si>
  <si>
    <t>2853/1819</t>
  </si>
  <si>
    <t>2854/1819</t>
  </si>
  <si>
    <t>2855/1819</t>
  </si>
  <si>
    <t>2856/1819</t>
  </si>
  <si>
    <t>Map Ta phut</t>
  </si>
  <si>
    <t>2857/1819</t>
  </si>
  <si>
    <t>2858/1819</t>
  </si>
  <si>
    <t>2859/1819</t>
  </si>
  <si>
    <t>2860/1819</t>
  </si>
  <si>
    <t>2861/1819</t>
  </si>
  <si>
    <t>2862/1819</t>
  </si>
  <si>
    <t>2863/1819</t>
  </si>
  <si>
    <t>2864/1819</t>
  </si>
  <si>
    <t>2865/1819</t>
  </si>
  <si>
    <t>2866/1819</t>
  </si>
  <si>
    <t>2867/1819</t>
  </si>
  <si>
    <t>2868/1819</t>
  </si>
  <si>
    <t>2869/1819</t>
  </si>
  <si>
    <t>2870/1819</t>
  </si>
  <si>
    <t>217,218,219</t>
  </si>
  <si>
    <t>180,181,182</t>
  </si>
  <si>
    <t>2871/1819</t>
  </si>
  <si>
    <t>2872/1819</t>
  </si>
  <si>
    <t>2873/1819</t>
  </si>
  <si>
    <t>2874/1819</t>
  </si>
  <si>
    <t>2875/1819</t>
  </si>
  <si>
    <t>67,68,69</t>
  </si>
  <si>
    <t>New Jersey</t>
  </si>
  <si>
    <t>Seaways Leyte</t>
  </si>
  <si>
    <t>2876/1819</t>
  </si>
  <si>
    <t>2877/1819</t>
  </si>
  <si>
    <t>2878/1819</t>
  </si>
  <si>
    <t>2879/1819</t>
  </si>
  <si>
    <t>2880/1819</t>
  </si>
  <si>
    <t>2881/1819</t>
  </si>
  <si>
    <t>2882/1819</t>
  </si>
  <si>
    <t>2883/1819</t>
  </si>
  <si>
    <t>2884/1819</t>
  </si>
  <si>
    <t>Hellenic Tankers Co. Ltd.</t>
  </si>
  <si>
    <t>349 Kifisias Avenue</t>
  </si>
  <si>
    <t>14561, Kifisia</t>
  </si>
  <si>
    <t>Athens, Greece</t>
  </si>
  <si>
    <t>2885/1819</t>
  </si>
  <si>
    <t>reminder 20Dec17</t>
  </si>
  <si>
    <t>Pennsauken</t>
  </si>
  <si>
    <t>paid</t>
  </si>
  <si>
    <t>2886/1819</t>
  </si>
  <si>
    <t>2887/1819</t>
  </si>
  <si>
    <t>LDC</t>
  </si>
  <si>
    <t>Louis dreyfus Company Freight Asia Pte. Ltd</t>
  </si>
  <si>
    <t xml:space="preserve">12 Marina Boulevard </t>
  </si>
  <si>
    <t>Marina Bay Financial Centre Tower 3 #33-03</t>
  </si>
  <si>
    <t>Singapore 018982</t>
  </si>
  <si>
    <t>2888/1819</t>
  </si>
  <si>
    <t>2889/1819</t>
  </si>
  <si>
    <t>2890/1819</t>
  </si>
  <si>
    <t>2891/1819</t>
  </si>
  <si>
    <t>2892/1819</t>
  </si>
  <si>
    <t>2893/1819</t>
  </si>
  <si>
    <t>2894/1819</t>
  </si>
  <si>
    <t>2895/1819</t>
  </si>
  <si>
    <t>2896/1819</t>
  </si>
  <si>
    <t>2897/1819</t>
  </si>
  <si>
    <t>2898/1819</t>
  </si>
  <si>
    <t>2899/1819</t>
  </si>
  <si>
    <t>2900/1819</t>
  </si>
  <si>
    <t>2901/1819</t>
  </si>
  <si>
    <t>2902/1819</t>
  </si>
  <si>
    <t>2903/1819</t>
  </si>
  <si>
    <t>2904/1819</t>
  </si>
  <si>
    <t>FSL Shanghai</t>
  </si>
  <si>
    <t>2905/1819</t>
  </si>
  <si>
    <t>2906/1819</t>
  </si>
  <si>
    <t>2907/1819</t>
  </si>
  <si>
    <t>2908/1819</t>
  </si>
  <si>
    <t>2909/1819</t>
  </si>
  <si>
    <t>2910/1819</t>
  </si>
  <si>
    <t>2911/1819</t>
  </si>
  <si>
    <t>2912/1819</t>
  </si>
  <si>
    <t>FSL Hong Kong</t>
  </si>
  <si>
    <t>43-1712</t>
  </si>
  <si>
    <t>2913/1819</t>
  </si>
  <si>
    <t>New Accord</t>
  </si>
  <si>
    <t>2914/1819</t>
  </si>
  <si>
    <t>TK81</t>
  </si>
  <si>
    <t>2915/1819</t>
  </si>
  <si>
    <t>2916/1819</t>
  </si>
  <si>
    <t>2917/1819</t>
  </si>
  <si>
    <t>2918/1819</t>
  </si>
  <si>
    <t>2919/1819</t>
  </si>
  <si>
    <t>2920/1819</t>
  </si>
  <si>
    <t>2921/1819</t>
  </si>
  <si>
    <t>2922/1819</t>
  </si>
  <si>
    <t>Seaways Samar</t>
  </si>
  <si>
    <t>PAL STS</t>
  </si>
  <si>
    <t>2923/1819</t>
  </si>
  <si>
    <t>2924/1819</t>
  </si>
  <si>
    <t>85,86</t>
  </si>
  <si>
    <t>2925/1819</t>
  </si>
  <si>
    <t>70,71</t>
  </si>
  <si>
    <t>2926/1819</t>
  </si>
  <si>
    <t>2927/1819</t>
  </si>
  <si>
    <t>183,184,185</t>
  </si>
  <si>
    <t>2928/1819</t>
  </si>
  <si>
    <t>221,222,223</t>
  </si>
  <si>
    <t>2929/1819</t>
  </si>
  <si>
    <t>GL007</t>
  </si>
  <si>
    <t>2930/1819</t>
  </si>
  <si>
    <t>2931/1819</t>
  </si>
  <si>
    <t>2932/1819</t>
  </si>
  <si>
    <t>1749</t>
  </si>
  <si>
    <t xml:space="preserve"> Houston</t>
  </si>
  <si>
    <t>2933/1819</t>
  </si>
  <si>
    <t xml:space="preserve">Victory Venture </t>
  </si>
  <si>
    <t>18001</t>
  </si>
  <si>
    <t>2934/1819</t>
  </si>
  <si>
    <t>39_17</t>
  </si>
  <si>
    <t>2935/1819</t>
  </si>
  <si>
    <t>2936/1819</t>
  </si>
  <si>
    <t>2937/1819</t>
  </si>
  <si>
    <t>2938/1819</t>
  </si>
  <si>
    <t xml:space="preserve"> Ast Sunshine</t>
  </si>
  <si>
    <t>201801</t>
  </si>
  <si>
    <t>2939/1819</t>
  </si>
  <si>
    <t>2940/1819</t>
  </si>
  <si>
    <t>2941/1819</t>
  </si>
  <si>
    <t>2942/1819</t>
  </si>
  <si>
    <t>2943/1819</t>
  </si>
  <si>
    <t>Stena Conquest</t>
  </si>
  <si>
    <t>2944/1819</t>
  </si>
  <si>
    <t>1801</t>
  </si>
  <si>
    <t>2945/1819</t>
  </si>
  <si>
    <t>2946/1819</t>
  </si>
  <si>
    <t>2947/1819</t>
  </si>
  <si>
    <t>2948/1819</t>
  </si>
  <si>
    <t>2949/1819</t>
  </si>
  <si>
    <t>Blue Power</t>
  </si>
  <si>
    <t>2950/1819</t>
  </si>
  <si>
    <t>TK15</t>
  </si>
  <si>
    <t>2951/1819</t>
  </si>
  <si>
    <t>2952/1819</t>
  </si>
  <si>
    <t>Yang Shan</t>
  </si>
  <si>
    <t>2953/1819</t>
  </si>
  <si>
    <t>2954/1819</t>
  </si>
  <si>
    <t>2955/1819</t>
  </si>
  <si>
    <t xml:space="preserve"> Aruba</t>
  </si>
  <si>
    <t>2956/1819</t>
  </si>
  <si>
    <t>2957/1819</t>
  </si>
  <si>
    <t>2958/1819</t>
  </si>
  <si>
    <t>2959/1819</t>
  </si>
  <si>
    <t xml:space="preserve">Emerald Spirit </t>
  </si>
  <si>
    <t>2960/1819</t>
  </si>
  <si>
    <t>2961/1819</t>
  </si>
  <si>
    <t>CMS009</t>
  </si>
  <si>
    <t>2962/1819</t>
  </si>
  <si>
    <t>117P-126F</t>
  </si>
  <si>
    <t>2963/1819</t>
  </si>
  <si>
    <t>033_136</t>
  </si>
  <si>
    <t>2964/1819</t>
  </si>
  <si>
    <t>Yasa Golden Horn</t>
  </si>
  <si>
    <t>2965/1819</t>
  </si>
  <si>
    <t>2966/1819</t>
  </si>
  <si>
    <t>224,225,226,227</t>
  </si>
  <si>
    <t>2967/1819</t>
  </si>
  <si>
    <t>11,12,13</t>
  </si>
  <si>
    <t>2968/1819</t>
  </si>
  <si>
    <t>Elisasex Schulte</t>
  </si>
  <si>
    <t>74,75,76</t>
  </si>
  <si>
    <t>Grangemouth</t>
  </si>
  <si>
    <t>2969/1819</t>
  </si>
  <si>
    <t>186,187,188,189,190</t>
  </si>
  <si>
    <t>Portland</t>
  </si>
  <si>
    <t>2970/1819</t>
  </si>
  <si>
    <t>87,88,89,90</t>
  </si>
  <si>
    <t>2971/1819</t>
  </si>
  <si>
    <t>06_2017</t>
  </si>
  <si>
    <t>2972/1819</t>
  </si>
  <si>
    <t>2973/1819</t>
  </si>
  <si>
    <t>2974/1819</t>
  </si>
  <si>
    <t>2975/1819</t>
  </si>
  <si>
    <t>2976/1819</t>
  </si>
  <si>
    <t>2977/1819</t>
  </si>
  <si>
    <t>Ads Oslo</t>
  </si>
  <si>
    <t>2978/1819</t>
  </si>
  <si>
    <t>Jag Lavanya</t>
  </si>
  <si>
    <t>5049027</t>
  </si>
  <si>
    <t>2979/1819</t>
  </si>
  <si>
    <t>Front Crown</t>
  </si>
  <si>
    <t>2980/1819</t>
  </si>
  <si>
    <t>2981/1819</t>
  </si>
  <si>
    <t>Puerto Moin</t>
  </si>
  <si>
    <t>2982/1819</t>
  </si>
  <si>
    <t>201802</t>
  </si>
  <si>
    <t>2983/1819</t>
  </si>
  <si>
    <t>2984/1819</t>
  </si>
  <si>
    <t>Nord Oceania</t>
  </si>
  <si>
    <t>2985/1819</t>
  </si>
  <si>
    <t>Wisby Atlantic</t>
  </si>
  <si>
    <t>Stena WECO(6and Up)</t>
  </si>
  <si>
    <t>2986/1819</t>
  </si>
  <si>
    <t>STI Esles II</t>
  </si>
  <si>
    <t>2987/1819</t>
  </si>
  <si>
    <t>2988/1819</t>
  </si>
  <si>
    <t>Wisby Pacific</t>
  </si>
  <si>
    <t>2989/1819</t>
  </si>
  <si>
    <t>British Resource</t>
  </si>
  <si>
    <t>2990/1819</t>
  </si>
  <si>
    <t>2991/1819</t>
  </si>
  <si>
    <t>Hellas Calafia</t>
  </si>
  <si>
    <t>Meng Fai Lam</t>
  </si>
  <si>
    <t>2992/1819</t>
  </si>
  <si>
    <t>Marex Express</t>
  </si>
  <si>
    <t>Zeebrugee</t>
  </si>
  <si>
    <t>2993/1819</t>
  </si>
  <si>
    <t>69_AG047</t>
  </si>
  <si>
    <t>Nagasaki</t>
  </si>
  <si>
    <t>2994/1819</t>
  </si>
  <si>
    <t>Goldengate Park</t>
  </si>
  <si>
    <t>Sebastian Vega</t>
  </si>
  <si>
    <t>2995/1819</t>
  </si>
  <si>
    <t>Aqualoyalty</t>
  </si>
  <si>
    <t>2996/1819</t>
  </si>
  <si>
    <t>Seaways Pearlmar</t>
  </si>
  <si>
    <t>259</t>
  </si>
  <si>
    <t>2997/1819</t>
  </si>
  <si>
    <t>CMS010</t>
  </si>
  <si>
    <t>2998/1819</t>
  </si>
  <si>
    <t>2999/1819</t>
  </si>
  <si>
    <t>122-129F</t>
  </si>
  <si>
    <t>3000/1819</t>
  </si>
  <si>
    <t>3001/1819</t>
  </si>
  <si>
    <t>3002/1819</t>
  </si>
  <si>
    <t>3003/1819</t>
  </si>
  <si>
    <t>3004/1819</t>
  </si>
  <si>
    <t>3005/1819</t>
  </si>
  <si>
    <t>3006/1819</t>
  </si>
  <si>
    <t>Pardeep</t>
  </si>
  <si>
    <t>3007/1819</t>
  </si>
  <si>
    <t>3008/1819</t>
  </si>
  <si>
    <t>Pyeongteak</t>
  </si>
  <si>
    <t>3009/1819</t>
  </si>
  <si>
    <t>Nordic Brasilia</t>
  </si>
  <si>
    <t>3010/1819</t>
  </si>
  <si>
    <t>3011/1819</t>
  </si>
  <si>
    <t>V69</t>
  </si>
  <si>
    <t>3012/1819</t>
  </si>
  <si>
    <t>3013/1819</t>
  </si>
  <si>
    <t>New Award</t>
  </si>
  <si>
    <t>3014/1819</t>
  </si>
  <si>
    <t>3015/1819</t>
  </si>
  <si>
    <t>3016/1819</t>
  </si>
  <si>
    <t>228,229,230,231</t>
  </si>
  <si>
    <t>3017/1819</t>
  </si>
  <si>
    <t>192,194,195</t>
  </si>
  <si>
    <t>3018/1819</t>
  </si>
  <si>
    <t>77,78,79</t>
  </si>
  <si>
    <t>3019/1819</t>
  </si>
  <si>
    <t>92,93,94</t>
  </si>
  <si>
    <t>3020/1819</t>
  </si>
  <si>
    <t>15,17</t>
  </si>
  <si>
    <t>3021/1819</t>
  </si>
  <si>
    <t>Desert Rose</t>
  </si>
  <si>
    <t>Tauseef Khan</t>
  </si>
  <si>
    <t>3022/1819</t>
  </si>
  <si>
    <t>Persepolis</t>
  </si>
  <si>
    <t>3023/1819</t>
  </si>
  <si>
    <t>3024/1819</t>
  </si>
  <si>
    <t>V06</t>
  </si>
  <si>
    <t xml:space="preserve"> St.Eustatius</t>
  </si>
  <si>
    <t>3025/1819</t>
  </si>
  <si>
    <t>Maria Bottiglieri</t>
  </si>
  <si>
    <t>3026/1819</t>
  </si>
  <si>
    <t>3027/1819</t>
  </si>
  <si>
    <t>18002</t>
  </si>
  <si>
    <t>3028/1819</t>
  </si>
  <si>
    <t>3029/1819</t>
  </si>
  <si>
    <t>3030/1819</t>
  </si>
  <si>
    <t>3031/1819</t>
  </si>
  <si>
    <t>3032/1819</t>
  </si>
  <si>
    <t>Serene Sea</t>
  </si>
  <si>
    <t>Josh Myers</t>
  </si>
  <si>
    <t>3033/1819</t>
  </si>
  <si>
    <t>201803</t>
  </si>
  <si>
    <t>St.Croix</t>
  </si>
  <si>
    <t>3034/1819</t>
  </si>
  <si>
    <t>3035/1819</t>
  </si>
  <si>
    <t>Atlantic Journey</t>
  </si>
  <si>
    <t>3036/1819</t>
  </si>
  <si>
    <t>3037/1819</t>
  </si>
  <si>
    <t>3038/1819</t>
  </si>
  <si>
    <t>3039/1819</t>
  </si>
  <si>
    <t>Jose Ignacio Salamanca</t>
  </si>
  <si>
    <t>3040/1819</t>
  </si>
  <si>
    <t>95,96,97</t>
  </si>
  <si>
    <t>3041/1819</t>
  </si>
  <si>
    <t>197,198,199</t>
  </si>
  <si>
    <t>3042/1819</t>
  </si>
  <si>
    <t>80,81,82,83</t>
  </si>
  <si>
    <t>3043/1819</t>
  </si>
  <si>
    <t>232,233,234,235</t>
  </si>
  <si>
    <t>3044/1819</t>
  </si>
  <si>
    <t>18,19,20,22</t>
  </si>
  <si>
    <t>3045/1819</t>
  </si>
  <si>
    <t>3046/1819</t>
  </si>
  <si>
    <t>3047/1819</t>
  </si>
  <si>
    <t>3048/1819</t>
  </si>
  <si>
    <t>3049/1819</t>
  </si>
  <si>
    <t>Qingdoa</t>
  </si>
  <si>
    <t>3050/1819</t>
  </si>
  <si>
    <t>3051/1819</t>
  </si>
  <si>
    <t>3052/1819</t>
  </si>
  <si>
    <t>Tokyo Spirit</t>
  </si>
  <si>
    <t>3053/1819</t>
  </si>
  <si>
    <t>Atlanic Dawn</t>
  </si>
  <si>
    <t>3054/1819</t>
  </si>
  <si>
    <t>3055/1819</t>
  </si>
  <si>
    <t>3056/1819</t>
  </si>
  <si>
    <t>3057/1819</t>
  </si>
  <si>
    <t>3058/1819</t>
  </si>
  <si>
    <t>Lian Xi Hu</t>
  </si>
  <si>
    <t>3059/1819</t>
  </si>
  <si>
    <t>Desert Mariner</t>
  </si>
  <si>
    <t>V1</t>
  </si>
  <si>
    <t>3060/1819</t>
  </si>
  <si>
    <t>3061/1819</t>
  </si>
  <si>
    <t>3062/1819</t>
  </si>
  <si>
    <t>RS Aurora</t>
  </si>
  <si>
    <t>3063/1819</t>
  </si>
  <si>
    <t>3064/1819</t>
  </si>
  <si>
    <t>3065/1819</t>
  </si>
  <si>
    <t>Maersk Cancun</t>
  </si>
  <si>
    <t>3066/1819</t>
  </si>
  <si>
    <t>3067/1819</t>
  </si>
  <si>
    <t>3068/1819</t>
  </si>
  <si>
    <t>3069/1819</t>
  </si>
  <si>
    <t>3070/1819</t>
  </si>
  <si>
    <t>3071/1819</t>
  </si>
  <si>
    <t>3072/1819</t>
  </si>
  <si>
    <t>Tahoe Spirt</t>
  </si>
  <si>
    <t>3073/1819</t>
  </si>
  <si>
    <t>Tarrangona</t>
  </si>
  <si>
    <t>3074/1819</t>
  </si>
  <si>
    <t>3075/1819</t>
  </si>
  <si>
    <t>Barber'spoint</t>
  </si>
  <si>
    <t>3076/1819</t>
  </si>
  <si>
    <t>143</t>
  </si>
  <si>
    <t>3077/1819</t>
  </si>
  <si>
    <t>Soo Pei</t>
  </si>
  <si>
    <t>3078/1819</t>
  </si>
  <si>
    <t>3079/1819</t>
  </si>
  <si>
    <t>3080/1819</t>
  </si>
  <si>
    <t>Batu Pahat</t>
  </si>
  <si>
    <t>3081/1819</t>
  </si>
  <si>
    <t>Pichincha</t>
  </si>
  <si>
    <t>Cherrypoint</t>
  </si>
  <si>
    <t>3082/1819</t>
  </si>
  <si>
    <t>3083/1819</t>
  </si>
  <si>
    <t>3084/1819</t>
  </si>
  <si>
    <t>123P-130F</t>
  </si>
  <si>
    <t>3085/1819</t>
  </si>
  <si>
    <t>Seaways Goldmar</t>
  </si>
  <si>
    <t>3086/1819</t>
  </si>
  <si>
    <t>035-138</t>
  </si>
  <si>
    <t>Panama</t>
  </si>
  <si>
    <t>3087/1819</t>
  </si>
  <si>
    <t>3088/1819</t>
  </si>
  <si>
    <t>3089/1819</t>
  </si>
  <si>
    <t>Lake charles</t>
  </si>
  <si>
    <t>3090/1819</t>
  </si>
  <si>
    <t>3091/1819</t>
  </si>
  <si>
    <t>14P-114F</t>
  </si>
  <si>
    <t>Loop terminal</t>
  </si>
  <si>
    <t>3092/1819</t>
  </si>
  <si>
    <t>3093/1819</t>
  </si>
  <si>
    <t>98,99,100,101</t>
  </si>
  <si>
    <t>3094/1819</t>
  </si>
  <si>
    <t>84,85,86,87</t>
  </si>
  <si>
    <t>3095/1819</t>
  </si>
  <si>
    <t>200,201,202,203</t>
  </si>
  <si>
    <t>3096/1819</t>
  </si>
  <si>
    <t>236,236IDC,237,237IDC</t>
  </si>
  <si>
    <t>3097/1819</t>
  </si>
  <si>
    <t>18003</t>
  </si>
  <si>
    <t>Mary Cheah</t>
  </si>
  <si>
    <t>3098/1819</t>
  </si>
  <si>
    <t>MTM Manila</t>
  </si>
  <si>
    <t>3099/1819</t>
  </si>
  <si>
    <t>Stena Imperator</t>
  </si>
  <si>
    <t>V1-1802</t>
  </si>
  <si>
    <t>3100/1819</t>
  </si>
  <si>
    <t>16381</t>
  </si>
  <si>
    <t>Julieta G. Diaz</t>
  </si>
  <si>
    <t>3101/1819</t>
  </si>
  <si>
    <t>Nectar Sea</t>
  </si>
  <si>
    <t>3102/1819</t>
  </si>
  <si>
    <t>201804</t>
  </si>
  <si>
    <t>Longbeach</t>
  </si>
  <si>
    <t>3103/1819</t>
  </si>
  <si>
    <t>Nis Otsman</t>
  </si>
  <si>
    <t>3104/1819</t>
  </si>
  <si>
    <t>Maetiga</t>
  </si>
  <si>
    <t>1802</t>
  </si>
  <si>
    <t>3105/1819</t>
  </si>
  <si>
    <t>Baker Spirit</t>
  </si>
  <si>
    <t>Anna Zigure</t>
  </si>
  <si>
    <t>Tanjung Pelpas</t>
  </si>
  <si>
    <t>3106/1819</t>
  </si>
  <si>
    <t>3107/1819</t>
  </si>
  <si>
    <t>3108/1819</t>
  </si>
  <si>
    <t>Tanjung Langsat</t>
  </si>
  <si>
    <t>3109/1819</t>
  </si>
  <si>
    <t>3110/1819</t>
  </si>
  <si>
    <t>TK007</t>
  </si>
  <si>
    <t>3111/1819</t>
  </si>
  <si>
    <t>3112/1819</t>
  </si>
  <si>
    <t>3113/1819</t>
  </si>
  <si>
    <t>3114/1819</t>
  </si>
  <si>
    <t>3115/1819</t>
  </si>
  <si>
    <t>Zhaushan</t>
  </si>
  <si>
    <t>3116/1819</t>
  </si>
  <si>
    <t>3117/1819</t>
  </si>
  <si>
    <t>3118/1819</t>
  </si>
  <si>
    <t>J.Manoharan</t>
  </si>
  <si>
    <t>3119/1819</t>
  </si>
  <si>
    <t>3120/1819</t>
  </si>
  <si>
    <t>Jonathan Kay</t>
  </si>
  <si>
    <t>3121/1819</t>
  </si>
  <si>
    <t>3122/1819</t>
  </si>
  <si>
    <t>Lincoln Park</t>
  </si>
  <si>
    <t>Barranquilla</t>
  </si>
  <si>
    <t>3123/1819</t>
  </si>
  <si>
    <t>Albatros Trader</t>
  </si>
  <si>
    <t>3124/1819</t>
  </si>
  <si>
    <t>124P-131F</t>
  </si>
  <si>
    <t>3125/1819</t>
  </si>
  <si>
    <t>Aquapuelche</t>
  </si>
  <si>
    <t>3126/1819</t>
  </si>
  <si>
    <t>Seleco</t>
  </si>
  <si>
    <t>16P-116F</t>
  </si>
  <si>
    <t xml:space="preserve"> Pennsauken</t>
  </si>
  <si>
    <t>3127/1819</t>
  </si>
  <si>
    <t>3128/1819</t>
  </si>
  <si>
    <t>102,103,104,105</t>
  </si>
  <si>
    <t>Norrkoping</t>
  </si>
  <si>
    <t>3129/1819</t>
  </si>
  <si>
    <t>88,89,90</t>
  </si>
  <si>
    <t>3130/1819</t>
  </si>
  <si>
    <t>3131/1819</t>
  </si>
  <si>
    <t>NCC Shams</t>
  </si>
  <si>
    <t>Cecile Pierdet</t>
  </si>
  <si>
    <t>183</t>
  </si>
  <si>
    <t>184</t>
  </si>
  <si>
    <t>Puerto Jose</t>
  </si>
  <si>
    <t>186</t>
  </si>
  <si>
    <t xml:space="preserve">Navig8 </t>
  </si>
  <si>
    <t>Etame CO</t>
  </si>
  <si>
    <t>STI Jatdins</t>
  </si>
  <si>
    <t>87,88,89</t>
  </si>
  <si>
    <t>11,12</t>
  </si>
  <si>
    <t>186,187,188</t>
  </si>
  <si>
    <t>Skikda,Algeria</t>
  </si>
  <si>
    <t>74,75</t>
  </si>
  <si>
    <t>189</t>
  </si>
  <si>
    <t>228</t>
  </si>
  <si>
    <t>230</t>
  </si>
  <si>
    <t>Advantage Award</t>
  </si>
  <si>
    <t>Tauber Oil</t>
  </si>
  <si>
    <t>194</t>
  </si>
  <si>
    <t>232</t>
  </si>
  <si>
    <t>234</t>
  </si>
  <si>
    <t>1803</t>
  </si>
  <si>
    <t>Diamond S Shipping </t>
  </si>
  <si>
    <t>Punta Gruesai</t>
  </si>
  <si>
    <t>Hellas Marianna</t>
  </si>
  <si>
    <t>236</t>
  </si>
  <si>
    <t>Navig8 pool inc</t>
  </si>
  <si>
    <t>236IDC</t>
  </si>
  <si>
    <t>100</t>
  </si>
  <si>
    <t>Koch Shipping</t>
  </si>
  <si>
    <t>237</t>
  </si>
  <si>
    <t>Navig8 Universe</t>
  </si>
  <si>
    <t>Navig8 Chemicals</t>
  </si>
  <si>
    <t>03_18</t>
  </si>
  <si>
    <t>11 _2018</t>
  </si>
  <si>
    <t>238</t>
  </si>
  <si>
    <t xml:space="preserve">Aframax Reveria </t>
  </si>
  <si>
    <t>2018_02</t>
  </si>
  <si>
    <t>Stena Weco Excellence</t>
  </si>
  <si>
    <t>1804</t>
  </si>
  <si>
    <t>NS Concord</t>
  </si>
  <si>
    <t>201807</t>
  </si>
  <si>
    <t xml:space="preserve">Sara Westerberg </t>
  </si>
  <si>
    <t>Explorer Spirit</t>
  </si>
  <si>
    <t>Eugenio.Ferrero</t>
  </si>
  <si>
    <t>2018-05</t>
  </si>
  <si>
    <t>Brentholmen</t>
  </si>
  <si>
    <t>Glorycrown</t>
  </si>
  <si>
    <t>Khaleed Mahmood</t>
  </si>
  <si>
    <t>Zaruma</t>
  </si>
  <si>
    <t>61_CA_128 F</t>
  </si>
  <si>
    <t>Tania Regalado G.</t>
  </si>
  <si>
    <t>Port Said</t>
  </si>
  <si>
    <t>1805</t>
  </si>
  <si>
    <t>Ho Yi Chuen</t>
  </si>
  <si>
    <t>238,239</t>
  </si>
  <si>
    <t xml:space="preserve">MT. Everest </t>
  </si>
  <si>
    <t>invoice made in INR tracker</t>
  </si>
  <si>
    <t>cacelled</t>
  </si>
  <si>
    <t>Rabigh</t>
  </si>
  <si>
    <t>Atlantic Marble</t>
  </si>
  <si>
    <t xml:space="preserve">British Reliance </t>
  </si>
  <si>
    <t>18006</t>
  </si>
  <si>
    <t>Prabhu Singh</t>
  </si>
  <si>
    <t xml:space="preserve">Andes </t>
  </si>
  <si>
    <t>Blue Pride</t>
  </si>
  <si>
    <t>Viesturs.Zuika</t>
  </si>
  <si>
    <t>Monteral Spirit</t>
  </si>
  <si>
    <t xml:space="preserve">Andrew Turner </t>
  </si>
  <si>
    <t xml:space="preserve">High lander </t>
  </si>
  <si>
    <t>Almi Galaxy</t>
  </si>
  <si>
    <t>Manolates</t>
  </si>
  <si>
    <t>3132/1819</t>
  </si>
  <si>
    <t>3133/1819</t>
  </si>
  <si>
    <t>3134/1819</t>
  </si>
  <si>
    <t>3135/1819</t>
  </si>
  <si>
    <t>3136/1819</t>
  </si>
  <si>
    <t>3137/1819</t>
  </si>
  <si>
    <t>3138/1819</t>
  </si>
  <si>
    <t>3139/1819</t>
  </si>
  <si>
    <t>3140/1819</t>
  </si>
  <si>
    <t>3141/1819</t>
  </si>
  <si>
    <t>3142/1819</t>
  </si>
  <si>
    <t>3143/1819</t>
  </si>
  <si>
    <t>3144/1819</t>
  </si>
  <si>
    <t>3145/1819</t>
  </si>
  <si>
    <t>3146/1819</t>
  </si>
  <si>
    <t>3147/1819</t>
  </si>
  <si>
    <t>3148/1819</t>
  </si>
  <si>
    <t>3149/1819</t>
  </si>
  <si>
    <t>3150/1819</t>
  </si>
  <si>
    <t>3151/1819</t>
  </si>
  <si>
    <t>3152/1819</t>
  </si>
  <si>
    <t>240,241,242</t>
  </si>
  <si>
    <t>49,50,51</t>
  </si>
  <si>
    <t>106,107,108,109</t>
  </si>
  <si>
    <t>208,209,210,211</t>
  </si>
  <si>
    <t>91,92,93</t>
  </si>
  <si>
    <t>3153/1819</t>
  </si>
  <si>
    <t>3154/1819</t>
  </si>
  <si>
    <t>3155/1819</t>
  </si>
  <si>
    <t>3156/1819</t>
  </si>
  <si>
    <t>3157/1819</t>
  </si>
  <si>
    <t>Corpuschristi</t>
  </si>
  <si>
    <t>Nangbo</t>
  </si>
  <si>
    <t xml:space="preserve">Maya </t>
  </si>
  <si>
    <t xml:space="preserve"> 185P-130F</t>
  </si>
  <si>
    <t>Alex Cerrie</t>
  </si>
  <si>
    <t>Soo Pie</t>
  </si>
  <si>
    <t> Juan Carlos Villarroel</t>
  </si>
  <si>
    <t>212</t>
  </si>
  <si>
    <t>Marvin Independence</t>
  </si>
  <si>
    <t>Seaways leyte</t>
  </si>
  <si>
    <t>Antipolis</t>
  </si>
  <si>
    <t>244</t>
  </si>
  <si>
    <t>129</t>
  </si>
  <si>
    <t>18012</t>
  </si>
  <si>
    <t>Neapolis</t>
  </si>
  <si>
    <t>Amelia Seah</t>
  </si>
  <si>
    <t>Nepolis</t>
  </si>
  <si>
    <t xml:space="preserve">Marvin Confidence </t>
  </si>
  <si>
    <t>Navig8 Tourmaline</t>
  </si>
  <si>
    <t>v02</t>
  </si>
  <si>
    <t>Huizhou</t>
  </si>
  <si>
    <t>Nederland</t>
  </si>
  <si>
    <t>3158/1819</t>
  </si>
  <si>
    <t>3159/1819</t>
  </si>
  <si>
    <t>3160/1819</t>
  </si>
  <si>
    <t>3161/1819</t>
  </si>
  <si>
    <t>3162/1819</t>
  </si>
  <si>
    <t>3163/1819</t>
  </si>
  <si>
    <t>3164/1819</t>
  </si>
  <si>
    <t>3165/1819</t>
  </si>
  <si>
    <t>3166/1819</t>
  </si>
  <si>
    <t>3167/1819</t>
  </si>
  <si>
    <t>3168/1819</t>
  </si>
  <si>
    <t>3169/1819</t>
  </si>
  <si>
    <t>3170/1819</t>
  </si>
  <si>
    <t>3171/1819</t>
  </si>
  <si>
    <t>3172/1819</t>
  </si>
  <si>
    <t>3173/1819</t>
  </si>
  <si>
    <t>3174/1819</t>
  </si>
  <si>
    <t>3175/1819</t>
  </si>
  <si>
    <t>3176/1819</t>
  </si>
  <si>
    <t>3177/1819</t>
  </si>
  <si>
    <t>3178/1819</t>
  </si>
  <si>
    <t>3179/1819</t>
  </si>
  <si>
    <t>3180/1819</t>
  </si>
  <si>
    <t>3181/1819</t>
  </si>
  <si>
    <t>3182/1819</t>
  </si>
  <si>
    <t>3183/1819</t>
  </si>
  <si>
    <t>3184/1819</t>
  </si>
  <si>
    <t>3185/1819</t>
  </si>
  <si>
    <t>3186/1819</t>
  </si>
  <si>
    <t>test</t>
  </si>
  <si>
    <t>Heating Invoices Manager (HIM 2019)</t>
  </si>
  <si>
    <t>220</t>
  </si>
  <si>
    <t>53,54,55</t>
  </si>
  <si>
    <t>212,213,214,215</t>
  </si>
  <si>
    <t>110,111</t>
  </si>
  <si>
    <t>243,244,245</t>
  </si>
  <si>
    <t>3187/1819</t>
  </si>
  <si>
    <t>3188/1819</t>
  </si>
  <si>
    <t>3189/1819</t>
  </si>
  <si>
    <t>3190/1819</t>
  </si>
  <si>
    <t>3191/1819</t>
  </si>
  <si>
    <t>Chalmette, US</t>
  </si>
  <si>
    <t>Savannnah</t>
  </si>
  <si>
    <t>Malaysia</t>
  </si>
  <si>
    <t>AfraOak</t>
  </si>
  <si>
    <t>Marvin Faith</t>
  </si>
  <si>
    <t>Nordic Space</t>
  </si>
  <si>
    <t>CSK Valiant</t>
  </si>
  <si>
    <t>Tan Tech Poh</t>
  </si>
  <si>
    <t xml:space="preserve">Patea </t>
  </si>
  <si>
    <t>18521</t>
  </si>
  <si>
    <t>SKS Sprey</t>
  </si>
  <si>
    <t>Christopher Alcock</t>
  </si>
  <si>
    <t>03A</t>
  </si>
  <si>
    <t>Valerie Grace Leong</t>
  </si>
  <si>
    <t>Miguel Barria V.</t>
  </si>
  <si>
    <t xml:space="preserve">Kerala </t>
  </si>
  <si>
    <t>Aquasurazo</t>
  </si>
  <si>
    <t>Soo pei</t>
  </si>
  <si>
    <t>St.Michaelis</t>
  </si>
  <si>
    <t>Atlanta Spirit</t>
  </si>
  <si>
    <t>Maria</t>
  </si>
  <si>
    <t>039-142</t>
  </si>
  <si>
    <t>Juan Carlos Villarroel</t>
  </si>
  <si>
    <t xml:space="preserve">Marjorie K </t>
  </si>
  <si>
    <t>1806</t>
  </si>
  <si>
    <t>Guy Gavshon</t>
  </si>
  <si>
    <t>Pantagonia</t>
  </si>
  <si>
    <t>Nicopolis</t>
  </si>
  <si>
    <t>Fernando Giler V.</t>
  </si>
  <si>
    <t>Annemie Bryssinck</t>
  </si>
  <si>
    <t>v8</t>
  </si>
  <si>
    <t>Chris O Connor</t>
  </si>
  <si>
    <t>3192/1819</t>
  </si>
  <si>
    <t>3193/1819</t>
  </si>
  <si>
    <t>3194/1819</t>
  </si>
  <si>
    <t>3195/1819</t>
  </si>
  <si>
    <t>3196/1819</t>
  </si>
  <si>
    <t>3197/1819</t>
  </si>
  <si>
    <t>2018-01</t>
  </si>
  <si>
    <t>Beunaventurra</t>
  </si>
  <si>
    <t>Mejillones</t>
  </si>
  <si>
    <t>186P-131F</t>
  </si>
  <si>
    <t>05_18</t>
  </si>
  <si>
    <t>127P-134F</t>
  </si>
  <si>
    <t>1805_48</t>
  </si>
  <si>
    <t>3198/1819</t>
  </si>
  <si>
    <t>3199/1819</t>
  </si>
  <si>
    <t>3200/1819</t>
  </si>
  <si>
    <t>3201/1819</t>
  </si>
  <si>
    <t>3202/1819</t>
  </si>
  <si>
    <t>3203/1819</t>
  </si>
  <si>
    <t>3204/1819</t>
  </si>
  <si>
    <t>3205/1819</t>
  </si>
  <si>
    <t>3206/1819</t>
  </si>
  <si>
    <t>3207/1819</t>
  </si>
  <si>
    <t>3208/1819</t>
  </si>
  <si>
    <t>3209/1819</t>
  </si>
  <si>
    <t>3210/1819</t>
  </si>
  <si>
    <t>3211/1819</t>
  </si>
  <si>
    <t>56,57,58</t>
  </si>
  <si>
    <t>98,99,100</t>
  </si>
  <si>
    <t>216,217</t>
  </si>
  <si>
    <t>36,37</t>
  </si>
  <si>
    <t>112,113,114</t>
  </si>
  <si>
    <t>246,247,248,248B</t>
  </si>
  <si>
    <t>3212/1819</t>
  </si>
  <si>
    <t>3213/1819</t>
  </si>
  <si>
    <t>3214/1819</t>
  </si>
  <si>
    <t>3215/1819</t>
  </si>
  <si>
    <t>3216/1819</t>
  </si>
  <si>
    <t>3217/1819</t>
  </si>
  <si>
    <t>18007</t>
  </si>
  <si>
    <t>Tyler Tay</t>
  </si>
  <si>
    <t>Navig8 Chemical</t>
  </si>
  <si>
    <t xml:space="preserve">Pacific Treasures </t>
  </si>
  <si>
    <t>Mathew Joseph</t>
  </si>
  <si>
    <t xml:space="preserve"> Nord Valorous</t>
  </si>
  <si>
    <t xml:space="preserve">Patagonia </t>
  </si>
  <si>
    <t xml:space="preserve">Hellas Margarita </t>
  </si>
  <si>
    <t>Alvin Teng</t>
  </si>
  <si>
    <t>201805</t>
  </si>
  <si>
    <t>Nils Otsman</t>
  </si>
  <si>
    <t>Joaquín Ramírez C</t>
  </si>
  <si>
    <t xml:space="preserve">TRF Mongstad </t>
  </si>
  <si>
    <t xml:space="preserve"> 05 </t>
  </si>
  <si>
    <t>Sonangol Maiombe</t>
  </si>
  <si>
    <t>Vestholmen</t>
  </si>
  <si>
    <t xml:space="preserve">Ghetty Bottiglieri </t>
  </si>
  <si>
    <t>Elandra Redwood</t>
  </si>
  <si>
    <t>Ho Yichuen</t>
  </si>
  <si>
    <t>Fos Da Vinci</t>
  </si>
  <si>
    <t>Charlie Thomas</t>
  </si>
  <si>
    <t>Sashi Yadav</t>
  </si>
  <si>
    <t xml:space="preserve">Navig8 Ammolite </t>
  </si>
  <si>
    <t>Cabo San Antonio</t>
  </si>
  <si>
    <t xml:space="preserve">ST.Nikolai </t>
  </si>
  <si>
    <t>Stena Surprise</t>
  </si>
  <si>
    <t>1808</t>
  </si>
  <si>
    <t>Amelia Shah</t>
  </si>
  <si>
    <t>Horizon</t>
  </si>
  <si>
    <t>JInzhou</t>
  </si>
  <si>
    <t>201810</t>
  </si>
  <si>
    <t>Los Anglesa</t>
  </si>
  <si>
    <t>Seaway Leyte</t>
  </si>
  <si>
    <t>19P-119 F</t>
  </si>
  <si>
    <t xml:space="preserve">Miguel Barria </t>
  </si>
  <si>
    <t>3218/1819</t>
  </si>
  <si>
    <t>3219/1819</t>
  </si>
  <si>
    <t>3220/1819</t>
  </si>
  <si>
    <t>3221/1819</t>
  </si>
  <si>
    <t>3222/1819</t>
  </si>
  <si>
    <t>3223/1819</t>
  </si>
  <si>
    <t>3224/1819</t>
  </si>
  <si>
    <t>3225/1819</t>
  </si>
  <si>
    <t>3226/1819</t>
  </si>
  <si>
    <t>3227/1819</t>
  </si>
  <si>
    <t>Corpus  Christi</t>
  </si>
  <si>
    <t>3228/1819</t>
  </si>
  <si>
    <t>3229/1819</t>
  </si>
  <si>
    <t>2018004</t>
  </si>
  <si>
    <t>3230/1819</t>
  </si>
  <si>
    <t>3231/1819</t>
  </si>
  <si>
    <t>3232/1819</t>
  </si>
  <si>
    <t>3233/1819</t>
  </si>
  <si>
    <t>3234/1819</t>
  </si>
  <si>
    <t>3235/1819</t>
  </si>
  <si>
    <t>3236/1819</t>
  </si>
  <si>
    <t>3237/1819</t>
  </si>
  <si>
    <t>3238/1819</t>
  </si>
  <si>
    <t>3239/1819</t>
  </si>
  <si>
    <t>3240/1819</t>
  </si>
  <si>
    <t>3241/1819</t>
  </si>
  <si>
    <t>3242/1819</t>
  </si>
  <si>
    <t>3243/1819</t>
  </si>
  <si>
    <t>59,60,61,62</t>
  </si>
  <si>
    <t>101,102,103,104</t>
  </si>
  <si>
    <t>218,219,220,221</t>
  </si>
  <si>
    <t>73,74,75</t>
  </si>
  <si>
    <t>249,250,251</t>
  </si>
  <si>
    <t>Ultranav(ShortHaul)</t>
  </si>
  <si>
    <t>Ultranav Counter</t>
  </si>
  <si>
    <t>Ultranav(1 to 4)</t>
  </si>
  <si>
    <t>Ultranav(5 to 9)</t>
  </si>
  <si>
    <t>Ultranav(10 and Up)</t>
  </si>
  <si>
    <t xml:space="preserve">63CA-130F-18 </t>
  </si>
  <si>
    <t>3244/1819</t>
  </si>
  <si>
    <t>3245/1819</t>
  </si>
  <si>
    <t>Leixous</t>
  </si>
  <si>
    <t>Rptterdam</t>
  </si>
  <si>
    <t>3246/1819</t>
  </si>
  <si>
    <t>3247/1819</t>
  </si>
  <si>
    <t>3248/1819</t>
  </si>
  <si>
    <t>3249/1819</t>
  </si>
  <si>
    <t>3250/1819</t>
  </si>
  <si>
    <t>3251/1819</t>
  </si>
  <si>
    <t>3252/1819</t>
  </si>
  <si>
    <t>3253/1819</t>
  </si>
  <si>
    <t>3254/1819</t>
  </si>
  <si>
    <t>3255/1819</t>
  </si>
  <si>
    <t>001-8</t>
  </si>
  <si>
    <t>Ravenna/Brindsi</t>
  </si>
  <si>
    <t>Gdansk</t>
  </si>
  <si>
    <t>Chios Star</t>
  </si>
  <si>
    <t>3256/1819</t>
  </si>
  <si>
    <t>Voy 01</t>
  </si>
  <si>
    <t>Advantage Atom</t>
  </si>
  <si>
    <t>David Watson</t>
  </si>
  <si>
    <t>Nordic Star</t>
  </si>
  <si>
    <t>Josh Myres</t>
  </si>
  <si>
    <t>Maersk Cayman</t>
  </si>
  <si>
    <t>201811</t>
  </si>
  <si>
    <t>Confidence</t>
  </si>
  <si>
    <t>SCF Surgut</t>
  </si>
  <si>
    <t xml:space="preserve">Advantage Spring </t>
  </si>
  <si>
    <t>37-37</t>
  </si>
  <si>
    <t>Oklahoma</t>
  </si>
  <si>
    <t>Navig8 Alabastor</t>
  </si>
  <si>
    <t>Songa Fortune</t>
  </si>
  <si>
    <t>Pusaka Borneo</t>
  </si>
  <si>
    <t xml:space="preserve"> New Accord</t>
  </si>
  <si>
    <t xml:space="preserve"> StenaWeco Elegance </t>
  </si>
  <si>
    <t xml:space="preserve">Albatross Trader </t>
  </si>
  <si>
    <t>Suez Vaslles</t>
  </si>
  <si>
    <t>3257/1819</t>
  </si>
  <si>
    <t>3258/1819</t>
  </si>
  <si>
    <t>3259/1819</t>
  </si>
  <si>
    <t>3260/1819</t>
  </si>
  <si>
    <t>3261/1819</t>
  </si>
  <si>
    <t>3262/1819</t>
  </si>
  <si>
    <t>3263/1819</t>
  </si>
  <si>
    <t>3264/1819</t>
  </si>
  <si>
    <t>3265/1819</t>
  </si>
  <si>
    <t>3266/1819</t>
  </si>
  <si>
    <t>3267/1819</t>
  </si>
  <si>
    <t>3268/1819</t>
  </si>
  <si>
    <t>3269/1819</t>
  </si>
  <si>
    <t>3270/1819</t>
  </si>
  <si>
    <t>3271/1819</t>
  </si>
  <si>
    <t>3272/1819</t>
  </si>
  <si>
    <t>3273/1819</t>
  </si>
  <si>
    <t>3274/1819</t>
  </si>
  <si>
    <t>3275/1819</t>
  </si>
  <si>
    <t>3276/1819</t>
  </si>
  <si>
    <t>3277/1819</t>
  </si>
  <si>
    <t>3278/1819</t>
  </si>
  <si>
    <t>3279/1819</t>
  </si>
  <si>
    <t>3280/1819</t>
  </si>
  <si>
    <t>3281/1819</t>
  </si>
  <si>
    <t>3282/1819</t>
  </si>
  <si>
    <t>3283/1819</t>
  </si>
  <si>
    <t>3284/1819</t>
  </si>
  <si>
    <t>041-144</t>
  </si>
  <si>
    <t>Benicia,CA</t>
  </si>
  <si>
    <t>3285/1819</t>
  </si>
  <si>
    <t>3286/1819</t>
  </si>
  <si>
    <t>3287/1819</t>
  </si>
  <si>
    <t>3288/1819</t>
  </si>
  <si>
    <t>3289/1819</t>
  </si>
  <si>
    <t>3290/1819</t>
  </si>
  <si>
    <t>3291/1819</t>
  </si>
  <si>
    <t>3292/1819</t>
  </si>
  <si>
    <t>3293/1819</t>
  </si>
  <si>
    <t>3294/1819</t>
  </si>
  <si>
    <t>252,253,254,255</t>
  </si>
  <si>
    <t>63,64,65,66</t>
  </si>
  <si>
    <t>Rppterdam</t>
  </si>
  <si>
    <t>76,77,78,79</t>
  </si>
  <si>
    <t>222,223,224</t>
  </si>
  <si>
    <t>3295/1819</t>
  </si>
  <si>
    <t>3296/1819</t>
  </si>
  <si>
    <t>3297/1819</t>
  </si>
  <si>
    <t>3298/1819</t>
  </si>
  <si>
    <t>3299/1819</t>
  </si>
  <si>
    <t>3300/1819</t>
  </si>
  <si>
    <t>3301/1819</t>
  </si>
  <si>
    <t xml:space="preserve"> Navig8 Andesine</t>
  </si>
  <si>
    <t>Shell New</t>
  </si>
  <si>
    <t xml:space="preserve">Hafnia Lupus </t>
  </si>
  <si>
    <t>27_35</t>
  </si>
  <si>
    <t>Jennet Lek</t>
  </si>
  <si>
    <t>Aqua loyalty</t>
  </si>
  <si>
    <t>Fernando Giler V</t>
  </si>
  <si>
    <t>189P_134F</t>
  </si>
  <si>
    <t>Cabo Fuji</t>
  </si>
  <si>
    <t>Lian Shan Hu</t>
  </si>
  <si>
    <t>Merlin Goldsworthy</t>
  </si>
  <si>
    <t xml:space="preserve"> Vestholmen</t>
  </si>
  <si>
    <t>13_18</t>
  </si>
  <si>
    <t>257B</t>
  </si>
  <si>
    <t>127P-136F</t>
  </si>
  <si>
    <t>Thelma Victory</t>
  </si>
  <si>
    <t>Ben Herbert</t>
  </si>
  <si>
    <t>London Star</t>
  </si>
  <si>
    <t xml:space="preserve">Ola Andersson </t>
  </si>
  <si>
    <t>Anavatos</t>
  </si>
  <si>
    <t>Cap Felix</t>
  </si>
  <si>
    <t>Euronav</t>
  </si>
  <si>
    <t xml:space="preserve">Cap Philippe  </t>
  </si>
  <si>
    <t>Martin Olesen</t>
  </si>
  <si>
    <t xml:space="preserve">Navig8 chemicals </t>
  </si>
  <si>
    <t>Abhishek Yadav</t>
  </si>
  <si>
    <t>Emden</t>
  </si>
  <si>
    <t>3302/1920</t>
  </si>
  <si>
    <t>3303/1920</t>
  </si>
  <si>
    <t>Lyntton</t>
  </si>
  <si>
    <t>3304/1920</t>
  </si>
  <si>
    <t>3305/1920</t>
  </si>
  <si>
    <t>3306/1920</t>
  </si>
  <si>
    <t>3307/1920</t>
  </si>
  <si>
    <t>3308/1920</t>
  </si>
  <si>
    <t>3309/1920</t>
  </si>
  <si>
    <t>3310/1920</t>
  </si>
  <si>
    <t>3311/1920</t>
  </si>
  <si>
    <t>3312/1920</t>
  </si>
  <si>
    <t>3313/1920</t>
  </si>
  <si>
    <t>3314/1920</t>
  </si>
  <si>
    <t>3315/1920</t>
  </si>
  <si>
    <t>3316/1920</t>
  </si>
  <si>
    <t xml:space="preserve"> 201805</t>
  </si>
  <si>
    <t>3317/1920</t>
  </si>
  <si>
    <t>3318/1920</t>
  </si>
  <si>
    <t>3319/1920</t>
  </si>
  <si>
    <t>Belgium</t>
  </si>
  <si>
    <t>Euronav NV</t>
  </si>
  <si>
    <t>Nord Jewel</t>
  </si>
  <si>
    <t>3320/1920</t>
  </si>
  <si>
    <t>3321/1920</t>
  </si>
  <si>
    <t>3322/1920</t>
  </si>
  <si>
    <t>3323/1920</t>
  </si>
  <si>
    <t>3324/1920</t>
  </si>
  <si>
    <t>Noumeo</t>
  </si>
  <si>
    <t>3325/1920</t>
  </si>
  <si>
    <t>3326/1920</t>
  </si>
  <si>
    <t>3327/1920</t>
  </si>
  <si>
    <t>3328/1920</t>
  </si>
  <si>
    <t>3329/1920</t>
  </si>
  <si>
    <t>3330/1920</t>
  </si>
  <si>
    <t>3331/1920</t>
  </si>
  <si>
    <t>3332/1920</t>
  </si>
  <si>
    <t>3333/1920</t>
  </si>
  <si>
    <t>3334/1920</t>
  </si>
  <si>
    <t>Izmir</t>
  </si>
  <si>
    <t>169P-129F-18</t>
  </si>
  <si>
    <t>2000 Antwerp</t>
  </si>
  <si>
    <t>De Gerlachekaai</t>
  </si>
  <si>
    <t>3335/1920</t>
  </si>
  <si>
    <t>21P-121F</t>
  </si>
  <si>
    <t>3336/1920</t>
  </si>
  <si>
    <t>3337/1920</t>
  </si>
  <si>
    <t>3338/1920</t>
  </si>
  <si>
    <t>3339/1920</t>
  </si>
  <si>
    <t>3340/1920</t>
  </si>
  <si>
    <t>Vasilio Quiel</t>
  </si>
  <si>
    <t>3341/1920</t>
  </si>
  <si>
    <t>3342/1920</t>
  </si>
  <si>
    <t>3343/1920</t>
  </si>
  <si>
    <t>3344/1920</t>
  </si>
  <si>
    <t>3345/1920</t>
  </si>
  <si>
    <t>3346/1920</t>
  </si>
  <si>
    <t>110'112</t>
  </si>
  <si>
    <t>226,227,228</t>
  </si>
  <si>
    <t>80,81,82,83,84</t>
  </si>
  <si>
    <t>257,258</t>
  </si>
  <si>
    <t>42,43,44</t>
  </si>
  <si>
    <t>Kilroot</t>
  </si>
  <si>
    <t>117,118,119,</t>
  </si>
  <si>
    <t>3347/1920</t>
  </si>
  <si>
    <t>3348/1920</t>
  </si>
  <si>
    <t>3349/1920</t>
  </si>
  <si>
    <t>3350/1920</t>
  </si>
  <si>
    <t>3351/1920</t>
  </si>
  <si>
    <t>3352/1920</t>
  </si>
  <si>
    <t>3353/1920</t>
  </si>
  <si>
    <t>dulicate of inv 2642</t>
  </si>
  <si>
    <t>Bayone USA</t>
  </si>
  <si>
    <t>resubmitted 17 Jan 2019 with corrected disch port</t>
  </si>
  <si>
    <t>Ocean Princess</t>
  </si>
  <si>
    <t>Enmy Schulte</t>
  </si>
  <si>
    <t>Silver Satcie</t>
  </si>
  <si>
    <t xml:space="preserve">Amelia Seah </t>
  </si>
  <si>
    <t>Atlantic Falcon</t>
  </si>
  <si>
    <t xml:space="preserve"> 
Joaquín Ramírez C.</t>
  </si>
  <si>
    <t>Nord Vantage</t>
  </si>
  <si>
    <t xml:space="preserve">Kishor Kacha </t>
  </si>
  <si>
    <t xml:space="preserve">Seaways Visyas </t>
  </si>
  <si>
    <t>Jocelyn Silva</t>
  </si>
  <si>
    <t xml:space="preserve">Marlin Majestic </t>
  </si>
  <si>
    <t xml:space="preserve">British Altus </t>
  </si>
  <si>
    <t xml:space="preserve">Shell </t>
  </si>
  <si>
    <t>Lazaros.Tsitoglou</t>
  </si>
  <si>
    <t>Stavanger Eagle</t>
  </si>
  <si>
    <t>Seaways Luzon</t>
  </si>
  <si>
    <t>Stena Weco Tenacity</t>
  </si>
  <si>
    <t xml:space="preserve"> 
Amelia Seah 
</t>
  </si>
  <si>
    <t>Cocon Trader</t>
  </si>
  <si>
    <t>Marina Demangel V.</t>
  </si>
  <si>
    <t>259 B</t>
  </si>
  <si>
    <t xml:space="preserve">
Tania Regalado G.</t>
  </si>
  <si>
    <t xml:space="preserve">Sebestian Vega </t>
  </si>
  <si>
    <t xml:space="preserve">
Michael Troiano</t>
  </si>
  <si>
    <t xml:space="preserve">Active </t>
  </si>
  <si>
    <t>Nordic Barsilla</t>
  </si>
  <si>
    <t>Alpine Liberrty</t>
  </si>
  <si>
    <t xml:space="preserve">Edgardo Sotelo
</t>
  </si>
  <si>
    <t>Almi Odyssey</t>
  </si>
  <si>
    <t>Team Toccata</t>
  </si>
  <si>
    <t xml:space="preserve">
Emil Calizaya</t>
  </si>
  <si>
    <t>Songa Pride</t>
  </si>
  <si>
    <t>044-147</t>
  </si>
  <si>
    <t>01 L</t>
  </si>
  <si>
    <t>Stavanger Falcon</t>
  </si>
  <si>
    <t>Sara Westerberg</t>
  </si>
  <si>
    <t xml:space="preserve">Ionian Star </t>
  </si>
  <si>
    <t>Nicolas Van Gulck</t>
  </si>
  <si>
    <t>Mongstad</t>
  </si>
  <si>
    <t>16751</t>
  </si>
  <si>
    <t>16726</t>
  </si>
  <si>
    <t>Teesport</t>
  </si>
  <si>
    <t>V004</t>
  </si>
  <si>
    <t>201806</t>
  </si>
  <si>
    <t>Seoul Spirit</t>
  </si>
  <si>
    <t>3354/1920</t>
  </si>
  <si>
    <t>3355/1920</t>
  </si>
  <si>
    <t>3356/1920</t>
  </si>
  <si>
    <t>3357/1920</t>
  </si>
  <si>
    <t>3358/1920</t>
  </si>
  <si>
    <t>3359/1920</t>
  </si>
  <si>
    <t>3360/1920</t>
  </si>
  <si>
    <t>3361/1920</t>
  </si>
  <si>
    <t>3362/1920</t>
  </si>
  <si>
    <t>3363/1920</t>
  </si>
  <si>
    <t>3364/1920</t>
  </si>
  <si>
    <t>3365/1920</t>
  </si>
  <si>
    <t>3366/1920</t>
  </si>
  <si>
    <t>3367/1920</t>
  </si>
  <si>
    <t>3368/1920</t>
  </si>
  <si>
    <t>31-08</t>
  </si>
  <si>
    <t>3369/1920</t>
  </si>
  <si>
    <t>3370/1920</t>
  </si>
  <si>
    <t>3371/1920</t>
  </si>
  <si>
    <t>3372/1920</t>
  </si>
  <si>
    <t>3373/1920</t>
  </si>
  <si>
    <t>3374/1920</t>
  </si>
  <si>
    <t>3375/1920</t>
  </si>
  <si>
    <t>3376/1920</t>
  </si>
  <si>
    <t>3377/1920</t>
  </si>
  <si>
    <t>3378/1920</t>
  </si>
  <si>
    <t>3379/1920</t>
  </si>
  <si>
    <t>Los Angles</t>
  </si>
  <si>
    <t>3380/1920</t>
  </si>
  <si>
    <t>3381/1920</t>
  </si>
  <si>
    <t>3382/1920</t>
  </si>
  <si>
    <t>3383/1920</t>
  </si>
  <si>
    <t>3384/1920</t>
  </si>
  <si>
    <t>3385/1920</t>
  </si>
  <si>
    <t>Joaquín Ramírez C.</t>
  </si>
  <si>
    <t>229,230,232</t>
  </si>
  <si>
    <t>70,71,72</t>
  </si>
  <si>
    <t>115,116,117</t>
  </si>
  <si>
    <t>85,86,87</t>
  </si>
  <si>
    <t>119,121,123,124</t>
  </si>
  <si>
    <t>259,260,261</t>
  </si>
  <si>
    <t>45,46,47,48</t>
  </si>
  <si>
    <t>3386/1920</t>
  </si>
  <si>
    <t>3387/1920</t>
  </si>
  <si>
    <t>3388/1920</t>
  </si>
  <si>
    <t>3389/1920</t>
  </si>
  <si>
    <t>3390/1920</t>
  </si>
  <si>
    <t>3391/1920</t>
  </si>
  <si>
    <t>3392/1920</t>
  </si>
  <si>
    <t>Clearlake Shipping Pte Ltd</t>
  </si>
  <si>
    <t>12, Marina Boulevard,</t>
  </si>
  <si>
    <t xml:space="preserve">35-02 Marina Bay Financial Centre Tower 3, </t>
  </si>
  <si>
    <t>Singapore, 018982</t>
  </si>
  <si>
    <t>3393/1920</t>
  </si>
  <si>
    <t>Eco California</t>
  </si>
  <si>
    <t>Marlin Mystery</t>
  </si>
  <si>
    <t xml:space="preserve">Dean Reddish      </t>
  </si>
  <si>
    <t>Anatoly.Basanets</t>
  </si>
  <si>
    <t>Challenge Pinnacle</t>
  </si>
  <si>
    <t>Ignacio Montes</t>
  </si>
  <si>
    <t>Marina Demangel V</t>
  </si>
  <si>
    <t xml:space="preserve"> Pusaka Borneo</t>
  </si>
  <si>
    <t>Bertam Terminal</t>
  </si>
  <si>
    <t>232 B</t>
  </si>
  <si>
    <t>1807</t>
  </si>
  <si>
    <t>Lingii</t>
  </si>
  <si>
    <t>Crudesun</t>
  </si>
  <si>
    <t>3394/1920</t>
  </si>
  <si>
    <t>3395/1920</t>
  </si>
  <si>
    <t>3396/1920</t>
  </si>
  <si>
    <t>3397/1920</t>
  </si>
  <si>
    <t>3398/1920</t>
  </si>
  <si>
    <t>3399/1920</t>
  </si>
  <si>
    <t>3400/1920</t>
  </si>
  <si>
    <t>3401/1920</t>
  </si>
  <si>
    <t>3402/1920</t>
  </si>
  <si>
    <t>3403/1920</t>
  </si>
  <si>
    <t>3404/1920</t>
  </si>
  <si>
    <t>3405/1920</t>
  </si>
  <si>
    <t>3406/1920</t>
  </si>
  <si>
    <t>3407/1920</t>
  </si>
  <si>
    <t>3408/1920</t>
  </si>
  <si>
    <t>3409/1920</t>
  </si>
  <si>
    <t>3410/1920</t>
  </si>
  <si>
    <t>3411/1920</t>
  </si>
  <si>
    <t>3412/1920</t>
  </si>
  <si>
    <t>3413/1920</t>
  </si>
  <si>
    <t>3414/1920</t>
  </si>
  <si>
    <t>3415/1920</t>
  </si>
  <si>
    <t>San Juan</t>
  </si>
  <si>
    <t>Parishit Jhaveri</t>
  </si>
  <si>
    <t>Eurovision</t>
  </si>
  <si>
    <t xml:space="preserve">Stavanger Eagle </t>
  </si>
  <si>
    <t>88-55</t>
  </si>
  <si>
    <t>046-149</t>
  </si>
  <si>
    <t>3416/1920</t>
  </si>
  <si>
    <t>3417/1920</t>
  </si>
  <si>
    <t>3418/1920</t>
  </si>
  <si>
    <t>3419/1920</t>
  </si>
  <si>
    <t>3420/1920</t>
  </si>
  <si>
    <t>3421/1920</t>
  </si>
  <si>
    <t>3422/1920</t>
  </si>
  <si>
    <t>262,263,264</t>
  </si>
  <si>
    <t>73.74,76</t>
  </si>
  <si>
    <t>118,119,120,121</t>
  </si>
  <si>
    <t>232b,233,234b</t>
  </si>
  <si>
    <t>125,126</t>
  </si>
  <si>
    <t>49,50</t>
  </si>
  <si>
    <t>262,263,264BL</t>
  </si>
  <si>
    <t>3423/1920</t>
  </si>
  <si>
    <t>3424/1920</t>
  </si>
  <si>
    <t>3425/1920</t>
  </si>
  <si>
    <t>3426/1920</t>
  </si>
  <si>
    <t>3427/1920</t>
  </si>
  <si>
    <t>3428/1920</t>
  </si>
  <si>
    <t>3-19</t>
  </si>
  <si>
    <t>Almi Voyager</t>
  </si>
  <si>
    <t>Marlin Marvel</t>
  </si>
  <si>
    <t>René Manuel Sánchez E.</t>
  </si>
  <si>
    <t>Come by Chance</t>
  </si>
  <si>
    <t>Yabucoa</t>
  </si>
  <si>
    <t>STI Duchessa</t>
  </si>
  <si>
    <t>Stena Primosk</t>
  </si>
  <si>
    <t>Erica Edvadsson</t>
  </si>
  <si>
    <t>Pacific Debbie</t>
  </si>
  <si>
    <t>Eco Marina Del Rey</t>
  </si>
  <si>
    <t>Tequila</t>
  </si>
  <si>
    <t>Lazaro Cardenas</t>
  </si>
  <si>
    <t>Crudemed</t>
  </si>
  <si>
    <t>Kelly Ross</t>
  </si>
  <si>
    <t xml:space="preserve">Ice Fighter </t>
  </si>
  <si>
    <t xml:space="preserve">Shenlong Spirit </t>
  </si>
  <si>
    <t>3429/1920</t>
  </si>
  <si>
    <t>3430/1920</t>
  </si>
  <si>
    <t>3431/1920</t>
  </si>
  <si>
    <t>3432/1920</t>
  </si>
  <si>
    <t>3433/1920</t>
  </si>
  <si>
    <t>3434/1920</t>
  </si>
  <si>
    <t>3435/1920</t>
  </si>
  <si>
    <t>1901</t>
  </si>
  <si>
    <t>3436/1920</t>
  </si>
  <si>
    <t>3437/1920</t>
  </si>
  <si>
    <t>3438/1920</t>
  </si>
  <si>
    <t>3439/1920</t>
  </si>
  <si>
    <t>3440/1920</t>
  </si>
  <si>
    <t>3441/1920</t>
  </si>
  <si>
    <t>3442/1920</t>
  </si>
  <si>
    <t>Taichung</t>
  </si>
  <si>
    <t>3443/1920</t>
  </si>
  <si>
    <t>3444/1920</t>
  </si>
  <si>
    <t>3445/1920</t>
  </si>
  <si>
    <t>3446/1920</t>
  </si>
  <si>
    <t>3447/1920</t>
  </si>
  <si>
    <t>3448/1920</t>
  </si>
  <si>
    <t>3449/1920</t>
  </si>
  <si>
    <t>3450/1920</t>
  </si>
  <si>
    <t>3451/1920</t>
  </si>
  <si>
    <t>3452/1920</t>
  </si>
  <si>
    <t>3453/1920</t>
  </si>
  <si>
    <t>3454/1920</t>
  </si>
  <si>
    <t>3455/1920</t>
  </si>
  <si>
    <t xml:space="preserve">
Fernando Giler V.</t>
  </si>
  <si>
    <t>Southern  Spirit</t>
  </si>
  <si>
    <t xml:space="preserve"> 
René Manuel Sánchez E.</t>
  </si>
  <si>
    <t>089-056</t>
  </si>
  <si>
    <t>Nong Yao Terminal</t>
  </si>
  <si>
    <t>Puerto Bahia</t>
  </si>
  <si>
    <t xml:space="preserve">Patani </t>
  </si>
  <si>
    <t>Basilio Quiel</t>
  </si>
  <si>
    <t>Clearocean Marvel</t>
  </si>
  <si>
    <t>Michael Troiano</t>
  </si>
  <si>
    <t xml:space="preserve">Doric Courage </t>
  </si>
  <si>
    <t>3456/1920</t>
  </si>
  <si>
    <t>3457/1920</t>
  </si>
  <si>
    <t>3458/1920</t>
  </si>
  <si>
    <t>3459/1920</t>
  </si>
  <si>
    <t>3460/1920</t>
  </si>
  <si>
    <t>3461/1920</t>
  </si>
  <si>
    <t>3462/1920</t>
  </si>
  <si>
    <t>3463/1920</t>
  </si>
  <si>
    <t>3464/1920</t>
  </si>
  <si>
    <t>3465/1920</t>
  </si>
  <si>
    <t>3466/1920</t>
  </si>
  <si>
    <t>3467/1920</t>
  </si>
  <si>
    <t>3468/1920</t>
  </si>
  <si>
    <t>3469/1920</t>
  </si>
  <si>
    <t>3470/1920</t>
  </si>
  <si>
    <t>3471/1920</t>
  </si>
  <si>
    <t>3472/1920</t>
  </si>
  <si>
    <t xml:space="preserve">Jinzhou  </t>
  </si>
  <si>
    <t xml:space="preserve">Blue Pride </t>
  </si>
  <si>
    <t>Suanshan</t>
  </si>
  <si>
    <t>3473/1920</t>
  </si>
  <si>
    <t>3474/1920</t>
  </si>
  <si>
    <t>3475/1920</t>
  </si>
  <si>
    <t>3476/1920</t>
  </si>
  <si>
    <t>3477/1920</t>
  </si>
  <si>
    <t>3478/1920</t>
  </si>
  <si>
    <t>3479/1920</t>
  </si>
  <si>
    <t>3480/1920</t>
  </si>
  <si>
    <t>048-151</t>
  </si>
  <si>
    <t>shorthole</t>
  </si>
  <si>
    <t>Melones</t>
  </si>
  <si>
    <t>3481/1920</t>
  </si>
  <si>
    <t>3482/1920</t>
  </si>
  <si>
    <t>3483/1920</t>
  </si>
  <si>
    <t>3484/1920</t>
  </si>
  <si>
    <t>3485/1920</t>
  </si>
  <si>
    <t>3486/1920</t>
  </si>
  <si>
    <t>3487/1920</t>
  </si>
  <si>
    <t>3488/1920</t>
  </si>
  <si>
    <t>3489/1920</t>
  </si>
  <si>
    <t>3490/1920</t>
  </si>
  <si>
    <t>268,269,270</t>
  </si>
  <si>
    <t>130,131,132</t>
  </si>
  <si>
    <t>126,127,</t>
  </si>
  <si>
    <t>3491/1920</t>
  </si>
  <si>
    <t>3492/1920</t>
  </si>
  <si>
    <t>3493/1920</t>
  </si>
  <si>
    <t>3494/1920</t>
  </si>
  <si>
    <t>3495/1920</t>
  </si>
  <si>
    <t>Chem  Ranger</t>
  </si>
  <si>
    <t>Mike Beviss</t>
  </si>
  <si>
    <t>Chem Bulk</t>
  </si>
  <si>
    <t>Chem Singapore</t>
  </si>
  <si>
    <t>Mel</t>
  </si>
  <si>
    <t xml:space="preserve"> 
Charlie Thomas</t>
  </si>
  <si>
    <t>19002C</t>
  </si>
  <si>
    <t xml:space="preserve">Eco Palm Springs </t>
  </si>
  <si>
    <t>Apostolos</t>
  </si>
  <si>
    <t>Lubuk Guang</t>
  </si>
  <si>
    <t xml:space="preserve">Tigris </t>
  </si>
  <si>
    <t xml:space="preserve">Ariane </t>
  </si>
  <si>
    <t xml:space="preserve">Selena </t>
  </si>
  <si>
    <t xml:space="preserve">
Martin Olesen</t>
  </si>
  <si>
    <t xml:space="preserve">Stella </t>
  </si>
  <si>
    <t>Nils Israelsson</t>
  </si>
  <si>
    <t>Sara Strambolt</t>
  </si>
  <si>
    <t>FPSO</t>
  </si>
  <si>
    <t>Alex Celleri</t>
  </si>
  <si>
    <t xml:space="preserve">Guy Gavshon </t>
  </si>
  <si>
    <t xml:space="preserve">Re-entered, so cancelled </t>
  </si>
  <si>
    <t>Evan Alderich</t>
  </si>
  <si>
    <t xml:space="preserve"> 
Jens Pribnow</t>
  </si>
  <si>
    <t xml:space="preserve">
René Manuel Sánchez E.</t>
  </si>
  <si>
    <t>3496/1920</t>
  </si>
  <si>
    <t>3497/1920</t>
  </si>
  <si>
    <t>3498/1920</t>
  </si>
  <si>
    <t>3499/1920</t>
  </si>
  <si>
    <t>Whiffen Head</t>
  </si>
  <si>
    <t>130_131</t>
  </si>
  <si>
    <t>navig8</t>
  </si>
  <si>
    <t>3500/1920</t>
  </si>
  <si>
    <t>3501/1920</t>
  </si>
  <si>
    <t>3502/1920</t>
  </si>
  <si>
    <t>3503/1920</t>
  </si>
  <si>
    <t>3504/1920</t>
  </si>
  <si>
    <t>3505/1920</t>
  </si>
  <si>
    <t>3506/1920</t>
  </si>
  <si>
    <t>3507/1920</t>
  </si>
  <si>
    <t>3508/1920</t>
  </si>
  <si>
    <t>3509/1920</t>
  </si>
  <si>
    <t xml:space="preserve">Entered once more so cancelled </t>
  </si>
  <si>
    <t>shell new</t>
  </si>
  <si>
    <t xml:space="preserve"> Yeosu</t>
  </si>
  <si>
    <t xml:space="preserve">Advantage Summer </t>
  </si>
  <si>
    <t>3510/1920</t>
  </si>
  <si>
    <t>3511/1920</t>
  </si>
  <si>
    <t>3512/1920</t>
  </si>
  <si>
    <t>3513/1920</t>
  </si>
  <si>
    <t>3514/1920</t>
  </si>
  <si>
    <t>Slagen</t>
  </si>
  <si>
    <t>161,162</t>
  </si>
  <si>
    <t>134,135,136</t>
  </si>
  <si>
    <t>52,53</t>
  </si>
  <si>
    <t>83,84,85</t>
  </si>
  <si>
    <t>236,237</t>
  </si>
  <si>
    <t>269,270,271,273</t>
  </si>
  <si>
    <t>3515/1920</t>
  </si>
  <si>
    <t>3516/1920</t>
  </si>
  <si>
    <t>3517/1920</t>
  </si>
  <si>
    <t>3518/1920</t>
  </si>
  <si>
    <t>3519/1920</t>
  </si>
  <si>
    <t>3520/1920</t>
  </si>
  <si>
    <t>3521/1920</t>
  </si>
  <si>
    <t>173P-133F</t>
  </si>
  <si>
    <t>Gladys W</t>
  </si>
  <si>
    <t>53_2</t>
  </si>
  <si>
    <t>Cabo Miaski</t>
  </si>
  <si>
    <t>Madison</t>
  </si>
  <si>
    <t>Canceled</t>
  </si>
  <si>
    <t>Double entry</t>
  </si>
  <si>
    <t>Nord Vanquish</t>
  </si>
  <si>
    <t>Sea Eagle</t>
  </si>
  <si>
    <t>Nemina Light Blend C.O.</t>
  </si>
  <si>
    <t xml:space="preserve">Bareilly </t>
  </si>
  <si>
    <t>Stena Presisdent</t>
  </si>
  <si>
    <t xml:space="preserve">Blackcomb Spirit </t>
  </si>
  <si>
    <t>Brian Newman</t>
  </si>
  <si>
    <t>Seagalaxy</t>
  </si>
  <si>
    <t>3522/1920</t>
  </si>
  <si>
    <t>3523/1920</t>
  </si>
  <si>
    <t>3524/1920</t>
  </si>
  <si>
    <t>3525/1920</t>
  </si>
  <si>
    <t>Philoxenia</t>
  </si>
  <si>
    <t>Fraternity</t>
  </si>
  <si>
    <t>Escalante Crude</t>
  </si>
  <si>
    <t>Caleta Cordova.</t>
  </si>
  <si>
    <t>Eagle Sibu</t>
  </si>
  <si>
    <t>Tarahan</t>
  </si>
  <si>
    <t>Jose Nguza</t>
  </si>
  <si>
    <t>Torm Strenght</t>
  </si>
  <si>
    <t>Kailash Joshi</t>
  </si>
  <si>
    <t>3526/1920</t>
  </si>
  <si>
    <t>3527/1920</t>
  </si>
  <si>
    <t>3528/1920</t>
  </si>
  <si>
    <t>3529/1920</t>
  </si>
  <si>
    <t>3530/1920</t>
  </si>
  <si>
    <t xml:space="preserve"> Amelia Seah </t>
  </si>
  <si>
    <t>3531/1920</t>
  </si>
  <si>
    <t>3532/1920</t>
  </si>
  <si>
    <t>3533/1920</t>
  </si>
  <si>
    <t>3534/1920</t>
  </si>
  <si>
    <t>3535/1920</t>
  </si>
  <si>
    <t>3536/1920</t>
  </si>
  <si>
    <t>3537/1920</t>
  </si>
  <si>
    <t>3538/1920</t>
  </si>
  <si>
    <t>3539/1920</t>
  </si>
  <si>
    <t>3540/1920</t>
  </si>
  <si>
    <t>3541/1920</t>
  </si>
  <si>
    <t>3542/1920</t>
  </si>
  <si>
    <t>3543/1920</t>
  </si>
  <si>
    <t>84,85,86,87,88</t>
  </si>
  <si>
    <t>135,136,137</t>
  </si>
  <si>
    <t>Graysville</t>
  </si>
  <si>
    <t>162,163</t>
  </si>
  <si>
    <t>239,240</t>
  </si>
  <si>
    <t>274,275,276</t>
  </si>
  <si>
    <t>3544/1920</t>
  </si>
  <si>
    <t>3545/1920</t>
  </si>
  <si>
    <t>3546/1920</t>
  </si>
  <si>
    <t>3547/1920</t>
  </si>
  <si>
    <t>3548/1920</t>
  </si>
  <si>
    <t>3549/1920</t>
  </si>
  <si>
    <t>3550/1920</t>
  </si>
  <si>
    <t>3551/1920</t>
  </si>
  <si>
    <t>3552/1920</t>
  </si>
  <si>
    <t>3553/1920</t>
  </si>
  <si>
    <t>Brindisi</t>
  </si>
  <si>
    <t>Eagle Brasilia</t>
  </si>
  <si>
    <t>Hemant Chopra</t>
  </si>
  <si>
    <t>Come By Chance</t>
  </si>
  <si>
    <t>FSL Hongkong</t>
  </si>
  <si>
    <t>Santos</t>
  </si>
  <si>
    <t xml:space="preserve">Miguel E. Masembo </t>
  </si>
  <si>
    <t>Yasa Pelican</t>
  </si>
  <si>
    <t>Seapacis</t>
  </si>
  <si>
    <t>Natalia Baldina</t>
  </si>
  <si>
    <t xml:space="preserve">	06-Jul-2019</t>
  </si>
  <si>
    <t>LITASCO</t>
  </si>
  <si>
    <t>Yasa Albatross</t>
  </si>
  <si>
    <t>Advantage Solar</t>
  </si>
  <si>
    <t>Django Pie</t>
  </si>
  <si>
    <t>Cancelled entered previously</t>
  </si>
  <si>
    <t>Animesh Garg</t>
  </si>
  <si>
    <t>Celsius Mumbai</t>
  </si>
  <si>
    <t>Salamina</t>
  </si>
  <si>
    <t>102 F</t>
  </si>
  <si>
    <t>Jasmin Joy</t>
  </si>
  <si>
    <t>Marlin Millenia</t>
  </si>
  <si>
    <t>Zackary Lin</t>
  </si>
  <si>
    <t>Goldway</t>
  </si>
  <si>
    <t>Elizaveta Brewster</t>
  </si>
  <si>
    <t>Stamatia</t>
  </si>
  <si>
    <t xml:space="preserve">Dean Reddish  </t>
  </si>
  <si>
    <t>Lumphini Park</t>
  </si>
  <si>
    <t>Erwin Mati</t>
  </si>
  <si>
    <t>Ardmore Seahawk</t>
  </si>
  <si>
    <t>Sea Tiger</t>
  </si>
  <si>
    <t>Jimenez</t>
  </si>
  <si>
    <t>3554/1920</t>
  </si>
  <si>
    <t>3555/1920</t>
  </si>
  <si>
    <t>3556/1920</t>
  </si>
  <si>
    <t>3557/1920</t>
  </si>
  <si>
    <t>3558/1920</t>
  </si>
  <si>
    <t>3559/1920</t>
  </si>
  <si>
    <t>3560/1920</t>
  </si>
  <si>
    <t>3561/1920</t>
  </si>
  <si>
    <t>3562/1920</t>
  </si>
  <si>
    <t>3563/1920</t>
  </si>
  <si>
    <t>3564/1920</t>
  </si>
  <si>
    <t>3565/1920</t>
  </si>
  <si>
    <t>3566/1920</t>
  </si>
  <si>
    <t>3567/1920</t>
  </si>
  <si>
    <t>3568/1920</t>
  </si>
  <si>
    <t>3569/1920</t>
  </si>
  <si>
    <t>3570/1920</t>
  </si>
  <si>
    <t>90.91.92</t>
  </si>
  <si>
    <t>134,135,136,137</t>
  </si>
  <si>
    <t>241,242,243</t>
  </si>
  <si>
    <t>138,139</t>
  </si>
  <si>
    <t>3571/1920</t>
  </si>
  <si>
    <t>3572/1920</t>
  </si>
  <si>
    <t>3573/1920</t>
  </si>
  <si>
    <t>3574/1920</t>
  </si>
  <si>
    <t>3575/1920</t>
  </si>
  <si>
    <t>3576/1920</t>
  </si>
  <si>
    <t>277,278</t>
  </si>
  <si>
    <t>3577/1920</t>
  </si>
  <si>
    <t>3578/1920</t>
  </si>
  <si>
    <t>3579/1920</t>
  </si>
  <si>
    <t>3580/1920</t>
  </si>
  <si>
    <t>3581/1920</t>
  </si>
  <si>
    <t>3582/1920</t>
  </si>
  <si>
    <t>3583/1920</t>
  </si>
  <si>
    <t>LITASCO(1 TO 5)</t>
  </si>
  <si>
    <t>LITASCO(6 to 10)</t>
  </si>
  <si>
    <t>LITASCO(11 and Up)</t>
  </si>
  <si>
    <t>303046</t>
  </si>
  <si>
    <t>3584/1920</t>
  </si>
  <si>
    <t>3585/1920</t>
  </si>
  <si>
    <t>Yombo Term.</t>
  </si>
  <si>
    <t>Seaways Redwood</t>
  </si>
  <si>
    <t>Ekaterina Hmelev</t>
  </si>
  <si>
    <t>Torm Solution</t>
  </si>
  <si>
    <t xml:space="preserve">Crudesun </t>
  </si>
  <si>
    <t>Team Amorina</t>
  </si>
  <si>
    <t>Ivy Chan</t>
  </si>
  <si>
    <t xml:space="preserve">	Celsius Manhattan	</t>
  </si>
  <si>
    <t>Seria Terminal</t>
  </si>
  <si>
    <t>Sonangol Cazenga</t>
  </si>
  <si>
    <t>Apolllo</t>
  </si>
  <si>
    <t xml:space="preserve">	SKS Skeena</t>
  </si>
  <si>
    <t xml:space="preserve">Shawn Sandhu </t>
  </si>
  <si>
    <t xml:space="preserve">Sonangol Rangel	</t>
  </si>
  <si>
    <t>FPSO Petrobras</t>
  </si>
  <si>
    <t xml:space="preserve">Icefighter </t>
  </si>
  <si>
    <t>Talara</t>
  </si>
  <si>
    <t>Parikshit Javeri</t>
  </si>
  <si>
    <t>Spirit II</t>
  </si>
  <si>
    <t xml:space="preserve">Bharat Shukla </t>
  </si>
  <si>
    <t>3586/1920</t>
  </si>
  <si>
    <t>3587/1920</t>
  </si>
  <si>
    <t>3588/1920</t>
  </si>
  <si>
    <t>3589/1920</t>
  </si>
  <si>
    <t>3590/1920</t>
  </si>
  <si>
    <t>142,143,144</t>
  </si>
  <si>
    <t>Rijeka</t>
  </si>
  <si>
    <t>59,60</t>
  </si>
  <si>
    <t>138,139,140</t>
  </si>
  <si>
    <t>93,94,95</t>
  </si>
  <si>
    <t>279,280</t>
  </si>
  <si>
    <t>repeat</t>
  </si>
  <si>
    <t>3591/1920</t>
  </si>
  <si>
    <t>3592/1920</t>
  </si>
  <si>
    <t>201904</t>
  </si>
  <si>
    <t>3593/1920</t>
  </si>
  <si>
    <t>3594/1920</t>
  </si>
  <si>
    <t>3595/1920</t>
  </si>
  <si>
    <t>3596/1920</t>
  </si>
  <si>
    <t>3597/1920</t>
  </si>
  <si>
    <t>3598/1920</t>
  </si>
  <si>
    <t>3599/1920</t>
  </si>
  <si>
    <t>3600/1920</t>
  </si>
  <si>
    <t xml:space="preserve"> Shell</t>
  </si>
  <si>
    <t>1903</t>
  </si>
  <si>
    <t>3601/1920</t>
  </si>
  <si>
    <t>3602/1920</t>
  </si>
  <si>
    <t>3603/1920</t>
  </si>
  <si>
    <t>3604/1920</t>
  </si>
  <si>
    <t>3605/1920</t>
  </si>
  <si>
    <t>3606/1920</t>
  </si>
  <si>
    <t>3607/1920</t>
  </si>
  <si>
    <t>3608/1920</t>
  </si>
  <si>
    <t>3609/1920</t>
  </si>
  <si>
    <t>3610/1920</t>
  </si>
  <si>
    <t>3611/1920</t>
  </si>
  <si>
    <t>3612/1920</t>
  </si>
  <si>
    <t>kaohsiung</t>
  </si>
  <si>
    <t>3613/1920</t>
  </si>
  <si>
    <t>3614/1920</t>
  </si>
  <si>
    <t>3615/1920</t>
  </si>
  <si>
    <t>3616/1920</t>
  </si>
  <si>
    <t>3617/1920</t>
  </si>
  <si>
    <t>3618/1920</t>
  </si>
  <si>
    <t>3619/1920</t>
  </si>
  <si>
    <t>3620/1920</t>
  </si>
  <si>
    <t>3621/1920</t>
  </si>
  <si>
    <t>61-12</t>
  </si>
  <si>
    <t>3622/1920</t>
  </si>
  <si>
    <t>3623/1920</t>
  </si>
  <si>
    <t>Channel view</t>
  </si>
  <si>
    <t>Zhigang Li</t>
  </si>
  <si>
    <t>Fos Picasso</t>
  </si>
  <si>
    <t>Torm Mathilde</t>
  </si>
  <si>
    <t>Everglades</t>
  </si>
  <si>
    <t>ADS Oslo</t>
  </si>
  <si>
    <t>ION M</t>
  </si>
  <si>
    <t xml:space="preserve">Castor </t>
  </si>
  <si>
    <t>Ice Fighter</t>
  </si>
  <si>
    <t>Stena Weco Elegance</t>
  </si>
  <si>
    <t xml:space="preserve">Erwin Matin </t>
  </si>
  <si>
    <t>Delya Atlantica</t>
  </si>
  <si>
    <t>Andrés Marín</t>
  </si>
  <si>
    <t xml:space="preserve">Dean Reddish         </t>
  </si>
  <si>
    <t>Surinder Singh</t>
  </si>
  <si>
    <t>Chris Chapman</t>
  </si>
  <si>
    <t xml:space="preserve">Selini </t>
  </si>
  <si>
    <t>Silver Sawan</t>
  </si>
  <si>
    <t>Ice Victory</t>
  </si>
  <si>
    <t>British Heritage</t>
  </si>
  <si>
    <t>Jieh/Zouk/Zahran</t>
  </si>
  <si>
    <t>Tangier</t>
  </si>
  <si>
    <t>LATEST AND FINAL</t>
  </si>
  <si>
    <t>LITASCO SA</t>
  </si>
  <si>
    <t>9, Rue du Conseil-Général</t>
  </si>
  <si>
    <t>CH-1205 Geneva</t>
  </si>
  <si>
    <t>Alfred N</t>
  </si>
  <si>
    <t>Celsius Manhattan</t>
  </si>
  <si>
    <t>Linus P</t>
  </si>
  <si>
    <t>ROPA Small</t>
  </si>
  <si>
    <t>Shell Trading Rotterdam</t>
  </si>
  <si>
    <t xml:space="preserve">WEENA 70, 3012 CM </t>
  </si>
  <si>
    <t>Louis P</t>
  </si>
  <si>
    <t>STSP LR</t>
  </si>
  <si>
    <t>Shell Tankers Singapore Ltd</t>
  </si>
  <si>
    <t xml:space="preserve">The Metropolis Tower 1, </t>
  </si>
  <si>
    <t>Otto H</t>
  </si>
  <si>
    <t>STSP MR</t>
  </si>
  <si>
    <t>Bossa Nova Spirit</t>
  </si>
  <si>
    <t>Crude BSL1</t>
  </si>
  <si>
    <t>STSP Small</t>
  </si>
  <si>
    <t>Lambada Spirit</t>
  </si>
  <si>
    <t>STASCO LR</t>
  </si>
  <si>
    <t>Lena Knutsen</t>
  </si>
  <si>
    <t>STASCO MR</t>
  </si>
  <si>
    <t>Samba Spirit</t>
  </si>
  <si>
    <t>STASCO Small</t>
  </si>
  <si>
    <t>Sertanejo Spirit</t>
  </si>
  <si>
    <t>Tordis Knutsen</t>
  </si>
  <si>
    <t>SIETCO</t>
  </si>
  <si>
    <t>Shell International Eastern</t>
  </si>
  <si>
    <t xml:space="preserve"> Trading Company, The Metropolis Tower 1, </t>
  </si>
  <si>
    <t>Vigdis knutsen</t>
  </si>
  <si>
    <t>SITME</t>
  </si>
  <si>
    <t>Shell International Trading Middle East</t>
  </si>
  <si>
    <t xml:space="preserve">PO Box No 16968, THE CONVENTION TOWER, </t>
  </si>
  <si>
    <t>P-66</t>
  </si>
  <si>
    <t>BSL1 FPSO</t>
  </si>
  <si>
    <t>LPG</t>
  </si>
  <si>
    <t>P-67</t>
  </si>
  <si>
    <t>LPG Pressurised</t>
  </si>
  <si>
    <t>P-69</t>
  </si>
  <si>
    <t>Brazil Shipping Limited</t>
  </si>
  <si>
    <t>FPSO Cidade de Ilhabela</t>
  </si>
  <si>
    <t>Crude STSL</t>
  </si>
  <si>
    <t>FPSO Cidade de Sao Paulo</t>
  </si>
  <si>
    <t>Crude STASCO</t>
  </si>
  <si>
    <t>Paraty FPSO</t>
  </si>
  <si>
    <t>Crude SWEST</t>
  </si>
  <si>
    <t>Shell Western Supply and Trading Limited</t>
  </si>
  <si>
    <t xml:space="preserve">Lyford Cay House, Western road, </t>
  </si>
  <si>
    <t>FPSO Cidade de Mangaratiba</t>
  </si>
  <si>
    <t>Crude STUSCO</t>
  </si>
  <si>
    <t>Shell Trading US company</t>
  </si>
  <si>
    <t xml:space="preserve">500 DALLAS ONE ALLEN CENTER, </t>
  </si>
  <si>
    <t>FPSO Cidade de Angra Dos Reis</t>
  </si>
  <si>
    <t>FPSO Cidade de Marica</t>
  </si>
  <si>
    <t>FPSO Cidade de Macae  P -MV15</t>
  </si>
  <si>
    <t>FPSO Cidade de Saquarema</t>
  </si>
  <si>
    <t>FPSO Cidade de Caraguatatuba</t>
  </si>
  <si>
    <t>FPSO Cidade Itaguai</t>
  </si>
  <si>
    <t>FPSO Fluminense</t>
  </si>
  <si>
    <t>Fpso Espirito Santo</t>
  </si>
  <si>
    <t>FPSO P-54</t>
  </si>
  <si>
    <t>FPSO Pioneiro de Libra</t>
  </si>
  <si>
    <t>FPSO P-62</t>
  </si>
  <si>
    <t>Eagle Bintulu</t>
  </si>
  <si>
    <t>Gagarin Prospect</t>
  </si>
  <si>
    <t>Libra Sun</t>
  </si>
  <si>
    <t>Pacific Treasures</t>
  </si>
  <si>
    <t>Samuel Prospect</t>
  </si>
  <si>
    <t>Sea Leopard</t>
  </si>
  <si>
    <t>Captain X. Kyriakou</t>
  </si>
  <si>
    <t>Baltic Glory</t>
  </si>
  <si>
    <t>Baltic Sunrise</t>
  </si>
  <si>
    <t>Eagle Trenton</t>
  </si>
  <si>
    <t>Nave Celeste</t>
  </si>
  <si>
    <t>Nave Electron</t>
  </si>
  <si>
    <t>New advance</t>
  </si>
  <si>
    <t>Olympic Leopard</t>
  </si>
  <si>
    <t>Sea Lynx</t>
  </si>
  <si>
    <t>Sea Pearl</t>
  </si>
  <si>
    <t>Bunga Kasturi Lima</t>
  </si>
  <si>
    <t>Advantage Avenue</t>
  </si>
  <si>
    <t>Advantage Spring</t>
  </si>
  <si>
    <t>Almi Sun</t>
  </si>
  <si>
    <t>Epic Bolivar</t>
  </si>
  <si>
    <t>Gas Cauayan</t>
  </si>
  <si>
    <t>Plumeria Coral</t>
  </si>
  <si>
    <t>Straits Star</t>
  </si>
  <si>
    <t>Captain Markos NL</t>
  </si>
  <si>
    <t>Comet</t>
  </si>
  <si>
    <t>Dorset</t>
  </si>
  <si>
    <t>Gas Young</t>
  </si>
  <si>
    <t>Hampshire</t>
  </si>
  <si>
    <t>NS Frontier</t>
  </si>
  <si>
    <t>Pacific Hong Kong</t>
  </si>
  <si>
    <t>Sea Bird</t>
  </si>
  <si>
    <t>Secreto</t>
  </si>
  <si>
    <t>Shaamit</t>
  </si>
  <si>
    <t>Shahrastani</t>
  </si>
  <si>
    <t>Shergar</t>
  </si>
  <si>
    <t>Sinndar</t>
  </si>
  <si>
    <t>Vega Sea</t>
  </si>
  <si>
    <t>Vega Star</t>
  </si>
  <si>
    <t>Yuhsan</t>
  </si>
  <si>
    <t>Askholmen</t>
  </si>
  <si>
    <t>Autumn</t>
  </si>
  <si>
    <t>Bro Agnes</t>
  </si>
  <si>
    <t>Lokholmen</t>
  </si>
  <si>
    <t>Patalya</t>
  </si>
  <si>
    <t>Patani</t>
  </si>
  <si>
    <t>Patea</t>
  </si>
  <si>
    <t>Sten Fjell</t>
  </si>
  <si>
    <t>Triple A</t>
  </si>
  <si>
    <t>Sawtooth</t>
  </si>
  <si>
    <t>Aktoras</t>
  </si>
  <si>
    <t xml:space="preserve">Ning Hai Wan </t>
  </si>
  <si>
    <t>Energy Centaur</t>
  </si>
  <si>
    <t>Energy Centurion</t>
  </si>
  <si>
    <t>FS Endeavor</t>
  </si>
  <si>
    <t>Hampstead</t>
  </si>
  <si>
    <t>Lian Gui Hu</t>
  </si>
  <si>
    <t>Lian Yang Hu</t>
  </si>
  <si>
    <t>Nan Lin Wan</t>
  </si>
  <si>
    <t>Pacific A. Dorodchi</t>
  </si>
  <si>
    <t>Pacific Anna</t>
  </si>
  <si>
    <t>Pacific Julia</t>
  </si>
  <si>
    <t>Pacific Martina</t>
  </si>
  <si>
    <t>Pacific Nafsika</t>
  </si>
  <si>
    <t>Pacific Rawan</t>
  </si>
  <si>
    <t>Pacific Sarah</t>
  </si>
  <si>
    <t>Polar Cod</t>
  </si>
  <si>
    <t>Red Eagle</t>
  </si>
  <si>
    <t>Rong Lin Wan</t>
  </si>
  <si>
    <t>Sea Puma</t>
  </si>
  <si>
    <t>Sloane Square</t>
  </si>
  <si>
    <t>Sunray</t>
  </si>
  <si>
    <t>Sunrise</t>
  </si>
  <si>
    <t>Al Betroleya</t>
  </si>
  <si>
    <t>Artemis</t>
  </si>
  <si>
    <t>Challenge Prime</t>
  </si>
  <si>
    <t>DK Abdul Razzak Khalid Zaid Al-Khalid</t>
  </si>
  <si>
    <t>ECO California</t>
  </si>
  <si>
    <t>ECO Palm Desert</t>
  </si>
  <si>
    <t>Hellas Sparta</t>
  </si>
  <si>
    <t>Jane S</t>
  </si>
  <si>
    <t>Khasab Silver</t>
  </si>
  <si>
    <t>Maersk Teesport</t>
  </si>
  <si>
    <t>Mahadah Silver</t>
  </si>
  <si>
    <t>Nancy P</t>
  </si>
  <si>
    <t>Nave Pulsar</t>
  </si>
  <si>
    <t>Navig8 Success</t>
  </si>
  <si>
    <t>Nord Joy</t>
  </si>
  <si>
    <t>Pro Jade</t>
  </si>
  <si>
    <t>Salaminia</t>
  </si>
  <si>
    <t>Silver Carla</t>
  </si>
  <si>
    <t>Silver Cindy</t>
  </si>
  <si>
    <t>Silver Dover</t>
  </si>
  <si>
    <t>Silver Dubai</t>
  </si>
  <si>
    <t>Silver Ebalina</t>
  </si>
  <si>
    <t>Silver Eburna</t>
  </si>
  <si>
    <t>Silver Eleanor</t>
  </si>
  <si>
    <t>Silver Ellie</t>
  </si>
  <si>
    <t>Silver Emily</t>
  </si>
  <si>
    <t>Silver Ervilia</t>
  </si>
  <si>
    <t>Silver Etrema</t>
  </si>
  <si>
    <t>Silver Gertrude</t>
  </si>
  <si>
    <t>Silver Hague</t>
  </si>
  <si>
    <t>Silver Hannah</t>
  </si>
  <si>
    <t>Silver Heba</t>
  </si>
  <si>
    <t>Silver Hessa</t>
  </si>
  <si>
    <t>Silver Houston</t>
  </si>
  <si>
    <t>Silver Manoora</t>
  </si>
  <si>
    <t>Silver Millie</t>
  </si>
  <si>
    <t>Silver Monika</t>
  </si>
  <si>
    <t>Silver Muna</t>
  </si>
  <si>
    <t>Silver Philippa</t>
  </si>
  <si>
    <t>Silver Sawsan</t>
  </si>
  <si>
    <t>Silver Stacie</t>
  </si>
  <si>
    <t>Sunny Day</t>
  </si>
  <si>
    <t>Sunny Dream</t>
  </si>
  <si>
    <t>Team Tarantella</t>
  </si>
  <si>
    <t>Pro Sapphire</t>
  </si>
  <si>
    <t>Champion Prosperity</t>
  </si>
  <si>
    <t>Team Adventurer</t>
  </si>
  <si>
    <t>Cape Durango</t>
  </si>
  <si>
    <t>Desert Oak</t>
  </si>
  <si>
    <t>EL Zorro</t>
  </si>
  <si>
    <t>Hakkasan</t>
  </si>
  <si>
    <t>JM Sutera 1</t>
  </si>
  <si>
    <t>JM Sutera 2</t>
  </si>
  <si>
    <t>Kirkeholmen</t>
  </si>
  <si>
    <t>OTTOMANA</t>
  </si>
  <si>
    <t>Rio Daytona</t>
  </si>
  <si>
    <t>Sea Duck</t>
  </si>
  <si>
    <t>Summer</t>
  </si>
  <si>
    <t>Winter</t>
  </si>
  <si>
    <t>WEENA 70, 3012 CM ROTTERDAM, NETHERLANDS</t>
  </si>
  <si>
    <t>Netherlands</t>
  </si>
  <si>
    <t xml:space="preserve">9 North Buona Vista Drive, #07-01, </t>
  </si>
  <si>
    <t xml:space="preserve">Singapore, 138588 </t>
  </si>
  <si>
    <t xml:space="preserve">The Metropolis Tower 1, 9 North Buona Vista Drive, #07-01, Singapore, 138588, SINGAPORE </t>
  </si>
  <si>
    <t>Shell International Trading and Shipping Company Limited</t>
  </si>
  <si>
    <t>80 Strand, London, WCR2 0ZA</t>
  </si>
  <si>
    <t xml:space="preserve">12TH FLOOR DUBAI, </t>
  </si>
  <si>
    <t>UNITED ARAB EMIRATES</t>
  </si>
  <si>
    <t>Shell International Eastern Trading Company</t>
  </si>
  <si>
    <t xml:space="preserve">P.O. Box N-7512, Nassau, </t>
  </si>
  <si>
    <t>New Providence, Bahamas</t>
  </si>
  <si>
    <t xml:space="preserve">HARRIS, POSTAL 77002 </t>
  </si>
  <si>
    <t xml:space="preserve">CITY HOUSTON </t>
  </si>
  <si>
    <t>PO BOX NO 16968, THE CONVENTION TOWER, 12TH FLOOR DUBAI, UNITED ARAB EMIRATES</t>
  </si>
  <si>
    <t>Lyford Cay House, Western road, P.O. Box N-7512, Nassau, New Providence, Bahamas</t>
  </si>
  <si>
    <t xml:space="preserve">500 DALLAS ONE ALLEN CENTER, HARRIS, POSTAL 77002 CITY HOUSTON </t>
  </si>
  <si>
    <t>3624/1920</t>
  </si>
  <si>
    <t>3625/1920</t>
  </si>
  <si>
    <t>3626/1920</t>
  </si>
  <si>
    <t>3627/1920</t>
  </si>
  <si>
    <t>3628/1920</t>
  </si>
  <si>
    <t>3629/1920</t>
  </si>
  <si>
    <t>3630/1920</t>
  </si>
  <si>
    <t>3631/1920</t>
  </si>
  <si>
    <t>3632/1920</t>
  </si>
  <si>
    <t>3633/1920</t>
  </si>
  <si>
    <t>3634/1920</t>
  </si>
  <si>
    <t>3635/1920</t>
  </si>
  <si>
    <t>3636/1920</t>
  </si>
  <si>
    <t>3637/1920</t>
  </si>
  <si>
    <t>3638/1920</t>
  </si>
  <si>
    <t>3639/1920</t>
  </si>
  <si>
    <t>3640/1920</t>
  </si>
  <si>
    <t>3641/1920</t>
  </si>
  <si>
    <t>3642/1920</t>
  </si>
  <si>
    <t>3643/1920</t>
  </si>
  <si>
    <t>3644/1920</t>
  </si>
  <si>
    <t>3645/1920</t>
  </si>
  <si>
    <t>3646/1920</t>
  </si>
  <si>
    <t>3647/1920</t>
  </si>
  <si>
    <t>SWEST</t>
  </si>
  <si>
    <t>STASCO</t>
  </si>
  <si>
    <t>STR</t>
  </si>
  <si>
    <t>64.002</t>
  </si>
  <si>
    <t>3648/1920</t>
  </si>
  <si>
    <t>3649/1920</t>
  </si>
  <si>
    <t>61,62</t>
  </si>
  <si>
    <t>281,282,283,284</t>
  </si>
  <si>
    <t>80,81</t>
  </si>
  <si>
    <t>247,248</t>
  </si>
  <si>
    <t>97,98</t>
  </si>
  <si>
    <t>3650/1920</t>
  </si>
  <si>
    <t>3651/1920</t>
  </si>
  <si>
    <t>3652/1920</t>
  </si>
  <si>
    <t>3653/1920</t>
  </si>
  <si>
    <t>3654/1920</t>
  </si>
  <si>
    <t>3655/1920</t>
  </si>
  <si>
    <t>trial</t>
  </si>
  <si>
    <t>Ras Lanuf</t>
  </si>
  <si>
    <t>CE Niriis</t>
  </si>
  <si>
    <t>ST Nikolai</t>
  </si>
  <si>
    <t>Shell NEw</t>
  </si>
  <si>
    <t>32P-132F</t>
  </si>
  <si>
    <t xml:space="preserve">Navig8 Gratitude </t>
  </si>
  <si>
    <t xml:space="preserve"> Atlantic Guard</t>
  </si>
  <si>
    <t>Cape Belavista</t>
  </si>
  <si>
    <t>8_19</t>
  </si>
  <si>
    <t>SCF Baikal</t>
  </si>
  <si>
    <t xml:space="preserve">
Javier Zamora</t>
  </si>
  <si>
    <t>Apollo</t>
  </si>
  <si>
    <t xml:space="preserve">Harsha Lanka </t>
  </si>
  <si>
    <t>096-063</t>
  </si>
  <si>
    <t>Dean Reddish</t>
  </si>
  <si>
    <t xml:space="preserve"> 
Miguel Barria V.</t>
  </si>
  <si>
    <t>19005</t>
  </si>
  <si>
    <t>Affinity V</t>
  </si>
  <si>
    <t>201910</t>
  </si>
  <si>
    <t>3656/1920</t>
  </si>
  <si>
    <t>3657/1920</t>
  </si>
  <si>
    <t>3658/1920</t>
  </si>
  <si>
    <t>pilot project</t>
  </si>
  <si>
    <t>Delta Atlantica</t>
  </si>
  <si>
    <t>Sigapore</t>
  </si>
  <si>
    <t>3659/1920</t>
  </si>
  <si>
    <t>3660/1920</t>
  </si>
  <si>
    <t>3661/1920</t>
  </si>
  <si>
    <t>3662/1920</t>
  </si>
  <si>
    <t>3663/1920</t>
  </si>
  <si>
    <t>3664/1920</t>
  </si>
  <si>
    <t>3665/1920</t>
  </si>
  <si>
    <t>3666/1920</t>
  </si>
  <si>
    <t>3667/1920</t>
  </si>
  <si>
    <t>3668/1920</t>
  </si>
  <si>
    <t>1908</t>
  </si>
  <si>
    <t>3669/1920</t>
  </si>
  <si>
    <t>3670/1920</t>
  </si>
  <si>
    <t>3671/1920</t>
  </si>
  <si>
    <t>3672/1920</t>
  </si>
  <si>
    <t>3673/1920</t>
  </si>
  <si>
    <t>3674/1920</t>
  </si>
  <si>
    <t>3675/1920</t>
  </si>
  <si>
    <t>Baytown</t>
  </si>
  <si>
    <t>St.Lucia</t>
  </si>
  <si>
    <t>3676/1920</t>
  </si>
  <si>
    <t>3677/1920</t>
  </si>
  <si>
    <t>3678/1920</t>
  </si>
  <si>
    <t>3679/1920</t>
  </si>
  <si>
    <t>3680/1920</t>
  </si>
  <si>
    <t>3681/1920</t>
  </si>
  <si>
    <t>3682/1920</t>
  </si>
  <si>
    <t>3683/1920</t>
  </si>
  <si>
    <t>3684/1920</t>
  </si>
  <si>
    <t>3685/1920</t>
  </si>
  <si>
    <t>3686/1920</t>
  </si>
  <si>
    <t>3687/1920</t>
  </si>
  <si>
    <t>3688/1920</t>
  </si>
  <si>
    <t>3689/1920</t>
  </si>
  <si>
    <t>3690/1920</t>
  </si>
  <si>
    <t>3691/1920</t>
  </si>
  <si>
    <t>3692/1920</t>
  </si>
  <si>
    <t>99,100,101</t>
  </si>
  <si>
    <t>143,144</t>
  </si>
  <si>
    <t>285,286</t>
  </si>
  <si>
    <t>63,64</t>
  </si>
  <si>
    <t>3693/1920</t>
  </si>
  <si>
    <t>3694/1920</t>
  </si>
  <si>
    <t>3695/1920</t>
  </si>
  <si>
    <t>3696/1920</t>
  </si>
  <si>
    <t>3697/1920</t>
  </si>
  <si>
    <t>3698/1920</t>
  </si>
  <si>
    <t>3699/1920</t>
  </si>
  <si>
    <t>Ras Lafan</t>
  </si>
  <si>
    <t>Port Everglades</t>
  </si>
  <si>
    <t>kikuma</t>
  </si>
  <si>
    <t>Andrew Winner</t>
  </si>
  <si>
    <t>Eagle Barcelona</t>
  </si>
  <si>
    <t>Javier Jamura</t>
  </si>
  <si>
    <t>004P_105F</t>
  </si>
  <si>
    <t>Fernando Giler</t>
  </si>
  <si>
    <t xml:space="preserve">Ice Energy </t>
  </si>
  <si>
    <t>Johan Sverdrup</t>
  </si>
  <si>
    <t xml:space="preserve">Seaways Leyte  </t>
  </si>
  <si>
    <t>Sepat Terminal</t>
  </si>
  <si>
    <t>Barney Houghton</t>
  </si>
  <si>
    <t xml:space="preserve">	Navig8 Perseverance</t>
  </si>
  <si>
    <t>08_19</t>
  </si>
  <si>
    <t>Johney Phelps</t>
  </si>
  <si>
    <t>Esquivel</t>
  </si>
  <si>
    <t>Stena Imperitive</t>
  </si>
  <si>
    <t>Leo Sun</t>
  </si>
  <si>
    <t xml:space="preserve">Natalia </t>
  </si>
  <si>
    <t xml:space="preserve">Seaways Visayas </t>
  </si>
  <si>
    <t>Celcius Manhatten</t>
  </si>
  <si>
    <t xml:space="preserve">Dean Reddish </t>
  </si>
  <si>
    <t>3700/1920</t>
  </si>
  <si>
    <t>3701/1920</t>
  </si>
  <si>
    <t>3702/1920</t>
  </si>
  <si>
    <t>3703/1920</t>
  </si>
  <si>
    <t>3704/1920</t>
  </si>
  <si>
    <t>3705/1920</t>
  </si>
  <si>
    <t>3706/1920</t>
  </si>
  <si>
    <t>3707/1920</t>
  </si>
  <si>
    <t>3708/1920</t>
  </si>
  <si>
    <t>3709/1920</t>
  </si>
  <si>
    <t>3710/1920</t>
  </si>
  <si>
    <t>3711/1920</t>
  </si>
  <si>
    <t>3712/1920</t>
  </si>
  <si>
    <t>3713/1920</t>
  </si>
  <si>
    <t>3714/1920</t>
  </si>
  <si>
    <t>137P-143F</t>
  </si>
  <si>
    <t>08P-109F</t>
  </si>
  <si>
    <t>68_3</t>
  </si>
  <si>
    <t>Westhinder</t>
  </si>
  <si>
    <t>148,149,150,151</t>
  </si>
  <si>
    <t>145,146</t>
  </si>
  <si>
    <t>288,289,290,292</t>
  </si>
  <si>
    <t>251,252</t>
  </si>
  <si>
    <t>102,103</t>
  </si>
  <si>
    <t>3715/1920</t>
  </si>
  <si>
    <t>3716/1920</t>
  </si>
  <si>
    <t>3717/1920</t>
  </si>
  <si>
    <t>3718/1920</t>
  </si>
  <si>
    <t>3719/1920</t>
  </si>
  <si>
    <t>3720/1920</t>
  </si>
  <si>
    <t>3721/1920</t>
  </si>
  <si>
    <t>3722/1920</t>
  </si>
  <si>
    <t>3723/1920</t>
  </si>
  <si>
    <t>3724/1920</t>
  </si>
  <si>
    <t>3725/1920</t>
  </si>
  <si>
    <t>3726/1920</t>
  </si>
  <si>
    <t>3727/1920</t>
  </si>
  <si>
    <t>3728/1920</t>
  </si>
  <si>
    <t>3729/1920</t>
  </si>
  <si>
    <t>3730/1920</t>
  </si>
  <si>
    <t>3731/1920</t>
  </si>
  <si>
    <t>3732/1920</t>
  </si>
  <si>
    <t>3733/1920</t>
  </si>
  <si>
    <t>St. Rose</t>
  </si>
  <si>
    <t>3734/1920</t>
  </si>
  <si>
    <t>3735/1920</t>
  </si>
  <si>
    <t>Michaela OLUND</t>
  </si>
  <si>
    <t>LITASCO(Reconstruction)</t>
  </si>
  <si>
    <t>3736/1920</t>
  </si>
  <si>
    <t>China Dawn</t>
  </si>
  <si>
    <t>v5035069</t>
  </si>
  <si>
    <t>Eurofaith</t>
  </si>
  <si>
    <t>v17</t>
  </si>
  <si>
    <t>Andres Marin</t>
  </si>
  <si>
    <t>Seattle</t>
  </si>
  <si>
    <t>Rang Dong Terminal</t>
  </si>
  <si>
    <t>Whistler  Spirit</t>
  </si>
  <si>
    <t>Port Suez</t>
  </si>
  <si>
    <t>Ogo Orcha</t>
  </si>
  <si>
    <t>5-129</t>
  </si>
  <si>
    <t xml:space="preserve">Kalamata </t>
  </si>
  <si>
    <t xml:space="preserve">Sten Fjell	</t>
  </si>
  <si>
    <t>Ameliah Seah</t>
  </si>
  <si>
    <t>22P-123F</t>
  </si>
  <si>
    <t>Vanino</t>
  </si>
  <si>
    <t>02/Dec/2019</t>
  </si>
  <si>
    <t>Cabo Tamar</t>
  </si>
  <si>
    <t>Karl Kontselidze</t>
  </si>
  <si>
    <t>Michaela Olund</t>
  </si>
  <si>
    <t xml:space="preserve">Natalie Comrie </t>
  </si>
  <si>
    <t xml:space="preserve">Sonangol Huila </t>
  </si>
  <si>
    <t>NCC Rabigh</t>
  </si>
  <si>
    <t xml:space="preserve">Cecile Pierdet </t>
  </si>
  <si>
    <t>Salvador</t>
  </si>
  <si>
    <t>152_2</t>
  </si>
  <si>
    <t xml:space="preserve">Zackary Lin </t>
  </si>
  <si>
    <t>St. Clemens</t>
  </si>
  <si>
    <t>09P-110F</t>
  </si>
  <si>
    <t>Helga  Spirit</t>
  </si>
  <si>
    <t>152_3</t>
  </si>
  <si>
    <t>66-2</t>
  </si>
  <si>
    <t>Aspen  Spirit</t>
  </si>
  <si>
    <t xml:space="preserve">Charlie Thomas </t>
  </si>
  <si>
    <t>Stema Bulk</t>
  </si>
  <si>
    <t>Cape Taura</t>
  </si>
  <si>
    <t>Energy Champion</t>
  </si>
  <si>
    <t xml:space="preserve">
Alex Celleri C.</t>
  </si>
  <si>
    <t>Khor  Al Zubair sts</t>
  </si>
  <si>
    <t>StenFjell</t>
  </si>
  <si>
    <t>Kiwinawa</t>
  </si>
  <si>
    <t>Big Stone</t>
  </si>
  <si>
    <t>Appended on 03 Jan</t>
  </si>
  <si>
    <t>11-19</t>
  </si>
  <si>
    <t>3745/2021</t>
  </si>
  <si>
    <t>3746/2021</t>
  </si>
  <si>
    <t>3747/2021</t>
  </si>
  <si>
    <t>3748/2021</t>
  </si>
  <si>
    <t>3749/2021</t>
  </si>
  <si>
    <t>3750/2021</t>
  </si>
  <si>
    <t>3751/2021</t>
  </si>
  <si>
    <t>3752/2021</t>
  </si>
  <si>
    <t>3753/2021</t>
  </si>
  <si>
    <t>3754/2021</t>
  </si>
  <si>
    <t>3755/2021</t>
  </si>
  <si>
    <t>3756/2021</t>
  </si>
  <si>
    <t>3757/2021</t>
  </si>
  <si>
    <t>3758/2021</t>
  </si>
  <si>
    <t>3759/2021</t>
  </si>
  <si>
    <t>66,65,67</t>
  </si>
  <si>
    <t>Shell Centre, London</t>
  </si>
  <si>
    <t>SE1 7NA United Kingdom</t>
  </si>
  <si>
    <t>3737/1920</t>
  </si>
  <si>
    <t>3738/1920</t>
  </si>
  <si>
    <t>3739/1920</t>
  </si>
  <si>
    <t>3740/1920</t>
  </si>
  <si>
    <t>3741/1920</t>
  </si>
  <si>
    <t>3742/1920</t>
  </si>
  <si>
    <t>3743/1920</t>
  </si>
  <si>
    <t>3744/1920</t>
  </si>
  <si>
    <t>3745/1920</t>
  </si>
  <si>
    <t>3746/1920</t>
  </si>
  <si>
    <t>3747/1920</t>
  </si>
  <si>
    <t>3748/1920</t>
  </si>
  <si>
    <t>3749/1920</t>
  </si>
  <si>
    <t>3750/1920</t>
  </si>
  <si>
    <t>3751/1920</t>
  </si>
  <si>
    <t>3752/1920</t>
  </si>
  <si>
    <t>3753/1920</t>
  </si>
  <si>
    <t>3754/1920</t>
  </si>
  <si>
    <t>3755/1920</t>
  </si>
  <si>
    <t>3756/1920</t>
  </si>
  <si>
    <t>3757/1920</t>
  </si>
  <si>
    <t>3758/1920</t>
  </si>
  <si>
    <t>3759/1920</t>
  </si>
  <si>
    <t>3760/1920</t>
  </si>
  <si>
    <t>3761/1920</t>
  </si>
  <si>
    <t>3762/1920</t>
  </si>
  <si>
    <t>3763/1920</t>
  </si>
  <si>
    <t>3764/1920</t>
  </si>
  <si>
    <t>3765/1920</t>
  </si>
  <si>
    <t>3766/1920</t>
  </si>
  <si>
    <t>3767/1920</t>
  </si>
  <si>
    <t>3768/1920</t>
  </si>
  <si>
    <t>3769/1920</t>
  </si>
  <si>
    <t>3770/1920</t>
  </si>
  <si>
    <t>3771/1920</t>
  </si>
  <si>
    <t>3772/1920</t>
  </si>
  <si>
    <t>3773/1920</t>
  </si>
  <si>
    <t>3774/1920</t>
  </si>
  <si>
    <t>3775/1920</t>
  </si>
  <si>
    <t>Banyu Urip Terminal</t>
  </si>
  <si>
    <t xml:space="preserve">Jiaolong Spirit </t>
  </si>
  <si>
    <t>Kriti Diamond</t>
  </si>
  <si>
    <t>Cassie Davis</t>
  </si>
  <si>
    <t>Bharat Shukla</t>
  </si>
  <si>
    <t>Nordic Rio</t>
  </si>
  <si>
    <t>Four Wind</t>
  </si>
  <si>
    <t>Bari</t>
  </si>
  <si>
    <t>Minerva Iris</t>
  </si>
  <si>
    <t xml:space="preserve">  Andrey Voronin</t>
  </si>
  <si>
    <t>Sony Sebestian</t>
  </si>
  <si>
    <t>Eurovison</t>
  </si>
  <si>
    <t>Compass</t>
  </si>
  <si>
    <t xml:space="preserve"> Jasmine Lim</t>
  </si>
  <si>
    <t>Hafnia</t>
  </si>
  <si>
    <t>128_L</t>
  </si>
  <si>
    <t>Vysotsk</t>
  </si>
  <si>
    <t xml:space="preserve">Sten Fjell </t>
  </si>
  <si>
    <t>Navig8 Perseverance</t>
  </si>
  <si>
    <t>09_19</t>
  </si>
  <si>
    <t>16P</t>
  </si>
  <si>
    <t>3776/1920</t>
  </si>
  <si>
    <t>Gela</t>
  </si>
  <si>
    <t>3777/1920</t>
  </si>
  <si>
    <t>3778/1920</t>
  </si>
  <si>
    <t>7/16/2019</t>
  </si>
  <si>
    <t>3779/1920</t>
  </si>
  <si>
    <t>3780/1920</t>
  </si>
  <si>
    <t>3781/1920</t>
  </si>
  <si>
    <t>3782/1920</t>
  </si>
  <si>
    <t>3783/1920</t>
  </si>
  <si>
    <t>3784/1920</t>
  </si>
  <si>
    <t>3785/1920</t>
  </si>
  <si>
    <t>3786/1920</t>
  </si>
  <si>
    <t>3787/1920</t>
  </si>
  <si>
    <t>3788/1920</t>
  </si>
  <si>
    <t>singapore</t>
  </si>
  <si>
    <t>61-17</t>
  </si>
  <si>
    <t>3789/1920</t>
  </si>
  <si>
    <t>3790/1920</t>
  </si>
  <si>
    <t>3791/1920</t>
  </si>
  <si>
    <t>3792/1920</t>
  </si>
  <si>
    <t>3793/1920</t>
  </si>
  <si>
    <t>3794/1920</t>
  </si>
  <si>
    <t>3795/1920</t>
  </si>
  <si>
    <t>81,82</t>
  </si>
  <si>
    <t>69,70,71,72</t>
  </si>
  <si>
    <t>3796/1920</t>
  </si>
  <si>
    <t>3797/1920</t>
  </si>
  <si>
    <t>3798/1920</t>
  </si>
  <si>
    <t>3799/1920</t>
  </si>
  <si>
    <t>3800/1920</t>
  </si>
  <si>
    <t>3801/1920</t>
  </si>
  <si>
    <t/>
  </si>
  <si>
    <t>3802/1920</t>
  </si>
  <si>
    <t>3803/1920</t>
  </si>
  <si>
    <t>3804/1920</t>
  </si>
  <si>
    <t>3805/1920</t>
  </si>
  <si>
    <t xml:space="preserve">Seaways Reymar </t>
  </si>
  <si>
    <t>Pluto Moon</t>
  </si>
  <si>
    <t>Jacob</t>
  </si>
  <si>
    <t>Montatip Submeeklin</t>
  </si>
  <si>
    <t>Tipco</t>
  </si>
  <si>
    <t xml:space="preserve">   Jasmine Lim</t>
  </si>
  <si>
    <t>Cancel</t>
  </si>
  <si>
    <t>Folegandros</t>
  </si>
  <si>
    <t>Navig8 Unite</t>
  </si>
  <si>
    <t>Prostar</t>
  </si>
  <si>
    <t xml:space="preserve"> Compassion </t>
  </si>
  <si>
    <t>Peter Eden</t>
  </si>
  <si>
    <t>87_064</t>
  </si>
  <si>
    <t>Bacaliaros</t>
  </si>
  <si>
    <t xml:space="preserve"> Navig8 Promise</t>
  </si>
  <si>
    <t xml:space="preserve">Isabella </t>
  </si>
  <si>
    <t>Andrey Voronin</t>
  </si>
  <si>
    <t xml:space="preserve">Pacific A. Dorodchi </t>
  </si>
  <si>
    <t xml:space="preserve">Karl Kontselidze </t>
  </si>
  <si>
    <t>96_104</t>
  </si>
  <si>
    <t>San Jacinto</t>
  </si>
  <si>
    <t>Karimun</t>
  </si>
  <si>
    <t>3806/1920</t>
  </si>
  <si>
    <t>3807/1920</t>
  </si>
  <si>
    <t>3808/1920</t>
  </si>
  <si>
    <t>3809/1920</t>
  </si>
  <si>
    <t>86-20</t>
  </si>
  <si>
    <t>3810/1920</t>
  </si>
  <si>
    <t>3811/1920</t>
  </si>
  <si>
    <t>3812/1920</t>
  </si>
  <si>
    <t>3813/1920</t>
  </si>
  <si>
    <t>3814/1920</t>
  </si>
  <si>
    <t>3815/1920</t>
  </si>
  <si>
    <t>3816/1920</t>
  </si>
  <si>
    <t>3817/1920</t>
  </si>
  <si>
    <t>3818/1920</t>
  </si>
  <si>
    <t>3819/1920</t>
  </si>
  <si>
    <t>3820/1920</t>
  </si>
  <si>
    <t>3821/1920</t>
  </si>
  <si>
    <t>3822/1920</t>
  </si>
  <si>
    <t>3823/1920</t>
  </si>
  <si>
    <t>3824/1920</t>
  </si>
  <si>
    <t>35P_135F</t>
  </si>
  <si>
    <t>Toamasina</t>
  </si>
  <si>
    <t>45_1</t>
  </si>
  <si>
    <t>3825/1920</t>
  </si>
  <si>
    <t>3826/1920</t>
  </si>
  <si>
    <t>3827/1920</t>
  </si>
  <si>
    <t>3828/1920</t>
  </si>
  <si>
    <t>3829/1920</t>
  </si>
  <si>
    <t>3830/1920</t>
  </si>
  <si>
    <t>Hafnia Pte Ltd</t>
  </si>
  <si>
    <t>1800 West Loop South Suite</t>
  </si>
  <si>
    <t>1950 Houston Tx 77027 USA</t>
  </si>
  <si>
    <t xml:space="preserve">Port Neeches </t>
  </si>
  <si>
    <t>3831/1920</t>
  </si>
  <si>
    <t>3832/1920</t>
  </si>
  <si>
    <t>3833/1920</t>
  </si>
  <si>
    <t>3834/1920</t>
  </si>
  <si>
    <t>3835/1920</t>
  </si>
  <si>
    <t>3836/1920</t>
  </si>
  <si>
    <t>Stenungsund</t>
  </si>
  <si>
    <t>3837/1920</t>
  </si>
  <si>
    <t>3838/1920</t>
  </si>
  <si>
    <t>3839/1920</t>
  </si>
  <si>
    <t>3840/1920</t>
  </si>
  <si>
    <t>3841/1920</t>
  </si>
  <si>
    <t>3842/1920</t>
  </si>
  <si>
    <t>73,74</t>
  </si>
  <si>
    <t>3843/1920</t>
  </si>
  <si>
    <t>3844/1920</t>
  </si>
  <si>
    <t>3845/1920</t>
  </si>
  <si>
    <t>3846/1920</t>
  </si>
  <si>
    <t>3847/1920</t>
  </si>
  <si>
    <t>3848/1920</t>
  </si>
  <si>
    <t>3849/1920</t>
  </si>
  <si>
    <t>3850/1920</t>
  </si>
  <si>
    <t>3851/1920</t>
  </si>
  <si>
    <t>3852/1920</t>
  </si>
  <si>
    <t>3853/1920</t>
  </si>
  <si>
    <t>01_20</t>
  </si>
  <si>
    <t>3854/1920</t>
  </si>
  <si>
    <t>3855/1920</t>
  </si>
  <si>
    <t>3856/1920</t>
  </si>
  <si>
    <t>3857/1920</t>
  </si>
  <si>
    <t>17P</t>
  </si>
  <si>
    <t>3858/1920</t>
  </si>
  <si>
    <t>Yabacoa</t>
  </si>
  <si>
    <t>3859/1920</t>
  </si>
  <si>
    <t>3860/1920</t>
  </si>
  <si>
    <t>3861/1920</t>
  </si>
  <si>
    <t>136P_145F</t>
  </si>
  <si>
    <t>3862/1920</t>
  </si>
  <si>
    <t>3863/1920</t>
  </si>
  <si>
    <t>V20003</t>
  </si>
  <si>
    <t>3864/1920</t>
  </si>
  <si>
    <t>Agadir</t>
  </si>
  <si>
    <t>3865/1920</t>
  </si>
  <si>
    <t>3866/1920</t>
  </si>
  <si>
    <t xml:space="preserve"> Sarroch</t>
  </si>
  <si>
    <t>3867/1920</t>
  </si>
  <si>
    <t>3868/1920</t>
  </si>
  <si>
    <t>3869/1920</t>
  </si>
  <si>
    <t>3870/1920</t>
  </si>
  <si>
    <t>3871/1920</t>
  </si>
  <si>
    <t>3872/1920</t>
  </si>
  <si>
    <t>85,86, 87</t>
  </si>
  <si>
    <t>Aabenraa</t>
  </si>
  <si>
    <t>3873/1920</t>
  </si>
  <si>
    <t>302, 303,304</t>
  </si>
  <si>
    <t>3874/1920</t>
  </si>
  <si>
    <t>156, 157, 158</t>
  </si>
  <si>
    <t>3875/1920</t>
  </si>
  <si>
    <t>162, 163, 164</t>
  </si>
  <si>
    <t>3876/1920</t>
  </si>
  <si>
    <t>3877/1920</t>
  </si>
  <si>
    <t>Texas</t>
  </si>
  <si>
    <t>3878/1920</t>
  </si>
  <si>
    <t>3879/1920</t>
  </si>
  <si>
    <t>3880/1920</t>
  </si>
  <si>
    <t>3881/1920</t>
  </si>
  <si>
    <t>3882/1920</t>
  </si>
  <si>
    <t>3883/1920</t>
  </si>
  <si>
    <t>3884/1920</t>
  </si>
  <si>
    <t>3885/1920</t>
  </si>
  <si>
    <t xml:space="preserve"> Jurgis Erdmanis</t>
  </si>
  <si>
    <t>3886/1920</t>
  </si>
  <si>
    <t>3887/1920</t>
  </si>
  <si>
    <t>Archangelos Gabriel</t>
  </si>
  <si>
    <t>007_214</t>
  </si>
  <si>
    <t>3888/1920</t>
  </si>
  <si>
    <t>3889/1920</t>
  </si>
  <si>
    <t>TIPCO</t>
  </si>
  <si>
    <t>3890/1920</t>
  </si>
  <si>
    <t>Invoice Amount 2026 SGD @ 1.45</t>
  </si>
  <si>
    <t>155, 156, 157</t>
  </si>
  <si>
    <t xml:space="preserve"> 
Sarroch</t>
  </si>
  <si>
    <t>Navig8 Promise</t>
  </si>
  <si>
    <t>Andrea . J. Proverbs</t>
  </si>
  <si>
    <t>Short Haul</t>
  </si>
  <si>
    <t xml:space="preserve">Almi Odyssey </t>
  </si>
  <si>
    <t xml:space="preserve">Sonangol Cazenga </t>
  </si>
  <si>
    <t>Eco City of Angeles</t>
  </si>
  <si>
    <t>058_161</t>
  </si>
  <si>
    <t xml:space="preserve">Picton </t>
  </si>
  <si>
    <t>Harsh Babu</t>
  </si>
  <si>
    <t>Caspian Sea</t>
  </si>
  <si>
    <t>Julian Culton</t>
  </si>
  <si>
    <t>Maersk Penguin</t>
  </si>
  <si>
    <t>36P-136F</t>
  </si>
  <si>
    <t>18L</t>
  </si>
  <si>
    <t>26P-127F</t>
  </si>
  <si>
    <t xml:space="preserve">Seaways Rosemar </t>
  </si>
  <si>
    <t>Christopher Allock</t>
  </si>
  <si>
    <t>Navig8 Inc</t>
  </si>
  <si>
    <t>Quincy</t>
  </si>
  <si>
    <t>Melones Terminal</t>
  </si>
  <si>
    <t xml:space="preserve">Port Elizabeth 
</t>
  </si>
  <si>
    <t xml:space="preserve"> 
Rotterdam 
</t>
  </si>
  <si>
    <t xml:space="preserve"> 
Baton Rouge</t>
  </si>
  <si>
    <t>Ion M</t>
  </si>
  <si>
    <t xml:space="preserve">Celsius Mayfair </t>
  </si>
  <si>
    <t>Nordic Luna</t>
  </si>
  <si>
    <t xml:space="preserve">Green Planet </t>
  </si>
  <si>
    <t>Lion King</t>
  </si>
  <si>
    <t>Astro Phoenix</t>
  </si>
  <si>
    <t xml:space="preserve"> Aquapuelche</t>
  </si>
  <si>
    <t>13P-114F</t>
  </si>
  <si>
    <t>27P-128F</t>
  </si>
  <si>
    <t>Chris Champman</t>
  </si>
  <si>
    <t>Phil Thompson</t>
  </si>
  <si>
    <t xml:space="preserve">
Basilio Quiel</t>
  </si>
  <si>
    <t>Bryan Wright</t>
  </si>
  <si>
    <t>Wong De Kai</t>
  </si>
  <si>
    <t>Erwin Matin</t>
  </si>
  <si>
    <t>Christopher Chapman</t>
  </si>
  <si>
    <t>Mathew Head</t>
  </si>
  <si>
    <t>StenaBulk</t>
  </si>
  <si>
    <t>DSR Updated 07 May 2020</t>
  </si>
  <si>
    <t>Repeated in 5839</t>
  </si>
  <si>
    <t>3891/2021</t>
  </si>
  <si>
    <t>3892/2021</t>
  </si>
  <si>
    <t>3893/2021</t>
  </si>
  <si>
    <t>3894/2021</t>
  </si>
  <si>
    <t>3895/2021</t>
  </si>
  <si>
    <t>3896/2021</t>
  </si>
  <si>
    <t>3897/2021</t>
  </si>
  <si>
    <t>3898/2021</t>
  </si>
  <si>
    <t>3899/2021</t>
  </si>
  <si>
    <t>3900/2021</t>
  </si>
  <si>
    <t>3901/2021</t>
  </si>
  <si>
    <t>3902/2021</t>
  </si>
  <si>
    <t>3903/2021</t>
  </si>
  <si>
    <t>3904/2021</t>
  </si>
  <si>
    <t>3905/2021</t>
  </si>
  <si>
    <t>3906/2021</t>
  </si>
  <si>
    <t>3907/2021</t>
  </si>
  <si>
    <t>3908/2021</t>
  </si>
  <si>
    <t>3909/2021</t>
  </si>
  <si>
    <t xml:space="preserve"> Rotterdam 
</t>
  </si>
  <si>
    <t>Pink Color: Made by Sandeep</t>
  </si>
  <si>
    <t>3910/2021</t>
  </si>
  <si>
    <t>260, 261</t>
  </si>
  <si>
    <t>165, 166, 167</t>
  </si>
  <si>
    <t>89, 90</t>
  </si>
  <si>
    <t>159, 160, 161</t>
  </si>
  <si>
    <t>305, 306, 307, 308</t>
  </si>
  <si>
    <t>112, 113, 114</t>
  </si>
  <si>
    <t>3911/2021</t>
  </si>
  <si>
    <t>3912/2021</t>
  </si>
  <si>
    <t>3913/2021</t>
  </si>
  <si>
    <t>3914/2021</t>
  </si>
  <si>
    <t>3915/2021</t>
  </si>
  <si>
    <t>3916/2021</t>
  </si>
  <si>
    <t>3917/2021</t>
  </si>
  <si>
    <t>3918/2021</t>
  </si>
  <si>
    <t>3919/2021</t>
  </si>
  <si>
    <t>3920/2021</t>
  </si>
  <si>
    <t>3921/2021</t>
  </si>
  <si>
    <t>3922/2021</t>
  </si>
  <si>
    <t>3923/2021</t>
  </si>
  <si>
    <t>3924/2021</t>
  </si>
  <si>
    <t>Ocean  Breeze</t>
  </si>
  <si>
    <t>Maersk Trenton</t>
  </si>
  <si>
    <t xml:space="preserve">AST Sunshine </t>
  </si>
  <si>
    <t>Maersk Tokyo</t>
  </si>
  <si>
    <t>Front Singapore</t>
  </si>
  <si>
    <t>Navig 8 Promise</t>
  </si>
  <si>
    <t>138P-147F</t>
  </si>
  <si>
    <t>13_2</t>
  </si>
  <si>
    <t>60_163</t>
  </si>
  <si>
    <t>MTM Hudson</t>
  </si>
  <si>
    <t>Pacific Cobalt</t>
  </si>
  <si>
    <t>NAT028</t>
  </si>
  <si>
    <t>82L</t>
  </si>
  <si>
    <t xml:space="preserve">Parikshit Jhaveri </t>
  </si>
  <si>
    <t>Natalie Comrie</t>
  </si>
  <si>
    <t>Kate Vovka</t>
  </si>
  <si>
    <t>Harish Babu</t>
  </si>
  <si>
    <t>Pushkar Sidhaye</t>
  </si>
  <si>
    <t xml:space="preserve">
Alex Celleri C.</t>
  </si>
  <si>
    <t>Juan Cristobal Reinecke</t>
  </si>
  <si>
    <t xml:space="preserve"> Copenhagen</t>
  </si>
  <si>
    <t>SAJ202002</t>
  </si>
  <si>
    <t xml:space="preserve">Bilbao </t>
  </si>
  <si>
    <t>STS/Eagle Torrance</t>
  </si>
  <si>
    <t>Cristobal</t>
  </si>
  <si>
    <t>DSR Updated 08 Jun 2020</t>
  </si>
  <si>
    <t>Southwold</t>
  </si>
  <si>
    <t>91, 92, 93, 94</t>
  </si>
  <si>
    <t>168, 169</t>
  </si>
  <si>
    <t>262, 263, 264, 265</t>
  </si>
  <si>
    <t>309, 310</t>
  </si>
  <si>
    <t>not confirmed</t>
  </si>
  <si>
    <t>3925/2021</t>
  </si>
  <si>
    <t>3926/2021</t>
  </si>
  <si>
    <t>3927/2021</t>
  </si>
  <si>
    <t>3928/2021</t>
  </si>
  <si>
    <t>3929/2021</t>
  </si>
  <si>
    <t>3930/2021</t>
  </si>
  <si>
    <t>3931/2021</t>
  </si>
  <si>
    <t>3932/2021</t>
  </si>
  <si>
    <t>3933/2021</t>
  </si>
  <si>
    <t>3934/2021</t>
  </si>
  <si>
    <t>3935/2021</t>
  </si>
  <si>
    <t>3936/2021</t>
  </si>
  <si>
    <t>3937/2021</t>
  </si>
  <si>
    <t>3938/2021</t>
  </si>
  <si>
    <t>3939/2021</t>
  </si>
  <si>
    <t>3940/2021</t>
  </si>
  <si>
    <t>3941/2021</t>
  </si>
  <si>
    <t>3942/2021</t>
  </si>
  <si>
    <t>3943/2021</t>
  </si>
  <si>
    <t>3944/2021</t>
  </si>
  <si>
    <t>3945/2021</t>
  </si>
  <si>
    <t>3946/2021</t>
  </si>
  <si>
    <t>3947/2021</t>
  </si>
  <si>
    <t>3948/2021</t>
  </si>
  <si>
    <t>3949/2021</t>
  </si>
  <si>
    <t>3950/2021</t>
  </si>
  <si>
    <t>3951/2021</t>
  </si>
  <si>
    <t>3952/2021</t>
  </si>
  <si>
    <t>3953/2021</t>
  </si>
  <si>
    <t>3954/2021</t>
  </si>
  <si>
    <t>3955/2021</t>
  </si>
  <si>
    <t>3956/2021</t>
  </si>
  <si>
    <t>3957/2021</t>
  </si>
  <si>
    <t>3958/2021</t>
  </si>
  <si>
    <t>3959/2021</t>
  </si>
  <si>
    <t>3960/2021</t>
  </si>
  <si>
    <t>3961/2021</t>
  </si>
  <si>
    <t>Manual</t>
  </si>
  <si>
    <t>Singapore/Tanjung Pelepas</t>
  </si>
  <si>
    <t xml:space="preserve">Yorktown </t>
  </si>
  <si>
    <t>NS Antarctic</t>
  </si>
  <si>
    <t>SW Pass/St. Charles</t>
  </si>
  <si>
    <t xml:space="preserve"> Philotimos </t>
  </si>
  <si>
    <t>143P-149F</t>
  </si>
  <si>
    <t>39P-139F</t>
  </si>
  <si>
    <t>Sea Garnet</t>
  </si>
  <si>
    <t>Fulmar</t>
  </si>
  <si>
    <t>Tarbert</t>
  </si>
  <si>
    <t>Arindam Sarkar</t>
  </si>
  <si>
    <t>05L</t>
  </si>
  <si>
    <t>Crudsun</t>
  </si>
  <si>
    <t>Harrison Sharpe</t>
  </si>
  <si>
    <t>14P-115F</t>
  </si>
  <si>
    <t>Statia</t>
  </si>
  <si>
    <t>Botafogo</t>
  </si>
  <si>
    <t>Litasco</t>
  </si>
  <si>
    <t>Nordlotus</t>
  </si>
  <si>
    <t>NLT20-004</t>
  </si>
  <si>
    <t>Energy Challenger -</t>
  </si>
  <si>
    <t xml:space="preserve">Sriram Hari Sarma </t>
  </si>
  <si>
    <t>DSR Updated 08 July 2020</t>
  </si>
  <si>
    <r>
      <t xml:space="preserve">PIC </t>
    </r>
    <r>
      <rPr>
        <b/>
        <vertAlign val="superscript"/>
        <sz val="9"/>
        <color indexed="56"/>
        <rFont val="Arial"/>
        <family val="2"/>
      </rPr>
      <t>*Mandatory Field</t>
    </r>
  </si>
  <si>
    <t>3962/2021</t>
  </si>
  <si>
    <t>3963/2021</t>
  </si>
  <si>
    <t>3964/2021</t>
  </si>
  <si>
    <t>3965/2021</t>
  </si>
  <si>
    <t>3966/2021</t>
  </si>
  <si>
    <t>3967/2021</t>
  </si>
  <si>
    <t>3968/2021</t>
  </si>
  <si>
    <t>3969/2021</t>
  </si>
  <si>
    <t>3970/2021</t>
  </si>
  <si>
    <t>3971/2021</t>
  </si>
  <si>
    <t>12P_113F</t>
  </si>
  <si>
    <t>3972/2021</t>
  </si>
  <si>
    <t>64_10</t>
  </si>
  <si>
    <t>3973/2021</t>
  </si>
  <si>
    <t>3974/2021</t>
  </si>
  <si>
    <t>3975/2021</t>
  </si>
  <si>
    <t>3976/2021</t>
  </si>
  <si>
    <t>3977/2021</t>
  </si>
  <si>
    <t>3978/2021</t>
  </si>
  <si>
    <t>3979/2021</t>
  </si>
  <si>
    <t>170,171, 172</t>
  </si>
  <si>
    <t>266, 267, 268</t>
  </si>
  <si>
    <t>311, 312, 313, 314</t>
  </si>
  <si>
    <t>95, 96, 97, 98</t>
  </si>
  <si>
    <t>163, 164</t>
  </si>
  <si>
    <t>3980/2021</t>
  </si>
  <si>
    <t>3981/2021</t>
  </si>
  <si>
    <t>3982/2021</t>
  </si>
  <si>
    <t>3983/2021</t>
  </si>
  <si>
    <t>3984/2021</t>
  </si>
  <si>
    <t>3985/2021</t>
  </si>
  <si>
    <t>3986/2021</t>
  </si>
  <si>
    <t>3987/2021</t>
  </si>
  <si>
    <t>3988/2021</t>
  </si>
  <si>
    <t>3989/2021</t>
  </si>
  <si>
    <t>3990/2021</t>
  </si>
  <si>
    <t>3991/2021</t>
  </si>
  <si>
    <t>DSR Updated 08 Aug 2020</t>
  </si>
  <si>
    <t xml:space="preserve"> Port Angeles </t>
  </si>
  <si>
    <t>Captain Michael</t>
  </si>
  <si>
    <t xml:space="preserve">Bastia </t>
  </si>
  <si>
    <t>Andronikos</t>
  </si>
  <si>
    <t>Cap Victor</t>
  </si>
  <si>
    <t>Kriti Sfakia</t>
  </si>
  <si>
    <t xml:space="preserve">Maria </t>
  </si>
  <si>
    <t>091_068</t>
  </si>
  <si>
    <t>NS Arctic</t>
  </si>
  <si>
    <t>NAT029</t>
  </si>
  <si>
    <t>Prosky</t>
  </si>
  <si>
    <t>Aristodimos</t>
  </si>
  <si>
    <t>Minerva Clara</t>
  </si>
  <si>
    <t>Caribbean Voyager</t>
  </si>
  <si>
    <t>64-11</t>
  </si>
  <si>
    <t>098_082</t>
  </si>
  <si>
    <t>Barbouni</t>
  </si>
  <si>
    <t>Suez Vasilis</t>
  </si>
  <si>
    <t>Sophie Montulet</t>
  </si>
  <si>
    <t>Thomas Simoen</t>
  </si>
  <si>
    <t>Nathalie Weyn</t>
  </si>
  <si>
    <t xml:space="preserve"> 
Edgardo Sotelo</t>
  </si>
  <si>
    <t>Lana Kuriyanova</t>
  </si>
  <si>
    <t>Sebastian Lopez Miranda</t>
  </si>
  <si>
    <t>Kunal Kishore</t>
  </si>
  <si>
    <t>5_20</t>
  </si>
  <si>
    <t>99, 100, 101,102</t>
  </si>
  <si>
    <t>165, 166, 167, 167</t>
  </si>
  <si>
    <t>315, 316, 317, 318</t>
  </si>
  <si>
    <t>173, 174, 175</t>
  </si>
  <si>
    <t>01 voy only</t>
  </si>
  <si>
    <t>CRUDE</t>
  </si>
  <si>
    <t>HEAVY</t>
  </si>
  <si>
    <t>3992/2021</t>
  </si>
  <si>
    <t>3993/2021</t>
  </si>
  <si>
    <t>3994/2021</t>
  </si>
  <si>
    <t>3995/2021</t>
  </si>
  <si>
    <t>3996/2021</t>
  </si>
  <si>
    <t>Tanjung Bruas</t>
  </si>
  <si>
    <t>3997/2021</t>
  </si>
  <si>
    <t>Invoice Amount 1960 SGD @ 1.4</t>
  </si>
  <si>
    <t>3998/2021</t>
  </si>
  <si>
    <t>3999/2021</t>
  </si>
  <si>
    <t>4000/2021</t>
  </si>
  <si>
    <t>Yombo - Singapore</t>
  </si>
  <si>
    <t>Tanjung Pelepas/Singapore - Tanjung Pelepas</t>
  </si>
  <si>
    <t>Marsa Bashayer - Tanjung Bruas</t>
  </si>
  <si>
    <t>Song Doc Term. - Zhoushan</t>
  </si>
  <si>
    <t>Muuga - Yanbu</t>
  </si>
  <si>
    <t>Freeport - Delaware</t>
  </si>
  <si>
    <t>4001/2021</t>
  </si>
  <si>
    <t>4002/2021</t>
  </si>
  <si>
    <t>4003/2021</t>
  </si>
  <si>
    <t>4004/2021</t>
  </si>
  <si>
    <t>4005/2021</t>
  </si>
  <si>
    <t>4006/2021</t>
  </si>
  <si>
    <t>repeat #row 2654</t>
  </si>
  <si>
    <t>Shorthaul</t>
  </si>
  <si>
    <t>4007/2021</t>
  </si>
  <si>
    <t>4008/2021</t>
  </si>
  <si>
    <t>4009/2021</t>
  </si>
  <si>
    <t>4010/2021</t>
  </si>
  <si>
    <t>4011/2021</t>
  </si>
  <si>
    <t>4012/2021</t>
  </si>
  <si>
    <t>4013/2021</t>
  </si>
  <si>
    <t>4014/2021</t>
  </si>
  <si>
    <t>4015/2021</t>
  </si>
  <si>
    <t>4016/2021</t>
  </si>
  <si>
    <t>4017/2021</t>
  </si>
  <si>
    <t>4018/2021</t>
  </si>
  <si>
    <t>4019/2021</t>
  </si>
  <si>
    <t>4020/2021</t>
  </si>
  <si>
    <t>4021/2021</t>
  </si>
  <si>
    <t>4022/2021</t>
  </si>
  <si>
    <t>4023/2021</t>
  </si>
  <si>
    <t>Repeated</t>
  </si>
  <si>
    <t>4024/2021</t>
  </si>
  <si>
    <t>4025/2021</t>
  </si>
  <si>
    <t>DSR Updated 08 Sep 2020</t>
  </si>
  <si>
    <t>Marlin Shikoku</t>
  </si>
  <si>
    <t>Karvounis</t>
  </si>
  <si>
    <t>Eva Tokyo</t>
  </si>
  <si>
    <t xml:space="preserve">Aquapuelche </t>
  </si>
  <si>
    <t xml:space="preserve"> Clearocean Magic</t>
  </si>
  <si>
    <t>Ionic Althea</t>
  </si>
  <si>
    <t>Belmar</t>
  </si>
  <si>
    <t>Vari Trader</t>
  </si>
  <si>
    <t xml:space="preserve"> Cabo Kamui </t>
  </si>
  <si>
    <t>ClearOcean Marvel</t>
  </si>
  <si>
    <t>Sebastián López Miranda</t>
  </si>
  <si>
    <t>Sertac Hepisler</t>
  </si>
  <si>
    <t>Mike Chee</t>
  </si>
  <si>
    <t xml:space="preserve"> 
Freeport</t>
  </si>
  <si>
    <t>Rotterdam,Southworld</t>
  </si>
  <si>
    <t xml:space="preserve"> 
Rotterdam</t>
  </si>
  <si>
    <t xml:space="preserve"> 
Alexandria</t>
  </si>
  <si>
    <t>Calabar</t>
  </si>
  <si>
    <t xml:space="preserve">Rotterdam 
</t>
  </si>
  <si>
    <t>4026/2021</t>
  </si>
  <si>
    <t>4027/2021</t>
  </si>
  <si>
    <t>095L</t>
  </si>
  <si>
    <t>4028/2021</t>
  </si>
  <si>
    <t>4029/2021</t>
  </si>
  <si>
    <t>202010</t>
  </si>
  <si>
    <t>4030/2021</t>
  </si>
  <si>
    <t>4031/2021</t>
  </si>
  <si>
    <t>4032/2021</t>
  </si>
  <si>
    <t>4033/2021</t>
  </si>
  <si>
    <t>4034/2021</t>
  </si>
  <si>
    <t>4035/2021</t>
  </si>
  <si>
    <t>4036/2021</t>
  </si>
  <si>
    <t>4037/2021</t>
  </si>
  <si>
    <t>4038/2021</t>
  </si>
  <si>
    <t>4039/2021</t>
  </si>
  <si>
    <t>4040/2021</t>
  </si>
  <si>
    <t>4041/2021</t>
  </si>
  <si>
    <t>4042/2021</t>
  </si>
  <si>
    <t>4043/2021</t>
  </si>
  <si>
    <t>4044/2021</t>
  </si>
  <si>
    <t>4045/2021</t>
  </si>
  <si>
    <t>4046/2021</t>
  </si>
  <si>
    <t>4047/2021</t>
  </si>
  <si>
    <t>4048/2021</t>
  </si>
  <si>
    <t>319, 321, 322</t>
  </si>
  <si>
    <t>176, 177</t>
  </si>
  <si>
    <t>4049/2021</t>
  </si>
  <si>
    <t>4050/2021</t>
  </si>
  <si>
    <t>4051/2021</t>
  </si>
  <si>
    <t>4052/2021</t>
  </si>
  <si>
    <t>4053/2021</t>
  </si>
  <si>
    <t>103, 104, 105</t>
  </si>
  <si>
    <t>4054/2021</t>
  </si>
  <si>
    <t>271, 272</t>
  </si>
  <si>
    <t>4055/2021</t>
  </si>
  <si>
    <t>4056/2021</t>
  </si>
  <si>
    <t>4057/2021</t>
  </si>
  <si>
    <t>4058/2021</t>
  </si>
  <si>
    <t>4059/2021</t>
  </si>
  <si>
    <t>4060/2021</t>
  </si>
  <si>
    <t>4061/2021</t>
  </si>
  <si>
    <t>4062/2021</t>
  </si>
  <si>
    <t>4063/2021</t>
  </si>
  <si>
    <t>4064/2021</t>
  </si>
  <si>
    <t>4065/2021</t>
  </si>
  <si>
    <t>4066/2021</t>
  </si>
  <si>
    <t>4067/2021</t>
  </si>
  <si>
    <t>4068/2021</t>
  </si>
  <si>
    <t>4069/2021</t>
  </si>
  <si>
    <t>4070/2021</t>
  </si>
  <si>
    <t>4071/2021</t>
  </si>
  <si>
    <t>4072/2021</t>
  </si>
  <si>
    <t>Invoice Amount 1960 SGD @ 1.40</t>
  </si>
  <si>
    <t>Andew Turner</t>
  </si>
  <si>
    <t>Stavanger Poseidon</t>
  </si>
  <si>
    <t>Yavor Raynov</t>
  </si>
  <si>
    <t>178B</t>
  </si>
  <si>
    <t>Hafnia Karwa</t>
  </si>
  <si>
    <t xml:space="preserve">Nikos Vlisidis </t>
  </si>
  <si>
    <t xml:space="preserve">Advantage Atom </t>
  </si>
  <si>
    <t>Sienna</t>
  </si>
  <si>
    <t xml:space="preserve">
Sophie Montulet</t>
  </si>
  <si>
    <t>Andrea. J.Proverbs</t>
  </si>
  <si>
    <t xml:space="preserve"> 
Sebastián López Miranda</t>
  </si>
  <si>
    <t>Ice Engergy</t>
  </si>
  <si>
    <t>Marine Hope</t>
  </si>
  <si>
    <t>Solar Claire</t>
  </si>
  <si>
    <t>Capricorn Sun</t>
  </si>
  <si>
    <t>Minerva Olympia</t>
  </si>
  <si>
    <t xml:space="preserve"> 
Natalia Baldina</t>
  </si>
  <si>
    <t xml:space="preserve"> 17P-118F</t>
  </si>
  <si>
    <t>Maersk  Tokyo</t>
  </si>
  <si>
    <t>Cap Leon</t>
  </si>
  <si>
    <t>Corrado Bianchi</t>
  </si>
  <si>
    <t>Umlma</t>
  </si>
  <si>
    <t xml:space="preserve"> Sep 20</t>
  </si>
  <si>
    <t xml:space="preserve"> 
San Francisco 
</t>
  </si>
  <si>
    <t xml:space="preserve">Singapore- 
Shuqaiq 
</t>
  </si>
  <si>
    <t>PRODUCT</t>
  </si>
  <si>
    <t>DSR Updated 09 Oct 2020</t>
  </si>
  <si>
    <t xml:space="preserve">Haldia 
</t>
  </si>
  <si>
    <t xml:space="preserve">Pascagoula 
</t>
  </si>
  <si>
    <t>Kattupalli</t>
  </si>
  <si>
    <t xml:space="preserve"> 
Singapore 
</t>
  </si>
  <si>
    <t>Puerto Sandino</t>
  </si>
  <si>
    <t xml:space="preserve"> 
Gela</t>
  </si>
  <si>
    <t xml:space="preserve"> 
Hong Kong</t>
  </si>
  <si>
    <t xml:space="preserve"> 
Ben Herbert</t>
  </si>
  <si>
    <t xml:space="preserve">St.Lucia 
</t>
  </si>
  <si>
    <t xml:space="preserve"> 
Singapore</t>
  </si>
  <si>
    <t>Ponce</t>
  </si>
  <si>
    <t>4073/2021</t>
  </si>
  <si>
    <t>4074/2021</t>
  </si>
  <si>
    <t>4075/2021</t>
  </si>
  <si>
    <t>4076/2021</t>
  </si>
  <si>
    <t>4077/2021</t>
  </si>
  <si>
    <t>4078/2021</t>
  </si>
  <si>
    <t xml:space="preserve"> Singapore 
</t>
  </si>
  <si>
    <t>4079/2021</t>
  </si>
  <si>
    <t xml:space="preserve"> Shuqaiq 
</t>
  </si>
  <si>
    <t>4080/2021</t>
  </si>
  <si>
    <t>4081/2021</t>
  </si>
  <si>
    <t>4082/2021</t>
  </si>
  <si>
    <t>4083/2021</t>
  </si>
  <si>
    <t>4084/2021</t>
  </si>
  <si>
    <t>4085/2021</t>
  </si>
  <si>
    <t>4086/2021</t>
  </si>
  <si>
    <t>4087/2021</t>
  </si>
  <si>
    <t>4088/2021</t>
  </si>
  <si>
    <t>4089/2021</t>
  </si>
  <si>
    <t>4090/2021</t>
  </si>
  <si>
    <t>170, 171</t>
  </si>
  <si>
    <t>323, 324, 325</t>
  </si>
  <si>
    <t>273, 274</t>
  </si>
  <si>
    <t>106, 107, 108, 109</t>
  </si>
  <si>
    <t>178, 178B, 180</t>
  </si>
  <si>
    <t>4091/2021</t>
  </si>
  <si>
    <t>4092/2021</t>
  </si>
  <si>
    <t>4093/2021</t>
  </si>
  <si>
    <t>4094/2021</t>
  </si>
  <si>
    <t>4095/2021</t>
  </si>
  <si>
    <t>4096/2021</t>
  </si>
  <si>
    <t>4097/2021</t>
  </si>
  <si>
    <t>4098/2021</t>
  </si>
  <si>
    <t>4099/2021</t>
  </si>
  <si>
    <t>4100/2021</t>
  </si>
  <si>
    <t>Energy Challenger</t>
  </si>
  <si>
    <t>4101/2021</t>
  </si>
  <si>
    <t>4102/2021</t>
  </si>
  <si>
    <t>4103/2021</t>
  </si>
  <si>
    <t>4104/2021</t>
  </si>
  <si>
    <t>4105/2021</t>
  </si>
  <si>
    <t>DSR Updated 02 Nov 2020</t>
  </si>
  <si>
    <t xml:space="preserve"> World Harmony</t>
  </si>
  <si>
    <t>142P_151F</t>
  </si>
  <si>
    <t xml:space="preserve"> Los Angeles</t>
  </si>
  <si>
    <t>181_02</t>
  </si>
  <si>
    <t xml:space="preserve">Elizaveta Brewster
</t>
  </si>
  <si>
    <t xml:space="preserve"> Dalian</t>
  </si>
  <si>
    <t>31P</t>
  </si>
  <si>
    <t xml:space="preserve"> Fernando Giler V</t>
  </si>
  <si>
    <t xml:space="preserve"> 
San Francisco</t>
  </si>
  <si>
    <t>Puerto Cabello</t>
  </si>
  <si>
    <t>Asnaes</t>
  </si>
  <si>
    <t xml:space="preserve"> Vlissingen</t>
  </si>
  <si>
    <t>Unity Venture</t>
  </si>
  <si>
    <t>Texas,Port Arthur</t>
  </si>
  <si>
    <t>4106/2021</t>
  </si>
  <si>
    <t>4107/2021</t>
  </si>
  <si>
    <t>4108/2021</t>
  </si>
  <si>
    <t>4109/2021</t>
  </si>
  <si>
    <t>4110/2021</t>
  </si>
  <si>
    <t>094_78</t>
  </si>
  <si>
    <t>Talcahuano</t>
  </si>
  <si>
    <t>4111/2021</t>
  </si>
  <si>
    <t>4112/2021</t>
  </si>
  <si>
    <t>4113/2021</t>
  </si>
  <si>
    <t>4114/2021</t>
  </si>
  <si>
    <t>4115/2021</t>
  </si>
  <si>
    <t>4116/2021</t>
  </si>
  <si>
    <t>Santa Marta</t>
  </si>
  <si>
    <t>172, 173</t>
  </si>
  <si>
    <t>Duplicate</t>
  </si>
  <si>
    <t>275, 276, 277</t>
  </si>
  <si>
    <t>327, 328</t>
  </si>
  <si>
    <t>181, 181_02, 182</t>
  </si>
  <si>
    <t>110, 111</t>
  </si>
  <si>
    <t>St Charles, Port Arthur</t>
  </si>
  <si>
    <t>4117/2021</t>
  </si>
  <si>
    <t>4118/2021</t>
  </si>
  <si>
    <t>4119/2021</t>
  </si>
  <si>
    <t>4120/2021</t>
  </si>
  <si>
    <t>4121/2021</t>
  </si>
  <si>
    <t>4122/2021</t>
  </si>
  <si>
    <t>4123/2021</t>
  </si>
  <si>
    <t>4124/2021</t>
  </si>
  <si>
    <t>4125/2021</t>
  </si>
  <si>
    <t>4126/2021</t>
  </si>
  <si>
    <t>4127/2021</t>
  </si>
  <si>
    <t>4128/2021</t>
  </si>
  <si>
    <t>4129/2021</t>
  </si>
  <si>
    <t>Stavanger Bliss</t>
  </si>
  <si>
    <t>4130/2021</t>
  </si>
  <si>
    <t>4131/2021</t>
  </si>
  <si>
    <t>4133/2021</t>
  </si>
  <si>
    <t>4134/2021</t>
  </si>
  <si>
    <t>4135/2021</t>
  </si>
  <si>
    <t>4136/2021</t>
  </si>
  <si>
    <t>4137/2021</t>
  </si>
  <si>
    <t>4138/2021</t>
  </si>
  <si>
    <t>Sloman Thetis</t>
  </si>
  <si>
    <t>4139/2021</t>
  </si>
  <si>
    <t>4140/2021</t>
  </si>
  <si>
    <t>4141/2021</t>
  </si>
  <si>
    <t>Duplicate Row No. 2804</t>
  </si>
  <si>
    <t>4142/2021</t>
  </si>
  <si>
    <t>18P_119F</t>
  </si>
  <si>
    <t>4143/2021</t>
  </si>
  <si>
    <t>4144/2021</t>
  </si>
  <si>
    <t>4145/2021</t>
  </si>
  <si>
    <t>4146/2021</t>
  </si>
  <si>
    <t>4147/2021</t>
  </si>
  <si>
    <t>Varna</t>
  </si>
  <si>
    <t>4148/2021</t>
  </si>
  <si>
    <t>4149/2021</t>
  </si>
  <si>
    <t>Stena WECO - (1 to 2)</t>
  </si>
  <si>
    <t>S.No</t>
  </si>
  <si>
    <t>Invoice Dated</t>
  </si>
  <si>
    <t>Vessel Name</t>
  </si>
  <si>
    <t>Voyage No</t>
  </si>
  <si>
    <t>4150/2021</t>
  </si>
  <si>
    <t>Lars Hojer</t>
  </si>
  <si>
    <t>4151/2021</t>
  </si>
  <si>
    <t>4152/2021</t>
  </si>
  <si>
    <t>4153/2021</t>
  </si>
  <si>
    <t>GWN 2</t>
  </si>
  <si>
    <t>4154/2021</t>
  </si>
  <si>
    <t>4155/2021</t>
  </si>
  <si>
    <t>4156/2021</t>
  </si>
  <si>
    <t>4157/2021</t>
  </si>
  <si>
    <t>Dimitirs Jermine</t>
  </si>
  <si>
    <t>4158/2021</t>
  </si>
  <si>
    <t>Hasith Kumar</t>
  </si>
  <si>
    <t>4159/2021</t>
  </si>
  <si>
    <t>4160/2021</t>
  </si>
  <si>
    <t>4161/2021</t>
  </si>
  <si>
    <t>4162/2021</t>
  </si>
  <si>
    <t>Tanjung Pelepas/Singapore</t>
  </si>
  <si>
    <t xml:space="preserve">Persepolis </t>
  </si>
  <si>
    <t>Repeated Row No. 2789</t>
  </si>
  <si>
    <t>VESSEL</t>
  </si>
  <si>
    <t>TAB</t>
  </si>
  <si>
    <t>ADDRESS1</t>
  </si>
  <si>
    <t>ADDRESS2</t>
  </si>
  <si>
    <t>ADDRESS3</t>
  </si>
  <si>
    <t>ADDRESS4</t>
  </si>
  <si>
    <t>185</t>
  </si>
  <si>
    <t>280</t>
  </si>
  <si>
    <t>329</t>
  </si>
  <si>
    <t>Rotteram</t>
  </si>
  <si>
    <t>4163/2021</t>
  </si>
  <si>
    <t>Nikos Vlisidis</t>
  </si>
  <si>
    <t>4164/2021</t>
  </si>
  <si>
    <t>4165/2021</t>
  </si>
  <si>
    <t>4166/2021</t>
  </si>
  <si>
    <t>183, 184, 185, 186</t>
  </si>
  <si>
    <t>278, 279, 280, 281</t>
  </si>
  <si>
    <t>329, 330, 331</t>
  </si>
  <si>
    <t>112, 113, 114, 115</t>
  </si>
  <si>
    <t>174, 175, 176</t>
  </si>
  <si>
    <t>4167/2021</t>
  </si>
  <si>
    <t>4168/2021</t>
  </si>
  <si>
    <t>4169/2021</t>
  </si>
  <si>
    <t>4170/2021</t>
  </si>
  <si>
    <t>4171/2021</t>
  </si>
  <si>
    <t>To be verified by Madam</t>
  </si>
  <si>
    <t>USD 4780: INR 346168: FROM CARGILL INTERNATIONAL SA : REF EMAIL DATED 07.10.2020</t>
  </si>
  <si>
    <t>10 Dec 2020: - USD 1200: FROM LITASCO SA : INR 87540: REF4106/2021</t>
  </si>
  <si>
    <t>01 Oct 2020: -USD 1200: FROM BASTIA SHIP HOLDING LIMITED: REF INVOICE 09-09-2020</t>
  </si>
  <si>
    <t>14 Oct 2020:-&gt;USD 1600: INR 116240: FROM CARGILL INTERNATIONAL SA: REF EMAIL DATED 12.10.2020</t>
  </si>
  <si>
    <t>14 Oct 2020:-&gt; USD 3600: INR 261612: FROM EURONAV NV : REF PLEASE REFER TO OUR LETTER -EMAIL /ROC/17143.--5</t>
  </si>
  <si>
    <t>Wed, Sep 30 at 10:47 AM: -"USD 1400: FROM V8 POOL INC : REF 4036/2021"</t>
  </si>
  <si>
    <t>Jag Laxmi</t>
  </si>
  <si>
    <t>Jag Lyall</t>
  </si>
  <si>
    <t>Elizabeth Brewster</t>
  </si>
  <si>
    <t>4172/2021</t>
  </si>
  <si>
    <t>4173/2021</t>
  </si>
  <si>
    <t>19P_120F</t>
  </si>
  <si>
    <t>64_15</t>
  </si>
  <si>
    <t>Ice Energy</t>
  </si>
  <si>
    <t>4174/2021</t>
  </si>
  <si>
    <t>4175/2021</t>
  </si>
  <si>
    <t>4176/2021</t>
  </si>
  <si>
    <t>4177/2021</t>
  </si>
  <si>
    <t>4178/2021</t>
  </si>
  <si>
    <t>4179/2021</t>
  </si>
  <si>
    <t>4180/2021</t>
  </si>
  <si>
    <t>4181/2021</t>
  </si>
  <si>
    <t>4182/2021</t>
  </si>
  <si>
    <t>4183/2021</t>
  </si>
  <si>
    <t>4184/2021</t>
  </si>
  <si>
    <t>Coronel</t>
  </si>
  <si>
    <t>shorthaul</t>
  </si>
  <si>
    <t>Yang Po</t>
  </si>
  <si>
    <t>4185/2021</t>
  </si>
  <si>
    <t>4186/2021</t>
  </si>
  <si>
    <t>Ayoe</t>
  </si>
  <si>
    <t>4187/2021</t>
  </si>
  <si>
    <t>116, 117</t>
  </si>
  <si>
    <t>282</t>
  </si>
  <si>
    <t>332, 333, 334</t>
  </si>
  <si>
    <t>282, 282_B</t>
  </si>
  <si>
    <t>178, 179</t>
  </si>
  <si>
    <t>187, 188, 189</t>
  </si>
  <si>
    <t>4188/2021</t>
  </si>
  <si>
    <t>4189/2021</t>
  </si>
  <si>
    <t>4190/2021</t>
  </si>
  <si>
    <t>4191/2021</t>
  </si>
  <si>
    <t>Dennis Becher</t>
  </si>
  <si>
    <t>4192/2021</t>
  </si>
  <si>
    <t>4193/2021</t>
  </si>
  <si>
    <t>4194/2021</t>
  </si>
  <si>
    <t>4195/2021</t>
  </si>
  <si>
    <t>4196/2021</t>
  </si>
  <si>
    <t>4197/2021</t>
  </si>
  <si>
    <t>4198/2021</t>
  </si>
  <si>
    <t>4199/2021</t>
  </si>
  <si>
    <t>4200/2021</t>
  </si>
  <si>
    <t>4201/2021</t>
  </si>
  <si>
    <t>Hafnia Andromeda</t>
  </si>
  <si>
    <t>4202/2021</t>
  </si>
  <si>
    <t>4203/2021</t>
  </si>
  <si>
    <t>4204/2021</t>
  </si>
  <si>
    <t>Marlin Santorini</t>
  </si>
  <si>
    <t>3017008</t>
  </si>
  <si>
    <t>Davis Sea</t>
  </si>
  <si>
    <t>Donald</t>
  </si>
  <si>
    <t>Eagle Hatteras</t>
  </si>
  <si>
    <t>2027</t>
  </si>
  <si>
    <t>Miltiadis M II</t>
  </si>
  <si>
    <t>91_20</t>
  </si>
  <si>
    <t>Banda Sea</t>
  </si>
  <si>
    <t>67SV012</t>
  </si>
  <si>
    <t>Dubai Glamour</t>
  </si>
  <si>
    <t>Ionic Artemis</t>
  </si>
  <si>
    <t>Nord Gainer</t>
  </si>
  <si>
    <t>Vladimir Marchevski</t>
  </si>
  <si>
    <t>Matthew Joseph</t>
  </si>
  <si>
    <t>190, 191, 192</t>
  </si>
  <si>
    <t>180, 181</t>
  </si>
  <si>
    <t>118, 119</t>
  </si>
  <si>
    <t>335, 336, 337</t>
  </si>
  <si>
    <t>Selini</t>
  </si>
  <si>
    <t>19P-120F</t>
  </si>
  <si>
    <t>64_16</t>
  </si>
  <si>
    <t>61_28</t>
  </si>
  <si>
    <t>Charles Silva</t>
  </si>
  <si>
    <t>SW Pass. St Charles</t>
  </si>
  <si>
    <t>Citrus</t>
  </si>
  <si>
    <t>190</t>
  </si>
  <si>
    <t>283</t>
  </si>
  <si>
    <t>336</t>
  </si>
  <si>
    <t>181</t>
  </si>
  <si>
    <t>337</t>
  </si>
  <si>
    <t>286</t>
  </si>
  <si>
    <t>DSR Updated 01 Feb 2020</t>
  </si>
  <si>
    <t>4205/2021</t>
  </si>
  <si>
    <t>4206/2021</t>
  </si>
  <si>
    <t>4207/2021</t>
  </si>
  <si>
    <t>4208/2021</t>
  </si>
  <si>
    <t>4209/2021</t>
  </si>
  <si>
    <t>4210/2021</t>
  </si>
  <si>
    <t>4211/2021</t>
  </si>
  <si>
    <t>4212/2021</t>
  </si>
  <si>
    <t>4213/2021</t>
  </si>
  <si>
    <t>4214/2021</t>
  </si>
  <si>
    <t>4215/2021</t>
  </si>
  <si>
    <t>4216/2021</t>
  </si>
  <si>
    <t>4217/2021</t>
  </si>
  <si>
    <t>4218/2021</t>
  </si>
  <si>
    <t>4219/2021</t>
  </si>
  <si>
    <t>4220/2021</t>
  </si>
  <si>
    <t>4221/2021</t>
  </si>
  <si>
    <t>4222/2021</t>
  </si>
  <si>
    <t>4223/2021</t>
  </si>
  <si>
    <t>Joaquin Ramirez</t>
  </si>
  <si>
    <t>Discharge Port</t>
  </si>
  <si>
    <t>Discharge Date</t>
  </si>
  <si>
    <t>4224/2021</t>
  </si>
  <si>
    <t>4225/2021</t>
  </si>
  <si>
    <t>4226/2021</t>
  </si>
  <si>
    <t>4227/2021</t>
  </si>
  <si>
    <t>4228/2021</t>
  </si>
  <si>
    <t>4229/2021</t>
  </si>
  <si>
    <t>4230/2021</t>
  </si>
  <si>
    <t>4231/2021</t>
  </si>
  <si>
    <t>283, 284, 285, 286</t>
  </si>
  <si>
    <t>4232/2021</t>
  </si>
  <si>
    <t>4233/2021</t>
  </si>
  <si>
    <t>4234/2021</t>
  </si>
  <si>
    <t>4235/2021</t>
  </si>
  <si>
    <t>4236/2021</t>
  </si>
  <si>
    <t>4237/2021</t>
  </si>
  <si>
    <t>SW Pass/St.Charles</t>
  </si>
  <si>
    <t>20_003</t>
  </si>
  <si>
    <t xml:space="preserve">Sungai Linggi </t>
  </si>
  <si>
    <t>4238/2021</t>
  </si>
  <si>
    <t>Cap Theodora</t>
  </si>
  <si>
    <t> 4244/2021</t>
  </si>
  <si>
    <t>4246/2021</t>
  </si>
  <si>
    <t>Montego</t>
  </si>
  <si>
    <t>267_21</t>
  </si>
  <si>
    <t>4245/2021</t>
  </si>
  <si>
    <t>Alba</t>
  </si>
  <si>
    <t>V05026</t>
  </si>
  <si>
    <t>4247/2021</t>
  </si>
  <si>
    <t>Searuby</t>
  </si>
  <si>
    <t>4239/2021</t>
  </si>
  <si>
    <t>4240/2021</t>
  </si>
  <si>
    <t>4241/2021</t>
  </si>
  <si>
    <t>4242/2021</t>
  </si>
  <si>
    <t>4243/2021</t>
  </si>
  <si>
    <t>Total Vessel</t>
  </si>
  <si>
    <t xml:space="preserve">Teekay </t>
  </si>
  <si>
    <t>Done</t>
  </si>
  <si>
    <t>Stena Bulk Veg Oil</t>
  </si>
  <si>
    <t>sent</t>
  </si>
  <si>
    <t>V2005</t>
  </si>
  <si>
    <t>Jiangyin</t>
  </si>
  <si>
    <t>4248/2021</t>
  </si>
  <si>
    <t>4249/2021</t>
  </si>
  <si>
    <t>4250/2021</t>
  </si>
  <si>
    <t>4251/2021</t>
  </si>
  <si>
    <t>4252/2021</t>
  </si>
  <si>
    <t>Celsius Miami</t>
  </si>
  <si>
    <t>4253/2021</t>
  </si>
  <si>
    <t>4254/2021</t>
  </si>
  <si>
    <t>4255/2021</t>
  </si>
  <si>
    <t>4256/2021</t>
  </si>
  <si>
    <t>4257/2021</t>
  </si>
  <si>
    <t>4258/2021</t>
  </si>
  <si>
    <t>64_18</t>
  </si>
  <si>
    <t>SENT</t>
  </si>
  <si>
    <t>.No</t>
  </si>
  <si>
    <t>4259/2021</t>
  </si>
  <si>
    <t>4260/2021</t>
  </si>
  <si>
    <t>STI Black Hawk</t>
  </si>
  <si>
    <t>4261/2021</t>
  </si>
  <si>
    <t>01_2021</t>
  </si>
  <si>
    <t xml:space="preserve">Besiktas Dardanelles </t>
  </si>
  <si>
    <t>288</t>
  </si>
  <si>
    <t>338</t>
  </si>
  <si>
    <t>339</t>
  </si>
  <si>
    <t xml:space="preserve">Canical </t>
  </si>
  <si>
    <t>PL-VoyT</t>
  </si>
  <si>
    <t>#N-A</t>
  </si>
  <si>
    <t>7-16-2019</t>
  </si>
  <si>
    <t>DF 62-64</t>
  </si>
  <si>
    <t>Laguna-Bachquero</t>
  </si>
  <si>
    <t>Mesla-Sarir Blend</t>
  </si>
  <si>
    <t>Boscan-Bachaquero</t>
  </si>
  <si>
    <t>Mesla-Sarir Crude Oil</t>
  </si>
  <si>
    <t>Ara-Intention Amsterdam</t>
  </si>
  <si>
    <t>GOLA -Corpus Christi</t>
  </si>
  <si>
    <t>Aliaga-Izmit</t>
  </si>
  <si>
    <t>HSFO-VISTAR</t>
  </si>
  <si>
    <t>GSC-Pasir Gudang</t>
  </si>
  <si>
    <t>Klaipeda-Frederikshaven</t>
  </si>
  <si>
    <t>St. Eustatius-Balboa</t>
  </si>
  <si>
    <t>ST Rose-St Eustatius</t>
  </si>
  <si>
    <t>Melisa-Sarir</t>
  </si>
  <si>
    <t>Bintulu-Panjang-Lubuk Guang</t>
  </si>
  <si>
    <t>Fredericia-Gothenburg</t>
  </si>
  <si>
    <t>Fredericia-Rotterdam</t>
  </si>
  <si>
    <t>Sandakan-Pasir Gudang</t>
  </si>
  <si>
    <t>Manzanillo-Lazaro Cardenas</t>
  </si>
  <si>
    <t>Dumai-Tanjung Pelepas</t>
  </si>
  <si>
    <t>Dulang-Penara</t>
  </si>
  <si>
    <t>St Rose-STS Venice</t>
  </si>
  <si>
    <t xml:space="preserve">  New Orlean - Houston</t>
  </si>
  <si>
    <t xml:space="preserve">UST Luga -Mugga </t>
  </si>
  <si>
    <t xml:space="preserve">  Esmeraldes-Panama</t>
  </si>
  <si>
    <t>Houston-Gretna</t>
  </si>
  <si>
    <t>St.Rose-SW PASS LZ</t>
  </si>
  <si>
    <t>Convent-Gretna</t>
  </si>
  <si>
    <t>Stenungsund-Rotterdam</t>
  </si>
  <si>
    <t>Lazaro Cardenas-Salina Cruz</t>
  </si>
  <si>
    <t>Cardenas-Salina Cruz</t>
  </si>
  <si>
    <t>Dumai-Pasir Gudang</t>
  </si>
  <si>
    <t>Dumai-Lubuk gaung-Batam</t>
  </si>
  <si>
    <t>Nipah-Pasir Gudang</t>
  </si>
  <si>
    <t>Shanghai-Zhanjiang</t>
  </si>
  <si>
    <t>Kanokawa-Shimotsu</t>
  </si>
  <si>
    <t>Sakai-Shimotsu</t>
  </si>
  <si>
    <t>Santa Panagia-Lavrion</t>
  </si>
  <si>
    <t>callao-La Pampilla</t>
  </si>
  <si>
    <t>Ravenna-Brindsi</t>
  </si>
  <si>
    <t>Jieh-Zouk-Zahran</t>
  </si>
  <si>
    <t>STS-Eagle Torrance</t>
  </si>
  <si>
    <t>Singapore-Tanjung Pelepas</t>
  </si>
  <si>
    <t>SW Pass-St. Charles</t>
  </si>
  <si>
    <t>Tanjung Pelepas-Singapore - Tanjung Pelepas</t>
  </si>
  <si>
    <t>Tanjung Pelepas-Singapore</t>
  </si>
  <si>
    <t>Cueta</t>
  </si>
  <si>
    <t>120, 121, 122</t>
  </si>
  <si>
    <t>193, 194, 195</t>
  </si>
  <si>
    <t>338, 339, 340</t>
  </si>
  <si>
    <t>Ropa Small</t>
  </si>
  <si>
    <t>4263/2021</t>
  </si>
  <si>
    <t>4264/2021</t>
  </si>
  <si>
    <t>4265/2021</t>
  </si>
  <si>
    <t>Besiktas Dardanelles</t>
  </si>
  <si>
    <t>4266/2021</t>
  </si>
  <si>
    <t>Canical</t>
  </si>
  <si>
    <t>4267/2021</t>
  </si>
  <si>
    <t>4268/2021</t>
  </si>
  <si>
    <t>4269/2021</t>
  </si>
  <si>
    <t>4270/2021</t>
  </si>
  <si>
    <t>182, 183, 184</t>
  </si>
  <si>
    <t>Montatip Submeeklin.</t>
  </si>
  <si>
    <t>20_003_</t>
  </si>
  <si>
    <t>4271/2021</t>
  </si>
  <si>
    <t>Invoice Amount 1960 SGD @ 1.33</t>
  </si>
  <si>
    <t>4262/2021</t>
  </si>
  <si>
    <t>Rotterdam/Hamburg</t>
  </si>
  <si>
    <t>2101</t>
  </si>
  <si>
    <t xml:space="preserve">Wisco  Adventure </t>
  </si>
  <si>
    <t>Verige</t>
  </si>
  <si>
    <t>Champion Pomer</t>
  </si>
  <si>
    <t>2021000173</t>
  </si>
  <si>
    <t>Jag Leena</t>
  </si>
  <si>
    <t>Myrtos</t>
  </si>
  <si>
    <t>Abliani</t>
  </si>
  <si>
    <t>Montesperanza</t>
  </si>
  <si>
    <t xml:space="preserve">Minerva Coralia </t>
  </si>
  <si>
    <t>06_21</t>
  </si>
  <si>
    <t>Monte Toledo</t>
  </si>
  <si>
    <t xml:space="preserve"> 782101 </t>
  </si>
  <si>
    <t>Fos Hamilton</t>
  </si>
  <si>
    <t xml:space="preserve">Tequila </t>
  </si>
  <si>
    <t>341</t>
  </si>
  <si>
    <t>342</t>
  </si>
  <si>
    <t>Oberon</t>
  </si>
  <si>
    <t>49P _149F</t>
  </si>
  <si>
    <t>64_19</t>
  </si>
  <si>
    <t>Oscar Bracho Rojas</t>
  </si>
  <si>
    <t>Paulsboro /Delware</t>
  </si>
  <si>
    <t>Fujairah, Sitra</t>
  </si>
  <si>
    <t>Ara</t>
  </si>
  <si>
    <t xml:space="preserve">Brofjorden </t>
  </si>
  <si>
    <t>FOS</t>
  </si>
  <si>
    <t>Dordrecht</t>
  </si>
  <si>
    <t>Rio De Janeiro</t>
  </si>
  <si>
    <t>DSR Updated 31 Mar 2021</t>
  </si>
  <si>
    <t>341, 342, 343</t>
  </si>
  <si>
    <t>290, 291</t>
  </si>
  <si>
    <t>185, 186</t>
  </si>
  <si>
    <t>196, 197</t>
  </si>
  <si>
    <t>4272/2021</t>
  </si>
  <si>
    <t>4273/2021</t>
  </si>
  <si>
    <t>4274/2021</t>
  </si>
  <si>
    <t>4275/2021</t>
  </si>
  <si>
    <t>4276/2021</t>
  </si>
  <si>
    <t>4277/2021</t>
  </si>
  <si>
    <t>4278/2021</t>
  </si>
  <si>
    <t>4279/2021</t>
  </si>
  <si>
    <t>4280/2021</t>
  </si>
  <si>
    <t>4281/2021</t>
  </si>
  <si>
    <t>4282/2021</t>
  </si>
  <si>
    <t>4283/2021</t>
  </si>
  <si>
    <t>4284/2021</t>
  </si>
  <si>
    <t>4285/2021</t>
  </si>
  <si>
    <t>4286/2021</t>
  </si>
  <si>
    <t>4287/2021</t>
  </si>
  <si>
    <t>4288/2021</t>
  </si>
  <si>
    <t>4289/2021</t>
  </si>
  <si>
    <t>4290/2021</t>
  </si>
  <si>
    <t>4291/2021</t>
  </si>
  <si>
    <t>4292/2021</t>
  </si>
  <si>
    <t>4293/2021</t>
  </si>
  <si>
    <t>4294/2021</t>
  </si>
  <si>
    <t>4295/2021</t>
  </si>
  <si>
    <t>4296/2021</t>
  </si>
  <si>
    <t>4297/2021</t>
  </si>
  <si>
    <t>4298/2021</t>
  </si>
  <si>
    <t>4299/2021</t>
  </si>
  <si>
    <t>4300/2021</t>
  </si>
  <si>
    <t>4301/2021</t>
  </si>
  <si>
    <t>4302/2021</t>
  </si>
  <si>
    <t>4303/2021</t>
  </si>
  <si>
    <t>4304/2021</t>
  </si>
  <si>
    <t>4305/2021</t>
  </si>
  <si>
    <t>4306/2021</t>
  </si>
  <si>
    <t>4307/2021</t>
  </si>
  <si>
    <t>4308/2021</t>
  </si>
  <si>
    <t>4309/2021</t>
  </si>
  <si>
    <t>4310/2021</t>
  </si>
  <si>
    <t xml:space="preserve">Clearocean Mathilde </t>
  </si>
  <si>
    <t>DSR Updated 02 May 2021</t>
  </si>
  <si>
    <t>2102</t>
  </si>
  <si>
    <t>Rivera</t>
  </si>
  <si>
    <t>Ulsan, Yosu</t>
  </si>
  <si>
    <t xml:space="preserve">Nissos Christiana </t>
  </si>
  <si>
    <t xml:space="preserve">Bonita </t>
  </si>
  <si>
    <t>Freeport,New Orleans</t>
  </si>
  <si>
    <t>Ridgebury Mary Jane</t>
  </si>
  <si>
    <t>2101_04</t>
  </si>
  <si>
    <t>Borco Terminal, St Charles</t>
  </si>
  <si>
    <t>Shuqayq</t>
  </si>
  <si>
    <t xml:space="preserve">Ridgebury Nicholas A </t>
  </si>
  <si>
    <t>Voyager</t>
  </si>
  <si>
    <t>Ridgebury Judith</t>
  </si>
  <si>
    <t>02_21</t>
  </si>
  <si>
    <t>Amit Tiwari</t>
  </si>
  <si>
    <t>Evagoras</t>
  </si>
  <si>
    <t>Mangesh Sambhus</t>
  </si>
  <si>
    <t xml:space="preserve">Advantage Spice </t>
  </si>
  <si>
    <t>292, 293</t>
  </si>
  <si>
    <t>126, 127</t>
  </si>
  <si>
    <t>199</t>
  </si>
  <si>
    <t>198, 199, 200</t>
  </si>
  <si>
    <t>345</t>
  </si>
  <si>
    <t>344, 345, 346</t>
  </si>
  <si>
    <t>2103</t>
  </si>
  <si>
    <t>2002</t>
  </si>
  <si>
    <t xml:space="preserve">Venice A </t>
  </si>
  <si>
    <t>Sri racha</t>
  </si>
  <si>
    <t>Mina Al Ahmadi</t>
  </si>
  <si>
    <t>Seaways Guayaquil</t>
  </si>
  <si>
    <t>22P_123F</t>
  </si>
  <si>
    <t>20P_121F</t>
  </si>
  <si>
    <t>Natalia Ramirez Gonzalez</t>
  </si>
  <si>
    <t>DSR Updated 03 Jun 2021</t>
  </si>
  <si>
    <t>Torm Malaysia</t>
  </si>
  <si>
    <t>Marlin Somerset</t>
  </si>
  <si>
    <t>20_V2102</t>
  </si>
  <si>
    <t>L05028</t>
  </si>
  <si>
    <t>Propontis</t>
  </si>
  <si>
    <t>Corossol</t>
  </si>
  <si>
    <t>Primorsky Prospect</t>
  </si>
  <si>
    <t>202105</t>
  </si>
  <si>
    <t>07_23</t>
  </si>
  <si>
    <t>Shuqaiq</t>
  </si>
  <si>
    <t>Seliger</t>
  </si>
  <si>
    <t>Ridgebury Captain Drogin</t>
  </si>
  <si>
    <t>201,  202,  203</t>
  </si>
  <si>
    <t>347,  348,  349</t>
  </si>
  <si>
    <t>294,  295</t>
  </si>
  <si>
    <t>188,  189</t>
  </si>
  <si>
    <t>128,  129,  130,  131</t>
  </si>
  <si>
    <t>Ngqura</t>
  </si>
  <si>
    <t>Nord Majestic</t>
  </si>
  <si>
    <t>284</t>
  </si>
  <si>
    <t>Ultra</t>
  </si>
  <si>
    <t>Esteban Canales Herrera</t>
  </si>
  <si>
    <t>Celsius Mayfair</t>
  </si>
  <si>
    <t>San Vicente</t>
  </si>
  <si>
    <t>Gwen</t>
  </si>
  <si>
    <t>Lavraki</t>
  </si>
  <si>
    <t>Aratu</t>
  </si>
  <si>
    <t>Xena</t>
  </si>
  <si>
    <t>152P-159F</t>
  </si>
  <si>
    <t>Ann Marie Poninski</t>
  </si>
  <si>
    <t>Phillips66</t>
  </si>
  <si>
    <t>4311/2122</t>
  </si>
  <si>
    <t>4312/2122</t>
  </si>
  <si>
    <t>4313/2122</t>
  </si>
  <si>
    <t>4314/2122</t>
  </si>
  <si>
    <t>4315/2122</t>
  </si>
  <si>
    <t>4316/2122</t>
  </si>
  <si>
    <t>4317/2122</t>
  </si>
  <si>
    <t>4318/2122</t>
  </si>
  <si>
    <t>4319/2122</t>
  </si>
  <si>
    <t>Clearocean Mathilde</t>
  </si>
  <si>
    <t>4320/2122</t>
  </si>
  <si>
    <t>4321/2122</t>
  </si>
  <si>
    <t>4322/2122</t>
  </si>
  <si>
    <t>Bonita</t>
  </si>
  <si>
    <t>4323/2122</t>
  </si>
  <si>
    <t>Nissos Christiana</t>
  </si>
  <si>
    <t>4324/2122</t>
  </si>
  <si>
    <t>Borco Terminal, St Charles, Arthur</t>
  </si>
  <si>
    <t>4325/2122</t>
  </si>
  <si>
    <t>4326/2122</t>
  </si>
  <si>
    <t>4327/2122</t>
  </si>
  <si>
    <t>4328/2122</t>
  </si>
  <si>
    <t>4329/2122</t>
  </si>
  <si>
    <t>4330/2122</t>
  </si>
  <si>
    <t>4331/2122</t>
  </si>
  <si>
    <t>4332/2122</t>
  </si>
  <si>
    <t>Advantage Spice</t>
  </si>
  <si>
    <t>4333/2122</t>
  </si>
  <si>
    <t>4334/2122</t>
  </si>
  <si>
    <t>4335/2122</t>
  </si>
  <si>
    <t>4336/2122</t>
  </si>
  <si>
    <t>4337/2122</t>
  </si>
  <si>
    <t>4338/2122</t>
  </si>
  <si>
    <t>4339/2122</t>
  </si>
  <si>
    <t>Miguel E. Masembo</t>
  </si>
  <si>
    <t>4340/2122</t>
  </si>
  <si>
    <t>4341/2122</t>
  </si>
  <si>
    <t>4342/2122</t>
  </si>
  <si>
    <t>4343/2122</t>
  </si>
  <si>
    <t>4344/2122</t>
  </si>
  <si>
    <t>Venice A</t>
  </si>
  <si>
    <t>4345/2122</t>
  </si>
  <si>
    <t>4346/2122</t>
  </si>
  <si>
    <t>4347/2122</t>
  </si>
  <si>
    <t>4348/2122</t>
  </si>
  <si>
    <t>4349/2122</t>
  </si>
  <si>
    <t>4350/2122</t>
  </si>
  <si>
    <t>4351/2122</t>
  </si>
  <si>
    <t>4352/2122</t>
  </si>
  <si>
    <t>4353/2122</t>
  </si>
  <si>
    <t>4354/2122</t>
  </si>
  <si>
    <t>4355/2122</t>
  </si>
  <si>
    <t>4356/2122</t>
  </si>
  <si>
    <t>4357/2122</t>
  </si>
  <si>
    <t>4358/2122</t>
  </si>
  <si>
    <t>4359/2122</t>
  </si>
  <si>
    <t>4360/2122</t>
  </si>
  <si>
    <t>4361/2122</t>
  </si>
  <si>
    <t>4362/2122</t>
  </si>
  <si>
    <t>4363/2122</t>
  </si>
  <si>
    <t>4364/2122</t>
  </si>
  <si>
    <t>4365/2122</t>
  </si>
  <si>
    <t>4366/2122</t>
  </si>
  <si>
    <t>4367/2122</t>
  </si>
  <si>
    <t>4368/2122</t>
  </si>
  <si>
    <t>4369/2122</t>
  </si>
  <si>
    <t>4370/2122</t>
  </si>
  <si>
    <t>4371/2122</t>
  </si>
  <si>
    <t>4372/2122</t>
  </si>
  <si>
    <t>4373/2122</t>
  </si>
  <si>
    <t>4374/2122</t>
  </si>
  <si>
    <t>4375/2122</t>
  </si>
  <si>
    <t>4376/2122</t>
  </si>
  <si>
    <t>4377/2122</t>
  </si>
  <si>
    <t>4378/2122</t>
  </si>
  <si>
    <t>4379/2122</t>
  </si>
  <si>
    <t>4380/2122</t>
  </si>
  <si>
    <t>4381/2122</t>
  </si>
  <si>
    <t>4382/2122</t>
  </si>
  <si>
    <t>4383/2122</t>
  </si>
  <si>
    <t>4384/2122</t>
  </si>
  <si>
    <t>4385/2122</t>
  </si>
  <si>
    <t>4386/2122</t>
  </si>
  <si>
    <t>4387/2122</t>
  </si>
  <si>
    <t>4388/2122</t>
  </si>
  <si>
    <t>4389/2122</t>
  </si>
  <si>
    <t>4390/2122</t>
  </si>
  <si>
    <t>4391/2122</t>
  </si>
  <si>
    <t>4392/2122</t>
  </si>
  <si>
    <t>4393/2122</t>
  </si>
  <si>
    <t>4394/2122</t>
  </si>
  <si>
    <t>4395/2122</t>
  </si>
  <si>
    <t>4396/2122</t>
  </si>
  <si>
    <t>4397/2122</t>
  </si>
  <si>
    <t>4398/2122</t>
  </si>
  <si>
    <t>4399/2122</t>
  </si>
  <si>
    <t>4400/2122</t>
  </si>
  <si>
    <t>4401/2122</t>
  </si>
  <si>
    <t>4402/2122</t>
  </si>
  <si>
    <t>USD to INR for tally</t>
  </si>
  <si>
    <t>10_23</t>
  </si>
  <si>
    <t>Almi Star</t>
  </si>
  <si>
    <t>Sea Runner</t>
  </si>
  <si>
    <t>Monte Urbasa</t>
  </si>
  <si>
    <t>2021006</t>
  </si>
  <si>
    <t>Tim O’Donoghue</t>
  </si>
  <si>
    <t>DSR Updated 02 Jul 2021</t>
  </si>
  <si>
    <t>210003</t>
  </si>
  <si>
    <t>Clearocean Magic</t>
  </si>
  <si>
    <t>Ark</t>
  </si>
  <si>
    <t>Astra</t>
  </si>
  <si>
    <t>Nemo</t>
  </si>
  <si>
    <t>01_21</t>
  </si>
  <si>
    <t xml:space="preserve"> Cassie Davis</t>
  </si>
  <si>
    <t>Balikpapan</t>
  </si>
  <si>
    <t>Jack Sharp</t>
  </si>
  <si>
    <t>204B</t>
  </si>
  <si>
    <t>350</t>
  </si>
  <si>
    <t>351</t>
  </si>
  <si>
    <t>190, 191</t>
  </si>
  <si>
    <t>296, 297</t>
  </si>
  <si>
    <t>132, 133</t>
  </si>
  <si>
    <t>204, 204B, 205, 206</t>
  </si>
  <si>
    <t>350, 351, 352</t>
  </si>
  <si>
    <t>Kamsar</t>
  </si>
  <si>
    <t>Cardiff</t>
  </si>
  <si>
    <t>2104</t>
  </si>
  <si>
    <t>Pacific Moonstone</t>
  </si>
  <si>
    <t>06L</t>
  </si>
  <si>
    <t>Esteem Sango</t>
  </si>
  <si>
    <t>39P</t>
  </si>
  <si>
    <t>153P_160F</t>
  </si>
  <si>
    <t>52P-152 F</t>
  </si>
  <si>
    <t>23P_124F</t>
  </si>
  <si>
    <t>4403/2122</t>
  </si>
  <si>
    <t>Shub</t>
  </si>
  <si>
    <t>MIRROR</t>
  </si>
  <si>
    <t>Homeric</t>
  </si>
  <si>
    <t>2_1700</t>
  </si>
  <si>
    <t>Phillips66(1 to 5)</t>
  </si>
  <si>
    <t>Phillips66(6 to 10)</t>
  </si>
  <si>
    <t>Phillips66 (11 and above)</t>
  </si>
  <si>
    <t>4404/2122</t>
  </si>
  <si>
    <t>4405/2122</t>
  </si>
  <si>
    <t>4406/2122</t>
  </si>
  <si>
    <t>4407/2122</t>
  </si>
  <si>
    <t>4408/2122</t>
  </si>
  <si>
    <t>4409/2122</t>
  </si>
  <si>
    <t>4410/2122</t>
  </si>
  <si>
    <t>4411/2122</t>
  </si>
  <si>
    <t>4412/2122</t>
  </si>
  <si>
    <t>4413/2122</t>
  </si>
  <si>
    <t>4414/2122</t>
  </si>
  <si>
    <t>4415/2122</t>
  </si>
  <si>
    <t>4416/2122</t>
  </si>
  <si>
    <t>4417/2122</t>
  </si>
  <si>
    <t>4418/2122</t>
  </si>
  <si>
    <t>4419/2021</t>
  </si>
  <si>
    <t>Navig8 Ametrine,</t>
  </si>
  <si>
    <t>V19</t>
  </si>
  <si>
    <t>4420/2122</t>
  </si>
  <si>
    <t>4421/2122</t>
  </si>
  <si>
    <t>4422/2122</t>
  </si>
  <si>
    <t>4423/2122</t>
  </si>
  <si>
    <t>4424/2122</t>
  </si>
  <si>
    <t>4425/2122</t>
  </si>
  <si>
    <t>4426/2122</t>
  </si>
  <si>
    <t>4427/2122</t>
  </si>
  <si>
    <t>4428/2122</t>
  </si>
  <si>
    <t>4429/2122</t>
  </si>
  <si>
    <t>4430/2122</t>
  </si>
  <si>
    <t>4431/2122</t>
  </si>
  <si>
    <t>4432/2122</t>
  </si>
  <si>
    <t>4433/2122</t>
  </si>
  <si>
    <t>4434/2122</t>
  </si>
  <si>
    <t>4435/2122</t>
  </si>
  <si>
    <t>4436/2122</t>
  </si>
  <si>
    <t>4437/2122</t>
  </si>
  <si>
    <t>4438/2122</t>
  </si>
  <si>
    <t>4439/2122</t>
  </si>
  <si>
    <t>4440/2122</t>
  </si>
  <si>
    <t>4441/2122</t>
  </si>
  <si>
    <t>4442/2122</t>
  </si>
  <si>
    <t>4443/2122</t>
  </si>
  <si>
    <t>4444/2122</t>
  </si>
  <si>
    <t>4445/2122</t>
  </si>
  <si>
    <t>4446/2122</t>
  </si>
  <si>
    <t>4447/2122</t>
  </si>
  <si>
    <t>4448/2122</t>
  </si>
  <si>
    <t>4449/2122</t>
  </si>
  <si>
    <t>Gunmetal Jack</t>
  </si>
  <si>
    <t>ENGUN 006</t>
  </si>
  <si>
    <t>ENLEO070</t>
  </si>
  <si>
    <t>Cap Philippe</t>
  </si>
  <si>
    <t xml:space="preserve">Cap Pierre </t>
  </si>
  <si>
    <t>SCF Primorye</t>
  </si>
  <si>
    <t>202103</t>
  </si>
  <si>
    <t xml:space="preserve">Ridgebury Astari </t>
  </si>
  <si>
    <t>08_24</t>
  </si>
  <si>
    <t xml:space="preserve">Advantage Avenue </t>
  </si>
  <si>
    <t>192, 193</t>
  </si>
  <si>
    <t>298, 299</t>
  </si>
  <si>
    <t>134, 135, 136, 137, 137_B</t>
  </si>
  <si>
    <t>207, 208, 209</t>
  </si>
  <si>
    <t>353, 354, 355</t>
  </si>
  <si>
    <t xml:space="preserve">Atina </t>
  </si>
  <si>
    <t>Almi Horizon</t>
  </si>
  <si>
    <t>Flora Express</t>
  </si>
  <si>
    <t>64_22</t>
  </si>
  <si>
    <t>21P-122F</t>
  </si>
  <si>
    <t>40P</t>
  </si>
  <si>
    <t>Huelva, Bilbao</t>
  </si>
  <si>
    <t>Ehoala</t>
  </si>
  <si>
    <t>Moneypoint</t>
  </si>
  <si>
    <t xml:space="preserve"> Trindad,Tobango</t>
  </si>
  <si>
    <t>Ultratank</t>
  </si>
  <si>
    <t>Panamax</t>
  </si>
  <si>
    <t>DSR Updated 03 Aug 2021</t>
  </si>
  <si>
    <t>4450/2122</t>
  </si>
  <si>
    <t>4451/2122</t>
  </si>
  <si>
    <t>4452/2122</t>
  </si>
  <si>
    <t>4453/2122</t>
  </si>
  <si>
    <t>4454/2122</t>
  </si>
  <si>
    <t>4455/2122</t>
  </si>
  <si>
    <t>4456/2122</t>
  </si>
  <si>
    <t>4457/2122</t>
  </si>
  <si>
    <t>4458/2122</t>
  </si>
  <si>
    <t>4459/2122</t>
  </si>
  <si>
    <t>4460/2122</t>
  </si>
  <si>
    <t>4461/2122</t>
  </si>
  <si>
    <t>4462/2122</t>
  </si>
  <si>
    <t>4463/2122</t>
  </si>
  <si>
    <t>4464/2122</t>
  </si>
  <si>
    <t>4465/2122</t>
  </si>
  <si>
    <t>4466/2122</t>
  </si>
  <si>
    <t>4467/2122</t>
  </si>
  <si>
    <t>4468/2122</t>
  </si>
  <si>
    <t>4469/2122</t>
  </si>
  <si>
    <t>4470/2122</t>
  </si>
  <si>
    <t>4471/2122</t>
  </si>
  <si>
    <t>4472/2122</t>
  </si>
  <si>
    <t>4473/2122</t>
  </si>
  <si>
    <t>4474/2122</t>
  </si>
  <si>
    <t>4475/2122</t>
  </si>
  <si>
    <t>4476/2122</t>
  </si>
  <si>
    <t>4477/2122</t>
  </si>
  <si>
    <t>4478/2122</t>
  </si>
  <si>
    <t>4479/2122</t>
  </si>
  <si>
    <t>4480/2122</t>
  </si>
  <si>
    <t>4481/2122</t>
  </si>
  <si>
    <t>4482/2122</t>
  </si>
  <si>
    <t>4483/2122</t>
  </si>
  <si>
    <t>4484/2122</t>
  </si>
  <si>
    <t>4485/2122</t>
  </si>
  <si>
    <t>4486/2122</t>
  </si>
  <si>
    <t>4487/2122</t>
  </si>
  <si>
    <t>4488/2122</t>
  </si>
  <si>
    <t>4489/2122</t>
  </si>
  <si>
    <t>4490/2122</t>
  </si>
  <si>
    <t>4491/2122</t>
  </si>
  <si>
    <t>4492/2122</t>
  </si>
  <si>
    <t>4493/2122</t>
  </si>
  <si>
    <t>4494/2122</t>
  </si>
  <si>
    <t>Bank</t>
  </si>
  <si>
    <t>t</t>
  </si>
  <si>
    <t>v06</t>
  </si>
  <si>
    <t>Ridgebury Lessley B</t>
  </si>
  <si>
    <t>v13</t>
  </si>
  <si>
    <t>Prakash Subramanian</t>
  </si>
  <si>
    <t>Eco Beverly Hills</t>
  </si>
  <si>
    <t>Edward Kelleher</t>
  </si>
  <si>
    <t>Largo Energy</t>
  </si>
  <si>
    <t>v01</t>
  </si>
  <si>
    <t xml:space="preserve">Eco West Coast </t>
  </si>
  <si>
    <t>Clearocean Maverick</t>
  </si>
  <si>
    <t>2021001705</t>
  </si>
  <si>
    <t>Kyrylo Dulin</t>
  </si>
  <si>
    <t xml:space="preserve">SCF Ural </t>
  </si>
  <si>
    <t>194, 195, 196</t>
  </si>
  <si>
    <t>300</t>
  </si>
  <si>
    <t>300, 301</t>
  </si>
  <si>
    <t>138, 139, 140</t>
  </si>
  <si>
    <t>210, 211, 212, 213</t>
  </si>
  <si>
    <t>356</t>
  </si>
  <si>
    <t>357</t>
  </si>
  <si>
    <t>358</t>
  </si>
  <si>
    <t>356, 357, 358, 359</t>
  </si>
  <si>
    <t>Seaways  Goldmar</t>
  </si>
  <si>
    <t>Recalada</t>
  </si>
  <si>
    <t>Celsius Messina</t>
  </si>
  <si>
    <t>23P-124F</t>
  </si>
  <si>
    <t>Diana K Ramirez V</t>
  </si>
  <si>
    <t>4495/2122</t>
  </si>
  <si>
    <t>4496/2122</t>
  </si>
  <si>
    <t>4497/2122</t>
  </si>
  <si>
    <t>4498/2122</t>
  </si>
  <si>
    <t>4499/2122</t>
  </si>
  <si>
    <t>4500/2122</t>
  </si>
  <si>
    <t>4501/2122</t>
  </si>
  <si>
    <t>4502/2122</t>
  </si>
  <si>
    <t>4503/2122</t>
  </si>
  <si>
    <t>Eco West Coast</t>
  </si>
  <si>
    <t>4504/2122</t>
  </si>
  <si>
    <t>4505/2122</t>
  </si>
  <si>
    <t>4506/2122</t>
  </si>
  <si>
    <t>4507/2122</t>
  </si>
  <si>
    <t>4508/2122</t>
  </si>
  <si>
    <t>4509/2122</t>
  </si>
  <si>
    <t>4510/2122</t>
  </si>
  <si>
    <t>SCF Ural</t>
  </si>
  <si>
    <t>4511/2122</t>
  </si>
  <si>
    <t>4512/2122</t>
  </si>
  <si>
    <t>4513/2122</t>
  </si>
  <si>
    <t>4514/2122</t>
  </si>
  <si>
    <t>4515/2122</t>
  </si>
  <si>
    <t>4516/2122</t>
  </si>
  <si>
    <t>4517/2122</t>
  </si>
  <si>
    <t>4518/2122</t>
  </si>
  <si>
    <t>Freeport Bahamas/Philadelphia</t>
  </si>
  <si>
    <t>4519/2122</t>
  </si>
  <si>
    <t>4520/2122</t>
  </si>
  <si>
    <t>4521/2122</t>
  </si>
  <si>
    <t>4522/2122</t>
  </si>
  <si>
    <t>4523/2122</t>
  </si>
  <si>
    <t>4524/2122</t>
  </si>
  <si>
    <t>4525/2122</t>
  </si>
  <si>
    <t>4526/2122</t>
  </si>
  <si>
    <t>4527/2122</t>
  </si>
  <si>
    <t>4528/2122</t>
  </si>
  <si>
    <t>4529/2122</t>
  </si>
  <si>
    <t>4530/2122</t>
  </si>
  <si>
    <t>4531/2122</t>
  </si>
  <si>
    <t>DSR Updated 03 Sep 2021</t>
  </si>
  <si>
    <t>17 sep not confirmed</t>
  </si>
  <si>
    <t>4532/2122</t>
  </si>
  <si>
    <t>Alkinoos</t>
  </si>
  <si>
    <t>4533/2122</t>
  </si>
  <si>
    <t>Patroclus</t>
  </si>
  <si>
    <t>Jeannie Fortaleza</t>
  </si>
  <si>
    <t>4534/2122</t>
  </si>
  <si>
    <t>Minerva Alice</t>
  </si>
  <si>
    <t>4535/2122</t>
  </si>
  <si>
    <t>4536/2122</t>
  </si>
  <si>
    <t>04_21</t>
  </si>
  <si>
    <t>4537/2122</t>
  </si>
  <si>
    <t>Navig8 Constellation</t>
  </si>
  <si>
    <t>4538/2122</t>
  </si>
  <si>
    <t>Solana</t>
  </si>
  <si>
    <t>4539/2122</t>
  </si>
  <si>
    <t>Gran Couva</t>
  </si>
  <si>
    <t>4540/2122</t>
  </si>
  <si>
    <t>2021_007</t>
  </si>
  <si>
    <t>4541/2122</t>
  </si>
  <si>
    <t>Hellas Revenger</t>
  </si>
  <si>
    <t>4542/2122</t>
  </si>
  <si>
    <t>4543/2122</t>
  </si>
  <si>
    <t>Pacific Diamond</t>
  </si>
  <si>
    <t>4544/2122</t>
  </si>
  <si>
    <t>4545/2122</t>
  </si>
  <si>
    <t>4546/2122</t>
  </si>
  <si>
    <t>141, 142, 143, 144</t>
  </si>
  <si>
    <t>4547/2122</t>
  </si>
  <si>
    <t>214, 215, 216</t>
  </si>
  <si>
    <t>4548/2122</t>
  </si>
  <si>
    <t>360, 361, 362</t>
  </si>
  <si>
    <t>4549/2122</t>
  </si>
  <si>
    <t>Stena Paris</t>
  </si>
  <si>
    <t>4550/2122</t>
  </si>
  <si>
    <t>4551/2122</t>
  </si>
  <si>
    <t>4552/2122</t>
  </si>
  <si>
    <t>Gustav Rauston</t>
  </si>
  <si>
    <t>4553/2122</t>
  </si>
  <si>
    <t>4554/2122</t>
  </si>
  <si>
    <t>4555/2122</t>
  </si>
  <si>
    <t>4556/2122</t>
  </si>
  <si>
    <t>4557/2122</t>
  </si>
  <si>
    <t>302</t>
  </si>
  <si>
    <t>360</t>
  </si>
  <si>
    <t>361</t>
  </si>
  <si>
    <t>Caldera</t>
  </si>
  <si>
    <t>155P_162F</t>
  </si>
  <si>
    <t>René Manuel Sánchez E</t>
  </si>
  <si>
    <t>152P_161F</t>
  </si>
  <si>
    <t>Petrel</t>
  </si>
  <si>
    <t>Javiera Pérez C.</t>
  </si>
  <si>
    <t>Conchan</t>
  </si>
  <si>
    <t>DSR Updated 04 Oct 2021</t>
  </si>
  <si>
    <t>4558/2122</t>
  </si>
  <si>
    <t>4559/2122</t>
  </si>
  <si>
    <t>4560/2122</t>
  </si>
  <si>
    <t>4561/2122</t>
  </si>
  <si>
    <t>4562/2122</t>
  </si>
  <si>
    <t>4563/2122</t>
  </si>
  <si>
    <t>Venezuala, Veracruz</t>
  </si>
  <si>
    <t>4564/2122</t>
  </si>
  <si>
    <t>4565/2122</t>
  </si>
  <si>
    <t>4566/2122</t>
  </si>
  <si>
    <t>4567/2122</t>
  </si>
  <si>
    <t>4568/2122</t>
  </si>
  <si>
    <t>Rene Manuel Sanchez E</t>
  </si>
  <si>
    <t>Delware</t>
  </si>
  <si>
    <t>Pro Onyx</t>
  </si>
  <si>
    <t>21604</t>
  </si>
  <si>
    <t>03-Oct-2021</t>
  </si>
  <si>
    <t>Yellow Stars</t>
  </si>
  <si>
    <t>2021022443</t>
  </si>
  <si>
    <t>28-Oct-2021</t>
  </si>
  <si>
    <t>Valentin Vatiska</t>
  </si>
  <si>
    <t>Baytown,Nederland</t>
  </si>
  <si>
    <t>09-Oct-2021</t>
  </si>
  <si>
    <t>06-Oct-2021</t>
  </si>
  <si>
    <t>Pserimos</t>
  </si>
  <si>
    <t>19-Oct-2021</t>
  </si>
  <si>
    <t>11-Oct-2021</t>
  </si>
  <si>
    <t>14-Oct-2021</t>
  </si>
  <si>
    <t>15-Oct-2021</t>
  </si>
  <si>
    <t>Phillips 66</t>
  </si>
  <si>
    <t xml:space="preserve">Pacific Sapphire </t>
  </si>
  <si>
    <t>217, 218, 219, 220</t>
  </si>
  <si>
    <t>27-Oct-2021</t>
  </si>
  <si>
    <t>363, 364, 365, 366</t>
  </si>
  <si>
    <t>303, 304</t>
  </si>
  <si>
    <t>197, 198</t>
  </si>
  <si>
    <t>31-Oct-2021</t>
  </si>
  <si>
    <t>2105</t>
  </si>
  <si>
    <t>26-Oct-2021</t>
  </si>
  <si>
    <t>2107</t>
  </si>
  <si>
    <t>30-Oct-2021</t>
  </si>
  <si>
    <t>17-Oct-2021</t>
  </si>
  <si>
    <t>Celsius Portsmouth</t>
  </si>
  <si>
    <t>08-Oct-2021</t>
  </si>
  <si>
    <t>Montreal Spirit</t>
  </si>
  <si>
    <t>Osgood</t>
  </si>
  <si>
    <t>12-Oct-2021</t>
  </si>
  <si>
    <t>Javiera Perez C.</t>
  </si>
  <si>
    <t>01-Oct-2021</t>
  </si>
  <si>
    <t>05-Oct-2021</t>
  </si>
  <si>
    <t>10-Oct-2021</t>
  </si>
  <si>
    <t>21-Oct-2021</t>
  </si>
  <si>
    <t>25-Oct-2021</t>
  </si>
  <si>
    <t>22-Oct-2021</t>
  </si>
  <si>
    <t>24PI_125F</t>
  </si>
  <si>
    <t>DSR Updated 07 Nov 2021</t>
  </si>
  <si>
    <t>4569/2122</t>
  </si>
  <si>
    <t>4570/2122</t>
  </si>
  <si>
    <t>4571/2122</t>
  </si>
  <si>
    <t>4572/2122</t>
  </si>
  <si>
    <t>4573/2122</t>
  </si>
  <si>
    <t>4574/2122</t>
  </si>
  <si>
    <t>4575/2122</t>
  </si>
  <si>
    <t>4576/2122</t>
  </si>
  <si>
    <t>4577/2122</t>
  </si>
  <si>
    <t>4578/2122</t>
  </si>
  <si>
    <t>Pacific Sapphire</t>
  </si>
  <si>
    <t>4579/2122</t>
  </si>
  <si>
    <t>217,  218,  219,  220</t>
  </si>
  <si>
    <t>4580/2122</t>
  </si>
  <si>
    <t>363,  364,  365,  366</t>
  </si>
  <si>
    <t>4581/2122</t>
  </si>
  <si>
    <t>303,  304</t>
  </si>
  <si>
    <t>4582/2122</t>
  </si>
  <si>
    <t>197,  198</t>
  </si>
  <si>
    <t>4583/2122</t>
  </si>
  <si>
    <t>4584/2122</t>
  </si>
  <si>
    <t>4585/2122</t>
  </si>
  <si>
    <t>4586/2122</t>
  </si>
  <si>
    <t>4587/2122</t>
  </si>
  <si>
    <t>4588/2122</t>
  </si>
  <si>
    <t>4589/2122</t>
  </si>
  <si>
    <t>4590/2122</t>
  </si>
  <si>
    <t>4591/2122</t>
  </si>
  <si>
    <t>4592/2122</t>
  </si>
  <si>
    <t>4593/2122</t>
  </si>
  <si>
    <t>4594/2122</t>
  </si>
  <si>
    <t>4595/2122</t>
  </si>
  <si>
    <t>4596/2122</t>
  </si>
  <si>
    <t>4597/2122</t>
  </si>
  <si>
    <t>4598/2122</t>
  </si>
  <si>
    <t>4599/2122</t>
  </si>
  <si>
    <t>4600/2122</t>
  </si>
  <si>
    <t>4601/2122</t>
  </si>
  <si>
    <t>4602/2122</t>
  </si>
  <si>
    <t>4603/2122</t>
  </si>
  <si>
    <t>4604/2122</t>
  </si>
  <si>
    <t>4605/2122</t>
  </si>
  <si>
    <t>4606/2122</t>
  </si>
  <si>
    <t>4607/2122</t>
  </si>
  <si>
    <t>BW Lioness</t>
  </si>
  <si>
    <t>04-Nov-2021</t>
  </si>
  <si>
    <t>DSR Updated 02 Dec 2021</t>
  </si>
  <si>
    <t>14-Nov-2021</t>
  </si>
  <si>
    <t>09_12_2021</t>
  </si>
  <si>
    <t>08-Nov-2021</t>
  </si>
  <si>
    <t>25-Nov-2021</t>
  </si>
  <si>
    <t>06_27</t>
  </si>
  <si>
    <t>01-Nov-2021</t>
  </si>
  <si>
    <t>Front Shanghai</t>
  </si>
  <si>
    <t>Melodia</t>
  </si>
  <si>
    <t>20_2021</t>
  </si>
  <si>
    <t>24-Nov-2021</t>
  </si>
  <si>
    <t>11-Nov-2021</t>
  </si>
  <si>
    <t>18-Nov-2021</t>
  </si>
  <si>
    <t>06-Nov-2021</t>
  </si>
  <si>
    <t>10-Nov-2021</t>
  </si>
  <si>
    <t>21-Nov-2021</t>
  </si>
  <si>
    <t>22-Nov-2021</t>
  </si>
  <si>
    <t>17-Nov-2021</t>
  </si>
  <si>
    <t>221, 222, 223, 224</t>
  </si>
  <si>
    <t>29-Nov-2021</t>
  </si>
  <si>
    <t>367, 368, 369</t>
  </si>
  <si>
    <t>19-Nov-2021</t>
  </si>
  <si>
    <t>305</t>
  </si>
  <si>
    <t>13-Nov-2021</t>
  </si>
  <si>
    <t>199, 200, 201</t>
  </si>
  <si>
    <t>09-Nov-2021</t>
  </si>
  <si>
    <t>15-Nov-2021</t>
  </si>
  <si>
    <t>Eileen Ho</t>
  </si>
  <si>
    <t>MTM Penang</t>
  </si>
  <si>
    <t>JNPT,Kattupalli</t>
  </si>
  <si>
    <t>23-Nov-2021</t>
  </si>
  <si>
    <t>05-Nov-2021</t>
  </si>
  <si>
    <t>07-Nov-2021</t>
  </si>
  <si>
    <t>101_85CA</t>
  </si>
  <si>
    <t>03-Nov-2021</t>
  </si>
  <si>
    <t>Joaquin Ramirez C.</t>
  </si>
  <si>
    <t>4608/2122</t>
  </si>
  <si>
    <t>4609/2122</t>
  </si>
  <si>
    <t>4610/2122</t>
  </si>
  <si>
    <t>4611/2122</t>
  </si>
  <si>
    <t>4612/2122</t>
  </si>
  <si>
    <t>4613/2122</t>
  </si>
  <si>
    <t>4614/2122</t>
  </si>
  <si>
    <t>4615/2122</t>
  </si>
  <si>
    <t>4616/2122</t>
  </si>
  <si>
    <t>4617/2122</t>
  </si>
  <si>
    <t>4618/2122</t>
  </si>
  <si>
    <t>4619/2122</t>
  </si>
  <si>
    <t>4620/2122</t>
  </si>
  <si>
    <t>4621/2122</t>
  </si>
  <si>
    <t>4622/2122</t>
  </si>
  <si>
    <t>4623/2122</t>
  </si>
  <si>
    <t>4624/2122</t>
  </si>
  <si>
    <t>4625/2122</t>
  </si>
  <si>
    <t>4626/2122</t>
  </si>
  <si>
    <t>4627/2122</t>
  </si>
  <si>
    <t>4628/2122</t>
  </si>
  <si>
    <t>4629/2122</t>
  </si>
  <si>
    <t>4630/2122</t>
  </si>
  <si>
    <t>4631/2122</t>
  </si>
  <si>
    <t>4632/2122</t>
  </si>
  <si>
    <t>4633/2122</t>
  </si>
  <si>
    <t>4634/2122</t>
  </si>
  <si>
    <t>4635/2122</t>
  </si>
  <si>
    <t>4636/2122</t>
  </si>
  <si>
    <t>4637/2122</t>
  </si>
  <si>
    <t>4638/2122</t>
  </si>
  <si>
    <t>4639/2122</t>
  </si>
  <si>
    <t>4640/2122</t>
  </si>
  <si>
    <t>4641/2122</t>
  </si>
  <si>
    <t>4642/2122</t>
  </si>
  <si>
    <t>4643/2122</t>
  </si>
  <si>
    <t>4644/2122</t>
  </si>
  <si>
    <t xml:space="preserve">Torm Troilus </t>
  </si>
  <si>
    <t>18-Dec-2021</t>
  </si>
  <si>
    <t>DSR Updated 04 Jan 2022</t>
  </si>
  <si>
    <t>24-Dec-2021</t>
  </si>
  <si>
    <t>BW Tagus</t>
  </si>
  <si>
    <t>Mette Gandrup</t>
  </si>
  <si>
    <t>Sandhead, Haldia</t>
  </si>
  <si>
    <t>25-Dec-2021</t>
  </si>
  <si>
    <t xml:space="preserve">Hafnia </t>
  </si>
  <si>
    <t>Bermuda</t>
  </si>
  <si>
    <t>17-Dec-2021</t>
  </si>
  <si>
    <t>Crude</t>
  </si>
  <si>
    <t>09-Dec-2021</t>
  </si>
  <si>
    <t>05_21</t>
  </si>
  <si>
    <t>03-Dec-2021</t>
  </si>
  <si>
    <t>Nordtulip</t>
  </si>
  <si>
    <t>NTP21014</t>
  </si>
  <si>
    <t>Tracey Carter</t>
  </si>
  <si>
    <t>225, 226, 227</t>
  </si>
  <si>
    <t>371, 372, 373, 374, 375</t>
  </si>
  <si>
    <t>30-Dec-2021</t>
  </si>
  <si>
    <t>306</t>
  </si>
  <si>
    <t>11-Dec-2021</t>
  </si>
  <si>
    <t>202, 203, 204</t>
  </si>
  <si>
    <t>23-Dec-2021</t>
  </si>
  <si>
    <t>27-Dec-2021</t>
  </si>
  <si>
    <t>Batangas</t>
  </si>
  <si>
    <t>22-Dec-2021</t>
  </si>
  <si>
    <t>2106</t>
  </si>
  <si>
    <t>12-Dec-2021</t>
  </si>
  <si>
    <t>2109</t>
  </si>
  <si>
    <t>Largo Evolution</t>
  </si>
  <si>
    <t>05-Dec-2021</t>
  </si>
  <si>
    <t>MTM Potomac</t>
  </si>
  <si>
    <t>19-Dec-2021</t>
  </si>
  <si>
    <t>14-Dec-2021</t>
  </si>
  <si>
    <t>SW Pass, St. Charles</t>
  </si>
  <si>
    <t>21-Dec-2021</t>
  </si>
  <si>
    <t>13-Dec-2021</t>
  </si>
  <si>
    <t>20-Dec-2021</t>
  </si>
  <si>
    <t>3_21</t>
  </si>
  <si>
    <t>Lianyungang</t>
  </si>
  <si>
    <t>10-Dec-2021</t>
  </si>
  <si>
    <t>01-Dec-2021</t>
  </si>
  <si>
    <t>159P_166F</t>
  </si>
  <si>
    <t>104_088</t>
  </si>
  <si>
    <t>31-Dec-2021</t>
  </si>
  <si>
    <t>4645/2122</t>
  </si>
  <si>
    <t>4646/2122</t>
  </si>
  <si>
    <t>4647/2122</t>
  </si>
  <si>
    <t>4648/2122</t>
  </si>
  <si>
    <t>4649/2122</t>
  </si>
  <si>
    <t>4650/2122</t>
  </si>
  <si>
    <t>4651/2122</t>
  </si>
  <si>
    <t xml:space="preserve"> Nordtulip</t>
  </si>
  <si>
    <t>Phillips66 (1-5)</t>
  </si>
  <si>
    <t>4652/2122</t>
  </si>
  <si>
    <t>4653/2122</t>
  </si>
  <si>
    <t>225,  226,  227</t>
  </si>
  <si>
    <t>4654/2122</t>
  </si>
  <si>
    <t>371,  372,  373,  374,  375</t>
  </si>
  <si>
    <t>4655/2122</t>
  </si>
  <si>
    <t>4656/2122</t>
  </si>
  <si>
    <t>202,  203,  204</t>
  </si>
  <si>
    <t>4657/2122</t>
  </si>
  <si>
    <t>4658/2122</t>
  </si>
  <si>
    <t>Stena Bulk (3-5)</t>
  </si>
  <si>
    <t>4659/2122</t>
  </si>
  <si>
    <t>4660/2122</t>
  </si>
  <si>
    <t>4661/2122</t>
  </si>
  <si>
    <t>Stena Weco (3-5)</t>
  </si>
  <si>
    <t>4662/2122</t>
  </si>
  <si>
    <t>4663/2122</t>
  </si>
  <si>
    <t>4664/2122</t>
  </si>
  <si>
    <t>4665/2122</t>
  </si>
  <si>
    <t>4666/2122</t>
  </si>
  <si>
    <t>4667/2122</t>
  </si>
  <si>
    <t>4668/2122</t>
  </si>
  <si>
    <t>Arthur</t>
  </si>
  <si>
    <t>4669/2122</t>
  </si>
  <si>
    <t>4670/2122</t>
  </si>
  <si>
    <t>4671/2122</t>
  </si>
  <si>
    <t>4672/2122</t>
  </si>
  <si>
    <t>4673/2122</t>
  </si>
  <si>
    <t>4674/2122</t>
  </si>
  <si>
    <t>4675/2122</t>
  </si>
  <si>
    <t>4676/2122</t>
  </si>
  <si>
    <t>4677/2122</t>
  </si>
  <si>
    <t>4678/2122</t>
  </si>
  <si>
    <t>4679/2122</t>
  </si>
  <si>
    <t>4680/2122</t>
  </si>
  <si>
    <t>4681/2122</t>
  </si>
  <si>
    <t>4682/2122</t>
  </si>
  <si>
    <t>4683/2122</t>
  </si>
  <si>
    <t>DSR Updated 03 Feb 2022</t>
  </si>
  <si>
    <t>Galissas</t>
  </si>
  <si>
    <t>Front Siena</t>
  </si>
  <si>
    <t>Speedway</t>
  </si>
  <si>
    <t xml:space="preserve">NS Corona </t>
  </si>
  <si>
    <t>Mirella S</t>
  </si>
  <si>
    <t>06_2021</t>
  </si>
  <si>
    <t>37_05</t>
  </si>
  <si>
    <t>202115</t>
  </si>
  <si>
    <t>24_1</t>
  </si>
  <si>
    <t>228, 229</t>
  </si>
  <si>
    <t>376, 377</t>
  </si>
  <si>
    <t>308, 308_B, 309, 310, 311</t>
  </si>
  <si>
    <t>205, 206</t>
  </si>
  <si>
    <t>147, 148, 149</t>
  </si>
  <si>
    <t>2110</t>
  </si>
  <si>
    <t xml:space="preserve"> Hamburg, Venstipils,Paldiski</t>
  </si>
  <si>
    <t>07-Jan-2022</t>
  </si>
  <si>
    <t>28-Jan-2022</t>
  </si>
  <si>
    <t>21-Jan-2022</t>
  </si>
  <si>
    <t>25-Jan-2022</t>
  </si>
  <si>
    <t>10-Jan-2022</t>
  </si>
  <si>
    <t>02-Jan-2022</t>
  </si>
  <si>
    <t>15-Jan-2022</t>
  </si>
  <si>
    <t>14-Jan-2022</t>
  </si>
  <si>
    <t>19-Jan-2022</t>
  </si>
  <si>
    <t>24-Jan-2022</t>
  </si>
  <si>
    <t>30-Jan-2022</t>
  </si>
  <si>
    <t>29-Jan-2022</t>
  </si>
  <si>
    <t>08-Jan-2022</t>
  </si>
  <si>
    <t>03-Jan-2022</t>
  </si>
  <si>
    <t>Texas, St. Charles</t>
  </si>
  <si>
    <t>06-Jan-2022</t>
  </si>
  <si>
    <t>Yeosu, Sakai</t>
  </si>
  <si>
    <t>22-Jan-2022</t>
  </si>
  <si>
    <t>18-Jan-2022</t>
  </si>
  <si>
    <t>20-Jan-2022</t>
  </si>
  <si>
    <t>Stockton</t>
  </si>
  <si>
    <t>04-Jan-2022</t>
  </si>
  <si>
    <t>Callao,Buenaventura</t>
  </si>
  <si>
    <t>16-Jan-2022</t>
  </si>
  <si>
    <t>Vilagarcia</t>
  </si>
  <si>
    <t>Martinez, LongBeach</t>
  </si>
  <si>
    <t>11-Jan-2022</t>
  </si>
  <si>
    <t>Rainer Heng</t>
  </si>
  <si>
    <t>Francisca García Bore</t>
  </si>
  <si>
    <t>Book Name</t>
  </si>
  <si>
    <t>4685/2122</t>
  </si>
  <si>
    <t>Pacific Ruby</t>
  </si>
  <si>
    <t>4684/2122</t>
  </si>
  <si>
    <t>4686/2122</t>
  </si>
  <si>
    <t>4687/2122</t>
  </si>
  <si>
    <t>4688/2122</t>
  </si>
  <si>
    <t>4689/2122</t>
  </si>
  <si>
    <t>4690/2122</t>
  </si>
  <si>
    <t>4691/2122</t>
  </si>
  <si>
    <t>4692/2122</t>
  </si>
  <si>
    <t>4693/2122</t>
  </si>
  <si>
    <t>4694/2122</t>
  </si>
  <si>
    <t>4695/2122</t>
  </si>
  <si>
    <t>4696/2122</t>
  </si>
  <si>
    <t>4697/2122</t>
  </si>
  <si>
    <t>4698/2122</t>
  </si>
  <si>
    <t>4699/2122</t>
  </si>
  <si>
    <t>4700/2122</t>
  </si>
  <si>
    <t>4701/2122</t>
  </si>
  <si>
    <t>4702/2122</t>
  </si>
  <si>
    <t>4703/2122</t>
  </si>
  <si>
    <t>4704/2122</t>
  </si>
  <si>
    <t>4705/2122</t>
  </si>
  <si>
    <t>4706/2122</t>
  </si>
  <si>
    <t>4707/2122</t>
  </si>
  <si>
    <t>4708/2122</t>
  </si>
  <si>
    <t>4709/2122</t>
  </si>
  <si>
    <t>4710/2122</t>
  </si>
  <si>
    <t>4711/2122</t>
  </si>
  <si>
    <t>4712/2122</t>
  </si>
  <si>
    <t>4713/2122</t>
  </si>
  <si>
    <t>4714/2122</t>
  </si>
  <si>
    <t>4715/2122</t>
  </si>
  <si>
    <t>4716/2122</t>
  </si>
  <si>
    <t>4717/2122</t>
  </si>
  <si>
    <t>4718/2122</t>
  </si>
  <si>
    <t>4719/2122</t>
  </si>
  <si>
    <t>4720/2122</t>
  </si>
  <si>
    <t>4721/2122</t>
  </si>
  <si>
    <t>4722/2122</t>
  </si>
  <si>
    <t>228,  229</t>
  </si>
  <si>
    <t>376,  377</t>
  </si>
  <si>
    <t>308,  308_B,  309,  310,  311</t>
  </si>
  <si>
    <t>205,  206</t>
  </si>
  <si>
    <t>147,  148,  149</t>
  </si>
  <si>
    <t>Hamburg, Venstipils,Paldiski</t>
  </si>
  <si>
    <t>Francisca Garcia Bore</t>
  </si>
  <si>
    <t>Book</t>
  </si>
  <si>
    <t>New Dawn</t>
  </si>
  <si>
    <t>DSR Updated 02 March 2022</t>
  </si>
  <si>
    <t>PAL, Cherrrypoint</t>
  </si>
  <si>
    <t xml:space="preserve">BW Nile </t>
  </si>
  <si>
    <t>Seaoath</t>
  </si>
  <si>
    <t>Heavy</t>
  </si>
  <si>
    <t>Kriti Bastion</t>
  </si>
  <si>
    <t xml:space="preserve">Yulia Cherner </t>
  </si>
  <si>
    <t>Ayse C</t>
  </si>
  <si>
    <t>VGC22_00168</t>
  </si>
  <si>
    <t>Seasprite</t>
  </si>
  <si>
    <t>75_8</t>
  </si>
  <si>
    <t>Nantucket</t>
  </si>
  <si>
    <t>Point Tupper, Bayway</t>
  </si>
  <si>
    <t>Solar Suzanne</t>
  </si>
  <si>
    <t>George Plater</t>
  </si>
  <si>
    <t>230, 231</t>
  </si>
  <si>
    <t>378, 379, 380</t>
  </si>
  <si>
    <t>312, 313</t>
  </si>
  <si>
    <t>207, 208</t>
  </si>
  <si>
    <t>150, 151, 152</t>
  </si>
  <si>
    <t>103_TK_08</t>
  </si>
  <si>
    <t>Zhoushan, Qingdao</t>
  </si>
  <si>
    <t>Guayanilla</t>
  </si>
  <si>
    <t>St Croix, Pounce</t>
  </si>
  <si>
    <t>161P_168F</t>
  </si>
  <si>
    <t>104_87_CA</t>
  </si>
  <si>
    <t>ILO Peru</t>
  </si>
  <si>
    <t>4723/2122</t>
  </si>
  <si>
    <t>4724/2122</t>
  </si>
  <si>
    <t>4725/2122</t>
  </si>
  <si>
    <t>BW Nile</t>
  </si>
  <si>
    <t>4726/2122</t>
  </si>
  <si>
    <t>270</t>
  </si>
  <si>
    <t>4727/2122</t>
  </si>
  <si>
    <t>4728/2122</t>
  </si>
  <si>
    <t>4729/2122</t>
  </si>
  <si>
    <t>Yulia Cherner</t>
  </si>
  <si>
    <t>4730/2122</t>
  </si>
  <si>
    <t>4731/2122</t>
  </si>
  <si>
    <t>4732/2122</t>
  </si>
  <si>
    <t>4733/2122</t>
  </si>
  <si>
    <t>4734/2122</t>
  </si>
  <si>
    <t>4735/2122</t>
  </si>
  <si>
    <t>4736/2122</t>
  </si>
  <si>
    <t>4737/2122</t>
  </si>
  <si>
    <t>4738/2122</t>
  </si>
  <si>
    <t>4739/2122</t>
  </si>
  <si>
    <t>230,  231</t>
  </si>
  <si>
    <t>4740/2122</t>
  </si>
  <si>
    <t>378,  379,  380</t>
  </si>
  <si>
    <t>4741/2122</t>
  </si>
  <si>
    <t>312,  313</t>
  </si>
  <si>
    <t>4742/2122</t>
  </si>
  <si>
    <t>207,  208</t>
  </si>
  <si>
    <t>4743/2122</t>
  </si>
  <si>
    <t>150,  151,  152</t>
  </si>
  <si>
    <t>4744/2122</t>
  </si>
  <si>
    <t>2201</t>
  </si>
  <si>
    <t>4745/2122</t>
  </si>
  <si>
    <t>4746/2122</t>
  </si>
  <si>
    <t>2108</t>
  </si>
  <si>
    <t>4747/2122</t>
  </si>
  <si>
    <t>4748/2122</t>
  </si>
  <si>
    <t>4749/2122</t>
  </si>
  <si>
    <t>4750/2122</t>
  </si>
  <si>
    <t>4751/2122</t>
  </si>
  <si>
    <t>4752/2122</t>
  </si>
  <si>
    <t>4753/2122</t>
  </si>
  <si>
    <t>4754/2122</t>
  </si>
  <si>
    <t>4755/2122</t>
  </si>
  <si>
    <t>4756/2122</t>
  </si>
  <si>
    <t>4757/2122</t>
  </si>
  <si>
    <t>4758/2122</t>
  </si>
  <si>
    <t>4759/2122</t>
  </si>
  <si>
    <t>4760/2122</t>
  </si>
  <si>
    <t>21606</t>
  </si>
  <si>
    <t>Evyap</t>
  </si>
  <si>
    <t>DSR Updated 01 April 2022</t>
  </si>
  <si>
    <t>Nikos M</t>
  </si>
  <si>
    <t>Rotterdam/Brake</t>
  </si>
  <si>
    <t>2022000002</t>
  </si>
  <si>
    <t>Patrick Jensen</t>
  </si>
  <si>
    <t xml:space="preserve">Minerva Sophia </t>
  </si>
  <si>
    <t>Monterey</t>
  </si>
  <si>
    <t>SCF Baltica</t>
  </si>
  <si>
    <t>TC_036</t>
  </si>
  <si>
    <t>Searover</t>
  </si>
  <si>
    <t>772201</t>
  </si>
  <si>
    <t>01_22</t>
  </si>
  <si>
    <t>Ridgebury Elizabeth B</t>
  </si>
  <si>
    <t>Nord Independence</t>
  </si>
  <si>
    <t>NID22001</t>
  </si>
  <si>
    <t xml:space="preserve">Seacalm </t>
  </si>
  <si>
    <t>127_ 3008032</t>
  </si>
  <si>
    <t>Cherokee</t>
  </si>
  <si>
    <t>Ellie Johnson</t>
  </si>
  <si>
    <t>Dhamra</t>
  </si>
  <si>
    <t>14_C</t>
  </si>
  <si>
    <t>Houston, Jacksonville</t>
  </si>
  <si>
    <t xml:space="preserve">Pacific Jade </t>
  </si>
  <si>
    <t>Besiktas Bosphorus</t>
  </si>
  <si>
    <t>02_22</t>
  </si>
  <si>
    <t>La Coruna, Cartegena</t>
  </si>
  <si>
    <t>232, 233</t>
  </si>
  <si>
    <t>381, 382</t>
  </si>
  <si>
    <t>314, 315</t>
  </si>
  <si>
    <t>209, 210</t>
  </si>
  <si>
    <t>153, 154</t>
  </si>
  <si>
    <t>Stena bulk</t>
  </si>
  <si>
    <t>Clearocean Mesquite</t>
  </si>
  <si>
    <t>Pratincole Pacific</t>
  </si>
  <si>
    <t>Jade Blossom</t>
  </si>
  <si>
    <t>Miljenko Bikic</t>
  </si>
  <si>
    <t>Alvaro_ Baradit</t>
  </si>
  <si>
    <t>162_169F</t>
  </si>
  <si>
    <t>34P_135F</t>
  </si>
  <si>
    <t>015L</t>
  </si>
  <si>
    <t>4761/2122</t>
  </si>
  <si>
    <t>4762/2122</t>
  </si>
  <si>
    <t>4763/2122</t>
  </si>
  <si>
    <t>4764/2122</t>
  </si>
  <si>
    <t>4765/2122</t>
  </si>
  <si>
    <t>4766/2122</t>
  </si>
  <si>
    <t>Minerva Sophia</t>
  </si>
  <si>
    <t>4767/2122</t>
  </si>
  <si>
    <t>4768/2122</t>
  </si>
  <si>
    <t>4769/2122</t>
  </si>
  <si>
    <t>4770/2122</t>
  </si>
  <si>
    <t>4771/2122</t>
  </si>
  <si>
    <t>4772/2122</t>
  </si>
  <si>
    <t>4773/2122</t>
  </si>
  <si>
    <t>4774/2122</t>
  </si>
  <si>
    <t>4775/2122</t>
  </si>
  <si>
    <t>4776/2122</t>
  </si>
  <si>
    <t>4777/2122</t>
  </si>
  <si>
    <t>4778/2122</t>
  </si>
  <si>
    <t>4779/2122</t>
  </si>
  <si>
    <t>4780/2122</t>
  </si>
  <si>
    <t>4781/2122</t>
  </si>
  <si>
    <t>4782/2122</t>
  </si>
  <si>
    <t>4783/2122</t>
  </si>
  <si>
    <t>4784/2122</t>
  </si>
  <si>
    <t>Pacific Jade</t>
  </si>
  <si>
    <t>4785/2122</t>
  </si>
  <si>
    <t>4786/2122</t>
  </si>
  <si>
    <t>4787/2122</t>
  </si>
  <si>
    <t>4788/2122</t>
  </si>
  <si>
    <t>4789/2122</t>
  </si>
  <si>
    <t>4790/2122</t>
  </si>
  <si>
    <t>4791/2122</t>
  </si>
  <si>
    <t>4792/2122</t>
  </si>
  <si>
    <t>4793/2122</t>
  </si>
  <si>
    <t>4794/2122</t>
  </si>
  <si>
    <t>4795/2122</t>
  </si>
  <si>
    <t>4796/2122</t>
  </si>
  <si>
    <t>4797/2122</t>
  </si>
  <si>
    <t>4798/2122</t>
  </si>
  <si>
    <t>4799/2122</t>
  </si>
  <si>
    <t>4800/2122</t>
  </si>
  <si>
    <t>4801/2122</t>
  </si>
  <si>
    <t>4802/2122</t>
  </si>
  <si>
    <t>4803/2122</t>
  </si>
  <si>
    <t>4804/2122</t>
  </si>
  <si>
    <t>4805/2122</t>
  </si>
  <si>
    <t>4806/2122</t>
  </si>
  <si>
    <t>4807/2122</t>
  </si>
  <si>
    <t>4808/2122</t>
  </si>
  <si>
    <t>4809/2122</t>
  </si>
  <si>
    <t>4810/2122</t>
  </si>
  <si>
    <t>4811/2122</t>
  </si>
  <si>
    <t>4812/2122</t>
  </si>
  <si>
    <t>4813/2122</t>
  </si>
  <si>
    <t>4814/2122</t>
  </si>
  <si>
    <t>Vlissingen</t>
  </si>
</sst>
</file>

<file path=xl/styles.xml><?xml version="1.0" encoding="utf-8"?>
<styleSheet xmlns="http://schemas.openxmlformats.org/spreadsheetml/2006/main">
  <numFmts count="14">
    <numFmt numFmtId="164" formatCode="_(* #,##0.00_);_(* \(#,##0.00\);_(* \-??_);_(@_)"/>
    <numFmt numFmtId="165" formatCode="d\-mmm\-yy;@"/>
    <numFmt numFmtId="166" formatCode="d/mmm/yy;@"/>
    <numFmt numFmtId="167" formatCode="dd/mm/yy\ hh:mm"/>
    <numFmt numFmtId="168" formatCode="d\ mmm\ yy"/>
    <numFmt numFmtId="169" formatCode="[$USD]\ #,##0.0"/>
    <numFmt numFmtId="170" formatCode="[$USD]\ #,##0.00"/>
    <numFmt numFmtId="171" formatCode="0.000"/>
    <numFmt numFmtId="172" formatCode="dd/mmm/yyyy"/>
    <numFmt numFmtId="173" formatCode="dd/mm/yyyy;@"/>
    <numFmt numFmtId="174" formatCode="mm/yy"/>
    <numFmt numFmtId="175" formatCode="dd\-mmm\-yyyy"/>
    <numFmt numFmtId="176" formatCode="mmm\-yyyy"/>
    <numFmt numFmtId="177" formatCode="[$-409]d\-mmm\-yy;@"/>
  </numFmts>
  <fonts count="14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9"/>
      <color indexed="9"/>
      <name val="Arial"/>
      <family val="2"/>
    </font>
    <font>
      <b/>
      <sz val="9"/>
      <color indexed="9"/>
      <name val="Arial Narrow"/>
      <family val="2"/>
    </font>
    <font>
      <sz val="9"/>
      <color indexed="9"/>
      <name val="Arial"/>
      <family val="2"/>
    </font>
    <font>
      <sz val="9"/>
      <color indexed="9"/>
      <name val="Arial Narrow"/>
      <family val="2"/>
    </font>
    <font>
      <sz val="9"/>
      <name val="Arial"/>
      <family val="2"/>
    </font>
    <font>
      <sz val="9"/>
      <name val="Arial Narrow"/>
      <family val="2"/>
    </font>
    <font>
      <sz val="10"/>
      <color indexed="10"/>
      <name val="Arial"/>
      <family val="2"/>
    </font>
    <font>
      <sz val="10"/>
      <name val="Arial Unicode MS"/>
      <family val="2"/>
    </font>
    <font>
      <vertAlign val="superscript"/>
      <sz val="10"/>
      <name val="Arial Unicode MS"/>
      <family val="2"/>
    </font>
    <font>
      <sz val="8"/>
      <name val="Arial Unicode MS"/>
      <family val="2"/>
    </font>
    <font>
      <sz val="9"/>
      <name val="Arial Unicode MS"/>
      <family val="2"/>
    </font>
    <font>
      <b/>
      <sz val="9"/>
      <name val="Gill Sans MT"/>
      <family val="2"/>
    </font>
    <font>
      <sz val="10"/>
      <color indexed="9"/>
      <name val="Arial"/>
      <family val="2"/>
    </font>
    <font>
      <b/>
      <sz val="8"/>
      <color indexed="63"/>
      <name val="Verdana"/>
      <family val="2"/>
    </font>
    <font>
      <sz val="8"/>
      <color indexed="63"/>
      <name val="Verdana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.5"/>
      <color indexed="8"/>
      <name val="Consolas"/>
      <family val="3"/>
    </font>
    <font>
      <sz val="12"/>
      <name val="Times New Roman"/>
      <family val="1"/>
    </font>
    <font>
      <b/>
      <i/>
      <sz val="18"/>
      <color indexed="18"/>
      <name val="Verdana"/>
      <family val="2"/>
    </font>
    <font>
      <b/>
      <sz val="18"/>
      <color indexed="18"/>
      <name val="Verdana"/>
      <family val="2"/>
    </font>
    <font>
      <sz val="8"/>
      <name val="Arial"/>
      <family val="2"/>
    </font>
    <font>
      <b/>
      <sz val="10"/>
      <name val="Verdana"/>
      <family val="2"/>
    </font>
    <font>
      <b/>
      <i/>
      <sz val="6"/>
      <name val="Verdana"/>
      <family val="2"/>
    </font>
    <font>
      <b/>
      <i/>
      <sz val="6"/>
      <color indexed="55"/>
      <name val="Arial"/>
      <family val="2"/>
    </font>
    <font>
      <b/>
      <sz val="9"/>
      <color indexed="10"/>
      <name val="Arial"/>
      <family val="2"/>
    </font>
    <font>
      <b/>
      <sz val="12"/>
      <name val="Arial"/>
      <family val="2"/>
    </font>
    <font>
      <b/>
      <sz val="10"/>
      <color indexed="63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8"/>
      <color indexed="9"/>
      <name val="Arial Narrow"/>
      <family val="2"/>
    </font>
    <font>
      <b/>
      <sz val="8"/>
      <name val="Arial"/>
      <family val="2"/>
    </font>
    <font>
      <i/>
      <sz val="10"/>
      <name val="Arial"/>
      <family val="2"/>
    </font>
    <font>
      <sz val="10"/>
      <color indexed="63"/>
      <name val="Arial"/>
      <family val="2"/>
    </font>
    <font>
      <sz val="9"/>
      <color indexed="63"/>
      <name val="Arial"/>
      <family val="2"/>
    </font>
    <font>
      <sz val="8"/>
      <color indexed="63"/>
      <name val="Arial"/>
      <family val="2"/>
    </font>
    <font>
      <i/>
      <sz val="9"/>
      <name val="Arial"/>
      <family val="2"/>
    </font>
    <font>
      <i/>
      <sz val="8"/>
      <color indexed="63"/>
      <name val="Arial"/>
      <family val="2"/>
    </font>
    <font>
      <sz val="7"/>
      <color indexed="63"/>
      <name val="Arial Narrow"/>
      <family val="2"/>
    </font>
    <font>
      <sz val="8"/>
      <name val="Arial Narrow"/>
      <family val="2"/>
    </font>
    <font>
      <sz val="16"/>
      <color indexed="10"/>
      <name val="Arial"/>
      <family val="2"/>
    </font>
    <font>
      <b/>
      <sz val="9"/>
      <name val="Arial Narrow"/>
      <family val="2"/>
    </font>
    <font>
      <b/>
      <u/>
      <sz val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 Unicode MS"/>
      <family val="2"/>
    </font>
    <font>
      <b/>
      <sz val="8"/>
      <name val="Arial Unicode MS"/>
      <family val="2"/>
    </font>
    <font>
      <sz val="26"/>
      <name val="Arial"/>
      <family val="2"/>
    </font>
    <font>
      <sz val="26"/>
      <color indexed="21"/>
      <name val="Arial"/>
      <family val="2"/>
    </font>
    <font>
      <sz val="10"/>
      <color indexed="10"/>
      <name val="Arial Narrow"/>
      <family val="2"/>
    </font>
    <font>
      <sz val="9"/>
      <color indexed="10"/>
      <name val="Arial"/>
      <family val="2"/>
    </font>
    <font>
      <sz val="9"/>
      <color indexed="10"/>
      <name val="Arial Narrow"/>
      <family val="2"/>
    </font>
    <font>
      <u/>
      <sz val="10"/>
      <color indexed="39"/>
      <name val="Arial"/>
      <family val="2"/>
    </font>
    <font>
      <u/>
      <sz val="10"/>
      <color indexed="12"/>
      <name val="Arial"/>
      <family val="2"/>
    </font>
    <font>
      <sz val="8"/>
      <color indexed="10"/>
      <name val="Arial"/>
      <family val="2"/>
    </font>
    <font>
      <b/>
      <sz val="8"/>
      <color indexed="10"/>
      <name val="Arial"/>
      <family val="2"/>
    </font>
    <font>
      <sz val="14"/>
      <name val="Arial"/>
      <family val="2"/>
    </font>
    <font>
      <sz val="20"/>
      <color indexed="1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9"/>
      <color rgb="FFFF0000"/>
      <name val="Arial"/>
      <family val="2"/>
    </font>
    <font>
      <sz val="10"/>
      <color theme="9"/>
      <name val="Arial"/>
      <family val="2"/>
    </font>
    <font>
      <sz val="10"/>
      <color theme="3"/>
      <name val="Arial"/>
      <family val="2"/>
    </font>
    <font>
      <sz val="9"/>
      <color theme="3"/>
      <name val="Arial Unicode MS"/>
      <family val="2"/>
    </font>
    <font>
      <sz val="10"/>
      <color rgb="FF339933"/>
      <name val="Arial"/>
      <family val="2"/>
    </font>
    <font>
      <sz val="9"/>
      <color theme="3"/>
      <name val="Arial"/>
      <family val="2"/>
    </font>
    <font>
      <b/>
      <sz val="10"/>
      <color rgb="FF002060"/>
      <name val="Arial Unicode MS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9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Segoe UI"/>
      <family val="2"/>
    </font>
    <font>
      <b/>
      <sz val="10"/>
      <color rgb="FFFF0000"/>
      <name val="Arial"/>
      <family val="2"/>
    </font>
    <font>
      <sz val="9"/>
      <color rgb="FF000000"/>
      <name val="Arial"/>
      <family val="2"/>
    </font>
    <font>
      <sz val="8"/>
      <color theme="0"/>
      <name val="Arial Unicode MS"/>
      <family val="2"/>
    </font>
    <font>
      <b/>
      <sz val="8"/>
      <color rgb="FF0070C0"/>
      <name val="Arial"/>
      <family val="2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4"/>
      <name val="Arial"/>
      <family val="2"/>
    </font>
    <font>
      <sz val="9"/>
      <color rgb="FF0070C0"/>
      <name val="Arial"/>
      <family val="2"/>
    </font>
    <font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444444"/>
      <name val="Arial"/>
      <family val="2"/>
    </font>
    <font>
      <sz val="9"/>
      <color rgb="FF1D4169"/>
      <name val="Arial"/>
      <family val="2"/>
    </font>
    <font>
      <sz val="10"/>
      <color rgb="FF1D4169"/>
      <name val="Arial Unicode MS"/>
      <family val="2"/>
    </font>
    <font>
      <sz val="10"/>
      <color rgb="FFFF0000"/>
      <name val="Arial Unicode MS"/>
      <family val="2"/>
    </font>
    <font>
      <sz val="10"/>
      <color rgb="FF006600"/>
      <name val="Arial Unicode MS"/>
      <family val="2"/>
    </font>
    <font>
      <b/>
      <sz val="8"/>
      <color rgb="FFFF33CC"/>
      <name val="Arial Narrow"/>
      <family val="2"/>
    </font>
    <font>
      <b/>
      <sz val="9"/>
      <color rgb="FF1D4169"/>
      <name val="Arial"/>
      <family val="2"/>
    </font>
    <font>
      <sz val="8"/>
      <color rgb="FFFF0000"/>
      <name val="Arial Unicode MS"/>
      <family val="2"/>
    </font>
    <font>
      <sz val="9"/>
      <color rgb="FFFF0000"/>
      <name val="Arial Unicode MS"/>
      <family val="2"/>
    </font>
    <font>
      <b/>
      <sz val="10"/>
      <name val="Arial Narrow"/>
      <family val="2"/>
    </font>
    <font>
      <u/>
      <sz val="10"/>
      <name val="Arial Narrow"/>
      <family val="2"/>
    </font>
    <font>
      <sz val="11"/>
      <color rgb="FF0070C0"/>
      <name val="Calibri"/>
      <family val="2"/>
      <scheme val="minor"/>
    </font>
    <font>
      <sz val="11"/>
      <color rgb="FF0070C0"/>
      <name val="Source Sans Pro"/>
      <family val="2"/>
    </font>
    <font>
      <b/>
      <sz val="9"/>
      <color rgb="FF002060"/>
      <name val="Arial"/>
      <family val="2"/>
    </font>
    <font>
      <b/>
      <vertAlign val="superscript"/>
      <sz val="9"/>
      <color indexed="56"/>
      <name val="Arial"/>
      <family val="2"/>
    </font>
    <font>
      <sz val="9"/>
      <color rgb="FF0070C0"/>
      <name val="Calibri"/>
      <family val="2"/>
    </font>
    <font>
      <sz val="10"/>
      <color rgb="FF0070C0"/>
      <name val="Arial Unicode MS"/>
      <family val="2"/>
    </font>
    <font>
      <b/>
      <sz val="10"/>
      <color rgb="FF0070C0"/>
      <name val="Arial Unicode MS"/>
      <family val="2"/>
    </font>
    <font>
      <sz val="9"/>
      <color rgb="FF0070C0"/>
      <name val="Arial Unicode MS"/>
      <family val="2"/>
    </font>
    <font>
      <sz val="10"/>
      <color rgb="FF0070C0"/>
      <name val="Arial"/>
      <family val="2"/>
    </font>
    <font>
      <sz val="8"/>
      <color rgb="FF0070C0"/>
      <name val="Arial Unicode MS"/>
      <family val="2"/>
    </font>
    <font>
      <b/>
      <sz val="9"/>
      <color rgb="FF0070C0"/>
      <name val="Arial Unicode MS"/>
      <family val="2"/>
    </font>
    <font>
      <b/>
      <sz val="9"/>
      <color rgb="FF0070C0"/>
      <name val="Arial"/>
      <family val="2"/>
    </font>
    <font>
      <b/>
      <sz val="9"/>
      <color rgb="FF0070C0"/>
      <name val="Calibri"/>
      <family val="2"/>
    </font>
    <font>
      <b/>
      <sz val="8"/>
      <color rgb="FF0070C0"/>
      <name val="Arial Narrow"/>
      <family val="2"/>
    </font>
    <font>
      <b/>
      <sz val="8"/>
      <color rgb="FF0070C0"/>
      <name val="Arial Unicode MS"/>
      <family val="2"/>
    </font>
    <font>
      <sz val="11"/>
      <color rgb="FFFF0000"/>
      <name val="Calibri"/>
      <family val="2"/>
      <scheme val="minor"/>
    </font>
    <font>
      <sz val="10"/>
      <color theme="1"/>
      <name val="Arial Unicode MS"/>
      <family val="2"/>
    </font>
    <font>
      <sz val="8"/>
      <color theme="1"/>
      <name val="Arial Unicode MS"/>
      <family val="2"/>
    </font>
    <font>
      <b/>
      <sz val="10"/>
      <color rgb="FF006600"/>
      <name val="Arial Unicode MS"/>
      <family val="2"/>
    </font>
    <font>
      <b/>
      <u/>
      <sz val="10"/>
      <name val="Arial Narrow"/>
      <family val="2"/>
    </font>
    <font>
      <i/>
      <sz val="10"/>
      <name val="Arial Narrow"/>
      <family val="2"/>
    </font>
    <font>
      <sz val="8"/>
      <color theme="1"/>
      <name val="Calibri"/>
      <family val="2"/>
      <scheme val="minor"/>
    </font>
    <font>
      <sz val="9"/>
      <color rgb="FF212529"/>
      <name val="Arial"/>
      <family val="2"/>
    </font>
    <font>
      <sz val="9"/>
      <color theme="1"/>
      <name val="Calibri"/>
      <family val="2"/>
      <scheme val="minor"/>
    </font>
    <font>
      <b/>
      <sz val="9"/>
      <color rgb="FFFFFFFF"/>
      <name val="Arial"/>
      <family val="2"/>
    </font>
    <font>
      <b/>
      <sz val="9"/>
      <color rgb="FF000000"/>
      <name val="Calibri"/>
      <family val="2"/>
    </font>
    <font>
      <b/>
      <sz val="10"/>
      <color theme="4" tint="-0.249977111117893"/>
      <name val="Arial"/>
      <family val="2"/>
    </font>
    <font>
      <b/>
      <sz val="10"/>
      <color theme="4" tint="-0.249977111117893"/>
      <name val="Arial Narrow"/>
      <family val="2"/>
    </font>
    <font>
      <b/>
      <sz val="11"/>
      <color rgb="FF002060"/>
      <name val="Calibri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rial Narrow"/>
      <family val="2"/>
    </font>
    <font>
      <b/>
      <sz val="10"/>
      <name val="Arial Unicode MS"/>
      <family val="2"/>
    </font>
    <font>
      <b/>
      <sz val="10"/>
      <color theme="0"/>
      <name val="Arial Unicode MS"/>
      <family val="2"/>
    </font>
    <font>
      <b/>
      <sz val="10"/>
      <color rgb="FF0070C0"/>
      <name val="Arial Unicode MS"/>
      <family val="2"/>
    </font>
    <font>
      <sz val="9"/>
      <color rgb="FF002060"/>
      <name val="Arial Unicode MS"/>
      <family val="2"/>
    </font>
    <font>
      <b/>
      <sz val="10"/>
      <color theme="6" tint="-0.249977111117893"/>
      <name val="Arial Unicode MS"/>
      <family val="2"/>
    </font>
    <font>
      <sz val="10"/>
      <color theme="9" tint="-0.249977111117893"/>
      <name val="Arial Unicode MS"/>
      <family val="2"/>
    </font>
    <font>
      <sz val="10"/>
      <color rgb="FF00B0F0"/>
      <name val="Arial Unicode MS"/>
      <family val="2"/>
    </font>
    <font>
      <sz val="8"/>
      <color rgb="FF000000"/>
      <name val="Calibri"/>
      <family val="2"/>
      <charset val="1"/>
    </font>
    <font>
      <b/>
      <sz val="10"/>
      <color rgb="FF00B050"/>
      <name val="Arial Unicode MS"/>
      <family val="2"/>
    </font>
  </fonts>
  <fills count="59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56"/>
        <bgColor indexed="62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31"/>
      </patternFill>
    </fill>
    <fill>
      <patternFill patternType="solid">
        <fgColor indexed="63"/>
        <bgColor indexed="59"/>
      </patternFill>
    </fill>
    <fill>
      <patternFill patternType="solid">
        <fgColor indexed="17"/>
        <bgColor indexed="57"/>
      </patternFill>
    </fill>
    <fill>
      <patternFill patternType="solid">
        <fgColor indexed="10"/>
        <bgColor indexed="60"/>
      </patternFill>
    </fill>
    <fill>
      <patternFill patternType="solid">
        <fgColor indexed="27"/>
        <bgColor indexed="41"/>
      </patternFill>
    </fill>
    <fill>
      <patternFill patternType="solid">
        <fgColor indexed="51"/>
        <bgColor indexed="34"/>
      </patternFill>
    </fill>
    <fill>
      <patternFill patternType="solid">
        <fgColor indexed="13"/>
        <bgColor indexed="34"/>
      </patternFill>
    </fill>
    <fill>
      <patternFill patternType="solid">
        <fgColor indexed="40"/>
        <bgColor indexed="49"/>
      </patternFill>
    </fill>
    <fill>
      <patternFill patternType="solid">
        <fgColor indexed="44"/>
        <bgColor indexed="22"/>
      </patternFill>
    </fill>
    <fill>
      <patternFill patternType="solid">
        <fgColor indexed="34"/>
        <bgColor indexed="13"/>
      </patternFill>
    </fill>
    <fill>
      <patternFill patternType="solid">
        <fgColor indexed="45"/>
        <bgColor indexed="29"/>
      </patternFill>
    </fill>
    <fill>
      <patternFill patternType="solid">
        <fgColor indexed="53"/>
        <bgColor indexed="52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2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indexed="26"/>
      </patternFill>
    </fill>
    <fill>
      <patternFill patternType="solid">
        <fgColor rgb="FFFFFF00"/>
        <bgColor indexed="41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33C7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6">
    <border>
      <left/>
      <right/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/>
      <top/>
      <bottom/>
      <diagonal/>
    </border>
    <border>
      <left style="medium">
        <color indexed="59"/>
      </left>
      <right/>
      <top style="medium">
        <color indexed="59"/>
      </top>
      <bottom style="medium">
        <color indexed="59"/>
      </bottom>
      <diagonal/>
    </border>
    <border>
      <left/>
      <right/>
      <top style="medium">
        <color indexed="59"/>
      </top>
      <bottom style="medium">
        <color indexed="59"/>
      </bottom>
      <diagonal/>
    </border>
    <border>
      <left/>
      <right style="medium">
        <color indexed="59"/>
      </right>
      <top style="medium">
        <color indexed="59"/>
      </top>
      <bottom style="medium">
        <color indexed="59"/>
      </bottom>
      <diagonal/>
    </border>
    <border>
      <left style="medium">
        <color indexed="59"/>
      </left>
      <right/>
      <top/>
      <bottom/>
      <diagonal/>
    </border>
    <border>
      <left/>
      <right style="medium">
        <color indexed="59"/>
      </right>
      <top/>
      <bottom/>
      <diagonal/>
    </border>
    <border>
      <left style="thin">
        <color indexed="59"/>
      </left>
      <right/>
      <top style="thin">
        <color indexed="59"/>
      </top>
      <bottom/>
      <diagonal/>
    </border>
    <border>
      <left/>
      <right/>
      <top style="thin">
        <color indexed="59"/>
      </top>
      <bottom/>
      <diagonal/>
    </border>
    <border>
      <left/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 style="thin">
        <color indexed="59"/>
      </top>
      <bottom style="thin">
        <color indexed="59"/>
      </bottom>
      <diagonal/>
    </border>
    <border>
      <left/>
      <right/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medium">
        <color indexed="59"/>
      </left>
      <right/>
      <top/>
      <bottom style="medium">
        <color indexed="59"/>
      </bottom>
      <diagonal/>
    </border>
    <border>
      <left/>
      <right/>
      <top/>
      <bottom style="medium">
        <color indexed="59"/>
      </bottom>
      <diagonal/>
    </border>
    <border>
      <left/>
      <right style="medium">
        <color indexed="59"/>
      </right>
      <top/>
      <bottom style="medium">
        <color indexed="59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59"/>
      </left>
      <right style="thin">
        <color indexed="9"/>
      </right>
      <top style="thin">
        <color indexed="59"/>
      </top>
      <bottom/>
      <diagonal/>
    </border>
    <border>
      <left style="thin">
        <color indexed="9"/>
      </left>
      <right style="thin">
        <color indexed="9"/>
      </right>
      <top style="thin">
        <color indexed="59"/>
      </top>
      <bottom/>
      <diagonal/>
    </border>
    <border>
      <left style="thin">
        <color indexed="9"/>
      </left>
      <right style="thin">
        <color indexed="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9"/>
      </right>
      <top style="thin">
        <color indexed="59"/>
      </top>
      <bottom style="thin">
        <color indexed="5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 tint="-0.499984740745262"/>
      </left>
      <right style="thin">
        <color theme="0" tint="-0.34998626667073579"/>
      </right>
      <top style="double">
        <color theme="0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499984740745262"/>
      </right>
      <top style="double">
        <color theme="0" tint="-0.499984740745262"/>
      </top>
      <bottom style="thin">
        <color theme="0" tint="-0.34998626667073579"/>
      </bottom>
      <diagonal/>
    </border>
    <border>
      <left style="double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499984740745262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uble">
        <color theme="0" tint="-0.499984740745262"/>
      </right>
      <top style="thin">
        <color theme="0" tint="-0.34998626667073579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24994659260841701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 style="medium">
        <color rgb="FF808080"/>
      </right>
      <top/>
      <bottom style="medium">
        <color rgb="FFBFBFBF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BFBFB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0.39979247413556324"/>
      </left>
      <right style="medium">
        <color theme="4" tint="0.39979247413556324"/>
      </right>
      <top style="medium">
        <color theme="4" tint="0.39979247413556324"/>
      </top>
      <bottom style="medium">
        <color theme="4" tint="0.3997924741355632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0.39979247413556324"/>
      </left>
      <right style="medium">
        <color theme="4" tint="0.39979247413556324"/>
      </right>
      <top style="medium">
        <color theme="4" tint="0.3997924741355632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1" tint="0.49998474074526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1D416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3" tint="-0.2499465926084170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E9ECEF"/>
      </right>
      <top style="medium">
        <color rgb="FFFFFFFF"/>
      </top>
      <bottom style="medium">
        <color rgb="FFE9ECEF"/>
      </bottom>
      <diagonal/>
    </border>
    <border>
      <left style="medium">
        <color rgb="FFE9ECEF"/>
      </left>
      <right style="medium">
        <color rgb="FFE9ECEF"/>
      </right>
      <top style="medium">
        <color rgb="FFFFFFFF"/>
      </top>
      <bottom style="medium">
        <color rgb="FFE9ECEF"/>
      </bottom>
      <diagonal/>
    </border>
    <border>
      <left style="medium">
        <color rgb="FFE9ECEF"/>
      </left>
      <right style="medium">
        <color rgb="FFFFFFFF"/>
      </right>
      <top style="medium">
        <color rgb="FFFFFFFF"/>
      </top>
      <bottom style="medium">
        <color rgb="FFE9ECEF"/>
      </bottom>
      <diagonal/>
    </border>
    <border>
      <left style="medium">
        <color rgb="FFFFFFFF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 style="medium">
        <color rgb="FF000000"/>
      </right>
      <top style="medium">
        <color rgb="FF000000"/>
      </top>
      <bottom style="medium">
        <color rgb="FFFFFFF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 style="medium">
        <color rgb="FFFFFFFF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E9ECEF"/>
      </left>
      <right style="medium">
        <color rgb="FFE9ECEF"/>
      </right>
      <top style="medium">
        <color rgb="FFE9ECEF"/>
      </top>
      <bottom style="medium">
        <color rgb="FFE9ECEF"/>
      </bottom>
      <diagonal/>
    </border>
    <border>
      <left/>
      <right style="medium">
        <color rgb="FFE9ECEF"/>
      </right>
      <top style="medium">
        <color rgb="FFE9ECEF"/>
      </top>
      <bottom style="medium">
        <color rgb="FFE9ECE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FFFFFF"/>
      </left>
      <right style="medium">
        <color rgb="FFE9ECEF"/>
      </right>
      <top style="medium">
        <color rgb="FFFFFFFF"/>
      </top>
      <bottom/>
      <diagonal/>
    </border>
    <border>
      <left style="medium">
        <color rgb="FFE9ECEF"/>
      </left>
      <right style="medium">
        <color rgb="FFE9ECEF"/>
      </right>
      <top style="medium">
        <color rgb="FFFFFFFF"/>
      </top>
      <bottom/>
      <diagonal/>
    </border>
    <border>
      <left style="medium">
        <color rgb="FFE9ECEF"/>
      </left>
      <right style="medium">
        <color rgb="FFFFFFFF"/>
      </right>
      <top style="medium">
        <color rgb="FFFFFFFF"/>
      </top>
      <bottom/>
      <diagonal/>
    </border>
  </borders>
  <cellStyleXfs count="6">
    <xf numFmtId="0" fontId="0" fillId="0" borderId="0"/>
    <xf numFmtId="164" fontId="48" fillId="0" borderId="0" applyFill="0" applyBorder="0" applyAlignment="0" applyProtection="0"/>
    <xf numFmtId="0" fontId="58" fillId="0" borderId="0" applyNumberFormat="0" applyFill="0" applyBorder="0" applyAlignment="0" applyProtection="0"/>
    <xf numFmtId="0" fontId="65" fillId="0" borderId="0"/>
    <xf numFmtId="0" fontId="64" fillId="0" borderId="0"/>
    <xf numFmtId="0" fontId="2" fillId="0" borderId="0"/>
  </cellStyleXfs>
  <cellXfs count="1533">
    <xf numFmtId="0" fontId="0" fillId="0" borderId="0" xfId="0"/>
    <xf numFmtId="0" fontId="3" fillId="0" borderId="0" xfId="0" applyFont="1"/>
    <xf numFmtId="0" fontId="0" fillId="0" borderId="2" xfId="0" applyFont="1" applyBorder="1" applyAlignment="1">
      <alignment wrapText="1"/>
    </xf>
    <xf numFmtId="165" fontId="9" fillId="2" borderId="1" xfId="0" applyNumberFormat="1" applyFont="1" applyFill="1" applyBorder="1"/>
    <xf numFmtId="0" fontId="8" fillId="0" borderId="0" xfId="0" applyFont="1"/>
    <xf numFmtId="0" fontId="8" fillId="0" borderId="0" xfId="0" applyFont="1" applyFill="1"/>
    <xf numFmtId="0" fontId="9" fillId="0" borderId="0" xfId="0" applyFont="1"/>
    <xf numFmtId="0" fontId="0" fillId="0" borderId="0" xfId="0" applyProtection="1"/>
    <xf numFmtId="0" fontId="11" fillId="0" borderId="0" xfId="0" applyFont="1"/>
    <xf numFmtId="0" fontId="11" fillId="0" borderId="0" xfId="0" applyFont="1" applyAlignment="1">
      <alignment horizontal="left"/>
    </xf>
    <xf numFmtId="166" fontId="11" fillId="0" borderId="0" xfId="0" applyNumberFormat="1" applyFont="1"/>
    <xf numFmtId="0" fontId="11" fillId="0" borderId="0" xfId="0" applyFont="1" applyFill="1"/>
    <xf numFmtId="0" fontId="11" fillId="0" borderId="0" xfId="0" applyFont="1" applyProtection="1">
      <protection locked="0"/>
    </xf>
    <xf numFmtId="0" fontId="13" fillId="0" borderId="0" xfId="0" applyFont="1"/>
    <xf numFmtId="0" fontId="13" fillId="0" borderId="0" xfId="0" applyFont="1" applyFill="1"/>
    <xf numFmtId="0" fontId="14" fillId="0" borderId="0" xfId="0" applyFont="1"/>
    <xf numFmtId="0" fontId="15" fillId="0" borderId="1" xfId="0" applyFont="1" applyFill="1" applyBorder="1"/>
    <xf numFmtId="0" fontId="0" fillId="0" borderId="0" xfId="0" applyFont="1"/>
    <xf numFmtId="0" fontId="16" fillId="3" borderId="1" xfId="0" applyFont="1" applyFill="1" applyBorder="1"/>
    <xf numFmtId="0" fontId="0" fillId="0" borderId="1" xfId="0" applyFont="1" applyBorder="1"/>
    <xf numFmtId="0" fontId="0" fillId="4" borderId="1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1" xfId="0" applyFont="1" applyFill="1" applyBorder="1"/>
    <xf numFmtId="0" fontId="15" fillId="0" borderId="1" xfId="0" applyFont="1" applyBorder="1"/>
    <xf numFmtId="0" fontId="15" fillId="4" borderId="1" xfId="0" applyFont="1" applyFill="1" applyBorder="1"/>
    <xf numFmtId="0" fontId="0" fillId="0" borderId="4" xfId="0" applyFont="1" applyFill="1" applyBorder="1"/>
    <xf numFmtId="0" fontId="17" fillId="0" borderId="0" xfId="0" applyFont="1"/>
    <xf numFmtId="0" fontId="0" fillId="0" borderId="0" xfId="0" applyFont="1" applyFill="1" applyBorder="1"/>
    <xf numFmtId="0" fontId="0" fillId="0" borderId="5" xfId="0" applyFont="1" applyFill="1" applyBorder="1"/>
    <xf numFmtId="0" fontId="19" fillId="0" borderId="0" xfId="0" applyFont="1" applyAlignment="1">
      <alignment horizontal="left" wrapText="1"/>
    </xf>
    <xf numFmtId="0" fontId="20" fillId="0" borderId="0" xfId="0" applyFont="1"/>
    <xf numFmtId="0" fontId="21" fillId="0" borderId="0" xfId="0" applyFont="1"/>
    <xf numFmtId="0" fontId="15" fillId="0" borderId="3" xfId="0" applyFont="1" applyBorder="1"/>
    <xf numFmtId="0" fontId="15" fillId="4" borderId="3" xfId="0" applyFont="1" applyFill="1" applyBorder="1"/>
    <xf numFmtId="0" fontId="0" fillId="0" borderId="6" xfId="0" applyFont="1" applyBorder="1" applyAlignment="1"/>
    <xf numFmtId="0" fontId="0" fillId="0" borderId="0" xfId="0" applyBorder="1" applyAlignment="1"/>
    <xf numFmtId="0" fontId="0" fillId="0" borderId="5" xfId="0" applyBorder="1" applyAlignment="1"/>
    <xf numFmtId="0" fontId="16" fillId="0" borderId="0" xfId="0" applyFont="1"/>
    <xf numFmtId="0" fontId="23" fillId="0" borderId="0" xfId="0" applyFont="1" applyFill="1" applyAlignment="1"/>
    <xf numFmtId="0" fontId="24" fillId="0" borderId="0" xfId="0" applyFont="1" applyFill="1" applyAlignment="1"/>
    <xf numFmtId="0" fontId="0" fillId="0" borderId="0" xfId="0" applyBorder="1"/>
    <xf numFmtId="0" fontId="27" fillId="0" borderId="0" xfId="0" applyFont="1" applyBorder="1" applyAlignment="1"/>
    <xf numFmtId="0" fontId="10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0" fillId="0" borderId="0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2" fillId="0" borderId="0" xfId="0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0" fillId="0" borderId="12" xfId="0" applyFont="1" applyFill="1" applyBorder="1" applyAlignment="1">
      <alignment vertical="center"/>
    </xf>
    <xf numFmtId="0" fontId="8" fillId="0" borderId="13" xfId="0" applyFont="1" applyFill="1" applyBorder="1" applyAlignment="1">
      <alignment vertical="center"/>
    </xf>
    <xf numFmtId="0" fontId="8" fillId="0" borderId="14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left"/>
    </xf>
    <xf numFmtId="165" fontId="32" fillId="0" borderId="13" xfId="0" applyNumberFormat="1" applyFont="1" applyBorder="1" applyAlignment="1">
      <alignment horizontal="left"/>
    </xf>
    <xf numFmtId="165" fontId="32" fillId="0" borderId="14" xfId="0" applyNumberFormat="1" applyFont="1" applyBorder="1" applyAlignment="1">
      <alignment horizontal="left"/>
    </xf>
    <xf numFmtId="0" fontId="0" fillId="0" borderId="11" xfId="0" applyBorder="1"/>
    <xf numFmtId="0" fontId="0" fillId="0" borderId="6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5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0" xfId="0" applyNumberFormat="1" applyFont="1" applyBorder="1" applyAlignment="1"/>
    <xf numFmtId="0" fontId="0" fillId="0" borderId="5" xfId="0" applyNumberFormat="1" applyFont="1" applyBorder="1" applyAlignment="1"/>
    <xf numFmtId="0" fontId="0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0" fillId="0" borderId="17" xfId="0" applyFont="1" applyFill="1" applyBorder="1" applyAlignment="1">
      <alignment vertical="center"/>
    </xf>
    <xf numFmtId="0" fontId="0" fillId="0" borderId="18" xfId="0" applyFont="1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2" fillId="0" borderId="1" xfId="0" applyFont="1" applyBorder="1" applyAlignment="1">
      <alignment horizontal="left" wrapText="1"/>
    </xf>
    <xf numFmtId="0" fontId="32" fillId="0" borderId="18" xfId="0" applyFont="1" applyBorder="1" applyAlignment="1">
      <alignment horizontal="right"/>
    </xf>
    <xf numFmtId="0" fontId="33" fillId="0" borderId="18" xfId="0" applyFont="1" applyBorder="1" applyAlignment="1">
      <alignment horizontal="left"/>
    </xf>
    <xf numFmtId="0" fontId="32" fillId="0" borderId="19" xfId="0" applyFont="1" applyBorder="1" applyAlignment="1">
      <alignment horizontal="left"/>
    </xf>
    <xf numFmtId="49" fontId="32" fillId="0" borderId="20" xfId="0" applyNumberFormat="1" applyFont="1" applyBorder="1" applyAlignment="1">
      <alignment horizontal="left"/>
    </xf>
    <xf numFmtId="0" fontId="34" fillId="0" borderId="0" xfId="0" applyFont="1" applyFill="1" applyBorder="1"/>
    <xf numFmtId="0" fontId="16" fillId="0" borderId="0" xfId="0" applyFont="1" applyFill="1" applyBorder="1"/>
    <xf numFmtId="0" fontId="0" fillId="0" borderId="1" xfId="0" applyBorder="1" applyAlignment="1"/>
    <xf numFmtId="0" fontId="32" fillId="0" borderId="18" xfId="0" applyFont="1" applyBorder="1" applyAlignment="1">
      <alignment horizontal="center"/>
    </xf>
    <xf numFmtId="0" fontId="32" fillId="0" borderId="20" xfId="0" applyFont="1" applyBorder="1" applyAlignment="1">
      <alignment horizontal="center"/>
    </xf>
    <xf numFmtId="0" fontId="32" fillId="0" borderId="1" xfId="0" applyFont="1" applyBorder="1" applyAlignment="1">
      <alignment horizontal="right"/>
    </xf>
    <xf numFmtId="0" fontId="32" fillId="0" borderId="6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center"/>
    </xf>
    <xf numFmtId="0" fontId="0" fillId="0" borderId="11" xfId="0" applyFill="1" applyBorder="1" applyAlignment="1">
      <alignment vertical="center"/>
    </xf>
    <xf numFmtId="0" fontId="32" fillId="0" borderId="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7" fillId="0" borderId="0" xfId="0" applyFont="1" applyFill="1" applyBorder="1"/>
    <xf numFmtId="0" fontId="31" fillId="0" borderId="1" xfId="0" applyFont="1" applyBorder="1" applyAlignment="1">
      <alignment horizontal="center"/>
    </xf>
    <xf numFmtId="0" fontId="31" fillId="0" borderId="1" xfId="0" applyFont="1" applyFill="1" applyBorder="1" applyAlignment="1">
      <alignment horizontal="center"/>
    </xf>
    <xf numFmtId="0" fontId="16" fillId="0" borderId="0" xfId="0" applyFont="1" applyFill="1"/>
    <xf numFmtId="0" fontId="32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 indent="3"/>
    </xf>
    <xf numFmtId="0" fontId="0" fillId="0" borderId="1" xfId="0" applyFill="1" applyBorder="1" applyAlignment="1">
      <alignment horizontal="right" vertical="center"/>
    </xf>
    <xf numFmtId="0" fontId="0" fillId="0" borderId="1" xfId="0" applyFill="1" applyBorder="1" applyAlignment="1">
      <alignment horizontal="right"/>
    </xf>
    <xf numFmtId="0" fontId="0" fillId="0" borderId="11" xfId="0" applyBorder="1" applyAlignment="1"/>
    <xf numFmtId="0" fontId="36" fillId="0" borderId="1" xfId="0" applyFont="1" applyBorder="1" applyAlignment="1">
      <alignment horizontal="left" indent="4"/>
    </xf>
    <xf numFmtId="0" fontId="0" fillId="0" borderId="1" xfId="0" applyFont="1" applyBorder="1" applyAlignment="1">
      <alignment horizontal="left" indent="4"/>
    </xf>
    <xf numFmtId="0" fontId="0" fillId="0" borderId="1" xfId="0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32" fillId="0" borderId="11" xfId="0" applyFont="1" applyBorder="1" applyAlignment="1"/>
    <xf numFmtId="0" fontId="0" fillId="0" borderId="15" xfId="0" applyBorder="1"/>
    <xf numFmtId="0" fontId="0" fillId="0" borderId="16" xfId="0" applyBorder="1"/>
    <xf numFmtId="0" fontId="0" fillId="0" borderId="19" xfId="0" applyFont="1" applyBorder="1" applyAlignment="1"/>
    <xf numFmtId="0" fontId="32" fillId="0" borderId="19" xfId="0" applyFont="1" applyBorder="1" applyAlignment="1"/>
    <xf numFmtId="165" fontId="0" fillId="0" borderId="0" xfId="0" applyNumberFormat="1" applyBorder="1" applyAlignment="1"/>
    <xf numFmtId="0" fontId="37" fillId="0" borderId="12" xfId="0" applyFont="1" applyBorder="1" applyAlignment="1"/>
    <xf numFmtId="0" fontId="37" fillId="0" borderId="13" xfId="0" applyFont="1" applyBorder="1"/>
    <xf numFmtId="0" fontId="38" fillId="0" borderId="14" xfId="0" applyFont="1" applyBorder="1"/>
    <xf numFmtId="0" fontId="37" fillId="0" borderId="6" xfId="0" applyFont="1" applyBorder="1"/>
    <xf numFmtId="0" fontId="37" fillId="0" borderId="0" xfId="0" applyFont="1" applyBorder="1"/>
    <xf numFmtId="0" fontId="38" fillId="0" borderId="5" xfId="0" applyFont="1" applyBorder="1"/>
    <xf numFmtId="165" fontId="37" fillId="0" borderId="5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31" fillId="0" borderId="6" xfId="0" applyFont="1" applyBorder="1"/>
    <xf numFmtId="0" fontId="37" fillId="0" borderId="5" xfId="0" applyFont="1" applyBorder="1"/>
    <xf numFmtId="0" fontId="37" fillId="0" borderId="6" xfId="0" applyFont="1" applyFill="1" applyBorder="1"/>
    <xf numFmtId="0" fontId="37" fillId="0" borderId="15" xfId="0" applyFont="1" applyBorder="1"/>
    <xf numFmtId="0" fontId="37" fillId="0" borderId="16" xfId="0" applyFont="1" applyBorder="1"/>
    <xf numFmtId="0" fontId="39" fillId="0" borderId="17" xfId="0" applyFont="1" applyBorder="1"/>
    <xf numFmtId="0" fontId="25" fillId="0" borderId="0" xfId="0" applyFont="1" applyBorder="1"/>
    <xf numFmtId="0" fontId="36" fillId="0" borderId="0" xfId="0" applyFont="1" applyBorder="1" applyAlignment="1"/>
    <xf numFmtId="0" fontId="40" fillId="0" borderId="0" xfId="0" applyFont="1" applyBorder="1" applyAlignment="1"/>
    <xf numFmtId="0" fontId="0" fillId="0" borderId="21" xfId="0" applyBorder="1"/>
    <xf numFmtId="0" fontId="41" fillId="0" borderId="22" xfId="0" applyFont="1" applyBorder="1" applyAlignment="1"/>
    <xf numFmtId="0" fontId="0" fillId="0" borderId="22" xfId="0" applyBorder="1"/>
    <xf numFmtId="0" fontId="0" fillId="0" borderId="23" xfId="0" applyBorder="1"/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2" xfId="0" applyFont="1" applyBorder="1" applyAlignment="1">
      <alignment horizontal="center" wrapText="1"/>
    </xf>
    <xf numFmtId="165" fontId="9" fillId="0" borderId="1" xfId="0" applyNumberFormat="1" applyFont="1" applyFill="1" applyBorder="1"/>
    <xf numFmtId="0" fontId="8" fillId="0" borderId="1" xfId="0" applyFont="1" applyFill="1" applyBorder="1"/>
    <xf numFmtId="0" fontId="0" fillId="0" borderId="0" xfId="0" applyFont="1" applyFill="1"/>
    <xf numFmtId="0" fontId="0" fillId="0" borderId="0" xfId="0" applyFill="1"/>
    <xf numFmtId="165" fontId="8" fillId="0" borderId="1" xfId="0" applyNumberFormat="1" applyFont="1" applyFill="1" applyBorder="1"/>
    <xf numFmtId="0" fontId="0" fillId="0" borderId="0" xfId="0" applyFont="1" applyFill="1" applyAlignment="1">
      <alignment horizontal="left"/>
    </xf>
    <xf numFmtId="0" fontId="46" fillId="0" borderId="0" xfId="0" applyFont="1" applyAlignment="1">
      <alignment horizontal="center"/>
    </xf>
    <xf numFmtId="0" fontId="0" fillId="4" borderId="0" xfId="0" applyFont="1" applyFill="1"/>
    <xf numFmtId="0" fontId="47" fillId="0" borderId="0" xfId="0" applyFont="1"/>
    <xf numFmtId="0" fontId="32" fillId="0" borderId="0" xfId="0" applyFont="1" applyFill="1" applyBorder="1" applyAlignment="1">
      <alignment wrapText="1"/>
    </xf>
    <xf numFmtId="0" fontId="30" fillId="0" borderId="0" xfId="0" applyFont="1" applyFill="1" applyBorder="1" applyAlignment="1">
      <alignment wrapText="1"/>
    </xf>
    <xf numFmtId="0" fontId="0" fillId="0" borderId="0" xfId="0" applyFill="1" applyBorder="1"/>
    <xf numFmtId="0" fontId="0" fillId="0" borderId="1" xfId="0" applyFill="1" applyBorder="1"/>
    <xf numFmtId="0" fontId="0" fillId="0" borderId="1" xfId="0" applyBorder="1"/>
    <xf numFmtId="49" fontId="32" fillId="0" borderId="19" xfId="0" applyNumberFormat="1" applyFont="1" applyBorder="1" applyAlignment="1">
      <alignment horizontal="center"/>
    </xf>
    <xf numFmtId="0" fontId="66" fillId="0" borderId="0" xfId="0" applyFont="1" applyFill="1" applyBorder="1"/>
    <xf numFmtId="0" fontId="66" fillId="0" borderId="0" xfId="0" applyFont="1" applyFill="1"/>
    <xf numFmtId="0" fontId="66" fillId="0" borderId="0" xfId="0" applyFont="1"/>
    <xf numFmtId="0" fontId="16" fillId="0" borderId="16" xfId="0" applyFont="1" applyFill="1" applyBorder="1"/>
    <xf numFmtId="0" fontId="32" fillId="0" borderId="24" xfId="0" applyFont="1" applyFill="1" applyBorder="1" applyAlignment="1">
      <alignment wrapText="1"/>
    </xf>
    <xf numFmtId="0" fontId="30" fillId="0" borderId="25" xfId="0" applyFont="1" applyFill="1" applyBorder="1" applyAlignment="1">
      <alignment wrapText="1"/>
    </xf>
    <xf numFmtId="0" fontId="0" fillId="0" borderId="2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8" fillId="0" borderId="0" xfId="0" applyFont="1" applyBorder="1"/>
    <xf numFmtId="0" fontId="0" fillId="0" borderId="0" xfId="0" applyAlignment="1">
      <alignment wrapText="1"/>
    </xf>
    <xf numFmtId="0" fontId="0" fillId="0" borderId="26" xfId="0" applyBorder="1"/>
    <xf numFmtId="0" fontId="0" fillId="0" borderId="3" xfId="0" applyBorder="1"/>
    <xf numFmtId="49" fontId="64" fillId="0" borderId="0" xfId="4" applyNumberFormat="1"/>
    <xf numFmtId="0" fontId="64" fillId="0" borderId="0" xfId="4"/>
    <xf numFmtId="0" fontId="13" fillId="0" borderId="26" xfId="0" applyFont="1" applyBorder="1"/>
    <xf numFmtId="0" fontId="67" fillId="0" borderId="0" xfId="0" applyFont="1" applyBorder="1" applyAlignment="1">
      <alignment horizontal="left"/>
    </xf>
    <xf numFmtId="16" fontId="49" fillId="0" borderId="26" xfId="0" applyNumberFormat="1" applyFont="1" applyFill="1" applyBorder="1" applyAlignment="1"/>
    <xf numFmtId="16" fontId="8" fillId="0" borderId="26" xfId="0" applyNumberFormat="1" applyFont="1" applyFill="1" applyBorder="1" applyAlignment="1"/>
    <xf numFmtId="1" fontId="8" fillId="19" borderId="26" xfId="0" applyNumberFormat="1" applyFont="1" applyFill="1" applyBorder="1" applyAlignment="1"/>
    <xf numFmtId="16" fontId="50" fillId="0" borderId="26" xfId="0" applyNumberFormat="1" applyFont="1" applyFill="1" applyBorder="1" applyAlignment="1"/>
    <xf numFmtId="16" fontId="0" fillId="0" borderId="26" xfId="0" applyNumberFormat="1" applyFont="1" applyFill="1" applyBorder="1" applyAlignment="1"/>
    <xf numFmtId="1" fontId="0" fillId="19" borderId="26" xfId="0" applyNumberFormat="1" applyFont="1" applyFill="1" applyBorder="1" applyAlignment="1"/>
    <xf numFmtId="0" fontId="0" fillId="20" borderId="0" xfId="0" applyFill="1"/>
    <xf numFmtId="16" fontId="8" fillId="21" borderId="26" xfId="0" applyNumberFormat="1" applyFont="1" applyFill="1" applyBorder="1" applyAlignment="1"/>
    <xf numFmtId="172" fontId="0" fillId="0" borderId="0" xfId="0" applyNumberFormat="1" applyFont="1" applyFill="1"/>
    <xf numFmtId="15" fontId="11" fillId="0" borderId="0" xfId="0" applyNumberFormat="1" applyFont="1"/>
    <xf numFmtId="16" fontId="25" fillId="0" borderId="26" xfId="0" applyNumberFormat="1" applyFont="1" applyFill="1" applyBorder="1" applyAlignment="1"/>
    <xf numFmtId="1" fontId="25" fillId="19" borderId="26" xfId="0" applyNumberFormat="1" applyFont="1" applyFill="1" applyBorder="1" applyAlignment="1"/>
    <xf numFmtId="16" fontId="25" fillId="5" borderId="26" xfId="0" applyNumberFormat="1" applyFont="1" applyFill="1" applyBorder="1" applyAlignment="1"/>
    <xf numFmtId="16" fontId="8" fillId="5" borderId="26" xfId="0" applyNumberFormat="1" applyFont="1" applyFill="1" applyBorder="1" applyAlignment="1"/>
    <xf numFmtId="0" fontId="68" fillId="0" borderId="0" xfId="0" applyFont="1" applyFill="1"/>
    <xf numFmtId="0" fontId="13" fillId="19" borderId="0" xfId="0" applyFont="1" applyFill="1"/>
    <xf numFmtId="0" fontId="14" fillId="22" borderId="0" xfId="0" applyFont="1" applyFill="1"/>
    <xf numFmtId="0" fontId="13" fillId="22" borderId="0" xfId="0" applyFont="1" applyFill="1"/>
    <xf numFmtId="1" fontId="8" fillId="22" borderId="26" xfId="0" applyNumberFormat="1" applyFont="1" applyFill="1" applyBorder="1" applyAlignment="1"/>
    <xf numFmtId="16" fontId="8" fillId="22" borderId="26" xfId="0" applyNumberFormat="1" applyFont="1" applyFill="1" applyBorder="1" applyAlignme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2" fillId="0" borderId="26" xfId="0" applyFont="1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11" fillId="6" borderId="47" xfId="0" applyFont="1" applyFill="1" applyBorder="1" applyAlignment="1" applyProtection="1">
      <protection locked="0"/>
    </xf>
    <xf numFmtId="0" fontId="11" fillId="6" borderId="48" xfId="0" applyFont="1" applyFill="1" applyBorder="1" applyAlignment="1" applyProtection="1">
      <protection locked="0"/>
    </xf>
    <xf numFmtId="49" fontId="11" fillId="6" borderId="48" xfId="0" applyNumberFormat="1" applyFont="1" applyFill="1" applyBorder="1" applyAlignment="1" applyProtection="1">
      <protection locked="0"/>
    </xf>
    <xf numFmtId="15" fontId="11" fillId="6" borderId="48" xfId="0" applyNumberFormat="1" applyFont="1" applyFill="1" applyBorder="1" applyAlignment="1" applyProtection="1">
      <alignment wrapText="1"/>
      <protection locked="0"/>
    </xf>
    <xf numFmtId="0" fontId="11" fillId="0" borderId="48" xfId="0" applyFont="1" applyFill="1" applyBorder="1" applyAlignment="1" applyProtection="1">
      <protection locked="0"/>
    </xf>
    <xf numFmtId="0" fontId="11" fillId="6" borderId="49" xfId="0" applyFont="1" applyFill="1" applyBorder="1" applyAlignment="1" applyProtection="1">
      <protection locked="0"/>
    </xf>
    <xf numFmtId="1" fontId="73" fillId="0" borderId="47" xfId="0" applyNumberFormat="1" applyFont="1" applyFill="1" applyBorder="1" applyAlignment="1"/>
    <xf numFmtId="16" fontId="73" fillId="0" borderId="48" xfId="0" applyNumberFormat="1" applyFont="1" applyFill="1" applyBorder="1" applyAlignment="1"/>
    <xf numFmtId="49" fontId="73" fillId="0" borderId="48" xfId="0" applyNumberFormat="1" applyFont="1" applyFill="1" applyBorder="1" applyAlignment="1"/>
    <xf numFmtId="0" fontId="70" fillId="0" borderId="48" xfId="0" applyFont="1" applyBorder="1"/>
    <xf numFmtId="16" fontId="73" fillId="0" borderId="49" xfId="0" applyNumberFormat="1" applyFont="1" applyFill="1" applyBorder="1" applyAlignment="1"/>
    <xf numFmtId="0" fontId="70" fillId="0" borderId="47" xfId="0" applyFont="1" applyBorder="1"/>
    <xf numFmtId="0" fontId="70" fillId="0" borderId="49" xfId="0" applyFont="1" applyBorder="1"/>
    <xf numFmtId="0" fontId="69" fillId="0" borderId="47" xfId="0" applyFont="1" applyBorder="1"/>
    <xf numFmtId="0" fontId="69" fillId="0" borderId="48" xfId="0" applyFont="1" applyBorder="1"/>
    <xf numFmtId="0" fontId="69" fillId="0" borderId="49" xfId="0" applyFont="1" applyBorder="1"/>
    <xf numFmtId="0" fontId="72" fillId="0" borderId="47" xfId="0" applyFont="1" applyBorder="1"/>
    <xf numFmtId="0" fontId="72" fillId="0" borderId="48" xfId="0" applyFont="1" applyBorder="1"/>
    <xf numFmtId="0" fontId="72" fillId="0" borderId="49" xfId="0" applyFont="1" applyBorder="1"/>
    <xf numFmtId="0" fontId="69" fillId="0" borderId="50" xfId="0" applyFont="1" applyBorder="1"/>
    <xf numFmtId="0" fontId="69" fillId="0" borderId="51" xfId="0" applyFont="1" applyBorder="1"/>
    <xf numFmtId="0" fontId="69" fillId="0" borderId="52" xfId="0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14" fillId="0" borderId="26" xfId="0" applyFont="1" applyFill="1" applyBorder="1"/>
    <xf numFmtId="0" fontId="14" fillId="0" borderId="26" xfId="0" applyFont="1" applyFill="1" applyBorder="1" applyAlignment="1">
      <alignment horizontal="left"/>
    </xf>
    <xf numFmtId="0" fontId="13" fillId="0" borderId="26" xfId="0" applyFont="1" applyBorder="1" applyAlignment="1">
      <alignment horizontal="left"/>
    </xf>
    <xf numFmtId="166" fontId="14" fillId="0" borderId="26" xfId="0" applyNumberFormat="1" applyFont="1" applyFill="1" applyBorder="1"/>
    <xf numFmtId="166" fontId="13" fillId="0" borderId="26" xfId="0" applyNumberFormat="1" applyFont="1" applyFill="1" applyBorder="1"/>
    <xf numFmtId="16" fontId="14" fillId="0" borderId="26" xfId="0" applyNumberFormat="1" applyFont="1" applyFill="1" applyBorder="1"/>
    <xf numFmtId="16" fontId="13" fillId="0" borderId="26" xfId="0" applyNumberFormat="1" applyFont="1" applyFill="1" applyBorder="1"/>
    <xf numFmtId="0" fontId="52" fillId="0" borderId="0" xfId="0" applyFont="1"/>
    <xf numFmtId="0" fontId="51" fillId="0" borderId="26" xfId="0" applyFont="1" applyBorder="1"/>
    <xf numFmtId="16" fontId="33" fillId="0" borderId="26" xfId="0" applyNumberFormat="1" applyFont="1" applyFill="1" applyBorder="1" applyAlignment="1"/>
    <xf numFmtId="0" fontId="52" fillId="22" borderId="0" xfId="0" applyFont="1" applyFill="1"/>
    <xf numFmtId="0" fontId="14" fillId="22" borderId="26" xfId="0" applyFont="1" applyFill="1" applyBorder="1"/>
    <xf numFmtId="0" fontId="51" fillId="22" borderId="26" xfId="0" applyFont="1" applyFill="1" applyBorder="1"/>
    <xf numFmtId="1" fontId="33" fillId="19" borderId="26" xfId="0" applyNumberFormat="1" applyFont="1" applyFill="1" applyBorder="1" applyAlignment="1"/>
    <xf numFmtId="0" fontId="14" fillId="19" borderId="26" xfId="0" applyFont="1" applyFill="1" applyBorder="1"/>
    <xf numFmtId="0" fontId="0" fillId="0" borderId="0" xfId="0" applyFont="1" applyFill="1" applyAlignment="1"/>
    <xf numFmtId="0" fontId="52" fillId="0" borderId="0" xfId="0" applyFont="1" applyFill="1"/>
    <xf numFmtId="0" fontId="33" fillId="0" borderId="0" xfId="0" applyFont="1" applyBorder="1" applyAlignment="1">
      <alignment horizontal="center" wrapText="1"/>
    </xf>
    <xf numFmtId="0" fontId="45" fillId="0" borderId="0" xfId="0" applyFont="1" applyBorder="1" applyAlignment="1">
      <alignment horizontal="center"/>
    </xf>
    <xf numFmtId="0" fontId="9" fillId="0" borderId="0" xfId="0" applyFont="1" applyFill="1" applyBorder="1"/>
    <xf numFmtId="165" fontId="8" fillId="0" borderId="0" xfId="0" applyNumberFormat="1" applyFont="1" applyFill="1" applyBorder="1"/>
    <xf numFmtId="0" fontId="8" fillId="0" borderId="0" xfId="0" applyFont="1" applyFill="1" applyBorder="1"/>
    <xf numFmtId="168" fontId="9" fillId="0" borderId="0" xfId="0" applyNumberFormat="1" applyFont="1" applyFill="1" applyBorder="1"/>
    <xf numFmtId="0" fontId="8" fillId="2" borderId="0" xfId="0" applyFont="1" applyFill="1" applyBorder="1"/>
    <xf numFmtId="165" fontId="8" fillId="2" borderId="0" xfId="0" applyNumberFormat="1" applyFont="1" applyFill="1" applyBorder="1"/>
    <xf numFmtId="0" fontId="9" fillId="2" borderId="0" xfId="0" applyFont="1" applyFill="1" applyBorder="1"/>
    <xf numFmtId="49" fontId="8" fillId="2" borderId="0" xfId="0" applyNumberFormat="1" applyFont="1" applyFill="1" applyBorder="1"/>
    <xf numFmtId="0" fontId="8" fillId="2" borderId="0" xfId="0" applyFont="1" applyFill="1" applyBorder="1" applyAlignment="1">
      <alignment horizontal="left"/>
    </xf>
    <xf numFmtId="0" fontId="8" fillId="0" borderId="26" xfId="0" applyFont="1" applyFill="1" applyBorder="1"/>
    <xf numFmtId="165" fontId="8" fillId="0" borderId="26" xfId="0" applyNumberFormat="1" applyFont="1" applyFill="1" applyBorder="1"/>
    <xf numFmtId="0" fontId="9" fillId="0" borderId="26" xfId="0" applyFont="1" applyFill="1" applyBorder="1"/>
    <xf numFmtId="0" fontId="45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1" xfId="0" applyFont="1" applyFill="1" applyBorder="1" applyProtection="1">
      <protection locked="0"/>
    </xf>
    <xf numFmtId="0" fontId="11" fillId="0" borderId="0" xfId="0" applyFont="1" applyFill="1" applyBorder="1"/>
    <xf numFmtId="0" fontId="13" fillId="0" borderId="0" xfId="0" applyFont="1" applyFill="1" applyBorder="1"/>
    <xf numFmtId="0" fontId="11" fillId="0" borderId="0" xfId="0" applyFont="1" applyFill="1" applyBorder="1" applyAlignment="1">
      <alignment horizontal="left"/>
    </xf>
    <xf numFmtId="166" fontId="11" fillId="0" borderId="0" xfId="0" applyNumberFormat="1" applyFont="1" applyFill="1" applyBorder="1"/>
    <xf numFmtId="15" fontId="11" fillId="0" borderId="0" xfId="0" applyNumberFormat="1" applyFont="1" applyFill="1" applyBorder="1"/>
    <xf numFmtId="0" fontId="14" fillId="0" borderId="26" xfId="0" applyFont="1" applyBorder="1"/>
    <xf numFmtId="15" fontId="13" fillId="0" borderId="26" xfId="0" applyNumberFormat="1" applyFont="1" applyFill="1" applyBorder="1"/>
    <xf numFmtId="15" fontId="14" fillId="0" borderId="26" xfId="0" applyNumberFormat="1" applyFont="1" applyFill="1" applyBorder="1"/>
    <xf numFmtId="0" fontId="0" fillId="0" borderId="26" xfId="0" applyFont="1" applyBorder="1"/>
    <xf numFmtId="0" fontId="0" fillId="0" borderId="26" xfId="0" applyFont="1" applyFill="1" applyBorder="1"/>
    <xf numFmtId="0" fontId="25" fillId="0" borderId="26" xfId="0" applyFont="1" applyFill="1" applyBorder="1"/>
    <xf numFmtId="0" fontId="13" fillId="0" borderId="26" xfId="0" applyFont="1" applyFill="1" applyBorder="1"/>
    <xf numFmtId="0" fontId="13" fillId="0" borderId="26" xfId="0" applyFont="1" applyFill="1" applyBorder="1" applyAlignment="1">
      <alignment horizontal="left"/>
    </xf>
    <xf numFmtId="0" fontId="14" fillId="20" borderId="26" xfId="0" applyFont="1" applyFill="1" applyBorder="1"/>
    <xf numFmtId="0" fontId="14" fillId="0" borderId="26" xfId="0" applyFont="1" applyBorder="1" applyAlignment="1">
      <alignment horizontal="left"/>
    </xf>
    <xf numFmtId="0" fontId="13" fillId="22" borderId="26" xfId="0" applyFont="1" applyFill="1" applyBorder="1"/>
    <xf numFmtId="0" fontId="51" fillId="19" borderId="26" xfId="0" applyFont="1" applyFill="1" applyBorder="1"/>
    <xf numFmtId="1" fontId="33" fillId="22" borderId="26" xfId="0" applyNumberFormat="1" applyFont="1" applyFill="1" applyBorder="1" applyAlignment="1"/>
    <xf numFmtId="16" fontId="33" fillId="22" borderId="26" xfId="0" applyNumberFormat="1" applyFont="1" applyFill="1" applyBorder="1" applyAlignment="1"/>
    <xf numFmtId="0" fontId="51" fillId="0" borderId="26" xfId="0" applyFont="1" applyFill="1" applyBorder="1"/>
    <xf numFmtId="0" fontId="53" fillId="0" borderId="0" xfId="0" applyFont="1" applyProtection="1"/>
    <xf numFmtId="0" fontId="74" fillId="0" borderId="3" xfId="0" applyFont="1" applyFill="1" applyBorder="1" applyAlignment="1" applyProtection="1">
      <protection locked="0"/>
    </xf>
    <xf numFmtId="0" fontId="74" fillId="0" borderId="3" xfId="0" applyFont="1" applyFill="1" applyBorder="1" applyAlignment="1" applyProtection="1">
      <alignment horizontal="left"/>
      <protection locked="0"/>
    </xf>
    <xf numFmtId="166" fontId="74" fillId="0" borderId="3" xfId="0" applyNumberFormat="1" applyFont="1" applyFill="1" applyBorder="1" applyAlignment="1" applyProtection="1">
      <alignment wrapText="1"/>
      <protection locked="0"/>
    </xf>
    <xf numFmtId="15" fontId="74" fillId="0" borderId="3" xfId="0" applyNumberFormat="1" applyFont="1" applyFill="1" applyBorder="1" applyAlignment="1" applyProtection="1">
      <alignment wrapText="1"/>
      <protection locked="0"/>
    </xf>
    <xf numFmtId="0" fontId="74" fillId="0" borderId="12" xfId="0" applyFont="1" applyFill="1" applyBorder="1" applyAlignment="1" applyProtection="1">
      <protection locked="0"/>
    </xf>
    <xf numFmtId="0" fontId="4" fillId="7" borderId="35" xfId="0" applyFont="1" applyFill="1" applyBorder="1" applyAlignment="1">
      <alignment horizontal="center" wrapText="1"/>
    </xf>
    <xf numFmtId="0" fontId="4" fillId="7" borderId="36" xfId="0" applyFont="1" applyFill="1" applyBorder="1" applyAlignment="1">
      <alignment horizontal="center" wrapText="1"/>
    </xf>
    <xf numFmtId="49" fontId="4" fillId="7" borderId="36" xfId="0" applyNumberFormat="1" applyFont="1" applyFill="1" applyBorder="1" applyAlignment="1">
      <alignment horizontal="center" wrapText="1"/>
    </xf>
    <xf numFmtId="0" fontId="4" fillId="7" borderId="36" xfId="0" applyFont="1" applyFill="1" applyBorder="1" applyAlignment="1">
      <alignment horizontal="right" wrapText="1"/>
    </xf>
    <xf numFmtId="0" fontId="5" fillId="7" borderId="36" xfId="0" applyFont="1" applyFill="1" applyBorder="1" applyAlignment="1">
      <alignment horizontal="center" wrapText="1"/>
    </xf>
    <xf numFmtId="165" fontId="4" fillId="7" borderId="36" xfId="0" applyNumberFormat="1" applyFont="1" applyFill="1" applyBorder="1" applyAlignment="1">
      <alignment horizontal="center" wrapText="1"/>
    </xf>
    <xf numFmtId="0" fontId="6" fillId="7" borderId="36" xfId="0" applyFont="1" applyFill="1" applyBorder="1" applyAlignment="1">
      <alignment horizontal="center" wrapText="1"/>
    </xf>
    <xf numFmtId="165" fontId="9" fillId="0" borderId="26" xfId="0" applyNumberFormat="1" applyFont="1" applyFill="1" applyBorder="1"/>
    <xf numFmtId="0" fontId="0" fillId="0" borderId="26" xfId="0" applyFill="1" applyBorder="1"/>
    <xf numFmtId="0" fontId="8" fillId="0" borderId="26" xfId="0" applyFont="1" applyFill="1" applyBorder="1" applyAlignment="1">
      <alignment horizontal="center"/>
    </xf>
    <xf numFmtId="0" fontId="68" fillId="0" borderId="26" xfId="0" applyFont="1" applyFill="1" applyBorder="1"/>
    <xf numFmtId="165" fontId="68" fillId="0" borderId="26" xfId="0" applyNumberFormat="1" applyFont="1" applyFill="1" applyBorder="1"/>
    <xf numFmtId="0" fontId="75" fillId="0" borderId="26" xfId="0" applyFont="1" applyFill="1" applyBorder="1"/>
    <xf numFmtId="165" fontId="75" fillId="0" borderId="26" xfId="0" applyNumberFormat="1" applyFont="1" applyFill="1" applyBorder="1"/>
    <xf numFmtId="0" fontId="66" fillId="0" borderId="26" xfId="0" applyFont="1" applyFill="1" applyBorder="1"/>
    <xf numFmtId="0" fontId="31" fillId="0" borderId="13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14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left" vertical="center"/>
    </xf>
    <xf numFmtId="0" fontId="31" fillId="0" borderId="18" xfId="0" applyFont="1" applyFill="1" applyBorder="1" applyAlignment="1">
      <alignment horizontal="left" vertical="center"/>
    </xf>
    <xf numFmtId="0" fontId="31" fillId="0" borderId="19" xfId="0" applyFont="1" applyFill="1" applyBorder="1" applyAlignment="1">
      <alignment horizontal="left" vertical="center"/>
    </xf>
    <xf numFmtId="0" fontId="31" fillId="0" borderId="19" xfId="0" applyFont="1" applyFill="1" applyBorder="1" applyAlignment="1">
      <alignment vertical="center"/>
    </xf>
    <xf numFmtId="0" fontId="31" fillId="0" borderId="20" xfId="0" applyFont="1" applyFill="1" applyBorder="1" applyAlignment="1">
      <alignment vertical="center"/>
    </xf>
    <xf numFmtId="0" fontId="0" fillId="0" borderId="4" xfId="0" applyFill="1" applyBorder="1"/>
    <xf numFmtId="0" fontId="13" fillId="22" borderId="26" xfId="0" applyFont="1" applyFill="1" applyBorder="1" applyAlignment="1">
      <alignment horizontal="left"/>
    </xf>
    <xf numFmtId="166" fontId="13" fillId="22" borderId="26" xfId="0" applyNumberFormat="1" applyFont="1" applyFill="1" applyBorder="1"/>
    <xf numFmtId="16" fontId="14" fillId="22" borderId="26" xfId="0" applyNumberFormat="1" applyFont="1" applyFill="1" applyBorder="1"/>
    <xf numFmtId="16" fontId="13" fillId="22" borderId="26" xfId="0" applyNumberFormat="1" applyFont="1" applyFill="1" applyBorder="1"/>
    <xf numFmtId="16" fontId="25" fillId="22" borderId="26" xfId="0" applyNumberFormat="1" applyFont="1" applyFill="1" applyBorder="1" applyAlignment="1"/>
    <xf numFmtId="0" fontId="8" fillId="22" borderId="26" xfId="0" applyFont="1" applyFill="1" applyBorder="1"/>
    <xf numFmtId="0" fontId="0" fillId="0" borderId="0" xfId="0" applyFont="1" applyFill="1" applyAlignment="1">
      <alignment vertical="center"/>
    </xf>
    <xf numFmtId="0" fontId="8" fillId="0" borderId="26" xfId="0" applyFont="1" applyFill="1" applyBorder="1" applyAlignment="1">
      <alignment horizontal="left"/>
    </xf>
    <xf numFmtId="166" fontId="3" fillId="0" borderId="1" xfId="0" applyNumberFormat="1" applyFont="1" applyFill="1" applyBorder="1"/>
    <xf numFmtId="0" fontId="8" fillId="2" borderId="1" xfId="0" applyFont="1" applyFill="1" applyBorder="1"/>
    <xf numFmtId="4" fontId="8" fillId="2" borderId="1" xfId="0" applyNumberFormat="1" applyFont="1" applyFill="1" applyBorder="1"/>
    <xf numFmtId="165" fontId="8" fillId="2" borderId="1" xfId="0" applyNumberFormat="1" applyFont="1" applyFill="1" applyBorder="1"/>
    <xf numFmtId="0" fontId="9" fillId="2" borderId="1" xfId="0" applyFont="1" applyFill="1" applyBorder="1"/>
    <xf numFmtId="0" fontId="8" fillId="2" borderId="1" xfId="0" applyFont="1" applyFill="1" applyBorder="1" applyAlignment="1">
      <alignment horizontal="center"/>
    </xf>
    <xf numFmtId="0" fontId="68" fillId="0" borderId="0" xfId="0" applyFont="1"/>
    <xf numFmtId="166" fontId="76" fillId="0" borderId="1" xfId="0" applyNumberFormat="1" applyFont="1" applyFill="1" applyBorder="1"/>
    <xf numFmtId="4" fontId="68" fillId="2" borderId="1" xfId="0" applyNumberFormat="1" applyFont="1" applyFill="1" applyBorder="1"/>
    <xf numFmtId="165" fontId="75" fillId="2" borderId="1" xfId="0" applyNumberFormat="1" applyFont="1" applyFill="1" applyBorder="1"/>
    <xf numFmtId="165" fontId="68" fillId="2" borderId="1" xfId="0" applyNumberFormat="1" applyFont="1" applyFill="1" applyBorder="1"/>
    <xf numFmtId="0" fontId="75" fillId="2" borderId="1" xfId="0" applyFont="1" applyFill="1" applyBorder="1"/>
    <xf numFmtId="0" fontId="68" fillId="2" borderId="1" xfId="0" applyFont="1" applyFill="1" applyBorder="1"/>
    <xf numFmtId="4" fontId="8" fillId="23" borderId="1" xfId="0" applyNumberFormat="1" applyFont="1" applyFill="1" applyBorder="1"/>
    <xf numFmtId="165" fontId="9" fillId="23" borderId="1" xfId="0" applyNumberFormat="1" applyFont="1" applyFill="1" applyBorder="1"/>
    <xf numFmtId="165" fontId="8" fillId="23" borderId="1" xfId="0" applyNumberFormat="1" applyFont="1" applyFill="1" applyBorder="1"/>
    <xf numFmtId="0" fontId="9" fillId="23" borderId="1" xfId="0" applyFont="1" applyFill="1" applyBorder="1"/>
    <xf numFmtId="0" fontId="8" fillId="23" borderId="1" xfId="0" applyFont="1" applyFill="1" applyBorder="1"/>
    <xf numFmtId="166" fontId="3" fillId="24" borderId="1" xfId="0" applyNumberFormat="1" applyFont="1" applyFill="1" applyBorder="1"/>
    <xf numFmtId="4" fontId="8" fillId="25" borderId="1" xfId="0" applyNumberFormat="1" applyFont="1" applyFill="1" applyBorder="1"/>
    <xf numFmtId="165" fontId="9" fillId="25" borderId="1" xfId="0" applyNumberFormat="1" applyFont="1" applyFill="1" applyBorder="1"/>
    <xf numFmtId="165" fontId="8" fillId="25" borderId="1" xfId="0" applyNumberFormat="1" applyFont="1" applyFill="1" applyBorder="1"/>
    <xf numFmtId="0" fontId="9" fillId="25" borderId="1" xfId="0" applyFont="1" applyFill="1" applyBorder="1"/>
    <xf numFmtId="0" fontId="8" fillId="25" borderId="1" xfId="0" applyFont="1" applyFill="1" applyBorder="1"/>
    <xf numFmtId="4" fontId="0" fillId="0" borderId="0" xfId="0" applyNumberFormat="1"/>
    <xf numFmtId="49" fontId="8" fillId="2" borderId="1" xfId="0" applyNumberFormat="1" applyFont="1" applyFill="1" applyBorder="1"/>
    <xf numFmtId="166" fontId="9" fillId="0" borderId="1" xfId="0" applyNumberFormat="1" applyFont="1" applyFill="1" applyBorder="1"/>
    <xf numFmtId="0" fontId="8" fillId="2" borderId="1" xfId="0" applyFont="1" applyFill="1" applyBorder="1" applyAlignment="1">
      <alignment horizontal="left"/>
    </xf>
    <xf numFmtId="168" fontId="9" fillId="2" borderId="1" xfId="0" applyNumberFormat="1" applyFont="1" applyFill="1" applyBorder="1"/>
    <xf numFmtId="0" fontId="15" fillId="8" borderId="1" xfId="0" applyFont="1" applyFill="1" applyBorder="1"/>
    <xf numFmtId="0" fontId="0" fillId="9" borderId="0" xfId="0" applyFill="1"/>
    <xf numFmtId="0" fontId="8" fillId="25" borderId="1" xfId="0" applyFont="1" applyFill="1" applyBorder="1" applyAlignment="1">
      <alignment horizontal="center"/>
    </xf>
    <xf numFmtId="0" fontId="8" fillId="10" borderId="1" xfId="0" applyFont="1" applyFill="1" applyBorder="1"/>
    <xf numFmtId="165" fontId="0" fillId="0" borderId="1" xfId="0" applyNumberFormat="1" applyFill="1" applyBorder="1"/>
    <xf numFmtId="0" fontId="33" fillId="0" borderId="1" xfId="0" applyFont="1" applyFill="1" applyBorder="1" applyAlignment="1">
      <alignment horizontal="center" vertical="center" wrapText="1"/>
    </xf>
    <xf numFmtId="0" fontId="45" fillId="0" borderId="1" xfId="0" applyFont="1" applyFill="1" applyBorder="1" applyAlignment="1">
      <alignment horizontal="center" vertical="center" wrapText="1"/>
    </xf>
    <xf numFmtId="0" fontId="8" fillId="10" borderId="4" xfId="0" applyFont="1" applyFill="1" applyBorder="1"/>
    <xf numFmtId="0" fontId="19" fillId="9" borderId="0" xfId="0" applyFont="1" applyFill="1"/>
    <xf numFmtId="0" fontId="8" fillId="8" borderId="1" xfId="0" applyFont="1" applyFill="1" applyBorder="1"/>
    <xf numFmtId="166" fontId="9" fillId="11" borderId="1" xfId="0" applyNumberFormat="1" applyFont="1" applyFill="1" applyBorder="1"/>
    <xf numFmtId="4" fontId="8" fillId="11" borderId="1" xfId="0" applyNumberFormat="1" applyFont="1" applyFill="1" applyBorder="1"/>
    <xf numFmtId="165" fontId="9" fillId="11" borderId="1" xfId="0" applyNumberFormat="1" applyFont="1" applyFill="1" applyBorder="1"/>
    <xf numFmtId="165" fontId="8" fillId="11" borderId="1" xfId="0" applyNumberFormat="1" applyFont="1" applyFill="1" applyBorder="1"/>
    <xf numFmtId="0" fontId="9" fillId="11" borderId="1" xfId="0" applyFont="1" applyFill="1" applyBorder="1"/>
    <xf numFmtId="0" fontId="8" fillId="11" borderId="1" xfId="0" applyFont="1" applyFill="1" applyBorder="1"/>
    <xf numFmtId="0" fontId="8" fillId="8" borderId="0" xfId="0" applyFont="1" applyFill="1"/>
    <xf numFmtId="0" fontId="8" fillId="2" borderId="1" xfId="0" applyFont="1" applyFill="1" applyBorder="1" applyAlignment="1">
      <alignment horizontal="right"/>
    </xf>
    <xf numFmtId="16" fontId="0" fillId="0" borderId="0" xfId="0" applyNumberFormat="1" applyFill="1"/>
    <xf numFmtId="166" fontId="3" fillId="9" borderId="1" xfId="0" applyNumberFormat="1" applyFont="1" applyFill="1" applyBorder="1"/>
    <xf numFmtId="4" fontId="8" fillId="9" borderId="1" xfId="0" applyNumberFormat="1" applyFont="1" applyFill="1" applyBorder="1"/>
    <xf numFmtId="165" fontId="9" fillId="9" borderId="1" xfId="0" applyNumberFormat="1" applyFont="1" applyFill="1" applyBorder="1"/>
    <xf numFmtId="165" fontId="8" fillId="9" borderId="1" xfId="0" applyNumberFormat="1" applyFont="1" applyFill="1" applyBorder="1"/>
    <xf numFmtId="0" fontId="9" fillId="9" borderId="1" xfId="0" applyFont="1" applyFill="1" applyBorder="1"/>
    <xf numFmtId="0" fontId="8" fillId="9" borderId="1" xfId="0" applyFont="1" applyFill="1" applyBorder="1"/>
    <xf numFmtId="164" fontId="0" fillId="0" borderId="0" xfId="0" applyNumberFormat="1"/>
    <xf numFmtId="164" fontId="3" fillId="0" borderId="1" xfId="1" applyFont="1" applyFill="1" applyBorder="1" applyAlignment="1" applyProtection="1"/>
    <xf numFmtId="16" fontId="3" fillId="0" borderId="0" xfId="0" applyNumberFormat="1" applyFont="1"/>
    <xf numFmtId="0" fontId="9" fillId="8" borderId="1" xfId="0" applyFont="1" applyFill="1" applyBorder="1"/>
    <xf numFmtId="0" fontId="8" fillId="12" borderId="0" xfId="0" applyFont="1" applyFill="1"/>
    <xf numFmtId="0" fontId="8" fillId="12" borderId="1" xfId="0" applyFont="1" applyFill="1" applyBorder="1"/>
    <xf numFmtId="173" fontId="3" fillId="0" borderId="1" xfId="0" applyNumberFormat="1" applyFont="1" applyFill="1" applyBorder="1"/>
    <xf numFmtId="0" fontId="25" fillId="0" borderId="0" xfId="0" applyFont="1"/>
    <xf numFmtId="0" fontId="0" fillId="12" borderId="0" xfId="0" applyFont="1" applyFill="1" applyBorder="1"/>
    <xf numFmtId="0" fontId="8" fillId="9" borderId="1" xfId="0" applyFont="1" applyFill="1" applyBorder="1" applyAlignment="1">
      <alignment horizontal="center"/>
    </xf>
    <xf numFmtId="0" fontId="0" fillId="12" borderId="0" xfId="0" applyFill="1"/>
    <xf numFmtId="165" fontId="9" fillId="12" borderId="1" xfId="0" applyNumberFormat="1" applyFont="1" applyFill="1" applyBorder="1"/>
    <xf numFmtId="0" fontId="0" fillId="12" borderId="0" xfId="0" applyFont="1" applyFill="1"/>
    <xf numFmtId="4" fontId="8" fillId="13" borderId="1" xfId="0" applyNumberFormat="1" applyFont="1" applyFill="1" applyBorder="1"/>
    <xf numFmtId="166" fontId="55" fillId="12" borderId="1" xfId="0" applyNumberFormat="1" applyFont="1" applyFill="1" applyBorder="1"/>
    <xf numFmtId="0" fontId="56" fillId="12" borderId="1" xfId="0" applyFont="1" applyFill="1" applyBorder="1"/>
    <xf numFmtId="4" fontId="56" fillId="12" borderId="1" xfId="0" applyNumberFormat="1" applyFont="1" applyFill="1" applyBorder="1"/>
    <xf numFmtId="165" fontId="57" fillId="12" borderId="1" xfId="0" applyNumberFormat="1" applyFont="1" applyFill="1" applyBorder="1"/>
    <xf numFmtId="165" fontId="56" fillId="12" borderId="1" xfId="0" applyNumberFormat="1" applyFont="1" applyFill="1" applyBorder="1"/>
    <xf numFmtId="0" fontId="57" fillId="12" borderId="1" xfId="0" applyFont="1" applyFill="1" applyBorder="1"/>
    <xf numFmtId="165" fontId="3" fillId="0" borderId="1" xfId="0" applyNumberFormat="1" applyFont="1" applyFill="1" applyBorder="1"/>
    <xf numFmtId="166" fontId="3" fillId="12" borderId="1" xfId="0" applyNumberFormat="1" applyFont="1" applyFill="1" applyBorder="1"/>
    <xf numFmtId="174" fontId="8" fillId="2" borderId="1" xfId="0" applyNumberFormat="1" applyFont="1" applyFill="1" applyBorder="1"/>
    <xf numFmtId="166" fontId="3" fillId="0" borderId="1" xfId="0" applyNumberFormat="1" applyFont="1" applyBorder="1"/>
    <xf numFmtId="0" fontId="8" fillId="2" borderId="1" xfId="0" applyNumberFormat="1" applyFont="1" applyFill="1" applyBorder="1"/>
    <xf numFmtId="0" fontId="8" fillId="2" borderId="1" xfId="0" applyNumberFormat="1" applyFont="1" applyFill="1" applyBorder="1" applyAlignment="1">
      <alignment horizontal="left"/>
    </xf>
    <xf numFmtId="0" fontId="8" fillId="2" borderId="18" xfId="0" applyFont="1" applyFill="1" applyBorder="1"/>
    <xf numFmtId="166" fontId="3" fillId="0" borderId="0" xfId="0" applyNumberFormat="1" applyFont="1" applyFill="1"/>
    <xf numFmtId="166" fontId="8" fillId="0" borderId="1" xfId="0" applyNumberFormat="1" applyFont="1" applyFill="1" applyBorder="1"/>
    <xf numFmtId="166" fontId="8" fillId="0" borderId="0" xfId="0" applyNumberFormat="1" applyFont="1" applyFill="1"/>
    <xf numFmtId="0" fontId="8" fillId="2" borderId="0" xfId="0" applyFont="1" applyFill="1"/>
    <xf numFmtId="4" fontId="8" fillId="2" borderId="0" xfId="0" applyNumberFormat="1" applyFont="1" applyFill="1"/>
    <xf numFmtId="165" fontId="9" fillId="2" borderId="0" xfId="0" applyNumberFormat="1" applyFont="1" applyFill="1"/>
    <xf numFmtId="165" fontId="8" fillId="2" borderId="0" xfId="0" applyNumberFormat="1" applyFont="1" applyFill="1"/>
    <xf numFmtId="0" fontId="9" fillId="2" borderId="0" xfId="0" applyFont="1" applyFill="1"/>
    <xf numFmtId="2" fontId="8" fillId="2" borderId="1" xfId="0" applyNumberFormat="1" applyFont="1" applyFill="1" applyBorder="1"/>
    <xf numFmtId="166" fontId="3" fillId="13" borderId="1" xfId="0" applyNumberFormat="1" applyFont="1" applyFill="1" applyBorder="1"/>
    <xf numFmtId="166" fontId="3" fillId="14" borderId="1" xfId="0" applyNumberFormat="1" applyFont="1" applyFill="1" applyBorder="1"/>
    <xf numFmtId="0" fontId="8" fillId="0" borderId="1" xfId="0" applyFont="1" applyBorder="1"/>
    <xf numFmtId="166" fontId="9" fillId="0" borderId="1" xfId="0" applyNumberFormat="1" applyFont="1" applyBorder="1"/>
    <xf numFmtId="165" fontId="9" fillId="0" borderId="1" xfId="0" applyNumberFormat="1" applyFont="1" applyBorder="1"/>
    <xf numFmtId="165" fontId="9" fillId="8" borderId="1" xfId="0" applyNumberFormat="1" applyFont="1" applyFill="1" applyBorder="1"/>
    <xf numFmtId="165" fontId="9" fillId="12" borderId="1" xfId="0" applyNumberFormat="1" applyFont="1" applyFill="1" applyBorder="1" applyAlignment="1">
      <alignment horizontal="right"/>
    </xf>
    <xf numFmtId="0" fontId="58" fillId="0" borderId="1" xfId="2" applyNumberFormat="1" applyFont="1" applyFill="1" applyBorder="1" applyAlignment="1" applyProtection="1"/>
    <xf numFmtId="165" fontId="9" fillId="6" borderId="1" xfId="0" applyNumberFormat="1" applyFont="1" applyFill="1" applyBorder="1"/>
    <xf numFmtId="165" fontId="9" fillId="15" borderId="1" xfId="0" applyNumberFormat="1" applyFont="1" applyFill="1" applyBorder="1"/>
    <xf numFmtId="0" fontId="9" fillId="6" borderId="1" xfId="0" applyFont="1" applyFill="1" applyBorder="1"/>
    <xf numFmtId="0" fontId="59" fillId="0" borderId="1" xfId="2" applyNumberFormat="1" applyFont="1" applyFill="1" applyBorder="1" applyAlignment="1" applyProtection="1"/>
    <xf numFmtId="165" fontId="9" fillId="15" borderId="0" xfId="0" applyNumberFormat="1" applyFont="1" applyFill="1"/>
    <xf numFmtId="16" fontId="8" fillId="0" borderId="1" xfId="0" applyNumberFormat="1" applyFont="1" applyBorder="1"/>
    <xf numFmtId="0" fontId="8" fillId="16" borderId="18" xfId="0" applyFont="1" applyFill="1" applyBorder="1"/>
    <xf numFmtId="4" fontId="8" fillId="16" borderId="1" xfId="0" applyNumberFormat="1" applyFont="1" applyFill="1" applyBorder="1"/>
    <xf numFmtId="165" fontId="9" fillId="10" borderId="1" xfId="0" applyNumberFormat="1" applyFont="1" applyFill="1" applyBorder="1"/>
    <xf numFmtId="0" fontId="8" fillId="0" borderId="22" xfId="0" applyFont="1" applyBorder="1"/>
    <xf numFmtId="0" fontId="8" fillId="0" borderId="22" xfId="0" applyFont="1" applyFill="1" applyBorder="1"/>
    <xf numFmtId="0" fontId="8" fillId="6" borderId="1" xfId="0" applyFont="1" applyFill="1" applyBorder="1"/>
    <xf numFmtId="0" fontId="8" fillId="17" borderId="1" xfId="0" applyFont="1" applyFill="1" applyBorder="1"/>
    <xf numFmtId="4" fontId="8" fillId="17" borderId="1" xfId="0" applyNumberFormat="1" applyFont="1" applyFill="1" applyBorder="1"/>
    <xf numFmtId="165" fontId="9" fillId="17" borderId="1" xfId="0" applyNumberFormat="1" applyFont="1" applyFill="1" applyBorder="1"/>
    <xf numFmtId="165" fontId="8" fillId="17" borderId="1" xfId="0" applyNumberFormat="1" applyFont="1" applyFill="1" applyBorder="1"/>
    <xf numFmtId="0" fontId="9" fillId="17" borderId="1" xfId="0" applyFont="1" applyFill="1" applyBorder="1"/>
    <xf numFmtId="1" fontId="8" fillId="2" borderId="1" xfId="0" applyNumberFormat="1" applyFont="1" applyFill="1" applyBorder="1" applyAlignment="1">
      <alignment horizontal="left"/>
    </xf>
    <xf numFmtId="0" fontId="9" fillId="2" borderId="1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/>
    </xf>
    <xf numFmtId="0" fontId="8" fillId="6" borderId="0" xfId="0" applyFont="1" applyFill="1"/>
    <xf numFmtId="0" fontId="10" fillId="15" borderId="6" xfId="0" applyFont="1" applyFill="1" applyBorder="1" applyAlignment="1">
      <alignment vertical="top" wrapText="1"/>
    </xf>
    <xf numFmtId="49" fontId="8" fillId="17" borderId="1" xfId="0" applyNumberFormat="1" applyFont="1" applyFill="1" applyBorder="1" applyAlignment="1">
      <alignment horizontal="center"/>
    </xf>
    <xf numFmtId="0" fontId="8" fillId="17" borderId="1" xfId="0" applyFont="1" applyFill="1" applyBorder="1" applyAlignment="1">
      <alignment horizontal="center"/>
    </xf>
    <xf numFmtId="0" fontId="60" fillId="15" borderId="5" xfId="0" applyFont="1" applyFill="1" applyBorder="1" applyAlignment="1">
      <alignment vertical="top" wrapText="1"/>
    </xf>
    <xf numFmtId="0" fontId="60" fillId="15" borderId="0" xfId="0" applyFont="1" applyFill="1" applyBorder="1" applyAlignment="1">
      <alignment vertical="top" wrapText="1"/>
    </xf>
    <xf numFmtId="0" fontId="4" fillId="7" borderId="37" xfId="0" applyFont="1" applyFill="1" applyBorder="1" applyAlignment="1">
      <alignment horizontal="center" wrapText="1"/>
    </xf>
    <xf numFmtId="0" fontId="6" fillId="7" borderId="37" xfId="0" applyFont="1" applyFill="1" applyBorder="1" applyAlignment="1">
      <alignment horizontal="center" wrapText="1"/>
    </xf>
    <xf numFmtId="0" fontId="7" fillId="7" borderId="37" xfId="0" applyFont="1" applyFill="1" applyBorder="1" applyAlignment="1">
      <alignment horizontal="center" wrapText="1"/>
    </xf>
    <xf numFmtId="165" fontId="4" fillId="7" borderId="37" xfId="0" applyNumberFormat="1" applyFont="1" applyFill="1" applyBorder="1" applyAlignment="1">
      <alignment horizontal="center" wrapText="1"/>
    </xf>
    <xf numFmtId="0" fontId="5" fillId="7" borderId="37" xfId="0" applyFont="1" applyFill="1" applyBorder="1" applyAlignment="1">
      <alignment horizontal="center" wrapText="1"/>
    </xf>
    <xf numFmtId="0" fontId="4" fillId="7" borderId="37" xfId="0" applyFont="1" applyFill="1" applyBorder="1" applyAlignment="1">
      <alignment horizontal="right" wrapText="1"/>
    </xf>
    <xf numFmtId="49" fontId="4" fillId="7" borderId="37" xfId="0" applyNumberFormat="1" applyFont="1" applyFill="1" applyBorder="1" applyAlignment="1">
      <alignment horizontal="center" wrapText="1"/>
    </xf>
    <xf numFmtId="0" fontId="4" fillId="7" borderId="38" xfId="0" applyFont="1" applyFill="1" applyBorder="1" applyAlignment="1">
      <alignment horizontal="center" wrapText="1"/>
    </xf>
    <xf numFmtId="166" fontId="13" fillId="0" borderId="39" xfId="0" applyNumberFormat="1" applyFont="1" applyFill="1" applyBorder="1"/>
    <xf numFmtId="0" fontId="13" fillId="0" borderId="40" xfId="0" applyFont="1" applyBorder="1"/>
    <xf numFmtId="16" fontId="13" fillId="0" borderId="41" xfId="0" applyNumberFormat="1" applyFont="1" applyFill="1" applyBorder="1"/>
    <xf numFmtId="0" fontId="14" fillId="0" borderId="42" xfId="0" applyFont="1" applyBorder="1"/>
    <xf numFmtId="15" fontId="13" fillId="0" borderId="42" xfId="0" applyNumberFormat="1" applyFont="1" applyFill="1" applyBorder="1"/>
    <xf numFmtId="0" fontId="14" fillId="0" borderId="43" xfId="0" applyFont="1" applyBorder="1"/>
    <xf numFmtId="0" fontId="14" fillId="0" borderId="0" xfId="0" applyFont="1" applyFill="1" applyBorder="1"/>
    <xf numFmtId="16" fontId="8" fillId="0" borderId="43" xfId="0" applyNumberFormat="1" applyFont="1" applyFill="1" applyBorder="1" applyAlignment="1"/>
    <xf numFmtId="0" fontId="14" fillId="22" borderId="42" xfId="0" applyFont="1" applyFill="1" applyBorder="1"/>
    <xf numFmtId="16" fontId="8" fillId="22" borderId="42" xfId="0" applyNumberFormat="1" applyFont="1" applyFill="1" applyBorder="1" applyAlignment="1"/>
    <xf numFmtId="0" fontId="13" fillId="19" borderId="26" xfId="0" applyFont="1" applyFill="1" applyBorder="1"/>
    <xf numFmtId="0" fontId="13" fillId="19" borderId="39" xfId="0" applyFont="1" applyFill="1" applyBorder="1"/>
    <xf numFmtId="0" fontId="0" fillId="19" borderId="0" xfId="0" applyFill="1"/>
    <xf numFmtId="0" fontId="8" fillId="26" borderId="1" xfId="0" applyFont="1" applyFill="1" applyBorder="1"/>
    <xf numFmtId="15" fontId="14" fillId="0" borderId="26" xfId="0" applyNumberFormat="1" applyFont="1" applyFill="1" applyBorder="1" applyAlignment="1">
      <alignment horizontal="left"/>
    </xf>
    <xf numFmtId="16" fontId="8" fillId="0" borderId="42" xfId="0" applyNumberFormat="1" applyFont="1" applyFill="1" applyBorder="1" applyAlignment="1">
      <alignment horizontal="left"/>
    </xf>
    <xf numFmtId="0" fontId="8" fillId="19" borderId="26" xfId="0" applyFont="1" applyFill="1" applyBorder="1"/>
    <xf numFmtId="16" fontId="8" fillId="0" borderId="26" xfId="0" applyNumberFormat="1" applyFont="1" applyFill="1" applyBorder="1" applyAlignment="1">
      <alignment horizontal="left"/>
    </xf>
    <xf numFmtId="0" fontId="14" fillId="19" borderId="26" xfId="0" applyFont="1" applyFill="1" applyBorder="1" applyAlignment="1">
      <alignment horizontal="left"/>
    </xf>
    <xf numFmtId="0" fontId="14" fillId="19" borderId="26" xfId="0" applyFont="1" applyFill="1" applyBorder="1" applyAlignment="1">
      <alignment horizontal="right"/>
    </xf>
    <xf numFmtId="49" fontId="8" fillId="0" borderId="26" xfId="0" applyNumberFormat="1" applyFont="1" applyFill="1" applyBorder="1"/>
    <xf numFmtId="15" fontId="13" fillId="0" borderId="26" xfId="0" applyNumberFormat="1" applyFont="1" applyFill="1" applyBorder="1" applyAlignment="1">
      <alignment horizontal="left"/>
    </xf>
    <xf numFmtId="15" fontId="8" fillId="0" borderId="26" xfId="0" applyNumberFormat="1" applyFont="1" applyFill="1" applyBorder="1" applyAlignment="1"/>
    <xf numFmtId="15" fontId="0" fillId="0" borderId="26" xfId="0" applyNumberFormat="1" applyFont="1" applyFill="1" applyBorder="1" applyAlignment="1"/>
    <xf numFmtId="15" fontId="8" fillId="0" borderId="26" xfId="0" applyNumberFormat="1" applyFont="1" applyFill="1" applyBorder="1" applyAlignment="1">
      <alignment horizontal="left"/>
    </xf>
    <xf numFmtId="15" fontId="8" fillId="21" borderId="26" xfId="0" applyNumberFormat="1" applyFont="1" applyFill="1" applyBorder="1" applyAlignment="1"/>
    <xf numFmtId="15" fontId="13" fillId="0" borderId="26" xfId="0" applyNumberFormat="1" applyFont="1" applyBorder="1" applyAlignment="1">
      <alignment horizontal="left"/>
    </xf>
    <xf numFmtId="15" fontId="14" fillId="0" borderId="26" xfId="0" applyNumberFormat="1" applyFont="1" applyBorder="1" applyAlignment="1"/>
    <xf numFmtId="15" fontId="14" fillId="0" borderId="26" xfId="0" applyNumberFormat="1" applyFont="1" applyBorder="1" applyAlignment="1">
      <alignment horizontal="left"/>
    </xf>
    <xf numFmtId="15" fontId="13" fillId="0" borderId="26" xfId="0" applyNumberFormat="1" applyFont="1" applyBorder="1" applyAlignment="1">
      <alignment horizontal="right"/>
    </xf>
    <xf numFmtId="15" fontId="13" fillId="22" borderId="26" xfId="0" applyNumberFormat="1" applyFont="1" applyFill="1" applyBorder="1" applyAlignment="1">
      <alignment horizontal="left"/>
    </xf>
    <xf numFmtId="15" fontId="13" fillId="0" borderId="26" xfId="0" applyNumberFormat="1" applyFont="1" applyBorder="1" applyAlignment="1"/>
    <xf numFmtId="15" fontId="52" fillId="0" borderId="26" xfId="0" applyNumberFormat="1" applyFont="1" applyBorder="1" applyAlignment="1">
      <alignment horizontal="left"/>
    </xf>
    <xf numFmtId="15" fontId="52" fillId="0" borderId="26" xfId="0" applyNumberFormat="1" applyFont="1" applyFill="1" applyBorder="1"/>
    <xf numFmtId="15" fontId="13" fillId="22" borderId="26" xfId="0" applyNumberFormat="1" applyFont="1" applyFill="1" applyBorder="1"/>
    <xf numFmtId="0" fontId="8" fillId="0" borderId="26" xfId="0" applyFont="1" applyFill="1" applyBorder="1" applyAlignment="1">
      <alignment horizontal="left" vertical="center"/>
    </xf>
    <xf numFmtId="15" fontId="13" fillId="0" borderId="26" xfId="0" applyNumberFormat="1" applyFont="1" applyFill="1" applyBorder="1" applyAlignment="1">
      <alignment horizontal="right"/>
    </xf>
    <xf numFmtId="15" fontId="14" fillId="22" borderId="26" xfId="0" applyNumberFormat="1" applyFont="1" applyFill="1" applyBorder="1"/>
    <xf numFmtId="1" fontId="8" fillId="27" borderId="26" xfId="0" applyNumberFormat="1" applyFont="1" applyFill="1" applyBorder="1" applyAlignment="1"/>
    <xf numFmtId="15" fontId="13" fillId="0" borderId="26" xfId="0" applyNumberFormat="1" applyFont="1" applyFill="1" applyBorder="1" applyAlignment="1"/>
    <xf numFmtId="0" fontId="13" fillId="27" borderId="0" xfId="0" applyFont="1" applyFill="1"/>
    <xf numFmtId="0" fontId="0" fillId="22" borderId="0" xfId="0" applyFill="1"/>
    <xf numFmtId="15" fontId="13" fillId="22" borderId="26" xfId="0" applyNumberFormat="1" applyFont="1" applyFill="1" applyBorder="1" applyAlignment="1">
      <alignment horizontal="right"/>
    </xf>
    <xf numFmtId="15" fontId="13" fillId="22" borderId="26" xfId="0" applyNumberFormat="1" applyFont="1" applyFill="1" applyBorder="1"/>
    <xf numFmtId="0" fontId="2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168" fontId="16" fillId="0" borderId="0" xfId="0" applyNumberFormat="1" applyFont="1" applyFill="1" applyBorder="1"/>
    <xf numFmtId="168" fontId="0" fillId="0" borderId="0" xfId="0" applyNumberFormat="1" applyFill="1" applyBorder="1"/>
    <xf numFmtId="2" fontId="0" fillId="0" borderId="0" xfId="0" applyNumberFormat="1" applyFill="1" applyBorder="1"/>
    <xf numFmtId="171" fontId="0" fillId="0" borderId="0" xfId="0" applyNumberFormat="1" applyFill="1" applyBorder="1"/>
    <xf numFmtId="170" fontId="0" fillId="0" borderId="0" xfId="0" applyNumberFormat="1" applyFill="1" applyBorder="1"/>
    <xf numFmtId="0" fontId="78" fillId="0" borderId="0" xfId="0" applyFont="1" applyFill="1" applyBorder="1"/>
    <xf numFmtId="0" fontId="78" fillId="0" borderId="0" xfId="0" applyFont="1" applyBorder="1"/>
    <xf numFmtId="0" fontId="78" fillId="0" borderId="0" xfId="0" applyFont="1"/>
    <xf numFmtId="0" fontId="78" fillId="0" borderId="0" xfId="0" applyFont="1" applyFill="1"/>
    <xf numFmtId="0" fontId="0" fillId="19" borderId="0" xfId="0" applyFill="1" applyBorder="1" applyAlignment="1">
      <alignment vertical="center"/>
    </xf>
    <xf numFmtId="167" fontId="80" fillId="0" borderId="0" xfId="0" applyNumberFormat="1" applyFont="1" applyFill="1" applyBorder="1"/>
    <xf numFmtId="0" fontId="78" fillId="0" borderId="16" xfId="0" applyFont="1" applyFill="1" applyBorder="1"/>
    <xf numFmtId="0" fontId="78" fillId="0" borderId="16" xfId="0" applyFont="1" applyBorder="1"/>
    <xf numFmtId="0" fontId="62" fillId="0" borderId="0" xfId="0" applyFont="1" applyProtection="1"/>
    <xf numFmtId="0" fontId="63" fillId="0" borderId="2" xfId="0" applyFont="1" applyBorder="1" applyAlignment="1">
      <alignment horizontal="center" vertical="center" wrapText="1"/>
    </xf>
    <xf numFmtId="0" fontId="0" fillId="0" borderId="0" xfId="0" applyFill="1" applyAlignment="1"/>
    <xf numFmtId="1" fontId="8" fillId="19" borderId="26" xfId="0" applyNumberFormat="1" applyFont="1" applyFill="1" applyBorder="1" applyAlignment="1"/>
    <xf numFmtId="0" fontId="13" fillId="27" borderId="26" xfId="0" applyFont="1" applyFill="1" applyBorder="1"/>
    <xf numFmtId="0" fontId="13" fillId="27" borderId="26" xfId="0" applyFont="1" applyFill="1" applyBorder="1" applyAlignment="1">
      <alignment horizontal="left"/>
    </xf>
    <xf numFmtId="166" fontId="13" fillId="27" borderId="26" xfId="0" applyNumberFormat="1" applyFont="1" applyFill="1" applyBorder="1"/>
    <xf numFmtId="16" fontId="13" fillId="27" borderId="26" xfId="0" applyNumberFormat="1" applyFont="1" applyFill="1" applyBorder="1"/>
    <xf numFmtId="0" fontId="0" fillId="27" borderId="0" xfId="0" applyFill="1"/>
    <xf numFmtId="0" fontId="82" fillId="0" borderId="0" xfId="0" applyFont="1" applyFill="1" applyAlignment="1" applyProtection="1">
      <alignment wrapText="1"/>
      <protection locked="0"/>
    </xf>
    <xf numFmtId="165" fontId="8" fillId="0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3" xfId="0" applyFill="1" applyBorder="1"/>
    <xf numFmtId="0" fontId="33" fillId="0" borderId="33" xfId="0" applyFont="1" applyBorder="1" applyAlignment="1">
      <alignment horizontal="center" wrapText="1"/>
    </xf>
    <xf numFmtId="0" fontId="3" fillId="0" borderId="26" xfId="0" applyFont="1" applyBorder="1"/>
    <xf numFmtId="1" fontId="8" fillId="0" borderId="26" xfId="0" applyNumberFormat="1" applyFont="1" applyFill="1" applyBorder="1" applyAlignment="1"/>
    <xf numFmtId="15" fontId="0" fillId="0" borderId="26" xfId="0" applyNumberFormat="1" applyBorder="1"/>
    <xf numFmtId="2" fontId="0" fillId="0" borderId="26" xfId="0" applyNumberFormat="1" applyBorder="1" applyAlignment="1">
      <alignment vertical="center"/>
    </xf>
    <xf numFmtId="175" fontId="0" fillId="0" borderId="26" xfId="0" applyNumberFormat="1" applyBorder="1"/>
    <xf numFmtId="1" fontId="8" fillId="22" borderId="26" xfId="0" applyNumberFormat="1" applyFont="1" applyFill="1" applyBorder="1" applyAlignment="1"/>
    <xf numFmtId="0" fontId="0" fillId="4" borderId="0" xfId="0" applyFill="1"/>
    <xf numFmtId="0" fontId="0" fillId="19" borderId="0" xfId="0" applyFill="1" applyAlignment="1">
      <alignment wrapText="1"/>
    </xf>
    <xf numFmtId="0" fontId="0" fillId="4" borderId="0" xfId="0" applyFill="1" applyAlignment="1">
      <alignment vertical="center"/>
    </xf>
    <xf numFmtId="0" fontId="0" fillId="0" borderId="26" xfId="0" applyBorder="1" applyAlignment="1">
      <alignment horizontal="left"/>
    </xf>
    <xf numFmtId="0" fontId="8" fillId="20" borderId="26" xfId="0" applyFont="1" applyFill="1" applyBorder="1"/>
    <xf numFmtId="165" fontId="8" fillId="20" borderId="26" xfId="0" applyNumberFormat="1" applyFont="1" applyFill="1" applyBorder="1"/>
    <xf numFmtId="0" fontId="9" fillId="20" borderId="26" xfId="0" applyFont="1" applyFill="1" applyBorder="1"/>
    <xf numFmtId="165" fontId="9" fillId="20" borderId="26" xfId="0" applyNumberFormat="1" applyFont="1" applyFill="1" applyBorder="1"/>
    <xf numFmtId="0" fontId="0" fillId="0" borderId="26" xfId="0" applyFill="1" applyBorder="1" applyAlignment="1">
      <alignment wrapText="1"/>
    </xf>
    <xf numFmtId="16" fontId="68" fillId="0" borderId="26" xfId="0" applyNumberFormat="1" applyFont="1" applyFill="1" applyBorder="1" applyAlignment="1"/>
    <xf numFmtId="0" fontId="3" fillId="0" borderId="26" xfId="0" applyFont="1" applyBorder="1" applyAlignment="1">
      <alignment wrapText="1"/>
    </xf>
    <xf numFmtId="16" fontId="8" fillId="0" borderId="26" xfId="0" applyNumberFormat="1" applyFont="1" applyFill="1" applyBorder="1" applyAlignment="1">
      <alignment horizontal="left" vertical="center"/>
    </xf>
    <xf numFmtId="0" fontId="3" fillId="0" borderId="26" xfId="0" applyFont="1" applyBorder="1" applyAlignment="1">
      <alignment vertical="center" wrapText="1"/>
    </xf>
    <xf numFmtId="0" fontId="0" fillId="19" borderId="26" xfId="0" applyFill="1" applyBorder="1"/>
    <xf numFmtId="0" fontId="33" fillId="0" borderId="26" xfId="0" applyFont="1" applyBorder="1" applyAlignment="1">
      <alignment horizontal="left" wrapText="1"/>
    </xf>
    <xf numFmtId="0" fontId="33" fillId="0" borderId="26" xfId="0" applyFont="1" applyBorder="1" applyAlignment="1">
      <alignment horizontal="left"/>
    </xf>
    <xf numFmtId="15" fontId="13" fillId="0" borderId="40" xfId="0" applyNumberFormat="1" applyFont="1" applyFill="1" applyBorder="1"/>
    <xf numFmtId="16" fontId="8" fillId="22" borderId="26" xfId="0" applyNumberFormat="1" applyFont="1" applyFill="1" applyBorder="1" applyAlignment="1"/>
    <xf numFmtId="0" fontId="81" fillId="0" borderId="26" xfId="0" applyFont="1" applyBorder="1"/>
    <xf numFmtId="0" fontId="81" fillId="0" borderId="26" xfId="0" applyFont="1" applyBorder="1"/>
    <xf numFmtId="0" fontId="13" fillId="0" borderId="33" xfId="0" applyFont="1" applyBorder="1"/>
    <xf numFmtId="0" fontId="13" fillId="0" borderId="0" xfId="0" applyFont="1" applyAlignment="1">
      <alignment horizontal="left"/>
    </xf>
    <xf numFmtId="0" fontId="0" fillId="0" borderId="5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" fontId="0" fillId="0" borderId="0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5" fontId="13" fillId="0" borderId="43" xfId="0" applyNumberFormat="1" applyFont="1" applyFill="1" applyBorder="1"/>
    <xf numFmtId="0" fontId="14" fillId="19" borderId="26" xfId="0" applyFont="1" applyFill="1" applyBorder="1"/>
    <xf numFmtId="0" fontId="14" fillId="19" borderId="43" xfId="0" applyFont="1" applyFill="1" applyBorder="1"/>
    <xf numFmtId="0" fontId="11" fillId="6" borderId="3" xfId="0" applyFont="1" applyFill="1" applyBorder="1" applyAlignment="1" applyProtection="1">
      <protection locked="0"/>
    </xf>
    <xf numFmtId="49" fontId="11" fillId="6" borderId="3" xfId="0" applyNumberFormat="1" applyFont="1" applyFill="1" applyBorder="1" applyAlignment="1" applyProtection="1">
      <protection locked="0"/>
    </xf>
    <xf numFmtId="0" fontId="11" fillId="0" borderId="3" xfId="0" applyFont="1" applyFill="1" applyBorder="1" applyAlignment="1" applyProtection="1">
      <protection locked="0"/>
    </xf>
    <xf numFmtId="0" fontId="11" fillId="6" borderId="3" xfId="0" applyFont="1" applyFill="1" applyBorder="1" applyAlignment="1" applyProtection="1">
      <alignment horizontal="left"/>
      <protection locked="0"/>
    </xf>
    <xf numFmtId="166" fontId="11" fillId="6" borderId="3" xfId="0" applyNumberFormat="1" applyFont="1" applyFill="1" applyBorder="1" applyAlignment="1" applyProtection="1">
      <alignment wrapText="1"/>
      <protection locked="0"/>
    </xf>
    <xf numFmtId="15" fontId="11" fillId="0" borderId="3" xfId="0" applyNumberFormat="1" applyFont="1" applyFill="1" applyBorder="1" applyAlignment="1" applyProtection="1">
      <alignment wrapText="1"/>
      <protection locked="0"/>
    </xf>
    <xf numFmtId="0" fontId="11" fillId="6" borderId="12" xfId="0" applyFont="1" applyFill="1" applyBorder="1" applyAlignment="1" applyProtection="1">
      <protection locked="0"/>
    </xf>
    <xf numFmtId="0" fontId="11" fillId="4" borderId="12" xfId="0" applyFont="1" applyFill="1" applyBorder="1" applyAlignment="1" applyProtection="1">
      <protection locked="0"/>
    </xf>
    <xf numFmtId="0" fontId="14" fillId="0" borderId="26" xfId="0" applyFont="1" applyBorder="1" applyAlignment="1">
      <alignment horizontal="center" vertical="center"/>
    </xf>
    <xf numFmtId="17" fontId="14" fillId="0" borderId="26" xfId="0" applyNumberFormat="1" applyFont="1" applyBorder="1" applyAlignment="1">
      <alignment horizontal="center" vertical="center"/>
    </xf>
    <xf numFmtId="0" fontId="14" fillId="0" borderId="26" xfId="0" applyFont="1" applyBorder="1" applyAlignment="1">
      <alignment horizontal="left" vertical="center"/>
    </xf>
    <xf numFmtId="0" fontId="14" fillId="19" borderId="26" xfId="0" applyFont="1" applyFill="1" applyBorder="1" applyAlignment="1">
      <alignment horizontal="center" vertical="center"/>
    </xf>
    <xf numFmtId="0" fontId="83" fillId="0" borderId="0" xfId="0" applyFont="1" applyBorder="1" applyAlignment="1">
      <alignment horizontal="left" vertical="center"/>
    </xf>
    <xf numFmtId="0" fontId="14" fillId="19" borderId="42" xfId="0" applyFont="1" applyFill="1" applyBorder="1"/>
    <xf numFmtId="15" fontId="32" fillId="0" borderId="18" xfId="0" applyNumberFormat="1" applyFont="1" applyBorder="1" applyAlignment="1">
      <alignment horizontal="left"/>
    </xf>
    <xf numFmtId="0" fontId="81" fillId="0" borderId="26" xfId="0" applyFont="1" applyBorder="1"/>
    <xf numFmtId="0" fontId="0" fillId="0" borderId="53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75" fontId="0" fillId="0" borderId="26" xfId="0" applyNumberFormat="1" applyBorder="1" applyAlignment="1">
      <alignment horizontal="left"/>
    </xf>
    <xf numFmtId="0" fontId="3" fillId="0" borderId="26" xfId="0" applyFont="1" applyBorder="1" applyAlignment="1">
      <alignment horizontal="left"/>
    </xf>
    <xf numFmtId="165" fontId="8" fillId="0" borderId="26" xfId="0" applyNumberFormat="1" applyFont="1" applyFill="1" applyBorder="1" applyAlignment="1">
      <alignment horizontal="left"/>
    </xf>
    <xf numFmtId="0" fontId="32" fillId="0" borderId="0" xfId="0" applyFont="1"/>
    <xf numFmtId="0" fontId="78" fillId="28" borderId="0" xfId="0" applyFont="1" applyFill="1"/>
    <xf numFmtId="0" fontId="85" fillId="0" borderId="57" xfId="0" applyFont="1" applyBorder="1" applyAlignment="1">
      <alignment wrapText="1"/>
    </xf>
    <xf numFmtId="0" fontId="85" fillId="0" borderId="57" xfId="0" applyFont="1" applyBorder="1" applyAlignment="1"/>
    <xf numFmtId="0" fontId="85" fillId="29" borderId="58" xfId="0" applyFont="1" applyFill="1" applyBorder="1"/>
    <xf numFmtId="0" fontId="86" fillId="29" borderId="60" xfId="0" applyFont="1" applyFill="1" applyBorder="1"/>
    <xf numFmtId="0" fontId="85" fillId="29" borderId="61" xfId="0" applyFont="1" applyFill="1" applyBorder="1"/>
    <xf numFmtId="0" fontId="85" fillId="29" borderId="60" xfId="0" applyFont="1" applyFill="1" applyBorder="1"/>
    <xf numFmtId="0" fontId="85" fillId="0" borderId="63" xfId="0" applyFont="1" applyBorder="1" applyAlignment="1">
      <alignment wrapText="1"/>
    </xf>
    <xf numFmtId="0" fontId="85" fillId="0" borderId="66" xfId="0" applyFont="1" applyBorder="1" applyAlignment="1">
      <alignment wrapText="1"/>
    </xf>
    <xf numFmtId="0" fontId="85" fillId="0" borderId="65" xfId="0" applyFont="1" applyBorder="1" applyAlignment="1">
      <alignment wrapText="1"/>
    </xf>
    <xf numFmtId="0" fontId="66" fillId="0" borderId="0" xfId="0" applyFont="1" applyBorder="1"/>
    <xf numFmtId="0" fontId="87" fillId="0" borderId="0" xfId="0" applyFont="1" applyFill="1" applyBorder="1" applyAlignment="1">
      <alignment horizontal="right"/>
    </xf>
    <xf numFmtId="0" fontId="85" fillId="0" borderId="66" xfId="0" applyFont="1" applyBorder="1" applyAlignment="1">
      <alignment wrapText="1"/>
    </xf>
    <xf numFmtId="0" fontId="88" fillId="0" borderId="68" xfId="0" applyFont="1" applyBorder="1" applyAlignment="1">
      <alignment horizontal="left" vertical="center"/>
    </xf>
    <xf numFmtId="0" fontId="81" fillId="0" borderId="71" xfId="0" applyFont="1" applyBorder="1"/>
    <xf numFmtId="0" fontId="0" fillId="30" borderId="26" xfId="0" applyFill="1" applyBorder="1"/>
    <xf numFmtId="0" fontId="84" fillId="0" borderId="77" xfId="0" applyFont="1" applyBorder="1"/>
    <xf numFmtId="0" fontId="14" fillId="0" borderId="79" xfId="0" applyFont="1" applyBorder="1"/>
    <xf numFmtId="0" fontId="13" fillId="0" borderId="79" xfId="0" applyFont="1" applyBorder="1"/>
    <xf numFmtId="0" fontId="13" fillId="0" borderId="79" xfId="0" applyFont="1" applyBorder="1" applyAlignment="1">
      <alignment horizontal="left"/>
    </xf>
    <xf numFmtId="166" fontId="13" fillId="0" borderId="79" xfId="0" applyNumberFormat="1" applyFont="1" applyFill="1" applyBorder="1"/>
    <xf numFmtId="16" fontId="13" fillId="0" borderId="79" xfId="0" applyNumberFormat="1" applyFont="1" applyFill="1" applyBorder="1"/>
    <xf numFmtId="0" fontId="8" fillId="0" borderId="79" xfId="0" applyFont="1" applyBorder="1" applyAlignment="1">
      <alignment horizontal="center" vertical="center"/>
    </xf>
    <xf numFmtId="0" fontId="8" fillId="0" borderId="79" xfId="0" applyFont="1" applyFill="1" applyBorder="1" applyAlignment="1">
      <alignment horizontal="center" vertical="center"/>
    </xf>
    <xf numFmtId="0" fontId="8" fillId="0" borderId="79" xfId="0" applyFont="1" applyFill="1" applyBorder="1" applyAlignment="1">
      <alignment vertical="center"/>
    </xf>
    <xf numFmtId="0" fontId="8" fillId="0" borderId="79" xfId="0" applyFont="1" applyFill="1" applyBorder="1"/>
    <xf numFmtId="0" fontId="81" fillId="0" borderId="79" xfId="3" applyFont="1" applyBorder="1" applyAlignment="1">
      <alignment horizontal="center"/>
    </xf>
    <xf numFmtId="0" fontId="25" fillId="0" borderId="79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8" fillId="0" borderId="79" xfId="0" applyFont="1" applyBorder="1" applyAlignment="1">
      <alignment horizontal="left" vertical="center"/>
    </xf>
    <xf numFmtId="0" fontId="14" fillId="0" borderId="79" xfId="0" applyFont="1" applyBorder="1" applyAlignment="1">
      <alignment horizontal="left"/>
    </xf>
    <xf numFmtId="0" fontId="8" fillId="0" borderId="79" xfId="0" applyFont="1" applyFill="1" applyBorder="1" applyAlignment="1">
      <alignment horizontal="left" vertical="center"/>
    </xf>
    <xf numFmtId="17" fontId="8" fillId="0" borderId="79" xfId="0" applyNumberFormat="1" applyFont="1" applyBorder="1" applyAlignment="1">
      <alignment horizontal="left" vertical="center"/>
    </xf>
    <xf numFmtId="15" fontId="8" fillId="0" borderId="79" xfId="0" applyNumberFormat="1" applyFont="1" applyBorder="1" applyAlignment="1">
      <alignment horizontal="left" vertical="center"/>
    </xf>
    <xf numFmtId="0" fontId="14" fillId="19" borderId="80" xfId="0" applyFont="1" applyFill="1" applyBorder="1"/>
    <xf numFmtId="0" fontId="14" fillId="0" borderId="80" xfId="0" applyFont="1" applyFill="1" applyBorder="1"/>
    <xf numFmtId="15" fontId="14" fillId="0" borderId="80" xfId="0" applyNumberFormat="1" applyFont="1" applyFill="1" applyBorder="1"/>
    <xf numFmtId="0" fontId="89" fillId="31" borderId="0" xfId="0" applyFont="1" applyFill="1" applyAlignment="1">
      <alignment horizontal="center" vertical="center"/>
    </xf>
    <xf numFmtId="0" fontId="13" fillId="19" borderId="79" xfId="0" applyFont="1" applyFill="1" applyBorder="1" applyAlignment="1">
      <alignment horizontal="left"/>
    </xf>
    <xf numFmtId="0" fontId="14" fillId="19" borderId="79" xfId="0" applyFont="1" applyFill="1" applyBorder="1"/>
    <xf numFmtId="0" fontId="90" fillId="0" borderId="0" xfId="0" applyFont="1"/>
    <xf numFmtId="0" fontId="91" fillId="0" borderId="0" xfId="0" applyFont="1"/>
    <xf numFmtId="0" fontId="92" fillId="0" borderId="0" xfId="0" applyFont="1"/>
    <xf numFmtId="0" fontId="80" fillId="0" borderId="0" xfId="0" applyFont="1"/>
    <xf numFmtId="0" fontId="91" fillId="0" borderId="54" xfId="0" applyFont="1" applyBorder="1"/>
    <xf numFmtId="0" fontId="91" fillId="0" borderId="55" xfId="0" applyFont="1" applyBorder="1"/>
    <xf numFmtId="0" fontId="91" fillId="0" borderId="56" xfId="0" applyFont="1" applyBorder="1"/>
    <xf numFmtId="3" fontId="0" fillId="0" borderId="26" xfId="0" applyNumberFormat="1" applyBorder="1"/>
    <xf numFmtId="0" fontId="85" fillId="0" borderId="0" xfId="0" applyFont="1"/>
    <xf numFmtId="0" fontId="32" fillId="0" borderId="0" xfId="0" applyFont="1" applyProtection="1"/>
    <xf numFmtId="176" fontId="0" fillId="0" borderId="8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17" fontId="8" fillId="0" borderId="26" xfId="0" applyNumberFormat="1" applyFont="1" applyBorder="1" applyAlignment="1">
      <alignment horizontal="center" vertical="center"/>
    </xf>
    <xf numFmtId="15" fontId="81" fillId="0" borderId="82" xfId="3" applyNumberFormat="1" applyFont="1" applyBorder="1" applyAlignment="1">
      <alignment horizontal="left"/>
    </xf>
    <xf numFmtId="0" fontId="8" fillId="0" borderId="82" xfId="0" applyFont="1" applyBorder="1" applyAlignment="1">
      <alignment horizontal="left" vertical="center"/>
    </xf>
    <xf numFmtId="15" fontId="8" fillId="0" borderId="82" xfId="0" applyNumberFormat="1" applyFont="1" applyBorder="1" applyAlignment="1">
      <alignment horizontal="left" vertical="center"/>
    </xf>
    <xf numFmtId="17" fontId="8" fillId="0" borderId="82" xfId="0" applyNumberFormat="1" applyFont="1" applyBorder="1" applyAlignment="1">
      <alignment horizontal="left" vertical="center"/>
    </xf>
    <xf numFmtId="16" fontId="8" fillId="0" borderId="82" xfId="0" applyNumberFormat="1" applyFont="1" applyBorder="1" applyAlignment="1">
      <alignment horizontal="left" vertical="center"/>
    </xf>
    <xf numFmtId="0" fontId="25" fillId="0" borderId="79" xfId="0" applyFont="1" applyBorder="1" applyAlignment="1">
      <alignment horizontal="center" vertical="center"/>
    </xf>
    <xf numFmtId="0" fontId="8" fillId="19" borderId="82" xfId="0" applyFont="1" applyFill="1" applyBorder="1" applyAlignment="1">
      <alignment horizontal="left" vertical="center"/>
    </xf>
    <xf numFmtId="0" fontId="13" fillId="19" borderId="79" xfId="0" applyFont="1" applyFill="1" applyBorder="1"/>
    <xf numFmtId="0" fontId="14" fillId="22" borderId="79" xfId="0" applyFont="1" applyFill="1" applyBorder="1"/>
    <xf numFmtId="0" fontId="8" fillId="22" borderId="82" xfId="0" applyFont="1" applyFill="1" applyBorder="1" applyAlignment="1">
      <alignment horizontal="left" vertical="center"/>
    </xf>
    <xf numFmtId="165" fontId="4" fillId="7" borderId="36" xfId="0" applyNumberFormat="1" applyFont="1" applyFill="1" applyBorder="1" applyAlignment="1">
      <alignment horizontal="center" vertical="center" wrapText="1"/>
    </xf>
    <xf numFmtId="165" fontId="4" fillId="7" borderId="36" xfId="0" applyNumberFormat="1" applyFont="1" applyFill="1" applyBorder="1" applyAlignment="1">
      <alignment horizontal="right" vertical="center" wrapText="1" indent="1"/>
    </xf>
    <xf numFmtId="4" fontId="8" fillId="0" borderId="26" xfId="0" applyNumberFormat="1" applyFont="1" applyFill="1" applyBorder="1" applyAlignment="1">
      <alignment horizontal="right" vertical="center" indent="1"/>
    </xf>
    <xf numFmtId="4" fontId="68" fillId="0" borderId="26" xfId="0" applyNumberFormat="1" applyFont="1" applyFill="1" applyBorder="1" applyAlignment="1">
      <alignment horizontal="right" vertical="center" indent="1"/>
    </xf>
    <xf numFmtId="4" fontId="8" fillId="20" borderId="26" xfId="0" applyNumberFormat="1" applyFont="1" applyFill="1" applyBorder="1" applyAlignment="1">
      <alignment horizontal="right" vertical="center" indent="1"/>
    </xf>
    <xf numFmtId="4" fontId="0" fillId="0" borderId="26" xfId="0" applyNumberFormat="1" applyBorder="1" applyAlignment="1">
      <alignment horizontal="right" vertical="center" indent="1"/>
    </xf>
    <xf numFmtId="0" fontId="0" fillId="0" borderId="26" xfId="0" applyBorder="1" applyAlignment="1">
      <alignment horizontal="right" vertical="center" indent="1"/>
    </xf>
    <xf numFmtId="0" fontId="0" fillId="0" borderId="0" xfId="0" applyAlignment="1">
      <alignment horizontal="right" vertical="center" indent="1"/>
    </xf>
    <xf numFmtId="165" fontId="8" fillId="0" borderId="26" xfId="0" applyNumberFormat="1" applyFont="1" applyFill="1" applyBorder="1" applyAlignment="1">
      <alignment horizontal="center" vertical="center"/>
    </xf>
    <xf numFmtId="165" fontId="68" fillId="0" borderId="26" xfId="0" applyNumberFormat="1" applyFont="1" applyFill="1" applyBorder="1" applyAlignment="1">
      <alignment horizontal="center" vertical="center"/>
    </xf>
    <xf numFmtId="165" fontId="8" fillId="20" borderId="26" xfId="0" applyNumberFormat="1" applyFont="1" applyFill="1" applyBorder="1" applyAlignment="1">
      <alignment horizontal="center" vertical="center"/>
    </xf>
    <xf numFmtId="0" fontId="68" fillId="0" borderId="82" xfId="0" applyFont="1" applyBorder="1" applyAlignment="1">
      <alignment horizontal="left" vertical="center"/>
    </xf>
    <xf numFmtId="0" fontId="8" fillId="0" borderId="43" xfId="0" applyFont="1" applyBorder="1" applyAlignment="1">
      <alignment horizontal="center" vertical="center"/>
    </xf>
    <xf numFmtId="0" fontId="8" fillId="0" borderId="43" xfId="0" applyFont="1" applyFill="1" applyBorder="1"/>
    <xf numFmtId="0" fontId="8" fillId="0" borderId="84" xfId="0" applyFont="1" applyBorder="1" applyAlignment="1">
      <alignment horizontal="center" vertical="center"/>
    </xf>
    <xf numFmtId="15" fontId="8" fillId="0" borderId="84" xfId="0" applyNumberFormat="1" applyFont="1" applyBorder="1" applyAlignment="1">
      <alignment horizontal="center" vertical="center"/>
    </xf>
    <xf numFmtId="15" fontId="81" fillId="0" borderId="84" xfId="3" applyNumberFormat="1" applyFont="1" applyBorder="1"/>
    <xf numFmtId="0" fontId="0" fillId="0" borderId="84" xfId="0" applyBorder="1" applyAlignment="1">
      <alignment horizontal="center" vertical="center"/>
    </xf>
    <xf numFmtId="17" fontId="8" fillId="0" borderId="84" xfId="0" applyNumberFormat="1" applyFont="1" applyBorder="1" applyAlignment="1">
      <alignment horizontal="center" vertical="center"/>
    </xf>
    <xf numFmtId="0" fontId="8" fillId="0" borderId="84" xfId="0" applyFont="1" applyFill="1" applyBorder="1"/>
    <xf numFmtId="0" fontId="0" fillId="0" borderId="84" xfId="0" applyFont="1" applyFill="1" applyBorder="1"/>
    <xf numFmtId="0" fontId="8" fillId="0" borderId="84" xfId="0" applyFont="1" applyBorder="1" applyAlignment="1">
      <alignment horizontal="left" vertical="center"/>
    </xf>
    <xf numFmtId="0" fontId="8" fillId="0" borderId="84" xfId="0" applyFont="1" applyBorder="1" applyAlignment="1">
      <alignment vertical="center"/>
    </xf>
    <xf numFmtId="165" fontId="8" fillId="0" borderId="26" xfId="0" applyNumberFormat="1" applyFont="1" applyFill="1" applyBorder="1" applyAlignment="1">
      <alignment horizontal="left" vertical="center"/>
    </xf>
    <xf numFmtId="0" fontId="8" fillId="19" borderId="84" xfId="0" applyFont="1" applyFill="1" applyBorder="1" applyAlignment="1">
      <alignment horizontal="center" vertical="center"/>
    </xf>
    <xf numFmtId="0" fontId="14" fillId="19" borderId="79" xfId="0" applyFont="1" applyFill="1" applyBorder="1" applyAlignment="1">
      <alignment horizontal="left"/>
    </xf>
    <xf numFmtId="0" fontId="8" fillId="0" borderId="84" xfId="0" applyFont="1" applyFill="1" applyBorder="1" applyAlignment="1">
      <alignment horizontal="center" vertical="center"/>
    </xf>
    <xf numFmtId="0" fontId="8" fillId="0" borderId="82" xfId="0" applyFont="1" applyBorder="1" applyAlignment="1">
      <alignment horizontal="center" vertical="center"/>
    </xf>
    <xf numFmtId="0" fontId="74" fillId="0" borderId="3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>
      <alignment horizontal="center" vertical="center"/>
    </xf>
    <xf numFmtId="0" fontId="8" fillId="22" borderId="84" xfId="0" applyFont="1" applyFill="1" applyBorder="1" applyAlignment="1">
      <alignment horizontal="center" vertical="center"/>
    </xf>
    <xf numFmtId="0" fontId="88" fillId="0" borderId="82" xfId="0" applyFont="1" applyBorder="1" applyAlignment="1">
      <alignment horizontal="left" vertical="center"/>
    </xf>
    <xf numFmtId="3" fontId="0" fillId="0" borderId="26" xfId="0" applyNumberFormat="1" applyBorder="1" applyAlignment="1">
      <alignment horizontal="left"/>
    </xf>
    <xf numFmtId="0" fontId="0" fillId="0" borderId="87" xfId="0" applyBorder="1"/>
    <xf numFmtId="175" fontId="0" fillId="0" borderId="87" xfId="0" applyNumberFormat="1" applyBorder="1"/>
    <xf numFmtId="0" fontId="3" fillId="0" borderId="87" xfId="0" applyFont="1" applyBorder="1"/>
    <xf numFmtId="165" fontId="8" fillId="0" borderId="87" xfId="0" applyNumberFormat="1" applyFont="1" applyBorder="1" applyAlignment="1">
      <alignment horizontal="center" vertical="center"/>
    </xf>
    <xf numFmtId="4" fontId="0" fillId="0" borderId="87" xfId="0" applyNumberFormat="1" applyBorder="1" applyAlignment="1">
      <alignment horizontal="right" vertical="center" indent="1"/>
    </xf>
    <xf numFmtId="0" fontId="3" fillId="0" borderId="87" xfId="0" applyFont="1" applyBorder="1" applyAlignment="1">
      <alignment wrapText="1"/>
    </xf>
    <xf numFmtId="0" fontId="76" fillId="19" borderId="87" xfId="0" applyFont="1" applyFill="1" applyBorder="1"/>
    <xf numFmtId="0" fontId="14" fillId="32" borderId="79" xfId="0" applyFont="1" applyFill="1" applyBorder="1"/>
    <xf numFmtId="0" fontId="14" fillId="0" borderId="79" xfId="0" applyFont="1" applyFill="1" applyBorder="1"/>
    <xf numFmtId="0" fontId="8" fillId="32" borderId="82" xfId="0" applyFont="1" applyFill="1" applyBorder="1" applyAlignment="1">
      <alignment horizontal="left" vertical="center"/>
    </xf>
    <xf numFmtId="0" fontId="8" fillId="32" borderId="84" xfId="0" applyFont="1" applyFill="1" applyBorder="1" applyAlignment="1">
      <alignment horizontal="center" vertical="center"/>
    </xf>
    <xf numFmtId="0" fontId="94" fillId="32" borderId="87" xfId="0" applyFont="1" applyFill="1" applyBorder="1"/>
    <xf numFmtId="0" fontId="94" fillId="0" borderId="87" xfId="0" applyFont="1" applyBorder="1" applyAlignment="1">
      <alignment horizontal="left"/>
    </xf>
    <xf numFmtId="0" fontId="94" fillId="0" borderId="87" xfId="0" applyFont="1" applyBorder="1"/>
    <xf numFmtId="0" fontId="8" fillId="0" borderId="87" xfId="0" applyFont="1" applyBorder="1"/>
    <xf numFmtId="0" fontId="8" fillId="0" borderId="87" xfId="0" applyFont="1" applyBorder="1" applyAlignment="1">
      <alignment horizontal="left"/>
    </xf>
    <xf numFmtId="166" fontId="8" fillId="0" borderId="87" xfId="0" applyNumberFormat="1" applyFont="1" applyBorder="1"/>
    <xf numFmtId="15" fontId="94" fillId="0" borderId="87" xfId="0" applyNumberFormat="1" applyFont="1" applyBorder="1"/>
    <xf numFmtId="15" fontId="95" fillId="0" borderId="87" xfId="0" applyNumberFormat="1" applyFont="1" applyBorder="1"/>
    <xf numFmtId="0" fontId="77" fillId="22" borderId="87" xfId="0" applyFont="1" applyFill="1" applyBorder="1"/>
    <xf numFmtId="0" fontId="94" fillId="0" borderId="87" xfId="0" applyFont="1" applyBorder="1" applyAlignment="1">
      <alignment horizontal="center" vertical="center"/>
    </xf>
    <xf numFmtId="0" fontId="95" fillId="0" borderId="87" xfId="0" applyFont="1" applyBorder="1" applyAlignment="1">
      <alignment horizontal="center" vertical="center"/>
    </xf>
    <xf numFmtId="166" fontId="94" fillId="0" borderId="87" xfId="0" applyNumberFormat="1" applyFont="1" applyBorder="1"/>
    <xf numFmtId="0" fontId="94" fillId="22" borderId="87" xfId="0" applyFont="1" applyFill="1" applyBorder="1"/>
    <xf numFmtId="15" fontId="77" fillId="0" borderId="87" xfId="0" applyNumberFormat="1" applyFont="1" applyBorder="1"/>
    <xf numFmtId="0" fontId="11" fillId="0" borderId="1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16" fontId="13" fillId="0" borderId="26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4" fillId="21" borderId="26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/>
    </xf>
    <xf numFmtId="0" fontId="14" fillId="0" borderId="26" xfId="0" applyFont="1" applyFill="1" applyBorder="1" applyAlignment="1">
      <alignment horizontal="center" vertical="center"/>
    </xf>
    <xf numFmtId="0" fontId="13" fillId="0" borderId="26" xfId="0" applyFont="1" applyFill="1" applyBorder="1" applyAlignment="1">
      <alignment horizontal="center" vertical="center"/>
    </xf>
    <xf numFmtId="0" fontId="14" fillId="22" borderId="26" xfId="0" applyFont="1" applyFill="1" applyBorder="1" applyAlignment="1">
      <alignment horizontal="center" vertical="center"/>
    </xf>
    <xf numFmtId="16" fontId="8" fillId="0" borderId="26" xfId="0" applyNumberFormat="1" applyFont="1" applyFill="1" applyBorder="1" applyAlignment="1">
      <alignment horizontal="center" vertical="center"/>
    </xf>
    <xf numFmtId="0" fontId="13" fillId="22" borderId="26" xfId="0" applyFont="1" applyFill="1" applyBorder="1" applyAlignment="1">
      <alignment horizontal="center" vertical="center"/>
    </xf>
    <xf numFmtId="16" fontId="8" fillId="22" borderId="26" xfId="0" applyNumberFormat="1" applyFont="1" applyFill="1" applyBorder="1" applyAlignment="1">
      <alignment horizontal="center" vertical="center"/>
    </xf>
    <xf numFmtId="0" fontId="14" fillId="20" borderId="26" xfId="0" applyFont="1" applyFill="1" applyBorder="1" applyAlignment="1">
      <alignment horizontal="center" vertical="center"/>
    </xf>
    <xf numFmtId="0" fontId="52" fillId="22" borderId="26" xfId="0" applyFont="1" applyFill="1" applyBorder="1" applyAlignment="1">
      <alignment horizontal="center" vertical="center"/>
    </xf>
    <xf numFmtId="0" fontId="52" fillId="0" borderId="26" xfId="0" applyFont="1" applyBorder="1" applyAlignment="1">
      <alignment horizontal="center" vertical="center"/>
    </xf>
    <xf numFmtId="0" fontId="52" fillId="0" borderId="26" xfId="0" applyFont="1" applyFill="1" applyBorder="1" applyAlignment="1">
      <alignment horizontal="center" vertical="center"/>
    </xf>
    <xf numFmtId="0" fontId="14" fillId="22" borderId="42" xfId="0" applyFont="1" applyFill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16" fontId="8" fillId="5" borderId="26" xfId="0" applyNumberFormat="1" applyFont="1" applyFill="1" applyBorder="1" applyAlignment="1">
      <alignment horizontal="center" vertical="center"/>
    </xf>
    <xf numFmtId="0" fontId="14" fillId="0" borderId="80" xfId="0" applyFont="1" applyFill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79" xfId="0" applyFont="1" applyBorder="1" applyAlignment="1">
      <alignment horizontal="center" vertical="center"/>
    </xf>
    <xf numFmtId="0" fontId="25" fillId="0" borderId="79" xfId="0" applyFont="1" applyFill="1" applyBorder="1" applyAlignment="1">
      <alignment horizontal="center" vertical="center"/>
    </xf>
    <xf numFmtId="0" fontId="8" fillId="0" borderId="87" xfId="0" applyFont="1" applyBorder="1" applyAlignment="1">
      <alignment horizontal="center" vertical="center"/>
    </xf>
    <xf numFmtId="0" fontId="11" fillId="0" borderId="87" xfId="0" applyFont="1" applyFill="1" applyBorder="1"/>
    <xf numFmtId="0" fontId="11" fillId="0" borderId="87" xfId="0" applyFont="1" applyFill="1" applyBorder="1" applyAlignment="1">
      <alignment horizontal="left"/>
    </xf>
    <xf numFmtId="166" fontId="11" fillId="0" borderId="87" xfId="0" applyNumberFormat="1" applyFont="1" applyFill="1" applyBorder="1"/>
    <xf numFmtId="0" fontId="11" fillId="0" borderId="87" xfId="0" applyFont="1" applyFill="1" applyBorder="1" applyAlignment="1">
      <alignment horizontal="center" vertical="center"/>
    </xf>
    <xf numFmtId="0" fontId="98" fillId="0" borderId="87" xfId="0" applyFont="1" applyBorder="1"/>
    <xf numFmtId="0" fontId="99" fillId="0" borderId="87" xfId="0" applyFont="1" applyFill="1" applyBorder="1"/>
    <xf numFmtId="0" fontId="99" fillId="0" borderId="87" xfId="0" applyFont="1" applyFill="1" applyBorder="1" applyAlignment="1">
      <alignment horizontal="left"/>
    </xf>
    <xf numFmtId="166" fontId="99" fillId="0" borderId="87" xfId="0" applyNumberFormat="1" applyFont="1" applyFill="1" applyBorder="1"/>
    <xf numFmtId="0" fontId="99" fillId="0" borderId="87" xfId="0" applyFont="1" applyFill="1" applyBorder="1" applyAlignment="1">
      <alignment horizontal="center" vertical="center"/>
    </xf>
    <xf numFmtId="0" fontId="94" fillId="0" borderId="89" xfId="0" applyFont="1" applyBorder="1"/>
    <xf numFmtId="0" fontId="8" fillId="0" borderId="89" xfId="0" applyFont="1" applyBorder="1"/>
    <xf numFmtId="0" fontId="8" fillId="0" borderId="89" xfId="0" applyFont="1" applyBorder="1" applyAlignment="1">
      <alignment horizontal="left"/>
    </xf>
    <xf numFmtId="166" fontId="8" fillId="0" borderId="89" xfId="0" applyNumberFormat="1" applyFont="1" applyBorder="1"/>
    <xf numFmtId="15" fontId="94" fillId="0" borderId="89" xfId="0" applyNumberFormat="1" applyFont="1" applyBorder="1"/>
    <xf numFmtId="0" fontId="8" fillId="0" borderId="89" xfId="0" applyFont="1" applyBorder="1" applyAlignment="1">
      <alignment horizontal="center" vertical="center"/>
    </xf>
    <xf numFmtId="0" fontId="94" fillId="0" borderId="89" xfId="0" applyFont="1" applyBorder="1" applyAlignment="1">
      <alignment horizontal="center" vertical="center"/>
    </xf>
    <xf numFmtId="0" fontId="98" fillId="0" borderId="88" xfId="0" applyFont="1" applyBorder="1"/>
    <xf numFmtId="0" fontId="99" fillId="0" borderId="88" xfId="0" applyFont="1" applyFill="1" applyBorder="1"/>
    <xf numFmtId="0" fontId="99" fillId="0" borderId="88" xfId="0" applyFont="1" applyFill="1" applyBorder="1" applyAlignment="1">
      <alignment horizontal="left"/>
    </xf>
    <xf numFmtId="166" fontId="99" fillId="0" borderId="88" xfId="0" applyNumberFormat="1" applyFont="1" applyFill="1" applyBorder="1"/>
    <xf numFmtId="0" fontId="99" fillId="0" borderId="88" xfId="0" applyFont="1" applyFill="1" applyBorder="1" applyAlignment="1">
      <alignment horizontal="center" vertical="center"/>
    </xf>
    <xf numFmtId="0" fontId="68" fillId="0" borderId="87" xfId="0" applyFont="1" applyBorder="1"/>
    <xf numFmtId="0" fontId="100" fillId="0" borderId="87" xfId="0" applyFont="1" applyFill="1" applyBorder="1"/>
    <xf numFmtId="0" fontId="100" fillId="0" borderId="87" xfId="0" applyFont="1" applyFill="1" applyBorder="1" applyAlignment="1">
      <alignment horizontal="left"/>
    </xf>
    <xf numFmtId="166" fontId="100" fillId="0" borderId="87" xfId="0" applyNumberFormat="1" applyFont="1" applyFill="1" applyBorder="1"/>
    <xf numFmtId="0" fontId="100" fillId="0" borderId="0" xfId="0" applyFont="1" applyFill="1" applyBorder="1"/>
    <xf numFmtId="0" fontId="100" fillId="0" borderId="87" xfId="0" applyFont="1" applyFill="1" applyBorder="1" applyAlignment="1">
      <alignment horizontal="center" vertical="center"/>
    </xf>
    <xf numFmtId="0" fontId="101" fillId="0" borderId="87" xfId="0" applyFont="1" applyFill="1" applyBorder="1"/>
    <xf numFmtId="175" fontId="0" fillId="19" borderId="26" xfId="0" applyNumberFormat="1" applyFill="1" applyBorder="1"/>
    <xf numFmtId="0" fontId="3" fillId="19" borderId="26" xfId="0" applyFont="1" applyFill="1" applyBorder="1"/>
    <xf numFmtId="165" fontId="8" fillId="19" borderId="26" xfId="0" applyNumberFormat="1" applyFont="1" applyFill="1" applyBorder="1" applyAlignment="1">
      <alignment horizontal="center" vertical="center"/>
    </xf>
    <xf numFmtId="0" fontId="0" fillId="19" borderId="26" xfId="0" applyFill="1" applyBorder="1" applyAlignment="1">
      <alignment horizontal="left"/>
    </xf>
    <xf numFmtId="0" fontId="8" fillId="0" borderId="90" xfId="0" applyFont="1" applyBorder="1" applyAlignment="1">
      <alignment horizontal="left" vertical="center"/>
    </xf>
    <xf numFmtId="15" fontId="13" fillId="0" borderId="90" xfId="0" applyNumberFormat="1" applyFont="1" applyBorder="1"/>
    <xf numFmtId="0" fontId="8" fillId="0" borderId="90" xfId="0" applyFont="1" applyBorder="1" applyAlignment="1">
      <alignment horizontal="center" vertical="center"/>
    </xf>
    <xf numFmtId="0" fontId="68" fillId="0" borderId="90" xfId="0" applyFont="1" applyBorder="1" applyAlignment="1">
      <alignment horizontal="left" vertical="center"/>
    </xf>
    <xf numFmtId="0" fontId="0" fillId="0" borderId="90" xfId="0" applyBorder="1"/>
    <xf numFmtId="175" fontId="0" fillId="0" borderId="90" xfId="0" applyNumberFormat="1" applyBorder="1"/>
    <xf numFmtId="0" fontId="3" fillId="0" borderId="90" xfId="0" applyFont="1" applyBorder="1"/>
    <xf numFmtId="0" fontId="3" fillId="0" borderId="90" xfId="0" applyFont="1" applyBorder="1" applyAlignment="1">
      <alignment wrapText="1"/>
    </xf>
    <xf numFmtId="165" fontId="8" fillId="0" borderId="90" xfId="0" applyNumberFormat="1" applyFont="1" applyBorder="1" applyAlignment="1">
      <alignment horizontal="center" vertical="center"/>
    </xf>
    <xf numFmtId="4" fontId="0" fillId="0" borderId="90" xfId="0" applyNumberFormat="1" applyBorder="1" applyAlignment="1">
      <alignment horizontal="right" vertical="center" indent="1"/>
    </xf>
    <xf numFmtId="0" fontId="8" fillId="32" borderId="90" xfId="0" applyFont="1" applyFill="1" applyBorder="1" applyAlignment="1">
      <alignment horizontal="left" vertical="center"/>
    </xf>
    <xf numFmtId="0" fontId="77" fillId="32" borderId="87" xfId="0" applyFont="1" applyFill="1" applyBorder="1"/>
    <xf numFmtId="0" fontId="8" fillId="32" borderId="90" xfId="0" applyFont="1" applyFill="1" applyBorder="1" applyAlignment="1">
      <alignment horizontal="center" vertical="center"/>
    </xf>
    <xf numFmtId="0" fontId="102" fillId="0" borderId="0" xfId="0" applyFont="1" applyAlignment="1">
      <alignment horizontal="center" vertical="center" wrapText="1"/>
    </xf>
    <xf numFmtId="0" fontId="98" fillId="0" borderId="90" xfId="0" applyFont="1" applyBorder="1"/>
    <xf numFmtId="0" fontId="99" fillId="0" borderId="90" xfId="0" applyFont="1" applyBorder="1"/>
    <xf numFmtId="0" fontId="99" fillId="0" borderId="90" xfId="0" applyFont="1" applyBorder="1" applyAlignment="1">
      <alignment horizontal="left"/>
    </xf>
    <xf numFmtId="166" fontId="99" fillId="0" borderId="90" xfId="0" applyNumberFormat="1" applyFont="1" applyBorder="1"/>
    <xf numFmtId="15" fontId="98" fillId="0" borderId="90" xfId="0" applyNumberFormat="1" applyFont="1" applyBorder="1"/>
    <xf numFmtId="0" fontId="99" fillId="0" borderId="90" xfId="0" applyFont="1" applyBorder="1" applyAlignment="1">
      <alignment horizontal="center" vertical="center"/>
    </xf>
    <xf numFmtId="0" fontId="98" fillId="35" borderId="90" xfId="0" applyFont="1" applyFill="1" applyBorder="1"/>
    <xf numFmtId="0" fontId="98" fillId="37" borderId="90" xfId="0" applyFont="1" applyFill="1" applyBorder="1"/>
    <xf numFmtId="0" fontId="98" fillId="38" borderId="90" xfId="0" applyFont="1" applyFill="1" applyBorder="1"/>
    <xf numFmtId="0" fontId="98" fillId="39" borderId="90" xfId="0" applyFont="1" applyFill="1" applyBorder="1"/>
    <xf numFmtId="0" fontId="103" fillId="39" borderId="90" xfId="0" applyFont="1" applyFill="1" applyBorder="1"/>
    <xf numFmtId="0" fontId="68" fillId="0" borderId="90" xfId="0" applyFont="1" applyBorder="1"/>
    <xf numFmtId="0" fontId="100" fillId="0" borderId="90" xfId="0" applyFont="1" applyBorder="1"/>
    <xf numFmtId="0" fontId="100" fillId="0" borderId="90" xfId="0" applyFont="1" applyBorder="1" applyAlignment="1">
      <alignment horizontal="left"/>
    </xf>
    <xf numFmtId="166" fontId="100" fillId="0" borderId="90" xfId="0" applyNumberFormat="1" applyFont="1" applyBorder="1"/>
    <xf numFmtId="15" fontId="68" fillId="0" borderId="90" xfId="0" applyNumberFormat="1" applyFont="1" applyBorder="1"/>
    <xf numFmtId="0" fontId="98" fillId="40" borderId="90" xfId="0" applyFont="1" applyFill="1" applyBorder="1"/>
    <xf numFmtId="0" fontId="98" fillId="21" borderId="90" xfId="0" applyFont="1" applyFill="1" applyBorder="1"/>
    <xf numFmtId="0" fontId="77" fillId="32" borderId="90" xfId="0" applyFont="1" applyFill="1" applyBorder="1"/>
    <xf numFmtId="175" fontId="0" fillId="0" borderId="0" xfId="0" applyNumberFormat="1" applyFill="1"/>
    <xf numFmtId="0" fontId="68" fillId="0" borderId="84" xfId="0" applyFont="1" applyBorder="1" applyAlignment="1">
      <alignment horizontal="left" vertical="center"/>
    </xf>
    <xf numFmtId="0" fontId="68" fillId="0" borderId="84" xfId="0" applyFont="1" applyBorder="1" applyAlignment="1">
      <alignment horizontal="center" vertical="center"/>
    </xf>
    <xf numFmtId="0" fontId="104" fillId="0" borderId="0" xfId="0" applyFont="1"/>
    <xf numFmtId="0" fontId="105" fillId="0" borderId="0" xfId="0" applyFont="1" applyFill="1" applyBorder="1"/>
    <xf numFmtId="15" fontId="0" fillId="0" borderId="0" xfId="0" applyNumberFormat="1" applyBorder="1" applyAlignment="1">
      <alignment horizontal="center" vertical="center"/>
    </xf>
    <xf numFmtId="0" fontId="77" fillId="32" borderId="89" xfId="0" applyFont="1" applyFill="1" applyBorder="1"/>
    <xf numFmtId="0" fontId="99" fillId="0" borderId="89" xfId="0" applyFont="1" applyBorder="1"/>
    <xf numFmtId="0" fontId="99" fillId="0" borderId="89" xfId="0" applyFont="1" applyBorder="1" applyAlignment="1">
      <alignment horizontal="left"/>
    </xf>
    <xf numFmtId="166" fontId="99" fillId="0" borderId="89" xfId="0" applyNumberFormat="1" applyFont="1" applyBorder="1"/>
    <xf numFmtId="15" fontId="98" fillId="0" borderId="89" xfId="0" applyNumberFormat="1" applyFont="1" applyBorder="1"/>
    <xf numFmtId="0" fontId="99" fillId="0" borderId="89" xfId="0" applyFont="1" applyBorder="1" applyAlignment="1">
      <alignment horizontal="center" vertical="center"/>
    </xf>
    <xf numFmtId="0" fontId="98" fillId="0" borderId="91" xfId="0" applyFont="1" applyBorder="1"/>
    <xf numFmtId="0" fontId="11" fillId="0" borderId="91" xfId="0" applyFont="1" applyFill="1" applyBorder="1"/>
    <xf numFmtId="0" fontId="11" fillId="0" borderId="91" xfId="0" applyFont="1" applyFill="1" applyBorder="1" applyAlignment="1">
      <alignment horizontal="left"/>
    </xf>
    <xf numFmtId="166" fontId="11" fillId="0" borderId="91" xfId="0" applyNumberFormat="1" applyFont="1" applyFill="1" applyBorder="1"/>
    <xf numFmtId="15" fontId="11" fillId="0" borderId="91" xfId="0" applyNumberFormat="1" applyFont="1" applyFill="1" applyBorder="1"/>
    <xf numFmtId="0" fontId="11" fillId="0" borderId="91" xfId="0" applyFont="1" applyFill="1" applyBorder="1" applyAlignment="1">
      <alignment horizontal="center" vertical="center"/>
    </xf>
    <xf numFmtId="0" fontId="98" fillId="32" borderId="90" xfId="0" applyFont="1" applyFill="1" applyBorder="1"/>
    <xf numFmtId="0" fontId="100" fillId="0" borderId="90" xfId="0" applyFont="1" applyBorder="1" applyAlignment="1">
      <alignment horizontal="center" vertical="center"/>
    </xf>
    <xf numFmtId="0" fontId="96" fillId="37" borderId="90" xfId="0" applyFont="1" applyFill="1" applyBorder="1"/>
    <xf numFmtId="0" fontId="96" fillId="32" borderId="87" xfId="0" applyFont="1" applyFill="1" applyBorder="1"/>
    <xf numFmtId="0" fontId="96" fillId="21" borderId="90" xfId="0" applyFont="1" applyFill="1" applyBorder="1"/>
    <xf numFmtId="0" fontId="95" fillId="21" borderId="90" xfId="0" applyFont="1" applyFill="1" applyBorder="1"/>
    <xf numFmtId="177" fontId="7" fillId="7" borderId="36" xfId="0" applyNumberFormat="1" applyFont="1" applyFill="1" applyBorder="1" applyAlignment="1">
      <alignment horizontal="center" wrapText="1"/>
    </xf>
    <xf numFmtId="177" fontId="3" fillId="0" borderId="26" xfId="0" applyNumberFormat="1" applyFont="1" applyFill="1" applyBorder="1"/>
    <xf numFmtId="177" fontId="76" fillId="0" borderId="26" xfId="0" applyNumberFormat="1" applyFont="1" applyFill="1" applyBorder="1"/>
    <xf numFmtId="177" fontId="3" fillId="20" borderId="26" xfId="0" applyNumberFormat="1" applyFont="1" applyFill="1" applyBorder="1"/>
    <xf numFmtId="177" fontId="3" fillId="0" borderId="26" xfId="0" applyNumberFormat="1" applyFont="1" applyBorder="1"/>
    <xf numFmtId="177" fontId="3" fillId="30" borderId="26" xfId="0" applyNumberFormat="1" applyFont="1" applyFill="1" applyBorder="1"/>
    <xf numFmtId="177" fontId="9" fillId="0" borderId="0" xfId="0" applyNumberFormat="1" applyFont="1"/>
    <xf numFmtId="0" fontId="77" fillId="32" borderId="88" xfId="0" applyFont="1" applyFill="1" applyBorder="1"/>
    <xf numFmtId="165" fontId="8" fillId="0" borderId="90" xfId="0" applyNumberFormat="1" applyFont="1" applyFill="1" applyBorder="1" applyAlignment="1">
      <alignment horizontal="center" vertical="center"/>
    </xf>
    <xf numFmtId="0" fontId="96" fillId="32" borderId="90" xfId="0" applyFont="1" applyFill="1" applyBorder="1"/>
    <xf numFmtId="15" fontId="68" fillId="0" borderId="87" xfId="0" applyNumberFormat="1" applyFont="1" applyBorder="1"/>
    <xf numFmtId="0" fontId="68" fillId="0" borderId="87" xfId="0" applyFont="1" applyBorder="1" applyAlignment="1">
      <alignment horizontal="center" vertical="center"/>
    </xf>
    <xf numFmtId="0" fontId="105" fillId="0" borderId="79" xfId="0" applyFont="1" applyBorder="1"/>
    <xf numFmtId="0" fontId="68" fillId="0" borderId="79" xfId="0" applyFont="1" applyBorder="1" applyAlignment="1">
      <alignment horizontal="left" vertical="center"/>
    </xf>
    <xf numFmtId="17" fontId="68" fillId="0" borderId="79" xfId="0" applyNumberFormat="1" applyFont="1" applyBorder="1" applyAlignment="1">
      <alignment horizontal="left" vertical="center"/>
    </xf>
    <xf numFmtId="15" fontId="104" fillId="0" borderId="26" xfId="0" applyNumberFormat="1" applyFont="1" applyFill="1" applyBorder="1"/>
    <xf numFmtId="0" fontId="68" fillId="0" borderId="79" xfId="0" applyFont="1" applyFill="1" applyBorder="1" applyAlignment="1">
      <alignment horizontal="center" vertical="center"/>
    </xf>
    <xf numFmtId="0" fontId="105" fillId="0" borderId="26" xfId="0" applyFont="1" applyBorder="1"/>
    <xf numFmtId="0" fontId="104" fillId="0" borderId="26" xfId="0" applyFont="1" applyBorder="1" applyAlignment="1">
      <alignment horizontal="center" vertical="center"/>
    </xf>
    <xf numFmtId="0" fontId="95" fillId="32" borderId="90" xfId="0" applyFont="1" applyFill="1" applyBorder="1"/>
    <xf numFmtId="0" fontId="98" fillId="32" borderId="89" xfId="0" applyFont="1" applyFill="1" applyBorder="1"/>
    <xf numFmtId="177" fontId="106" fillId="0" borderId="26" xfId="0" applyNumberFormat="1" applyFont="1" applyBorder="1"/>
    <xf numFmtId="177" fontId="107" fillId="0" borderId="26" xfId="0" applyNumberFormat="1" applyFont="1" applyBorder="1"/>
    <xf numFmtId="0" fontId="8" fillId="0" borderId="90" xfId="0" applyFont="1" applyBorder="1"/>
    <xf numFmtId="0" fontId="8" fillId="0" borderId="90" xfId="0" applyFont="1" applyBorder="1" applyAlignment="1">
      <alignment horizontal="left"/>
    </xf>
    <xf numFmtId="166" fontId="8" fillId="0" borderId="90" xfId="0" applyNumberFormat="1" applyFont="1" applyBorder="1"/>
    <xf numFmtId="0" fontId="2" fillId="0" borderId="0" xfId="5" applyAlignment="1">
      <alignment horizontal="center" vertical="center"/>
    </xf>
    <xf numFmtId="15" fontId="2" fillId="0" borderId="0" xfId="5" applyNumberFormat="1" applyAlignment="1">
      <alignment horizontal="center" vertical="center"/>
    </xf>
    <xf numFmtId="0" fontId="94" fillId="19" borderId="90" xfId="0" applyFont="1" applyFill="1" applyBorder="1"/>
    <xf numFmtId="0" fontId="94" fillId="0" borderId="90" xfId="0" applyFont="1" applyBorder="1" applyAlignment="1">
      <alignment horizontal="center" vertical="center"/>
    </xf>
    <xf numFmtId="0" fontId="98" fillId="28" borderId="90" xfId="0" applyFont="1" applyFill="1" applyBorder="1"/>
    <xf numFmtId="0" fontId="98" fillId="19" borderId="90" xfId="0" applyFont="1" applyFill="1" applyBorder="1"/>
    <xf numFmtId="0" fontId="11" fillId="0" borderId="90" xfId="0" applyFont="1" applyBorder="1"/>
    <xf numFmtId="0" fontId="11" fillId="0" borderId="90" xfId="0" applyFont="1" applyBorder="1" applyAlignment="1">
      <alignment horizontal="left"/>
    </xf>
    <xf numFmtId="166" fontId="11" fillId="0" borderId="90" xfId="0" applyNumberFormat="1" applyFont="1" applyBorder="1"/>
    <xf numFmtId="0" fontId="11" fillId="0" borderId="9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5" fontId="2" fillId="0" borderId="0" xfId="5" applyNumberFormat="1" applyAlignment="1">
      <alignment horizontal="center" vertical="center"/>
    </xf>
    <xf numFmtId="17" fontId="2" fillId="0" borderId="0" xfId="5" applyNumberFormat="1" applyAlignment="1">
      <alignment horizontal="center" vertical="center"/>
    </xf>
    <xf numFmtId="0" fontId="108" fillId="0" borderId="93" xfId="0" applyFont="1" applyBorder="1" applyAlignment="1">
      <alignment horizontal="center" vertical="center"/>
    </xf>
    <xf numFmtId="0" fontId="11" fillId="0" borderId="93" xfId="0" applyFont="1" applyBorder="1"/>
    <xf numFmtId="0" fontId="11" fillId="0" borderId="93" xfId="0" applyFont="1" applyBorder="1" applyAlignment="1">
      <alignment horizontal="left"/>
    </xf>
    <xf numFmtId="166" fontId="11" fillId="0" borderId="93" xfId="0" applyNumberFormat="1" applyFont="1" applyBorder="1"/>
    <xf numFmtId="0" fontId="108" fillId="0" borderId="0" xfId="0" applyFont="1" applyAlignment="1">
      <alignment horizontal="center" vertical="center"/>
    </xf>
    <xf numFmtId="15" fontId="108" fillId="0" borderId="0" xfId="0" applyNumberFormat="1" applyFont="1" applyAlignment="1">
      <alignment horizontal="center" vertical="center"/>
    </xf>
    <xf numFmtId="17" fontId="108" fillId="0" borderId="0" xfId="0" applyNumberFormat="1" applyFont="1" applyAlignment="1">
      <alignment horizontal="center" vertical="center"/>
    </xf>
    <xf numFmtId="0" fontId="108" fillId="41" borderId="0" xfId="0" applyFont="1" applyFill="1" applyAlignment="1">
      <alignment horizontal="center" vertical="center"/>
    </xf>
    <xf numFmtId="0" fontId="77" fillId="0" borderId="0" xfId="0" applyFont="1" applyBorder="1" applyAlignment="1">
      <alignment horizontal="left" vertical="center"/>
    </xf>
    <xf numFmtId="0" fontId="110" fillId="0" borderId="3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16" fontId="8" fillId="21" borderId="26" xfId="0" applyNumberFormat="1" applyFont="1" applyFill="1" applyBorder="1" applyAlignment="1">
      <alignment horizontal="left" vertical="center"/>
    </xf>
    <xf numFmtId="16" fontId="8" fillId="0" borderId="26" xfId="0" applyNumberFormat="1" applyFont="1" applyFill="1" applyBorder="1" applyAlignment="1">
      <alignment horizontal="left" vertical="center" wrapText="1"/>
    </xf>
    <xf numFmtId="0" fontId="8" fillId="22" borderId="26" xfId="0" applyFont="1" applyFill="1" applyBorder="1" applyAlignment="1">
      <alignment horizontal="left" vertical="center"/>
    </xf>
    <xf numFmtId="16" fontId="8" fillId="22" borderId="26" xfId="0" applyNumberFormat="1" applyFont="1" applyFill="1" applyBorder="1" applyAlignment="1">
      <alignment horizontal="left" vertical="center"/>
    </xf>
    <xf numFmtId="0" fontId="8" fillId="20" borderId="26" xfId="0" applyFont="1" applyFill="1" applyBorder="1" applyAlignment="1">
      <alignment horizontal="left" vertical="center"/>
    </xf>
    <xf numFmtId="0" fontId="33" fillId="22" borderId="26" xfId="0" applyFont="1" applyFill="1" applyBorder="1" applyAlignment="1">
      <alignment horizontal="left" vertical="center"/>
    </xf>
    <xf numFmtId="0" fontId="33" fillId="0" borderId="26" xfId="0" applyFont="1" applyBorder="1" applyAlignment="1">
      <alignment horizontal="left" vertical="center"/>
    </xf>
    <xf numFmtId="16" fontId="33" fillId="22" borderId="26" xfId="0" applyNumberFormat="1" applyFont="1" applyFill="1" applyBorder="1" applyAlignment="1">
      <alignment horizontal="left" vertical="center"/>
    </xf>
    <xf numFmtId="16" fontId="33" fillId="0" borderId="26" xfId="0" applyNumberFormat="1" applyFont="1" applyFill="1" applyBorder="1" applyAlignment="1">
      <alignment horizontal="left" vertical="center"/>
    </xf>
    <xf numFmtId="0" fontId="33" fillId="0" borderId="26" xfId="0" applyFont="1" applyFill="1" applyBorder="1" applyAlignment="1">
      <alignment horizontal="left" vertical="center"/>
    </xf>
    <xf numFmtId="0" fontId="8" fillId="2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16" fontId="8" fillId="5" borderId="26" xfId="0" applyNumberFormat="1" applyFont="1" applyFill="1" applyBorder="1" applyAlignment="1">
      <alignment horizontal="left" vertical="center"/>
    </xf>
    <xf numFmtId="0" fontId="8" fillId="0" borderId="80" xfId="0" applyFont="1" applyFill="1" applyBorder="1" applyAlignment="1">
      <alignment horizontal="left" vertical="center"/>
    </xf>
    <xf numFmtId="0" fontId="8" fillId="0" borderId="42" xfId="0" applyFont="1" applyBorder="1" applyAlignment="1">
      <alignment horizontal="left" vertical="center"/>
    </xf>
    <xf numFmtId="0" fontId="8" fillId="0" borderId="43" xfId="0" applyFont="1" applyBorder="1" applyAlignment="1">
      <alignment horizontal="left" vertical="center"/>
    </xf>
    <xf numFmtId="0" fontId="68" fillId="0" borderId="26" xfId="0" applyFont="1" applyBorder="1" applyAlignment="1">
      <alignment horizontal="left" vertical="center"/>
    </xf>
    <xf numFmtId="0" fontId="68" fillId="0" borderId="79" xfId="0" applyFont="1" applyFill="1" applyBorder="1" applyAlignment="1">
      <alignment horizontal="left" vertical="center"/>
    </xf>
    <xf numFmtId="0" fontId="8" fillId="0" borderId="84" xfId="0" applyFont="1" applyFill="1" applyBorder="1" applyAlignment="1">
      <alignment horizontal="left" vertical="center"/>
    </xf>
    <xf numFmtId="0" fontId="94" fillId="0" borderId="87" xfId="0" applyFont="1" applyBorder="1" applyAlignment="1">
      <alignment horizontal="left" vertical="center"/>
    </xf>
    <xf numFmtId="0" fontId="95" fillId="0" borderId="87" xfId="0" applyFont="1" applyBorder="1" applyAlignment="1">
      <alignment horizontal="left" vertical="center"/>
    </xf>
    <xf numFmtId="0" fontId="94" fillId="0" borderId="90" xfId="0" applyFont="1" applyBorder="1" applyAlignment="1">
      <alignment horizontal="left" vertical="center"/>
    </xf>
    <xf numFmtId="0" fontId="68" fillId="0" borderId="87" xfId="0" applyFont="1" applyBorder="1" applyAlignment="1">
      <alignment horizontal="left" vertical="center"/>
    </xf>
    <xf numFmtId="0" fontId="94" fillId="0" borderId="89" xfId="0" applyFont="1" applyBorder="1" applyAlignment="1">
      <alignment horizontal="left" vertical="center"/>
    </xf>
    <xf numFmtId="0" fontId="98" fillId="0" borderId="88" xfId="0" applyFont="1" applyBorder="1" applyAlignment="1">
      <alignment horizontal="left" vertical="center"/>
    </xf>
    <xf numFmtId="0" fontId="98" fillId="0" borderId="87" xfId="0" applyFont="1" applyBorder="1" applyAlignment="1">
      <alignment horizontal="left" vertical="center"/>
    </xf>
    <xf numFmtId="0" fontId="98" fillId="0" borderId="90" xfId="0" applyFont="1" applyBorder="1" applyAlignment="1">
      <alignment horizontal="left" vertical="center"/>
    </xf>
    <xf numFmtId="0" fontId="77" fillId="0" borderId="0" xfId="5" applyFont="1" applyAlignment="1">
      <alignment horizontal="left" vertical="center"/>
    </xf>
    <xf numFmtId="0" fontId="98" fillId="0" borderId="89" xfId="0" applyFont="1" applyBorder="1" applyAlignment="1">
      <alignment horizontal="left" vertical="center"/>
    </xf>
    <xf numFmtId="0" fontId="98" fillId="0" borderId="91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17" fontId="8" fillId="0" borderId="26" xfId="0" applyNumberFormat="1" applyFont="1" applyBorder="1" applyAlignment="1">
      <alignment horizontal="left" vertical="center"/>
    </xf>
    <xf numFmtId="15" fontId="8" fillId="0" borderId="26" xfId="0" applyNumberFormat="1" applyFont="1" applyFill="1" applyBorder="1" applyAlignment="1">
      <alignment horizontal="left" vertical="center"/>
    </xf>
    <xf numFmtId="0" fontId="88" fillId="0" borderId="26" xfId="0" applyFont="1" applyBorder="1" applyAlignment="1">
      <alignment horizontal="left" vertical="center"/>
    </xf>
    <xf numFmtId="0" fontId="88" fillId="0" borderId="80" xfId="0" applyFont="1" applyBorder="1" applyAlignment="1">
      <alignment horizontal="left" vertical="center"/>
    </xf>
    <xf numFmtId="0" fontId="88" fillId="0" borderId="87" xfId="0" applyFont="1" applyBorder="1" applyAlignment="1">
      <alignment horizontal="left" vertical="center"/>
    </xf>
    <xf numFmtId="0" fontId="88" fillId="0" borderId="85" xfId="0" applyFont="1" applyBorder="1" applyAlignment="1">
      <alignment horizontal="left" vertical="center"/>
    </xf>
    <xf numFmtId="166" fontId="8" fillId="0" borderId="26" xfId="0" applyNumberFormat="1" applyFont="1" applyFill="1" applyBorder="1" applyAlignment="1">
      <alignment horizontal="left" vertical="center"/>
    </xf>
    <xf numFmtId="16" fontId="8" fillId="0" borderId="26" xfId="0" applyNumberFormat="1" applyFont="1" applyBorder="1" applyAlignment="1">
      <alignment horizontal="left" vertical="center"/>
    </xf>
    <xf numFmtId="0" fontId="97" fillId="22" borderId="26" xfId="0" applyFont="1" applyFill="1" applyBorder="1" applyAlignment="1">
      <alignment horizontal="left" vertical="center"/>
    </xf>
    <xf numFmtId="16" fontId="77" fillId="0" borderId="26" xfId="0" applyNumberFormat="1" applyFont="1" applyFill="1" applyBorder="1" applyAlignment="1">
      <alignment horizontal="left" vertical="center"/>
    </xf>
    <xf numFmtId="16" fontId="8" fillId="22" borderId="42" xfId="0" applyNumberFormat="1" applyFont="1" applyFill="1" applyBorder="1" applyAlignment="1">
      <alignment horizontal="left" vertical="center"/>
    </xf>
    <xf numFmtId="16" fontId="8" fillId="0" borderId="43" xfId="0" applyNumberFormat="1" applyFont="1" applyFill="1" applyBorder="1" applyAlignment="1">
      <alignment horizontal="left" vertical="center"/>
    </xf>
    <xf numFmtId="16" fontId="8" fillId="0" borderId="42" xfId="0" applyNumberFormat="1" applyFont="1" applyFill="1" applyBorder="1" applyAlignment="1">
      <alignment horizontal="left" vertical="center"/>
    </xf>
    <xf numFmtId="15" fontId="8" fillId="0" borderId="80" xfId="0" applyNumberFormat="1" applyFont="1" applyFill="1" applyBorder="1" applyAlignment="1">
      <alignment horizontal="left" vertical="center"/>
    </xf>
    <xf numFmtId="0" fontId="88" fillId="0" borderId="84" xfId="0" applyFont="1" applyBorder="1" applyAlignment="1">
      <alignment horizontal="left" vertical="center"/>
    </xf>
    <xf numFmtId="0" fontId="88" fillId="0" borderId="69" xfId="0" applyFont="1" applyBorder="1" applyAlignment="1">
      <alignment horizontal="left" vertical="center"/>
    </xf>
    <xf numFmtId="0" fontId="88" fillId="0" borderId="62" xfId="0" applyFont="1" applyBorder="1" applyAlignment="1">
      <alignment horizontal="left" vertical="center"/>
    </xf>
    <xf numFmtId="0" fontId="88" fillId="0" borderId="26" xfId="0" applyFont="1" applyFill="1" applyBorder="1" applyAlignment="1">
      <alignment horizontal="left" vertical="center"/>
    </xf>
    <xf numFmtId="0" fontId="88" fillId="0" borderId="76" xfId="0" applyFont="1" applyBorder="1" applyAlignment="1">
      <alignment horizontal="left" vertical="center"/>
    </xf>
    <xf numFmtId="0" fontId="88" fillId="0" borderId="70" xfId="0" applyFont="1" applyBorder="1" applyAlignment="1">
      <alignment horizontal="left" vertical="center"/>
    </xf>
    <xf numFmtId="0" fontId="88" fillId="0" borderId="74" xfId="0" applyFont="1" applyBorder="1" applyAlignment="1">
      <alignment horizontal="left" vertical="center"/>
    </xf>
    <xf numFmtId="0" fontId="88" fillId="0" borderId="79" xfId="0" applyFont="1" applyBorder="1" applyAlignment="1">
      <alignment horizontal="left" vertical="center"/>
    </xf>
    <xf numFmtId="0" fontId="88" fillId="0" borderId="67" xfId="0" applyFont="1" applyBorder="1" applyAlignment="1">
      <alignment horizontal="left" vertical="center"/>
    </xf>
    <xf numFmtId="0" fontId="88" fillId="0" borderId="73" xfId="0" applyFont="1" applyBorder="1" applyAlignment="1">
      <alignment horizontal="left" vertical="center"/>
    </xf>
    <xf numFmtId="0" fontId="88" fillId="0" borderId="72" xfId="0" applyFont="1" applyBorder="1" applyAlignment="1">
      <alignment horizontal="left" vertical="center"/>
    </xf>
    <xf numFmtId="0" fontId="88" fillId="0" borderId="75" xfId="0" applyFont="1" applyBorder="1" applyAlignment="1">
      <alignment horizontal="left" vertical="center"/>
    </xf>
    <xf numFmtId="0" fontId="88" fillId="0" borderId="77" xfId="0" applyFont="1" applyBorder="1" applyAlignment="1">
      <alignment horizontal="left" vertical="center"/>
    </xf>
    <xf numFmtId="0" fontId="88" fillId="0" borderId="78" xfId="0" applyFont="1" applyBorder="1" applyAlignment="1">
      <alignment horizontal="left" vertical="center"/>
    </xf>
    <xf numFmtId="0" fontId="88" fillId="0" borderId="81" xfId="0" applyFont="1" applyBorder="1" applyAlignment="1">
      <alignment horizontal="left" vertical="center"/>
    </xf>
    <xf numFmtId="0" fontId="88" fillId="0" borderId="86" xfId="0" applyFont="1" applyBorder="1" applyAlignment="1">
      <alignment horizontal="left" vertical="center"/>
    </xf>
    <xf numFmtId="15" fontId="8" fillId="0" borderId="84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77" fillId="0" borderId="87" xfId="0" applyFont="1" applyBorder="1" applyAlignment="1">
      <alignment horizontal="left" vertical="center"/>
    </xf>
    <xf numFmtId="0" fontId="97" fillId="0" borderId="87" xfId="0" applyFont="1" applyBorder="1" applyAlignment="1">
      <alignment horizontal="left" vertical="center"/>
    </xf>
    <xf numFmtId="0" fontId="97" fillId="0" borderId="0" xfId="0" applyFont="1" applyAlignment="1">
      <alignment horizontal="left" vertical="center"/>
    </xf>
    <xf numFmtId="0" fontId="0" fillId="0" borderId="94" xfId="0" applyBorder="1"/>
    <xf numFmtId="175" fontId="0" fillId="0" borderId="94" xfId="0" applyNumberFormat="1" applyBorder="1"/>
    <xf numFmtId="0" fontId="3" fillId="0" borderId="94" xfId="0" applyFont="1" applyBorder="1"/>
    <xf numFmtId="165" fontId="8" fillId="0" borderId="94" xfId="0" applyNumberFormat="1" applyFont="1" applyBorder="1" applyAlignment="1">
      <alignment horizontal="center" vertical="center"/>
    </xf>
    <xf numFmtId="4" fontId="0" fillId="0" borderId="94" xfId="0" applyNumberFormat="1" applyBorder="1" applyAlignment="1">
      <alignment horizontal="right" vertical="center" indent="1"/>
    </xf>
    <xf numFmtId="0" fontId="98" fillId="0" borderId="90" xfId="0" applyFont="1" applyFill="1" applyBorder="1"/>
    <xf numFmtId="0" fontId="108" fillId="0" borderId="0" xfId="5" applyFont="1" applyAlignment="1">
      <alignment horizontal="center" vertical="center"/>
    </xf>
    <xf numFmtId="15" fontId="108" fillId="0" borderId="0" xfId="5" applyNumberFormat="1" applyFont="1" applyAlignment="1">
      <alignment horizontal="center" vertical="center"/>
    </xf>
    <xf numFmtId="0" fontId="0" fillId="0" borderId="90" xfId="0" applyBorder="1" applyAlignment="1">
      <alignment wrapText="1"/>
    </xf>
    <xf numFmtId="0" fontId="94" fillId="0" borderId="87" xfId="0" applyFont="1" applyFill="1" applyBorder="1"/>
    <xf numFmtId="0" fontId="112" fillId="0" borderId="90" xfId="0" applyFont="1" applyBorder="1" applyAlignment="1">
      <alignment horizontal="center"/>
    </xf>
    <xf numFmtId="0" fontId="36" fillId="0" borderId="94" xfId="0" applyFont="1" applyBorder="1"/>
    <xf numFmtId="15" fontId="100" fillId="0" borderId="87" xfId="0" applyNumberFormat="1" applyFont="1" applyFill="1" applyBorder="1"/>
    <xf numFmtId="0" fontId="109" fillId="0" borderId="0" xfId="0" applyFont="1" applyAlignment="1">
      <alignment horizontal="center" vertical="center"/>
    </xf>
    <xf numFmtId="0" fontId="113" fillId="0" borderId="0" xfId="0" applyFont="1" applyAlignment="1">
      <alignment horizontal="center" vertical="center"/>
    </xf>
    <xf numFmtId="49" fontId="114" fillId="0" borderId="3" xfId="0" applyNumberFormat="1" applyFont="1" applyFill="1" applyBorder="1" applyAlignment="1" applyProtection="1">
      <alignment horizontal="center" vertical="center"/>
      <protection locked="0"/>
    </xf>
    <xf numFmtId="49" fontId="115" fillId="0" borderId="26" xfId="0" applyNumberFormat="1" applyFont="1" applyBorder="1" applyAlignment="1">
      <alignment horizontal="center" vertical="center"/>
    </xf>
    <xf numFmtId="49" fontId="94" fillId="0" borderId="26" xfId="0" applyNumberFormat="1" applyFont="1" applyFill="1" applyBorder="1" applyAlignment="1">
      <alignment horizontal="center" vertical="center"/>
    </xf>
    <xf numFmtId="49" fontId="116" fillId="0" borderId="26" xfId="0" applyNumberFormat="1" applyFont="1" applyFill="1" applyBorder="1" applyAlignment="1">
      <alignment horizontal="center" vertical="center"/>
    </xf>
    <xf numFmtId="49" fontId="94" fillId="21" borderId="26" xfId="0" applyNumberFormat="1" applyFont="1" applyFill="1" applyBorder="1" applyAlignment="1">
      <alignment horizontal="center" vertical="center"/>
    </xf>
    <xf numFmtId="49" fontId="91" fillId="0" borderId="26" xfId="0" applyNumberFormat="1" applyFont="1" applyFill="1" applyBorder="1" applyAlignment="1">
      <alignment horizontal="center" vertical="center"/>
    </xf>
    <xf numFmtId="49" fontId="117" fillId="0" borderId="26" xfId="0" applyNumberFormat="1" applyFont="1" applyFill="1" applyBorder="1" applyAlignment="1">
      <alignment horizontal="center" vertical="center"/>
    </xf>
    <xf numFmtId="49" fontId="115" fillId="22" borderId="26" xfId="0" applyNumberFormat="1" applyFont="1" applyFill="1" applyBorder="1" applyAlignment="1">
      <alignment horizontal="center" vertical="center"/>
    </xf>
    <xf numFmtId="49" fontId="117" fillId="0" borderId="26" xfId="0" applyNumberFormat="1" applyFont="1" applyBorder="1" applyAlignment="1">
      <alignment horizontal="center" vertical="center"/>
    </xf>
    <xf numFmtId="49" fontId="115" fillId="0" borderId="26" xfId="0" applyNumberFormat="1" applyFont="1" applyFill="1" applyBorder="1" applyAlignment="1">
      <alignment horizontal="center" vertical="center"/>
    </xf>
    <xf numFmtId="49" fontId="94" fillId="22" borderId="26" xfId="0" applyNumberFormat="1" applyFont="1" applyFill="1" applyBorder="1" applyAlignment="1">
      <alignment horizontal="center" vertical="center"/>
    </xf>
    <xf numFmtId="49" fontId="115" fillId="20" borderId="26" xfId="0" applyNumberFormat="1" applyFont="1" applyFill="1" applyBorder="1" applyAlignment="1">
      <alignment horizontal="center" vertical="center"/>
    </xf>
    <xf numFmtId="49" fontId="118" fillId="22" borderId="26" xfId="0" applyNumberFormat="1" applyFont="1" applyFill="1" applyBorder="1" applyAlignment="1">
      <alignment horizontal="center" vertical="center"/>
    </xf>
    <xf numFmtId="49" fontId="118" fillId="0" borderId="26" xfId="0" applyNumberFormat="1" applyFont="1" applyBorder="1" applyAlignment="1">
      <alignment horizontal="center" vertical="center"/>
    </xf>
    <xf numFmtId="49" fontId="119" fillId="22" borderId="26" xfId="0" applyNumberFormat="1" applyFont="1" applyFill="1" applyBorder="1" applyAlignment="1">
      <alignment horizontal="center" vertical="center"/>
    </xf>
    <xf numFmtId="49" fontId="119" fillId="0" borderId="26" xfId="0" applyNumberFormat="1" applyFont="1" applyFill="1" applyBorder="1" applyAlignment="1">
      <alignment horizontal="center" vertical="center"/>
    </xf>
    <xf numFmtId="49" fontId="118" fillId="0" borderId="26" xfId="0" applyNumberFormat="1" applyFont="1" applyFill="1" applyBorder="1" applyAlignment="1">
      <alignment horizontal="center" vertical="center"/>
    </xf>
    <xf numFmtId="49" fontId="115" fillId="22" borderId="42" xfId="0" applyNumberFormat="1" applyFont="1" applyFill="1" applyBorder="1" applyAlignment="1">
      <alignment horizontal="center" vertical="center"/>
    </xf>
    <xf numFmtId="49" fontId="115" fillId="0" borderId="43" xfId="0" applyNumberFormat="1" applyFont="1" applyBorder="1" applyAlignment="1">
      <alignment horizontal="center" vertical="center"/>
    </xf>
    <xf numFmtId="49" fontId="115" fillId="0" borderId="42" xfId="0" applyNumberFormat="1" applyFont="1" applyBorder="1" applyAlignment="1">
      <alignment horizontal="center" vertical="center"/>
    </xf>
    <xf numFmtId="0" fontId="120" fillId="0" borderId="26" xfId="0" applyFont="1" applyBorder="1" applyAlignment="1">
      <alignment horizontal="center" vertical="center"/>
    </xf>
    <xf numFmtId="49" fontId="91" fillId="5" borderId="26" xfId="0" applyNumberFormat="1" applyFont="1" applyFill="1" applyBorder="1" applyAlignment="1">
      <alignment horizontal="center" vertical="center"/>
    </xf>
    <xf numFmtId="49" fontId="94" fillId="5" borderId="26" xfId="0" applyNumberFormat="1" applyFont="1" applyFill="1" applyBorder="1" applyAlignment="1">
      <alignment horizontal="center" vertical="center"/>
    </xf>
    <xf numFmtId="0" fontId="115" fillId="0" borderId="26" xfId="0" applyFont="1" applyBorder="1" applyAlignment="1">
      <alignment horizontal="center" vertical="center"/>
    </xf>
    <xf numFmtId="0" fontId="115" fillId="0" borderId="80" xfId="0" applyFont="1" applyFill="1" applyBorder="1" applyAlignment="1">
      <alignment horizontal="center" vertical="center"/>
    </xf>
    <xf numFmtId="0" fontId="112" fillId="0" borderId="79" xfId="0" applyFont="1" applyBorder="1" applyAlignment="1">
      <alignment horizontal="center" vertical="center"/>
    </xf>
    <xf numFmtId="0" fontId="112" fillId="0" borderId="67" xfId="0" applyFont="1" applyBorder="1" applyAlignment="1">
      <alignment horizontal="center" vertical="center"/>
    </xf>
    <xf numFmtId="49" fontId="115" fillId="0" borderId="79" xfId="0" applyNumberFormat="1" applyFont="1" applyBorder="1" applyAlignment="1">
      <alignment horizontal="center" vertical="center"/>
    </xf>
    <xf numFmtId="0" fontId="94" fillId="0" borderId="79" xfId="0" applyFont="1" applyBorder="1" applyAlignment="1">
      <alignment horizontal="center" vertical="center"/>
    </xf>
    <xf numFmtId="0" fontId="91" fillId="0" borderId="79" xfId="0" applyFont="1" applyBorder="1" applyAlignment="1">
      <alignment horizontal="center" vertical="center"/>
    </xf>
    <xf numFmtId="3" fontId="94" fillId="0" borderId="79" xfId="0" applyNumberFormat="1" applyFont="1" applyBorder="1" applyAlignment="1">
      <alignment horizontal="center" vertical="center"/>
    </xf>
    <xf numFmtId="0" fontId="112" fillId="0" borderId="84" xfId="0" applyFont="1" applyBorder="1" applyAlignment="1">
      <alignment horizontal="center" vertical="center"/>
    </xf>
    <xf numFmtId="0" fontId="115" fillId="0" borderId="26" xfId="0" applyFont="1" applyFill="1" applyBorder="1" applyAlignment="1">
      <alignment horizontal="center" vertical="center"/>
    </xf>
    <xf numFmtId="0" fontId="94" fillId="0" borderId="82" xfId="0" applyFont="1" applyBorder="1" applyAlignment="1">
      <alignment horizontal="center" vertical="center"/>
    </xf>
    <xf numFmtId="3" fontId="94" fillId="0" borderId="82" xfId="0" applyNumberFormat="1" applyFont="1" applyBorder="1" applyAlignment="1">
      <alignment horizontal="center" vertical="center"/>
    </xf>
    <xf numFmtId="0" fontId="112" fillId="0" borderId="86" xfId="0" applyFont="1" applyBorder="1" applyAlignment="1">
      <alignment horizontal="center" vertical="center"/>
    </xf>
    <xf numFmtId="0" fontId="94" fillId="0" borderId="84" xfId="0" applyFont="1" applyBorder="1" applyAlignment="1">
      <alignment horizontal="center" vertical="center"/>
    </xf>
    <xf numFmtId="3" fontId="94" fillId="0" borderId="84" xfId="0" applyNumberFormat="1" applyFont="1" applyBorder="1" applyAlignment="1">
      <alignment horizontal="center" vertical="center"/>
    </xf>
    <xf numFmtId="0" fontId="119" fillId="24" borderId="87" xfId="0" applyFont="1" applyFill="1" applyBorder="1" applyAlignment="1">
      <alignment horizontal="center" vertical="center"/>
    </xf>
    <xf numFmtId="0" fontId="119" fillId="33" borderId="87" xfId="0" applyFont="1" applyFill="1" applyBorder="1" applyAlignment="1">
      <alignment horizontal="center" vertical="center"/>
    </xf>
    <xf numFmtId="0" fontId="119" fillId="34" borderId="87" xfId="0" applyFont="1" applyFill="1" applyBorder="1" applyAlignment="1">
      <alignment horizontal="center" vertical="center"/>
    </xf>
    <xf numFmtId="0" fontId="119" fillId="35" borderId="87" xfId="0" applyFont="1" applyFill="1" applyBorder="1" applyAlignment="1">
      <alignment horizontal="center" vertical="center"/>
    </xf>
    <xf numFmtId="0" fontId="119" fillId="36" borderId="87" xfId="0" applyFont="1" applyFill="1" applyBorder="1" applyAlignment="1">
      <alignment horizontal="center" vertical="center"/>
    </xf>
    <xf numFmtId="0" fontId="119" fillId="39" borderId="90" xfId="0" applyFont="1" applyFill="1" applyBorder="1" applyAlignment="1">
      <alignment horizontal="center" vertical="center"/>
    </xf>
    <xf numFmtId="3" fontId="119" fillId="35" borderId="89" xfId="0" applyNumberFormat="1" applyFont="1" applyFill="1" applyBorder="1" applyAlignment="1">
      <alignment horizontal="center" vertical="center"/>
    </xf>
    <xf numFmtId="0" fontId="119" fillId="40" borderId="90" xfId="0" applyFont="1" applyFill="1" applyBorder="1" applyAlignment="1">
      <alignment horizontal="center" vertical="center"/>
    </xf>
    <xf numFmtId="0" fontId="94" fillId="21" borderId="90" xfId="0" applyFont="1" applyFill="1" applyBorder="1" applyAlignment="1">
      <alignment horizontal="center" vertical="center"/>
    </xf>
    <xf numFmtId="0" fontId="94" fillId="0" borderId="88" xfId="0" applyFont="1" applyBorder="1" applyAlignment="1">
      <alignment horizontal="center" vertical="center"/>
    </xf>
    <xf numFmtId="0" fontId="119" fillId="37" borderId="90" xfId="0" applyFont="1" applyFill="1" applyBorder="1" applyAlignment="1">
      <alignment horizontal="center" vertical="center"/>
    </xf>
    <xf numFmtId="0" fontId="94" fillId="39" borderId="90" xfId="0" applyFont="1" applyFill="1" applyBorder="1" applyAlignment="1">
      <alignment horizontal="center" vertical="center"/>
    </xf>
    <xf numFmtId="0" fontId="94" fillId="38" borderId="90" xfId="0" applyFont="1" applyFill="1" applyBorder="1" applyAlignment="1">
      <alignment horizontal="center" vertical="center"/>
    </xf>
    <xf numFmtId="3" fontId="94" fillId="35" borderId="89" xfId="0" applyNumberFormat="1" applyFont="1" applyFill="1" applyBorder="1" applyAlignment="1">
      <alignment horizontal="center" vertical="center"/>
    </xf>
    <xf numFmtId="0" fontId="94" fillId="37" borderId="90" xfId="0" applyFont="1" applyFill="1" applyBorder="1" applyAlignment="1">
      <alignment horizontal="center" vertical="center"/>
    </xf>
    <xf numFmtId="0" fontId="94" fillId="0" borderId="91" xfId="0" applyFont="1" applyBorder="1" applyAlignment="1">
      <alignment horizontal="center" vertical="center"/>
    </xf>
    <xf numFmtId="0" fontId="121" fillId="37" borderId="90" xfId="0" applyFont="1" applyFill="1" applyBorder="1" applyAlignment="1">
      <alignment horizontal="center" vertical="center"/>
    </xf>
    <xf numFmtId="0" fontId="94" fillId="40" borderId="90" xfId="0" applyFont="1" applyFill="1" applyBorder="1" applyAlignment="1">
      <alignment horizontal="center" vertical="center"/>
    </xf>
    <xf numFmtId="0" fontId="94" fillId="0" borderId="90" xfId="0" applyFont="1" applyBorder="1" applyAlignment="1">
      <alignment horizontal="center" vertical="center" wrapText="1"/>
    </xf>
    <xf numFmtId="0" fontId="119" fillId="21" borderId="90" xfId="0" applyFont="1" applyFill="1" applyBorder="1" applyAlignment="1">
      <alignment horizontal="center" vertical="center"/>
    </xf>
    <xf numFmtId="0" fontId="113" fillId="0" borderId="0" xfId="0" applyFont="1" applyFill="1" applyBorder="1" applyAlignment="1">
      <alignment horizontal="center" vertical="center"/>
    </xf>
    <xf numFmtId="0" fontId="94" fillId="0" borderId="0" xfId="0" applyFont="1" applyAlignment="1">
      <alignment horizontal="left" vertical="center"/>
    </xf>
    <xf numFmtId="0" fontId="94" fillId="0" borderId="0" xfId="0" applyFont="1" applyFill="1" applyBorder="1" applyAlignment="1">
      <alignment horizontal="left" vertical="center"/>
    </xf>
    <xf numFmtId="0" fontId="108" fillId="0" borderId="0" xfId="0" applyFont="1" applyAlignment="1">
      <alignment horizontal="left" vertical="center"/>
    </xf>
    <xf numFmtId="0" fontId="98" fillId="0" borderId="90" xfId="0" applyFont="1" applyBorder="1" applyAlignment="1">
      <alignment horizontal="left"/>
    </xf>
    <xf numFmtId="0" fontId="2" fillId="0" borderId="0" xfId="5" applyAlignment="1">
      <alignment horizontal="left" vertical="center"/>
    </xf>
    <xf numFmtId="0" fontId="108" fillId="0" borderId="93" xfId="0" applyFont="1" applyBorder="1" applyAlignment="1">
      <alignment horizontal="left" vertical="center"/>
    </xf>
    <xf numFmtId="0" fontId="113" fillId="0" borderId="1" xfId="0" applyFont="1" applyBorder="1" applyAlignment="1">
      <alignment horizontal="left" vertical="center"/>
    </xf>
    <xf numFmtId="0" fontId="114" fillId="0" borderId="3" xfId="0" applyFont="1" applyFill="1" applyBorder="1" applyAlignment="1" applyProtection="1">
      <alignment horizontal="left" vertical="center"/>
      <protection locked="0"/>
    </xf>
    <xf numFmtId="0" fontId="117" fillId="0" borderId="26" xfId="0" applyFont="1" applyBorder="1" applyAlignment="1">
      <alignment horizontal="left"/>
    </xf>
    <xf numFmtId="166" fontId="117" fillId="0" borderId="26" xfId="0" applyNumberFormat="1" applyFont="1" applyFill="1" applyBorder="1" applyAlignment="1">
      <alignment horizontal="left"/>
    </xf>
    <xf numFmtId="16" fontId="91" fillId="0" borderId="26" xfId="0" applyNumberFormat="1" applyFont="1" applyFill="1" applyBorder="1" applyAlignment="1">
      <alignment horizontal="left"/>
    </xf>
    <xf numFmtId="16" fontId="116" fillId="0" borderId="26" xfId="0" applyNumberFormat="1" applyFont="1" applyFill="1" applyBorder="1" applyAlignment="1">
      <alignment horizontal="left"/>
    </xf>
    <xf numFmtId="16" fontId="94" fillId="0" borderId="26" xfId="0" applyNumberFormat="1" applyFont="1" applyFill="1" applyBorder="1" applyAlignment="1">
      <alignment horizontal="left"/>
    </xf>
    <xf numFmtId="0" fontId="91" fillId="0" borderId="26" xfId="0" applyFont="1" applyBorder="1" applyAlignment="1">
      <alignment horizontal="left"/>
    </xf>
    <xf numFmtId="16" fontId="115" fillId="0" borderId="26" xfId="0" applyNumberFormat="1" applyFont="1" applyFill="1" applyBorder="1" applyAlignment="1">
      <alignment horizontal="left"/>
    </xf>
    <xf numFmtId="0" fontId="116" fillId="0" borderId="26" xfId="0" applyFont="1" applyBorder="1" applyAlignment="1">
      <alignment horizontal="left"/>
    </xf>
    <xf numFmtId="0" fontId="91" fillId="0" borderId="26" xfId="0" applyFont="1" applyFill="1" applyBorder="1" applyAlignment="1">
      <alignment horizontal="left"/>
    </xf>
    <xf numFmtId="0" fontId="94" fillId="0" borderId="26" xfId="0" applyFont="1" applyBorder="1" applyAlignment="1">
      <alignment horizontal="left"/>
    </xf>
    <xf numFmtId="16" fontId="94" fillId="22" borderId="26" xfId="0" applyNumberFormat="1" applyFont="1" applyFill="1" applyBorder="1" applyAlignment="1">
      <alignment horizontal="left"/>
    </xf>
    <xf numFmtId="16" fontId="91" fillId="22" borderId="26" xfId="0" applyNumberFormat="1" applyFont="1" applyFill="1" applyBorder="1" applyAlignment="1">
      <alignment horizontal="left"/>
    </xf>
    <xf numFmtId="16" fontId="119" fillId="5" borderId="26" xfId="0" applyNumberFormat="1" applyFont="1" applyFill="1" applyBorder="1" applyAlignment="1">
      <alignment horizontal="left"/>
    </xf>
    <xf numFmtId="16" fontId="91" fillId="5" borderId="26" xfId="0" applyNumberFormat="1" applyFont="1" applyFill="1" applyBorder="1" applyAlignment="1">
      <alignment horizontal="left"/>
    </xf>
    <xf numFmtId="16" fontId="94" fillId="5" borderId="26" xfId="0" applyNumberFormat="1" applyFont="1" applyFill="1" applyBorder="1" applyAlignment="1">
      <alignment horizontal="left"/>
    </xf>
    <xf numFmtId="0" fontId="115" fillId="0" borderId="26" xfId="0" applyFont="1" applyFill="1" applyBorder="1" applyAlignment="1">
      <alignment horizontal="left"/>
    </xf>
    <xf numFmtId="0" fontId="115" fillId="0" borderId="26" xfId="0" applyFont="1" applyBorder="1" applyAlignment="1">
      <alignment horizontal="left"/>
    </xf>
    <xf numFmtId="0" fontId="115" fillId="20" borderId="26" xfId="0" applyFont="1" applyFill="1" applyBorder="1" applyAlignment="1">
      <alignment horizontal="left"/>
    </xf>
    <xf numFmtId="0" fontId="115" fillId="22" borderId="26" xfId="0" applyFont="1" applyFill="1" applyBorder="1" applyAlignment="1">
      <alignment horizontal="left"/>
    </xf>
    <xf numFmtId="0" fontId="122" fillId="22" borderId="26" xfId="0" applyFont="1" applyFill="1" applyBorder="1" applyAlignment="1">
      <alignment horizontal="left"/>
    </xf>
    <xf numFmtId="0" fontId="117" fillId="22" borderId="26" xfId="0" applyFont="1" applyFill="1" applyBorder="1" applyAlignment="1">
      <alignment horizontal="left"/>
    </xf>
    <xf numFmtId="0" fontId="122" fillId="0" borderId="26" xfId="0" applyFont="1" applyBorder="1" applyAlignment="1">
      <alignment horizontal="left"/>
    </xf>
    <xf numFmtId="0" fontId="122" fillId="0" borderId="26" xfId="0" applyFont="1" applyFill="1" applyBorder="1" applyAlignment="1">
      <alignment horizontal="left"/>
    </xf>
    <xf numFmtId="0" fontId="117" fillId="0" borderId="26" xfId="0" applyFont="1" applyFill="1" applyBorder="1" applyAlignment="1">
      <alignment horizontal="left"/>
    </xf>
    <xf numFmtId="0" fontId="117" fillId="22" borderId="42" xfId="0" applyFont="1" applyFill="1" applyBorder="1" applyAlignment="1">
      <alignment horizontal="left"/>
    </xf>
    <xf numFmtId="0" fontId="117" fillId="0" borderId="43" xfId="0" applyFont="1" applyBorder="1" applyAlignment="1">
      <alignment horizontal="left"/>
    </xf>
    <xf numFmtId="0" fontId="115" fillId="0" borderId="42" xfId="0" applyFont="1" applyBorder="1" applyAlignment="1">
      <alignment horizontal="left"/>
    </xf>
    <xf numFmtId="0" fontId="117" fillId="0" borderId="0" xfId="0" applyFont="1" applyAlignment="1">
      <alignment horizontal="left"/>
    </xf>
    <xf numFmtId="22" fontId="94" fillId="0" borderId="26" xfId="0" applyNumberFormat="1" applyFont="1" applyFill="1" applyBorder="1" applyAlignment="1">
      <alignment horizontal="left"/>
    </xf>
    <xf numFmtId="22" fontId="94" fillId="22" borderId="26" xfId="0" applyNumberFormat="1" applyFont="1" applyFill="1" applyBorder="1" applyAlignment="1">
      <alignment horizontal="left"/>
    </xf>
    <xf numFmtId="22" fontId="91" fillId="0" borderId="26" xfId="0" applyNumberFormat="1" applyFont="1" applyFill="1" applyBorder="1" applyAlignment="1">
      <alignment horizontal="left"/>
    </xf>
    <xf numFmtId="0" fontId="115" fillId="0" borderId="0" xfId="0" applyFont="1" applyFill="1" applyAlignment="1">
      <alignment horizontal="left"/>
    </xf>
    <xf numFmtId="0" fontId="115" fillId="0" borderId="80" xfId="0" applyFont="1" applyFill="1" applyBorder="1" applyAlignment="1">
      <alignment horizontal="left"/>
    </xf>
    <xf numFmtId="0" fontId="91" fillId="0" borderId="26" xfId="0" applyFont="1" applyBorder="1" applyAlignment="1">
      <alignment horizontal="left" vertical="center"/>
    </xf>
    <xf numFmtId="0" fontId="117" fillId="0" borderId="33" xfId="0" applyFont="1" applyBorder="1" applyAlignment="1">
      <alignment horizontal="left"/>
    </xf>
    <xf numFmtId="0" fontId="117" fillId="0" borderId="42" xfId="0" applyFont="1" applyBorder="1" applyAlignment="1">
      <alignment horizontal="left"/>
    </xf>
    <xf numFmtId="0" fontId="117" fillId="0" borderId="79" xfId="0" applyFont="1" applyBorder="1" applyAlignment="1">
      <alignment horizontal="left"/>
    </xf>
    <xf numFmtId="0" fontId="94" fillId="0" borderId="79" xfId="0" applyFont="1" applyFill="1" applyBorder="1" applyAlignment="1">
      <alignment horizontal="left" vertical="center"/>
    </xf>
    <xf numFmtId="0" fontId="94" fillId="0" borderId="79" xfId="0" applyFont="1" applyFill="1" applyBorder="1" applyAlignment="1">
      <alignment horizontal="left"/>
    </xf>
    <xf numFmtId="0" fontId="91" fillId="0" borderId="79" xfId="0" applyFont="1" applyFill="1" applyBorder="1" applyAlignment="1">
      <alignment horizontal="left"/>
    </xf>
    <xf numFmtId="0" fontId="115" fillId="0" borderId="79" xfId="0" applyFont="1" applyBorder="1" applyAlignment="1">
      <alignment horizontal="left"/>
    </xf>
    <xf numFmtId="0" fontId="94" fillId="0" borderId="82" xfId="0" applyFont="1" applyBorder="1" applyAlignment="1">
      <alignment horizontal="left" vertical="center"/>
    </xf>
    <xf numFmtId="0" fontId="94" fillId="0" borderId="84" xfId="0" applyFont="1" applyBorder="1" applyAlignment="1">
      <alignment horizontal="left" vertical="center"/>
    </xf>
    <xf numFmtId="0" fontId="94" fillId="0" borderId="84" xfId="0" applyFont="1" applyFill="1" applyBorder="1" applyAlignment="1">
      <alignment horizontal="left"/>
    </xf>
    <xf numFmtId="0" fontId="94" fillId="0" borderId="88" xfId="0" applyFont="1" applyBorder="1" applyAlignment="1">
      <alignment horizontal="left" vertical="center"/>
    </xf>
    <xf numFmtId="0" fontId="94" fillId="0" borderId="91" xfId="0" applyFont="1" applyBorder="1" applyAlignment="1">
      <alignment horizontal="left" vertical="center"/>
    </xf>
    <xf numFmtId="0" fontId="113" fillId="0" borderId="0" xfId="0" applyFont="1" applyAlignment="1">
      <alignment horizontal="left" vertical="center"/>
    </xf>
    <xf numFmtId="0" fontId="113" fillId="0" borderId="0" xfId="0" applyFont="1" applyFill="1" applyBorder="1" applyAlignment="1">
      <alignment horizontal="left" vertical="center"/>
    </xf>
    <xf numFmtId="15" fontId="113" fillId="0" borderId="0" xfId="0" applyNumberFormat="1" applyFont="1"/>
    <xf numFmtId="15" fontId="113" fillId="0" borderId="0" xfId="0" applyNumberFormat="1" applyFont="1" applyFill="1" applyBorder="1"/>
    <xf numFmtId="15" fontId="0" fillId="0" borderId="0" xfId="0" applyNumberFormat="1" applyAlignment="1">
      <alignment horizontal="center" vertical="center"/>
    </xf>
    <xf numFmtId="0" fontId="68" fillId="0" borderId="79" xfId="0" applyFont="1" applyBorder="1" applyAlignment="1">
      <alignment horizontal="center" vertical="center"/>
    </xf>
    <xf numFmtId="0" fontId="100" fillId="0" borderId="0" xfId="0" applyFont="1"/>
    <xf numFmtId="0" fontId="123" fillId="0" borderId="0" xfId="0" applyFont="1" applyAlignment="1">
      <alignment horizontal="center" vertical="center"/>
    </xf>
    <xf numFmtId="0" fontId="123" fillId="0" borderId="0" xfId="0" applyFont="1" applyAlignment="1">
      <alignment horizontal="left" vertical="center"/>
    </xf>
    <xf numFmtId="0" fontId="98" fillId="0" borderId="89" xfId="0" applyFont="1" applyBorder="1"/>
    <xf numFmtId="0" fontId="98" fillId="0" borderId="94" xfId="0" applyFont="1" applyBorder="1"/>
    <xf numFmtId="0" fontId="108" fillId="0" borderId="94" xfId="0" applyFont="1" applyBorder="1" applyAlignment="1">
      <alignment horizontal="center" vertical="center"/>
    </xf>
    <xf numFmtId="0" fontId="108" fillId="0" borderId="94" xfId="0" applyFont="1" applyBorder="1" applyAlignment="1">
      <alignment horizontal="left" vertical="center"/>
    </xf>
    <xf numFmtId="0" fontId="11" fillId="0" borderId="94" xfId="0" applyFont="1" applyBorder="1"/>
    <xf numFmtId="15" fontId="108" fillId="0" borderId="94" xfId="0" applyNumberFormat="1" applyFont="1" applyBorder="1" applyAlignment="1">
      <alignment horizontal="center" vertical="center"/>
    </xf>
    <xf numFmtId="0" fontId="98" fillId="32" borderId="92" xfId="0" applyFont="1" applyFill="1" applyBorder="1"/>
    <xf numFmtId="0" fontId="68" fillId="32" borderId="90" xfId="0" applyFont="1" applyFill="1" applyBorder="1"/>
    <xf numFmtId="0" fontId="98" fillId="32" borderId="94" xfId="0" applyFont="1" applyFill="1" applyBorder="1"/>
    <xf numFmtId="0" fontId="68" fillId="0" borderId="90" xfId="0" applyFont="1" applyFill="1" applyBorder="1"/>
    <xf numFmtId="0" fontId="68" fillId="0" borderId="90" xfId="0" applyFont="1" applyBorder="1" applyAlignment="1">
      <alignment horizontal="center" vertical="center"/>
    </xf>
    <xf numFmtId="0" fontId="68" fillId="0" borderId="0" xfId="5" applyFont="1" applyAlignment="1">
      <alignment horizontal="left" vertical="center"/>
    </xf>
    <xf numFmtId="15" fontId="123" fillId="0" borderId="0" xfId="5" applyNumberFormat="1" applyFont="1" applyAlignment="1">
      <alignment horizontal="center" vertical="center"/>
    </xf>
    <xf numFmtId="0" fontId="68" fillId="0" borderId="94" xfId="0" applyFont="1" applyBorder="1"/>
    <xf numFmtId="0" fontId="100" fillId="0" borderId="0" xfId="0" applyFont="1" applyAlignment="1">
      <alignment horizontal="left"/>
    </xf>
    <xf numFmtId="166" fontId="100" fillId="0" borderId="0" xfId="0" applyNumberFormat="1" applyFont="1"/>
    <xf numFmtId="0" fontId="100" fillId="0" borderId="94" xfId="0" applyFont="1" applyBorder="1"/>
    <xf numFmtId="15" fontId="68" fillId="0" borderId="94" xfId="0" applyNumberFormat="1" applyFont="1" applyBorder="1"/>
    <xf numFmtId="0" fontId="100" fillId="0" borderId="0" xfId="0" applyFont="1" applyAlignment="1">
      <alignment horizontal="center" vertical="center"/>
    </xf>
    <xf numFmtId="0" fontId="68" fillId="0" borderId="94" xfId="0" applyFont="1" applyBorder="1" applyAlignment="1">
      <alignment horizontal="center" vertical="center"/>
    </xf>
    <xf numFmtId="0" fontId="68" fillId="0" borderId="43" xfId="0" applyFont="1" applyBorder="1"/>
    <xf numFmtId="0" fontId="68" fillId="0" borderId="0" xfId="0" applyFont="1" applyAlignment="1">
      <alignment horizontal="left" vertical="center"/>
    </xf>
    <xf numFmtId="15" fontId="100" fillId="0" borderId="0" xfId="0" applyNumberFormat="1" applyFont="1"/>
    <xf numFmtId="0" fontId="100" fillId="0" borderId="0" xfId="0" applyFont="1" applyAlignment="1">
      <alignment horizontal="left" vertical="center"/>
    </xf>
    <xf numFmtId="0" fontId="100" fillId="0" borderId="0" xfId="0" applyFont="1" applyFill="1" applyBorder="1" applyAlignment="1">
      <alignment horizontal="center" vertical="center"/>
    </xf>
    <xf numFmtId="0" fontId="100" fillId="0" borderId="0" xfId="0" applyFont="1" applyFill="1" applyBorder="1" applyAlignment="1">
      <alignment horizontal="left"/>
    </xf>
    <xf numFmtId="166" fontId="100" fillId="0" borderId="0" xfId="0" applyNumberFormat="1" applyFont="1" applyFill="1" applyBorder="1"/>
    <xf numFmtId="0" fontId="68" fillId="0" borderId="0" xfId="0" applyFont="1" applyFill="1" applyBorder="1" applyAlignment="1">
      <alignment horizontal="left" vertical="center"/>
    </xf>
    <xf numFmtId="15" fontId="100" fillId="0" borderId="0" xfId="0" applyNumberFormat="1" applyFont="1" applyFill="1" applyBorder="1"/>
    <xf numFmtId="0" fontId="100" fillId="0" borderId="0" xfId="0" applyFont="1" applyFill="1" applyBorder="1" applyAlignment="1">
      <alignment horizontal="left" vertical="center"/>
    </xf>
    <xf numFmtId="0" fontId="68" fillId="0" borderId="94" xfId="0" applyFont="1" applyFill="1" applyBorder="1"/>
    <xf numFmtId="0" fontId="68" fillId="0" borderId="94" xfId="0" applyFont="1" applyFill="1" applyBorder="1" applyAlignment="1">
      <alignment horizontal="left"/>
    </xf>
    <xf numFmtId="166" fontId="68" fillId="0" borderId="94" xfId="0" applyNumberFormat="1" applyFont="1" applyFill="1" applyBorder="1"/>
    <xf numFmtId="15" fontId="68" fillId="0" borderId="94" xfId="0" applyNumberFormat="1" applyFont="1" applyFill="1" applyBorder="1"/>
    <xf numFmtId="0" fontId="68" fillId="0" borderId="94" xfId="0" applyFont="1" applyFill="1" applyBorder="1" applyAlignment="1">
      <alignment horizontal="center" vertical="center"/>
    </xf>
    <xf numFmtId="0" fontId="81" fillId="0" borderId="0" xfId="0" applyFont="1" applyBorder="1" applyAlignment="1">
      <alignment horizontal="center"/>
    </xf>
    <xf numFmtId="15" fontId="0" fillId="0" borderId="0" xfId="0" applyNumberFormat="1" applyBorder="1" applyAlignment="1">
      <alignment horizontal="center" vertical="center" wrapText="1"/>
    </xf>
    <xf numFmtId="0" fontId="77" fillId="0" borderId="90" xfId="0" applyFont="1" applyBorder="1"/>
    <xf numFmtId="0" fontId="124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24" fillId="0" borderId="0" xfId="0" applyFont="1" applyFill="1" applyBorder="1"/>
    <xf numFmtId="0" fontId="124" fillId="0" borderId="0" xfId="0" applyFont="1" applyFill="1" applyBorder="1" applyAlignment="1">
      <alignment horizontal="left"/>
    </xf>
    <xf numFmtId="166" fontId="124" fillId="0" borderId="0" xfId="0" applyNumberFormat="1" applyFont="1" applyFill="1" applyBorder="1"/>
    <xf numFmtId="0" fontId="67" fillId="0" borderId="0" xfId="0" applyFont="1" applyBorder="1" applyAlignment="1">
      <alignment horizontal="center" vertical="center"/>
    </xf>
    <xf numFmtId="15" fontId="67" fillId="0" borderId="0" xfId="0" applyNumberFormat="1" applyFont="1" applyBorder="1" applyAlignment="1">
      <alignment horizontal="center" vertical="center"/>
    </xf>
    <xf numFmtId="0" fontId="124" fillId="0" borderId="0" xfId="0" applyFont="1" applyFill="1" applyBorder="1" applyAlignment="1">
      <alignment horizontal="left" vertical="center"/>
    </xf>
    <xf numFmtId="0" fontId="125" fillId="0" borderId="0" xfId="0" applyFont="1"/>
    <xf numFmtId="15" fontId="0" fillId="0" borderId="0" xfId="0" applyNumberFormat="1" applyBorder="1" applyAlignment="1">
      <alignment horizontal="center" vertical="center" wrapText="1"/>
    </xf>
    <xf numFmtId="15" fontId="0" fillId="0" borderId="0" xfId="0" applyNumberFormat="1" applyBorder="1" applyAlignment="1">
      <alignment horizontal="center" vertical="center"/>
    </xf>
    <xf numFmtId="0" fontId="0" fillId="0" borderId="94" xfId="0" applyBorder="1" applyAlignment="1">
      <alignment wrapText="1"/>
    </xf>
    <xf numFmtId="0" fontId="3" fillId="0" borderId="94" xfId="0" applyFont="1" applyBorder="1" applyAlignment="1">
      <alignment wrapText="1"/>
    </xf>
    <xf numFmtId="0" fontId="94" fillId="0" borderId="0" xfId="0" applyFont="1" applyFill="1"/>
    <xf numFmtId="0" fontId="0" fillId="19" borderId="94" xfId="0" applyFill="1" applyBorder="1"/>
    <xf numFmtId="175" fontId="0" fillId="19" borderId="94" xfId="0" applyNumberFormat="1" applyFill="1" applyBorder="1"/>
    <xf numFmtId="0" fontId="3" fillId="19" borderId="94" xfId="0" applyFont="1" applyFill="1" applyBorder="1"/>
    <xf numFmtId="165" fontId="8" fillId="19" borderId="94" xfId="0" applyNumberFormat="1" applyFont="1" applyFill="1" applyBorder="1" applyAlignment="1">
      <alignment horizontal="center" vertical="center"/>
    </xf>
    <xf numFmtId="4" fontId="0" fillId="19" borderId="94" xfId="0" applyNumberFormat="1" applyFill="1" applyBorder="1" applyAlignment="1">
      <alignment horizontal="right" vertical="center" indent="1"/>
    </xf>
    <xf numFmtId="0" fontId="32" fillId="0" borderId="94" xfId="0" applyFont="1" applyBorder="1"/>
    <xf numFmtId="175" fontId="32" fillId="0" borderId="94" xfId="0" applyNumberFormat="1" applyFont="1" applyBorder="1"/>
    <xf numFmtId="0" fontId="106" fillId="0" borderId="94" xfId="0" applyFont="1" applyBorder="1"/>
    <xf numFmtId="165" fontId="33" fillId="0" borderId="94" xfId="0" applyNumberFormat="1" applyFont="1" applyBorder="1" applyAlignment="1">
      <alignment horizontal="center" vertical="center"/>
    </xf>
    <xf numFmtId="4" fontId="32" fillId="0" borderId="94" xfId="0" applyNumberFormat="1" applyFont="1" applyBorder="1" applyAlignment="1">
      <alignment horizontal="right" vertical="center" indent="1"/>
    </xf>
    <xf numFmtId="0" fontId="32" fillId="0" borderId="26" xfId="0" applyFont="1" applyBorder="1"/>
    <xf numFmtId="0" fontId="32" fillId="0" borderId="0" xfId="0" applyFont="1" applyFill="1"/>
    <xf numFmtId="0" fontId="119" fillId="0" borderId="0" xfId="0" applyFont="1" applyFill="1"/>
    <xf numFmtId="0" fontId="126" fillId="19" borderId="94" xfId="0" applyFont="1" applyFill="1" applyBorder="1"/>
    <xf numFmtId="0" fontId="11" fillId="19" borderId="41" xfId="0" applyFont="1" applyFill="1" applyBorder="1"/>
    <xf numFmtId="0" fontId="11" fillId="19" borderId="40" xfId="0" applyFont="1" applyFill="1" applyBorder="1"/>
    <xf numFmtId="15" fontId="11" fillId="42" borderId="0" xfId="0" applyNumberFormat="1" applyFont="1" applyFill="1" applyBorder="1"/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5" fontId="0" fillId="0" borderId="0" xfId="0" applyNumberFormat="1" applyAlignment="1">
      <alignment horizontal="center" vertical="center"/>
    </xf>
    <xf numFmtId="0" fontId="11" fillId="39" borderId="0" xfId="0" applyFont="1" applyFill="1" applyBorder="1"/>
    <xf numFmtId="0" fontId="124" fillId="39" borderId="0" xfId="0" applyFont="1" applyFill="1" applyBorder="1" applyAlignment="1">
      <alignment horizontal="center" vertical="center"/>
    </xf>
    <xf numFmtId="0" fontId="98" fillId="35" borderId="94" xfId="0" applyFont="1" applyFill="1" applyBorder="1"/>
    <xf numFmtId="177" fontId="127" fillId="0" borderId="26" xfId="0" applyNumberFormat="1" applyFont="1" applyBorder="1"/>
    <xf numFmtId="177" fontId="128" fillId="0" borderId="26" xfId="0" applyNumberFormat="1" applyFont="1" applyBorder="1"/>
    <xf numFmtId="0" fontId="108" fillId="0" borderId="0" xfId="0" applyFont="1" applyAlignment="1">
      <alignment horizontal="center" vertical="center" wrapText="1"/>
    </xf>
    <xf numFmtId="0" fontId="8" fillId="0" borderId="94" xfId="0" applyFont="1" applyFill="1" applyBorder="1" applyAlignment="1">
      <alignment horizontal="left" vertical="center"/>
    </xf>
    <xf numFmtId="15" fontId="11" fillId="0" borderId="94" xfId="0" applyNumberFormat="1" applyFont="1" applyFill="1" applyBorder="1"/>
    <xf numFmtId="0" fontId="11" fillId="19" borderId="0" xfId="0" applyFont="1" applyFill="1" applyBorder="1"/>
    <xf numFmtId="0" fontId="11" fillId="19" borderId="0" xfId="0" applyFont="1" applyFill="1"/>
    <xf numFmtId="0" fontId="129" fillId="0" borderId="0" xfId="0" applyFont="1" applyAlignment="1">
      <alignment vertical="center"/>
    </xf>
    <xf numFmtId="172" fontId="129" fillId="0" borderId="0" xfId="0" applyNumberFormat="1" applyFont="1" applyAlignment="1">
      <alignment vertical="center" wrapText="1"/>
    </xf>
    <xf numFmtId="172" fontId="129" fillId="0" borderId="0" xfId="0" applyNumberFormat="1" applyFont="1" applyAlignment="1">
      <alignment vertical="center"/>
    </xf>
    <xf numFmtId="0" fontId="129" fillId="0" borderId="0" xfId="0" applyFont="1" applyAlignment="1">
      <alignment vertical="center" wrapText="1"/>
    </xf>
    <xf numFmtId="0" fontId="130" fillId="29" borderId="95" xfId="0" applyFont="1" applyFill="1" applyBorder="1" applyAlignment="1">
      <alignment horizontal="left" vertical="center" wrapText="1"/>
    </xf>
    <xf numFmtId="15" fontId="131" fillId="0" borderId="96" xfId="0" applyNumberFormat="1" applyFont="1" applyBorder="1" applyAlignment="1">
      <alignment horizontal="center"/>
    </xf>
    <xf numFmtId="0" fontId="130" fillId="29" borderId="97" xfId="0" applyFont="1" applyFill="1" applyBorder="1" applyAlignment="1">
      <alignment horizontal="left" vertical="center" wrapText="1"/>
    </xf>
    <xf numFmtId="15" fontId="131" fillId="0" borderId="98" xfId="0" applyNumberFormat="1" applyFont="1" applyBorder="1" applyAlignment="1">
      <alignment horizontal="center"/>
    </xf>
    <xf numFmtId="0" fontId="106" fillId="0" borderId="26" xfId="0" applyFont="1" applyBorder="1"/>
    <xf numFmtId="0" fontId="98" fillId="43" borderId="94" xfId="0" applyFont="1" applyFill="1" applyBorder="1"/>
    <xf numFmtId="15" fontId="0" fillId="0" borderId="94" xfId="0" applyNumberFormat="1" applyBorder="1"/>
    <xf numFmtId="0" fontId="130" fillId="29" borderId="99" xfId="0" applyFont="1" applyFill="1" applyBorder="1" applyAlignment="1">
      <alignment horizontal="center" vertical="center" wrapText="1"/>
    </xf>
    <xf numFmtId="15" fontId="130" fillId="29" borderId="99" xfId="0" applyNumberFormat="1" applyFont="1" applyFill="1" applyBorder="1" applyAlignment="1">
      <alignment horizontal="center" vertical="center" wrapText="1"/>
    </xf>
    <xf numFmtId="0" fontId="132" fillId="44" borderId="100" xfId="0" applyFont="1" applyFill="1" applyBorder="1" applyAlignment="1">
      <alignment horizontal="center" vertical="center" wrapText="1"/>
    </xf>
    <xf numFmtId="0" fontId="132" fillId="44" borderId="101" xfId="0" applyFont="1" applyFill="1" applyBorder="1" applyAlignment="1">
      <alignment horizontal="center" vertical="center" wrapText="1"/>
    </xf>
    <xf numFmtId="0" fontId="132" fillId="44" borderId="102" xfId="0" applyFont="1" applyFill="1" applyBorder="1" applyAlignment="1">
      <alignment horizontal="center" vertical="center" wrapText="1"/>
    </xf>
    <xf numFmtId="0" fontId="130" fillId="29" borderId="103" xfId="0" applyFont="1" applyFill="1" applyBorder="1" applyAlignment="1">
      <alignment horizontal="center" vertical="center" wrapText="1"/>
    </xf>
    <xf numFmtId="15" fontId="130" fillId="29" borderId="104" xfId="0" applyNumberFormat="1" applyFont="1" applyFill="1" applyBorder="1" applyAlignment="1">
      <alignment horizontal="center" vertical="center" wrapText="1"/>
    </xf>
    <xf numFmtId="0" fontId="130" fillId="29" borderId="105" xfId="0" applyFont="1" applyFill="1" applyBorder="1" applyAlignment="1">
      <alignment horizontal="center" vertical="center" wrapText="1"/>
    </xf>
    <xf numFmtId="0" fontId="130" fillId="29" borderId="106" xfId="0" applyFont="1" applyFill="1" applyBorder="1" applyAlignment="1">
      <alignment horizontal="center" vertical="center" wrapText="1"/>
    </xf>
    <xf numFmtId="15" fontId="130" fillId="29" borderId="106" xfId="0" applyNumberFormat="1" applyFont="1" applyFill="1" applyBorder="1" applyAlignment="1">
      <alignment horizontal="center" vertical="center" wrapText="1"/>
    </xf>
    <xf numFmtId="15" fontId="130" fillId="29" borderId="107" xfId="0" applyNumberFormat="1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130" fillId="29" borderId="108" xfId="0" applyFont="1" applyFill="1" applyBorder="1" applyAlignment="1">
      <alignment horizontal="center" vertical="center" wrapText="1"/>
    </xf>
    <xf numFmtId="0" fontId="98" fillId="43" borderId="90" xfId="0" applyFont="1" applyFill="1" applyBorder="1"/>
    <xf numFmtId="0" fontId="98" fillId="45" borderId="90" xfId="0" applyFont="1" applyFill="1" applyBorder="1"/>
    <xf numFmtId="0" fontId="14" fillId="0" borderId="0" xfId="0" applyFont="1" applyFill="1" applyBorder="1" applyAlignment="1">
      <alignment horizontal="center" vertical="center"/>
    </xf>
    <xf numFmtId="0" fontId="98" fillId="0" borderId="43" xfId="0" applyFont="1" applyBorder="1"/>
    <xf numFmtId="0" fontId="11" fillId="0" borderId="109" xfId="0" applyFont="1" applyFill="1" applyBorder="1"/>
    <xf numFmtId="0" fontId="113" fillId="0" borderId="109" xfId="0" applyFont="1" applyFill="1" applyBorder="1" applyAlignment="1">
      <alignment horizontal="center" vertical="center"/>
    </xf>
    <xf numFmtId="0" fontId="8" fillId="0" borderId="109" xfId="0" applyFont="1" applyFill="1" applyBorder="1" applyAlignment="1">
      <alignment horizontal="left" vertical="center"/>
    </xf>
    <xf numFmtId="0" fontId="11" fillId="0" borderId="109" xfId="0" applyFont="1" applyFill="1" applyBorder="1" applyAlignment="1">
      <alignment horizontal="left"/>
    </xf>
    <xf numFmtId="166" fontId="11" fillId="0" borderId="109" xfId="0" applyNumberFormat="1" applyFont="1" applyFill="1" applyBorder="1"/>
    <xf numFmtId="15" fontId="11" fillId="0" borderId="109" xfId="0" applyNumberFormat="1" applyFont="1" applyFill="1" applyBorder="1"/>
    <xf numFmtId="0" fontId="11" fillId="0" borderId="109" xfId="0" applyFont="1" applyFill="1" applyBorder="1" applyAlignment="1">
      <alignment horizontal="center" vertical="center"/>
    </xf>
    <xf numFmtId="0" fontId="113" fillId="0" borderId="109" xfId="0" applyFont="1" applyBorder="1" applyAlignment="1">
      <alignment horizontal="left" vertical="center"/>
    </xf>
    <xf numFmtId="0" fontId="13" fillId="0" borderId="110" xfId="0" applyFont="1" applyBorder="1"/>
    <xf numFmtId="0" fontId="113" fillId="0" borderId="0" xfId="0" applyFont="1" applyBorder="1" applyAlignment="1">
      <alignment horizontal="left" vertical="center"/>
    </xf>
    <xf numFmtId="0" fontId="13" fillId="0" borderId="31" xfId="0" applyFont="1" applyBorder="1"/>
    <xf numFmtId="0" fontId="98" fillId="45" borderId="94" xfId="0" applyFont="1" applyFill="1" applyBorder="1"/>
    <xf numFmtId="0" fontId="11" fillId="0" borderId="33" xfId="0" applyFont="1" applyFill="1" applyBorder="1"/>
    <xf numFmtId="0" fontId="113" fillId="0" borderId="33" xfId="0" applyFont="1" applyFill="1" applyBorder="1" applyAlignment="1">
      <alignment horizontal="center" vertical="center"/>
    </xf>
    <xf numFmtId="0" fontId="8" fillId="0" borderId="33" xfId="0" applyFont="1" applyFill="1" applyBorder="1" applyAlignment="1">
      <alignment horizontal="left" vertical="center"/>
    </xf>
    <xf numFmtId="0" fontId="11" fillId="0" borderId="33" xfId="0" applyFont="1" applyFill="1" applyBorder="1" applyAlignment="1">
      <alignment horizontal="left"/>
    </xf>
    <xf numFmtId="166" fontId="11" fillId="0" borderId="33" xfId="0" applyNumberFormat="1" applyFont="1" applyFill="1" applyBorder="1"/>
    <xf numFmtId="15" fontId="11" fillId="0" borderId="33" xfId="0" applyNumberFormat="1" applyFont="1" applyFill="1" applyBorder="1"/>
    <xf numFmtId="0" fontId="11" fillId="0" borderId="33" xfId="0" applyFont="1" applyFill="1" applyBorder="1" applyAlignment="1">
      <alignment horizontal="center" vertical="center"/>
    </xf>
    <xf numFmtId="0" fontId="113" fillId="0" borderId="33" xfId="0" applyFont="1" applyBorder="1" applyAlignment="1">
      <alignment horizontal="left" vertical="center"/>
    </xf>
    <xf numFmtId="0" fontId="13" fillId="0" borderId="34" xfId="0" applyFont="1" applyBorder="1"/>
    <xf numFmtId="0" fontId="130" fillId="29" borderId="94" xfId="0" applyFont="1" applyFill="1" applyBorder="1" applyAlignment="1">
      <alignment horizontal="center" vertical="center" wrapText="1"/>
    </xf>
    <xf numFmtId="15" fontId="130" fillId="29" borderId="94" xfId="0" applyNumberFormat="1" applyFont="1" applyFill="1" applyBorder="1" applyAlignment="1">
      <alignment horizontal="center" vertical="center" wrapText="1"/>
    </xf>
    <xf numFmtId="3" fontId="130" fillId="29" borderId="94" xfId="0" applyNumberFormat="1" applyFont="1" applyFill="1" applyBorder="1" applyAlignment="1">
      <alignment horizontal="center" vertical="center" wrapText="1"/>
    </xf>
    <xf numFmtId="0" fontId="134" fillId="0" borderId="26" xfId="0" applyFont="1" applyBorder="1"/>
    <xf numFmtId="177" fontId="135" fillId="0" borderId="26" xfId="0" applyNumberFormat="1" applyFont="1" applyBorder="1"/>
    <xf numFmtId="0" fontId="0" fillId="20" borderId="26" xfId="0" applyFill="1" applyBorder="1"/>
    <xf numFmtId="175" fontId="0" fillId="20" borderId="26" xfId="0" applyNumberFormat="1" applyFill="1" applyBorder="1"/>
    <xf numFmtId="0" fontId="3" fillId="20" borderId="26" xfId="0" applyFont="1" applyFill="1" applyBorder="1"/>
    <xf numFmtId="4" fontId="0" fillId="20" borderId="26" xfId="0" applyNumberFormat="1" applyFill="1" applyBorder="1" applyAlignment="1">
      <alignment horizontal="right" vertical="center" indent="1"/>
    </xf>
    <xf numFmtId="177" fontId="106" fillId="19" borderId="26" xfId="0" applyNumberFormat="1" applyFont="1" applyFill="1" applyBorder="1"/>
    <xf numFmtId="0" fontId="113" fillId="0" borderId="109" xfId="0" applyFont="1" applyFill="1" applyBorder="1" applyAlignment="1">
      <alignment horizontal="left" vertical="center"/>
    </xf>
    <xf numFmtId="0" fontId="13" fillId="0" borderId="109" xfId="0" applyFont="1" applyBorder="1"/>
    <xf numFmtId="0" fontId="13" fillId="0" borderId="0" xfId="0" applyFont="1" applyBorder="1"/>
    <xf numFmtId="0" fontId="113" fillId="0" borderId="33" xfId="0" applyFont="1" applyFill="1" applyBorder="1" applyAlignment="1">
      <alignment horizontal="left" vertical="center"/>
    </xf>
    <xf numFmtId="0" fontId="11" fillId="0" borderId="111" xfId="0" applyFont="1" applyFill="1" applyBorder="1"/>
    <xf numFmtId="0" fontId="11" fillId="0" borderId="32" xfId="0" applyFont="1" applyFill="1" applyBorder="1"/>
    <xf numFmtId="0" fontId="11" fillId="0" borderId="39" xfId="0" applyFont="1" applyFill="1" applyBorder="1"/>
    <xf numFmtId="0" fontId="113" fillId="0" borderId="4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left" vertical="center"/>
    </xf>
    <xf numFmtId="0" fontId="11" fillId="0" borderId="41" xfId="0" applyFont="1" applyFill="1" applyBorder="1"/>
    <xf numFmtId="0" fontId="11" fillId="0" borderId="41" xfId="0" applyFont="1" applyFill="1" applyBorder="1" applyAlignment="1">
      <alignment horizontal="left"/>
    </xf>
    <xf numFmtId="166" fontId="11" fillId="0" borderId="41" xfId="0" applyNumberFormat="1" applyFont="1" applyFill="1" applyBorder="1"/>
    <xf numFmtId="15" fontId="11" fillId="0" borderId="41" xfId="0" applyNumberFormat="1" applyFont="1" applyFill="1" applyBorder="1"/>
    <xf numFmtId="0" fontId="11" fillId="0" borderId="41" xfId="0" applyFont="1" applyFill="1" applyBorder="1" applyAlignment="1">
      <alignment horizontal="center" vertical="center"/>
    </xf>
    <xf numFmtId="0" fontId="113" fillId="0" borderId="41" xfId="0" applyFont="1" applyFill="1" applyBorder="1" applyAlignment="1">
      <alignment horizontal="left" vertical="center"/>
    </xf>
    <xf numFmtId="0" fontId="13" fillId="0" borderId="41" xfId="0" applyFont="1" applyBorder="1"/>
    <xf numFmtId="0" fontId="98" fillId="0" borderId="39" xfId="0" applyFont="1" applyBorder="1"/>
    <xf numFmtId="0" fontId="133" fillId="24" borderId="0" xfId="0" applyFont="1" applyFill="1" applyBorder="1"/>
    <xf numFmtId="0" fontId="133" fillId="33" borderId="0" xfId="0" applyFont="1" applyFill="1" applyBorder="1"/>
    <xf numFmtId="0" fontId="133" fillId="35" borderId="0" xfId="0" applyFont="1" applyFill="1" applyBorder="1"/>
    <xf numFmtId="0" fontId="133" fillId="45" borderId="0" xfId="0" applyFont="1" applyFill="1" applyBorder="1"/>
    <xf numFmtId="0" fontId="133" fillId="19" borderId="0" xfId="0" applyFont="1" applyFill="1" applyBorder="1"/>
    <xf numFmtId="0" fontId="133" fillId="24" borderId="33" xfId="0" applyFont="1" applyFill="1" applyBorder="1"/>
    <xf numFmtId="0" fontId="136" fillId="0" borderId="0" xfId="0" applyFont="1" applyBorder="1" applyAlignment="1">
      <alignment horizontal="center" vertical="center"/>
    </xf>
    <xf numFmtId="0" fontId="136" fillId="35" borderId="0" xfId="0" applyFont="1" applyFill="1" applyBorder="1" applyAlignment="1">
      <alignment horizontal="center" vertical="center"/>
    </xf>
    <xf numFmtId="0" fontId="136" fillId="33" borderId="0" xfId="0" applyFont="1" applyFill="1" applyBorder="1" applyAlignment="1">
      <alignment horizontal="center" vertical="center"/>
    </xf>
    <xf numFmtId="0" fontId="136" fillId="45" borderId="0" xfId="0" applyFont="1" applyFill="1" applyBorder="1" applyAlignment="1">
      <alignment horizontal="center" vertical="center"/>
    </xf>
    <xf numFmtId="0" fontId="136" fillId="19" borderId="0" xfId="0" applyFont="1" applyFill="1" applyBorder="1" applyAlignment="1">
      <alignment horizontal="center" vertical="center"/>
    </xf>
    <xf numFmtId="0" fontId="136" fillId="24" borderId="33" xfId="0" applyFont="1" applyFill="1" applyBorder="1" applyAlignment="1">
      <alignment horizontal="center" vertical="center"/>
    </xf>
    <xf numFmtId="0" fontId="133" fillId="0" borderId="0" xfId="0" applyFont="1" applyFill="1" applyBorder="1" applyAlignment="1">
      <alignment horizontal="center" vertical="center"/>
    </xf>
    <xf numFmtId="0" fontId="98" fillId="43" borderId="39" xfId="0" applyFont="1" applyFill="1" applyBorder="1"/>
    <xf numFmtId="0" fontId="33" fillId="0" borderId="0" xfId="0" applyFont="1" applyFill="1" applyBorder="1" applyAlignment="1">
      <alignment horizontal="left" vertical="center"/>
    </xf>
    <xf numFmtId="0" fontId="33" fillId="0" borderId="33" xfId="0" applyFont="1" applyFill="1" applyBorder="1" applyAlignment="1">
      <alignment horizontal="left" vertical="center"/>
    </xf>
    <xf numFmtId="0" fontId="11" fillId="0" borderId="111" xfId="0" applyFont="1" applyBorder="1"/>
    <xf numFmtId="0" fontId="113" fillId="0" borderId="109" xfId="0" applyFont="1" applyBorder="1" applyAlignment="1">
      <alignment horizontal="center" vertical="center"/>
    </xf>
    <xf numFmtId="0" fontId="8" fillId="0" borderId="109" xfId="0" applyFont="1" applyBorder="1" applyAlignment="1">
      <alignment horizontal="left" vertical="center"/>
    </xf>
    <xf numFmtId="0" fontId="11" fillId="0" borderId="109" xfId="0" applyFont="1" applyBorder="1"/>
    <xf numFmtId="0" fontId="11" fillId="0" borderId="109" xfId="0" applyFont="1" applyBorder="1" applyAlignment="1">
      <alignment horizontal="left"/>
    </xf>
    <xf numFmtId="166" fontId="11" fillId="0" borderId="109" xfId="0" applyNumberFormat="1" applyFont="1" applyBorder="1"/>
    <xf numFmtId="15" fontId="11" fillId="0" borderId="109" xfId="0" applyNumberFormat="1" applyFont="1" applyBorder="1"/>
    <xf numFmtId="0" fontId="11" fillId="0" borderId="109" xfId="0" applyFont="1" applyBorder="1" applyAlignment="1">
      <alignment horizontal="center" vertical="center"/>
    </xf>
    <xf numFmtId="0" fontId="11" fillId="0" borderId="30" xfId="0" applyFont="1" applyBorder="1"/>
    <xf numFmtId="0" fontId="11" fillId="0" borderId="32" xfId="0" applyFont="1" applyBorder="1"/>
    <xf numFmtId="0" fontId="113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11" fillId="0" borderId="33" xfId="0" applyFont="1" applyBorder="1"/>
    <xf numFmtId="0" fontId="11" fillId="0" borderId="33" xfId="0" applyFont="1" applyBorder="1" applyAlignment="1">
      <alignment horizontal="left"/>
    </xf>
    <xf numFmtId="166" fontId="11" fillId="0" borderId="33" xfId="0" applyNumberFormat="1" applyFont="1" applyBorder="1"/>
    <xf numFmtId="15" fontId="11" fillId="0" borderId="33" xfId="0" applyNumberFormat="1" applyFont="1" applyBorder="1"/>
    <xf numFmtId="0" fontId="11" fillId="0" borderId="33" xfId="0" applyFont="1" applyBorder="1" applyAlignment="1">
      <alignment horizontal="center" vertical="center"/>
    </xf>
    <xf numFmtId="0" fontId="11" fillId="0" borderId="39" xfId="0" applyFont="1" applyBorder="1"/>
    <xf numFmtId="0" fontId="113" fillId="0" borderId="41" xfId="0" quotePrefix="1" applyFont="1" applyBorder="1" applyAlignment="1">
      <alignment horizontal="center" vertical="center"/>
    </xf>
    <xf numFmtId="0" fontId="8" fillId="0" borderId="41" xfId="0" applyFont="1" applyBorder="1" applyAlignment="1">
      <alignment horizontal="left" vertical="center"/>
    </xf>
    <xf numFmtId="0" fontId="11" fillId="0" borderId="41" xfId="0" applyFont="1" applyBorder="1"/>
    <xf numFmtId="0" fontId="11" fillId="0" borderId="41" xfId="0" applyFont="1" applyBorder="1" applyAlignment="1">
      <alignment horizontal="left"/>
    </xf>
    <xf numFmtId="166" fontId="11" fillId="0" borderId="41" xfId="0" applyNumberFormat="1" applyFont="1" applyBorder="1"/>
    <xf numFmtId="15" fontId="11" fillId="0" borderId="41" xfId="0" applyNumberFormat="1" applyFont="1" applyBorder="1"/>
    <xf numFmtId="0" fontId="11" fillId="0" borderId="41" xfId="0" applyFont="1" applyBorder="1" applyAlignment="1">
      <alignment horizontal="center" vertical="center"/>
    </xf>
    <xf numFmtId="0" fontId="113" fillId="0" borderId="41" xfId="0" applyFont="1" applyBorder="1" applyAlignment="1">
      <alignment horizontal="left" vertical="center"/>
    </xf>
    <xf numFmtId="0" fontId="11" fillId="0" borderId="0" xfId="0" applyFont="1" applyBorder="1"/>
    <xf numFmtId="0" fontId="113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166" fontId="11" fillId="0" borderId="0" xfId="0" applyNumberFormat="1" applyFont="1" applyBorder="1"/>
    <xf numFmtId="15" fontId="11" fillId="0" borderId="0" xfId="0" applyNumberFormat="1" applyFont="1" applyBorder="1"/>
    <xf numFmtId="0" fontId="11" fillId="0" borderId="0" xfId="0" applyFont="1" applyBorder="1" applyAlignment="1">
      <alignment horizontal="center" vertical="center"/>
    </xf>
    <xf numFmtId="0" fontId="0" fillId="0" borderId="26" xfId="0" quotePrefix="1" applyBorder="1"/>
    <xf numFmtId="0" fontId="113" fillId="0" borderId="109" xfId="0" quotePrefix="1" applyFont="1" applyBorder="1" applyAlignment="1">
      <alignment horizontal="center" vertical="center"/>
    </xf>
    <xf numFmtId="0" fontId="98" fillId="0" borderId="0" xfId="0" applyFont="1" applyBorder="1"/>
    <xf numFmtId="0" fontId="137" fillId="24" borderId="0" xfId="0" applyFont="1" applyFill="1" applyBorder="1"/>
    <xf numFmtId="0" fontId="137" fillId="19" borderId="0" xfId="0" applyFont="1" applyFill="1" applyBorder="1"/>
    <xf numFmtId="0" fontId="137" fillId="34" borderId="0" xfId="0" applyFont="1" applyFill="1" applyBorder="1"/>
    <xf numFmtId="0" fontId="137" fillId="46" borderId="0" xfId="0" applyFont="1" applyFill="1" applyBorder="1"/>
    <xf numFmtId="0" fontId="137" fillId="42" borderId="0" xfId="0" applyFont="1" applyFill="1" applyBorder="1"/>
    <xf numFmtId="0" fontId="138" fillId="19" borderId="0" xfId="0" applyFont="1" applyFill="1" applyBorder="1"/>
    <xf numFmtId="0" fontId="79" fillId="46" borderId="0" xfId="0" applyFont="1" applyFill="1" applyBorder="1"/>
    <xf numFmtId="0" fontId="79" fillId="24" borderId="0" xfId="0" applyFont="1" applyFill="1" applyBorder="1"/>
    <xf numFmtId="0" fontId="79" fillId="42" borderId="0" xfId="0" applyFont="1" applyFill="1" applyBorder="1"/>
    <xf numFmtId="0" fontId="98" fillId="0" borderId="33" xfId="0" applyFont="1" applyBorder="1"/>
    <xf numFmtId="0" fontId="79" fillId="34" borderId="33" xfId="0" applyFont="1" applyFill="1" applyBorder="1"/>
    <xf numFmtId="0" fontId="98" fillId="0" borderId="109" xfId="0" applyFont="1" applyBorder="1"/>
    <xf numFmtId="17" fontId="0" fillId="0" borderId="26" xfId="0" applyNumberFormat="1" applyBorder="1"/>
    <xf numFmtId="0" fontId="76" fillId="47" borderId="87" xfId="0" applyFont="1" applyFill="1" applyBorder="1"/>
    <xf numFmtId="0" fontId="132" fillId="44" borderId="112" xfId="0" applyFont="1" applyFill="1" applyBorder="1" applyAlignment="1">
      <alignment horizontal="center" vertical="center" wrapText="1"/>
    </xf>
    <xf numFmtId="0" fontId="132" fillId="44" borderId="113" xfId="0" applyFont="1" applyFill="1" applyBorder="1" applyAlignment="1">
      <alignment horizontal="center" vertical="center" wrapText="1"/>
    </xf>
    <xf numFmtId="0" fontId="130" fillId="29" borderId="114" xfId="0" applyFont="1" applyFill="1" applyBorder="1" applyAlignment="1">
      <alignment horizontal="center" vertical="center" wrapText="1"/>
    </xf>
    <xf numFmtId="15" fontId="130" fillId="29" borderId="114" xfId="0" applyNumberFormat="1" applyFont="1" applyFill="1" applyBorder="1" applyAlignment="1">
      <alignment horizontal="center" vertical="center" wrapText="1"/>
    </xf>
    <xf numFmtId="0" fontId="32" fillId="0" borderId="115" xfId="0" applyFont="1" applyBorder="1"/>
    <xf numFmtId="0" fontId="32" fillId="0" borderId="115" xfId="0" applyFont="1" applyBorder="1" applyAlignment="1">
      <alignment horizontal="center"/>
    </xf>
    <xf numFmtId="0" fontId="0" fillId="0" borderId="115" xfId="0" applyBorder="1"/>
    <xf numFmtId="0" fontId="0" fillId="0" borderId="115" xfId="0" applyBorder="1" applyAlignment="1">
      <alignment horizontal="center"/>
    </xf>
    <xf numFmtId="0" fontId="0" fillId="0" borderId="116" xfId="0" applyFill="1" applyBorder="1"/>
    <xf numFmtId="15" fontId="8" fillId="0" borderId="79" xfId="0" applyNumberFormat="1" applyFont="1" applyFill="1" applyBorder="1"/>
    <xf numFmtId="0" fontId="11" fillId="0" borderId="30" xfId="0" applyFont="1" applyFill="1" applyBorder="1"/>
    <xf numFmtId="0" fontId="11" fillId="48" borderId="32" xfId="0" applyFont="1" applyFill="1" applyBorder="1"/>
    <xf numFmtId="0" fontId="11" fillId="49" borderId="0" xfId="0" applyFont="1" applyFill="1" applyBorder="1"/>
    <xf numFmtId="0" fontId="11" fillId="39" borderId="32" xfId="0" applyFont="1" applyFill="1" applyBorder="1"/>
    <xf numFmtId="0" fontId="11" fillId="50" borderId="32" xfId="0" applyFont="1" applyFill="1" applyBorder="1"/>
    <xf numFmtId="0" fontId="11" fillId="51" borderId="32" xfId="0" applyFont="1" applyFill="1" applyBorder="1"/>
    <xf numFmtId="0" fontId="132" fillId="44" borderId="117" xfId="0" applyFont="1" applyFill="1" applyBorder="1" applyAlignment="1">
      <alignment horizontal="center" vertical="center" wrapText="1"/>
    </xf>
    <xf numFmtId="0" fontId="132" fillId="44" borderId="118" xfId="0" applyFont="1" applyFill="1" applyBorder="1" applyAlignment="1">
      <alignment horizontal="center" vertical="center" wrapText="1"/>
    </xf>
    <xf numFmtId="0" fontId="132" fillId="44" borderId="119" xfId="0" applyFont="1" applyFill="1" applyBorder="1" applyAlignment="1">
      <alignment horizontal="center" vertical="center" wrapText="1"/>
    </xf>
    <xf numFmtId="0" fontId="130" fillId="29" borderId="94" xfId="0" applyFont="1" applyFill="1" applyBorder="1" applyAlignment="1">
      <alignment horizontal="left" vertical="center" wrapText="1"/>
    </xf>
    <xf numFmtId="0" fontId="142" fillId="0" borderId="0" xfId="0" applyFont="1" applyFill="1" applyBorder="1" applyAlignment="1">
      <alignment horizontal="center" vertical="center"/>
    </xf>
    <xf numFmtId="0" fontId="11" fillId="52" borderId="30" xfId="0" applyFont="1" applyFill="1" applyBorder="1"/>
    <xf numFmtId="0" fontId="11" fillId="53" borderId="30" xfId="0" applyFont="1" applyFill="1" applyBorder="1"/>
    <xf numFmtId="0" fontId="11" fillId="41" borderId="30" xfId="0" applyFont="1" applyFill="1" applyBorder="1"/>
    <xf numFmtId="0" fontId="11" fillId="50" borderId="30" xfId="0" applyFont="1" applyFill="1" applyBorder="1"/>
    <xf numFmtId="0" fontId="140" fillId="52" borderId="30" xfId="0" applyFont="1" applyFill="1" applyBorder="1"/>
    <xf numFmtId="0" fontId="141" fillId="54" borderId="30" xfId="0" applyFont="1" applyFill="1" applyBorder="1"/>
    <xf numFmtId="0" fontId="140" fillId="53" borderId="30" xfId="0" applyFont="1" applyFill="1" applyBorder="1"/>
    <xf numFmtId="0" fontId="140" fillId="41" borderId="30" xfId="0" applyFont="1" applyFill="1" applyBorder="1"/>
    <xf numFmtId="0" fontId="140" fillId="50" borderId="32" xfId="0" applyFont="1" applyFill="1" applyBorder="1"/>
    <xf numFmtId="0" fontId="142" fillId="0" borderId="33" xfId="0" applyFont="1" applyFill="1" applyBorder="1" applyAlignment="1">
      <alignment horizontal="center" vertical="center"/>
    </xf>
    <xf numFmtId="0" fontId="11" fillId="0" borderId="28" xfId="0" applyFont="1" applyFill="1" applyBorder="1"/>
    <xf numFmtId="0" fontId="11" fillId="0" borderId="27" xfId="0" applyFont="1" applyFill="1" applyBorder="1"/>
    <xf numFmtId="0" fontId="113" fillId="0" borderId="28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left" vertical="center"/>
    </xf>
    <xf numFmtId="0" fontId="11" fillId="0" borderId="28" xfId="0" applyFont="1" applyFill="1" applyBorder="1" applyAlignment="1">
      <alignment horizontal="left"/>
    </xf>
    <xf numFmtId="166" fontId="11" fillId="0" borderId="28" xfId="0" applyNumberFormat="1" applyFont="1" applyFill="1" applyBorder="1"/>
    <xf numFmtId="15" fontId="11" fillId="0" borderId="28" xfId="0" applyNumberFormat="1" applyFont="1" applyFill="1" applyBorder="1"/>
    <xf numFmtId="0" fontId="11" fillId="0" borderId="28" xfId="0" applyFont="1" applyFill="1" applyBorder="1" applyAlignment="1">
      <alignment horizontal="center" vertical="center"/>
    </xf>
    <xf numFmtId="0" fontId="113" fillId="0" borderId="28" xfId="0" applyFont="1" applyFill="1" applyBorder="1" applyAlignment="1">
      <alignment horizontal="left" vertical="center"/>
    </xf>
    <xf numFmtId="0" fontId="11" fillId="19" borderId="28" xfId="0" applyFont="1" applyFill="1" applyBorder="1" applyAlignment="1">
      <alignment horizontal="center" vertical="center"/>
    </xf>
    <xf numFmtId="0" fontId="11" fillId="19" borderId="0" xfId="0" applyFont="1" applyFill="1" applyBorder="1" applyAlignment="1">
      <alignment horizontal="center" vertical="center"/>
    </xf>
    <xf numFmtId="0" fontId="11" fillId="48" borderId="0" xfId="0" applyFont="1" applyFill="1" applyBorder="1"/>
    <xf numFmtId="0" fontId="143" fillId="0" borderId="94" xfId="0" applyFont="1" applyFill="1" applyBorder="1"/>
    <xf numFmtId="0" fontId="11" fillId="41" borderId="0" xfId="0" applyFont="1" applyFill="1" applyBorder="1"/>
    <xf numFmtId="0" fontId="11" fillId="55" borderId="0" xfId="0" applyFont="1" applyFill="1" applyBorder="1"/>
    <xf numFmtId="0" fontId="11" fillId="45" borderId="33" xfId="0" applyFont="1" applyFill="1" applyBorder="1"/>
    <xf numFmtId="0" fontId="143" fillId="0" borderId="27" xfId="0" applyFont="1" applyFill="1" applyBorder="1"/>
    <xf numFmtId="0" fontId="143" fillId="0" borderId="30" xfId="0" applyFont="1" applyFill="1" applyBorder="1"/>
    <xf numFmtId="0" fontId="143" fillId="0" borderId="32" xfId="0" applyFont="1" applyFill="1" applyBorder="1"/>
    <xf numFmtId="15" fontId="11" fillId="0" borderId="32" xfId="0" applyNumberFormat="1" applyFont="1" applyFill="1" applyBorder="1"/>
    <xf numFmtId="0" fontId="143" fillId="0" borderId="0" xfId="0" applyFont="1" applyFill="1" applyBorder="1"/>
    <xf numFmtId="0" fontId="98" fillId="0" borderId="94" xfId="0" applyFont="1" applyFill="1" applyBorder="1"/>
    <xf numFmtId="165" fontId="8" fillId="0" borderId="94" xfId="0" applyNumberFormat="1" applyFont="1" applyFill="1" applyBorder="1" applyAlignment="1">
      <alignment horizontal="center" vertical="center"/>
    </xf>
    <xf numFmtId="0" fontId="0" fillId="56" borderId="94" xfId="0" applyFill="1" applyBorder="1"/>
    <xf numFmtId="0" fontId="113" fillId="19" borderId="0" xfId="0" applyFont="1" applyFill="1" applyBorder="1" applyAlignment="1">
      <alignment horizontal="center" vertical="center"/>
    </xf>
    <xf numFmtId="0" fontId="113" fillId="53" borderId="0" xfId="0" applyFont="1" applyFill="1" applyBorder="1" applyAlignment="1">
      <alignment horizontal="center" vertical="center"/>
    </xf>
    <xf numFmtId="0" fontId="143" fillId="0" borderId="111" xfId="0" applyFont="1" applyFill="1" applyBorder="1"/>
    <xf numFmtId="0" fontId="11" fillId="53" borderId="32" xfId="0" applyFont="1" applyFill="1" applyBorder="1"/>
    <xf numFmtId="0" fontId="113" fillId="53" borderId="33" xfId="0" applyFont="1" applyFill="1" applyBorder="1" applyAlignment="1">
      <alignment horizontal="center" vertical="center"/>
    </xf>
    <xf numFmtId="0" fontId="144" fillId="0" borderId="30" xfId="0" applyFont="1" applyFill="1" applyBorder="1"/>
    <xf numFmtId="0" fontId="144" fillId="0" borderId="111" xfId="0" applyFont="1" applyFill="1" applyBorder="1"/>
    <xf numFmtId="0" fontId="143" fillId="0" borderId="39" xfId="0" applyFont="1" applyFill="1" applyBorder="1"/>
    <xf numFmtId="0" fontId="143" fillId="19" borderId="0" xfId="0" applyFont="1" applyFill="1" applyBorder="1"/>
    <xf numFmtId="165" fontId="9" fillId="2" borderId="26" xfId="0" applyNumberFormat="1" applyFont="1" applyFill="1" applyBorder="1"/>
    <xf numFmtId="0" fontId="0" fillId="0" borderId="26" xfId="0" applyFont="1" applyFill="1" applyBorder="1" applyAlignment="1">
      <alignment vertical="center"/>
    </xf>
    <xf numFmtId="0" fontId="0" fillId="0" borderId="26" xfId="0" applyFont="1" applyFill="1" applyBorder="1" applyAlignment="1">
      <alignment horizontal="left" vertical="center"/>
    </xf>
    <xf numFmtId="2" fontId="0" fillId="0" borderId="26" xfId="0" applyNumberFormat="1" applyFont="1" applyBorder="1" applyAlignment="1">
      <alignment vertical="center"/>
    </xf>
    <xf numFmtId="2" fontId="0" fillId="0" borderId="26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2" fontId="0" fillId="0" borderId="1" xfId="0" applyNumberFormat="1" applyFont="1" applyBorder="1" applyAlignment="1">
      <alignment vertical="center"/>
    </xf>
    <xf numFmtId="2" fontId="0" fillId="0" borderId="1" xfId="0" applyNumberFormat="1" applyFill="1" applyBorder="1" applyAlignment="1">
      <alignment vertical="center"/>
    </xf>
    <xf numFmtId="2" fontId="0" fillId="0" borderId="26" xfId="0" applyNumberFormat="1" applyFill="1" applyBorder="1" applyAlignment="1">
      <alignment vertical="center"/>
    </xf>
    <xf numFmtId="0" fontId="9" fillId="0" borderId="26" xfId="0" applyFont="1" applyBorder="1"/>
    <xf numFmtId="0" fontId="0" fillId="50" borderId="94" xfId="0" applyFill="1" applyBorder="1"/>
    <xf numFmtId="0" fontId="143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143" fillId="43" borderId="0" xfId="0" applyFont="1" applyFill="1" applyBorder="1" applyAlignment="1">
      <alignment horizontal="center" vertical="center"/>
    </xf>
    <xf numFmtId="0" fontId="11" fillId="41" borderId="0" xfId="0" applyFont="1" applyFill="1" applyBorder="1" applyAlignment="1">
      <alignment horizontal="center" vertical="center"/>
    </xf>
    <xf numFmtId="0" fontId="11" fillId="53" borderId="0" xfId="0" applyFont="1" applyFill="1" applyBorder="1" applyAlignment="1">
      <alignment horizontal="center" vertical="center"/>
    </xf>
    <xf numFmtId="15" fontId="0" fillId="0" borderId="0" xfId="0" applyNumberFormat="1"/>
    <xf numFmtId="0" fontId="0" fillId="43" borderId="94" xfId="0" applyFill="1" applyBorder="1"/>
    <xf numFmtId="0" fontId="0" fillId="53" borderId="94" xfId="0" applyFill="1" applyBorder="1"/>
    <xf numFmtId="49" fontId="0" fillId="0" borderId="94" xfId="0" applyNumberFormat="1" applyBorder="1"/>
    <xf numFmtId="0" fontId="9" fillId="0" borderId="94" xfId="0" applyFont="1" applyBorder="1"/>
    <xf numFmtId="0" fontId="143" fillId="22" borderId="0" xfId="0" applyFont="1" applyFill="1" applyAlignment="1">
      <alignment horizontal="center" vertical="center"/>
    </xf>
    <xf numFmtId="0" fontId="113" fillId="52" borderId="0" xfId="0" applyFont="1" applyFill="1"/>
    <xf numFmtId="0" fontId="145" fillId="0" borderId="0" xfId="0" applyFont="1"/>
    <xf numFmtId="0" fontId="145" fillId="52" borderId="0" xfId="0" applyFont="1" applyFill="1"/>
    <xf numFmtId="0" fontId="101" fillId="0" borderId="0" xfId="0" applyFont="1"/>
    <xf numFmtId="0" fontId="101" fillId="52" borderId="0" xfId="0" applyFont="1" applyFill="1"/>
    <xf numFmtId="0" fontId="146" fillId="0" borderId="0" xfId="0" applyFont="1"/>
    <xf numFmtId="0" fontId="146" fillId="52" borderId="0" xfId="0" applyFont="1" applyFill="1"/>
    <xf numFmtId="0" fontId="143" fillId="48" borderId="0" xfId="0" applyFont="1" applyFill="1" applyAlignment="1">
      <alignment horizontal="center" vertical="center"/>
    </xf>
    <xf numFmtId="0" fontId="0" fillId="0" borderId="120" xfId="0" applyFill="1" applyBorder="1"/>
    <xf numFmtId="4" fontId="0" fillId="0" borderId="120" xfId="0" applyNumberFormat="1" applyFill="1" applyBorder="1" applyAlignment="1">
      <alignment horizontal="right" vertical="center" indent="1"/>
    </xf>
    <xf numFmtId="0" fontId="14" fillId="19" borderId="0" xfId="0" applyFont="1" applyFill="1" applyBorder="1" applyAlignment="1">
      <alignment horizontal="center" vertical="center"/>
    </xf>
    <xf numFmtId="0" fontId="14" fillId="41" borderId="0" xfId="0" applyFont="1" applyFill="1" applyBorder="1" applyAlignment="1">
      <alignment horizontal="center" vertical="center"/>
    </xf>
    <xf numFmtId="0" fontId="14" fillId="40" borderId="0" xfId="0" applyFont="1" applyFill="1" applyBorder="1" applyAlignment="1">
      <alignment horizontal="center" vertical="center"/>
    </xf>
    <xf numFmtId="0" fontId="14" fillId="53" borderId="0" xfId="0" applyFont="1" applyFill="1" applyBorder="1" applyAlignment="1">
      <alignment horizontal="center" vertical="center"/>
    </xf>
    <xf numFmtId="2" fontId="0" fillId="0" borderId="94" xfId="0" applyNumberFormat="1" applyBorder="1" applyAlignment="1">
      <alignment vertical="center"/>
    </xf>
    <xf numFmtId="0" fontId="14" fillId="41" borderId="121" xfId="0" applyFont="1" applyFill="1" applyBorder="1" applyAlignment="1">
      <alignment horizontal="center" vertical="center"/>
    </xf>
    <xf numFmtId="0" fontId="11" fillId="0" borderId="121" xfId="0" applyFont="1" applyFill="1" applyBorder="1"/>
    <xf numFmtId="0" fontId="113" fillId="0" borderId="121" xfId="0" applyFont="1" applyFill="1" applyBorder="1" applyAlignment="1">
      <alignment horizontal="center" vertical="center"/>
    </xf>
    <xf numFmtId="0" fontId="8" fillId="0" borderId="121" xfId="0" applyFont="1" applyFill="1" applyBorder="1" applyAlignment="1">
      <alignment horizontal="left" vertical="center"/>
    </xf>
    <xf numFmtId="0" fontId="11" fillId="0" borderId="121" xfId="0" applyFont="1" applyFill="1" applyBorder="1" applyAlignment="1">
      <alignment horizontal="left"/>
    </xf>
    <xf numFmtId="166" fontId="11" fillId="0" borderId="121" xfId="0" applyNumberFormat="1" applyFont="1" applyFill="1" applyBorder="1"/>
    <xf numFmtId="15" fontId="11" fillId="0" borderId="121" xfId="0" applyNumberFormat="1" applyFont="1" applyFill="1" applyBorder="1"/>
    <xf numFmtId="0" fontId="11" fillId="0" borderId="121" xfId="0" applyFont="1" applyFill="1" applyBorder="1" applyAlignment="1">
      <alignment horizontal="center" vertical="center"/>
    </xf>
    <xf numFmtId="0" fontId="113" fillId="0" borderId="121" xfId="0" applyFont="1" applyFill="1" applyBorder="1" applyAlignment="1">
      <alignment horizontal="left" vertical="center"/>
    </xf>
    <xf numFmtId="0" fontId="13" fillId="0" borderId="122" xfId="0" applyFont="1" applyBorder="1"/>
    <xf numFmtId="4" fontId="0" fillId="0" borderId="94" xfId="0" applyNumberFormat="1" applyBorder="1" applyAlignment="1">
      <alignment horizontal="right" vertical="center"/>
    </xf>
    <xf numFmtId="0" fontId="14" fillId="53" borderId="0" xfId="0" applyFont="1" applyFill="1" applyAlignment="1">
      <alignment horizontal="center" vertical="center"/>
    </xf>
    <xf numFmtId="0" fontId="0" fillId="57" borderId="94" xfId="0" applyFill="1" applyBorder="1"/>
    <xf numFmtId="15" fontId="0" fillId="57" borderId="94" xfId="0" applyNumberFormat="1" applyFill="1" applyBorder="1"/>
    <xf numFmtId="0" fontId="0" fillId="57" borderId="94" xfId="0" applyFill="1" applyBorder="1" applyAlignment="1">
      <alignment horizontal="left"/>
    </xf>
    <xf numFmtId="0" fontId="3" fillId="57" borderId="94" xfId="0" applyFont="1" applyFill="1" applyBorder="1"/>
    <xf numFmtId="165" fontId="8" fillId="57" borderId="94" xfId="0" applyNumberFormat="1" applyFont="1" applyFill="1" applyBorder="1" applyAlignment="1">
      <alignment horizontal="center" vertical="center"/>
    </xf>
    <xf numFmtId="4" fontId="0" fillId="57" borderId="94" xfId="0" applyNumberFormat="1" applyFill="1" applyBorder="1" applyAlignment="1">
      <alignment vertical="center"/>
    </xf>
    <xf numFmtId="0" fontId="0" fillId="45" borderId="94" xfId="0" applyFill="1" applyBorder="1"/>
    <xf numFmtId="0" fontId="14" fillId="53" borderId="33" xfId="0" applyFont="1" applyFill="1" applyBorder="1" applyAlignment="1">
      <alignment horizontal="center" vertical="center"/>
    </xf>
    <xf numFmtId="15" fontId="11" fillId="0" borderId="33" xfId="0" applyNumberFormat="1" applyFont="1" applyFill="1" applyBorder="1" applyAlignment="1">
      <alignment horizontal="center" vertical="center"/>
    </xf>
    <xf numFmtId="0" fontId="0" fillId="30" borderId="94" xfId="0" applyFill="1" applyBorder="1"/>
    <xf numFmtId="0" fontId="11" fillId="0" borderId="94" xfId="0" applyFont="1" applyFill="1" applyBorder="1"/>
    <xf numFmtId="0" fontId="3" fillId="30" borderId="94" xfId="0" applyFont="1" applyFill="1" applyBorder="1"/>
    <xf numFmtId="0" fontId="3" fillId="0" borderId="0" xfId="0" applyFont="1" applyBorder="1"/>
    <xf numFmtId="165" fontId="8" fillId="0" borderId="26" xfId="0" applyNumberFormat="1" applyFont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 vertical="center"/>
    </xf>
    <xf numFmtId="15" fontId="11" fillId="0" borderId="26" xfId="0" applyNumberFormat="1" applyFont="1" applyFill="1" applyBorder="1"/>
    <xf numFmtId="4" fontId="0" fillId="30" borderId="94" xfId="0" applyNumberFormat="1" applyFill="1" applyBorder="1" applyAlignment="1">
      <alignment horizontal="right" vertical="center" indent="1"/>
    </xf>
    <xf numFmtId="0" fontId="139" fillId="19" borderId="26" xfId="0" applyFont="1" applyFill="1" applyBorder="1" applyAlignment="1">
      <alignment vertical="center"/>
    </xf>
    <xf numFmtId="0" fontId="76" fillId="19" borderId="26" xfId="0" applyFont="1" applyFill="1" applyBorder="1"/>
    <xf numFmtId="0" fontId="0" fillId="0" borderId="94" xfId="0" applyFill="1" applyBorder="1"/>
    <xf numFmtId="4" fontId="0" fillId="0" borderId="94" xfId="0" applyNumberFormat="1" applyFill="1" applyBorder="1" applyAlignment="1">
      <alignment horizontal="right" vertical="center" indent="1"/>
    </xf>
    <xf numFmtId="4" fontId="0" fillId="0" borderId="0" xfId="0" applyNumberFormat="1" applyAlignment="1">
      <alignment horizontal="right" vertical="center" indent="1"/>
    </xf>
    <xf numFmtId="177" fontId="3" fillId="0" borderId="94" xfId="0" applyNumberFormat="1" applyFont="1" applyBorder="1"/>
    <xf numFmtId="16" fontId="3" fillId="0" borderId="26" xfId="0" applyNumberFormat="1" applyFont="1" applyBorder="1"/>
    <xf numFmtId="0" fontId="11" fillId="43" borderId="0" xfId="0" applyFont="1" applyFill="1" applyBorder="1" applyAlignment="1">
      <alignment horizontal="center" vertical="center"/>
    </xf>
    <xf numFmtId="0" fontId="147" fillId="0" borderId="94" xfId="0" applyFont="1" applyBorder="1"/>
    <xf numFmtId="0" fontId="74" fillId="0" borderId="94" xfId="0" applyFont="1" applyFill="1" applyBorder="1" applyAlignment="1" applyProtection="1">
      <alignment horizontal="center" vertical="center"/>
      <protection locked="0"/>
    </xf>
    <xf numFmtId="49" fontId="114" fillId="0" borderId="94" xfId="0" applyNumberFormat="1" applyFont="1" applyFill="1" applyBorder="1" applyAlignment="1" applyProtection="1">
      <alignment horizontal="center" vertical="center"/>
      <protection locked="0"/>
    </xf>
    <xf numFmtId="0" fontId="110" fillId="0" borderId="94" xfId="0" applyFont="1" applyFill="1" applyBorder="1" applyAlignment="1" applyProtection="1">
      <alignment horizontal="center" vertical="center"/>
      <protection locked="0"/>
    </xf>
    <xf numFmtId="15" fontId="74" fillId="0" borderId="94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94" xfId="0" applyFont="1" applyFill="1" applyBorder="1" applyAlignment="1">
      <alignment horizontal="center" vertical="center"/>
    </xf>
    <xf numFmtId="0" fontId="113" fillId="0" borderId="94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15" fontId="11" fillId="0" borderId="94" xfId="0" applyNumberFormat="1" applyFont="1" applyFill="1" applyBorder="1" applyAlignment="1">
      <alignment horizontal="center" vertical="center"/>
    </xf>
    <xf numFmtId="0" fontId="11" fillId="43" borderId="94" xfId="0" applyFont="1" applyFill="1" applyBorder="1" applyAlignment="1">
      <alignment horizontal="center" vertical="center"/>
    </xf>
    <xf numFmtId="0" fontId="11" fillId="19" borderId="94" xfId="0" applyFont="1" applyFill="1" applyBorder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0" fontId="130" fillId="29" borderId="106" xfId="0" applyFont="1" applyFill="1" applyBorder="1" applyAlignment="1">
      <alignment horizontal="center" vertical="center"/>
    </xf>
    <xf numFmtId="172" fontId="11" fillId="0" borderId="0" xfId="0" applyNumberFormat="1" applyFont="1" applyFill="1" applyBorder="1" applyAlignment="1">
      <alignment horizontal="center" vertical="center"/>
    </xf>
    <xf numFmtId="0" fontId="132" fillId="44" borderId="123" xfId="0" applyFont="1" applyFill="1" applyBorder="1" applyAlignment="1">
      <alignment horizontal="center" vertical="center" wrapText="1"/>
    </xf>
    <xf numFmtId="0" fontId="132" fillId="44" borderId="124" xfId="0" applyFont="1" applyFill="1" applyBorder="1" applyAlignment="1">
      <alignment horizontal="center" vertical="center" wrapText="1"/>
    </xf>
    <xf numFmtId="0" fontId="132" fillId="44" borderId="125" xfId="0" applyFont="1" applyFill="1" applyBorder="1" applyAlignment="1">
      <alignment horizontal="center" vertical="center" wrapText="1"/>
    </xf>
    <xf numFmtId="0" fontId="130" fillId="29" borderId="94" xfId="0" applyFont="1" applyFill="1" applyBorder="1" applyAlignment="1">
      <alignment horizontal="center" vertical="center"/>
    </xf>
    <xf numFmtId="0" fontId="0" fillId="28" borderId="26" xfId="0" applyFill="1" applyBorder="1"/>
    <xf numFmtId="0" fontId="14" fillId="19" borderId="0" xfId="0" applyFont="1" applyFill="1" applyAlignment="1">
      <alignment horizontal="center" vertical="center"/>
    </xf>
    <xf numFmtId="0" fontId="11" fillId="43" borderId="33" xfId="0" applyFont="1" applyFill="1" applyBorder="1" applyAlignment="1">
      <alignment horizontal="center" vertical="center"/>
    </xf>
    <xf numFmtId="0" fontId="0" fillId="58" borderId="94" xfId="0" applyFill="1" applyBorder="1"/>
    <xf numFmtId="0" fontId="0" fillId="0" borderId="94" xfId="0" applyFont="1" applyBorder="1"/>
    <xf numFmtId="0" fontId="14" fillId="43" borderId="95" xfId="0" applyFont="1" applyFill="1" applyBorder="1" applyAlignment="1">
      <alignment horizontal="center" vertical="center"/>
    </xf>
    <xf numFmtId="0" fontId="11" fillId="0" borderId="95" xfId="0" applyFont="1" applyFill="1" applyBorder="1"/>
    <xf numFmtId="0" fontId="113" fillId="0" borderId="95" xfId="0" applyFont="1" applyFill="1" applyBorder="1" applyAlignment="1">
      <alignment horizontal="center" vertical="center"/>
    </xf>
    <xf numFmtId="0" fontId="8" fillId="0" borderId="95" xfId="0" applyFont="1" applyFill="1" applyBorder="1" applyAlignment="1">
      <alignment horizontal="left" vertical="center"/>
    </xf>
    <xf numFmtId="15" fontId="11" fillId="0" borderId="95" xfId="0" applyNumberFormat="1" applyFont="1" applyFill="1" applyBorder="1"/>
    <xf numFmtId="0" fontId="11" fillId="0" borderId="95" xfId="0" applyFont="1" applyFill="1" applyBorder="1" applyAlignment="1">
      <alignment horizontal="center" vertical="center"/>
    </xf>
    <xf numFmtId="0" fontId="113" fillId="0" borderId="95" xfId="0" applyFont="1" applyFill="1" applyBorder="1" applyAlignment="1">
      <alignment horizontal="left" vertical="center"/>
    </xf>
    <xf numFmtId="0" fontId="11" fillId="43" borderId="95" xfId="0" applyFont="1" applyFill="1" applyBorder="1" applyAlignment="1">
      <alignment horizontal="center" vertical="center"/>
    </xf>
    <xf numFmtId="0" fontId="148" fillId="0" borderId="95" xfId="0" applyFont="1" applyBorder="1" applyAlignment="1">
      <alignment horizontal="center" vertical="center"/>
    </xf>
    <xf numFmtId="0" fontId="148" fillId="0" borderId="95" xfId="0" applyFont="1" applyFill="1" applyBorder="1" applyAlignment="1">
      <alignment horizontal="center" vertical="center"/>
    </xf>
    <xf numFmtId="0" fontId="11" fillId="22" borderId="95" xfId="0" applyFont="1" applyFill="1" applyBorder="1" applyAlignment="1">
      <alignment horizontal="center" vertical="center"/>
    </xf>
    <xf numFmtId="0" fontId="93" fillId="18" borderId="0" xfId="0" applyFont="1" applyFill="1" applyAlignment="1" applyProtection="1">
      <alignment horizontal="center" vertical="center"/>
    </xf>
    <xf numFmtId="0" fontId="126" fillId="19" borderId="30" xfId="0" applyFont="1" applyFill="1" applyBorder="1" applyAlignment="1">
      <alignment horizontal="center"/>
    </xf>
    <xf numFmtId="0" fontId="126" fillId="19" borderId="0" xfId="0" applyFont="1" applyFill="1" applyAlignment="1">
      <alignment horizontal="center"/>
    </xf>
    <xf numFmtId="0" fontId="126" fillId="19" borderId="111" xfId="0" applyFont="1" applyFill="1" applyBorder="1" applyAlignment="1">
      <alignment horizontal="center"/>
    </xf>
    <xf numFmtId="0" fontId="126" fillId="19" borderId="109" xfId="0" applyFont="1" applyFill="1" applyBorder="1" applyAlignment="1">
      <alignment horizontal="center"/>
    </xf>
    <xf numFmtId="0" fontId="126" fillId="19" borderId="27" xfId="0" applyFont="1" applyFill="1" applyBorder="1" applyAlignment="1">
      <alignment horizontal="center"/>
    </xf>
    <xf numFmtId="0" fontId="126" fillId="19" borderId="28" xfId="0" applyFont="1" applyFill="1" applyBorder="1" applyAlignment="1">
      <alignment horizontal="center"/>
    </xf>
    <xf numFmtId="0" fontId="126" fillId="19" borderId="0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left" vertical="top" wrapText="1"/>
    </xf>
    <xf numFmtId="0" fontId="26" fillId="0" borderId="0" xfId="0" applyFont="1" applyBorder="1" applyAlignment="1">
      <alignment horizontal="left" vertical="center"/>
    </xf>
    <xf numFmtId="0" fontId="28" fillId="0" borderId="0" xfId="0" applyFont="1" applyBorder="1" applyAlignment="1">
      <alignment horizontal="right"/>
    </xf>
    <xf numFmtId="0" fontId="66" fillId="0" borderId="0" xfId="0" applyFont="1" applyBorder="1" applyAlignment="1">
      <alignment horizontal="left"/>
    </xf>
    <xf numFmtId="0" fontId="29" fillId="0" borderId="0" xfId="0" applyFont="1" applyFill="1" applyBorder="1" applyAlignment="1">
      <alignment horizontal="center" vertical="top" wrapText="1"/>
    </xf>
    <xf numFmtId="0" fontId="31" fillId="0" borderId="18" xfId="0" applyFont="1" applyFill="1" applyBorder="1" applyAlignment="1">
      <alignment horizontal="center" vertical="center"/>
    </xf>
    <xf numFmtId="0" fontId="31" fillId="0" borderId="19" xfId="0" applyFont="1" applyFill="1" applyBorder="1" applyAlignment="1">
      <alignment horizontal="center" vertical="center"/>
    </xf>
    <xf numFmtId="0" fontId="31" fillId="0" borderId="20" xfId="0" applyFont="1" applyFill="1" applyBorder="1" applyAlignment="1">
      <alignment horizontal="center" vertical="center"/>
    </xf>
    <xf numFmtId="168" fontId="35" fillId="0" borderId="18" xfId="0" applyNumberFormat="1" applyFont="1" applyBorder="1" applyAlignment="1">
      <alignment horizontal="center" wrapText="1"/>
    </xf>
    <xf numFmtId="168" fontId="35" fillId="0" borderId="20" xfId="0" applyNumberFormat="1" applyFont="1" applyBorder="1" applyAlignment="1">
      <alignment horizontal="center" wrapText="1"/>
    </xf>
    <xf numFmtId="0" fontId="31" fillId="0" borderId="18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31" fillId="0" borderId="20" xfId="0" applyFont="1" applyFill="1" applyBorder="1" applyAlignment="1">
      <alignment horizontal="center"/>
    </xf>
    <xf numFmtId="0" fontId="32" fillId="0" borderId="18" xfId="0" applyFont="1" applyFill="1" applyBorder="1" applyAlignment="1">
      <alignment horizontal="left"/>
    </xf>
    <xf numFmtId="0" fontId="32" fillId="0" borderId="19" xfId="0" applyFont="1" applyFill="1" applyBorder="1" applyAlignment="1">
      <alignment horizontal="left"/>
    </xf>
    <xf numFmtId="0" fontId="32" fillId="0" borderId="20" xfId="0" applyFont="1" applyFill="1" applyBorder="1" applyAlignment="1">
      <alignment horizontal="left"/>
    </xf>
    <xf numFmtId="4" fontId="0" fillId="0" borderId="1" xfId="0" applyNumberFormat="1" applyFill="1" applyBorder="1" applyAlignment="1">
      <alignment horizontal="center"/>
    </xf>
    <xf numFmtId="0" fontId="79" fillId="0" borderId="0" xfId="0" applyFont="1" applyBorder="1" applyAlignment="1">
      <alignment horizontal="left"/>
    </xf>
    <xf numFmtId="0" fontId="0" fillId="0" borderId="18" xfId="0" applyFont="1" applyFill="1" applyBorder="1"/>
    <xf numFmtId="0" fontId="0" fillId="0" borderId="19" xfId="0" applyFont="1" applyFill="1" applyBorder="1"/>
    <xf numFmtId="0" fontId="0" fillId="0" borderId="20" xfId="0" applyFont="1" applyFill="1" applyBorder="1"/>
    <xf numFmtId="0" fontId="78" fillId="0" borderId="0" xfId="0" applyFont="1" applyBorder="1" applyAlignment="1">
      <alignment horizontal="center"/>
    </xf>
    <xf numFmtId="0" fontId="36" fillId="0" borderId="18" xfId="0" applyFont="1" applyFill="1" applyBorder="1" applyAlignment="1">
      <alignment horizontal="left"/>
    </xf>
    <xf numFmtId="0" fontId="36" fillId="0" borderId="19" xfId="0" applyFont="1" applyFill="1" applyBorder="1" applyAlignment="1">
      <alignment horizontal="left"/>
    </xf>
    <xf numFmtId="0" fontId="36" fillId="0" borderId="20" xfId="0" applyFont="1" applyFill="1" applyBorder="1" applyAlignment="1">
      <alignment horizontal="left"/>
    </xf>
    <xf numFmtId="16" fontId="78" fillId="0" borderId="0" xfId="0" applyNumberFormat="1" applyFont="1" applyBorder="1" applyAlignment="1">
      <alignment horizontal="left"/>
    </xf>
    <xf numFmtId="0" fontId="0" fillId="0" borderId="18" xfId="0" applyFont="1" applyFill="1" applyBorder="1" applyAlignment="1">
      <alignment horizontal="left"/>
    </xf>
    <xf numFmtId="0" fontId="0" fillId="0" borderId="19" xfId="0" applyFont="1" applyFill="1" applyBorder="1" applyAlignment="1">
      <alignment horizontal="left"/>
    </xf>
    <xf numFmtId="0" fontId="0" fillId="0" borderId="20" xfId="0" applyFont="1" applyFill="1" applyBorder="1" applyAlignment="1">
      <alignment horizontal="left"/>
    </xf>
    <xf numFmtId="168" fontId="79" fillId="0" borderId="0" xfId="0" applyNumberFormat="1" applyFont="1" applyBorder="1" applyAlignment="1">
      <alignment horizontal="left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18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0" xfId="0" applyFont="1" applyBorder="1" applyAlignment="1">
      <alignment horizontal="center"/>
    </xf>
    <xf numFmtId="169" fontId="0" fillId="0" borderId="3" xfId="0" applyNumberFormat="1" applyFont="1" applyBorder="1" applyAlignment="1">
      <alignment horizontal="right"/>
    </xf>
    <xf numFmtId="170" fontId="0" fillId="0" borderId="13" xfId="0" applyNumberFormat="1" applyFont="1" applyBorder="1" applyAlignment="1">
      <alignment horizontal="right"/>
    </xf>
    <xf numFmtId="0" fontId="0" fillId="0" borderId="1" xfId="0" applyFont="1" applyBorder="1" applyAlignment="1">
      <alignment horizontal="left" vertical="center"/>
    </xf>
    <xf numFmtId="170" fontId="32" fillId="0" borderId="1" xfId="0" applyNumberFormat="1" applyFont="1" applyBorder="1" applyAlignment="1">
      <alignment horizontal="right" vertical="center"/>
    </xf>
    <xf numFmtId="0" fontId="31" fillId="0" borderId="1" xfId="0" applyFont="1" applyFill="1" applyBorder="1" applyAlignment="1">
      <alignment horizontal="right" vertical="center"/>
    </xf>
    <xf numFmtId="165" fontId="32" fillId="0" borderId="20" xfId="0" applyNumberFormat="1" applyFont="1" applyBorder="1" applyAlignment="1">
      <alignment horizontal="right"/>
    </xf>
    <xf numFmtId="0" fontId="85" fillId="0" borderId="57" xfId="0" applyFont="1" applyBorder="1" applyAlignment="1">
      <alignment horizontal="center"/>
    </xf>
    <xf numFmtId="0" fontId="85" fillId="0" borderId="59" xfId="0" applyFont="1" applyBorder="1" applyAlignment="1">
      <alignment horizontal="center"/>
    </xf>
    <xf numFmtId="0" fontId="85" fillId="0" borderId="57" xfId="0" applyFont="1" applyBorder="1" applyAlignment="1">
      <alignment horizontal="center" wrapText="1"/>
    </xf>
    <xf numFmtId="0" fontId="85" fillId="0" borderId="59" xfId="0" applyFont="1" applyBorder="1" applyAlignment="1">
      <alignment horizontal="center" wrapText="1"/>
    </xf>
    <xf numFmtId="0" fontId="85" fillId="0" borderId="63" xfId="0" applyFont="1" applyBorder="1" applyAlignment="1">
      <alignment wrapText="1"/>
    </xf>
    <xf numFmtId="0" fontId="85" fillId="0" borderId="64" xfId="0" applyFont="1" applyBorder="1" applyAlignment="1">
      <alignment wrapText="1"/>
    </xf>
    <xf numFmtId="0" fontId="85" fillId="0" borderId="66" xfId="0" applyFont="1" applyBorder="1" applyAlignment="1">
      <alignment wrapText="1"/>
    </xf>
    <xf numFmtId="0" fontId="85" fillId="0" borderId="65" xfId="0" applyFont="1" applyBorder="1" applyAlignment="1">
      <alignment wrapText="1"/>
    </xf>
  </cellXfs>
  <cellStyles count="6">
    <cellStyle name="Comma 2" xfId="1"/>
    <cellStyle name="Hyperlink" xfId="2" builtinId="8"/>
    <cellStyle name="Normal" xfId="0" builtinId="0"/>
    <cellStyle name="Normal 10" xfId="3"/>
    <cellStyle name="Normal 2" xfId="4"/>
    <cellStyle name="Normal 3" xfId="5"/>
  </cellStyles>
  <dxfs count="644">
    <dxf>
      <font>
        <b val="0"/>
        <condense val="0"/>
        <extend val="0"/>
        <color indexed="57"/>
      </font>
      <fill>
        <patternFill patternType="solid">
          <fgColor indexed="57"/>
          <bgColor indexed="17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fill>
        <patternFill>
          <bgColor rgb="FF00B050"/>
        </patternFill>
      </fill>
    </dxf>
    <dxf>
      <font>
        <b/>
        <i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lor rgb="FF00B050"/>
        <name val="Cambria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00FF00"/>
      <rgbColor rgb="000000FF"/>
      <rgbColor rgb="00FFFF00"/>
      <rgbColor rgb="00FF00FF"/>
      <rgbColor rgb="0000FFFF"/>
      <rgbColor rgb="00800000"/>
      <rgbColor rgb="001FB714"/>
      <rgbColor rgb="0000009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ECECE"/>
      <rgbColor rgb="00000080"/>
      <rgbColor rgb="00FF00FF"/>
      <rgbColor rgb="00FCF305"/>
      <rgbColor rgb="0000FFFF"/>
      <rgbColor rgb="00800080"/>
      <rgbColor rgb="00800000"/>
      <rgbColor rgb="00008080"/>
      <rgbColor rgb="000000D4"/>
      <rgbColor rgb="0000ABEA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C3C3C"/>
      <rgbColor rgb="00993300"/>
      <rgbColor rgb="00993366"/>
      <rgbColor rgb="00333399"/>
      <rgbColor rgb="00333333"/>
    </indexedColors>
    <mruColors>
      <color rgb="FFFFFFCC"/>
      <color rgb="FF00CC00"/>
      <color rgb="FFFF33CC"/>
      <color rgb="FFFF99FF"/>
      <color rgb="FF000000"/>
      <color rgb="FF006600"/>
      <color rgb="FF1D416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o&gt;&gt;"/>
  <ax:ocxPr ax:name="Size" ax:value="2858;1667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8"/>
  <ax:ocxPr ax:name="BackColor" ax:value="33023"/>
  <ax:ocxPr ax:name="Caption" ax:value="Generate Invoice"/>
  <ax:ocxPr ax:name="Size" ax:value="3307;979"/>
  <ax:ocxPr ax:name="FontName" ax:value="Arial Unicode MS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ave Invoice"/>
  <ax:ocxPr ax:name="Size" ax:value="3651;1270"/>
  <ax:ocxPr ax:name="FontName" ax:value="Arial"/>
  <ax:ocxPr ax:name="FontHeight" ax:value="180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"/>
  <ax:ocxPr ax:name="Size" ax:value="3651;1032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3704;661"/>
  <ax:ocxPr ax:name="MatchEntry" ax:value="1"/>
  <ax:ocxPr ax:name="ShowDropButtonWhen" ax:value="2"/>
  <ax:ocxPr ax:name="FontName" ax:value="Arial"/>
  <ax:ocxPr ax:name="FontHeight" ax:value="19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3598;661"/>
  <ax:ocxPr ax:name="MatchEntry" ax:value="1"/>
  <ax:ocxPr ax:name="ShowDropButtonWhen" ax:value="2"/>
  <ax:ocxPr ax:name="Value" ax:value="V8"/>
  <ax:ocxPr ax:name="FontName" ax:value="Arial"/>
  <ax:ocxPr ax:name="FontHeight" ax:value="19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Old Navig8"/>
  <ax:ocxPr ax:name="Size" ax:value="3810;1191"/>
  <ax:ocxPr ax:name="FontName" ax:value="Arial Narrow"/>
  <ax:ocxPr ax:name="FontHeight" ax:value="180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Vessel other than Navig8"/>
  <ax:ocxPr ax:name="Size" ax:value="4313;1535"/>
  <ax:ocxPr ax:name="FontName" ax:value="Arial Narrow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3"/>
  <ax:ocxPr ax:name="Size" ax:value="847;767"/>
  <ax:ocxPr ax:name="FontName" ax:value="Arial"/>
  <ax:ocxPr ax:name="FontHeight" ax:value="180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33554432"/>
  <ax:ocxPr ax:name="BackColor" ax:value="47770092"/>
  <ax:ocxPr ax:name="Caption" ax:value="CommandButton3"/>
  <ax:ocxPr ax:name="Size" ax:value="502;1"/>
  <ax:ocxPr ax:name="TakeFocusOnClick" ax:value="0"/>
  <ax:ocxPr ax:name="FontName" ax:value="Arial"/>
  <ax:ocxPr ax:name="FontEffects" ax:value="0"/>
  <ax:ocxPr ax:name="FontHeight" ax:value="195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177572</xdr:colOff>
      <xdr:row>4</xdr:row>
      <xdr:rowOff>47672</xdr:rowOff>
    </xdr:from>
    <xdr:ext cx="4486394" cy="781111"/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243089" y="1076810"/>
          <a:ext cx="4486394" cy="781111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44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HIM 64 BIT LOCAL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180975</xdr:colOff>
      <xdr:row>0</xdr:row>
      <xdr:rowOff>114300</xdr:rowOff>
    </xdr:from>
    <xdr:to>
      <xdr:col>18</xdr:col>
      <xdr:colOff>542925</xdr:colOff>
      <xdr:row>0</xdr:row>
      <xdr:rowOff>333375</xdr:rowOff>
    </xdr:to>
    <xdr:sp macro="" textlink="">
      <xdr:nvSpPr>
        <xdr:cNvPr id="8249" name="Left Arrow 1">
          <a:extLst>
            <a:ext uri="{FF2B5EF4-FFF2-40B4-BE49-F238E27FC236}">
              <a16:creationId xmlns="" xmlns:a16="http://schemas.microsoft.com/office/drawing/2014/main" id="{00000000-0008-0000-0A00-000039200000}"/>
            </a:ext>
          </a:extLst>
        </xdr:cNvPr>
        <xdr:cNvSpPr>
          <a:spLocks noChangeArrowheads="1"/>
        </xdr:cNvSpPr>
      </xdr:nvSpPr>
      <xdr:spPr bwMode="auto">
        <a:xfrm>
          <a:off x="10772775" y="114300"/>
          <a:ext cx="361950" cy="219075"/>
        </a:xfrm>
        <a:prstGeom prst="leftArrow">
          <a:avLst>
            <a:gd name="adj1" fmla="val 50000"/>
            <a:gd name="adj2" fmla="val 50001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9525</xdr:colOff>
      <xdr:row>1</xdr:row>
      <xdr:rowOff>0</xdr:rowOff>
    </xdr:from>
    <xdr:to>
      <xdr:col>18</xdr:col>
      <xdr:colOff>228600</xdr:colOff>
      <xdr:row>1</xdr:row>
      <xdr:rowOff>0</xdr:rowOff>
    </xdr:to>
    <xdr:pic>
      <xdr:nvPicPr>
        <xdr:cNvPr id="8193" name="CommandButton3">
          <a:extLst>
            <a:ext uri="{FF2B5EF4-FFF2-40B4-BE49-F238E27FC236}">
              <a16:creationId xmlns="" xmlns:a16="http://schemas.microsoft.com/office/drawing/2014/main" id="{00000000-0008-0000-0A00-000001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95300"/>
          <a:ext cx="219075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chm.bwesglobal.com/hb/view_hla/?voy_id=4258" TargetMode="External"/><Relationship Id="rId1" Type="http://schemas.openxmlformats.org/officeDocument/2006/relationships/hyperlink" Target="https://chm.bwesglobal.com/hb/view_hla/?voy_id=4263" TargetMode="External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Relationship Id="rId9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../../../../C:/Documents%20and%20Settings/Administrator.BLUEWATER/Application%20Data/Kumaresh/Application%20Data/Microsoft/Excel/FINANCE/FINANCE/HIM/Recpts/tkpayadvice_30Apr_11_2012.pdf" TargetMode="External"/><Relationship Id="rId1" Type="http://schemas.openxmlformats.org/officeDocument/2006/relationships/hyperlink" Target="../../../../C:/Documents%20and%20Settings/Administrator.BLUEWATER/Application%20Data/Kumaresh/Application%20Data/Microsoft/Excel/FINANCE/FINANCE/HIM/Recpts/tkpayadvice_Apr_11_2012.pdf" TargetMode="External"/><Relationship Id="rId4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6"/>
  <dimension ref="A1:F65536"/>
  <sheetViews>
    <sheetView showGridLines="0" zoomScale="87" zoomScaleNormal="87" workbookViewId="0">
      <selection activeCell="F65538" sqref="F65538"/>
    </sheetView>
  </sheetViews>
  <sheetFormatPr defaultColWidth="0" defaultRowHeight="12.75"/>
  <cols>
    <col min="1" max="5" width="9.140625" style="7" customWidth="1"/>
    <col min="6" max="6" width="86.85546875" style="7" customWidth="1"/>
    <col min="7" max="16384" width="0" style="7" hidden="1"/>
  </cols>
  <sheetData>
    <row r="1" spans="1:6" s="515" customFormat="1" ht="22.9" customHeight="1">
      <c r="A1" s="1473" t="s">
        <v>8212</v>
      </c>
      <c r="B1" s="1473"/>
      <c r="C1" s="1473"/>
      <c r="D1" s="1473"/>
      <c r="E1" s="1473"/>
      <c r="F1" s="1473"/>
    </row>
    <row r="2" spans="1:6" ht="33.6" customHeight="1">
      <c r="B2" s="286" t="s">
        <v>3239</v>
      </c>
    </row>
    <row r="4" spans="1:6">
      <c r="E4" s="636"/>
    </row>
    <row r="10" spans="1:6" ht="101.45" customHeight="1">
      <c r="D10" s="636"/>
    </row>
    <row r="11" spans="1:6" hidden="1"/>
    <row r="12" spans="1:6" hidden="1"/>
    <row r="13" spans="1:6" hidden="1"/>
    <row r="14" spans="1:6" hidden="1"/>
    <row r="15" spans="1:6" hidden="1"/>
    <row r="16" spans="1: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  <row r="65510" hidden="1"/>
    <row r="65511" hidden="1"/>
    <row r="65512" hidden="1"/>
    <row r="65513" hidden="1"/>
    <row r="65514" hidden="1"/>
    <row r="65515" hidden="1"/>
    <row r="65516" hidden="1"/>
    <row r="65517" hidden="1"/>
    <row r="65518" hidden="1"/>
    <row r="65519" hidden="1"/>
    <row r="65520" hidden="1"/>
    <row r="65521" hidden="1"/>
    <row r="65522" hidden="1"/>
    <row r="65523" hidden="1"/>
    <row r="65524" hidden="1"/>
    <row r="65525" hidden="1"/>
    <row r="65526" hidden="1"/>
    <row r="65527" hidden="1"/>
    <row r="65528" hidden="1"/>
    <row r="65529" hidden="1"/>
    <row r="65530" hidden="1"/>
    <row r="65531" hidden="1"/>
    <row r="65532" hidden="1"/>
    <row r="65533" hidden="1"/>
    <row r="65534" hidden="1"/>
    <row r="65535" hidden="1"/>
    <row r="65536" hidden="1"/>
  </sheetData>
  <sheetProtection selectLockedCells="1" selectUnlockedCells="1"/>
  <mergeCells count="1">
    <mergeCell ref="A1:F1"/>
  </mergeCells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drawing r:id="rId2"/>
  <legacyDrawing r:id="rId3"/>
  <controls>
    <control shapeId="2051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3629"/>
  <sheetViews>
    <sheetView zoomScale="86" zoomScaleNormal="86" workbookViewId="0">
      <pane ySplit="2" topLeftCell="A3554" activePane="bottomLeft" state="frozenSplit"/>
      <selection pane="bottomLeft" activeCell="A3563" sqref="A3563"/>
    </sheetView>
  </sheetViews>
  <sheetFormatPr defaultRowHeight="15"/>
  <cols>
    <col min="1" max="1" width="8.5703125" style="266" customWidth="1"/>
    <col min="2" max="2" width="19" style="266" customWidth="1"/>
    <col min="3" max="3" width="17.7109375" style="1014" customWidth="1"/>
    <col min="4" max="4" width="23.28515625" style="905" customWidth="1"/>
    <col min="5" max="5" width="9.140625" style="266" hidden="1" customWidth="1"/>
    <col min="6" max="6" width="9.140625" style="268" hidden="1" customWidth="1"/>
    <col min="7" max="7" width="9.140625" style="269" hidden="1" customWidth="1"/>
    <col min="8" max="8" width="18.28515625" style="905" customWidth="1"/>
    <col min="9" max="9" width="11.7109375" style="270" bestFit="1" customWidth="1"/>
    <col min="10" max="10" width="9.140625" style="266" hidden="1" customWidth="1"/>
    <col min="11" max="11" width="12.7109375" style="681" customWidth="1"/>
    <col min="12" max="12" width="13.140625" style="1070" customWidth="1"/>
    <col min="13" max="13" width="15.5703125" style="266" bestFit="1" customWidth="1"/>
    <col min="14" max="14" width="24.28515625" style="266" bestFit="1" customWidth="1"/>
    <col min="15" max="15" width="7" style="266" customWidth="1"/>
    <col min="16" max="16" width="7.5703125" style="266" customWidth="1"/>
    <col min="17" max="19" width="9.140625" style="266"/>
    <col min="20" max="20" width="13.140625" style="266" hidden="1" customWidth="1"/>
    <col min="21" max="21" width="0" style="266" hidden="1" customWidth="1"/>
    <col min="22" max="26" width="9.140625" style="266"/>
    <col min="27" max="27" width="22.85546875" style="266" customWidth="1"/>
    <col min="28" max="29" width="9.140625" style="266"/>
    <col min="30" max="30" width="12.140625" style="266" customWidth="1"/>
    <col min="31" max="32" width="9.140625" style="266"/>
  </cols>
  <sheetData>
    <row r="1" spans="1:32" ht="36.75" customHeight="1">
      <c r="A1" s="780" t="s">
        <v>9876</v>
      </c>
      <c r="B1" s="8"/>
      <c r="C1" s="955"/>
      <c r="D1" s="873" t="s">
        <v>98</v>
      </c>
      <c r="E1" s="8"/>
      <c r="F1" s="9"/>
      <c r="G1" s="10"/>
      <c r="H1" s="873"/>
      <c r="I1" s="183"/>
      <c r="J1" s="8"/>
      <c r="K1" s="710"/>
      <c r="L1" s="1021"/>
      <c r="M1" s="8"/>
      <c r="N1" s="11"/>
      <c r="O1" s="11"/>
      <c r="P1" s="263" t="s">
        <v>1805</v>
      </c>
      <c r="Q1" s="524" t="s">
        <v>8363</v>
      </c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2" ht="18" customHeight="1">
      <c r="A2" s="287" t="s">
        <v>99</v>
      </c>
      <c r="B2" s="287" t="s">
        <v>100</v>
      </c>
      <c r="C2" s="956" t="s">
        <v>4</v>
      </c>
      <c r="D2" s="872" t="s">
        <v>9991</v>
      </c>
      <c r="E2" s="287" t="s">
        <v>102</v>
      </c>
      <c r="F2" s="288" t="s">
        <v>103</v>
      </c>
      <c r="G2" s="289" t="s">
        <v>104</v>
      </c>
      <c r="H2" s="872" t="s">
        <v>105</v>
      </c>
      <c r="I2" s="290" t="s">
        <v>106</v>
      </c>
      <c r="J2" s="291" t="s">
        <v>107</v>
      </c>
      <c r="K2" s="680" t="s">
        <v>10563</v>
      </c>
      <c r="L2" s="1022" t="s">
        <v>109</v>
      </c>
      <c r="M2" s="12"/>
      <c r="N2" s="264"/>
      <c r="O2" s="265">
        <v>1000</v>
      </c>
      <c r="P2" s="263"/>
      <c r="Q2" s="524" t="e">
        <f>SUM(Q4:Q6827)</f>
        <v>#REF!</v>
      </c>
      <c r="R2" s="264" t="s">
        <v>11037</v>
      </c>
      <c r="S2" s="264"/>
      <c r="T2" s="264"/>
      <c r="U2" s="264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</row>
    <row r="3" spans="1:32" ht="0.75" customHeight="1">
      <c r="A3" s="246">
        <v>2367</v>
      </c>
      <c r="B3" s="271" t="s">
        <v>1379</v>
      </c>
      <c r="C3" s="957" t="s">
        <v>800</v>
      </c>
      <c r="D3" s="874" t="s">
        <v>736</v>
      </c>
      <c r="E3" s="172"/>
      <c r="F3" s="234"/>
      <c r="G3" s="236"/>
      <c r="H3" s="874" t="s">
        <v>455</v>
      </c>
      <c r="I3" s="272">
        <v>42433</v>
      </c>
      <c r="J3" s="238"/>
      <c r="K3" s="711"/>
      <c r="L3" s="1023" t="s">
        <v>633</v>
      </c>
      <c r="M3" s="13" t="str">
        <f t="shared" ref="M3:M66" si="0">IF(AND(NOT(TRIM(D3)="")),IF(AE3=1,"Invoice Made","Invoice Not Made"),"")</f>
        <v>Invoice Made</v>
      </c>
      <c r="N3" s="13"/>
      <c r="O3" s="13"/>
      <c r="P3" s="13" t="str">
        <f>IF(L3="Navig8",IF(ISNA(VLOOKUP(UPPER(B3),LiangHuishan!$A$1:$B$251,3,FALSE)),"Pool Not in Records",VLOOKUP(UPPER(B3),$A$1:$B$251,3,FALSE)),"")</f>
        <v/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 t="str">
        <f t="shared" ref="AA3:AA66" si="1">IF(OR(TRIM(B3)="",TRIM(C3)=""),"Vessel-Voy No not given",CONCATENATE(TRIM(B3),TRIM(C3)))</f>
        <v>Rustaq Silver1501</v>
      </c>
      <c r="AB3" s="13"/>
      <c r="AC3" s="13"/>
      <c r="AD3" s="13"/>
      <c r="AE3" s="13">
        <f>IF(TRIM(AA3=""),0,IF(ISNA(VLOOKUP(AA3,Tracker!$AB$2:$AB$3981,1,FALSE)),0,1))</f>
        <v>1</v>
      </c>
      <c r="AF3" s="13"/>
    </row>
    <row r="4" spans="1:32" ht="13.5">
      <c r="A4" s="246">
        <v>2368</v>
      </c>
      <c r="B4" s="271" t="s">
        <v>1380</v>
      </c>
      <c r="C4" s="957" t="s">
        <v>1390</v>
      </c>
      <c r="D4" s="874" t="s">
        <v>736</v>
      </c>
      <c r="E4" s="172"/>
      <c r="F4" s="234"/>
      <c r="G4" s="236"/>
      <c r="H4" s="874" t="s">
        <v>160</v>
      </c>
      <c r="I4" s="272">
        <v>42432</v>
      </c>
      <c r="J4" s="238"/>
      <c r="K4" s="711"/>
      <c r="L4" s="1023" t="s">
        <v>633</v>
      </c>
      <c r="M4" s="13" t="str">
        <f t="shared" si="0"/>
        <v>Invoice Made</v>
      </c>
      <c r="N4" s="13"/>
      <c r="O4" s="13"/>
      <c r="P4" s="13" t="str">
        <f>IF(L4="Navig8",IF(ISNA(VLOOKUP(UPPER(B4),LiangHuishan!$A$1:$B$251,3,FALSE)),"Pool Not in Records",VLOOKUP(UPPER(B4),$A$1:$B$251,3,FALSE)),"")</f>
        <v/>
      </c>
      <c r="Q4" s="13"/>
      <c r="R4" s="13"/>
      <c r="S4" s="13"/>
      <c r="T4" s="13" t="str">
        <f>IF(AND(NOT(TRIM(D4)="")),IF(AE4=1,"Invoice Made","Invoice Not Made"),"")</f>
        <v>Invoice Made</v>
      </c>
      <c r="U4" s="13" t="b">
        <f>M4=T4</f>
        <v>1</v>
      </c>
      <c r="V4" s="13"/>
      <c r="W4" s="13"/>
      <c r="X4" s="13"/>
      <c r="Y4" s="13"/>
      <c r="Z4" s="13"/>
      <c r="AA4" s="13" t="str">
        <f t="shared" si="1"/>
        <v>Nakhal Silver1601</v>
      </c>
      <c r="AB4" s="13"/>
      <c r="AC4" s="13"/>
      <c r="AD4" s="13"/>
      <c r="AE4" s="13">
        <f>IF(TRIM(AA4=""),0,IF(ISNA(VLOOKUP(AA4,Tracker!$AB$2:$AB$3981,1,FALSE)),0,1))</f>
        <v>1</v>
      </c>
      <c r="AF4" s="13"/>
    </row>
    <row r="5" spans="1:32" ht="13.5">
      <c r="A5" s="246">
        <v>2376</v>
      </c>
      <c r="B5" s="271" t="s">
        <v>1387</v>
      </c>
      <c r="C5" s="957" t="s">
        <v>1390</v>
      </c>
      <c r="D5" s="874" t="s">
        <v>669</v>
      </c>
      <c r="E5" s="172"/>
      <c r="F5" s="234"/>
      <c r="G5" s="236"/>
      <c r="H5" s="874" t="s">
        <v>535</v>
      </c>
      <c r="I5" s="272">
        <v>42448</v>
      </c>
      <c r="J5" s="238"/>
      <c r="K5" s="711"/>
      <c r="L5" s="1023" t="s">
        <v>633</v>
      </c>
      <c r="M5" s="13" t="str">
        <f t="shared" si="0"/>
        <v>Invoice Made</v>
      </c>
      <c r="N5" s="13"/>
      <c r="O5" s="13"/>
      <c r="P5" s="13" t="str">
        <f>IF(L5="Navig8",IF(ISNA(VLOOKUP(UPPER(B5),LiangHuishan!$A$1:$B$251,3,FALSE)),"Pool Not in Records",VLOOKUP(UPPER(B5),$A$1:$B$251,3,FALSE)),"")</f>
        <v/>
      </c>
      <c r="Q5" s="13"/>
      <c r="R5" s="13"/>
      <c r="S5" s="13"/>
      <c r="T5" s="13" t="str">
        <f t="shared" ref="T5:T68" si="2">IF(AND(NOT(TRIM(D5)="")),IF(AE5=1,"Invoice Made","Invoice Not Made"),"")</f>
        <v>Invoice Made</v>
      </c>
      <c r="U5" s="13" t="b">
        <f t="shared" ref="U5:U68" si="3">M5=T5</f>
        <v>1</v>
      </c>
      <c r="V5" s="13"/>
      <c r="W5" s="13"/>
      <c r="X5" s="13"/>
      <c r="Y5" s="13"/>
      <c r="Z5" s="13"/>
      <c r="AA5" s="13" t="str">
        <f t="shared" si="1"/>
        <v>STI Gramercy1601</v>
      </c>
      <c r="AB5" s="13"/>
      <c r="AC5" s="13"/>
      <c r="AD5" s="13"/>
      <c r="AE5" s="13">
        <f>IF(TRIM(AA5=""),0,IF(ISNA(VLOOKUP(AA5,Tracker!$AB$2:$AB$3981,1,FALSE)),0,1))</f>
        <v>1</v>
      </c>
      <c r="AF5" s="13"/>
    </row>
    <row r="6" spans="1:32" ht="13.5">
      <c r="A6" s="246">
        <v>2347</v>
      </c>
      <c r="B6" s="271" t="s">
        <v>659</v>
      </c>
      <c r="C6" s="957" t="s">
        <v>1354</v>
      </c>
      <c r="D6" s="874" t="s">
        <v>596</v>
      </c>
      <c r="E6" s="172" t="s">
        <v>152</v>
      </c>
      <c r="F6" s="234"/>
      <c r="G6" s="236" t="s">
        <v>231</v>
      </c>
      <c r="H6" s="874" t="s">
        <v>356</v>
      </c>
      <c r="I6" s="272">
        <v>42381</v>
      </c>
      <c r="J6" s="238"/>
      <c r="K6" s="711"/>
      <c r="L6" s="1023" t="s">
        <v>663</v>
      </c>
      <c r="M6" s="13" t="str">
        <f t="shared" si="0"/>
        <v>Invoice Not Made</v>
      </c>
      <c r="N6" s="13"/>
      <c r="O6" s="13"/>
      <c r="P6" s="13" t="str">
        <f>IF(L6="Navig8",IF(ISNA(VLOOKUP(UPPER(B6),LiangHuishan!$A$1:$B$251,3,FALSE)),"Pool Not in Records",VLOOKUP(UPPER(B6),$A$1:$B$251,3,FALSE)),"")</f>
        <v/>
      </c>
      <c r="Q6" s="13"/>
      <c r="R6" s="13"/>
      <c r="S6" s="13"/>
      <c r="T6" s="13" t="str">
        <f t="shared" si="2"/>
        <v>Invoice Not Made</v>
      </c>
      <c r="U6" s="13" t="b">
        <f t="shared" si="3"/>
        <v>1</v>
      </c>
      <c r="V6" s="13"/>
      <c r="W6" s="13"/>
      <c r="X6" s="13"/>
      <c r="Y6" s="13"/>
      <c r="Z6" s="13"/>
      <c r="AA6" s="13" t="str">
        <f t="shared" si="1"/>
        <v>Stena Primorsk201510</v>
      </c>
      <c r="AB6" s="13"/>
      <c r="AC6" s="13"/>
      <c r="AD6" s="13"/>
      <c r="AE6" s="13">
        <f>IF(TRIM(AA6=""),0,IF(ISNA(VLOOKUP(AA6,Tracker!$AB$2:$AB$3981,1,FALSE)),0,1))</f>
        <v>0</v>
      </c>
      <c r="AF6" s="13"/>
    </row>
    <row r="7" spans="1:32" ht="13.5">
      <c r="A7" s="246">
        <v>2348</v>
      </c>
      <c r="B7" s="271" t="s">
        <v>1329</v>
      </c>
      <c r="C7" s="957" t="s">
        <v>1352</v>
      </c>
      <c r="D7" s="874" t="s">
        <v>1271</v>
      </c>
      <c r="E7" s="172" t="s">
        <v>330</v>
      </c>
      <c r="F7" s="234"/>
      <c r="G7" s="236" t="s">
        <v>375</v>
      </c>
      <c r="H7" s="874" t="s">
        <v>200</v>
      </c>
      <c r="I7" s="272">
        <v>42375</v>
      </c>
      <c r="J7" s="238"/>
      <c r="K7" s="711"/>
      <c r="L7" s="1023" t="s">
        <v>60</v>
      </c>
      <c r="M7" s="13" t="str">
        <f t="shared" si="0"/>
        <v>Invoice Not Made</v>
      </c>
      <c r="N7" s="13"/>
      <c r="O7" s="13"/>
      <c r="P7" s="13" t="str">
        <f>IF(L7="Navig8",IF(ISNA(VLOOKUP(UPPER(B7),LiangHuishan!$A$1:$B$251,3,FALSE)),"Pool Not in Records",VLOOKUP(UPPER(B7),$A$1:$B$251,3,FALSE)),"")</f>
        <v/>
      </c>
      <c r="Q7" s="13"/>
      <c r="R7" s="13"/>
      <c r="S7" s="13"/>
      <c r="T7" s="13" t="str">
        <f t="shared" si="2"/>
        <v>Invoice Not Made</v>
      </c>
      <c r="U7" s="13" t="b">
        <f t="shared" si="3"/>
        <v>1</v>
      </c>
      <c r="V7" s="13"/>
      <c r="W7" s="13"/>
      <c r="X7" s="13"/>
      <c r="Y7" s="13"/>
      <c r="Z7" s="13"/>
      <c r="AA7" s="13" t="str">
        <f t="shared" si="1"/>
        <v>Atlantic Dawn12_15L</v>
      </c>
      <c r="AB7" s="13"/>
      <c r="AC7" s="13"/>
      <c r="AD7" s="13"/>
      <c r="AE7" s="13">
        <f>IF(TRIM(AA7=""),0,IF(ISNA(VLOOKUP(AA7,Tracker!$AB$2:$AB$3981,1,FALSE)),0,1))</f>
        <v>0</v>
      </c>
      <c r="AF7" s="13"/>
    </row>
    <row r="8" spans="1:32" ht="13.5">
      <c r="A8" s="246">
        <v>2349</v>
      </c>
      <c r="B8" s="271" t="s">
        <v>794</v>
      </c>
      <c r="C8" s="957" t="s">
        <v>196</v>
      </c>
      <c r="D8" s="874" t="s">
        <v>601</v>
      </c>
      <c r="E8" s="172" t="s">
        <v>1355</v>
      </c>
      <c r="F8" s="234"/>
      <c r="G8" s="236" t="s">
        <v>1356</v>
      </c>
      <c r="H8" s="874" t="s">
        <v>1357</v>
      </c>
      <c r="I8" s="272">
        <v>42379</v>
      </c>
      <c r="J8" s="238"/>
      <c r="K8" s="711"/>
      <c r="L8" s="1023" t="s">
        <v>60</v>
      </c>
      <c r="M8" s="13" t="str">
        <f t="shared" si="0"/>
        <v>Invoice Not Made</v>
      </c>
      <c r="N8" s="13"/>
      <c r="O8" s="13"/>
      <c r="P8" s="13" t="str">
        <f>IF(L8="Navig8",IF(ISNA(VLOOKUP(UPPER(B8),LiangHuishan!$A$1:$B$251,3,FALSE)),"Pool Not in Records",VLOOKUP(UPPER(B8),$A$1:$B$251,3,FALSE)),"")</f>
        <v/>
      </c>
      <c r="Q8" s="13"/>
      <c r="R8" s="13"/>
      <c r="S8" s="13"/>
      <c r="T8" s="13" t="str">
        <f t="shared" si="2"/>
        <v>Invoice Not Made</v>
      </c>
      <c r="U8" s="13" t="b">
        <f t="shared" si="3"/>
        <v>1</v>
      </c>
      <c r="V8" s="13"/>
      <c r="W8" s="13"/>
      <c r="X8" s="13"/>
      <c r="Y8" s="13"/>
      <c r="Z8" s="13"/>
      <c r="AA8" s="13" t="str">
        <f t="shared" si="1"/>
        <v>Navion Marita29</v>
      </c>
      <c r="AB8" s="13"/>
      <c r="AC8" s="13"/>
      <c r="AD8" s="13"/>
      <c r="AE8" s="13">
        <f>IF(TRIM(AA8=""),0,IF(ISNA(VLOOKUP(AA8,Tracker!$AB$2:$AB$3981,1,FALSE)),0,1))</f>
        <v>0</v>
      </c>
      <c r="AF8" s="13"/>
    </row>
    <row r="9" spans="1:32" ht="13.5">
      <c r="A9" s="246">
        <v>2350</v>
      </c>
      <c r="B9" s="271" t="s">
        <v>1807</v>
      </c>
      <c r="C9" s="957" t="s">
        <v>41</v>
      </c>
      <c r="D9" s="874" t="s">
        <v>788</v>
      </c>
      <c r="E9" s="172" t="s">
        <v>152</v>
      </c>
      <c r="F9" s="234"/>
      <c r="G9" s="236" t="s">
        <v>337</v>
      </c>
      <c r="H9" s="874" t="s">
        <v>20</v>
      </c>
      <c r="I9" s="272">
        <v>42378</v>
      </c>
      <c r="J9" s="238"/>
      <c r="K9" s="711" t="s">
        <v>28</v>
      </c>
      <c r="L9" s="1023" t="s">
        <v>28</v>
      </c>
      <c r="M9" s="13" t="str">
        <f t="shared" si="0"/>
        <v>Invoice Not Made</v>
      </c>
      <c r="N9" s="13"/>
      <c r="O9" s="13"/>
      <c r="P9" s="13" t="str">
        <f>IF(L9="Navig8",IF(ISNA(VLOOKUP(UPPER(B9),LiangHuishan!$A$1:$B$251,3,FALSE)),"Pool Not in Records",VLOOKUP(UPPER(B9),$A$1:$B$251,3,FALSE)),"")</f>
        <v>Pool Not in Records</v>
      </c>
      <c r="Q9" s="13"/>
      <c r="R9" s="13"/>
      <c r="S9" s="13"/>
      <c r="T9" s="13" t="str">
        <f t="shared" si="2"/>
        <v>Invoice Not Made</v>
      </c>
      <c r="U9" s="13" t="b">
        <f t="shared" si="3"/>
        <v>1</v>
      </c>
      <c r="V9" s="13"/>
      <c r="W9" s="13"/>
      <c r="X9" s="13"/>
      <c r="Y9" s="13"/>
      <c r="Z9" s="13"/>
      <c r="AA9" s="13" t="str">
        <f t="shared" si="1"/>
        <v>Navig8 Stealth S.V.12</v>
      </c>
      <c r="AB9" s="13"/>
      <c r="AC9" s="13"/>
      <c r="AD9" s="13"/>
      <c r="AE9" s="13">
        <f>IF(TRIM(AA9=""),0,IF(ISNA(VLOOKUP(AA9,Tracker!$AB$2:$AB$3981,1,FALSE)),0,1))</f>
        <v>0</v>
      </c>
      <c r="AF9" s="13"/>
    </row>
    <row r="10" spans="1:32" ht="13.5">
      <c r="A10" s="246">
        <v>2351</v>
      </c>
      <c r="B10" s="271" t="s">
        <v>1312</v>
      </c>
      <c r="C10" s="957" t="s">
        <v>1358</v>
      </c>
      <c r="D10" s="874" t="s">
        <v>30</v>
      </c>
      <c r="E10" s="172" t="s">
        <v>819</v>
      </c>
      <c r="F10" s="234"/>
      <c r="G10" s="236" t="s">
        <v>111</v>
      </c>
      <c r="H10" s="874" t="s">
        <v>1359</v>
      </c>
      <c r="I10" s="272">
        <v>42421</v>
      </c>
      <c r="J10" s="238"/>
      <c r="K10" s="711" t="s">
        <v>411</v>
      </c>
      <c r="L10" s="1023" t="s">
        <v>28</v>
      </c>
      <c r="M10" s="13" t="str">
        <f t="shared" si="0"/>
        <v>Invoice Not Made</v>
      </c>
      <c r="N10" s="13"/>
      <c r="O10" s="13"/>
      <c r="P10" s="13" t="e">
        <f>IF(L10="Navig8",IF(ISNA(VLOOKUP(UPPER(B10),LiangHuishan!$A$1:$B$251,3,FALSE)),"Pool Not in Records",VLOOKUP(UPPER(B10),$A$1:$B$251,3,FALSE)),"")</f>
        <v>#N/A</v>
      </c>
      <c r="Q10" s="13"/>
      <c r="R10" s="13"/>
      <c r="S10" s="13"/>
      <c r="T10" s="13" t="str">
        <f t="shared" si="2"/>
        <v>Invoice Not Made</v>
      </c>
      <c r="U10" s="13" t="b">
        <f t="shared" si="3"/>
        <v>1</v>
      </c>
      <c r="V10" s="13"/>
      <c r="W10" s="13"/>
      <c r="X10" s="13"/>
      <c r="Y10" s="13"/>
      <c r="Z10" s="13"/>
      <c r="AA10" s="13" t="str">
        <f t="shared" si="1"/>
        <v>17 February008_15</v>
      </c>
      <c r="AB10" s="13"/>
      <c r="AC10" s="13"/>
      <c r="AD10" s="13"/>
      <c r="AE10" s="13">
        <f>IF(TRIM(AA10=""),0,IF(ISNA(VLOOKUP(AA10,Tracker!$AB$2:$AB$3981,1,FALSE)),0,1))</f>
        <v>0</v>
      </c>
      <c r="AF10" s="13"/>
    </row>
    <row r="11" spans="1:32" ht="13.5">
      <c r="A11" s="246">
        <v>2352</v>
      </c>
      <c r="B11" s="271" t="s">
        <v>114</v>
      </c>
      <c r="C11" s="957" t="s">
        <v>370</v>
      </c>
      <c r="D11" s="874" t="s">
        <v>701</v>
      </c>
      <c r="E11" s="172" t="s">
        <v>1326</v>
      </c>
      <c r="F11" s="234"/>
      <c r="G11" s="236" t="s">
        <v>1360</v>
      </c>
      <c r="H11" s="874" t="s">
        <v>1471</v>
      </c>
      <c r="I11" s="272">
        <v>42384</v>
      </c>
      <c r="J11" s="238"/>
      <c r="K11" s="711"/>
      <c r="L11" s="1023" t="s">
        <v>60</v>
      </c>
      <c r="M11" s="13" t="str">
        <f t="shared" si="0"/>
        <v>Invoice Not Made</v>
      </c>
      <c r="N11" s="13"/>
      <c r="O11" s="13"/>
      <c r="P11" s="13" t="str">
        <f>IF(L11="Navig8",IF(ISNA(VLOOKUP(UPPER(B11),LiangHuishan!$A$1:$B$251,3,FALSE)),"Pool Not in Records",VLOOKUP(UPPER(B11),$A$1:$B$251,3,FALSE)),"")</f>
        <v/>
      </c>
      <c r="Q11" s="13"/>
      <c r="R11" s="13"/>
      <c r="S11" s="13"/>
      <c r="T11" s="13" t="str">
        <f t="shared" si="2"/>
        <v>Invoice Not Made</v>
      </c>
      <c r="U11" s="13" t="b">
        <f t="shared" si="3"/>
        <v>1</v>
      </c>
      <c r="V11" s="13"/>
      <c r="W11" s="13"/>
      <c r="X11" s="13"/>
      <c r="Y11" s="13"/>
      <c r="Z11" s="13"/>
      <c r="AA11" s="13" t="str">
        <f t="shared" si="1"/>
        <v>Desh Bhakt7</v>
      </c>
      <c r="AB11" s="13"/>
      <c r="AC11" s="13"/>
      <c r="AD11" s="13"/>
      <c r="AE11" s="13">
        <f>IF(TRIM(AA11=""),0,IF(ISNA(VLOOKUP(AA11,Tracker!$AB$2:$AB$3981,1,FALSE)),0,1))</f>
        <v>0</v>
      </c>
      <c r="AF11" s="13"/>
    </row>
    <row r="12" spans="1:32" ht="13.5">
      <c r="A12" s="246">
        <v>2353</v>
      </c>
      <c r="B12" s="271" t="s">
        <v>768</v>
      </c>
      <c r="C12" s="957" t="s">
        <v>166</v>
      </c>
      <c r="D12" s="874" t="s">
        <v>852</v>
      </c>
      <c r="E12" s="172" t="s">
        <v>676</v>
      </c>
      <c r="F12" s="234"/>
      <c r="G12" s="236" t="s">
        <v>122</v>
      </c>
      <c r="H12" s="874" t="s">
        <v>82</v>
      </c>
      <c r="I12" s="272">
        <v>42391</v>
      </c>
      <c r="J12" s="238"/>
      <c r="K12" s="711"/>
      <c r="L12" s="1023" t="s">
        <v>60</v>
      </c>
      <c r="M12" s="13" t="str">
        <f t="shared" si="0"/>
        <v>Invoice Not Made</v>
      </c>
      <c r="N12" s="13"/>
      <c r="O12" s="13"/>
      <c r="P12" s="13" t="str">
        <f>IF(L12="Navig8",IF(ISNA(VLOOKUP(UPPER(B12),LiangHuishan!$A$1:$B$251,3,FALSE)),"Pool Not in Records",VLOOKUP(UPPER(B12),$A$1:$B$251,3,FALSE)),"")</f>
        <v/>
      </c>
      <c r="Q12" s="13"/>
      <c r="R12" s="13"/>
      <c r="S12" s="13"/>
      <c r="T12" s="13" t="str">
        <f t="shared" si="2"/>
        <v>Invoice Not Made</v>
      </c>
      <c r="U12" s="13" t="b">
        <f t="shared" si="3"/>
        <v>1</v>
      </c>
      <c r="V12" s="13"/>
      <c r="W12" s="13"/>
      <c r="X12" s="13"/>
      <c r="Y12" s="13"/>
      <c r="Z12" s="13"/>
      <c r="AA12" s="13" t="str">
        <f t="shared" si="1"/>
        <v>Peak Spirit16</v>
      </c>
      <c r="AB12" s="13"/>
      <c r="AC12" s="13"/>
      <c r="AD12" s="13"/>
      <c r="AE12" s="13">
        <f>IF(TRIM(AA12=""),0,IF(ISNA(VLOOKUP(AA12,Tracker!$AB$2:$AB$3981,1,FALSE)),0,1))</f>
        <v>0</v>
      </c>
      <c r="AF12" s="13"/>
    </row>
    <row r="13" spans="1:32" ht="13.5">
      <c r="A13" s="246">
        <v>2354</v>
      </c>
      <c r="B13" s="271" t="s">
        <v>652</v>
      </c>
      <c r="C13" s="957" t="s">
        <v>860</v>
      </c>
      <c r="D13" s="874" t="s">
        <v>1361</v>
      </c>
      <c r="E13" s="172" t="s">
        <v>152</v>
      </c>
      <c r="F13" s="234"/>
      <c r="G13" s="236" t="s">
        <v>599</v>
      </c>
      <c r="H13" s="874" t="s">
        <v>462</v>
      </c>
      <c r="I13" s="272">
        <v>42411</v>
      </c>
      <c r="J13" s="238"/>
      <c r="K13" s="711"/>
      <c r="L13" s="1023" t="s">
        <v>663</v>
      </c>
      <c r="M13" s="13" t="str">
        <f t="shared" si="0"/>
        <v>Invoice Not Made</v>
      </c>
      <c r="N13" s="13"/>
      <c r="O13" s="13"/>
      <c r="P13" s="13" t="str">
        <f>IF(L13="Navig8",IF(ISNA(VLOOKUP(UPPER(B13),LiangHuishan!$A$1:$B$251,3,FALSE)),"Pool Not in Records",VLOOKUP(UPPER(B13),$A$1:$B$251,3,FALSE)),"")</f>
        <v/>
      </c>
      <c r="Q13" s="13"/>
      <c r="R13" s="13"/>
      <c r="S13" s="13"/>
      <c r="T13" s="13" t="str">
        <f t="shared" si="2"/>
        <v>Invoice Not Made</v>
      </c>
      <c r="U13" s="13" t="b">
        <f t="shared" si="3"/>
        <v>1</v>
      </c>
      <c r="V13" s="13"/>
      <c r="W13" s="13"/>
      <c r="X13" s="13"/>
      <c r="Y13" s="13"/>
      <c r="Z13" s="13"/>
      <c r="AA13" s="13" t="str">
        <f t="shared" si="1"/>
        <v>Sonangol Porto Amboim201507</v>
      </c>
      <c r="AB13" s="13"/>
      <c r="AC13" s="13"/>
      <c r="AD13" s="13"/>
      <c r="AE13" s="13">
        <f>IF(TRIM(AA13=""),0,IF(ISNA(VLOOKUP(AA13,Tracker!$AB$2:$AB$3981,1,FALSE)),0,1))</f>
        <v>0</v>
      </c>
      <c r="AF13" s="13"/>
    </row>
    <row r="14" spans="1:32" ht="13.5">
      <c r="A14" s="246">
        <v>2355</v>
      </c>
      <c r="B14" s="271" t="s">
        <v>777</v>
      </c>
      <c r="C14" s="957" t="s">
        <v>57</v>
      </c>
      <c r="D14" s="874" t="s">
        <v>521</v>
      </c>
      <c r="E14" s="172" t="s">
        <v>180</v>
      </c>
      <c r="F14" s="234"/>
      <c r="G14" s="236" t="s">
        <v>25</v>
      </c>
      <c r="H14" s="874" t="s">
        <v>207</v>
      </c>
      <c r="I14" s="272">
        <v>42400</v>
      </c>
      <c r="J14" s="238"/>
      <c r="K14" s="711" t="s">
        <v>28</v>
      </c>
      <c r="L14" s="1023" t="s">
        <v>28</v>
      </c>
      <c r="M14" s="13" t="str">
        <f t="shared" si="0"/>
        <v>Invoice Not Made</v>
      </c>
      <c r="N14" s="13"/>
      <c r="O14" s="13"/>
      <c r="P14" s="13" t="e">
        <f>IF(L14="Navig8",IF(ISNA(VLOOKUP(UPPER(B14),LiangHuishan!$A$1:$B$251,3,FALSE)),"Pool Not in Records",VLOOKUP(UPPER(B14),$A$1:$B$251,3,FALSE)),"")</f>
        <v>#N/A</v>
      </c>
      <c r="Q14" s="13"/>
      <c r="R14" s="13"/>
      <c r="S14" s="13"/>
      <c r="T14" s="13" t="str">
        <f t="shared" si="2"/>
        <v>Invoice Not Made</v>
      </c>
      <c r="U14" s="13" t="b">
        <f t="shared" si="3"/>
        <v>1</v>
      </c>
      <c r="V14" s="13"/>
      <c r="W14" s="13"/>
      <c r="X14" s="13"/>
      <c r="Y14" s="13"/>
      <c r="Z14" s="13"/>
      <c r="AA14" s="13" t="str">
        <f t="shared" si="1"/>
        <v>King Duncan18</v>
      </c>
      <c r="AB14" s="13"/>
      <c r="AC14" s="13"/>
      <c r="AD14" s="13"/>
      <c r="AE14" s="13">
        <f>IF(TRIM(AA14=""),0,IF(ISNA(VLOOKUP(AA14,Tracker!$AB$2:$AB$3981,1,FALSE)),0,1))</f>
        <v>0</v>
      </c>
      <c r="AF14" s="13"/>
    </row>
    <row r="15" spans="1:32" ht="13.5">
      <c r="A15" s="246">
        <v>2356</v>
      </c>
      <c r="B15" s="271" t="s">
        <v>1280</v>
      </c>
      <c r="C15" s="957" t="s">
        <v>370</v>
      </c>
      <c r="D15" s="874" t="s">
        <v>620</v>
      </c>
      <c r="E15" s="172" t="s">
        <v>110</v>
      </c>
      <c r="F15" s="234"/>
      <c r="G15" s="236" t="s">
        <v>1362</v>
      </c>
      <c r="H15" s="874" t="s">
        <v>786</v>
      </c>
      <c r="I15" s="272">
        <v>42403</v>
      </c>
      <c r="J15" s="238"/>
      <c r="K15" s="711" t="s">
        <v>665</v>
      </c>
      <c r="L15" s="1023" t="s">
        <v>43</v>
      </c>
      <c r="M15" s="13" t="str">
        <f t="shared" si="0"/>
        <v>Invoice Not Made</v>
      </c>
      <c r="N15" s="13"/>
      <c r="O15" s="13"/>
      <c r="P15" s="13" t="str">
        <f>IF(L15="Navig8",IF(ISNA(VLOOKUP(UPPER(B15),LiangHuishan!$A$1:$B$251,3,FALSE)),"Pool Not in Records",VLOOKUP(UPPER(B15),$A$1:$B$251,3,FALSE)),"")</f>
        <v/>
      </c>
      <c r="Q15" s="13"/>
      <c r="R15" s="13"/>
      <c r="S15" s="13"/>
      <c r="T15" s="13" t="str">
        <f t="shared" si="2"/>
        <v>Invoice Not Made</v>
      </c>
      <c r="U15" s="13" t="b">
        <f t="shared" si="3"/>
        <v>1</v>
      </c>
      <c r="V15" s="13"/>
      <c r="W15" s="13"/>
      <c r="X15" s="13"/>
      <c r="Y15" s="13"/>
      <c r="Z15" s="13"/>
      <c r="AA15" s="13" t="str">
        <f t="shared" si="1"/>
        <v>Libya7</v>
      </c>
      <c r="AB15" s="13"/>
      <c r="AC15" s="13"/>
      <c r="AD15" s="13"/>
      <c r="AE15" s="13">
        <f>IF(TRIM(AA15=""),0,IF(ISNA(VLOOKUP(AA15,Tracker!$AB$2:$AB$3981,1,FALSE)),0,1))</f>
        <v>0</v>
      </c>
      <c r="AF15" s="13"/>
    </row>
    <row r="16" spans="1:32" ht="13.5">
      <c r="A16" s="246">
        <v>2357</v>
      </c>
      <c r="B16" s="271" t="s">
        <v>538</v>
      </c>
      <c r="C16" s="957" t="s">
        <v>1363</v>
      </c>
      <c r="D16" s="874" t="s">
        <v>791</v>
      </c>
      <c r="E16" s="172" t="s">
        <v>152</v>
      </c>
      <c r="F16" s="234"/>
      <c r="G16" s="236" t="s">
        <v>20</v>
      </c>
      <c r="H16" s="874" t="s">
        <v>90</v>
      </c>
      <c r="I16" s="272">
        <v>42389</v>
      </c>
      <c r="J16" s="238"/>
      <c r="K16" s="711" t="s">
        <v>411</v>
      </c>
      <c r="L16" s="1023" t="s">
        <v>28</v>
      </c>
      <c r="M16" s="13" t="str">
        <f t="shared" si="0"/>
        <v>Invoice Not Made</v>
      </c>
      <c r="N16" s="13"/>
      <c r="O16" s="13"/>
      <c r="P16" s="13" t="e">
        <f>IF(L16="Navig8",IF(ISNA(VLOOKUP(UPPER(B16),LiangHuishan!$A$1:$B$251,3,FALSE)),"Pool Not in Records",VLOOKUP(UPPER(B16),$A$1:$B$251,3,FALSE)),"")</f>
        <v>#N/A</v>
      </c>
      <c r="Q16" s="13"/>
      <c r="R16" s="13"/>
      <c r="S16" s="13"/>
      <c r="T16" s="13" t="str">
        <f t="shared" si="2"/>
        <v>Invoice Not Made</v>
      </c>
      <c r="U16" s="13" t="b">
        <f t="shared" si="3"/>
        <v>1</v>
      </c>
      <c r="V16" s="13"/>
      <c r="W16" s="13"/>
      <c r="X16" s="13"/>
      <c r="Y16" s="13"/>
      <c r="Z16" s="13"/>
      <c r="AA16" s="13" t="str">
        <f t="shared" si="1"/>
        <v>Bareilly11_15</v>
      </c>
      <c r="AB16" s="13"/>
      <c r="AC16" s="13"/>
      <c r="AD16" s="13"/>
      <c r="AE16" s="13">
        <f>IF(TRIM(AA16=""),0,IF(ISNA(VLOOKUP(AA16,Tracker!$AB$2:$AB$3981,1,FALSE)),0,1))</f>
        <v>0</v>
      </c>
      <c r="AF16" s="13"/>
    </row>
    <row r="17" spans="1:32" ht="13.5">
      <c r="A17" s="246">
        <v>2358</v>
      </c>
      <c r="B17" s="271" t="s">
        <v>1364</v>
      </c>
      <c r="C17" s="957" t="s">
        <v>1365</v>
      </c>
      <c r="D17" s="874" t="s">
        <v>787</v>
      </c>
      <c r="E17" s="172" t="s">
        <v>1366</v>
      </c>
      <c r="F17" s="234"/>
      <c r="G17" s="236" t="s">
        <v>1367</v>
      </c>
      <c r="H17" s="874" t="s">
        <v>444</v>
      </c>
      <c r="I17" s="272">
        <v>42394</v>
      </c>
      <c r="J17" s="238"/>
      <c r="K17" s="711"/>
      <c r="L17" s="1023" t="s">
        <v>60</v>
      </c>
      <c r="M17" s="13" t="str">
        <f t="shared" si="0"/>
        <v>Invoice Made</v>
      </c>
      <c r="N17" s="13"/>
      <c r="O17" s="13"/>
      <c r="P17" s="13" t="str">
        <f>IF(L17="Navig8",IF(ISNA(VLOOKUP(UPPER(B17),LiangHuishan!$A$1:$B$251,3,FALSE)),"Pool Not in Records",VLOOKUP(UPPER(B17),$A$1:$B$251,3,FALSE)),"")</f>
        <v/>
      </c>
      <c r="Q17" s="13"/>
      <c r="R17" s="13"/>
      <c r="S17" s="13"/>
      <c r="T17" s="13" t="str">
        <f t="shared" si="2"/>
        <v>Invoice Made</v>
      </c>
      <c r="U17" s="13" t="b">
        <f t="shared" si="3"/>
        <v>1</v>
      </c>
      <c r="V17" s="13"/>
      <c r="W17" s="13"/>
      <c r="X17" s="13"/>
      <c r="Y17" s="13"/>
      <c r="Z17" s="13"/>
      <c r="AA17" s="13" t="str">
        <f t="shared" si="1"/>
        <v>Beijing SpiritTK001</v>
      </c>
      <c r="AB17" s="13"/>
      <c r="AC17" s="13"/>
      <c r="AD17" s="13"/>
      <c r="AE17" s="13">
        <f>IF(TRIM(AA17=""),0,IF(ISNA(VLOOKUP(AA17,Tracker!$AB$2:$AB$3981,1,FALSE)),0,1))</f>
        <v>1</v>
      </c>
      <c r="AF17" s="13"/>
    </row>
    <row r="18" spans="1:32" ht="13.5">
      <c r="A18" s="246">
        <v>2359</v>
      </c>
      <c r="B18" s="271" t="s">
        <v>490</v>
      </c>
      <c r="C18" s="957" t="s">
        <v>154</v>
      </c>
      <c r="D18" s="874" t="s">
        <v>477</v>
      </c>
      <c r="E18" s="172" t="s">
        <v>180</v>
      </c>
      <c r="F18" s="234"/>
      <c r="G18" s="236" t="s">
        <v>1368</v>
      </c>
      <c r="H18" s="874" t="s">
        <v>24</v>
      </c>
      <c r="I18" s="272">
        <v>42395</v>
      </c>
      <c r="J18" s="238"/>
      <c r="K18" s="711" t="s">
        <v>28</v>
      </c>
      <c r="L18" s="1023" t="s">
        <v>28</v>
      </c>
      <c r="M18" s="13" t="str">
        <f t="shared" si="0"/>
        <v>Invoice Not Made</v>
      </c>
      <c r="N18" s="13"/>
      <c r="O18" s="13"/>
      <c r="P18" s="13" t="e">
        <f>IF(L18="Navig8",IF(ISNA(VLOOKUP(UPPER(B18),LiangHuishan!$A$1:$B$251,3,FALSE)),"Pool Not in Records",VLOOKUP(UPPER(B18),$A$1:$B$251,3,FALSE)),"")</f>
        <v>#N/A</v>
      </c>
      <c r="Q18" s="13"/>
      <c r="R18" s="13"/>
      <c r="S18" s="13"/>
      <c r="T18" s="13" t="str">
        <f t="shared" si="2"/>
        <v>Invoice Not Made</v>
      </c>
      <c r="U18" s="13" t="b">
        <f t="shared" si="3"/>
        <v>1</v>
      </c>
      <c r="V18" s="13"/>
      <c r="W18" s="13"/>
      <c r="X18" s="13"/>
      <c r="Y18" s="13"/>
      <c r="Z18" s="13"/>
      <c r="AA18" s="13" t="str">
        <f t="shared" si="1"/>
        <v>Nave Cielo44</v>
      </c>
      <c r="AB18" s="13"/>
      <c r="AC18" s="13"/>
      <c r="AD18" s="13"/>
      <c r="AE18" s="13">
        <f>IF(TRIM(AA18=""),0,IF(ISNA(VLOOKUP(AA18,Tracker!$AB$2:$AB$3981,1,FALSE)),0,1))</f>
        <v>0</v>
      </c>
      <c r="AF18" s="13"/>
    </row>
    <row r="19" spans="1:32" ht="13.5">
      <c r="A19" s="246">
        <v>2360</v>
      </c>
      <c r="B19" s="271" t="s">
        <v>540</v>
      </c>
      <c r="C19" s="957" t="s">
        <v>161</v>
      </c>
      <c r="D19" s="874" t="s">
        <v>392</v>
      </c>
      <c r="E19" s="172" t="s">
        <v>180</v>
      </c>
      <c r="F19" s="234"/>
      <c r="G19" s="236" t="s">
        <v>1369</v>
      </c>
      <c r="H19" s="874" t="s">
        <v>356</v>
      </c>
      <c r="I19" s="272">
        <v>42408</v>
      </c>
      <c r="J19" s="238"/>
      <c r="K19" s="711" t="s">
        <v>411</v>
      </c>
      <c r="L19" s="1023" t="s">
        <v>28</v>
      </c>
      <c r="M19" s="13" t="str">
        <f t="shared" si="0"/>
        <v>Invoice Not Made</v>
      </c>
      <c r="N19" s="13"/>
      <c r="O19" s="13"/>
      <c r="P19" s="13" t="e">
        <f>IF(L19="Navig8",IF(ISNA(VLOOKUP(UPPER(B19),LiangHuishan!$A$1:$B$251,3,FALSE)),"Pool Not in Records",VLOOKUP(UPPER(B19),$A$1:$B$251,3,FALSE)),"")</f>
        <v>#N/A</v>
      </c>
      <c r="Q19" s="13"/>
      <c r="R19" s="13"/>
      <c r="S19" s="13"/>
      <c r="T19" s="13" t="str">
        <f t="shared" si="2"/>
        <v>Invoice Not Made</v>
      </c>
      <c r="U19" s="13" t="b">
        <f t="shared" si="3"/>
        <v>1</v>
      </c>
      <c r="V19" s="13"/>
      <c r="W19" s="13"/>
      <c r="X19" s="13"/>
      <c r="Y19" s="13"/>
      <c r="Z19" s="13"/>
      <c r="AA19" s="13" t="str">
        <f t="shared" si="1"/>
        <v>Afra Hawthorn38</v>
      </c>
      <c r="AB19" s="13"/>
      <c r="AC19" s="13"/>
      <c r="AD19" s="13"/>
      <c r="AE19" s="13">
        <f>IF(TRIM(AA19=""),0,IF(ISNA(VLOOKUP(AA19,Tracker!$AB$2:$AB$3981,1,FALSE)),0,1))</f>
        <v>0</v>
      </c>
      <c r="AF19" s="13"/>
    </row>
    <row r="20" spans="1:32" ht="13.5">
      <c r="A20" s="246">
        <v>2361</v>
      </c>
      <c r="B20" s="271" t="s">
        <v>1370</v>
      </c>
      <c r="C20" s="957" t="s">
        <v>174</v>
      </c>
      <c r="D20" s="874" t="s">
        <v>788</v>
      </c>
      <c r="E20" s="172" t="s">
        <v>152</v>
      </c>
      <c r="F20" s="234"/>
      <c r="G20" s="236" t="s">
        <v>20</v>
      </c>
      <c r="H20" s="874" t="s">
        <v>10600</v>
      </c>
      <c r="I20" s="272">
        <v>42388</v>
      </c>
      <c r="J20" s="238"/>
      <c r="K20" s="711" t="s">
        <v>28</v>
      </c>
      <c r="L20" s="1023" t="s">
        <v>28</v>
      </c>
      <c r="M20" s="13" t="str">
        <f t="shared" si="0"/>
        <v>Invoice Not Made</v>
      </c>
      <c r="N20" s="13"/>
      <c r="O20" s="13"/>
      <c r="P20" s="13" t="e">
        <f>IF(L20="Navig8",IF(ISNA(VLOOKUP(UPPER(B20),LiangHuishan!$A$1:$B$251,3,FALSE)),"Pool Not in Records",VLOOKUP(UPPER(B20),$A$1:$B$251,3,FALSE)),"")</f>
        <v>#N/A</v>
      </c>
      <c r="Q20" s="13"/>
      <c r="R20" s="13"/>
      <c r="S20" s="13"/>
      <c r="T20" s="13" t="str">
        <f t="shared" si="2"/>
        <v>Invoice Not Made</v>
      </c>
      <c r="U20" s="13" t="b">
        <f t="shared" si="3"/>
        <v>1</v>
      </c>
      <c r="V20" s="13"/>
      <c r="W20" s="13"/>
      <c r="X20" s="13"/>
      <c r="Y20" s="13"/>
      <c r="Z20" s="13"/>
      <c r="AA20" s="13" t="str">
        <f t="shared" si="1"/>
        <v>Fidelity N21</v>
      </c>
      <c r="AB20" s="13"/>
      <c r="AC20" s="13"/>
      <c r="AD20" s="13"/>
      <c r="AE20" s="13">
        <f>IF(TRIM(AA20=""),0,IF(ISNA(VLOOKUP(AA20,Tracker!$AB$2:$AB$3981,1,FALSE)),0,1))</f>
        <v>0</v>
      </c>
      <c r="AF20" s="13"/>
    </row>
    <row r="21" spans="1:32" ht="13.5">
      <c r="A21" s="246">
        <v>2362</v>
      </c>
      <c r="B21" s="271" t="s">
        <v>502</v>
      </c>
      <c r="C21" s="957" t="s">
        <v>46</v>
      </c>
      <c r="D21" s="874" t="s">
        <v>63</v>
      </c>
      <c r="E21" s="172" t="s">
        <v>141</v>
      </c>
      <c r="F21" s="234"/>
      <c r="G21" s="236" t="s">
        <v>122</v>
      </c>
      <c r="H21" s="874" t="s">
        <v>10601</v>
      </c>
      <c r="I21" s="272">
        <v>42383</v>
      </c>
      <c r="J21" s="238"/>
      <c r="K21" s="711"/>
      <c r="L21" s="1023" t="s">
        <v>60</v>
      </c>
      <c r="M21" s="13" t="str">
        <f t="shared" si="0"/>
        <v>Invoice Not Made</v>
      </c>
      <c r="N21" s="13"/>
      <c r="O21" s="13"/>
      <c r="P21" s="13" t="str">
        <f>IF(L21="Navig8",IF(ISNA(VLOOKUP(UPPER(B21),LiangHuishan!$A$1:$B$251,3,FALSE)),"Pool Not in Records",VLOOKUP(UPPER(B21),$A$1:$B$251,3,FALSE)),"")</f>
        <v/>
      </c>
      <c r="Q21" s="13"/>
      <c r="R21" s="13"/>
      <c r="S21" s="13"/>
      <c r="T21" s="13" t="str">
        <f t="shared" si="2"/>
        <v>Invoice Not Made</v>
      </c>
      <c r="U21" s="13" t="b">
        <f t="shared" si="3"/>
        <v>1</v>
      </c>
      <c r="V21" s="13"/>
      <c r="W21" s="13"/>
      <c r="X21" s="13"/>
      <c r="Y21" s="13"/>
      <c r="Z21" s="13"/>
      <c r="AA21" s="13" t="str">
        <f t="shared" si="1"/>
        <v>BM Breeze41</v>
      </c>
      <c r="AB21" s="13"/>
      <c r="AC21" s="13"/>
      <c r="AD21" s="13"/>
      <c r="AE21" s="13">
        <f>IF(TRIM(AA21=""),0,IF(ISNA(VLOOKUP(AA21,Tracker!$AB$2:$AB$3981,1,FALSE)),0,1))</f>
        <v>0</v>
      </c>
      <c r="AF21" s="13"/>
    </row>
    <row r="22" spans="1:32" ht="13.5">
      <c r="A22" s="246">
        <v>2363</v>
      </c>
      <c r="B22" s="271" t="s">
        <v>1373</v>
      </c>
      <c r="C22" s="957" t="s">
        <v>234</v>
      </c>
      <c r="D22" s="874" t="s">
        <v>1338</v>
      </c>
      <c r="E22" s="172" t="s">
        <v>256</v>
      </c>
      <c r="F22" s="234"/>
      <c r="G22" s="236" t="s">
        <v>1374</v>
      </c>
      <c r="H22" s="874" t="s">
        <v>66</v>
      </c>
      <c r="I22" s="272">
        <v>42396</v>
      </c>
      <c r="J22" s="238"/>
      <c r="K22" s="711"/>
      <c r="L22" s="1023" t="s">
        <v>60</v>
      </c>
      <c r="M22" s="13" t="str">
        <f t="shared" si="0"/>
        <v>Invoice Not Made</v>
      </c>
      <c r="N22" s="13"/>
      <c r="O22" s="13"/>
      <c r="P22" s="13" t="str">
        <f>IF(L22="Navig8",IF(ISNA(VLOOKUP(UPPER(B22),LiangHuishan!$A$1:$B$251,3,FALSE)),"Pool Not in Records",VLOOKUP(UPPER(B22),$A$1:$B$251,3,FALSE)),"")</f>
        <v/>
      </c>
      <c r="Q22" s="13"/>
      <c r="R22" s="13"/>
      <c r="S22" s="13"/>
      <c r="T22" s="13" t="str">
        <f t="shared" si="2"/>
        <v>Invoice Not Made</v>
      </c>
      <c r="U22" s="13" t="b">
        <f t="shared" si="3"/>
        <v>1</v>
      </c>
      <c r="V22" s="13"/>
      <c r="W22" s="13"/>
      <c r="X22" s="13"/>
      <c r="Y22" s="13"/>
      <c r="Z22" s="13"/>
      <c r="AA22" s="13" t="str">
        <f t="shared" si="1"/>
        <v>Cascade Spirit01</v>
      </c>
      <c r="AB22" s="13"/>
      <c r="AC22" s="13"/>
      <c r="AD22" s="13"/>
      <c r="AE22" s="13">
        <f>IF(TRIM(AA22=""),0,IF(ISNA(VLOOKUP(AA22,Tracker!$AB$2:$AB$3981,1,FALSE)),0,1))</f>
        <v>0</v>
      </c>
      <c r="AF22" s="13"/>
    </row>
    <row r="23" spans="1:32" ht="13.5">
      <c r="A23" s="246">
        <v>2364</v>
      </c>
      <c r="B23" s="271" t="s">
        <v>809</v>
      </c>
      <c r="C23" s="957" t="s">
        <v>1375</v>
      </c>
      <c r="D23" s="874" t="s">
        <v>392</v>
      </c>
      <c r="E23" s="172" t="s">
        <v>152</v>
      </c>
      <c r="F23" s="234"/>
      <c r="G23" s="236" t="s">
        <v>792</v>
      </c>
      <c r="H23" s="874" t="s">
        <v>1331</v>
      </c>
      <c r="I23" s="272">
        <v>42382</v>
      </c>
      <c r="J23" s="238"/>
      <c r="K23" s="711" t="s">
        <v>28</v>
      </c>
      <c r="L23" s="1023" t="s">
        <v>28</v>
      </c>
      <c r="M23" s="13" t="str">
        <f t="shared" si="0"/>
        <v>Invoice Not Made</v>
      </c>
      <c r="N23" s="13"/>
      <c r="O23" s="13"/>
      <c r="P23" s="13" t="e">
        <f>IF(L23="Navig8",IF(ISNA(VLOOKUP(UPPER(B23),LiangHuishan!$A$1:$B$251,3,FALSE)),"Pool Not in Records",VLOOKUP(UPPER(B23),$A$1:$B$251,3,FALSE)),"")</f>
        <v>#N/A</v>
      </c>
      <c r="Q23" s="13"/>
      <c r="R23" s="13"/>
      <c r="S23" s="13"/>
      <c r="T23" s="13" t="str">
        <f t="shared" si="2"/>
        <v>Invoice Not Made</v>
      </c>
      <c r="U23" s="13" t="b">
        <f t="shared" si="3"/>
        <v>1</v>
      </c>
      <c r="V23" s="13"/>
      <c r="W23" s="13"/>
      <c r="X23" s="13"/>
      <c r="Y23" s="13"/>
      <c r="Z23" s="13"/>
      <c r="AA23" s="13" t="str">
        <f t="shared" si="1"/>
        <v>King Darius14_16</v>
      </c>
      <c r="AB23" s="13"/>
      <c r="AC23" s="13"/>
      <c r="AD23" s="13"/>
      <c r="AE23" s="13">
        <f>IF(TRIM(AA23=""),0,IF(ISNA(VLOOKUP(AA23,Tracker!$AB$2:$AB$3981,1,FALSE)),0,1))</f>
        <v>0</v>
      </c>
      <c r="AF23" s="13"/>
    </row>
    <row r="24" spans="1:32" ht="13.5">
      <c r="A24" s="246">
        <v>2365</v>
      </c>
      <c r="B24" s="271" t="s">
        <v>464</v>
      </c>
      <c r="C24" s="957" t="s">
        <v>1278</v>
      </c>
      <c r="D24" s="874" t="s">
        <v>817</v>
      </c>
      <c r="E24" s="172"/>
      <c r="F24" s="234"/>
      <c r="G24" s="236"/>
      <c r="H24" s="874" t="s">
        <v>24</v>
      </c>
      <c r="I24" s="272">
        <v>42436</v>
      </c>
      <c r="J24" s="238"/>
      <c r="K24" s="711"/>
      <c r="L24" s="1023" t="s">
        <v>663</v>
      </c>
      <c r="M24" s="13" t="str">
        <f t="shared" si="0"/>
        <v>Invoice Made</v>
      </c>
      <c r="N24" s="13"/>
      <c r="O24" s="13"/>
      <c r="P24" s="13" t="str">
        <f>IF(L24="Navig8",IF(ISNA(VLOOKUP(UPPER(B24),LiangHuishan!$A$1:$B$251,3,FALSE)),"Pool Not in Records",VLOOKUP(UPPER(B24),$A$1:$B$251,3,FALSE)),"")</f>
        <v/>
      </c>
      <c r="Q24" s="13"/>
      <c r="R24" s="13"/>
      <c r="S24" s="13"/>
      <c r="T24" s="13" t="str">
        <f t="shared" si="2"/>
        <v>Invoice Made</v>
      </c>
      <c r="U24" s="13" t="b">
        <f t="shared" si="3"/>
        <v>1</v>
      </c>
      <c r="V24" s="13"/>
      <c r="W24" s="13"/>
      <c r="X24" s="13"/>
      <c r="Y24" s="13"/>
      <c r="Z24" s="13"/>
      <c r="AA24" s="13" t="str">
        <f t="shared" si="1"/>
        <v>Stena Penguin201509</v>
      </c>
      <c r="AB24" s="13"/>
      <c r="AC24" s="13"/>
      <c r="AD24" s="13"/>
      <c r="AE24" s="13">
        <f>IF(TRIM(AA24=""),0,IF(ISNA(VLOOKUP(AA24,Tracker!$AB$2:$AB$3981,1,FALSE)),0,1))</f>
        <v>1</v>
      </c>
      <c r="AF24" s="13"/>
    </row>
    <row r="25" spans="1:32" ht="13.5">
      <c r="A25" s="246">
        <v>2366</v>
      </c>
      <c r="B25" s="271" t="s">
        <v>611</v>
      </c>
      <c r="C25" s="957" t="s">
        <v>1376</v>
      </c>
      <c r="D25" s="874" t="s">
        <v>1377</v>
      </c>
      <c r="E25" s="172" t="s">
        <v>152</v>
      </c>
      <c r="F25" s="234"/>
      <c r="G25" s="236" t="s">
        <v>1378</v>
      </c>
      <c r="H25" s="874" t="s">
        <v>24</v>
      </c>
      <c r="I25" s="272">
        <v>42432</v>
      </c>
      <c r="J25" s="238"/>
      <c r="K25" s="711"/>
      <c r="L25" s="1023" t="s">
        <v>663</v>
      </c>
      <c r="M25" s="13" t="str">
        <f t="shared" si="0"/>
        <v>Invoice Made</v>
      </c>
      <c r="N25" s="13"/>
      <c r="O25" s="13"/>
      <c r="P25" s="13" t="str">
        <f>IF(L25="Navig8",IF(ISNA(VLOOKUP(UPPER(B25),LiangHuishan!$A$1:$B$251,3,FALSE)),"Pool Not in Records",VLOOKUP(UPPER(B25),$A$1:$B$251,3,FALSE)),"")</f>
        <v/>
      </c>
      <c r="Q25" s="13"/>
      <c r="R25" s="13"/>
      <c r="S25" s="13"/>
      <c r="T25" s="13" t="str">
        <f t="shared" si="2"/>
        <v>Invoice Made</v>
      </c>
      <c r="U25" s="13" t="b">
        <f t="shared" si="3"/>
        <v>1</v>
      </c>
      <c r="V25" s="13"/>
      <c r="W25" s="13"/>
      <c r="X25" s="13"/>
      <c r="Y25" s="13"/>
      <c r="Z25" s="13"/>
      <c r="AA25" s="13" t="str">
        <f t="shared" si="1"/>
        <v>Sonangol Kalandula201601</v>
      </c>
      <c r="AB25" s="13"/>
      <c r="AC25" s="13"/>
      <c r="AD25" s="13"/>
      <c r="AE25" s="13">
        <f>IF(TRIM(AA25=""),0,IF(ISNA(VLOOKUP(AA25,Tracker!$AB$2:$AB$3981,1,FALSE)),0,1))</f>
        <v>1</v>
      </c>
      <c r="AF25" s="13"/>
    </row>
    <row r="26" spans="1:32" ht="13.5">
      <c r="A26" s="246">
        <v>2378</v>
      </c>
      <c r="B26" s="271" t="s">
        <v>1389</v>
      </c>
      <c r="C26" s="957" t="s">
        <v>1390</v>
      </c>
      <c r="D26" s="874" t="s">
        <v>736</v>
      </c>
      <c r="E26" s="172" t="s">
        <v>1270</v>
      </c>
      <c r="F26" s="234"/>
      <c r="G26" s="236" t="s">
        <v>10583</v>
      </c>
      <c r="H26" s="874" t="s">
        <v>25</v>
      </c>
      <c r="I26" s="272">
        <v>42431</v>
      </c>
      <c r="J26" s="238"/>
      <c r="K26" s="711"/>
      <c r="L26" s="1023" t="s">
        <v>633</v>
      </c>
      <c r="M26" s="13" t="str">
        <f t="shared" si="0"/>
        <v>Invoice Made</v>
      </c>
      <c r="N26" s="13"/>
      <c r="O26" s="13"/>
      <c r="P26" s="13" t="str">
        <f>IF(L26="Navig8",IF(ISNA(VLOOKUP(UPPER(B26),LiangHuishan!$A$1:$B$251,3,FALSE)),"Pool Not in Records",VLOOKUP(UPPER(B26),$A$1:$B$251,3,FALSE)),"")</f>
        <v/>
      </c>
      <c r="Q26" s="13"/>
      <c r="R26" s="13"/>
      <c r="S26" s="13"/>
      <c r="T26" s="13" t="str">
        <f t="shared" si="2"/>
        <v>Invoice Made</v>
      </c>
      <c r="U26" s="13" t="b">
        <f t="shared" si="3"/>
        <v>1</v>
      </c>
      <c r="V26" s="13"/>
      <c r="W26" s="13"/>
      <c r="X26" s="13"/>
      <c r="Y26" s="13"/>
      <c r="Z26" s="13"/>
      <c r="AA26" s="13" t="str">
        <f t="shared" si="1"/>
        <v>Marlin Ammolite1601</v>
      </c>
      <c r="AB26" s="13"/>
      <c r="AC26" s="13"/>
      <c r="AD26" s="13"/>
      <c r="AE26" s="13">
        <f>IF(TRIM(AA26=""),0,IF(ISNA(VLOOKUP(AA26,Tracker!$AB$2:$AB$3981,1,FALSE)),0,1))</f>
        <v>1</v>
      </c>
      <c r="AF26" s="13"/>
    </row>
    <row r="27" spans="1:32" ht="13.5">
      <c r="A27" s="246">
        <v>2408</v>
      </c>
      <c r="B27" s="271" t="s">
        <v>1288</v>
      </c>
      <c r="C27" s="957" t="s">
        <v>1390</v>
      </c>
      <c r="D27" s="874" t="s">
        <v>736</v>
      </c>
      <c r="E27" s="172"/>
      <c r="F27" s="234"/>
      <c r="G27" s="236"/>
      <c r="H27" s="874" t="s">
        <v>1873</v>
      </c>
      <c r="I27" s="272">
        <v>42453</v>
      </c>
      <c r="J27" s="238"/>
      <c r="K27" s="711"/>
      <c r="L27" s="1023" t="s">
        <v>633</v>
      </c>
      <c r="M27" s="13" t="str">
        <f t="shared" si="0"/>
        <v>Invoice Made</v>
      </c>
      <c r="N27" s="13"/>
      <c r="O27" s="13"/>
      <c r="P27" s="13" t="str">
        <f>IF(L27="Navig8",IF(ISNA(VLOOKUP(UPPER(B27),LiangHuishan!$A$1:$B$251,3,FALSE)),"Pool Not in Records",VLOOKUP(UPPER(B27),$A$1:$B$251,3,FALSE)),"")</f>
        <v/>
      </c>
      <c r="Q27" s="13"/>
      <c r="R27" s="13"/>
      <c r="S27" s="13"/>
      <c r="T27" s="13" t="str">
        <f t="shared" si="2"/>
        <v>Invoice Made</v>
      </c>
      <c r="U27" s="13" t="b">
        <f t="shared" si="3"/>
        <v>1</v>
      </c>
      <c r="V27" s="13"/>
      <c r="W27" s="13"/>
      <c r="X27" s="13"/>
      <c r="Y27" s="13"/>
      <c r="Z27" s="13"/>
      <c r="AA27" s="13" t="str">
        <f t="shared" si="1"/>
        <v>Marjorie K1601</v>
      </c>
      <c r="AB27" s="13"/>
      <c r="AC27" s="13"/>
      <c r="AD27" s="13"/>
      <c r="AE27" s="13">
        <f>IF(TRIM(AA27=""),0,IF(ISNA(VLOOKUP(AA27,Tracker!$AB$2:$AB$3981,1,FALSE)),0,1))</f>
        <v>1</v>
      </c>
      <c r="AF27" s="13"/>
    </row>
    <row r="28" spans="1:32" ht="13.5">
      <c r="A28" s="246">
        <v>2369</v>
      </c>
      <c r="B28" s="271" t="s">
        <v>659</v>
      </c>
      <c r="C28" s="957" t="s">
        <v>1376</v>
      </c>
      <c r="D28" s="874" t="s">
        <v>1339</v>
      </c>
      <c r="E28" s="172" t="s">
        <v>152</v>
      </c>
      <c r="F28" s="234"/>
      <c r="G28" s="236" t="s">
        <v>1381</v>
      </c>
      <c r="H28" s="874" t="s">
        <v>20</v>
      </c>
      <c r="I28" s="272">
        <v>42431</v>
      </c>
      <c r="J28" s="238"/>
      <c r="K28" s="711"/>
      <c r="L28" s="1023" t="s">
        <v>663</v>
      </c>
      <c r="M28" s="13" t="str">
        <f t="shared" si="0"/>
        <v>Invoice Made</v>
      </c>
      <c r="N28" s="13"/>
      <c r="O28" s="13"/>
      <c r="P28" s="13" t="str">
        <f>IF(L28="Navig8",IF(ISNA(VLOOKUP(UPPER(B28),LiangHuishan!$A$1:$B$251,3,FALSE)),"Pool Not in Records",VLOOKUP(UPPER(B28),$A$1:$B$251,3,FALSE)),"")</f>
        <v/>
      </c>
      <c r="Q28" s="13"/>
      <c r="R28" s="13"/>
      <c r="S28" s="13"/>
      <c r="T28" s="13" t="str">
        <f t="shared" si="2"/>
        <v>Invoice Made</v>
      </c>
      <c r="U28" s="13" t="b">
        <f t="shared" si="3"/>
        <v>1</v>
      </c>
      <c r="V28" s="13"/>
      <c r="W28" s="13"/>
      <c r="X28" s="13"/>
      <c r="Y28" s="13"/>
      <c r="Z28" s="13"/>
      <c r="AA28" s="13" t="str">
        <f t="shared" si="1"/>
        <v>Stena Primorsk201601</v>
      </c>
      <c r="AB28" s="13"/>
      <c r="AC28" s="13"/>
      <c r="AD28" s="13"/>
      <c r="AE28" s="13">
        <f>IF(TRIM(AA28=""),0,IF(ISNA(VLOOKUP(AA28,Tracker!$AB$2:$AB$3981,1,FALSE)),0,1))</f>
        <v>1</v>
      </c>
      <c r="AF28" s="13"/>
    </row>
    <row r="29" spans="1:32" ht="13.5">
      <c r="A29" s="246">
        <v>2370</v>
      </c>
      <c r="B29" s="271" t="s">
        <v>508</v>
      </c>
      <c r="C29" s="957" t="s">
        <v>250</v>
      </c>
      <c r="D29" s="874" t="s">
        <v>1382</v>
      </c>
      <c r="E29" s="172" t="s">
        <v>1383</v>
      </c>
      <c r="F29" s="234"/>
      <c r="G29" s="236" t="s">
        <v>466</v>
      </c>
      <c r="H29" s="874" t="s">
        <v>345</v>
      </c>
      <c r="I29" s="272">
        <v>42410</v>
      </c>
      <c r="J29" s="238"/>
      <c r="K29" s="711" t="s">
        <v>411</v>
      </c>
      <c r="L29" s="1023" t="s">
        <v>28</v>
      </c>
      <c r="M29" s="13" t="str">
        <f t="shared" si="0"/>
        <v>Invoice Not Made</v>
      </c>
      <c r="N29" s="13"/>
      <c r="O29" s="13"/>
      <c r="P29" s="13" t="e">
        <f>IF(L29="Navig8",IF(ISNA(VLOOKUP(UPPER(B29),LiangHuishan!$A$1:$B$251,3,FALSE)),"Pool Not in Records",VLOOKUP(UPPER(B29),$A$1:$B$251,3,FALSE)),"")</f>
        <v>#N/A</v>
      </c>
      <c r="Q29" s="13"/>
      <c r="R29" s="13"/>
      <c r="S29" s="13"/>
      <c r="T29" s="13" t="str">
        <f t="shared" si="2"/>
        <v>Invoice Not Made</v>
      </c>
      <c r="U29" s="13" t="b">
        <f t="shared" si="3"/>
        <v>1</v>
      </c>
      <c r="V29" s="13"/>
      <c r="W29" s="13"/>
      <c r="X29" s="13"/>
      <c r="Y29" s="13"/>
      <c r="Z29" s="13"/>
      <c r="AA29" s="13" t="str">
        <f t="shared" si="1"/>
        <v>Afra Laurel35</v>
      </c>
      <c r="AB29" s="13"/>
      <c r="AC29" s="13"/>
      <c r="AD29" s="13"/>
      <c r="AE29" s="13">
        <f>IF(TRIM(AA29=""),0,IF(ISNA(VLOOKUP(AA29,Tracker!$AB$2:$AB$3981,1,FALSE)),0,1))</f>
        <v>0</v>
      </c>
      <c r="AF29" s="13"/>
    </row>
    <row r="30" spans="1:32" ht="13.5">
      <c r="A30" s="246">
        <v>2371</v>
      </c>
      <c r="B30" s="271" t="s">
        <v>1807</v>
      </c>
      <c r="C30" s="957" t="s">
        <v>53</v>
      </c>
      <c r="D30" s="874" t="s">
        <v>788</v>
      </c>
      <c r="E30" s="172" t="s">
        <v>121</v>
      </c>
      <c r="F30" s="234"/>
      <c r="G30" s="236" t="s">
        <v>122</v>
      </c>
      <c r="H30" s="874" t="s">
        <v>10602</v>
      </c>
      <c r="I30" s="272">
        <v>42394</v>
      </c>
      <c r="J30" s="238"/>
      <c r="K30" s="711" t="s">
        <v>28</v>
      </c>
      <c r="L30" s="1023" t="s">
        <v>28</v>
      </c>
      <c r="M30" s="13" t="str">
        <f t="shared" si="0"/>
        <v>Invoice Not Made</v>
      </c>
      <c r="N30" s="13"/>
      <c r="O30" s="13"/>
      <c r="P30" s="13" t="str">
        <f>IF(L30="Navig8",IF(ISNA(VLOOKUP(UPPER(B30),LiangHuishan!$A$1:$B$251,3,FALSE)),"Pool Not in Records",VLOOKUP(UPPER(B30),$A$1:$B$251,3,FALSE)),"")</f>
        <v>Pool Not in Records</v>
      </c>
      <c r="Q30" s="13"/>
      <c r="R30" s="13"/>
      <c r="S30" s="13"/>
      <c r="T30" s="13" t="str">
        <f t="shared" si="2"/>
        <v>Invoice Not Made</v>
      </c>
      <c r="U30" s="13" t="b">
        <f t="shared" si="3"/>
        <v>1</v>
      </c>
      <c r="V30" s="13"/>
      <c r="W30" s="13"/>
      <c r="X30" s="13"/>
      <c r="Y30" s="13"/>
      <c r="Z30" s="13"/>
      <c r="AA30" s="13" t="str">
        <f t="shared" si="1"/>
        <v>Navig8 Stealth S.V.1</v>
      </c>
      <c r="AB30" s="13"/>
      <c r="AC30" s="13"/>
      <c r="AD30" s="13"/>
      <c r="AE30" s="13">
        <f>IF(TRIM(AA30=""),0,IF(ISNA(VLOOKUP(AA30,Tracker!$AB$2:$AB$3981,1,FALSE)),0,1))</f>
        <v>0</v>
      </c>
      <c r="AF30" s="13"/>
    </row>
    <row r="31" spans="1:32" ht="13.5">
      <c r="A31" s="246">
        <v>2372</v>
      </c>
      <c r="B31" s="271" t="s">
        <v>647</v>
      </c>
      <c r="C31" s="957" t="s">
        <v>446</v>
      </c>
      <c r="D31" s="874" t="s">
        <v>279</v>
      </c>
      <c r="E31" s="172" t="s">
        <v>152</v>
      </c>
      <c r="F31" s="234"/>
      <c r="G31" s="236" t="s">
        <v>10584</v>
      </c>
      <c r="H31" s="874" t="s">
        <v>1331</v>
      </c>
      <c r="I31" s="477"/>
      <c r="J31" s="238"/>
      <c r="K31" s="711"/>
      <c r="L31" s="1023" t="s">
        <v>23</v>
      </c>
      <c r="M31" s="13" t="str">
        <f t="shared" si="0"/>
        <v>Invoice Not Made</v>
      </c>
      <c r="N31" s="13"/>
      <c r="O31" s="13"/>
      <c r="P31" s="13" t="str">
        <f>IF(L31="Navig8",IF(ISNA(VLOOKUP(UPPER(B31),LiangHuishan!$A$1:$B$251,3,FALSE)),"Pool Not in Records",VLOOKUP(UPPER(B31),$A$1:$B$251,3,FALSE)),"")</f>
        <v/>
      </c>
      <c r="Q31" s="13"/>
      <c r="R31" s="13"/>
      <c r="S31" s="13"/>
      <c r="T31" s="13" t="str">
        <f t="shared" si="2"/>
        <v>Invoice Not Made</v>
      </c>
      <c r="U31" s="13" t="b">
        <f t="shared" si="3"/>
        <v>1</v>
      </c>
      <c r="V31" s="13"/>
      <c r="W31" s="13"/>
      <c r="X31" s="13"/>
      <c r="Y31" s="13"/>
      <c r="Z31" s="13"/>
      <c r="AA31" s="13" t="str">
        <f t="shared" si="1"/>
        <v>Genmar Compatriot78</v>
      </c>
      <c r="AB31" s="13"/>
      <c r="AC31" s="13"/>
      <c r="AD31" s="13"/>
      <c r="AE31" s="13">
        <f>IF(TRIM(AA31=""),0,IF(ISNA(VLOOKUP(AA31,Tracker!$AB$2:$AB$3981,1,FALSE)),0,1))</f>
        <v>0</v>
      </c>
      <c r="AF31" s="13"/>
    </row>
    <row r="32" spans="1:32" ht="13.5">
      <c r="A32" s="246">
        <v>2373</v>
      </c>
      <c r="B32" s="271" t="s">
        <v>68</v>
      </c>
      <c r="C32" s="957" t="s">
        <v>158</v>
      </c>
      <c r="D32" s="874" t="s">
        <v>1384</v>
      </c>
      <c r="E32" s="172" t="s">
        <v>859</v>
      </c>
      <c r="F32" s="234"/>
      <c r="G32" s="236" t="s">
        <v>761</v>
      </c>
      <c r="H32" s="874" t="s">
        <v>10602</v>
      </c>
      <c r="I32" s="272">
        <v>42407</v>
      </c>
      <c r="J32" s="238"/>
      <c r="K32" s="711"/>
      <c r="L32" s="1023" t="s">
        <v>60</v>
      </c>
      <c r="M32" s="13" t="str">
        <f t="shared" si="0"/>
        <v>Invoice Not Made</v>
      </c>
      <c r="N32" s="13"/>
      <c r="O32" s="13"/>
      <c r="P32" s="13" t="str">
        <f>IF(L32="Navig8",IF(ISNA(VLOOKUP(UPPER(B32),LiangHuishan!$A$1:$B$251,3,FALSE)),"Pool Not in Records",VLOOKUP(UPPER(B32),$A$1:$B$251,3,FALSE)),"")</f>
        <v/>
      </c>
      <c r="Q32" s="13"/>
      <c r="R32" s="13"/>
      <c r="S32" s="13"/>
      <c r="T32" s="13" t="str">
        <f t="shared" si="2"/>
        <v>Invoice Not Made</v>
      </c>
      <c r="U32" s="13" t="b">
        <f t="shared" si="3"/>
        <v>1</v>
      </c>
      <c r="V32" s="13"/>
      <c r="W32" s="13"/>
      <c r="X32" s="13"/>
      <c r="Y32" s="13"/>
      <c r="Z32" s="13"/>
      <c r="AA32" s="13" t="str">
        <f t="shared" si="1"/>
        <v>Sebarok Spirit10</v>
      </c>
      <c r="AB32" s="13"/>
      <c r="AC32" s="13"/>
      <c r="AD32" s="13"/>
      <c r="AE32" s="13">
        <f>IF(TRIM(AA32=""),0,IF(ISNA(VLOOKUP(AA32,Tracker!$AB$2:$AB$3981,1,FALSE)),0,1))</f>
        <v>0</v>
      </c>
      <c r="AF32" s="13"/>
    </row>
    <row r="33" spans="1:32" ht="13.5">
      <c r="A33" s="246">
        <v>2374</v>
      </c>
      <c r="B33" s="271" t="s">
        <v>717</v>
      </c>
      <c r="C33" s="957" t="s">
        <v>1475</v>
      </c>
      <c r="D33" s="874" t="s">
        <v>864</v>
      </c>
      <c r="E33" s="172" t="s">
        <v>459</v>
      </c>
      <c r="F33" s="234"/>
      <c r="G33" s="236" t="s">
        <v>413</v>
      </c>
      <c r="H33" s="874" t="s">
        <v>460</v>
      </c>
      <c r="I33" s="272">
        <v>42408</v>
      </c>
      <c r="J33" s="238"/>
      <c r="K33" s="711"/>
      <c r="L33" s="1023" t="s">
        <v>590</v>
      </c>
      <c r="M33" s="13" t="str">
        <f t="shared" si="0"/>
        <v>Invoice Not Made</v>
      </c>
      <c r="N33" s="13"/>
      <c r="O33" s="13"/>
      <c r="P33" s="13" t="str">
        <f>IF(L33="Navig8",IF(ISNA(VLOOKUP(UPPER(B33),LiangHuishan!$A$1:$B$251,3,FALSE)),"Pool Not in Records",VLOOKUP(UPPER(B33),$A$1:$B$251,3,FALSE)),"")</f>
        <v/>
      </c>
      <c r="Q33" s="13">
        <f>IF(L33="Ultranav",IF(K33="",0,1),"")</f>
        <v>0</v>
      </c>
      <c r="R33" s="13"/>
      <c r="S33" s="13"/>
      <c r="T33" s="13" t="str">
        <f t="shared" si="2"/>
        <v>Invoice Not Made</v>
      </c>
      <c r="U33" s="13" t="b">
        <f t="shared" si="3"/>
        <v>1</v>
      </c>
      <c r="V33" s="13"/>
      <c r="W33" s="13"/>
      <c r="X33" s="13"/>
      <c r="Y33" s="13"/>
      <c r="Z33" s="13"/>
      <c r="AA33" s="13" t="str">
        <f t="shared" si="1"/>
        <v>Overseas Pearlmar139-190</v>
      </c>
      <c r="AB33" s="13"/>
      <c r="AC33" s="13"/>
      <c r="AD33" s="13"/>
      <c r="AE33" s="13">
        <f>IF(TRIM(AA33=""),0,IF(ISNA(VLOOKUP(AA33,Tracker!$AB$2:$AB$3981,1,FALSE)),0,1))</f>
        <v>0</v>
      </c>
      <c r="AF33" s="13"/>
    </row>
    <row r="34" spans="1:32" ht="13.5">
      <c r="A34" s="246">
        <v>2375</v>
      </c>
      <c r="B34" s="271" t="s">
        <v>1282</v>
      </c>
      <c r="C34" s="957" t="s">
        <v>129</v>
      </c>
      <c r="D34" s="874" t="s">
        <v>1386</v>
      </c>
      <c r="E34" s="172"/>
      <c r="F34" s="234"/>
      <c r="G34" s="236"/>
      <c r="H34" s="874" t="s">
        <v>1351</v>
      </c>
      <c r="I34" s="272">
        <v>42450</v>
      </c>
      <c r="J34" s="238"/>
      <c r="K34" s="711"/>
      <c r="L34" s="1023" t="s">
        <v>590</v>
      </c>
      <c r="M34" s="13" t="str">
        <f t="shared" si="0"/>
        <v>Invoice Made</v>
      </c>
      <c r="N34" s="13"/>
      <c r="O34" s="13"/>
      <c r="P34" s="13" t="str">
        <f>IF(L34="Navig8",IF(ISNA(VLOOKUP(UPPER(B34),LiangHuishan!$A$1:$B$251,3,FALSE)),"Pool Not in Records",VLOOKUP(UPPER(B34),$A$1:$B$251,3,FALSE)),"")</f>
        <v/>
      </c>
      <c r="Q34" s="13">
        <f t="shared" ref="Q34:Q57" si="4">IF(L34="Ultranav",IF(K34="",0,1),"")</f>
        <v>0</v>
      </c>
      <c r="R34" s="13"/>
      <c r="S34" s="13"/>
      <c r="T34" s="13" t="str">
        <f t="shared" si="2"/>
        <v>Invoice Made</v>
      </c>
      <c r="U34" s="13" t="b">
        <f t="shared" si="3"/>
        <v>1</v>
      </c>
      <c r="V34" s="13"/>
      <c r="W34" s="13"/>
      <c r="X34" s="13"/>
      <c r="Y34" s="13"/>
      <c r="Z34" s="13"/>
      <c r="AA34" s="13" t="str">
        <f t="shared" si="1"/>
        <v>Atlantic Pegasus11</v>
      </c>
      <c r="AB34" s="13"/>
      <c r="AC34" s="13"/>
      <c r="AD34" s="13"/>
      <c r="AE34" s="13">
        <f>IF(TRIM(AA34=""),0,IF(ISNA(VLOOKUP(AA34,Tracker!$AB$2:$AB$3981,1,FALSE)),0,1))</f>
        <v>1</v>
      </c>
      <c r="AF34" s="13"/>
    </row>
    <row r="35" spans="1:32" ht="13.5">
      <c r="A35" s="246">
        <v>2409</v>
      </c>
      <c r="B35" s="271" t="s">
        <v>1435</v>
      </c>
      <c r="C35" s="957" t="s">
        <v>1390</v>
      </c>
      <c r="D35" s="874" t="s">
        <v>1327</v>
      </c>
      <c r="E35" s="172"/>
      <c r="F35" s="234"/>
      <c r="G35" s="236"/>
      <c r="H35" s="874" t="s">
        <v>1551</v>
      </c>
      <c r="I35" s="272">
        <v>42454</v>
      </c>
      <c r="J35" s="238"/>
      <c r="K35" s="711"/>
      <c r="L35" s="1023" t="s">
        <v>633</v>
      </c>
      <c r="M35" s="13" t="str">
        <f t="shared" si="0"/>
        <v>Invoice Made</v>
      </c>
      <c r="N35" s="13"/>
      <c r="O35" s="13"/>
      <c r="P35" s="13" t="str">
        <f>IF(L35="Navig8",IF(ISNA(VLOOKUP(UPPER(B35),LiangHuishan!$A$1:$B$251,3,FALSE)),"Pool Not in Records",VLOOKUP(UPPER(B35),$A$1:$B$251,3,FALSE)),"")</f>
        <v/>
      </c>
      <c r="Q35" s="13" t="str">
        <f t="shared" si="4"/>
        <v/>
      </c>
      <c r="R35" s="13"/>
      <c r="S35" s="13"/>
      <c r="T35" s="13" t="str">
        <f t="shared" si="2"/>
        <v>Invoice Made</v>
      </c>
      <c r="U35" s="13" t="b">
        <f t="shared" si="3"/>
        <v>1</v>
      </c>
      <c r="V35" s="13"/>
      <c r="W35" s="13"/>
      <c r="X35" s="13"/>
      <c r="Y35" s="13"/>
      <c r="Z35" s="13"/>
      <c r="AA35" s="13" t="str">
        <f t="shared" si="1"/>
        <v>Tarantella1601</v>
      </c>
      <c r="AB35" s="13"/>
      <c r="AC35" s="13"/>
      <c r="AD35" s="13"/>
      <c r="AE35" s="13">
        <f>IF(TRIM(AA35=""),0,IF(ISNA(VLOOKUP(AA35,Tracker!$AB$2:$AB$3981,1,FALSE)),0,1))</f>
        <v>1</v>
      </c>
      <c r="AF35" s="13"/>
    </row>
    <row r="36" spans="1:32" ht="13.5">
      <c r="A36" s="246">
        <v>2377</v>
      </c>
      <c r="B36" s="271" t="s">
        <v>1388</v>
      </c>
      <c r="C36" s="957" t="s">
        <v>1376</v>
      </c>
      <c r="D36" s="874" t="s">
        <v>828</v>
      </c>
      <c r="E36" s="172" t="s">
        <v>472</v>
      </c>
      <c r="F36" s="234"/>
      <c r="G36" s="236" t="s">
        <v>335</v>
      </c>
      <c r="H36" s="874" t="s">
        <v>312</v>
      </c>
      <c r="I36" s="272">
        <v>42413</v>
      </c>
      <c r="J36" s="238"/>
      <c r="K36" s="711"/>
      <c r="L36" s="1023" t="s">
        <v>663</v>
      </c>
      <c r="M36" s="13" t="str">
        <f t="shared" si="0"/>
        <v>Invoice Not Made</v>
      </c>
      <c r="N36" s="13"/>
      <c r="O36" s="13"/>
      <c r="P36" s="13" t="str">
        <f>IF(L36="Navig8",IF(ISNA(VLOOKUP(UPPER(B36),LiangHuishan!$A$1:$B$251,3,FALSE)),"Pool Not in Records",VLOOKUP(UPPER(B36),$A$1:$B$251,3,FALSE)),"")</f>
        <v/>
      </c>
      <c r="Q36" s="13" t="str">
        <f t="shared" si="4"/>
        <v/>
      </c>
      <c r="R36" s="13"/>
      <c r="S36" s="13"/>
      <c r="T36" s="13" t="str">
        <f t="shared" si="2"/>
        <v>Invoice Not Made</v>
      </c>
      <c r="U36" s="13" t="b">
        <f t="shared" si="3"/>
        <v>1</v>
      </c>
      <c r="V36" s="13"/>
      <c r="W36" s="13"/>
      <c r="X36" s="13"/>
      <c r="Y36" s="13"/>
      <c r="Z36" s="13"/>
      <c r="AA36" s="13" t="str">
        <f t="shared" si="1"/>
        <v>Orpheas201601</v>
      </c>
      <c r="AB36" s="13"/>
      <c r="AC36" s="13"/>
      <c r="AD36" s="13"/>
      <c r="AE36" s="13">
        <f>IF(TRIM(AA36=""),0,IF(ISNA(VLOOKUP(AA36,Tracker!$AB$2:$AB$3981,1,FALSE)),0,1))</f>
        <v>0</v>
      </c>
      <c r="AF36" s="13"/>
    </row>
    <row r="37" spans="1:32" ht="13.5">
      <c r="A37" s="246">
        <v>2418</v>
      </c>
      <c r="B37" s="271" t="s">
        <v>866</v>
      </c>
      <c r="C37" s="957" t="s">
        <v>1390</v>
      </c>
      <c r="D37" s="874" t="s">
        <v>719</v>
      </c>
      <c r="E37" s="172"/>
      <c r="F37" s="234"/>
      <c r="G37" s="236"/>
      <c r="H37" s="874" t="s">
        <v>455</v>
      </c>
      <c r="I37" s="272">
        <v>42459</v>
      </c>
      <c r="J37" s="238"/>
      <c r="K37" s="711"/>
      <c r="L37" s="1023" t="s">
        <v>633</v>
      </c>
      <c r="M37" s="13" t="str">
        <f t="shared" si="0"/>
        <v>Invoice Made</v>
      </c>
      <c r="N37" s="13"/>
      <c r="O37" s="13"/>
      <c r="P37" s="13" t="str">
        <f>IF(L37="Navig8",IF(ISNA(VLOOKUP(UPPER(B37),LiangHuishan!$A$1:$B$251,3,FALSE)),"Pool Not in Records",VLOOKUP(UPPER(B37),$A$1:$B$251,3,FALSE)),"")</f>
        <v/>
      </c>
      <c r="Q37" s="13" t="str">
        <f t="shared" si="4"/>
        <v/>
      </c>
      <c r="R37" s="13"/>
      <c r="S37" s="13"/>
      <c r="T37" s="13" t="str">
        <f t="shared" si="2"/>
        <v>Invoice Made</v>
      </c>
      <c r="U37" s="13" t="b">
        <f t="shared" si="3"/>
        <v>1</v>
      </c>
      <c r="V37" s="13"/>
      <c r="W37" s="13"/>
      <c r="X37" s="13"/>
      <c r="Y37" s="13"/>
      <c r="Z37" s="13"/>
      <c r="AA37" s="13" t="str">
        <f t="shared" si="1"/>
        <v>Stena Imperial1601</v>
      </c>
      <c r="AB37" s="13"/>
      <c r="AC37" s="13"/>
      <c r="AD37" s="13"/>
      <c r="AE37" s="13">
        <f>IF(TRIM(AA37=""),0,IF(ISNA(VLOOKUP(AA37,Tracker!$AB$2:$AB$3981,1,FALSE)),0,1))</f>
        <v>1</v>
      </c>
      <c r="AF37" s="13"/>
    </row>
    <row r="38" spans="1:32" ht="13.5">
      <c r="A38" s="246">
        <v>2379</v>
      </c>
      <c r="B38" s="271" t="s">
        <v>114</v>
      </c>
      <c r="C38" s="957" t="s">
        <v>482</v>
      </c>
      <c r="D38" s="874" t="s">
        <v>701</v>
      </c>
      <c r="E38" s="172" t="s">
        <v>709</v>
      </c>
      <c r="F38" s="234"/>
      <c r="G38" s="236" t="s">
        <v>128</v>
      </c>
      <c r="H38" s="874" t="s">
        <v>1391</v>
      </c>
      <c r="I38" s="272">
        <v>42401</v>
      </c>
      <c r="J38" s="238"/>
      <c r="K38" s="711"/>
      <c r="L38" s="1023" t="s">
        <v>60</v>
      </c>
      <c r="M38" s="13" t="str">
        <f t="shared" si="0"/>
        <v>Invoice Not Made</v>
      </c>
      <c r="N38" s="13"/>
      <c r="O38" s="13"/>
      <c r="P38" s="13" t="str">
        <f>IF(L38="Navig8",IF(ISNA(VLOOKUP(UPPER(B38),LiangHuishan!$A$1:$B$251,3,FALSE)),"Pool Not in Records",VLOOKUP(UPPER(B38),$A$1:$B$251,3,FALSE)),"")</f>
        <v/>
      </c>
      <c r="Q38" s="13" t="str">
        <f t="shared" si="4"/>
        <v/>
      </c>
      <c r="R38" s="13"/>
      <c r="S38" s="13"/>
      <c r="T38" s="13" t="str">
        <f t="shared" si="2"/>
        <v>Invoice Not Made</v>
      </c>
      <c r="U38" s="13" t="b">
        <f t="shared" si="3"/>
        <v>1</v>
      </c>
      <c r="V38" s="13"/>
      <c r="W38" s="13"/>
      <c r="X38" s="13"/>
      <c r="Y38" s="13"/>
      <c r="Z38" s="13"/>
      <c r="AA38" s="13" t="str">
        <f t="shared" si="1"/>
        <v>Desh Bhakt8</v>
      </c>
      <c r="AB38" s="13"/>
      <c r="AC38" s="13"/>
      <c r="AD38" s="13"/>
      <c r="AE38" s="13">
        <f>IF(TRIM(AA38=""),0,IF(ISNA(VLOOKUP(AA38,Tracker!$AB$2:$AB$3981,1,FALSE)),0,1))</f>
        <v>0</v>
      </c>
      <c r="AF38" s="13"/>
    </row>
    <row r="39" spans="1:32" ht="13.5">
      <c r="A39" s="246">
        <v>2380</v>
      </c>
      <c r="B39" s="271" t="s">
        <v>839</v>
      </c>
      <c r="C39" s="957" t="s">
        <v>155</v>
      </c>
      <c r="D39" s="874" t="s">
        <v>63</v>
      </c>
      <c r="E39" s="172" t="s">
        <v>121</v>
      </c>
      <c r="F39" s="234"/>
      <c r="G39" s="236" t="s">
        <v>122</v>
      </c>
      <c r="H39" s="874" t="s">
        <v>351</v>
      </c>
      <c r="I39" s="272">
        <v>42413</v>
      </c>
      <c r="J39" s="238"/>
      <c r="K39" s="711"/>
      <c r="L39" s="1023" t="s">
        <v>60</v>
      </c>
      <c r="M39" s="13" t="str">
        <f t="shared" si="0"/>
        <v>Invoice Not Made</v>
      </c>
      <c r="N39" s="13"/>
      <c r="O39" s="13"/>
      <c r="P39" s="13" t="str">
        <f>IF(L39="Navig8",IF(ISNA(VLOOKUP(UPPER(B39),LiangHuishan!$A$1:$B$251,3,FALSE)),"Pool Not in Records",VLOOKUP(UPPER(B39),$A$1:$B$251,3,FALSE)),"")</f>
        <v/>
      </c>
      <c r="Q39" s="13" t="str">
        <f t="shared" si="4"/>
        <v/>
      </c>
      <c r="R39" s="13"/>
      <c r="S39" s="13"/>
      <c r="T39" s="13" t="str">
        <f t="shared" si="2"/>
        <v>Invoice Not Made</v>
      </c>
      <c r="U39" s="13" t="b">
        <f t="shared" si="3"/>
        <v>1</v>
      </c>
      <c r="V39" s="13"/>
      <c r="W39" s="13"/>
      <c r="X39" s="13"/>
      <c r="Y39" s="13"/>
      <c r="Z39" s="13"/>
      <c r="AA39" s="13" t="str">
        <f t="shared" si="1"/>
        <v>Maersk Jamnagar17</v>
      </c>
      <c r="AB39" s="13"/>
      <c r="AC39" s="13"/>
      <c r="AD39" s="13"/>
      <c r="AE39" s="13">
        <f>IF(TRIM(AA39=""),0,IF(ISNA(VLOOKUP(AA39,Tracker!$AB$2:$AB$3981,1,FALSE)),0,1))</f>
        <v>0</v>
      </c>
      <c r="AF39" s="13"/>
    </row>
    <row r="40" spans="1:32" ht="13.5">
      <c r="A40" s="246">
        <v>2381</v>
      </c>
      <c r="B40" s="271" t="s">
        <v>92</v>
      </c>
      <c r="C40" s="957" t="s">
        <v>1392</v>
      </c>
      <c r="D40" s="874" t="s">
        <v>634</v>
      </c>
      <c r="E40" s="172"/>
      <c r="F40" s="234"/>
      <c r="G40" s="236"/>
      <c r="H40" s="874" t="s">
        <v>51</v>
      </c>
      <c r="I40" s="272">
        <v>42425</v>
      </c>
      <c r="J40" s="238"/>
      <c r="K40" s="711"/>
      <c r="L40" s="1023" t="s">
        <v>60</v>
      </c>
      <c r="M40" s="13" t="str">
        <f t="shared" si="0"/>
        <v>Invoice Not Made</v>
      </c>
      <c r="N40" s="13"/>
      <c r="O40" s="13"/>
      <c r="P40" s="13" t="str">
        <f>IF(L40="Navig8",IF(ISNA(VLOOKUP(UPPER(B40),LiangHuishan!$A$1:$B$251,3,FALSE)),"Pool Not in Records",VLOOKUP(UPPER(B40),$A$1:$B$251,3,FALSE)),"")</f>
        <v/>
      </c>
      <c r="Q40" s="13" t="str">
        <f t="shared" si="4"/>
        <v/>
      </c>
      <c r="R40" s="13"/>
      <c r="S40" s="13"/>
      <c r="T40" s="13" t="str">
        <f t="shared" si="2"/>
        <v>Invoice Not Made</v>
      </c>
      <c r="U40" s="13" t="b">
        <f t="shared" si="3"/>
        <v>1</v>
      </c>
      <c r="V40" s="13"/>
      <c r="W40" s="13"/>
      <c r="X40" s="13"/>
      <c r="Y40" s="13"/>
      <c r="Z40" s="13"/>
      <c r="AA40" s="13" t="str">
        <f t="shared" si="1"/>
        <v>Luzon SpiritV10</v>
      </c>
      <c r="AB40" s="13"/>
      <c r="AC40" s="13"/>
      <c r="AD40" s="13"/>
      <c r="AE40" s="13">
        <f>IF(TRIM(AA40=""),0,IF(ISNA(VLOOKUP(AA40,Tracker!$AB$2:$AB$3981,1,FALSE)),0,1))</f>
        <v>0</v>
      </c>
      <c r="AF40" s="13"/>
    </row>
    <row r="41" spans="1:32" ht="13.5">
      <c r="A41" s="246">
        <v>2382</v>
      </c>
      <c r="B41" s="271" t="s">
        <v>1393</v>
      </c>
      <c r="C41" s="957" t="s">
        <v>1394</v>
      </c>
      <c r="D41" s="874" t="s">
        <v>475</v>
      </c>
      <c r="E41" s="172" t="s">
        <v>178</v>
      </c>
      <c r="F41" s="234"/>
      <c r="G41" s="236" t="s">
        <v>240</v>
      </c>
      <c r="H41" s="874" t="s">
        <v>1395</v>
      </c>
      <c r="I41" s="272">
        <v>42456</v>
      </c>
      <c r="J41" s="238"/>
      <c r="K41" s="711"/>
      <c r="L41" s="1023" t="s">
        <v>290</v>
      </c>
      <c r="M41" s="13" t="str">
        <f t="shared" si="0"/>
        <v>Invoice Made</v>
      </c>
      <c r="N41" s="13"/>
      <c r="O41" s="13"/>
      <c r="P41" s="13" t="str">
        <f>IF(L41="Navig8",IF(ISNA(VLOOKUP(UPPER(B41),LiangHuishan!$A$1:$B$251,3,FALSE)),"Pool Not in Records",VLOOKUP(UPPER(B41),$A$1:$B$251,3,FALSE)),"")</f>
        <v/>
      </c>
      <c r="Q41" s="13" t="str">
        <f t="shared" si="4"/>
        <v/>
      </c>
      <c r="R41" s="13"/>
      <c r="S41" s="13"/>
      <c r="T41" s="13" t="str">
        <f t="shared" si="2"/>
        <v>Invoice Made</v>
      </c>
      <c r="U41" s="13" t="b">
        <f t="shared" si="3"/>
        <v>1</v>
      </c>
      <c r="V41" s="13"/>
      <c r="W41" s="13"/>
      <c r="X41" s="13"/>
      <c r="Y41" s="13"/>
      <c r="Z41" s="13"/>
      <c r="AA41" s="13" t="str">
        <f t="shared" si="1"/>
        <v>British Integrity16001</v>
      </c>
      <c r="AB41" s="13"/>
      <c r="AC41" s="13"/>
      <c r="AD41" s="13"/>
      <c r="AE41" s="13">
        <f>IF(TRIM(AA41=""),0,IF(ISNA(VLOOKUP(AA41,Tracker!$AB$2:$AB$3981,1,FALSE)),0,1))</f>
        <v>1</v>
      </c>
      <c r="AF41" s="13"/>
    </row>
    <row r="42" spans="1:32" ht="13.5">
      <c r="A42" s="246">
        <v>2383</v>
      </c>
      <c r="B42" s="271" t="s">
        <v>440</v>
      </c>
      <c r="C42" s="957" t="s">
        <v>423</v>
      </c>
      <c r="D42" s="874" t="s">
        <v>1335</v>
      </c>
      <c r="E42" s="172" t="s">
        <v>1396</v>
      </c>
      <c r="F42" s="234"/>
      <c r="G42" s="236" t="s">
        <v>1397</v>
      </c>
      <c r="H42" s="874" t="s">
        <v>252</v>
      </c>
      <c r="I42" s="272">
        <v>42404</v>
      </c>
      <c r="J42" s="238"/>
      <c r="K42" s="711"/>
      <c r="L42" s="1023" t="s">
        <v>60</v>
      </c>
      <c r="M42" s="13" t="str">
        <f t="shared" si="0"/>
        <v>Invoice Not Made</v>
      </c>
      <c r="N42" s="13"/>
      <c r="O42" s="13"/>
      <c r="P42" s="13" t="str">
        <f>IF(L42="Navig8",IF(ISNA(VLOOKUP(UPPER(B42),LiangHuishan!$A$1:$B$251,3,FALSE)),"Pool Not in Records",VLOOKUP(UPPER(B42),$A$1:$B$251,3,FALSE)),"")</f>
        <v/>
      </c>
      <c r="Q42" s="13" t="str">
        <f t="shared" si="4"/>
        <v/>
      </c>
      <c r="R42" s="13"/>
      <c r="S42" s="13"/>
      <c r="T42" s="13" t="str">
        <f t="shared" si="2"/>
        <v>Invoice Not Made</v>
      </c>
      <c r="U42" s="13" t="b">
        <f t="shared" si="3"/>
        <v>1</v>
      </c>
      <c r="V42" s="13"/>
      <c r="W42" s="13"/>
      <c r="X42" s="13"/>
      <c r="Y42" s="13"/>
      <c r="Z42" s="13"/>
      <c r="AA42" s="13" t="str">
        <f t="shared" si="1"/>
        <v>Tianlong Spirit02</v>
      </c>
      <c r="AB42" s="13"/>
      <c r="AC42" s="13"/>
      <c r="AD42" s="13"/>
      <c r="AE42" s="13">
        <f>IF(TRIM(AA42=""),0,IF(ISNA(VLOOKUP(AA42,Tracker!$AB$2:$AB$3981,1,FALSE)),0,1))</f>
        <v>0</v>
      </c>
      <c r="AF42" s="13"/>
    </row>
    <row r="43" spans="1:32" ht="13.5">
      <c r="A43" s="246">
        <v>2384</v>
      </c>
      <c r="B43" s="271" t="s">
        <v>1272</v>
      </c>
      <c r="C43" s="957" t="s">
        <v>1398</v>
      </c>
      <c r="D43" s="874" t="s">
        <v>683</v>
      </c>
      <c r="E43" s="172" t="s">
        <v>1399</v>
      </c>
      <c r="F43" s="234"/>
      <c r="G43" s="236" t="s">
        <v>1400</v>
      </c>
      <c r="H43" s="874" t="s">
        <v>25</v>
      </c>
      <c r="I43" s="272">
        <v>42403</v>
      </c>
      <c r="J43" s="238"/>
      <c r="K43" s="711"/>
      <c r="L43" s="1023" t="s">
        <v>60</v>
      </c>
      <c r="M43" s="13" t="str">
        <f t="shared" si="0"/>
        <v>Invoice Not Made</v>
      </c>
      <c r="N43" s="13"/>
      <c r="O43" s="13"/>
      <c r="P43" s="13" t="str">
        <f>IF(L43="Navig8",IF(ISNA(VLOOKUP(UPPER(B43),LiangHuishan!$A$1:$B$251,3,FALSE)),"Pool Not in Records",VLOOKUP(UPPER(B43),$A$1:$B$251,3,FALSE)),"")</f>
        <v/>
      </c>
      <c r="Q43" s="13" t="str">
        <f t="shared" si="4"/>
        <v/>
      </c>
      <c r="R43" s="13"/>
      <c r="S43" s="13"/>
      <c r="T43" s="13" t="str">
        <f t="shared" si="2"/>
        <v>Invoice Not Made</v>
      </c>
      <c r="U43" s="13" t="b">
        <f t="shared" si="3"/>
        <v>1</v>
      </c>
      <c r="V43" s="13"/>
      <c r="W43" s="13"/>
      <c r="X43" s="13"/>
      <c r="Y43" s="13"/>
      <c r="Z43" s="13"/>
      <c r="AA43" s="13" t="str">
        <f t="shared" si="1"/>
        <v>Astro Saturn020_249</v>
      </c>
      <c r="AB43" s="13"/>
      <c r="AC43" s="13"/>
      <c r="AD43" s="13"/>
      <c r="AE43" s="13">
        <f>IF(TRIM(AA43=""),0,IF(ISNA(VLOOKUP(AA43,Tracker!$AB$2:$AB$3981,1,FALSE)),0,1))</f>
        <v>0</v>
      </c>
      <c r="AF43" s="13"/>
    </row>
    <row r="44" spans="1:32" ht="13.5">
      <c r="A44" s="246">
        <v>2385</v>
      </c>
      <c r="B44" s="271" t="s">
        <v>1404</v>
      </c>
      <c r="C44" s="957" t="s">
        <v>148</v>
      </c>
      <c r="D44" s="874" t="s">
        <v>1405</v>
      </c>
      <c r="E44" s="172" t="s">
        <v>862</v>
      </c>
      <c r="F44" s="234"/>
      <c r="G44" s="236" t="s">
        <v>1406</v>
      </c>
      <c r="H44" s="874" t="s">
        <v>572</v>
      </c>
      <c r="I44" s="272">
        <v>42430</v>
      </c>
      <c r="J44" s="238"/>
      <c r="K44" s="711"/>
      <c r="L44" s="1023" t="s">
        <v>590</v>
      </c>
      <c r="M44" s="13" t="str">
        <f t="shared" si="0"/>
        <v>Invoice Not Made</v>
      </c>
      <c r="N44" s="13"/>
      <c r="O44" s="13"/>
      <c r="P44" s="13" t="str">
        <f>IF(L44="Navig8",IF(ISNA(VLOOKUP(UPPER(B44),LiangHuishan!$A$1:$B$251,3,FALSE)),"Pool Not in Records",VLOOKUP(UPPER(B44),$A$1:$B$251,3,FALSE)),"")</f>
        <v/>
      </c>
      <c r="Q44" s="13">
        <f t="shared" si="4"/>
        <v>0</v>
      </c>
      <c r="R44" s="13"/>
      <c r="S44" s="13"/>
      <c r="T44" s="13" t="str">
        <f t="shared" si="2"/>
        <v>Invoice Not Made</v>
      </c>
      <c r="U44" s="13" t="b">
        <f t="shared" si="3"/>
        <v>1</v>
      </c>
      <c r="V44" s="13"/>
      <c r="W44" s="13"/>
      <c r="X44" s="13"/>
      <c r="Y44" s="13"/>
      <c r="Z44" s="13"/>
      <c r="AA44" s="13" t="str">
        <f t="shared" si="1"/>
        <v>Bunga Lily42</v>
      </c>
      <c r="AB44" s="13"/>
      <c r="AC44" s="13"/>
      <c r="AD44" s="13"/>
      <c r="AE44" s="13">
        <f>IF(TRIM(AA44=""),0,IF(ISNA(VLOOKUP(AA44,Tracker!$AB$2:$AB$3981,1,FALSE)),0,1))</f>
        <v>0</v>
      </c>
      <c r="AF44" s="13"/>
    </row>
    <row r="45" spans="1:32" ht="13.5">
      <c r="A45" s="246">
        <v>2386</v>
      </c>
      <c r="B45" s="271" t="s">
        <v>484</v>
      </c>
      <c r="C45" s="957" t="s">
        <v>96</v>
      </c>
      <c r="D45" s="874" t="s">
        <v>1340</v>
      </c>
      <c r="E45" s="172" t="s">
        <v>379</v>
      </c>
      <c r="F45" s="234"/>
      <c r="G45" s="236" t="s">
        <v>449</v>
      </c>
      <c r="H45" s="874" t="s">
        <v>716</v>
      </c>
      <c r="I45" s="272">
        <v>42426</v>
      </c>
      <c r="J45" s="238"/>
      <c r="K45" s="711"/>
      <c r="L45" s="1023" t="s">
        <v>60</v>
      </c>
      <c r="M45" s="13" t="str">
        <f t="shared" si="0"/>
        <v>Invoice Made</v>
      </c>
      <c r="N45" s="13"/>
      <c r="O45" s="13"/>
      <c r="P45" s="13" t="str">
        <f>IF(L45="Navig8",IF(ISNA(VLOOKUP(UPPER(B45),LiangHuishan!$A$1:$B$251,3,FALSE)),"Pool Not in Records",VLOOKUP(UPPER(B45),$A$1:$B$251,3,FALSE)),"")</f>
        <v/>
      </c>
      <c r="Q45" s="13" t="str">
        <f t="shared" si="4"/>
        <v/>
      </c>
      <c r="R45" s="13"/>
      <c r="S45" s="13"/>
      <c r="T45" s="13" t="str">
        <f t="shared" si="2"/>
        <v>Invoice Made</v>
      </c>
      <c r="U45" s="13" t="b">
        <f t="shared" si="3"/>
        <v>1</v>
      </c>
      <c r="V45" s="13"/>
      <c r="W45" s="13"/>
      <c r="X45" s="13"/>
      <c r="Y45" s="13"/>
      <c r="Z45" s="13"/>
      <c r="AA45" s="13" t="str">
        <f t="shared" si="1"/>
        <v>Esther Spirit124</v>
      </c>
      <c r="AB45" s="13"/>
      <c r="AC45" s="13"/>
      <c r="AD45" s="13"/>
      <c r="AE45" s="13">
        <f>IF(TRIM(AA45=""),0,IF(ISNA(VLOOKUP(AA45,Tracker!$AB$2:$AB$3981,1,FALSE)),0,1))</f>
        <v>1</v>
      </c>
      <c r="AF45" s="13"/>
    </row>
    <row r="46" spans="1:32" ht="13.5">
      <c r="A46" s="246">
        <v>2387</v>
      </c>
      <c r="B46" s="271" t="s">
        <v>1329</v>
      </c>
      <c r="C46" s="957" t="s">
        <v>1407</v>
      </c>
      <c r="D46" s="874" t="s">
        <v>634</v>
      </c>
      <c r="E46" s="172" t="s">
        <v>121</v>
      </c>
      <c r="F46" s="234"/>
      <c r="G46" s="236" t="s">
        <v>122</v>
      </c>
      <c r="H46" s="874" t="s">
        <v>255</v>
      </c>
      <c r="I46" s="272">
        <v>42412</v>
      </c>
      <c r="J46" s="238"/>
      <c r="K46" s="711"/>
      <c r="L46" s="1023" t="s">
        <v>60</v>
      </c>
      <c r="M46" s="13" t="str">
        <f t="shared" si="0"/>
        <v>Invoice Not Made</v>
      </c>
      <c r="N46" s="13"/>
      <c r="O46" s="13"/>
      <c r="P46" s="13" t="str">
        <f>IF(L46="Navig8",IF(ISNA(VLOOKUP(UPPER(B46),LiangHuishan!$A$1:$B$251,3,FALSE)),"Pool Not in Records",VLOOKUP(UPPER(B46),$A$1:$B$251,3,FALSE)),"")</f>
        <v/>
      </c>
      <c r="Q46" s="13" t="str">
        <f t="shared" si="4"/>
        <v/>
      </c>
      <c r="R46" s="13"/>
      <c r="S46" s="13"/>
      <c r="T46" s="13" t="str">
        <f t="shared" si="2"/>
        <v>Invoice Not Made</v>
      </c>
      <c r="U46" s="13" t="b">
        <f t="shared" si="3"/>
        <v>1</v>
      </c>
      <c r="V46" s="13"/>
      <c r="W46" s="13"/>
      <c r="X46" s="13"/>
      <c r="Y46" s="13"/>
      <c r="Z46" s="13"/>
      <c r="AA46" s="13" t="str">
        <f t="shared" si="1"/>
        <v>Atlantic Dawn01_16L</v>
      </c>
      <c r="AB46" s="13"/>
      <c r="AC46" s="13"/>
      <c r="AD46" s="13"/>
      <c r="AE46" s="13">
        <f>IF(TRIM(AA46=""),0,IF(ISNA(VLOOKUP(AA46,Tracker!$AB$2:$AB$3981,1,FALSE)),0,1))</f>
        <v>0</v>
      </c>
      <c r="AF46" s="13"/>
    </row>
    <row r="47" spans="1:32" ht="13.5">
      <c r="A47" s="246">
        <v>2388</v>
      </c>
      <c r="B47" s="271" t="s">
        <v>809</v>
      </c>
      <c r="C47" s="957" t="s">
        <v>1408</v>
      </c>
      <c r="D47" s="874" t="s">
        <v>671</v>
      </c>
      <c r="E47" s="172" t="s">
        <v>152</v>
      </c>
      <c r="F47" s="234"/>
      <c r="G47" s="236" t="s">
        <v>792</v>
      </c>
      <c r="H47" s="874" t="s">
        <v>1409</v>
      </c>
      <c r="I47" s="272">
        <v>42407</v>
      </c>
      <c r="J47" s="238"/>
      <c r="K47" s="711" t="s">
        <v>411</v>
      </c>
      <c r="L47" s="1023" t="s">
        <v>28</v>
      </c>
      <c r="M47" s="13" t="str">
        <f t="shared" si="0"/>
        <v>Invoice Not Made</v>
      </c>
      <c r="N47" s="13"/>
      <c r="O47" s="13"/>
      <c r="P47" s="13" t="e">
        <f>IF(L47="Navig8",IF(ISNA(VLOOKUP(UPPER(B47),LiangHuishan!$A$1:$B$251,3,FALSE)),"Pool Not in Records",VLOOKUP(UPPER(B47),$A$1:$B$251,3,FALSE)),"")</f>
        <v>#N/A</v>
      </c>
      <c r="Q47" s="13" t="str">
        <f t="shared" si="4"/>
        <v/>
      </c>
      <c r="R47" s="13"/>
      <c r="S47" s="13"/>
      <c r="T47" s="13" t="str">
        <f t="shared" si="2"/>
        <v>Invoice Not Made</v>
      </c>
      <c r="U47" s="13" t="b">
        <f t="shared" si="3"/>
        <v>1</v>
      </c>
      <c r="V47" s="13"/>
      <c r="W47" s="13"/>
      <c r="X47" s="13"/>
      <c r="Y47" s="13"/>
      <c r="Z47" s="13"/>
      <c r="AA47" s="13" t="str">
        <f t="shared" si="1"/>
        <v>King Darius15_16</v>
      </c>
      <c r="AB47" s="13"/>
      <c r="AC47" s="13"/>
      <c r="AD47" s="13"/>
      <c r="AE47" s="13">
        <f>IF(TRIM(AA47=""),0,IF(ISNA(VLOOKUP(AA47,Tracker!$AB$2:$AB$3981,1,FALSE)),0,1))</f>
        <v>0</v>
      </c>
      <c r="AF47" s="13"/>
    </row>
    <row r="48" spans="1:32" ht="13.5">
      <c r="A48" s="246">
        <v>2389</v>
      </c>
      <c r="B48" s="271" t="s">
        <v>804</v>
      </c>
      <c r="C48" s="957" t="s">
        <v>1469</v>
      </c>
      <c r="D48" s="874" t="s">
        <v>620</v>
      </c>
      <c r="E48" s="172"/>
      <c r="F48" s="234"/>
      <c r="G48" s="236"/>
      <c r="H48" s="874" t="s">
        <v>1468</v>
      </c>
      <c r="I48" s="272">
        <v>42417</v>
      </c>
      <c r="J48" s="238"/>
      <c r="K48" s="711" t="s">
        <v>665</v>
      </c>
      <c r="L48" s="1023" t="s">
        <v>43</v>
      </c>
      <c r="M48" s="13" t="str">
        <f t="shared" si="0"/>
        <v>Invoice Not Made</v>
      </c>
      <c r="N48" s="13"/>
      <c r="O48" s="13"/>
      <c r="P48" s="13" t="str">
        <f>IF(L48="Navig8",IF(ISNA(VLOOKUP(UPPER(B48),LiangHuishan!$A$1:$B$251,3,FALSE)),"Pool Not in Records",VLOOKUP(UPPER(B48),$A$1:$B$251,3,FALSE)),"")</f>
        <v/>
      </c>
      <c r="Q48" s="13" t="str">
        <f t="shared" si="4"/>
        <v/>
      </c>
      <c r="R48" s="13"/>
      <c r="S48" s="13"/>
      <c r="T48" s="13" t="str">
        <f t="shared" si="2"/>
        <v>Invoice Not Made</v>
      </c>
      <c r="U48" s="13" t="b">
        <f t="shared" si="3"/>
        <v>1</v>
      </c>
      <c r="V48" s="13"/>
      <c r="W48" s="13"/>
      <c r="X48" s="13"/>
      <c r="Y48" s="13"/>
      <c r="Z48" s="13"/>
      <c r="AA48" s="13" t="str">
        <f t="shared" si="1"/>
        <v>Histria Tiger110-67</v>
      </c>
      <c r="AB48" s="13"/>
      <c r="AC48" s="13"/>
      <c r="AD48" s="13"/>
      <c r="AE48" s="13">
        <f>IF(TRIM(AA48=""),0,IF(ISNA(VLOOKUP(AA48,Tracker!$AB$2:$AB$3981,1,FALSE)),0,1))</f>
        <v>0</v>
      </c>
      <c r="AF48" s="13"/>
    </row>
    <row r="49" spans="1:32" ht="13.5">
      <c r="A49" s="246">
        <v>2390</v>
      </c>
      <c r="B49" s="271" t="s">
        <v>1321</v>
      </c>
      <c r="C49" s="957" t="s">
        <v>158</v>
      </c>
      <c r="D49" s="874" t="s">
        <v>1284</v>
      </c>
      <c r="E49" s="172" t="s">
        <v>519</v>
      </c>
      <c r="F49" s="234"/>
      <c r="G49" s="236" t="s">
        <v>687</v>
      </c>
      <c r="H49" s="874" t="s">
        <v>1410</v>
      </c>
      <c r="I49" s="272">
        <v>42432</v>
      </c>
      <c r="J49" s="238"/>
      <c r="K49" s="711"/>
      <c r="L49" s="1023" t="s">
        <v>590</v>
      </c>
      <c r="M49" s="13" t="str">
        <f t="shared" si="0"/>
        <v>Invoice Not Made</v>
      </c>
      <c r="N49" s="13"/>
      <c r="O49" s="13"/>
      <c r="P49" s="13" t="str">
        <f>IF(L49="Navig8",IF(ISNA(VLOOKUP(UPPER(B49),LiangHuishan!$A$1:$B$251,3,FALSE)),"Pool Not in Records",VLOOKUP(UPPER(B49),$A$1:$B$251,3,FALSE)),"")</f>
        <v/>
      </c>
      <c r="Q49" s="13">
        <f t="shared" si="4"/>
        <v>0</v>
      </c>
      <c r="R49" s="13"/>
      <c r="S49" s="13"/>
      <c r="T49" s="13" t="str">
        <f t="shared" si="2"/>
        <v>Invoice Not Made</v>
      </c>
      <c r="U49" s="13" t="b">
        <f t="shared" si="3"/>
        <v>1</v>
      </c>
      <c r="V49" s="13"/>
      <c r="W49" s="13"/>
      <c r="X49" s="13"/>
      <c r="Y49" s="13"/>
      <c r="Z49" s="13"/>
      <c r="AA49" s="13" t="str">
        <f t="shared" si="1"/>
        <v>Meridian Express10</v>
      </c>
      <c r="AB49" s="13"/>
      <c r="AC49" s="13"/>
      <c r="AD49" s="13"/>
      <c r="AE49" s="13">
        <f>IF(TRIM(AA49=""),0,IF(ISNA(VLOOKUP(AA49,Tracker!$AB$2:$AB$3981,1,FALSE)),0,1))</f>
        <v>0</v>
      </c>
      <c r="AF49" s="13"/>
    </row>
    <row r="50" spans="1:32" ht="13.5">
      <c r="A50" s="246">
        <v>2391</v>
      </c>
      <c r="B50" s="271" t="s">
        <v>812</v>
      </c>
      <c r="C50" s="957" t="s">
        <v>1275</v>
      </c>
      <c r="D50" s="874" t="s">
        <v>634</v>
      </c>
      <c r="E50" s="172" t="s">
        <v>159</v>
      </c>
      <c r="F50" s="234"/>
      <c r="G50" s="236" t="s">
        <v>269</v>
      </c>
      <c r="H50" s="874" t="s">
        <v>1473</v>
      </c>
      <c r="I50" s="272">
        <v>42422</v>
      </c>
      <c r="J50" s="238"/>
      <c r="K50" s="711"/>
      <c r="L50" s="1023" t="s">
        <v>60</v>
      </c>
      <c r="M50" s="13" t="str">
        <f t="shared" si="0"/>
        <v>Invoice Not Made</v>
      </c>
      <c r="N50" s="13"/>
      <c r="O50" s="13"/>
      <c r="P50" s="13" t="str">
        <f>IF(L50="Navig8",IF(ISNA(VLOOKUP(UPPER(B50),LiangHuishan!$A$1:$B$251,3,FALSE)),"Pool Not in Records",VLOOKUP(UPPER(B50),$A$1:$B$251,3,FALSE)),"")</f>
        <v/>
      </c>
      <c r="Q50" s="13" t="str">
        <f t="shared" si="4"/>
        <v/>
      </c>
      <c r="R50" s="13"/>
      <c r="S50" s="13"/>
      <c r="T50" s="13" t="str">
        <f t="shared" si="2"/>
        <v>Invoice Not Made</v>
      </c>
      <c r="U50" s="13" t="b">
        <f t="shared" si="3"/>
        <v>1</v>
      </c>
      <c r="V50" s="13"/>
      <c r="W50" s="13"/>
      <c r="X50" s="13"/>
      <c r="Y50" s="13"/>
      <c r="Z50" s="13"/>
      <c r="AA50" s="13" t="str">
        <f t="shared" si="1"/>
        <v>Kanata Spirit146</v>
      </c>
      <c r="AB50" s="13"/>
      <c r="AC50" s="13"/>
      <c r="AD50" s="13"/>
      <c r="AE50" s="13">
        <f>IF(TRIM(AA50=""),0,IF(ISNA(VLOOKUP(AA50,Tracker!$AB$2:$AB$3981,1,FALSE)),0,1))</f>
        <v>0</v>
      </c>
      <c r="AF50" s="13"/>
    </row>
    <row r="51" spans="1:32" ht="13.5">
      <c r="A51" s="246">
        <v>2392</v>
      </c>
      <c r="B51" s="271" t="s">
        <v>1411</v>
      </c>
      <c r="C51" s="957" t="s">
        <v>1412</v>
      </c>
      <c r="D51" s="874" t="s">
        <v>765</v>
      </c>
      <c r="E51" s="172" t="s">
        <v>152</v>
      </c>
      <c r="F51" s="234"/>
      <c r="G51" s="236" t="s">
        <v>25</v>
      </c>
      <c r="H51" s="874" t="s">
        <v>198</v>
      </c>
      <c r="I51" s="477">
        <v>42442</v>
      </c>
      <c r="J51" s="238"/>
      <c r="K51" s="711"/>
      <c r="L51" s="1023" t="s">
        <v>724</v>
      </c>
      <c r="M51" s="13" t="str">
        <f t="shared" si="0"/>
        <v>Invoice Made</v>
      </c>
      <c r="N51" s="13"/>
      <c r="O51" s="13"/>
      <c r="P51" s="13" t="str">
        <f>IF(L51="Navig8",IF(ISNA(VLOOKUP(UPPER(B51),LiangHuishan!$A$1:$B$251,3,FALSE)),"Pool Not in Records",VLOOKUP(UPPER(B51),$A$1:$B$251,3,FALSE)),"")</f>
        <v/>
      </c>
      <c r="Q51" s="13" t="str">
        <f t="shared" si="4"/>
        <v/>
      </c>
      <c r="R51" s="13"/>
      <c r="S51" s="13"/>
      <c r="T51" s="13" t="str">
        <f t="shared" si="2"/>
        <v>Invoice Made</v>
      </c>
      <c r="U51" s="13" t="b">
        <f t="shared" si="3"/>
        <v>1</v>
      </c>
      <c r="V51" s="13"/>
      <c r="W51" s="13"/>
      <c r="X51" s="13"/>
      <c r="Y51" s="13"/>
      <c r="Z51" s="13"/>
      <c r="AA51" s="13" t="str">
        <f t="shared" si="1"/>
        <v>Istanbul14389</v>
      </c>
      <c r="AB51" s="13"/>
      <c r="AC51" s="13"/>
      <c r="AD51" s="13"/>
      <c r="AE51" s="13">
        <f>IF(TRIM(AA51=""),0,IF(ISNA(VLOOKUP(AA51,Tracker!$AB$2:$AB$3981,1,FALSE)),0,1))</f>
        <v>1</v>
      </c>
      <c r="AF51" s="13"/>
    </row>
    <row r="52" spans="1:32" ht="13.5">
      <c r="A52" s="246">
        <v>2393</v>
      </c>
      <c r="B52" s="271" t="s">
        <v>641</v>
      </c>
      <c r="C52" s="957" t="s">
        <v>1413</v>
      </c>
      <c r="D52" s="874" t="s">
        <v>634</v>
      </c>
      <c r="E52" s="172" t="s">
        <v>451</v>
      </c>
      <c r="F52" s="234"/>
      <c r="G52" s="236" t="s">
        <v>1414</v>
      </c>
      <c r="H52" s="874" t="s">
        <v>203</v>
      </c>
      <c r="I52" s="272">
        <v>42411</v>
      </c>
      <c r="J52" s="238"/>
      <c r="K52" s="711"/>
      <c r="L52" s="1023" t="s">
        <v>60</v>
      </c>
      <c r="M52" s="13" t="str">
        <f t="shared" si="0"/>
        <v>Invoice Not Made</v>
      </c>
      <c r="N52" s="13"/>
      <c r="O52" s="13"/>
      <c r="P52" s="13" t="str">
        <f>IF(L52="Navig8",IF(ISNA(VLOOKUP(UPPER(B52),LiangHuishan!$A$1:$B$251,3,FALSE)),"Pool Not in Records",VLOOKUP(UPPER(B52),$A$1:$B$251,3,FALSE)),"")</f>
        <v/>
      </c>
      <c r="Q52" s="13" t="str">
        <f t="shared" si="4"/>
        <v/>
      </c>
      <c r="R52" s="13"/>
      <c r="S52" s="13"/>
      <c r="T52" s="13" t="str">
        <f t="shared" si="2"/>
        <v>Invoice Not Made</v>
      </c>
      <c r="U52" s="13" t="b">
        <f t="shared" si="3"/>
        <v>1</v>
      </c>
      <c r="V52" s="13"/>
      <c r="W52" s="13"/>
      <c r="X52" s="13"/>
      <c r="Y52" s="13"/>
      <c r="Z52" s="13"/>
      <c r="AA52" s="13" t="str">
        <f t="shared" si="1"/>
        <v>Pacific DawnV26</v>
      </c>
      <c r="AB52" s="13"/>
      <c r="AC52" s="13"/>
      <c r="AD52" s="13"/>
      <c r="AE52" s="13">
        <f>IF(TRIM(AA52=""),0,IF(ISNA(VLOOKUP(AA52,Tracker!$AB$2:$AB$3981,1,FALSE)),0,1))</f>
        <v>0</v>
      </c>
      <c r="AF52" s="13"/>
    </row>
    <row r="53" spans="1:32" ht="13.5">
      <c r="A53" s="246">
        <v>2395</v>
      </c>
      <c r="B53" s="271" t="s">
        <v>483</v>
      </c>
      <c r="C53" s="957" t="s">
        <v>1376</v>
      </c>
      <c r="D53" s="874" t="s">
        <v>1415</v>
      </c>
      <c r="E53" s="172" t="s">
        <v>855</v>
      </c>
      <c r="F53" s="234"/>
      <c r="G53" s="236" t="s">
        <v>187</v>
      </c>
      <c r="H53" s="874" t="s">
        <v>614</v>
      </c>
      <c r="I53" s="272">
        <v>42447</v>
      </c>
      <c r="J53" s="238"/>
      <c r="K53" s="711"/>
      <c r="L53" s="1023" t="s">
        <v>663</v>
      </c>
      <c r="M53" s="13" t="str">
        <f t="shared" si="0"/>
        <v>Invoice Made</v>
      </c>
      <c r="N53" s="13"/>
      <c r="O53" s="13"/>
      <c r="P53" s="13" t="str">
        <f>IF(L53="Navig8",IF(ISNA(VLOOKUP(UPPER(B53),LiangHuishan!$A$1:$B$251,3,FALSE)),"Pool Not in Records",VLOOKUP(UPPER(B53),$A$1:$B$251,3,FALSE)),"")</f>
        <v/>
      </c>
      <c r="Q53" s="13" t="str">
        <f t="shared" si="4"/>
        <v/>
      </c>
      <c r="R53" s="13"/>
      <c r="S53" s="13"/>
      <c r="T53" s="13" t="str">
        <f t="shared" si="2"/>
        <v>Invoice Made</v>
      </c>
      <c r="U53" s="13" t="b">
        <f t="shared" si="3"/>
        <v>1</v>
      </c>
      <c r="V53" s="13"/>
      <c r="W53" s="13"/>
      <c r="X53" s="13"/>
      <c r="Y53" s="13"/>
      <c r="Z53" s="13"/>
      <c r="AA53" s="13" t="str">
        <f t="shared" si="1"/>
        <v>Stena Superior201601</v>
      </c>
      <c r="AB53" s="13"/>
      <c r="AC53" s="13"/>
      <c r="AD53" s="13"/>
      <c r="AE53" s="13">
        <f>IF(TRIM(AA53=""),0,IF(ISNA(VLOOKUP(AA53,Tracker!$AB$2:$AB$3981,1,FALSE)),0,1))</f>
        <v>1</v>
      </c>
      <c r="AF53" s="13"/>
    </row>
    <row r="54" spans="1:32" ht="13.5">
      <c r="A54" s="246">
        <v>2396</v>
      </c>
      <c r="B54" s="271" t="s">
        <v>815</v>
      </c>
      <c r="C54" s="957" t="s">
        <v>1470</v>
      </c>
      <c r="D54" s="874" t="s">
        <v>763</v>
      </c>
      <c r="E54" s="172" t="s">
        <v>362</v>
      </c>
      <c r="F54" s="234"/>
      <c r="G54" s="236" t="s">
        <v>1417</v>
      </c>
      <c r="H54" s="874" t="s">
        <v>20</v>
      </c>
      <c r="I54" s="272">
        <v>42417</v>
      </c>
      <c r="J54" s="238"/>
      <c r="K54" s="711" t="s">
        <v>665</v>
      </c>
      <c r="L54" s="1023" t="s">
        <v>43</v>
      </c>
      <c r="M54" s="13" t="str">
        <f t="shared" si="0"/>
        <v>Invoice Not Made</v>
      </c>
      <c r="N54" s="13"/>
      <c r="O54" s="13"/>
      <c r="P54" s="13" t="str">
        <f>IF(L54="Navig8",IF(ISNA(VLOOKUP(UPPER(B54),LiangHuishan!$A$1:$B$251,3,FALSE)),"Pool Not in Records",VLOOKUP(UPPER(B54),$A$1:$B$251,3,FALSE)),"")</f>
        <v/>
      </c>
      <c r="Q54" s="13" t="str">
        <f t="shared" si="4"/>
        <v/>
      </c>
      <c r="R54" s="13"/>
      <c r="S54" s="13"/>
      <c r="T54" s="13" t="str">
        <f t="shared" si="2"/>
        <v>Invoice Not Made</v>
      </c>
      <c r="U54" s="13" t="b">
        <f t="shared" si="3"/>
        <v>1</v>
      </c>
      <c r="V54" s="13"/>
      <c r="W54" s="13"/>
      <c r="X54" s="13"/>
      <c r="Y54" s="13"/>
      <c r="Z54" s="13"/>
      <c r="AA54" s="13" t="str">
        <f t="shared" si="1"/>
        <v>Al Mahfoza1-16</v>
      </c>
      <c r="AB54" s="13"/>
      <c r="AC54" s="13"/>
      <c r="AD54" s="13"/>
      <c r="AE54" s="13">
        <f>IF(TRIM(AA54=""),0,IF(ISNA(VLOOKUP(AA54,Tracker!$AB$2:$AB$3981,1,FALSE)),0,1))</f>
        <v>0</v>
      </c>
      <c r="AF54" s="13"/>
    </row>
    <row r="55" spans="1:32" ht="13.5">
      <c r="A55" s="246">
        <v>2397</v>
      </c>
      <c r="B55" s="271" t="s">
        <v>65</v>
      </c>
      <c r="C55" s="957" t="s">
        <v>595</v>
      </c>
      <c r="D55" s="874" t="s">
        <v>400</v>
      </c>
      <c r="E55" s="172" t="s">
        <v>384</v>
      </c>
      <c r="F55" s="234"/>
      <c r="G55" s="236" t="s">
        <v>449</v>
      </c>
      <c r="H55" s="874" t="s">
        <v>376</v>
      </c>
      <c r="I55" s="272">
        <v>42427</v>
      </c>
      <c r="J55" s="238"/>
      <c r="K55" s="711"/>
      <c r="L55" s="1023" t="s">
        <v>60</v>
      </c>
      <c r="M55" s="13" t="str">
        <f t="shared" si="0"/>
        <v>Invoice Made</v>
      </c>
      <c r="N55" s="13"/>
      <c r="O55" s="13"/>
      <c r="P55" s="13" t="str">
        <f>IF(L55="Navig8",IF(ISNA(VLOOKUP(UPPER(B55),LiangHuishan!$A$1:$B$251,3,FALSE)),"Pool Not in Records",VLOOKUP(UPPER(B55),$A$1:$B$251,3,FALSE)),"")</f>
        <v/>
      </c>
      <c r="Q55" s="13" t="str">
        <f t="shared" si="4"/>
        <v/>
      </c>
      <c r="R55" s="13"/>
      <c r="S55" s="13"/>
      <c r="T55" s="13" t="str">
        <f t="shared" si="2"/>
        <v>Invoice Made</v>
      </c>
      <c r="U55" s="13" t="b">
        <f t="shared" si="3"/>
        <v>1</v>
      </c>
      <c r="V55" s="13"/>
      <c r="W55" s="13"/>
      <c r="X55" s="13"/>
      <c r="Y55" s="13"/>
      <c r="Z55" s="13"/>
      <c r="AA55" s="13" t="str">
        <f t="shared" si="1"/>
        <v>Everest Spirit114</v>
      </c>
      <c r="AB55" s="13"/>
      <c r="AC55" s="13"/>
      <c r="AD55" s="13"/>
      <c r="AE55" s="13">
        <f>IF(TRIM(AA55=""),0,IF(ISNA(VLOOKUP(AA55,Tracker!$AB$2:$AB$3981,1,FALSE)),0,1))</f>
        <v>1</v>
      </c>
      <c r="AF55" s="13"/>
    </row>
    <row r="56" spans="1:32" ht="13.5">
      <c r="A56" s="246">
        <v>2398</v>
      </c>
      <c r="B56" s="271" t="s">
        <v>1808</v>
      </c>
      <c r="C56" s="957" t="s">
        <v>1416</v>
      </c>
      <c r="D56" s="874" t="s">
        <v>1418</v>
      </c>
      <c r="E56" s="172" t="s">
        <v>204</v>
      </c>
      <c r="F56" s="234"/>
      <c r="G56" s="236" t="s">
        <v>1419</v>
      </c>
      <c r="H56" s="874" t="s">
        <v>1825</v>
      </c>
      <c r="I56" s="272">
        <v>42460</v>
      </c>
      <c r="J56" s="238"/>
      <c r="K56" s="711" t="s">
        <v>411</v>
      </c>
      <c r="L56" s="1023" t="s">
        <v>28</v>
      </c>
      <c r="M56" s="13" t="str">
        <f t="shared" si="0"/>
        <v>Invoice Made</v>
      </c>
      <c r="N56" s="13"/>
      <c r="O56" s="13"/>
      <c r="P56" s="13" t="e">
        <f>IF(L56="Navig8",IF(ISNA(VLOOKUP(UPPER(B56),LiangHuishan!$A$1:$B$251,3,FALSE)),"Pool Not in Records",VLOOKUP(UPPER(B56),$A$1:$B$251,3,FALSE)),"")</f>
        <v>#N/A</v>
      </c>
      <c r="Q56" s="13" t="str">
        <f t="shared" si="4"/>
        <v/>
      </c>
      <c r="R56" s="13"/>
      <c r="S56" s="13"/>
      <c r="T56" s="13" t="str">
        <f t="shared" si="2"/>
        <v>Invoice Made</v>
      </c>
      <c r="U56" s="13" t="b">
        <f t="shared" si="3"/>
        <v>1</v>
      </c>
      <c r="V56" s="13"/>
      <c r="W56" s="13"/>
      <c r="X56" s="13"/>
      <c r="Y56" s="13"/>
      <c r="Z56" s="13"/>
      <c r="AA56" s="13" t="str">
        <f t="shared" si="1"/>
        <v>Gener8 Kara G1_16</v>
      </c>
      <c r="AB56" s="13"/>
      <c r="AC56" s="13"/>
      <c r="AD56" s="13"/>
      <c r="AE56" s="13">
        <f>IF(TRIM(AA56=""),0,IF(ISNA(VLOOKUP(AA56,Tracker!$AB$2:$AB$3981,1,FALSE)),0,1))</f>
        <v>1</v>
      </c>
      <c r="AF56" s="13"/>
    </row>
    <row r="57" spans="1:32" ht="13.5">
      <c r="A57" s="246">
        <v>2400</v>
      </c>
      <c r="B57" s="271" t="s">
        <v>807</v>
      </c>
      <c r="C57" s="957" t="s">
        <v>1420</v>
      </c>
      <c r="D57" s="874" t="s">
        <v>1421</v>
      </c>
      <c r="E57" s="172" t="s">
        <v>1422</v>
      </c>
      <c r="F57" s="234"/>
      <c r="G57" s="236" t="s">
        <v>1423</v>
      </c>
      <c r="H57" s="874" t="s">
        <v>1424</v>
      </c>
      <c r="I57" s="272">
        <v>42411</v>
      </c>
      <c r="J57" s="238"/>
      <c r="K57" s="711"/>
      <c r="L57" s="1023" t="s">
        <v>60</v>
      </c>
      <c r="M57" s="13" t="str">
        <f t="shared" si="0"/>
        <v>Invoice Not Made</v>
      </c>
      <c r="N57" s="13"/>
      <c r="O57" s="13"/>
      <c r="P57" s="13" t="str">
        <f>IF(L57="Navig8",IF(ISNA(VLOOKUP(UPPER(B57),LiangHuishan!$A$1:$B$251,3,FALSE)),"Pool Not in Records",VLOOKUP(UPPER(B57),$A$1:$B$251,3,FALSE)),"")</f>
        <v/>
      </c>
      <c r="Q57" s="13" t="str">
        <f t="shared" si="4"/>
        <v/>
      </c>
      <c r="R57" s="13"/>
      <c r="S57" s="13"/>
      <c r="T57" s="13" t="str">
        <f t="shared" si="2"/>
        <v>Invoice Not Made</v>
      </c>
      <c r="U57" s="13" t="b">
        <f t="shared" si="3"/>
        <v>1</v>
      </c>
      <c r="V57" s="13"/>
      <c r="W57" s="13"/>
      <c r="X57" s="13"/>
      <c r="Y57" s="13"/>
      <c r="Z57" s="13"/>
      <c r="AA57" s="13" t="str">
        <f t="shared" si="1"/>
        <v>Galway Spirit063</v>
      </c>
      <c r="AB57" s="13"/>
      <c r="AC57" s="13"/>
      <c r="AD57" s="13"/>
      <c r="AE57" s="13">
        <f>IF(TRIM(AA57=""),0,IF(ISNA(VLOOKUP(AA57,Tracker!$AB$2:$AB$3981,1,FALSE)),0,1))</f>
        <v>0</v>
      </c>
      <c r="AF57" s="13"/>
    </row>
    <row r="58" spans="1:32" ht="13.5">
      <c r="A58" s="246">
        <v>2401</v>
      </c>
      <c r="B58" s="271" t="s">
        <v>573</v>
      </c>
      <c r="C58" s="957" t="s">
        <v>165</v>
      </c>
      <c r="D58" s="874" t="s">
        <v>791</v>
      </c>
      <c r="E58" s="172" t="s">
        <v>1425</v>
      </c>
      <c r="F58" s="234"/>
      <c r="G58" s="236" t="s">
        <v>1426</v>
      </c>
      <c r="H58" s="874" t="s">
        <v>1477</v>
      </c>
      <c r="I58" s="272">
        <v>42432</v>
      </c>
      <c r="J58" s="238"/>
      <c r="K58" s="711" t="s">
        <v>411</v>
      </c>
      <c r="L58" s="1023" t="s">
        <v>28</v>
      </c>
      <c r="M58" s="13" t="str">
        <f t="shared" si="0"/>
        <v>Invoice Made</v>
      </c>
      <c r="N58" s="13"/>
      <c r="O58" s="13"/>
      <c r="P58" s="13" t="e">
        <f>IF(L58="Navig8",IF(ISNA(VLOOKUP(UPPER(B58),LiangHuishan!$A$1:$B$251,3,FALSE)),"Pool Not in Records",VLOOKUP(UPPER(B58),$A$1:$B$251,3,FALSE)),"")</f>
        <v>#N/A</v>
      </c>
      <c r="Q58" s="13" t="str">
        <f t="shared" ref="Q58:Q121" si="5">IF(L58="Ultranav",IF(K58="",0,1),"")</f>
        <v/>
      </c>
      <c r="R58" s="13"/>
      <c r="S58" s="13"/>
      <c r="T58" s="13" t="str">
        <f t="shared" si="2"/>
        <v>Invoice Made</v>
      </c>
      <c r="U58" s="13" t="b">
        <f t="shared" si="3"/>
        <v>1</v>
      </c>
      <c r="V58" s="13"/>
      <c r="W58" s="13"/>
      <c r="X58" s="13"/>
      <c r="Y58" s="13"/>
      <c r="Z58" s="13"/>
      <c r="AA58" s="13" t="str">
        <f t="shared" si="1"/>
        <v>Aframax Riviera45</v>
      </c>
      <c r="AB58" s="13"/>
      <c r="AC58" s="13"/>
      <c r="AD58" s="13"/>
      <c r="AE58" s="13">
        <f>IF(TRIM(AA58=""),0,IF(ISNA(VLOOKUP(AA58,Tracker!$AB$2:$AB$3981,1,FALSE)),0,1))</f>
        <v>1</v>
      </c>
      <c r="AF58" s="13"/>
    </row>
    <row r="59" spans="1:32" ht="13.5">
      <c r="A59" s="246">
        <v>2402</v>
      </c>
      <c r="B59" s="271" t="s">
        <v>1427</v>
      </c>
      <c r="C59" s="957" t="s">
        <v>53</v>
      </c>
      <c r="D59" s="874" t="s">
        <v>1305</v>
      </c>
      <c r="E59" s="172" t="s">
        <v>10566</v>
      </c>
      <c r="F59" s="234"/>
      <c r="G59" s="236" t="s">
        <v>437</v>
      </c>
      <c r="H59" s="874" t="s">
        <v>1575</v>
      </c>
      <c r="I59" s="272">
        <v>42441</v>
      </c>
      <c r="J59" s="238"/>
      <c r="K59" s="711"/>
      <c r="L59" s="1023" t="s">
        <v>590</v>
      </c>
      <c r="M59" s="13" t="str">
        <f t="shared" si="0"/>
        <v>Invoice Made</v>
      </c>
      <c r="N59" s="13"/>
      <c r="O59" s="13"/>
      <c r="P59" s="13" t="str">
        <f>IF(L59="Navig8",IF(ISNA(VLOOKUP(UPPER(B59),LiangHuishan!$A$1:$B$251,3,FALSE)),"Pool Not in Records",VLOOKUP(UPPER(B59),$A$1:$B$251,3,FALSE)),"")</f>
        <v/>
      </c>
      <c r="Q59" s="13">
        <f t="shared" si="5"/>
        <v>0</v>
      </c>
      <c r="R59" s="13"/>
      <c r="S59" s="13"/>
      <c r="T59" s="13" t="str">
        <f t="shared" si="2"/>
        <v>Invoice Made</v>
      </c>
      <c r="U59" s="13" t="b">
        <f t="shared" si="3"/>
        <v>1</v>
      </c>
      <c r="V59" s="13"/>
      <c r="W59" s="13"/>
      <c r="X59" s="13"/>
      <c r="Y59" s="13"/>
      <c r="Z59" s="13"/>
      <c r="AA59" s="13" t="str">
        <f t="shared" si="1"/>
        <v>Halcon Trader1</v>
      </c>
      <c r="AB59" s="13"/>
      <c r="AC59" s="13"/>
      <c r="AD59" s="13"/>
      <c r="AE59" s="13">
        <f>IF(TRIM(AA59=""),0,IF(ISNA(VLOOKUP(AA59,Tracker!$AB$2:$AB$3981,1,FALSE)),0,1))</f>
        <v>1</v>
      </c>
      <c r="AF59" s="13"/>
    </row>
    <row r="60" spans="1:32" ht="13.5">
      <c r="A60" s="246">
        <v>2403</v>
      </c>
      <c r="B60" s="271" t="s">
        <v>1823</v>
      </c>
      <c r="C60" s="957" t="s">
        <v>1428</v>
      </c>
      <c r="D60" s="874" t="s">
        <v>1283</v>
      </c>
      <c r="E60" s="172"/>
      <c r="F60" s="234"/>
      <c r="G60" s="236"/>
      <c r="H60" s="874" t="s">
        <v>25</v>
      </c>
      <c r="I60" s="272">
        <v>42443</v>
      </c>
      <c r="J60" s="238"/>
      <c r="K60" s="711"/>
      <c r="L60" s="1023" t="s">
        <v>590</v>
      </c>
      <c r="M60" s="13" t="str">
        <f t="shared" si="0"/>
        <v>Invoice Made</v>
      </c>
      <c r="N60" s="13"/>
      <c r="O60" s="13"/>
      <c r="P60" s="13" t="str">
        <f>IF(L60="Navig8",IF(ISNA(VLOOKUP(UPPER(B60),LiangHuishan!$A$1:$B$251,3,FALSE)),"Pool Not in Records",VLOOKUP(UPPER(B60),$A$1:$B$251,3,FALSE)),"")</f>
        <v/>
      </c>
      <c r="Q60" s="13">
        <f t="shared" si="5"/>
        <v>0</v>
      </c>
      <c r="R60" s="13"/>
      <c r="S60" s="13"/>
      <c r="T60" s="13" t="str">
        <f t="shared" si="2"/>
        <v>Invoice Made</v>
      </c>
      <c r="U60" s="13" t="b">
        <f t="shared" si="3"/>
        <v>1</v>
      </c>
      <c r="V60" s="13"/>
      <c r="W60" s="13"/>
      <c r="X60" s="13"/>
      <c r="Y60" s="13"/>
      <c r="Z60" s="13"/>
      <c r="AA60" s="13" t="str">
        <f t="shared" si="1"/>
        <v>Overseas Alcmar180</v>
      </c>
      <c r="AB60" s="13"/>
      <c r="AC60" s="13"/>
      <c r="AD60" s="13"/>
      <c r="AE60" s="13">
        <f>IF(TRIM(AA60=""),0,IF(ISNA(VLOOKUP(AA60,Tracker!$AB$2:$AB$3981,1,FALSE)),0,1))</f>
        <v>1</v>
      </c>
      <c r="AF60" s="13"/>
    </row>
    <row r="61" spans="1:32" ht="13.5">
      <c r="A61" s="246">
        <v>2404</v>
      </c>
      <c r="B61" s="271" t="s">
        <v>1429</v>
      </c>
      <c r="C61" s="957" t="s">
        <v>53</v>
      </c>
      <c r="D61" s="874" t="s">
        <v>1430</v>
      </c>
      <c r="E61" s="172"/>
      <c r="F61" s="234"/>
      <c r="G61" s="236"/>
      <c r="H61" s="874" t="s">
        <v>1577</v>
      </c>
      <c r="I61" s="272">
        <v>42448</v>
      </c>
      <c r="J61" s="238"/>
      <c r="K61" s="711"/>
      <c r="L61" s="1023" t="s">
        <v>590</v>
      </c>
      <c r="M61" s="13" t="str">
        <f t="shared" si="0"/>
        <v>Invoice Made</v>
      </c>
      <c r="N61" s="13"/>
      <c r="O61" s="13"/>
      <c r="P61" s="13" t="str">
        <f>IF(L61="Navig8",IF(ISNA(VLOOKUP(UPPER(B61),LiangHuishan!$A$1:$B$251,3,FALSE)),"Pool Not in Records",VLOOKUP(UPPER(B61),$A$1:$B$251,3,FALSE)),"")</f>
        <v/>
      </c>
      <c r="Q61" s="13">
        <f t="shared" si="5"/>
        <v>0</v>
      </c>
      <c r="R61" s="13"/>
      <c r="S61" s="13"/>
      <c r="T61" s="13" t="str">
        <f t="shared" si="2"/>
        <v>Invoice Made</v>
      </c>
      <c r="U61" s="13" t="b">
        <f t="shared" si="3"/>
        <v>1</v>
      </c>
      <c r="V61" s="13"/>
      <c r="W61" s="13"/>
      <c r="X61" s="13"/>
      <c r="Y61" s="13"/>
      <c r="Z61" s="13"/>
      <c r="AA61" s="13" t="str">
        <f t="shared" si="1"/>
        <v>Birdie Trader1</v>
      </c>
      <c r="AB61" s="13"/>
      <c r="AC61" s="13"/>
      <c r="AD61" s="13"/>
      <c r="AE61" s="13">
        <f>IF(TRIM(AA61=""),0,IF(ISNA(VLOOKUP(AA61,Tracker!$AB$2:$AB$3981,1,FALSE)),0,1))</f>
        <v>1</v>
      </c>
      <c r="AF61" s="13"/>
    </row>
    <row r="62" spans="1:32" ht="13.5">
      <c r="A62" s="246">
        <v>2405</v>
      </c>
      <c r="B62" s="271" t="s">
        <v>1431</v>
      </c>
      <c r="C62" s="957" t="s">
        <v>1432</v>
      </c>
      <c r="D62" s="874" t="s">
        <v>620</v>
      </c>
      <c r="E62" s="172" t="s">
        <v>848</v>
      </c>
      <c r="F62" s="234"/>
      <c r="G62" s="236" t="s">
        <v>1433</v>
      </c>
      <c r="H62" s="874" t="s">
        <v>20</v>
      </c>
      <c r="I62" s="272">
        <v>42444</v>
      </c>
      <c r="J62" s="238"/>
      <c r="K62" s="711" t="s">
        <v>665</v>
      </c>
      <c r="L62" s="1023" t="s">
        <v>43</v>
      </c>
      <c r="M62" s="13" t="str">
        <f t="shared" si="0"/>
        <v>Invoice Made</v>
      </c>
      <c r="N62" s="13"/>
      <c r="O62" s="13"/>
      <c r="P62" s="13" t="str">
        <f>IF(L62="Navig8",IF(ISNA(VLOOKUP(UPPER(B62),LiangHuishan!$A$1:$B$251,3,FALSE)),"Pool Not in Records",VLOOKUP(UPPER(B62),$A$1:$B$251,3,FALSE)),"")</f>
        <v/>
      </c>
      <c r="Q62" s="13" t="str">
        <f t="shared" si="5"/>
        <v/>
      </c>
      <c r="R62" s="13"/>
      <c r="S62" s="13"/>
      <c r="T62" s="13" t="str">
        <f t="shared" si="2"/>
        <v>Invoice Made</v>
      </c>
      <c r="U62" s="13" t="b">
        <f t="shared" si="3"/>
        <v>1</v>
      </c>
      <c r="V62" s="13"/>
      <c r="W62" s="13"/>
      <c r="X62" s="13"/>
      <c r="Y62" s="13"/>
      <c r="Z62" s="13"/>
      <c r="AA62" s="13" t="str">
        <f t="shared" si="1"/>
        <v>Al Marzooah25 jan 2016</v>
      </c>
      <c r="AB62" s="13"/>
      <c r="AC62" s="13"/>
      <c r="AD62" s="13"/>
      <c r="AE62" s="13">
        <f>IF(TRIM(AA62=""),0,IF(ISNA(VLOOKUP(AA62,Tracker!$AB$2:$AB$3981,1,FALSE)),0,1))</f>
        <v>1</v>
      </c>
      <c r="AF62" s="13"/>
    </row>
    <row r="63" spans="1:32" ht="13.5">
      <c r="A63" s="246">
        <v>2406</v>
      </c>
      <c r="B63" s="271" t="s">
        <v>1807</v>
      </c>
      <c r="C63" s="957" t="s">
        <v>338</v>
      </c>
      <c r="D63" s="874" t="s">
        <v>788</v>
      </c>
      <c r="E63" s="172" t="s">
        <v>218</v>
      </c>
      <c r="F63" s="234"/>
      <c r="G63" s="236" t="s">
        <v>20</v>
      </c>
      <c r="H63" s="874" t="s">
        <v>571</v>
      </c>
      <c r="I63" s="272">
        <v>42414</v>
      </c>
      <c r="J63" s="238"/>
      <c r="K63" s="711" t="s">
        <v>28</v>
      </c>
      <c r="L63" s="1023" t="s">
        <v>28</v>
      </c>
      <c r="M63" s="13" t="str">
        <f t="shared" si="0"/>
        <v>Invoice Not Made</v>
      </c>
      <c r="N63" s="13"/>
      <c r="O63" s="13"/>
      <c r="P63" s="13" t="str">
        <f>IF(L63="Navig8",IF(ISNA(VLOOKUP(UPPER(B63),LiangHuishan!$A$1:$B$251,3,FALSE)),"Pool Not in Records",VLOOKUP(UPPER(B63),$A$1:$B$251,3,FALSE)),"")</f>
        <v>Pool Not in Records</v>
      </c>
      <c r="Q63" s="13" t="str">
        <f t="shared" si="5"/>
        <v/>
      </c>
      <c r="R63" s="13"/>
      <c r="S63" s="13"/>
      <c r="T63" s="13" t="str">
        <f t="shared" si="2"/>
        <v>Invoice Not Made</v>
      </c>
      <c r="U63" s="13" t="b">
        <f t="shared" si="3"/>
        <v>1</v>
      </c>
      <c r="V63" s="13"/>
      <c r="W63" s="13"/>
      <c r="X63" s="13"/>
      <c r="Y63" s="13"/>
      <c r="Z63" s="13"/>
      <c r="AA63" s="13" t="str">
        <f t="shared" si="1"/>
        <v>Navig8 Stealth S.V.14</v>
      </c>
      <c r="AB63" s="13"/>
      <c r="AC63" s="13"/>
      <c r="AD63" s="13"/>
      <c r="AE63" s="13">
        <f>IF(TRIM(AA63=""),0,IF(ISNA(VLOOKUP(AA63,Tracker!$AB$2:$AB$3981,1,FALSE)),0,1))</f>
        <v>0</v>
      </c>
      <c r="AF63" s="13"/>
    </row>
    <row r="64" spans="1:32" ht="13.5">
      <c r="A64" s="246">
        <v>2407</v>
      </c>
      <c r="B64" s="271" t="s">
        <v>822</v>
      </c>
      <c r="C64" s="957" t="s">
        <v>1434</v>
      </c>
      <c r="D64" s="874" t="s">
        <v>787</v>
      </c>
      <c r="E64" s="172" t="s">
        <v>472</v>
      </c>
      <c r="F64" s="234"/>
      <c r="G64" s="236" t="s">
        <v>335</v>
      </c>
      <c r="H64" s="874" t="s">
        <v>312</v>
      </c>
      <c r="I64" s="272">
        <v>42422</v>
      </c>
      <c r="J64" s="238"/>
      <c r="K64" s="711"/>
      <c r="L64" s="1023" t="s">
        <v>60</v>
      </c>
      <c r="M64" s="13" t="str">
        <f t="shared" si="0"/>
        <v>Invoice Not Made</v>
      </c>
      <c r="N64" s="13"/>
      <c r="O64" s="13"/>
      <c r="P64" s="13" t="str">
        <f>IF(L64="Navig8",IF(ISNA(VLOOKUP(UPPER(B64),LiangHuishan!$A$1:$B$251,3,FALSE)),"Pool Not in Records",VLOOKUP(UPPER(B64),$A$1:$B$251,3,FALSE)),"")</f>
        <v/>
      </c>
      <c r="Q64" s="13" t="str">
        <f t="shared" si="5"/>
        <v/>
      </c>
      <c r="R64" s="13"/>
      <c r="S64" s="13"/>
      <c r="T64" s="13" t="str">
        <f t="shared" si="2"/>
        <v>Invoice Not Made</v>
      </c>
      <c r="U64" s="13" t="b">
        <f t="shared" si="3"/>
        <v>1</v>
      </c>
      <c r="V64" s="13"/>
      <c r="W64" s="13"/>
      <c r="X64" s="13"/>
      <c r="Y64" s="13"/>
      <c r="Z64" s="13"/>
      <c r="AA64" s="13" t="str">
        <f t="shared" si="1"/>
        <v>Pinnacle Spirit039</v>
      </c>
      <c r="AB64" s="13"/>
      <c r="AC64" s="13"/>
      <c r="AD64" s="13"/>
      <c r="AE64" s="13">
        <f>IF(TRIM(AA64=""),0,IF(ISNA(VLOOKUP(AA64,Tracker!$AB$2:$AB$3981,1,FALSE)),0,1))</f>
        <v>0</v>
      </c>
      <c r="AF64" s="13"/>
    </row>
    <row r="65" spans="1:32" ht="13.5">
      <c r="A65" s="246">
        <v>2425</v>
      </c>
      <c r="B65" s="271" t="s">
        <v>1441</v>
      </c>
      <c r="C65" s="957" t="s">
        <v>1376</v>
      </c>
      <c r="D65" s="874" t="s">
        <v>1327</v>
      </c>
      <c r="E65" s="172" t="s">
        <v>608</v>
      </c>
      <c r="F65" s="234"/>
      <c r="G65" s="236" t="s">
        <v>505</v>
      </c>
      <c r="H65" s="874" t="s">
        <v>25</v>
      </c>
      <c r="I65" s="272">
        <v>42468</v>
      </c>
      <c r="J65" s="238"/>
      <c r="K65" s="711"/>
      <c r="L65" s="1023" t="s">
        <v>633</v>
      </c>
      <c r="M65" s="13" t="str">
        <f t="shared" si="0"/>
        <v>Invoice Made</v>
      </c>
      <c r="N65" s="13"/>
      <c r="O65" s="13"/>
      <c r="P65" s="13" t="str">
        <f>IF(L65="Navig8",IF(ISNA(VLOOKUP(UPPER(B65),LiangHuishan!$A$1:$B$251,3,FALSE)),"Pool Not in Records",VLOOKUP(UPPER(B65),$A$1:$B$251,3,FALSE)),"")</f>
        <v/>
      </c>
      <c r="Q65" s="13" t="str">
        <f t="shared" si="5"/>
        <v/>
      </c>
      <c r="R65" s="13"/>
      <c r="S65" s="13"/>
      <c r="T65" s="13" t="str">
        <f t="shared" si="2"/>
        <v>Invoice Made</v>
      </c>
      <c r="U65" s="13" t="b">
        <f t="shared" si="3"/>
        <v>1</v>
      </c>
      <c r="V65" s="13"/>
      <c r="W65" s="13"/>
      <c r="X65" s="13"/>
      <c r="Y65" s="13"/>
      <c r="Z65" s="13"/>
      <c r="AA65" s="13" t="str">
        <f t="shared" si="1"/>
        <v>Atlantic Frontier201601</v>
      </c>
      <c r="AB65" s="13"/>
      <c r="AC65" s="13"/>
      <c r="AD65" s="13"/>
      <c r="AE65" s="13">
        <f>IF(TRIM(AA65=""),0,IF(ISNA(VLOOKUP(AA65,Tracker!$AB$2:$AB$3981,1,FALSE)),0,1))</f>
        <v>1</v>
      </c>
      <c r="AF65" s="13"/>
    </row>
    <row r="66" spans="1:32" ht="13.5">
      <c r="A66" s="246">
        <v>2426</v>
      </c>
      <c r="B66" s="271" t="s">
        <v>1442</v>
      </c>
      <c r="C66" s="957" t="s">
        <v>1390</v>
      </c>
      <c r="D66" s="874" t="s">
        <v>758</v>
      </c>
      <c r="E66" s="172"/>
      <c r="F66" s="234"/>
      <c r="G66" s="236"/>
      <c r="H66" s="874" t="s">
        <v>25</v>
      </c>
      <c r="I66" s="272">
        <v>42452</v>
      </c>
      <c r="J66" s="238"/>
      <c r="K66" s="711"/>
      <c r="L66" s="1023" t="s">
        <v>633</v>
      </c>
      <c r="M66" s="13" t="str">
        <f t="shared" si="0"/>
        <v>Invoice Made</v>
      </c>
      <c r="N66" s="13"/>
      <c r="O66" s="13"/>
      <c r="P66" s="13" t="str">
        <f>IF(L66="Navig8",IF(ISNA(VLOOKUP(UPPER(B66),LiangHuishan!$A$1:$B$251,3,FALSE)),"Pool Not in Records",VLOOKUP(UPPER(B66),$A$1:$B$251,3,FALSE)),"")</f>
        <v/>
      </c>
      <c r="Q66" s="13" t="str">
        <f t="shared" si="5"/>
        <v/>
      </c>
      <c r="R66" s="13"/>
      <c r="S66" s="13"/>
      <c r="T66" s="13" t="str">
        <f t="shared" si="2"/>
        <v>Invoice Made</v>
      </c>
      <c r="U66" s="13" t="b">
        <f t="shared" si="3"/>
        <v>1</v>
      </c>
      <c r="V66" s="13"/>
      <c r="W66" s="13"/>
      <c r="X66" s="13"/>
      <c r="Y66" s="13"/>
      <c r="Z66" s="13"/>
      <c r="AA66" s="13" t="str">
        <f t="shared" si="1"/>
        <v>Silver Entalina1601</v>
      </c>
      <c r="AB66" s="13"/>
      <c r="AC66" s="13"/>
      <c r="AD66" s="13"/>
      <c r="AE66" s="13">
        <f>IF(TRIM(AA66=""),0,IF(ISNA(VLOOKUP(AA66,Tracker!$AB$2:$AB$3981,1,FALSE)),0,1))</f>
        <v>1</v>
      </c>
      <c r="AF66" s="13"/>
    </row>
    <row r="67" spans="1:32" ht="13.5">
      <c r="A67" s="246">
        <v>2410</v>
      </c>
      <c r="B67" s="271" t="s">
        <v>353</v>
      </c>
      <c r="C67" s="957" t="s">
        <v>168</v>
      </c>
      <c r="D67" s="874" t="s">
        <v>634</v>
      </c>
      <c r="E67" s="172" t="s">
        <v>140</v>
      </c>
      <c r="F67" s="234"/>
      <c r="G67" s="236" t="s">
        <v>735</v>
      </c>
      <c r="H67" s="874" t="s">
        <v>269</v>
      </c>
      <c r="I67" s="272">
        <v>42494</v>
      </c>
      <c r="J67" s="238"/>
      <c r="K67" s="711"/>
      <c r="L67" s="1023" t="s">
        <v>60</v>
      </c>
      <c r="M67" s="13" t="str">
        <f t="shared" ref="M67:M130" si="6">IF(AND(NOT(TRIM(D67)="")),IF(AE67=1,"Invoice Made","Invoice Not Made"),"")</f>
        <v>Invoice Made</v>
      </c>
      <c r="N67" s="13"/>
      <c r="O67" s="13"/>
      <c r="P67" s="13" t="str">
        <f>IF(L67="Navig8",IF(ISNA(VLOOKUP(UPPER(B67),LiangHuishan!$A$1:$B$251,3,FALSE)),"Pool Not in Records",VLOOKUP(UPPER(B67),$A$1:$B$251,3,FALSE)),"")</f>
        <v/>
      </c>
      <c r="Q67" s="13" t="str">
        <f t="shared" si="5"/>
        <v/>
      </c>
      <c r="R67" s="13"/>
      <c r="S67" s="13"/>
      <c r="T67" s="13" t="str">
        <f t="shared" si="2"/>
        <v>Invoice Made</v>
      </c>
      <c r="U67" s="13" t="b">
        <f t="shared" si="3"/>
        <v>1</v>
      </c>
      <c r="V67" s="13"/>
      <c r="W67" s="13"/>
      <c r="X67" s="13"/>
      <c r="Y67" s="13"/>
      <c r="Z67" s="13"/>
      <c r="AA67" s="13" t="str">
        <f t="shared" ref="AA67:AA130" si="7">IF(OR(TRIM(B67)="",TRIM(C67)=""),"Vessel-Voy No not given",CONCATENATE(TRIM(B67),TRIM(C67)))</f>
        <v>Kareela Spirit225</v>
      </c>
      <c r="AB67" s="13"/>
      <c r="AC67" s="13"/>
      <c r="AD67" s="13"/>
      <c r="AE67" s="13">
        <f>IF(TRIM(AA67=""),0,IF(ISNA(VLOOKUP(AA67,Tracker!$AB$2:$AB$3981,1,FALSE)),0,1))</f>
        <v>1</v>
      </c>
      <c r="AF67" s="13"/>
    </row>
    <row r="68" spans="1:32" ht="13.5">
      <c r="A68" s="246">
        <v>2411</v>
      </c>
      <c r="B68" s="271" t="s">
        <v>820</v>
      </c>
      <c r="C68" s="957" t="s">
        <v>151</v>
      </c>
      <c r="D68" s="874" t="s">
        <v>1271</v>
      </c>
      <c r="E68" s="172" t="s">
        <v>186</v>
      </c>
      <c r="F68" s="234"/>
      <c r="G68" s="236" t="s">
        <v>10585</v>
      </c>
      <c r="H68" s="874" t="s">
        <v>319</v>
      </c>
      <c r="I68" s="272">
        <v>42461</v>
      </c>
      <c r="J68" s="238"/>
      <c r="K68" s="711"/>
      <c r="L68" s="1023" t="s">
        <v>60</v>
      </c>
      <c r="M68" s="13" t="str">
        <f t="shared" si="6"/>
        <v>Invoice Made</v>
      </c>
      <c r="N68" s="13"/>
      <c r="O68" s="13"/>
      <c r="P68" s="13" t="str">
        <f>IF(L68="Navig8",IF(ISNA(VLOOKUP(UPPER(B68),LiangHuishan!$A$1:$B$251,3,FALSE)),"Pool Not in Records",VLOOKUP(UPPER(B68),$A$1:$B$251,3,FALSE)),"")</f>
        <v/>
      </c>
      <c r="Q68" s="13" t="str">
        <f t="shared" si="5"/>
        <v/>
      </c>
      <c r="R68" s="13"/>
      <c r="S68" s="13"/>
      <c r="T68" s="13" t="str">
        <f t="shared" si="2"/>
        <v>Invoice Made</v>
      </c>
      <c r="U68" s="13" t="b">
        <f t="shared" si="3"/>
        <v>1</v>
      </c>
      <c r="V68" s="13"/>
      <c r="W68" s="13"/>
      <c r="X68" s="13"/>
      <c r="Y68" s="13"/>
      <c r="Z68" s="13"/>
      <c r="AA68" s="13" t="str">
        <f t="shared" si="7"/>
        <v>RBD Anema E Core15</v>
      </c>
      <c r="AB68" s="13"/>
      <c r="AC68" s="13"/>
      <c r="AD68" s="13"/>
      <c r="AE68" s="13">
        <f>IF(TRIM(AA68=""),0,IF(ISNA(VLOOKUP(AA68,Tracker!$AB$2:$AB$3981,1,FALSE)),0,1))</f>
        <v>1</v>
      </c>
      <c r="AF68" s="13"/>
    </row>
    <row r="69" spans="1:32" ht="13.5">
      <c r="A69" s="246">
        <v>2412</v>
      </c>
      <c r="B69" s="271" t="s">
        <v>768</v>
      </c>
      <c r="C69" s="957" t="s">
        <v>155</v>
      </c>
      <c r="D69" s="874" t="s">
        <v>601</v>
      </c>
      <c r="E69" s="172" t="s">
        <v>702</v>
      </c>
      <c r="F69" s="234"/>
      <c r="G69" s="236" t="s">
        <v>729</v>
      </c>
      <c r="H69" s="874" t="s">
        <v>20</v>
      </c>
      <c r="I69" s="272">
        <v>42448</v>
      </c>
      <c r="J69" s="238"/>
      <c r="K69" s="711"/>
      <c r="L69" s="1023" t="s">
        <v>60</v>
      </c>
      <c r="M69" s="13" t="str">
        <f t="shared" si="6"/>
        <v>Invoice Made</v>
      </c>
      <c r="N69" s="13"/>
      <c r="O69" s="13"/>
      <c r="P69" s="13" t="str">
        <f>IF(L69="Navig8",IF(ISNA(VLOOKUP(UPPER(B69),LiangHuishan!$A$1:$B$251,3,FALSE)),"Pool Not in Records",VLOOKUP(UPPER(B69),$A$1:$B$251,3,FALSE)),"")</f>
        <v/>
      </c>
      <c r="Q69" s="13" t="str">
        <f t="shared" si="5"/>
        <v/>
      </c>
      <c r="R69" s="13"/>
      <c r="S69" s="13"/>
      <c r="T69" s="13" t="str">
        <f t="shared" ref="T69:T132" si="8">IF(AND(NOT(TRIM(D69)="")),IF(AE69=1,"Invoice Made","Invoice Not Made"),"")</f>
        <v>Invoice Made</v>
      </c>
      <c r="U69" s="13" t="b">
        <f t="shared" ref="U69:U132" si="9">M69=T69</f>
        <v>1</v>
      </c>
      <c r="V69" s="13"/>
      <c r="W69" s="13"/>
      <c r="X69" s="13"/>
      <c r="Y69" s="13"/>
      <c r="Z69" s="13"/>
      <c r="AA69" s="13" t="str">
        <f t="shared" si="7"/>
        <v>Peak Spirit17</v>
      </c>
      <c r="AB69" s="13"/>
      <c r="AC69" s="13"/>
      <c r="AD69" s="13"/>
      <c r="AE69" s="13">
        <f>IF(TRIM(AA69=""),0,IF(ISNA(VLOOKUP(AA69,Tracker!$AB$2:$AB$3981,1,FALSE)),0,1))</f>
        <v>1</v>
      </c>
      <c r="AF69" s="13"/>
    </row>
    <row r="70" spans="1:32" ht="13.5">
      <c r="A70" s="246">
        <v>2413</v>
      </c>
      <c r="B70" s="271" t="s">
        <v>115</v>
      </c>
      <c r="C70" s="957" t="s">
        <v>149</v>
      </c>
      <c r="D70" s="874" t="s">
        <v>634</v>
      </c>
      <c r="E70" s="172"/>
      <c r="F70" s="234"/>
      <c r="G70" s="236"/>
      <c r="H70" s="874" t="s">
        <v>200</v>
      </c>
      <c r="I70" s="272">
        <v>42420</v>
      </c>
      <c r="J70" s="238"/>
      <c r="K70" s="711"/>
      <c r="L70" s="1023" t="s">
        <v>60</v>
      </c>
      <c r="M70" s="13" t="str">
        <f t="shared" si="6"/>
        <v>Invoice Not Made</v>
      </c>
      <c r="N70" s="13"/>
      <c r="O70" s="13"/>
      <c r="P70" s="13" t="str">
        <f>IF(L70="Navig8",IF(ISNA(VLOOKUP(UPPER(B70),LiangHuishan!$A$1:$B$251,3,FALSE)),"Pool Not in Records",VLOOKUP(UPPER(B70),$A$1:$B$251,3,FALSE)),"")</f>
        <v/>
      </c>
      <c r="Q70" s="13" t="str">
        <f t="shared" si="5"/>
        <v/>
      </c>
      <c r="R70" s="13"/>
      <c r="S70" s="13"/>
      <c r="T70" s="13" t="str">
        <f t="shared" si="8"/>
        <v>Invoice Not Made</v>
      </c>
      <c r="U70" s="13" t="b">
        <f t="shared" si="9"/>
        <v>1</v>
      </c>
      <c r="V70" s="13"/>
      <c r="W70" s="13"/>
      <c r="X70" s="13"/>
      <c r="Y70" s="13"/>
      <c r="Z70" s="13"/>
      <c r="AA70" s="13" t="str">
        <f t="shared" si="7"/>
        <v>Leyte Spirit010</v>
      </c>
      <c r="AB70" s="13"/>
      <c r="AC70" s="13"/>
      <c r="AD70" s="13"/>
      <c r="AE70" s="13">
        <f>IF(TRIM(AA70=""),0,IF(ISNA(VLOOKUP(AA70,Tracker!$AB$2:$AB$3981,1,FALSE)),0,1))</f>
        <v>0</v>
      </c>
      <c r="AF70" s="13"/>
    </row>
    <row r="71" spans="1:32" ht="13.5">
      <c r="A71" s="246">
        <v>2414</v>
      </c>
      <c r="B71" s="271" t="s">
        <v>728</v>
      </c>
      <c r="C71" s="957" t="s">
        <v>406</v>
      </c>
      <c r="D71" s="874" t="s">
        <v>1335</v>
      </c>
      <c r="E71" s="172"/>
      <c r="F71" s="234"/>
      <c r="G71" s="236"/>
      <c r="H71" s="874" t="s">
        <v>614</v>
      </c>
      <c r="I71" s="272">
        <v>42473</v>
      </c>
      <c r="J71" s="238"/>
      <c r="K71" s="711"/>
      <c r="L71" s="1023" t="s">
        <v>60</v>
      </c>
      <c r="M71" s="13" t="str">
        <f t="shared" si="6"/>
        <v>Invoice Made</v>
      </c>
      <c r="N71" s="13"/>
      <c r="O71" s="13"/>
      <c r="P71" s="13" t="str">
        <f>IF(L71="Navig8",IF(ISNA(VLOOKUP(UPPER(B71),LiangHuishan!$A$1:$B$251,3,FALSE)),"Pool Not in Records",VLOOKUP(UPPER(B71),$A$1:$B$251,3,FALSE)),"")</f>
        <v/>
      </c>
      <c r="Q71" s="13" t="str">
        <f t="shared" si="5"/>
        <v/>
      </c>
      <c r="R71" s="13"/>
      <c r="S71" s="13"/>
      <c r="T71" s="13" t="str">
        <f t="shared" si="8"/>
        <v>Invoice Made</v>
      </c>
      <c r="U71" s="13" t="b">
        <f t="shared" si="9"/>
        <v>1</v>
      </c>
      <c r="V71" s="13"/>
      <c r="W71" s="13"/>
      <c r="X71" s="13"/>
      <c r="Y71" s="13"/>
      <c r="Z71" s="13"/>
      <c r="AA71" s="13" t="str">
        <f t="shared" si="7"/>
        <v>Mare Siculum03</v>
      </c>
      <c r="AB71" s="13"/>
      <c r="AC71" s="13"/>
      <c r="AD71" s="13"/>
      <c r="AE71" s="13">
        <f>IF(TRIM(AA71=""),0,IF(ISNA(VLOOKUP(AA71,Tracker!$AB$2:$AB$3981,1,FALSE)),0,1))</f>
        <v>1</v>
      </c>
      <c r="AF71" s="13"/>
    </row>
    <row r="72" spans="1:32" ht="13.5">
      <c r="A72" s="246">
        <v>2415</v>
      </c>
      <c r="B72" s="271" t="s">
        <v>490</v>
      </c>
      <c r="C72" s="957" t="s">
        <v>165</v>
      </c>
      <c r="D72" s="874" t="s">
        <v>1436</v>
      </c>
      <c r="E72" s="172"/>
      <c r="F72" s="234"/>
      <c r="G72" s="236"/>
      <c r="H72" s="874" t="s">
        <v>1467</v>
      </c>
      <c r="I72" s="272">
        <v>42414</v>
      </c>
      <c r="J72" s="238"/>
      <c r="K72" s="711" t="s">
        <v>28</v>
      </c>
      <c r="L72" s="1023" t="s">
        <v>28</v>
      </c>
      <c r="M72" s="13" t="str">
        <f t="shared" si="6"/>
        <v>Invoice Not Made</v>
      </c>
      <c r="N72" s="13"/>
      <c r="O72" s="13"/>
      <c r="P72" s="13" t="e">
        <f>IF(L72="Navig8",IF(ISNA(VLOOKUP(UPPER(B72),LiangHuishan!$A$1:$B$251,3,FALSE)),"Pool Not in Records",VLOOKUP(UPPER(B72),$A$1:$B$251,3,FALSE)),"")</f>
        <v>#N/A</v>
      </c>
      <c r="Q72" s="13" t="str">
        <f t="shared" si="5"/>
        <v/>
      </c>
      <c r="R72" s="13"/>
      <c r="S72" s="13"/>
      <c r="T72" s="13" t="str">
        <f t="shared" si="8"/>
        <v>Invoice Not Made</v>
      </c>
      <c r="U72" s="13" t="b">
        <f t="shared" si="9"/>
        <v>1</v>
      </c>
      <c r="V72" s="13"/>
      <c r="W72" s="13"/>
      <c r="X72" s="13"/>
      <c r="Y72" s="13"/>
      <c r="Z72" s="13"/>
      <c r="AA72" s="13" t="str">
        <f t="shared" si="7"/>
        <v>Nave Cielo45</v>
      </c>
      <c r="AB72" s="13"/>
      <c r="AC72" s="13"/>
      <c r="AD72" s="13"/>
      <c r="AE72" s="13">
        <f>IF(TRIM(AA72=""),0,IF(ISNA(VLOOKUP(AA72,Tracker!$AB$2:$AB$3981,1,FALSE)),0,1))</f>
        <v>0</v>
      </c>
      <c r="AF72" s="13"/>
    </row>
    <row r="73" spans="1:32" ht="13.5">
      <c r="A73" s="246">
        <v>2416</v>
      </c>
      <c r="B73" s="271" t="s">
        <v>777</v>
      </c>
      <c r="C73" s="957" t="s">
        <v>124</v>
      </c>
      <c r="D73" s="874" t="s">
        <v>477</v>
      </c>
      <c r="E73" s="172"/>
      <c r="F73" s="234"/>
      <c r="G73" s="236"/>
      <c r="H73" s="874" t="s">
        <v>1476</v>
      </c>
      <c r="I73" s="272">
        <v>42426</v>
      </c>
      <c r="J73" s="238"/>
      <c r="K73" s="711" t="s">
        <v>28</v>
      </c>
      <c r="L73" s="1023" t="s">
        <v>28</v>
      </c>
      <c r="M73" s="13" t="str">
        <f t="shared" si="6"/>
        <v>Invoice Made</v>
      </c>
      <c r="N73" s="13"/>
      <c r="O73" s="13"/>
      <c r="P73" s="13" t="e">
        <f>IF(L73="Navig8",IF(ISNA(VLOOKUP(UPPER(B73),LiangHuishan!$A$1:$B$251,3,FALSE)),"Pool Not in Records",VLOOKUP(UPPER(B73),$A$1:$B$251,3,FALSE)),"")</f>
        <v>#N/A</v>
      </c>
      <c r="Q73" s="13" t="str">
        <f t="shared" si="5"/>
        <v/>
      </c>
      <c r="R73" s="13"/>
      <c r="S73" s="13"/>
      <c r="T73" s="13" t="str">
        <f t="shared" si="8"/>
        <v>Invoice Made</v>
      </c>
      <c r="U73" s="13" t="b">
        <f t="shared" si="9"/>
        <v>1</v>
      </c>
      <c r="V73" s="13"/>
      <c r="W73" s="13"/>
      <c r="X73" s="13"/>
      <c r="Y73" s="13"/>
      <c r="Z73" s="13"/>
      <c r="AA73" s="13" t="str">
        <f t="shared" si="7"/>
        <v>King Duncan19</v>
      </c>
      <c r="AB73" s="13"/>
      <c r="AC73" s="13"/>
      <c r="AD73" s="13"/>
      <c r="AE73" s="13">
        <f>IF(TRIM(AA73=""),0,IF(ISNA(VLOOKUP(AA73,Tracker!$AB$2:$AB$3981,1,FALSE)),0,1))</f>
        <v>1</v>
      </c>
      <c r="AF73" s="13"/>
    </row>
    <row r="74" spans="1:32" ht="13.5">
      <c r="A74" s="246">
        <v>2417</v>
      </c>
      <c r="B74" s="271" t="s">
        <v>628</v>
      </c>
      <c r="C74" s="957" t="s">
        <v>1376</v>
      </c>
      <c r="D74" s="874" t="s">
        <v>1377</v>
      </c>
      <c r="E74" s="172"/>
      <c r="F74" s="234"/>
      <c r="G74" s="236"/>
      <c r="H74" s="874" t="s">
        <v>1558</v>
      </c>
      <c r="I74" s="272">
        <v>42451</v>
      </c>
      <c r="J74" s="238"/>
      <c r="K74" s="711"/>
      <c r="L74" s="1023" t="s">
        <v>663</v>
      </c>
      <c r="M74" s="13" t="str">
        <f t="shared" si="6"/>
        <v>Invoice Made</v>
      </c>
      <c r="N74" s="13"/>
      <c r="O74" s="13"/>
      <c r="P74" s="13" t="str">
        <f>IF(L74="Navig8",IF(ISNA(VLOOKUP(UPPER(B74),LiangHuishan!$A$1:$B$251,3,FALSE)),"Pool Not in Records",VLOOKUP(UPPER(B74),$A$1:$B$251,3,FALSE)),"")</f>
        <v/>
      </c>
      <c r="Q74" s="13" t="str">
        <f t="shared" si="5"/>
        <v/>
      </c>
      <c r="R74" s="13"/>
      <c r="S74" s="13"/>
      <c r="T74" s="13" t="str">
        <f t="shared" si="8"/>
        <v>Invoice Made</v>
      </c>
      <c r="U74" s="13" t="b">
        <f t="shared" si="9"/>
        <v>1</v>
      </c>
      <c r="V74" s="13"/>
      <c r="W74" s="13"/>
      <c r="X74" s="13"/>
      <c r="Y74" s="13"/>
      <c r="Z74" s="13"/>
      <c r="AA74" s="13" t="str">
        <f t="shared" si="7"/>
        <v>Stena President201601</v>
      </c>
      <c r="AB74" s="13"/>
      <c r="AC74" s="13"/>
      <c r="AD74" s="13"/>
      <c r="AE74" s="13">
        <f>IF(TRIM(AA74=""),0,IF(ISNA(VLOOKUP(AA74,Tracker!$AB$2:$AB$3981,1,FALSE)),0,1))</f>
        <v>1</v>
      </c>
      <c r="AF74" s="13"/>
    </row>
    <row r="75" spans="1:32" ht="13.5">
      <c r="A75" s="246">
        <v>2444</v>
      </c>
      <c r="B75" s="271" t="s">
        <v>705</v>
      </c>
      <c r="C75" s="957" t="s">
        <v>1390</v>
      </c>
      <c r="D75" s="874" t="s">
        <v>758</v>
      </c>
      <c r="E75" s="172" t="s">
        <v>522</v>
      </c>
      <c r="F75" s="234" t="s">
        <v>457</v>
      </c>
      <c r="G75" s="236">
        <v>42424</v>
      </c>
      <c r="H75" s="874" t="s">
        <v>25</v>
      </c>
      <c r="I75" s="272">
        <v>42466</v>
      </c>
      <c r="J75" s="238"/>
      <c r="K75" s="711"/>
      <c r="L75" s="1023" t="s">
        <v>633</v>
      </c>
      <c r="M75" s="13" t="str">
        <f t="shared" si="6"/>
        <v>Invoice Made</v>
      </c>
      <c r="N75" s="13"/>
      <c r="O75" s="13"/>
      <c r="P75" s="13" t="str">
        <f>IF(L75="Navig8",IF(ISNA(VLOOKUP(UPPER(B75),LiangHuishan!$A$1:$B$251,3,FALSE)),"Pool Not in Records",VLOOKUP(UPPER(B75),$A$1:$B$251,3,FALSE)),"")</f>
        <v/>
      </c>
      <c r="Q75" s="13" t="str">
        <f t="shared" si="5"/>
        <v/>
      </c>
      <c r="R75" s="13"/>
      <c r="S75" s="13"/>
      <c r="T75" s="13" t="str">
        <f t="shared" si="8"/>
        <v>Invoice Made</v>
      </c>
      <c r="U75" s="13" t="b">
        <f t="shared" si="9"/>
        <v>1</v>
      </c>
      <c r="V75" s="13"/>
      <c r="W75" s="13"/>
      <c r="X75" s="13"/>
      <c r="Y75" s="13"/>
      <c r="Z75" s="13"/>
      <c r="AA75" s="13" t="str">
        <f t="shared" si="7"/>
        <v>Navig8 Strength1601</v>
      </c>
      <c r="AB75" s="13"/>
      <c r="AC75" s="13"/>
      <c r="AD75" s="13"/>
      <c r="AE75" s="13">
        <f>IF(TRIM(AA75=""),0,IF(ISNA(VLOOKUP(AA75,Tracker!$AB$2:$AB$3981,1,FALSE)),0,1))</f>
        <v>1</v>
      </c>
      <c r="AF75" s="13"/>
    </row>
    <row r="76" spans="1:32" ht="13.5">
      <c r="A76" s="246">
        <v>2419</v>
      </c>
      <c r="B76" s="271" t="s">
        <v>502</v>
      </c>
      <c r="C76" s="957" t="s">
        <v>142</v>
      </c>
      <c r="D76" s="874" t="s">
        <v>63</v>
      </c>
      <c r="E76" s="172" t="s">
        <v>1437</v>
      </c>
      <c r="F76" s="234"/>
      <c r="G76" s="236" t="s">
        <v>20</v>
      </c>
      <c r="H76" s="874" t="s">
        <v>1472</v>
      </c>
      <c r="I76" s="272">
        <v>42422</v>
      </c>
      <c r="J76" s="238"/>
      <c r="K76" s="711"/>
      <c r="L76" s="1023" t="s">
        <v>60</v>
      </c>
      <c r="M76" s="13" t="str">
        <f t="shared" si="6"/>
        <v>Invoice Not Made</v>
      </c>
      <c r="N76" s="13"/>
      <c r="O76" s="13"/>
      <c r="P76" s="13" t="str">
        <f>IF(L76="Navig8",IF(ISNA(VLOOKUP(UPPER(B76),LiangHuishan!$A$1:$B$251,3,FALSE)),"Pool Not in Records",VLOOKUP(UPPER(B76),$A$1:$B$251,3,FALSE)),"")</f>
        <v/>
      </c>
      <c r="Q76" s="13" t="str">
        <f t="shared" si="5"/>
        <v/>
      </c>
      <c r="R76" s="13"/>
      <c r="S76" s="13"/>
      <c r="T76" s="13" t="str">
        <f t="shared" si="8"/>
        <v>Invoice Not Made</v>
      </c>
      <c r="U76" s="13" t="b">
        <f t="shared" si="9"/>
        <v>1</v>
      </c>
      <c r="V76" s="13"/>
      <c r="W76" s="13"/>
      <c r="X76" s="13"/>
      <c r="Y76" s="13"/>
      <c r="Z76" s="13"/>
      <c r="AA76" s="13" t="str">
        <f t="shared" si="7"/>
        <v>BM Breeze43</v>
      </c>
      <c r="AB76" s="13"/>
      <c r="AC76" s="13"/>
      <c r="AD76" s="13"/>
      <c r="AE76" s="13">
        <f>IF(TRIM(AA76=""),0,IF(ISNA(VLOOKUP(AA76,Tracker!$AB$2:$AB$3981,1,FALSE)),0,1))</f>
        <v>0</v>
      </c>
      <c r="AF76" s="13"/>
    </row>
    <row r="77" spans="1:32" ht="13.5">
      <c r="A77" s="246">
        <v>2420</v>
      </c>
      <c r="B77" s="271" t="s">
        <v>190</v>
      </c>
      <c r="C77" s="957" t="s">
        <v>89</v>
      </c>
      <c r="D77" s="874" t="s">
        <v>400</v>
      </c>
      <c r="E77" s="172" t="s">
        <v>613</v>
      </c>
      <c r="F77" s="234"/>
      <c r="G77" s="236" t="s">
        <v>335</v>
      </c>
      <c r="H77" s="874" t="s">
        <v>312</v>
      </c>
      <c r="I77" s="272">
        <v>42429</v>
      </c>
      <c r="J77" s="238"/>
      <c r="K77" s="711"/>
      <c r="L77" s="1023" t="s">
        <v>60</v>
      </c>
      <c r="M77" s="13" t="str">
        <f t="shared" si="6"/>
        <v>Invoice Made</v>
      </c>
      <c r="N77" s="13"/>
      <c r="O77" s="13"/>
      <c r="P77" s="13" t="str">
        <f>IF(L77="Navig8",IF(ISNA(VLOOKUP(UPPER(B77),LiangHuishan!$A$1:$B$251,3,FALSE)),"Pool Not in Records",VLOOKUP(UPPER(B77),$A$1:$B$251,3,FALSE)),"")</f>
        <v/>
      </c>
      <c r="Q77" s="13" t="str">
        <f t="shared" si="5"/>
        <v/>
      </c>
      <c r="R77" s="13"/>
      <c r="S77" s="13"/>
      <c r="T77" s="13" t="str">
        <f t="shared" si="8"/>
        <v>Invoice Made</v>
      </c>
      <c r="U77" s="13" t="b">
        <f t="shared" si="9"/>
        <v>1</v>
      </c>
      <c r="V77" s="13"/>
      <c r="W77" s="13"/>
      <c r="X77" s="13"/>
      <c r="Y77" s="13"/>
      <c r="Z77" s="13"/>
      <c r="AA77" s="13" t="str">
        <f t="shared" si="7"/>
        <v>SPT Explorer222</v>
      </c>
      <c r="AB77" s="13"/>
      <c r="AC77" s="13"/>
      <c r="AD77" s="13"/>
      <c r="AE77" s="13">
        <f>IF(TRIM(AA77=""),0,IF(ISNA(VLOOKUP(AA77,Tracker!$AB$2:$AB$3981,1,FALSE)),0,1))</f>
        <v>1</v>
      </c>
      <c r="AF77" s="13"/>
    </row>
    <row r="78" spans="1:32" ht="13.5">
      <c r="A78" s="246">
        <v>2421</v>
      </c>
      <c r="B78" s="271" t="s">
        <v>1438</v>
      </c>
      <c r="C78" s="957" t="s">
        <v>1439</v>
      </c>
      <c r="D78" s="874" t="s">
        <v>400</v>
      </c>
      <c r="E78" s="172" t="s">
        <v>256</v>
      </c>
      <c r="F78" s="234"/>
      <c r="G78" s="236" t="s">
        <v>257</v>
      </c>
      <c r="H78" s="874" t="s">
        <v>66</v>
      </c>
      <c r="I78" s="272">
        <v>42433</v>
      </c>
      <c r="J78" s="238"/>
      <c r="K78" s="711"/>
      <c r="L78" s="1023" t="s">
        <v>60</v>
      </c>
      <c r="M78" s="13" t="str">
        <f t="shared" si="6"/>
        <v>Invoice Made</v>
      </c>
      <c r="N78" s="13"/>
      <c r="O78" s="13"/>
      <c r="P78" s="13" t="str">
        <f>IF(L78="Navig8",IF(ISNA(VLOOKUP(UPPER(B78),LiangHuishan!$A$1:$B$251,3,FALSE)),"Pool Not in Records",VLOOKUP(UPPER(B78),$A$1:$B$251,3,FALSE)),"")</f>
        <v/>
      </c>
      <c r="Q78" s="13" t="str">
        <f t="shared" si="5"/>
        <v/>
      </c>
      <c r="R78" s="13"/>
      <c r="S78" s="13"/>
      <c r="T78" s="13" t="str">
        <f t="shared" si="8"/>
        <v>Invoice Made</v>
      </c>
      <c r="U78" s="13" t="b">
        <f t="shared" si="9"/>
        <v>1</v>
      </c>
      <c r="V78" s="13"/>
      <c r="W78" s="13"/>
      <c r="X78" s="13"/>
      <c r="Y78" s="13"/>
      <c r="Z78" s="13"/>
      <c r="AA78" s="13" t="str">
        <f t="shared" si="7"/>
        <v>Vail Spirit033</v>
      </c>
      <c r="AB78" s="13"/>
      <c r="AC78" s="13"/>
      <c r="AD78" s="13"/>
      <c r="AE78" s="13">
        <f>IF(TRIM(AA78=""),0,IF(ISNA(VLOOKUP(AA78,Tracker!$AB$2:$AB$3981,1,FALSE)),0,1))</f>
        <v>1</v>
      </c>
      <c r="AF78" s="13"/>
    </row>
    <row r="79" spans="1:32" ht="13.5">
      <c r="A79" s="246">
        <v>2422</v>
      </c>
      <c r="B79" s="271" t="s">
        <v>1440</v>
      </c>
      <c r="C79" s="957" t="s">
        <v>414</v>
      </c>
      <c r="D79" s="874" t="s">
        <v>465</v>
      </c>
      <c r="E79" s="172" t="s">
        <v>210</v>
      </c>
      <c r="F79" s="234"/>
      <c r="G79" s="236" t="s">
        <v>62</v>
      </c>
      <c r="H79" s="874" t="s">
        <v>20</v>
      </c>
      <c r="I79" s="272">
        <v>42441</v>
      </c>
      <c r="J79" s="238"/>
      <c r="K79" s="711" t="s">
        <v>411</v>
      </c>
      <c r="L79" s="1023" t="s">
        <v>28</v>
      </c>
      <c r="M79" s="13" t="str">
        <f t="shared" si="6"/>
        <v>Invoice Made</v>
      </c>
      <c r="N79" s="13"/>
      <c r="O79" s="13"/>
      <c r="P79" s="13" t="e">
        <f>IF(L79="Navig8",IF(ISNA(VLOOKUP(UPPER(B79),LiangHuishan!$A$1:$B$251,3,FALSE)),"Pool Not in Records",VLOOKUP(UPPER(B79),$A$1:$B$251,3,FALSE)),"")</f>
        <v>#N/A</v>
      </c>
      <c r="Q79" s="13" t="str">
        <f t="shared" si="5"/>
        <v/>
      </c>
      <c r="R79" s="13"/>
      <c r="S79" s="13"/>
      <c r="T79" s="13" t="str">
        <f t="shared" si="8"/>
        <v>Invoice Made</v>
      </c>
      <c r="U79" s="13" t="b">
        <f t="shared" si="9"/>
        <v>1</v>
      </c>
      <c r="V79" s="13"/>
      <c r="W79" s="13"/>
      <c r="X79" s="13"/>
      <c r="Y79" s="13"/>
      <c r="Z79" s="13"/>
      <c r="AA79" s="13" t="str">
        <f t="shared" si="7"/>
        <v>Gener8 Horn5</v>
      </c>
      <c r="AB79" s="13"/>
      <c r="AC79" s="13"/>
      <c r="AD79" s="13"/>
      <c r="AE79" s="13">
        <f>IF(TRIM(AA79=""),0,IF(ISNA(VLOOKUP(AA79,Tracker!$AB$2:$AB$3981,1,FALSE)),0,1))</f>
        <v>1</v>
      </c>
      <c r="AF79" s="13"/>
    </row>
    <row r="80" spans="1:32" ht="13.5">
      <c r="A80" s="246">
        <v>2423</v>
      </c>
      <c r="B80" s="271" t="s">
        <v>1273</v>
      </c>
      <c r="C80" s="957" t="s">
        <v>153</v>
      </c>
      <c r="D80" s="874" t="s">
        <v>63</v>
      </c>
      <c r="E80" s="172" t="s">
        <v>330</v>
      </c>
      <c r="F80" s="234"/>
      <c r="G80" s="236" t="s">
        <v>263</v>
      </c>
      <c r="H80" s="874" t="s">
        <v>71</v>
      </c>
      <c r="I80" s="272">
        <v>42442</v>
      </c>
      <c r="J80" s="238"/>
      <c r="K80" s="711"/>
      <c r="L80" s="1023" t="s">
        <v>60</v>
      </c>
      <c r="M80" s="13" t="str">
        <f t="shared" si="6"/>
        <v>Invoice Made</v>
      </c>
      <c r="N80" s="13"/>
      <c r="O80" s="13"/>
      <c r="P80" s="13" t="str">
        <f>IF(L80="Navig8",IF(ISNA(VLOOKUP(UPPER(B80),LiangHuishan!$A$1:$B$251,3,FALSE)),"Pool Not in Records",VLOOKUP(UPPER(B80),$A$1:$B$251,3,FALSE)),"")</f>
        <v/>
      </c>
      <c r="Q80" s="13" t="str">
        <f t="shared" si="5"/>
        <v/>
      </c>
      <c r="R80" s="13"/>
      <c r="S80" s="13"/>
      <c r="T80" s="13" t="str">
        <f t="shared" si="8"/>
        <v>Invoice Made</v>
      </c>
      <c r="U80" s="13" t="b">
        <f t="shared" si="9"/>
        <v>1</v>
      </c>
      <c r="V80" s="13"/>
      <c r="W80" s="13"/>
      <c r="X80" s="13"/>
      <c r="Y80" s="13"/>
      <c r="Z80" s="13"/>
      <c r="AA80" s="13" t="str">
        <f t="shared" si="7"/>
        <v>Shanghai DawnV022</v>
      </c>
      <c r="AB80" s="13"/>
      <c r="AC80" s="13"/>
      <c r="AD80" s="13"/>
      <c r="AE80" s="13">
        <f>IF(TRIM(AA80=""),0,IF(ISNA(VLOOKUP(AA80,Tracker!$AB$2:$AB$3981,1,FALSE)),0,1))</f>
        <v>1</v>
      </c>
      <c r="AF80" s="13"/>
    </row>
    <row r="81" spans="1:32" ht="13.5">
      <c r="A81" s="246">
        <v>2424</v>
      </c>
      <c r="B81" s="271" t="s">
        <v>383</v>
      </c>
      <c r="C81" s="957" t="s">
        <v>315</v>
      </c>
      <c r="D81" s="874" t="s">
        <v>400</v>
      </c>
      <c r="E81" s="172" t="s">
        <v>377</v>
      </c>
      <c r="F81" s="234"/>
      <c r="G81" s="236" t="s">
        <v>449</v>
      </c>
      <c r="H81" s="874" t="s">
        <v>267</v>
      </c>
      <c r="I81" s="272">
        <v>42449</v>
      </c>
      <c r="J81" s="238"/>
      <c r="K81" s="711"/>
      <c r="L81" s="1023" t="s">
        <v>60</v>
      </c>
      <c r="M81" s="13" t="str">
        <f t="shared" si="6"/>
        <v>Invoice Made</v>
      </c>
      <c r="N81" s="13"/>
      <c r="O81" s="13"/>
      <c r="P81" s="13" t="str">
        <f>IF(L81="Navig8",IF(ISNA(VLOOKUP(UPPER(B81),LiangHuishan!$A$1:$B$251,3,FALSE)),"Pool Not in Records",VLOOKUP(UPPER(B81),$A$1:$B$251,3,FALSE)),"")</f>
        <v/>
      </c>
      <c r="Q81" s="13" t="str">
        <f t="shared" si="5"/>
        <v/>
      </c>
      <c r="R81" s="13"/>
      <c r="S81" s="13"/>
      <c r="T81" s="13" t="str">
        <f t="shared" si="8"/>
        <v>Invoice Made</v>
      </c>
      <c r="U81" s="13" t="b">
        <f t="shared" si="9"/>
        <v>1</v>
      </c>
      <c r="V81" s="13"/>
      <c r="W81" s="13"/>
      <c r="X81" s="13"/>
      <c r="Y81" s="13"/>
      <c r="Z81" s="13"/>
      <c r="AA81" s="13" t="str">
        <f t="shared" si="7"/>
        <v>Axel Spirit127</v>
      </c>
      <c r="AB81" s="13"/>
      <c r="AC81" s="13"/>
      <c r="AD81" s="13"/>
      <c r="AE81" s="13">
        <f>IF(TRIM(AA81=""),0,IF(ISNA(VLOOKUP(AA81,Tracker!$AB$2:$AB$3981,1,FALSE)),0,1))</f>
        <v>1</v>
      </c>
      <c r="AF81" s="13"/>
    </row>
    <row r="82" spans="1:32" ht="13.5">
      <c r="A82" s="246">
        <v>2446</v>
      </c>
      <c r="B82" s="271" t="s">
        <v>1478</v>
      </c>
      <c r="C82" s="957" t="s">
        <v>1390</v>
      </c>
      <c r="D82" s="874" t="s">
        <v>758</v>
      </c>
      <c r="E82" s="172"/>
      <c r="F82" s="234"/>
      <c r="G82" s="236"/>
      <c r="H82" s="874" t="s">
        <v>535</v>
      </c>
      <c r="I82" s="272">
        <v>42489</v>
      </c>
      <c r="J82" s="238"/>
      <c r="K82" s="711"/>
      <c r="L82" s="1023" t="s">
        <v>633</v>
      </c>
      <c r="M82" s="13" t="str">
        <f t="shared" si="6"/>
        <v>Invoice Made</v>
      </c>
      <c r="N82" s="13"/>
      <c r="O82" s="13"/>
      <c r="P82" s="13" t="str">
        <f>IF(L82="Navig8",IF(ISNA(VLOOKUP(UPPER(B82),LiangHuishan!$A$1:$B$251,3,FALSE)),"Pool Not in Records",VLOOKUP(UPPER(B82),$A$1:$B$251,3,FALSE)),"")</f>
        <v/>
      </c>
      <c r="Q82" s="13" t="str">
        <f t="shared" si="5"/>
        <v/>
      </c>
      <c r="R82" s="13"/>
      <c r="S82" s="13"/>
      <c r="T82" s="13" t="str">
        <f t="shared" si="8"/>
        <v>Invoice Made</v>
      </c>
      <c r="U82" s="13" t="b">
        <f t="shared" si="9"/>
        <v>1</v>
      </c>
      <c r="V82" s="13"/>
      <c r="W82" s="13"/>
      <c r="X82" s="13"/>
      <c r="Y82" s="13"/>
      <c r="Z82" s="13"/>
      <c r="AA82" s="13" t="str">
        <f t="shared" si="7"/>
        <v>Muhut Silver1601</v>
      </c>
      <c r="AB82" s="13"/>
      <c r="AC82" s="13"/>
      <c r="AD82" s="13"/>
      <c r="AE82" s="13">
        <f>IF(TRIM(AA82=""),0,IF(ISNA(VLOOKUP(AA82,Tracker!$AB$2:$AB$3981,1,FALSE)),0,1))</f>
        <v>1</v>
      </c>
      <c r="AF82" s="13"/>
    </row>
    <row r="83" spans="1:32" ht="13.5">
      <c r="A83" s="246">
        <v>2451</v>
      </c>
      <c r="B83" s="271" t="s">
        <v>1481</v>
      </c>
      <c r="C83" s="957" t="s">
        <v>1390</v>
      </c>
      <c r="D83" s="874" t="s">
        <v>644</v>
      </c>
      <c r="E83" s="172" t="s">
        <v>522</v>
      </c>
      <c r="F83" s="234" t="s">
        <v>1482</v>
      </c>
      <c r="G83" s="236">
        <v>42423</v>
      </c>
      <c r="H83" s="874" t="s">
        <v>712</v>
      </c>
      <c r="I83" s="272">
        <v>42474</v>
      </c>
      <c r="J83" s="238"/>
      <c r="K83" s="711"/>
      <c r="L83" s="1023" t="s">
        <v>602</v>
      </c>
      <c r="M83" s="13" t="str">
        <f t="shared" si="6"/>
        <v>Invoice Made</v>
      </c>
      <c r="N83" s="13"/>
      <c r="O83" s="13"/>
      <c r="P83" s="13" t="str">
        <f>IF(L83="Navig8",IF(ISNA(VLOOKUP(UPPER(B83),LiangHuishan!$A$1:$B$251,3,FALSE)),"Pool Not in Records",VLOOKUP(UPPER(B83),$A$1:$B$251,3,FALSE)),"")</f>
        <v/>
      </c>
      <c r="Q83" s="13" t="str">
        <f t="shared" si="5"/>
        <v/>
      </c>
      <c r="R83" s="13"/>
      <c r="S83" s="13"/>
      <c r="T83" s="13" t="str">
        <f t="shared" si="8"/>
        <v>Invoice Made</v>
      </c>
      <c r="U83" s="13" t="b">
        <f t="shared" si="9"/>
        <v>1</v>
      </c>
      <c r="V83" s="13"/>
      <c r="W83" s="13"/>
      <c r="X83" s="13"/>
      <c r="Y83" s="13"/>
      <c r="Z83" s="13"/>
      <c r="AA83" s="13" t="str">
        <f t="shared" si="7"/>
        <v>Stena Imperative1601</v>
      </c>
      <c r="AB83" s="13"/>
      <c r="AC83" s="13"/>
      <c r="AD83" s="13"/>
      <c r="AE83" s="13">
        <f>IF(TRIM(AA83=""),0,IF(ISNA(VLOOKUP(AA83,Tracker!$AB$2:$AB$3981,1,FALSE)),0,1))</f>
        <v>1</v>
      </c>
      <c r="AF83" s="13"/>
    </row>
    <row r="84" spans="1:32" ht="13.5">
      <c r="A84" s="246">
        <v>2427</v>
      </c>
      <c r="B84" s="271" t="s">
        <v>1297</v>
      </c>
      <c r="C84" s="957" t="s">
        <v>370</v>
      </c>
      <c r="D84" s="874" t="s">
        <v>1298</v>
      </c>
      <c r="E84" s="172"/>
      <c r="F84" s="234"/>
      <c r="G84" s="236"/>
      <c r="H84" s="874" t="s">
        <v>1576</v>
      </c>
      <c r="I84" s="272">
        <v>42444</v>
      </c>
      <c r="J84" s="238"/>
      <c r="K84" s="711"/>
      <c r="L84" s="1023" t="s">
        <v>590</v>
      </c>
      <c r="M84" s="13" t="str">
        <f t="shared" si="6"/>
        <v>Invoice Made</v>
      </c>
      <c r="N84" s="13"/>
      <c r="O84" s="13"/>
      <c r="P84" s="13" t="str">
        <f>IF(L84="Navig8",IF(ISNA(VLOOKUP(UPPER(B84),LiangHuishan!$A$1:$B$251,3,FALSE)),"Pool Not in Records",VLOOKUP(UPPER(B84),$A$1:$B$251,3,FALSE)),"")</f>
        <v/>
      </c>
      <c r="Q84" s="13">
        <f t="shared" si="5"/>
        <v>0</v>
      </c>
      <c r="R84" s="13"/>
      <c r="S84" s="13"/>
      <c r="T84" s="13" t="str">
        <f t="shared" si="8"/>
        <v>Invoice Made</v>
      </c>
      <c r="U84" s="13" t="b">
        <f t="shared" si="9"/>
        <v>1</v>
      </c>
      <c r="V84" s="13"/>
      <c r="W84" s="13"/>
      <c r="X84" s="13"/>
      <c r="Y84" s="13"/>
      <c r="Z84" s="13"/>
      <c r="AA84" s="13" t="str">
        <f t="shared" si="7"/>
        <v>Albatross Trader7</v>
      </c>
      <c r="AB84" s="13"/>
      <c r="AC84" s="13"/>
      <c r="AD84" s="13"/>
      <c r="AE84" s="13">
        <f>IF(TRIM(AA84=""),0,IF(ISNA(VLOOKUP(AA84,Tracker!$AB$2:$AB$3981,1,FALSE)),0,1))</f>
        <v>1</v>
      </c>
      <c r="AF84" s="13"/>
    </row>
    <row r="85" spans="1:32" ht="13.5">
      <c r="A85" s="246">
        <v>2428</v>
      </c>
      <c r="B85" s="271" t="s">
        <v>643</v>
      </c>
      <c r="C85" s="957" t="s">
        <v>1474</v>
      </c>
      <c r="D85" s="874" t="s">
        <v>1339</v>
      </c>
      <c r="E85" s="172"/>
      <c r="F85" s="234"/>
      <c r="G85" s="236"/>
      <c r="H85" s="874" t="s">
        <v>70</v>
      </c>
      <c r="I85" s="272">
        <v>42407</v>
      </c>
      <c r="J85" s="238"/>
      <c r="K85" s="711"/>
      <c r="L85" s="1023" t="s">
        <v>663</v>
      </c>
      <c r="M85" s="13" t="str">
        <f t="shared" si="6"/>
        <v>Invoice Not Made</v>
      </c>
      <c r="N85" s="13"/>
      <c r="O85" s="13"/>
      <c r="P85" s="13" t="str">
        <f>IF(L85="Navig8",IF(ISNA(VLOOKUP(UPPER(B85),LiangHuishan!$A$1:$B$251,3,FALSE)),"Pool Not in Records",VLOOKUP(UPPER(B85),$A$1:$B$251,3,FALSE)),"")</f>
        <v/>
      </c>
      <c r="Q85" s="13" t="str">
        <f t="shared" si="5"/>
        <v/>
      </c>
      <c r="R85" s="13"/>
      <c r="S85" s="13"/>
      <c r="T85" s="13" t="str">
        <f t="shared" si="8"/>
        <v>Invoice Not Made</v>
      </c>
      <c r="U85" s="13" t="b">
        <f t="shared" si="9"/>
        <v>1</v>
      </c>
      <c r="V85" s="13"/>
      <c r="W85" s="13"/>
      <c r="X85" s="13"/>
      <c r="Y85" s="13"/>
      <c r="Z85" s="13"/>
      <c r="AA85" s="13" t="str">
        <f t="shared" si="7"/>
        <v>Stena Perros201512</v>
      </c>
      <c r="AB85" s="13"/>
      <c r="AC85" s="13"/>
      <c r="AD85" s="13"/>
      <c r="AE85" s="13">
        <f>IF(TRIM(AA85=""),0,IF(ISNA(VLOOKUP(AA85,Tracker!$AB$2:$AB$3981,1,FALSE)),0,1))</f>
        <v>0</v>
      </c>
      <c r="AF85" s="13"/>
    </row>
    <row r="86" spans="1:32" ht="13.5">
      <c r="A86" s="246">
        <v>2429</v>
      </c>
      <c r="B86" s="271" t="s">
        <v>404</v>
      </c>
      <c r="C86" s="957" t="s">
        <v>745</v>
      </c>
      <c r="D86" s="874" t="s">
        <v>63</v>
      </c>
      <c r="E86" s="172" t="s">
        <v>1443</v>
      </c>
      <c r="F86" s="234"/>
      <c r="G86" s="236" t="s">
        <v>10586</v>
      </c>
      <c r="H86" s="874" t="s">
        <v>1559</v>
      </c>
      <c r="I86" s="272">
        <v>42426</v>
      </c>
      <c r="J86" s="238"/>
      <c r="K86" s="711"/>
      <c r="L86" s="1023" t="s">
        <v>60</v>
      </c>
      <c r="M86" s="13" t="str">
        <f t="shared" si="6"/>
        <v>Invoice Made</v>
      </c>
      <c r="N86" s="13"/>
      <c r="O86" s="13"/>
      <c r="P86" s="13" t="str">
        <f>IF(L86="Navig8",IF(ISNA(VLOOKUP(UPPER(B86),LiangHuishan!$A$1:$B$251,3,FALSE)),"Pool Not in Records",VLOOKUP(UPPER(B86),$A$1:$B$251,3,FALSE)),"")</f>
        <v/>
      </c>
      <c r="Q86" s="13" t="str">
        <f t="shared" si="5"/>
        <v/>
      </c>
      <c r="R86" s="13"/>
      <c r="S86" s="13"/>
      <c r="T86" s="13" t="str">
        <f t="shared" si="8"/>
        <v>Invoice Made</v>
      </c>
      <c r="U86" s="13" t="b">
        <f t="shared" si="9"/>
        <v>1</v>
      </c>
      <c r="V86" s="13"/>
      <c r="W86" s="13"/>
      <c r="X86" s="13"/>
      <c r="Y86" s="13"/>
      <c r="Z86" s="13"/>
      <c r="AA86" s="13" t="str">
        <f t="shared" si="7"/>
        <v>Kyeema Spirit138</v>
      </c>
      <c r="AB86" s="13"/>
      <c r="AC86" s="13"/>
      <c r="AD86" s="13"/>
      <c r="AE86" s="13">
        <f>IF(TRIM(AA86=""),0,IF(ISNA(VLOOKUP(AA86,Tracker!$AB$2:$AB$3981,1,FALSE)),0,1))</f>
        <v>1</v>
      </c>
      <c r="AF86" s="13"/>
    </row>
    <row r="87" spans="1:32" ht="13.5">
      <c r="A87" s="246">
        <v>2430</v>
      </c>
      <c r="B87" s="271" t="s">
        <v>641</v>
      </c>
      <c r="C87" s="957" t="s">
        <v>1444</v>
      </c>
      <c r="D87" s="874" t="s">
        <v>634</v>
      </c>
      <c r="E87" s="172" t="s">
        <v>1445</v>
      </c>
      <c r="F87" s="234"/>
      <c r="G87" s="236" t="s">
        <v>1343</v>
      </c>
      <c r="H87" s="874" t="s">
        <v>1446</v>
      </c>
      <c r="I87" s="272">
        <v>42446</v>
      </c>
      <c r="J87" s="238"/>
      <c r="K87" s="711"/>
      <c r="L87" s="1023" t="s">
        <v>60</v>
      </c>
      <c r="M87" s="13" t="str">
        <f t="shared" si="6"/>
        <v>Invoice Made</v>
      </c>
      <c r="N87" s="13"/>
      <c r="O87" s="13"/>
      <c r="P87" s="13" t="str">
        <f>IF(L87="Navig8",IF(ISNA(VLOOKUP(UPPER(B87),LiangHuishan!$A$1:$B$251,3,FALSE)),"Pool Not in Records",VLOOKUP(UPPER(B87),$A$1:$B$251,3,FALSE)),"")</f>
        <v/>
      </c>
      <c r="Q87" s="13" t="str">
        <f t="shared" si="5"/>
        <v/>
      </c>
      <c r="R87" s="13"/>
      <c r="S87" s="13"/>
      <c r="T87" s="13" t="str">
        <f t="shared" si="8"/>
        <v>Invoice Made</v>
      </c>
      <c r="U87" s="13" t="b">
        <f t="shared" si="9"/>
        <v>1</v>
      </c>
      <c r="V87" s="13"/>
      <c r="W87" s="13"/>
      <c r="X87" s="13"/>
      <c r="Y87" s="13"/>
      <c r="Z87" s="13"/>
      <c r="AA87" s="13" t="str">
        <f t="shared" si="7"/>
        <v>Pacific DawnV27</v>
      </c>
      <c r="AB87" s="13"/>
      <c r="AC87" s="13"/>
      <c r="AD87" s="13"/>
      <c r="AE87" s="13">
        <f>IF(TRIM(AA87=""),0,IF(ISNA(VLOOKUP(AA87,Tracker!$AB$2:$AB$3981,1,FALSE)),0,1))</f>
        <v>1</v>
      </c>
      <c r="AF87" s="13"/>
    </row>
    <row r="88" spans="1:32" ht="13.5">
      <c r="A88" s="246">
        <v>2431</v>
      </c>
      <c r="B88" s="271" t="s">
        <v>305</v>
      </c>
      <c r="C88" s="957" t="s">
        <v>1447</v>
      </c>
      <c r="D88" s="874" t="s">
        <v>392</v>
      </c>
      <c r="E88" s="172" t="s">
        <v>1332</v>
      </c>
      <c r="F88" s="234"/>
      <c r="G88" s="236" t="s">
        <v>1448</v>
      </c>
      <c r="H88" s="874" t="s">
        <v>1419</v>
      </c>
      <c r="I88" s="272">
        <v>42463</v>
      </c>
      <c r="J88" s="238"/>
      <c r="K88" s="711" t="s">
        <v>411</v>
      </c>
      <c r="L88" s="1023" t="s">
        <v>28</v>
      </c>
      <c r="M88" s="13" t="str">
        <f t="shared" si="6"/>
        <v>Invoice Made</v>
      </c>
      <c r="N88" s="13"/>
      <c r="O88" s="13"/>
      <c r="P88" s="13" t="e">
        <f>IF(L88="Navig8",IF(ISNA(VLOOKUP(UPPER(B88),LiangHuishan!$A$1:$B$251,3,FALSE)),"Pool Not in Records",VLOOKUP(UPPER(B88),$A$1:$B$251,3,FALSE)),"")</f>
        <v>#N/A</v>
      </c>
      <c r="Q88" s="13" t="str">
        <f t="shared" si="5"/>
        <v/>
      </c>
      <c r="R88" s="13"/>
      <c r="S88" s="13"/>
      <c r="T88" s="13" t="str">
        <f t="shared" si="8"/>
        <v>Invoice Made</v>
      </c>
      <c r="U88" s="13" t="b">
        <f t="shared" si="9"/>
        <v>1</v>
      </c>
      <c r="V88" s="13"/>
      <c r="W88" s="13"/>
      <c r="X88" s="13"/>
      <c r="Y88" s="13"/>
      <c r="Z88" s="13"/>
      <c r="AA88" s="13" t="str">
        <f t="shared" si="7"/>
        <v>ETC Isis43_16</v>
      </c>
      <c r="AB88" s="13"/>
      <c r="AC88" s="13"/>
      <c r="AD88" s="13"/>
      <c r="AE88" s="13">
        <f>IF(TRIM(AA88=""),0,IF(ISNA(VLOOKUP(AA88,Tracker!$AB$2:$AB$3981,1,FALSE)),0,1))</f>
        <v>1</v>
      </c>
      <c r="AF88" s="13"/>
    </row>
    <row r="89" spans="1:32" ht="13.5">
      <c r="A89" s="246">
        <v>2432</v>
      </c>
      <c r="B89" s="271" t="s">
        <v>647</v>
      </c>
      <c r="C89" s="957" t="s">
        <v>721</v>
      </c>
      <c r="D89" s="874" t="s">
        <v>22</v>
      </c>
      <c r="E89" s="172" t="s">
        <v>1449</v>
      </c>
      <c r="F89" s="234"/>
      <c r="G89" s="236" t="s">
        <v>1344</v>
      </c>
      <c r="H89" s="874" t="s">
        <v>261</v>
      </c>
      <c r="I89" s="477">
        <v>42447</v>
      </c>
      <c r="J89" s="238"/>
      <c r="K89" s="711"/>
      <c r="L89" s="1023" t="s">
        <v>23</v>
      </c>
      <c r="M89" s="13" t="str">
        <f t="shared" si="6"/>
        <v>Invoice Made</v>
      </c>
      <c r="N89" s="13"/>
      <c r="O89" s="13"/>
      <c r="P89" s="13" t="str">
        <f>IF(L89="Navig8",IF(ISNA(VLOOKUP(UPPER(B89),LiangHuishan!$A$1:$B$251,3,FALSE)),"Pool Not in Records",VLOOKUP(UPPER(B89),$A$1:$B$251,3,FALSE)),"")</f>
        <v/>
      </c>
      <c r="Q89" s="13" t="str">
        <f t="shared" si="5"/>
        <v/>
      </c>
      <c r="R89" s="13"/>
      <c r="S89" s="13"/>
      <c r="T89" s="13" t="str">
        <f t="shared" si="8"/>
        <v>Invoice Made</v>
      </c>
      <c r="U89" s="13" t="b">
        <f t="shared" si="9"/>
        <v>1</v>
      </c>
      <c r="V89" s="13"/>
      <c r="W89" s="13"/>
      <c r="X89" s="13"/>
      <c r="Y89" s="13"/>
      <c r="Z89" s="13"/>
      <c r="AA89" s="13" t="str">
        <f t="shared" si="7"/>
        <v>Genmar Compatriot79</v>
      </c>
      <c r="AB89" s="13"/>
      <c r="AC89" s="13"/>
      <c r="AD89" s="13"/>
      <c r="AE89" s="13">
        <f>IF(TRIM(AA89=""),0,IF(ISNA(VLOOKUP(AA89,Tracker!$AB$2:$AB$3981,1,FALSE)),0,1))</f>
        <v>1</v>
      </c>
      <c r="AF89" s="13"/>
    </row>
    <row r="90" spans="1:32" ht="13.5">
      <c r="A90" s="246">
        <v>2433</v>
      </c>
      <c r="B90" s="271" t="s">
        <v>508</v>
      </c>
      <c r="C90" s="957" t="s">
        <v>143</v>
      </c>
      <c r="D90" s="874" t="s">
        <v>1382</v>
      </c>
      <c r="E90" s="172" t="s">
        <v>1355</v>
      </c>
      <c r="F90" s="234"/>
      <c r="G90" s="236" t="s">
        <v>1450</v>
      </c>
      <c r="H90" s="874" t="s">
        <v>1451</v>
      </c>
      <c r="I90" s="272">
        <v>42443</v>
      </c>
      <c r="J90" s="238"/>
      <c r="K90" s="711" t="s">
        <v>411</v>
      </c>
      <c r="L90" s="1023" t="s">
        <v>28</v>
      </c>
      <c r="M90" s="13" t="str">
        <f t="shared" si="6"/>
        <v>Invoice Made</v>
      </c>
      <c r="N90" s="13"/>
      <c r="O90" s="13"/>
      <c r="P90" s="13" t="e">
        <f>IF(L90="Navig8",IF(ISNA(VLOOKUP(UPPER(B90),LiangHuishan!$A$1:$B$251,3,FALSE)),"Pool Not in Records",VLOOKUP(UPPER(B90),$A$1:$B$251,3,FALSE)),"")</f>
        <v>#N/A</v>
      </c>
      <c r="Q90" s="13" t="str">
        <f t="shared" si="5"/>
        <v/>
      </c>
      <c r="R90" s="13"/>
      <c r="S90" s="13"/>
      <c r="T90" s="13" t="str">
        <f t="shared" si="8"/>
        <v>Invoice Made</v>
      </c>
      <c r="U90" s="13" t="b">
        <f t="shared" si="9"/>
        <v>1</v>
      </c>
      <c r="V90" s="13"/>
      <c r="W90" s="13"/>
      <c r="X90" s="13"/>
      <c r="Y90" s="13"/>
      <c r="Z90" s="13"/>
      <c r="AA90" s="13" t="str">
        <f t="shared" si="7"/>
        <v>Afra Laurel36</v>
      </c>
      <c r="AB90" s="13"/>
      <c r="AC90" s="13"/>
      <c r="AD90" s="13"/>
      <c r="AE90" s="13">
        <f>IF(TRIM(AA90=""),0,IF(ISNA(VLOOKUP(AA90,Tracker!$AB$2:$AB$3981,1,FALSE)),0,1))</f>
        <v>1</v>
      </c>
      <c r="AF90" s="13"/>
    </row>
    <row r="91" spans="1:32" ht="13.5">
      <c r="A91" s="246">
        <v>2434</v>
      </c>
      <c r="B91" s="271" t="s">
        <v>730</v>
      </c>
      <c r="C91" s="957" t="s">
        <v>658</v>
      </c>
      <c r="D91" s="874" t="s">
        <v>392</v>
      </c>
      <c r="E91" s="172" t="s">
        <v>178</v>
      </c>
      <c r="F91" s="234"/>
      <c r="G91" s="236" t="s">
        <v>1452</v>
      </c>
      <c r="H91" s="874" t="s">
        <v>697</v>
      </c>
      <c r="I91" s="272">
        <v>42443</v>
      </c>
      <c r="J91" s="238"/>
      <c r="K91" s="711" t="s">
        <v>411</v>
      </c>
      <c r="L91" s="1023" t="s">
        <v>28</v>
      </c>
      <c r="M91" s="13" t="str">
        <f t="shared" si="6"/>
        <v>Invoice Made</v>
      </c>
      <c r="N91" s="13"/>
      <c r="O91" s="13"/>
      <c r="P91" s="13" t="e">
        <f>IF(L91="Navig8",IF(ISNA(VLOOKUP(UPPER(B91),LiangHuishan!$A$1:$B$251,3,FALSE)),"Pool Not in Records",VLOOKUP(UPPER(B91),$A$1:$B$251,3,FALSE)),"")</f>
        <v>#N/A</v>
      </c>
      <c r="Q91" s="13" t="str">
        <f t="shared" si="5"/>
        <v/>
      </c>
      <c r="R91" s="13"/>
      <c r="S91" s="13"/>
      <c r="T91" s="13" t="str">
        <f t="shared" si="8"/>
        <v>Invoice Made</v>
      </c>
      <c r="U91" s="13" t="b">
        <f t="shared" si="9"/>
        <v>1</v>
      </c>
      <c r="V91" s="13"/>
      <c r="W91" s="13"/>
      <c r="X91" s="13"/>
      <c r="Y91" s="13"/>
      <c r="Z91" s="13"/>
      <c r="AA91" s="13" t="str">
        <f t="shared" si="7"/>
        <v>V8 Stealth II59</v>
      </c>
      <c r="AB91" s="13"/>
      <c r="AC91" s="13"/>
      <c r="AD91" s="13"/>
      <c r="AE91" s="13">
        <f>IF(TRIM(AA91=""),0,IF(ISNA(VLOOKUP(AA91,Tracker!$AB$2:$AB$3981,1,FALSE)),0,1))</f>
        <v>1</v>
      </c>
      <c r="AF91" s="13"/>
    </row>
    <row r="92" spans="1:32" ht="13.5">
      <c r="A92" s="246">
        <v>2435</v>
      </c>
      <c r="B92" s="271" t="s">
        <v>809</v>
      </c>
      <c r="C92" s="957" t="s">
        <v>1453</v>
      </c>
      <c r="D92" s="874" t="s">
        <v>1454</v>
      </c>
      <c r="E92" s="172" t="s">
        <v>1449</v>
      </c>
      <c r="F92" s="234"/>
      <c r="G92" s="236" t="s">
        <v>1455</v>
      </c>
      <c r="H92" s="874" t="s">
        <v>1456</v>
      </c>
      <c r="I92" s="272">
        <v>42449</v>
      </c>
      <c r="J92" s="238"/>
      <c r="K92" s="711" t="s">
        <v>28</v>
      </c>
      <c r="L92" s="1023" t="s">
        <v>28</v>
      </c>
      <c r="M92" s="13" t="str">
        <f t="shared" si="6"/>
        <v>Invoice Made</v>
      </c>
      <c r="N92" s="13"/>
      <c r="O92" s="13"/>
      <c r="P92" s="13" t="e">
        <f>IF(L92="Navig8",IF(ISNA(VLOOKUP(UPPER(B92),LiangHuishan!$A$1:$B$251,3,FALSE)),"Pool Not in Records",VLOOKUP(UPPER(B92),$A$1:$B$251,3,FALSE)),"")</f>
        <v>#N/A</v>
      </c>
      <c r="Q92" s="13" t="str">
        <f t="shared" si="5"/>
        <v/>
      </c>
      <c r="R92" s="13"/>
      <c r="S92" s="13"/>
      <c r="T92" s="13" t="str">
        <f t="shared" si="8"/>
        <v>Invoice Made</v>
      </c>
      <c r="U92" s="13" t="b">
        <f t="shared" si="9"/>
        <v>1</v>
      </c>
      <c r="V92" s="13"/>
      <c r="W92" s="13"/>
      <c r="X92" s="13"/>
      <c r="Y92" s="13"/>
      <c r="Z92" s="13"/>
      <c r="AA92" s="13" t="str">
        <f t="shared" si="7"/>
        <v>King Darius16_2016</v>
      </c>
      <c r="AB92" s="13"/>
      <c r="AC92" s="13"/>
      <c r="AD92" s="13"/>
      <c r="AE92" s="13">
        <f>IF(TRIM(AA92=""),0,IF(ISNA(VLOOKUP(AA92,Tracker!$AB$2:$AB$3981,1,FALSE)),0,1))</f>
        <v>1</v>
      </c>
      <c r="AF92" s="13"/>
    </row>
    <row r="93" spans="1:32" ht="13.5">
      <c r="A93" s="246">
        <v>2436</v>
      </c>
      <c r="B93" s="271" t="s">
        <v>1457</v>
      </c>
      <c r="C93" s="957" t="s">
        <v>545</v>
      </c>
      <c r="D93" s="874" t="s">
        <v>1458</v>
      </c>
      <c r="E93" s="172"/>
      <c r="F93" s="234"/>
      <c r="G93" s="236"/>
      <c r="H93" s="874" t="s">
        <v>420</v>
      </c>
      <c r="I93" s="272">
        <v>42470</v>
      </c>
      <c r="J93" s="238"/>
      <c r="K93" s="711"/>
      <c r="L93" s="1023" t="s">
        <v>1466</v>
      </c>
      <c r="M93" s="13" t="str">
        <f t="shared" si="6"/>
        <v>Invoice Made</v>
      </c>
      <c r="N93" s="13"/>
      <c r="O93" s="13"/>
      <c r="P93" s="13" t="str">
        <f>IF(L93="Navig8",IF(ISNA(VLOOKUP(UPPER(B93),LiangHuishan!$A$1:$B$251,3,FALSE)),"Pool Not in Records",VLOOKUP(UPPER(B93),$A$1:$B$251,3,FALSE)),"")</f>
        <v/>
      </c>
      <c r="Q93" s="13" t="str">
        <f t="shared" si="5"/>
        <v/>
      </c>
      <c r="R93" s="13"/>
      <c r="S93" s="13"/>
      <c r="T93" s="13" t="str">
        <f t="shared" si="8"/>
        <v>Invoice Made</v>
      </c>
      <c r="U93" s="13" t="b">
        <f t="shared" si="9"/>
        <v>1</v>
      </c>
      <c r="V93" s="13"/>
      <c r="W93" s="13"/>
      <c r="X93" s="13"/>
      <c r="Y93" s="13"/>
      <c r="Z93" s="13"/>
      <c r="AA93" s="13" t="str">
        <f t="shared" si="7"/>
        <v>Asterion085</v>
      </c>
      <c r="AB93" s="13"/>
      <c r="AC93" s="13"/>
      <c r="AD93" s="13"/>
      <c r="AE93" s="13">
        <f>IF(TRIM(AA93=""),0,IF(ISNA(VLOOKUP(AA93,Tracker!$AB$2:$AB$3981,1,FALSE)),0,1))</f>
        <v>1</v>
      </c>
      <c r="AF93" s="13"/>
    </row>
    <row r="94" spans="1:32" ht="13.5">
      <c r="A94" s="246">
        <v>2437</v>
      </c>
      <c r="B94" s="271" t="s">
        <v>784</v>
      </c>
      <c r="C94" s="957" t="s">
        <v>1376</v>
      </c>
      <c r="D94" s="874" t="s">
        <v>18</v>
      </c>
      <c r="E94" s="172" t="s">
        <v>152</v>
      </c>
      <c r="F94" s="234"/>
      <c r="G94" s="236" t="s">
        <v>10587</v>
      </c>
      <c r="H94" s="874" t="s">
        <v>20</v>
      </c>
      <c r="I94" s="272">
        <v>42467</v>
      </c>
      <c r="J94" s="238"/>
      <c r="K94" s="711"/>
      <c r="L94" s="1023" t="s">
        <v>1530</v>
      </c>
      <c r="M94" s="13" t="str">
        <f t="shared" si="6"/>
        <v>Invoice Made</v>
      </c>
      <c r="N94" s="13"/>
      <c r="O94" s="13"/>
      <c r="P94" s="13" t="str">
        <f>IF(L94="Navig8",IF(ISNA(VLOOKUP(UPPER(B94),LiangHuishan!$A$1:$B$251,3,FALSE)),"Pool Not in Records",VLOOKUP(UPPER(B94),$A$1:$B$251,3,FALSE)),"")</f>
        <v/>
      </c>
      <c r="Q94" s="13" t="str">
        <f t="shared" si="5"/>
        <v/>
      </c>
      <c r="R94" s="13"/>
      <c r="S94" s="13"/>
      <c r="T94" s="13" t="str">
        <f t="shared" si="8"/>
        <v>Invoice Made</v>
      </c>
      <c r="U94" s="13" t="b">
        <f t="shared" si="9"/>
        <v>1</v>
      </c>
      <c r="V94" s="13"/>
      <c r="W94" s="13"/>
      <c r="X94" s="13"/>
      <c r="Y94" s="13"/>
      <c r="Z94" s="13"/>
      <c r="AA94" s="13" t="str">
        <f t="shared" si="7"/>
        <v>Frio201601</v>
      </c>
      <c r="AB94" s="13"/>
      <c r="AC94" s="13"/>
      <c r="AD94" s="13"/>
      <c r="AE94" s="13">
        <f>IF(TRIM(AA94=""),0,IF(ISNA(VLOOKUP(AA94,Tracker!$AB$2:$AB$3981,1,FALSE)),0,1))</f>
        <v>1</v>
      </c>
      <c r="AF94" s="13"/>
    </row>
    <row r="95" spans="1:32" ht="13.5">
      <c r="A95" s="246">
        <v>2438</v>
      </c>
      <c r="B95" s="271" t="s">
        <v>415</v>
      </c>
      <c r="C95" s="957" t="s">
        <v>1459</v>
      </c>
      <c r="D95" s="874" t="s">
        <v>1340</v>
      </c>
      <c r="E95" s="172" t="s">
        <v>1460</v>
      </c>
      <c r="F95" s="234"/>
      <c r="G95" s="236" t="s">
        <v>1461</v>
      </c>
      <c r="H95" s="874" t="s">
        <v>1462</v>
      </c>
      <c r="I95" s="272">
        <v>42440</v>
      </c>
      <c r="J95" s="238"/>
      <c r="K95" s="711"/>
      <c r="L95" s="1023" t="s">
        <v>60</v>
      </c>
      <c r="M95" s="13" t="str">
        <f t="shared" si="6"/>
        <v>Invoice Made</v>
      </c>
      <c r="N95" s="13"/>
      <c r="O95" s="13"/>
      <c r="P95" s="13" t="str">
        <f>IF(L95="Navig8",IF(ISNA(VLOOKUP(UPPER(B95),LiangHuishan!$A$1:$B$251,3,FALSE)),"Pool Not in Records",VLOOKUP(UPPER(B95),$A$1:$B$251,3,FALSE)),"")</f>
        <v/>
      </c>
      <c r="Q95" s="13" t="str">
        <f t="shared" si="5"/>
        <v/>
      </c>
      <c r="R95" s="13"/>
      <c r="S95" s="13"/>
      <c r="T95" s="13" t="str">
        <f t="shared" si="8"/>
        <v>Invoice Made</v>
      </c>
      <c r="U95" s="13" t="b">
        <f t="shared" si="9"/>
        <v>1</v>
      </c>
      <c r="V95" s="13"/>
      <c r="W95" s="13"/>
      <c r="X95" s="13"/>
      <c r="Y95" s="13"/>
      <c r="Z95" s="13"/>
      <c r="AA95" s="13" t="str">
        <f t="shared" si="7"/>
        <v>Iskmati Spirit2016_01</v>
      </c>
      <c r="AB95" s="13"/>
      <c r="AC95" s="13"/>
      <c r="AD95" s="13"/>
      <c r="AE95" s="13">
        <f>IF(TRIM(AA95=""),0,IF(ISNA(VLOOKUP(AA95,Tracker!$AB$2:$AB$3981,1,FALSE)),0,1))</f>
        <v>1</v>
      </c>
      <c r="AF95" s="13"/>
    </row>
    <row r="96" spans="1:32" ht="13.5">
      <c r="A96" s="246">
        <v>2439</v>
      </c>
      <c r="B96" s="271" t="s">
        <v>490</v>
      </c>
      <c r="C96" s="957" t="s">
        <v>171</v>
      </c>
      <c r="D96" s="874" t="s">
        <v>1454</v>
      </c>
      <c r="E96" s="172" t="s">
        <v>1449</v>
      </c>
      <c r="F96" s="234"/>
      <c r="G96" s="236" t="s">
        <v>1463</v>
      </c>
      <c r="H96" s="874" t="s">
        <v>757</v>
      </c>
      <c r="I96" s="272">
        <v>42435</v>
      </c>
      <c r="J96" s="238"/>
      <c r="K96" s="711" t="s">
        <v>28</v>
      </c>
      <c r="L96" s="1023" t="s">
        <v>28</v>
      </c>
      <c r="M96" s="13" t="str">
        <f t="shared" si="6"/>
        <v>Invoice Made</v>
      </c>
      <c r="N96" s="13"/>
      <c r="O96" s="13"/>
      <c r="P96" s="13" t="e">
        <f>IF(L96="Navig8",IF(ISNA(VLOOKUP(UPPER(B96),LiangHuishan!$A$1:$B$251,3,FALSE)),"Pool Not in Records",VLOOKUP(UPPER(B96),$A$1:$B$251,3,FALSE)),"")</f>
        <v>#N/A</v>
      </c>
      <c r="Q96" s="13" t="str">
        <f t="shared" si="5"/>
        <v/>
      </c>
      <c r="R96" s="13"/>
      <c r="S96" s="13"/>
      <c r="T96" s="13" t="str">
        <f t="shared" si="8"/>
        <v>Invoice Made</v>
      </c>
      <c r="U96" s="13" t="b">
        <f t="shared" si="9"/>
        <v>1</v>
      </c>
      <c r="V96" s="13"/>
      <c r="W96" s="13"/>
      <c r="X96" s="13"/>
      <c r="Y96" s="13"/>
      <c r="Z96" s="13"/>
      <c r="AA96" s="13" t="str">
        <f t="shared" si="7"/>
        <v>Nave Cielo46</v>
      </c>
      <c r="AB96" s="13"/>
      <c r="AC96" s="13"/>
      <c r="AD96" s="13"/>
      <c r="AE96" s="13">
        <f>IF(TRIM(AA96=""),0,IF(ISNA(VLOOKUP(AA96,Tracker!$AB$2:$AB$3981,1,FALSE)),0,1))</f>
        <v>1</v>
      </c>
      <c r="AF96" s="13"/>
    </row>
    <row r="97" spans="1:32" ht="13.5">
      <c r="A97" s="246">
        <v>2440</v>
      </c>
      <c r="B97" s="271" t="s">
        <v>114</v>
      </c>
      <c r="C97" s="957" t="s">
        <v>158</v>
      </c>
      <c r="D97" s="874" t="s">
        <v>701</v>
      </c>
      <c r="E97" s="172" t="s">
        <v>118</v>
      </c>
      <c r="F97" s="234"/>
      <c r="G97" s="236" t="s">
        <v>112</v>
      </c>
      <c r="H97" s="874" t="s">
        <v>1464</v>
      </c>
      <c r="I97" s="272">
        <v>42435</v>
      </c>
      <c r="J97" s="238"/>
      <c r="K97" s="711"/>
      <c r="L97" s="1023" t="s">
        <v>60</v>
      </c>
      <c r="M97" s="13" t="str">
        <f t="shared" si="6"/>
        <v>Invoice Made</v>
      </c>
      <c r="N97" s="13"/>
      <c r="O97" s="13"/>
      <c r="P97" s="13" t="str">
        <f>IF(L97="Navig8",IF(ISNA(VLOOKUP(UPPER(B97),LiangHuishan!$A$1:$B$251,3,FALSE)),"Pool Not in Records",VLOOKUP(UPPER(B97),$A$1:$B$251,3,FALSE)),"")</f>
        <v/>
      </c>
      <c r="Q97" s="13" t="str">
        <f t="shared" si="5"/>
        <v/>
      </c>
      <c r="R97" s="13"/>
      <c r="S97" s="13"/>
      <c r="T97" s="13" t="str">
        <f t="shared" si="8"/>
        <v>Invoice Made</v>
      </c>
      <c r="U97" s="13" t="b">
        <f t="shared" si="9"/>
        <v>1</v>
      </c>
      <c r="V97" s="13"/>
      <c r="W97" s="13"/>
      <c r="X97" s="13"/>
      <c r="Y97" s="13"/>
      <c r="Z97" s="13"/>
      <c r="AA97" s="13" t="str">
        <f t="shared" si="7"/>
        <v>Desh Bhakt10</v>
      </c>
      <c r="AB97" s="13"/>
      <c r="AC97" s="13"/>
      <c r="AD97" s="13"/>
      <c r="AE97" s="13">
        <f>IF(TRIM(AA97=""),0,IF(ISNA(VLOOKUP(AA97,Tracker!$AB$2:$AB$3981,1,FALSE)),0,1))</f>
        <v>1</v>
      </c>
      <c r="AF97" s="13"/>
    </row>
    <row r="98" spans="1:32" ht="13.5">
      <c r="A98" s="246">
        <v>2441</v>
      </c>
      <c r="B98" s="271" t="s">
        <v>777</v>
      </c>
      <c r="C98" s="957">
        <v>20</v>
      </c>
      <c r="D98" s="874" t="s">
        <v>732</v>
      </c>
      <c r="E98" s="172" t="s">
        <v>421</v>
      </c>
      <c r="F98" s="234" t="s">
        <v>413</v>
      </c>
      <c r="G98" s="236">
        <v>42429</v>
      </c>
      <c r="H98" s="874" t="s">
        <v>385</v>
      </c>
      <c r="I98" s="272">
        <v>42496</v>
      </c>
      <c r="J98" s="238"/>
      <c r="K98" s="711" t="s">
        <v>28</v>
      </c>
      <c r="L98" s="1023" t="s">
        <v>28</v>
      </c>
      <c r="M98" s="13" t="str">
        <f t="shared" si="6"/>
        <v>Invoice Made</v>
      </c>
      <c r="N98" s="13"/>
      <c r="O98" s="13"/>
      <c r="P98" s="13" t="e">
        <f>IF(L98="Navig8",IF(ISNA(VLOOKUP(UPPER(B98),LiangHuishan!$A$1:$B$251,3,FALSE)),"Pool Not in Records",VLOOKUP(UPPER(B98),$A$1:$B$251,3,FALSE)),"")</f>
        <v>#N/A</v>
      </c>
      <c r="Q98" s="13" t="str">
        <f t="shared" si="5"/>
        <v/>
      </c>
      <c r="R98" s="13"/>
      <c r="S98" s="13"/>
      <c r="T98" s="13" t="str">
        <f t="shared" si="8"/>
        <v>Invoice Made</v>
      </c>
      <c r="U98" s="13" t="b">
        <f t="shared" si="9"/>
        <v>1</v>
      </c>
      <c r="V98" s="13"/>
      <c r="W98" s="13"/>
      <c r="X98" s="13"/>
      <c r="Y98" s="13"/>
      <c r="Z98" s="13"/>
      <c r="AA98" s="13" t="str">
        <f t="shared" si="7"/>
        <v>King Duncan20</v>
      </c>
      <c r="AB98" s="13"/>
      <c r="AC98" s="13"/>
      <c r="AD98" s="13"/>
      <c r="AE98" s="13">
        <f>IF(TRIM(AA98=""),0,IF(ISNA(VLOOKUP(AA98,Tracker!$AB$2:$AB$3981,1,FALSE)),0,1))</f>
        <v>1</v>
      </c>
      <c r="AF98" s="13"/>
    </row>
    <row r="99" spans="1:32" ht="13.5">
      <c r="A99" s="246">
        <v>2442</v>
      </c>
      <c r="B99" s="271" t="s">
        <v>1274</v>
      </c>
      <c r="C99" s="957" t="s">
        <v>123</v>
      </c>
      <c r="D99" s="874" t="s">
        <v>830</v>
      </c>
      <c r="E99" s="172" t="s">
        <v>494</v>
      </c>
      <c r="F99" s="234" t="s">
        <v>122</v>
      </c>
      <c r="G99" s="236">
        <v>42427</v>
      </c>
      <c r="H99" s="874" t="s">
        <v>255</v>
      </c>
      <c r="I99" s="272">
        <v>42441</v>
      </c>
      <c r="J99" s="238"/>
      <c r="K99" s="711"/>
      <c r="L99" s="1023" t="s">
        <v>60</v>
      </c>
      <c r="M99" s="13" t="str">
        <f t="shared" si="6"/>
        <v>Invoice Made</v>
      </c>
      <c r="N99" s="13"/>
      <c r="O99" s="13"/>
      <c r="P99" s="13" t="str">
        <f>IF(L99="Navig8",IF(ISNA(VLOOKUP(UPPER(B99),LiangHuishan!$A$1:$B$251,3,FALSE)),"Pool Not in Records",VLOOKUP(UPPER(B99),$A$1:$B$251,3,FALSE)),"")</f>
        <v/>
      </c>
      <c r="Q99" s="13" t="str">
        <f t="shared" si="5"/>
        <v/>
      </c>
      <c r="R99" s="13"/>
      <c r="S99" s="13"/>
      <c r="T99" s="13" t="str">
        <f t="shared" si="8"/>
        <v>Invoice Made</v>
      </c>
      <c r="U99" s="13" t="b">
        <f t="shared" si="9"/>
        <v>1</v>
      </c>
      <c r="V99" s="13"/>
      <c r="W99" s="13"/>
      <c r="X99" s="13"/>
      <c r="Y99" s="13"/>
      <c r="Z99" s="13"/>
      <c r="AA99" s="13" t="str">
        <f t="shared" si="7"/>
        <v>Yamato SpiritV15</v>
      </c>
      <c r="AB99" s="13"/>
      <c r="AC99" s="13"/>
      <c r="AD99" s="13"/>
      <c r="AE99" s="13">
        <f>IF(TRIM(AA99=""),0,IF(ISNA(VLOOKUP(AA99,Tracker!$AB$2:$AB$3981,1,FALSE)),0,1))</f>
        <v>1</v>
      </c>
      <c r="AF99" s="13"/>
    </row>
    <row r="100" spans="1:32" ht="13.5">
      <c r="A100" s="246">
        <v>2443</v>
      </c>
      <c r="B100" s="271" t="s">
        <v>643</v>
      </c>
      <c r="C100" s="957" t="s">
        <v>1376</v>
      </c>
      <c r="D100" s="874" t="s">
        <v>1377</v>
      </c>
      <c r="E100" s="172" t="s">
        <v>453</v>
      </c>
      <c r="F100" s="234" t="s">
        <v>694</v>
      </c>
      <c r="G100" s="236">
        <v>42351</v>
      </c>
      <c r="H100" s="874" t="s">
        <v>413</v>
      </c>
      <c r="I100" s="272">
        <v>42434</v>
      </c>
      <c r="J100" s="238"/>
      <c r="K100" s="711"/>
      <c r="L100" s="1023" t="s">
        <v>663</v>
      </c>
      <c r="M100" s="13" t="str">
        <f t="shared" si="6"/>
        <v>Invoice Made</v>
      </c>
      <c r="N100" s="13"/>
      <c r="O100" s="13"/>
      <c r="P100" s="13" t="str">
        <f>IF(L100="Navig8",IF(ISNA(VLOOKUP(UPPER(B100),LiangHuishan!$A$1:$B$251,3,FALSE)),"Pool Not in Records",VLOOKUP(UPPER(B100),$A$1:$B$251,3,FALSE)),"")</f>
        <v/>
      </c>
      <c r="Q100" s="13" t="str">
        <f t="shared" si="5"/>
        <v/>
      </c>
      <c r="R100" s="13"/>
      <c r="S100" s="13"/>
      <c r="T100" s="13" t="str">
        <f t="shared" si="8"/>
        <v>Invoice Made</v>
      </c>
      <c r="U100" s="13" t="b">
        <f t="shared" si="9"/>
        <v>1</v>
      </c>
      <c r="V100" s="13"/>
      <c r="W100" s="13"/>
      <c r="X100" s="13"/>
      <c r="Y100" s="13"/>
      <c r="Z100" s="13"/>
      <c r="AA100" s="13" t="str">
        <f t="shared" si="7"/>
        <v>Stena Perros201601</v>
      </c>
      <c r="AB100" s="13"/>
      <c r="AC100" s="13"/>
      <c r="AD100" s="13"/>
      <c r="AE100" s="13">
        <f>IF(TRIM(AA100=""),0,IF(ISNA(VLOOKUP(AA100,Tracker!$AB$2:$AB$3981,1,FALSE)),0,1))</f>
        <v>1</v>
      </c>
      <c r="AF100" s="13"/>
    </row>
    <row r="101" spans="1:32" ht="13.5">
      <c r="A101" s="246">
        <v>2479</v>
      </c>
      <c r="B101" s="271" t="s">
        <v>1519</v>
      </c>
      <c r="C101" s="957" t="s">
        <v>1390</v>
      </c>
      <c r="D101" s="874" t="s">
        <v>644</v>
      </c>
      <c r="E101" s="172"/>
      <c r="F101" s="234"/>
      <c r="G101" s="236"/>
      <c r="H101" s="874" t="s">
        <v>25</v>
      </c>
      <c r="I101" s="272">
        <v>42488</v>
      </c>
      <c r="J101" s="238"/>
      <c r="K101" s="711"/>
      <c r="L101" s="1023" t="s">
        <v>633</v>
      </c>
      <c r="M101" s="13" t="str">
        <f t="shared" si="6"/>
        <v>Invoice Made</v>
      </c>
      <c r="N101" s="13"/>
      <c r="O101" s="13"/>
      <c r="P101" s="13" t="str">
        <f>IF(L101="Navig8",IF(ISNA(VLOOKUP(UPPER(B101),LiangHuishan!$A$1:$B$251,3,FALSE)),"Pool Not in Records",VLOOKUP(UPPER(B101),$A$1:$B$251,3,FALSE)),"")</f>
        <v/>
      </c>
      <c r="Q101" s="13" t="str">
        <f t="shared" si="5"/>
        <v/>
      </c>
      <c r="R101" s="13"/>
      <c r="S101" s="13"/>
      <c r="T101" s="13" t="str">
        <f t="shared" si="8"/>
        <v>Invoice Made</v>
      </c>
      <c r="U101" s="13" t="b">
        <f t="shared" si="9"/>
        <v>1</v>
      </c>
      <c r="V101" s="13"/>
      <c r="W101" s="13"/>
      <c r="X101" s="13"/>
      <c r="Y101" s="13"/>
      <c r="Z101" s="13"/>
      <c r="AA101" s="13" t="str">
        <f t="shared" si="7"/>
        <v>Stenaweco Gladys W1601</v>
      </c>
      <c r="AB101" s="13"/>
      <c r="AC101" s="13"/>
      <c r="AD101" s="13"/>
      <c r="AE101" s="13">
        <f>IF(TRIM(AA101=""),0,IF(ISNA(VLOOKUP(AA101,Tracker!$AB$2:$AB$3981,1,FALSE)),0,1))</f>
        <v>1</v>
      </c>
      <c r="AF101" s="13"/>
    </row>
    <row r="102" spans="1:32" ht="13.5">
      <c r="A102" s="246">
        <v>2480</v>
      </c>
      <c r="B102" s="271" t="s">
        <v>1520</v>
      </c>
      <c r="C102" s="957" t="s">
        <v>1390</v>
      </c>
      <c r="D102" s="874" t="s">
        <v>644</v>
      </c>
      <c r="E102" s="172"/>
      <c r="F102" s="234"/>
      <c r="G102" s="236"/>
      <c r="H102" s="874" t="s">
        <v>712</v>
      </c>
      <c r="I102" s="272">
        <v>42528</v>
      </c>
      <c r="J102" s="238"/>
      <c r="K102" s="711"/>
      <c r="L102" s="1023" t="s">
        <v>633</v>
      </c>
      <c r="M102" s="13" t="str">
        <f t="shared" si="6"/>
        <v>Invoice Made</v>
      </c>
      <c r="N102" s="13"/>
      <c r="O102" s="13"/>
      <c r="P102" s="13" t="str">
        <f>IF(L102="Navig8",IF(ISNA(VLOOKUP(UPPER(B102),LiangHuishan!$A$1:$B$251,3,FALSE)),"Pool Not in Records",VLOOKUP(UPPER(B102),$A$1:$B$251,3,FALSE)),"")</f>
        <v/>
      </c>
      <c r="Q102" s="13" t="str">
        <f t="shared" si="5"/>
        <v/>
      </c>
      <c r="R102" s="13"/>
      <c r="S102" s="13"/>
      <c r="T102" s="13" t="str">
        <f t="shared" si="8"/>
        <v>Invoice Made</v>
      </c>
      <c r="U102" s="13" t="b">
        <f t="shared" si="9"/>
        <v>1</v>
      </c>
      <c r="V102" s="13"/>
      <c r="W102" s="13"/>
      <c r="X102" s="13"/>
      <c r="Y102" s="13"/>
      <c r="Z102" s="13"/>
      <c r="AA102" s="13" t="str">
        <f t="shared" si="7"/>
        <v>Stenaweco Impulse1601</v>
      </c>
      <c r="AB102" s="13"/>
      <c r="AC102" s="13"/>
      <c r="AD102" s="13"/>
      <c r="AE102" s="13">
        <f>IF(TRIM(AA102=""),0,IF(ISNA(VLOOKUP(AA102,Tracker!$AB$2:$AB$3981,1,FALSE)),0,1))</f>
        <v>1</v>
      </c>
      <c r="AF102" s="13"/>
    </row>
    <row r="103" spans="1:32" ht="13.5">
      <c r="A103" s="246">
        <v>2447</v>
      </c>
      <c r="B103" s="271" t="s">
        <v>538</v>
      </c>
      <c r="C103" s="957" t="s">
        <v>117</v>
      </c>
      <c r="D103" s="874" t="s">
        <v>1289</v>
      </c>
      <c r="E103" s="172" t="s">
        <v>152</v>
      </c>
      <c r="F103" s="234" t="s">
        <v>735</v>
      </c>
      <c r="G103" s="236">
        <v>42432</v>
      </c>
      <c r="H103" s="874" t="s">
        <v>94</v>
      </c>
      <c r="I103" s="272">
        <v>42466</v>
      </c>
      <c r="J103" s="238"/>
      <c r="K103" s="711" t="s">
        <v>411</v>
      </c>
      <c r="L103" s="1023" t="s">
        <v>28</v>
      </c>
      <c r="M103" s="13" t="str">
        <f t="shared" si="6"/>
        <v>Invoice Made</v>
      </c>
      <c r="N103" s="13"/>
      <c r="O103" s="13"/>
      <c r="P103" s="13" t="e">
        <f>IF(L103="Navig8",IF(ISNA(VLOOKUP(UPPER(B103),LiangHuishan!$A$1:$B$251,3,FALSE)),"Pool Not in Records",VLOOKUP(UPPER(B103),$A$1:$B$251,3,FALSE)),"")</f>
        <v>#N/A</v>
      </c>
      <c r="Q103" s="13" t="str">
        <f t="shared" si="5"/>
        <v/>
      </c>
      <c r="R103" s="13"/>
      <c r="S103" s="13"/>
      <c r="T103" s="13" t="str">
        <f t="shared" si="8"/>
        <v>Invoice Made</v>
      </c>
      <c r="U103" s="13" t="b">
        <f t="shared" si="9"/>
        <v>1</v>
      </c>
      <c r="V103" s="13"/>
      <c r="W103" s="13"/>
      <c r="X103" s="13"/>
      <c r="Y103" s="13"/>
      <c r="Z103" s="13"/>
      <c r="AA103" s="13" t="str">
        <f t="shared" si="7"/>
        <v>Bareilly2</v>
      </c>
      <c r="AB103" s="13"/>
      <c r="AC103" s="13"/>
      <c r="AD103" s="13"/>
      <c r="AE103" s="13">
        <f>IF(TRIM(AA103=""),0,IF(ISNA(VLOOKUP(AA103,Tracker!$AB$2:$AB$3981,1,FALSE)),0,1))</f>
        <v>1</v>
      </c>
      <c r="AF103" s="13"/>
    </row>
    <row r="104" spans="1:32" ht="13.5">
      <c r="A104" s="246">
        <v>2448</v>
      </c>
      <c r="B104" s="271" t="s">
        <v>1268</v>
      </c>
      <c r="C104" s="957" t="s">
        <v>834</v>
      </c>
      <c r="D104" s="874" t="s">
        <v>732</v>
      </c>
      <c r="E104" s="172" t="s">
        <v>180</v>
      </c>
      <c r="F104" s="234" t="s">
        <v>231</v>
      </c>
      <c r="G104" s="236">
        <v>42430</v>
      </c>
      <c r="H104" s="874" t="s">
        <v>750</v>
      </c>
      <c r="I104" s="272">
        <v>42435</v>
      </c>
      <c r="J104" s="238"/>
      <c r="K104" s="711" t="s">
        <v>28</v>
      </c>
      <c r="L104" s="1023" t="s">
        <v>28</v>
      </c>
      <c r="M104" s="13" t="str">
        <f t="shared" si="6"/>
        <v>Invoice Made</v>
      </c>
      <c r="N104" s="13"/>
      <c r="O104" s="13"/>
      <c r="P104" s="13" t="e">
        <f>IF(L104="Navig8",IF(ISNA(VLOOKUP(UPPER(B104),LiangHuishan!$A$1:$B$251,3,FALSE)),"Pool Not in Records",VLOOKUP(UPPER(B104),$A$1:$B$251,3,FALSE)),"")</f>
        <v>#N/A</v>
      </c>
      <c r="Q104" s="13" t="str">
        <f t="shared" si="5"/>
        <v/>
      </c>
      <c r="R104" s="13"/>
      <c r="S104" s="13"/>
      <c r="T104" s="13" t="str">
        <f t="shared" si="8"/>
        <v>Invoice Made</v>
      </c>
      <c r="U104" s="13" t="b">
        <f t="shared" si="9"/>
        <v>1</v>
      </c>
      <c r="V104" s="13"/>
      <c r="W104" s="13"/>
      <c r="X104" s="13"/>
      <c r="Y104" s="13"/>
      <c r="Z104" s="13"/>
      <c r="AA104" s="13" t="str">
        <f t="shared" si="7"/>
        <v>Nave Cetus49</v>
      </c>
      <c r="AB104" s="13"/>
      <c r="AC104" s="13"/>
      <c r="AD104" s="13"/>
      <c r="AE104" s="13">
        <f>IF(TRIM(AA104=""),0,IF(ISNA(VLOOKUP(AA104,Tracker!$AB$2:$AB$3981,1,FALSE)),0,1))</f>
        <v>1</v>
      </c>
      <c r="AF104" s="13"/>
    </row>
    <row r="105" spans="1:32" ht="13.5">
      <c r="A105" s="246">
        <v>2449</v>
      </c>
      <c r="B105" s="271" t="s">
        <v>1479</v>
      </c>
      <c r="C105" s="957" t="s">
        <v>155</v>
      </c>
      <c r="D105" s="874" t="s">
        <v>1480</v>
      </c>
      <c r="E105" s="172" t="s">
        <v>858</v>
      </c>
      <c r="F105" s="234" t="s">
        <v>288</v>
      </c>
      <c r="G105" s="236">
        <v>42431</v>
      </c>
      <c r="H105" s="874" t="s">
        <v>59</v>
      </c>
      <c r="I105" s="272">
        <v>42482</v>
      </c>
      <c r="J105" s="238"/>
      <c r="K105" s="711"/>
      <c r="L105" s="1023" t="s">
        <v>1466</v>
      </c>
      <c r="M105" s="13" t="str">
        <f t="shared" si="6"/>
        <v>Invoice Made</v>
      </c>
      <c r="N105" s="13"/>
      <c r="O105" s="13"/>
      <c r="P105" s="13" t="str">
        <f>IF(L105="Navig8",IF(ISNA(VLOOKUP(UPPER(B105),LiangHuishan!$A$1:$B$251,3,FALSE)),"Pool Not in Records",VLOOKUP(UPPER(B105),$A$1:$B$251,3,FALSE)),"")</f>
        <v/>
      </c>
      <c r="Q105" s="13" t="str">
        <f t="shared" si="5"/>
        <v/>
      </c>
      <c r="R105" s="13"/>
      <c r="S105" s="13"/>
      <c r="T105" s="13" t="str">
        <f t="shared" si="8"/>
        <v>Invoice Made</v>
      </c>
      <c r="U105" s="13" t="b">
        <f t="shared" si="9"/>
        <v>1</v>
      </c>
      <c r="V105" s="13"/>
      <c r="W105" s="13"/>
      <c r="X105" s="13"/>
      <c r="Y105" s="13"/>
      <c r="Z105" s="13"/>
      <c r="AA105" s="13" t="str">
        <f t="shared" si="7"/>
        <v>Seacross17</v>
      </c>
      <c r="AB105" s="13"/>
      <c r="AC105" s="13"/>
      <c r="AD105" s="13"/>
      <c r="AE105" s="13">
        <f>IF(TRIM(AA105=""),0,IF(ISNA(VLOOKUP(AA105,Tracker!$AB$2:$AB$3981,1,FALSE)),0,1))</f>
        <v>1</v>
      </c>
      <c r="AF105" s="13"/>
    </row>
    <row r="106" spans="1:32" ht="13.5">
      <c r="A106" s="246">
        <v>2450</v>
      </c>
      <c r="B106" s="271" t="s">
        <v>484</v>
      </c>
      <c r="C106" s="957" t="s">
        <v>568</v>
      </c>
      <c r="D106" s="874" t="s">
        <v>1340</v>
      </c>
      <c r="E106" s="172" t="s">
        <v>178</v>
      </c>
      <c r="F106" s="234" t="s">
        <v>706</v>
      </c>
      <c r="G106" s="236">
        <v>42432</v>
      </c>
      <c r="H106" s="874" t="s">
        <v>697</v>
      </c>
      <c r="I106" s="272">
        <v>42458</v>
      </c>
      <c r="J106" s="238"/>
      <c r="K106" s="711"/>
      <c r="L106" s="1023" t="s">
        <v>60</v>
      </c>
      <c r="M106" s="13" t="str">
        <f t="shared" si="6"/>
        <v>Invoice Made</v>
      </c>
      <c r="N106" s="13"/>
      <c r="O106" s="13"/>
      <c r="P106" s="13" t="str">
        <f>IF(L106="Navig8",IF(ISNA(VLOOKUP(UPPER(B106),LiangHuishan!$A$1:$B$251,3,FALSE)),"Pool Not in Records",VLOOKUP(UPPER(B106),$A$1:$B$251,3,FALSE)),"")</f>
        <v/>
      </c>
      <c r="Q106" s="13" t="str">
        <f t="shared" si="5"/>
        <v/>
      </c>
      <c r="R106" s="13"/>
      <c r="S106" s="13"/>
      <c r="T106" s="13" t="str">
        <f t="shared" si="8"/>
        <v>Invoice Made</v>
      </c>
      <c r="U106" s="13" t="b">
        <f t="shared" si="9"/>
        <v>1</v>
      </c>
      <c r="V106" s="13"/>
      <c r="W106" s="13"/>
      <c r="X106" s="13"/>
      <c r="Y106" s="13"/>
      <c r="Z106" s="13"/>
      <c r="AA106" s="13" t="str">
        <f t="shared" si="7"/>
        <v>Esther Spirit125</v>
      </c>
      <c r="AB106" s="13"/>
      <c r="AC106" s="13"/>
      <c r="AD106" s="13"/>
      <c r="AE106" s="13">
        <f>IF(TRIM(AA106=""),0,IF(ISNA(VLOOKUP(AA106,Tracker!$AB$2:$AB$3981,1,FALSE)),0,1))</f>
        <v>1</v>
      </c>
      <c r="AF106" s="13"/>
    </row>
    <row r="107" spans="1:32" ht="13.5">
      <c r="A107" s="246">
        <v>2486</v>
      </c>
      <c r="B107" s="271" t="s">
        <v>1827</v>
      </c>
      <c r="C107" s="957" t="s">
        <v>1828</v>
      </c>
      <c r="D107" s="874" t="s">
        <v>758</v>
      </c>
      <c r="E107" s="172"/>
      <c r="F107" s="234"/>
      <c r="G107" s="236"/>
      <c r="H107" s="874" t="s">
        <v>2005</v>
      </c>
      <c r="I107" s="272">
        <v>42514</v>
      </c>
      <c r="J107" s="238"/>
      <c r="K107" s="711"/>
      <c r="L107" s="1023" t="s">
        <v>602</v>
      </c>
      <c r="M107" s="13" t="str">
        <f t="shared" si="6"/>
        <v>Invoice Made</v>
      </c>
      <c r="N107" s="13" t="s">
        <v>633</v>
      </c>
      <c r="O107" s="13"/>
      <c r="P107" s="13" t="str">
        <f>IF(L107="Navig8",IF(ISNA(VLOOKUP(UPPER(B107),LiangHuishan!$A$1:$B$251,3,FALSE)),"Pool Not in Records",VLOOKUP(UPPER(B107),$A$1:$B$251,3,FALSE)),"")</f>
        <v/>
      </c>
      <c r="Q107" s="13" t="str">
        <f t="shared" si="5"/>
        <v/>
      </c>
      <c r="R107" s="13"/>
      <c r="S107" s="13"/>
      <c r="T107" s="13" t="str">
        <f t="shared" si="8"/>
        <v>Invoice Made</v>
      </c>
      <c r="U107" s="13" t="b">
        <f t="shared" si="9"/>
        <v>1</v>
      </c>
      <c r="V107" s="13"/>
      <c r="W107" s="13"/>
      <c r="X107" s="13"/>
      <c r="Y107" s="13"/>
      <c r="Z107" s="13"/>
      <c r="AA107" s="13" t="str">
        <f t="shared" si="7"/>
        <v>Stena Weco Energy1602</v>
      </c>
      <c r="AB107" s="13"/>
      <c r="AC107" s="13"/>
      <c r="AD107" s="13"/>
      <c r="AE107" s="13">
        <f>IF(TRIM(AA107=""),0,IF(ISNA(VLOOKUP(AA107,Tracker!$AB$2:$AB$3981,1,FALSE)),0,1))</f>
        <v>1</v>
      </c>
      <c r="AF107" s="13"/>
    </row>
    <row r="108" spans="1:32" ht="13.5">
      <c r="A108" s="246">
        <v>2452</v>
      </c>
      <c r="B108" s="271" t="s">
        <v>1483</v>
      </c>
      <c r="C108" s="957" t="s">
        <v>91</v>
      </c>
      <c r="D108" s="874" t="s">
        <v>1484</v>
      </c>
      <c r="E108" s="172" t="s">
        <v>229</v>
      </c>
      <c r="F108" s="234" t="s">
        <v>10575</v>
      </c>
      <c r="G108" s="236">
        <v>42448</v>
      </c>
      <c r="H108" s="874" t="s">
        <v>182</v>
      </c>
      <c r="I108" s="272">
        <v>42495</v>
      </c>
      <c r="J108" s="238"/>
      <c r="K108" s="711"/>
      <c r="L108" s="1023" t="s">
        <v>1485</v>
      </c>
      <c r="M108" s="13" t="str">
        <f t="shared" si="6"/>
        <v>Invoice Made</v>
      </c>
      <c r="N108" s="13"/>
      <c r="O108" s="13"/>
      <c r="P108" s="13" t="str">
        <f>IF(L108="Navig8",IF(ISNA(VLOOKUP(UPPER(B108),LiangHuishan!$A$1:$B$251,3,FALSE)),"Pool Not in Records",VLOOKUP(UPPER(B108),$A$1:$B$251,3,FALSE)),"")</f>
        <v/>
      </c>
      <c r="Q108" s="13" t="str">
        <f t="shared" si="5"/>
        <v/>
      </c>
      <c r="R108" s="13"/>
      <c r="S108" s="13"/>
      <c r="T108" s="13" t="str">
        <f t="shared" si="8"/>
        <v>Invoice Made</v>
      </c>
      <c r="U108" s="13" t="b">
        <f t="shared" si="9"/>
        <v>1</v>
      </c>
      <c r="V108" s="13"/>
      <c r="W108" s="13"/>
      <c r="X108" s="13"/>
      <c r="Y108" s="13"/>
      <c r="Z108" s="13"/>
      <c r="AA108" s="13" t="str">
        <f t="shared" si="7"/>
        <v>Torm Torino002</v>
      </c>
      <c r="AB108" s="13"/>
      <c r="AC108" s="13"/>
      <c r="AD108" s="13"/>
      <c r="AE108" s="13">
        <f>IF(TRIM(AA108=""),0,IF(ISNA(VLOOKUP(AA108,Tracker!$AB$2:$AB$3981,1,FALSE)),0,1))</f>
        <v>1</v>
      </c>
      <c r="AF108" s="13"/>
    </row>
    <row r="109" spans="1:32" ht="13.5">
      <c r="A109" s="246">
        <v>2453</v>
      </c>
      <c r="B109" s="271" t="s">
        <v>502</v>
      </c>
      <c r="C109" s="957" t="s">
        <v>154</v>
      </c>
      <c r="D109" s="874" t="s">
        <v>63</v>
      </c>
      <c r="E109" s="172" t="s">
        <v>1486</v>
      </c>
      <c r="F109" s="234" t="s">
        <v>1487</v>
      </c>
      <c r="G109" s="236">
        <v>42433</v>
      </c>
      <c r="H109" s="874" t="s">
        <v>130</v>
      </c>
      <c r="I109" s="272">
        <v>42457</v>
      </c>
      <c r="J109" s="238"/>
      <c r="K109" s="711"/>
      <c r="L109" s="1023" t="s">
        <v>60</v>
      </c>
      <c r="M109" s="13" t="str">
        <f t="shared" si="6"/>
        <v>Invoice Made</v>
      </c>
      <c r="N109" s="13"/>
      <c r="O109" s="13"/>
      <c r="P109" s="13" t="str">
        <f>IF(L109="Navig8",IF(ISNA(VLOOKUP(UPPER(B109),LiangHuishan!$A$1:$B$251,3,FALSE)),"Pool Not in Records",VLOOKUP(UPPER(B109),$A$1:$B$251,3,FALSE)),"")</f>
        <v/>
      </c>
      <c r="Q109" s="13" t="str">
        <f t="shared" si="5"/>
        <v/>
      </c>
      <c r="R109" s="13"/>
      <c r="S109" s="13"/>
      <c r="T109" s="13" t="str">
        <f t="shared" si="8"/>
        <v>Invoice Made</v>
      </c>
      <c r="U109" s="13" t="b">
        <f t="shared" si="9"/>
        <v>1</v>
      </c>
      <c r="V109" s="13"/>
      <c r="W109" s="13"/>
      <c r="X109" s="13"/>
      <c r="Y109" s="13"/>
      <c r="Z109" s="13"/>
      <c r="AA109" s="13" t="str">
        <f t="shared" si="7"/>
        <v>BM Breeze44</v>
      </c>
      <c r="AB109" s="13"/>
      <c r="AC109" s="13"/>
      <c r="AD109" s="13"/>
      <c r="AE109" s="13">
        <f>IF(TRIM(AA109=""),0,IF(ISNA(VLOOKUP(AA109,Tracker!$AB$2:$AB$3981,1,FALSE)),0,1))</f>
        <v>1</v>
      </c>
      <c r="AF109" s="13"/>
    </row>
    <row r="110" spans="1:32" ht="13.5">
      <c r="A110" s="246">
        <v>2454</v>
      </c>
      <c r="B110" s="271" t="s">
        <v>826</v>
      </c>
      <c r="C110" s="957" t="s">
        <v>155</v>
      </c>
      <c r="D110" s="874" t="s">
        <v>601</v>
      </c>
      <c r="E110" s="172"/>
      <c r="F110" s="234"/>
      <c r="G110" s="236"/>
      <c r="H110" s="874" t="s">
        <v>64</v>
      </c>
      <c r="I110" s="272">
        <v>42464</v>
      </c>
      <c r="J110" s="238"/>
      <c r="K110" s="711"/>
      <c r="L110" s="1023" t="s">
        <v>60</v>
      </c>
      <c r="M110" s="13" t="str">
        <f t="shared" si="6"/>
        <v>Invoice Made</v>
      </c>
      <c r="N110" s="13"/>
      <c r="O110" s="13"/>
      <c r="P110" s="13" t="str">
        <f>IF(L110="Navig8",IF(ISNA(VLOOKUP(UPPER(B110),LiangHuishan!$A$1:$B$251,3,FALSE)),"Pool Not in Records",VLOOKUP(UPPER(B110),$A$1:$B$251,3,FALSE)),"")</f>
        <v/>
      </c>
      <c r="Q110" s="13" t="str">
        <f t="shared" si="5"/>
        <v/>
      </c>
      <c r="R110" s="13"/>
      <c r="S110" s="13"/>
      <c r="T110" s="13" t="str">
        <f t="shared" si="8"/>
        <v>Invoice Made</v>
      </c>
      <c r="U110" s="13" t="b">
        <f t="shared" si="9"/>
        <v>1</v>
      </c>
      <c r="V110" s="13"/>
      <c r="W110" s="13"/>
      <c r="X110" s="13"/>
      <c r="Y110" s="13"/>
      <c r="Z110" s="13"/>
      <c r="AA110" s="13" t="str">
        <f t="shared" si="7"/>
        <v>Blue River17</v>
      </c>
      <c r="AB110" s="13"/>
      <c r="AC110" s="13"/>
      <c r="AD110" s="13"/>
      <c r="AE110" s="13">
        <f>IF(TRIM(AA110=""),0,IF(ISNA(VLOOKUP(AA110,Tracker!$AB$2:$AB$3981,1,FALSE)),0,1))</f>
        <v>1</v>
      </c>
      <c r="AF110" s="13"/>
    </row>
    <row r="111" spans="1:32" ht="13.5">
      <c r="A111" s="246">
        <v>2455</v>
      </c>
      <c r="B111" s="271" t="s">
        <v>1370</v>
      </c>
      <c r="C111" s="957" t="s">
        <v>79</v>
      </c>
      <c r="D111" s="874" t="s">
        <v>788</v>
      </c>
      <c r="E111" s="172" t="s">
        <v>152</v>
      </c>
      <c r="F111" s="234" t="s">
        <v>20</v>
      </c>
      <c r="G111" s="236">
        <v>42439</v>
      </c>
      <c r="H111" s="874" t="s">
        <v>821</v>
      </c>
      <c r="I111" s="272">
        <v>42450</v>
      </c>
      <c r="J111" s="238"/>
      <c r="K111" s="711" t="s">
        <v>28</v>
      </c>
      <c r="L111" s="1023" t="s">
        <v>28</v>
      </c>
      <c r="M111" s="13" t="str">
        <f t="shared" si="6"/>
        <v>Invoice Made</v>
      </c>
      <c r="N111" s="13"/>
      <c r="O111" s="13"/>
      <c r="P111" s="13" t="e">
        <f>IF(L111="Navig8",IF(ISNA(VLOOKUP(UPPER(B111),LiangHuishan!$A$1:$B$251,3,FALSE)),"Pool Not in Records",VLOOKUP(UPPER(B111),$A$1:$B$251,3,FALSE)),"")</f>
        <v>#N/A</v>
      </c>
      <c r="Q111" s="13" t="str">
        <f t="shared" si="5"/>
        <v/>
      </c>
      <c r="R111" s="13"/>
      <c r="S111" s="13"/>
      <c r="T111" s="13" t="str">
        <f t="shared" si="8"/>
        <v>Invoice Made</v>
      </c>
      <c r="U111" s="13" t="b">
        <f t="shared" si="9"/>
        <v>1</v>
      </c>
      <c r="V111" s="13"/>
      <c r="W111" s="13"/>
      <c r="X111" s="13"/>
      <c r="Y111" s="13"/>
      <c r="Z111" s="13"/>
      <c r="AA111" s="13" t="str">
        <f t="shared" si="7"/>
        <v>Fidelity N24</v>
      </c>
      <c r="AB111" s="13"/>
      <c r="AC111" s="13"/>
      <c r="AD111" s="13"/>
      <c r="AE111" s="13">
        <f>IF(TRIM(AA111=""),0,IF(ISNA(VLOOKUP(AA111,Tracker!$AB$2:$AB$3981,1,FALSE)),0,1))</f>
        <v>1</v>
      </c>
      <c r="AF111" s="13"/>
    </row>
    <row r="112" spans="1:32" ht="13.5">
      <c r="A112" s="246">
        <v>2456</v>
      </c>
      <c r="B112" s="271" t="s">
        <v>1488</v>
      </c>
      <c r="C112" s="957" t="s">
        <v>37</v>
      </c>
      <c r="D112" s="874" t="s">
        <v>1480</v>
      </c>
      <c r="E112" s="172" t="s">
        <v>152</v>
      </c>
      <c r="F112" s="234" t="s">
        <v>10576</v>
      </c>
      <c r="G112" s="236">
        <v>42436</v>
      </c>
      <c r="H112" s="874" t="s">
        <v>20</v>
      </c>
      <c r="I112" s="272">
        <v>42475</v>
      </c>
      <c r="J112" s="238"/>
      <c r="K112" s="711"/>
      <c r="L112" s="1023" t="s">
        <v>1466</v>
      </c>
      <c r="M112" s="13" t="str">
        <f t="shared" si="6"/>
        <v>Invoice Made</v>
      </c>
      <c r="N112" s="13"/>
      <c r="O112" s="13"/>
      <c r="P112" s="13" t="str">
        <f>IF(L112="Navig8",IF(ISNA(VLOOKUP(UPPER(B112),LiangHuishan!$A$1:$B$251,3,FALSE)),"Pool Not in Records",VLOOKUP(UPPER(B112),$A$1:$B$251,3,FALSE)),"")</f>
        <v/>
      </c>
      <c r="Q112" s="13" t="str">
        <f t="shared" si="5"/>
        <v/>
      </c>
      <c r="R112" s="13"/>
      <c r="S112" s="13"/>
      <c r="T112" s="13" t="str">
        <f t="shared" si="8"/>
        <v>Invoice Made</v>
      </c>
      <c r="U112" s="13" t="b">
        <f t="shared" si="9"/>
        <v>1</v>
      </c>
      <c r="V112" s="13"/>
      <c r="W112" s="13"/>
      <c r="X112" s="13"/>
      <c r="Y112" s="13"/>
      <c r="Z112" s="13"/>
      <c r="AA112" s="13" t="str">
        <f t="shared" si="7"/>
        <v>DHT Target22</v>
      </c>
      <c r="AB112" s="13"/>
      <c r="AC112" s="13"/>
      <c r="AD112" s="13"/>
      <c r="AE112" s="13">
        <f>IF(TRIM(AA112=""),0,IF(ISNA(VLOOKUP(AA112,Tracker!$AB$2:$AB$3981,1,FALSE)),0,1))</f>
        <v>1</v>
      </c>
      <c r="AF112" s="13"/>
    </row>
    <row r="113" spans="1:32" ht="13.5">
      <c r="A113" s="246">
        <v>2457</v>
      </c>
      <c r="B113" s="271" t="s">
        <v>796</v>
      </c>
      <c r="C113" s="957" t="s">
        <v>57</v>
      </c>
      <c r="D113" s="874" t="s">
        <v>1489</v>
      </c>
      <c r="E113" s="172" t="s">
        <v>1490</v>
      </c>
      <c r="F113" s="234" t="s">
        <v>1491</v>
      </c>
      <c r="G113" s="236">
        <v>42436</v>
      </c>
      <c r="H113" s="874" t="s">
        <v>66</v>
      </c>
      <c r="I113" s="272">
        <v>42456</v>
      </c>
      <c r="J113" s="238"/>
      <c r="K113" s="711"/>
      <c r="L113" s="1023" t="s">
        <v>590</v>
      </c>
      <c r="M113" s="13" t="str">
        <f t="shared" si="6"/>
        <v>Invoice Made</v>
      </c>
      <c r="N113" s="13"/>
      <c r="O113" s="13"/>
      <c r="P113" s="13" t="str">
        <f>IF(L113="Navig8",IF(ISNA(VLOOKUP(UPPER(B113),LiangHuishan!$A$1:$B$251,3,FALSE)),"Pool Not in Records",VLOOKUP(UPPER(B113),$A$1:$B$251,3,FALSE)),"")</f>
        <v/>
      </c>
      <c r="Q113" s="13">
        <f t="shared" si="5"/>
        <v>0</v>
      </c>
      <c r="R113" s="13"/>
      <c r="S113" s="13"/>
      <c r="T113" s="13" t="str">
        <f t="shared" si="8"/>
        <v>Invoice Made</v>
      </c>
      <c r="U113" s="13" t="b">
        <f t="shared" si="9"/>
        <v>1</v>
      </c>
      <c r="V113" s="13"/>
      <c r="W113" s="13"/>
      <c r="X113" s="13"/>
      <c r="Y113" s="13"/>
      <c r="Z113" s="13"/>
      <c r="AA113" s="13" t="str">
        <f t="shared" si="7"/>
        <v>Kerala18</v>
      </c>
      <c r="AB113" s="13"/>
      <c r="AC113" s="13"/>
      <c r="AD113" s="13"/>
      <c r="AE113" s="13">
        <f>IF(TRIM(AA113=""),0,IF(ISNA(VLOOKUP(AA113,Tracker!$AB$2:$AB$3981,1,FALSE)),0,1))</f>
        <v>1</v>
      </c>
      <c r="AF113" s="13"/>
    </row>
    <row r="114" spans="1:32" ht="13.5">
      <c r="A114" s="246">
        <v>2458</v>
      </c>
      <c r="B114" s="271" t="s">
        <v>1807</v>
      </c>
      <c r="C114" s="957" t="s">
        <v>166</v>
      </c>
      <c r="D114" s="874" t="s">
        <v>788</v>
      </c>
      <c r="E114" s="172" t="s">
        <v>491</v>
      </c>
      <c r="F114" s="234" t="s">
        <v>20</v>
      </c>
      <c r="G114" s="236">
        <v>42438</v>
      </c>
      <c r="H114" s="874" t="s">
        <v>1492</v>
      </c>
      <c r="I114" s="272">
        <v>42445</v>
      </c>
      <c r="J114" s="238"/>
      <c r="K114" s="711" t="s">
        <v>28</v>
      </c>
      <c r="L114" s="1023" t="s">
        <v>28</v>
      </c>
      <c r="M114" s="13" t="str">
        <f t="shared" si="6"/>
        <v>Invoice Made</v>
      </c>
      <c r="N114" s="13"/>
      <c r="O114" s="13"/>
      <c r="P114" s="13" t="str">
        <f>IF(L114="Navig8",IF(ISNA(VLOOKUP(UPPER(B114),LiangHuishan!$A$1:$B$251,3,FALSE)),"Pool Not in Records",VLOOKUP(UPPER(B114),$A$1:$B$251,3,FALSE)),"")</f>
        <v>Pool Not in Records</v>
      </c>
      <c r="Q114" s="13" t="str">
        <f t="shared" si="5"/>
        <v/>
      </c>
      <c r="R114" s="13"/>
      <c r="S114" s="13"/>
      <c r="T114" s="13" t="str">
        <f t="shared" si="8"/>
        <v>Invoice Made</v>
      </c>
      <c r="U114" s="13" t="b">
        <f t="shared" si="9"/>
        <v>1</v>
      </c>
      <c r="V114" s="13"/>
      <c r="W114" s="13"/>
      <c r="X114" s="13"/>
      <c r="Y114" s="13"/>
      <c r="Z114" s="13"/>
      <c r="AA114" s="13" t="str">
        <f t="shared" si="7"/>
        <v>Navig8 Stealth S.V.16</v>
      </c>
      <c r="AB114" s="13"/>
      <c r="AC114" s="13"/>
      <c r="AD114" s="13"/>
      <c r="AE114" s="13">
        <f>IF(TRIM(AA114=""),0,IF(ISNA(VLOOKUP(AA114,Tracker!$AB$2:$AB$3981,1,FALSE)),0,1))</f>
        <v>1</v>
      </c>
      <c r="AF114" s="13"/>
    </row>
    <row r="115" spans="1:32" ht="13.5">
      <c r="A115" s="246">
        <v>2459</v>
      </c>
      <c r="B115" s="271" t="s">
        <v>1493</v>
      </c>
      <c r="C115" s="957" t="s">
        <v>1494</v>
      </c>
      <c r="D115" s="874" t="s">
        <v>1495</v>
      </c>
      <c r="E115" s="172" t="s">
        <v>10567</v>
      </c>
      <c r="F115" s="234" t="s">
        <v>276</v>
      </c>
      <c r="G115" s="236">
        <v>42442</v>
      </c>
      <c r="H115" s="874" t="s">
        <v>767</v>
      </c>
      <c r="I115" s="272">
        <v>42464</v>
      </c>
      <c r="J115" s="238"/>
      <c r="K115" s="711"/>
      <c r="L115" s="1023" t="s">
        <v>290</v>
      </c>
      <c r="M115" s="13" t="str">
        <f t="shared" si="6"/>
        <v>Invoice Made</v>
      </c>
      <c r="N115" s="13"/>
      <c r="O115" s="13"/>
      <c r="P115" s="13" t="str">
        <f>IF(L115="Navig8",IF(ISNA(VLOOKUP(UPPER(B115),LiangHuishan!$A$1:$B$251,3,FALSE)),"Pool Not in Records",VLOOKUP(UPPER(B115),$A$1:$B$251,3,FALSE)),"")</f>
        <v/>
      </c>
      <c r="Q115" s="13" t="str">
        <f t="shared" si="5"/>
        <v/>
      </c>
      <c r="R115" s="13"/>
      <c r="S115" s="13"/>
      <c r="T115" s="13" t="str">
        <f t="shared" si="8"/>
        <v>Invoice Made</v>
      </c>
      <c r="U115" s="13" t="b">
        <f t="shared" si="9"/>
        <v>1</v>
      </c>
      <c r="V115" s="13"/>
      <c r="W115" s="13"/>
      <c r="X115" s="13"/>
      <c r="Y115" s="13"/>
      <c r="Z115" s="13"/>
      <c r="AA115" s="13" t="str">
        <f t="shared" si="7"/>
        <v>British Merlin16004</v>
      </c>
      <c r="AB115" s="13"/>
      <c r="AC115" s="13"/>
      <c r="AD115" s="13"/>
      <c r="AE115" s="13">
        <f>IF(TRIM(AA115=""),0,IF(ISNA(VLOOKUP(AA115,Tracker!$AB$2:$AB$3981,1,FALSE)),0,1))</f>
        <v>1</v>
      </c>
      <c r="AF115" s="13"/>
    </row>
    <row r="116" spans="1:32" ht="13.5">
      <c r="A116" s="246">
        <v>2460</v>
      </c>
      <c r="B116" s="271" t="s">
        <v>1496</v>
      </c>
      <c r="C116" s="957" t="s">
        <v>1497</v>
      </c>
      <c r="D116" s="874" t="s">
        <v>1498</v>
      </c>
      <c r="E116" s="172" t="s">
        <v>1449</v>
      </c>
      <c r="F116" s="234" t="s">
        <v>1499</v>
      </c>
      <c r="G116" s="236">
        <v>42442</v>
      </c>
      <c r="H116" s="874" t="s">
        <v>1500</v>
      </c>
      <c r="I116" s="272">
        <v>42452</v>
      </c>
      <c r="J116" s="238"/>
      <c r="K116" s="711"/>
      <c r="L116" s="1023" t="s">
        <v>290</v>
      </c>
      <c r="M116" s="13" t="str">
        <f t="shared" si="6"/>
        <v>Invoice Made</v>
      </c>
      <c r="N116" s="13"/>
      <c r="O116" s="13"/>
      <c r="P116" s="13" t="str">
        <f>IF(L116="Navig8",IF(ISNA(VLOOKUP(UPPER(B116),LiangHuishan!$A$1:$B$251,3,FALSE)),"Pool Not in Records",VLOOKUP(UPPER(B116),$A$1:$B$251,3,FALSE)),"")</f>
        <v/>
      </c>
      <c r="Q116" s="13" t="str">
        <f t="shared" si="5"/>
        <v/>
      </c>
      <c r="R116" s="13"/>
      <c r="S116" s="13"/>
      <c r="T116" s="13" t="str">
        <f t="shared" si="8"/>
        <v>Invoice Made</v>
      </c>
      <c r="U116" s="13" t="b">
        <f t="shared" si="9"/>
        <v>1</v>
      </c>
      <c r="V116" s="13"/>
      <c r="W116" s="13"/>
      <c r="X116" s="13"/>
      <c r="Y116" s="13"/>
      <c r="Z116" s="13"/>
      <c r="AA116" s="13" t="str">
        <f t="shared" si="7"/>
        <v>British Emissary16002</v>
      </c>
      <c r="AB116" s="13"/>
      <c r="AC116" s="13"/>
      <c r="AD116" s="13"/>
      <c r="AE116" s="13">
        <f>IF(TRIM(AA116=""),0,IF(ISNA(VLOOKUP(AA116,Tracker!$AB$2:$AB$3981,1,FALSE)),0,1))</f>
        <v>1</v>
      </c>
      <c r="AF116" s="13"/>
    </row>
    <row r="117" spans="1:32" ht="13.5">
      <c r="A117" s="246">
        <v>2461</v>
      </c>
      <c r="B117" s="271" t="s">
        <v>818</v>
      </c>
      <c r="C117" s="957" t="s">
        <v>1877</v>
      </c>
      <c r="D117" s="874" t="s">
        <v>664</v>
      </c>
      <c r="E117" s="172" t="s">
        <v>1501</v>
      </c>
      <c r="F117" s="234" t="s">
        <v>164</v>
      </c>
      <c r="G117" s="236">
        <v>42446</v>
      </c>
      <c r="H117" s="874" t="s">
        <v>173</v>
      </c>
      <c r="I117" s="272">
        <v>42457</v>
      </c>
      <c r="J117" s="238"/>
      <c r="K117" s="711" t="s">
        <v>411</v>
      </c>
      <c r="L117" s="1023" t="s">
        <v>43</v>
      </c>
      <c r="M117" s="13" t="str">
        <f t="shared" si="6"/>
        <v>Invoice Made</v>
      </c>
      <c r="N117" s="13"/>
      <c r="O117" s="13"/>
      <c r="P117" s="13" t="str">
        <f>IF(L117="Navig8",IF(ISNA(VLOOKUP(UPPER(B117),LiangHuishan!$A$1:$B$251,3,FALSE)),"Pool Not in Records",VLOOKUP(UPPER(B117),$A$1:$B$251,3,FALSE)),"")</f>
        <v/>
      </c>
      <c r="Q117" s="13" t="str">
        <f t="shared" si="5"/>
        <v/>
      </c>
      <c r="R117" s="13"/>
      <c r="S117" s="13"/>
      <c r="T117" s="13" t="str">
        <f t="shared" si="8"/>
        <v>Invoice Made</v>
      </c>
      <c r="U117" s="13" t="b">
        <f t="shared" si="9"/>
        <v>1</v>
      </c>
      <c r="V117" s="13"/>
      <c r="W117" s="13"/>
      <c r="X117" s="13"/>
      <c r="Y117" s="13"/>
      <c r="Z117" s="13"/>
      <c r="AA117" s="13" t="str">
        <f t="shared" si="7"/>
        <v>Songa Coral03-16</v>
      </c>
      <c r="AB117" s="13"/>
      <c r="AC117" s="13"/>
      <c r="AD117" s="13"/>
      <c r="AE117" s="13">
        <f>IF(TRIM(AA117=""),0,IF(ISNA(VLOOKUP(AA117,Tracker!$AB$2:$AB$3981,1,FALSE)),0,1))</f>
        <v>1</v>
      </c>
      <c r="AF117" s="13"/>
    </row>
    <row r="118" spans="1:32" ht="13.5">
      <c r="A118" s="246">
        <v>2462</v>
      </c>
      <c r="B118" s="271" t="s">
        <v>531</v>
      </c>
      <c r="C118" s="957" t="s">
        <v>193</v>
      </c>
      <c r="D118" s="874" t="s">
        <v>63</v>
      </c>
      <c r="E118" s="172" t="s">
        <v>140</v>
      </c>
      <c r="F118" s="234" t="s">
        <v>761</v>
      </c>
      <c r="G118" s="236">
        <v>42445</v>
      </c>
      <c r="H118" s="874" t="s">
        <v>1970</v>
      </c>
      <c r="I118" s="272">
        <v>42494</v>
      </c>
      <c r="J118" s="238"/>
      <c r="K118" s="711"/>
      <c r="L118" s="1023" t="s">
        <v>60</v>
      </c>
      <c r="M118" s="13" t="str">
        <f t="shared" si="6"/>
        <v>Invoice Made</v>
      </c>
      <c r="N118" s="13"/>
      <c r="O118" s="13"/>
      <c r="P118" s="13" t="str">
        <f>IF(L118="Navig8",IF(ISNA(VLOOKUP(UPPER(B118),LiangHuishan!$A$1:$B$251,3,FALSE)),"Pool Not in Records",VLOOKUP(UPPER(B118),$A$1:$B$251,3,FALSE)),"")</f>
        <v/>
      </c>
      <c r="Q118" s="13" t="str">
        <f t="shared" si="5"/>
        <v/>
      </c>
      <c r="R118" s="13"/>
      <c r="S118" s="13"/>
      <c r="T118" s="13" t="str">
        <f t="shared" si="8"/>
        <v>Invoice Made</v>
      </c>
      <c r="U118" s="13" t="b">
        <f t="shared" si="9"/>
        <v>1</v>
      </c>
      <c r="V118" s="13"/>
      <c r="W118" s="13"/>
      <c r="X118" s="13"/>
      <c r="Y118" s="13"/>
      <c r="Z118" s="13"/>
      <c r="AA118" s="13" t="str">
        <f t="shared" si="7"/>
        <v>Stavanger Blossom28</v>
      </c>
      <c r="AB118" s="13"/>
      <c r="AC118" s="13"/>
      <c r="AD118" s="13"/>
      <c r="AE118" s="13">
        <f>IF(TRIM(AA118=""),0,IF(ISNA(VLOOKUP(AA118,Tracker!$AB$2:$AB$3981,1,FALSE)),0,1))</f>
        <v>1</v>
      </c>
      <c r="AF118" s="13"/>
    </row>
    <row r="119" spans="1:32" ht="13.5">
      <c r="A119" s="246">
        <v>2463</v>
      </c>
      <c r="B119" s="271" t="s">
        <v>636</v>
      </c>
      <c r="C119" s="957" t="s">
        <v>1502</v>
      </c>
      <c r="D119" s="874" t="s">
        <v>685</v>
      </c>
      <c r="E119" s="172" t="s">
        <v>756</v>
      </c>
      <c r="F119" s="234" t="s">
        <v>1503</v>
      </c>
      <c r="G119" s="236">
        <v>42447</v>
      </c>
      <c r="H119" s="874" t="s">
        <v>24</v>
      </c>
      <c r="I119" s="272">
        <v>42464</v>
      </c>
      <c r="J119" s="238"/>
      <c r="K119" s="711"/>
      <c r="L119" s="1023" t="s">
        <v>663</v>
      </c>
      <c r="M119" s="13" t="str">
        <f t="shared" si="6"/>
        <v>Invoice Made</v>
      </c>
      <c r="N119" s="13"/>
      <c r="O119" s="13"/>
      <c r="P119" s="13" t="str">
        <f>IF(L119="Navig8",IF(ISNA(VLOOKUP(UPPER(B119),LiangHuishan!$A$1:$B$251,3,FALSE)),"Pool Not in Records",VLOOKUP(UPPER(B119),$A$1:$B$251,3,FALSE)),"")</f>
        <v/>
      </c>
      <c r="Q119" s="13" t="str">
        <f t="shared" si="5"/>
        <v/>
      </c>
      <c r="R119" s="13"/>
      <c r="S119" s="13"/>
      <c r="T119" s="13" t="str">
        <f t="shared" si="8"/>
        <v>Invoice Made</v>
      </c>
      <c r="U119" s="13" t="b">
        <f t="shared" si="9"/>
        <v>1</v>
      </c>
      <c r="V119" s="13"/>
      <c r="W119" s="13"/>
      <c r="X119" s="13"/>
      <c r="Y119" s="13"/>
      <c r="Z119" s="13"/>
      <c r="AA119" s="13" t="str">
        <f t="shared" si="7"/>
        <v>Sonangol Huila201602</v>
      </c>
      <c r="AB119" s="13"/>
      <c r="AC119" s="13"/>
      <c r="AD119" s="13"/>
      <c r="AE119" s="13">
        <f>IF(TRIM(AA119=""),0,IF(ISNA(VLOOKUP(AA119,Tracker!$AB$2:$AB$3981,1,FALSE)),0,1))</f>
        <v>1</v>
      </c>
      <c r="AF119" s="13"/>
    </row>
    <row r="120" spans="1:32" ht="13.5">
      <c r="A120" s="246">
        <v>2464</v>
      </c>
      <c r="B120" s="271" t="s">
        <v>1504</v>
      </c>
      <c r="C120" s="957" t="s">
        <v>1505</v>
      </c>
      <c r="D120" s="874" t="s">
        <v>30</v>
      </c>
      <c r="E120" s="172" t="s">
        <v>10568</v>
      </c>
      <c r="F120" s="234" t="s">
        <v>1506</v>
      </c>
      <c r="G120" s="236">
        <v>42414</v>
      </c>
      <c r="H120" s="874" t="s">
        <v>1913</v>
      </c>
      <c r="I120" s="272">
        <v>42493</v>
      </c>
      <c r="J120" s="238"/>
      <c r="K120" s="711" t="s">
        <v>411</v>
      </c>
      <c r="L120" s="1023" t="s">
        <v>28</v>
      </c>
      <c r="M120" s="13" t="str">
        <f t="shared" si="6"/>
        <v>Invoice Made</v>
      </c>
      <c r="N120" s="13"/>
      <c r="O120" s="13"/>
      <c r="P120" s="13" t="e">
        <f>IF(L120="Navig8",IF(ISNA(VLOOKUP(UPPER(B120),LiangHuishan!$A$1:$B$251,3,FALSE)),"Pool Not in Records",VLOOKUP(UPPER(B120),$A$1:$B$251,3,FALSE)),"")</f>
        <v>#N/A</v>
      </c>
      <c r="Q120" s="13" t="str">
        <f t="shared" si="5"/>
        <v/>
      </c>
      <c r="R120" s="13"/>
      <c r="S120" s="13"/>
      <c r="T120" s="13" t="str">
        <f t="shared" si="8"/>
        <v>Invoice Made</v>
      </c>
      <c r="U120" s="13" t="b">
        <f t="shared" si="9"/>
        <v>1</v>
      </c>
      <c r="V120" s="13"/>
      <c r="W120" s="13"/>
      <c r="X120" s="13"/>
      <c r="Y120" s="13"/>
      <c r="Z120" s="13"/>
      <c r="AA120" s="13" t="str">
        <f t="shared" si="7"/>
        <v>Gener8 George T01_2016</v>
      </c>
      <c r="AB120" s="13"/>
      <c r="AC120" s="13"/>
      <c r="AD120" s="13"/>
      <c r="AE120" s="13">
        <f>IF(TRIM(AA120=""),0,IF(ISNA(VLOOKUP(AA120,Tracker!$AB$2:$AB$3981,1,FALSE)),0,1))</f>
        <v>1</v>
      </c>
      <c r="AF120" s="13"/>
    </row>
    <row r="121" spans="1:32" ht="13.5">
      <c r="A121" s="246">
        <v>2465</v>
      </c>
      <c r="B121" s="271" t="s">
        <v>490</v>
      </c>
      <c r="C121" s="957" t="s">
        <v>84</v>
      </c>
      <c r="D121" s="874" t="s">
        <v>1454</v>
      </c>
      <c r="E121" s="172" t="s">
        <v>152</v>
      </c>
      <c r="F121" s="234" t="s">
        <v>259</v>
      </c>
      <c r="G121" s="236">
        <v>42446</v>
      </c>
      <c r="H121" s="874" t="s">
        <v>1508</v>
      </c>
      <c r="I121" s="272">
        <v>42456</v>
      </c>
      <c r="J121" s="238"/>
      <c r="K121" s="711" t="s">
        <v>28</v>
      </c>
      <c r="L121" s="1023" t="s">
        <v>28</v>
      </c>
      <c r="M121" s="13" t="str">
        <f t="shared" si="6"/>
        <v>Invoice Made</v>
      </c>
      <c r="N121" s="13"/>
      <c r="O121" s="13"/>
      <c r="P121" s="13" t="e">
        <f>IF(L121="Navig8",IF(ISNA(VLOOKUP(UPPER(B121),LiangHuishan!$A$1:$B$251,3,FALSE)),"Pool Not in Records",VLOOKUP(UPPER(B121),$A$1:$B$251,3,FALSE)),"")</f>
        <v>#N/A</v>
      </c>
      <c r="Q121" s="13" t="str">
        <f t="shared" si="5"/>
        <v/>
      </c>
      <c r="R121" s="13"/>
      <c r="S121" s="13"/>
      <c r="T121" s="13" t="str">
        <f t="shared" si="8"/>
        <v>Invoice Made</v>
      </c>
      <c r="U121" s="13" t="b">
        <f t="shared" si="9"/>
        <v>1</v>
      </c>
      <c r="V121" s="13"/>
      <c r="W121" s="13"/>
      <c r="X121" s="13"/>
      <c r="Y121" s="13"/>
      <c r="Z121" s="13"/>
      <c r="AA121" s="13" t="str">
        <f t="shared" si="7"/>
        <v>Nave Cielo47</v>
      </c>
      <c r="AB121" s="13"/>
      <c r="AC121" s="13"/>
      <c r="AD121" s="13"/>
      <c r="AE121" s="13">
        <f>IF(TRIM(AA121=""),0,IF(ISNA(VLOOKUP(AA121,Tracker!$AB$2:$AB$3981,1,FALSE)),0,1))</f>
        <v>1</v>
      </c>
      <c r="AF121" s="13"/>
    </row>
    <row r="122" spans="1:32" ht="13.5">
      <c r="A122" s="246">
        <v>2466</v>
      </c>
      <c r="B122" s="271" t="s">
        <v>1509</v>
      </c>
      <c r="C122" s="957" t="s">
        <v>769</v>
      </c>
      <c r="D122" s="874" t="s">
        <v>808</v>
      </c>
      <c r="E122" s="172" t="s">
        <v>1510</v>
      </c>
      <c r="F122" s="234" t="s">
        <v>420</v>
      </c>
      <c r="G122" s="236">
        <v>42450</v>
      </c>
      <c r="H122" s="874" t="s">
        <v>438</v>
      </c>
      <c r="I122" s="272">
        <v>42474</v>
      </c>
      <c r="J122" s="238"/>
      <c r="K122" s="711" t="s">
        <v>28</v>
      </c>
      <c r="L122" s="1023" t="s">
        <v>28</v>
      </c>
      <c r="M122" s="13" t="str">
        <f t="shared" si="6"/>
        <v>Invoice Made</v>
      </c>
      <c r="N122" s="13"/>
      <c r="O122" s="13"/>
      <c r="P122" s="13" t="e">
        <f>IF(L122="Navig8",IF(ISNA(VLOOKUP(UPPER(B122),LiangHuishan!$A$1:$B$251,3,FALSE)),"Pool Not in Records",VLOOKUP(UPPER(B122),$A$1:$B$251,3,FALSE)),"")</f>
        <v>#N/A</v>
      </c>
      <c r="Q122" s="13" t="str">
        <f t="shared" ref="Q122:Q185" si="10">IF(L122="Ultranav",IF(K122="",0,1),"")</f>
        <v/>
      </c>
      <c r="R122" s="13"/>
      <c r="S122" s="13"/>
      <c r="T122" s="13" t="str">
        <f t="shared" si="8"/>
        <v>Invoice Made</v>
      </c>
      <c r="U122" s="13" t="b">
        <f t="shared" si="9"/>
        <v>1</v>
      </c>
      <c r="V122" s="13"/>
      <c r="W122" s="13"/>
      <c r="X122" s="13"/>
      <c r="Y122" s="13"/>
      <c r="Z122" s="13"/>
      <c r="AA122" s="13" t="str">
        <f t="shared" si="7"/>
        <v>AliaV01</v>
      </c>
      <c r="AB122" s="13"/>
      <c r="AC122" s="13"/>
      <c r="AD122" s="13"/>
      <c r="AE122" s="13">
        <f>IF(TRIM(AA122=""),0,IF(ISNA(VLOOKUP(AA122,Tracker!$AB$2:$AB$3981,1,FALSE)),0,1))</f>
        <v>1</v>
      </c>
      <c r="AF122" s="13"/>
    </row>
    <row r="123" spans="1:32" ht="13.5">
      <c r="A123" s="246">
        <v>2467</v>
      </c>
      <c r="B123" s="271" t="s">
        <v>80</v>
      </c>
      <c r="C123" s="957" t="s">
        <v>197</v>
      </c>
      <c r="D123" s="874" t="s">
        <v>1340</v>
      </c>
      <c r="E123" s="172" t="s">
        <v>388</v>
      </c>
      <c r="F123" s="234" t="s">
        <v>1461</v>
      </c>
      <c r="G123" s="236">
        <v>42449</v>
      </c>
      <c r="H123" s="874" t="s">
        <v>67</v>
      </c>
      <c r="I123" s="272">
        <v>42475</v>
      </c>
      <c r="J123" s="238"/>
      <c r="K123" s="711"/>
      <c r="L123" s="1023" t="s">
        <v>60</v>
      </c>
      <c r="M123" s="13" t="str">
        <f t="shared" si="6"/>
        <v>Invoice Made</v>
      </c>
      <c r="N123" s="13"/>
      <c r="O123" s="13"/>
      <c r="P123" s="13" t="str">
        <f>IF(L123="Navig8",IF(ISNA(VLOOKUP(UPPER(B123),LiangHuishan!$A$1:$B$251,3,FALSE)),"Pool Not in Records",VLOOKUP(UPPER(B123),$A$1:$B$251,3,FALSE)),"")</f>
        <v/>
      </c>
      <c r="Q123" s="13" t="str">
        <f t="shared" si="10"/>
        <v/>
      </c>
      <c r="R123" s="13"/>
      <c r="S123" s="13"/>
      <c r="T123" s="13" t="str">
        <f t="shared" si="8"/>
        <v>Invoice Made</v>
      </c>
      <c r="U123" s="13" t="b">
        <f t="shared" si="9"/>
        <v>1</v>
      </c>
      <c r="V123" s="13"/>
      <c r="W123" s="13"/>
      <c r="X123" s="13"/>
      <c r="Y123" s="13"/>
      <c r="Z123" s="13"/>
      <c r="AA123" s="13" t="str">
        <f t="shared" si="7"/>
        <v>Helga Spirit67</v>
      </c>
      <c r="AB123" s="13"/>
      <c r="AC123" s="13"/>
      <c r="AD123" s="13"/>
      <c r="AE123" s="13">
        <f>IF(TRIM(AA123=""),0,IF(ISNA(VLOOKUP(AA123,Tracker!$AB$2:$AB$3981,1,FALSE)),0,1))</f>
        <v>1</v>
      </c>
      <c r="AF123" s="13"/>
    </row>
    <row r="124" spans="1:32" ht="13.5">
      <c r="A124" s="246">
        <v>2468</v>
      </c>
      <c r="B124" s="271" t="s">
        <v>717</v>
      </c>
      <c r="C124" s="957" t="s">
        <v>172</v>
      </c>
      <c r="D124" s="874" t="s">
        <v>864</v>
      </c>
      <c r="E124" s="172" t="s">
        <v>1511</v>
      </c>
      <c r="F124" s="234" t="s">
        <v>24</v>
      </c>
      <c r="G124" s="236">
        <v>42448</v>
      </c>
      <c r="H124" s="874" t="s">
        <v>699</v>
      </c>
      <c r="I124" s="272">
        <v>42470</v>
      </c>
      <c r="J124" s="238"/>
      <c r="K124" s="711"/>
      <c r="L124" s="1023" t="s">
        <v>590</v>
      </c>
      <c r="M124" s="13" t="str">
        <f t="shared" si="6"/>
        <v>Invoice Made</v>
      </c>
      <c r="N124" s="13"/>
      <c r="O124" s="13"/>
      <c r="P124" s="13" t="str">
        <f>IF(L124="Navig8",IF(ISNA(VLOOKUP(UPPER(B124),LiangHuishan!$A$1:$B$251,3,FALSE)),"Pool Not in Records",VLOOKUP(UPPER(B124),$A$1:$B$251,3,FALSE)),"")</f>
        <v/>
      </c>
      <c r="Q124" s="13">
        <f t="shared" si="10"/>
        <v>0</v>
      </c>
      <c r="R124" s="13"/>
      <c r="S124" s="13"/>
      <c r="T124" s="13" t="str">
        <f t="shared" si="8"/>
        <v>Invoice Made</v>
      </c>
      <c r="U124" s="13" t="b">
        <f t="shared" si="9"/>
        <v>1</v>
      </c>
      <c r="V124" s="13"/>
      <c r="W124" s="13"/>
      <c r="X124" s="13"/>
      <c r="Y124" s="13"/>
      <c r="Z124" s="13"/>
      <c r="AA124" s="13" t="str">
        <f t="shared" si="7"/>
        <v>Overseas Pearlmar192</v>
      </c>
      <c r="AB124" s="13"/>
      <c r="AC124" s="13"/>
      <c r="AD124" s="13"/>
      <c r="AE124" s="13">
        <f>IF(TRIM(AA124=""),0,IF(ISNA(VLOOKUP(AA124,Tracker!$AB$2:$AB$3981,1,FALSE)),0,1))</f>
        <v>1</v>
      </c>
      <c r="AF124" s="13"/>
    </row>
    <row r="125" spans="1:32" ht="13.5">
      <c r="A125" s="246">
        <v>2469</v>
      </c>
      <c r="B125" s="271" t="s">
        <v>1328</v>
      </c>
      <c r="C125" s="957" t="s">
        <v>340</v>
      </c>
      <c r="D125" s="874" t="s">
        <v>1304</v>
      </c>
      <c r="E125" s="172"/>
      <c r="F125" s="234"/>
      <c r="G125" s="236"/>
      <c r="H125" s="874" t="s">
        <v>460</v>
      </c>
      <c r="I125" s="272">
        <v>42499</v>
      </c>
      <c r="J125" s="238"/>
      <c r="K125" s="711"/>
      <c r="L125" s="1023" t="s">
        <v>590</v>
      </c>
      <c r="M125" s="13" t="str">
        <f t="shared" si="6"/>
        <v>Invoice Made</v>
      </c>
      <c r="N125" s="13"/>
      <c r="O125" s="13"/>
      <c r="P125" s="13" t="str">
        <f>IF(L125="Navig8",IF(ISNA(VLOOKUP(UPPER(B125),LiangHuishan!$A$1:$B$251,3,FALSE)),"Pool Not in Records",VLOOKUP(UPPER(B125),$A$1:$B$251,3,FALSE)),"")</f>
        <v/>
      </c>
      <c r="Q125" s="13">
        <f t="shared" si="10"/>
        <v>0</v>
      </c>
      <c r="R125" s="13"/>
      <c r="S125" s="13"/>
      <c r="T125" s="13" t="str">
        <f t="shared" si="8"/>
        <v>Invoice Made</v>
      </c>
      <c r="U125" s="13" t="b">
        <f t="shared" si="9"/>
        <v>1</v>
      </c>
      <c r="V125" s="13"/>
      <c r="W125" s="13"/>
      <c r="X125" s="13"/>
      <c r="Y125" s="13"/>
      <c r="Z125" s="13"/>
      <c r="AA125" s="13" t="str">
        <f t="shared" si="7"/>
        <v>Overseas Goldmar126</v>
      </c>
      <c r="AB125" s="13"/>
      <c r="AC125" s="13"/>
      <c r="AD125" s="13"/>
      <c r="AE125" s="13">
        <f>IF(TRIM(AA125=""),0,IF(ISNA(VLOOKUP(AA125,Tracker!$AB$2:$AB$3981,1,FALSE)),0,1))</f>
        <v>1</v>
      </c>
      <c r="AF125" s="13"/>
    </row>
    <row r="126" spans="1:32" ht="13.5">
      <c r="A126" s="246">
        <v>2470</v>
      </c>
      <c r="B126" s="271" t="s">
        <v>464</v>
      </c>
      <c r="C126" s="957" t="s">
        <v>1376</v>
      </c>
      <c r="D126" s="874" t="s">
        <v>1415</v>
      </c>
      <c r="E126" s="172" t="s">
        <v>204</v>
      </c>
      <c r="F126" s="234" t="s">
        <v>690</v>
      </c>
      <c r="G126" s="236">
        <v>42450.5</v>
      </c>
      <c r="H126" s="874" t="s">
        <v>1872</v>
      </c>
      <c r="I126" s="272">
        <v>42465</v>
      </c>
      <c r="J126" s="238"/>
      <c r="K126" s="711"/>
      <c r="L126" s="1023" t="s">
        <v>663</v>
      </c>
      <c r="M126" s="13" t="str">
        <f t="shared" si="6"/>
        <v>Invoice Made</v>
      </c>
      <c r="N126" s="13"/>
      <c r="O126" s="13"/>
      <c r="P126" s="13" t="str">
        <f>IF(L126="Navig8",IF(ISNA(VLOOKUP(UPPER(B126),LiangHuishan!$A$1:$B$251,3,FALSE)),"Pool Not in Records",VLOOKUP(UPPER(B126),$A$1:$B$251,3,FALSE)),"")</f>
        <v/>
      </c>
      <c r="Q126" s="13" t="str">
        <f t="shared" si="10"/>
        <v/>
      </c>
      <c r="R126" s="13"/>
      <c r="S126" s="13"/>
      <c r="T126" s="13" t="str">
        <f t="shared" si="8"/>
        <v>Invoice Made</v>
      </c>
      <c r="U126" s="13" t="b">
        <f t="shared" si="9"/>
        <v>1</v>
      </c>
      <c r="V126" s="13"/>
      <c r="W126" s="13"/>
      <c r="X126" s="13"/>
      <c r="Y126" s="13"/>
      <c r="Z126" s="13"/>
      <c r="AA126" s="13" t="str">
        <f t="shared" si="7"/>
        <v>Stena Penguin201601</v>
      </c>
      <c r="AB126" s="13"/>
      <c r="AC126" s="13"/>
      <c r="AD126" s="13"/>
      <c r="AE126" s="13">
        <f>IF(TRIM(AA126=""),0,IF(ISNA(VLOOKUP(AA126,Tracker!$AB$2:$AB$3981,1,FALSE)),0,1))</f>
        <v>1</v>
      </c>
      <c r="AF126" s="13"/>
    </row>
    <row r="127" spans="1:32" ht="13.5">
      <c r="A127" s="246">
        <v>2471</v>
      </c>
      <c r="B127" s="271" t="s">
        <v>748</v>
      </c>
      <c r="C127" s="957" t="s">
        <v>1512</v>
      </c>
      <c r="D127" s="874" t="s">
        <v>817</v>
      </c>
      <c r="E127" s="172" t="s">
        <v>775</v>
      </c>
      <c r="F127" s="234" t="s">
        <v>785</v>
      </c>
      <c r="G127" s="236">
        <v>42447</v>
      </c>
      <c r="H127" s="874" t="s">
        <v>241</v>
      </c>
      <c r="I127" s="272">
        <v>42505</v>
      </c>
      <c r="J127" s="238"/>
      <c r="K127" s="711"/>
      <c r="L127" s="1023" t="s">
        <v>663</v>
      </c>
      <c r="M127" s="13" t="str">
        <f t="shared" si="6"/>
        <v>Invoice Made</v>
      </c>
      <c r="N127" s="13"/>
      <c r="O127" s="13"/>
      <c r="P127" s="13" t="str">
        <f>IF(L127="Navig8",IF(ISNA(VLOOKUP(UPPER(B127),LiangHuishan!$A$1:$B$251,3,FALSE)),"Pool Not in Records",VLOOKUP(UPPER(B127),$A$1:$B$251,3,FALSE)),"")</f>
        <v/>
      </c>
      <c r="Q127" s="13" t="str">
        <f t="shared" si="10"/>
        <v/>
      </c>
      <c r="R127" s="13"/>
      <c r="S127" s="13"/>
      <c r="T127" s="13" t="str">
        <f t="shared" si="8"/>
        <v>Invoice Made</v>
      </c>
      <c r="U127" s="13" t="b">
        <f t="shared" si="9"/>
        <v>1</v>
      </c>
      <c r="V127" s="13"/>
      <c r="W127" s="13"/>
      <c r="X127" s="13"/>
      <c r="Y127" s="13"/>
      <c r="Z127" s="13"/>
      <c r="AA127" s="13" t="str">
        <f t="shared" si="7"/>
        <v>Sonangol Namibe201603</v>
      </c>
      <c r="AB127" s="13"/>
      <c r="AC127" s="13"/>
      <c r="AD127" s="13"/>
      <c r="AE127" s="13">
        <f>IF(TRIM(AA127=""),0,IF(ISNA(VLOOKUP(AA127,Tracker!$AB$2:$AB$3981,1,FALSE)),0,1))</f>
        <v>1</v>
      </c>
      <c r="AF127" s="13"/>
    </row>
    <row r="128" spans="1:32" ht="13.5">
      <c r="A128" s="246">
        <v>2472</v>
      </c>
      <c r="B128" s="271" t="s">
        <v>628</v>
      </c>
      <c r="C128" s="957" t="s">
        <v>1502</v>
      </c>
      <c r="D128" s="874" t="s">
        <v>579</v>
      </c>
      <c r="E128" s="172"/>
      <c r="F128" s="234"/>
      <c r="G128" s="236"/>
      <c r="H128" s="874" t="s">
        <v>420</v>
      </c>
      <c r="I128" s="272">
        <v>42501</v>
      </c>
      <c r="J128" s="238"/>
      <c r="K128" s="711"/>
      <c r="L128" s="1023" t="s">
        <v>663</v>
      </c>
      <c r="M128" s="13" t="str">
        <f t="shared" si="6"/>
        <v>Invoice Made</v>
      </c>
      <c r="N128" s="13"/>
      <c r="O128" s="13"/>
      <c r="P128" s="13" t="str">
        <f>IF(L128="Navig8",IF(ISNA(VLOOKUP(UPPER(B128),LiangHuishan!$A$1:$B$251,3,FALSE)),"Pool Not in Records",VLOOKUP(UPPER(B128),$A$1:$B$251,3,FALSE)),"")</f>
        <v/>
      </c>
      <c r="Q128" s="13" t="str">
        <f t="shared" si="10"/>
        <v/>
      </c>
      <c r="R128" s="13"/>
      <c r="S128" s="13"/>
      <c r="T128" s="13" t="str">
        <f t="shared" si="8"/>
        <v>Invoice Made</v>
      </c>
      <c r="U128" s="13" t="b">
        <f t="shared" si="9"/>
        <v>1</v>
      </c>
      <c r="V128" s="13"/>
      <c r="W128" s="13"/>
      <c r="X128" s="13"/>
      <c r="Y128" s="13"/>
      <c r="Z128" s="13"/>
      <c r="AA128" s="13" t="str">
        <f t="shared" si="7"/>
        <v>Stena President201602</v>
      </c>
      <c r="AB128" s="13"/>
      <c r="AC128" s="13"/>
      <c r="AD128" s="13"/>
      <c r="AE128" s="13">
        <f>IF(TRIM(AA128=""),0,IF(ISNA(VLOOKUP(AA128,Tracker!$AB$2:$AB$3981,1,FALSE)),0,1))</f>
        <v>1</v>
      </c>
      <c r="AF128" s="13"/>
    </row>
    <row r="129" spans="1:32" ht="13.5">
      <c r="A129" s="246">
        <v>2473</v>
      </c>
      <c r="B129" s="271" t="s">
        <v>1513</v>
      </c>
      <c r="C129" s="957" t="s">
        <v>213</v>
      </c>
      <c r="D129" s="874" t="s">
        <v>763</v>
      </c>
      <c r="E129" s="172" t="s">
        <v>121</v>
      </c>
      <c r="F129" s="234" t="s">
        <v>1343</v>
      </c>
      <c r="G129" s="236">
        <v>42451</v>
      </c>
      <c r="H129" s="874" t="s">
        <v>365</v>
      </c>
      <c r="I129" s="272">
        <v>42483</v>
      </c>
      <c r="J129" s="238"/>
      <c r="K129" s="711" t="s">
        <v>665</v>
      </c>
      <c r="L129" s="1023" t="s">
        <v>43</v>
      </c>
      <c r="M129" s="13" t="str">
        <f t="shared" si="6"/>
        <v>Invoice Made</v>
      </c>
      <c r="N129" s="13"/>
      <c r="O129" s="13"/>
      <c r="P129" s="13" t="str">
        <f>IF(L129="Navig8",IF(ISNA(VLOOKUP(UPPER(B129),LiangHuishan!$A$1:$B$251,3,FALSE)),"Pool Not in Records",VLOOKUP(UPPER(B129),$A$1:$B$251,3,FALSE)),"")</f>
        <v/>
      </c>
      <c r="Q129" s="13" t="str">
        <f t="shared" si="10"/>
        <v/>
      </c>
      <c r="R129" s="13"/>
      <c r="S129" s="13"/>
      <c r="T129" s="13" t="str">
        <f t="shared" si="8"/>
        <v>Invoice Made</v>
      </c>
      <c r="U129" s="13" t="b">
        <f t="shared" si="9"/>
        <v>1</v>
      </c>
      <c r="V129" s="13"/>
      <c r="W129" s="13"/>
      <c r="X129" s="13"/>
      <c r="Y129" s="13"/>
      <c r="Z129" s="13"/>
      <c r="AA129" s="13" t="str">
        <f t="shared" si="7"/>
        <v>Kara Sea69</v>
      </c>
      <c r="AB129" s="13"/>
      <c r="AC129" s="13"/>
      <c r="AD129" s="13"/>
      <c r="AE129" s="13">
        <f>IF(TRIM(AA129=""),0,IF(ISNA(VLOOKUP(AA129,Tracker!$AB$2:$AB$3981,1,FALSE)),0,1))</f>
        <v>1</v>
      </c>
      <c r="AF129" s="13"/>
    </row>
    <row r="130" spans="1:32" ht="13.5">
      <c r="A130" s="246">
        <v>2474</v>
      </c>
      <c r="B130" s="271" t="s">
        <v>497</v>
      </c>
      <c r="C130" s="957" t="s">
        <v>407</v>
      </c>
      <c r="D130" s="874" t="s">
        <v>47</v>
      </c>
      <c r="E130" s="172" t="s">
        <v>152</v>
      </c>
      <c r="F130" s="234" t="s">
        <v>1514</v>
      </c>
      <c r="G130" s="236">
        <v>42453</v>
      </c>
      <c r="H130" s="874" t="s">
        <v>20</v>
      </c>
      <c r="I130" s="272">
        <v>42496</v>
      </c>
      <c r="J130" s="238"/>
      <c r="K130" s="711" t="s">
        <v>665</v>
      </c>
      <c r="L130" s="1023" t="s">
        <v>43</v>
      </c>
      <c r="M130" s="13" t="str">
        <f t="shared" si="6"/>
        <v>Invoice Made</v>
      </c>
      <c r="N130" s="13"/>
      <c r="O130" s="13"/>
      <c r="P130" s="13" t="str">
        <f>IF(L130="Navig8",IF(ISNA(VLOOKUP(UPPER(B130),LiangHuishan!$A$1:$B$251,3,FALSE)),"Pool Not in Records",VLOOKUP(UPPER(B130),$A$1:$B$251,3,FALSE)),"")</f>
        <v/>
      </c>
      <c r="Q130" s="13" t="str">
        <f t="shared" si="10"/>
        <v/>
      </c>
      <c r="R130" s="13"/>
      <c r="S130" s="13"/>
      <c r="T130" s="13" t="str">
        <f t="shared" si="8"/>
        <v>Invoice Made</v>
      </c>
      <c r="U130" s="13" t="b">
        <f t="shared" si="9"/>
        <v>1</v>
      </c>
      <c r="V130" s="13"/>
      <c r="W130" s="13"/>
      <c r="X130" s="13"/>
      <c r="Y130" s="13"/>
      <c r="Z130" s="13"/>
      <c r="AA130" s="13" t="str">
        <f t="shared" si="7"/>
        <v>Alpine Liberty74</v>
      </c>
      <c r="AB130" s="13"/>
      <c r="AC130" s="13"/>
      <c r="AD130" s="13"/>
      <c r="AE130" s="13">
        <f>IF(TRIM(AA130=""),0,IF(ISNA(VLOOKUP(AA130,Tracker!$AB$2:$AB$3981,1,FALSE)),0,1))</f>
        <v>1</v>
      </c>
      <c r="AF130" s="13"/>
    </row>
    <row r="131" spans="1:32" ht="13.5">
      <c r="A131" s="246">
        <v>2476</v>
      </c>
      <c r="B131" s="271" t="s">
        <v>1515</v>
      </c>
      <c r="C131" s="957" t="s">
        <v>117</v>
      </c>
      <c r="D131" s="874" t="s">
        <v>521</v>
      </c>
      <c r="E131" s="172" t="s">
        <v>1516</v>
      </c>
      <c r="F131" s="234" t="s">
        <v>269</v>
      </c>
      <c r="G131" s="236">
        <v>42450</v>
      </c>
      <c r="H131" s="874" t="s">
        <v>87</v>
      </c>
      <c r="I131" s="272">
        <v>42474</v>
      </c>
      <c r="J131" s="238"/>
      <c r="K131" s="711" t="s">
        <v>411</v>
      </c>
      <c r="L131" s="1023" t="s">
        <v>28</v>
      </c>
      <c r="M131" s="13" t="str">
        <f t="shared" ref="M131:M194" si="11">IF(AND(NOT(TRIM(D131)="")),IF(AE131=1,"Invoice Made","Invoice Not Made"),"")</f>
        <v>Invoice Made</v>
      </c>
      <c r="N131" s="13"/>
      <c r="O131" s="13"/>
      <c r="P131" s="13" t="e">
        <f>IF(L131="Navig8",IF(ISNA(VLOOKUP(UPPER(B131),LiangHuishan!$A$1:$B$251,3,FALSE)),"Pool Not in Records",VLOOKUP(UPPER(B131),$A$1:$B$251,3,FALSE)),"")</f>
        <v>#N/A</v>
      </c>
      <c r="Q131" s="13" t="str">
        <f t="shared" si="10"/>
        <v/>
      </c>
      <c r="R131" s="13"/>
      <c r="S131" s="13"/>
      <c r="T131" s="13" t="str">
        <f t="shared" si="8"/>
        <v>Invoice Made</v>
      </c>
      <c r="U131" s="13" t="b">
        <f t="shared" si="9"/>
        <v>1</v>
      </c>
      <c r="V131" s="13"/>
      <c r="W131" s="13"/>
      <c r="X131" s="13"/>
      <c r="Y131" s="13"/>
      <c r="Z131" s="13"/>
      <c r="AA131" s="13" t="str">
        <f t="shared" ref="AA131:AA194" si="12">IF(OR(TRIM(B131)="",TRIM(C131)=""),"Vessel-Voy No not given",CONCATENATE(TRIM(B131),TRIM(C131)))</f>
        <v>Sophie Schulte2</v>
      </c>
      <c r="AB131" s="13"/>
      <c r="AC131" s="13"/>
      <c r="AD131" s="13"/>
      <c r="AE131" s="13">
        <f>IF(TRIM(AA131=""),0,IF(ISNA(VLOOKUP(AA131,Tracker!$AB$2:$AB$3981,1,FALSE)),0,1))</f>
        <v>1</v>
      </c>
      <c r="AF131" s="13"/>
    </row>
    <row r="132" spans="1:32" ht="13.5">
      <c r="A132" s="246">
        <v>2477</v>
      </c>
      <c r="B132" s="271" t="s">
        <v>807</v>
      </c>
      <c r="C132" s="957" t="s">
        <v>184</v>
      </c>
      <c r="D132" s="874" t="s">
        <v>442</v>
      </c>
      <c r="E132" s="172" t="s">
        <v>1517</v>
      </c>
      <c r="F132" s="234" t="s">
        <v>1518</v>
      </c>
      <c r="G132" s="236">
        <v>42453</v>
      </c>
      <c r="H132" s="874" t="s">
        <v>282</v>
      </c>
      <c r="I132" s="272">
        <v>42467</v>
      </c>
      <c r="J132" s="238"/>
      <c r="K132" s="711"/>
      <c r="L132" s="1023" t="s">
        <v>60</v>
      </c>
      <c r="M132" s="13" t="str">
        <f t="shared" si="11"/>
        <v>Invoice Made</v>
      </c>
      <c r="N132" s="13"/>
      <c r="O132" s="13"/>
      <c r="P132" s="13" t="str">
        <f>IF(L132="Navig8",IF(ISNA(VLOOKUP(UPPER(B132),LiangHuishan!$A$1:$B$251,3,FALSE)),"Pool Not in Records",VLOOKUP(UPPER(B132),$A$1:$B$251,3,FALSE)),"")</f>
        <v/>
      </c>
      <c r="Q132" s="13" t="str">
        <f t="shared" si="10"/>
        <v/>
      </c>
      <c r="R132" s="13"/>
      <c r="S132" s="13"/>
      <c r="T132" s="13" t="str">
        <f t="shared" si="8"/>
        <v>Invoice Made</v>
      </c>
      <c r="U132" s="13" t="b">
        <f t="shared" si="9"/>
        <v>1</v>
      </c>
      <c r="V132" s="13"/>
      <c r="W132" s="13"/>
      <c r="X132" s="13"/>
      <c r="Y132" s="13"/>
      <c r="Z132" s="13"/>
      <c r="AA132" s="13" t="str">
        <f t="shared" si="12"/>
        <v>Galway Spirit66</v>
      </c>
      <c r="AB132" s="13"/>
      <c r="AC132" s="13"/>
      <c r="AD132" s="13"/>
      <c r="AE132" s="13">
        <f>IF(TRIM(AA132=""),0,IF(ISNA(VLOOKUP(AA132,Tracker!$AB$2:$AB$3981,1,FALSE)),0,1))</f>
        <v>1</v>
      </c>
      <c r="AF132" s="13"/>
    </row>
    <row r="133" spans="1:32" ht="13.5">
      <c r="A133" s="246">
        <v>2494</v>
      </c>
      <c r="B133" s="271" t="s">
        <v>1838</v>
      </c>
      <c r="C133" s="957" t="s">
        <v>1390</v>
      </c>
      <c r="D133" s="874" t="s">
        <v>644</v>
      </c>
      <c r="E133" s="172"/>
      <c r="F133" s="234"/>
      <c r="G133" s="236"/>
      <c r="H133" s="912" t="s">
        <v>535</v>
      </c>
      <c r="I133" s="272">
        <v>42514</v>
      </c>
      <c r="J133" s="238"/>
      <c r="K133" s="711"/>
      <c r="L133" s="1023" t="s">
        <v>602</v>
      </c>
      <c r="M133" s="13" t="str">
        <f t="shared" si="11"/>
        <v>Invoice Made</v>
      </c>
      <c r="N133" s="13" t="s">
        <v>633</v>
      </c>
      <c r="O133" s="13"/>
      <c r="P133" s="13" t="str">
        <f>IF(L133="Navig8",IF(ISNA(VLOOKUP(UPPER(B133),LiangHuishan!$A$1:$B$251,3,FALSE)),"Pool Not in Records",VLOOKUP(UPPER(B133),$A$1:$B$251,3,FALSE)),"")</f>
        <v/>
      </c>
      <c r="Q133" s="13" t="str">
        <f t="shared" si="10"/>
        <v/>
      </c>
      <c r="R133" s="13"/>
      <c r="S133" s="13"/>
      <c r="T133" s="13" t="str">
        <f t="shared" ref="T133:T196" si="13">IF(AND(NOT(TRIM(D133)="")),IF(AE133=1,"Invoice Made","Invoice Not Made"),"")</f>
        <v>Invoice Made</v>
      </c>
      <c r="U133" s="13" t="b">
        <f t="shared" ref="U133:U196" si="14">M133=T133</f>
        <v>1</v>
      </c>
      <c r="V133" s="13"/>
      <c r="W133" s="13"/>
      <c r="X133" s="13"/>
      <c r="Y133" s="13"/>
      <c r="Z133" s="13"/>
      <c r="AA133" s="13" t="str">
        <f t="shared" si="12"/>
        <v>Allegro1601</v>
      </c>
      <c r="AB133" s="13"/>
      <c r="AC133" s="13"/>
      <c r="AD133" s="13"/>
      <c r="AE133" s="13">
        <f>IF(TRIM(AA133=""),0,IF(ISNA(VLOOKUP(AA133,Tracker!$AB$2:$AB$3981,1,FALSE)),0,1))</f>
        <v>1</v>
      </c>
      <c r="AF133" s="13"/>
    </row>
    <row r="134" spans="1:32" ht="13.5">
      <c r="A134" s="246">
        <v>2501</v>
      </c>
      <c r="B134" s="271" t="s">
        <v>1846</v>
      </c>
      <c r="C134" s="957" t="s">
        <v>1390</v>
      </c>
      <c r="D134" s="874" t="s">
        <v>758</v>
      </c>
      <c r="E134" s="172"/>
      <c r="F134" s="234" t="s">
        <v>522</v>
      </c>
      <c r="G134" s="236" t="s">
        <v>1847</v>
      </c>
      <c r="H134" s="874" t="s">
        <v>25</v>
      </c>
      <c r="I134" s="272">
        <v>42534</v>
      </c>
      <c r="J134" s="238">
        <v>42519</v>
      </c>
      <c r="K134" s="711"/>
      <c r="L134" s="1023" t="s">
        <v>633</v>
      </c>
      <c r="M134" s="13" t="str">
        <f t="shared" si="11"/>
        <v>Invoice Made</v>
      </c>
      <c r="N134" s="13" t="s">
        <v>633</v>
      </c>
      <c r="O134" s="13"/>
      <c r="P134" s="13" t="str">
        <f>IF(L134="Navig8",IF(ISNA(VLOOKUP(UPPER(B134),LiangHuishan!$A$1:$B$251,3,FALSE)),"Pool Not in Records",VLOOKUP(UPPER(B134),$A$1:$B$251,3,FALSE)),"")</f>
        <v/>
      </c>
      <c r="Q134" s="13" t="str">
        <f t="shared" si="10"/>
        <v/>
      </c>
      <c r="R134" s="13"/>
      <c r="S134" s="13"/>
      <c r="T134" s="13" t="str">
        <f t="shared" si="13"/>
        <v>Invoice Made</v>
      </c>
      <c r="U134" s="13" t="b">
        <f t="shared" si="14"/>
        <v>1</v>
      </c>
      <c r="V134" s="13"/>
      <c r="W134" s="13"/>
      <c r="X134" s="13"/>
      <c r="Y134" s="13"/>
      <c r="Z134" s="13"/>
      <c r="AA134" s="13" t="str">
        <f t="shared" si="12"/>
        <v>Alkaios1601</v>
      </c>
      <c r="AB134" s="13"/>
      <c r="AC134" s="13"/>
      <c r="AD134" s="13"/>
      <c r="AE134" s="13">
        <f>IF(TRIM(AA134=""),0,IF(ISNA(VLOOKUP(AA134,Tracker!$AB$2:$AB$3981,1,FALSE)),0,1))</f>
        <v>1</v>
      </c>
      <c r="AF134" s="13"/>
    </row>
    <row r="135" spans="1:32" ht="13.5">
      <c r="A135" s="246">
        <v>2482</v>
      </c>
      <c r="B135" s="271" t="s">
        <v>1521</v>
      </c>
      <c r="C135" s="957" t="s">
        <v>1522</v>
      </c>
      <c r="D135" s="874" t="s">
        <v>475</v>
      </c>
      <c r="E135" s="172" t="s">
        <v>1449</v>
      </c>
      <c r="F135" s="234" t="s">
        <v>1523</v>
      </c>
      <c r="G135" s="236">
        <v>42455</v>
      </c>
      <c r="H135" s="874" t="s">
        <v>20</v>
      </c>
      <c r="I135" s="272">
        <v>42496</v>
      </c>
      <c r="J135" s="238"/>
      <c r="K135" s="711"/>
      <c r="L135" s="1023" t="s">
        <v>290</v>
      </c>
      <c r="M135" s="13" t="str">
        <f t="shared" si="11"/>
        <v>Invoice Made</v>
      </c>
      <c r="N135" s="13"/>
      <c r="O135" s="13"/>
      <c r="P135" s="13" t="str">
        <f>IF(L135="Navig8",IF(ISNA(VLOOKUP(UPPER(B135),LiangHuishan!$A$1:$B$251,3,FALSE)),"Pool Not in Records",VLOOKUP(UPPER(B135),$A$1:$B$251,3,FALSE)),"")</f>
        <v/>
      </c>
      <c r="Q135" s="13" t="str">
        <f t="shared" si="10"/>
        <v/>
      </c>
      <c r="R135" s="13"/>
      <c r="S135" s="13"/>
      <c r="T135" s="13" t="str">
        <f t="shared" si="13"/>
        <v>Invoice Made</v>
      </c>
      <c r="U135" s="13" t="b">
        <f t="shared" si="14"/>
        <v>1</v>
      </c>
      <c r="V135" s="13"/>
      <c r="W135" s="13"/>
      <c r="X135" s="13"/>
      <c r="Y135" s="13"/>
      <c r="Z135" s="13"/>
      <c r="AA135" s="13" t="str">
        <f t="shared" si="12"/>
        <v>British Falcon16007</v>
      </c>
      <c r="AB135" s="13"/>
      <c r="AC135" s="13"/>
      <c r="AD135" s="13"/>
      <c r="AE135" s="13">
        <f>IF(TRIM(AA135=""),0,IF(ISNA(VLOOKUP(AA135,Tracker!$AB$2:$AB$3981,1,FALSE)),0,1))</f>
        <v>1</v>
      </c>
      <c r="AF135" s="13"/>
    </row>
    <row r="136" spans="1:32" ht="13.5">
      <c r="A136" s="246">
        <v>2483</v>
      </c>
      <c r="B136" s="271" t="s">
        <v>1807</v>
      </c>
      <c r="C136" s="957" t="s">
        <v>155</v>
      </c>
      <c r="D136" s="874" t="s">
        <v>1382</v>
      </c>
      <c r="E136" s="172" t="s">
        <v>1449</v>
      </c>
      <c r="F136" s="234" t="s">
        <v>269</v>
      </c>
      <c r="G136" s="236">
        <v>42455</v>
      </c>
      <c r="H136" s="874" t="s">
        <v>1524</v>
      </c>
      <c r="I136" s="272">
        <v>42468</v>
      </c>
      <c r="J136" s="238"/>
      <c r="K136" s="711" t="s">
        <v>28</v>
      </c>
      <c r="L136" s="1023" t="s">
        <v>28</v>
      </c>
      <c r="M136" s="13" t="str">
        <f t="shared" si="11"/>
        <v>Invoice Made</v>
      </c>
      <c r="N136" s="13"/>
      <c r="O136" s="13"/>
      <c r="P136" s="13" t="str">
        <f>IF(L136="Navig8",IF(ISNA(VLOOKUP(UPPER(B136),LiangHuishan!$A$1:$B$251,3,FALSE)),"Pool Not in Records",VLOOKUP(UPPER(B136),$A$1:$B$251,3,FALSE)),"")</f>
        <v>Pool Not in Records</v>
      </c>
      <c r="Q136" s="13" t="str">
        <f t="shared" si="10"/>
        <v/>
      </c>
      <c r="R136" s="13"/>
      <c r="S136" s="13"/>
      <c r="T136" s="13" t="str">
        <f t="shared" si="13"/>
        <v>Invoice Made</v>
      </c>
      <c r="U136" s="13" t="b">
        <f t="shared" si="14"/>
        <v>1</v>
      </c>
      <c r="V136" s="13"/>
      <c r="W136" s="13"/>
      <c r="X136" s="13"/>
      <c r="Y136" s="13"/>
      <c r="Z136" s="13"/>
      <c r="AA136" s="13" t="str">
        <f t="shared" si="12"/>
        <v>Navig8 Stealth S.V.17</v>
      </c>
      <c r="AB136" s="13"/>
      <c r="AC136" s="13"/>
      <c r="AD136" s="13"/>
      <c r="AE136" s="13">
        <f>IF(TRIM(AA136=""),0,IF(ISNA(VLOOKUP(AA136,Tracker!$AB$2:$AB$3981,1,FALSE)),0,1))</f>
        <v>1</v>
      </c>
      <c r="AF136" s="13"/>
    </row>
    <row r="137" spans="1:32" ht="13.5">
      <c r="A137" s="246">
        <v>2484</v>
      </c>
      <c r="B137" s="271" t="s">
        <v>1525</v>
      </c>
      <c r="C137" s="957" t="s">
        <v>41</v>
      </c>
      <c r="D137" s="874" t="s">
        <v>30</v>
      </c>
      <c r="E137" s="172" t="s">
        <v>1526</v>
      </c>
      <c r="F137" s="234" t="s">
        <v>1527</v>
      </c>
      <c r="G137" s="236">
        <v>42454</v>
      </c>
      <c r="H137" s="874" t="s">
        <v>1477</v>
      </c>
      <c r="I137" s="272">
        <v>42484</v>
      </c>
      <c r="J137" s="238"/>
      <c r="K137" s="711" t="s">
        <v>411</v>
      </c>
      <c r="L137" s="1023" t="s">
        <v>28</v>
      </c>
      <c r="M137" s="13" t="str">
        <f t="shared" si="11"/>
        <v>Invoice Made</v>
      </c>
      <c r="N137" s="13"/>
      <c r="O137" s="13"/>
      <c r="P137" s="13" t="e">
        <f>IF(L137="Navig8",IF(ISNA(VLOOKUP(UPPER(B137),LiangHuishan!$A$1:$B$251,3,FALSE)),"Pool Not in Records",VLOOKUP(UPPER(B137),$A$1:$B$251,3,FALSE)),"")</f>
        <v>#N/A</v>
      </c>
      <c r="Q137" s="13" t="str">
        <f t="shared" si="10"/>
        <v/>
      </c>
      <c r="R137" s="13"/>
      <c r="S137" s="13"/>
      <c r="T137" s="13" t="str">
        <f t="shared" si="13"/>
        <v>Invoice Made</v>
      </c>
      <c r="U137" s="13" t="b">
        <f t="shared" si="14"/>
        <v>1</v>
      </c>
      <c r="V137" s="13"/>
      <c r="W137" s="13"/>
      <c r="X137" s="13"/>
      <c r="Y137" s="13"/>
      <c r="Z137" s="13"/>
      <c r="AA137" s="13" t="str">
        <f t="shared" si="12"/>
        <v>Tonos12</v>
      </c>
      <c r="AB137" s="13"/>
      <c r="AC137" s="13"/>
      <c r="AD137" s="13"/>
      <c r="AE137" s="13">
        <f>IF(TRIM(AA137=""),0,IF(ISNA(VLOOKUP(AA137,Tracker!$AB$2:$AB$3981,1,FALSE)),0,1))</f>
        <v>1</v>
      </c>
      <c r="AF137" s="13"/>
    </row>
    <row r="138" spans="1:32" ht="13.5">
      <c r="A138" s="246">
        <v>2485</v>
      </c>
      <c r="B138" s="271" t="s">
        <v>573</v>
      </c>
      <c r="C138" s="957" t="s">
        <v>84</v>
      </c>
      <c r="D138" s="874" t="s">
        <v>1289</v>
      </c>
      <c r="E138" s="172"/>
      <c r="F138" s="234" t="s">
        <v>1826</v>
      </c>
      <c r="G138" s="236" t="s">
        <v>374</v>
      </c>
      <c r="H138" s="874" t="s">
        <v>48</v>
      </c>
      <c r="I138" s="272">
        <v>42495</v>
      </c>
      <c r="J138" s="238"/>
      <c r="K138" s="711" t="s">
        <v>411</v>
      </c>
      <c r="L138" s="1023" t="s">
        <v>28</v>
      </c>
      <c r="M138" s="13" t="str">
        <f t="shared" si="11"/>
        <v>Invoice Made</v>
      </c>
      <c r="N138" s="13" t="s">
        <v>28</v>
      </c>
      <c r="O138" s="13"/>
      <c r="P138" s="13" t="e">
        <f>IF(L138="Navig8",IF(ISNA(VLOOKUP(UPPER(B138),LiangHuishan!$A$1:$B$251,3,FALSE)),"Pool Not in Records",VLOOKUP(UPPER(B138),$A$1:$B$251,3,FALSE)),"")</f>
        <v>#N/A</v>
      </c>
      <c r="Q138" s="13" t="str">
        <f t="shared" si="10"/>
        <v/>
      </c>
      <c r="R138" s="13"/>
      <c r="S138" s="13"/>
      <c r="T138" s="13" t="str">
        <f t="shared" si="13"/>
        <v>Invoice Made</v>
      </c>
      <c r="U138" s="13" t="b">
        <f t="shared" si="14"/>
        <v>1</v>
      </c>
      <c r="V138" s="13"/>
      <c r="W138" s="13"/>
      <c r="X138" s="13"/>
      <c r="Y138" s="13"/>
      <c r="Z138" s="13"/>
      <c r="AA138" s="13" t="str">
        <f t="shared" si="12"/>
        <v>Aframax Riviera47</v>
      </c>
      <c r="AB138" s="13"/>
      <c r="AC138" s="13"/>
      <c r="AD138" s="13"/>
      <c r="AE138" s="13">
        <f>IF(TRIM(AA138=""),0,IF(ISNA(VLOOKUP(AA138,Tracker!$AB$2:$AB$3981,1,FALSE)),0,1))</f>
        <v>1</v>
      </c>
      <c r="AF138" s="13"/>
    </row>
    <row r="139" spans="1:32" ht="13.5">
      <c r="A139" s="246">
        <v>2509</v>
      </c>
      <c r="B139" s="271" t="s">
        <v>810</v>
      </c>
      <c r="C139" s="957" t="s">
        <v>1390</v>
      </c>
      <c r="D139" s="874" t="s">
        <v>758</v>
      </c>
      <c r="E139" s="172"/>
      <c r="F139" s="234"/>
      <c r="G139" s="236"/>
      <c r="H139" s="912" t="s">
        <v>182</v>
      </c>
      <c r="I139" s="272">
        <v>42534</v>
      </c>
      <c r="J139" s="238"/>
      <c r="K139" s="711"/>
      <c r="L139" s="1023" t="s">
        <v>633</v>
      </c>
      <c r="M139" s="13" t="str">
        <f t="shared" si="11"/>
        <v>Invoice Made</v>
      </c>
      <c r="N139" s="13" t="s">
        <v>633</v>
      </c>
      <c r="O139" s="13"/>
      <c r="P139" s="13" t="str">
        <f>IF(L139="Navig8",IF(ISNA(VLOOKUP(UPPER(B139),LiangHuishan!$A$1:$B$251,3,FALSE)),"Pool Not in Records",VLOOKUP(UPPER(B139),$A$1:$B$251,3,FALSE)),"")</f>
        <v/>
      </c>
      <c r="Q139" s="13" t="str">
        <f t="shared" si="10"/>
        <v/>
      </c>
      <c r="R139" s="13"/>
      <c r="S139" s="13"/>
      <c r="T139" s="13" t="str">
        <f t="shared" si="13"/>
        <v>Invoice Made</v>
      </c>
      <c r="U139" s="13" t="b">
        <f t="shared" si="14"/>
        <v>1</v>
      </c>
      <c r="V139" s="13"/>
      <c r="W139" s="13"/>
      <c r="X139" s="13"/>
      <c r="Y139" s="13"/>
      <c r="Z139" s="13"/>
      <c r="AA139" s="13" t="str">
        <f t="shared" si="12"/>
        <v>Stena Impression1601</v>
      </c>
      <c r="AB139" s="13"/>
      <c r="AC139" s="13"/>
      <c r="AD139" s="13"/>
      <c r="AE139" s="13">
        <f>IF(TRIM(AA139=""),0,IF(ISNA(VLOOKUP(AA139,Tracker!$AB$2:$AB$3981,1,FALSE)),0,1))</f>
        <v>1</v>
      </c>
      <c r="AF139" s="13"/>
    </row>
    <row r="140" spans="1:32" ht="13.5">
      <c r="A140" s="246">
        <v>2487</v>
      </c>
      <c r="B140" s="271" t="s">
        <v>1829</v>
      </c>
      <c r="C140" s="957" t="s">
        <v>285</v>
      </c>
      <c r="D140" s="874" t="s">
        <v>1298</v>
      </c>
      <c r="E140" s="172"/>
      <c r="F140" s="234"/>
      <c r="G140" s="236"/>
      <c r="H140" s="874" t="s">
        <v>1349</v>
      </c>
      <c r="I140" s="272">
        <v>42481</v>
      </c>
      <c r="J140" s="238"/>
      <c r="K140" s="711"/>
      <c r="L140" s="1023" t="s">
        <v>590</v>
      </c>
      <c r="M140" s="13" t="str">
        <f t="shared" si="11"/>
        <v>Invoice Made</v>
      </c>
      <c r="N140" s="13" t="s">
        <v>590</v>
      </c>
      <c r="O140" s="13"/>
      <c r="P140" s="13" t="str">
        <f>IF(L140="Navig8",IF(ISNA(VLOOKUP(UPPER(B140),LiangHuishan!$A$1:$B$251,3,FALSE)),"Pool Not in Records",VLOOKUP(UPPER(B140),$A$1:$B$251,3,FALSE)),"")</f>
        <v/>
      </c>
      <c r="Q140" s="13">
        <f t="shared" si="10"/>
        <v>0</v>
      </c>
      <c r="R140" s="13"/>
      <c r="S140" s="13"/>
      <c r="T140" s="13" t="str">
        <f t="shared" si="13"/>
        <v>Invoice Made</v>
      </c>
      <c r="U140" s="13" t="b">
        <f t="shared" si="14"/>
        <v>1</v>
      </c>
      <c r="V140" s="13"/>
      <c r="W140" s="13"/>
      <c r="X140" s="13"/>
      <c r="Y140" s="13"/>
      <c r="Z140" s="13"/>
      <c r="AA140" s="13" t="str">
        <f t="shared" si="12"/>
        <v>CT Frontier4</v>
      </c>
      <c r="AB140" s="13"/>
      <c r="AC140" s="13"/>
      <c r="AD140" s="13"/>
      <c r="AE140" s="13">
        <f>IF(TRIM(AA140=""),0,IF(ISNA(VLOOKUP(AA140,Tracker!$AB$2:$AB$3981,1,FALSE)),0,1))</f>
        <v>1</v>
      </c>
      <c r="AF140" s="13"/>
    </row>
    <row r="141" spans="1:32" ht="13.5">
      <c r="A141" s="246">
        <v>2488</v>
      </c>
      <c r="B141" s="271" t="s">
        <v>578</v>
      </c>
      <c r="C141" s="957" t="s">
        <v>1830</v>
      </c>
      <c r="D141" s="874" t="s">
        <v>176</v>
      </c>
      <c r="E141" s="172"/>
      <c r="F141" s="234" t="s">
        <v>256</v>
      </c>
      <c r="G141" s="236" t="s">
        <v>257</v>
      </c>
      <c r="H141" s="874" t="s">
        <v>1871</v>
      </c>
      <c r="I141" s="272">
        <v>42473</v>
      </c>
      <c r="J141" s="238">
        <v>42473</v>
      </c>
      <c r="K141" s="711"/>
      <c r="L141" s="1023" t="s">
        <v>1530</v>
      </c>
      <c r="M141" s="13" t="str">
        <f t="shared" si="11"/>
        <v>Invoice Made</v>
      </c>
      <c r="N141" s="13" t="s">
        <v>1831</v>
      </c>
      <c r="O141" s="13"/>
      <c r="P141" s="13" t="str">
        <f>IF(L141="Navig8",IF(ISNA(VLOOKUP(UPPER(B141),LiangHuishan!$A$1:$B$251,3,FALSE)),"Pool Not in Records",VLOOKUP(UPPER(B141),$A$1:$B$251,3,FALSE)),"")</f>
        <v/>
      </c>
      <c r="Q141" s="13" t="str">
        <f t="shared" si="10"/>
        <v/>
      </c>
      <c r="R141" s="13"/>
      <c r="S141" s="13"/>
      <c r="T141" s="13" t="str">
        <f t="shared" si="13"/>
        <v>Invoice Made</v>
      </c>
      <c r="U141" s="13" t="b">
        <f t="shared" si="14"/>
        <v>1</v>
      </c>
      <c r="V141" s="13"/>
      <c r="W141" s="13"/>
      <c r="X141" s="13"/>
      <c r="Y141" s="13"/>
      <c r="Z141" s="13"/>
      <c r="AA141" s="13" t="str">
        <f t="shared" si="12"/>
        <v>PecosPEC 201603</v>
      </c>
      <c r="AB141" s="13"/>
      <c r="AC141" s="13"/>
      <c r="AD141" s="13"/>
      <c r="AE141" s="13">
        <f>IF(TRIM(AA141=""),0,IF(ISNA(VLOOKUP(AA141,Tracker!$AB$2:$AB$3981,1,FALSE)),0,1))</f>
        <v>1</v>
      </c>
      <c r="AF141" s="13"/>
    </row>
    <row r="142" spans="1:32" ht="13.5">
      <c r="A142" s="246">
        <v>2489</v>
      </c>
      <c r="B142" s="271" t="s">
        <v>508</v>
      </c>
      <c r="C142" s="957" t="s">
        <v>247</v>
      </c>
      <c r="D142" s="874" t="s">
        <v>1382</v>
      </c>
      <c r="E142" s="172"/>
      <c r="F142" s="234" t="s">
        <v>1832</v>
      </c>
      <c r="G142" s="236" t="s">
        <v>1833</v>
      </c>
      <c r="H142" s="874" t="s">
        <v>173</v>
      </c>
      <c r="I142" s="272">
        <v>42476</v>
      </c>
      <c r="J142" s="238">
        <v>42473</v>
      </c>
      <c r="K142" s="711" t="s">
        <v>411</v>
      </c>
      <c r="L142" s="1023" t="s">
        <v>28</v>
      </c>
      <c r="M142" s="13" t="str">
        <f t="shared" si="11"/>
        <v>Invoice Made</v>
      </c>
      <c r="N142" s="13" t="s">
        <v>28</v>
      </c>
      <c r="O142" s="13"/>
      <c r="P142" s="13" t="e">
        <f>IF(L142="Navig8",IF(ISNA(VLOOKUP(UPPER(B142),LiangHuishan!$A$1:$B$251,3,FALSE)),"Pool Not in Records",VLOOKUP(UPPER(B142),$A$1:$B$251,3,FALSE)),"")</f>
        <v>#N/A</v>
      </c>
      <c r="Q142" s="13" t="str">
        <f t="shared" si="10"/>
        <v/>
      </c>
      <c r="R142" s="13"/>
      <c r="S142" s="13"/>
      <c r="T142" s="13" t="str">
        <f t="shared" si="13"/>
        <v>Invoice Made</v>
      </c>
      <c r="U142" s="13" t="b">
        <f t="shared" si="14"/>
        <v>1</v>
      </c>
      <c r="V142" s="13"/>
      <c r="W142" s="13"/>
      <c r="X142" s="13"/>
      <c r="Y142" s="13"/>
      <c r="Z142" s="13"/>
      <c r="AA142" s="13" t="str">
        <f t="shared" si="12"/>
        <v>Afra Laurel37</v>
      </c>
      <c r="AB142" s="13"/>
      <c r="AC142" s="13"/>
      <c r="AD142" s="13"/>
      <c r="AE142" s="13">
        <f>IF(TRIM(AA142=""),0,IF(ISNA(VLOOKUP(AA142,Tracker!$AB$2:$AB$3981,1,FALSE)),0,1))</f>
        <v>1</v>
      </c>
      <c r="AF142" s="13"/>
    </row>
    <row r="143" spans="1:32" ht="13.5">
      <c r="A143" s="246">
        <v>2490</v>
      </c>
      <c r="B143" s="271" t="s">
        <v>415</v>
      </c>
      <c r="C143" s="957" t="s">
        <v>1502</v>
      </c>
      <c r="D143" s="874" t="s">
        <v>1834</v>
      </c>
      <c r="E143" s="172"/>
      <c r="F143" s="234" t="s">
        <v>186</v>
      </c>
      <c r="G143" s="236" t="s">
        <v>122</v>
      </c>
      <c r="H143" s="912" t="s">
        <v>1835</v>
      </c>
      <c r="I143" s="272">
        <v>42487</v>
      </c>
      <c r="J143" s="238">
        <v>42481</v>
      </c>
      <c r="K143" s="711"/>
      <c r="L143" s="1023" t="s">
        <v>60</v>
      </c>
      <c r="M143" s="13" t="str">
        <f t="shared" si="11"/>
        <v>Invoice Made</v>
      </c>
      <c r="N143" s="13" t="s">
        <v>60</v>
      </c>
      <c r="O143" s="13"/>
      <c r="P143" s="13" t="str">
        <f>IF(L143="Navig8",IF(ISNA(VLOOKUP(UPPER(B143),LiangHuishan!$A$1:$B$251,3,FALSE)),"Pool Not in Records",VLOOKUP(UPPER(B143),$A$1:$B$251,3,FALSE)),"")</f>
        <v/>
      </c>
      <c r="Q143" s="13" t="str">
        <f t="shared" si="10"/>
        <v/>
      </c>
      <c r="R143" s="13"/>
      <c r="S143" s="13"/>
      <c r="T143" s="13" t="str">
        <f t="shared" si="13"/>
        <v>Invoice Made</v>
      </c>
      <c r="U143" s="13" t="b">
        <f t="shared" si="14"/>
        <v>1</v>
      </c>
      <c r="V143" s="13"/>
      <c r="W143" s="13"/>
      <c r="X143" s="13"/>
      <c r="Y143" s="13"/>
      <c r="Z143" s="13"/>
      <c r="AA143" s="13" t="str">
        <f t="shared" si="12"/>
        <v>Iskmati Spirit201602</v>
      </c>
      <c r="AB143" s="13"/>
      <c r="AC143" s="13"/>
      <c r="AD143" s="13"/>
      <c r="AE143" s="13">
        <f>IF(TRIM(AA143=""),0,IF(ISNA(VLOOKUP(AA143,Tracker!$AB$2:$AB$3981,1,FALSE)),0,1))</f>
        <v>1</v>
      </c>
      <c r="AF143" s="13"/>
    </row>
    <row r="144" spans="1:32" ht="13.5">
      <c r="A144" s="246">
        <v>2491</v>
      </c>
      <c r="B144" s="271" t="s">
        <v>752</v>
      </c>
      <c r="C144" s="957" t="s">
        <v>245</v>
      </c>
      <c r="D144" s="874" t="s">
        <v>400</v>
      </c>
      <c r="E144" s="172"/>
      <c r="F144" s="234" t="s">
        <v>429</v>
      </c>
      <c r="G144" s="236" t="s">
        <v>1836</v>
      </c>
      <c r="H144" s="912" t="s">
        <v>750</v>
      </c>
      <c r="I144" s="272">
        <v>42472</v>
      </c>
      <c r="J144" s="238">
        <v>42472</v>
      </c>
      <c r="K144" s="712"/>
      <c r="L144" s="1023" t="s">
        <v>60</v>
      </c>
      <c r="M144" s="13" t="str">
        <f t="shared" si="11"/>
        <v>Invoice Made</v>
      </c>
      <c r="N144" s="13" t="s">
        <v>60</v>
      </c>
      <c r="O144" s="13"/>
      <c r="P144" s="13" t="str">
        <f>IF(L144="Navig8",IF(ISNA(VLOOKUP(UPPER(B144),LiangHuishan!$A$1:$B$251,3,FALSE)),"Pool Not in Records",VLOOKUP(UPPER(B144),$A$1:$B$251,3,FALSE)),"")</f>
        <v/>
      </c>
      <c r="Q144" s="13" t="str">
        <f t="shared" si="10"/>
        <v/>
      </c>
      <c r="R144" s="13"/>
      <c r="S144" s="13"/>
      <c r="T144" s="13" t="str">
        <f t="shared" si="13"/>
        <v>Invoice Made</v>
      </c>
      <c r="U144" s="13" t="b">
        <f t="shared" si="14"/>
        <v>1</v>
      </c>
      <c r="V144" s="13"/>
      <c r="W144" s="13"/>
      <c r="X144" s="13"/>
      <c r="Y144" s="13"/>
      <c r="Z144" s="13"/>
      <c r="AA144" s="13" t="str">
        <f t="shared" si="12"/>
        <v>Whistler Spirit34</v>
      </c>
      <c r="AB144" s="13"/>
      <c r="AC144" s="13"/>
      <c r="AD144" s="13"/>
      <c r="AE144" s="13">
        <f>IF(TRIM(AA144=""),0,IF(ISNA(VLOOKUP(AA144,Tracker!$AB$2:$AB$3981,1,FALSE)),0,1))</f>
        <v>1</v>
      </c>
      <c r="AF144" s="13"/>
    </row>
    <row r="145" spans="1:32" ht="13.5">
      <c r="A145" s="246">
        <v>2492</v>
      </c>
      <c r="B145" s="271" t="s">
        <v>793</v>
      </c>
      <c r="C145" s="957" t="s">
        <v>338</v>
      </c>
      <c r="D145" s="874" t="s">
        <v>1458</v>
      </c>
      <c r="E145" s="172"/>
      <c r="F145" s="234" t="s">
        <v>189</v>
      </c>
      <c r="G145" s="236" t="s">
        <v>10588</v>
      </c>
      <c r="H145" s="912" t="s">
        <v>2109</v>
      </c>
      <c r="I145" s="272">
        <v>42553</v>
      </c>
      <c r="J145" s="238">
        <v>42505</v>
      </c>
      <c r="K145" s="711"/>
      <c r="L145" s="1023" t="s">
        <v>1466</v>
      </c>
      <c r="M145" s="13" t="str">
        <f t="shared" si="11"/>
        <v>Invoice Made</v>
      </c>
      <c r="N145" s="13" t="s">
        <v>1466</v>
      </c>
      <c r="O145" s="13"/>
      <c r="P145" s="13" t="str">
        <f>IF(L145="Navig8",IF(ISNA(VLOOKUP(UPPER(B145),LiangHuishan!$A$1:$B$251,3,FALSE)),"Pool Not in Records",VLOOKUP(UPPER(B145),$A$1:$B$251,3,FALSE)),"")</f>
        <v/>
      </c>
      <c r="Q145" s="13" t="str">
        <f t="shared" si="10"/>
        <v/>
      </c>
      <c r="R145" s="13"/>
      <c r="S145" s="13"/>
      <c r="T145" s="13" t="str">
        <f t="shared" si="13"/>
        <v>Invoice Made</v>
      </c>
      <c r="U145" s="13" t="b">
        <f t="shared" si="14"/>
        <v>1</v>
      </c>
      <c r="V145" s="13"/>
      <c r="W145" s="13"/>
      <c r="X145" s="13"/>
      <c r="Y145" s="13"/>
      <c r="Z145" s="13"/>
      <c r="AA145" s="13" t="str">
        <f t="shared" si="12"/>
        <v>Silver London14</v>
      </c>
      <c r="AB145" s="13"/>
      <c r="AC145" s="13"/>
      <c r="AD145" s="13"/>
      <c r="AE145" s="13">
        <f>IF(TRIM(AA145=""),0,IF(ISNA(VLOOKUP(AA145,Tracker!$AB$2:$AB$3981,1,FALSE)),0,1))</f>
        <v>1</v>
      </c>
      <c r="AF145" s="13"/>
    </row>
    <row r="146" spans="1:32" ht="13.5">
      <c r="A146" s="246">
        <v>2493</v>
      </c>
      <c r="B146" s="271" t="s">
        <v>799</v>
      </c>
      <c r="C146" s="957" t="s">
        <v>1837</v>
      </c>
      <c r="D146" s="874" t="s">
        <v>864</v>
      </c>
      <c r="E146" s="172"/>
      <c r="F146" s="234"/>
      <c r="G146" s="236"/>
      <c r="H146" s="912" t="s">
        <v>757</v>
      </c>
      <c r="I146" s="272">
        <v>42490</v>
      </c>
      <c r="J146" s="238"/>
      <c r="K146" s="711"/>
      <c r="L146" s="1023" t="s">
        <v>590</v>
      </c>
      <c r="M146" s="13" t="str">
        <f t="shared" si="11"/>
        <v>Invoice Made</v>
      </c>
      <c r="N146" s="13" t="s">
        <v>590</v>
      </c>
      <c r="O146" s="13"/>
      <c r="P146" s="13" t="str">
        <f>IF(L146="Navig8",IF(ISNA(VLOOKUP(UPPER(B146),LiangHuishan!$A$1:$B$251,3,FALSE)),"Pool Not in Records",VLOOKUP(UPPER(B146),$A$1:$B$251,3,FALSE)),"")</f>
        <v/>
      </c>
      <c r="Q146" s="13">
        <f t="shared" si="10"/>
        <v>0</v>
      </c>
      <c r="R146" s="13"/>
      <c r="S146" s="13"/>
      <c r="T146" s="13" t="str">
        <f t="shared" si="13"/>
        <v>Invoice Made</v>
      </c>
      <c r="U146" s="13" t="b">
        <f t="shared" si="14"/>
        <v>1</v>
      </c>
      <c r="V146" s="13"/>
      <c r="W146" s="13"/>
      <c r="X146" s="13"/>
      <c r="Y146" s="13"/>
      <c r="Z146" s="13"/>
      <c r="AA146" s="13" t="str">
        <f t="shared" si="12"/>
        <v>Overseas Jademar195</v>
      </c>
      <c r="AB146" s="13"/>
      <c r="AC146" s="13"/>
      <c r="AD146" s="13"/>
      <c r="AE146" s="13">
        <f>IF(TRIM(AA146=""),0,IF(ISNA(VLOOKUP(AA146,Tracker!$AB$2:$AB$3981,1,FALSE)),0,1))</f>
        <v>1</v>
      </c>
      <c r="AF146" s="13"/>
    </row>
    <row r="147" spans="1:32" ht="13.5">
      <c r="A147" s="246">
        <v>2540</v>
      </c>
      <c r="B147" s="271" t="s">
        <v>835</v>
      </c>
      <c r="C147" s="957" t="s">
        <v>1935</v>
      </c>
      <c r="D147" s="874" t="s">
        <v>1327</v>
      </c>
      <c r="E147" s="172" t="s">
        <v>522</v>
      </c>
      <c r="F147" s="234" t="s">
        <v>1936</v>
      </c>
      <c r="G147" s="236">
        <v>42490.458333333336</v>
      </c>
      <c r="H147" s="874" t="s">
        <v>535</v>
      </c>
      <c r="I147" s="272">
        <v>42538</v>
      </c>
      <c r="J147" s="238"/>
      <c r="K147" s="711"/>
      <c r="L147" s="1023" t="s">
        <v>633</v>
      </c>
      <c r="M147" s="13" t="str">
        <f t="shared" si="11"/>
        <v>Invoice Made</v>
      </c>
      <c r="N147" s="13"/>
      <c r="O147" s="13"/>
      <c r="P147" s="13" t="str">
        <f>IF(L147="Navig8",IF(ISNA(VLOOKUP(UPPER(B147),LiangHuishan!$A$1:$B$251,3,FALSE)),"Pool Not in Records",VLOOKUP(UPPER(B147),$A$1:$B$251,3,FALSE)),"")</f>
        <v/>
      </c>
      <c r="Q147" s="13" t="str">
        <f t="shared" si="10"/>
        <v/>
      </c>
      <c r="R147" s="13"/>
      <c r="S147" s="13"/>
      <c r="T147" s="13" t="str">
        <f t="shared" si="13"/>
        <v>Invoice Made</v>
      </c>
      <c r="U147" s="13" t="b">
        <f t="shared" si="14"/>
        <v>1</v>
      </c>
      <c r="V147" s="13"/>
      <c r="W147" s="13"/>
      <c r="X147" s="13"/>
      <c r="Y147" s="13"/>
      <c r="Z147" s="13"/>
      <c r="AA147" s="13" t="str">
        <f t="shared" si="12"/>
        <v>Stena Image1603</v>
      </c>
      <c r="AB147" s="13"/>
      <c r="AC147" s="13"/>
      <c r="AD147" s="13"/>
      <c r="AE147" s="13">
        <f>IF(TRIM(AA147=""),0,IF(ISNA(VLOOKUP(AA147,Tracker!$AB$2:$AB$3981,1,FALSE)),0,1))</f>
        <v>1</v>
      </c>
      <c r="AF147" s="13"/>
    </row>
    <row r="148" spans="1:32" ht="13.5">
      <c r="A148" s="246">
        <v>2495</v>
      </c>
      <c r="B148" s="271" t="s">
        <v>818</v>
      </c>
      <c r="C148" s="957" t="s">
        <v>285</v>
      </c>
      <c r="D148" s="874" t="s">
        <v>664</v>
      </c>
      <c r="E148" s="172"/>
      <c r="F148" s="234" t="s">
        <v>1839</v>
      </c>
      <c r="G148" s="236" t="s">
        <v>1840</v>
      </c>
      <c r="H148" s="912" t="s">
        <v>20</v>
      </c>
      <c r="I148" s="272">
        <v>42494</v>
      </c>
      <c r="J148" s="238"/>
      <c r="K148" s="711" t="s">
        <v>411</v>
      </c>
      <c r="L148" s="1023" t="s">
        <v>43</v>
      </c>
      <c r="M148" s="13" t="str">
        <f t="shared" si="11"/>
        <v>Invoice Made</v>
      </c>
      <c r="N148" s="13" t="s">
        <v>28</v>
      </c>
      <c r="O148" s="13"/>
      <c r="P148" s="13" t="str">
        <f>IF(L148="Navig8",IF(ISNA(VLOOKUP(UPPER(B148),LiangHuishan!$A$1:$B$251,3,FALSE)),"Pool Not in Records",VLOOKUP(UPPER(B148),$A$1:$B$251,3,FALSE)),"")</f>
        <v/>
      </c>
      <c r="Q148" s="13" t="str">
        <f t="shared" si="10"/>
        <v/>
      </c>
      <c r="R148" s="13"/>
      <c r="S148" s="13"/>
      <c r="T148" s="13" t="str">
        <f t="shared" si="13"/>
        <v>Invoice Made</v>
      </c>
      <c r="U148" s="13" t="b">
        <f t="shared" si="14"/>
        <v>1</v>
      </c>
      <c r="V148" s="13"/>
      <c r="W148" s="13"/>
      <c r="X148" s="13"/>
      <c r="Y148" s="13"/>
      <c r="Z148" s="13"/>
      <c r="AA148" s="13" t="str">
        <f t="shared" si="12"/>
        <v>Songa Coral4</v>
      </c>
      <c r="AB148" s="13"/>
      <c r="AC148" s="13"/>
      <c r="AD148" s="13"/>
      <c r="AE148" s="13">
        <f>IF(TRIM(AA148=""),0,IF(ISNA(VLOOKUP(AA148,Tracker!$AB$2:$AB$3981,1,FALSE)),0,1))</f>
        <v>1</v>
      </c>
      <c r="AF148" s="13"/>
    </row>
    <row r="149" spans="1:32" ht="13.5">
      <c r="A149" s="246">
        <v>2496</v>
      </c>
      <c r="B149" s="271" t="s">
        <v>1280</v>
      </c>
      <c r="C149" s="957" t="s">
        <v>273</v>
      </c>
      <c r="D149" s="874" t="s">
        <v>620</v>
      </c>
      <c r="E149" s="172"/>
      <c r="F149" s="234" t="s">
        <v>10568</v>
      </c>
      <c r="G149" s="236" t="s">
        <v>318</v>
      </c>
      <c r="H149" s="912" t="s">
        <v>1913</v>
      </c>
      <c r="I149" s="272">
        <v>42522</v>
      </c>
      <c r="J149" s="238" t="s">
        <v>1841</v>
      </c>
      <c r="K149" s="711" t="s">
        <v>665</v>
      </c>
      <c r="L149" s="1023" t="s">
        <v>43</v>
      </c>
      <c r="M149" s="13" t="str">
        <f t="shared" si="11"/>
        <v>Invoice Made</v>
      </c>
      <c r="N149" s="13" t="s">
        <v>43</v>
      </c>
      <c r="O149" s="13"/>
      <c r="P149" s="13" t="str">
        <f>IF(L149="Navig8",IF(ISNA(VLOOKUP(UPPER(B149),LiangHuishan!$A$1:$B$251,3,FALSE)),"Pool Not in Records",VLOOKUP(UPPER(B149),$A$1:$B$251,3,FALSE)),"")</f>
        <v/>
      </c>
      <c r="Q149" s="13" t="str">
        <f t="shared" si="10"/>
        <v/>
      </c>
      <c r="R149" s="13"/>
      <c r="S149" s="13"/>
      <c r="T149" s="13" t="str">
        <f t="shared" si="13"/>
        <v>Invoice Made</v>
      </c>
      <c r="U149" s="13" t="b">
        <f t="shared" si="14"/>
        <v>1</v>
      </c>
      <c r="V149" s="13"/>
      <c r="W149" s="13"/>
      <c r="X149" s="13"/>
      <c r="Y149" s="13"/>
      <c r="Z149" s="13"/>
      <c r="AA149" s="13" t="str">
        <f t="shared" si="12"/>
        <v>Libya9</v>
      </c>
      <c r="AB149" s="13"/>
      <c r="AC149" s="13"/>
      <c r="AD149" s="13"/>
      <c r="AE149" s="13">
        <f>IF(TRIM(AA149=""),0,IF(ISNA(VLOOKUP(AA149,Tracker!$AB$2:$AB$3981,1,FALSE)),0,1))</f>
        <v>1</v>
      </c>
      <c r="AF149" s="13"/>
    </row>
    <row r="150" spans="1:32" ht="13.5">
      <c r="A150" s="246">
        <v>2497</v>
      </c>
      <c r="B150" s="271" t="s">
        <v>1842</v>
      </c>
      <c r="C150" s="957" t="s">
        <v>655</v>
      </c>
      <c r="D150" s="874" t="s">
        <v>683</v>
      </c>
      <c r="E150" s="172"/>
      <c r="F150" s="234" t="s">
        <v>152</v>
      </c>
      <c r="G150" s="236" t="s">
        <v>695</v>
      </c>
      <c r="H150" s="874" t="s">
        <v>62</v>
      </c>
      <c r="I150" s="272">
        <v>42498</v>
      </c>
      <c r="J150" s="238">
        <v>42491</v>
      </c>
      <c r="K150" s="711"/>
      <c r="L150" s="1023" t="s">
        <v>60</v>
      </c>
      <c r="M150" s="13" t="str">
        <f t="shared" si="11"/>
        <v>Invoice Made</v>
      </c>
      <c r="N150" s="13" t="s">
        <v>60</v>
      </c>
      <c r="O150" s="13"/>
      <c r="P150" s="13" t="str">
        <f>IF(L150="Navig8",IF(ISNA(VLOOKUP(UPPER(B150),LiangHuishan!$A$1:$B$251,3,FALSE)),"Pool Not in Records",VLOOKUP(UPPER(B150),$A$1:$B$251,3,FALSE)),"")</f>
        <v/>
      </c>
      <c r="Q150" s="13" t="str">
        <f t="shared" si="10"/>
        <v/>
      </c>
      <c r="R150" s="13"/>
      <c r="S150" s="13"/>
      <c r="T150" s="13" t="str">
        <f t="shared" si="13"/>
        <v>Invoice Made</v>
      </c>
      <c r="U150" s="13" t="b">
        <f t="shared" si="14"/>
        <v>1</v>
      </c>
      <c r="V150" s="13"/>
      <c r="W150" s="13"/>
      <c r="X150" s="13"/>
      <c r="Y150" s="13"/>
      <c r="Z150" s="13"/>
      <c r="AA150" s="13" t="str">
        <f t="shared" si="12"/>
        <v>Donegal Spirit120</v>
      </c>
      <c r="AB150" s="13"/>
      <c r="AC150" s="13"/>
      <c r="AD150" s="13"/>
      <c r="AE150" s="13">
        <f>IF(TRIM(AA150=""),0,IF(ISNA(VLOOKUP(AA150,Tracker!$AB$2:$AB$3981,1,FALSE)),0,1))</f>
        <v>1</v>
      </c>
      <c r="AF150" s="13"/>
    </row>
    <row r="151" spans="1:32" ht="13.5">
      <c r="A151" s="246">
        <v>2498</v>
      </c>
      <c r="B151" s="271" t="s">
        <v>1843</v>
      </c>
      <c r="C151" s="957" t="s">
        <v>381</v>
      </c>
      <c r="D151" s="874" t="s">
        <v>392</v>
      </c>
      <c r="E151" s="172"/>
      <c r="F151" s="234"/>
      <c r="G151" s="236"/>
      <c r="H151" s="874" t="s">
        <v>312</v>
      </c>
      <c r="I151" s="272">
        <v>42500</v>
      </c>
      <c r="J151" s="238"/>
      <c r="K151" s="711" t="s">
        <v>411</v>
      </c>
      <c r="L151" s="1023" t="s">
        <v>28</v>
      </c>
      <c r="M151" s="13" t="str">
        <f t="shared" si="11"/>
        <v>Invoice Made</v>
      </c>
      <c r="N151" s="13" t="s">
        <v>28</v>
      </c>
      <c r="O151" s="13"/>
      <c r="P151" s="13" t="str">
        <f>IF(L151="Navig8",IF(ISNA(VLOOKUP(UPPER(B151),LiangHuishan!$A$1:$B$251,3,FALSE)),"Pool Not in Records",VLOOKUP(UPPER(B151),$A$1:$B$251,3,FALSE)),"")</f>
        <v>Pool Not in Records</v>
      </c>
      <c r="Q151" s="13" t="str">
        <f t="shared" si="10"/>
        <v/>
      </c>
      <c r="R151" s="13"/>
      <c r="S151" s="13"/>
      <c r="T151" s="13" t="str">
        <f t="shared" si="13"/>
        <v>Invoice Made</v>
      </c>
      <c r="U151" s="13" t="b">
        <f t="shared" si="14"/>
        <v>1</v>
      </c>
      <c r="V151" s="13"/>
      <c r="W151" s="13"/>
      <c r="X151" s="13"/>
      <c r="Y151" s="13"/>
      <c r="Z151" s="13"/>
      <c r="AA151" s="13" t="str">
        <f t="shared" si="12"/>
        <v>Aframax River63</v>
      </c>
      <c r="AB151" s="13"/>
      <c r="AC151" s="13"/>
      <c r="AD151" s="13"/>
      <c r="AE151" s="13">
        <f>IF(TRIM(AA151=""),0,IF(ISNA(VLOOKUP(AA151,Tracker!$AB$2:$AB$3981,1,FALSE)),0,1))</f>
        <v>1</v>
      </c>
      <c r="AF151" s="13"/>
    </row>
    <row r="152" spans="1:32" ht="13.5">
      <c r="A152" s="246">
        <v>2499</v>
      </c>
      <c r="B152" s="271" t="s">
        <v>803</v>
      </c>
      <c r="C152" s="957" t="s">
        <v>53</v>
      </c>
      <c r="D152" s="874" t="s">
        <v>541</v>
      </c>
      <c r="E152" s="172"/>
      <c r="F152" s="234" t="s">
        <v>152</v>
      </c>
      <c r="G152" s="236" t="s">
        <v>561</v>
      </c>
      <c r="H152" s="874" t="s">
        <v>173</v>
      </c>
      <c r="I152" s="272">
        <v>42485</v>
      </c>
      <c r="J152" s="238"/>
      <c r="K152" s="711" t="s">
        <v>479</v>
      </c>
      <c r="L152" s="1023" t="s">
        <v>43</v>
      </c>
      <c r="M152" s="13" t="str">
        <f t="shared" si="11"/>
        <v>Invoice Made</v>
      </c>
      <c r="N152" s="13" t="s">
        <v>43</v>
      </c>
      <c r="O152" s="13"/>
      <c r="P152" s="13" t="str">
        <f>IF(L152="Navig8",IF(ISNA(VLOOKUP(UPPER(B152),LiangHuishan!$A$1:$B$251,3,FALSE)),"Pool Not in Records",VLOOKUP(UPPER(B152),$A$1:$B$251,3,FALSE)),"")</f>
        <v/>
      </c>
      <c r="Q152" s="13" t="str">
        <f t="shared" si="10"/>
        <v/>
      </c>
      <c r="R152" s="13"/>
      <c r="S152" s="13"/>
      <c r="T152" s="13" t="str">
        <f t="shared" si="13"/>
        <v>Invoice Made</v>
      </c>
      <c r="U152" s="13" t="b">
        <f t="shared" si="14"/>
        <v>1</v>
      </c>
      <c r="V152" s="13"/>
      <c r="W152" s="13"/>
      <c r="X152" s="13"/>
      <c r="Y152" s="13"/>
      <c r="Z152" s="13"/>
      <c r="AA152" s="13" t="str">
        <f t="shared" si="12"/>
        <v>RBD Gino Ferretti1</v>
      </c>
      <c r="AB152" s="13"/>
      <c r="AC152" s="13"/>
      <c r="AD152" s="13"/>
      <c r="AE152" s="13">
        <f>IF(TRIM(AA152=""),0,IF(ISNA(VLOOKUP(AA152,Tracker!$AB$2:$AB$3981,1,FALSE)),0,1))</f>
        <v>1</v>
      </c>
      <c r="AF152" s="13"/>
    </row>
    <row r="153" spans="1:32" ht="13.5">
      <c r="A153" s="246">
        <v>2500</v>
      </c>
      <c r="B153" s="271" t="s">
        <v>809</v>
      </c>
      <c r="C153" s="957" t="s">
        <v>1844</v>
      </c>
      <c r="D153" s="874" t="s">
        <v>1454</v>
      </c>
      <c r="E153" s="172"/>
      <c r="F153" s="234" t="s">
        <v>152</v>
      </c>
      <c r="G153" s="236" t="s">
        <v>1845</v>
      </c>
      <c r="H153" s="874" t="s">
        <v>1331</v>
      </c>
      <c r="I153" s="272">
        <v>42480</v>
      </c>
      <c r="J153" s="238">
        <v>42476</v>
      </c>
      <c r="K153" s="711" t="s">
        <v>28</v>
      </c>
      <c r="L153" s="1023" t="s">
        <v>28</v>
      </c>
      <c r="M153" s="13" t="str">
        <f t="shared" si="11"/>
        <v>Invoice Made</v>
      </c>
      <c r="N153" s="13" t="s">
        <v>28</v>
      </c>
      <c r="O153" s="13"/>
      <c r="P153" s="13" t="e">
        <f>IF(L153="Navig8",IF(ISNA(VLOOKUP(UPPER(B153),LiangHuishan!$A$1:$B$251,3,FALSE)),"Pool Not in Records",VLOOKUP(UPPER(B153),$A$1:$B$251,3,FALSE)),"")</f>
        <v>#N/A</v>
      </c>
      <c r="Q153" s="13" t="str">
        <f t="shared" si="10"/>
        <v/>
      </c>
      <c r="R153" s="13"/>
      <c r="S153" s="13"/>
      <c r="T153" s="13" t="str">
        <f t="shared" si="13"/>
        <v>Invoice Made</v>
      </c>
      <c r="U153" s="13" t="b">
        <f t="shared" si="14"/>
        <v>1</v>
      </c>
      <c r="V153" s="13"/>
      <c r="W153" s="13"/>
      <c r="X153" s="13"/>
      <c r="Y153" s="13"/>
      <c r="Z153" s="13"/>
      <c r="AA153" s="13" t="str">
        <f t="shared" si="12"/>
        <v>King Darius17_2016</v>
      </c>
      <c r="AB153" s="13"/>
      <c r="AC153" s="13"/>
      <c r="AD153" s="13"/>
      <c r="AE153" s="13">
        <f>IF(TRIM(AA153=""),0,IF(ISNA(VLOOKUP(AA153,Tracker!$AB$2:$AB$3981,1,FALSE)),0,1))</f>
        <v>1</v>
      </c>
      <c r="AF153" s="13"/>
    </row>
    <row r="154" spans="1:32" ht="13.5">
      <c r="A154" s="246">
        <v>2556</v>
      </c>
      <c r="B154" s="271" t="s">
        <v>605</v>
      </c>
      <c r="C154" s="957" t="s">
        <v>1951</v>
      </c>
      <c r="D154" s="874" t="s">
        <v>1327</v>
      </c>
      <c r="E154" s="172"/>
      <c r="F154" s="234"/>
      <c r="G154" s="236"/>
      <c r="H154" s="874" t="s">
        <v>287</v>
      </c>
      <c r="I154" s="272">
        <v>42546</v>
      </c>
      <c r="J154" s="238"/>
      <c r="K154" s="711"/>
      <c r="L154" s="1023" t="s">
        <v>633</v>
      </c>
      <c r="M154" s="13" t="str">
        <f t="shared" si="11"/>
        <v>Invoice Made</v>
      </c>
      <c r="N154" s="13"/>
      <c r="O154" s="13"/>
      <c r="P154" s="13" t="str">
        <f>IF(L154="Navig8",IF(ISNA(VLOOKUP(UPPER(B154),LiangHuishan!$A$1:$B$251,3,FALSE)),"Pool Not in Records",VLOOKUP(UPPER(B154),$A$1:$B$251,3,FALSE)),"")</f>
        <v/>
      </c>
      <c r="Q154" s="13" t="str">
        <f t="shared" si="10"/>
        <v/>
      </c>
      <c r="R154" s="13"/>
      <c r="S154" s="13"/>
      <c r="T154" s="13" t="str">
        <f t="shared" si="13"/>
        <v>Invoice Made</v>
      </c>
      <c r="U154" s="13" t="b">
        <f t="shared" si="14"/>
        <v>1</v>
      </c>
      <c r="V154" s="13"/>
      <c r="W154" s="13"/>
      <c r="X154" s="13"/>
      <c r="Y154" s="13"/>
      <c r="Z154" s="13"/>
      <c r="AA154" s="13" t="str">
        <f t="shared" si="12"/>
        <v>Kronborg1605</v>
      </c>
      <c r="AB154" s="13"/>
      <c r="AC154" s="13"/>
      <c r="AD154" s="13"/>
      <c r="AE154" s="13">
        <f>IF(TRIM(AA154=""),0,IF(ISNA(VLOOKUP(AA154,Tracker!$AB$2:$AB$3981,1,FALSE)),0,1))</f>
        <v>1</v>
      </c>
      <c r="AF154" s="13"/>
    </row>
    <row r="155" spans="1:32" ht="13.5">
      <c r="A155" s="246">
        <v>2502</v>
      </c>
      <c r="B155" s="271" t="s">
        <v>1848</v>
      </c>
      <c r="C155" s="957" t="s">
        <v>174</v>
      </c>
      <c r="D155" s="874" t="s">
        <v>688</v>
      </c>
      <c r="E155" s="172"/>
      <c r="F155" s="234"/>
      <c r="G155" s="236"/>
      <c r="H155" s="874" t="s">
        <v>62</v>
      </c>
      <c r="I155" s="272">
        <v>42491</v>
      </c>
      <c r="J155" s="238"/>
      <c r="K155" s="711"/>
      <c r="L155" s="1023" t="s">
        <v>590</v>
      </c>
      <c r="M155" s="13" t="str">
        <f t="shared" si="11"/>
        <v>Invoice Made</v>
      </c>
      <c r="N155" s="13" t="s">
        <v>590</v>
      </c>
      <c r="O155" s="13"/>
      <c r="P155" s="13" t="str">
        <f>IF(L155="Navig8",IF(ISNA(VLOOKUP(UPPER(B155),LiangHuishan!$A$1:$B$251,3,FALSE)),"Pool Not in Records",VLOOKUP(UPPER(B155),$A$1:$B$251,3,FALSE)),"")</f>
        <v/>
      </c>
      <c r="Q155" s="13">
        <f t="shared" si="10"/>
        <v>0</v>
      </c>
      <c r="R155" s="13"/>
      <c r="S155" s="13"/>
      <c r="T155" s="13" t="str">
        <f t="shared" si="13"/>
        <v>Invoice Made</v>
      </c>
      <c r="U155" s="13" t="b">
        <f t="shared" si="14"/>
        <v>1</v>
      </c>
      <c r="V155" s="13"/>
      <c r="W155" s="13"/>
      <c r="X155" s="13"/>
      <c r="Y155" s="13"/>
      <c r="Z155" s="13"/>
      <c r="AA155" s="13" t="str">
        <f t="shared" si="12"/>
        <v>EL Junior PNT21</v>
      </c>
      <c r="AB155" s="13"/>
      <c r="AC155" s="13"/>
      <c r="AD155" s="13"/>
      <c r="AE155" s="13">
        <f>IF(TRIM(AA155=""),0,IF(ISNA(VLOOKUP(AA155,Tracker!$AB$2:$AB$3981,1,FALSE)),0,1))</f>
        <v>1</v>
      </c>
      <c r="AF155" s="13"/>
    </row>
    <row r="156" spans="1:32" ht="13.5">
      <c r="A156" s="246">
        <v>2503</v>
      </c>
      <c r="B156" s="271" t="s">
        <v>647</v>
      </c>
      <c r="C156" s="957" t="s">
        <v>202</v>
      </c>
      <c r="D156" s="874" t="s">
        <v>22</v>
      </c>
      <c r="E156" s="172"/>
      <c r="F156" s="234" t="s">
        <v>1449</v>
      </c>
      <c r="G156" s="236" t="s">
        <v>792</v>
      </c>
      <c r="H156" s="874" t="s">
        <v>1331</v>
      </c>
      <c r="I156" s="477">
        <v>42481</v>
      </c>
      <c r="J156" s="238">
        <v>42475</v>
      </c>
      <c r="K156" s="711"/>
      <c r="L156" s="1023" t="s">
        <v>23</v>
      </c>
      <c r="M156" s="13" t="str">
        <f t="shared" si="11"/>
        <v>Invoice Made</v>
      </c>
      <c r="N156" s="13" t="s">
        <v>23</v>
      </c>
      <c r="O156" s="13"/>
      <c r="P156" s="13" t="str">
        <f>IF(L156="Navig8",IF(ISNA(VLOOKUP(UPPER(B156),LiangHuishan!$A$1:$B$251,3,FALSE)),"Pool Not in Records",VLOOKUP(UPPER(B156),$A$1:$B$251,3,FALSE)),"")</f>
        <v/>
      </c>
      <c r="Q156" s="13" t="str">
        <f t="shared" si="10"/>
        <v/>
      </c>
      <c r="R156" s="13"/>
      <c r="S156" s="13"/>
      <c r="T156" s="13" t="str">
        <f t="shared" si="13"/>
        <v>Invoice Made</v>
      </c>
      <c r="U156" s="13" t="b">
        <f t="shared" si="14"/>
        <v>1</v>
      </c>
      <c r="V156" s="13"/>
      <c r="W156" s="13"/>
      <c r="X156" s="13"/>
      <c r="Y156" s="13"/>
      <c r="Z156" s="13"/>
      <c r="AA156" s="13" t="str">
        <f t="shared" si="12"/>
        <v>Genmar Compatriot80</v>
      </c>
      <c r="AB156" s="13"/>
      <c r="AC156" s="13"/>
      <c r="AD156" s="13"/>
      <c r="AE156" s="13">
        <f>IF(TRIM(AA156=""),0,IF(ISNA(VLOOKUP(AA156,Tracker!$AB$2:$AB$3981,1,FALSE)),0,1))</f>
        <v>1</v>
      </c>
      <c r="AF156" s="13"/>
    </row>
    <row r="157" spans="1:32" ht="13.5">
      <c r="A157" s="246">
        <v>2504</v>
      </c>
      <c r="B157" s="271" t="s">
        <v>515</v>
      </c>
      <c r="C157" s="957" t="s">
        <v>1849</v>
      </c>
      <c r="D157" s="874" t="s">
        <v>176</v>
      </c>
      <c r="E157" s="172"/>
      <c r="F157" s="234" t="s">
        <v>1449</v>
      </c>
      <c r="G157" s="236" t="s">
        <v>10589</v>
      </c>
      <c r="H157" s="912" t="s">
        <v>1850</v>
      </c>
      <c r="I157" s="272">
        <v>42509</v>
      </c>
      <c r="J157" s="238">
        <v>42497</v>
      </c>
      <c r="K157" s="711"/>
      <c r="L157" s="1023" t="s">
        <v>1530</v>
      </c>
      <c r="M157" s="13" t="str">
        <f t="shared" si="11"/>
        <v>Invoice Made</v>
      </c>
      <c r="N157" s="13" t="s">
        <v>1831</v>
      </c>
      <c r="O157" s="13"/>
      <c r="P157" s="13" t="str">
        <f>IF(L157="Navig8",IF(ISNA(VLOOKUP(UPPER(B157),LiangHuishan!$A$1:$B$251,3,FALSE)),"Pool Not in Records",VLOOKUP(UPPER(B157),$A$1:$B$251,3,FALSE)),"")</f>
        <v/>
      </c>
      <c r="Q157" s="13" t="str">
        <f t="shared" si="10"/>
        <v/>
      </c>
      <c r="R157" s="13"/>
      <c r="S157" s="13"/>
      <c r="T157" s="13" t="str">
        <f t="shared" si="13"/>
        <v>Invoice Made</v>
      </c>
      <c r="U157" s="13" t="b">
        <f t="shared" si="14"/>
        <v>1</v>
      </c>
      <c r="V157" s="13"/>
      <c r="W157" s="13"/>
      <c r="X157" s="13"/>
      <c r="Y157" s="13"/>
      <c r="Z157" s="13"/>
      <c r="AA157" s="13" t="str">
        <f t="shared" si="12"/>
        <v>SabineSAB201603</v>
      </c>
      <c r="AB157" s="13"/>
      <c r="AC157" s="13"/>
      <c r="AD157" s="13"/>
      <c r="AE157" s="13">
        <f>IF(TRIM(AA157=""),0,IF(ISNA(VLOOKUP(AA157,Tracker!$AB$2:$AB$3981,1,FALSE)),0,1))</f>
        <v>1</v>
      </c>
      <c r="AF157" s="13"/>
    </row>
    <row r="158" spans="1:32" ht="13.5">
      <c r="A158" s="246">
        <v>2505</v>
      </c>
      <c r="B158" s="271" t="s">
        <v>529</v>
      </c>
      <c r="C158" s="957" t="s">
        <v>142</v>
      </c>
      <c r="D158" s="874" t="s">
        <v>791</v>
      </c>
      <c r="E158" s="172"/>
      <c r="F158" s="234" t="s">
        <v>1851</v>
      </c>
      <c r="G158" s="236" t="s">
        <v>253</v>
      </c>
      <c r="H158" s="912" t="s">
        <v>1852</v>
      </c>
      <c r="I158" s="272">
        <v>42503</v>
      </c>
      <c r="J158" s="238">
        <v>42496</v>
      </c>
      <c r="K158" s="711" t="s">
        <v>411</v>
      </c>
      <c r="L158" s="1023" t="s">
        <v>28</v>
      </c>
      <c r="M158" s="13" t="str">
        <f t="shared" si="11"/>
        <v>Invoice Made</v>
      </c>
      <c r="N158" s="13" t="s">
        <v>28</v>
      </c>
      <c r="O158" s="13"/>
      <c r="P158" s="13" t="e">
        <f>IF(L158="Navig8",IF(ISNA(VLOOKUP(UPPER(B158),LiangHuishan!$A$1:$B$251,3,FALSE)),"Pool Not in Records",VLOOKUP(UPPER(B158),$A$1:$B$251,3,FALSE)),"")</f>
        <v>#N/A</v>
      </c>
      <c r="Q158" s="13" t="str">
        <f t="shared" si="10"/>
        <v/>
      </c>
      <c r="R158" s="13"/>
      <c r="S158" s="13"/>
      <c r="T158" s="13" t="str">
        <f t="shared" si="13"/>
        <v>Invoice Made</v>
      </c>
      <c r="U158" s="13" t="b">
        <f t="shared" si="14"/>
        <v>1</v>
      </c>
      <c r="V158" s="13"/>
      <c r="W158" s="13"/>
      <c r="X158" s="13"/>
      <c r="Y158" s="13"/>
      <c r="Z158" s="13"/>
      <c r="AA158" s="13" t="str">
        <f t="shared" si="12"/>
        <v>Afra Oak43</v>
      </c>
      <c r="AB158" s="13"/>
      <c r="AC158" s="13"/>
      <c r="AD158" s="13"/>
      <c r="AE158" s="13">
        <f>IF(TRIM(AA158=""),0,IF(ISNA(VLOOKUP(AA158,Tracker!$AB$2:$AB$3981,1,FALSE)),0,1))</f>
        <v>1</v>
      </c>
      <c r="AF158" s="13"/>
    </row>
    <row r="159" spans="1:32" ht="13.5">
      <c r="A159" s="246">
        <v>2506</v>
      </c>
      <c r="B159" s="271" t="s">
        <v>1853</v>
      </c>
      <c r="C159" s="957" t="s">
        <v>37</v>
      </c>
      <c r="D159" s="874" t="s">
        <v>2018</v>
      </c>
      <c r="E159" s="172"/>
      <c r="F159" s="234"/>
      <c r="G159" s="236"/>
      <c r="H159" s="874" t="s">
        <v>455</v>
      </c>
      <c r="I159" s="272">
        <v>42520</v>
      </c>
      <c r="J159" s="238"/>
      <c r="K159" s="711"/>
      <c r="L159" s="1023" t="s">
        <v>1485</v>
      </c>
      <c r="M159" s="13" t="str">
        <f t="shared" si="11"/>
        <v>Invoice Made</v>
      </c>
      <c r="N159" s="13" t="s">
        <v>1485</v>
      </c>
      <c r="O159" s="13"/>
      <c r="P159" s="13" t="str">
        <f>IF(L159="Navig8",IF(ISNA(VLOOKUP(UPPER(B159),LiangHuishan!$A$1:$B$251,3,FALSE)),"Pool Not in Records",VLOOKUP(UPPER(B159),$A$1:$B$251,3,FALSE)),"")</f>
        <v/>
      </c>
      <c r="Q159" s="13" t="str">
        <f t="shared" si="10"/>
        <v/>
      </c>
      <c r="R159" s="13"/>
      <c r="S159" s="13"/>
      <c r="T159" s="13" t="str">
        <f t="shared" si="13"/>
        <v>Invoice Made</v>
      </c>
      <c r="U159" s="13" t="b">
        <f t="shared" si="14"/>
        <v>1</v>
      </c>
      <c r="V159" s="13"/>
      <c r="W159" s="13"/>
      <c r="X159" s="13"/>
      <c r="Y159" s="13"/>
      <c r="Z159" s="13"/>
      <c r="AA159" s="13" t="str">
        <f t="shared" si="12"/>
        <v>Lady Malou22</v>
      </c>
      <c r="AB159" s="13"/>
      <c r="AC159" s="13"/>
      <c r="AD159" s="13"/>
      <c r="AE159" s="13">
        <f>IF(TRIM(AA159=""),0,IF(ISNA(VLOOKUP(AA159,Tracker!$AB$2:$AB$3981,1,FALSE)),0,1))</f>
        <v>1</v>
      </c>
      <c r="AF159" s="13"/>
    </row>
    <row r="160" spans="1:32" ht="13.5">
      <c r="A160" s="246">
        <v>2507</v>
      </c>
      <c r="B160" s="271" t="s">
        <v>1274</v>
      </c>
      <c r="C160" s="957" t="s">
        <v>138</v>
      </c>
      <c r="D160" s="874" t="s">
        <v>830</v>
      </c>
      <c r="E160" s="172"/>
      <c r="F160" s="234" t="s">
        <v>1854</v>
      </c>
      <c r="G160" s="236" t="s">
        <v>409</v>
      </c>
      <c r="H160" s="912" t="s">
        <v>1855</v>
      </c>
      <c r="I160" s="272">
        <v>42493</v>
      </c>
      <c r="J160" s="238">
        <v>42488</v>
      </c>
      <c r="K160" s="711"/>
      <c r="L160" s="1023" t="s">
        <v>60</v>
      </c>
      <c r="M160" s="13" t="str">
        <f t="shared" si="11"/>
        <v>Invoice Made</v>
      </c>
      <c r="N160" s="13" t="s">
        <v>60</v>
      </c>
      <c r="O160" s="13"/>
      <c r="P160" s="13" t="str">
        <f>IF(L160="Navig8",IF(ISNA(VLOOKUP(UPPER(B160),LiangHuishan!$A$1:$B$251,3,FALSE)),"Pool Not in Records",VLOOKUP(UPPER(B160),$A$1:$B$251,3,FALSE)),"")</f>
        <v/>
      </c>
      <c r="Q160" s="13" t="str">
        <f t="shared" si="10"/>
        <v/>
      </c>
      <c r="R160" s="13"/>
      <c r="S160" s="13"/>
      <c r="T160" s="13" t="str">
        <f t="shared" si="13"/>
        <v>Invoice Made</v>
      </c>
      <c r="U160" s="13" t="b">
        <f t="shared" si="14"/>
        <v>1</v>
      </c>
      <c r="V160" s="13"/>
      <c r="W160" s="13"/>
      <c r="X160" s="13"/>
      <c r="Y160" s="13"/>
      <c r="Z160" s="13"/>
      <c r="AA160" s="13" t="str">
        <f t="shared" si="12"/>
        <v>Yamato SpiritV17</v>
      </c>
      <c r="AB160" s="13"/>
      <c r="AC160" s="13"/>
      <c r="AD160" s="13"/>
      <c r="AE160" s="13">
        <f>IF(TRIM(AA160=""),0,IF(ISNA(VLOOKUP(AA160,Tracker!$AB$2:$AB$3981,1,FALSE)),0,1))</f>
        <v>1</v>
      </c>
      <c r="AF160" s="13"/>
    </row>
    <row r="161" spans="1:32" ht="13.5">
      <c r="A161" s="246">
        <v>2508</v>
      </c>
      <c r="B161" s="271" t="s">
        <v>1856</v>
      </c>
      <c r="C161" s="957" t="s">
        <v>1857</v>
      </c>
      <c r="D161" s="874" t="s">
        <v>1858</v>
      </c>
      <c r="E161" s="172"/>
      <c r="F161" s="234" t="s">
        <v>133</v>
      </c>
      <c r="G161" s="236" t="s">
        <v>134</v>
      </c>
      <c r="H161" s="912" t="s">
        <v>127</v>
      </c>
      <c r="I161" s="272">
        <v>42497</v>
      </c>
      <c r="J161" s="238">
        <v>42495</v>
      </c>
      <c r="K161" s="711"/>
      <c r="L161" s="1023" t="s">
        <v>290</v>
      </c>
      <c r="M161" s="13" t="str">
        <f t="shared" si="11"/>
        <v>Invoice Made</v>
      </c>
      <c r="N161" s="13" t="s">
        <v>290</v>
      </c>
      <c r="O161" s="13"/>
      <c r="P161" s="13" t="str">
        <f>IF(L161="Navig8",IF(ISNA(VLOOKUP(UPPER(B161),LiangHuishan!$A$1:$B$251,3,FALSE)),"Pool Not in Records",VLOOKUP(UPPER(B161),$A$1:$B$251,3,FALSE)),"")</f>
        <v/>
      </c>
      <c r="Q161" s="13" t="str">
        <f t="shared" si="10"/>
        <v/>
      </c>
      <c r="R161" s="13"/>
      <c r="S161" s="13"/>
      <c r="T161" s="13" t="str">
        <f t="shared" si="13"/>
        <v>Invoice Made</v>
      </c>
      <c r="U161" s="13" t="b">
        <f t="shared" si="14"/>
        <v>1</v>
      </c>
      <c r="V161" s="13"/>
      <c r="W161" s="13"/>
      <c r="X161" s="13"/>
      <c r="Y161" s="13"/>
      <c r="Z161" s="13"/>
      <c r="AA161" s="13" t="str">
        <f t="shared" si="12"/>
        <v>British Swift16003</v>
      </c>
      <c r="AB161" s="13"/>
      <c r="AC161" s="13"/>
      <c r="AD161" s="13"/>
      <c r="AE161" s="13">
        <f>IF(TRIM(AA161=""),0,IF(ISNA(VLOOKUP(AA161,Tracker!$AB$2:$AB$3981,1,FALSE)),0,1))</f>
        <v>1</v>
      </c>
      <c r="AF161" s="13"/>
    </row>
    <row r="162" spans="1:32" ht="13.5">
      <c r="A162" s="246">
        <v>2557</v>
      </c>
      <c r="B162" s="271" t="s">
        <v>1269</v>
      </c>
      <c r="C162" s="957" t="s">
        <v>1828</v>
      </c>
      <c r="D162" s="874" t="s">
        <v>1327</v>
      </c>
      <c r="E162" s="172"/>
      <c r="F162" s="234"/>
      <c r="G162" s="236"/>
      <c r="H162" s="874" t="s">
        <v>455</v>
      </c>
      <c r="I162" s="272">
        <v>42565</v>
      </c>
      <c r="J162" s="238"/>
      <c r="K162" s="711"/>
      <c r="L162" s="1023" t="s">
        <v>633</v>
      </c>
      <c r="M162" s="13" t="str">
        <f t="shared" si="11"/>
        <v>Invoice Made</v>
      </c>
      <c r="N162" s="13"/>
      <c r="O162" s="13"/>
      <c r="P162" s="13" t="str">
        <f>IF(L162="Navig8",IF(ISNA(VLOOKUP(UPPER(B162),LiangHuishan!$A$1:$B$251,3,FALSE)),"Pool Not in Records",VLOOKUP(UPPER(B162),$A$1:$B$251,3,FALSE)),"")</f>
        <v/>
      </c>
      <c r="Q162" s="13" t="str">
        <f t="shared" si="10"/>
        <v/>
      </c>
      <c r="R162" s="13"/>
      <c r="S162" s="13"/>
      <c r="T162" s="13" t="str">
        <f t="shared" si="13"/>
        <v>Invoice Made</v>
      </c>
      <c r="U162" s="13" t="b">
        <f t="shared" si="14"/>
        <v>1</v>
      </c>
      <c r="V162" s="13"/>
      <c r="W162" s="13"/>
      <c r="X162" s="13"/>
      <c r="Y162" s="13"/>
      <c r="Z162" s="13"/>
      <c r="AA162" s="13" t="str">
        <f t="shared" si="12"/>
        <v>Stenaweco Julia L1602</v>
      </c>
      <c r="AB162" s="13"/>
      <c r="AC162" s="13"/>
      <c r="AD162" s="13"/>
      <c r="AE162" s="13">
        <f>IF(TRIM(AA162=""),0,IF(ISNA(VLOOKUP(AA162,Tracker!$AB$2:$AB$3981,1,FALSE)),0,1))</f>
        <v>1</v>
      </c>
      <c r="AF162" s="13"/>
    </row>
    <row r="163" spans="1:32" ht="13.5">
      <c r="A163" s="246">
        <v>2510</v>
      </c>
      <c r="B163" s="271" t="s">
        <v>837</v>
      </c>
      <c r="C163" s="957" t="s">
        <v>658</v>
      </c>
      <c r="D163" s="874" t="s">
        <v>1322</v>
      </c>
      <c r="E163" s="172"/>
      <c r="F163" s="234" t="s">
        <v>1859</v>
      </c>
      <c r="G163" s="236" t="s">
        <v>737</v>
      </c>
      <c r="H163" s="912" t="s">
        <v>672</v>
      </c>
      <c r="I163" s="272">
        <v>42514</v>
      </c>
      <c r="J163" s="238">
        <v>42498</v>
      </c>
      <c r="K163" s="711"/>
      <c r="L163" s="1023" t="s">
        <v>590</v>
      </c>
      <c r="M163" s="13" t="str">
        <f t="shared" si="11"/>
        <v>Invoice Made</v>
      </c>
      <c r="N163" s="13" t="s">
        <v>590</v>
      </c>
      <c r="O163" s="13"/>
      <c r="P163" s="13" t="str">
        <f>IF(L163="Navig8",IF(ISNA(VLOOKUP(UPPER(B163),LiangHuishan!$A$1:$B$251,3,FALSE)),"Pool Not in Records",VLOOKUP(UPPER(B163),$A$1:$B$251,3,FALSE)),"")</f>
        <v/>
      </c>
      <c r="Q163" s="13">
        <f t="shared" si="10"/>
        <v>0</v>
      </c>
      <c r="R163" s="13"/>
      <c r="S163" s="13"/>
      <c r="T163" s="13" t="str">
        <f t="shared" si="13"/>
        <v>Invoice Made</v>
      </c>
      <c r="U163" s="13" t="b">
        <f t="shared" si="14"/>
        <v>1</v>
      </c>
      <c r="V163" s="13"/>
      <c r="W163" s="13"/>
      <c r="X163" s="13"/>
      <c r="Y163" s="13"/>
      <c r="Z163" s="13"/>
      <c r="AA163" s="13" t="str">
        <f t="shared" si="12"/>
        <v>Puma59</v>
      </c>
      <c r="AB163" s="13"/>
      <c r="AC163" s="13"/>
      <c r="AD163" s="13"/>
      <c r="AE163" s="13">
        <f>IF(TRIM(AA163=""),0,IF(ISNA(VLOOKUP(AA163,Tracker!$AB$2:$AB$3981,1,FALSE)),0,1))</f>
        <v>1</v>
      </c>
      <c r="AF163" s="13"/>
    </row>
    <row r="164" spans="1:32" ht="13.5">
      <c r="A164" s="246">
        <v>2511</v>
      </c>
      <c r="B164" s="271" t="s">
        <v>1860</v>
      </c>
      <c r="C164" s="957" t="s">
        <v>155</v>
      </c>
      <c r="D164" s="874" t="s">
        <v>1861</v>
      </c>
      <c r="E164" s="172"/>
      <c r="F164" s="234"/>
      <c r="G164" s="236"/>
      <c r="H164" s="874" t="s">
        <v>790</v>
      </c>
      <c r="I164" s="272">
        <v>42507</v>
      </c>
      <c r="J164" s="238"/>
      <c r="K164" s="711"/>
      <c r="L164" s="1023" t="s">
        <v>590</v>
      </c>
      <c r="M164" s="13" t="str">
        <f t="shared" si="11"/>
        <v>Invoice Made</v>
      </c>
      <c r="N164" s="13" t="s">
        <v>590</v>
      </c>
      <c r="O164" s="13"/>
      <c r="P164" s="13" t="str">
        <f>IF(L164="Navig8",IF(ISNA(VLOOKUP(UPPER(B164),LiangHuishan!$A$1:$B$251,3,FALSE)),"Pool Not in Records",VLOOKUP(UPPER(B164),$A$1:$B$251,3,FALSE)),"")</f>
        <v/>
      </c>
      <c r="Q164" s="13">
        <f t="shared" si="10"/>
        <v>0</v>
      </c>
      <c r="R164" s="13"/>
      <c r="S164" s="13"/>
      <c r="T164" s="13" t="str">
        <f t="shared" si="13"/>
        <v>Invoice Made</v>
      </c>
      <c r="U164" s="13" t="b">
        <f t="shared" si="14"/>
        <v>1</v>
      </c>
      <c r="V164" s="13"/>
      <c r="W164" s="13"/>
      <c r="X164" s="13"/>
      <c r="Y164" s="13"/>
      <c r="Z164" s="13"/>
      <c r="AA164" s="13" t="str">
        <f t="shared" si="12"/>
        <v>King Dorian17</v>
      </c>
      <c r="AB164" s="13"/>
      <c r="AC164" s="13"/>
      <c r="AD164" s="13"/>
      <c r="AE164" s="13">
        <f>IF(TRIM(AA164=""),0,IF(ISNA(VLOOKUP(AA164,Tracker!$AB$2:$AB$3981,1,FALSE)),0,1))</f>
        <v>1</v>
      </c>
      <c r="AF164" s="13"/>
    </row>
    <row r="165" spans="1:32" ht="13.5">
      <c r="A165" s="246">
        <v>2512</v>
      </c>
      <c r="B165" s="232" t="s">
        <v>739</v>
      </c>
      <c r="C165" s="957" t="s">
        <v>1862</v>
      </c>
      <c r="D165" s="874" t="s">
        <v>1863</v>
      </c>
      <c r="E165" s="172"/>
      <c r="F165" s="234" t="s">
        <v>1864</v>
      </c>
      <c r="G165" s="236" t="s">
        <v>1865</v>
      </c>
      <c r="H165" s="874" t="s">
        <v>1424</v>
      </c>
      <c r="I165" s="272">
        <v>42485</v>
      </c>
      <c r="J165" s="238">
        <v>42483</v>
      </c>
      <c r="K165" s="711" t="s">
        <v>411</v>
      </c>
      <c r="L165" s="1023" t="s">
        <v>28</v>
      </c>
      <c r="M165" s="13" t="str">
        <f t="shared" si="11"/>
        <v>Invoice Made</v>
      </c>
      <c r="N165" s="13" t="s">
        <v>28</v>
      </c>
      <c r="O165" s="13"/>
      <c r="P165" s="13" t="e">
        <f>IF(L165="Navig8",IF(ISNA(VLOOKUP(UPPER(B165),LiangHuishan!$A$1:$B$251,3,FALSE)),"Pool Not in Records",VLOOKUP(UPPER(B165),$A$1:$B$251,3,FALSE)),"")</f>
        <v>#N/A</v>
      </c>
      <c r="Q165" s="13" t="str">
        <f t="shared" si="10"/>
        <v/>
      </c>
      <c r="R165" s="13"/>
      <c r="S165" s="13"/>
      <c r="T165" s="13" t="str">
        <f t="shared" si="13"/>
        <v>Invoice Made</v>
      </c>
      <c r="U165" s="13" t="b">
        <f t="shared" si="14"/>
        <v>1</v>
      </c>
      <c r="V165" s="13"/>
      <c r="W165" s="13"/>
      <c r="X165" s="13"/>
      <c r="Y165" s="13"/>
      <c r="Z165" s="13"/>
      <c r="AA165" s="13" t="str">
        <f t="shared" si="12"/>
        <v>Alqadisia60TC021</v>
      </c>
      <c r="AB165" s="13"/>
      <c r="AC165" s="13"/>
      <c r="AD165" s="13"/>
      <c r="AE165" s="13">
        <f>IF(TRIM(AA165=""),0,IF(ISNA(VLOOKUP(AA165,Tracker!$AB$2:$AB$3981,1,FALSE)),0,1))</f>
        <v>1</v>
      </c>
      <c r="AF165" s="13"/>
    </row>
    <row r="166" spans="1:32" ht="13.5">
      <c r="A166" s="246">
        <v>2513</v>
      </c>
      <c r="B166" s="271" t="s">
        <v>1866</v>
      </c>
      <c r="C166" s="957" t="s">
        <v>193</v>
      </c>
      <c r="D166" s="874" t="s">
        <v>701</v>
      </c>
      <c r="E166" s="172"/>
      <c r="F166" s="234" t="s">
        <v>1449</v>
      </c>
      <c r="G166" s="236" t="s">
        <v>10590</v>
      </c>
      <c r="H166" s="912" t="s">
        <v>1507</v>
      </c>
      <c r="I166" s="272">
        <v>42514</v>
      </c>
      <c r="J166" s="238">
        <v>42513</v>
      </c>
      <c r="K166" s="711"/>
      <c r="L166" s="1023" t="s">
        <v>60</v>
      </c>
      <c r="M166" s="13" t="str">
        <f t="shared" si="11"/>
        <v>Invoice Made</v>
      </c>
      <c r="N166" s="13" t="s">
        <v>60</v>
      </c>
      <c r="O166" s="13"/>
      <c r="P166" s="13" t="str">
        <f>IF(L166="Navig8",IF(ISNA(VLOOKUP(UPPER(B166),LiangHuishan!$A$1:$B$251,3,FALSE)),"Pool Not in Records",VLOOKUP(UPPER(B166),$A$1:$B$251,3,FALSE)),"")</f>
        <v/>
      </c>
      <c r="Q166" s="13" t="str">
        <f t="shared" si="10"/>
        <v/>
      </c>
      <c r="R166" s="13"/>
      <c r="S166" s="13"/>
      <c r="T166" s="13" t="str">
        <f t="shared" si="13"/>
        <v>Invoice Made</v>
      </c>
      <c r="U166" s="13" t="b">
        <f t="shared" si="14"/>
        <v>1</v>
      </c>
      <c r="V166" s="13"/>
      <c r="W166" s="13"/>
      <c r="X166" s="13"/>
      <c r="Y166" s="13"/>
      <c r="Z166" s="13"/>
      <c r="AA166" s="13" t="str">
        <f t="shared" si="12"/>
        <v>Pacific dawn28</v>
      </c>
      <c r="AB166" s="13"/>
      <c r="AC166" s="13"/>
      <c r="AD166" s="13"/>
      <c r="AE166" s="13">
        <f>IF(TRIM(AA166=""),0,IF(ISNA(VLOOKUP(AA166,Tracker!$AB$2:$AB$3981,1,FALSE)),0,1))</f>
        <v>1</v>
      </c>
      <c r="AF166" s="13"/>
    </row>
    <row r="167" spans="1:32" ht="13.5">
      <c r="A167" s="246">
        <v>2514</v>
      </c>
      <c r="B167" s="271" t="s">
        <v>1496</v>
      </c>
      <c r="C167" s="957" t="s">
        <v>1857</v>
      </c>
      <c r="D167" s="874" t="s">
        <v>1498</v>
      </c>
      <c r="E167" s="172"/>
      <c r="F167" s="234" t="s">
        <v>152</v>
      </c>
      <c r="G167" s="236" t="s">
        <v>1867</v>
      </c>
      <c r="H167" s="912" t="s">
        <v>412</v>
      </c>
      <c r="I167" s="272">
        <v>42488</v>
      </c>
      <c r="J167" s="238">
        <v>42483</v>
      </c>
      <c r="K167" s="711"/>
      <c r="L167" s="1023" t="s">
        <v>290</v>
      </c>
      <c r="M167" s="13" t="str">
        <f t="shared" si="11"/>
        <v>Invoice Made</v>
      </c>
      <c r="N167" s="13" t="s">
        <v>290</v>
      </c>
      <c r="O167" s="13"/>
      <c r="P167" s="13" t="str">
        <f>IF(L167="Navig8",IF(ISNA(VLOOKUP(UPPER(B167),LiangHuishan!$A$1:$B$251,3,FALSE)),"Pool Not in Records",VLOOKUP(UPPER(B167),$A$1:$B$251,3,FALSE)),"")</f>
        <v/>
      </c>
      <c r="Q167" s="13" t="str">
        <f t="shared" si="10"/>
        <v/>
      </c>
      <c r="R167" s="13"/>
      <c r="S167" s="13"/>
      <c r="T167" s="13" t="str">
        <f t="shared" si="13"/>
        <v>Invoice Made</v>
      </c>
      <c r="U167" s="13" t="b">
        <f t="shared" si="14"/>
        <v>1</v>
      </c>
      <c r="V167" s="13"/>
      <c r="W167" s="13"/>
      <c r="X167" s="13"/>
      <c r="Y167" s="13"/>
      <c r="Z167" s="13"/>
      <c r="AA167" s="13" t="str">
        <f t="shared" si="12"/>
        <v>British Emissary16003</v>
      </c>
      <c r="AB167" s="13"/>
      <c r="AC167" s="13"/>
      <c r="AD167" s="13"/>
      <c r="AE167" s="13">
        <f>IF(TRIM(AA167=""),0,IF(ISNA(VLOOKUP(AA167,Tracker!$AB$2:$AB$3981,1,FALSE)),0,1))</f>
        <v>1</v>
      </c>
      <c r="AF167" s="13"/>
    </row>
    <row r="168" spans="1:32" ht="13.5">
      <c r="A168" s="246">
        <v>2515</v>
      </c>
      <c r="B168" s="271" t="s">
        <v>1273</v>
      </c>
      <c r="C168" s="957" t="s">
        <v>1868</v>
      </c>
      <c r="D168" s="874" t="s">
        <v>63</v>
      </c>
      <c r="E168" s="172"/>
      <c r="F168" s="234" t="s">
        <v>186</v>
      </c>
      <c r="G168" s="236" t="s">
        <v>122</v>
      </c>
      <c r="H168" s="912" t="s">
        <v>137</v>
      </c>
      <c r="I168" s="272">
        <v>42498</v>
      </c>
      <c r="J168" s="238">
        <v>42495</v>
      </c>
      <c r="K168" s="711"/>
      <c r="L168" s="1023" t="s">
        <v>60</v>
      </c>
      <c r="M168" s="13" t="str">
        <f t="shared" si="11"/>
        <v>Invoice Made</v>
      </c>
      <c r="N168" s="13" t="s">
        <v>60</v>
      </c>
      <c r="O168" s="13"/>
      <c r="P168" s="13" t="str">
        <f>IF(L168="Navig8",IF(ISNA(VLOOKUP(UPPER(B168),LiangHuishan!$A$1:$B$251,3,FALSE)),"Pool Not in Records",VLOOKUP(UPPER(B168),$A$1:$B$251,3,FALSE)),"")</f>
        <v/>
      </c>
      <c r="Q168" s="13" t="str">
        <f t="shared" si="10"/>
        <v/>
      </c>
      <c r="R168" s="13"/>
      <c r="S168" s="13"/>
      <c r="T168" s="13" t="str">
        <f t="shared" si="13"/>
        <v>Invoice Made</v>
      </c>
      <c r="U168" s="13" t="b">
        <f t="shared" si="14"/>
        <v>1</v>
      </c>
      <c r="V168" s="13"/>
      <c r="W168" s="13"/>
      <c r="X168" s="13"/>
      <c r="Y168" s="13"/>
      <c r="Z168" s="13"/>
      <c r="AA168" s="13" t="str">
        <f t="shared" si="12"/>
        <v>Shanghai DawnV024</v>
      </c>
      <c r="AB168" s="13"/>
      <c r="AC168" s="13"/>
      <c r="AD168" s="13"/>
      <c r="AE168" s="13">
        <f>IF(TRIM(AA168=""),0,IF(ISNA(VLOOKUP(AA168,Tracker!$AB$2:$AB$3981,1,FALSE)),0,1))</f>
        <v>1</v>
      </c>
      <c r="AF168" s="13"/>
    </row>
    <row r="169" spans="1:32" ht="13.5">
      <c r="A169" s="246">
        <v>2516</v>
      </c>
      <c r="B169" s="271" t="s">
        <v>640</v>
      </c>
      <c r="C169" s="957" t="s">
        <v>1502</v>
      </c>
      <c r="D169" s="874" t="s">
        <v>828</v>
      </c>
      <c r="E169" s="172"/>
      <c r="F169" s="234"/>
      <c r="G169" s="236"/>
      <c r="H169" s="912" t="s">
        <v>312</v>
      </c>
      <c r="I169" s="272">
        <v>42495</v>
      </c>
      <c r="J169" s="238"/>
      <c r="K169" s="711"/>
      <c r="L169" s="1023" t="s">
        <v>663</v>
      </c>
      <c r="M169" s="13" t="str">
        <f t="shared" si="11"/>
        <v>Invoice Made</v>
      </c>
      <c r="N169" s="13" t="s">
        <v>663</v>
      </c>
      <c r="O169" s="13"/>
      <c r="P169" s="13" t="str">
        <f>IF(L169="Navig8",IF(ISNA(VLOOKUP(UPPER(B169),LiangHuishan!$A$1:$B$251,3,FALSE)),"Pool Not in Records",VLOOKUP(UPPER(B169),$A$1:$B$251,3,FALSE)),"")</f>
        <v/>
      </c>
      <c r="Q169" s="13" t="str">
        <f t="shared" si="10"/>
        <v/>
      </c>
      <c r="R169" s="13"/>
      <c r="S169" s="13"/>
      <c r="T169" s="13" t="str">
        <f t="shared" si="13"/>
        <v>Invoice Made</v>
      </c>
      <c r="U169" s="13" t="b">
        <f t="shared" si="14"/>
        <v>1</v>
      </c>
      <c r="V169" s="13"/>
      <c r="W169" s="13"/>
      <c r="X169" s="13"/>
      <c r="Y169" s="13"/>
      <c r="Z169" s="13"/>
      <c r="AA169" s="13" t="str">
        <f t="shared" si="12"/>
        <v>Sonangol Kizomba201602</v>
      </c>
      <c r="AB169" s="13"/>
      <c r="AC169" s="13"/>
      <c r="AD169" s="13"/>
      <c r="AE169" s="13">
        <f>IF(TRIM(AA169=""),0,IF(ISNA(VLOOKUP(AA169,Tracker!$AB$2:$AB$3981,1,FALSE)),0,1))</f>
        <v>1</v>
      </c>
      <c r="AF169" s="13"/>
    </row>
    <row r="170" spans="1:32" ht="13.5">
      <c r="A170" s="246">
        <v>2517</v>
      </c>
      <c r="B170" s="271" t="s">
        <v>544</v>
      </c>
      <c r="C170" s="957" t="s">
        <v>700</v>
      </c>
      <c r="D170" s="874" t="s">
        <v>392</v>
      </c>
      <c r="E170" s="172"/>
      <c r="F170" s="234" t="s">
        <v>1332</v>
      </c>
      <c r="G170" s="236" t="s">
        <v>1869</v>
      </c>
      <c r="H170" s="874" t="s">
        <v>1969</v>
      </c>
      <c r="I170" s="272">
        <v>42504</v>
      </c>
      <c r="J170" s="238"/>
      <c r="K170" s="711" t="s">
        <v>411</v>
      </c>
      <c r="L170" s="1023" t="s">
        <v>28</v>
      </c>
      <c r="M170" s="13" t="str">
        <f t="shared" si="11"/>
        <v>Invoice Made</v>
      </c>
      <c r="N170" s="13" t="s">
        <v>28</v>
      </c>
      <c r="O170" s="13"/>
      <c r="P170" s="13" t="e">
        <f>IF(L170="Navig8",IF(ISNA(VLOOKUP(UPPER(B170),LiangHuishan!$A$1:$B$251,3,FALSE)),"Pool Not in Records",VLOOKUP(UPPER(B170),$A$1:$B$251,3,FALSE)),"")</f>
        <v>#N/A</v>
      </c>
      <c r="Q170" s="13" t="str">
        <f t="shared" si="10"/>
        <v/>
      </c>
      <c r="R170" s="13"/>
      <c r="S170" s="13"/>
      <c r="T170" s="13" t="str">
        <f t="shared" si="13"/>
        <v>Invoice Made</v>
      </c>
      <c r="U170" s="13" t="b">
        <f t="shared" si="14"/>
        <v>1</v>
      </c>
      <c r="V170" s="13"/>
      <c r="W170" s="13"/>
      <c r="X170" s="13"/>
      <c r="Y170" s="13"/>
      <c r="Z170" s="13"/>
      <c r="AA170" s="13" t="str">
        <f t="shared" si="12"/>
        <v>Mesaieed62</v>
      </c>
      <c r="AB170" s="13"/>
      <c r="AC170" s="13"/>
      <c r="AD170" s="13"/>
      <c r="AE170" s="13">
        <f>IF(TRIM(AA170=""),0,IF(ISNA(VLOOKUP(AA170,Tracker!$AB$2:$AB$3981,1,FALSE)),0,1))</f>
        <v>1</v>
      </c>
      <c r="AF170" s="13"/>
    </row>
    <row r="171" spans="1:32" ht="13.5">
      <c r="A171" s="246">
        <v>2518</v>
      </c>
      <c r="B171" s="271" t="s">
        <v>708</v>
      </c>
      <c r="C171" s="957" t="s">
        <v>1342</v>
      </c>
      <c r="D171" s="874" t="s">
        <v>720</v>
      </c>
      <c r="E171" s="172"/>
      <c r="F171" s="234" t="s">
        <v>617</v>
      </c>
      <c r="G171" s="236" t="s">
        <v>323</v>
      </c>
      <c r="H171" s="874" t="s">
        <v>203</v>
      </c>
      <c r="I171" s="272">
        <v>42496</v>
      </c>
      <c r="J171" s="238">
        <v>42495</v>
      </c>
      <c r="K171" s="711" t="s">
        <v>411</v>
      </c>
      <c r="L171" s="1023" t="s">
        <v>28</v>
      </c>
      <c r="M171" s="13" t="str">
        <f t="shared" si="11"/>
        <v>Invoice Made</v>
      </c>
      <c r="N171" s="13" t="s">
        <v>28</v>
      </c>
      <c r="O171" s="13"/>
      <c r="P171" s="13" t="e">
        <f>IF(L171="Navig8",IF(ISNA(VLOOKUP(UPPER(B171),LiangHuishan!$A$1:$B$251,3,FALSE)),"Pool Not in Records",VLOOKUP(UPPER(B171),$A$1:$B$251,3,FALSE)),"")</f>
        <v>#N/A</v>
      </c>
      <c r="Q171" s="13" t="str">
        <f t="shared" si="10"/>
        <v/>
      </c>
      <c r="R171" s="13"/>
      <c r="S171" s="13"/>
      <c r="T171" s="13" t="str">
        <f t="shared" si="13"/>
        <v>Invoice Made</v>
      </c>
      <c r="U171" s="13" t="b">
        <f t="shared" si="14"/>
        <v>1</v>
      </c>
      <c r="V171" s="13"/>
      <c r="W171" s="13"/>
      <c r="X171" s="13"/>
      <c r="Y171" s="13"/>
      <c r="Z171" s="13"/>
      <c r="AA171" s="13" t="str">
        <f t="shared" si="12"/>
        <v>V8 Stealth90</v>
      </c>
      <c r="AB171" s="13"/>
      <c r="AC171" s="13"/>
      <c r="AD171" s="13"/>
      <c r="AE171" s="13">
        <f>IF(TRIM(AA171=""),0,IF(ISNA(VLOOKUP(AA171,Tracker!$AB$2:$AB$3981,1,FALSE)),0,1))</f>
        <v>1</v>
      </c>
      <c r="AF171" s="13"/>
    </row>
    <row r="172" spans="1:32" ht="13.5">
      <c r="A172" s="246">
        <v>2520</v>
      </c>
      <c r="B172" s="271" t="s">
        <v>464</v>
      </c>
      <c r="C172" s="957" t="s">
        <v>1502</v>
      </c>
      <c r="D172" s="874" t="s">
        <v>817</v>
      </c>
      <c r="E172" s="172"/>
      <c r="F172" s="234" t="s">
        <v>180</v>
      </c>
      <c r="G172" s="236" t="s">
        <v>1870</v>
      </c>
      <c r="H172" s="874" t="s">
        <v>771</v>
      </c>
      <c r="I172" s="272">
        <v>42530</v>
      </c>
      <c r="J172" s="238">
        <v>42502</v>
      </c>
      <c r="K172" s="711"/>
      <c r="L172" s="1023" t="s">
        <v>663</v>
      </c>
      <c r="M172" s="13" t="str">
        <f t="shared" si="11"/>
        <v>Invoice Made</v>
      </c>
      <c r="N172" s="13" t="s">
        <v>663</v>
      </c>
      <c r="O172" s="13"/>
      <c r="P172" s="13" t="str">
        <f>IF(L172="Navig8",IF(ISNA(VLOOKUP(UPPER(B172),LiangHuishan!$A$1:$B$251,3,FALSE)),"Pool Not in Records",VLOOKUP(UPPER(B172),$A$1:$B$251,3,FALSE)),"")</f>
        <v/>
      </c>
      <c r="Q172" s="13" t="str">
        <f t="shared" si="10"/>
        <v/>
      </c>
      <c r="R172" s="13"/>
      <c r="S172" s="13"/>
      <c r="T172" s="13" t="str">
        <f t="shared" si="13"/>
        <v>Invoice Made</v>
      </c>
      <c r="U172" s="13" t="b">
        <f t="shared" si="14"/>
        <v>1</v>
      </c>
      <c r="V172" s="13"/>
      <c r="W172" s="13"/>
      <c r="X172" s="13"/>
      <c r="Y172" s="13"/>
      <c r="Z172" s="13"/>
      <c r="AA172" s="13" t="str">
        <f t="shared" si="12"/>
        <v>Stena Penguin201602</v>
      </c>
      <c r="AB172" s="13"/>
      <c r="AC172" s="13"/>
      <c r="AD172" s="13"/>
      <c r="AE172" s="13">
        <f>IF(TRIM(AA172=""),0,IF(ISNA(VLOOKUP(AA172,Tracker!$AB$2:$AB$3981,1,FALSE)),0,1))</f>
        <v>1</v>
      </c>
      <c r="AF172" s="13"/>
    </row>
    <row r="173" spans="1:32" ht="13.5">
      <c r="A173" s="246">
        <v>2522</v>
      </c>
      <c r="B173" s="271" t="s">
        <v>752</v>
      </c>
      <c r="C173" s="957" t="s">
        <v>250</v>
      </c>
      <c r="D173" s="874" t="s">
        <v>400</v>
      </c>
      <c r="E173" s="172" t="s">
        <v>388</v>
      </c>
      <c r="F173" s="234" t="s">
        <v>389</v>
      </c>
      <c r="G173" s="236">
        <v>42479</v>
      </c>
      <c r="H173" s="874" t="s">
        <v>567</v>
      </c>
      <c r="I173" s="272">
        <v>42501</v>
      </c>
      <c r="J173" s="238"/>
      <c r="K173" s="711"/>
      <c r="L173" s="1023" t="s">
        <v>60</v>
      </c>
      <c r="M173" s="13" t="str">
        <f t="shared" si="11"/>
        <v>Invoice Made</v>
      </c>
      <c r="N173" s="13"/>
      <c r="O173" s="13"/>
      <c r="P173" s="13" t="str">
        <f>IF(L173="Navig8",IF(ISNA(VLOOKUP(UPPER(B173),LiangHuishan!$A$1:$B$251,3,FALSE)),"Pool Not in Records",VLOOKUP(UPPER(B173),$A$1:$B$251,3,FALSE)),"")</f>
        <v/>
      </c>
      <c r="Q173" s="13" t="str">
        <f t="shared" si="10"/>
        <v/>
      </c>
      <c r="R173" s="13"/>
      <c r="S173" s="13"/>
      <c r="T173" s="13" t="str">
        <f t="shared" si="13"/>
        <v>Invoice Made</v>
      </c>
      <c r="U173" s="13" t="b">
        <f t="shared" si="14"/>
        <v>1</v>
      </c>
      <c r="V173" s="13"/>
      <c r="W173" s="13"/>
      <c r="X173" s="13"/>
      <c r="Y173" s="13"/>
      <c r="Z173" s="13"/>
      <c r="AA173" s="13" t="str">
        <f t="shared" si="12"/>
        <v>Whistler Spirit35</v>
      </c>
      <c r="AB173" s="13"/>
      <c r="AC173" s="13"/>
      <c r="AD173" s="13"/>
      <c r="AE173" s="13">
        <f>IF(TRIM(AA173=""),0,IF(ISNA(VLOOKUP(AA173,Tracker!$AB$2:$AB$3981,1,FALSE)),0,1))</f>
        <v>1</v>
      </c>
      <c r="AF173" s="13"/>
    </row>
    <row r="174" spans="1:32" ht="13.5">
      <c r="A174" s="246">
        <v>2523</v>
      </c>
      <c r="B174" s="271" t="s">
        <v>1914</v>
      </c>
      <c r="C174" s="957" t="s">
        <v>146</v>
      </c>
      <c r="D174" s="874" t="s">
        <v>1405</v>
      </c>
      <c r="E174" s="172" t="s">
        <v>394</v>
      </c>
      <c r="F174" s="234" t="s">
        <v>1915</v>
      </c>
      <c r="G174" s="236">
        <v>42495</v>
      </c>
      <c r="H174" s="874" t="s">
        <v>62</v>
      </c>
      <c r="I174" s="272">
        <v>42517</v>
      </c>
      <c r="J174" s="238"/>
      <c r="K174" s="711"/>
      <c r="L174" s="1023" t="s">
        <v>590</v>
      </c>
      <c r="M174" s="13" t="str">
        <f t="shared" si="11"/>
        <v>Invoice Made</v>
      </c>
      <c r="N174" s="13"/>
      <c r="O174" s="13"/>
      <c r="P174" s="13" t="str">
        <f>IF(L174="Navig8",IF(ISNA(VLOOKUP(UPPER(B174),LiangHuishan!$A$1:$B$251,3,FALSE)),"Pool Not in Records",VLOOKUP(UPPER(B174),$A$1:$B$251,3,FALSE)),"")</f>
        <v/>
      </c>
      <c r="Q174" s="13">
        <f t="shared" si="10"/>
        <v>0</v>
      </c>
      <c r="R174" s="13"/>
      <c r="S174" s="13"/>
      <c r="T174" s="13" t="str">
        <f t="shared" si="13"/>
        <v>Invoice Made</v>
      </c>
      <c r="U174" s="13" t="b">
        <f t="shared" si="14"/>
        <v>1</v>
      </c>
      <c r="V174" s="13"/>
      <c r="W174" s="13"/>
      <c r="X174" s="13"/>
      <c r="Y174" s="13"/>
      <c r="Z174" s="13"/>
      <c r="AA174" s="13" t="str">
        <f t="shared" si="12"/>
        <v>Bunga Lotus40</v>
      </c>
      <c r="AB174" s="13"/>
      <c r="AC174" s="13"/>
      <c r="AD174" s="13"/>
      <c r="AE174" s="13">
        <f>IF(TRIM(AA174=""),0,IF(ISNA(VLOOKUP(AA174,Tracker!$AB$2:$AB$3981,1,FALSE)),0,1))</f>
        <v>1</v>
      </c>
      <c r="AF174" s="13"/>
    </row>
    <row r="175" spans="1:32" ht="13.5">
      <c r="A175" s="246">
        <v>2524</v>
      </c>
      <c r="B175" s="271" t="s">
        <v>783</v>
      </c>
      <c r="C175" s="957" t="s">
        <v>1916</v>
      </c>
      <c r="D175" s="874" t="s">
        <v>1917</v>
      </c>
      <c r="E175" s="172" t="s">
        <v>210</v>
      </c>
      <c r="F175" s="234" t="s">
        <v>580</v>
      </c>
      <c r="G175" s="236">
        <v>42488.125</v>
      </c>
      <c r="H175" s="874" t="s">
        <v>1850</v>
      </c>
      <c r="I175" s="272">
        <v>42523</v>
      </c>
      <c r="J175" s="238"/>
      <c r="K175" s="711"/>
      <c r="L175" s="1023" t="s">
        <v>663</v>
      </c>
      <c r="M175" s="13" t="str">
        <f t="shared" si="11"/>
        <v>Invoice Made</v>
      </c>
      <c r="N175" s="13"/>
      <c r="O175" s="13"/>
      <c r="P175" s="13" t="str">
        <f>IF(L175="Navig8",IF(ISNA(VLOOKUP(UPPER(B175),LiangHuishan!$A$1:$B$251,3,FALSE)),"Pool Not in Records",VLOOKUP(UPPER(B175),$A$1:$B$251,3,FALSE)),"")</f>
        <v/>
      </c>
      <c r="Q175" s="13" t="str">
        <f t="shared" si="10"/>
        <v/>
      </c>
      <c r="R175" s="13"/>
      <c r="S175" s="13"/>
      <c r="T175" s="13" t="str">
        <f t="shared" si="13"/>
        <v>Invoice Made</v>
      </c>
      <c r="U175" s="13" t="b">
        <f t="shared" si="14"/>
        <v>1</v>
      </c>
      <c r="V175" s="13"/>
      <c r="W175" s="13"/>
      <c r="X175" s="13"/>
      <c r="Y175" s="13"/>
      <c r="Z175" s="13"/>
      <c r="AA175" s="13" t="str">
        <f t="shared" si="12"/>
        <v>Sonangol Kassanje201604</v>
      </c>
      <c r="AB175" s="13"/>
      <c r="AC175" s="13"/>
      <c r="AD175" s="13"/>
      <c r="AE175" s="13">
        <f>IF(TRIM(AA175=""),0,IF(ISNA(VLOOKUP(AA175,Tracker!$AB$2:$AB$3981,1,FALSE)),0,1))</f>
        <v>1</v>
      </c>
      <c r="AF175" s="13"/>
    </row>
    <row r="176" spans="1:32" ht="13.5">
      <c r="A176" s="246">
        <v>2525</v>
      </c>
      <c r="B176" s="271" t="s">
        <v>1918</v>
      </c>
      <c r="C176" s="957" t="s">
        <v>273</v>
      </c>
      <c r="D176" s="874" t="s">
        <v>1193</v>
      </c>
      <c r="E176" s="172" t="s">
        <v>1919</v>
      </c>
      <c r="F176" s="234" t="s">
        <v>865</v>
      </c>
      <c r="G176" s="236">
        <v>42485</v>
      </c>
      <c r="H176" s="874" t="s">
        <v>1285</v>
      </c>
      <c r="I176" s="272">
        <v>42504</v>
      </c>
      <c r="J176" s="238"/>
      <c r="K176" s="711"/>
      <c r="L176" s="1023" t="s">
        <v>590</v>
      </c>
      <c r="M176" s="13" t="str">
        <f t="shared" si="11"/>
        <v>Invoice Made</v>
      </c>
      <c r="N176" s="13"/>
      <c r="O176" s="13"/>
      <c r="P176" s="13" t="str">
        <f>IF(L176="Navig8",IF(ISNA(VLOOKUP(UPPER(B176),LiangHuishan!$A$1:$B$251,3,FALSE)),"Pool Not in Records",VLOOKUP(UPPER(B176),$A$1:$B$251,3,FALSE)),"")</f>
        <v/>
      </c>
      <c r="Q176" s="13">
        <f t="shared" si="10"/>
        <v>0</v>
      </c>
      <c r="R176" s="13"/>
      <c r="S176" s="13"/>
      <c r="T176" s="13" t="str">
        <f t="shared" si="13"/>
        <v>Invoice Made</v>
      </c>
      <c r="U176" s="13" t="b">
        <f t="shared" si="14"/>
        <v>1</v>
      </c>
      <c r="V176" s="13"/>
      <c r="W176" s="13"/>
      <c r="X176" s="13"/>
      <c r="Y176" s="13"/>
      <c r="Z176" s="13"/>
      <c r="AA176" s="13" t="str">
        <f t="shared" si="12"/>
        <v>Albatros trader9</v>
      </c>
      <c r="AB176" s="13"/>
      <c r="AC176" s="13"/>
      <c r="AD176" s="13"/>
      <c r="AE176" s="13">
        <f>IF(TRIM(AA176=""),0,IF(ISNA(VLOOKUP(AA176,Tracker!$AB$2:$AB$3981,1,FALSE)),0,1))</f>
        <v>1</v>
      </c>
      <c r="AF176" s="13"/>
    </row>
    <row r="177" spans="1:32" ht="13.5">
      <c r="A177" s="246">
        <v>2527</v>
      </c>
      <c r="B177" s="271" t="s">
        <v>404</v>
      </c>
      <c r="C177" s="957" t="s">
        <v>230</v>
      </c>
      <c r="D177" s="874" t="s">
        <v>63</v>
      </c>
      <c r="E177" s="172" t="s">
        <v>1920</v>
      </c>
      <c r="F177" s="234" t="s">
        <v>1921</v>
      </c>
      <c r="G177" s="236">
        <v>42480</v>
      </c>
      <c r="H177" s="874" t="s">
        <v>48</v>
      </c>
      <c r="I177" s="272">
        <v>42491</v>
      </c>
      <c r="J177" s="238"/>
      <c r="K177" s="711"/>
      <c r="L177" s="1023" t="s">
        <v>60</v>
      </c>
      <c r="M177" s="13" t="str">
        <f t="shared" si="11"/>
        <v>Invoice Made</v>
      </c>
      <c r="N177" s="13"/>
      <c r="O177" s="13"/>
      <c r="P177" s="13" t="str">
        <f>IF(L177="Navig8",IF(ISNA(VLOOKUP(UPPER(B177),LiangHuishan!$A$1:$B$251,3,FALSE)),"Pool Not in Records",VLOOKUP(UPPER(B177),$A$1:$B$251,3,FALSE)),"")</f>
        <v/>
      </c>
      <c r="Q177" s="13" t="str">
        <f t="shared" si="10"/>
        <v/>
      </c>
      <c r="R177" s="13"/>
      <c r="S177" s="13"/>
      <c r="T177" s="13" t="str">
        <f t="shared" si="13"/>
        <v>Invoice Made</v>
      </c>
      <c r="U177" s="13" t="b">
        <f t="shared" si="14"/>
        <v>1</v>
      </c>
      <c r="V177" s="13"/>
      <c r="W177" s="13"/>
      <c r="X177" s="13"/>
      <c r="Y177" s="13"/>
      <c r="Z177" s="13"/>
      <c r="AA177" s="13" t="str">
        <f t="shared" si="12"/>
        <v>Kyeema Spirit141</v>
      </c>
      <c r="AB177" s="13"/>
      <c r="AC177" s="13"/>
      <c r="AD177" s="13"/>
      <c r="AE177" s="13">
        <f>IF(TRIM(AA177=""),0,IF(ISNA(VLOOKUP(AA177,Tracker!$AB$2:$AB$3981,1,FALSE)),0,1))</f>
        <v>1</v>
      </c>
      <c r="AF177" s="13"/>
    </row>
    <row r="178" spans="1:32" ht="13.5">
      <c r="A178" s="246">
        <v>2528</v>
      </c>
      <c r="B178" s="271" t="s">
        <v>1922</v>
      </c>
      <c r="C178" s="957" t="s">
        <v>285</v>
      </c>
      <c r="D178" s="874" t="s">
        <v>1335</v>
      </c>
      <c r="E178" s="172" t="s">
        <v>10568</v>
      </c>
      <c r="F178" s="234" t="s">
        <v>1923</v>
      </c>
      <c r="G178" s="236">
        <v>42480</v>
      </c>
      <c r="H178" s="874" t="s">
        <v>1971</v>
      </c>
      <c r="I178" s="272">
        <v>42510</v>
      </c>
      <c r="J178" s="238"/>
      <c r="K178" s="711"/>
      <c r="L178" s="1023" t="s">
        <v>60</v>
      </c>
      <c r="M178" s="13" t="str">
        <f t="shared" si="11"/>
        <v>Invoice Made</v>
      </c>
      <c r="N178" s="13"/>
      <c r="O178" s="13"/>
      <c r="P178" s="13" t="str">
        <f>IF(L178="Navig8",IF(ISNA(VLOOKUP(UPPER(B178),LiangHuishan!$A$1:$B$251,3,FALSE)),"Pool Not in Records",VLOOKUP(UPPER(B178),$A$1:$B$251,3,FALSE)),"")</f>
        <v/>
      </c>
      <c r="Q178" s="13" t="str">
        <f t="shared" si="10"/>
        <v/>
      </c>
      <c r="R178" s="13"/>
      <c r="S178" s="13"/>
      <c r="T178" s="13" t="str">
        <f t="shared" si="13"/>
        <v>Invoice Made</v>
      </c>
      <c r="U178" s="13" t="b">
        <f t="shared" si="14"/>
        <v>1</v>
      </c>
      <c r="V178" s="13"/>
      <c r="W178" s="13"/>
      <c r="X178" s="13"/>
      <c r="Y178" s="13"/>
      <c r="Z178" s="13"/>
      <c r="AA178" s="13" t="str">
        <f t="shared" si="12"/>
        <v>Mare Siculum4</v>
      </c>
      <c r="AB178" s="13"/>
      <c r="AC178" s="13"/>
      <c r="AD178" s="13"/>
      <c r="AE178" s="13">
        <f>IF(TRIM(AA178=""),0,IF(ISNA(VLOOKUP(AA178,Tracker!$AB$2:$AB$3981,1,FALSE)),0,1))</f>
        <v>1</v>
      </c>
      <c r="AF178" s="13"/>
    </row>
    <row r="179" spans="1:32" ht="13.5">
      <c r="A179" s="246">
        <v>2529</v>
      </c>
      <c r="B179" s="271" t="s">
        <v>853</v>
      </c>
      <c r="C179" s="957" t="s">
        <v>57</v>
      </c>
      <c r="D179" s="874" t="s">
        <v>788</v>
      </c>
      <c r="E179" s="172" t="s">
        <v>548</v>
      </c>
      <c r="F179" s="234" t="s">
        <v>337</v>
      </c>
      <c r="G179" s="236">
        <v>42481</v>
      </c>
      <c r="H179" s="874" t="s">
        <v>20</v>
      </c>
      <c r="I179" s="272">
        <v>42494</v>
      </c>
      <c r="J179" s="238"/>
      <c r="K179" s="711" t="s">
        <v>28</v>
      </c>
      <c r="L179" s="1023" t="s">
        <v>28</v>
      </c>
      <c r="M179" s="13" t="str">
        <f t="shared" si="11"/>
        <v>Invoice Made</v>
      </c>
      <c r="N179" s="13" t="s">
        <v>28</v>
      </c>
      <c r="O179" s="13"/>
      <c r="P179" s="13" t="str">
        <f>IF(L179="Navig8",IF(ISNA(VLOOKUP(UPPER(B179),LiangHuishan!$A$1:$B$251,3,FALSE)),"Pool Not in Records",VLOOKUP(UPPER(B179),$A$1:$B$251,3,FALSE)),"")</f>
        <v>Pool Not in Records</v>
      </c>
      <c r="Q179" s="13" t="str">
        <f t="shared" si="10"/>
        <v/>
      </c>
      <c r="R179" s="13"/>
      <c r="S179" s="13"/>
      <c r="T179" s="13" t="str">
        <f t="shared" si="13"/>
        <v>Invoice Made</v>
      </c>
      <c r="U179" s="13" t="b">
        <f t="shared" si="14"/>
        <v>1</v>
      </c>
      <c r="V179" s="13"/>
      <c r="W179" s="13"/>
      <c r="X179" s="13"/>
      <c r="Y179" s="13"/>
      <c r="Z179" s="13"/>
      <c r="AA179" s="13" t="str">
        <f t="shared" si="12"/>
        <v>Navig8 Stealth S.V18</v>
      </c>
      <c r="AB179" s="13"/>
      <c r="AC179" s="13"/>
      <c r="AD179" s="13"/>
      <c r="AE179" s="13">
        <f>IF(TRIM(AA179=""),0,IF(ISNA(VLOOKUP(AA179,Tracker!$AB$2:$AB$3981,1,FALSE)),0,1))</f>
        <v>1</v>
      </c>
      <c r="AF179" s="13"/>
    </row>
    <row r="180" spans="1:32" ht="13.5">
      <c r="A180" s="246">
        <v>2530</v>
      </c>
      <c r="B180" s="271" t="s">
        <v>484</v>
      </c>
      <c r="C180" s="957" t="s">
        <v>340</v>
      </c>
      <c r="D180" s="874" t="s">
        <v>1340</v>
      </c>
      <c r="E180" s="172" t="s">
        <v>377</v>
      </c>
      <c r="F180" s="234" t="s">
        <v>449</v>
      </c>
      <c r="G180" s="236">
        <v>42483</v>
      </c>
      <c r="H180" s="874" t="s">
        <v>570</v>
      </c>
      <c r="I180" s="272">
        <v>42506</v>
      </c>
      <c r="J180" s="238"/>
      <c r="K180" s="711"/>
      <c r="L180" s="1023" t="s">
        <v>60</v>
      </c>
      <c r="M180" s="13" t="str">
        <f t="shared" si="11"/>
        <v>Invoice Made</v>
      </c>
      <c r="N180" s="13"/>
      <c r="O180" s="13"/>
      <c r="P180" s="13" t="str">
        <f>IF(L180="Navig8",IF(ISNA(VLOOKUP(UPPER(B180),LiangHuishan!$A$1:$B$251,3,FALSE)),"Pool Not in Records",VLOOKUP(UPPER(B180),$A$1:$B$251,3,FALSE)),"")</f>
        <v/>
      </c>
      <c r="Q180" s="13" t="str">
        <f t="shared" si="10"/>
        <v/>
      </c>
      <c r="R180" s="13"/>
      <c r="S180" s="13"/>
      <c r="T180" s="13" t="str">
        <f t="shared" si="13"/>
        <v>Invoice Made</v>
      </c>
      <c r="U180" s="13" t="b">
        <f t="shared" si="14"/>
        <v>1</v>
      </c>
      <c r="V180" s="13"/>
      <c r="W180" s="13"/>
      <c r="X180" s="13"/>
      <c r="Y180" s="13"/>
      <c r="Z180" s="13"/>
      <c r="AA180" s="13" t="str">
        <f t="shared" si="12"/>
        <v>Esther Spirit126</v>
      </c>
      <c r="AB180" s="13"/>
      <c r="AC180" s="13"/>
      <c r="AD180" s="13"/>
      <c r="AE180" s="13">
        <f>IF(TRIM(AA180=""),0,IF(ISNA(VLOOKUP(AA180,Tracker!$AB$2:$AB$3981,1,FALSE)),0,1))</f>
        <v>1</v>
      </c>
      <c r="AF180" s="13"/>
    </row>
    <row r="181" spans="1:32" ht="13.5">
      <c r="A181" s="246">
        <v>2531</v>
      </c>
      <c r="B181" s="271" t="s">
        <v>1373</v>
      </c>
      <c r="C181" s="957" t="s">
        <v>346</v>
      </c>
      <c r="D181" s="874" t="s">
        <v>1338</v>
      </c>
      <c r="E181" s="172" t="s">
        <v>121</v>
      </c>
      <c r="F181" s="234" t="s">
        <v>122</v>
      </c>
      <c r="G181" s="236"/>
      <c r="H181" s="874" t="s">
        <v>2021</v>
      </c>
      <c r="I181" s="272">
        <v>42517</v>
      </c>
      <c r="J181" s="238"/>
      <c r="K181" s="711"/>
      <c r="L181" s="1023" t="s">
        <v>60</v>
      </c>
      <c r="M181" s="13" t="str">
        <f t="shared" si="11"/>
        <v>Invoice Made</v>
      </c>
      <c r="N181" s="13"/>
      <c r="O181" s="13"/>
      <c r="P181" s="13" t="str">
        <f>IF(L181="Navig8",IF(ISNA(VLOOKUP(UPPER(B181),LiangHuishan!$A$1:$B$251,3,FALSE)),"Pool Not in Records",VLOOKUP(UPPER(B181),$A$1:$B$251,3,FALSE)),"")</f>
        <v/>
      </c>
      <c r="Q181" s="13" t="str">
        <f t="shared" si="10"/>
        <v/>
      </c>
      <c r="R181" s="13"/>
      <c r="S181" s="13"/>
      <c r="T181" s="13" t="str">
        <f t="shared" si="13"/>
        <v>Invoice Made</v>
      </c>
      <c r="U181" s="13" t="b">
        <f t="shared" si="14"/>
        <v>1</v>
      </c>
      <c r="V181" s="13"/>
      <c r="W181" s="13"/>
      <c r="X181" s="13"/>
      <c r="Y181" s="13"/>
      <c r="Z181" s="13"/>
      <c r="AA181" s="13" t="str">
        <f t="shared" si="12"/>
        <v>Cascade Spirit04</v>
      </c>
      <c r="AB181" s="13"/>
      <c r="AC181" s="13"/>
      <c r="AD181" s="13"/>
      <c r="AE181" s="13">
        <f>IF(TRIM(AA181=""),0,IF(ISNA(VLOOKUP(AA181,Tracker!$AB$2:$AB$3981,1,FALSE)),0,1))</f>
        <v>1</v>
      </c>
      <c r="AF181" s="13"/>
    </row>
    <row r="182" spans="1:32" ht="13.5">
      <c r="A182" s="246">
        <v>2532</v>
      </c>
      <c r="B182" s="271" t="s">
        <v>636</v>
      </c>
      <c r="C182" s="957" t="s">
        <v>1512</v>
      </c>
      <c r="D182" s="874" t="s">
        <v>828</v>
      </c>
      <c r="E182" s="172" t="s">
        <v>1924</v>
      </c>
      <c r="F182" s="234" t="s">
        <v>262</v>
      </c>
      <c r="G182" s="236">
        <v>42486</v>
      </c>
      <c r="H182" s="874" t="s">
        <v>215</v>
      </c>
      <c r="I182" s="272">
        <v>42539</v>
      </c>
      <c r="J182" s="238"/>
      <c r="K182" s="711"/>
      <c r="L182" s="1023" t="s">
        <v>663</v>
      </c>
      <c r="M182" s="13" t="str">
        <f t="shared" si="11"/>
        <v>Invoice Made</v>
      </c>
      <c r="N182" s="13"/>
      <c r="O182" s="13"/>
      <c r="P182" s="13" t="str">
        <f>IF(L182="Navig8",IF(ISNA(VLOOKUP(UPPER(B182),LiangHuishan!$A$1:$B$251,3,FALSE)),"Pool Not in Records",VLOOKUP(UPPER(B182),$A$1:$B$251,3,FALSE)),"")</f>
        <v/>
      </c>
      <c r="Q182" s="13" t="str">
        <f t="shared" si="10"/>
        <v/>
      </c>
      <c r="R182" s="13"/>
      <c r="S182" s="13"/>
      <c r="T182" s="13" t="str">
        <f t="shared" si="13"/>
        <v>Invoice Made</v>
      </c>
      <c r="U182" s="13" t="b">
        <f t="shared" si="14"/>
        <v>1</v>
      </c>
      <c r="V182" s="13"/>
      <c r="W182" s="13"/>
      <c r="X182" s="13"/>
      <c r="Y182" s="13"/>
      <c r="Z182" s="13"/>
      <c r="AA182" s="13" t="str">
        <f t="shared" si="12"/>
        <v>Sonangol Huila201603</v>
      </c>
      <c r="AB182" s="13"/>
      <c r="AC182" s="13"/>
      <c r="AD182" s="13"/>
      <c r="AE182" s="13">
        <f>IF(TRIM(AA182=""),0,IF(ISNA(VLOOKUP(AA182,Tracker!$AB$2:$AB$3981,1,FALSE)),0,1))</f>
        <v>1</v>
      </c>
      <c r="AF182" s="13"/>
    </row>
    <row r="183" spans="1:32" ht="13.5">
      <c r="A183" s="246">
        <v>2533</v>
      </c>
      <c r="B183" s="271" t="s">
        <v>68</v>
      </c>
      <c r="C183" s="957" t="s">
        <v>151</v>
      </c>
      <c r="D183" s="874" t="s">
        <v>1925</v>
      </c>
      <c r="E183" s="172" t="s">
        <v>1449</v>
      </c>
      <c r="F183" s="234" t="s">
        <v>434</v>
      </c>
      <c r="G183" s="236">
        <v>42483</v>
      </c>
      <c r="H183" s="874" t="s">
        <v>829</v>
      </c>
      <c r="I183" s="272">
        <v>42509</v>
      </c>
      <c r="J183" s="238"/>
      <c r="K183" s="711"/>
      <c r="L183" s="1023" t="s">
        <v>60</v>
      </c>
      <c r="M183" s="13" t="str">
        <f t="shared" si="11"/>
        <v>Invoice Made</v>
      </c>
      <c r="N183" s="13"/>
      <c r="O183" s="13"/>
      <c r="P183" s="13" t="str">
        <f>IF(L183="Navig8",IF(ISNA(VLOOKUP(UPPER(B183),LiangHuishan!$A$1:$B$251,3,FALSE)),"Pool Not in Records",VLOOKUP(UPPER(B183),$A$1:$B$251,3,FALSE)),"")</f>
        <v/>
      </c>
      <c r="Q183" s="13" t="str">
        <f t="shared" si="10"/>
        <v/>
      </c>
      <c r="R183" s="13"/>
      <c r="S183" s="13"/>
      <c r="T183" s="13" t="str">
        <f t="shared" si="13"/>
        <v>Invoice Made</v>
      </c>
      <c r="U183" s="13" t="b">
        <f t="shared" si="14"/>
        <v>1</v>
      </c>
      <c r="V183" s="13"/>
      <c r="W183" s="13"/>
      <c r="X183" s="13"/>
      <c r="Y183" s="13"/>
      <c r="Z183" s="13"/>
      <c r="AA183" s="13" t="str">
        <f t="shared" si="12"/>
        <v>Sebarok Spirit15</v>
      </c>
      <c r="AB183" s="13"/>
      <c r="AC183" s="13"/>
      <c r="AD183" s="13"/>
      <c r="AE183" s="13">
        <f>IF(TRIM(AA183=""),0,IF(ISNA(VLOOKUP(AA183,Tracker!$AB$2:$AB$3981,1,FALSE)),0,1))</f>
        <v>1</v>
      </c>
      <c r="AF183" s="13"/>
    </row>
    <row r="184" spans="1:32" ht="13.5">
      <c r="A184" s="246">
        <v>2534</v>
      </c>
      <c r="B184" s="271" t="s">
        <v>1926</v>
      </c>
      <c r="C184" s="957" t="s">
        <v>125</v>
      </c>
      <c r="D184" s="874" t="s">
        <v>1338</v>
      </c>
      <c r="E184" s="172" t="s">
        <v>617</v>
      </c>
      <c r="F184" s="234" t="s">
        <v>1927</v>
      </c>
      <c r="G184" s="236">
        <v>42489</v>
      </c>
      <c r="H184" s="874" t="s">
        <v>1928</v>
      </c>
      <c r="I184" s="272">
        <v>42522</v>
      </c>
      <c r="J184" s="238"/>
      <c r="K184" s="711"/>
      <c r="L184" s="1023" t="s">
        <v>60</v>
      </c>
      <c r="M184" s="13" t="str">
        <f t="shared" si="11"/>
        <v>Invoice Made</v>
      </c>
      <c r="N184" s="13"/>
      <c r="O184" s="13"/>
      <c r="P184" s="13" t="str">
        <f>IF(L184="Navig8",IF(ISNA(VLOOKUP(UPPER(B184),LiangHuishan!$A$1:$B$251,3,FALSE)),"Pool Not in Records",VLOOKUP(UPPER(B184),$A$1:$B$251,3,FALSE)),"")</f>
        <v/>
      </c>
      <c r="Q184" s="13" t="str">
        <f t="shared" si="10"/>
        <v/>
      </c>
      <c r="R184" s="13"/>
      <c r="S184" s="13"/>
      <c r="T184" s="13" t="str">
        <f t="shared" si="13"/>
        <v>Invoice Made</v>
      </c>
      <c r="U184" s="13" t="b">
        <f t="shared" si="14"/>
        <v>1</v>
      </c>
      <c r="V184" s="13"/>
      <c r="W184" s="13"/>
      <c r="X184" s="13"/>
      <c r="Y184" s="13"/>
      <c r="Z184" s="13"/>
      <c r="AA184" s="13" t="str">
        <f t="shared" si="12"/>
        <v>Jialong Spirit6</v>
      </c>
      <c r="AB184" s="13"/>
      <c r="AC184" s="13"/>
      <c r="AD184" s="13"/>
      <c r="AE184" s="13">
        <f>IF(TRIM(AA184=""),0,IF(ISNA(VLOOKUP(AA184,Tracker!$AB$2:$AB$3981,1,FALSE)),0,1))</f>
        <v>1</v>
      </c>
      <c r="AF184" s="13"/>
    </row>
    <row r="185" spans="1:32" ht="13.5">
      <c r="A185" s="246">
        <v>2535</v>
      </c>
      <c r="B185" s="271" t="s">
        <v>248</v>
      </c>
      <c r="C185" s="957" t="s">
        <v>117</v>
      </c>
      <c r="D185" s="874" t="s">
        <v>63</v>
      </c>
      <c r="E185" s="172" t="s">
        <v>1929</v>
      </c>
      <c r="F185" s="234" t="s">
        <v>239</v>
      </c>
      <c r="G185" s="236">
        <v>42491</v>
      </c>
      <c r="H185" s="874" t="s">
        <v>200</v>
      </c>
      <c r="I185" s="272">
        <v>42503</v>
      </c>
      <c r="J185" s="238"/>
      <c r="K185" s="711"/>
      <c r="L185" s="1023" t="s">
        <v>60</v>
      </c>
      <c r="M185" s="13" t="str">
        <f t="shared" si="11"/>
        <v>Invoice Made</v>
      </c>
      <c r="N185" s="13"/>
      <c r="O185" s="13"/>
      <c r="P185" s="13" t="str">
        <f>IF(L185="Navig8",IF(ISNA(VLOOKUP(UPPER(B185),LiangHuishan!$A$1:$B$251,3,FALSE)),"Pool Not in Records",VLOOKUP(UPPER(B185),$A$1:$B$251,3,FALSE)),"")</f>
        <v/>
      </c>
      <c r="Q185" s="13" t="str">
        <f t="shared" si="10"/>
        <v/>
      </c>
      <c r="R185" s="13"/>
      <c r="S185" s="13"/>
      <c r="T185" s="13" t="str">
        <f t="shared" si="13"/>
        <v>Invoice Made</v>
      </c>
      <c r="U185" s="13" t="b">
        <f t="shared" si="14"/>
        <v>1</v>
      </c>
      <c r="V185" s="13"/>
      <c r="W185" s="13"/>
      <c r="X185" s="13"/>
      <c r="Y185" s="13"/>
      <c r="Z185" s="13"/>
      <c r="AA185" s="13" t="str">
        <f t="shared" si="12"/>
        <v>BM Bonanza2</v>
      </c>
      <c r="AB185" s="13"/>
      <c r="AC185" s="13"/>
      <c r="AD185" s="13"/>
      <c r="AE185" s="13">
        <f>IF(TRIM(AA185=""),0,IF(ISNA(VLOOKUP(AA185,Tracker!$AB$2:$AB$3981,1,FALSE)),0,1))</f>
        <v>1</v>
      </c>
      <c r="AF185" s="13"/>
    </row>
    <row r="186" spans="1:32" ht="13.5">
      <c r="A186" s="246">
        <v>2536</v>
      </c>
      <c r="B186" s="271" t="s">
        <v>1647</v>
      </c>
      <c r="C186" s="957" t="s">
        <v>1930</v>
      </c>
      <c r="D186" s="874" t="s">
        <v>392</v>
      </c>
      <c r="E186" s="172" t="s">
        <v>1931</v>
      </c>
      <c r="F186" s="234" t="s">
        <v>1932</v>
      </c>
      <c r="G186" s="236">
        <v>42489</v>
      </c>
      <c r="H186" s="874" t="s">
        <v>334</v>
      </c>
      <c r="I186" s="272">
        <v>42511</v>
      </c>
      <c r="J186" s="238"/>
      <c r="K186" s="711" t="s">
        <v>411</v>
      </c>
      <c r="L186" s="1023" t="s">
        <v>28</v>
      </c>
      <c r="M186" s="13" t="str">
        <f t="shared" si="11"/>
        <v>Invoice Made</v>
      </c>
      <c r="N186" s="13" t="s">
        <v>28</v>
      </c>
      <c r="O186" s="13"/>
      <c r="P186" s="13" t="e">
        <f>IF(L186="Navig8",IF(ISNA(VLOOKUP(UPPER(B186),LiangHuishan!$A$1:$B$251,3,FALSE)),"Pool Not in Records",VLOOKUP(UPPER(B186),$A$1:$B$251,3,FALSE)),"")</f>
        <v>#N/A</v>
      </c>
      <c r="Q186" s="13" t="str">
        <f t="shared" ref="Q186:Q249" si="15">IF(L186="Ultranav",IF(K186="",0,1),"")</f>
        <v/>
      </c>
      <c r="R186" s="13"/>
      <c r="S186" s="13"/>
      <c r="T186" s="13" t="str">
        <f t="shared" si="13"/>
        <v>Invoice Made</v>
      </c>
      <c r="U186" s="13" t="b">
        <f t="shared" si="14"/>
        <v>1</v>
      </c>
      <c r="V186" s="13"/>
      <c r="W186" s="13"/>
      <c r="X186" s="13"/>
      <c r="Y186" s="13"/>
      <c r="Z186" s="13"/>
      <c r="AA186" s="13" t="str">
        <f t="shared" si="12"/>
        <v>Sea Falcon12_15</v>
      </c>
      <c r="AB186" s="13"/>
      <c r="AC186" s="13"/>
      <c r="AD186" s="13"/>
      <c r="AE186" s="13">
        <f>IF(TRIM(AA186=""),0,IF(ISNA(VLOOKUP(AA186,Tracker!$AB$2:$AB$3981,1,FALSE)),0,1))</f>
        <v>1</v>
      </c>
      <c r="AF186" s="13"/>
    </row>
    <row r="187" spans="1:32" ht="13.5">
      <c r="A187" s="246">
        <v>2537</v>
      </c>
      <c r="B187" s="271" t="s">
        <v>1829</v>
      </c>
      <c r="C187" s="957" t="s">
        <v>414</v>
      </c>
      <c r="D187" s="874" t="s">
        <v>1322</v>
      </c>
      <c r="E187" s="172" t="s">
        <v>394</v>
      </c>
      <c r="F187" s="234" t="s">
        <v>1933</v>
      </c>
      <c r="G187" s="236">
        <v>42489</v>
      </c>
      <c r="H187" s="874" t="s">
        <v>286</v>
      </c>
      <c r="I187" s="272">
        <v>42499</v>
      </c>
      <c r="J187" s="238"/>
      <c r="K187" s="711"/>
      <c r="L187" s="1023" t="s">
        <v>590</v>
      </c>
      <c r="M187" s="13" t="str">
        <f t="shared" si="11"/>
        <v>Invoice Made</v>
      </c>
      <c r="N187" s="13"/>
      <c r="O187" s="13"/>
      <c r="P187" s="13" t="str">
        <f>IF(L187="Navig8",IF(ISNA(VLOOKUP(UPPER(B187),LiangHuishan!$A$1:$B$251,3,FALSE)),"Pool Not in Records",VLOOKUP(UPPER(B187),$A$1:$B$251,3,FALSE)),"")</f>
        <v/>
      </c>
      <c r="Q187" s="13">
        <f t="shared" si="15"/>
        <v>0</v>
      </c>
      <c r="R187" s="13"/>
      <c r="S187" s="13"/>
      <c r="T187" s="13" t="str">
        <f t="shared" si="13"/>
        <v>Invoice Made</v>
      </c>
      <c r="U187" s="13" t="b">
        <f t="shared" si="14"/>
        <v>1</v>
      </c>
      <c r="V187" s="13"/>
      <c r="W187" s="13"/>
      <c r="X187" s="13"/>
      <c r="Y187" s="13"/>
      <c r="Z187" s="13"/>
      <c r="AA187" s="13" t="str">
        <f t="shared" si="12"/>
        <v>CT Frontier5</v>
      </c>
      <c r="AB187" s="13"/>
      <c r="AC187" s="13"/>
      <c r="AD187" s="13"/>
      <c r="AE187" s="13">
        <f>IF(TRIM(AA187=""),0,IF(ISNA(VLOOKUP(AA187,Tracker!$AB$2:$AB$3981,1,FALSE)),0,1))</f>
        <v>1</v>
      </c>
      <c r="AF187" s="13"/>
    </row>
    <row r="188" spans="1:32" ht="13.5">
      <c r="A188" s="246">
        <v>2538</v>
      </c>
      <c r="B188" s="271" t="s">
        <v>383</v>
      </c>
      <c r="C188" s="957" t="s">
        <v>1934</v>
      </c>
      <c r="D188" s="874" t="s">
        <v>400</v>
      </c>
      <c r="E188" s="172" t="s">
        <v>377</v>
      </c>
      <c r="F188" s="234" t="s">
        <v>449</v>
      </c>
      <c r="G188" s="236">
        <v>42490</v>
      </c>
      <c r="H188" s="874" t="s">
        <v>67</v>
      </c>
      <c r="I188" s="272">
        <v>42525</v>
      </c>
      <c r="J188" s="238"/>
      <c r="K188" s="711"/>
      <c r="L188" s="1023" t="s">
        <v>60</v>
      </c>
      <c r="M188" s="13" t="str">
        <f t="shared" si="11"/>
        <v>Invoice Made</v>
      </c>
      <c r="N188" s="13"/>
      <c r="O188" s="13"/>
      <c r="P188" s="13" t="str">
        <f>IF(L188="Navig8",IF(ISNA(VLOOKUP(UPPER(B188),LiangHuishan!$A$1:$B$251,3,FALSE)),"Pool Not in Records",VLOOKUP(UPPER(B188),$A$1:$B$251,3,FALSE)),"")</f>
        <v/>
      </c>
      <c r="Q188" s="13" t="str">
        <f t="shared" si="15"/>
        <v/>
      </c>
      <c r="R188" s="13"/>
      <c r="S188" s="13"/>
      <c r="T188" s="13" t="str">
        <f t="shared" si="13"/>
        <v>Invoice Made</v>
      </c>
      <c r="U188" s="13" t="b">
        <f t="shared" si="14"/>
        <v>1</v>
      </c>
      <c r="V188" s="13"/>
      <c r="W188" s="13"/>
      <c r="X188" s="13"/>
      <c r="Y188" s="13"/>
      <c r="Z188" s="13"/>
      <c r="AA188" s="13" t="str">
        <f t="shared" si="12"/>
        <v>Axel Spirit128</v>
      </c>
      <c r="AB188" s="13"/>
      <c r="AC188" s="13"/>
      <c r="AD188" s="13"/>
      <c r="AE188" s="13">
        <f>IF(TRIM(AA188=""),0,IF(ISNA(VLOOKUP(AA188,Tracker!$AB$2:$AB$3981,1,FALSE)),0,1))</f>
        <v>1</v>
      </c>
      <c r="AF188" s="13"/>
    </row>
    <row r="189" spans="1:32" ht="13.5">
      <c r="A189" s="246">
        <v>2580</v>
      </c>
      <c r="B189" s="271" t="s">
        <v>1960</v>
      </c>
      <c r="C189" s="957" t="s">
        <v>1390</v>
      </c>
      <c r="D189" s="874" t="s">
        <v>644</v>
      </c>
      <c r="E189" s="172"/>
      <c r="F189" s="234"/>
      <c r="G189" s="236"/>
      <c r="H189" s="874" t="s">
        <v>25</v>
      </c>
      <c r="I189" s="272">
        <v>42587</v>
      </c>
      <c r="J189" s="238"/>
      <c r="K189" s="711"/>
      <c r="L189" s="1023" t="s">
        <v>633</v>
      </c>
      <c r="M189" s="13" t="str">
        <f t="shared" si="11"/>
        <v>Invoice Made</v>
      </c>
      <c r="N189" s="13"/>
      <c r="O189" s="13"/>
      <c r="P189" s="13" t="str">
        <f>IF(L189="Navig8",IF(ISNA(VLOOKUP(UPPER(B189),LiangHuishan!$A$1:$B$251,3,FALSE)),"Pool Not in Records",VLOOKUP(UPPER(B189),$A$1:$B$251,3,FALSE)),"")</f>
        <v/>
      </c>
      <c r="Q189" s="13" t="str">
        <f t="shared" si="15"/>
        <v/>
      </c>
      <c r="R189" s="13"/>
      <c r="S189" s="13"/>
      <c r="T189" s="13" t="str">
        <f t="shared" si="13"/>
        <v>Invoice Made</v>
      </c>
      <c r="U189" s="13" t="b">
        <f t="shared" si="14"/>
        <v>1</v>
      </c>
      <c r="V189" s="13"/>
      <c r="W189" s="13"/>
      <c r="X189" s="13"/>
      <c r="Y189" s="13"/>
      <c r="Z189" s="13"/>
      <c r="AA189" s="13" t="str">
        <f t="shared" si="12"/>
        <v>Hellas Avatar1601</v>
      </c>
      <c r="AB189" s="13"/>
      <c r="AC189" s="13"/>
      <c r="AD189" s="13"/>
      <c r="AE189" s="13">
        <f>IF(TRIM(AA189=""),0,IF(ISNA(VLOOKUP(AA189,Tracker!$AB$2:$AB$3981,1,FALSE)),0,1))</f>
        <v>1</v>
      </c>
      <c r="AF189" s="13"/>
    </row>
    <row r="190" spans="1:32" ht="13.5">
      <c r="A190" s="246">
        <v>2541</v>
      </c>
      <c r="B190" s="271" t="s">
        <v>1937</v>
      </c>
      <c r="C190" s="957" t="s">
        <v>148</v>
      </c>
      <c r="D190" s="874" t="s">
        <v>864</v>
      </c>
      <c r="E190" s="172" t="s">
        <v>152</v>
      </c>
      <c r="F190" s="234" t="s">
        <v>10577</v>
      </c>
      <c r="G190" s="236">
        <v>42493</v>
      </c>
      <c r="H190" s="874" t="s">
        <v>261</v>
      </c>
      <c r="I190" s="272">
        <v>42518</v>
      </c>
      <c r="J190" s="238"/>
      <c r="K190" s="711"/>
      <c r="L190" s="1023" t="s">
        <v>590</v>
      </c>
      <c r="M190" s="13" t="str">
        <f t="shared" si="11"/>
        <v>Invoice Made</v>
      </c>
      <c r="N190" s="13"/>
      <c r="O190" s="13"/>
      <c r="P190" s="13" t="str">
        <f>IF(L190="Navig8",IF(ISNA(VLOOKUP(UPPER(B190),LiangHuishan!$A$1:$B$251,3,FALSE)),"Pool Not in Records",VLOOKUP(UPPER(B190),$A$1:$B$251,3,FALSE)),"")</f>
        <v/>
      </c>
      <c r="Q190" s="13">
        <f t="shared" si="15"/>
        <v>0</v>
      </c>
      <c r="R190" s="13"/>
      <c r="S190" s="13"/>
      <c r="T190" s="13" t="str">
        <f t="shared" si="13"/>
        <v>Invoice Made</v>
      </c>
      <c r="U190" s="13" t="b">
        <f t="shared" si="14"/>
        <v>1</v>
      </c>
      <c r="V190" s="13"/>
      <c r="W190" s="13"/>
      <c r="X190" s="13"/>
      <c r="Y190" s="13"/>
      <c r="Z190" s="13"/>
      <c r="AA190" s="13" t="str">
        <f t="shared" si="12"/>
        <v>Overseas Leyte42</v>
      </c>
      <c r="AB190" s="13"/>
      <c r="AC190" s="13"/>
      <c r="AD190" s="13"/>
      <c r="AE190" s="13">
        <f>IF(TRIM(AA190=""),0,IF(ISNA(VLOOKUP(AA190,Tracker!$AB$2:$AB$3981,1,FALSE)),0,1))</f>
        <v>1</v>
      </c>
      <c r="AF190" s="13"/>
    </row>
    <row r="191" spans="1:32" ht="13.5">
      <c r="A191" s="246">
        <v>2543</v>
      </c>
      <c r="B191" s="271" t="s">
        <v>1938</v>
      </c>
      <c r="C191" s="957" t="s">
        <v>1939</v>
      </c>
      <c r="D191" s="874" t="s">
        <v>864</v>
      </c>
      <c r="E191" s="172" t="s">
        <v>180</v>
      </c>
      <c r="F191" s="234" t="s">
        <v>25</v>
      </c>
      <c r="G191" s="236">
        <v>42490</v>
      </c>
      <c r="H191" s="874" t="s">
        <v>829</v>
      </c>
      <c r="I191" s="272">
        <v>42529</v>
      </c>
      <c r="J191" s="238"/>
      <c r="K191" s="711"/>
      <c r="L191" s="1023" t="s">
        <v>590</v>
      </c>
      <c r="M191" s="13" t="str">
        <f t="shared" si="11"/>
        <v>Invoice Made</v>
      </c>
      <c r="N191" s="13"/>
      <c r="O191" s="13"/>
      <c r="P191" s="13" t="str">
        <f>IF(L191="Navig8",IF(ISNA(VLOOKUP(UPPER(B191),LiangHuishan!$A$1:$B$251,3,FALSE)),"Pool Not in Records",VLOOKUP(UPPER(B191),$A$1:$B$251,3,FALSE)),"")</f>
        <v/>
      </c>
      <c r="Q191" s="13">
        <f t="shared" si="15"/>
        <v>0</v>
      </c>
      <c r="R191" s="13"/>
      <c r="S191" s="13"/>
      <c r="T191" s="13" t="str">
        <f t="shared" si="13"/>
        <v>Invoice Made</v>
      </c>
      <c r="U191" s="13" t="b">
        <f t="shared" si="14"/>
        <v>1</v>
      </c>
      <c r="V191" s="13"/>
      <c r="W191" s="13"/>
      <c r="X191" s="13"/>
      <c r="Y191" s="13"/>
      <c r="Z191" s="13"/>
      <c r="AA191" s="13" t="str">
        <f t="shared" si="12"/>
        <v>Overseas Pearlmar193</v>
      </c>
      <c r="AB191" s="13"/>
      <c r="AC191" s="13"/>
      <c r="AD191" s="13"/>
      <c r="AE191" s="13">
        <f>IF(TRIM(AA191=""),0,IF(ISNA(VLOOKUP(AA191,Tracker!$AB$2:$AB$3981,1,FALSE)),0,1))</f>
        <v>1</v>
      </c>
      <c r="AF191" s="13"/>
    </row>
    <row r="192" spans="1:32" ht="13.5">
      <c r="A192" s="246">
        <v>2544</v>
      </c>
      <c r="B192" s="271" t="s">
        <v>1940</v>
      </c>
      <c r="C192" s="957" t="s">
        <v>37</v>
      </c>
      <c r="D192" s="874" t="s">
        <v>1484</v>
      </c>
      <c r="E192" s="172" t="s">
        <v>454</v>
      </c>
      <c r="F192" s="234" t="s">
        <v>122</v>
      </c>
      <c r="G192" s="236">
        <v>42491</v>
      </c>
      <c r="H192" s="874" t="s">
        <v>455</v>
      </c>
      <c r="I192" s="272">
        <v>42551</v>
      </c>
      <c r="J192" s="238"/>
      <c r="K192" s="711"/>
      <c r="L192" s="1023" t="s">
        <v>1485</v>
      </c>
      <c r="M192" s="13" t="str">
        <f t="shared" si="11"/>
        <v>Invoice Made</v>
      </c>
      <c r="N192" s="13"/>
      <c r="O192" s="13"/>
      <c r="P192" s="13" t="str">
        <f>IF(L192="Navig8",IF(ISNA(VLOOKUP(UPPER(B192),LiangHuishan!$A$1:$B$251,3,FALSE)),"Pool Not in Records",VLOOKUP(UPPER(B192),$A$1:$B$251,3,FALSE)),"")</f>
        <v/>
      </c>
      <c r="Q192" s="13" t="str">
        <f t="shared" si="15"/>
        <v/>
      </c>
      <c r="R192" s="13"/>
      <c r="S192" s="13"/>
      <c r="T192" s="13" t="str">
        <f t="shared" si="13"/>
        <v>Invoice Made</v>
      </c>
      <c r="U192" s="13" t="b">
        <f t="shared" si="14"/>
        <v>1</v>
      </c>
      <c r="V192" s="13"/>
      <c r="W192" s="13"/>
      <c r="X192" s="13"/>
      <c r="Y192" s="13"/>
      <c r="Z192" s="13"/>
      <c r="AA192" s="13" t="str">
        <f t="shared" si="12"/>
        <v>Glafkos22</v>
      </c>
      <c r="AB192" s="13"/>
      <c r="AC192" s="13"/>
      <c r="AD192" s="13"/>
      <c r="AE192" s="13">
        <f>IF(TRIM(AA192=""),0,IF(ISNA(VLOOKUP(AA192,Tracker!$AB$2:$AB$3981,1,FALSE)),0,1))</f>
        <v>1</v>
      </c>
      <c r="AF192" s="13"/>
    </row>
    <row r="193" spans="1:32" ht="13.5">
      <c r="A193" s="246">
        <v>2545</v>
      </c>
      <c r="B193" s="271" t="s">
        <v>80</v>
      </c>
      <c r="C193" s="957" t="s">
        <v>372</v>
      </c>
      <c r="D193" s="874" t="s">
        <v>1340</v>
      </c>
      <c r="E193" s="172" t="s">
        <v>429</v>
      </c>
      <c r="F193" s="234" t="s">
        <v>187</v>
      </c>
      <c r="G193" s="236">
        <v>42494</v>
      </c>
      <c r="H193" s="874" t="s">
        <v>67</v>
      </c>
      <c r="I193" s="272">
        <v>42510</v>
      </c>
      <c r="J193" s="238"/>
      <c r="K193" s="711"/>
      <c r="L193" s="1023" t="s">
        <v>60</v>
      </c>
      <c r="M193" s="13" t="str">
        <f t="shared" si="11"/>
        <v>Invoice Made</v>
      </c>
      <c r="N193" s="13"/>
      <c r="O193" s="13"/>
      <c r="P193" s="13" t="str">
        <f>IF(L193="Navig8",IF(ISNA(VLOOKUP(UPPER(B193),LiangHuishan!$A$1:$B$251,3,FALSE)),"Pool Not in Records",VLOOKUP(UPPER(B193),$A$1:$B$251,3,FALSE)),"")</f>
        <v/>
      </c>
      <c r="Q193" s="13" t="str">
        <f t="shared" si="15"/>
        <v/>
      </c>
      <c r="R193" s="13"/>
      <c r="S193" s="13"/>
      <c r="T193" s="13" t="str">
        <f t="shared" si="13"/>
        <v>Invoice Made</v>
      </c>
      <c r="U193" s="13" t="b">
        <f t="shared" si="14"/>
        <v>1</v>
      </c>
      <c r="V193" s="13"/>
      <c r="W193" s="13"/>
      <c r="X193" s="13"/>
      <c r="Y193" s="13"/>
      <c r="Z193" s="13"/>
      <c r="AA193" s="13" t="str">
        <f t="shared" si="12"/>
        <v>Helga Spirit68</v>
      </c>
      <c r="AB193" s="13"/>
      <c r="AC193" s="13"/>
      <c r="AD193" s="13"/>
      <c r="AE193" s="13">
        <f>IF(TRIM(AA193=""),0,IF(ISNA(VLOOKUP(AA193,Tracker!$AB$2:$AB$3981,1,FALSE)),0,1))</f>
        <v>1</v>
      </c>
      <c r="AF193" s="13"/>
    </row>
    <row r="194" spans="1:32" ht="13.5">
      <c r="A194" s="246">
        <v>2546</v>
      </c>
      <c r="B194" s="271" t="s">
        <v>611</v>
      </c>
      <c r="C194" s="957" t="s">
        <v>1512</v>
      </c>
      <c r="D194" s="874" t="s">
        <v>1377</v>
      </c>
      <c r="E194" s="172" t="s">
        <v>625</v>
      </c>
      <c r="F194" s="234" t="s">
        <v>187</v>
      </c>
      <c r="G194" s="236">
        <v>42496.916666666664</v>
      </c>
      <c r="H194" s="874" t="s">
        <v>614</v>
      </c>
      <c r="I194" s="272">
        <v>42543</v>
      </c>
      <c r="J194" s="238"/>
      <c r="K194" s="711"/>
      <c r="L194" s="1023" t="s">
        <v>663</v>
      </c>
      <c r="M194" s="13" t="str">
        <f t="shared" si="11"/>
        <v>Invoice Made</v>
      </c>
      <c r="N194" s="13"/>
      <c r="O194" s="13"/>
      <c r="P194" s="13" t="str">
        <f>IF(L194="Navig8",IF(ISNA(VLOOKUP(UPPER(B194),LiangHuishan!$A$1:$B$251,3,FALSE)),"Pool Not in Records",VLOOKUP(UPPER(B194),$A$1:$B$251,3,FALSE)),"")</f>
        <v/>
      </c>
      <c r="Q194" s="13" t="str">
        <f t="shared" si="15"/>
        <v/>
      </c>
      <c r="R194" s="13"/>
      <c r="S194" s="13"/>
      <c r="T194" s="13" t="str">
        <f t="shared" si="13"/>
        <v>Invoice Made</v>
      </c>
      <c r="U194" s="13" t="b">
        <f t="shared" si="14"/>
        <v>1</v>
      </c>
      <c r="V194" s="13"/>
      <c r="W194" s="13"/>
      <c r="X194" s="13"/>
      <c r="Y194" s="13"/>
      <c r="Z194" s="13"/>
      <c r="AA194" s="13" t="str">
        <f t="shared" si="12"/>
        <v>Sonangol Kalandula201603</v>
      </c>
      <c r="AB194" s="13"/>
      <c r="AC194" s="13"/>
      <c r="AD194" s="13"/>
      <c r="AE194" s="13">
        <f>IF(TRIM(AA194=""),0,IF(ISNA(VLOOKUP(AA194,Tracker!$AB$2:$AB$3981,1,FALSE)),0,1))</f>
        <v>1</v>
      </c>
      <c r="AF194" s="13"/>
    </row>
    <row r="195" spans="1:32" ht="13.5">
      <c r="A195" s="246">
        <v>2547</v>
      </c>
      <c r="B195" s="271" t="s">
        <v>1429</v>
      </c>
      <c r="C195" s="957" t="s">
        <v>406</v>
      </c>
      <c r="D195" s="874" t="s">
        <v>1305</v>
      </c>
      <c r="E195" s="172"/>
      <c r="F195" s="234"/>
      <c r="G195" s="236"/>
      <c r="H195" s="874" t="s">
        <v>1325</v>
      </c>
      <c r="I195" s="272">
        <v>42551</v>
      </c>
      <c r="J195" s="238"/>
      <c r="K195" s="711"/>
      <c r="L195" s="1023" t="s">
        <v>590</v>
      </c>
      <c r="M195" s="13" t="str">
        <f t="shared" ref="M195:M258" si="16">IF(AND(NOT(TRIM(D195)="")),IF(AE195=1,"Invoice Made","Invoice Not Made"),"")</f>
        <v>Invoice Made</v>
      </c>
      <c r="N195" s="13"/>
      <c r="O195" s="13"/>
      <c r="P195" s="13" t="str">
        <f>IF(L195="Navig8",IF(ISNA(VLOOKUP(UPPER(B195),LiangHuishan!$A$1:$B$251,3,FALSE)),"Pool Not in Records",VLOOKUP(UPPER(B195),$A$1:$B$251,3,FALSE)),"")</f>
        <v/>
      </c>
      <c r="Q195" s="13">
        <f t="shared" si="15"/>
        <v>0</v>
      </c>
      <c r="R195" s="13"/>
      <c r="S195" s="13"/>
      <c r="T195" s="13" t="str">
        <f t="shared" si="13"/>
        <v>Invoice Made</v>
      </c>
      <c r="U195" s="13" t="b">
        <f t="shared" si="14"/>
        <v>1</v>
      </c>
      <c r="V195" s="13"/>
      <c r="W195" s="13"/>
      <c r="X195" s="13"/>
      <c r="Y195" s="13"/>
      <c r="Z195" s="13"/>
      <c r="AA195" s="13" t="str">
        <f t="shared" ref="AA195:AA258" si="17">IF(OR(TRIM(B195)="",TRIM(C195)=""),"Vessel-Voy No not given",CONCATENATE(TRIM(B195),TRIM(C195)))</f>
        <v>Birdie Trader03</v>
      </c>
      <c r="AB195" s="13"/>
      <c r="AC195" s="13"/>
      <c r="AD195" s="13"/>
      <c r="AE195" s="13">
        <f>IF(TRIM(AA195=""),0,IF(ISNA(VLOOKUP(AA195,Tracker!$AB$2:$AB$3981,1,FALSE)),0,1))</f>
        <v>1</v>
      </c>
      <c r="AF195" s="13"/>
    </row>
    <row r="196" spans="1:32" ht="13.5">
      <c r="A196" s="246">
        <v>2548</v>
      </c>
      <c r="B196" s="271" t="s">
        <v>1941</v>
      </c>
      <c r="C196" s="957" t="s">
        <v>281</v>
      </c>
      <c r="D196" s="874" t="s">
        <v>1942</v>
      </c>
      <c r="E196" s="172" t="s">
        <v>178</v>
      </c>
      <c r="F196" s="234" t="s">
        <v>201</v>
      </c>
      <c r="G196" s="236">
        <v>42495.541666666664</v>
      </c>
      <c r="H196" s="874" t="s">
        <v>645</v>
      </c>
      <c r="I196" s="272">
        <v>42511.25</v>
      </c>
      <c r="J196" s="238"/>
      <c r="K196" s="711"/>
      <c r="L196" s="1023" t="s">
        <v>590</v>
      </c>
      <c r="M196" s="13" t="str">
        <f t="shared" si="16"/>
        <v>Invoice Made</v>
      </c>
      <c r="N196" s="13"/>
      <c r="O196" s="13"/>
      <c r="P196" s="13" t="str">
        <f>IF(L196="Navig8",IF(ISNA(VLOOKUP(UPPER(B196),LiangHuishan!$A$1:$B$251,3,FALSE)),"Pool Not in Records",VLOOKUP(UPPER(B196),$A$1:$B$251,3,FALSE)),"")</f>
        <v/>
      </c>
      <c r="Q196" s="13">
        <f t="shared" si="15"/>
        <v>0</v>
      </c>
      <c r="R196" s="13"/>
      <c r="S196" s="13"/>
      <c r="T196" s="13" t="str">
        <f t="shared" si="13"/>
        <v>Invoice Made</v>
      </c>
      <c r="U196" s="13" t="b">
        <f t="shared" si="14"/>
        <v>1</v>
      </c>
      <c r="V196" s="13"/>
      <c r="W196" s="13"/>
      <c r="X196" s="13"/>
      <c r="Y196" s="13"/>
      <c r="Z196" s="13"/>
      <c r="AA196" s="13" t="str">
        <f t="shared" si="17"/>
        <v>Cabo Hellas196</v>
      </c>
      <c r="AB196" s="13"/>
      <c r="AC196" s="13"/>
      <c r="AD196" s="13"/>
      <c r="AE196" s="13">
        <f>IF(TRIM(AA196=""),0,IF(ISNA(VLOOKUP(AA196,Tracker!$AB$2:$AB$3981,1,FALSE)),0,1))</f>
        <v>1</v>
      </c>
      <c r="AF196" s="13"/>
    </row>
    <row r="197" spans="1:32" ht="13.5">
      <c r="A197" s="246">
        <v>2549</v>
      </c>
      <c r="B197" s="271" t="s">
        <v>1943</v>
      </c>
      <c r="C197" s="957" t="s">
        <v>1916</v>
      </c>
      <c r="D197" s="874" t="s">
        <v>828</v>
      </c>
      <c r="E197" s="172" t="s">
        <v>152</v>
      </c>
      <c r="F197" s="234" t="s">
        <v>1944</v>
      </c>
      <c r="G197" s="236">
        <v>42486</v>
      </c>
      <c r="H197" s="874" t="s">
        <v>20</v>
      </c>
      <c r="I197" s="272">
        <v>42543</v>
      </c>
      <c r="J197" s="238"/>
      <c r="K197" s="711"/>
      <c r="L197" s="1023" t="s">
        <v>663</v>
      </c>
      <c r="M197" s="13" t="str">
        <f t="shared" si="16"/>
        <v>Invoice Made</v>
      </c>
      <c r="N197" s="13"/>
      <c r="O197" s="13"/>
      <c r="P197" s="13" t="str">
        <f>IF(L197="Navig8",IF(ISNA(VLOOKUP(UPPER(B197),LiangHuishan!$A$1:$B$251,3,FALSE)),"Pool Not in Records",VLOOKUP(UPPER(B197),$A$1:$B$251,3,FALSE)),"")</f>
        <v/>
      </c>
      <c r="Q197" s="13" t="str">
        <f t="shared" si="15"/>
        <v/>
      </c>
      <c r="R197" s="13"/>
      <c r="S197" s="13"/>
      <c r="T197" s="13" t="str">
        <f t="shared" ref="T197:T260" si="18">IF(AND(NOT(TRIM(D197)="")),IF(AE197=1,"Invoice Made","Invoice Not Made"),"")</f>
        <v>Invoice Made</v>
      </c>
      <c r="U197" s="13" t="b">
        <f t="shared" ref="U197:U260" si="19">M197=T197</f>
        <v>1</v>
      </c>
      <c r="V197" s="13"/>
      <c r="W197" s="13"/>
      <c r="X197" s="13"/>
      <c r="Y197" s="13"/>
      <c r="Z197" s="13"/>
      <c r="AA197" s="13" t="str">
        <f t="shared" si="17"/>
        <v>Orpheas201604</v>
      </c>
      <c r="AB197" s="13"/>
      <c r="AC197" s="13"/>
      <c r="AD197" s="13"/>
      <c r="AE197" s="13">
        <f>IF(TRIM(AA197=""),0,IF(ISNA(VLOOKUP(AA197,Tracker!$AB$2:$AB$3981,1,FALSE)),0,1))</f>
        <v>1</v>
      </c>
      <c r="AF197" s="13"/>
    </row>
    <row r="198" spans="1:32" ht="13.5">
      <c r="A198" s="246">
        <v>2550</v>
      </c>
      <c r="B198" s="271" t="s">
        <v>1808</v>
      </c>
      <c r="C198" s="957" t="s">
        <v>1945</v>
      </c>
      <c r="D198" s="874" t="s">
        <v>465</v>
      </c>
      <c r="E198" s="172" t="s">
        <v>152</v>
      </c>
      <c r="F198" s="234" t="s">
        <v>25</v>
      </c>
      <c r="G198" s="236">
        <v>42497</v>
      </c>
      <c r="H198" s="874" t="s">
        <v>1946</v>
      </c>
      <c r="I198" s="272">
        <v>42523</v>
      </c>
      <c r="J198" s="238"/>
      <c r="K198" s="711" t="s">
        <v>411</v>
      </c>
      <c r="L198" s="1023" t="s">
        <v>28</v>
      </c>
      <c r="M198" s="13" t="str">
        <f t="shared" si="16"/>
        <v>Invoice Made</v>
      </c>
      <c r="N198" s="13" t="s">
        <v>28</v>
      </c>
      <c r="O198" s="13"/>
      <c r="P198" s="13" t="e">
        <f>IF(L198="Navig8",IF(ISNA(VLOOKUP(UPPER(B198),LiangHuishan!$A$1:$B$251,3,FALSE)),"Pool Not in Records",VLOOKUP(UPPER(B198),$A$1:$B$251,3,FALSE)),"")</f>
        <v>#N/A</v>
      </c>
      <c r="Q198" s="13" t="str">
        <f t="shared" si="15"/>
        <v/>
      </c>
      <c r="R198" s="13"/>
      <c r="S198" s="13"/>
      <c r="T198" s="13" t="str">
        <f t="shared" si="18"/>
        <v>Invoice Made</v>
      </c>
      <c r="U198" s="13" t="b">
        <f t="shared" si="19"/>
        <v>1</v>
      </c>
      <c r="V198" s="13"/>
      <c r="W198" s="13"/>
      <c r="X198" s="13"/>
      <c r="Y198" s="13"/>
      <c r="Z198" s="13"/>
      <c r="AA198" s="13" t="str">
        <f t="shared" si="17"/>
        <v>Gener8 Kara G03_16</v>
      </c>
      <c r="AB198" s="13"/>
      <c r="AC198" s="13"/>
      <c r="AD198" s="13"/>
      <c r="AE198" s="13">
        <f>IF(TRIM(AA198=""),0,IF(ISNA(VLOOKUP(AA198,Tracker!$AB$2:$AB$3981,1,FALSE)),0,1))</f>
        <v>1</v>
      </c>
      <c r="AF198" s="13"/>
    </row>
    <row r="199" spans="1:32" ht="13.5">
      <c r="A199" s="246">
        <v>2551</v>
      </c>
      <c r="B199" s="271" t="s">
        <v>584</v>
      </c>
      <c r="C199" s="957" t="s">
        <v>117</v>
      </c>
      <c r="D199" s="874" t="s">
        <v>620</v>
      </c>
      <c r="E199" s="172" t="s">
        <v>178</v>
      </c>
      <c r="F199" s="234" t="s">
        <v>20</v>
      </c>
      <c r="G199" s="236">
        <v>42499</v>
      </c>
      <c r="H199" s="874" t="s">
        <v>585</v>
      </c>
      <c r="I199" s="272">
        <v>42517</v>
      </c>
      <c r="J199" s="238"/>
      <c r="K199" s="711" t="s">
        <v>665</v>
      </c>
      <c r="L199" s="1023" t="s">
        <v>43</v>
      </c>
      <c r="M199" s="13" t="str">
        <f t="shared" si="16"/>
        <v>Invoice Made</v>
      </c>
      <c r="N199" s="13"/>
      <c r="O199" s="13"/>
      <c r="P199" s="13" t="str">
        <f>IF(L199="Navig8",IF(ISNA(VLOOKUP(UPPER(B199),LiangHuishan!$A$1:$B$251,3,FALSE)),"Pool Not in Records",VLOOKUP(UPPER(B199),$A$1:$B$251,3,FALSE)),"")</f>
        <v/>
      </c>
      <c r="Q199" s="13" t="str">
        <f t="shared" si="15"/>
        <v/>
      </c>
      <c r="R199" s="13"/>
      <c r="S199" s="13"/>
      <c r="T199" s="13" t="str">
        <f t="shared" si="18"/>
        <v>Invoice Made</v>
      </c>
      <c r="U199" s="13" t="b">
        <f t="shared" si="19"/>
        <v>1</v>
      </c>
      <c r="V199" s="13"/>
      <c r="W199" s="13"/>
      <c r="X199" s="13"/>
      <c r="Y199" s="13"/>
      <c r="Z199" s="13"/>
      <c r="AA199" s="13" t="str">
        <f t="shared" si="17"/>
        <v>Green Point2</v>
      </c>
      <c r="AB199" s="13"/>
      <c r="AC199" s="13"/>
      <c r="AD199" s="13"/>
      <c r="AE199" s="13">
        <f>IF(TRIM(AA199=""),0,IF(ISNA(VLOOKUP(AA199,Tracker!$AB$2:$AB$3981,1,FALSE)),0,1))</f>
        <v>1</v>
      </c>
      <c r="AF199" s="13"/>
    </row>
    <row r="200" spans="1:32" ht="13.5">
      <c r="A200" s="246">
        <v>2552</v>
      </c>
      <c r="B200" s="271" t="s">
        <v>1370</v>
      </c>
      <c r="C200" s="957" t="s">
        <v>192</v>
      </c>
      <c r="D200" s="874" t="s">
        <v>788</v>
      </c>
      <c r="E200" s="172" t="s">
        <v>152</v>
      </c>
      <c r="F200" s="234" t="s">
        <v>735</v>
      </c>
      <c r="G200" s="236">
        <v>42500</v>
      </c>
      <c r="H200" s="874" t="s">
        <v>215</v>
      </c>
      <c r="I200" s="272">
        <v>42511</v>
      </c>
      <c r="J200" s="238"/>
      <c r="K200" s="711" t="s">
        <v>28</v>
      </c>
      <c r="L200" s="1023" t="s">
        <v>28</v>
      </c>
      <c r="M200" s="13" t="str">
        <f t="shared" si="16"/>
        <v>Invoice Made</v>
      </c>
      <c r="N200" s="13" t="s">
        <v>28</v>
      </c>
      <c r="O200" s="13"/>
      <c r="P200" s="13" t="e">
        <f>IF(L200="Navig8",IF(ISNA(VLOOKUP(UPPER(B200),LiangHuishan!$A$1:$B$251,3,FALSE)),"Pool Not in Records",VLOOKUP(UPPER(B200),$A$1:$B$251,3,FALSE)),"")</f>
        <v>#N/A</v>
      </c>
      <c r="Q200" s="13" t="str">
        <f t="shared" si="15"/>
        <v/>
      </c>
      <c r="R200" s="13"/>
      <c r="S200" s="13"/>
      <c r="T200" s="13" t="str">
        <f t="shared" si="18"/>
        <v>Invoice Made</v>
      </c>
      <c r="U200" s="13" t="b">
        <f t="shared" si="19"/>
        <v>1</v>
      </c>
      <c r="V200" s="13"/>
      <c r="W200" s="13"/>
      <c r="X200" s="13"/>
      <c r="Y200" s="13"/>
      <c r="Z200" s="13"/>
      <c r="AA200" s="13" t="str">
        <f t="shared" si="17"/>
        <v>Fidelity N27</v>
      </c>
      <c r="AB200" s="13"/>
      <c r="AC200" s="13"/>
      <c r="AD200" s="13"/>
      <c r="AE200" s="13">
        <f>IF(TRIM(AA200=""),0,IF(ISNA(VLOOKUP(AA200,Tracker!$AB$2:$AB$3981,1,FALSE)),0,1))</f>
        <v>1</v>
      </c>
      <c r="AF200" s="13"/>
    </row>
    <row r="201" spans="1:32" ht="13.5">
      <c r="A201" s="246">
        <v>2553</v>
      </c>
      <c r="B201" s="271" t="s">
        <v>704</v>
      </c>
      <c r="C201" s="957" t="s">
        <v>265</v>
      </c>
      <c r="D201" s="874" t="s">
        <v>400</v>
      </c>
      <c r="E201" s="172" t="s">
        <v>1947</v>
      </c>
      <c r="F201" s="234" t="s">
        <v>753</v>
      </c>
      <c r="G201" s="236">
        <v>42509</v>
      </c>
      <c r="H201" s="874" t="s">
        <v>413</v>
      </c>
      <c r="I201" s="272">
        <v>42545</v>
      </c>
      <c r="J201" s="238"/>
      <c r="K201" s="711"/>
      <c r="L201" s="1023" t="s">
        <v>60</v>
      </c>
      <c r="M201" s="13" t="str">
        <f t="shared" si="16"/>
        <v>Invoice Made</v>
      </c>
      <c r="N201" s="13"/>
      <c r="O201" s="13"/>
      <c r="P201" s="13" t="str">
        <f>IF(L201="Navig8",IF(ISNA(VLOOKUP(UPPER(B201),LiangHuishan!$A$1:$B$251,3,FALSE)),"Pool Not in Records",VLOOKUP(UPPER(B201),$A$1:$B$251,3,FALSE)),"")</f>
        <v/>
      </c>
      <c r="Q201" s="13" t="str">
        <f t="shared" si="15"/>
        <v/>
      </c>
      <c r="R201" s="13"/>
      <c r="S201" s="13"/>
      <c r="T201" s="13" t="str">
        <f t="shared" si="18"/>
        <v>Invoice Made</v>
      </c>
      <c r="U201" s="13" t="b">
        <f t="shared" si="19"/>
        <v>1</v>
      </c>
      <c r="V201" s="13"/>
      <c r="W201" s="13"/>
      <c r="X201" s="13"/>
      <c r="Y201" s="13"/>
      <c r="Z201" s="13"/>
      <c r="AA201" s="13" t="str">
        <f t="shared" si="17"/>
        <v>Navigator Spirit101</v>
      </c>
      <c r="AB201" s="13"/>
      <c r="AC201" s="13"/>
      <c r="AD201" s="13"/>
      <c r="AE201" s="13">
        <f>IF(TRIM(AA201=""),0,IF(ISNA(VLOOKUP(AA201,Tracker!$AB$2:$AB$3981,1,FALSE)),0,1))</f>
        <v>1</v>
      </c>
      <c r="AF201" s="13"/>
    </row>
    <row r="202" spans="1:32" ht="13.5">
      <c r="A202" s="246">
        <v>2554</v>
      </c>
      <c r="B202" s="271" t="s">
        <v>820</v>
      </c>
      <c r="C202" s="957" t="s">
        <v>57</v>
      </c>
      <c r="D202" s="874" t="s">
        <v>701</v>
      </c>
      <c r="E202" s="172" t="s">
        <v>186</v>
      </c>
      <c r="F202" s="234" t="s">
        <v>122</v>
      </c>
      <c r="G202" s="236">
        <v>42500</v>
      </c>
      <c r="H202" s="874" t="s">
        <v>137</v>
      </c>
      <c r="I202" s="272">
        <v>42520</v>
      </c>
      <c r="J202" s="238"/>
      <c r="K202" s="711"/>
      <c r="L202" s="1023" t="s">
        <v>60</v>
      </c>
      <c r="M202" s="13" t="str">
        <f t="shared" si="16"/>
        <v>Invoice Made</v>
      </c>
      <c r="N202" s="13"/>
      <c r="O202" s="13"/>
      <c r="P202" s="13" t="str">
        <f>IF(L202="Navig8",IF(ISNA(VLOOKUP(UPPER(B202),LiangHuishan!$A$1:$B$251,3,FALSE)),"Pool Not in Records",VLOOKUP(UPPER(B202),$A$1:$B$251,3,FALSE)),"")</f>
        <v/>
      </c>
      <c r="Q202" s="13" t="str">
        <f t="shared" si="15"/>
        <v/>
      </c>
      <c r="R202" s="13"/>
      <c r="S202" s="13"/>
      <c r="T202" s="13" t="str">
        <f t="shared" si="18"/>
        <v>Invoice Made</v>
      </c>
      <c r="U202" s="13" t="b">
        <f t="shared" si="19"/>
        <v>1</v>
      </c>
      <c r="V202" s="13"/>
      <c r="W202" s="13"/>
      <c r="X202" s="13"/>
      <c r="Y202" s="13"/>
      <c r="Z202" s="13"/>
      <c r="AA202" s="13" t="str">
        <f t="shared" si="17"/>
        <v>RBD Anema E Core18</v>
      </c>
      <c r="AB202" s="13"/>
      <c r="AC202" s="13"/>
      <c r="AD202" s="13"/>
      <c r="AE202" s="13">
        <f>IF(TRIM(AA202=""),0,IF(ISNA(VLOOKUP(AA202,Tracker!$AB$2:$AB$3981,1,FALSE)),0,1))</f>
        <v>1</v>
      </c>
      <c r="AF202" s="13"/>
    </row>
    <row r="203" spans="1:32" ht="13.5">
      <c r="A203" s="246">
        <v>2555</v>
      </c>
      <c r="B203" s="271" t="s">
        <v>1948</v>
      </c>
      <c r="C203" s="957" t="s">
        <v>1949</v>
      </c>
      <c r="D203" s="874" t="s">
        <v>1950</v>
      </c>
      <c r="E203" s="172" t="s">
        <v>152</v>
      </c>
      <c r="F203" s="234" t="s">
        <v>10578</v>
      </c>
      <c r="G203" s="236">
        <v>42503</v>
      </c>
      <c r="H203" s="874" t="s">
        <v>565</v>
      </c>
      <c r="I203" s="272">
        <v>42552</v>
      </c>
      <c r="J203" s="238"/>
      <c r="K203" s="711"/>
      <c r="L203" s="1023" t="s">
        <v>1831</v>
      </c>
      <c r="M203" s="13" t="str">
        <f t="shared" si="16"/>
        <v>Invoice Made</v>
      </c>
      <c r="N203" s="13"/>
      <c r="O203" s="13"/>
      <c r="P203" s="13" t="str">
        <f>IF(L203="Navig8",IF(ISNA(VLOOKUP(UPPER(B203),LiangHuishan!$A$1:$B$251,3,FALSE)),"Pool Not in Records",VLOOKUP(UPPER(B203),$A$1:$B$251,3,FALSE)),"")</f>
        <v/>
      </c>
      <c r="Q203" s="13" t="str">
        <f t="shared" si="15"/>
        <v/>
      </c>
      <c r="R203" s="13"/>
      <c r="S203" s="13"/>
      <c r="T203" s="13" t="str">
        <f t="shared" si="18"/>
        <v>Invoice Made</v>
      </c>
      <c r="U203" s="13" t="b">
        <f t="shared" si="19"/>
        <v>1</v>
      </c>
      <c r="V203" s="13"/>
      <c r="W203" s="13"/>
      <c r="X203" s="13"/>
      <c r="Y203" s="13"/>
      <c r="Z203" s="13"/>
      <c r="AA203" s="13" t="str">
        <f t="shared" si="17"/>
        <v>ColoradoCOL201603</v>
      </c>
      <c r="AB203" s="13"/>
      <c r="AC203" s="13"/>
      <c r="AD203" s="13"/>
      <c r="AE203" s="13">
        <f>IF(TRIM(AA203=""),0,IF(ISNA(VLOOKUP(AA203,Tracker!$AB$2:$AB$3981,1,FALSE)),0,1))</f>
        <v>1</v>
      </c>
      <c r="AF203" s="13"/>
    </row>
    <row r="204" spans="1:32" ht="13.5">
      <c r="A204" s="246">
        <v>2582</v>
      </c>
      <c r="B204" s="271" t="s">
        <v>2032</v>
      </c>
      <c r="C204" s="957" t="s">
        <v>1390</v>
      </c>
      <c r="D204" s="874" t="s">
        <v>758</v>
      </c>
      <c r="E204" s="172"/>
      <c r="F204" s="234"/>
      <c r="G204" s="236"/>
      <c r="H204" s="874" t="s">
        <v>535</v>
      </c>
      <c r="I204" s="272">
        <v>42583</v>
      </c>
      <c r="J204" s="238"/>
      <c r="K204" s="711"/>
      <c r="L204" s="1023" t="s">
        <v>633</v>
      </c>
      <c r="M204" s="13" t="str">
        <f t="shared" si="16"/>
        <v>Invoice Made</v>
      </c>
      <c r="N204" s="13"/>
      <c r="O204" s="13"/>
      <c r="P204" s="13" t="str">
        <f>IF(L204="Navig8",IF(ISNA(VLOOKUP(UPPER(B204),LiangHuishan!$A$1:$B$251,3,FALSE)),"Pool Not in Records",VLOOKUP(UPPER(B204),$A$1:$B$251,3,FALSE)),"")</f>
        <v/>
      </c>
      <c r="Q204" s="13" t="str">
        <f t="shared" si="15"/>
        <v/>
      </c>
      <c r="R204" s="13"/>
      <c r="S204" s="13"/>
      <c r="T204" s="13" t="str">
        <f t="shared" si="18"/>
        <v>Invoice Made</v>
      </c>
      <c r="U204" s="13" t="b">
        <f t="shared" si="19"/>
        <v>1</v>
      </c>
      <c r="V204" s="13"/>
      <c r="W204" s="13"/>
      <c r="X204" s="13"/>
      <c r="Y204" s="13"/>
      <c r="Z204" s="13"/>
      <c r="AA204" s="13" t="str">
        <f t="shared" si="17"/>
        <v>Champion Istra1601</v>
      </c>
      <c r="AB204" s="13"/>
      <c r="AC204" s="13"/>
      <c r="AD204" s="13"/>
      <c r="AE204" s="13">
        <f>IF(TRIM(AA204=""),0,IF(ISNA(VLOOKUP(AA204,Tracker!$AB$2:$AB$3981,1,FALSE)),0,1))</f>
        <v>1</v>
      </c>
      <c r="AF204" s="13"/>
    </row>
    <row r="205" spans="1:32" ht="13.5">
      <c r="A205" s="246">
        <v>2588</v>
      </c>
      <c r="B205" s="271" t="s">
        <v>2041</v>
      </c>
      <c r="C205" s="957" t="s">
        <v>1390</v>
      </c>
      <c r="D205" s="874" t="s">
        <v>2067</v>
      </c>
      <c r="E205" s="172"/>
      <c r="F205" s="234"/>
      <c r="G205" s="236"/>
      <c r="H205" s="874" t="s">
        <v>2110</v>
      </c>
      <c r="I205" s="272">
        <v>42565</v>
      </c>
      <c r="J205" s="238"/>
      <c r="K205" s="711"/>
      <c r="L205" s="1023" t="s">
        <v>633</v>
      </c>
      <c r="M205" s="13" t="str">
        <f t="shared" si="16"/>
        <v>Invoice Made</v>
      </c>
      <c r="N205" s="13"/>
      <c r="O205" s="13"/>
      <c r="P205" s="13" t="str">
        <f>IF(L205="Navig8",IF(ISNA(VLOOKUP(UPPER(B205),LiangHuishan!$A$1:$B$251,3,FALSE)),"Pool Not in Records",VLOOKUP(UPPER(B205),$A$1:$B$251,3,FALSE)),"")</f>
        <v/>
      </c>
      <c r="Q205" s="13" t="str">
        <f t="shared" si="15"/>
        <v/>
      </c>
      <c r="R205" s="13"/>
      <c r="S205" s="13"/>
      <c r="T205" s="13" t="str">
        <f t="shared" si="18"/>
        <v>Invoice Made</v>
      </c>
      <c r="U205" s="13" t="b">
        <f t="shared" si="19"/>
        <v>1</v>
      </c>
      <c r="V205" s="13"/>
      <c r="W205" s="13"/>
      <c r="X205" s="13"/>
      <c r="Y205" s="13"/>
      <c r="Z205" s="13"/>
      <c r="AA205" s="13" t="str">
        <f t="shared" si="17"/>
        <v>Hafnia Torres1601</v>
      </c>
      <c r="AB205" s="13"/>
      <c r="AC205" s="13"/>
      <c r="AD205" s="13"/>
      <c r="AE205" s="13">
        <f>IF(TRIM(AA205=""),0,IF(ISNA(VLOOKUP(AA205,Tracker!$AB$2:$AB$3981,1,FALSE)),0,1))</f>
        <v>1</v>
      </c>
      <c r="AF205" s="13"/>
    </row>
    <row r="206" spans="1:32" ht="13.5">
      <c r="A206" s="246">
        <v>2558</v>
      </c>
      <c r="B206" s="271" t="s">
        <v>1952</v>
      </c>
      <c r="C206" s="957" t="s">
        <v>202</v>
      </c>
      <c r="D206" s="874" t="s">
        <v>1953</v>
      </c>
      <c r="E206" s="172" t="s">
        <v>617</v>
      </c>
      <c r="F206" s="234" t="s">
        <v>288</v>
      </c>
      <c r="G206" s="236">
        <v>42502</v>
      </c>
      <c r="H206" s="874" t="s">
        <v>1970</v>
      </c>
      <c r="I206" s="272">
        <v>42563</v>
      </c>
      <c r="J206" s="238"/>
      <c r="K206" s="711"/>
      <c r="L206" s="1023" t="s">
        <v>1466</v>
      </c>
      <c r="M206" s="13" t="str">
        <f t="shared" si="16"/>
        <v>Invoice Made</v>
      </c>
      <c r="N206" s="13"/>
      <c r="O206" s="13"/>
      <c r="P206" s="13" t="str">
        <f>IF(L206="Navig8",IF(ISNA(VLOOKUP(UPPER(B206),LiangHuishan!$A$1:$B$251,3,FALSE)),"Pool Not in Records",VLOOKUP(UPPER(B206),$A$1:$B$251,3,FALSE)),"")</f>
        <v/>
      </c>
      <c r="Q206" s="13" t="str">
        <f t="shared" si="15"/>
        <v/>
      </c>
      <c r="R206" s="13"/>
      <c r="S206" s="13"/>
      <c r="T206" s="13" t="str">
        <f t="shared" si="18"/>
        <v>Invoice Made</v>
      </c>
      <c r="U206" s="13" t="b">
        <f t="shared" si="19"/>
        <v>1</v>
      </c>
      <c r="V206" s="13"/>
      <c r="W206" s="13"/>
      <c r="X206" s="13"/>
      <c r="Y206" s="13"/>
      <c r="Z206" s="13"/>
      <c r="AA206" s="13" t="str">
        <f t="shared" si="17"/>
        <v>Eagle Augusta80</v>
      </c>
      <c r="AB206" s="13"/>
      <c r="AC206" s="13"/>
      <c r="AD206" s="13"/>
      <c r="AE206" s="13">
        <f>IF(TRIM(AA206=""),0,IF(ISNA(VLOOKUP(AA206,Tracker!$AB$2:$AB$3981,1,FALSE)),0,1))</f>
        <v>1</v>
      </c>
      <c r="AF206" s="13"/>
    </row>
    <row r="207" spans="1:32" ht="13.5">
      <c r="A207" s="246">
        <v>2559</v>
      </c>
      <c r="B207" s="271" t="s">
        <v>818</v>
      </c>
      <c r="C207" s="957" t="s">
        <v>41</v>
      </c>
      <c r="D207" s="874" t="s">
        <v>521</v>
      </c>
      <c r="E207" s="172" t="s">
        <v>113</v>
      </c>
      <c r="F207" s="234" t="s">
        <v>1954</v>
      </c>
      <c r="G207" s="236">
        <v>42503</v>
      </c>
      <c r="H207" s="874" t="s">
        <v>2023</v>
      </c>
      <c r="I207" s="272">
        <v>42544</v>
      </c>
      <c r="J207" s="238"/>
      <c r="K207" s="711" t="s">
        <v>411</v>
      </c>
      <c r="L207" s="1023" t="s">
        <v>28</v>
      </c>
      <c r="M207" s="13" t="str">
        <f t="shared" si="16"/>
        <v>Invoice Made</v>
      </c>
      <c r="N207" s="13" t="s">
        <v>28</v>
      </c>
      <c r="O207" s="13"/>
      <c r="P207" s="13" t="e">
        <f>IF(L207="Navig8",IF(ISNA(VLOOKUP(UPPER(B207),LiangHuishan!$A$1:$B$251,3,FALSE)),"Pool Not in Records",VLOOKUP(UPPER(B207),$A$1:$B$251,3,FALSE)),"")</f>
        <v>#N/A</v>
      </c>
      <c r="Q207" s="13" t="str">
        <f t="shared" si="15"/>
        <v/>
      </c>
      <c r="R207" s="13"/>
      <c r="S207" s="13"/>
      <c r="T207" s="13" t="str">
        <f t="shared" si="18"/>
        <v>Invoice Made</v>
      </c>
      <c r="U207" s="13" t="b">
        <f t="shared" si="19"/>
        <v>1</v>
      </c>
      <c r="V207" s="13"/>
      <c r="W207" s="13"/>
      <c r="X207" s="13"/>
      <c r="Y207" s="13"/>
      <c r="Z207" s="13"/>
      <c r="AA207" s="13" t="str">
        <f t="shared" si="17"/>
        <v>Songa Coral12</v>
      </c>
      <c r="AB207" s="13"/>
      <c r="AC207" s="13"/>
      <c r="AD207" s="13"/>
      <c r="AE207" s="13">
        <f>IF(TRIM(AA207=""),0,IF(ISNA(VLOOKUP(AA207,Tracker!$AB$2:$AB$3981,1,FALSE)),0,1))</f>
        <v>1</v>
      </c>
      <c r="AF207" s="13"/>
    </row>
    <row r="208" spans="1:32" ht="13.5">
      <c r="A208" s="246">
        <v>2560</v>
      </c>
      <c r="B208" s="271" t="s">
        <v>809</v>
      </c>
      <c r="C208" s="957" t="s">
        <v>57</v>
      </c>
      <c r="D208" s="874" t="s">
        <v>392</v>
      </c>
      <c r="E208" s="172" t="s">
        <v>152</v>
      </c>
      <c r="F208" s="234" t="s">
        <v>792</v>
      </c>
      <c r="G208" s="236">
        <v>42505</v>
      </c>
      <c r="H208" s="874" t="s">
        <v>1331</v>
      </c>
      <c r="I208" s="272">
        <v>42514</v>
      </c>
      <c r="J208" s="238"/>
      <c r="K208" s="711" t="s">
        <v>28</v>
      </c>
      <c r="L208" s="1023" t="s">
        <v>28</v>
      </c>
      <c r="M208" s="13" t="str">
        <f t="shared" si="16"/>
        <v>Invoice Made</v>
      </c>
      <c r="N208" s="13" t="s">
        <v>28</v>
      </c>
      <c r="O208" s="13"/>
      <c r="P208" s="13" t="e">
        <f>IF(L208="Navig8",IF(ISNA(VLOOKUP(UPPER(B208),LiangHuishan!$A$1:$B$251,3,FALSE)),"Pool Not in Records",VLOOKUP(UPPER(B208),$A$1:$B$251,3,FALSE)),"")</f>
        <v>#N/A</v>
      </c>
      <c r="Q208" s="13" t="str">
        <f t="shared" si="15"/>
        <v/>
      </c>
      <c r="R208" s="13"/>
      <c r="S208" s="13"/>
      <c r="T208" s="13" t="str">
        <f t="shared" si="18"/>
        <v>Invoice Made</v>
      </c>
      <c r="U208" s="13" t="b">
        <f t="shared" si="19"/>
        <v>1</v>
      </c>
      <c r="V208" s="13"/>
      <c r="W208" s="13"/>
      <c r="X208" s="13"/>
      <c r="Y208" s="13"/>
      <c r="Z208" s="13"/>
      <c r="AA208" s="13" t="str">
        <f t="shared" si="17"/>
        <v>King Darius18</v>
      </c>
      <c r="AB208" s="13"/>
      <c r="AC208" s="13"/>
      <c r="AD208" s="13"/>
      <c r="AE208" s="13">
        <f>IF(TRIM(AA208=""),0,IF(ISNA(VLOOKUP(AA208,Tracker!$AB$2:$AB$3981,1,FALSE)),0,1))</f>
        <v>1</v>
      </c>
      <c r="AF208" s="13"/>
    </row>
    <row r="209" spans="1:32" ht="13.5">
      <c r="A209" s="246">
        <v>2561</v>
      </c>
      <c r="B209" s="271" t="s">
        <v>490</v>
      </c>
      <c r="C209" s="957" t="s">
        <v>624</v>
      </c>
      <c r="D209" s="874" t="s">
        <v>1454</v>
      </c>
      <c r="E209" s="172" t="s">
        <v>1449</v>
      </c>
      <c r="F209" s="234" t="s">
        <v>62</v>
      </c>
      <c r="G209" s="236">
        <v>42504</v>
      </c>
      <c r="H209" s="874" t="s">
        <v>662</v>
      </c>
      <c r="I209" s="272">
        <v>42520</v>
      </c>
      <c r="J209" s="238"/>
      <c r="K209" s="711" t="s">
        <v>28</v>
      </c>
      <c r="L209" s="1023" t="s">
        <v>28</v>
      </c>
      <c r="M209" s="13" t="str">
        <f t="shared" si="16"/>
        <v>Invoice Made</v>
      </c>
      <c r="N209" s="13" t="s">
        <v>28</v>
      </c>
      <c r="O209" s="13"/>
      <c r="P209" s="13" t="e">
        <f>IF(L209="Navig8",IF(ISNA(VLOOKUP(UPPER(B209),LiangHuishan!$A$1:$B$251,3,FALSE)),"Pool Not in Records",VLOOKUP(UPPER(B209),$A$1:$B$251,3,FALSE)),"")</f>
        <v>#N/A</v>
      </c>
      <c r="Q209" s="13" t="str">
        <f t="shared" si="15"/>
        <v/>
      </c>
      <c r="R209" s="13"/>
      <c r="S209" s="13"/>
      <c r="T209" s="13" t="str">
        <f t="shared" si="18"/>
        <v>Invoice Made</v>
      </c>
      <c r="U209" s="13" t="b">
        <f t="shared" si="19"/>
        <v>1</v>
      </c>
      <c r="V209" s="13"/>
      <c r="W209" s="13"/>
      <c r="X209" s="13"/>
      <c r="Y209" s="13"/>
      <c r="Z209" s="13"/>
      <c r="AA209" s="13" t="str">
        <f t="shared" si="17"/>
        <v>Nave Cielo51</v>
      </c>
      <c r="AB209" s="13"/>
      <c r="AC209" s="13"/>
      <c r="AD209" s="13"/>
      <c r="AE209" s="13">
        <f>IF(TRIM(AA209=""),0,IF(ISNA(VLOOKUP(AA209,Tracker!$AB$2:$AB$3981,1,FALSE)),0,1))</f>
        <v>1</v>
      </c>
      <c r="AF209" s="13"/>
    </row>
    <row r="210" spans="1:32" ht="13.5">
      <c r="A210" s="246">
        <v>2562</v>
      </c>
      <c r="B210" s="271" t="s">
        <v>538</v>
      </c>
      <c r="C210" s="957" t="s">
        <v>1955</v>
      </c>
      <c r="D210" s="874" t="s">
        <v>1956</v>
      </c>
      <c r="E210" s="172" t="s">
        <v>1957</v>
      </c>
      <c r="F210" s="234"/>
      <c r="G210" s="236">
        <v>42511</v>
      </c>
      <c r="H210" s="874" t="s">
        <v>71</v>
      </c>
      <c r="I210" s="272">
        <v>42542</v>
      </c>
      <c r="J210" s="238"/>
      <c r="K210" s="711" t="s">
        <v>411</v>
      </c>
      <c r="L210" s="1023" t="s">
        <v>28</v>
      </c>
      <c r="M210" s="13" t="str">
        <f t="shared" si="16"/>
        <v>Invoice Made</v>
      </c>
      <c r="N210" s="13" t="s">
        <v>28</v>
      </c>
      <c r="O210" s="13"/>
      <c r="P210" s="13" t="e">
        <f>IF(L210="Navig8",IF(ISNA(VLOOKUP(UPPER(B210),LiangHuishan!$A$1:$B$251,3,FALSE)),"Pool Not in Records",VLOOKUP(UPPER(B210),$A$1:$B$251,3,FALSE)),"")</f>
        <v>#N/A</v>
      </c>
      <c r="Q210" s="13" t="str">
        <f t="shared" si="15"/>
        <v/>
      </c>
      <c r="R210" s="13"/>
      <c r="S210" s="13"/>
      <c r="T210" s="13" t="str">
        <f t="shared" si="18"/>
        <v>Invoice Made</v>
      </c>
      <c r="U210" s="13" t="b">
        <f t="shared" si="19"/>
        <v>1</v>
      </c>
      <c r="V210" s="13"/>
      <c r="W210" s="13"/>
      <c r="X210" s="13"/>
      <c r="Y210" s="13"/>
      <c r="Z210" s="13"/>
      <c r="AA210" s="13" t="str">
        <f t="shared" si="17"/>
        <v>Bareilly04_2016</v>
      </c>
      <c r="AB210" s="13"/>
      <c r="AC210" s="13"/>
      <c r="AD210" s="13"/>
      <c r="AE210" s="13">
        <f>IF(TRIM(AA210=""),0,IF(ISNA(VLOOKUP(AA210,Tracker!$AB$2:$AB$3981,1,FALSE)),0,1))</f>
        <v>1</v>
      </c>
      <c r="AF210" s="13"/>
    </row>
    <row r="211" spans="1:32" ht="13.5">
      <c r="A211" s="246">
        <v>2563</v>
      </c>
      <c r="B211" s="271" t="s">
        <v>739</v>
      </c>
      <c r="C211" s="957" t="s">
        <v>1958</v>
      </c>
      <c r="D211" s="874" t="s">
        <v>1418</v>
      </c>
      <c r="E211" s="172" t="s">
        <v>152</v>
      </c>
      <c r="F211" s="234" t="s">
        <v>205</v>
      </c>
      <c r="G211" s="236">
        <v>42508</v>
      </c>
      <c r="H211" s="874" t="s">
        <v>173</v>
      </c>
      <c r="I211" s="272">
        <v>42548</v>
      </c>
      <c r="J211" s="238"/>
      <c r="K211" s="711" t="s">
        <v>411</v>
      </c>
      <c r="L211" s="1023" t="s">
        <v>28</v>
      </c>
      <c r="M211" s="13" t="str">
        <f t="shared" si="16"/>
        <v>Invoice Made</v>
      </c>
      <c r="N211" s="13" t="s">
        <v>28</v>
      </c>
      <c r="O211" s="13"/>
      <c r="P211" s="13" t="e">
        <f>IF(L211="Navig8",IF(ISNA(VLOOKUP(UPPER(B211),LiangHuishan!$A$1:$B$251,3,FALSE)),"Pool Not in Records",VLOOKUP(UPPER(B211),$A$1:$B$251,3,FALSE)),"")</f>
        <v>#N/A</v>
      </c>
      <c r="Q211" s="13" t="str">
        <f t="shared" si="15"/>
        <v/>
      </c>
      <c r="R211" s="13"/>
      <c r="S211" s="13"/>
      <c r="T211" s="13" t="str">
        <f t="shared" si="18"/>
        <v>Invoice Made</v>
      </c>
      <c r="U211" s="13" t="b">
        <f t="shared" si="19"/>
        <v>1</v>
      </c>
      <c r="V211" s="13"/>
      <c r="W211" s="13"/>
      <c r="X211" s="13"/>
      <c r="Y211" s="13"/>
      <c r="Z211" s="13"/>
      <c r="AA211" s="13" t="str">
        <f t="shared" si="17"/>
        <v>Alqadisia064_TC_025</v>
      </c>
      <c r="AB211" s="13"/>
      <c r="AC211" s="13"/>
      <c r="AD211" s="13"/>
      <c r="AE211" s="13">
        <f>IF(TRIM(AA211=""),0,IF(ISNA(VLOOKUP(AA211,Tracker!$AB$2:$AB$3981,1,FALSE)),0,1))</f>
        <v>1</v>
      </c>
      <c r="AF211" s="13"/>
    </row>
    <row r="212" spans="1:32" ht="13.5">
      <c r="A212" s="246">
        <v>2565</v>
      </c>
      <c r="B212" s="271" t="s">
        <v>1959</v>
      </c>
      <c r="C212" s="957" t="s">
        <v>285</v>
      </c>
      <c r="D212" s="874" t="s">
        <v>1418</v>
      </c>
      <c r="E212" s="172" t="s">
        <v>10569</v>
      </c>
      <c r="F212" s="234" t="s">
        <v>187</v>
      </c>
      <c r="G212" s="236">
        <v>42491</v>
      </c>
      <c r="H212" s="874" t="s">
        <v>565</v>
      </c>
      <c r="I212" s="272">
        <v>42532</v>
      </c>
      <c r="J212" s="238"/>
      <c r="K212" s="711" t="s">
        <v>411</v>
      </c>
      <c r="L212" s="1023" t="s">
        <v>28</v>
      </c>
      <c r="M212" s="13" t="str">
        <f t="shared" si="16"/>
        <v>Invoice Made</v>
      </c>
      <c r="N212" s="13" t="s">
        <v>28</v>
      </c>
      <c r="O212" s="13"/>
      <c r="P212" s="13" t="e">
        <f>IF(L212="Navig8",IF(ISNA(VLOOKUP(UPPER(B212),LiangHuishan!$A$1:$B$251,3,FALSE)),"Pool Not in Records",VLOOKUP(UPPER(B212),$A$1:$B$251,3,FALSE)),"")</f>
        <v>#N/A</v>
      </c>
      <c r="Q212" s="13" t="str">
        <f t="shared" si="15"/>
        <v/>
      </c>
      <c r="R212" s="13"/>
      <c r="S212" s="13"/>
      <c r="T212" s="13" t="str">
        <f t="shared" si="18"/>
        <v>Invoice Made</v>
      </c>
      <c r="U212" s="13" t="b">
        <f t="shared" si="19"/>
        <v>1</v>
      </c>
      <c r="V212" s="13"/>
      <c r="W212" s="13"/>
      <c r="X212" s="13"/>
      <c r="Y212" s="13"/>
      <c r="Z212" s="13"/>
      <c r="AA212" s="13" t="str">
        <f t="shared" si="17"/>
        <v>Gener8 Spyridon4</v>
      </c>
      <c r="AB212" s="13"/>
      <c r="AC212" s="13"/>
      <c r="AD212" s="13"/>
      <c r="AE212" s="13">
        <f>IF(TRIM(AA212=""),0,IF(ISNA(VLOOKUP(AA212,Tracker!$AB$2:$AB$3981,1,FALSE)),0,1))</f>
        <v>1</v>
      </c>
      <c r="AF212" s="13"/>
    </row>
    <row r="213" spans="1:32" ht="13.5">
      <c r="A213" s="246">
        <v>2566</v>
      </c>
      <c r="B213" s="271" t="s">
        <v>1297</v>
      </c>
      <c r="C213" s="957" t="s">
        <v>158</v>
      </c>
      <c r="D213" s="874" t="s">
        <v>1193</v>
      </c>
      <c r="E213" s="172" t="s">
        <v>1919</v>
      </c>
      <c r="F213" s="234"/>
      <c r="G213" s="236"/>
      <c r="H213" s="874" t="s">
        <v>470</v>
      </c>
      <c r="I213" s="272">
        <v>42536</v>
      </c>
      <c r="J213" s="238"/>
      <c r="K213" s="711"/>
      <c r="L213" s="1023" t="s">
        <v>590</v>
      </c>
      <c r="M213" s="13" t="str">
        <f t="shared" si="16"/>
        <v>Invoice Made</v>
      </c>
      <c r="N213" s="13"/>
      <c r="O213" s="13"/>
      <c r="P213" s="13" t="str">
        <f>IF(L213="Navig8",IF(ISNA(VLOOKUP(UPPER(B213),LiangHuishan!$A$1:$B$251,3,FALSE)),"Pool Not in Records",VLOOKUP(UPPER(B213),$A$1:$B$251,3,FALSE)),"")</f>
        <v/>
      </c>
      <c r="Q213" s="13">
        <f t="shared" si="15"/>
        <v>0</v>
      </c>
      <c r="R213" s="13"/>
      <c r="S213" s="13"/>
      <c r="T213" s="13" t="str">
        <f t="shared" si="18"/>
        <v>Invoice Made</v>
      </c>
      <c r="U213" s="13" t="b">
        <f t="shared" si="19"/>
        <v>1</v>
      </c>
      <c r="V213" s="13"/>
      <c r="W213" s="13"/>
      <c r="X213" s="13"/>
      <c r="Y213" s="13"/>
      <c r="Z213" s="13"/>
      <c r="AA213" s="13" t="str">
        <f t="shared" si="17"/>
        <v>Albatross Trader10</v>
      </c>
      <c r="AB213" s="13"/>
      <c r="AC213" s="13"/>
      <c r="AD213" s="13"/>
      <c r="AE213" s="13">
        <f>IF(TRIM(AA213=""),0,IF(ISNA(VLOOKUP(AA213,Tracker!$AB$2:$AB$3981,1,FALSE)),0,1))</f>
        <v>1</v>
      </c>
      <c r="AF213" s="13"/>
    </row>
    <row r="214" spans="1:32" ht="13.5">
      <c r="A214" s="246">
        <v>2569</v>
      </c>
      <c r="B214" s="271" t="s">
        <v>812</v>
      </c>
      <c r="C214" s="957" t="s">
        <v>313</v>
      </c>
      <c r="D214" s="874" t="s">
        <v>63</v>
      </c>
      <c r="E214" s="172" t="s">
        <v>159</v>
      </c>
      <c r="F214" s="234" t="s">
        <v>269</v>
      </c>
      <c r="G214" s="236">
        <v>42510</v>
      </c>
      <c r="H214" s="874" t="s">
        <v>90</v>
      </c>
      <c r="I214" s="272">
        <v>42520</v>
      </c>
      <c r="J214" s="238"/>
      <c r="K214" s="711"/>
      <c r="L214" s="1023" t="s">
        <v>60</v>
      </c>
      <c r="M214" s="13" t="str">
        <f t="shared" si="16"/>
        <v>Invoice Made</v>
      </c>
      <c r="N214" s="13"/>
      <c r="O214" s="13"/>
      <c r="P214" s="13" t="str">
        <f>IF(L214="Navig8",IF(ISNA(VLOOKUP(UPPER(B214),LiangHuishan!$A$1:$B$251,3,FALSE)),"Pool Not in Records",VLOOKUP(UPPER(B214),$A$1:$B$251,3,FALSE)),"")</f>
        <v/>
      </c>
      <c r="Q214" s="13" t="str">
        <f t="shared" si="15"/>
        <v/>
      </c>
      <c r="R214" s="13"/>
      <c r="S214" s="13"/>
      <c r="T214" s="13" t="str">
        <f t="shared" si="18"/>
        <v>Invoice Made</v>
      </c>
      <c r="U214" s="13" t="b">
        <f t="shared" si="19"/>
        <v>1</v>
      </c>
      <c r="V214" s="13"/>
      <c r="W214" s="13"/>
      <c r="X214" s="13"/>
      <c r="Y214" s="13"/>
      <c r="Z214" s="13"/>
      <c r="AA214" s="13" t="str">
        <f t="shared" si="17"/>
        <v>Kanata Spirit150</v>
      </c>
      <c r="AB214" s="13"/>
      <c r="AC214" s="13"/>
      <c r="AD214" s="13"/>
      <c r="AE214" s="13">
        <f>IF(TRIM(AA214=""),0,IF(ISNA(VLOOKUP(AA214,Tracker!$AB$2:$AB$3981,1,FALSE)),0,1))</f>
        <v>1</v>
      </c>
      <c r="AF214" s="13"/>
    </row>
    <row r="215" spans="1:32" ht="13.5">
      <c r="A215" s="246">
        <v>2570</v>
      </c>
      <c r="B215" s="271" t="s">
        <v>1337</v>
      </c>
      <c r="C215" s="957" t="s">
        <v>448</v>
      </c>
      <c r="D215" s="874" t="s">
        <v>1338</v>
      </c>
      <c r="E215" s="172" t="s">
        <v>1961</v>
      </c>
      <c r="F215" s="234" t="s">
        <v>1962</v>
      </c>
      <c r="G215" s="236">
        <v>42511</v>
      </c>
      <c r="H215" s="874" t="s">
        <v>312</v>
      </c>
      <c r="I215" s="272">
        <v>42523</v>
      </c>
      <c r="J215" s="238"/>
      <c r="K215" s="711"/>
      <c r="L215" s="1023" t="s">
        <v>60</v>
      </c>
      <c r="M215" s="13" t="str">
        <f t="shared" si="16"/>
        <v>Invoice Made</v>
      </c>
      <c r="N215" s="13"/>
      <c r="O215" s="13"/>
      <c r="P215" s="13" t="str">
        <f>IF(L215="Navig8",IF(ISNA(VLOOKUP(UPPER(B215),LiangHuishan!$A$1:$B$251,3,FALSE)),"Pool Not in Records",VLOOKUP(UPPER(B215),$A$1:$B$251,3,FALSE)),"")</f>
        <v/>
      </c>
      <c r="Q215" s="13" t="str">
        <f t="shared" si="15"/>
        <v/>
      </c>
      <c r="R215" s="13"/>
      <c r="S215" s="13"/>
      <c r="T215" s="13" t="str">
        <f t="shared" si="18"/>
        <v>Invoice Made</v>
      </c>
      <c r="U215" s="13" t="b">
        <f t="shared" si="19"/>
        <v>1</v>
      </c>
      <c r="V215" s="13"/>
      <c r="W215" s="13"/>
      <c r="X215" s="13"/>
      <c r="Y215" s="13"/>
      <c r="Z215" s="13"/>
      <c r="AA215" s="13" t="str">
        <f t="shared" si="17"/>
        <v>Copper Spirit005</v>
      </c>
      <c r="AB215" s="13"/>
      <c r="AC215" s="13"/>
      <c r="AD215" s="13"/>
      <c r="AE215" s="13">
        <f>IF(TRIM(AA215=""),0,IF(ISNA(VLOOKUP(AA215,Tracker!$AB$2:$AB$3981,1,FALSE)),0,1))</f>
        <v>1</v>
      </c>
      <c r="AF215" s="13"/>
    </row>
    <row r="216" spans="1:32" ht="13.5">
      <c r="A216" s="246">
        <v>2571</v>
      </c>
      <c r="B216" s="271" t="s">
        <v>1515</v>
      </c>
      <c r="C216" s="957" t="s">
        <v>194</v>
      </c>
      <c r="D216" s="874" t="s">
        <v>720</v>
      </c>
      <c r="E216" s="172" t="s">
        <v>1963</v>
      </c>
      <c r="F216" s="234" t="s">
        <v>1964</v>
      </c>
      <c r="G216" s="236">
        <v>42512</v>
      </c>
      <c r="H216" s="874" t="s">
        <v>77</v>
      </c>
      <c r="I216" s="272">
        <v>42528</v>
      </c>
      <c r="J216" s="238"/>
      <c r="K216" s="711" t="s">
        <v>411</v>
      </c>
      <c r="L216" s="1023" t="s">
        <v>28</v>
      </c>
      <c r="M216" s="13" t="str">
        <f t="shared" si="16"/>
        <v>Invoice Made</v>
      </c>
      <c r="N216" s="13" t="s">
        <v>28</v>
      </c>
      <c r="O216" s="13"/>
      <c r="P216" s="13" t="e">
        <f>IF(L216="Navig8",IF(ISNA(VLOOKUP(UPPER(B216),LiangHuishan!$A$1:$B$251,3,FALSE)),"Pool Not in Records",VLOOKUP(UPPER(B216),$A$1:$B$251,3,FALSE)),"")</f>
        <v>#N/A</v>
      </c>
      <c r="Q216" s="13" t="str">
        <f t="shared" si="15"/>
        <v/>
      </c>
      <c r="R216" s="13"/>
      <c r="S216" s="13"/>
      <c r="T216" s="13" t="str">
        <f t="shared" si="18"/>
        <v>Invoice Made</v>
      </c>
      <c r="U216" s="13" t="b">
        <f t="shared" si="19"/>
        <v>1</v>
      </c>
      <c r="V216" s="13"/>
      <c r="W216" s="13"/>
      <c r="X216" s="13"/>
      <c r="Y216" s="13"/>
      <c r="Z216" s="13"/>
      <c r="AA216" s="13" t="str">
        <f t="shared" si="17"/>
        <v>Sophie Schulte004</v>
      </c>
      <c r="AB216" s="13"/>
      <c r="AC216" s="13"/>
      <c r="AD216" s="13"/>
      <c r="AE216" s="13">
        <f>IF(TRIM(AA216=""),0,IF(ISNA(VLOOKUP(AA216,Tracker!$AB$2:$AB$3981,1,FALSE)),0,1))</f>
        <v>1</v>
      </c>
      <c r="AF216" s="13"/>
    </row>
    <row r="217" spans="1:32" ht="13.5">
      <c r="A217" s="246">
        <v>2572</v>
      </c>
      <c r="B217" s="271" t="s">
        <v>1509</v>
      </c>
      <c r="C217" s="957" t="s">
        <v>95</v>
      </c>
      <c r="D217" s="874" t="s">
        <v>808</v>
      </c>
      <c r="E217" s="172" t="s">
        <v>1449</v>
      </c>
      <c r="F217" s="234" t="s">
        <v>1965</v>
      </c>
      <c r="G217" s="236">
        <v>42513</v>
      </c>
      <c r="H217" s="874" t="s">
        <v>2022</v>
      </c>
      <c r="I217" s="272">
        <v>42526</v>
      </c>
      <c r="J217" s="238"/>
      <c r="K217" s="711" t="s">
        <v>28</v>
      </c>
      <c r="L217" s="1023" t="s">
        <v>28</v>
      </c>
      <c r="M217" s="13" t="str">
        <f t="shared" si="16"/>
        <v>Invoice Made</v>
      </c>
      <c r="N217" s="13" t="s">
        <v>28</v>
      </c>
      <c r="O217" s="13"/>
      <c r="P217" s="13" t="e">
        <f>IF(L217="Navig8",IF(ISNA(VLOOKUP(UPPER(B217),LiangHuishan!$A$1:$B$251,3,FALSE)),"Pool Not in Records",VLOOKUP(UPPER(B217),$A$1:$B$251,3,FALSE)),"")</f>
        <v>#N/A</v>
      </c>
      <c r="Q217" s="13" t="str">
        <f t="shared" si="15"/>
        <v/>
      </c>
      <c r="R217" s="13"/>
      <c r="S217" s="13"/>
      <c r="T217" s="13" t="str">
        <f t="shared" si="18"/>
        <v>Invoice Made</v>
      </c>
      <c r="U217" s="13" t="b">
        <f t="shared" si="19"/>
        <v>1</v>
      </c>
      <c r="V217" s="13"/>
      <c r="W217" s="13"/>
      <c r="X217" s="13"/>
      <c r="Y217" s="13"/>
      <c r="Z217" s="13"/>
      <c r="AA217" s="13" t="str">
        <f t="shared" si="17"/>
        <v>Alia003</v>
      </c>
      <c r="AB217" s="13"/>
      <c r="AC217" s="13"/>
      <c r="AD217" s="13"/>
      <c r="AE217" s="13">
        <f>IF(TRIM(AA217=""),0,IF(ISNA(VLOOKUP(AA217,Tracker!$AB$2:$AB$3981,1,FALSE)),0,1))</f>
        <v>1</v>
      </c>
      <c r="AF217" s="13"/>
    </row>
    <row r="218" spans="1:32" ht="13.5">
      <c r="A218" s="246">
        <v>2573</v>
      </c>
      <c r="B218" s="271" t="s">
        <v>502</v>
      </c>
      <c r="C218" s="957" t="s">
        <v>171</v>
      </c>
      <c r="D218" s="874" t="s">
        <v>63</v>
      </c>
      <c r="E218" s="172" t="s">
        <v>175</v>
      </c>
      <c r="F218" s="234" t="s">
        <v>20</v>
      </c>
      <c r="G218" s="236">
        <v>42515</v>
      </c>
      <c r="H218" s="874" t="s">
        <v>88</v>
      </c>
      <c r="I218" s="272">
        <v>42529</v>
      </c>
      <c r="J218" s="238"/>
      <c r="K218" s="711"/>
      <c r="L218" s="1023" t="s">
        <v>60</v>
      </c>
      <c r="M218" s="13" t="str">
        <f t="shared" si="16"/>
        <v>Invoice Made</v>
      </c>
      <c r="N218" s="13"/>
      <c r="O218" s="13"/>
      <c r="P218" s="13" t="str">
        <f>IF(L218="Navig8",IF(ISNA(VLOOKUP(UPPER(B218),LiangHuishan!$A$1:$B$251,3,FALSE)),"Pool Not in Records",VLOOKUP(UPPER(B218),$A$1:$B$251,3,FALSE)),"")</f>
        <v/>
      </c>
      <c r="Q218" s="13" t="str">
        <f t="shared" si="15"/>
        <v/>
      </c>
      <c r="R218" s="13"/>
      <c r="S218" s="13"/>
      <c r="T218" s="13" t="str">
        <f t="shared" si="18"/>
        <v>Invoice Made</v>
      </c>
      <c r="U218" s="13" t="b">
        <f t="shared" si="19"/>
        <v>1</v>
      </c>
      <c r="V218" s="13"/>
      <c r="W218" s="13"/>
      <c r="X218" s="13"/>
      <c r="Y218" s="13"/>
      <c r="Z218" s="13"/>
      <c r="AA218" s="13" t="str">
        <f t="shared" si="17"/>
        <v>BM Breeze46</v>
      </c>
      <c r="AB218" s="13"/>
      <c r="AC218" s="13"/>
      <c r="AD218" s="13"/>
      <c r="AE218" s="13">
        <f>IF(TRIM(AA218=""),0,IF(ISNA(VLOOKUP(AA218,Tracker!$AB$2:$AB$3981,1,FALSE)),0,1))</f>
        <v>1</v>
      </c>
      <c r="AF218" s="13"/>
    </row>
    <row r="219" spans="1:32" ht="13.5">
      <c r="A219" s="246">
        <v>2574</v>
      </c>
      <c r="B219" s="271" t="s">
        <v>1966</v>
      </c>
      <c r="C219" s="957" t="s">
        <v>1390</v>
      </c>
      <c r="D219" s="874" t="s">
        <v>1484</v>
      </c>
      <c r="E219" s="172"/>
      <c r="F219" s="234"/>
      <c r="G219" s="236"/>
      <c r="H219" s="874" t="s">
        <v>455</v>
      </c>
      <c r="I219" s="272">
        <v>42579</v>
      </c>
      <c r="J219" s="238"/>
      <c r="K219" s="711"/>
      <c r="L219" s="1023" t="s">
        <v>1485</v>
      </c>
      <c r="M219" s="13" t="str">
        <f t="shared" si="16"/>
        <v>Invoice Made</v>
      </c>
      <c r="N219" s="13"/>
      <c r="O219" s="13"/>
      <c r="P219" s="13" t="str">
        <f>IF(L219="Navig8",IF(ISNA(VLOOKUP(UPPER(B219),LiangHuishan!$A$1:$B$251,3,FALSE)),"Pool Not in Records",VLOOKUP(UPPER(B219),$A$1:$B$251,3,FALSE)),"")</f>
        <v/>
      </c>
      <c r="Q219" s="13" t="str">
        <f t="shared" si="15"/>
        <v/>
      </c>
      <c r="R219" s="13"/>
      <c r="S219" s="13"/>
      <c r="T219" s="13" t="str">
        <f t="shared" si="18"/>
        <v>Invoice Made</v>
      </c>
      <c r="U219" s="13" t="b">
        <f t="shared" si="19"/>
        <v>1</v>
      </c>
      <c r="V219" s="13"/>
      <c r="W219" s="13"/>
      <c r="X219" s="13"/>
      <c r="Y219" s="13"/>
      <c r="Z219" s="13"/>
      <c r="AA219" s="13" t="str">
        <f t="shared" si="17"/>
        <v>Stenaweco Excellence1601</v>
      </c>
      <c r="AB219" s="13"/>
      <c r="AC219" s="13"/>
      <c r="AD219" s="13"/>
      <c r="AE219" s="13">
        <f>IF(TRIM(AA219=""),0,IF(ISNA(VLOOKUP(AA219,Tracker!$AB$2:$AB$3981,1,FALSE)),0,1))</f>
        <v>1</v>
      </c>
      <c r="AF219" s="13"/>
    </row>
    <row r="220" spans="1:32" ht="13.5">
      <c r="A220" s="246">
        <v>2575</v>
      </c>
      <c r="B220" s="271" t="s">
        <v>1967</v>
      </c>
      <c r="C220" s="957" t="s">
        <v>91</v>
      </c>
      <c r="D220" s="874" t="s">
        <v>620</v>
      </c>
      <c r="E220" s="172" t="s">
        <v>1832</v>
      </c>
      <c r="F220" s="234" t="s">
        <v>1968</v>
      </c>
      <c r="G220" s="236">
        <v>42521</v>
      </c>
      <c r="H220" s="874" t="s">
        <v>786</v>
      </c>
      <c r="I220" s="272">
        <v>42509</v>
      </c>
      <c r="J220" s="238"/>
      <c r="K220" s="711" t="s">
        <v>665</v>
      </c>
      <c r="L220" s="1023" t="s">
        <v>43</v>
      </c>
      <c r="M220" s="13" t="str">
        <f t="shared" si="16"/>
        <v>Invoice Made</v>
      </c>
      <c r="N220" s="13"/>
      <c r="O220" s="13"/>
      <c r="P220" s="13" t="str">
        <f>IF(L220="Navig8",IF(ISNA(VLOOKUP(UPPER(B220),LiangHuishan!$A$1:$B$251,3,FALSE)),"Pool Not in Records",VLOOKUP(UPPER(B220),$A$1:$B$251,3,FALSE)),"")</f>
        <v/>
      </c>
      <c r="Q220" s="13" t="str">
        <f t="shared" si="15"/>
        <v/>
      </c>
      <c r="R220" s="13"/>
      <c r="S220" s="13"/>
      <c r="T220" s="13" t="str">
        <f t="shared" si="18"/>
        <v>Invoice Made</v>
      </c>
      <c r="U220" s="13" t="b">
        <f t="shared" si="19"/>
        <v>1</v>
      </c>
      <c r="V220" s="13"/>
      <c r="W220" s="13"/>
      <c r="X220" s="13"/>
      <c r="Y220" s="13"/>
      <c r="Z220" s="13"/>
      <c r="AA220" s="13" t="str">
        <f t="shared" si="17"/>
        <v>Ashahda002</v>
      </c>
      <c r="AB220" s="13"/>
      <c r="AC220" s="13"/>
      <c r="AD220" s="13"/>
      <c r="AE220" s="13">
        <f>IF(TRIM(AA220=""),0,IF(ISNA(VLOOKUP(AA220,Tracker!$AB$2:$AB$3981,1,FALSE)),0,1))</f>
        <v>1</v>
      </c>
      <c r="AF220" s="13"/>
    </row>
    <row r="221" spans="1:32" ht="13.5">
      <c r="A221" s="246">
        <v>2576</v>
      </c>
      <c r="B221" s="271" t="s">
        <v>798</v>
      </c>
      <c r="C221" s="957" t="s">
        <v>183</v>
      </c>
      <c r="D221" s="874" t="s">
        <v>2024</v>
      </c>
      <c r="E221" s="172" t="s">
        <v>2026</v>
      </c>
      <c r="F221" s="234" t="s">
        <v>2027</v>
      </c>
      <c r="G221" s="236">
        <v>42521</v>
      </c>
      <c r="H221" s="874" t="s">
        <v>2025</v>
      </c>
      <c r="I221" s="272">
        <v>42528</v>
      </c>
      <c r="J221" s="238"/>
      <c r="K221" s="711"/>
      <c r="L221" s="1023" t="s">
        <v>60</v>
      </c>
      <c r="M221" s="13" t="str">
        <f t="shared" si="16"/>
        <v>Invoice Made</v>
      </c>
      <c r="N221" s="13"/>
      <c r="O221" s="13"/>
      <c r="P221" s="13" t="str">
        <f>IF(L221="Navig8",IF(ISNA(VLOOKUP(UPPER(B221),LiangHuishan!$A$1:$B$251,3,FALSE)),"Pool Not in Records",VLOOKUP(UPPER(B221),$A$1:$B$251,3,FALSE)),"")</f>
        <v/>
      </c>
      <c r="Q221" s="13" t="str">
        <f t="shared" si="15"/>
        <v/>
      </c>
      <c r="R221" s="13"/>
      <c r="S221" s="13"/>
      <c r="T221" s="13" t="str">
        <f t="shared" si="18"/>
        <v>Invoice Made</v>
      </c>
      <c r="U221" s="13" t="b">
        <f t="shared" si="19"/>
        <v>1</v>
      </c>
      <c r="V221" s="13"/>
      <c r="W221" s="13"/>
      <c r="X221" s="13"/>
      <c r="Y221" s="13"/>
      <c r="Z221" s="13"/>
      <c r="AA221" s="13" t="str">
        <f t="shared" si="17"/>
        <v>Shanghai Dawn25</v>
      </c>
      <c r="AB221" s="13"/>
      <c r="AC221" s="13"/>
      <c r="AD221" s="13"/>
      <c r="AE221" s="13">
        <f>IF(TRIM(AA221=""),0,IF(ISNA(VLOOKUP(AA221,Tracker!$AB$2:$AB$3981,1,FALSE)),0,1))</f>
        <v>1</v>
      </c>
      <c r="AF221" s="13"/>
    </row>
    <row r="222" spans="1:32" ht="13.5">
      <c r="A222" s="246">
        <v>2577</v>
      </c>
      <c r="B222" s="271" t="s">
        <v>2028</v>
      </c>
      <c r="C222" s="957" t="s">
        <v>1512</v>
      </c>
      <c r="D222" s="874" t="s">
        <v>579</v>
      </c>
      <c r="E222" s="172" t="s">
        <v>1295</v>
      </c>
      <c r="F222" s="234" t="s">
        <v>416</v>
      </c>
      <c r="G222" s="236">
        <v>42520.25</v>
      </c>
      <c r="H222" s="874" t="s">
        <v>2029</v>
      </c>
      <c r="I222" s="272">
        <v>42547</v>
      </c>
      <c r="J222" s="238"/>
      <c r="K222" s="711"/>
      <c r="L222" s="1023" t="s">
        <v>663</v>
      </c>
      <c r="M222" s="13" t="str">
        <f t="shared" si="16"/>
        <v>Invoice Made</v>
      </c>
      <c r="N222" s="13"/>
      <c r="O222" s="13"/>
      <c r="P222" s="13" t="str">
        <f>IF(L222="Navig8",IF(ISNA(VLOOKUP(UPPER(B222),LiangHuishan!$A$1:$B$251,3,FALSE)),"Pool Not in Records",VLOOKUP(UPPER(B222),$A$1:$B$251,3,FALSE)),"")</f>
        <v/>
      </c>
      <c r="Q222" s="13" t="str">
        <f t="shared" si="15"/>
        <v/>
      </c>
      <c r="R222" s="13"/>
      <c r="S222" s="13"/>
      <c r="T222" s="13" t="str">
        <f t="shared" si="18"/>
        <v>Invoice Made</v>
      </c>
      <c r="U222" s="13" t="b">
        <f t="shared" si="19"/>
        <v>1</v>
      </c>
      <c r="V222" s="13"/>
      <c r="W222" s="13"/>
      <c r="X222" s="13"/>
      <c r="Y222" s="13"/>
      <c r="Z222" s="13"/>
      <c r="AA222" s="13" t="str">
        <f t="shared" si="17"/>
        <v>Stena President201603</v>
      </c>
      <c r="AB222" s="13"/>
      <c r="AC222" s="13"/>
      <c r="AD222" s="13"/>
      <c r="AE222" s="13">
        <f>IF(TRIM(AA222=""),0,IF(ISNA(VLOOKUP(AA222,Tracker!$AB$2:$AB$3981,1,FALSE)),0,1))</f>
        <v>1</v>
      </c>
      <c r="AF222" s="13"/>
    </row>
    <row r="223" spans="1:32" ht="13.5">
      <c r="A223" s="246">
        <v>2578</v>
      </c>
      <c r="B223" s="271" t="s">
        <v>2030</v>
      </c>
      <c r="C223" s="957" t="s">
        <v>448</v>
      </c>
      <c r="D223" s="874" t="s">
        <v>2031</v>
      </c>
      <c r="E223" s="172" t="s">
        <v>152</v>
      </c>
      <c r="F223" s="234" t="s">
        <v>510</v>
      </c>
      <c r="G223" s="236">
        <v>42522</v>
      </c>
      <c r="H223" s="874" t="s">
        <v>62</v>
      </c>
      <c r="I223" s="272">
        <v>42572</v>
      </c>
      <c r="J223" s="238"/>
      <c r="K223" s="711"/>
      <c r="L223" s="1023" t="s">
        <v>60</v>
      </c>
      <c r="M223" s="13" t="str">
        <f t="shared" si="16"/>
        <v>Invoice Made</v>
      </c>
      <c r="N223" s="13"/>
      <c r="O223" s="13"/>
      <c r="P223" s="13" t="str">
        <f>IF(L223="Navig8",IF(ISNA(VLOOKUP(UPPER(B223),LiangHuishan!$A$1:$B$251,3,FALSE)),"Pool Not in Records",VLOOKUP(UPPER(B223),$A$1:$B$251,3,FALSE)),"")</f>
        <v/>
      </c>
      <c r="Q223" s="13" t="str">
        <f t="shared" si="15"/>
        <v/>
      </c>
      <c r="R223" s="13"/>
      <c r="S223" s="13"/>
      <c r="T223" s="13" t="str">
        <f t="shared" si="18"/>
        <v>Invoice Made</v>
      </c>
      <c r="U223" s="13" t="b">
        <f t="shared" si="19"/>
        <v>1</v>
      </c>
      <c r="V223" s="13"/>
      <c r="W223" s="13"/>
      <c r="X223" s="13"/>
      <c r="Y223" s="13"/>
      <c r="Z223" s="13"/>
      <c r="AA223" s="13" t="str">
        <f t="shared" si="17"/>
        <v>Athens Spirit005</v>
      </c>
      <c r="AB223" s="13"/>
      <c r="AC223" s="13"/>
      <c r="AD223" s="13"/>
      <c r="AE223" s="13">
        <f>IF(TRIM(AA223=""),0,IF(ISNA(VLOOKUP(AA223,Tracker!$AB$2:$AB$3981,1,FALSE)),0,1))</f>
        <v>1</v>
      </c>
      <c r="AF223" s="13"/>
    </row>
    <row r="224" spans="1:32" ht="13.5">
      <c r="A224" s="246">
        <v>2579</v>
      </c>
      <c r="B224" s="271" t="s">
        <v>1350</v>
      </c>
      <c r="C224" s="957" t="s">
        <v>158</v>
      </c>
      <c r="D224" s="874" t="s">
        <v>2066</v>
      </c>
      <c r="E224" s="172"/>
      <c r="F224" s="234"/>
      <c r="G224" s="236"/>
      <c r="H224" s="874" t="s">
        <v>832</v>
      </c>
      <c r="I224" s="272">
        <v>42559</v>
      </c>
      <c r="J224" s="238"/>
      <c r="K224" s="711"/>
      <c r="L224" s="1023" t="s">
        <v>590</v>
      </c>
      <c r="M224" s="13" t="str">
        <f t="shared" si="16"/>
        <v>Invoice Made</v>
      </c>
      <c r="N224" s="13"/>
      <c r="O224" s="13"/>
      <c r="P224" s="13" t="str">
        <f>IF(L224="Navig8",IF(ISNA(VLOOKUP(UPPER(B224),LiangHuishan!$A$1:$B$251,3,FALSE)),"Pool Not in Records",VLOOKUP(UPPER(B224),$A$1:$B$251,3,FALSE)),"")</f>
        <v/>
      </c>
      <c r="Q224" s="13">
        <f t="shared" si="15"/>
        <v>0</v>
      </c>
      <c r="R224" s="13"/>
      <c r="S224" s="13"/>
      <c r="T224" s="13" t="str">
        <f t="shared" si="18"/>
        <v>Invoice Made</v>
      </c>
      <c r="U224" s="13" t="b">
        <f t="shared" si="19"/>
        <v>1</v>
      </c>
      <c r="V224" s="13"/>
      <c r="W224" s="13"/>
      <c r="X224" s="13"/>
      <c r="Y224" s="13"/>
      <c r="Z224" s="13"/>
      <c r="AA224" s="13" t="str">
        <f t="shared" si="17"/>
        <v>Houyoshi Express II10</v>
      </c>
      <c r="AB224" s="13"/>
      <c r="AC224" s="13"/>
      <c r="AD224" s="13"/>
      <c r="AE224" s="13">
        <f>IF(TRIM(AA224=""),0,IF(ISNA(VLOOKUP(AA224,Tracker!$AB$2:$AB$3981,1,FALSE)),0,1))</f>
        <v>1</v>
      </c>
      <c r="AF224" s="13"/>
    </row>
    <row r="225" spans="1:32" ht="13.5">
      <c r="A225" s="246">
        <v>2600</v>
      </c>
      <c r="B225" s="271" t="s">
        <v>2053</v>
      </c>
      <c r="C225" s="957" t="s">
        <v>1390</v>
      </c>
      <c r="D225" s="874" t="s">
        <v>644</v>
      </c>
      <c r="E225" s="172"/>
      <c r="F225" s="234"/>
      <c r="G225" s="236"/>
      <c r="H225" s="874" t="s">
        <v>25</v>
      </c>
      <c r="I225" s="272">
        <v>42597</v>
      </c>
      <c r="J225" s="238"/>
      <c r="K225" s="711"/>
      <c r="L225" s="1023" t="s">
        <v>633</v>
      </c>
      <c r="M225" s="13" t="str">
        <f t="shared" si="16"/>
        <v>Invoice Made</v>
      </c>
      <c r="N225" s="13"/>
      <c r="O225" s="13"/>
      <c r="P225" s="13" t="str">
        <f>IF(L225="Navig8",IF(ISNA(VLOOKUP(UPPER(B225),LiangHuishan!$A$1:$B$251,3,FALSE)),"Pool Not in Records",VLOOKUP(UPPER(B225),$A$1:$B$251,3,FALSE)),"")</f>
        <v/>
      </c>
      <c r="Q225" s="13" t="str">
        <f t="shared" si="15"/>
        <v/>
      </c>
      <c r="R225" s="13"/>
      <c r="S225" s="13"/>
      <c r="T225" s="13" t="str">
        <f t="shared" si="18"/>
        <v>Invoice Made</v>
      </c>
      <c r="U225" s="13" t="b">
        <f t="shared" si="19"/>
        <v>1</v>
      </c>
      <c r="V225" s="13"/>
      <c r="W225" s="13"/>
      <c r="X225" s="13"/>
      <c r="Y225" s="13"/>
      <c r="Z225" s="13"/>
      <c r="AA225" s="13" t="str">
        <f t="shared" si="17"/>
        <v>Stena Imagination1601</v>
      </c>
      <c r="AB225" s="13"/>
      <c r="AC225" s="13"/>
      <c r="AD225" s="13"/>
      <c r="AE225" s="13">
        <f>IF(TRIM(AA225=""),0,IF(ISNA(VLOOKUP(AA225,Tracker!$AB$2:$AB$3981,1,FALSE)),0,1))</f>
        <v>1</v>
      </c>
      <c r="AF225" s="13"/>
    </row>
    <row r="226" spans="1:32" ht="13.5">
      <c r="A226" s="246">
        <v>2614</v>
      </c>
      <c r="B226" s="271" t="s">
        <v>1318</v>
      </c>
      <c r="C226" s="957" t="s">
        <v>2061</v>
      </c>
      <c r="D226" s="874" t="s">
        <v>758</v>
      </c>
      <c r="E226" s="172"/>
      <c r="F226" s="234"/>
      <c r="G226" s="236"/>
      <c r="H226" s="874" t="s">
        <v>25</v>
      </c>
      <c r="I226" s="272">
        <v>42592</v>
      </c>
      <c r="J226" s="238"/>
      <c r="K226" s="711"/>
      <c r="L226" s="1023" t="s">
        <v>633</v>
      </c>
      <c r="M226" s="13" t="str">
        <f t="shared" si="16"/>
        <v>Invoice Made</v>
      </c>
      <c r="N226" s="13"/>
      <c r="O226" s="13"/>
      <c r="P226" s="13" t="str">
        <f>IF(L226="Navig8",IF(ISNA(VLOOKUP(UPPER(B226),LiangHuishan!$A$1:$B$251,3,FALSE)),"Pool Not in Records",VLOOKUP(UPPER(B226),$A$1:$B$251,3,FALSE)),"")</f>
        <v/>
      </c>
      <c r="Q226" s="13" t="str">
        <f t="shared" si="15"/>
        <v/>
      </c>
      <c r="R226" s="13"/>
      <c r="S226" s="13"/>
      <c r="T226" s="13" t="str">
        <f t="shared" si="18"/>
        <v>Invoice Made</v>
      </c>
      <c r="U226" s="13" t="b">
        <f t="shared" si="19"/>
        <v>1</v>
      </c>
      <c r="V226" s="13"/>
      <c r="W226" s="13"/>
      <c r="X226" s="13"/>
      <c r="Y226" s="13"/>
      <c r="Z226" s="13"/>
      <c r="AA226" s="13" t="str">
        <f t="shared" si="17"/>
        <v>Stena Important1604</v>
      </c>
      <c r="AB226" s="13"/>
      <c r="AC226" s="13"/>
      <c r="AD226" s="13"/>
      <c r="AE226" s="13">
        <f>IF(TRIM(AA226=""),0,IF(ISNA(VLOOKUP(AA226,Tracker!$AB$2:$AB$3981,1,FALSE)),0,1))</f>
        <v>1</v>
      </c>
      <c r="AF226" s="13"/>
    </row>
    <row r="227" spans="1:32" ht="13.5">
      <c r="A227" s="246">
        <v>2583</v>
      </c>
      <c r="B227" s="271" t="s">
        <v>1496</v>
      </c>
      <c r="C227" s="957" t="s">
        <v>1522</v>
      </c>
      <c r="D227" s="874" t="s">
        <v>1498</v>
      </c>
      <c r="E227" s="172" t="s">
        <v>178</v>
      </c>
      <c r="F227" s="234" t="s">
        <v>206</v>
      </c>
      <c r="G227" s="236">
        <v>42522</v>
      </c>
      <c r="H227" s="874" t="s">
        <v>226</v>
      </c>
      <c r="I227" s="272">
        <v>42532</v>
      </c>
      <c r="J227" s="238"/>
      <c r="K227" s="711"/>
      <c r="L227" s="1023" t="s">
        <v>290</v>
      </c>
      <c r="M227" s="13" t="str">
        <f t="shared" si="16"/>
        <v>Invoice Made</v>
      </c>
      <c r="N227" s="13"/>
      <c r="O227" s="13"/>
      <c r="P227" s="13" t="str">
        <f>IF(L227="Navig8",IF(ISNA(VLOOKUP(UPPER(B227),LiangHuishan!$A$1:$B$251,3,FALSE)),"Pool Not in Records",VLOOKUP(UPPER(B227),$A$1:$B$251,3,FALSE)),"")</f>
        <v/>
      </c>
      <c r="Q227" s="13" t="str">
        <f t="shared" si="15"/>
        <v/>
      </c>
      <c r="R227" s="13"/>
      <c r="S227" s="13"/>
      <c r="T227" s="13" t="str">
        <f t="shared" si="18"/>
        <v>Invoice Made</v>
      </c>
      <c r="U227" s="13" t="b">
        <f t="shared" si="19"/>
        <v>1</v>
      </c>
      <c r="V227" s="13"/>
      <c r="W227" s="13"/>
      <c r="X227" s="13"/>
      <c r="Y227" s="13"/>
      <c r="Z227" s="13"/>
      <c r="AA227" s="13" t="str">
        <f t="shared" si="17"/>
        <v>British Emissary16007</v>
      </c>
      <c r="AB227" s="13"/>
      <c r="AC227" s="13"/>
      <c r="AD227" s="13"/>
      <c r="AE227" s="13">
        <f>IF(TRIM(AA227=""),0,IF(ISNA(VLOOKUP(AA227,Tracker!$AB$2:$AB$3981,1,FALSE)),0,1))</f>
        <v>1</v>
      </c>
      <c r="AF227" s="13"/>
    </row>
    <row r="228" spans="1:32" ht="13.5">
      <c r="A228" s="246">
        <v>2584</v>
      </c>
      <c r="B228" s="271" t="s">
        <v>2033</v>
      </c>
      <c r="C228" s="957" t="s">
        <v>2034</v>
      </c>
      <c r="D228" s="874" t="s">
        <v>765</v>
      </c>
      <c r="E228" s="172" t="s">
        <v>277</v>
      </c>
      <c r="F228" s="234" t="s">
        <v>25</v>
      </c>
      <c r="G228" s="236">
        <v>42525</v>
      </c>
      <c r="H228" s="874" t="s">
        <v>173</v>
      </c>
      <c r="I228" s="477">
        <v>42563</v>
      </c>
      <c r="J228" s="238"/>
      <c r="K228" s="711"/>
      <c r="L228" s="1023" t="s">
        <v>2069</v>
      </c>
      <c r="M228" s="13" t="str">
        <f t="shared" si="16"/>
        <v>Invoice Made</v>
      </c>
      <c r="N228" s="13"/>
      <c r="O228" s="13"/>
      <c r="P228" s="13" t="str">
        <f>IF(L228="Navig8",IF(ISNA(VLOOKUP(UPPER(B228),LiangHuishan!$A$1:$B$251,3,FALSE)),"Pool Not in Records",VLOOKUP(UPPER(B228),$A$1:$B$251,3,FALSE)),"")</f>
        <v/>
      </c>
      <c r="Q228" s="13" t="str">
        <f t="shared" si="15"/>
        <v/>
      </c>
      <c r="R228" s="13"/>
      <c r="S228" s="13"/>
      <c r="T228" s="13" t="str">
        <f t="shared" si="18"/>
        <v>Invoice Made</v>
      </c>
      <c r="U228" s="13" t="b">
        <f t="shared" si="19"/>
        <v>1</v>
      </c>
      <c r="V228" s="13"/>
      <c r="W228" s="13"/>
      <c r="X228" s="13"/>
      <c r="Y228" s="13"/>
      <c r="Z228" s="13"/>
      <c r="AA228" s="13" t="str">
        <f t="shared" si="17"/>
        <v>Triathlon25_05_16</v>
      </c>
      <c r="AB228" s="13"/>
      <c r="AC228" s="13"/>
      <c r="AD228" s="13"/>
      <c r="AE228" s="13">
        <f>IF(TRIM(AA228=""),0,IF(ISNA(VLOOKUP(AA228,Tracker!$AB$2:$AB$3981,1,FALSE)),0,1))</f>
        <v>1</v>
      </c>
      <c r="AF228" s="13"/>
    </row>
    <row r="229" spans="1:32" ht="13.5">
      <c r="A229" s="246">
        <v>2585</v>
      </c>
      <c r="B229" s="271" t="s">
        <v>52</v>
      </c>
      <c r="C229" s="957" t="s">
        <v>2035</v>
      </c>
      <c r="D229" s="874" t="s">
        <v>44</v>
      </c>
      <c r="E229" s="172" t="s">
        <v>1332</v>
      </c>
      <c r="F229" s="234" t="s">
        <v>2036</v>
      </c>
      <c r="G229" s="236">
        <v>42523</v>
      </c>
      <c r="H229" s="874" t="s">
        <v>668</v>
      </c>
      <c r="I229" s="272">
        <v>42527</v>
      </c>
      <c r="J229" s="238"/>
      <c r="K229" s="711" t="s">
        <v>479</v>
      </c>
      <c r="L229" s="1023" t="s">
        <v>43</v>
      </c>
      <c r="M229" s="13" t="str">
        <f t="shared" si="16"/>
        <v>Invoice Made</v>
      </c>
      <c r="N229" s="13"/>
      <c r="O229" s="13"/>
      <c r="P229" s="13" t="str">
        <f>IF(L229="Navig8",IF(ISNA(VLOOKUP(UPPER(B229),LiangHuishan!$A$1:$B$251,3,FALSE)),"Pool Not in Records",VLOOKUP(UPPER(B229),$A$1:$B$251,3,FALSE)),"")</f>
        <v/>
      </c>
      <c r="Q229" s="13" t="str">
        <f t="shared" si="15"/>
        <v/>
      </c>
      <c r="R229" s="13"/>
      <c r="S229" s="13"/>
      <c r="T229" s="13" t="str">
        <f t="shared" si="18"/>
        <v>Invoice Made</v>
      </c>
      <c r="U229" s="13" t="b">
        <f t="shared" si="19"/>
        <v>1</v>
      </c>
      <c r="V229" s="13"/>
      <c r="W229" s="13"/>
      <c r="X229" s="13"/>
      <c r="Y229" s="13"/>
      <c r="Z229" s="13"/>
      <c r="AA229" s="13" t="str">
        <f t="shared" si="17"/>
        <v>CPO EnglandENG_008</v>
      </c>
      <c r="AB229" s="13"/>
      <c r="AC229" s="13"/>
      <c r="AD229" s="13"/>
      <c r="AE229" s="13">
        <f>IF(TRIM(AA229=""),0,IF(ISNA(VLOOKUP(AA229,Tracker!$AB$2:$AB$3981,1,FALSE)),0,1))</f>
        <v>1</v>
      </c>
      <c r="AF229" s="13"/>
    </row>
    <row r="230" spans="1:32" ht="13.5">
      <c r="A230" s="246">
        <v>2586</v>
      </c>
      <c r="B230" s="271" t="s">
        <v>1272</v>
      </c>
      <c r="C230" s="957" t="s">
        <v>199</v>
      </c>
      <c r="D230" s="874" t="s">
        <v>683</v>
      </c>
      <c r="E230" s="172" t="s">
        <v>2037</v>
      </c>
      <c r="F230" s="234" t="s">
        <v>2038</v>
      </c>
      <c r="G230" s="236">
        <v>42523</v>
      </c>
      <c r="H230" s="874" t="s">
        <v>282</v>
      </c>
      <c r="I230" s="272">
        <v>42539</v>
      </c>
      <c r="J230" s="238"/>
      <c r="K230" s="711"/>
      <c r="L230" s="1023" t="s">
        <v>60</v>
      </c>
      <c r="M230" s="13" t="str">
        <f t="shared" si="16"/>
        <v>Invoice Made</v>
      </c>
      <c r="N230" s="13"/>
      <c r="O230" s="13"/>
      <c r="P230" s="13" t="str">
        <f>IF(L230="Navig8",IF(ISNA(VLOOKUP(UPPER(B230),LiangHuishan!$A$1:$B$251,3,FALSE)),"Pool Not in Records",VLOOKUP(UPPER(B230),$A$1:$B$251,3,FALSE)),"")</f>
        <v/>
      </c>
      <c r="Q230" s="13" t="str">
        <f t="shared" si="15"/>
        <v/>
      </c>
      <c r="R230" s="13"/>
      <c r="S230" s="13"/>
      <c r="T230" s="13" t="str">
        <f t="shared" si="18"/>
        <v>Invoice Made</v>
      </c>
      <c r="U230" s="13" t="b">
        <f t="shared" si="19"/>
        <v>1</v>
      </c>
      <c r="V230" s="13"/>
      <c r="W230" s="13"/>
      <c r="X230" s="13"/>
      <c r="Y230" s="13"/>
      <c r="Z230" s="13"/>
      <c r="AA230" s="13" t="str">
        <f t="shared" si="17"/>
        <v>Astro Saturn30</v>
      </c>
      <c r="AB230" s="13"/>
      <c r="AC230" s="13"/>
      <c r="AD230" s="13"/>
      <c r="AE230" s="13">
        <f>IF(TRIM(AA230=""),0,IF(ISNA(VLOOKUP(AA230,Tracker!$AB$2:$AB$3981,1,FALSE)),0,1))</f>
        <v>1</v>
      </c>
      <c r="AF230" s="13"/>
    </row>
    <row r="231" spans="1:32" ht="13.5">
      <c r="A231" s="246">
        <v>2587</v>
      </c>
      <c r="B231" s="271" t="s">
        <v>2039</v>
      </c>
      <c r="C231" s="957" t="s">
        <v>414</v>
      </c>
      <c r="D231" s="874" t="s">
        <v>442</v>
      </c>
      <c r="E231" s="172" t="s">
        <v>2040</v>
      </c>
      <c r="F231" s="234" t="s">
        <v>25</v>
      </c>
      <c r="G231" s="236">
        <v>42530</v>
      </c>
      <c r="H231" s="874" t="s">
        <v>19</v>
      </c>
      <c r="I231" s="272">
        <v>42552</v>
      </c>
      <c r="J231" s="238"/>
      <c r="K231" s="711"/>
      <c r="L231" s="1023" t="s">
        <v>60</v>
      </c>
      <c r="M231" s="13" t="str">
        <f t="shared" si="16"/>
        <v>Invoice Made</v>
      </c>
      <c r="N231" s="13"/>
      <c r="O231" s="13"/>
      <c r="P231" s="13" t="str">
        <f>IF(L231="Navig8",IF(ISNA(VLOOKUP(UPPER(B231),LiangHuishan!$A$1:$B$251,3,FALSE)),"Pool Not in Records",VLOOKUP(UPPER(B231),$A$1:$B$251,3,FALSE)),"")</f>
        <v/>
      </c>
      <c r="Q231" s="13" t="str">
        <f t="shared" si="15"/>
        <v/>
      </c>
      <c r="R231" s="13"/>
      <c r="S231" s="13"/>
      <c r="T231" s="13" t="str">
        <f t="shared" si="18"/>
        <v>Invoice Made</v>
      </c>
      <c r="U231" s="13" t="b">
        <f t="shared" si="19"/>
        <v>1</v>
      </c>
      <c r="V231" s="13"/>
      <c r="W231" s="13"/>
      <c r="X231" s="13"/>
      <c r="Y231" s="13"/>
      <c r="Z231" s="13"/>
      <c r="AA231" s="13" t="str">
        <f t="shared" si="17"/>
        <v>Sydeny Spirit5</v>
      </c>
      <c r="AB231" s="13"/>
      <c r="AC231" s="13"/>
      <c r="AD231" s="13"/>
      <c r="AE231" s="13">
        <f>IF(TRIM(AA231=""),0,IF(ISNA(VLOOKUP(AA231,Tracker!$AB$2:$AB$3981,1,FALSE)),0,1))</f>
        <v>1</v>
      </c>
      <c r="AF231" s="13"/>
    </row>
    <row r="232" spans="1:32" ht="13.5">
      <c r="A232" s="246">
        <v>2619</v>
      </c>
      <c r="B232" s="271" t="s">
        <v>1287</v>
      </c>
      <c r="C232" s="957" t="s">
        <v>2061</v>
      </c>
      <c r="D232" s="874" t="s">
        <v>644</v>
      </c>
      <c r="E232" s="172"/>
      <c r="F232" s="234"/>
      <c r="G232" s="236"/>
      <c r="H232" s="874" t="s">
        <v>535</v>
      </c>
      <c r="I232" s="272">
        <v>42607</v>
      </c>
      <c r="J232" s="238"/>
      <c r="K232" s="711"/>
      <c r="L232" s="1023" t="s">
        <v>2065</v>
      </c>
      <c r="M232" s="13" t="str">
        <f t="shared" si="16"/>
        <v>Invoice Made</v>
      </c>
      <c r="N232" s="13"/>
      <c r="O232" s="13"/>
      <c r="P232" s="13" t="str">
        <f>IF(L232="Navig8",IF(ISNA(VLOOKUP(UPPER(B232),LiangHuishan!$A$1:$B$251,3,FALSE)),"Pool Not in Records",VLOOKUP(UPPER(B232),$A$1:$B$251,3,FALSE)),"")</f>
        <v/>
      </c>
      <c r="Q232" s="13" t="str">
        <f t="shared" si="15"/>
        <v/>
      </c>
      <c r="R232" s="13"/>
      <c r="S232" s="13"/>
      <c r="T232" s="13" t="str">
        <f t="shared" si="18"/>
        <v>Invoice Made</v>
      </c>
      <c r="U232" s="13" t="b">
        <f t="shared" si="19"/>
        <v>1</v>
      </c>
      <c r="V232" s="13"/>
      <c r="W232" s="13"/>
      <c r="X232" s="13"/>
      <c r="Y232" s="13"/>
      <c r="Z232" s="13"/>
      <c r="AA232" s="13" t="str">
        <f t="shared" si="17"/>
        <v>Caterina Corrado1604</v>
      </c>
      <c r="AB232" s="13"/>
      <c r="AC232" s="13"/>
      <c r="AD232" s="13"/>
      <c r="AE232" s="13">
        <f>IF(TRIM(AA232=""),0,IF(ISNA(VLOOKUP(AA232,Tracker!$AB$2:$AB$3981,1,FALSE)),0,1))</f>
        <v>1</v>
      </c>
      <c r="AF232" s="13"/>
    </row>
    <row r="233" spans="1:32" ht="13.5">
      <c r="A233" s="246">
        <v>2589</v>
      </c>
      <c r="B233" s="271" t="s">
        <v>793</v>
      </c>
      <c r="C233" s="957" t="s">
        <v>151</v>
      </c>
      <c r="D233" s="874" t="s">
        <v>2068</v>
      </c>
      <c r="E233" s="172" t="s">
        <v>178</v>
      </c>
      <c r="F233" s="234" t="s">
        <v>173</v>
      </c>
      <c r="G233" s="236">
        <v>42528</v>
      </c>
      <c r="H233" s="874" t="s">
        <v>1468</v>
      </c>
      <c r="I233" s="272">
        <v>42539</v>
      </c>
      <c r="J233" s="238"/>
      <c r="K233" s="711"/>
      <c r="L233" s="1023" t="s">
        <v>1466</v>
      </c>
      <c r="M233" s="13" t="str">
        <f t="shared" si="16"/>
        <v>Invoice Made</v>
      </c>
      <c r="N233" s="13"/>
      <c r="O233" s="13"/>
      <c r="P233" s="13" t="str">
        <f>IF(L233="Navig8",IF(ISNA(VLOOKUP(UPPER(B233),LiangHuishan!$A$1:$B$251,3,FALSE)),"Pool Not in Records",VLOOKUP(UPPER(B233),$A$1:$B$251,3,FALSE)),"")</f>
        <v/>
      </c>
      <c r="Q233" s="13" t="str">
        <f t="shared" si="15"/>
        <v/>
      </c>
      <c r="R233" s="13"/>
      <c r="S233" s="13"/>
      <c r="T233" s="13" t="str">
        <f t="shared" si="18"/>
        <v>Invoice Made</v>
      </c>
      <c r="U233" s="13" t="b">
        <f t="shared" si="19"/>
        <v>1</v>
      </c>
      <c r="V233" s="13"/>
      <c r="W233" s="13"/>
      <c r="X233" s="13"/>
      <c r="Y233" s="13"/>
      <c r="Z233" s="13"/>
      <c r="AA233" s="13" t="str">
        <f t="shared" si="17"/>
        <v>Silver London15</v>
      </c>
      <c r="AB233" s="13"/>
      <c r="AC233" s="13"/>
      <c r="AD233" s="13"/>
      <c r="AE233" s="13">
        <f>IF(TRIM(AA233=""),0,IF(ISNA(VLOOKUP(AA233,Tracker!$AB$2:$AB$3981,1,FALSE)),0,1))</f>
        <v>1</v>
      </c>
      <c r="AF233" s="13"/>
    </row>
    <row r="234" spans="1:32" ht="13.5">
      <c r="A234" s="246">
        <v>2590</v>
      </c>
      <c r="B234" s="271" t="s">
        <v>471</v>
      </c>
      <c r="C234" s="957" t="s">
        <v>2042</v>
      </c>
      <c r="D234" s="874" t="s">
        <v>1953</v>
      </c>
      <c r="E234" s="172" t="s">
        <v>2043</v>
      </c>
      <c r="F234" s="234" t="s">
        <v>288</v>
      </c>
      <c r="G234" s="236">
        <v>42531</v>
      </c>
      <c r="H234" s="874" t="s">
        <v>90</v>
      </c>
      <c r="I234" s="272">
        <v>42570</v>
      </c>
      <c r="J234" s="238"/>
      <c r="K234" s="711"/>
      <c r="L234" s="1023" t="s">
        <v>1466</v>
      </c>
      <c r="M234" s="13" t="str">
        <f t="shared" si="16"/>
        <v>Invoice Made</v>
      </c>
      <c r="N234" s="13"/>
      <c r="O234" s="13"/>
      <c r="P234" s="13" t="str">
        <f>IF(L234="Navig8",IF(ISNA(VLOOKUP(UPPER(B234),LiangHuishan!$A$1:$B$251,3,FALSE)),"Pool Not in Records",VLOOKUP(UPPER(B234),$A$1:$B$251,3,FALSE)),"")</f>
        <v/>
      </c>
      <c r="Q234" s="13" t="str">
        <f t="shared" si="15"/>
        <v/>
      </c>
      <c r="R234" s="13"/>
      <c r="S234" s="13"/>
      <c r="T234" s="13" t="str">
        <f t="shared" si="18"/>
        <v>Invoice Made</v>
      </c>
      <c r="U234" s="13" t="b">
        <f t="shared" si="19"/>
        <v>1</v>
      </c>
      <c r="V234" s="13"/>
      <c r="W234" s="13"/>
      <c r="X234" s="13"/>
      <c r="Y234" s="13"/>
      <c r="Z234" s="13"/>
      <c r="AA234" s="13" t="str">
        <f t="shared" si="17"/>
        <v>DHT Sophie036</v>
      </c>
      <c r="AB234" s="13"/>
      <c r="AC234" s="13"/>
      <c r="AD234" s="13"/>
      <c r="AE234" s="13">
        <f>IF(TRIM(AA234=""),0,IF(ISNA(VLOOKUP(AA234,Tracker!$AB$2:$AB$3981,1,FALSE)),0,1))</f>
        <v>1</v>
      </c>
      <c r="AF234" s="13"/>
    </row>
    <row r="235" spans="1:32" ht="13.5">
      <c r="A235" s="246">
        <v>2591</v>
      </c>
      <c r="B235" s="271" t="s">
        <v>809</v>
      </c>
      <c r="C235" s="957" t="s">
        <v>2044</v>
      </c>
      <c r="D235" s="874" t="s">
        <v>1454</v>
      </c>
      <c r="E235" s="172" t="s">
        <v>152</v>
      </c>
      <c r="F235" s="234" t="s">
        <v>792</v>
      </c>
      <c r="G235" s="236">
        <v>42531</v>
      </c>
      <c r="H235" s="874" t="s">
        <v>1331</v>
      </c>
      <c r="I235" s="272">
        <v>42547</v>
      </c>
      <c r="J235" s="238"/>
      <c r="K235" s="711" t="s">
        <v>28</v>
      </c>
      <c r="L235" s="1023" t="s">
        <v>28</v>
      </c>
      <c r="M235" s="13" t="str">
        <f t="shared" si="16"/>
        <v>Invoice Made</v>
      </c>
      <c r="N235" s="13" t="s">
        <v>28</v>
      </c>
      <c r="O235" s="13"/>
      <c r="P235" s="13" t="e">
        <f>IF(L235="Navig8",IF(ISNA(VLOOKUP(UPPER(B235),LiangHuishan!$A$1:$B$251,3,FALSE)),"Pool Not in Records",VLOOKUP(UPPER(B235),$A$1:$B$251,3,FALSE)),"")</f>
        <v>#N/A</v>
      </c>
      <c r="Q235" s="13" t="str">
        <f t="shared" si="15"/>
        <v/>
      </c>
      <c r="R235" s="13"/>
      <c r="S235" s="13"/>
      <c r="T235" s="13" t="str">
        <f t="shared" si="18"/>
        <v>Invoice Made</v>
      </c>
      <c r="U235" s="13" t="b">
        <f t="shared" si="19"/>
        <v>1</v>
      </c>
      <c r="V235" s="13"/>
      <c r="W235" s="13"/>
      <c r="X235" s="13"/>
      <c r="Y235" s="13"/>
      <c r="Z235" s="13"/>
      <c r="AA235" s="13" t="str">
        <f t="shared" si="17"/>
        <v>King Darius19_16</v>
      </c>
      <c r="AB235" s="13"/>
      <c r="AC235" s="13"/>
      <c r="AD235" s="13"/>
      <c r="AE235" s="13">
        <f>IF(TRIM(AA235=""),0,IF(ISNA(VLOOKUP(AA235,Tracker!$AB$2:$AB$3981,1,FALSE)),0,1))</f>
        <v>1</v>
      </c>
      <c r="AF235" s="13"/>
    </row>
    <row r="236" spans="1:32" ht="13.5">
      <c r="A236" s="246">
        <v>2594</v>
      </c>
      <c r="B236" s="271" t="s">
        <v>52</v>
      </c>
      <c r="C236" s="957" t="s">
        <v>2045</v>
      </c>
      <c r="D236" s="874" t="s">
        <v>44</v>
      </c>
      <c r="E236" s="172" t="s">
        <v>152</v>
      </c>
      <c r="F236" s="234" t="s">
        <v>561</v>
      </c>
      <c r="G236" s="236">
        <v>42534</v>
      </c>
      <c r="H236" s="874" t="s">
        <v>2046</v>
      </c>
      <c r="I236" s="272">
        <v>42541</v>
      </c>
      <c r="J236" s="238"/>
      <c r="K236" s="711" t="s">
        <v>479</v>
      </c>
      <c r="L236" s="1023" t="s">
        <v>43</v>
      </c>
      <c r="M236" s="13" t="str">
        <f t="shared" si="16"/>
        <v>Invoice Made</v>
      </c>
      <c r="N236" s="13"/>
      <c r="O236" s="13"/>
      <c r="P236" s="13" t="str">
        <f>IF(L236="Navig8",IF(ISNA(VLOOKUP(UPPER(B236),LiangHuishan!$A$1:$B$251,3,FALSE)),"Pool Not in Records",VLOOKUP(UPPER(B236),$A$1:$B$251,3,FALSE)),"")</f>
        <v/>
      </c>
      <c r="Q236" s="13" t="str">
        <f t="shared" si="15"/>
        <v/>
      </c>
      <c r="R236" s="13"/>
      <c r="S236" s="13"/>
      <c r="T236" s="13" t="str">
        <f t="shared" si="18"/>
        <v>Invoice Made</v>
      </c>
      <c r="U236" s="13" t="b">
        <f t="shared" si="19"/>
        <v>1</v>
      </c>
      <c r="V236" s="13"/>
      <c r="W236" s="13"/>
      <c r="X236" s="13"/>
      <c r="Y236" s="13"/>
      <c r="Z236" s="13"/>
      <c r="AA236" s="13" t="str">
        <f t="shared" si="17"/>
        <v>CPO EnglandENG_009</v>
      </c>
      <c r="AB236" s="13"/>
      <c r="AC236" s="13"/>
      <c r="AD236" s="13"/>
      <c r="AE236" s="13">
        <f>IF(TRIM(AA236=""),0,IF(ISNA(VLOOKUP(AA236,Tracker!$AB$2:$AB$3981,1,FALSE)),0,1))</f>
        <v>1</v>
      </c>
      <c r="AF236" s="13"/>
    </row>
    <row r="237" spans="1:32" ht="13.5">
      <c r="A237" s="246">
        <v>2595</v>
      </c>
      <c r="B237" s="271" t="s">
        <v>584</v>
      </c>
      <c r="C237" s="957" t="s">
        <v>406</v>
      </c>
      <c r="D237" s="874" t="s">
        <v>620</v>
      </c>
      <c r="E237" s="172" t="s">
        <v>152</v>
      </c>
      <c r="F237" s="234" t="s">
        <v>20</v>
      </c>
      <c r="G237" s="236">
        <v>42534</v>
      </c>
      <c r="H237" s="874" t="s">
        <v>571</v>
      </c>
      <c r="I237" s="272">
        <v>42546</v>
      </c>
      <c r="J237" s="238"/>
      <c r="K237" s="711" t="s">
        <v>665</v>
      </c>
      <c r="L237" s="1023" t="s">
        <v>43</v>
      </c>
      <c r="M237" s="13" t="str">
        <f t="shared" si="16"/>
        <v>Invoice Made</v>
      </c>
      <c r="N237" s="13"/>
      <c r="O237" s="13"/>
      <c r="P237" s="13" t="str">
        <f>IF(L237="Navig8",IF(ISNA(VLOOKUP(UPPER(B237),LiangHuishan!$A$1:$B$251,3,FALSE)),"Pool Not in Records",VLOOKUP(UPPER(B237),$A$1:$B$251,3,FALSE)),"")</f>
        <v/>
      </c>
      <c r="Q237" s="13" t="str">
        <f t="shared" si="15"/>
        <v/>
      </c>
      <c r="R237" s="13"/>
      <c r="S237" s="13"/>
      <c r="T237" s="13" t="str">
        <f t="shared" si="18"/>
        <v>Invoice Made</v>
      </c>
      <c r="U237" s="13" t="b">
        <f t="shared" si="19"/>
        <v>1</v>
      </c>
      <c r="V237" s="13"/>
      <c r="W237" s="13"/>
      <c r="X237" s="13"/>
      <c r="Y237" s="13"/>
      <c r="Z237" s="13"/>
      <c r="AA237" s="13" t="str">
        <f t="shared" si="17"/>
        <v>Green Point03</v>
      </c>
      <c r="AB237" s="13"/>
      <c r="AC237" s="13"/>
      <c r="AD237" s="13"/>
      <c r="AE237" s="13">
        <f>IF(TRIM(AA237=""),0,IF(ISNA(VLOOKUP(AA237,Tracker!$AB$2:$AB$3981,1,FALSE)),0,1))</f>
        <v>1</v>
      </c>
      <c r="AF237" s="13"/>
    </row>
    <row r="238" spans="1:32" ht="13.5">
      <c r="A238" s="246">
        <v>2596</v>
      </c>
      <c r="B238" s="271" t="s">
        <v>2047</v>
      </c>
      <c r="C238" s="957" t="s">
        <v>234</v>
      </c>
      <c r="D238" s="874" t="s">
        <v>2048</v>
      </c>
      <c r="E238" s="172" t="s">
        <v>617</v>
      </c>
      <c r="F238" s="234" t="s">
        <v>288</v>
      </c>
      <c r="G238" s="236">
        <v>42542</v>
      </c>
      <c r="H238" s="874" t="s">
        <v>71</v>
      </c>
      <c r="I238" s="272">
        <v>42587</v>
      </c>
      <c r="J238" s="238"/>
      <c r="K238" s="711"/>
      <c r="L238" s="1023" t="s">
        <v>1466</v>
      </c>
      <c r="M238" s="13" t="str">
        <f t="shared" si="16"/>
        <v>Invoice Made</v>
      </c>
      <c r="N238" s="13"/>
      <c r="O238" s="13"/>
      <c r="P238" s="13" t="str">
        <f>IF(L238="Navig8",IF(ISNA(VLOOKUP(UPPER(B238),LiangHuishan!$A$1:$B$251,3,FALSE)),"Pool Not in Records",VLOOKUP(UPPER(B238),$A$1:$B$251,3,FALSE)),"")</f>
        <v/>
      </c>
      <c r="Q238" s="13" t="str">
        <f t="shared" si="15"/>
        <v/>
      </c>
      <c r="R238" s="13"/>
      <c r="S238" s="13"/>
      <c r="T238" s="13" t="str">
        <f t="shared" si="18"/>
        <v>Invoice Made</v>
      </c>
      <c r="U238" s="13" t="b">
        <f t="shared" si="19"/>
        <v>1</v>
      </c>
      <c r="V238" s="13"/>
      <c r="W238" s="13"/>
      <c r="X238" s="13"/>
      <c r="Y238" s="13"/>
      <c r="Z238" s="13"/>
      <c r="AA238" s="13" t="str">
        <f t="shared" si="17"/>
        <v>Ridgebury Alina L01</v>
      </c>
      <c r="AB238" s="13"/>
      <c r="AC238" s="13"/>
      <c r="AD238" s="13"/>
      <c r="AE238" s="13">
        <f>IF(TRIM(AA238=""),0,IF(ISNA(VLOOKUP(AA238,Tracker!$AB$2:$AB$3981,1,FALSE)),0,1))</f>
        <v>1</v>
      </c>
      <c r="AF238" s="13"/>
    </row>
    <row r="239" spans="1:32" ht="13.5">
      <c r="A239" s="246">
        <v>2597</v>
      </c>
      <c r="B239" s="271" t="s">
        <v>1866</v>
      </c>
      <c r="C239" s="957" t="s">
        <v>2049</v>
      </c>
      <c r="D239" s="874" t="s">
        <v>634</v>
      </c>
      <c r="E239" s="172" t="s">
        <v>336</v>
      </c>
      <c r="F239" s="234" t="s">
        <v>2050</v>
      </c>
      <c r="G239" s="236">
        <v>42536</v>
      </c>
      <c r="H239" s="874" t="s">
        <v>1281</v>
      </c>
      <c r="I239" s="272">
        <v>42564</v>
      </c>
      <c r="J239" s="238"/>
      <c r="K239" s="711"/>
      <c r="L239" s="1023" t="s">
        <v>60</v>
      </c>
      <c r="M239" s="13" t="str">
        <f t="shared" si="16"/>
        <v>Invoice Made</v>
      </c>
      <c r="N239" s="13"/>
      <c r="O239" s="13"/>
      <c r="P239" s="13" t="str">
        <f>IF(L239="Navig8",IF(ISNA(VLOOKUP(UPPER(B239),LiangHuishan!$A$1:$B$251,3,FALSE)),"Pool Not in Records",VLOOKUP(UPPER(B239),$A$1:$B$251,3,FALSE)),"")</f>
        <v/>
      </c>
      <c r="Q239" s="13" t="str">
        <f t="shared" si="15"/>
        <v/>
      </c>
      <c r="R239" s="13"/>
      <c r="S239" s="13"/>
      <c r="T239" s="13" t="str">
        <f t="shared" si="18"/>
        <v>Invoice Made</v>
      </c>
      <c r="U239" s="13" t="b">
        <f t="shared" si="19"/>
        <v>1</v>
      </c>
      <c r="V239" s="13"/>
      <c r="W239" s="13"/>
      <c r="X239" s="13"/>
      <c r="Y239" s="13"/>
      <c r="Z239" s="13"/>
      <c r="AA239" s="13" t="str">
        <f t="shared" si="17"/>
        <v>Pacific dawnV30</v>
      </c>
      <c r="AB239" s="13"/>
      <c r="AC239" s="13"/>
      <c r="AD239" s="13"/>
      <c r="AE239" s="13">
        <f>IF(TRIM(AA239=""),0,IF(ISNA(VLOOKUP(AA239,Tracker!$AB$2:$AB$3981,1,FALSE)),0,1))</f>
        <v>1</v>
      </c>
      <c r="AF239" s="13"/>
    </row>
    <row r="240" spans="1:32" ht="13.5">
      <c r="A240" s="246">
        <v>2598</v>
      </c>
      <c r="B240" s="271" t="s">
        <v>2051</v>
      </c>
      <c r="C240" s="957" t="s">
        <v>117</v>
      </c>
      <c r="D240" s="874" t="s">
        <v>1193</v>
      </c>
      <c r="E240" s="172" t="s">
        <v>2052</v>
      </c>
      <c r="F240" s="234" t="s">
        <v>742</v>
      </c>
      <c r="G240" s="236">
        <v>42530</v>
      </c>
      <c r="H240" s="874" t="s">
        <v>2232</v>
      </c>
      <c r="I240" s="272">
        <v>42548.75</v>
      </c>
      <c r="J240" s="238"/>
      <c r="K240" s="711"/>
      <c r="L240" s="1023" t="s">
        <v>590</v>
      </c>
      <c r="M240" s="13" t="str">
        <f t="shared" si="16"/>
        <v>Invoice Made</v>
      </c>
      <c r="N240" s="13"/>
      <c r="O240" s="13"/>
      <c r="P240" s="13" t="str">
        <f>IF(L240="Navig8",IF(ISNA(VLOOKUP(UPPER(B240),LiangHuishan!$A$1:$B$251,3,FALSE)),"Pool Not in Records",VLOOKUP(UPPER(B240),$A$1:$B$251,3,FALSE)),"")</f>
        <v/>
      </c>
      <c r="Q240" s="13">
        <f t="shared" si="15"/>
        <v>0</v>
      </c>
      <c r="R240" s="13"/>
      <c r="S240" s="13"/>
      <c r="T240" s="13" t="str">
        <f t="shared" si="18"/>
        <v>Invoice Made</v>
      </c>
      <c r="U240" s="13" t="b">
        <f t="shared" si="19"/>
        <v>1</v>
      </c>
      <c r="V240" s="13"/>
      <c r="W240" s="13"/>
      <c r="X240" s="13"/>
      <c r="Y240" s="13"/>
      <c r="Z240" s="13"/>
      <c r="AA240" s="13" t="str">
        <f t="shared" si="17"/>
        <v>Bochem Luxembourg2</v>
      </c>
      <c r="AB240" s="13"/>
      <c r="AC240" s="13"/>
      <c r="AD240" s="13"/>
      <c r="AE240" s="13">
        <f>IF(TRIM(AA240=""),0,IF(ISNA(VLOOKUP(AA240,Tracker!$AB$2:$AB$3981,1,FALSE)),0,1))</f>
        <v>1</v>
      </c>
      <c r="AF240" s="13"/>
    </row>
    <row r="241" spans="1:32" ht="13.5">
      <c r="A241" s="246">
        <v>2599</v>
      </c>
      <c r="B241" s="271" t="s">
        <v>640</v>
      </c>
      <c r="C241" s="957" t="s">
        <v>1916</v>
      </c>
      <c r="D241" s="874" t="s">
        <v>828</v>
      </c>
      <c r="E241" s="172" t="s">
        <v>152</v>
      </c>
      <c r="F241" s="234" t="s">
        <v>467</v>
      </c>
      <c r="G241" s="236">
        <v>42537</v>
      </c>
      <c r="H241" s="874" t="s">
        <v>24</v>
      </c>
      <c r="I241" s="272">
        <v>42573</v>
      </c>
      <c r="J241" s="238"/>
      <c r="K241" s="711"/>
      <c r="L241" s="1023" t="s">
        <v>663</v>
      </c>
      <c r="M241" s="13" t="str">
        <f t="shared" si="16"/>
        <v>Invoice Made</v>
      </c>
      <c r="N241" s="13"/>
      <c r="O241" s="13"/>
      <c r="P241" s="13" t="str">
        <f>IF(L241="Navig8",IF(ISNA(VLOOKUP(UPPER(B241),LiangHuishan!$A$1:$B$251,3,FALSE)),"Pool Not in Records",VLOOKUP(UPPER(B241),$A$1:$B$251,3,FALSE)),"")</f>
        <v/>
      </c>
      <c r="Q241" s="13" t="str">
        <f t="shared" si="15"/>
        <v/>
      </c>
      <c r="R241" s="13"/>
      <c r="S241" s="13"/>
      <c r="T241" s="13" t="str">
        <f t="shared" si="18"/>
        <v>Invoice Made</v>
      </c>
      <c r="U241" s="13" t="b">
        <f t="shared" si="19"/>
        <v>1</v>
      </c>
      <c r="V241" s="13"/>
      <c r="W241" s="13"/>
      <c r="X241" s="13"/>
      <c r="Y241" s="13"/>
      <c r="Z241" s="13"/>
      <c r="AA241" s="13" t="str">
        <f t="shared" si="17"/>
        <v>Sonangol Kizomba201604</v>
      </c>
      <c r="AB241" s="13"/>
      <c r="AC241" s="13"/>
      <c r="AD241" s="13"/>
      <c r="AE241" s="13">
        <f>IF(TRIM(AA241=""),0,IF(ISNA(VLOOKUP(AA241,Tracker!$AB$2:$AB$3981,1,FALSE)),0,1))</f>
        <v>1</v>
      </c>
      <c r="AF241" s="13"/>
    </row>
    <row r="242" spans="1:32" ht="13.5">
      <c r="A242" s="246">
        <v>2623</v>
      </c>
      <c r="B242" s="271" t="s">
        <v>1307</v>
      </c>
      <c r="C242" s="957" t="s">
        <v>1951</v>
      </c>
      <c r="D242" s="874" t="s">
        <v>1327</v>
      </c>
      <c r="E242" s="172"/>
      <c r="F242" s="234"/>
      <c r="G242" s="236"/>
      <c r="H242" s="874" t="s">
        <v>561</v>
      </c>
      <c r="I242" s="272">
        <v>42592</v>
      </c>
      <c r="J242" s="238"/>
      <c r="K242" s="711"/>
      <c r="L242" s="1023" t="s">
        <v>2065</v>
      </c>
      <c r="M242" s="13" t="str">
        <f t="shared" si="16"/>
        <v>Invoice Made</v>
      </c>
      <c r="N242" s="13" t="s">
        <v>878</v>
      </c>
      <c r="O242" s="13"/>
      <c r="P242" s="13" t="str">
        <f>IF(L242="Navig8",IF(ISNA(VLOOKUP(UPPER(B242),LiangHuishan!$A$1:$B$251,3,FALSE)),"Pool Not in Records",VLOOKUP(UPPER(B242),$A$1:$B$251,3,FALSE)),"")</f>
        <v/>
      </c>
      <c r="Q242" s="13" t="str">
        <f t="shared" si="15"/>
        <v/>
      </c>
      <c r="R242" s="13"/>
      <c r="S242" s="13"/>
      <c r="T242" s="13" t="str">
        <f t="shared" si="18"/>
        <v>Invoice Made</v>
      </c>
      <c r="U242" s="13" t="b">
        <f t="shared" si="19"/>
        <v>1</v>
      </c>
      <c r="V242" s="13"/>
      <c r="W242" s="13"/>
      <c r="X242" s="13"/>
      <c r="Y242" s="13"/>
      <c r="Z242" s="13"/>
      <c r="AA242" s="13" t="str">
        <f t="shared" si="17"/>
        <v>Green Hellas1605</v>
      </c>
      <c r="AB242" s="13"/>
      <c r="AC242" s="13"/>
      <c r="AD242" s="13"/>
      <c r="AE242" s="13">
        <f>IF(TRIM(AA242=""),0,IF(ISNA(VLOOKUP(AA242,Tracker!$AB$2:$AB$3981,1,FALSE)),0,1))</f>
        <v>1</v>
      </c>
      <c r="AF242" s="13"/>
    </row>
    <row r="243" spans="1:32" ht="13.5">
      <c r="A243" s="246">
        <v>2601</v>
      </c>
      <c r="B243" s="271" t="s">
        <v>796</v>
      </c>
      <c r="C243" s="957" t="s">
        <v>179</v>
      </c>
      <c r="D243" s="874" t="s">
        <v>1942</v>
      </c>
      <c r="E243" s="172" t="s">
        <v>613</v>
      </c>
      <c r="F243" s="234" t="s">
        <v>478</v>
      </c>
      <c r="G243" s="236">
        <v>42535</v>
      </c>
      <c r="H243" s="874" t="s">
        <v>829</v>
      </c>
      <c r="I243" s="272">
        <v>42563</v>
      </c>
      <c r="J243" s="238"/>
      <c r="K243" s="711"/>
      <c r="L243" s="1023" t="s">
        <v>590</v>
      </c>
      <c r="M243" s="13" t="str">
        <f t="shared" si="16"/>
        <v>Invoice Made</v>
      </c>
      <c r="N243" s="13"/>
      <c r="O243" s="13"/>
      <c r="P243" s="13" t="str">
        <f>IF(L243="Navig8",IF(ISNA(VLOOKUP(UPPER(B243),LiangHuishan!$A$1:$B$251,3,FALSE)),"Pool Not in Records",VLOOKUP(UPPER(B243),$A$1:$B$251,3,FALSE)),"")</f>
        <v/>
      </c>
      <c r="Q243" s="13">
        <f t="shared" si="15"/>
        <v>0</v>
      </c>
      <c r="R243" s="13"/>
      <c r="S243" s="13"/>
      <c r="T243" s="13" t="str">
        <f t="shared" si="18"/>
        <v>Invoice Made</v>
      </c>
      <c r="U243" s="13" t="b">
        <f t="shared" si="19"/>
        <v>1</v>
      </c>
      <c r="V243" s="13"/>
      <c r="W243" s="13"/>
      <c r="X243" s="13"/>
      <c r="Y243" s="13"/>
      <c r="Z243" s="13"/>
      <c r="AA243" s="13" t="str">
        <f t="shared" si="17"/>
        <v>Kerala23</v>
      </c>
      <c r="AB243" s="13"/>
      <c r="AC243" s="13"/>
      <c r="AD243" s="13"/>
      <c r="AE243" s="13">
        <f>IF(TRIM(AA243=""),0,IF(ISNA(VLOOKUP(AA243,Tracker!$AB$2:$AB$3981,1,FALSE)),0,1))</f>
        <v>1</v>
      </c>
      <c r="AF243" s="13"/>
    </row>
    <row r="244" spans="1:32" ht="13.5">
      <c r="A244" s="246">
        <v>2603</v>
      </c>
      <c r="B244" s="271" t="s">
        <v>1336</v>
      </c>
      <c r="C244" s="957" t="s">
        <v>423</v>
      </c>
      <c r="D244" s="874" t="s">
        <v>2031</v>
      </c>
      <c r="E244" s="172" t="s">
        <v>291</v>
      </c>
      <c r="F244" s="234" t="s">
        <v>452</v>
      </c>
      <c r="G244" s="236">
        <v>42539</v>
      </c>
      <c r="H244" s="874" t="s">
        <v>215</v>
      </c>
      <c r="I244" s="272">
        <v>42589</v>
      </c>
      <c r="J244" s="238"/>
      <c r="K244" s="711"/>
      <c r="L244" s="1023" t="s">
        <v>60</v>
      </c>
      <c r="M244" s="13" t="str">
        <f t="shared" si="16"/>
        <v>Invoice Made</v>
      </c>
      <c r="N244" s="13"/>
      <c r="O244" s="13"/>
      <c r="P244" s="13" t="str">
        <f>IF(L244="Navig8",IF(ISNA(VLOOKUP(UPPER(B244),LiangHuishan!$A$1:$B$251,3,FALSE)),"Pool Not in Records",VLOOKUP(UPPER(B244),$A$1:$B$251,3,FALSE)),"")</f>
        <v/>
      </c>
      <c r="Q244" s="13" t="str">
        <f t="shared" si="15"/>
        <v/>
      </c>
      <c r="R244" s="13"/>
      <c r="S244" s="13"/>
      <c r="T244" s="13" t="str">
        <f t="shared" si="18"/>
        <v>Invoice Made</v>
      </c>
      <c r="U244" s="13" t="b">
        <f t="shared" si="19"/>
        <v>1</v>
      </c>
      <c r="V244" s="13"/>
      <c r="W244" s="13"/>
      <c r="X244" s="13"/>
      <c r="Y244" s="13"/>
      <c r="Z244" s="13"/>
      <c r="AA244" s="13" t="str">
        <f t="shared" si="17"/>
        <v>Rio Spirit02</v>
      </c>
      <c r="AB244" s="13"/>
      <c r="AC244" s="13"/>
      <c r="AD244" s="13"/>
      <c r="AE244" s="13">
        <f>IF(TRIM(AA244=""),0,IF(ISNA(VLOOKUP(AA244,Tracker!$AB$2:$AB$3981,1,FALSE)),0,1))</f>
        <v>1</v>
      </c>
      <c r="AF244" s="13"/>
    </row>
    <row r="245" spans="1:32" ht="13.5">
      <c r="A245" s="246">
        <v>2604</v>
      </c>
      <c r="B245" s="271" t="s">
        <v>689</v>
      </c>
      <c r="C245" s="957" t="s">
        <v>285</v>
      </c>
      <c r="D245" s="874" t="s">
        <v>1861</v>
      </c>
      <c r="E245" s="172"/>
      <c r="F245" s="234"/>
      <c r="G245" s="236"/>
      <c r="H245" s="874" t="s">
        <v>1409</v>
      </c>
      <c r="I245" s="272">
        <v>42566</v>
      </c>
      <c r="J245" s="238"/>
      <c r="K245" s="711"/>
      <c r="L245" s="1023" t="s">
        <v>590</v>
      </c>
      <c r="M245" s="13" t="str">
        <f t="shared" si="16"/>
        <v>Invoice Made</v>
      </c>
      <c r="N245" s="13"/>
      <c r="O245" s="13"/>
      <c r="P245" s="13" t="str">
        <f>IF(L245="Navig8",IF(ISNA(VLOOKUP(UPPER(B245),LiangHuishan!$A$1:$B$251,3,FALSE)),"Pool Not in Records",VLOOKUP(UPPER(B245),$A$1:$B$251,3,FALSE)),"")</f>
        <v/>
      </c>
      <c r="Q245" s="13">
        <f t="shared" si="15"/>
        <v>0</v>
      </c>
      <c r="R245" s="13"/>
      <c r="S245" s="13"/>
      <c r="T245" s="13" t="str">
        <f t="shared" si="18"/>
        <v>Invoice Made</v>
      </c>
      <c r="U245" s="13" t="b">
        <f t="shared" si="19"/>
        <v>1</v>
      </c>
      <c r="V245" s="13"/>
      <c r="W245" s="13"/>
      <c r="X245" s="13"/>
      <c r="Y245" s="13"/>
      <c r="Z245" s="13"/>
      <c r="AA245" s="13" t="str">
        <f t="shared" si="17"/>
        <v>Ariane4</v>
      </c>
      <c r="AB245" s="13"/>
      <c r="AC245" s="13"/>
      <c r="AD245" s="13"/>
      <c r="AE245" s="13">
        <f>IF(TRIM(AA245=""),0,IF(ISNA(VLOOKUP(AA245,Tracker!$AB$2:$AB$3981,1,FALSE)),0,1))</f>
        <v>1</v>
      </c>
      <c r="AF245" s="13"/>
    </row>
    <row r="246" spans="1:32" ht="13.5">
      <c r="A246" s="246">
        <v>2605</v>
      </c>
      <c r="B246" s="271" t="s">
        <v>1509</v>
      </c>
      <c r="C246" s="957" t="s">
        <v>346</v>
      </c>
      <c r="D246" s="874" t="s">
        <v>808</v>
      </c>
      <c r="E246" s="172" t="s">
        <v>152</v>
      </c>
      <c r="F246" s="234" t="s">
        <v>420</v>
      </c>
      <c r="G246" s="236">
        <v>42543</v>
      </c>
      <c r="H246" s="874" t="s">
        <v>493</v>
      </c>
      <c r="I246" s="272">
        <v>42555</v>
      </c>
      <c r="J246" s="238"/>
      <c r="K246" s="711" t="s">
        <v>28</v>
      </c>
      <c r="L246" s="1023" t="s">
        <v>28</v>
      </c>
      <c r="M246" s="13" t="str">
        <f t="shared" si="16"/>
        <v>Invoice Made</v>
      </c>
      <c r="N246" s="13" t="s">
        <v>28</v>
      </c>
      <c r="O246" s="13"/>
      <c r="P246" s="13" t="e">
        <f>IF(L246="Navig8",IF(ISNA(VLOOKUP(UPPER(B246),LiangHuishan!$A$1:$B$251,3,FALSE)),"Pool Not in Records",VLOOKUP(UPPER(B246),$A$1:$B$251,3,FALSE)),"")</f>
        <v>#N/A</v>
      </c>
      <c r="Q246" s="13" t="str">
        <f t="shared" si="15"/>
        <v/>
      </c>
      <c r="R246" s="13"/>
      <c r="S246" s="13"/>
      <c r="T246" s="13" t="str">
        <f t="shared" si="18"/>
        <v>Invoice Made</v>
      </c>
      <c r="U246" s="13" t="b">
        <f t="shared" si="19"/>
        <v>1</v>
      </c>
      <c r="V246" s="13"/>
      <c r="W246" s="13"/>
      <c r="X246" s="13"/>
      <c r="Y246" s="13"/>
      <c r="Z246" s="13"/>
      <c r="AA246" s="13" t="str">
        <f t="shared" si="17"/>
        <v>Alia04</v>
      </c>
      <c r="AB246" s="13"/>
      <c r="AC246" s="13"/>
      <c r="AD246" s="13"/>
      <c r="AE246" s="13">
        <f>IF(TRIM(AA246=""),0,IF(ISNA(VLOOKUP(AA246,Tracker!$AB$2:$AB$3981,1,FALSE)),0,1))</f>
        <v>1</v>
      </c>
      <c r="AF246" s="13"/>
    </row>
    <row r="247" spans="1:32" ht="13.5">
      <c r="A247" s="246">
        <v>2606</v>
      </c>
      <c r="B247" s="271" t="s">
        <v>573</v>
      </c>
      <c r="C247" s="957" t="s">
        <v>244</v>
      </c>
      <c r="D247" s="874" t="s">
        <v>720</v>
      </c>
      <c r="E247" s="172" t="s">
        <v>1920</v>
      </c>
      <c r="F247" s="234" t="s">
        <v>1921</v>
      </c>
      <c r="G247" s="236">
        <v>42543</v>
      </c>
      <c r="H247" s="874" t="s">
        <v>267</v>
      </c>
      <c r="I247" s="272">
        <v>42560</v>
      </c>
      <c r="J247" s="238"/>
      <c r="K247" s="711" t="s">
        <v>411</v>
      </c>
      <c r="L247" s="1023" t="s">
        <v>28</v>
      </c>
      <c r="M247" s="13" t="str">
        <f t="shared" si="16"/>
        <v>Invoice Made</v>
      </c>
      <c r="N247" s="13" t="s">
        <v>28</v>
      </c>
      <c r="O247" s="13"/>
      <c r="P247" s="13" t="e">
        <f>IF(L247="Navig8",IF(ISNA(VLOOKUP(UPPER(B247),LiangHuishan!$A$1:$B$251,3,FALSE)),"Pool Not in Records",VLOOKUP(UPPER(B247),$A$1:$B$251,3,FALSE)),"")</f>
        <v>#N/A</v>
      </c>
      <c r="Q247" s="13" t="str">
        <f t="shared" si="15"/>
        <v/>
      </c>
      <c r="R247" s="13"/>
      <c r="S247" s="13"/>
      <c r="T247" s="13" t="str">
        <f t="shared" si="18"/>
        <v>Invoice Made</v>
      </c>
      <c r="U247" s="13" t="b">
        <f t="shared" si="19"/>
        <v>1</v>
      </c>
      <c r="V247" s="13"/>
      <c r="W247" s="13"/>
      <c r="X247" s="13"/>
      <c r="Y247" s="13"/>
      <c r="Z247" s="13"/>
      <c r="AA247" s="13" t="str">
        <f t="shared" si="17"/>
        <v>Aframax Riviera050</v>
      </c>
      <c r="AB247" s="13"/>
      <c r="AC247" s="13"/>
      <c r="AD247" s="13"/>
      <c r="AE247" s="13">
        <f>IF(TRIM(AA247=""),0,IF(ISNA(VLOOKUP(AA247,Tracker!$AB$2:$AB$3981,1,FALSE)),0,1))</f>
        <v>1</v>
      </c>
      <c r="AF247" s="13"/>
    </row>
    <row r="248" spans="1:32" ht="13.5">
      <c r="A248" s="246">
        <v>2607</v>
      </c>
      <c r="B248" s="271" t="s">
        <v>2054</v>
      </c>
      <c r="C248" s="957" t="s">
        <v>247</v>
      </c>
      <c r="D248" s="874" t="s">
        <v>1953</v>
      </c>
      <c r="E248" s="172" t="s">
        <v>2055</v>
      </c>
      <c r="F248" s="234" t="s">
        <v>2056</v>
      </c>
      <c r="G248" s="236">
        <v>42545</v>
      </c>
      <c r="H248" s="874" t="s">
        <v>365</v>
      </c>
      <c r="I248" s="272">
        <v>42576</v>
      </c>
      <c r="J248" s="238"/>
      <c r="K248" s="711"/>
      <c r="L248" s="1023" t="s">
        <v>1466</v>
      </c>
      <c r="M248" s="13" t="str">
        <f t="shared" si="16"/>
        <v>Invoice Made</v>
      </c>
      <c r="N248" s="13"/>
      <c r="O248" s="13"/>
      <c r="P248" s="13" t="str">
        <f>IF(L248="Navig8",IF(ISNA(VLOOKUP(UPPER(B248),LiangHuishan!$A$1:$B$251,3,FALSE)),"Pool Not in Records",VLOOKUP(UPPER(B248),$A$1:$B$251,3,FALSE)),"")</f>
        <v/>
      </c>
      <c r="Q248" s="13" t="str">
        <f t="shared" si="15"/>
        <v/>
      </c>
      <c r="R248" s="13"/>
      <c r="S248" s="13"/>
      <c r="T248" s="13" t="str">
        <f t="shared" si="18"/>
        <v>Invoice Made</v>
      </c>
      <c r="U248" s="13" t="b">
        <f t="shared" si="19"/>
        <v>1</v>
      </c>
      <c r="V248" s="13"/>
      <c r="W248" s="13"/>
      <c r="X248" s="13"/>
      <c r="Y248" s="13"/>
      <c r="Z248" s="13"/>
      <c r="AA248" s="13" t="str">
        <f t="shared" si="17"/>
        <v>Seavoyager37</v>
      </c>
      <c r="AB248" s="13"/>
      <c r="AC248" s="13"/>
      <c r="AD248" s="13"/>
      <c r="AE248" s="13">
        <f>IF(TRIM(AA248=""),0,IF(ISNA(VLOOKUP(AA248,Tracker!$AB$2:$AB$3981,1,FALSE)),0,1))</f>
        <v>1</v>
      </c>
      <c r="AF248" s="13"/>
    </row>
    <row r="249" spans="1:32" ht="13.5">
      <c r="A249" s="246">
        <v>2608</v>
      </c>
      <c r="B249" s="271" t="s">
        <v>2057</v>
      </c>
      <c r="C249" s="957" t="s">
        <v>370</v>
      </c>
      <c r="D249" s="874" t="s">
        <v>1484</v>
      </c>
      <c r="E249" s="172"/>
      <c r="F249" s="234"/>
      <c r="G249" s="236"/>
      <c r="H249" s="874" t="s">
        <v>2245</v>
      </c>
      <c r="I249" s="272">
        <v>42610</v>
      </c>
      <c r="J249" s="238"/>
      <c r="K249" s="711"/>
      <c r="L249" s="1023" t="s">
        <v>1485</v>
      </c>
      <c r="M249" s="13" t="str">
        <f t="shared" si="16"/>
        <v>Invoice Made</v>
      </c>
      <c r="N249" s="13"/>
      <c r="O249" s="13"/>
      <c r="P249" s="13" t="str">
        <f>IF(L249="Navig8",IF(ISNA(VLOOKUP(UPPER(B249),LiangHuishan!$A$1:$B$251,3,FALSE)),"Pool Not in Records",VLOOKUP(UPPER(B249),$A$1:$B$251,3,FALSE)),"")</f>
        <v/>
      </c>
      <c r="Q249" s="13" t="str">
        <f t="shared" si="15"/>
        <v/>
      </c>
      <c r="R249" s="13"/>
      <c r="S249" s="13"/>
      <c r="T249" s="13" t="str">
        <f t="shared" si="18"/>
        <v>Invoice Made</v>
      </c>
      <c r="U249" s="13" t="b">
        <f t="shared" si="19"/>
        <v>1</v>
      </c>
      <c r="V249" s="13"/>
      <c r="W249" s="13"/>
      <c r="X249" s="13"/>
      <c r="Y249" s="13"/>
      <c r="Z249" s="13"/>
      <c r="AA249" s="13" t="str">
        <f t="shared" si="17"/>
        <v>Marie S7</v>
      </c>
      <c r="AB249" s="13"/>
      <c r="AC249" s="13"/>
      <c r="AD249" s="13"/>
      <c r="AE249" s="13">
        <f>IF(TRIM(AA249=""),0,IF(ISNA(VLOOKUP(AA249,Tracker!$AB$2:$AB$3981,1,FALSE)),0,1))</f>
        <v>1</v>
      </c>
      <c r="AF249" s="13"/>
    </row>
    <row r="250" spans="1:32" ht="13.5">
      <c r="A250" s="246">
        <v>2609</v>
      </c>
      <c r="B250" s="271" t="s">
        <v>820</v>
      </c>
      <c r="C250" s="957" t="s">
        <v>2058</v>
      </c>
      <c r="D250" s="874" t="s">
        <v>701</v>
      </c>
      <c r="E250" s="172" t="s">
        <v>186</v>
      </c>
      <c r="F250" s="234" t="s">
        <v>122</v>
      </c>
      <c r="G250" s="236">
        <v>42544</v>
      </c>
      <c r="H250" s="874" t="s">
        <v>61</v>
      </c>
      <c r="I250" s="272">
        <v>42557</v>
      </c>
      <c r="J250" s="238"/>
      <c r="K250" s="711"/>
      <c r="L250" s="1023" t="s">
        <v>60</v>
      </c>
      <c r="M250" s="13" t="str">
        <f t="shared" si="16"/>
        <v>Invoice Made</v>
      </c>
      <c r="N250" s="13"/>
      <c r="O250" s="13"/>
      <c r="P250" s="13" t="str">
        <f>IF(L250="Navig8",IF(ISNA(VLOOKUP(UPPER(B250),LiangHuishan!$A$1:$B$251,3,FALSE)),"Pool Not in Records",VLOOKUP(UPPER(B250),$A$1:$B$251,3,FALSE)),"")</f>
        <v/>
      </c>
      <c r="Q250" s="13" t="str">
        <f t="shared" ref="Q250:Q313" si="20">IF(L250="Ultranav",IF(K250="",0,1),"")</f>
        <v/>
      </c>
      <c r="R250" s="13"/>
      <c r="S250" s="13"/>
      <c r="T250" s="13" t="str">
        <f t="shared" si="18"/>
        <v>Invoice Made</v>
      </c>
      <c r="U250" s="13" t="b">
        <f t="shared" si="19"/>
        <v>1</v>
      </c>
      <c r="V250" s="13"/>
      <c r="W250" s="13"/>
      <c r="X250" s="13"/>
      <c r="Y250" s="13"/>
      <c r="Z250" s="13"/>
      <c r="AA250" s="13" t="str">
        <f t="shared" si="17"/>
        <v>RBD Anema E CoreTK_20</v>
      </c>
      <c r="AB250" s="13"/>
      <c r="AC250" s="13"/>
      <c r="AD250" s="13"/>
      <c r="AE250" s="13">
        <f>IF(TRIM(AA250=""),0,IF(ISNA(VLOOKUP(AA250,Tracker!$AB$2:$AB$3981,1,FALSE)),0,1))</f>
        <v>1</v>
      </c>
      <c r="AF250" s="13"/>
    </row>
    <row r="251" spans="1:32" ht="13.5">
      <c r="A251" s="246">
        <v>2610</v>
      </c>
      <c r="B251" s="271" t="s">
        <v>531</v>
      </c>
      <c r="C251" s="957" t="s">
        <v>2059</v>
      </c>
      <c r="D251" s="874" t="s">
        <v>63</v>
      </c>
      <c r="E251" s="172" t="s">
        <v>175</v>
      </c>
      <c r="F251" s="234" t="s">
        <v>20</v>
      </c>
      <c r="G251" s="236">
        <v>42544</v>
      </c>
      <c r="H251" s="874" t="s">
        <v>501</v>
      </c>
      <c r="I251" s="272">
        <v>42556</v>
      </c>
      <c r="J251" s="238"/>
      <c r="K251" s="711"/>
      <c r="L251" s="1023" t="s">
        <v>60</v>
      </c>
      <c r="M251" s="13" t="str">
        <f t="shared" si="16"/>
        <v>Invoice Made</v>
      </c>
      <c r="N251" s="13"/>
      <c r="O251" s="13"/>
      <c r="P251" s="13" t="str">
        <f>IF(L251="Navig8",IF(ISNA(VLOOKUP(UPPER(B251),LiangHuishan!$A$1:$B$251,3,FALSE)),"Pool Not in Records",VLOOKUP(UPPER(B251),$A$1:$B$251,3,FALSE)),"")</f>
        <v/>
      </c>
      <c r="Q251" s="13" t="str">
        <f t="shared" si="20"/>
        <v/>
      </c>
      <c r="R251" s="13"/>
      <c r="S251" s="13"/>
      <c r="T251" s="13" t="str">
        <f t="shared" si="18"/>
        <v>Invoice Made</v>
      </c>
      <c r="U251" s="13" t="b">
        <f t="shared" si="19"/>
        <v>1</v>
      </c>
      <c r="V251" s="13"/>
      <c r="W251" s="13"/>
      <c r="X251" s="13"/>
      <c r="Y251" s="13"/>
      <c r="Z251" s="13"/>
      <c r="AA251" s="13" t="str">
        <f t="shared" si="17"/>
        <v>Stavanger BlossomTK_V31</v>
      </c>
      <c r="AB251" s="13"/>
      <c r="AC251" s="13"/>
      <c r="AD251" s="13"/>
      <c r="AE251" s="13">
        <f>IF(TRIM(AA251=""),0,IF(ISNA(VLOOKUP(AA251,Tracker!$AB$2:$AB$3981,1,FALSE)),0,1))</f>
        <v>1</v>
      </c>
      <c r="AF251" s="13"/>
    </row>
    <row r="252" spans="1:32" ht="13.5">
      <c r="A252" s="246">
        <v>2611</v>
      </c>
      <c r="B252" s="271" t="s">
        <v>1515</v>
      </c>
      <c r="C252" s="957" t="s">
        <v>2060</v>
      </c>
      <c r="D252" s="874" t="s">
        <v>1956</v>
      </c>
      <c r="E252" s="172" t="s">
        <v>121</v>
      </c>
      <c r="F252" s="234" t="s">
        <v>122</v>
      </c>
      <c r="G252" s="236">
        <v>42547</v>
      </c>
      <c r="H252" s="874" t="s">
        <v>345</v>
      </c>
      <c r="I252" s="272">
        <v>42561</v>
      </c>
      <c r="J252" s="238"/>
      <c r="K252" s="711" t="s">
        <v>411</v>
      </c>
      <c r="L252" s="1023" t="s">
        <v>28</v>
      </c>
      <c r="M252" s="13" t="str">
        <f t="shared" si="16"/>
        <v>Invoice Made</v>
      </c>
      <c r="N252" s="13" t="s">
        <v>28</v>
      </c>
      <c r="O252" s="13"/>
      <c r="P252" s="13" t="e">
        <f>IF(L252="Navig8",IF(ISNA(VLOOKUP(UPPER(B252),LiangHuishan!$A$1:$B$251,3,FALSE)),"Pool Not in Records",VLOOKUP(UPPER(B252),$A$1:$B$251,3,FALSE)),"")</f>
        <v>#N/A</v>
      </c>
      <c r="Q252" s="13" t="str">
        <f t="shared" si="20"/>
        <v/>
      </c>
      <c r="R252" s="13"/>
      <c r="S252" s="13"/>
      <c r="T252" s="13" t="str">
        <f t="shared" si="18"/>
        <v>Invoice Made</v>
      </c>
      <c r="U252" s="13" t="b">
        <f t="shared" si="19"/>
        <v>1</v>
      </c>
      <c r="V252" s="13"/>
      <c r="W252" s="13"/>
      <c r="X252" s="13"/>
      <c r="Y252" s="13"/>
      <c r="Z252" s="13"/>
      <c r="AA252" s="13" t="str">
        <f t="shared" si="17"/>
        <v>Sophie SchulteV5</v>
      </c>
      <c r="AB252" s="13"/>
      <c r="AC252" s="13"/>
      <c r="AD252" s="13"/>
      <c r="AE252" s="13">
        <f>IF(TRIM(AA252=""),0,IF(ISNA(VLOOKUP(AA252,Tracker!$AB$2:$AB$3981,1,FALSE)),0,1))</f>
        <v>1</v>
      </c>
      <c r="AF252" s="13"/>
    </row>
    <row r="253" spans="1:32" ht="13.5">
      <c r="A253" s="246">
        <v>2612</v>
      </c>
      <c r="B253" s="271" t="s">
        <v>317</v>
      </c>
      <c r="C253" s="957" t="s">
        <v>188</v>
      </c>
      <c r="D253" s="874" t="s">
        <v>1942</v>
      </c>
      <c r="E253" s="172" t="s">
        <v>178</v>
      </c>
      <c r="F253" s="234" t="s">
        <v>735</v>
      </c>
      <c r="G253" s="236">
        <v>42544</v>
      </c>
      <c r="H253" s="874" t="s">
        <v>324</v>
      </c>
      <c r="I253" s="272">
        <v>42571</v>
      </c>
      <c r="J253" s="238"/>
      <c r="K253" s="711"/>
      <c r="L253" s="1023" t="s">
        <v>590</v>
      </c>
      <c r="M253" s="13" t="str">
        <f t="shared" si="16"/>
        <v>Invoice Made</v>
      </c>
      <c r="N253" s="13"/>
      <c r="O253" s="13"/>
      <c r="P253" s="13" t="str">
        <f>IF(L253="Navig8",IF(ISNA(VLOOKUP(UPPER(B253),LiangHuishan!$A$1:$B$251,3,FALSE)),"Pool Not in Records",VLOOKUP(UPPER(B253),$A$1:$B$251,3,FALSE)),"")</f>
        <v/>
      </c>
      <c r="Q253" s="13">
        <f t="shared" si="20"/>
        <v>0</v>
      </c>
      <c r="R253" s="13"/>
      <c r="S253" s="13"/>
      <c r="T253" s="13" t="str">
        <f t="shared" si="18"/>
        <v>Invoice Made</v>
      </c>
      <c r="U253" s="13" t="b">
        <f t="shared" si="19"/>
        <v>1</v>
      </c>
      <c r="V253" s="13"/>
      <c r="W253" s="13"/>
      <c r="X253" s="13"/>
      <c r="Y253" s="13"/>
      <c r="Z253" s="13"/>
      <c r="AA253" s="13" t="str">
        <f t="shared" si="17"/>
        <v>Aqualiberty31</v>
      </c>
      <c r="AB253" s="13"/>
      <c r="AC253" s="13"/>
      <c r="AD253" s="13"/>
      <c r="AE253" s="13">
        <f>IF(TRIM(AA253=""),0,IF(ISNA(VLOOKUP(AA253,Tracker!$AB$2:$AB$3981,1,FALSE)),0,1))</f>
        <v>1</v>
      </c>
      <c r="AF253" s="13"/>
    </row>
    <row r="254" spans="1:32" ht="13.5">
      <c r="A254" s="246">
        <v>2613</v>
      </c>
      <c r="B254" s="271" t="s">
        <v>1273</v>
      </c>
      <c r="C254" s="957" t="s">
        <v>81</v>
      </c>
      <c r="D254" s="874" t="s">
        <v>2024</v>
      </c>
      <c r="E254" s="172" t="s">
        <v>676</v>
      </c>
      <c r="F254" s="234" t="s">
        <v>122</v>
      </c>
      <c r="G254" s="236">
        <v>42545</v>
      </c>
      <c r="H254" s="874" t="s">
        <v>235</v>
      </c>
      <c r="I254" s="272">
        <v>42562</v>
      </c>
      <c r="J254" s="238"/>
      <c r="K254" s="711"/>
      <c r="L254" s="1023" t="s">
        <v>60</v>
      </c>
      <c r="M254" s="13" t="str">
        <f t="shared" si="16"/>
        <v>Invoice Made</v>
      </c>
      <c r="N254" s="13"/>
      <c r="O254" s="13"/>
      <c r="P254" s="13" t="str">
        <f>IF(L254="Navig8",IF(ISNA(VLOOKUP(UPPER(B254),LiangHuishan!$A$1:$B$251,3,FALSE)),"Pool Not in Records",VLOOKUP(UPPER(B254),$A$1:$B$251,3,FALSE)),"")</f>
        <v/>
      </c>
      <c r="Q254" s="13" t="str">
        <f t="shared" si="20"/>
        <v/>
      </c>
      <c r="R254" s="13"/>
      <c r="S254" s="13"/>
      <c r="T254" s="13" t="str">
        <f t="shared" si="18"/>
        <v>Invoice Made</v>
      </c>
      <c r="U254" s="13" t="b">
        <f t="shared" si="19"/>
        <v>1</v>
      </c>
      <c r="V254" s="13"/>
      <c r="W254" s="13"/>
      <c r="X254" s="13"/>
      <c r="Y254" s="13"/>
      <c r="Z254" s="13"/>
      <c r="AA254" s="13" t="str">
        <f t="shared" si="17"/>
        <v>Shanghai Dawn26</v>
      </c>
      <c r="AB254" s="13"/>
      <c r="AC254" s="13"/>
      <c r="AD254" s="13"/>
      <c r="AE254" s="13">
        <f>IF(TRIM(AA254=""),0,IF(ISNA(VLOOKUP(AA254,Tracker!$AB$2:$AB$3981,1,FALSE)),0,1))</f>
        <v>1</v>
      </c>
      <c r="AF254" s="13"/>
    </row>
    <row r="255" spans="1:32" ht="13.5">
      <c r="A255" s="246">
        <v>2638</v>
      </c>
      <c r="B255" s="271" t="s">
        <v>2131</v>
      </c>
      <c r="C255" s="957" t="s">
        <v>1390</v>
      </c>
      <c r="D255" s="874" t="s">
        <v>644</v>
      </c>
      <c r="E255" s="172"/>
      <c r="F255" s="234"/>
      <c r="G255" s="236"/>
      <c r="H255" s="874" t="s">
        <v>25</v>
      </c>
      <c r="I255" s="272">
        <v>42624</v>
      </c>
      <c r="J255" s="238"/>
      <c r="K255" s="711"/>
      <c r="L255" s="1023" t="s">
        <v>633</v>
      </c>
      <c r="M255" s="13" t="str">
        <f t="shared" si="16"/>
        <v>Invoice Made</v>
      </c>
      <c r="N255" s="13" t="s">
        <v>871</v>
      </c>
      <c r="O255" s="13"/>
      <c r="P255" s="13" t="str">
        <f>IF(L255="Navig8",IF(ISNA(VLOOKUP(UPPER(B255),LiangHuishan!$A$1:$B$251,3,FALSE)),"Pool Not in Records",VLOOKUP(UPPER(B255),$A$1:$B$251,3,FALSE)),"")</f>
        <v/>
      </c>
      <c r="Q255" s="13" t="str">
        <f t="shared" si="20"/>
        <v/>
      </c>
      <c r="R255" s="13"/>
      <c r="S255" s="13"/>
      <c r="T255" s="13" t="str">
        <f t="shared" si="18"/>
        <v>Invoice Made</v>
      </c>
      <c r="U255" s="13" t="b">
        <f t="shared" si="19"/>
        <v>1</v>
      </c>
      <c r="V255" s="13"/>
      <c r="W255" s="13"/>
      <c r="X255" s="13"/>
      <c r="Y255" s="13"/>
      <c r="Z255" s="13"/>
      <c r="AA255" s="13" t="str">
        <f t="shared" si="17"/>
        <v>Politisa Lady1601</v>
      </c>
      <c r="AB255" s="13"/>
      <c r="AC255" s="13"/>
      <c r="AD255" s="13"/>
      <c r="AE255" s="13">
        <f>IF(TRIM(AA255=""),0,IF(ISNA(VLOOKUP(AA255,Tracker!$AB$2:$AB$3981,1,FALSE)),0,1))</f>
        <v>1</v>
      </c>
      <c r="AF255" s="13"/>
    </row>
    <row r="256" spans="1:32" ht="13.5">
      <c r="A256" s="246">
        <v>2615</v>
      </c>
      <c r="B256" s="271" t="s">
        <v>65</v>
      </c>
      <c r="C256" s="957" t="s">
        <v>2062</v>
      </c>
      <c r="D256" s="874" t="s">
        <v>400</v>
      </c>
      <c r="E256" s="172" t="s">
        <v>379</v>
      </c>
      <c r="F256" s="234" t="s">
        <v>449</v>
      </c>
      <c r="G256" s="236">
        <v>42547</v>
      </c>
      <c r="H256" s="874" t="s">
        <v>67</v>
      </c>
      <c r="I256" s="272">
        <v>42584</v>
      </c>
      <c r="J256" s="238"/>
      <c r="K256" s="711"/>
      <c r="L256" s="1023" t="s">
        <v>60</v>
      </c>
      <c r="M256" s="13" t="str">
        <f t="shared" si="16"/>
        <v>Invoice Made</v>
      </c>
      <c r="N256" s="13"/>
      <c r="O256" s="13"/>
      <c r="P256" s="13" t="str">
        <f>IF(L256="Navig8",IF(ISNA(VLOOKUP(UPPER(B256),LiangHuishan!$A$1:$B$251,3,FALSE)),"Pool Not in Records",VLOOKUP(UPPER(B256),$A$1:$B$251,3,FALSE)),"")</f>
        <v/>
      </c>
      <c r="Q256" s="13" t="str">
        <f t="shared" si="20"/>
        <v/>
      </c>
      <c r="R256" s="13"/>
      <c r="S256" s="13"/>
      <c r="T256" s="13" t="str">
        <f t="shared" si="18"/>
        <v>Invoice Made</v>
      </c>
      <c r="U256" s="13" t="b">
        <f t="shared" si="19"/>
        <v>1</v>
      </c>
      <c r="V256" s="13"/>
      <c r="W256" s="13"/>
      <c r="X256" s="13"/>
      <c r="Y256" s="13"/>
      <c r="Z256" s="13"/>
      <c r="AA256" s="13" t="str">
        <f t="shared" si="17"/>
        <v>Everest SpiritV122</v>
      </c>
      <c r="AB256" s="13"/>
      <c r="AC256" s="13"/>
      <c r="AD256" s="13"/>
      <c r="AE256" s="13">
        <f>IF(TRIM(AA256=""),0,IF(ISNA(VLOOKUP(AA256,Tracker!$AB$2:$AB$3981,1,FALSE)),0,1))</f>
        <v>1</v>
      </c>
      <c r="AF256" s="13"/>
    </row>
    <row r="257" spans="1:32" ht="13.5">
      <c r="A257" s="246">
        <v>2616</v>
      </c>
      <c r="B257" s="271" t="s">
        <v>851</v>
      </c>
      <c r="C257" s="957" t="s">
        <v>447</v>
      </c>
      <c r="D257" s="874" t="s">
        <v>1454</v>
      </c>
      <c r="E257" s="172"/>
      <c r="F257" s="234"/>
      <c r="G257" s="236"/>
      <c r="H257" s="874" t="s">
        <v>55</v>
      </c>
      <c r="I257" s="272">
        <v>42563</v>
      </c>
      <c r="J257" s="238"/>
      <c r="K257" s="711" t="s">
        <v>28</v>
      </c>
      <c r="L257" s="1023" t="s">
        <v>28</v>
      </c>
      <c r="M257" s="13" t="str">
        <f t="shared" si="16"/>
        <v>Invoice Made</v>
      </c>
      <c r="N257" s="13" t="s">
        <v>28</v>
      </c>
      <c r="O257" s="13"/>
      <c r="P257" s="13" t="str">
        <f>IF(L257="Navig8",IF(ISNA(VLOOKUP(UPPER(B257),LiangHuishan!$A$1:$B$251,3,FALSE)),"Pool Not in Records",VLOOKUP(UPPER(B257),$A$1:$B$251,3,FALSE)),"")</f>
        <v>Pool Not in Records</v>
      </c>
      <c r="Q257" s="13" t="str">
        <f t="shared" si="20"/>
        <v/>
      </c>
      <c r="R257" s="13"/>
      <c r="S257" s="13"/>
      <c r="T257" s="13" t="str">
        <f t="shared" si="18"/>
        <v>Invoice Made</v>
      </c>
      <c r="U257" s="13" t="b">
        <f t="shared" si="19"/>
        <v>1</v>
      </c>
      <c r="V257" s="13"/>
      <c r="W257" s="13"/>
      <c r="X257" s="13"/>
      <c r="Y257" s="13"/>
      <c r="Z257" s="13"/>
      <c r="AA257" s="13" t="str">
        <f t="shared" si="17"/>
        <v>Nave Ceilo53</v>
      </c>
      <c r="AB257" s="13"/>
      <c r="AC257" s="13"/>
      <c r="AD257" s="13"/>
      <c r="AE257" s="13">
        <f>IF(TRIM(AA257=""),0,IF(ISNA(VLOOKUP(AA257,Tracker!$AB$2:$AB$3981,1,FALSE)),0,1))</f>
        <v>1</v>
      </c>
      <c r="AF257" s="13"/>
    </row>
    <row r="258" spans="1:32" ht="13.5">
      <c r="A258" s="246">
        <v>2617</v>
      </c>
      <c r="B258" s="271" t="s">
        <v>1393</v>
      </c>
      <c r="C258" s="957" t="s">
        <v>2063</v>
      </c>
      <c r="D258" s="874" t="s">
        <v>475</v>
      </c>
      <c r="E258" s="172" t="s">
        <v>219</v>
      </c>
      <c r="F258" s="234" t="s">
        <v>150</v>
      </c>
      <c r="G258" s="236">
        <v>42547</v>
      </c>
      <c r="H258" s="874" t="s">
        <v>55</v>
      </c>
      <c r="I258" s="272">
        <v>42571</v>
      </c>
      <c r="J258" s="238"/>
      <c r="K258" s="711"/>
      <c r="L258" s="1023" t="s">
        <v>290</v>
      </c>
      <c r="M258" s="13" t="str">
        <f t="shared" si="16"/>
        <v>Invoice Made</v>
      </c>
      <c r="N258" s="13"/>
      <c r="O258" s="13"/>
      <c r="P258" s="13" t="str">
        <f>IF(L258="Navig8",IF(ISNA(VLOOKUP(UPPER(B258),LiangHuishan!$A$1:$B$251,3,FALSE)),"Pool Not in Records",VLOOKUP(UPPER(B258),$A$1:$B$251,3,FALSE)),"")</f>
        <v/>
      </c>
      <c r="Q258" s="13" t="str">
        <f t="shared" si="20"/>
        <v/>
      </c>
      <c r="R258" s="13"/>
      <c r="S258" s="13"/>
      <c r="T258" s="13" t="str">
        <f t="shared" si="18"/>
        <v>Invoice Made</v>
      </c>
      <c r="U258" s="13" t="b">
        <f t="shared" si="19"/>
        <v>1</v>
      </c>
      <c r="V258" s="13"/>
      <c r="W258" s="13"/>
      <c r="X258" s="13"/>
      <c r="Y258" s="13"/>
      <c r="Z258" s="13"/>
      <c r="AA258" s="13" t="str">
        <f t="shared" si="17"/>
        <v>British Integrity16006</v>
      </c>
      <c r="AB258" s="13"/>
      <c r="AC258" s="13"/>
      <c r="AD258" s="13"/>
      <c r="AE258" s="13">
        <f>IF(TRIM(AA258=""),0,IF(ISNA(VLOOKUP(AA258,Tracker!$AB$2:$AB$3981,1,FALSE)),0,1))</f>
        <v>1</v>
      </c>
      <c r="AF258" s="13"/>
    </row>
    <row r="259" spans="1:32" ht="13.5">
      <c r="A259" s="246">
        <v>2618</v>
      </c>
      <c r="B259" s="271" t="s">
        <v>2064</v>
      </c>
      <c r="C259" s="957" t="s">
        <v>370</v>
      </c>
      <c r="D259" s="874" t="s">
        <v>1956</v>
      </c>
      <c r="E259" s="172" t="s">
        <v>229</v>
      </c>
      <c r="F259" s="234" t="s">
        <v>457</v>
      </c>
      <c r="G259" s="236">
        <v>42539</v>
      </c>
      <c r="H259" s="874" t="s">
        <v>561</v>
      </c>
      <c r="I259" s="272">
        <v>42572</v>
      </c>
      <c r="J259" s="238"/>
      <c r="K259" s="711" t="s">
        <v>28</v>
      </c>
      <c r="L259" s="1023" t="s">
        <v>28</v>
      </c>
      <c r="M259" s="13" t="str">
        <f t="shared" ref="M259:M322" si="21">IF(AND(NOT(TRIM(D259)="")),IF(AE259=1,"Invoice Made","Invoice Not Made"),"")</f>
        <v>Invoice Made</v>
      </c>
      <c r="N259" s="13" t="s">
        <v>28</v>
      </c>
      <c r="O259" s="13"/>
      <c r="P259" s="13" t="e">
        <f>IF(L259="Navig8",IF(ISNA(VLOOKUP(UPPER(B259),LiangHuishan!$A$1:$B$251,3,FALSE)),"Pool Not in Records",VLOOKUP(UPPER(B259),$A$1:$B$251,3,FALSE)),"")</f>
        <v>#N/A</v>
      </c>
      <c r="Q259" s="13" t="str">
        <f t="shared" si="20"/>
        <v/>
      </c>
      <c r="R259" s="13"/>
      <c r="S259" s="13"/>
      <c r="T259" s="13" t="str">
        <f t="shared" si="18"/>
        <v>Invoice Made</v>
      </c>
      <c r="U259" s="13" t="b">
        <f t="shared" si="19"/>
        <v>1</v>
      </c>
      <c r="V259" s="13"/>
      <c r="W259" s="13"/>
      <c r="X259" s="13"/>
      <c r="Y259" s="13"/>
      <c r="Z259" s="13"/>
      <c r="AA259" s="13" t="str">
        <f t="shared" ref="AA259:AA322" si="22">IF(OR(TRIM(B259)="",TRIM(C259)=""),"Vessel-Voy No not given",CONCATENATE(TRIM(B259),TRIM(C259)))</f>
        <v>FD Sea Wish7</v>
      </c>
      <c r="AB259" s="13"/>
      <c r="AC259" s="13"/>
      <c r="AD259" s="13"/>
      <c r="AE259" s="13">
        <f>IF(TRIM(AA259=""),0,IF(ISNA(VLOOKUP(AA259,Tracker!$AB$2:$AB$3981,1,FALSE)),0,1))</f>
        <v>1</v>
      </c>
      <c r="AF259" s="13"/>
    </row>
    <row r="260" spans="1:32" ht="13.5">
      <c r="A260" s="246">
        <v>3663</v>
      </c>
      <c r="B260" s="271" t="s">
        <v>1288</v>
      </c>
      <c r="C260" s="957" t="s">
        <v>1935</v>
      </c>
      <c r="D260" s="874" t="s">
        <v>736</v>
      </c>
      <c r="E260" s="172"/>
      <c r="F260" s="234"/>
      <c r="G260" s="236"/>
      <c r="H260" s="874" t="s">
        <v>25</v>
      </c>
      <c r="I260" s="272">
        <v>42624</v>
      </c>
      <c r="J260" s="238"/>
      <c r="K260" s="711"/>
      <c r="L260" s="1023" t="s">
        <v>633</v>
      </c>
      <c r="M260" s="13" t="str">
        <f t="shared" si="21"/>
        <v>Invoice Made</v>
      </c>
      <c r="N260" s="13"/>
      <c r="O260" s="13"/>
      <c r="P260" s="13" t="str">
        <f>IF(L260="Navig8",IF(ISNA(VLOOKUP(UPPER(B260),LiangHuishan!$A$1:$B$251,3,FALSE)),"Pool Not in Records",VLOOKUP(UPPER(B260),$A$1:$B$251,3,FALSE)),"")</f>
        <v/>
      </c>
      <c r="Q260" s="13" t="str">
        <f t="shared" si="20"/>
        <v/>
      </c>
      <c r="R260" s="13"/>
      <c r="S260" s="13"/>
      <c r="T260" s="13" t="str">
        <f t="shared" si="18"/>
        <v>Invoice Made</v>
      </c>
      <c r="U260" s="13" t="b">
        <f t="shared" si="19"/>
        <v>1</v>
      </c>
      <c r="V260" s="13"/>
      <c r="W260" s="13"/>
      <c r="X260" s="13"/>
      <c r="Y260" s="13"/>
      <c r="Z260" s="13"/>
      <c r="AA260" s="13" t="str">
        <f t="shared" si="22"/>
        <v>Marjorie K1603</v>
      </c>
      <c r="AB260" s="13"/>
      <c r="AC260" s="13"/>
      <c r="AD260" s="13"/>
      <c r="AE260" s="13">
        <f>IF(TRIM(AA260=""),0,IF(ISNA(VLOOKUP(AA260,Tracker!$AB$2:$AB$3981,1,FALSE)),0,1))</f>
        <v>1</v>
      </c>
      <c r="AF260" s="13"/>
    </row>
    <row r="261" spans="1:32" ht="13.5">
      <c r="A261" s="246">
        <v>2620</v>
      </c>
      <c r="B261" s="271" t="s">
        <v>1496</v>
      </c>
      <c r="C261" s="957" t="s">
        <v>2111</v>
      </c>
      <c r="D261" s="874" t="s">
        <v>1327</v>
      </c>
      <c r="E261" s="172"/>
      <c r="F261" s="234" t="s">
        <v>152</v>
      </c>
      <c r="G261" s="236" t="s">
        <v>2112</v>
      </c>
      <c r="H261" s="874" t="s">
        <v>622</v>
      </c>
      <c r="I261" s="272">
        <v>42563</v>
      </c>
      <c r="J261" s="238"/>
      <c r="K261" s="711"/>
      <c r="L261" s="1023" t="s">
        <v>290</v>
      </c>
      <c r="M261" s="13" t="str">
        <f t="shared" si="21"/>
        <v>Invoice Made</v>
      </c>
      <c r="N261" s="13"/>
      <c r="O261" s="13"/>
      <c r="P261" s="13" t="str">
        <f>IF(L261="Navig8",IF(ISNA(VLOOKUP(UPPER(B261),LiangHuishan!$A$1:$B$251,3,FALSE)),"Pool Not in Records",VLOOKUP(UPPER(B261),$A$1:$B$251,3,FALSE)),"")</f>
        <v/>
      </c>
      <c r="Q261" s="13" t="str">
        <f t="shared" si="20"/>
        <v/>
      </c>
      <c r="R261" s="13"/>
      <c r="S261" s="13"/>
      <c r="T261" s="13" t="str">
        <f t="shared" ref="T261:T324" si="23">IF(AND(NOT(TRIM(D261)="")),IF(AE261=1,"Invoice Made","Invoice Not Made"),"")</f>
        <v>Invoice Made</v>
      </c>
      <c r="U261" s="13" t="b">
        <f t="shared" ref="U261:U324" si="24">M261=T261</f>
        <v>1</v>
      </c>
      <c r="V261" s="13"/>
      <c r="W261" s="13"/>
      <c r="X261" s="13"/>
      <c r="Y261" s="13"/>
      <c r="Z261" s="13"/>
      <c r="AA261" s="13" t="str">
        <f t="shared" si="22"/>
        <v>British Emissary16008</v>
      </c>
      <c r="AB261" s="13"/>
      <c r="AC261" s="13"/>
      <c r="AD261" s="13"/>
      <c r="AE261" s="13">
        <f>IF(TRIM(AA261=""),0,IF(ISNA(VLOOKUP(AA261,Tracker!$AB$2:$AB$3981,1,FALSE)),0,1))</f>
        <v>1</v>
      </c>
      <c r="AF261" s="13"/>
    </row>
    <row r="262" spans="1:32" ht="13.5">
      <c r="A262" s="246">
        <v>2621</v>
      </c>
      <c r="B262" s="271" t="s">
        <v>708</v>
      </c>
      <c r="C262" s="957" t="s">
        <v>367</v>
      </c>
      <c r="D262" s="874" t="s">
        <v>1956</v>
      </c>
      <c r="E262" s="172"/>
      <c r="F262" s="234" t="s">
        <v>152</v>
      </c>
      <c r="G262" s="236" t="s">
        <v>173</v>
      </c>
      <c r="H262" s="874" t="s">
        <v>2113</v>
      </c>
      <c r="I262" s="272">
        <v>42564</v>
      </c>
      <c r="J262" s="238"/>
      <c r="K262" s="711" t="s">
        <v>411</v>
      </c>
      <c r="L262" s="1023" t="s">
        <v>28</v>
      </c>
      <c r="M262" s="13" t="str">
        <f t="shared" si="21"/>
        <v>Invoice Made</v>
      </c>
      <c r="N262" s="13" t="s">
        <v>871</v>
      </c>
      <c r="O262" s="13"/>
      <c r="P262" s="13" t="e">
        <f>IF(L262="Navig8",IF(ISNA(VLOOKUP(UPPER(B262),LiangHuishan!$A$1:$B$251,3,FALSE)),"Pool Not in Records",VLOOKUP(UPPER(B262),$A$1:$B$251,3,FALSE)),"")</f>
        <v>#N/A</v>
      </c>
      <c r="Q262" s="13" t="str">
        <f t="shared" si="20"/>
        <v/>
      </c>
      <c r="R262" s="13"/>
      <c r="S262" s="13"/>
      <c r="T262" s="13" t="str">
        <f t="shared" si="23"/>
        <v>Invoice Made</v>
      </c>
      <c r="U262" s="13" t="b">
        <f t="shared" si="24"/>
        <v>1</v>
      </c>
      <c r="V262" s="13"/>
      <c r="W262" s="13"/>
      <c r="X262" s="13"/>
      <c r="Y262" s="13"/>
      <c r="Z262" s="13"/>
      <c r="AA262" s="13" t="str">
        <f t="shared" si="22"/>
        <v>V8 Stealth93</v>
      </c>
      <c r="AB262" s="13"/>
      <c r="AC262" s="13"/>
      <c r="AD262" s="13"/>
      <c r="AE262" s="13">
        <f>IF(TRIM(AA262=""),0,IF(ISNA(VLOOKUP(AA262,Tracker!$AB$2:$AB$3981,1,FALSE)),0,1))</f>
        <v>1</v>
      </c>
      <c r="AF262" s="13"/>
    </row>
    <row r="263" spans="1:32" ht="13.5">
      <c r="A263" s="246">
        <v>2622</v>
      </c>
      <c r="B263" s="271" t="s">
        <v>490</v>
      </c>
      <c r="C263" s="957" t="s">
        <v>447</v>
      </c>
      <c r="D263" s="874" t="s">
        <v>1454</v>
      </c>
      <c r="E263" s="172"/>
      <c r="F263" s="234" t="s">
        <v>152</v>
      </c>
      <c r="G263" s="236" t="s">
        <v>1276</v>
      </c>
      <c r="H263" s="874" t="s">
        <v>55</v>
      </c>
      <c r="I263" s="272">
        <v>42563</v>
      </c>
      <c r="J263" s="238"/>
      <c r="K263" s="711" t="s">
        <v>28</v>
      </c>
      <c r="L263" s="1023" t="s">
        <v>28</v>
      </c>
      <c r="M263" s="13" t="str">
        <f t="shared" si="21"/>
        <v>Invoice Made</v>
      </c>
      <c r="N263" s="13" t="s">
        <v>878</v>
      </c>
      <c r="O263" s="13"/>
      <c r="P263" s="13" t="e">
        <f>IF(L263="Navig8",IF(ISNA(VLOOKUP(UPPER(B263),LiangHuishan!$A$1:$B$251,3,FALSE)),"Pool Not in Records",VLOOKUP(UPPER(B263),$A$1:$B$251,3,FALSE)),"")</f>
        <v>#N/A</v>
      </c>
      <c r="Q263" s="13" t="str">
        <f t="shared" si="20"/>
        <v/>
      </c>
      <c r="R263" s="13"/>
      <c r="S263" s="13"/>
      <c r="T263" s="13" t="str">
        <f t="shared" si="23"/>
        <v>Invoice Made</v>
      </c>
      <c r="U263" s="13" t="b">
        <f t="shared" si="24"/>
        <v>1</v>
      </c>
      <c r="V263" s="13"/>
      <c r="W263" s="13"/>
      <c r="X263" s="13"/>
      <c r="Y263" s="13"/>
      <c r="Z263" s="13"/>
      <c r="AA263" s="13" t="str">
        <f t="shared" si="22"/>
        <v>Nave Cielo53</v>
      </c>
      <c r="AB263" s="13"/>
      <c r="AC263" s="13"/>
      <c r="AD263" s="13"/>
      <c r="AE263" s="13">
        <f>IF(TRIM(AA263=""),0,IF(ISNA(VLOOKUP(AA263,Tracker!$AB$2:$AB$3981,1,FALSE)),0,1))</f>
        <v>1</v>
      </c>
      <c r="AF263" s="13"/>
    </row>
    <row r="264" spans="1:32" ht="13.5">
      <c r="A264" s="246">
        <v>3677</v>
      </c>
      <c r="B264" s="271" t="s">
        <v>646</v>
      </c>
      <c r="C264" s="957" t="s">
        <v>1951</v>
      </c>
      <c r="D264" s="874" t="s">
        <v>736</v>
      </c>
      <c r="E264" s="172"/>
      <c r="F264" s="234"/>
      <c r="G264" s="236"/>
      <c r="H264" s="874" t="s">
        <v>25</v>
      </c>
      <c r="I264" s="272">
        <v>42652</v>
      </c>
      <c r="J264" s="238"/>
      <c r="K264" s="711"/>
      <c r="L264" s="1023" t="s">
        <v>633</v>
      </c>
      <c r="M264" s="13" t="str">
        <f t="shared" si="21"/>
        <v>Invoice Made</v>
      </c>
      <c r="N264" s="13"/>
      <c r="O264" s="13"/>
      <c r="P264" s="13" t="str">
        <f>IF(L264="Navig8",IF(ISNA(VLOOKUP(UPPER(B264),LiangHuishan!$A$1:$B$251,3,FALSE)),"Pool Not in Records",VLOOKUP(UPPER(B264),$A$1:$B$251,3,FALSE)),"")</f>
        <v/>
      </c>
      <c r="Q264" s="13" t="str">
        <f t="shared" si="20"/>
        <v/>
      </c>
      <c r="R264" s="13"/>
      <c r="S264" s="13"/>
      <c r="T264" s="13" t="str">
        <f t="shared" si="23"/>
        <v>Invoice Made</v>
      </c>
      <c r="U264" s="13" t="b">
        <f t="shared" si="24"/>
        <v>1</v>
      </c>
      <c r="V264" s="13"/>
      <c r="W264" s="13"/>
      <c r="X264" s="13"/>
      <c r="Y264" s="13"/>
      <c r="Z264" s="13"/>
      <c r="AA264" s="13" t="str">
        <f t="shared" si="22"/>
        <v>Stenaweco Venture1605</v>
      </c>
      <c r="AB264" s="13"/>
      <c r="AC264" s="13"/>
      <c r="AD264" s="13"/>
      <c r="AE264" s="13">
        <f>IF(TRIM(AA264=""),0,IF(ISNA(VLOOKUP(AA264,Tracker!$AB$2:$AB$3981,1,FALSE)),0,1))</f>
        <v>1</v>
      </c>
      <c r="AF264" s="13"/>
    </row>
    <row r="265" spans="1:32" ht="13.5">
      <c r="A265" s="246">
        <v>2624</v>
      </c>
      <c r="B265" s="271" t="s">
        <v>704</v>
      </c>
      <c r="C265" s="957" t="s">
        <v>781</v>
      </c>
      <c r="D265" s="874" t="s">
        <v>1340</v>
      </c>
      <c r="E265" s="172"/>
      <c r="F265" s="234" t="s">
        <v>2114</v>
      </c>
      <c r="G265" s="236" t="s">
        <v>413</v>
      </c>
      <c r="H265" s="874" t="s">
        <v>24</v>
      </c>
      <c r="I265" s="272">
        <v>42562</v>
      </c>
      <c r="J265" s="238"/>
      <c r="K265" s="711"/>
      <c r="L265" s="1023" t="s">
        <v>60</v>
      </c>
      <c r="M265" s="13" t="str">
        <f t="shared" si="21"/>
        <v>Invoice Made</v>
      </c>
      <c r="N265" s="13"/>
      <c r="O265" s="13"/>
      <c r="P265" s="13" t="str">
        <f>IF(L265="Navig8",IF(ISNA(VLOOKUP(UPPER(B265),LiangHuishan!$A$1:$B$251,3,FALSE)),"Pool Not in Records",VLOOKUP(UPPER(B265),$A$1:$B$251,3,FALSE)),"")</f>
        <v/>
      </c>
      <c r="Q265" s="13" t="str">
        <f t="shared" si="20"/>
        <v/>
      </c>
      <c r="R265" s="13"/>
      <c r="S265" s="13"/>
      <c r="T265" s="13" t="str">
        <f t="shared" si="23"/>
        <v>Invoice Made</v>
      </c>
      <c r="U265" s="13" t="b">
        <f t="shared" si="24"/>
        <v>1</v>
      </c>
      <c r="V265" s="13"/>
      <c r="W265" s="13"/>
      <c r="X265" s="13"/>
      <c r="Y265" s="13"/>
      <c r="Z265" s="13"/>
      <c r="AA265" s="13" t="str">
        <f t="shared" si="22"/>
        <v>Navigator Spirit102</v>
      </c>
      <c r="AB265" s="13"/>
      <c r="AC265" s="13"/>
      <c r="AD265" s="13"/>
      <c r="AE265" s="13">
        <f>IF(TRIM(AA265=""),0,IF(ISNA(VLOOKUP(AA265,Tracker!$AB$2:$AB$3981,1,FALSE)),0,1))</f>
        <v>1</v>
      </c>
      <c r="AF265" s="13"/>
    </row>
    <row r="266" spans="1:32" ht="13.5">
      <c r="A266" s="246">
        <v>2625</v>
      </c>
      <c r="B266" s="271" t="s">
        <v>484</v>
      </c>
      <c r="C266" s="957" t="s">
        <v>1934</v>
      </c>
      <c r="D266" s="874" t="s">
        <v>1340</v>
      </c>
      <c r="E266" s="172"/>
      <c r="F266" s="234" t="s">
        <v>377</v>
      </c>
      <c r="G266" s="236" t="s">
        <v>449</v>
      </c>
      <c r="H266" s="874" t="s">
        <v>2115</v>
      </c>
      <c r="I266" s="272">
        <v>42576</v>
      </c>
      <c r="J266" s="238"/>
      <c r="K266" s="711"/>
      <c r="L266" s="1023" t="s">
        <v>60</v>
      </c>
      <c r="M266" s="13" t="str">
        <f t="shared" si="21"/>
        <v>Invoice Made</v>
      </c>
      <c r="N266" s="13"/>
      <c r="O266" s="13"/>
      <c r="P266" s="13" t="str">
        <f>IF(L266="Navig8",IF(ISNA(VLOOKUP(UPPER(B266),LiangHuishan!$A$1:$B$251,3,FALSE)),"Pool Not in Records",VLOOKUP(UPPER(B266),$A$1:$B$251,3,FALSE)),"")</f>
        <v/>
      </c>
      <c r="Q266" s="13" t="str">
        <f t="shared" si="20"/>
        <v/>
      </c>
      <c r="R266" s="13"/>
      <c r="S266" s="13"/>
      <c r="T266" s="13" t="str">
        <f t="shared" si="23"/>
        <v>Invoice Made</v>
      </c>
      <c r="U266" s="13" t="b">
        <f t="shared" si="24"/>
        <v>1</v>
      </c>
      <c r="V266" s="13"/>
      <c r="W266" s="13"/>
      <c r="X266" s="13"/>
      <c r="Y266" s="13"/>
      <c r="Z266" s="13"/>
      <c r="AA266" s="13" t="str">
        <f t="shared" si="22"/>
        <v>Esther Spirit128</v>
      </c>
      <c r="AB266" s="13"/>
      <c r="AC266" s="13"/>
      <c r="AD266" s="13"/>
      <c r="AE266" s="13">
        <f>IF(TRIM(AA266=""),0,IF(ISNA(VLOOKUP(AA266,Tracker!$AB$2:$AB$3981,1,FALSE)),0,1))</f>
        <v>1</v>
      </c>
      <c r="AF266" s="13"/>
    </row>
    <row r="267" spans="1:32" ht="13.5">
      <c r="A267" s="246">
        <v>2627</v>
      </c>
      <c r="B267" s="271" t="s">
        <v>777</v>
      </c>
      <c r="C267" s="957" t="s">
        <v>179</v>
      </c>
      <c r="D267" s="874" t="s">
        <v>521</v>
      </c>
      <c r="E267" s="172"/>
      <c r="F267" s="234" t="s">
        <v>219</v>
      </c>
      <c r="G267" s="236" t="s">
        <v>2116</v>
      </c>
      <c r="H267" s="874" t="s">
        <v>24</v>
      </c>
      <c r="I267" s="272">
        <v>42577</v>
      </c>
      <c r="J267" s="238"/>
      <c r="K267" s="711" t="s">
        <v>28</v>
      </c>
      <c r="L267" s="1023" t="s">
        <v>28</v>
      </c>
      <c r="M267" s="13" t="str">
        <f t="shared" si="21"/>
        <v>Invoice Made</v>
      </c>
      <c r="N267" s="13" t="s">
        <v>878</v>
      </c>
      <c r="O267" s="13"/>
      <c r="P267" s="13" t="e">
        <f>IF(L267="Navig8",IF(ISNA(VLOOKUP(UPPER(B267),LiangHuishan!$A$1:$B$251,3,FALSE)),"Pool Not in Records",VLOOKUP(UPPER(B267),$A$1:$B$251,3,FALSE)),"")</f>
        <v>#N/A</v>
      </c>
      <c r="Q267" s="13" t="str">
        <f t="shared" si="20"/>
        <v/>
      </c>
      <c r="R267" s="13"/>
      <c r="S267" s="13"/>
      <c r="T267" s="13" t="str">
        <f t="shared" si="23"/>
        <v>Invoice Made</v>
      </c>
      <c r="U267" s="13" t="b">
        <f t="shared" si="24"/>
        <v>1</v>
      </c>
      <c r="V267" s="13"/>
      <c r="W267" s="13"/>
      <c r="X267" s="13"/>
      <c r="Y267" s="13"/>
      <c r="Z267" s="13"/>
      <c r="AA267" s="13" t="str">
        <f t="shared" si="22"/>
        <v>King Duncan23</v>
      </c>
      <c r="AB267" s="13"/>
      <c r="AC267" s="13"/>
      <c r="AD267" s="13"/>
      <c r="AE267" s="13">
        <f>IF(TRIM(AA267=""),0,IF(ISNA(VLOOKUP(AA267,Tracker!$AB$2:$AB$3981,1,FALSE)),0,1))</f>
        <v>1</v>
      </c>
      <c r="AF267" s="13"/>
    </row>
    <row r="268" spans="1:32" ht="13.5">
      <c r="A268" s="246">
        <v>2629</v>
      </c>
      <c r="B268" s="271" t="s">
        <v>793</v>
      </c>
      <c r="C268" s="957" t="s">
        <v>166</v>
      </c>
      <c r="D268" s="874" t="s">
        <v>2117</v>
      </c>
      <c r="E268" s="172"/>
      <c r="F268" s="234" t="s">
        <v>159</v>
      </c>
      <c r="G268" s="236" t="s">
        <v>173</v>
      </c>
      <c r="H268" s="874" t="s">
        <v>2118</v>
      </c>
      <c r="I268" s="272">
        <v>42581</v>
      </c>
      <c r="J268" s="238"/>
      <c r="K268" s="711"/>
      <c r="L268" s="1023" t="s">
        <v>1466</v>
      </c>
      <c r="M268" s="13" t="str">
        <f t="shared" si="21"/>
        <v>Invoice Made</v>
      </c>
      <c r="N268" s="13"/>
      <c r="O268" s="13"/>
      <c r="P268" s="13" t="str">
        <f>IF(L268="Navig8",IF(ISNA(VLOOKUP(UPPER(B268),LiangHuishan!$A$1:$B$251,3,FALSE)),"Pool Not in Records",VLOOKUP(UPPER(B268),$A$1:$B$251,3,FALSE)),"")</f>
        <v/>
      </c>
      <c r="Q268" s="13" t="str">
        <f t="shared" si="20"/>
        <v/>
      </c>
      <c r="R268" s="13"/>
      <c r="S268" s="13"/>
      <c r="T268" s="13" t="str">
        <f t="shared" si="23"/>
        <v>Invoice Made</v>
      </c>
      <c r="U268" s="13" t="b">
        <f t="shared" si="24"/>
        <v>1</v>
      </c>
      <c r="V268" s="13"/>
      <c r="W268" s="13"/>
      <c r="X268" s="13"/>
      <c r="Y268" s="13"/>
      <c r="Z268" s="13"/>
      <c r="AA268" s="13" t="str">
        <f t="shared" si="22"/>
        <v>Silver London16</v>
      </c>
      <c r="AB268" s="13"/>
      <c r="AC268" s="13"/>
      <c r="AD268" s="13"/>
      <c r="AE268" s="13">
        <f>IF(TRIM(AA268=""),0,IF(ISNA(VLOOKUP(AA268,Tracker!$AB$2:$AB$3981,1,FALSE)),0,1))</f>
        <v>1</v>
      </c>
      <c r="AF268" s="13"/>
    </row>
    <row r="269" spans="1:32" ht="13.5">
      <c r="A269" s="246">
        <v>2630</v>
      </c>
      <c r="B269" s="271" t="s">
        <v>2119</v>
      </c>
      <c r="C269" s="957" t="s">
        <v>461</v>
      </c>
      <c r="D269" s="874" t="s">
        <v>1953</v>
      </c>
      <c r="E269" s="172"/>
      <c r="F269" s="234" t="s">
        <v>617</v>
      </c>
      <c r="G269" s="236" t="s">
        <v>1313</v>
      </c>
      <c r="H269" s="874" t="s">
        <v>2120</v>
      </c>
      <c r="I269" s="272">
        <v>42581</v>
      </c>
      <c r="J269" s="238"/>
      <c r="K269" s="711"/>
      <c r="L269" s="1023" t="s">
        <v>1466</v>
      </c>
      <c r="M269" s="13" t="str">
        <f t="shared" si="21"/>
        <v>Invoice Made</v>
      </c>
      <c r="N269" s="13"/>
      <c r="O269" s="13"/>
      <c r="P269" s="13" t="str">
        <f>IF(L269="Navig8",IF(ISNA(VLOOKUP(UPPER(B269),LiangHuishan!$A$1:$B$251,3,FALSE)),"Pool Not in Records",VLOOKUP(UPPER(B269),$A$1:$B$251,3,FALSE)),"")</f>
        <v/>
      </c>
      <c r="Q269" s="13" t="str">
        <f t="shared" si="20"/>
        <v/>
      </c>
      <c r="R269" s="13"/>
      <c r="S269" s="13"/>
      <c r="T269" s="13" t="str">
        <f t="shared" si="23"/>
        <v>Invoice Made</v>
      </c>
      <c r="U269" s="13" t="b">
        <f t="shared" si="24"/>
        <v>1</v>
      </c>
      <c r="V269" s="13"/>
      <c r="W269" s="13"/>
      <c r="X269" s="13"/>
      <c r="Y269" s="13"/>
      <c r="Z269" s="13"/>
      <c r="AA269" s="13" t="str">
        <f t="shared" si="22"/>
        <v>NS Clipper98</v>
      </c>
      <c r="AB269" s="13"/>
      <c r="AC269" s="13"/>
      <c r="AD269" s="13"/>
      <c r="AE269" s="13">
        <f>IF(TRIM(AA269=""),0,IF(ISNA(VLOOKUP(AA269,Tracker!$AB$2:$AB$3981,1,FALSE)),0,1))</f>
        <v>1</v>
      </c>
      <c r="AF269" s="13"/>
    </row>
    <row r="270" spans="1:32" ht="13.5">
      <c r="A270" s="246">
        <v>2631</v>
      </c>
      <c r="B270" s="271" t="s">
        <v>464</v>
      </c>
      <c r="C270" s="957" t="s">
        <v>1512</v>
      </c>
      <c r="D270" s="874" t="s">
        <v>2121</v>
      </c>
      <c r="E270" s="172"/>
      <c r="F270" s="234" t="s">
        <v>159</v>
      </c>
      <c r="G270" s="236" t="s">
        <v>416</v>
      </c>
      <c r="H270" s="874" t="s">
        <v>24</v>
      </c>
      <c r="I270" s="272">
        <v>42590</v>
      </c>
      <c r="J270" s="238"/>
      <c r="K270" s="711"/>
      <c r="L270" s="1023" t="s">
        <v>663</v>
      </c>
      <c r="M270" s="13" t="str">
        <f t="shared" si="21"/>
        <v>Invoice Made</v>
      </c>
      <c r="N270" s="13" t="s">
        <v>871</v>
      </c>
      <c r="O270" s="13"/>
      <c r="P270" s="13" t="str">
        <f>IF(L270="Navig8",IF(ISNA(VLOOKUP(UPPER(B270),LiangHuishan!$A$1:$B$251,3,FALSE)),"Pool Not in Records",VLOOKUP(UPPER(B270),$A$1:$B$251,3,FALSE)),"")</f>
        <v/>
      </c>
      <c r="Q270" s="13" t="str">
        <f t="shared" si="20"/>
        <v/>
      </c>
      <c r="R270" s="13"/>
      <c r="S270" s="13"/>
      <c r="T270" s="13" t="str">
        <f t="shared" si="23"/>
        <v>Invoice Made</v>
      </c>
      <c r="U270" s="13" t="b">
        <f t="shared" si="24"/>
        <v>1</v>
      </c>
      <c r="V270" s="13"/>
      <c r="W270" s="13"/>
      <c r="X270" s="13"/>
      <c r="Y270" s="13"/>
      <c r="Z270" s="13"/>
      <c r="AA270" s="13" t="str">
        <f t="shared" si="22"/>
        <v>Stena Penguin201603</v>
      </c>
      <c r="AB270" s="13"/>
      <c r="AC270" s="13"/>
      <c r="AD270" s="13"/>
      <c r="AE270" s="13">
        <f>IF(TRIM(AA270=""),0,IF(ISNA(VLOOKUP(AA270,Tracker!$AB$2:$AB$3981,1,FALSE)),0,1))</f>
        <v>1</v>
      </c>
      <c r="AF270" s="13"/>
    </row>
    <row r="271" spans="1:32" ht="13.5">
      <c r="A271" s="246">
        <v>2632</v>
      </c>
      <c r="B271" s="271" t="s">
        <v>643</v>
      </c>
      <c r="C271" s="957" t="s">
        <v>2122</v>
      </c>
      <c r="D271" s="874" t="s">
        <v>1377</v>
      </c>
      <c r="E271" s="172"/>
      <c r="F271" s="234" t="s">
        <v>159</v>
      </c>
      <c r="G271" s="236" t="s">
        <v>201</v>
      </c>
      <c r="H271" s="874" t="s">
        <v>334</v>
      </c>
      <c r="I271" s="272">
        <v>42582</v>
      </c>
      <c r="J271" s="238"/>
      <c r="K271" s="711"/>
      <c r="L271" s="1023" t="s">
        <v>663</v>
      </c>
      <c r="M271" s="13" t="str">
        <f t="shared" si="21"/>
        <v>Invoice Made</v>
      </c>
      <c r="N271" s="13" t="s">
        <v>10564</v>
      </c>
      <c r="O271" s="13"/>
      <c r="P271" s="13" t="str">
        <f>IF(L271="Navig8",IF(ISNA(VLOOKUP(UPPER(B271),LiangHuishan!$A$1:$B$251,3,FALSE)),"Pool Not in Records",VLOOKUP(UPPER(B271),$A$1:$B$251,3,FALSE)),"")</f>
        <v/>
      </c>
      <c r="Q271" s="13" t="str">
        <f t="shared" si="20"/>
        <v/>
      </c>
      <c r="R271" s="13"/>
      <c r="S271" s="13"/>
      <c r="T271" s="13" t="str">
        <f t="shared" si="23"/>
        <v>Invoice Made</v>
      </c>
      <c r="U271" s="13" t="b">
        <f t="shared" si="24"/>
        <v>1</v>
      </c>
      <c r="V271" s="13"/>
      <c r="W271" s="13"/>
      <c r="X271" s="13"/>
      <c r="Y271" s="13"/>
      <c r="Z271" s="13"/>
      <c r="AA271" s="13" t="str">
        <f t="shared" si="22"/>
        <v>Stena Perros201605</v>
      </c>
      <c r="AB271" s="13"/>
      <c r="AC271" s="13"/>
      <c r="AD271" s="13"/>
      <c r="AE271" s="13">
        <f>IF(TRIM(AA271=""),0,IF(ISNA(VLOOKUP(AA271,Tracker!$AB$2:$AB$3981,1,FALSE)),0,1))</f>
        <v>1</v>
      </c>
      <c r="AF271" s="13"/>
    </row>
    <row r="272" spans="1:32" ht="13.5">
      <c r="A272" s="246">
        <v>2633</v>
      </c>
      <c r="B272" s="271" t="s">
        <v>531</v>
      </c>
      <c r="C272" s="957" t="s">
        <v>2123</v>
      </c>
      <c r="D272" s="874" t="s">
        <v>63</v>
      </c>
      <c r="E272" s="172"/>
      <c r="F272" s="234" t="s">
        <v>1826</v>
      </c>
      <c r="G272" s="236" t="s">
        <v>2124</v>
      </c>
      <c r="H272" s="874" t="s">
        <v>48</v>
      </c>
      <c r="I272" s="272">
        <v>42571</v>
      </c>
      <c r="J272" s="238"/>
      <c r="K272" s="711"/>
      <c r="L272" s="1023" t="s">
        <v>60</v>
      </c>
      <c r="M272" s="13" t="str">
        <f t="shared" si="21"/>
        <v>Invoice Made</v>
      </c>
      <c r="N272" s="13"/>
      <c r="O272" s="13"/>
      <c r="P272" s="13" t="str">
        <f>IF(L272="Navig8",IF(ISNA(VLOOKUP(UPPER(B272),LiangHuishan!$A$1:$B$251,3,FALSE)),"Pool Not in Records",VLOOKUP(UPPER(B272),$A$1:$B$251,3,FALSE)),"")</f>
        <v/>
      </c>
      <c r="Q272" s="13" t="str">
        <f t="shared" si="20"/>
        <v/>
      </c>
      <c r="R272" s="13"/>
      <c r="S272" s="13"/>
      <c r="T272" s="13" t="str">
        <f t="shared" si="23"/>
        <v>Invoice Made</v>
      </c>
      <c r="U272" s="13" t="b">
        <f t="shared" si="24"/>
        <v>1</v>
      </c>
      <c r="V272" s="13"/>
      <c r="W272" s="13"/>
      <c r="X272" s="13"/>
      <c r="Y272" s="13"/>
      <c r="Z272" s="13"/>
      <c r="AA272" s="13" t="str">
        <f t="shared" si="22"/>
        <v>Stavanger BlossomTK_V32</v>
      </c>
      <c r="AB272" s="13"/>
      <c r="AC272" s="13"/>
      <c r="AD272" s="13"/>
      <c r="AE272" s="13">
        <f>IF(TRIM(AA272=""),0,IF(ISNA(VLOOKUP(AA272,Tracker!$AB$2:$AB$3981,1,FALSE)),0,1))</f>
        <v>1</v>
      </c>
      <c r="AF272" s="13"/>
    </row>
    <row r="273" spans="1:32" ht="13.5">
      <c r="A273" s="246">
        <v>2634</v>
      </c>
      <c r="B273" s="271" t="s">
        <v>2125</v>
      </c>
      <c r="C273" s="957" t="s">
        <v>406</v>
      </c>
      <c r="D273" s="874" t="s">
        <v>1953</v>
      </c>
      <c r="E273" s="172"/>
      <c r="F273" s="234"/>
      <c r="G273" s="236"/>
      <c r="H273" s="874" t="s">
        <v>71</v>
      </c>
      <c r="I273" s="272">
        <v>42623</v>
      </c>
      <c r="J273" s="238"/>
      <c r="K273" s="711"/>
      <c r="L273" s="1023" t="s">
        <v>1466</v>
      </c>
      <c r="M273" s="13" t="str">
        <f t="shared" si="21"/>
        <v>Invoice Made</v>
      </c>
      <c r="N273" s="13"/>
      <c r="O273" s="13"/>
      <c r="P273" s="13" t="str">
        <f>IF(L273="Navig8",IF(ISNA(VLOOKUP(UPPER(B273),LiangHuishan!$A$1:$B$251,3,FALSE)),"Pool Not in Records",VLOOKUP(UPPER(B273),$A$1:$B$251,3,FALSE)),"")</f>
        <v/>
      </c>
      <c r="Q273" s="13" t="str">
        <f t="shared" si="20"/>
        <v/>
      </c>
      <c r="R273" s="13"/>
      <c r="S273" s="13"/>
      <c r="T273" s="13" t="str">
        <f t="shared" si="23"/>
        <v>Invoice Made</v>
      </c>
      <c r="U273" s="13" t="b">
        <f t="shared" si="24"/>
        <v>1</v>
      </c>
      <c r="V273" s="13"/>
      <c r="W273" s="13"/>
      <c r="X273" s="13"/>
      <c r="Y273" s="13"/>
      <c r="Z273" s="13"/>
      <c r="AA273" s="13" t="str">
        <f t="shared" si="22"/>
        <v>Pacific Jewels03</v>
      </c>
      <c r="AB273" s="13"/>
      <c r="AC273" s="13"/>
      <c r="AD273" s="13"/>
      <c r="AE273" s="13">
        <f>IF(TRIM(AA273=""),0,IF(ISNA(VLOOKUP(AA273,Tracker!$AB$2:$AB$3981,1,FALSE)),0,1))</f>
        <v>1</v>
      </c>
      <c r="AF273" s="13"/>
    </row>
    <row r="274" spans="1:32" ht="13.5">
      <c r="A274" s="246">
        <v>2635</v>
      </c>
      <c r="B274" s="271" t="s">
        <v>2126</v>
      </c>
      <c r="C274" s="957" t="s">
        <v>2127</v>
      </c>
      <c r="D274" s="874" t="s">
        <v>2128</v>
      </c>
      <c r="E274" s="172"/>
      <c r="F274" s="234" t="s">
        <v>795</v>
      </c>
      <c r="G274" s="236" t="s">
        <v>10591</v>
      </c>
      <c r="H274" s="874" t="s">
        <v>293</v>
      </c>
      <c r="I274" s="272">
        <v>42616</v>
      </c>
      <c r="J274" s="238"/>
      <c r="K274" s="711" t="s">
        <v>427</v>
      </c>
      <c r="L274" s="1023" t="s">
        <v>299</v>
      </c>
      <c r="M274" s="13" t="str">
        <f t="shared" si="21"/>
        <v>Invoice Made</v>
      </c>
      <c r="N274" s="13" t="s">
        <v>878</v>
      </c>
      <c r="O274" s="13"/>
      <c r="P274" s="13" t="str">
        <f>IF(L274="Navig8",IF(ISNA(VLOOKUP(UPPER(B274),LiangHuishan!$A$1:$B$251,3,FALSE)),"Pool Not in Records",VLOOKUP(UPPER(B274),$A$1:$B$251,3,FALSE)),"")</f>
        <v/>
      </c>
      <c r="Q274" s="13" t="str">
        <f t="shared" si="20"/>
        <v/>
      </c>
      <c r="R274" s="13"/>
      <c r="S274" s="13"/>
      <c r="T274" s="13" t="str">
        <f t="shared" si="23"/>
        <v>Invoice Made</v>
      </c>
      <c r="U274" s="13" t="b">
        <f t="shared" si="24"/>
        <v>1</v>
      </c>
      <c r="V274" s="13"/>
      <c r="W274" s="13"/>
      <c r="X274" s="13"/>
      <c r="Y274" s="13"/>
      <c r="Z274" s="13"/>
      <c r="AA274" s="13" t="str">
        <f t="shared" si="22"/>
        <v>Torm Emilie89</v>
      </c>
      <c r="AB274" s="13"/>
      <c r="AC274" s="13"/>
      <c r="AD274" s="13"/>
      <c r="AE274" s="13">
        <f>IF(TRIM(AA274=""),0,IF(ISNA(VLOOKUP(AA274,Tracker!$AB$2:$AB$3981,1,FALSE)),0,1))</f>
        <v>1</v>
      </c>
      <c r="AF274" s="13"/>
    </row>
    <row r="275" spans="1:32" ht="13.5">
      <c r="A275" s="246">
        <v>2636</v>
      </c>
      <c r="B275" s="271" t="s">
        <v>2129</v>
      </c>
      <c r="C275" s="957" t="s">
        <v>2130</v>
      </c>
      <c r="D275" s="874" t="s">
        <v>47</v>
      </c>
      <c r="E275" s="172"/>
      <c r="F275" s="234" t="s">
        <v>10579</v>
      </c>
      <c r="G275" s="236" t="s">
        <v>318</v>
      </c>
      <c r="H275" s="874" t="s">
        <v>699</v>
      </c>
      <c r="I275" s="272">
        <v>42578</v>
      </c>
      <c r="J275" s="238"/>
      <c r="K275" s="711" t="s">
        <v>479</v>
      </c>
      <c r="L275" s="1023" t="s">
        <v>43</v>
      </c>
      <c r="M275" s="13" t="str">
        <f t="shared" si="21"/>
        <v>Invoice Made</v>
      </c>
      <c r="N275" s="13" t="s">
        <v>871</v>
      </c>
      <c r="O275" s="13"/>
      <c r="P275" s="13" t="str">
        <f>IF(L275="Navig8",IF(ISNA(VLOOKUP(UPPER(B275),LiangHuishan!$A$1:$B$251,3,FALSE)),"Pool Not in Records",VLOOKUP(UPPER(B275),$A$1:$B$251,3,FALSE)),"")</f>
        <v/>
      </c>
      <c r="Q275" s="13" t="str">
        <f t="shared" si="20"/>
        <v/>
      </c>
      <c r="R275" s="13"/>
      <c r="S275" s="13"/>
      <c r="T275" s="13" t="str">
        <f t="shared" si="23"/>
        <v>Invoice Made</v>
      </c>
      <c r="U275" s="13" t="b">
        <f t="shared" si="24"/>
        <v>1</v>
      </c>
      <c r="V275" s="13"/>
      <c r="W275" s="13"/>
      <c r="X275" s="13"/>
      <c r="Y275" s="13"/>
      <c r="Z275" s="13"/>
      <c r="AA275" s="13" t="str">
        <f t="shared" si="22"/>
        <v>Sea Dancer120_1</v>
      </c>
      <c r="AB275" s="13"/>
      <c r="AC275" s="13"/>
      <c r="AD275" s="13"/>
      <c r="AE275" s="13">
        <f>IF(TRIM(AA275=""),0,IF(ISNA(VLOOKUP(AA275,Tracker!$AB$2:$AB$3981,1,FALSE)),0,1))</f>
        <v>1</v>
      </c>
      <c r="AF275" s="13"/>
    </row>
    <row r="276" spans="1:32" ht="13.5">
      <c r="A276" s="246">
        <v>2637</v>
      </c>
      <c r="B276" s="271" t="s">
        <v>598</v>
      </c>
      <c r="C276" s="957" t="s">
        <v>1916</v>
      </c>
      <c r="D276" s="874" t="s">
        <v>587</v>
      </c>
      <c r="E276" s="172"/>
      <c r="F276" s="234" t="s">
        <v>625</v>
      </c>
      <c r="G276" s="236" t="s">
        <v>187</v>
      </c>
      <c r="H276" s="874" t="s">
        <v>614</v>
      </c>
      <c r="I276" s="272">
        <v>42569</v>
      </c>
      <c r="J276" s="238"/>
      <c r="K276" s="711"/>
      <c r="L276" s="1023" t="s">
        <v>663</v>
      </c>
      <c r="M276" s="13" t="str">
        <f t="shared" si="21"/>
        <v>Invoice Made</v>
      </c>
      <c r="N276" s="13" t="s">
        <v>871</v>
      </c>
      <c r="O276" s="13"/>
      <c r="P276" s="13" t="str">
        <f>IF(L276="Navig8",IF(ISNA(VLOOKUP(UPPER(B276),LiangHuishan!$A$1:$B$251,3,FALSE)),"Pool Not in Records",VLOOKUP(UPPER(B276),$A$1:$B$251,3,FALSE)),"")</f>
        <v/>
      </c>
      <c r="Q276" s="13" t="str">
        <f t="shared" si="20"/>
        <v/>
      </c>
      <c r="R276" s="13"/>
      <c r="S276" s="13"/>
      <c r="T276" s="13" t="str">
        <f t="shared" si="23"/>
        <v>Invoice Made</v>
      </c>
      <c r="U276" s="13" t="b">
        <f t="shared" si="24"/>
        <v>1</v>
      </c>
      <c r="V276" s="13"/>
      <c r="W276" s="13"/>
      <c r="X276" s="13"/>
      <c r="Y276" s="13"/>
      <c r="Z276" s="13"/>
      <c r="AA276" s="13" t="str">
        <f t="shared" si="22"/>
        <v>Stena Supreme201604</v>
      </c>
      <c r="AB276" s="13"/>
      <c r="AC276" s="13"/>
      <c r="AD276" s="13"/>
      <c r="AE276" s="13">
        <f>IF(TRIM(AA276=""),0,IF(ISNA(VLOOKUP(AA276,Tracker!$AB$2:$AB$3981,1,FALSE)),0,1))</f>
        <v>1</v>
      </c>
      <c r="AF276" s="13"/>
    </row>
    <row r="277" spans="1:32" ht="13.5">
      <c r="A277" s="246">
        <v>3690</v>
      </c>
      <c r="B277" s="271" t="s">
        <v>2206</v>
      </c>
      <c r="C277" s="957" t="s">
        <v>1390</v>
      </c>
      <c r="D277" s="874" t="s">
        <v>644</v>
      </c>
      <c r="E277" s="172"/>
      <c r="F277" s="234"/>
      <c r="G277" s="236"/>
      <c r="H277" s="874" t="s">
        <v>287</v>
      </c>
      <c r="I277" s="272">
        <v>42645</v>
      </c>
      <c r="J277" s="238"/>
      <c r="K277" s="711"/>
      <c r="L277" s="1023" t="s">
        <v>633</v>
      </c>
      <c r="M277" s="13" t="str">
        <f t="shared" si="21"/>
        <v>Invoice Made</v>
      </c>
      <c r="N277" s="13"/>
      <c r="O277" s="13"/>
      <c r="P277" s="13" t="str">
        <f>IF(L277="Navig8",IF(ISNA(VLOOKUP(UPPER(B277),LiangHuishan!$A$1:$B$251,3,FALSE)),"Pool Not in Records",VLOOKUP(UPPER(B277),$A$1:$B$251,3,FALSE)),"")</f>
        <v/>
      </c>
      <c r="Q277" s="13" t="str">
        <f t="shared" si="20"/>
        <v/>
      </c>
      <c r="R277" s="13"/>
      <c r="S277" s="13"/>
      <c r="T277" s="13" t="str">
        <f t="shared" si="23"/>
        <v>Invoice Made</v>
      </c>
      <c r="U277" s="13" t="b">
        <f t="shared" si="24"/>
        <v>1</v>
      </c>
      <c r="V277" s="13"/>
      <c r="W277" s="13"/>
      <c r="X277" s="13"/>
      <c r="Y277" s="13"/>
      <c r="Z277" s="13"/>
      <c r="AA277" s="13" t="str">
        <f t="shared" si="22"/>
        <v>Shandong Zihe1601</v>
      </c>
      <c r="AB277" s="13"/>
      <c r="AC277" s="13"/>
      <c r="AD277" s="13"/>
      <c r="AE277" s="13">
        <f>IF(TRIM(AA277=""),0,IF(ISNA(VLOOKUP(AA277,Tracker!$AB$2:$AB$3981,1,FALSE)),0,1))</f>
        <v>1</v>
      </c>
      <c r="AF277" s="13"/>
    </row>
    <row r="278" spans="1:32" ht="13.5">
      <c r="A278" s="246">
        <v>2639</v>
      </c>
      <c r="B278" s="271" t="s">
        <v>115</v>
      </c>
      <c r="C278" s="957" t="s">
        <v>559</v>
      </c>
      <c r="D278" s="874" t="s">
        <v>634</v>
      </c>
      <c r="E278" s="172"/>
      <c r="F278" s="234" t="s">
        <v>2132</v>
      </c>
      <c r="G278" s="236" t="s">
        <v>20</v>
      </c>
      <c r="H278" s="874" t="s">
        <v>61</v>
      </c>
      <c r="I278" s="272">
        <v>42578</v>
      </c>
      <c r="J278" s="238"/>
      <c r="K278" s="711"/>
      <c r="L278" s="1023" t="s">
        <v>60</v>
      </c>
      <c r="M278" s="13" t="str">
        <f t="shared" si="21"/>
        <v>Invoice Made</v>
      </c>
      <c r="N278" s="13"/>
      <c r="O278" s="13"/>
      <c r="P278" s="13" t="str">
        <f>IF(L278="Navig8",IF(ISNA(VLOOKUP(UPPER(B278),LiangHuishan!$A$1:$B$251,3,FALSE)),"Pool Not in Records",VLOOKUP(UPPER(B278),$A$1:$B$251,3,FALSE)),"")</f>
        <v/>
      </c>
      <c r="Q278" s="13" t="str">
        <f t="shared" si="20"/>
        <v/>
      </c>
      <c r="R278" s="13"/>
      <c r="S278" s="13"/>
      <c r="T278" s="13" t="str">
        <f t="shared" si="23"/>
        <v>Invoice Made</v>
      </c>
      <c r="U278" s="13" t="b">
        <f t="shared" si="24"/>
        <v>1</v>
      </c>
      <c r="V278" s="13"/>
      <c r="W278" s="13"/>
      <c r="X278" s="13"/>
      <c r="Y278" s="13"/>
      <c r="Z278" s="13"/>
      <c r="AA278" s="13" t="str">
        <f t="shared" si="22"/>
        <v>Leyte Spirit018</v>
      </c>
      <c r="AB278" s="13"/>
      <c r="AC278" s="13"/>
      <c r="AD278" s="13"/>
      <c r="AE278" s="13">
        <f>IF(TRIM(AA278=""),0,IF(ISNA(VLOOKUP(AA278,Tracker!$AB$2:$AB$3981,1,FALSE)),0,1))</f>
        <v>1</v>
      </c>
      <c r="AF278" s="13"/>
    </row>
    <row r="279" spans="1:32" ht="13.5">
      <c r="A279" s="246">
        <v>2640</v>
      </c>
      <c r="B279" s="271" t="s">
        <v>794</v>
      </c>
      <c r="C279" s="957" t="s">
        <v>227</v>
      </c>
      <c r="D279" s="874" t="s">
        <v>601</v>
      </c>
      <c r="E279" s="172"/>
      <c r="F279" s="234" t="s">
        <v>512</v>
      </c>
      <c r="G279" s="236" t="s">
        <v>2133</v>
      </c>
      <c r="H279" s="874" t="s">
        <v>2134</v>
      </c>
      <c r="I279" s="272">
        <v>42582</v>
      </c>
      <c r="J279" s="238"/>
      <c r="K279" s="711"/>
      <c r="L279" s="1023" t="s">
        <v>60</v>
      </c>
      <c r="M279" s="13" t="str">
        <f t="shared" si="21"/>
        <v>Invoice Made</v>
      </c>
      <c r="N279" s="13"/>
      <c r="O279" s="13"/>
      <c r="P279" s="13" t="str">
        <f>IF(L279="Navig8",IF(ISNA(VLOOKUP(UPPER(B279),LiangHuishan!$A$1:$B$251,3,FALSE)),"Pool Not in Records",VLOOKUP(UPPER(B279),$A$1:$B$251,3,FALSE)),"")</f>
        <v/>
      </c>
      <c r="Q279" s="13" t="str">
        <f t="shared" si="20"/>
        <v/>
      </c>
      <c r="R279" s="13"/>
      <c r="S279" s="13"/>
      <c r="T279" s="13" t="str">
        <f t="shared" si="23"/>
        <v>Invoice Made</v>
      </c>
      <c r="U279" s="13" t="b">
        <f t="shared" si="24"/>
        <v>1</v>
      </c>
      <c r="V279" s="13"/>
      <c r="W279" s="13"/>
      <c r="X279" s="13"/>
      <c r="Y279" s="13"/>
      <c r="Z279" s="13"/>
      <c r="AA279" s="13" t="str">
        <f t="shared" si="22"/>
        <v>Navion Marita038</v>
      </c>
      <c r="AB279" s="13"/>
      <c r="AC279" s="13"/>
      <c r="AD279" s="13"/>
      <c r="AE279" s="13">
        <f>IF(TRIM(AA279=""),0,IF(ISNA(VLOOKUP(AA279,Tracker!$AB$2:$AB$3981,1,FALSE)),0,1))</f>
        <v>1</v>
      </c>
      <c r="AF279" s="13"/>
    </row>
    <row r="280" spans="1:32" ht="13.5">
      <c r="A280" s="246">
        <v>2641</v>
      </c>
      <c r="B280" s="271" t="s">
        <v>768</v>
      </c>
      <c r="C280" s="957" t="s">
        <v>35</v>
      </c>
      <c r="D280" s="874" t="s">
        <v>601</v>
      </c>
      <c r="E280" s="172"/>
      <c r="F280" s="234" t="s">
        <v>863</v>
      </c>
      <c r="G280" s="236" t="s">
        <v>20</v>
      </c>
      <c r="H280" s="874" t="s">
        <v>2135</v>
      </c>
      <c r="I280" s="272">
        <v>42589</v>
      </c>
      <c r="J280" s="238"/>
      <c r="K280" s="711"/>
      <c r="L280" s="1023" t="s">
        <v>60</v>
      </c>
      <c r="M280" s="13" t="str">
        <f t="shared" si="21"/>
        <v>Invoice Made</v>
      </c>
      <c r="N280" s="13"/>
      <c r="O280" s="13"/>
      <c r="P280" s="13" t="str">
        <f>IF(L280="Navig8",IF(ISNA(VLOOKUP(UPPER(B280),LiangHuishan!$A$1:$B$251,3,FALSE)),"Pool Not in Records",VLOOKUP(UPPER(B280),$A$1:$B$251,3,FALSE)),"")</f>
        <v/>
      </c>
      <c r="Q280" s="13" t="str">
        <f t="shared" si="20"/>
        <v/>
      </c>
      <c r="R280" s="13"/>
      <c r="S280" s="13"/>
      <c r="T280" s="13" t="str">
        <f t="shared" si="23"/>
        <v>Invoice Made</v>
      </c>
      <c r="U280" s="13" t="b">
        <f t="shared" si="24"/>
        <v>1</v>
      </c>
      <c r="V280" s="13"/>
      <c r="W280" s="13"/>
      <c r="X280" s="13"/>
      <c r="Y280" s="13"/>
      <c r="Z280" s="13"/>
      <c r="AA280" s="13" t="str">
        <f t="shared" si="22"/>
        <v>Peak Spirit022</v>
      </c>
      <c r="AB280" s="13"/>
      <c r="AC280" s="13"/>
      <c r="AD280" s="13"/>
      <c r="AE280" s="13">
        <f>IF(TRIM(AA280=""),0,IF(ISNA(VLOOKUP(AA280,Tracker!$AB$2:$AB$3981,1,FALSE)),0,1))</f>
        <v>1</v>
      </c>
      <c r="AF280" s="13"/>
    </row>
    <row r="281" spans="1:32" ht="13.5">
      <c r="A281" s="246">
        <v>2642</v>
      </c>
      <c r="B281" s="271" t="s">
        <v>2136</v>
      </c>
      <c r="C281" s="957" t="s">
        <v>1916</v>
      </c>
      <c r="D281" s="874" t="s">
        <v>828</v>
      </c>
      <c r="E281" s="172"/>
      <c r="F281" s="234" t="s">
        <v>653</v>
      </c>
      <c r="G281" s="236" t="s">
        <v>187</v>
      </c>
      <c r="H281" s="874" t="s">
        <v>2025</v>
      </c>
      <c r="I281" s="272">
        <v>42621</v>
      </c>
      <c r="J281" s="238"/>
      <c r="K281" s="711"/>
      <c r="L281" s="1023" t="s">
        <v>663</v>
      </c>
      <c r="M281" s="13" t="str">
        <f t="shared" si="21"/>
        <v>Invoice Made</v>
      </c>
      <c r="N281" s="13" t="s">
        <v>10564</v>
      </c>
      <c r="O281" s="13"/>
      <c r="P281" s="13" t="str">
        <f>IF(L281="Navig8",IF(ISNA(VLOOKUP(UPPER(B281),LiangHuishan!$A$1:$B$251,3,FALSE)),"Pool Not in Records",VLOOKUP(UPPER(B281),$A$1:$B$251,3,FALSE)),"")</f>
        <v/>
      </c>
      <c r="Q281" s="13" t="str">
        <f t="shared" si="20"/>
        <v/>
      </c>
      <c r="R281" s="13"/>
      <c r="S281" s="13"/>
      <c r="T281" s="13" t="str">
        <f t="shared" si="23"/>
        <v>Invoice Made</v>
      </c>
      <c r="U281" s="13" t="b">
        <f t="shared" si="24"/>
        <v>1</v>
      </c>
      <c r="V281" s="13"/>
      <c r="W281" s="13"/>
      <c r="X281" s="13"/>
      <c r="Y281" s="13"/>
      <c r="Z281" s="13"/>
      <c r="AA281" s="13" t="str">
        <f t="shared" si="22"/>
        <v>Stena Sunrise201604</v>
      </c>
      <c r="AB281" s="13"/>
      <c r="AC281" s="13"/>
      <c r="AD281" s="13"/>
      <c r="AE281" s="13">
        <f>IF(TRIM(AA281=""),0,IF(ISNA(VLOOKUP(AA281,Tracker!$AB$2:$AB$3981,1,FALSE)),0,1))</f>
        <v>1</v>
      </c>
      <c r="AF281" s="13"/>
    </row>
    <row r="282" spans="1:32" ht="13.5">
      <c r="A282" s="246">
        <v>2643</v>
      </c>
      <c r="B282" s="271" t="s">
        <v>2137</v>
      </c>
      <c r="C282" s="957" t="s">
        <v>2138</v>
      </c>
      <c r="D282" s="874" t="s">
        <v>1498</v>
      </c>
      <c r="E282" s="172"/>
      <c r="F282" s="234" t="s">
        <v>152</v>
      </c>
      <c r="G282" s="236" t="s">
        <v>561</v>
      </c>
      <c r="H282" s="874" t="s">
        <v>226</v>
      </c>
      <c r="I282" s="272">
        <v>42584</v>
      </c>
      <c r="J282" s="238"/>
      <c r="K282" s="711"/>
      <c r="L282" s="1023" t="s">
        <v>290</v>
      </c>
      <c r="M282" s="13" t="str">
        <f t="shared" si="21"/>
        <v>Invoice Made</v>
      </c>
      <c r="N282" s="13" t="s">
        <v>10564</v>
      </c>
      <c r="O282" s="13"/>
      <c r="P282" s="13" t="str">
        <f>IF(L282="Navig8",IF(ISNA(VLOOKUP(UPPER(B282),LiangHuishan!$A$1:$B$251,3,FALSE)),"Pool Not in Records",VLOOKUP(UPPER(B282),$A$1:$B$251,3,FALSE)),"")</f>
        <v/>
      </c>
      <c r="Q282" s="13" t="str">
        <f t="shared" si="20"/>
        <v/>
      </c>
      <c r="R282" s="13"/>
      <c r="S282" s="13"/>
      <c r="T282" s="13" t="str">
        <f t="shared" si="23"/>
        <v>Invoice Made</v>
      </c>
      <c r="U282" s="13" t="b">
        <f t="shared" si="24"/>
        <v>1</v>
      </c>
      <c r="V282" s="13"/>
      <c r="W282" s="13"/>
      <c r="X282" s="13"/>
      <c r="Y282" s="13"/>
      <c r="Z282" s="13"/>
      <c r="AA282" s="13" t="str">
        <f t="shared" si="22"/>
        <v>British Emissary16009</v>
      </c>
      <c r="AB282" s="13"/>
      <c r="AC282" s="13"/>
      <c r="AD282" s="13"/>
      <c r="AE282" s="13">
        <f>IF(TRIM(AA282=""),0,IF(ISNA(VLOOKUP(AA282,Tracker!$AB$2:$AB$3981,1,FALSE)),0,1))</f>
        <v>1</v>
      </c>
      <c r="AF282" s="13"/>
    </row>
    <row r="283" spans="1:32" ht="13.5">
      <c r="A283" s="246">
        <v>2644</v>
      </c>
      <c r="B283" s="271" t="s">
        <v>52</v>
      </c>
      <c r="C283" s="957" t="s">
        <v>2139</v>
      </c>
      <c r="D283" s="874" t="s">
        <v>44</v>
      </c>
      <c r="E283" s="172"/>
      <c r="F283" s="234" t="s">
        <v>209</v>
      </c>
      <c r="G283" s="236" t="s">
        <v>2112</v>
      </c>
      <c r="H283" s="874" t="s">
        <v>2046</v>
      </c>
      <c r="I283" s="272">
        <v>42584</v>
      </c>
      <c r="J283" s="238"/>
      <c r="K283" s="711" t="s">
        <v>665</v>
      </c>
      <c r="L283" s="1023" t="s">
        <v>43</v>
      </c>
      <c r="M283" s="13" t="str">
        <f t="shared" si="21"/>
        <v>Invoice Made</v>
      </c>
      <c r="N283" s="13" t="s">
        <v>871</v>
      </c>
      <c r="O283" s="13"/>
      <c r="P283" s="13" t="str">
        <f>IF(L283="Navig8",IF(ISNA(VLOOKUP(UPPER(B283),LiangHuishan!$A$1:$B$251,3,FALSE)),"Pool Not in Records",VLOOKUP(UPPER(B283),$A$1:$B$251,3,FALSE)),"")</f>
        <v/>
      </c>
      <c r="Q283" s="13" t="str">
        <f t="shared" si="20"/>
        <v/>
      </c>
      <c r="R283" s="13"/>
      <c r="S283" s="13"/>
      <c r="T283" s="13" t="str">
        <f t="shared" si="23"/>
        <v>Invoice Made</v>
      </c>
      <c r="U283" s="13" t="b">
        <f t="shared" si="24"/>
        <v>1</v>
      </c>
      <c r="V283" s="13"/>
      <c r="W283" s="13"/>
      <c r="X283" s="13"/>
      <c r="Y283" s="13"/>
      <c r="Z283" s="13"/>
      <c r="AA283" s="13" t="str">
        <f t="shared" si="22"/>
        <v>CPO EnglandENGL_012</v>
      </c>
      <c r="AB283" s="13"/>
      <c r="AC283" s="13"/>
      <c r="AD283" s="13"/>
      <c r="AE283" s="13">
        <f>IF(TRIM(AA283=""),0,IF(ISNA(VLOOKUP(AA283,Tracker!$AB$2:$AB$3981,1,FALSE)),0,1))</f>
        <v>1</v>
      </c>
      <c r="AF283" s="13"/>
    </row>
    <row r="284" spans="1:32" ht="13.5">
      <c r="A284" s="246">
        <v>2645</v>
      </c>
      <c r="B284" s="271" t="s">
        <v>1273</v>
      </c>
      <c r="C284" s="957" t="s">
        <v>192</v>
      </c>
      <c r="D284" s="874" t="s">
        <v>2024</v>
      </c>
      <c r="E284" s="172"/>
      <c r="F284" s="234" t="s">
        <v>2140</v>
      </c>
      <c r="G284" s="236" t="s">
        <v>844</v>
      </c>
      <c r="H284" s="874" t="s">
        <v>264</v>
      </c>
      <c r="I284" s="272">
        <v>42583</v>
      </c>
      <c r="J284" s="238"/>
      <c r="K284" s="711"/>
      <c r="L284" s="1023" t="s">
        <v>60</v>
      </c>
      <c r="M284" s="13" t="str">
        <f t="shared" si="21"/>
        <v>Invoice Made</v>
      </c>
      <c r="N284" s="13"/>
      <c r="O284" s="13"/>
      <c r="P284" s="13" t="str">
        <f>IF(L284="Navig8",IF(ISNA(VLOOKUP(UPPER(B284),LiangHuishan!$A$1:$B$251,3,FALSE)),"Pool Not in Records",VLOOKUP(UPPER(B284),$A$1:$B$251,3,FALSE)),"")</f>
        <v/>
      </c>
      <c r="Q284" s="13" t="str">
        <f t="shared" si="20"/>
        <v/>
      </c>
      <c r="R284" s="13"/>
      <c r="S284" s="13"/>
      <c r="T284" s="13" t="str">
        <f t="shared" si="23"/>
        <v>Invoice Made</v>
      </c>
      <c r="U284" s="13" t="b">
        <f t="shared" si="24"/>
        <v>1</v>
      </c>
      <c r="V284" s="13"/>
      <c r="W284" s="13"/>
      <c r="X284" s="13"/>
      <c r="Y284" s="13"/>
      <c r="Z284" s="13"/>
      <c r="AA284" s="13" t="str">
        <f t="shared" si="22"/>
        <v>Shanghai Dawn27</v>
      </c>
      <c r="AB284" s="13"/>
      <c r="AC284" s="13"/>
      <c r="AD284" s="13"/>
      <c r="AE284" s="13">
        <f>IF(TRIM(AA284=""),0,IF(ISNA(VLOOKUP(AA284,Tracker!$AB$2:$AB$3981,1,FALSE)),0,1))</f>
        <v>1</v>
      </c>
      <c r="AF284" s="13"/>
    </row>
    <row r="285" spans="1:32" ht="13.5">
      <c r="A285" s="246">
        <v>2646</v>
      </c>
      <c r="B285" s="271" t="s">
        <v>2141</v>
      </c>
      <c r="C285" s="957" t="s">
        <v>85</v>
      </c>
      <c r="D285" s="874" t="s">
        <v>1338</v>
      </c>
      <c r="E285" s="172"/>
      <c r="F285" s="234" t="s">
        <v>152</v>
      </c>
      <c r="G285" s="236" t="s">
        <v>2142</v>
      </c>
      <c r="H285" s="874" t="s">
        <v>334</v>
      </c>
      <c r="I285" s="272">
        <v>42603</v>
      </c>
      <c r="J285" s="238"/>
      <c r="K285" s="711"/>
      <c r="L285" s="1023" t="s">
        <v>60</v>
      </c>
      <c r="M285" s="13" t="str">
        <f t="shared" si="21"/>
        <v>Invoice Made</v>
      </c>
      <c r="N285" s="13"/>
      <c r="O285" s="13"/>
      <c r="P285" s="13" t="str">
        <f>IF(L285="Navig8",IF(ISNA(VLOOKUP(UPPER(B285),LiangHuishan!$A$1:$B$251,3,FALSE)),"Pool Not in Records",VLOOKUP(UPPER(B285),$A$1:$B$251,3,FALSE)),"")</f>
        <v/>
      </c>
      <c r="Q285" s="13" t="str">
        <f t="shared" si="20"/>
        <v/>
      </c>
      <c r="R285" s="13"/>
      <c r="S285" s="13"/>
      <c r="T285" s="13" t="str">
        <f t="shared" si="23"/>
        <v>Invoice Made</v>
      </c>
      <c r="U285" s="13" t="b">
        <f t="shared" si="24"/>
        <v>1</v>
      </c>
      <c r="V285" s="13"/>
      <c r="W285" s="13"/>
      <c r="X285" s="13"/>
      <c r="Y285" s="13"/>
      <c r="Z285" s="13"/>
      <c r="AA285" s="13" t="str">
        <f t="shared" si="22"/>
        <v>Aspen Spirit007</v>
      </c>
      <c r="AB285" s="13"/>
      <c r="AC285" s="13"/>
      <c r="AD285" s="13"/>
      <c r="AE285" s="13">
        <f>IF(TRIM(AA285=""),0,IF(ISNA(VLOOKUP(AA285,Tracker!$AB$2:$AB$3981,1,FALSE)),0,1))</f>
        <v>1</v>
      </c>
      <c r="AF285" s="13"/>
    </row>
    <row r="286" spans="1:32" ht="13.5">
      <c r="A286" s="246">
        <v>3659</v>
      </c>
      <c r="B286" s="271" t="s">
        <v>799</v>
      </c>
      <c r="C286" s="957" t="s">
        <v>120</v>
      </c>
      <c r="D286" s="874" t="s">
        <v>864</v>
      </c>
      <c r="E286" s="172"/>
      <c r="F286" s="234"/>
      <c r="G286" s="236"/>
      <c r="H286" s="874" t="s">
        <v>62</v>
      </c>
      <c r="I286" s="272">
        <v>42607</v>
      </c>
      <c r="J286" s="238"/>
      <c r="K286" s="711"/>
      <c r="L286" s="1023" t="s">
        <v>590</v>
      </c>
      <c r="M286" s="13" t="str">
        <f t="shared" si="21"/>
        <v>Invoice Made</v>
      </c>
      <c r="N286" s="13" t="s">
        <v>871</v>
      </c>
      <c r="O286" s="13"/>
      <c r="P286" s="13" t="str">
        <f>IF(L286="Navig8",IF(ISNA(VLOOKUP(UPPER(B286),LiangHuishan!$A$1:$B$251,3,FALSE)),"Pool Not in Records",VLOOKUP(UPPER(B286),$A$1:$B$251,3,FALSE)),"")</f>
        <v/>
      </c>
      <c r="Q286" s="13">
        <f t="shared" si="20"/>
        <v>0</v>
      </c>
      <c r="R286" s="13"/>
      <c r="S286" s="13"/>
      <c r="T286" s="13" t="str">
        <f t="shared" si="23"/>
        <v>Invoice Made</v>
      </c>
      <c r="U286" s="13" t="b">
        <f t="shared" si="24"/>
        <v>1</v>
      </c>
      <c r="V286" s="13"/>
      <c r="W286" s="13"/>
      <c r="X286" s="13"/>
      <c r="Y286" s="13"/>
      <c r="Z286" s="13"/>
      <c r="AA286" s="13" t="str">
        <f t="shared" si="22"/>
        <v>Overseas Jademar198</v>
      </c>
      <c r="AB286" s="13"/>
      <c r="AC286" s="13"/>
      <c r="AD286" s="13"/>
      <c r="AE286" s="13">
        <f>IF(TRIM(AA286=""),0,IF(ISNA(VLOOKUP(AA286,Tracker!$AB$2:$AB$3981,1,FALSE)),0,1))</f>
        <v>1</v>
      </c>
      <c r="AF286" s="13"/>
    </row>
    <row r="287" spans="1:32" ht="13.5">
      <c r="A287" s="246">
        <v>3660</v>
      </c>
      <c r="B287" s="271" t="s">
        <v>783</v>
      </c>
      <c r="C287" s="957" t="s">
        <v>2143</v>
      </c>
      <c r="D287" s="874" t="s">
        <v>1415</v>
      </c>
      <c r="E287" s="172" t="s">
        <v>2144</v>
      </c>
      <c r="F287" s="234"/>
      <c r="G287" s="236" t="s">
        <v>1915</v>
      </c>
      <c r="H287" s="874" t="s">
        <v>312</v>
      </c>
      <c r="I287" s="272">
        <v>42592</v>
      </c>
      <c r="J287" s="238">
        <v>42585</v>
      </c>
      <c r="K287" s="711"/>
      <c r="L287" s="1023" t="s">
        <v>663</v>
      </c>
      <c r="M287" s="13" t="str">
        <f t="shared" si="21"/>
        <v>Invoice Made</v>
      </c>
      <c r="N287" s="13" t="s">
        <v>10564</v>
      </c>
      <c r="O287" s="13"/>
      <c r="P287" s="13" t="str">
        <f>IF(L287="Navig8",IF(ISNA(VLOOKUP(UPPER(B287),LiangHuishan!$A$1:$B$251,3,FALSE)),"Pool Not in Records",VLOOKUP(UPPER(B287),$A$1:$B$251,3,FALSE)),"")</f>
        <v/>
      </c>
      <c r="Q287" s="13" t="str">
        <f t="shared" si="20"/>
        <v/>
      </c>
      <c r="R287" s="13"/>
      <c r="S287" s="13"/>
      <c r="T287" s="13" t="str">
        <f t="shared" si="23"/>
        <v>Invoice Made</v>
      </c>
      <c r="U287" s="13" t="b">
        <f t="shared" si="24"/>
        <v>1</v>
      </c>
      <c r="V287" s="13"/>
      <c r="W287" s="13"/>
      <c r="X287" s="13"/>
      <c r="Y287" s="13"/>
      <c r="Z287" s="13"/>
      <c r="AA287" s="13" t="str">
        <f t="shared" si="22"/>
        <v>Sonangol Kassanje201606</v>
      </c>
      <c r="AB287" s="13"/>
      <c r="AC287" s="13"/>
      <c r="AD287" s="13"/>
      <c r="AE287" s="13">
        <f>IF(TRIM(AA287=""),0,IF(ISNA(VLOOKUP(AA287,Tracker!$AB$2:$AB$3981,1,FALSE)),0,1))</f>
        <v>1</v>
      </c>
      <c r="AF287" s="13"/>
    </row>
    <row r="288" spans="1:32" ht="13.5">
      <c r="A288" s="246">
        <v>3661</v>
      </c>
      <c r="B288" s="271" t="s">
        <v>1509</v>
      </c>
      <c r="C288" s="957" t="s">
        <v>2157</v>
      </c>
      <c r="D288" s="874" t="s">
        <v>54</v>
      </c>
      <c r="E288" s="172" t="s">
        <v>152</v>
      </c>
      <c r="F288" s="234"/>
      <c r="G288" s="236" t="s">
        <v>420</v>
      </c>
      <c r="H288" s="874" t="s">
        <v>2046</v>
      </c>
      <c r="I288" s="272">
        <v>42573</v>
      </c>
      <c r="J288" s="238">
        <v>42573</v>
      </c>
      <c r="K288" s="711" t="s">
        <v>665</v>
      </c>
      <c r="L288" s="1023" t="s">
        <v>43</v>
      </c>
      <c r="M288" s="13" t="str">
        <f t="shared" si="21"/>
        <v>Invoice Made</v>
      </c>
      <c r="N288" s="13" t="s">
        <v>871</v>
      </c>
      <c r="O288" s="13"/>
      <c r="P288" s="13" t="str">
        <f>IF(L288="Navig8",IF(ISNA(VLOOKUP(UPPER(B288),LiangHuishan!$A$1:$B$251,3,FALSE)),"Pool Not in Records",VLOOKUP(UPPER(B288),$A$1:$B$251,3,FALSE)),"")</f>
        <v/>
      </c>
      <c r="Q288" s="13" t="str">
        <f t="shared" si="20"/>
        <v/>
      </c>
      <c r="R288" s="13"/>
      <c r="S288" s="13"/>
      <c r="T288" s="13" t="str">
        <f t="shared" si="23"/>
        <v>Invoice Made</v>
      </c>
      <c r="U288" s="13" t="b">
        <f t="shared" si="24"/>
        <v>1</v>
      </c>
      <c r="V288" s="13"/>
      <c r="W288" s="13"/>
      <c r="X288" s="13"/>
      <c r="Y288" s="13"/>
      <c r="Z288" s="13"/>
      <c r="AA288" s="13" t="str">
        <f t="shared" si="22"/>
        <v>Alia01STS</v>
      </c>
      <c r="AB288" s="13"/>
      <c r="AC288" s="13"/>
      <c r="AD288" s="13"/>
      <c r="AE288" s="13">
        <f>IF(TRIM(AA288=""),0,IF(ISNA(VLOOKUP(AA288,Tracker!$AB$2:$AB$3981,1,FALSE)),0,1))</f>
        <v>1</v>
      </c>
      <c r="AF288" s="13"/>
    </row>
    <row r="289" spans="1:32" ht="13.5">
      <c r="A289" s="246">
        <v>3662</v>
      </c>
      <c r="B289" s="271" t="s">
        <v>584</v>
      </c>
      <c r="C289" s="957" t="s">
        <v>2145</v>
      </c>
      <c r="D289" s="874" t="s">
        <v>620</v>
      </c>
      <c r="E289" s="172" t="s">
        <v>178</v>
      </c>
      <c r="F289" s="234"/>
      <c r="G289" s="236" t="s">
        <v>526</v>
      </c>
      <c r="H289" s="874" t="s">
        <v>585</v>
      </c>
      <c r="I289" s="272">
        <v>42568</v>
      </c>
      <c r="J289" s="238">
        <v>42568</v>
      </c>
      <c r="K289" s="711" t="s">
        <v>665</v>
      </c>
      <c r="L289" s="1023" t="s">
        <v>43</v>
      </c>
      <c r="M289" s="13" t="str">
        <f t="shared" si="21"/>
        <v>Invoice Made</v>
      </c>
      <c r="N289" s="13" t="s">
        <v>871</v>
      </c>
      <c r="O289" s="13"/>
      <c r="P289" s="13" t="str">
        <f>IF(L289="Navig8",IF(ISNA(VLOOKUP(UPPER(B289),LiangHuishan!$A$1:$B$251,3,FALSE)),"Pool Not in Records",VLOOKUP(UPPER(B289),$A$1:$B$251,3,FALSE)),"")</f>
        <v/>
      </c>
      <c r="Q289" s="13" t="str">
        <f t="shared" si="20"/>
        <v/>
      </c>
      <c r="R289" s="13"/>
      <c r="S289" s="13"/>
      <c r="T289" s="13" t="str">
        <f t="shared" si="23"/>
        <v>Invoice Made</v>
      </c>
      <c r="U289" s="13" t="b">
        <f t="shared" si="24"/>
        <v>1</v>
      </c>
      <c r="V289" s="13"/>
      <c r="W289" s="13"/>
      <c r="X289" s="13"/>
      <c r="Y289" s="13"/>
      <c r="Z289" s="13"/>
      <c r="AA289" s="13" t="str">
        <f t="shared" si="22"/>
        <v>Green Point16093</v>
      </c>
      <c r="AB289" s="13"/>
      <c r="AC289" s="13"/>
      <c r="AD289" s="13"/>
      <c r="AE289" s="13">
        <f>IF(TRIM(AA289=""),0,IF(ISNA(VLOOKUP(AA289,Tracker!$AB$2:$AB$3981,1,FALSE)),0,1))</f>
        <v>1</v>
      </c>
      <c r="AF289" s="13"/>
    </row>
    <row r="290" spans="1:32" ht="13.5">
      <c r="A290" s="246">
        <v>3698</v>
      </c>
      <c r="B290" s="271" t="s">
        <v>1481</v>
      </c>
      <c r="C290" s="957" t="s">
        <v>2061</v>
      </c>
      <c r="D290" s="874" t="s">
        <v>736</v>
      </c>
      <c r="E290" s="172" t="s">
        <v>1315</v>
      </c>
      <c r="F290" s="234" t="s">
        <v>2213</v>
      </c>
      <c r="G290" s="236">
        <v>42607</v>
      </c>
      <c r="H290" s="874" t="s">
        <v>535</v>
      </c>
      <c r="I290" s="272">
        <v>42674</v>
      </c>
      <c r="J290" s="238"/>
      <c r="K290" s="711"/>
      <c r="L290" s="1023" t="s">
        <v>633</v>
      </c>
      <c r="M290" s="13" t="str">
        <f t="shared" si="21"/>
        <v>Invoice Made</v>
      </c>
      <c r="N290" s="13"/>
      <c r="O290" s="13"/>
      <c r="P290" s="13" t="str">
        <f>IF(L290="Navig8",IF(ISNA(VLOOKUP(UPPER(B290),LiangHuishan!$A$1:$B$251,3,FALSE)),"Pool Not in Records",VLOOKUP(UPPER(B290),$A$1:$B$251,3,FALSE)),"")</f>
        <v/>
      </c>
      <c r="Q290" s="13" t="str">
        <f t="shared" si="20"/>
        <v/>
      </c>
      <c r="R290" s="13"/>
      <c r="S290" s="13"/>
      <c r="T290" s="13" t="str">
        <f t="shared" si="23"/>
        <v>Invoice Made</v>
      </c>
      <c r="U290" s="13" t="b">
        <f t="shared" si="24"/>
        <v>1</v>
      </c>
      <c r="V290" s="13"/>
      <c r="W290" s="13"/>
      <c r="X290" s="13"/>
      <c r="Y290" s="13"/>
      <c r="Z290" s="13"/>
      <c r="AA290" s="13" t="str">
        <f t="shared" si="22"/>
        <v>Stena Imperative1604</v>
      </c>
      <c r="AB290" s="13"/>
      <c r="AC290" s="13"/>
      <c r="AD290" s="13"/>
      <c r="AE290" s="13">
        <f>IF(TRIM(AA290=""),0,IF(ISNA(VLOOKUP(AA290,Tracker!$AB$2:$AB$3981,1,FALSE)),0,1))</f>
        <v>1</v>
      </c>
      <c r="AF290" s="13"/>
    </row>
    <row r="291" spans="1:32" ht="13.5">
      <c r="A291" s="246">
        <v>3664</v>
      </c>
      <c r="B291" s="271" t="s">
        <v>383</v>
      </c>
      <c r="C291" s="957" t="s">
        <v>632</v>
      </c>
      <c r="D291" s="874" t="s">
        <v>1340</v>
      </c>
      <c r="E291" s="172" t="s">
        <v>377</v>
      </c>
      <c r="F291" s="234"/>
      <c r="G291" s="236" t="s">
        <v>449</v>
      </c>
      <c r="H291" s="874" t="s">
        <v>570</v>
      </c>
      <c r="I291" s="272">
        <v>42639</v>
      </c>
      <c r="J291" s="238">
        <v>42598</v>
      </c>
      <c r="K291" s="711"/>
      <c r="L291" s="1023" t="s">
        <v>60</v>
      </c>
      <c r="M291" s="13" t="str">
        <f t="shared" si="21"/>
        <v>Invoice Made</v>
      </c>
      <c r="N291" s="13"/>
      <c r="O291" s="13"/>
      <c r="P291" s="13" t="str">
        <f>IF(L291="Navig8",IF(ISNA(VLOOKUP(UPPER(B291),LiangHuishan!$A$1:$B$251,3,FALSE)),"Pool Not in Records",VLOOKUP(UPPER(B291),$A$1:$B$251,3,FALSE)),"")</f>
        <v/>
      </c>
      <c r="Q291" s="13" t="str">
        <f t="shared" si="20"/>
        <v/>
      </c>
      <c r="R291" s="13"/>
      <c r="S291" s="13"/>
      <c r="T291" s="13" t="str">
        <f t="shared" si="23"/>
        <v>Invoice Made</v>
      </c>
      <c r="U291" s="13" t="b">
        <f t="shared" si="24"/>
        <v>1</v>
      </c>
      <c r="V291" s="13"/>
      <c r="W291" s="13"/>
      <c r="X291" s="13"/>
      <c r="Y291" s="13"/>
      <c r="Z291" s="13"/>
      <c r="AA291" s="13" t="str">
        <f t="shared" si="22"/>
        <v>Axel Spirit131</v>
      </c>
      <c r="AB291" s="13"/>
      <c r="AC291" s="13"/>
      <c r="AD291" s="13"/>
      <c r="AE291" s="13">
        <f>IF(TRIM(AA291=""),0,IF(ISNA(VLOOKUP(AA291,Tracker!$AB$2:$AB$3981,1,FALSE)),0,1))</f>
        <v>1</v>
      </c>
      <c r="AF291" s="13"/>
    </row>
    <row r="292" spans="1:32" ht="13.5">
      <c r="A292" s="246">
        <v>3665</v>
      </c>
      <c r="B292" s="271" t="s">
        <v>509</v>
      </c>
      <c r="C292" s="957" t="s">
        <v>2146</v>
      </c>
      <c r="D292" s="874" t="s">
        <v>176</v>
      </c>
      <c r="E292" s="172" t="s">
        <v>755</v>
      </c>
      <c r="F292" s="234"/>
      <c r="G292" s="236" t="s">
        <v>744</v>
      </c>
      <c r="H292" s="874" t="s">
        <v>523</v>
      </c>
      <c r="I292" s="272">
        <v>42601</v>
      </c>
      <c r="J292" s="238">
        <v>42601</v>
      </c>
      <c r="K292" s="711"/>
      <c r="L292" s="1023" t="s">
        <v>1831</v>
      </c>
      <c r="M292" s="13" t="str">
        <f t="shared" si="21"/>
        <v>Invoice Made</v>
      </c>
      <c r="N292" s="13"/>
      <c r="O292" s="13"/>
      <c r="P292" s="13" t="str">
        <f>IF(L292="Navig8",IF(ISNA(VLOOKUP(UPPER(B292),LiangHuishan!$A$1:$B$251,3,FALSE)),"Pool Not in Records",VLOOKUP(UPPER(B292),$A$1:$B$251,3,FALSE)),"")</f>
        <v/>
      </c>
      <c r="Q292" s="13" t="str">
        <f t="shared" si="20"/>
        <v/>
      </c>
      <c r="R292" s="13"/>
      <c r="S292" s="13"/>
      <c r="T292" s="13" t="str">
        <f t="shared" si="23"/>
        <v>Invoice Made</v>
      </c>
      <c r="U292" s="13" t="b">
        <f t="shared" si="24"/>
        <v>1</v>
      </c>
      <c r="V292" s="13"/>
      <c r="W292" s="13"/>
      <c r="X292" s="13"/>
      <c r="Y292" s="13"/>
      <c r="Z292" s="13"/>
      <c r="AA292" s="13" t="str">
        <f t="shared" si="22"/>
        <v>San SabaSAN201604</v>
      </c>
      <c r="AB292" s="13"/>
      <c r="AC292" s="13"/>
      <c r="AD292" s="13"/>
      <c r="AE292" s="13">
        <f>IF(TRIM(AA292=""),0,IF(ISNA(VLOOKUP(AA292,Tracker!$AB$2:$AB$3981,1,FALSE)),0,1))</f>
        <v>1</v>
      </c>
      <c r="AF292" s="13"/>
    </row>
    <row r="293" spans="1:32" ht="13.5">
      <c r="A293" s="246">
        <v>3666</v>
      </c>
      <c r="B293" s="271" t="s">
        <v>1914</v>
      </c>
      <c r="C293" s="957" t="s">
        <v>148</v>
      </c>
      <c r="D293" s="874" t="s">
        <v>1405</v>
      </c>
      <c r="E293" s="172"/>
      <c r="F293" s="234"/>
      <c r="G293" s="236"/>
      <c r="H293" s="874" t="s">
        <v>1319</v>
      </c>
      <c r="I293" s="272">
        <v>42602</v>
      </c>
      <c r="J293" s="238"/>
      <c r="K293" s="711"/>
      <c r="L293" s="1023" t="s">
        <v>590</v>
      </c>
      <c r="M293" s="13" t="str">
        <f t="shared" si="21"/>
        <v>Invoice Made</v>
      </c>
      <c r="N293" s="13"/>
      <c r="O293" s="13"/>
      <c r="P293" s="13" t="str">
        <f>IF(L293="Navig8",IF(ISNA(VLOOKUP(UPPER(B293),LiangHuishan!$A$1:$B$251,3,FALSE)),"Pool Not in Records",VLOOKUP(UPPER(B293),$A$1:$B$251,3,FALSE)),"")</f>
        <v/>
      </c>
      <c r="Q293" s="13">
        <f t="shared" si="20"/>
        <v>0</v>
      </c>
      <c r="R293" s="13"/>
      <c r="S293" s="13"/>
      <c r="T293" s="13" t="str">
        <f t="shared" si="23"/>
        <v>Invoice Made</v>
      </c>
      <c r="U293" s="13" t="b">
        <f t="shared" si="24"/>
        <v>1</v>
      </c>
      <c r="V293" s="13"/>
      <c r="W293" s="13"/>
      <c r="X293" s="13"/>
      <c r="Y293" s="13"/>
      <c r="Z293" s="13"/>
      <c r="AA293" s="13" t="str">
        <f t="shared" si="22"/>
        <v>Bunga Lotus42</v>
      </c>
      <c r="AB293" s="13"/>
      <c r="AC293" s="13"/>
      <c r="AD293" s="13"/>
      <c r="AE293" s="13">
        <f>IF(TRIM(AA293=""),0,IF(ISNA(VLOOKUP(AA293,Tracker!$AB$2:$AB$3981,1,FALSE)),0,1))</f>
        <v>1</v>
      </c>
      <c r="AF293" s="13"/>
    </row>
    <row r="294" spans="1:32" ht="13.5">
      <c r="A294" s="246">
        <v>3667</v>
      </c>
      <c r="B294" s="271" t="s">
        <v>628</v>
      </c>
      <c r="C294" s="957" t="s">
        <v>1916</v>
      </c>
      <c r="D294" s="874" t="s">
        <v>579</v>
      </c>
      <c r="E294" s="172" t="s">
        <v>1295</v>
      </c>
      <c r="F294" s="234" t="s">
        <v>416</v>
      </c>
      <c r="G294" s="236">
        <v>42579</v>
      </c>
      <c r="H294" s="874" t="s">
        <v>150</v>
      </c>
      <c r="I294" s="272">
        <v>42601</v>
      </c>
      <c r="J294" s="238"/>
      <c r="K294" s="711"/>
      <c r="L294" s="1023" t="s">
        <v>663</v>
      </c>
      <c r="M294" s="13" t="str">
        <f t="shared" si="21"/>
        <v>Invoice Made</v>
      </c>
      <c r="N294" s="13"/>
      <c r="O294" s="13"/>
      <c r="P294" s="13" t="str">
        <f>IF(L294="Navig8",IF(ISNA(VLOOKUP(UPPER(B294),LiangHuishan!$A$1:$B$251,3,FALSE)),"Pool Not in Records",VLOOKUP(UPPER(B294),$A$1:$B$251,3,FALSE)),"")</f>
        <v/>
      </c>
      <c r="Q294" s="13" t="str">
        <f t="shared" si="20"/>
        <v/>
      </c>
      <c r="R294" s="13"/>
      <c r="S294" s="13"/>
      <c r="T294" s="13" t="str">
        <f t="shared" si="23"/>
        <v>Invoice Made</v>
      </c>
      <c r="U294" s="13" t="b">
        <f t="shared" si="24"/>
        <v>1</v>
      </c>
      <c r="V294" s="13"/>
      <c r="W294" s="13"/>
      <c r="X294" s="13"/>
      <c r="Y294" s="13"/>
      <c r="Z294" s="13"/>
      <c r="AA294" s="13" t="str">
        <f t="shared" si="22"/>
        <v>Stena President201604</v>
      </c>
      <c r="AB294" s="13"/>
      <c r="AC294" s="13"/>
      <c r="AD294" s="13"/>
      <c r="AE294" s="13">
        <f>IF(TRIM(AA294=""),0,IF(ISNA(VLOOKUP(AA294,Tracker!$AB$2:$AB$3981,1,FALSE)),0,1))</f>
        <v>1</v>
      </c>
      <c r="AF294" s="13"/>
    </row>
    <row r="295" spans="1:32" ht="13.5">
      <c r="A295" s="246">
        <v>3668</v>
      </c>
      <c r="B295" s="271" t="s">
        <v>1613</v>
      </c>
      <c r="C295" s="957" t="s">
        <v>344</v>
      </c>
      <c r="D295" s="874" t="s">
        <v>392</v>
      </c>
      <c r="E295" s="172" t="s">
        <v>159</v>
      </c>
      <c r="F295" s="234" t="s">
        <v>778</v>
      </c>
      <c r="G295" s="236">
        <v>42584</v>
      </c>
      <c r="H295" s="874" t="s">
        <v>20</v>
      </c>
      <c r="I295" s="272">
        <v>42625</v>
      </c>
      <c r="J295" s="238"/>
      <c r="K295" s="711" t="s">
        <v>411</v>
      </c>
      <c r="L295" s="1023" t="s">
        <v>28</v>
      </c>
      <c r="M295" s="13" t="str">
        <f t="shared" si="21"/>
        <v>Invoice Made</v>
      </c>
      <c r="N295" s="13"/>
      <c r="O295" s="13"/>
      <c r="P295" s="13" t="e">
        <f>IF(L295="Navig8",IF(ISNA(VLOOKUP(UPPER(B295),LiangHuishan!$A$1:$B$251,3,FALSE)),"Pool Not in Records",VLOOKUP(UPPER(B295),$A$1:$B$251,3,FALSE)),"")</f>
        <v>#N/A</v>
      </c>
      <c r="Q295" s="13" t="str">
        <f t="shared" si="20"/>
        <v/>
      </c>
      <c r="R295" s="13"/>
      <c r="S295" s="13"/>
      <c r="T295" s="13" t="str">
        <f t="shared" si="23"/>
        <v>Invoice Made</v>
      </c>
      <c r="U295" s="13" t="b">
        <f t="shared" si="24"/>
        <v>1</v>
      </c>
      <c r="V295" s="13"/>
      <c r="W295" s="13"/>
      <c r="X295" s="13"/>
      <c r="Y295" s="13"/>
      <c r="Z295" s="13"/>
      <c r="AA295" s="13" t="str">
        <f t="shared" si="22"/>
        <v>Navig8 Sanctity05</v>
      </c>
      <c r="AB295" s="13"/>
      <c r="AC295" s="13"/>
      <c r="AD295" s="13"/>
      <c r="AE295" s="13">
        <f>IF(TRIM(AA295=""),0,IF(ISNA(VLOOKUP(AA295,Tracker!$AB$2:$AB$3981,1,FALSE)),0,1))</f>
        <v>1</v>
      </c>
      <c r="AF295" s="13"/>
    </row>
    <row r="296" spans="1:32" ht="13.5">
      <c r="A296" s="246">
        <v>3669</v>
      </c>
      <c r="B296" s="271" t="s">
        <v>693</v>
      </c>
      <c r="C296" s="957" t="s">
        <v>2143</v>
      </c>
      <c r="D296" s="874" t="s">
        <v>666</v>
      </c>
      <c r="E296" s="172" t="s">
        <v>2188</v>
      </c>
      <c r="F296" s="234" t="s">
        <v>187</v>
      </c>
      <c r="G296" s="236"/>
      <c r="H296" s="874" t="s">
        <v>614</v>
      </c>
      <c r="I296" s="272">
        <v>42632</v>
      </c>
      <c r="J296" s="238"/>
      <c r="K296" s="711"/>
      <c r="L296" s="1023" t="s">
        <v>663</v>
      </c>
      <c r="M296" s="13" t="str">
        <f t="shared" si="21"/>
        <v>Invoice Made</v>
      </c>
      <c r="N296" s="13"/>
      <c r="O296" s="13"/>
      <c r="P296" s="13" t="str">
        <f>IF(L296="Navig8",IF(ISNA(VLOOKUP(UPPER(B296),LiangHuishan!$A$1:$B$251,3,FALSE)),"Pool Not in Records",VLOOKUP(UPPER(B296),$A$1:$B$251,3,FALSE)),"")</f>
        <v/>
      </c>
      <c r="Q296" s="13" t="str">
        <f t="shared" si="20"/>
        <v/>
      </c>
      <c r="R296" s="13"/>
      <c r="S296" s="13"/>
      <c r="T296" s="13" t="str">
        <f t="shared" si="23"/>
        <v>Invoice Made</v>
      </c>
      <c r="U296" s="13" t="b">
        <f t="shared" si="24"/>
        <v>1</v>
      </c>
      <c r="V296" s="13"/>
      <c r="W296" s="13"/>
      <c r="X296" s="13"/>
      <c r="Y296" s="13"/>
      <c r="Z296" s="13"/>
      <c r="AA296" s="13" t="str">
        <f t="shared" si="22"/>
        <v>Montestena201606</v>
      </c>
      <c r="AB296" s="13"/>
      <c r="AC296" s="13"/>
      <c r="AD296" s="13"/>
      <c r="AE296" s="13">
        <f>IF(TRIM(AA296=""),0,IF(ISNA(VLOOKUP(AA296,Tracker!$AB$2:$AB$3981,1,FALSE)),0,1))</f>
        <v>1</v>
      </c>
      <c r="AF296" s="13"/>
    </row>
    <row r="297" spans="1:32" ht="13.5">
      <c r="A297" s="246">
        <v>3670</v>
      </c>
      <c r="B297" s="271" t="s">
        <v>531</v>
      </c>
      <c r="C297" s="957" t="s">
        <v>2189</v>
      </c>
      <c r="D297" s="874" t="s">
        <v>830</v>
      </c>
      <c r="E297" s="172" t="s">
        <v>175</v>
      </c>
      <c r="F297" s="234" t="s">
        <v>20</v>
      </c>
      <c r="G297" s="236">
        <v>42590</v>
      </c>
      <c r="H297" s="874" t="s">
        <v>88</v>
      </c>
      <c r="I297" s="272">
        <v>42597</v>
      </c>
      <c r="J297" s="238"/>
      <c r="K297" s="711"/>
      <c r="L297" s="1023" t="s">
        <v>60</v>
      </c>
      <c r="M297" s="13" t="str">
        <f t="shared" si="21"/>
        <v>Invoice Made</v>
      </c>
      <c r="N297" s="13"/>
      <c r="O297" s="13"/>
      <c r="P297" s="13" t="str">
        <f>IF(L297="Navig8",IF(ISNA(VLOOKUP(UPPER(B297),LiangHuishan!$A$1:$B$251,3,FALSE)),"Pool Not in Records",VLOOKUP(UPPER(B297),$A$1:$B$251,3,FALSE)),"")</f>
        <v/>
      </c>
      <c r="Q297" s="13" t="str">
        <f t="shared" si="20"/>
        <v/>
      </c>
      <c r="R297" s="13"/>
      <c r="S297" s="13"/>
      <c r="T297" s="13" t="str">
        <f t="shared" si="23"/>
        <v>Invoice Made</v>
      </c>
      <c r="U297" s="13" t="b">
        <f t="shared" si="24"/>
        <v>1</v>
      </c>
      <c r="V297" s="13"/>
      <c r="W297" s="13"/>
      <c r="X297" s="13"/>
      <c r="Y297" s="13"/>
      <c r="Z297" s="13"/>
      <c r="AA297" s="13" t="str">
        <f t="shared" si="22"/>
        <v>Stavanger BlossomTK_V34</v>
      </c>
      <c r="AB297" s="13"/>
      <c r="AC297" s="13"/>
      <c r="AD297" s="13"/>
      <c r="AE297" s="13">
        <f>IF(TRIM(AA297=""),0,IF(ISNA(VLOOKUP(AA297,Tracker!$AB$2:$AB$3981,1,FALSE)),0,1))</f>
        <v>1</v>
      </c>
      <c r="AF297" s="13"/>
    </row>
    <row r="298" spans="1:32" ht="13.5">
      <c r="A298" s="246">
        <v>3672</v>
      </c>
      <c r="B298" s="271" t="s">
        <v>1370</v>
      </c>
      <c r="C298" s="957" t="s">
        <v>196</v>
      </c>
      <c r="D298" s="874" t="s">
        <v>788</v>
      </c>
      <c r="E298" s="172" t="s">
        <v>491</v>
      </c>
      <c r="F298" s="234" t="s">
        <v>20</v>
      </c>
      <c r="G298" s="236">
        <v>42587</v>
      </c>
      <c r="H298" s="874" t="s">
        <v>821</v>
      </c>
      <c r="I298" s="272">
        <v>42598</v>
      </c>
      <c r="J298" s="238"/>
      <c r="K298" s="711" t="s">
        <v>28</v>
      </c>
      <c r="L298" s="1023" t="s">
        <v>28</v>
      </c>
      <c r="M298" s="13" t="str">
        <f t="shared" si="21"/>
        <v>Invoice Made</v>
      </c>
      <c r="N298" s="13"/>
      <c r="O298" s="13"/>
      <c r="P298" s="13" t="e">
        <f>IF(L298="Navig8",IF(ISNA(VLOOKUP(UPPER(B298),LiangHuishan!$A$1:$B$251,3,FALSE)),"Pool Not in Records",VLOOKUP(UPPER(B298),$A$1:$B$251,3,FALSE)),"")</f>
        <v>#N/A</v>
      </c>
      <c r="Q298" s="13" t="str">
        <f t="shared" si="20"/>
        <v/>
      </c>
      <c r="R298" s="13"/>
      <c r="S298" s="13"/>
      <c r="T298" s="13" t="str">
        <f t="shared" si="23"/>
        <v>Invoice Made</v>
      </c>
      <c r="U298" s="13" t="b">
        <f t="shared" si="24"/>
        <v>1</v>
      </c>
      <c r="V298" s="13"/>
      <c r="W298" s="13"/>
      <c r="X298" s="13"/>
      <c r="Y298" s="13"/>
      <c r="Z298" s="13"/>
      <c r="AA298" s="13" t="str">
        <f t="shared" si="22"/>
        <v>Fidelity N29</v>
      </c>
      <c r="AB298" s="13"/>
      <c r="AC298" s="13"/>
      <c r="AD298" s="13"/>
      <c r="AE298" s="13">
        <f>IF(TRIM(AA298=""),0,IF(ISNA(VLOOKUP(AA298,Tracker!$AB$2:$AB$3981,1,FALSE)),0,1))</f>
        <v>1</v>
      </c>
      <c r="AF298" s="13"/>
    </row>
    <row r="299" spans="1:32" ht="13.5">
      <c r="A299" s="246">
        <v>3673</v>
      </c>
      <c r="B299" s="271" t="s">
        <v>490</v>
      </c>
      <c r="C299" s="957" t="s">
        <v>76</v>
      </c>
      <c r="D299" s="874" t="s">
        <v>1454</v>
      </c>
      <c r="E299" s="172" t="s">
        <v>204</v>
      </c>
      <c r="F299" s="234" t="s">
        <v>2116</v>
      </c>
      <c r="G299" s="236">
        <v>42592</v>
      </c>
      <c r="H299" s="874" t="s">
        <v>771</v>
      </c>
      <c r="I299" s="272">
        <v>42618</v>
      </c>
      <c r="J299" s="238"/>
      <c r="K299" s="711" t="s">
        <v>28</v>
      </c>
      <c r="L299" s="1023" t="s">
        <v>28</v>
      </c>
      <c r="M299" s="13" t="str">
        <f t="shared" si="21"/>
        <v>Invoice Made</v>
      </c>
      <c r="N299" s="13"/>
      <c r="O299" s="13"/>
      <c r="P299" s="13" t="e">
        <f>IF(L299="Navig8",IF(ISNA(VLOOKUP(UPPER(B299),LiangHuishan!$A$1:$B$251,3,FALSE)),"Pool Not in Records",VLOOKUP(UPPER(B299),$A$1:$B$251,3,FALSE)),"")</f>
        <v>#N/A</v>
      </c>
      <c r="Q299" s="13" t="str">
        <f t="shared" si="20"/>
        <v/>
      </c>
      <c r="R299" s="13"/>
      <c r="S299" s="13"/>
      <c r="T299" s="13" t="str">
        <f t="shared" si="23"/>
        <v>Invoice Made</v>
      </c>
      <c r="U299" s="13" t="b">
        <f t="shared" si="24"/>
        <v>1</v>
      </c>
      <c r="V299" s="13"/>
      <c r="W299" s="13"/>
      <c r="X299" s="13"/>
      <c r="Y299" s="13"/>
      <c r="Z299" s="13"/>
      <c r="AA299" s="13" t="str">
        <f t="shared" si="22"/>
        <v>Nave Cielo55</v>
      </c>
      <c r="AB299" s="13"/>
      <c r="AC299" s="13"/>
      <c r="AD299" s="13"/>
      <c r="AE299" s="13">
        <f>IF(TRIM(AA299=""),0,IF(ISNA(VLOOKUP(AA299,Tracker!$AB$2:$AB$3981,1,FALSE)),0,1))</f>
        <v>1</v>
      </c>
      <c r="AF299" s="13"/>
    </row>
    <row r="300" spans="1:32" ht="13.5">
      <c r="A300" s="246">
        <v>3674</v>
      </c>
      <c r="B300" s="271" t="s">
        <v>502</v>
      </c>
      <c r="C300" s="957" t="s">
        <v>624</v>
      </c>
      <c r="D300" s="874" t="s">
        <v>63</v>
      </c>
      <c r="E300" s="172" t="s">
        <v>186</v>
      </c>
      <c r="F300" s="234" t="s">
        <v>122</v>
      </c>
      <c r="G300" s="236">
        <v>42591</v>
      </c>
      <c r="H300" s="874" t="s">
        <v>255</v>
      </c>
      <c r="I300" s="272">
        <v>42603</v>
      </c>
      <c r="J300" s="238"/>
      <c r="K300" s="711"/>
      <c r="L300" s="1023" t="s">
        <v>60</v>
      </c>
      <c r="M300" s="13" t="str">
        <f t="shared" si="21"/>
        <v>Invoice Made</v>
      </c>
      <c r="N300" s="13"/>
      <c r="O300" s="13"/>
      <c r="P300" s="13" t="str">
        <f>IF(L300="Navig8",IF(ISNA(VLOOKUP(UPPER(B300),LiangHuishan!$A$1:$B$251,3,FALSE)),"Pool Not in Records",VLOOKUP(UPPER(B300),$A$1:$B$251,3,FALSE)),"")</f>
        <v/>
      </c>
      <c r="Q300" s="13" t="str">
        <f t="shared" si="20"/>
        <v/>
      </c>
      <c r="R300" s="13"/>
      <c r="S300" s="13"/>
      <c r="T300" s="13" t="str">
        <f t="shared" si="23"/>
        <v>Invoice Made</v>
      </c>
      <c r="U300" s="13" t="b">
        <f t="shared" si="24"/>
        <v>1</v>
      </c>
      <c r="V300" s="13"/>
      <c r="W300" s="13"/>
      <c r="X300" s="13"/>
      <c r="Y300" s="13"/>
      <c r="Z300" s="13"/>
      <c r="AA300" s="13" t="str">
        <f t="shared" si="22"/>
        <v>BM Breeze51</v>
      </c>
      <c r="AB300" s="13"/>
      <c r="AC300" s="13"/>
      <c r="AD300" s="13"/>
      <c r="AE300" s="13">
        <f>IF(TRIM(AA300=""),0,IF(ISNA(VLOOKUP(AA300,Tracker!$AB$2:$AB$3981,1,FALSE)),0,1))</f>
        <v>1</v>
      </c>
      <c r="AF300" s="13"/>
    </row>
    <row r="301" spans="1:32" ht="13.5">
      <c r="A301" s="246">
        <v>3675</v>
      </c>
      <c r="B301" s="271" t="s">
        <v>2190</v>
      </c>
      <c r="C301" s="957" t="s">
        <v>163</v>
      </c>
      <c r="D301" s="874" t="s">
        <v>2191</v>
      </c>
      <c r="E301" s="172" t="s">
        <v>178</v>
      </c>
      <c r="F301" s="234" t="s">
        <v>2118</v>
      </c>
      <c r="G301" s="236">
        <v>42593</v>
      </c>
      <c r="H301" s="874" t="s">
        <v>1468</v>
      </c>
      <c r="I301" s="272">
        <v>42600</v>
      </c>
      <c r="J301" s="238"/>
      <c r="K301" s="711"/>
      <c r="L301" s="1023" t="s">
        <v>1466</v>
      </c>
      <c r="M301" s="13" t="str">
        <f t="shared" si="21"/>
        <v>Invoice Made</v>
      </c>
      <c r="N301" s="13"/>
      <c r="O301" s="13"/>
      <c r="P301" s="13" t="str">
        <f>IF(L301="Navig8",IF(ISNA(VLOOKUP(UPPER(B301),LiangHuishan!$A$1:$B$251,3,FALSE)),"Pool Not in Records",VLOOKUP(UPPER(B301),$A$1:$B$251,3,FALSE)),"")</f>
        <v/>
      </c>
      <c r="Q301" s="13" t="str">
        <f t="shared" si="20"/>
        <v/>
      </c>
      <c r="R301" s="13"/>
      <c r="S301" s="13"/>
      <c r="T301" s="13" t="str">
        <f t="shared" si="23"/>
        <v>Invoice Made</v>
      </c>
      <c r="U301" s="13" t="b">
        <f t="shared" si="24"/>
        <v>1</v>
      </c>
      <c r="V301" s="13"/>
      <c r="W301" s="13"/>
      <c r="X301" s="13"/>
      <c r="Y301" s="13"/>
      <c r="Z301" s="13"/>
      <c r="AA301" s="13" t="str">
        <f t="shared" si="22"/>
        <v>Silver Amanda20</v>
      </c>
      <c r="AB301" s="13"/>
      <c r="AC301" s="13"/>
      <c r="AD301" s="13"/>
      <c r="AE301" s="13">
        <f>IF(TRIM(AA301=""),0,IF(ISNA(VLOOKUP(AA301,Tracker!$AB$2:$AB$3981,1,FALSE)),0,1))</f>
        <v>1</v>
      </c>
      <c r="AF301" s="13"/>
    </row>
    <row r="302" spans="1:32" ht="13.5">
      <c r="A302" s="246">
        <v>3676</v>
      </c>
      <c r="B302" s="271" t="s">
        <v>1496</v>
      </c>
      <c r="C302" s="957" t="s">
        <v>2192</v>
      </c>
      <c r="D302" s="874" t="s">
        <v>1498</v>
      </c>
      <c r="E302" s="172" t="s">
        <v>152</v>
      </c>
      <c r="F302" s="234" t="s">
        <v>561</v>
      </c>
      <c r="G302" s="236">
        <v>42593</v>
      </c>
      <c r="H302" s="874" t="s">
        <v>622</v>
      </c>
      <c r="I302" s="272">
        <v>42608</v>
      </c>
      <c r="J302" s="238"/>
      <c r="K302" s="711"/>
      <c r="L302" s="1023" t="s">
        <v>290</v>
      </c>
      <c r="M302" s="13" t="str">
        <f t="shared" si="21"/>
        <v>Invoice Made</v>
      </c>
      <c r="N302" s="13"/>
      <c r="O302" s="13"/>
      <c r="P302" s="13" t="str">
        <f>IF(L302="Navig8",IF(ISNA(VLOOKUP(UPPER(B302),LiangHuishan!$A$1:$B$251,3,FALSE)),"Pool Not in Records",VLOOKUP(UPPER(B302),$A$1:$B$251,3,FALSE)),"")</f>
        <v/>
      </c>
      <c r="Q302" s="13" t="str">
        <f t="shared" si="20"/>
        <v/>
      </c>
      <c r="R302" s="13"/>
      <c r="S302" s="13"/>
      <c r="T302" s="13" t="str">
        <f t="shared" si="23"/>
        <v>Invoice Made</v>
      </c>
      <c r="U302" s="13" t="b">
        <f t="shared" si="24"/>
        <v>1</v>
      </c>
      <c r="V302" s="13"/>
      <c r="W302" s="13"/>
      <c r="X302" s="13"/>
      <c r="Y302" s="13"/>
      <c r="Z302" s="13"/>
      <c r="AA302" s="13" t="str">
        <f t="shared" si="22"/>
        <v>British Emissary16010</v>
      </c>
      <c r="AB302" s="13"/>
      <c r="AC302" s="13"/>
      <c r="AD302" s="13"/>
      <c r="AE302" s="13">
        <f>IF(TRIM(AA302=""),0,IF(ISNA(VLOOKUP(AA302,Tracker!$AB$2:$AB$3981,1,FALSE)),0,1))</f>
        <v>1</v>
      </c>
      <c r="AF302" s="13"/>
    </row>
    <row r="303" spans="1:32" ht="13.5">
      <c r="A303" s="246">
        <v>3699</v>
      </c>
      <c r="B303" s="271" t="s">
        <v>2214</v>
      </c>
      <c r="C303" s="957" t="s">
        <v>1390</v>
      </c>
      <c r="D303" s="874" t="s">
        <v>1327</v>
      </c>
      <c r="E303" s="172"/>
      <c r="F303" s="234"/>
      <c r="G303" s="236"/>
      <c r="H303" s="874" t="s">
        <v>25</v>
      </c>
      <c r="I303" s="272">
        <v>42644</v>
      </c>
      <c r="J303" s="238"/>
      <c r="K303" s="711"/>
      <c r="L303" s="1023" t="s">
        <v>633</v>
      </c>
      <c r="M303" s="13" t="str">
        <f t="shared" si="21"/>
        <v>Invoice Made</v>
      </c>
      <c r="N303" s="13"/>
      <c r="O303" s="13"/>
      <c r="P303" s="13" t="str">
        <f>IF(L303="Navig8",IF(ISNA(VLOOKUP(UPPER(B303),LiangHuishan!$A$1:$B$251,3,FALSE)),"Pool Not in Records",VLOOKUP(UPPER(B303),$A$1:$B$251,3,FALSE)),"")</f>
        <v/>
      </c>
      <c r="Q303" s="13" t="str">
        <f t="shared" si="20"/>
        <v/>
      </c>
      <c r="R303" s="13"/>
      <c r="S303" s="13"/>
      <c r="T303" s="13" t="str">
        <f t="shared" si="23"/>
        <v>Invoice Made</v>
      </c>
      <c r="U303" s="13" t="b">
        <f t="shared" si="24"/>
        <v>1</v>
      </c>
      <c r="V303" s="13"/>
      <c r="W303" s="13"/>
      <c r="X303" s="13"/>
      <c r="Y303" s="13"/>
      <c r="Z303" s="13"/>
      <c r="AA303" s="13" t="str">
        <f t="shared" si="22"/>
        <v>PTI Nile1601</v>
      </c>
      <c r="AB303" s="13"/>
      <c r="AC303" s="13"/>
      <c r="AD303" s="13"/>
      <c r="AE303" s="13">
        <f>IF(TRIM(AA303=""),0,IF(ISNA(VLOOKUP(AA303,Tracker!$AB$2:$AB$3981,1,FALSE)),0,1))</f>
        <v>1</v>
      </c>
      <c r="AF303" s="13"/>
    </row>
    <row r="304" spans="1:32" ht="13.5">
      <c r="A304" s="246">
        <v>3718</v>
      </c>
      <c r="B304" s="271" t="s">
        <v>2274</v>
      </c>
      <c r="C304" s="957" t="s">
        <v>1390</v>
      </c>
      <c r="D304" s="874" t="s">
        <v>736</v>
      </c>
      <c r="E304" s="172" t="s">
        <v>2275</v>
      </c>
      <c r="F304" s="234" t="s">
        <v>437</v>
      </c>
      <c r="G304" s="236">
        <v>42627</v>
      </c>
      <c r="H304" s="874" t="s">
        <v>2347</v>
      </c>
      <c r="I304" s="272">
        <v>42666</v>
      </c>
      <c r="J304" s="238"/>
      <c r="K304" s="711"/>
      <c r="L304" s="1023" t="s">
        <v>633</v>
      </c>
      <c r="M304" s="13" t="str">
        <f t="shared" si="21"/>
        <v>Invoice Made</v>
      </c>
      <c r="N304" s="13"/>
      <c r="O304" s="13"/>
      <c r="P304" s="13" t="str">
        <f>IF(L304="Navig8",IF(ISNA(VLOOKUP(UPPER(B304),LiangHuishan!$A$1:$B$251,3,FALSE)),"Pool Not in Records",VLOOKUP(UPPER(B304),$A$1:$B$251,3,FALSE)),"")</f>
        <v/>
      </c>
      <c r="Q304" s="13" t="str">
        <f t="shared" si="20"/>
        <v/>
      </c>
      <c r="R304" s="13"/>
      <c r="S304" s="13"/>
      <c r="T304" s="13" t="str">
        <f t="shared" si="23"/>
        <v>Invoice Made</v>
      </c>
      <c r="U304" s="13" t="b">
        <f t="shared" si="24"/>
        <v>1</v>
      </c>
      <c r="V304" s="13"/>
      <c r="W304" s="13"/>
      <c r="X304" s="13"/>
      <c r="Y304" s="13"/>
      <c r="Z304" s="13"/>
      <c r="AA304" s="13" t="str">
        <f t="shared" si="22"/>
        <v>Madha Silver1601</v>
      </c>
      <c r="AB304" s="13"/>
      <c r="AC304" s="13"/>
      <c r="AD304" s="13"/>
      <c r="AE304" s="13">
        <f>IF(TRIM(AA304=""),0,IF(ISNA(VLOOKUP(AA304,Tracker!$AB$2:$AB$3981,1,FALSE)),0,1))</f>
        <v>1</v>
      </c>
      <c r="AF304" s="13"/>
    </row>
    <row r="305" spans="1:32" ht="13.5">
      <c r="A305" s="246">
        <v>3679</v>
      </c>
      <c r="B305" s="271" t="s">
        <v>588</v>
      </c>
      <c r="C305" s="957" t="s">
        <v>281</v>
      </c>
      <c r="D305" s="874" t="s">
        <v>1304</v>
      </c>
      <c r="E305" s="172" t="s">
        <v>140</v>
      </c>
      <c r="F305" s="234" t="s">
        <v>201</v>
      </c>
      <c r="G305" s="236">
        <v>42596</v>
      </c>
      <c r="H305" s="874" t="s">
        <v>334</v>
      </c>
      <c r="I305" s="272">
        <v>42625</v>
      </c>
      <c r="J305" s="238"/>
      <c r="K305" s="711"/>
      <c r="L305" s="1023" t="s">
        <v>590</v>
      </c>
      <c r="M305" s="13" t="str">
        <f t="shared" si="21"/>
        <v>Invoice Made</v>
      </c>
      <c r="N305" s="13"/>
      <c r="O305" s="13"/>
      <c r="P305" s="13" t="str">
        <f>IF(L305="Navig8",IF(ISNA(VLOOKUP(UPPER(B305),LiangHuishan!$A$1:$B$251,3,FALSE)),"Pool Not in Records",VLOOKUP(UPPER(B305),$A$1:$B$251,3,FALSE)),"")</f>
        <v/>
      </c>
      <c r="Q305" s="13">
        <f t="shared" si="20"/>
        <v>0</v>
      </c>
      <c r="R305" s="13"/>
      <c r="S305" s="13"/>
      <c r="T305" s="13" t="str">
        <f t="shared" si="23"/>
        <v>Invoice Made</v>
      </c>
      <c r="U305" s="13" t="b">
        <f t="shared" si="24"/>
        <v>1</v>
      </c>
      <c r="V305" s="13"/>
      <c r="W305" s="13"/>
      <c r="X305" s="13"/>
      <c r="Y305" s="13"/>
      <c r="Z305" s="13"/>
      <c r="AA305" s="13" t="str">
        <f t="shared" si="22"/>
        <v>Overseas Reymar196</v>
      </c>
      <c r="AB305" s="13"/>
      <c r="AC305" s="13"/>
      <c r="AD305" s="13"/>
      <c r="AE305" s="13">
        <f>IF(TRIM(AA305=""),0,IF(ISNA(VLOOKUP(AA305,Tracker!$AB$2:$AB$3981,1,FALSE)),0,1))</f>
        <v>1</v>
      </c>
      <c r="AF305" s="13"/>
    </row>
    <row r="306" spans="1:32" ht="13.5">
      <c r="A306" s="246">
        <v>3680</v>
      </c>
      <c r="B306" s="271" t="s">
        <v>115</v>
      </c>
      <c r="C306" s="957" t="s">
        <v>536</v>
      </c>
      <c r="D306" s="874" t="s">
        <v>634</v>
      </c>
      <c r="E306" s="172" t="s">
        <v>121</v>
      </c>
      <c r="F306" s="234" t="s">
        <v>122</v>
      </c>
      <c r="G306" s="236">
        <v>42594</v>
      </c>
      <c r="H306" s="874" t="s">
        <v>474</v>
      </c>
      <c r="I306" s="272">
        <v>42605</v>
      </c>
      <c r="J306" s="238"/>
      <c r="K306" s="711"/>
      <c r="L306" s="1023" t="s">
        <v>60</v>
      </c>
      <c r="M306" s="13" t="str">
        <f t="shared" si="21"/>
        <v>Invoice Made</v>
      </c>
      <c r="N306" s="13"/>
      <c r="O306" s="13"/>
      <c r="P306" s="13" t="str">
        <f>IF(L306="Navig8",IF(ISNA(VLOOKUP(UPPER(B306),LiangHuishan!$A$1:$B$251,3,FALSE)),"Pool Not in Records",VLOOKUP(UPPER(B306),$A$1:$B$251,3,FALSE)),"")</f>
        <v/>
      </c>
      <c r="Q306" s="13" t="str">
        <f t="shared" si="20"/>
        <v/>
      </c>
      <c r="R306" s="13"/>
      <c r="S306" s="13"/>
      <c r="T306" s="13" t="str">
        <f t="shared" si="23"/>
        <v>Invoice Made</v>
      </c>
      <c r="U306" s="13" t="b">
        <f t="shared" si="24"/>
        <v>1</v>
      </c>
      <c r="V306" s="13"/>
      <c r="W306" s="13"/>
      <c r="X306" s="13"/>
      <c r="Y306" s="13"/>
      <c r="Z306" s="13"/>
      <c r="AA306" s="13" t="str">
        <f t="shared" si="22"/>
        <v>Leyte Spirit019</v>
      </c>
      <c r="AB306" s="13"/>
      <c r="AC306" s="13"/>
      <c r="AD306" s="13"/>
      <c r="AE306" s="13">
        <f>IF(TRIM(AA306=""),0,IF(ISNA(VLOOKUP(AA306,Tracker!$AB$2:$AB$3981,1,FALSE)),0,1))</f>
        <v>1</v>
      </c>
      <c r="AF306" s="13"/>
    </row>
    <row r="307" spans="1:32" ht="13.5">
      <c r="A307" s="246">
        <v>3681</v>
      </c>
      <c r="B307" s="271" t="s">
        <v>445</v>
      </c>
      <c r="C307" s="957" t="s">
        <v>144</v>
      </c>
      <c r="D307" s="874" t="s">
        <v>1338</v>
      </c>
      <c r="E307" s="172" t="s">
        <v>2194</v>
      </c>
      <c r="F307" s="234" t="s">
        <v>2195</v>
      </c>
      <c r="G307" s="236">
        <v>42597</v>
      </c>
      <c r="H307" s="874" t="s">
        <v>215</v>
      </c>
      <c r="I307" s="272">
        <v>42628</v>
      </c>
      <c r="J307" s="238"/>
      <c r="K307" s="711"/>
      <c r="L307" s="1023" t="s">
        <v>60</v>
      </c>
      <c r="M307" s="13" t="str">
        <f t="shared" si="21"/>
        <v>Invoice Made</v>
      </c>
      <c r="N307" s="13"/>
      <c r="O307" s="13"/>
      <c r="P307" s="13" t="str">
        <f>IF(L307="Navig8",IF(ISNA(VLOOKUP(UPPER(B307),LiangHuishan!$A$1:$B$251,3,FALSE)),"Pool Not in Records",VLOOKUP(UPPER(B307),$A$1:$B$251,3,FALSE)),"")</f>
        <v/>
      </c>
      <c r="Q307" s="13" t="str">
        <f t="shared" si="20"/>
        <v/>
      </c>
      <c r="R307" s="13"/>
      <c r="S307" s="13"/>
      <c r="T307" s="13" t="str">
        <f t="shared" si="23"/>
        <v>Invoice Made</v>
      </c>
      <c r="U307" s="13" t="b">
        <f t="shared" si="24"/>
        <v>1</v>
      </c>
      <c r="V307" s="13"/>
      <c r="W307" s="13"/>
      <c r="X307" s="13"/>
      <c r="Y307" s="13"/>
      <c r="Z307" s="13"/>
      <c r="AA307" s="13" t="str">
        <f t="shared" si="22"/>
        <v>Jiaolong Spirit008</v>
      </c>
      <c r="AB307" s="13"/>
      <c r="AC307" s="13"/>
      <c r="AD307" s="13"/>
      <c r="AE307" s="13">
        <f>IF(TRIM(AA307=""),0,IF(ISNA(VLOOKUP(AA307,Tracker!$AB$2:$AB$3981,1,FALSE)),0,1))</f>
        <v>1</v>
      </c>
      <c r="AF307" s="13"/>
    </row>
    <row r="308" spans="1:32" ht="13.5">
      <c r="A308" s="246">
        <v>3682</v>
      </c>
      <c r="B308" s="271" t="s">
        <v>584</v>
      </c>
      <c r="C308" s="957" t="s">
        <v>2196</v>
      </c>
      <c r="D308" s="874" t="s">
        <v>620</v>
      </c>
      <c r="E308" s="172" t="s">
        <v>159</v>
      </c>
      <c r="F308" s="234" t="s">
        <v>805</v>
      </c>
      <c r="G308" s="236">
        <v>42593</v>
      </c>
      <c r="H308" s="874" t="s">
        <v>20</v>
      </c>
      <c r="I308" s="272">
        <v>42610</v>
      </c>
      <c r="J308" s="238"/>
      <c r="K308" s="711" t="s">
        <v>665</v>
      </c>
      <c r="L308" s="1023" t="s">
        <v>43</v>
      </c>
      <c r="M308" s="13" t="str">
        <f t="shared" si="21"/>
        <v>Invoice Made</v>
      </c>
      <c r="N308" s="13"/>
      <c r="O308" s="13"/>
      <c r="P308" s="13" t="str">
        <f>IF(L308="Navig8",IF(ISNA(VLOOKUP(UPPER(B308),LiangHuishan!$A$1:$B$251,3,FALSE)),"Pool Not in Records",VLOOKUP(UPPER(B308),$A$1:$B$251,3,FALSE)),"")</f>
        <v/>
      </c>
      <c r="Q308" s="13" t="str">
        <f t="shared" si="20"/>
        <v/>
      </c>
      <c r="R308" s="13"/>
      <c r="S308" s="13"/>
      <c r="T308" s="13" t="str">
        <f t="shared" si="23"/>
        <v>Invoice Made</v>
      </c>
      <c r="U308" s="13" t="b">
        <f t="shared" si="24"/>
        <v>1</v>
      </c>
      <c r="V308" s="13"/>
      <c r="W308" s="13"/>
      <c r="X308" s="13"/>
      <c r="Y308" s="13"/>
      <c r="Z308" s="13"/>
      <c r="AA308" s="13" t="str">
        <f t="shared" si="22"/>
        <v>Green Point16095</v>
      </c>
      <c r="AB308" s="13"/>
      <c r="AC308" s="13"/>
      <c r="AD308" s="13"/>
      <c r="AE308" s="13">
        <f>IF(TRIM(AA308=""),0,IF(ISNA(VLOOKUP(AA308,Tracker!$AB$2:$AB$3981,1,FALSE)),0,1))</f>
        <v>1</v>
      </c>
      <c r="AF308" s="13"/>
    </row>
    <row r="309" spans="1:32" ht="13.5">
      <c r="A309" s="246">
        <v>3683</v>
      </c>
      <c r="B309" s="271" t="s">
        <v>544</v>
      </c>
      <c r="C309" s="957" t="s">
        <v>325</v>
      </c>
      <c r="D309" s="874" t="s">
        <v>392</v>
      </c>
      <c r="E309" s="172" t="s">
        <v>178</v>
      </c>
      <c r="F309" s="234" t="s">
        <v>561</v>
      </c>
      <c r="G309" s="236">
        <v>42596</v>
      </c>
      <c r="H309" s="874" t="s">
        <v>20</v>
      </c>
      <c r="I309" s="272">
        <v>42618</v>
      </c>
      <c r="J309" s="238"/>
      <c r="K309" s="711" t="s">
        <v>411</v>
      </c>
      <c r="L309" s="1023" t="s">
        <v>28</v>
      </c>
      <c r="M309" s="13" t="str">
        <f t="shared" si="21"/>
        <v>Invoice Made</v>
      </c>
      <c r="N309" s="13"/>
      <c r="O309" s="13"/>
      <c r="P309" s="13" t="e">
        <f>IF(L309="Navig8",IF(ISNA(VLOOKUP(UPPER(B309),LiangHuishan!$A$1:$B$251,3,FALSE)),"Pool Not in Records",VLOOKUP(UPPER(B309),$A$1:$B$251,3,FALSE)),"")</f>
        <v>#N/A</v>
      </c>
      <c r="Q309" s="13" t="str">
        <f t="shared" si="20"/>
        <v/>
      </c>
      <c r="R309" s="13"/>
      <c r="S309" s="13"/>
      <c r="T309" s="13" t="str">
        <f t="shared" si="23"/>
        <v>Invoice Made</v>
      </c>
      <c r="U309" s="13" t="b">
        <f t="shared" si="24"/>
        <v>1</v>
      </c>
      <c r="V309" s="13"/>
      <c r="W309" s="13"/>
      <c r="X309" s="13"/>
      <c r="Y309" s="13"/>
      <c r="Z309" s="13"/>
      <c r="AA309" s="13" t="str">
        <f t="shared" si="22"/>
        <v>Mesaieed64</v>
      </c>
      <c r="AB309" s="13"/>
      <c r="AC309" s="13"/>
      <c r="AD309" s="13"/>
      <c r="AE309" s="13">
        <f>IF(TRIM(AA309=""),0,IF(ISNA(VLOOKUP(AA309,Tracker!$AB$2:$AB$3981,1,FALSE)),0,1))</f>
        <v>1</v>
      </c>
      <c r="AF309" s="13"/>
    </row>
    <row r="310" spans="1:32" ht="13.5">
      <c r="A310" s="246">
        <v>3684</v>
      </c>
      <c r="B310" s="271" t="s">
        <v>837</v>
      </c>
      <c r="C310" s="957" t="s">
        <v>169</v>
      </c>
      <c r="D310" s="874" t="s">
        <v>1322</v>
      </c>
      <c r="E310" s="172" t="s">
        <v>2197</v>
      </c>
      <c r="F310" s="234" t="s">
        <v>457</v>
      </c>
      <c r="G310" s="236">
        <v>42609</v>
      </c>
      <c r="H310" s="874" t="s">
        <v>455</v>
      </c>
      <c r="I310" s="272">
        <v>42671</v>
      </c>
      <c r="J310" s="238"/>
      <c r="K310" s="711"/>
      <c r="L310" s="1023" t="s">
        <v>590</v>
      </c>
      <c r="M310" s="13" t="str">
        <f t="shared" si="21"/>
        <v>Invoice Made</v>
      </c>
      <c r="N310" s="13"/>
      <c r="O310" s="13"/>
      <c r="P310" s="13" t="str">
        <f>IF(L310="Navig8",IF(ISNA(VLOOKUP(UPPER(B310),LiangHuishan!$A$1:$B$251,3,FALSE)),"Pool Not in Records",VLOOKUP(UPPER(B310),$A$1:$B$251,3,FALSE)),"")</f>
        <v/>
      </c>
      <c r="Q310" s="13">
        <f t="shared" si="20"/>
        <v>0</v>
      </c>
      <c r="R310" s="13"/>
      <c r="S310" s="13"/>
      <c r="T310" s="13" t="str">
        <f t="shared" si="23"/>
        <v>Invoice Made</v>
      </c>
      <c r="U310" s="13" t="b">
        <f t="shared" si="24"/>
        <v>1</v>
      </c>
      <c r="V310" s="13"/>
      <c r="W310" s="13"/>
      <c r="X310" s="13"/>
      <c r="Y310" s="13"/>
      <c r="Z310" s="13"/>
      <c r="AA310" s="13" t="str">
        <f t="shared" si="22"/>
        <v>Puma61</v>
      </c>
      <c r="AB310" s="13"/>
      <c r="AC310" s="13"/>
      <c r="AD310" s="13"/>
      <c r="AE310" s="13">
        <f>IF(TRIM(AA310=""),0,IF(ISNA(VLOOKUP(AA310,Tracker!$AB$2:$AB$3981,1,FALSE)),0,1))</f>
        <v>1</v>
      </c>
      <c r="AF310" s="13"/>
    </row>
    <row r="311" spans="1:32" ht="13.5">
      <c r="A311" s="246">
        <v>3685</v>
      </c>
      <c r="B311" s="271" t="s">
        <v>2198</v>
      </c>
      <c r="C311" s="957" t="s">
        <v>482</v>
      </c>
      <c r="D311" s="874" t="s">
        <v>442</v>
      </c>
      <c r="E311" s="172"/>
      <c r="F311" s="234"/>
      <c r="G311" s="236"/>
      <c r="H311" s="874" t="s">
        <v>2025</v>
      </c>
      <c r="I311" s="272">
        <v>42668</v>
      </c>
      <c r="J311" s="238"/>
      <c r="K311" s="711"/>
      <c r="L311" s="1023" t="s">
        <v>60</v>
      </c>
      <c r="M311" s="13" t="str">
        <f t="shared" si="21"/>
        <v>Invoice Made</v>
      </c>
      <c r="N311" s="13"/>
      <c r="O311" s="13"/>
      <c r="P311" s="13" t="str">
        <f>IF(L311="Navig8",IF(ISNA(VLOOKUP(UPPER(B311),LiangHuishan!$A$1:$B$251,3,FALSE)),"Pool Not in Records",VLOOKUP(UPPER(B311),$A$1:$B$251,3,FALSE)),"")</f>
        <v/>
      </c>
      <c r="Q311" s="13" t="str">
        <f t="shared" si="20"/>
        <v/>
      </c>
      <c r="R311" s="13"/>
      <c r="S311" s="13"/>
      <c r="T311" s="13" t="str">
        <f t="shared" si="23"/>
        <v>Invoice Made</v>
      </c>
      <c r="U311" s="13" t="b">
        <f t="shared" si="24"/>
        <v>1</v>
      </c>
      <c r="V311" s="13"/>
      <c r="W311" s="13"/>
      <c r="X311" s="13"/>
      <c r="Y311" s="13"/>
      <c r="Z311" s="13"/>
      <c r="AA311" s="13" t="str">
        <f t="shared" si="22"/>
        <v>Mare Picenum8</v>
      </c>
      <c r="AB311" s="13"/>
      <c r="AC311" s="13"/>
      <c r="AD311" s="13"/>
      <c r="AE311" s="13">
        <f>IF(TRIM(AA311=""),0,IF(ISNA(VLOOKUP(AA311,Tracker!$AB$2:$AB$3981,1,FALSE)),0,1))</f>
        <v>1</v>
      </c>
      <c r="AF311" s="13"/>
    </row>
    <row r="312" spans="1:32" ht="13.5">
      <c r="A312" s="246">
        <v>3686</v>
      </c>
      <c r="B312" s="271" t="s">
        <v>2199</v>
      </c>
      <c r="C312" s="957" t="s">
        <v>2200</v>
      </c>
      <c r="D312" s="874" t="s">
        <v>2201</v>
      </c>
      <c r="E312" s="172" t="s">
        <v>617</v>
      </c>
      <c r="F312" s="234" t="s">
        <v>288</v>
      </c>
      <c r="G312" s="236">
        <v>42601</v>
      </c>
      <c r="H312" s="874" t="s">
        <v>225</v>
      </c>
      <c r="I312" s="272">
        <v>42619</v>
      </c>
      <c r="J312" s="238"/>
      <c r="K312" s="711"/>
      <c r="L312" s="1023" t="s">
        <v>1466</v>
      </c>
      <c r="M312" s="13" t="str">
        <f t="shared" si="21"/>
        <v>Invoice Made</v>
      </c>
      <c r="N312" s="13"/>
      <c r="O312" s="13"/>
      <c r="P312" s="13" t="str">
        <f>IF(L312="Navig8",IF(ISNA(VLOOKUP(UPPER(B312),LiangHuishan!$A$1:$B$251,3,FALSE)),"Pool Not in Records",VLOOKUP(UPPER(B312),$A$1:$B$251,3,FALSE)),"")</f>
        <v/>
      </c>
      <c r="Q312" s="13" t="str">
        <f t="shared" si="20"/>
        <v/>
      </c>
      <c r="R312" s="13"/>
      <c r="S312" s="13"/>
      <c r="T312" s="13" t="str">
        <f t="shared" si="23"/>
        <v>Invoice Made</v>
      </c>
      <c r="U312" s="13" t="b">
        <f t="shared" si="24"/>
        <v>1</v>
      </c>
      <c r="V312" s="13"/>
      <c r="W312" s="13"/>
      <c r="X312" s="13"/>
      <c r="Y312" s="13"/>
      <c r="Z312" s="13"/>
      <c r="AA312" s="13" t="str">
        <f t="shared" si="22"/>
        <v>NS Concept191</v>
      </c>
      <c r="AB312" s="13"/>
      <c r="AC312" s="13"/>
      <c r="AD312" s="13"/>
      <c r="AE312" s="13">
        <f>IF(TRIM(AA312=""),0,IF(ISNA(VLOOKUP(AA312,Tracker!$AB$2:$AB$3981,1,FALSE)),0,1))</f>
        <v>1</v>
      </c>
      <c r="AF312" s="13"/>
    </row>
    <row r="313" spans="1:32" ht="13.5">
      <c r="A313" s="246">
        <v>3687</v>
      </c>
      <c r="B313" s="271" t="s">
        <v>1333</v>
      </c>
      <c r="C313" s="957" t="s">
        <v>2202</v>
      </c>
      <c r="D313" s="874" t="s">
        <v>30</v>
      </c>
      <c r="E313" s="172" t="s">
        <v>2203</v>
      </c>
      <c r="F313" s="234" t="s">
        <v>20</v>
      </c>
      <c r="G313" s="236">
        <v>42598</v>
      </c>
      <c r="H313" s="874" t="s">
        <v>786</v>
      </c>
      <c r="I313" s="272">
        <v>42614</v>
      </c>
      <c r="J313" s="238"/>
      <c r="K313" s="711" t="s">
        <v>411</v>
      </c>
      <c r="L313" s="1023" t="s">
        <v>28</v>
      </c>
      <c r="M313" s="13" t="str">
        <f t="shared" si="21"/>
        <v>Invoice Made</v>
      </c>
      <c r="N313" s="13"/>
      <c r="O313" s="13"/>
      <c r="P313" s="13" t="e">
        <f>IF(L313="Navig8",IF(ISNA(VLOOKUP(UPPER(B313),LiangHuishan!$A$1:$B$251,3,FALSE)),"Pool Not in Records",VLOOKUP(UPPER(B313),$A$1:$B$251,3,FALSE)),"")</f>
        <v>#N/A</v>
      </c>
      <c r="Q313" s="13" t="str">
        <f t="shared" si="20"/>
        <v/>
      </c>
      <c r="R313" s="13"/>
      <c r="S313" s="13"/>
      <c r="T313" s="13" t="str">
        <f t="shared" si="23"/>
        <v>Invoice Made</v>
      </c>
      <c r="U313" s="13" t="b">
        <f t="shared" si="24"/>
        <v>1</v>
      </c>
      <c r="V313" s="13"/>
      <c r="W313" s="13"/>
      <c r="X313" s="13"/>
      <c r="Y313" s="13"/>
      <c r="Z313" s="13"/>
      <c r="AA313" s="13" t="str">
        <f t="shared" si="22"/>
        <v>Gener8 Argus042007</v>
      </c>
      <c r="AB313" s="13"/>
      <c r="AC313" s="13"/>
      <c r="AD313" s="13"/>
      <c r="AE313" s="13">
        <f>IF(TRIM(AA313=""),0,IF(ISNA(VLOOKUP(AA313,Tracker!$AB$2:$AB$3981,1,FALSE)),0,1))</f>
        <v>1</v>
      </c>
      <c r="AF313" s="13"/>
    </row>
    <row r="314" spans="1:32" ht="13.5">
      <c r="A314" s="246">
        <v>3688</v>
      </c>
      <c r="B314" s="271" t="s">
        <v>2204</v>
      </c>
      <c r="C314" s="957" t="s">
        <v>2454</v>
      </c>
      <c r="D314" s="874" t="s">
        <v>2205</v>
      </c>
      <c r="E314" s="172"/>
      <c r="F314" s="234"/>
      <c r="G314" s="236"/>
      <c r="H314" s="874" t="s">
        <v>90</v>
      </c>
      <c r="I314" s="272">
        <v>42670</v>
      </c>
      <c r="J314" s="238"/>
      <c r="K314" s="711"/>
      <c r="L314" s="1023" t="s">
        <v>1466</v>
      </c>
      <c r="M314" s="13" t="str">
        <f t="shared" si="21"/>
        <v>Invoice Made</v>
      </c>
      <c r="N314" s="13"/>
      <c r="O314" s="13"/>
      <c r="P314" s="13" t="str">
        <f>IF(L314="Navig8",IF(ISNA(VLOOKUP(UPPER(B314),LiangHuishan!$A$1:$B$251,3,FALSE)),"Pool Not in Records",VLOOKUP(UPPER(B314),$A$1:$B$251,3,FALSE)),"")</f>
        <v/>
      </c>
      <c r="Q314" s="13" t="str">
        <f t="shared" ref="Q314:Q377" si="25">IF(L314="Ultranav",IF(K314="",0,1),"")</f>
        <v/>
      </c>
      <c r="R314" s="13"/>
      <c r="S314" s="13"/>
      <c r="T314" s="13" t="str">
        <f t="shared" si="23"/>
        <v>Invoice Made</v>
      </c>
      <c r="U314" s="13" t="b">
        <f t="shared" si="24"/>
        <v>1</v>
      </c>
      <c r="V314" s="13"/>
      <c r="W314" s="13"/>
      <c r="X314" s="13"/>
      <c r="Y314" s="13"/>
      <c r="Z314" s="13"/>
      <c r="AA314" s="13" t="str">
        <f t="shared" si="22"/>
        <v>Advantage Sun35</v>
      </c>
      <c r="AB314" s="13"/>
      <c r="AC314" s="13"/>
      <c r="AD314" s="13"/>
      <c r="AE314" s="13">
        <f>IF(TRIM(AA314=""),0,IF(ISNA(VLOOKUP(AA314,Tracker!$AB$2:$AB$3981,1,FALSE)),0,1))</f>
        <v>1</v>
      </c>
      <c r="AF314" s="13"/>
    </row>
    <row r="315" spans="1:32" ht="13.5">
      <c r="A315" s="246">
        <v>3689</v>
      </c>
      <c r="B315" s="271" t="s">
        <v>643</v>
      </c>
      <c r="C315" s="957" t="s">
        <v>2143</v>
      </c>
      <c r="D315" s="874" t="s">
        <v>1377</v>
      </c>
      <c r="E315" s="172" t="s">
        <v>140</v>
      </c>
      <c r="F315" s="234" t="s">
        <v>416</v>
      </c>
      <c r="G315" s="236">
        <v>42603</v>
      </c>
      <c r="H315" s="874" t="s">
        <v>24</v>
      </c>
      <c r="I315" s="272">
        <v>42634</v>
      </c>
      <c r="J315" s="238"/>
      <c r="K315" s="711"/>
      <c r="L315" s="1023" t="s">
        <v>663</v>
      </c>
      <c r="M315" s="13" t="str">
        <f t="shared" si="21"/>
        <v>Invoice Made</v>
      </c>
      <c r="N315" s="13"/>
      <c r="O315" s="13"/>
      <c r="P315" s="13" t="str">
        <f>IF(L315="Navig8",IF(ISNA(VLOOKUP(UPPER(B315),LiangHuishan!$A$1:$B$251,3,FALSE)),"Pool Not in Records",VLOOKUP(UPPER(B315),$A$1:$B$251,3,FALSE)),"")</f>
        <v/>
      </c>
      <c r="Q315" s="13" t="str">
        <f t="shared" si="25"/>
        <v/>
      </c>
      <c r="R315" s="13"/>
      <c r="S315" s="13"/>
      <c r="T315" s="13" t="str">
        <f t="shared" si="23"/>
        <v>Invoice Made</v>
      </c>
      <c r="U315" s="13" t="b">
        <f t="shared" si="24"/>
        <v>1</v>
      </c>
      <c r="V315" s="13"/>
      <c r="W315" s="13"/>
      <c r="X315" s="13"/>
      <c r="Y315" s="13"/>
      <c r="Z315" s="13"/>
      <c r="AA315" s="13" t="str">
        <f t="shared" si="22"/>
        <v>Stena Perros201606</v>
      </c>
      <c r="AB315" s="13"/>
      <c r="AC315" s="13"/>
      <c r="AD315" s="13"/>
      <c r="AE315" s="13">
        <f>IF(TRIM(AA315=""),0,IF(ISNA(VLOOKUP(AA315,Tracker!$AB$2:$AB$3981,1,FALSE)),0,1))</f>
        <v>1</v>
      </c>
      <c r="AF315" s="13"/>
    </row>
    <row r="316" spans="1:32" ht="13.5">
      <c r="A316" s="246">
        <v>3734</v>
      </c>
      <c r="B316" s="271" t="s">
        <v>2286</v>
      </c>
      <c r="C316" s="957" t="s">
        <v>2287</v>
      </c>
      <c r="D316" s="874" t="s">
        <v>2288</v>
      </c>
      <c r="E316" s="172"/>
      <c r="F316" s="234"/>
      <c r="G316" s="236"/>
      <c r="H316" s="874" t="s">
        <v>25</v>
      </c>
      <c r="I316" s="272">
        <v>42671</v>
      </c>
      <c r="J316" s="238"/>
      <c r="K316" s="711"/>
      <c r="L316" s="1023" t="s">
        <v>633</v>
      </c>
      <c r="M316" s="13" t="str">
        <f t="shared" si="21"/>
        <v>Invoice Made</v>
      </c>
      <c r="N316" s="13"/>
      <c r="O316" s="13"/>
      <c r="P316" s="13" t="str">
        <f>IF(L316="Navig8",IF(ISNA(VLOOKUP(UPPER(B316),LiangHuishan!$A$1:$B$251,3,FALSE)),"Pool Not in Records",VLOOKUP(UPPER(B316),$A$1:$B$251,3,FALSE)),"")</f>
        <v/>
      </c>
      <c r="Q316" s="13" t="str">
        <f t="shared" si="25"/>
        <v/>
      </c>
      <c r="R316" s="13"/>
      <c r="S316" s="13"/>
      <c r="T316" s="13" t="str">
        <f t="shared" si="23"/>
        <v>Invoice Made</v>
      </c>
      <c r="U316" s="13" t="b">
        <f t="shared" si="24"/>
        <v>1</v>
      </c>
      <c r="V316" s="13"/>
      <c r="W316" s="13"/>
      <c r="X316" s="13"/>
      <c r="Y316" s="13"/>
      <c r="Z316" s="13"/>
      <c r="AA316" s="13" t="str">
        <f t="shared" si="22"/>
        <v>Green Sea1606</v>
      </c>
      <c r="AB316" s="13"/>
      <c r="AC316" s="13"/>
      <c r="AD316" s="13"/>
      <c r="AE316" s="13">
        <f>IF(TRIM(AA316=""),0,IF(ISNA(VLOOKUP(AA316,Tracker!$AB$2:$AB$3981,1,FALSE)),0,1))</f>
        <v>1</v>
      </c>
      <c r="AF316" s="13"/>
    </row>
    <row r="317" spans="1:32" ht="13.5">
      <c r="A317" s="246">
        <v>3691</v>
      </c>
      <c r="B317" s="271" t="s">
        <v>794</v>
      </c>
      <c r="C317" s="957" t="s">
        <v>1434</v>
      </c>
      <c r="D317" s="874" t="s">
        <v>601</v>
      </c>
      <c r="E317" s="172" t="s">
        <v>2207</v>
      </c>
      <c r="F317" s="234" t="s">
        <v>214</v>
      </c>
      <c r="G317" s="236">
        <v>42604</v>
      </c>
      <c r="H317" s="874" t="s">
        <v>2317</v>
      </c>
      <c r="I317" s="272">
        <v>42622</v>
      </c>
      <c r="J317" s="238"/>
      <c r="K317" s="711"/>
      <c r="L317" s="1023" t="s">
        <v>60</v>
      </c>
      <c r="M317" s="13" t="str">
        <f t="shared" si="21"/>
        <v>Invoice Made</v>
      </c>
      <c r="N317" s="13"/>
      <c r="O317" s="13"/>
      <c r="P317" s="13" t="str">
        <f>IF(L317="Navig8",IF(ISNA(VLOOKUP(UPPER(B317),LiangHuishan!$A$1:$B$251,3,FALSE)),"Pool Not in Records",VLOOKUP(UPPER(B317),$A$1:$B$251,3,FALSE)),"")</f>
        <v/>
      </c>
      <c r="Q317" s="13" t="str">
        <f t="shared" si="25"/>
        <v/>
      </c>
      <c r="R317" s="13"/>
      <c r="S317" s="13"/>
      <c r="T317" s="13" t="str">
        <f t="shared" si="23"/>
        <v>Invoice Made</v>
      </c>
      <c r="U317" s="13" t="b">
        <f t="shared" si="24"/>
        <v>1</v>
      </c>
      <c r="V317" s="13"/>
      <c r="W317" s="13"/>
      <c r="X317" s="13"/>
      <c r="Y317" s="13"/>
      <c r="Z317" s="13"/>
      <c r="AA317" s="13" t="str">
        <f t="shared" si="22"/>
        <v>Navion Marita039</v>
      </c>
      <c r="AB317" s="13"/>
      <c r="AC317" s="13"/>
      <c r="AD317" s="13"/>
      <c r="AE317" s="13">
        <f>IF(TRIM(AA317=""),0,IF(ISNA(VLOOKUP(AA317,Tracker!$AB$2:$AB$3981,1,FALSE)),0,1))</f>
        <v>1</v>
      </c>
      <c r="AF317" s="13"/>
    </row>
    <row r="318" spans="1:32" ht="13.5">
      <c r="A318" s="246">
        <v>3693</v>
      </c>
      <c r="B318" s="271" t="s">
        <v>533</v>
      </c>
      <c r="C318" s="957" t="s">
        <v>217</v>
      </c>
      <c r="D318" s="874" t="s">
        <v>392</v>
      </c>
      <c r="E318" s="172" t="s">
        <v>180</v>
      </c>
      <c r="F318" s="234" t="s">
        <v>260</v>
      </c>
      <c r="G318" s="236">
        <v>42604</v>
      </c>
      <c r="H318" s="874" t="s">
        <v>62</v>
      </c>
      <c r="I318" s="272">
        <v>42640</v>
      </c>
      <c r="J318" s="238"/>
      <c r="K318" s="711" t="s">
        <v>411</v>
      </c>
      <c r="L318" s="1023" t="s">
        <v>28</v>
      </c>
      <c r="M318" s="13" t="str">
        <f t="shared" si="21"/>
        <v>Invoice Made</v>
      </c>
      <c r="N318" s="13"/>
      <c r="O318" s="13"/>
      <c r="P318" s="13" t="e">
        <f>IF(L318="Navig8",IF(ISNA(VLOOKUP(UPPER(B318),LiangHuishan!$A$1:$B$251,3,FALSE)),"Pool Not in Records",VLOOKUP(UPPER(B318),$A$1:$B$251,3,FALSE)),"")</f>
        <v>#N/A</v>
      </c>
      <c r="Q318" s="13" t="str">
        <f t="shared" si="25"/>
        <v/>
      </c>
      <c r="R318" s="13"/>
      <c r="S318" s="13"/>
      <c r="T318" s="13" t="str">
        <f t="shared" si="23"/>
        <v>Invoice Made</v>
      </c>
      <c r="U318" s="13" t="b">
        <f t="shared" si="24"/>
        <v>1</v>
      </c>
      <c r="V318" s="13"/>
      <c r="W318" s="13"/>
      <c r="X318" s="13"/>
      <c r="Y318" s="13"/>
      <c r="Z318" s="13"/>
      <c r="AA318" s="13" t="str">
        <f t="shared" si="22"/>
        <v>Aframax Rio48</v>
      </c>
      <c r="AB318" s="13"/>
      <c r="AC318" s="13"/>
      <c r="AD318" s="13"/>
      <c r="AE318" s="13">
        <f>IF(TRIM(AA318=""),0,IF(ISNA(VLOOKUP(AA318,Tracker!$AB$2:$AB$3981,1,FALSE)),0,1))</f>
        <v>1</v>
      </c>
      <c r="AF318" s="13"/>
    </row>
    <row r="319" spans="1:32" ht="13.5">
      <c r="A319" s="246">
        <v>3694</v>
      </c>
      <c r="B319" s="271" t="s">
        <v>2209</v>
      </c>
      <c r="C319" s="957" t="s">
        <v>183</v>
      </c>
      <c r="D319" s="874" t="s">
        <v>1284</v>
      </c>
      <c r="E319" s="172" t="s">
        <v>856</v>
      </c>
      <c r="F319" s="234" t="s">
        <v>806</v>
      </c>
      <c r="G319" s="236">
        <v>42612</v>
      </c>
      <c r="H319" s="874" t="s">
        <v>743</v>
      </c>
      <c r="I319" s="272">
        <v>42652</v>
      </c>
      <c r="J319" s="238"/>
      <c r="K319" s="711"/>
      <c r="L319" s="1023" t="s">
        <v>590</v>
      </c>
      <c r="M319" s="13" t="str">
        <f t="shared" si="21"/>
        <v>Invoice Made</v>
      </c>
      <c r="N319" s="13"/>
      <c r="O319" s="13"/>
      <c r="P319" s="13" t="str">
        <f>IF(L319="Navig8",IF(ISNA(VLOOKUP(UPPER(B319),LiangHuishan!$A$1:$B$251,3,FALSE)),"Pool Not in Records",VLOOKUP(UPPER(B319),$A$1:$B$251,3,FALSE)),"")</f>
        <v/>
      </c>
      <c r="Q319" s="13">
        <f t="shared" si="25"/>
        <v>0</v>
      </c>
      <c r="R319" s="13"/>
      <c r="S319" s="13"/>
      <c r="T319" s="13" t="str">
        <f t="shared" si="23"/>
        <v>Invoice Made</v>
      </c>
      <c r="U319" s="13" t="b">
        <f t="shared" si="24"/>
        <v>1</v>
      </c>
      <c r="V319" s="13"/>
      <c r="W319" s="13"/>
      <c r="X319" s="13"/>
      <c r="Y319" s="13"/>
      <c r="Z319" s="13"/>
      <c r="AA319" s="13" t="str">
        <f t="shared" si="22"/>
        <v>Overseas Kythons25</v>
      </c>
      <c r="AB319" s="13"/>
      <c r="AC319" s="13"/>
      <c r="AD319" s="13"/>
      <c r="AE319" s="13">
        <f>IF(TRIM(AA319=""),0,IF(ISNA(VLOOKUP(AA319,Tracker!$AB$2:$AB$3981,1,FALSE)),0,1))</f>
        <v>1</v>
      </c>
      <c r="AF319" s="13"/>
    </row>
    <row r="320" spans="1:32" ht="13.5">
      <c r="A320" s="246">
        <v>3696</v>
      </c>
      <c r="B320" s="271" t="s">
        <v>1277</v>
      </c>
      <c r="C320" s="957" t="s">
        <v>37</v>
      </c>
      <c r="D320" s="874" t="s">
        <v>2210</v>
      </c>
      <c r="E320" s="172" t="s">
        <v>232</v>
      </c>
      <c r="F320" s="234" t="s">
        <v>20</v>
      </c>
      <c r="G320" s="236">
        <v>42607</v>
      </c>
      <c r="H320" s="874" t="s">
        <v>77</v>
      </c>
      <c r="I320" s="272">
        <v>42628</v>
      </c>
      <c r="J320" s="238"/>
      <c r="K320" s="711" t="s">
        <v>28</v>
      </c>
      <c r="L320" s="1023" t="s">
        <v>28</v>
      </c>
      <c r="M320" s="13" t="str">
        <f t="shared" si="21"/>
        <v>Invoice Made</v>
      </c>
      <c r="N320" s="13"/>
      <c r="O320" s="13"/>
      <c r="P320" s="13" t="e">
        <f>IF(L320="Navig8",IF(ISNA(VLOOKUP(UPPER(B320),LiangHuishan!$A$1:$B$251,3,FALSE)),"Pool Not in Records",VLOOKUP(UPPER(B320),$A$1:$B$251,3,FALSE)),"")</f>
        <v>#N/A</v>
      </c>
      <c r="Q320" s="13" t="str">
        <f t="shared" si="25"/>
        <v/>
      </c>
      <c r="R320" s="13"/>
      <c r="S320" s="13"/>
      <c r="T320" s="13" t="str">
        <f t="shared" si="23"/>
        <v>Invoice Made</v>
      </c>
      <c r="U320" s="13" t="b">
        <f t="shared" si="24"/>
        <v>1</v>
      </c>
      <c r="V320" s="13"/>
      <c r="W320" s="13"/>
      <c r="X320" s="13"/>
      <c r="Y320" s="13"/>
      <c r="Z320" s="13"/>
      <c r="AA320" s="13" t="str">
        <f t="shared" si="22"/>
        <v>Navig8 Stealth SV22</v>
      </c>
      <c r="AB320" s="13"/>
      <c r="AC320" s="13"/>
      <c r="AD320" s="13"/>
      <c r="AE320" s="13">
        <f>IF(TRIM(AA320=""),0,IF(ISNA(VLOOKUP(AA320,Tracker!$AB$2:$AB$3981,1,FALSE)),0,1))</f>
        <v>1</v>
      </c>
      <c r="AF320" s="13"/>
    </row>
    <row r="321" spans="1:32" ht="13.5">
      <c r="A321" s="246">
        <v>3697</v>
      </c>
      <c r="B321" s="271" t="s">
        <v>65</v>
      </c>
      <c r="C321" s="957" t="s">
        <v>710</v>
      </c>
      <c r="D321" s="874" t="s">
        <v>2211</v>
      </c>
      <c r="E321" s="172" t="s">
        <v>2212</v>
      </c>
      <c r="F321" s="234" t="s">
        <v>759</v>
      </c>
      <c r="G321" s="236">
        <v>42609</v>
      </c>
      <c r="H321" s="874" t="s">
        <v>67</v>
      </c>
      <c r="I321" s="272">
        <v>42628</v>
      </c>
      <c r="J321" s="238"/>
      <c r="K321" s="711"/>
      <c r="L321" s="1023" t="s">
        <v>60</v>
      </c>
      <c r="M321" s="13" t="str">
        <f t="shared" si="21"/>
        <v>Invoice Made</v>
      </c>
      <c r="N321" s="13"/>
      <c r="O321" s="13"/>
      <c r="P321" s="13" t="str">
        <f>IF(L321="Navig8",IF(ISNA(VLOOKUP(UPPER(B321),LiangHuishan!$A$1:$B$251,3,FALSE)),"Pool Not in Records",VLOOKUP(UPPER(B321),$A$1:$B$251,3,FALSE)),"")</f>
        <v/>
      </c>
      <c r="Q321" s="13" t="str">
        <f t="shared" si="25"/>
        <v/>
      </c>
      <c r="R321" s="13"/>
      <c r="S321" s="13"/>
      <c r="T321" s="13" t="str">
        <f t="shared" si="23"/>
        <v>Invoice Made</v>
      </c>
      <c r="U321" s="13" t="b">
        <f t="shared" si="24"/>
        <v>1</v>
      </c>
      <c r="V321" s="13"/>
      <c r="W321" s="13"/>
      <c r="X321" s="13"/>
      <c r="Y321" s="13"/>
      <c r="Z321" s="13"/>
      <c r="AA321" s="13" t="str">
        <f t="shared" si="22"/>
        <v>Everest Spirit123</v>
      </c>
      <c r="AB321" s="13"/>
      <c r="AC321" s="13"/>
      <c r="AD321" s="13"/>
      <c r="AE321" s="13">
        <f>IF(TRIM(AA321=""),0,IF(ISNA(VLOOKUP(AA321,Tracker!$AB$2:$AB$3981,1,FALSE)),0,1))</f>
        <v>1</v>
      </c>
      <c r="AF321" s="13"/>
    </row>
    <row r="322" spans="1:32" ht="13.5">
      <c r="A322" s="246">
        <v>3744</v>
      </c>
      <c r="B322" s="271" t="s">
        <v>2208</v>
      </c>
      <c r="C322" s="957" t="s">
        <v>1828</v>
      </c>
      <c r="D322" s="874" t="s">
        <v>644</v>
      </c>
      <c r="E322" s="172"/>
      <c r="F322" s="234"/>
      <c r="G322" s="236"/>
      <c r="H322" s="874" t="s">
        <v>535</v>
      </c>
      <c r="I322" s="272">
        <v>42706</v>
      </c>
      <c r="J322" s="236"/>
      <c r="K322" s="711"/>
      <c r="L322" s="1024" t="s">
        <v>633</v>
      </c>
      <c r="M322" s="13" t="str">
        <f t="shared" si="21"/>
        <v>Invoice Made</v>
      </c>
      <c r="N322" s="13"/>
      <c r="O322" s="13"/>
      <c r="P322" s="13" t="str">
        <f>IF(L322="Navig8",IF(ISNA(VLOOKUP(UPPER(B322),LiangHuishan!$A$1:$B$251,3,FALSE)),"Pool Not in Records",VLOOKUP(UPPER(B322),$A$1:$B$251,3,FALSE)),"")</f>
        <v/>
      </c>
      <c r="Q322" s="13" t="str">
        <f t="shared" si="25"/>
        <v/>
      </c>
      <c r="R322" s="13"/>
      <c r="S322" s="13"/>
      <c r="T322" s="13" t="str">
        <f t="shared" si="23"/>
        <v>Invoice Made</v>
      </c>
      <c r="U322" s="13" t="b">
        <f t="shared" si="24"/>
        <v>1</v>
      </c>
      <c r="V322" s="13"/>
      <c r="W322" s="13"/>
      <c r="X322" s="13"/>
      <c r="Y322" s="13"/>
      <c r="Z322" s="13"/>
      <c r="AA322" s="13" t="str">
        <f t="shared" si="22"/>
        <v>Dank Silver1602</v>
      </c>
      <c r="AB322" s="13"/>
      <c r="AC322" s="13"/>
      <c r="AD322" s="13"/>
      <c r="AE322" s="13">
        <f>IF(TRIM(AA322=""),0,IF(ISNA(VLOOKUP(AA322,Tracker!$AB$2:$AB$3981,1,FALSE)),0,1))</f>
        <v>1</v>
      </c>
      <c r="AF322" s="13"/>
    </row>
    <row r="323" spans="1:32" ht="13.5">
      <c r="A323" s="246">
        <v>3757</v>
      </c>
      <c r="B323" s="271" t="s">
        <v>1317</v>
      </c>
      <c r="C323" s="957" t="s">
        <v>1951</v>
      </c>
      <c r="D323" s="874" t="s">
        <v>736</v>
      </c>
      <c r="E323" s="172"/>
      <c r="F323" s="234"/>
      <c r="G323" s="236"/>
      <c r="H323" s="874" t="s">
        <v>778</v>
      </c>
      <c r="I323" s="272">
        <v>42707</v>
      </c>
      <c r="J323" s="236"/>
      <c r="K323" s="711"/>
      <c r="L323" s="1024" t="s">
        <v>633</v>
      </c>
      <c r="M323" s="13" t="str">
        <f t="shared" ref="M323:M386" si="26">IF(AND(NOT(TRIM(D323)="")),IF(AE323=1,"Invoice Made","Invoice Not Made"),"")</f>
        <v>Invoice Made</v>
      </c>
      <c r="N323" s="13"/>
      <c r="O323" s="13"/>
      <c r="P323" s="13" t="str">
        <f>IF(L323="Navig8",IF(ISNA(VLOOKUP(UPPER(B323),LiangHuishan!$A$1:$B$251,3,FALSE)),"Pool Not in Records",VLOOKUP(UPPER(B323),$A$1:$B$251,3,FALSE)),"")</f>
        <v/>
      </c>
      <c r="Q323" s="13" t="str">
        <f t="shared" si="25"/>
        <v/>
      </c>
      <c r="R323" s="13"/>
      <c r="S323" s="13"/>
      <c r="T323" s="13" t="str">
        <f t="shared" si="23"/>
        <v>Invoice Made</v>
      </c>
      <c r="U323" s="13" t="b">
        <f t="shared" si="24"/>
        <v>1</v>
      </c>
      <c r="V323" s="13"/>
      <c r="W323" s="13"/>
      <c r="X323" s="13"/>
      <c r="Y323" s="13"/>
      <c r="Z323" s="13"/>
      <c r="AA323" s="13" t="str">
        <f t="shared" ref="AA323:AA386" si="27">IF(OR(TRIM(B323)="",TRIM(C323)=""),"Vessel-Voy No not given",CONCATENATE(TRIM(B323),TRIM(C323)))</f>
        <v>Green Planet1605</v>
      </c>
      <c r="AB323" s="13"/>
      <c r="AC323" s="13"/>
      <c r="AD323" s="13"/>
      <c r="AE323" s="13">
        <f>IF(TRIM(AA323=""),0,IF(ISNA(VLOOKUP(AA323,Tracker!$AB$2:$AB$3981,1,FALSE)),0,1))</f>
        <v>1</v>
      </c>
      <c r="AF323" s="13"/>
    </row>
    <row r="324" spans="1:32" ht="13.5">
      <c r="A324" s="246">
        <v>3700</v>
      </c>
      <c r="B324" s="271" t="s">
        <v>573</v>
      </c>
      <c r="C324" s="957" t="s">
        <v>2247</v>
      </c>
      <c r="D324" s="874" t="s">
        <v>720</v>
      </c>
      <c r="E324" s="172" t="s">
        <v>2248</v>
      </c>
      <c r="F324" s="234" t="s">
        <v>2249</v>
      </c>
      <c r="G324" s="236">
        <v>42607</v>
      </c>
      <c r="H324" s="874" t="s">
        <v>267</v>
      </c>
      <c r="I324" s="272">
        <v>42640</v>
      </c>
      <c r="J324" s="238"/>
      <c r="K324" s="711" t="s">
        <v>411</v>
      </c>
      <c r="L324" s="1023" t="s">
        <v>28</v>
      </c>
      <c r="M324" s="13" t="str">
        <f t="shared" si="26"/>
        <v>Invoice Made</v>
      </c>
      <c r="N324" s="13"/>
      <c r="O324" s="13"/>
      <c r="P324" s="13" t="e">
        <f>IF(L324="Navig8",IF(ISNA(VLOOKUP(UPPER(B324),LiangHuishan!$A$1:$B$251,3,FALSE)),"Pool Not in Records",VLOOKUP(UPPER(B324),$A$1:$B$251,3,FALSE)),"")</f>
        <v>#N/A</v>
      </c>
      <c r="Q324" s="13" t="str">
        <f t="shared" si="25"/>
        <v/>
      </c>
      <c r="R324" s="13"/>
      <c r="S324" s="13"/>
      <c r="T324" s="13" t="str">
        <f t="shared" si="23"/>
        <v>Invoice Made</v>
      </c>
      <c r="U324" s="13" t="b">
        <f t="shared" si="24"/>
        <v>1</v>
      </c>
      <c r="V324" s="13"/>
      <c r="W324" s="13"/>
      <c r="X324" s="13"/>
      <c r="Y324" s="13"/>
      <c r="Z324" s="13"/>
      <c r="AA324" s="13" t="str">
        <f t="shared" si="27"/>
        <v>Aframax Riviera052</v>
      </c>
      <c r="AB324" s="13"/>
      <c r="AC324" s="13"/>
      <c r="AD324" s="13"/>
      <c r="AE324" s="13">
        <f>IF(TRIM(AA324=""),0,IF(ISNA(VLOOKUP(AA324,Tracker!$AB$2:$AB$3981,1,FALSE)),0,1))</f>
        <v>1</v>
      </c>
      <c r="AF324" s="13"/>
    </row>
    <row r="325" spans="1:32" ht="13.5">
      <c r="A325" s="246">
        <v>3701</v>
      </c>
      <c r="B325" s="271" t="s">
        <v>2250</v>
      </c>
      <c r="C325" s="957" t="s">
        <v>2251</v>
      </c>
      <c r="D325" s="874" t="s">
        <v>549</v>
      </c>
      <c r="E325" s="172" t="s">
        <v>2252</v>
      </c>
      <c r="F325" s="234" t="s">
        <v>2253</v>
      </c>
      <c r="G325" s="236">
        <v>42617</v>
      </c>
      <c r="H325" s="874" t="s">
        <v>90</v>
      </c>
      <c r="I325" s="272">
        <v>42677</v>
      </c>
      <c r="J325" s="238"/>
      <c r="K325" s="711" t="s">
        <v>411</v>
      </c>
      <c r="L325" s="1023" t="s">
        <v>28</v>
      </c>
      <c r="M325" s="13" t="str">
        <f t="shared" si="26"/>
        <v>Invoice Made</v>
      </c>
      <c r="N325" s="13"/>
      <c r="O325" s="13"/>
      <c r="P325" s="13" t="e">
        <f>IF(L325="Navig8",IF(ISNA(VLOOKUP(UPPER(B325),LiangHuishan!$A$1:$B$251,3,FALSE)),"Pool Not in Records",VLOOKUP(UPPER(B325),$A$1:$B$251,3,FALSE)),"")</f>
        <v>#N/A</v>
      </c>
      <c r="Q325" s="13" t="str">
        <f t="shared" si="25"/>
        <v/>
      </c>
      <c r="R325" s="13"/>
      <c r="S325" s="13"/>
      <c r="T325" s="13" t="str">
        <f t="shared" ref="T325:T388" si="28">IF(AND(NOT(TRIM(D325)="")),IF(AE325=1,"Invoice Made","Invoice Not Made"),"")</f>
        <v>Invoice Made</v>
      </c>
      <c r="U325" s="13" t="b">
        <f t="shared" ref="U325:U388" si="29">M325=T325</f>
        <v>1</v>
      </c>
      <c r="V325" s="13"/>
      <c r="W325" s="13"/>
      <c r="X325" s="13"/>
      <c r="Y325" s="13"/>
      <c r="Z325" s="13"/>
      <c r="AA325" s="13" t="str">
        <f t="shared" si="27"/>
        <v>Gener8 Elektra2016_28</v>
      </c>
      <c r="AB325" s="13"/>
      <c r="AC325" s="13"/>
      <c r="AD325" s="13"/>
      <c r="AE325" s="13">
        <f>IF(TRIM(AA325=""),0,IF(ISNA(VLOOKUP(AA325,Tracker!$AB$2:$AB$3981,1,FALSE)),0,1))</f>
        <v>1</v>
      </c>
      <c r="AF325" s="13"/>
    </row>
    <row r="326" spans="1:32" ht="13.5">
      <c r="A326" s="246">
        <v>3702</v>
      </c>
      <c r="B326" s="271" t="s">
        <v>1496</v>
      </c>
      <c r="C326" s="957" t="s">
        <v>2254</v>
      </c>
      <c r="D326" s="874" t="s">
        <v>1498</v>
      </c>
      <c r="E326" s="172" t="s">
        <v>152</v>
      </c>
      <c r="F326" s="234" t="s">
        <v>532</v>
      </c>
      <c r="G326" s="236">
        <v>42613</v>
      </c>
      <c r="H326" s="874" t="s">
        <v>226</v>
      </c>
      <c r="I326" s="272">
        <v>42620</v>
      </c>
      <c r="J326" s="238"/>
      <c r="K326" s="711"/>
      <c r="L326" s="1023" t="s">
        <v>290</v>
      </c>
      <c r="M326" s="13" t="str">
        <f t="shared" si="26"/>
        <v>Invoice Made</v>
      </c>
      <c r="N326" s="13"/>
      <c r="O326" s="13"/>
      <c r="P326" s="13" t="str">
        <f>IF(L326="Navig8",IF(ISNA(VLOOKUP(UPPER(B326),LiangHuishan!$A$1:$B$251,3,FALSE)),"Pool Not in Records",VLOOKUP(UPPER(B326),$A$1:$B$251,3,FALSE)),"")</f>
        <v/>
      </c>
      <c r="Q326" s="13" t="str">
        <f t="shared" si="25"/>
        <v/>
      </c>
      <c r="R326" s="13"/>
      <c r="S326" s="13"/>
      <c r="T326" s="13" t="str">
        <f t="shared" si="28"/>
        <v>Invoice Made</v>
      </c>
      <c r="U326" s="13" t="b">
        <f t="shared" si="29"/>
        <v>1</v>
      </c>
      <c r="V326" s="13"/>
      <c r="W326" s="13"/>
      <c r="X326" s="13"/>
      <c r="Y326" s="13"/>
      <c r="Z326" s="13"/>
      <c r="AA326" s="13" t="str">
        <f t="shared" si="27"/>
        <v>British Emissary16011</v>
      </c>
      <c r="AB326" s="13"/>
      <c r="AC326" s="13"/>
      <c r="AD326" s="13"/>
      <c r="AE326" s="13">
        <f>IF(TRIM(AA326=""),0,IF(ISNA(VLOOKUP(AA326,Tracker!$AB$2:$AB$3981,1,FALSE)),0,1))</f>
        <v>1</v>
      </c>
      <c r="AF326" s="13"/>
    </row>
    <row r="327" spans="1:32" ht="13.5">
      <c r="A327" s="246">
        <v>3703</v>
      </c>
      <c r="B327" s="271" t="s">
        <v>584</v>
      </c>
      <c r="C327" s="957" t="s">
        <v>2255</v>
      </c>
      <c r="D327" s="874" t="s">
        <v>2256</v>
      </c>
      <c r="E327" s="172" t="s">
        <v>2257</v>
      </c>
      <c r="F327" s="234" t="s">
        <v>2258</v>
      </c>
      <c r="G327" s="236">
        <v>42614</v>
      </c>
      <c r="H327" s="874" t="s">
        <v>365</v>
      </c>
      <c r="I327" s="272">
        <v>42625</v>
      </c>
      <c r="J327" s="238"/>
      <c r="K327" s="711" t="s">
        <v>665</v>
      </c>
      <c r="L327" s="1023" t="s">
        <v>43</v>
      </c>
      <c r="M327" s="13" t="str">
        <f t="shared" si="26"/>
        <v>Invoice Made</v>
      </c>
      <c r="N327" s="13"/>
      <c r="O327" s="13"/>
      <c r="P327" s="13" t="str">
        <f>IF(L327="Navig8",IF(ISNA(VLOOKUP(UPPER(B327),LiangHuishan!$A$1:$B$251,3,FALSE)),"Pool Not in Records",VLOOKUP(UPPER(B327),$A$1:$B$251,3,FALSE)),"")</f>
        <v/>
      </c>
      <c r="Q327" s="13" t="str">
        <f t="shared" si="25"/>
        <v/>
      </c>
      <c r="R327" s="13"/>
      <c r="S327" s="13"/>
      <c r="T327" s="13" t="str">
        <f t="shared" si="28"/>
        <v>Invoice Made</v>
      </c>
      <c r="U327" s="13" t="b">
        <f t="shared" si="29"/>
        <v>1</v>
      </c>
      <c r="V327" s="13"/>
      <c r="W327" s="13"/>
      <c r="X327" s="13"/>
      <c r="Y327" s="13"/>
      <c r="Z327" s="13"/>
      <c r="AA327" s="13" t="str">
        <f t="shared" si="27"/>
        <v>Green Point16096</v>
      </c>
      <c r="AB327" s="13"/>
      <c r="AC327" s="13"/>
      <c r="AD327" s="13"/>
      <c r="AE327" s="13">
        <f>IF(TRIM(AA327=""),0,IF(ISNA(VLOOKUP(AA327,Tracker!$AB$2:$AB$3981,1,FALSE)),0,1))</f>
        <v>1</v>
      </c>
      <c r="AF327" s="13"/>
    </row>
    <row r="328" spans="1:32" ht="13.5">
      <c r="A328" s="246">
        <v>3704</v>
      </c>
      <c r="B328" s="271" t="s">
        <v>628</v>
      </c>
      <c r="C328" s="957" t="s">
        <v>2143</v>
      </c>
      <c r="D328" s="874" t="s">
        <v>579</v>
      </c>
      <c r="E328" s="172" t="s">
        <v>355</v>
      </c>
      <c r="F328" s="234" t="s">
        <v>412</v>
      </c>
      <c r="G328" s="236">
        <v>42618.125</v>
      </c>
      <c r="H328" s="874" t="s">
        <v>70</v>
      </c>
      <c r="I328" s="272">
        <v>42635</v>
      </c>
      <c r="J328" s="238"/>
      <c r="K328" s="711"/>
      <c r="L328" s="1023" t="s">
        <v>663</v>
      </c>
      <c r="M328" s="13" t="str">
        <f t="shared" si="26"/>
        <v>Invoice Made</v>
      </c>
      <c r="N328" s="13"/>
      <c r="O328" s="13"/>
      <c r="P328" s="13" t="str">
        <f>IF(L328="Navig8",IF(ISNA(VLOOKUP(UPPER(B328),LiangHuishan!$A$1:$B$251,3,FALSE)),"Pool Not in Records",VLOOKUP(UPPER(B328),$A$1:$B$251,3,FALSE)),"")</f>
        <v/>
      </c>
      <c r="Q328" s="13" t="str">
        <f t="shared" si="25"/>
        <v/>
      </c>
      <c r="R328" s="13"/>
      <c r="S328" s="13"/>
      <c r="T328" s="13" t="str">
        <f t="shared" si="28"/>
        <v>Invoice Made</v>
      </c>
      <c r="U328" s="13" t="b">
        <f t="shared" si="29"/>
        <v>1</v>
      </c>
      <c r="V328" s="13"/>
      <c r="W328" s="13"/>
      <c r="X328" s="13"/>
      <c r="Y328" s="13"/>
      <c r="Z328" s="13"/>
      <c r="AA328" s="13" t="str">
        <f t="shared" si="27"/>
        <v>Stena President201606</v>
      </c>
      <c r="AB328" s="13"/>
      <c r="AC328" s="13"/>
      <c r="AD328" s="13"/>
      <c r="AE328" s="13">
        <f>IF(TRIM(AA328=""),0,IF(ISNA(VLOOKUP(AA328,Tracker!$AB$2:$AB$3981,1,FALSE)),0,1))</f>
        <v>1</v>
      </c>
      <c r="AF328" s="13"/>
    </row>
    <row r="329" spans="1:32" ht="13.5">
      <c r="A329" s="246">
        <v>3705</v>
      </c>
      <c r="B329" s="271" t="s">
        <v>647</v>
      </c>
      <c r="C329" s="957" t="s">
        <v>220</v>
      </c>
      <c r="D329" s="874" t="s">
        <v>2259</v>
      </c>
      <c r="E329" s="172" t="s">
        <v>180</v>
      </c>
      <c r="F329" s="234" t="s">
        <v>1870</v>
      </c>
      <c r="G329" s="236">
        <v>42617</v>
      </c>
      <c r="H329" s="874" t="s">
        <v>1409</v>
      </c>
      <c r="I329" s="477">
        <v>42648</v>
      </c>
      <c r="J329" s="238"/>
      <c r="K329" s="711"/>
      <c r="L329" s="1023" t="s">
        <v>23</v>
      </c>
      <c r="M329" s="13" t="str">
        <f t="shared" si="26"/>
        <v>Invoice Made</v>
      </c>
      <c r="N329" s="13"/>
      <c r="O329" s="13"/>
      <c r="P329" s="13" t="str">
        <f>IF(L329="Navig8",IF(ISNA(VLOOKUP(UPPER(B329),LiangHuishan!$A$1:$B$251,3,FALSE)),"Pool Not in Records",VLOOKUP(UPPER(B329),$A$1:$B$251,3,FALSE)),"")</f>
        <v/>
      </c>
      <c r="Q329" s="13" t="str">
        <f t="shared" si="25"/>
        <v/>
      </c>
      <c r="R329" s="13"/>
      <c r="S329" s="13"/>
      <c r="T329" s="13" t="str">
        <f t="shared" si="28"/>
        <v>Invoice Made</v>
      </c>
      <c r="U329" s="13" t="b">
        <f t="shared" si="29"/>
        <v>1</v>
      </c>
      <c r="V329" s="13"/>
      <c r="W329" s="13"/>
      <c r="X329" s="13"/>
      <c r="Y329" s="13"/>
      <c r="Z329" s="13"/>
      <c r="AA329" s="13" t="str">
        <f t="shared" si="27"/>
        <v>Genmar Compatriot85</v>
      </c>
      <c r="AB329" s="13"/>
      <c r="AC329" s="13"/>
      <c r="AD329" s="13"/>
      <c r="AE329" s="13">
        <f>IF(TRIM(AA329=""),0,IF(ISNA(VLOOKUP(AA329,Tracker!$AB$2:$AB$3981,1,FALSE)),0,1))</f>
        <v>1</v>
      </c>
      <c r="AF329" s="13"/>
    </row>
    <row r="330" spans="1:32" ht="13.5">
      <c r="A330" s="246">
        <v>3706</v>
      </c>
      <c r="B330" s="271" t="s">
        <v>1280</v>
      </c>
      <c r="C330" s="957" t="s">
        <v>129</v>
      </c>
      <c r="D330" s="874" t="s">
        <v>2260</v>
      </c>
      <c r="E330" s="172" t="s">
        <v>152</v>
      </c>
      <c r="F330" s="234" t="s">
        <v>173</v>
      </c>
      <c r="G330" s="236">
        <v>42617</v>
      </c>
      <c r="H330" s="874" t="s">
        <v>20</v>
      </c>
      <c r="I330" s="272">
        <v>42632</v>
      </c>
      <c r="J330" s="238"/>
      <c r="K330" s="711" t="s">
        <v>665</v>
      </c>
      <c r="L330" s="1023" t="s">
        <v>43</v>
      </c>
      <c r="M330" s="13" t="str">
        <f t="shared" si="26"/>
        <v>Invoice Made</v>
      </c>
      <c r="N330" s="13"/>
      <c r="O330" s="13"/>
      <c r="P330" s="13" t="str">
        <f>IF(L330="Navig8",IF(ISNA(VLOOKUP(UPPER(B330),LiangHuishan!$A$1:$B$251,3,FALSE)),"Pool Not in Records",VLOOKUP(UPPER(B330),$A$1:$B$251,3,FALSE)),"")</f>
        <v/>
      </c>
      <c r="Q330" s="13" t="str">
        <f t="shared" si="25"/>
        <v/>
      </c>
      <c r="R330" s="13"/>
      <c r="S330" s="13"/>
      <c r="T330" s="13" t="str">
        <f t="shared" si="28"/>
        <v>Invoice Made</v>
      </c>
      <c r="U330" s="13" t="b">
        <f t="shared" si="29"/>
        <v>1</v>
      </c>
      <c r="V330" s="13"/>
      <c r="W330" s="13"/>
      <c r="X330" s="13"/>
      <c r="Y330" s="13"/>
      <c r="Z330" s="13"/>
      <c r="AA330" s="13" t="str">
        <f t="shared" si="27"/>
        <v>Libya11</v>
      </c>
      <c r="AB330" s="13"/>
      <c r="AC330" s="13"/>
      <c r="AD330" s="13"/>
      <c r="AE330" s="13">
        <f>IF(TRIM(AA330=""),0,IF(ISNA(VLOOKUP(AA330,Tracker!$AB$2:$AB$3981,1,FALSE)),0,1))</f>
        <v>1</v>
      </c>
      <c r="AF330" s="13"/>
    </row>
    <row r="331" spans="1:32" ht="13.5">
      <c r="A331" s="246">
        <v>3707</v>
      </c>
      <c r="B331" s="271" t="s">
        <v>796</v>
      </c>
      <c r="C331" s="957" t="s">
        <v>673</v>
      </c>
      <c r="D331" s="874" t="s">
        <v>1942</v>
      </c>
      <c r="E331" s="172" t="s">
        <v>178</v>
      </c>
      <c r="F331" s="234" t="s">
        <v>201</v>
      </c>
      <c r="G331" s="236">
        <v>42622</v>
      </c>
      <c r="H331" s="874" t="s">
        <v>842</v>
      </c>
      <c r="I331" s="272">
        <v>42657</v>
      </c>
      <c r="J331" s="238"/>
      <c r="K331" s="711"/>
      <c r="L331" s="1023" t="s">
        <v>590</v>
      </c>
      <c r="M331" s="13" t="str">
        <f t="shared" si="26"/>
        <v>Invoice Made</v>
      </c>
      <c r="N331" s="13"/>
      <c r="O331" s="13"/>
      <c r="P331" s="13" t="str">
        <f>IF(L331="Navig8",IF(ISNA(VLOOKUP(UPPER(B331),LiangHuishan!$A$1:$B$251,3,FALSE)),"Pool Not in Records",VLOOKUP(UPPER(B331),$A$1:$B$251,3,FALSE)),"")</f>
        <v/>
      </c>
      <c r="Q331" s="13">
        <f t="shared" si="25"/>
        <v>0</v>
      </c>
      <c r="R331" s="13"/>
      <c r="S331" s="13"/>
      <c r="T331" s="13" t="str">
        <f t="shared" si="28"/>
        <v>Invoice Made</v>
      </c>
      <c r="U331" s="13" t="b">
        <f t="shared" si="29"/>
        <v>1</v>
      </c>
      <c r="V331" s="13"/>
      <c r="W331" s="13"/>
      <c r="X331" s="13"/>
      <c r="Y331" s="13"/>
      <c r="Z331" s="13"/>
      <c r="AA331" s="13" t="str">
        <f t="shared" si="27"/>
        <v>Kerala025</v>
      </c>
      <c r="AB331" s="13"/>
      <c r="AC331" s="13"/>
      <c r="AD331" s="13"/>
      <c r="AE331" s="13">
        <f>IF(TRIM(AA331=""),0,IF(ISNA(VLOOKUP(AA331,Tracker!$AB$2:$AB$3981,1,FALSE)),0,1))</f>
        <v>1</v>
      </c>
      <c r="AF331" s="13"/>
    </row>
    <row r="332" spans="1:32" ht="13.5">
      <c r="A332" s="246">
        <v>3708</v>
      </c>
      <c r="B332" s="271" t="s">
        <v>822</v>
      </c>
      <c r="C332" s="957" t="s">
        <v>2261</v>
      </c>
      <c r="D332" s="874" t="s">
        <v>400</v>
      </c>
      <c r="E332" s="172" t="s">
        <v>2262</v>
      </c>
      <c r="F332" s="234" t="s">
        <v>2263</v>
      </c>
      <c r="G332" s="236">
        <v>42625</v>
      </c>
      <c r="H332" s="874" t="s">
        <v>312</v>
      </c>
      <c r="I332" s="272">
        <v>42634</v>
      </c>
      <c r="J332" s="238"/>
      <c r="K332" s="711"/>
      <c r="L332" s="1023" t="s">
        <v>60</v>
      </c>
      <c r="M332" s="13" t="str">
        <f t="shared" si="26"/>
        <v>Invoice Made</v>
      </c>
      <c r="N332" s="13"/>
      <c r="O332" s="13"/>
      <c r="P332" s="13" t="str">
        <f>IF(L332="Navig8",IF(ISNA(VLOOKUP(UPPER(B332),LiangHuishan!$A$1:$B$251,3,FALSE)),"Pool Not in Records",VLOOKUP(UPPER(B332),$A$1:$B$251,3,FALSE)),"")</f>
        <v/>
      </c>
      <c r="Q332" s="13" t="str">
        <f t="shared" si="25"/>
        <v/>
      </c>
      <c r="R332" s="13"/>
      <c r="S332" s="13"/>
      <c r="T332" s="13" t="str">
        <f t="shared" si="28"/>
        <v>Invoice Made</v>
      </c>
      <c r="U332" s="13" t="b">
        <f t="shared" si="29"/>
        <v>1</v>
      </c>
      <c r="V332" s="13"/>
      <c r="W332" s="13"/>
      <c r="X332" s="13"/>
      <c r="Y332" s="13"/>
      <c r="Z332" s="13"/>
      <c r="AA332" s="13" t="str">
        <f t="shared" si="27"/>
        <v>Pinnacle Spirit043</v>
      </c>
      <c r="AB332" s="13"/>
      <c r="AC332" s="13"/>
      <c r="AD332" s="13"/>
      <c r="AE332" s="13">
        <f>IF(TRIM(AA332=""),0,IF(ISNA(VLOOKUP(AA332,Tracker!$AB$2:$AB$3981,1,FALSE)),0,1))</f>
        <v>1</v>
      </c>
      <c r="AF332" s="13"/>
    </row>
    <row r="333" spans="1:32" ht="13.5">
      <c r="A333" s="246">
        <v>3709</v>
      </c>
      <c r="B333" s="271" t="s">
        <v>809</v>
      </c>
      <c r="C333" s="957" t="s">
        <v>2264</v>
      </c>
      <c r="D333" s="874" t="s">
        <v>732</v>
      </c>
      <c r="E333" s="172" t="s">
        <v>204</v>
      </c>
      <c r="F333" s="234" t="s">
        <v>626</v>
      </c>
      <c r="G333" s="236">
        <v>42624</v>
      </c>
      <c r="H333" s="874" t="s">
        <v>771</v>
      </c>
      <c r="I333" s="272">
        <v>42653</v>
      </c>
      <c r="J333" s="238"/>
      <c r="K333" s="711" t="s">
        <v>28</v>
      </c>
      <c r="L333" s="1023" t="s">
        <v>28</v>
      </c>
      <c r="M333" s="13" t="str">
        <f t="shared" si="26"/>
        <v>Invoice Made</v>
      </c>
      <c r="N333" s="13"/>
      <c r="O333" s="13"/>
      <c r="P333" s="13" t="e">
        <f>IF(L333="Navig8",IF(ISNA(VLOOKUP(UPPER(B333),LiangHuishan!$A$1:$B$251,3,FALSE)),"Pool Not in Records",VLOOKUP(UPPER(B333),$A$1:$B$251,3,FALSE)),"")</f>
        <v>#N/A</v>
      </c>
      <c r="Q333" s="13" t="str">
        <f t="shared" si="25"/>
        <v/>
      </c>
      <c r="R333" s="13"/>
      <c r="S333" s="13"/>
      <c r="T333" s="13" t="str">
        <f t="shared" si="28"/>
        <v>Invoice Made</v>
      </c>
      <c r="U333" s="13" t="b">
        <f t="shared" si="29"/>
        <v>1</v>
      </c>
      <c r="V333" s="13"/>
      <c r="W333" s="13"/>
      <c r="X333" s="13"/>
      <c r="Y333" s="13"/>
      <c r="Z333" s="13"/>
      <c r="AA333" s="13" t="str">
        <f t="shared" si="27"/>
        <v>King Darius22_2016</v>
      </c>
      <c r="AB333" s="13"/>
      <c r="AC333" s="13"/>
      <c r="AD333" s="13"/>
      <c r="AE333" s="13">
        <f>IF(TRIM(AA333=""),0,IF(ISNA(VLOOKUP(AA333,Tracker!$AB$2:$AB$3981,1,FALSE)),0,1))</f>
        <v>1</v>
      </c>
      <c r="AF333" s="13"/>
    </row>
    <row r="334" spans="1:32" ht="13.5">
      <c r="A334" s="246">
        <v>3710</v>
      </c>
      <c r="B334" s="271" t="s">
        <v>2265</v>
      </c>
      <c r="C334" s="957" t="s">
        <v>2446</v>
      </c>
      <c r="D334" s="874" t="s">
        <v>2266</v>
      </c>
      <c r="E334" s="172"/>
      <c r="F334" s="234"/>
      <c r="G334" s="236"/>
      <c r="H334" s="874" t="s">
        <v>334</v>
      </c>
      <c r="I334" s="272">
        <v>42653</v>
      </c>
      <c r="J334" s="238"/>
      <c r="K334" s="711"/>
      <c r="L334" s="1023" t="s">
        <v>1115</v>
      </c>
      <c r="M334" s="13" t="str">
        <f t="shared" si="26"/>
        <v>Invoice Made</v>
      </c>
      <c r="N334" s="13"/>
      <c r="O334" s="13"/>
      <c r="P334" s="13" t="str">
        <f>IF(L334="Navig8",IF(ISNA(VLOOKUP(UPPER(B334),LiangHuishan!$A$1:$B$251,3,FALSE)),"Pool Not in Records",VLOOKUP(UPPER(B334),$A$1:$B$251,3,FALSE)),"")</f>
        <v/>
      </c>
      <c r="Q334" s="13" t="str">
        <f t="shared" si="25"/>
        <v/>
      </c>
      <c r="R334" s="13"/>
      <c r="S334" s="13"/>
      <c r="T334" s="13" t="str">
        <f t="shared" si="28"/>
        <v>Invoice Made</v>
      </c>
      <c r="U334" s="13" t="b">
        <f t="shared" si="29"/>
        <v>1</v>
      </c>
      <c r="V334" s="13"/>
      <c r="W334" s="13"/>
      <c r="X334" s="13"/>
      <c r="Y334" s="13"/>
      <c r="Z334" s="13"/>
      <c r="AA334" s="13" t="str">
        <f t="shared" si="27"/>
        <v>Maya162-107F</v>
      </c>
      <c r="AB334" s="13"/>
      <c r="AC334" s="13"/>
      <c r="AD334" s="13"/>
      <c r="AE334" s="13">
        <f>IF(TRIM(AA334=""),0,IF(ISNA(VLOOKUP(AA334,Tracker!$AB$2:$AB$3981,1,FALSE)),0,1))</f>
        <v>1</v>
      </c>
      <c r="AF334" s="13"/>
    </row>
    <row r="335" spans="1:32" ht="13.5">
      <c r="A335" s="246">
        <v>3711</v>
      </c>
      <c r="B335" s="271" t="s">
        <v>566</v>
      </c>
      <c r="C335" s="957" t="s">
        <v>2267</v>
      </c>
      <c r="D335" s="874" t="s">
        <v>486</v>
      </c>
      <c r="E335" s="172" t="s">
        <v>180</v>
      </c>
      <c r="F335" s="234" t="s">
        <v>410</v>
      </c>
      <c r="G335" s="236">
        <v>42622</v>
      </c>
      <c r="H335" s="874" t="s">
        <v>581</v>
      </c>
      <c r="I335" s="272">
        <v>42709</v>
      </c>
      <c r="J335" s="238"/>
      <c r="K335" s="711" t="s">
        <v>411</v>
      </c>
      <c r="L335" s="1023" t="s">
        <v>28</v>
      </c>
      <c r="M335" s="13" t="str">
        <f t="shared" si="26"/>
        <v>Invoice Made</v>
      </c>
      <c r="N335" s="13"/>
      <c r="O335" s="13"/>
      <c r="P335" s="13" t="e">
        <f>IF(L335="Navig8",IF(ISNA(VLOOKUP(UPPER(B335),LiangHuishan!$A$1:$B$251,3,FALSE)),"Pool Not in Records",VLOOKUP(UPPER(B335),$A$1:$B$251,3,FALSE)),"")</f>
        <v>#N/A</v>
      </c>
      <c r="Q335" s="13" t="str">
        <f t="shared" si="25"/>
        <v/>
      </c>
      <c r="R335" s="13"/>
      <c r="S335" s="13"/>
      <c r="T335" s="13" t="str">
        <f t="shared" si="28"/>
        <v>Invoice Made</v>
      </c>
      <c r="U335" s="13" t="b">
        <f t="shared" si="29"/>
        <v>1</v>
      </c>
      <c r="V335" s="13"/>
      <c r="W335" s="13"/>
      <c r="X335" s="13"/>
      <c r="Y335" s="13"/>
      <c r="Z335" s="13"/>
      <c r="AA335" s="13" t="str">
        <f t="shared" si="27"/>
        <v>Kanpur16_10</v>
      </c>
      <c r="AB335" s="13"/>
      <c r="AC335" s="13"/>
      <c r="AD335" s="13"/>
      <c r="AE335" s="13">
        <f>IF(TRIM(AA335=""),0,IF(ISNA(VLOOKUP(AA335,Tracker!$AB$2:$AB$3981,1,FALSE)),0,1))</f>
        <v>1</v>
      </c>
      <c r="AF335" s="13"/>
    </row>
    <row r="336" spans="1:32" ht="13.5">
      <c r="A336" s="246">
        <v>3712</v>
      </c>
      <c r="B336" s="271" t="s">
        <v>1273</v>
      </c>
      <c r="C336" s="957" t="s">
        <v>2268</v>
      </c>
      <c r="D336" s="874" t="s">
        <v>634</v>
      </c>
      <c r="E336" s="172" t="s">
        <v>491</v>
      </c>
      <c r="F336" s="234" t="s">
        <v>130</v>
      </c>
      <c r="G336" s="236">
        <v>42623</v>
      </c>
      <c r="H336" s="874" t="s">
        <v>20</v>
      </c>
      <c r="I336" s="272">
        <v>42641</v>
      </c>
      <c r="J336" s="238"/>
      <c r="K336" s="711"/>
      <c r="L336" s="1023" t="s">
        <v>60</v>
      </c>
      <c r="M336" s="13" t="str">
        <f t="shared" si="26"/>
        <v>Invoice Made</v>
      </c>
      <c r="N336" s="13"/>
      <c r="O336" s="13"/>
      <c r="P336" s="13" t="str">
        <f>IF(L336="Navig8",IF(ISNA(VLOOKUP(UPPER(B336),LiangHuishan!$A$1:$B$251,3,FALSE)),"Pool Not in Records",VLOOKUP(UPPER(B336),$A$1:$B$251,3,FALSE)),"")</f>
        <v/>
      </c>
      <c r="Q336" s="13" t="str">
        <f t="shared" si="25"/>
        <v/>
      </c>
      <c r="R336" s="13"/>
      <c r="S336" s="13"/>
      <c r="T336" s="13" t="str">
        <f t="shared" si="28"/>
        <v>Invoice Made</v>
      </c>
      <c r="U336" s="13" t="b">
        <f t="shared" si="29"/>
        <v>1</v>
      </c>
      <c r="V336" s="13"/>
      <c r="W336" s="13"/>
      <c r="X336" s="13"/>
      <c r="Y336" s="13"/>
      <c r="Z336" s="13"/>
      <c r="AA336" s="13" t="str">
        <f t="shared" si="27"/>
        <v>Shanghai Dawn030</v>
      </c>
      <c r="AB336" s="13"/>
      <c r="AC336" s="13"/>
      <c r="AD336" s="13"/>
      <c r="AE336" s="13">
        <f>IF(TRIM(AA336=""),0,IF(ISNA(VLOOKUP(AA336,Tracker!$AB$2:$AB$3981,1,FALSE)),0,1))</f>
        <v>1</v>
      </c>
      <c r="AF336" s="13"/>
    </row>
    <row r="337" spans="1:32" ht="13.5">
      <c r="A337" s="246">
        <v>3713</v>
      </c>
      <c r="B337" s="271" t="s">
        <v>2054</v>
      </c>
      <c r="C337" s="957" t="s">
        <v>146</v>
      </c>
      <c r="D337" s="874" t="s">
        <v>1953</v>
      </c>
      <c r="E337" s="172" t="s">
        <v>180</v>
      </c>
      <c r="F337" s="234" t="s">
        <v>2269</v>
      </c>
      <c r="G337" s="236">
        <v>42615</v>
      </c>
      <c r="H337" s="874" t="s">
        <v>829</v>
      </c>
      <c r="I337" s="272">
        <v>42658</v>
      </c>
      <c r="J337" s="238"/>
      <c r="K337" s="711"/>
      <c r="L337" s="1023" t="s">
        <v>1466</v>
      </c>
      <c r="M337" s="13" t="str">
        <f t="shared" si="26"/>
        <v>Invoice Made</v>
      </c>
      <c r="N337" s="13"/>
      <c r="O337" s="13"/>
      <c r="P337" s="13" t="str">
        <f>IF(L337="Navig8",IF(ISNA(VLOOKUP(UPPER(B337),LiangHuishan!$A$1:$B$251,3,FALSE)),"Pool Not in Records",VLOOKUP(UPPER(B337),$A$1:$B$251,3,FALSE)),"")</f>
        <v/>
      </c>
      <c r="Q337" s="13" t="str">
        <f t="shared" si="25"/>
        <v/>
      </c>
      <c r="R337" s="13"/>
      <c r="S337" s="13"/>
      <c r="T337" s="13" t="str">
        <f t="shared" si="28"/>
        <v>Invoice Made</v>
      </c>
      <c r="U337" s="13" t="b">
        <f t="shared" si="29"/>
        <v>1</v>
      </c>
      <c r="V337" s="13"/>
      <c r="W337" s="13"/>
      <c r="X337" s="13"/>
      <c r="Y337" s="13"/>
      <c r="Z337" s="13"/>
      <c r="AA337" s="13" t="str">
        <f t="shared" si="27"/>
        <v>Seavoyager40</v>
      </c>
      <c r="AB337" s="13"/>
      <c r="AC337" s="13"/>
      <c r="AD337" s="13"/>
      <c r="AE337" s="13">
        <f>IF(TRIM(AA337=""),0,IF(ISNA(VLOOKUP(AA337,Tracker!$AB$2:$AB$3981,1,FALSE)),0,1))</f>
        <v>1</v>
      </c>
      <c r="AF337" s="13"/>
    </row>
    <row r="338" spans="1:32" ht="13.5">
      <c r="A338" s="246">
        <v>3714</v>
      </c>
      <c r="B338" s="271" t="s">
        <v>2270</v>
      </c>
      <c r="C338" s="957" t="s">
        <v>707</v>
      </c>
      <c r="D338" s="874" t="s">
        <v>1953</v>
      </c>
      <c r="E338" s="172"/>
      <c r="F338" s="234" t="s">
        <v>20</v>
      </c>
      <c r="G338" s="236"/>
      <c r="H338" s="874" t="s">
        <v>524</v>
      </c>
      <c r="I338" s="272">
        <v>42645</v>
      </c>
      <c r="J338" s="238"/>
      <c r="K338" s="711"/>
      <c r="L338" s="1023" t="s">
        <v>1466</v>
      </c>
      <c r="M338" s="13" t="str">
        <f t="shared" si="26"/>
        <v>Invoice Made</v>
      </c>
      <c r="N338" s="13"/>
      <c r="O338" s="13"/>
      <c r="P338" s="13" t="str">
        <f>IF(L338="Navig8",IF(ISNA(VLOOKUP(UPPER(B338),LiangHuishan!$A$1:$B$251,3,FALSE)),"Pool Not in Records",VLOOKUP(UPPER(B338),$A$1:$B$251,3,FALSE)),"")</f>
        <v/>
      </c>
      <c r="Q338" s="13" t="str">
        <f t="shared" si="25"/>
        <v/>
      </c>
      <c r="R338" s="13"/>
      <c r="S338" s="13"/>
      <c r="T338" s="13" t="str">
        <f t="shared" si="28"/>
        <v>Invoice Made</v>
      </c>
      <c r="U338" s="13" t="b">
        <f t="shared" si="29"/>
        <v>1</v>
      </c>
      <c r="V338" s="13"/>
      <c r="W338" s="13"/>
      <c r="X338" s="13"/>
      <c r="Y338" s="13"/>
      <c r="Z338" s="13"/>
      <c r="AA338" s="13" t="str">
        <f t="shared" si="27"/>
        <v>Seaheritage56</v>
      </c>
      <c r="AB338" s="13"/>
      <c r="AC338" s="13"/>
      <c r="AD338" s="13"/>
      <c r="AE338" s="13">
        <f>IF(TRIM(AA338=""),0,IF(ISNA(VLOOKUP(AA338,Tracker!$AB$2:$AB$3981,1,FALSE)),0,1))</f>
        <v>1</v>
      </c>
      <c r="AF338" s="13"/>
    </row>
    <row r="339" spans="1:32" ht="13.5">
      <c r="A339" s="246">
        <v>3716</v>
      </c>
      <c r="B339" s="271" t="s">
        <v>502</v>
      </c>
      <c r="C339" s="957" t="s">
        <v>74</v>
      </c>
      <c r="D339" s="874" t="s">
        <v>63</v>
      </c>
      <c r="E339" s="172" t="s">
        <v>2271</v>
      </c>
      <c r="F339" s="234" t="s">
        <v>1310</v>
      </c>
      <c r="G339" s="236">
        <v>42625</v>
      </c>
      <c r="H339" s="874" t="s">
        <v>200</v>
      </c>
      <c r="I339" s="272">
        <v>42635</v>
      </c>
      <c r="J339" s="238"/>
      <c r="K339" s="711"/>
      <c r="L339" s="1023" t="s">
        <v>60</v>
      </c>
      <c r="M339" s="13" t="str">
        <f t="shared" si="26"/>
        <v>Invoice Made</v>
      </c>
      <c r="N339" s="13"/>
      <c r="O339" s="13"/>
      <c r="P339" s="13" t="str">
        <f>IF(L339="Navig8",IF(ISNA(VLOOKUP(UPPER(B339),LiangHuishan!$A$1:$B$251,3,FALSE)),"Pool Not in Records",VLOOKUP(UPPER(B339),$A$1:$B$251,3,FALSE)),"")</f>
        <v/>
      </c>
      <c r="Q339" s="13" t="str">
        <f t="shared" si="25"/>
        <v/>
      </c>
      <c r="R339" s="13"/>
      <c r="S339" s="13"/>
      <c r="T339" s="13" t="str">
        <f t="shared" si="28"/>
        <v>Invoice Made</v>
      </c>
      <c r="U339" s="13" t="b">
        <f t="shared" si="29"/>
        <v>1</v>
      </c>
      <c r="V339" s="13"/>
      <c r="W339" s="13"/>
      <c r="X339" s="13"/>
      <c r="Y339" s="13"/>
      <c r="Z339" s="13"/>
      <c r="AA339" s="13" t="str">
        <f t="shared" si="27"/>
        <v>BM Breeze52</v>
      </c>
      <c r="AB339" s="13"/>
      <c r="AC339" s="13"/>
      <c r="AD339" s="13"/>
      <c r="AE339" s="13">
        <f>IF(TRIM(AA339=""),0,IF(ISNA(VLOOKUP(AA339,Tracker!$AB$2:$AB$3981,1,FALSE)),0,1))</f>
        <v>1</v>
      </c>
      <c r="AF339" s="13"/>
    </row>
    <row r="340" spans="1:32" ht="13.5">
      <c r="A340" s="246">
        <v>3717</v>
      </c>
      <c r="B340" s="271" t="s">
        <v>2272</v>
      </c>
      <c r="C340" s="957" t="s">
        <v>193</v>
      </c>
      <c r="D340" s="874" t="s">
        <v>1484</v>
      </c>
      <c r="E340" s="172" t="s">
        <v>522</v>
      </c>
      <c r="F340" s="234" t="s">
        <v>2273</v>
      </c>
      <c r="G340" s="236"/>
      <c r="H340" s="874" t="s">
        <v>832</v>
      </c>
      <c r="I340" s="272">
        <v>42660</v>
      </c>
      <c r="J340" s="238"/>
      <c r="K340" s="711"/>
      <c r="L340" s="1023" t="s">
        <v>1485</v>
      </c>
      <c r="M340" s="13" t="str">
        <f t="shared" si="26"/>
        <v>Invoice Made</v>
      </c>
      <c r="N340" s="13"/>
      <c r="O340" s="13"/>
      <c r="P340" s="13" t="str">
        <f>IF(L340="Navig8",IF(ISNA(VLOOKUP(UPPER(B340),LiangHuishan!$A$1:$B$251,3,FALSE)),"Pool Not in Records",VLOOKUP(UPPER(B340),$A$1:$B$251,3,FALSE)),"")</f>
        <v/>
      </c>
      <c r="Q340" s="13" t="str">
        <f t="shared" si="25"/>
        <v/>
      </c>
      <c r="R340" s="13"/>
      <c r="S340" s="13"/>
      <c r="T340" s="13" t="str">
        <f t="shared" si="28"/>
        <v>Invoice Made</v>
      </c>
      <c r="U340" s="13" t="b">
        <f t="shared" si="29"/>
        <v>1</v>
      </c>
      <c r="V340" s="13"/>
      <c r="W340" s="13"/>
      <c r="X340" s="13"/>
      <c r="Y340" s="13"/>
      <c r="Z340" s="13"/>
      <c r="AA340" s="13" t="str">
        <f t="shared" si="27"/>
        <v>King Gregory28</v>
      </c>
      <c r="AB340" s="13"/>
      <c r="AC340" s="13"/>
      <c r="AD340" s="13"/>
      <c r="AE340" s="13">
        <f>IF(TRIM(AA340=""),0,IF(ISNA(VLOOKUP(AA340,Tracker!$AB$2:$AB$3981,1,FALSE)),0,1))</f>
        <v>1</v>
      </c>
      <c r="AF340" s="13"/>
    </row>
    <row r="341" spans="1:32" ht="13.5">
      <c r="A341" s="246">
        <v>3763</v>
      </c>
      <c r="B341" s="271" t="s">
        <v>2339</v>
      </c>
      <c r="C341" s="957" t="s">
        <v>1390</v>
      </c>
      <c r="D341" s="874" t="s">
        <v>736</v>
      </c>
      <c r="E341" s="172"/>
      <c r="F341" s="234"/>
      <c r="G341" s="236"/>
      <c r="H341" s="874" t="s">
        <v>25</v>
      </c>
      <c r="I341" s="272">
        <v>42723</v>
      </c>
      <c r="J341" s="236"/>
      <c r="K341" s="711"/>
      <c r="L341" s="1024" t="s">
        <v>633</v>
      </c>
      <c r="M341" s="13" t="str">
        <f t="shared" si="26"/>
        <v>Invoice Made</v>
      </c>
      <c r="N341" s="13"/>
      <c r="O341" s="13"/>
      <c r="P341" s="13" t="str">
        <f>IF(L341="Navig8",IF(ISNA(VLOOKUP(UPPER(B341),LiangHuishan!$A$1:$B$251,3,FALSE)),"Pool Not in Records",VLOOKUP(UPPER(B341),$A$1:$B$251,3,FALSE)),"")</f>
        <v/>
      </c>
      <c r="Q341" s="13" t="str">
        <f t="shared" si="25"/>
        <v/>
      </c>
      <c r="R341" s="13"/>
      <c r="S341" s="13"/>
      <c r="T341" s="13" t="str">
        <f t="shared" si="28"/>
        <v>Invoice Made</v>
      </c>
      <c r="U341" s="13" t="b">
        <f t="shared" si="29"/>
        <v>1</v>
      </c>
      <c r="V341" s="13"/>
      <c r="W341" s="13"/>
      <c r="X341" s="13"/>
      <c r="Y341" s="13"/>
      <c r="Z341" s="13"/>
      <c r="AA341" s="13" t="str">
        <f t="shared" si="27"/>
        <v>Yankul Silver1601</v>
      </c>
      <c r="AB341" s="13"/>
      <c r="AC341" s="13"/>
      <c r="AD341" s="13"/>
      <c r="AE341" s="13">
        <f>IF(TRIM(AA341=""),0,IF(ISNA(VLOOKUP(AA341,Tracker!$AB$2:$AB$3981,1,FALSE)),0,1))</f>
        <v>1</v>
      </c>
      <c r="AF341" s="13"/>
    </row>
    <row r="342" spans="1:32" ht="13.5">
      <c r="A342" s="246">
        <v>3719</v>
      </c>
      <c r="B342" s="271" t="s">
        <v>2276</v>
      </c>
      <c r="C342" s="957" t="s">
        <v>234</v>
      </c>
      <c r="D342" s="874" t="s">
        <v>1322</v>
      </c>
      <c r="E342" s="172"/>
      <c r="F342" s="234"/>
      <c r="G342" s="236"/>
      <c r="H342" s="874" t="s">
        <v>604</v>
      </c>
      <c r="I342" s="272">
        <v>42644</v>
      </c>
      <c r="J342" s="238"/>
      <c r="K342" s="711"/>
      <c r="L342" s="1023" t="s">
        <v>590</v>
      </c>
      <c r="M342" s="13" t="str">
        <f t="shared" si="26"/>
        <v>Invoice Made</v>
      </c>
      <c r="N342" s="13"/>
      <c r="O342" s="13"/>
      <c r="P342" s="13" t="str">
        <f>IF(L342="Navig8",IF(ISNA(VLOOKUP(UPPER(B342),LiangHuishan!$A$1:$B$251,3,FALSE)),"Pool Not in Records",VLOOKUP(UPPER(B342),$A$1:$B$251,3,FALSE)),"")</f>
        <v/>
      </c>
      <c r="Q342" s="13">
        <f t="shared" si="25"/>
        <v>0</v>
      </c>
      <c r="R342" s="13"/>
      <c r="S342" s="13"/>
      <c r="T342" s="13" t="str">
        <f t="shared" si="28"/>
        <v>Invoice Made</v>
      </c>
      <c r="U342" s="13" t="b">
        <f t="shared" si="29"/>
        <v>1</v>
      </c>
      <c r="V342" s="13"/>
      <c r="W342" s="13"/>
      <c r="X342" s="13"/>
      <c r="Y342" s="13"/>
      <c r="Z342" s="13"/>
      <c r="AA342" s="13" t="str">
        <f t="shared" si="27"/>
        <v>Huemul01</v>
      </c>
      <c r="AB342" s="13"/>
      <c r="AC342" s="13"/>
      <c r="AD342" s="13"/>
      <c r="AE342" s="13">
        <f>IF(TRIM(AA342=""),0,IF(ISNA(VLOOKUP(AA342,Tracker!$AB$2:$AB$3981,1,FALSE)),0,1))</f>
        <v>1</v>
      </c>
      <c r="AF342" s="13"/>
    </row>
    <row r="343" spans="1:32" ht="13.5">
      <c r="A343" s="246">
        <v>3720</v>
      </c>
      <c r="B343" s="271" t="s">
        <v>717</v>
      </c>
      <c r="C343" s="957" t="s">
        <v>1837</v>
      </c>
      <c r="D343" s="874" t="s">
        <v>864</v>
      </c>
      <c r="E343" s="172"/>
      <c r="F343" s="234"/>
      <c r="G343" s="236"/>
      <c r="H343" s="874" t="s">
        <v>261</v>
      </c>
      <c r="I343" s="272">
        <v>42647</v>
      </c>
      <c r="J343" s="238"/>
      <c r="K343" s="711"/>
      <c r="L343" s="1023" t="s">
        <v>590</v>
      </c>
      <c r="M343" s="13" t="str">
        <f t="shared" si="26"/>
        <v>Invoice Made</v>
      </c>
      <c r="N343" s="13"/>
      <c r="O343" s="13"/>
      <c r="P343" s="13" t="str">
        <f>IF(L343="Navig8",IF(ISNA(VLOOKUP(UPPER(B343),LiangHuishan!$A$1:$B$251,3,FALSE)),"Pool Not in Records",VLOOKUP(UPPER(B343),$A$1:$B$251,3,FALSE)),"")</f>
        <v/>
      </c>
      <c r="Q343" s="13">
        <f t="shared" si="25"/>
        <v>0</v>
      </c>
      <c r="R343" s="13"/>
      <c r="S343" s="13"/>
      <c r="T343" s="13" t="str">
        <f t="shared" si="28"/>
        <v>Invoice Made</v>
      </c>
      <c r="U343" s="13" t="b">
        <f t="shared" si="29"/>
        <v>1</v>
      </c>
      <c r="V343" s="13"/>
      <c r="W343" s="13"/>
      <c r="X343" s="13"/>
      <c r="Y343" s="13"/>
      <c r="Z343" s="13"/>
      <c r="AA343" s="13" t="str">
        <f t="shared" si="27"/>
        <v>Overseas Pearlmar195</v>
      </c>
      <c r="AB343" s="13"/>
      <c r="AC343" s="13"/>
      <c r="AD343" s="13"/>
      <c r="AE343" s="13">
        <f>IF(TRIM(AA343=""),0,IF(ISNA(VLOOKUP(AA343,Tracker!$AB$2:$AB$3981,1,FALSE)),0,1))</f>
        <v>1</v>
      </c>
      <c r="AF343" s="13"/>
    </row>
    <row r="344" spans="1:32" ht="13.5">
      <c r="A344" s="246">
        <v>3721</v>
      </c>
      <c r="B344" s="271" t="s">
        <v>2277</v>
      </c>
      <c r="C344" s="957" t="s">
        <v>370</v>
      </c>
      <c r="D344" s="874" t="s">
        <v>2278</v>
      </c>
      <c r="E344" s="172" t="s">
        <v>2279</v>
      </c>
      <c r="F344" s="234" t="s">
        <v>2280</v>
      </c>
      <c r="G344" s="236">
        <v>42629</v>
      </c>
      <c r="H344" s="874" t="s">
        <v>607</v>
      </c>
      <c r="I344" s="272">
        <v>42645</v>
      </c>
      <c r="J344" s="238"/>
      <c r="K344" s="711"/>
      <c r="L344" s="1023" t="s">
        <v>60</v>
      </c>
      <c r="M344" s="13" t="str">
        <f t="shared" si="26"/>
        <v>Invoice Made</v>
      </c>
      <c r="N344" s="13"/>
      <c r="O344" s="13"/>
      <c r="P344" s="13" t="str">
        <f>IF(L344="Navig8",IF(ISNA(VLOOKUP(UPPER(B344),LiangHuishan!$A$1:$B$251,3,FALSE)),"Pool Not in Records",VLOOKUP(UPPER(B344),$A$1:$B$251,3,FALSE)),"")</f>
        <v/>
      </c>
      <c r="Q344" s="13" t="str">
        <f t="shared" si="25"/>
        <v/>
      </c>
      <c r="R344" s="13"/>
      <c r="S344" s="13"/>
      <c r="T344" s="13" t="str">
        <f t="shared" si="28"/>
        <v>Invoice Made</v>
      </c>
      <c r="U344" s="13" t="b">
        <f t="shared" si="29"/>
        <v>1</v>
      </c>
      <c r="V344" s="13"/>
      <c r="W344" s="13"/>
      <c r="X344" s="13"/>
      <c r="Y344" s="13"/>
      <c r="Z344" s="13"/>
      <c r="AA344" s="13" t="str">
        <f t="shared" si="27"/>
        <v>London Spirit7</v>
      </c>
      <c r="AB344" s="13"/>
      <c r="AC344" s="13"/>
      <c r="AD344" s="13"/>
      <c r="AE344" s="13">
        <f>IF(TRIM(AA344=""),0,IF(ISNA(VLOOKUP(AA344,Tracker!$AB$2:$AB$3981,1,FALSE)),0,1))</f>
        <v>1</v>
      </c>
      <c r="AF344" s="13"/>
    </row>
    <row r="345" spans="1:32" ht="13.5">
      <c r="A345" s="246">
        <v>3722</v>
      </c>
      <c r="B345" s="271" t="s">
        <v>826</v>
      </c>
      <c r="C345" s="957" t="s">
        <v>35</v>
      </c>
      <c r="D345" s="874" t="s">
        <v>63</v>
      </c>
      <c r="E345" s="172" t="s">
        <v>121</v>
      </c>
      <c r="F345" s="234" t="s">
        <v>122</v>
      </c>
      <c r="G345" s="236">
        <v>42631</v>
      </c>
      <c r="H345" s="874" t="s">
        <v>78</v>
      </c>
      <c r="I345" s="272">
        <v>42642</v>
      </c>
      <c r="J345" s="238"/>
      <c r="K345" s="711"/>
      <c r="L345" s="1023" t="s">
        <v>60</v>
      </c>
      <c r="M345" s="13" t="str">
        <f t="shared" si="26"/>
        <v>Invoice Made</v>
      </c>
      <c r="N345" s="13"/>
      <c r="O345" s="13"/>
      <c r="P345" s="13" t="str">
        <f>IF(L345="Navig8",IF(ISNA(VLOOKUP(UPPER(B345),LiangHuishan!$A$1:$B$251,3,FALSE)),"Pool Not in Records",VLOOKUP(UPPER(B345),$A$1:$B$251,3,FALSE)),"")</f>
        <v/>
      </c>
      <c r="Q345" s="13" t="str">
        <f t="shared" si="25"/>
        <v/>
      </c>
      <c r="R345" s="13"/>
      <c r="S345" s="13"/>
      <c r="T345" s="13" t="str">
        <f t="shared" si="28"/>
        <v>Invoice Made</v>
      </c>
      <c r="U345" s="13" t="b">
        <f t="shared" si="29"/>
        <v>1</v>
      </c>
      <c r="V345" s="13"/>
      <c r="W345" s="13"/>
      <c r="X345" s="13"/>
      <c r="Y345" s="13"/>
      <c r="Z345" s="13"/>
      <c r="AA345" s="13" t="str">
        <f t="shared" si="27"/>
        <v>Blue River022</v>
      </c>
      <c r="AB345" s="13"/>
      <c r="AC345" s="13"/>
      <c r="AD345" s="13"/>
      <c r="AE345" s="13">
        <f>IF(TRIM(AA345=""),0,IF(ISNA(VLOOKUP(AA345,Tracker!$AB$2:$AB$3981,1,FALSE)),0,1))</f>
        <v>1</v>
      </c>
      <c r="AF345" s="13"/>
    </row>
    <row r="346" spans="1:32" ht="13.5">
      <c r="A346" s="246">
        <v>3724</v>
      </c>
      <c r="B346" s="271" t="s">
        <v>812</v>
      </c>
      <c r="C346" s="957" t="s">
        <v>401</v>
      </c>
      <c r="D346" s="874" t="s">
        <v>634</v>
      </c>
      <c r="E346" s="172" t="s">
        <v>841</v>
      </c>
      <c r="F346" s="234" t="s">
        <v>20</v>
      </c>
      <c r="G346" s="236">
        <v>42631</v>
      </c>
      <c r="H346" s="874" t="s">
        <v>88</v>
      </c>
      <c r="I346" s="272">
        <v>42640</v>
      </c>
      <c r="J346" s="238"/>
      <c r="K346" s="711"/>
      <c r="L346" s="1023" t="s">
        <v>60</v>
      </c>
      <c r="M346" s="13" t="str">
        <f t="shared" si="26"/>
        <v>Invoice Made</v>
      </c>
      <c r="N346" s="13"/>
      <c r="O346" s="13"/>
      <c r="P346" s="13" t="str">
        <f>IF(L346="Navig8",IF(ISNA(VLOOKUP(UPPER(B346),LiangHuishan!$A$1:$B$251,3,FALSE)),"Pool Not in Records",VLOOKUP(UPPER(B346),$A$1:$B$251,3,FALSE)),"")</f>
        <v/>
      </c>
      <c r="Q346" s="13" t="str">
        <f t="shared" si="25"/>
        <v/>
      </c>
      <c r="R346" s="13"/>
      <c r="S346" s="13"/>
      <c r="T346" s="13" t="str">
        <f t="shared" si="28"/>
        <v>Invoice Made</v>
      </c>
      <c r="U346" s="13" t="b">
        <f t="shared" si="29"/>
        <v>1</v>
      </c>
      <c r="V346" s="13"/>
      <c r="W346" s="13"/>
      <c r="X346" s="13"/>
      <c r="Y346" s="13"/>
      <c r="Z346" s="13"/>
      <c r="AA346" s="13" t="str">
        <f t="shared" si="27"/>
        <v>Kanata Spirit157</v>
      </c>
      <c r="AB346" s="13"/>
      <c r="AC346" s="13"/>
      <c r="AD346" s="13"/>
      <c r="AE346" s="13">
        <f>IF(TRIM(AA346=""),0,IF(ISNA(VLOOKUP(AA346,Tracker!$AB$2:$AB$3981,1,FALSE)),0,1))</f>
        <v>1</v>
      </c>
      <c r="AF346" s="13"/>
    </row>
    <row r="347" spans="1:32" ht="13.5">
      <c r="A347" s="246">
        <v>3726</v>
      </c>
      <c r="B347" s="271" t="s">
        <v>514</v>
      </c>
      <c r="C347" s="957" t="s">
        <v>2281</v>
      </c>
      <c r="D347" s="874" t="s">
        <v>1498</v>
      </c>
      <c r="E347" s="172" t="s">
        <v>548</v>
      </c>
      <c r="F347" s="234" t="s">
        <v>347</v>
      </c>
      <c r="G347" s="236">
        <v>42631</v>
      </c>
      <c r="H347" s="874" t="s">
        <v>25</v>
      </c>
      <c r="I347" s="272">
        <v>42640</v>
      </c>
      <c r="J347" s="238"/>
      <c r="K347" s="711"/>
      <c r="L347" s="1023" t="s">
        <v>290</v>
      </c>
      <c r="M347" s="13" t="str">
        <f t="shared" si="26"/>
        <v>Invoice Made</v>
      </c>
      <c r="N347" s="13"/>
      <c r="O347" s="13"/>
      <c r="P347" s="13" t="str">
        <f>IF(L347="Navig8",IF(ISNA(VLOOKUP(UPPER(B347),LiangHuishan!$A$1:$B$251,3,FALSE)),"Pool Not in Records",VLOOKUP(UPPER(B347),$A$1:$B$251,3,FALSE)),"")</f>
        <v/>
      </c>
      <c r="Q347" s="13" t="str">
        <f t="shared" si="25"/>
        <v/>
      </c>
      <c r="R347" s="13"/>
      <c r="S347" s="13"/>
      <c r="T347" s="13" t="str">
        <f t="shared" si="28"/>
        <v>Invoice Made</v>
      </c>
      <c r="U347" s="13" t="b">
        <f t="shared" si="29"/>
        <v>1</v>
      </c>
      <c r="V347" s="13"/>
      <c r="W347" s="13"/>
      <c r="X347" s="13"/>
      <c r="Y347" s="13"/>
      <c r="Z347" s="13"/>
      <c r="AA347" s="13" t="str">
        <f t="shared" si="27"/>
        <v>British Explorer16013</v>
      </c>
      <c r="AB347" s="13"/>
      <c r="AC347" s="13"/>
      <c r="AD347" s="13"/>
      <c r="AE347" s="13">
        <f>IF(TRIM(AA347=""),0,IF(ISNA(VLOOKUP(AA347,Tracker!$AB$2:$AB$3981,1,FALSE)),0,1))</f>
        <v>1</v>
      </c>
      <c r="AF347" s="13"/>
    </row>
    <row r="348" spans="1:32" ht="13.5">
      <c r="A348" s="246">
        <v>3727</v>
      </c>
      <c r="B348" s="271" t="s">
        <v>540</v>
      </c>
      <c r="C348" s="957" t="s">
        <v>834</v>
      </c>
      <c r="D348" s="874" t="s">
        <v>1382</v>
      </c>
      <c r="E348" s="172" t="s">
        <v>178</v>
      </c>
      <c r="F348" s="234" t="s">
        <v>412</v>
      </c>
      <c r="G348" s="236">
        <v>42608</v>
      </c>
      <c r="H348" s="874" t="s">
        <v>269</v>
      </c>
      <c r="I348" s="272">
        <v>42653</v>
      </c>
      <c r="J348" s="238"/>
      <c r="K348" s="711" t="s">
        <v>411</v>
      </c>
      <c r="L348" s="1023" t="s">
        <v>28</v>
      </c>
      <c r="M348" s="13" t="str">
        <f t="shared" si="26"/>
        <v>Invoice Made</v>
      </c>
      <c r="N348" s="13"/>
      <c r="O348" s="13"/>
      <c r="P348" s="13" t="e">
        <f>IF(L348="Navig8",IF(ISNA(VLOOKUP(UPPER(B348),LiangHuishan!$A$1:$B$251,3,FALSE)),"Pool Not in Records",VLOOKUP(UPPER(B348),$A$1:$B$251,3,FALSE)),"")</f>
        <v>#N/A</v>
      </c>
      <c r="Q348" s="13" t="str">
        <f t="shared" si="25"/>
        <v/>
      </c>
      <c r="R348" s="13"/>
      <c r="S348" s="13"/>
      <c r="T348" s="13" t="str">
        <f t="shared" si="28"/>
        <v>Invoice Made</v>
      </c>
      <c r="U348" s="13" t="b">
        <f t="shared" si="29"/>
        <v>1</v>
      </c>
      <c r="V348" s="13"/>
      <c r="W348" s="13"/>
      <c r="X348" s="13"/>
      <c r="Y348" s="13"/>
      <c r="Z348" s="13"/>
      <c r="AA348" s="13" t="str">
        <f t="shared" si="27"/>
        <v>Afra Hawthorn49</v>
      </c>
      <c r="AB348" s="13"/>
      <c r="AC348" s="13"/>
      <c r="AD348" s="13"/>
      <c r="AE348" s="13">
        <f>IF(TRIM(AA348=""),0,IF(ISNA(VLOOKUP(AA348,Tracker!$AB$2:$AB$3981,1,FALSE)),0,1))</f>
        <v>1</v>
      </c>
      <c r="AF348" s="13"/>
    </row>
    <row r="349" spans="1:32" ht="13.5">
      <c r="A349" s="246">
        <v>3728</v>
      </c>
      <c r="B349" s="271" t="s">
        <v>1943</v>
      </c>
      <c r="C349" s="957" t="s">
        <v>2143</v>
      </c>
      <c r="D349" s="874" t="s">
        <v>828</v>
      </c>
      <c r="E349" s="172" t="s">
        <v>388</v>
      </c>
      <c r="F349" s="234" t="s">
        <v>2282</v>
      </c>
      <c r="G349" s="236">
        <v>42623</v>
      </c>
      <c r="H349" s="874" t="s">
        <v>66</v>
      </c>
      <c r="I349" s="272">
        <v>42634</v>
      </c>
      <c r="J349" s="238"/>
      <c r="K349" s="711"/>
      <c r="L349" s="1023" t="s">
        <v>663</v>
      </c>
      <c r="M349" s="13" t="str">
        <f t="shared" si="26"/>
        <v>Invoice Made</v>
      </c>
      <c r="N349" s="13"/>
      <c r="O349" s="13"/>
      <c r="P349" s="13" t="str">
        <f>IF(L349="Navig8",IF(ISNA(VLOOKUP(UPPER(B349),LiangHuishan!$A$1:$B$251,3,FALSE)),"Pool Not in Records",VLOOKUP(UPPER(B349),$A$1:$B$251,3,FALSE)),"")</f>
        <v/>
      </c>
      <c r="Q349" s="13" t="str">
        <f t="shared" si="25"/>
        <v/>
      </c>
      <c r="R349" s="13"/>
      <c r="S349" s="13"/>
      <c r="T349" s="13" t="str">
        <f t="shared" si="28"/>
        <v>Invoice Made</v>
      </c>
      <c r="U349" s="13" t="b">
        <f t="shared" si="29"/>
        <v>1</v>
      </c>
      <c r="V349" s="13"/>
      <c r="W349" s="13"/>
      <c r="X349" s="13"/>
      <c r="Y349" s="13"/>
      <c r="Z349" s="13"/>
      <c r="AA349" s="13" t="str">
        <f t="shared" si="27"/>
        <v>Orpheas201606</v>
      </c>
      <c r="AB349" s="13"/>
      <c r="AC349" s="13"/>
      <c r="AD349" s="13"/>
      <c r="AE349" s="13">
        <f>IF(TRIM(AA349=""),0,IF(ISNA(VLOOKUP(AA349,Tracker!$AB$2:$AB$3981,1,FALSE)),0,1))</f>
        <v>1</v>
      </c>
      <c r="AF349" s="13"/>
    </row>
    <row r="350" spans="1:32" ht="13.5">
      <c r="A350" s="246">
        <v>3730</v>
      </c>
      <c r="B350" s="271" t="s">
        <v>584</v>
      </c>
      <c r="C350" s="957" t="s">
        <v>2283</v>
      </c>
      <c r="D350" s="874" t="s">
        <v>2256</v>
      </c>
      <c r="E350" s="172" t="s">
        <v>159</v>
      </c>
      <c r="F350" s="234" t="s">
        <v>222</v>
      </c>
      <c r="G350" s="236">
        <v>42633</v>
      </c>
      <c r="H350" s="874" t="s">
        <v>20</v>
      </c>
      <c r="I350" s="272">
        <v>42640</v>
      </c>
      <c r="J350" s="238"/>
      <c r="K350" s="711" t="s">
        <v>665</v>
      </c>
      <c r="L350" s="1023" t="s">
        <v>43</v>
      </c>
      <c r="M350" s="13" t="str">
        <f t="shared" si="26"/>
        <v>Invoice Made</v>
      </c>
      <c r="N350" s="13"/>
      <c r="O350" s="13"/>
      <c r="P350" s="13" t="str">
        <f>IF(L350="Navig8",IF(ISNA(VLOOKUP(UPPER(B350),LiangHuishan!$A$1:$B$251,3,FALSE)),"Pool Not in Records",VLOOKUP(UPPER(B350),$A$1:$B$251,3,FALSE)),"")</f>
        <v/>
      </c>
      <c r="Q350" s="13" t="str">
        <f t="shared" si="25"/>
        <v/>
      </c>
      <c r="R350" s="13"/>
      <c r="S350" s="13"/>
      <c r="T350" s="13" t="str">
        <f t="shared" si="28"/>
        <v>Invoice Made</v>
      </c>
      <c r="U350" s="13" t="b">
        <f t="shared" si="29"/>
        <v>1</v>
      </c>
      <c r="V350" s="13"/>
      <c r="W350" s="13"/>
      <c r="X350" s="13"/>
      <c r="Y350" s="13"/>
      <c r="Z350" s="13"/>
      <c r="AA350" s="13" t="str">
        <f t="shared" si="27"/>
        <v>Green Point16097</v>
      </c>
      <c r="AB350" s="13"/>
      <c r="AC350" s="13"/>
      <c r="AD350" s="13"/>
      <c r="AE350" s="13">
        <f>IF(TRIM(AA350=""),0,IF(ISNA(VLOOKUP(AA350,Tracker!$AB$2:$AB$3981,1,FALSE)),0,1))</f>
        <v>1</v>
      </c>
      <c r="AF350" s="13"/>
    </row>
    <row r="351" spans="1:32" ht="13.5">
      <c r="A351" s="246">
        <v>3731</v>
      </c>
      <c r="B351" s="271" t="s">
        <v>1496</v>
      </c>
      <c r="C351" s="957" t="s">
        <v>2284</v>
      </c>
      <c r="D351" s="874" t="s">
        <v>1498</v>
      </c>
      <c r="E351" s="172" t="s">
        <v>152</v>
      </c>
      <c r="F351" s="234" t="s">
        <v>347</v>
      </c>
      <c r="G351" s="236">
        <v>42636</v>
      </c>
      <c r="H351" s="874" t="s">
        <v>25</v>
      </c>
      <c r="I351" s="272">
        <v>42644</v>
      </c>
      <c r="J351" s="238"/>
      <c r="K351" s="711"/>
      <c r="L351" s="1023" t="s">
        <v>290</v>
      </c>
      <c r="M351" s="13" t="str">
        <f t="shared" si="26"/>
        <v>Invoice Made</v>
      </c>
      <c r="N351" s="13"/>
      <c r="O351" s="13"/>
      <c r="P351" s="13" t="str">
        <f>IF(L351="Navig8",IF(ISNA(VLOOKUP(UPPER(B351),LiangHuishan!$A$1:$B$251,3,FALSE)),"Pool Not in Records",VLOOKUP(UPPER(B351),$A$1:$B$251,3,FALSE)),"")</f>
        <v/>
      </c>
      <c r="Q351" s="13" t="str">
        <f t="shared" si="25"/>
        <v/>
      </c>
      <c r="R351" s="13"/>
      <c r="S351" s="13"/>
      <c r="T351" s="13" t="str">
        <f t="shared" si="28"/>
        <v>Invoice Made</v>
      </c>
      <c r="U351" s="13" t="b">
        <f t="shared" si="29"/>
        <v>1</v>
      </c>
      <c r="V351" s="13"/>
      <c r="W351" s="13"/>
      <c r="X351" s="13"/>
      <c r="Y351" s="13"/>
      <c r="Z351" s="13"/>
      <c r="AA351" s="13" t="str">
        <f t="shared" si="27"/>
        <v>British Emissary16012</v>
      </c>
      <c r="AB351" s="13"/>
      <c r="AC351" s="13"/>
      <c r="AD351" s="13"/>
      <c r="AE351" s="13">
        <f>IF(TRIM(AA351=""),0,IF(ISNA(VLOOKUP(AA351,Tracker!$AB$2:$AB$3981,1,FALSE)),0,1))</f>
        <v>1</v>
      </c>
      <c r="AF351" s="13"/>
    </row>
    <row r="352" spans="1:32" ht="13.5">
      <c r="A352" s="246">
        <v>3732</v>
      </c>
      <c r="B352" s="271" t="s">
        <v>538</v>
      </c>
      <c r="C352" s="957" t="s">
        <v>2285</v>
      </c>
      <c r="D352" s="874" t="s">
        <v>1956</v>
      </c>
      <c r="E352" s="172" t="s">
        <v>159</v>
      </c>
      <c r="F352" s="234" t="s">
        <v>82</v>
      </c>
      <c r="G352" s="236">
        <v>42635</v>
      </c>
      <c r="H352" s="874" t="s">
        <v>20</v>
      </c>
      <c r="I352" s="272">
        <v>42663</v>
      </c>
      <c r="J352" s="238"/>
      <c r="K352" s="711" t="s">
        <v>411</v>
      </c>
      <c r="L352" s="1023" t="s">
        <v>28</v>
      </c>
      <c r="M352" s="13" t="str">
        <f t="shared" si="26"/>
        <v>Invoice Made</v>
      </c>
      <c r="N352" s="13"/>
      <c r="O352" s="13"/>
      <c r="P352" s="13" t="e">
        <f>IF(L352="Navig8",IF(ISNA(VLOOKUP(UPPER(B352),LiangHuishan!$A$1:$B$251,3,FALSE)),"Pool Not in Records",VLOOKUP(UPPER(B352),$A$1:$B$251,3,FALSE)),"")</f>
        <v>#N/A</v>
      </c>
      <c r="Q352" s="13" t="str">
        <f t="shared" si="25"/>
        <v/>
      </c>
      <c r="R352" s="13"/>
      <c r="S352" s="13"/>
      <c r="T352" s="13" t="str">
        <f t="shared" si="28"/>
        <v>Invoice Made</v>
      </c>
      <c r="U352" s="13" t="b">
        <f t="shared" si="29"/>
        <v>1</v>
      </c>
      <c r="V352" s="13"/>
      <c r="W352" s="13"/>
      <c r="X352" s="13"/>
      <c r="Y352" s="13"/>
      <c r="Z352" s="13"/>
      <c r="AA352" s="13" t="str">
        <f t="shared" si="27"/>
        <v>Bareilly06_2016</v>
      </c>
      <c r="AB352" s="13"/>
      <c r="AC352" s="13"/>
      <c r="AD352" s="13"/>
      <c r="AE352" s="13">
        <f>IF(TRIM(AA352=""),0,IF(ISNA(VLOOKUP(AA352,Tracker!$AB$2:$AB$3981,1,FALSE)),0,1))</f>
        <v>1</v>
      </c>
      <c r="AF352" s="13"/>
    </row>
    <row r="353" spans="1:32" ht="13.5">
      <c r="A353" s="246">
        <v>3733</v>
      </c>
      <c r="B353" s="271" t="s">
        <v>383</v>
      </c>
      <c r="C353" s="957" t="s">
        <v>789</v>
      </c>
      <c r="D353" s="874" t="s">
        <v>400</v>
      </c>
      <c r="E353" s="172" t="s">
        <v>377</v>
      </c>
      <c r="F353" s="234" t="s">
        <v>449</v>
      </c>
      <c r="G353" s="236">
        <v>42637</v>
      </c>
      <c r="H353" s="874" t="s">
        <v>67</v>
      </c>
      <c r="I353" s="272">
        <v>42656</v>
      </c>
      <c r="J353" s="238"/>
      <c r="K353" s="711"/>
      <c r="L353" s="1023" t="s">
        <v>60</v>
      </c>
      <c r="M353" s="13" t="str">
        <f t="shared" si="26"/>
        <v>Invoice Made</v>
      </c>
      <c r="N353" s="13"/>
      <c r="O353" s="13"/>
      <c r="P353" s="13" t="str">
        <f>IF(L353="Navig8",IF(ISNA(VLOOKUP(UPPER(B353),LiangHuishan!$A$1:$B$251,3,FALSE)),"Pool Not in Records",VLOOKUP(UPPER(B353),$A$1:$B$251,3,FALSE)),"")</f>
        <v/>
      </c>
      <c r="Q353" s="13" t="str">
        <f t="shared" si="25"/>
        <v/>
      </c>
      <c r="R353" s="13"/>
      <c r="S353" s="13"/>
      <c r="T353" s="13" t="str">
        <f t="shared" si="28"/>
        <v>Invoice Made</v>
      </c>
      <c r="U353" s="13" t="b">
        <f t="shared" si="29"/>
        <v>1</v>
      </c>
      <c r="V353" s="13"/>
      <c r="W353" s="13"/>
      <c r="X353" s="13"/>
      <c r="Y353" s="13"/>
      <c r="Z353" s="13"/>
      <c r="AA353" s="13" t="str">
        <f t="shared" si="27"/>
        <v>Axel Spirit132</v>
      </c>
      <c r="AB353" s="13"/>
      <c r="AC353" s="13"/>
      <c r="AD353" s="13"/>
      <c r="AE353" s="13">
        <f>IF(TRIM(AA353=""),0,IF(ISNA(VLOOKUP(AA353,Tracker!$AB$2:$AB$3981,1,FALSE)),0,1))</f>
        <v>1</v>
      </c>
      <c r="AF353" s="13"/>
    </row>
    <row r="354" spans="1:32" ht="13.5">
      <c r="A354" s="246">
        <v>3767</v>
      </c>
      <c r="B354" s="271" t="s">
        <v>2341</v>
      </c>
      <c r="C354" s="957" t="s">
        <v>2287</v>
      </c>
      <c r="D354" s="874" t="s">
        <v>736</v>
      </c>
      <c r="E354" s="172"/>
      <c r="F354" s="234"/>
      <c r="G354" s="236"/>
      <c r="H354" s="874" t="s">
        <v>25</v>
      </c>
      <c r="I354" s="272">
        <v>42719</v>
      </c>
      <c r="J354" s="236"/>
      <c r="K354" s="711"/>
      <c r="L354" s="1024" t="s">
        <v>633</v>
      </c>
      <c r="M354" s="13" t="str">
        <f t="shared" si="26"/>
        <v>Invoice Made</v>
      </c>
      <c r="N354" s="13"/>
      <c r="O354" s="13"/>
      <c r="P354" s="13" t="str">
        <f>IF(L354="Navig8",IF(ISNA(VLOOKUP(UPPER(B354),LiangHuishan!$A$1:$B$251,3,FALSE)),"Pool Not in Records",VLOOKUP(UPPER(B354),$A$1:$B$251,3,FALSE)),"")</f>
        <v/>
      </c>
      <c r="Q354" s="13" t="str">
        <f t="shared" si="25"/>
        <v/>
      </c>
      <c r="R354" s="13"/>
      <c r="S354" s="13"/>
      <c r="T354" s="13" t="str">
        <f t="shared" si="28"/>
        <v>Invoice Made</v>
      </c>
      <c r="U354" s="13" t="b">
        <f t="shared" si="29"/>
        <v>1</v>
      </c>
      <c r="V354" s="13"/>
      <c r="W354" s="13"/>
      <c r="X354" s="13"/>
      <c r="Y354" s="13"/>
      <c r="Z354" s="13"/>
      <c r="AA354" s="13" t="str">
        <f t="shared" si="27"/>
        <v>Maetiga1606</v>
      </c>
      <c r="AB354" s="13"/>
      <c r="AC354" s="13"/>
      <c r="AD354" s="13"/>
      <c r="AE354" s="13">
        <f>IF(TRIM(AA354=""),0,IF(ISNA(VLOOKUP(AA354,Tracker!$AB$2:$AB$3981,1,FALSE)),0,1))</f>
        <v>1</v>
      </c>
      <c r="AF354" s="13"/>
    </row>
    <row r="355" spans="1:32" ht="13.5">
      <c r="A355" s="246">
        <v>3735</v>
      </c>
      <c r="B355" s="271" t="s">
        <v>1364</v>
      </c>
      <c r="C355" s="957" t="s">
        <v>550</v>
      </c>
      <c r="D355" s="874" t="s">
        <v>2031</v>
      </c>
      <c r="E355" s="172"/>
      <c r="F355" s="234"/>
      <c r="G355" s="236"/>
      <c r="H355" s="874" t="s">
        <v>62</v>
      </c>
      <c r="I355" s="272">
        <v>42649</v>
      </c>
      <c r="J355" s="236"/>
      <c r="K355" s="711"/>
      <c r="L355" s="1024" t="s">
        <v>60</v>
      </c>
      <c r="M355" s="13" t="str">
        <f t="shared" si="26"/>
        <v>Invoice Made</v>
      </c>
      <c r="N355" s="13"/>
      <c r="O355" s="13"/>
      <c r="P355" s="13" t="str">
        <f>IF(L355="Navig8",IF(ISNA(VLOOKUP(UPPER(B355),LiangHuishan!$A$1:$B$251,3,FALSE)),"Pool Not in Records",VLOOKUP(UPPER(B355),$A$1:$B$251,3,FALSE)),"")</f>
        <v/>
      </c>
      <c r="Q355" s="13" t="str">
        <f t="shared" si="25"/>
        <v/>
      </c>
      <c r="R355" s="13"/>
      <c r="S355" s="13"/>
      <c r="T355" s="13" t="str">
        <f t="shared" si="28"/>
        <v>Invoice Made</v>
      </c>
      <c r="U355" s="13" t="b">
        <f t="shared" si="29"/>
        <v>1</v>
      </c>
      <c r="V355" s="13"/>
      <c r="W355" s="13"/>
      <c r="X355" s="13"/>
      <c r="Y355" s="13"/>
      <c r="Z355" s="13"/>
      <c r="AA355" s="13" t="str">
        <f t="shared" si="27"/>
        <v>Beijing SpiritTK006</v>
      </c>
      <c r="AB355" s="13"/>
      <c r="AC355" s="13"/>
      <c r="AD355" s="13"/>
      <c r="AE355" s="13">
        <f>IF(TRIM(AA355=""),0,IF(ISNA(VLOOKUP(AA355,Tracker!$AB$2:$AB$3981,1,FALSE)),0,1))</f>
        <v>1</v>
      </c>
      <c r="AF355" s="13"/>
    </row>
    <row r="356" spans="1:32" ht="13.5">
      <c r="A356" s="246">
        <v>3738</v>
      </c>
      <c r="B356" s="271" t="s">
        <v>115</v>
      </c>
      <c r="C356" s="957" t="s">
        <v>139</v>
      </c>
      <c r="D356" s="874" t="s">
        <v>830</v>
      </c>
      <c r="E356" s="172"/>
      <c r="F356" s="234"/>
      <c r="G356" s="236"/>
      <c r="H356" s="874" t="s">
        <v>356</v>
      </c>
      <c r="I356" s="272">
        <v>42673</v>
      </c>
      <c r="J356" s="236"/>
      <c r="K356" s="711"/>
      <c r="L356" s="1024" t="s">
        <v>60</v>
      </c>
      <c r="M356" s="13" t="str">
        <f t="shared" si="26"/>
        <v>Invoice Made</v>
      </c>
      <c r="N356" s="13"/>
      <c r="O356" s="13"/>
      <c r="P356" s="13" t="str">
        <f>IF(L356="Navig8",IF(ISNA(VLOOKUP(UPPER(B356),LiangHuishan!$A$1:$B$251,3,FALSE)),"Pool Not in Records",VLOOKUP(UPPER(B356),$A$1:$B$251,3,FALSE)),"")</f>
        <v/>
      </c>
      <c r="Q356" s="13" t="str">
        <f t="shared" si="25"/>
        <v/>
      </c>
      <c r="R356" s="13"/>
      <c r="S356" s="13"/>
      <c r="T356" s="13" t="str">
        <f t="shared" si="28"/>
        <v>Invoice Made</v>
      </c>
      <c r="U356" s="13" t="b">
        <f t="shared" si="29"/>
        <v>1</v>
      </c>
      <c r="V356" s="13"/>
      <c r="W356" s="13"/>
      <c r="X356" s="13"/>
      <c r="Y356" s="13"/>
      <c r="Z356" s="13"/>
      <c r="AA356" s="13" t="str">
        <f t="shared" si="27"/>
        <v>Leyte Spirit021</v>
      </c>
      <c r="AB356" s="13"/>
      <c r="AC356" s="13"/>
      <c r="AD356" s="13"/>
      <c r="AE356" s="13">
        <f>IF(TRIM(AA356=""),0,IF(ISNA(VLOOKUP(AA356,Tracker!$AB$2:$AB$3981,1,FALSE)),0,1))</f>
        <v>1</v>
      </c>
      <c r="AF356" s="13"/>
    </row>
    <row r="357" spans="1:32" ht="13.5">
      <c r="A357" s="246">
        <v>3739</v>
      </c>
      <c r="B357" s="271" t="s">
        <v>2330</v>
      </c>
      <c r="C357" s="957" t="s">
        <v>126</v>
      </c>
      <c r="D357" s="874" t="s">
        <v>1484</v>
      </c>
      <c r="E357" s="172"/>
      <c r="F357" s="234"/>
      <c r="G357" s="236"/>
      <c r="H357" s="874" t="s">
        <v>455</v>
      </c>
      <c r="I357" s="272">
        <v>42714</v>
      </c>
      <c r="J357" s="236"/>
      <c r="K357" s="711"/>
      <c r="L357" s="1024" t="s">
        <v>1485</v>
      </c>
      <c r="M357" s="13" t="str">
        <f t="shared" si="26"/>
        <v>Invoice Made</v>
      </c>
      <c r="N357" s="13"/>
      <c r="O357" s="13"/>
      <c r="P357" s="13" t="str">
        <f>IF(L357="Navig8",IF(ISNA(VLOOKUP(UPPER(B357),LiangHuishan!$A$1:$B$251,3,FALSE)),"Pool Not in Records",VLOOKUP(UPPER(B357),$A$1:$B$251,3,FALSE)),"")</f>
        <v/>
      </c>
      <c r="Q357" s="13" t="str">
        <f t="shared" si="25"/>
        <v/>
      </c>
      <c r="R357" s="13"/>
      <c r="S357" s="13"/>
      <c r="T357" s="13" t="str">
        <f t="shared" si="28"/>
        <v>Invoice Made</v>
      </c>
      <c r="U357" s="13" t="b">
        <f t="shared" si="29"/>
        <v>1</v>
      </c>
      <c r="V357" s="13"/>
      <c r="W357" s="13"/>
      <c r="X357" s="13"/>
      <c r="Y357" s="13"/>
      <c r="Z357" s="13"/>
      <c r="AA357" s="13" t="str">
        <f t="shared" si="27"/>
        <v>Active13</v>
      </c>
      <c r="AB357" s="13"/>
      <c r="AC357" s="13"/>
      <c r="AD357" s="13"/>
      <c r="AE357" s="13">
        <f>IF(TRIM(AA357=""),0,IF(ISNA(VLOOKUP(AA357,Tracker!$AB$2:$AB$3981,1,FALSE)),0,1))</f>
        <v>1</v>
      </c>
      <c r="AF357" s="13"/>
    </row>
    <row r="358" spans="1:32" ht="13.5">
      <c r="A358" s="246">
        <v>3741</v>
      </c>
      <c r="B358" s="271" t="s">
        <v>2331</v>
      </c>
      <c r="C358" s="957" t="s">
        <v>482</v>
      </c>
      <c r="D358" s="874" t="s">
        <v>754</v>
      </c>
      <c r="E358" s="172"/>
      <c r="F358" s="234"/>
      <c r="G358" s="236"/>
      <c r="H358" s="874" t="s">
        <v>310</v>
      </c>
      <c r="I358" s="272">
        <v>42663</v>
      </c>
      <c r="J358" s="236"/>
      <c r="K358" s="711"/>
      <c r="L358" s="1024" t="s">
        <v>60</v>
      </c>
      <c r="M358" s="13" t="str">
        <f t="shared" si="26"/>
        <v>Invoice Made</v>
      </c>
      <c r="N358" s="13"/>
      <c r="O358" s="13"/>
      <c r="P358" s="13" t="str">
        <f>IF(L358="Navig8",IF(ISNA(VLOOKUP(UPPER(B358),LiangHuishan!$A$1:$B$251,3,FALSE)),"Pool Not in Records",VLOOKUP(UPPER(B358),$A$1:$B$251,3,FALSE)),"")</f>
        <v/>
      </c>
      <c r="Q358" s="13" t="str">
        <f t="shared" si="25"/>
        <v/>
      </c>
      <c r="R358" s="13"/>
      <c r="S358" s="13"/>
      <c r="T358" s="13" t="str">
        <f t="shared" si="28"/>
        <v>Invoice Made</v>
      </c>
      <c r="U358" s="13" t="b">
        <f t="shared" si="29"/>
        <v>1</v>
      </c>
      <c r="V358" s="13"/>
      <c r="W358" s="13"/>
      <c r="X358" s="13"/>
      <c r="Y358" s="13"/>
      <c r="Z358" s="13"/>
      <c r="AA358" s="13" t="str">
        <f t="shared" si="27"/>
        <v>Sydney Spirit8</v>
      </c>
      <c r="AB358" s="13"/>
      <c r="AC358" s="13"/>
      <c r="AD358" s="13"/>
      <c r="AE358" s="13">
        <f>IF(TRIM(AA358=""),0,IF(ISNA(VLOOKUP(AA358,Tracker!$AB$2:$AB$3981,1,FALSE)),0,1))</f>
        <v>1</v>
      </c>
      <c r="AF358" s="13"/>
    </row>
    <row r="359" spans="1:32" ht="13.5">
      <c r="A359" s="246">
        <v>3742</v>
      </c>
      <c r="B359" s="271" t="s">
        <v>1625</v>
      </c>
      <c r="C359" s="957" t="s">
        <v>238</v>
      </c>
      <c r="D359" s="874" t="s">
        <v>556</v>
      </c>
      <c r="E359" s="172"/>
      <c r="F359" s="234"/>
      <c r="G359" s="236"/>
      <c r="H359" s="874" t="s">
        <v>71</v>
      </c>
      <c r="I359" s="272">
        <v>42680</v>
      </c>
      <c r="J359" s="236"/>
      <c r="K359" s="711" t="s">
        <v>411</v>
      </c>
      <c r="L359" s="1024" t="s">
        <v>28</v>
      </c>
      <c r="M359" s="13" t="str">
        <f t="shared" si="26"/>
        <v>Invoice Made</v>
      </c>
      <c r="N359" s="13"/>
      <c r="O359" s="13"/>
      <c r="P359" s="13" t="e">
        <f>IF(L359="Navig8",IF(ISNA(VLOOKUP(UPPER(B359),LiangHuishan!$A$1:$B$251,3,FALSE)),"Pool Not in Records",VLOOKUP(UPPER(B359),$A$1:$B$251,3,FALSE)),"")</f>
        <v>#N/A</v>
      </c>
      <c r="Q359" s="13" t="str">
        <f t="shared" si="25"/>
        <v/>
      </c>
      <c r="R359" s="13"/>
      <c r="S359" s="13"/>
      <c r="T359" s="13" t="str">
        <f t="shared" si="28"/>
        <v>Invoice Made</v>
      </c>
      <c r="U359" s="13" t="b">
        <f t="shared" si="29"/>
        <v>1</v>
      </c>
      <c r="V359" s="13"/>
      <c r="W359" s="13"/>
      <c r="X359" s="13"/>
      <c r="Y359" s="13"/>
      <c r="Z359" s="13"/>
      <c r="AA359" s="13" t="str">
        <f t="shared" si="27"/>
        <v>Navig8 Grace3</v>
      </c>
      <c r="AB359" s="13"/>
      <c r="AC359" s="13"/>
      <c r="AD359" s="13"/>
      <c r="AE359" s="13">
        <f>IF(TRIM(AA359=""),0,IF(ISNA(VLOOKUP(AA359,Tracker!$AB$2:$AB$3981,1,FALSE)),0,1))</f>
        <v>1</v>
      </c>
      <c r="AF359" s="13"/>
    </row>
    <row r="360" spans="1:32" ht="13.5">
      <c r="A360" s="246">
        <v>3743</v>
      </c>
      <c r="B360" s="271" t="s">
        <v>484</v>
      </c>
      <c r="C360" s="957" t="s">
        <v>2332</v>
      </c>
      <c r="D360" s="874" t="s">
        <v>1340</v>
      </c>
      <c r="E360" s="172"/>
      <c r="F360" s="234"/>
      <c r="G360" s="236"/>
      <c r="H360" s="874" t="s">
        <v>413</v>
      </c>
      <c r="I360" s="272">
        <v>42659</v>
      </c>
      <c r="J360" s="236"/>
      <c r="K360" s="711"/>
      <c r="L360" s="1024" t="s">
        <v>60</v>
      </c>
      <c r="M360" s="13" t="str">
        <f t="shared" si="26"/>
        <v>Invoice Made</v>
      </c>
      <c r="N360" s="13"/>
      <c r="O360" s="13"/>
      <c r="P360" s="13" t="str">
        <f>IF(L360="Navig8",IF(ISNA(VLOOKUP(UPPER(B360),LiangHuishan!$A$1:$B$251,3,FALSE)),"Pool Not in Records",VLOOKUP(UPPER(B360),$A$1:$B$251,3,FALSE)),"")</f>
        <v/>
      </c>
      <c r="Q360" s="13" t="str">
        <f t="shared" si="25"/>
        <v/>
      </c>
      <c r="R360" s="13"/>
      <c r="S360" s="13"/>
      <c r="T360" s="13" t="str">
        <f t="shared" si="28"/>
        <v>Invoice Made</v>
      </c>
      <c r="U360" s="13" t="b">
        <f t="shared" si="29"/>
        <v>1</v>
      </c>
      <c r="V360" s="13"/>
      <c r="W360" s="13"/>
      <c r="X360" s="13"/>
      <c r="Y360" s="13"/>
      <c r="Z360" s="13"/>
      <c r="AA360" s="13" t="str">
        <f t="shared" si="27"/>
        <v>Esther Spirit134</v>
      </c>
      <c r="AB360" s="13"/>
      <c r="AC360" s="13"/>
      <c r="AD360" s="13"/>
      <c r="AE360" s="13">
        <f>IF(TRIM(AA360=""),0,IF(ISNA(VLOOKUP(AA360,Tracker!$AB$2:$AB$3981,1,FALSE)),0,1))</f>
        <v>1</v>
      </c>
      <c r="AF360" s="13"/>
    </row>
    <row r="361" spans="1:32" ht="13.5">
      <c r="A361" s="246">
        <v>3769</v>
      </c>
      <c r="B361" s="271" t="s">
        <v>2343</v>
      </c>
      <c r="C361" s="957" t="s">
        <v>1828</v>
      </c>
      <c r="D361" s="874" t="s">
        <v>644</v>
      </c>
      <c r="E361" s="172"/>
      <c r="F361" s="234"/>
      <c r="G361" s="236"/>
      <c r="H361" s="874" t="s">
        <v>25</v>
      </c>
      <c r="I361" s="272">
        <v>42719</v>
      </c>
      <c r="J361" s="236"/>
      <c r="K361" s="711"/>
      <c r="L361" s="1024" t="s">
        <v>633</v>
      </c>
      <c r="M361" s="13" t="str">
        <f t="shared" si="26"/>
        <v>Invoice Made</v>
      </c>
      <c r="N361" s="13"/>
      <c r="O361" s="13"/>
      <c r="P361" s="13" t="str">
        <f>IF(L361="Navig8",IF(ISNA(VLOOKUP(UPPER(B361),LiangHuishan!$A$1:$B$251,3,FALSE)),"Pool Not in Records",VLOOKUP(UPPER(B361),$A$1:$B$251,3,FALSE)),"")</f>
        <v/>
      </c>
      <c r="Q361" s="13" t="str">
        <f t="shared" si="25"/>
        <v/>
      </c>
      <c r="R361" s="13"/>
      <c r="S361" s="13"/>
      <c r="T361" s="13" t="str">
        <f t="shared" si="28"/>
        <v>Invoice Made</v>
      </c>
      <c r="U361" s="13" t="b">
        <f t="shared" si="29"/>
        <v>1</v>
      </c>
      <c r="V361" s="13"/>
      <c r="W361" s="13"/>
      <c r="X361" s="13"/>
      <c r="Y361" s="13"/>
      <c r="Z361" s="13"/>
      <c r="AA361" s="13" t="str">
        <f t="shared" si="27"/>
        <v>Stena Immortal1602</v>
      </c>
      <c r="AB361" s="13"/>
      <c r="AC361" s="13"/>
      <c r="AD361" s="13"/>
      <c r="AE361" s="13">
        <f>IF(TRIM(AA361=""),0,IF(ISNA(VLOOKUP(AA361,Tracker!$AB$2:$AB$3981,1,FALSE)),0,1))</f>
        <v>1</v>
      </c>
      <c r="AF361" s="13"/>
    </row>
    <row r="362" spans="1:32" ht="13.5">
      <c r="A362" s="246">
        <v>3745</v>
      </c>
      <c r="B362" s="271" t="s">
        <v>1496</v>
      </c>
      <c r="C362" s="957" t="s">
        <v>2406</v>
      </c>
      <c r="D362" s="874" t="s">
        <v>1498</v>
      </c>
      <c r="E362" s="172"/>
      <c r="F362" s="234"/>
      <c r="G362" s="236"/>
      <c r="H362" s="874" t="s">
        <v>25</v>
      </c>
      <c r="I362" s="272">
        <v>42696</v>
      </c>
      <c r="J362" s="236"/>
      <c r="K362" s="711"/>
      <c r="L362" s="1024" t="s">
        <v>290</v>
      </c>
      <c r="M362" s="13" t="str">
        <f t="shared" si="26"/>
        <v>Invoice Made</v>
      </c>
      <c r="N362" s="13"/>
      <c r="O362" s="13"/>
      <c r="P362" s="13" t="str">
        <f>IF(L362="Navig8",IF(ISNA(VLOOKUP(UPPER(B362),LiangHuishan!$A$1:$B$251,3,FALSE)),"Pool Not in Records",VLOOKUP(UPPER(B362),$A$1:$B$251,3,FALSE)),"")</f>
        <v/>
      </c>
      <c r="Q362" s="13" t="str">
        <f t="shared" si="25"/>
        <v/>
      </c>
      <c r="R362" s="13"/>
      <c r="S362" s="13"/>
      <c r="T362" s="13" t="str">
        <f t="shared" si="28"/>
        <v>Invoice Made</v>
      </c>
      <c r="U362" s="13" t="b">
        <f t="shared" si="29"/>
        <v>1</v>
      </c>
      <c r="V362" s="13"/>
      <c r="W362" s="13"/>
      <c r="X362" s="13"/>
      <c r="Y362" s="13"/>
      <c r="Z362" s="13"/>
      <c r="AA362" s="13" t="str">
        <f t="shared" si="27"/>
        <v>British Emissary16015</v>
      </c>
      <c r="AB362" s="13"/>
      <c r="AC362" s="13"/>
      <c r="AD362" s="13"/>
      <c r="AE362" s="13">
        <f>IF(TRIM(AA362=""),0,IF(ISNA(VLOOKUP(AA362,Tracker!$AB$2:$AB$3981,1,FALSE)),0,1))</f>
        <v>1</v>
      </c>
      <c r="AF362" s="13"/>
    </row>
    <row r="363" spans="1:32" ht="13.5">
      <c r="A363" s="246">
        <v>3746</v>
      </c>
      <c r="B363" s="271" t="s">
        <v>689</v>
      </c>
      <c r="C363" s="957" t="s">
        <v>349</v>
      </c>
      <c r="D363" s="874" t="s">
        <v>1861</v>
      </c>
      <c r="E363" s="172"/>
      <c r="F363" s="234"/>
      <c r="G363" s="236"/>
      <c r="H363" s="874" t="s">
        <v>842</v>
      </c>
      <c r="I363" s="272">
        <v>42677</v>
      </c>
      <c r="J363" s="236"/>
      <c r="K363" s="711"/>
      <c r="L363" s="1024" t="s">
        <v>590</v>
      </c>
      <c r="M363" s="13" t="str">
        <f t="shared" si="26"/>
        <v>Invoice Made</v>
      </c>
      <c r="N363" s="13"/>
      <c r="O363" s="13"/>
      <c r="P363" s="13" t="str">
        <f>IF(L363="Navig8",IF(ISNA(VLOOKUP(UPPER(B363),LiangHuishan!$A$1:$B$251,3,FALSE)),"Pool Not in Records",VLOOKUP(UPPER(B363),$A$1:$B$251,3,FALSE)),"")</f>
        <v/>
      </c>
      <c r="Q363" s="13">
        <f t="shared" si="25"/>
        <v>0</v>
      </c>
      <c r="R363" s="13"/>
      <c r="S363" s="13"/>
      <c r="T363" s="13" t="str">
        <f t="shared" si="28"/>
        <v>Invoice Made</v>
      </c>
      <c r="U363" s="13" t="b">
        <f t="shared" si="29"/>
        <v>1</v>
      </c>
      <c r="V363" s="13"/>
      <c r="W363" s="13"/>
      <c r="X363" s="13"/>
      <c r="Y363" s="13"/>
      <c r="Z363" s="13"/>
      <c r="AA363" s="13" t="str">
        <f t="shared" si="27"/>
        <v>Ariane07</v>
      </c>
      <c r="AB363" s="13"/>
      <c r="AC363" s="13"/>
      <c r="AD363" s="13"/>
      <c r="AE363" s="13">
        <f>IF(TRIM(AA363=""),0,IF(ISNA(VLOOKUP(AA363,Tracker!$AB$2:$AB$3981,1,FALSE)),0,1))</f>
        <v>1</v>
      </c>
      <c r="AF363" s="13"/>
    </row>
    <row r="364" spans="1:32" ht="13.5">
      <c r="A364" s="246">
        <v>3747</v>
      </c>
      <c r="B364" s="271" t="s">
        <v>1303</v>
      </c>
      <c r="C364" s="957" t="s">
        <v>41</v>
      </c>
      <c r="D364" s="874" t="s">
        <v>1304</v>
      </c>
      <c r="E364" s="172"/>
      <c r="F364" s="234"/>
      <c r="G364" s="236"/>
      <c r="H364" s="874" t="s">
        <v>607</v>
      </c>
      <c r="I364" s="272">
        <v>42668</v>
      </c>
      <c r="J364" s="236"/>
      <c r="K364" s="711"/>
      <c r="L364" s="1024" t="s">
        <v>590</v>
      </c>
      <c r="M364" s="13" t="str">
        <f t="shared" si="26"/>
        <v>Invoice Made</v>
      </c>
      <c r="N364" s="13"/>
      <c r="O364" s="13"/>
      <c r="P364" s="13" t="str">
        <f>IF(L364="Navig8",IF(ISNA(VLOOKUP(UPPER(B364),LiangHuishan!$A$1:$B$251,3,FALSE)),"Pool Not in Records",VLOOKUP(UPPER(B364),$A$1:$B$251,3,FALSE)),"")</f>
        <v/>
      </c>
      <c r="Q364" s="13">
        <f t="shared" si="25"/>
        <v>0</v>
      </c>
      <c r="R364" s="13"/>
      <c r="S364" s="13"/>
      <c r="T364" s="13" t="str">
        <f t="shared" si="28"/>
        <v>Invoice Made</v>
      </c>
      <c r="U364" s="13" t="b">
        <f t="shared" si="29"/>
        <v>1</v>
      </c>
      <c r="V364" s="13"/>
      <c r="W364" s="13"/>
      <c r="X364" s="13"/>
      <c r="Y364" s="13"/>
      <c r="Z364" s="13"/>
      <c r="AA364" s="13" t="str">
        <f t="shared" si="27"/>
        <v>Danubia12</v>
      </c>
      <c r="AB364" s="13"/>
      <c r="AC364" s="13"/>
      <c r="AD364" s="13"/>
      <c r="AE364" s="13">
        <f>IF(TRIM(AA364=""),0,IF(ISNA(VLOOKUP(AA364,Tracker!$AB$2:$AB$3981,1,FALSE)),0,1))</f>
        <v>1</v>
      </c>
      <c r="AF364" s="13"/>
    </row>
    <row r="365" spans="1:32" ht="13.5">
      <c r="A365" s="246">
        <v>3748</v>
      </c>
      <c r="B365" s="271" t="s">
        <v>794</v>
      </c>
      <c r="C365" s="957" t="s">
        <v>530</v>
      </c>
      <c r="D365" s="874" t="s">
        <v>601</v>
      </c>
      <c r="E365" s="172"/>
      <c r="F365" s="234"/>
      <c r="G365" s="236"/>
      <c r="H365" s="874" t="s">
        <v>88</v>
      </c>
      <c r="I365" s="272">
        <v>42666</v>
      </c>
      <c r="J365" s="236"/>
      <c r="K365" s="711"/>
      <c r="L365" s="1024" t="s">
        <v>60</v>
      </c>
      <c r="M365" s="13" t="str">
        <f t="shared" si="26"/>
        <v>Invoice Made</v>
      </c>
      <c r="N365" s="13"/>
      <c r="O365" s="13"/>
      <c r="P365" s="13" t="str">
        <f>IF(L365="Navig8",IF(ISNA(VLOOKUP(UPPER(B365),LiangHuishan!$A$1:$B$251,3,FALSE)),"Pool Not in Records",VLOOKUP(UPPER(B365),$A$1:$B$251,3,FALSE)),"")</f>
        <v/>
      </c>
      <c r="Q365" s="13" t="str">
        <f t="shared" si="25"/>
        <v/>
      </c>
      <c r="R365" s="13"/>
      <c r="S365" s="13"/>
      <c r="T365" s="13" t="str">
        <f t="shared" si="28"/>
        <v>Invoice Made</v>
      </c>
      <c r="U365" s="13" t="b">
        <f t="shared" si="29"/>
        <v>1</v>
      </c>
      <c r="V365" s="13"/>
      <c r="W365" s="13"/>
      <c r="X365" s="13"/>
      <c r="Y365" s="13"/>
      <c r="Z365" s="13"/>
      <c r="AA365" s="13" t="str">
        <f t="shared" si="27"/>
        <v>Navion Marita040</v>
      </c>
      <c r="AB365" s="13"/>
      <c r="AC365" s="13"/>
      <c r="AD365" s="13"/>
      <c r="AE365" s="13">
        <f>IF(TRIM(AA365=""),0,IF(ISNA(VLOOKUP(AA365,Tracker!$AB$2:$AB$3981,1,FALSE)),0,1))</f>
        <v>1</v>
      </c>
      <c r="AF365" s="13"/>
    </row>
    <row r="366" spans="1:32" ht="13.5">
      <c r="A366" s="246">
        <v>3749</v>
      </c>
      <c r="B366" s="271" t="s">
        <v>544</v>
      </c>
      <c r="C366" s="957" t="s">
        <v>405</v>
      </c>
      <c r="D366" s="874" t="s">
        <v>720</v>
      </c>
      <c r="E366" s="172"/>
      <c r="F366" s="234"/>
      <c r="G366" s="236"/>
      <c r="H366" s="874" t="s">
        <v>62</v>
      </c>
      <c r="I366" s="272">
        <v>42712</v>
      </c>
      <c r="J366" s="236"/>
      <c r="K366" s="711" t="s">
        <v>411</v>
      </c>
      <c r="L366" s="1024" t="s">
        <v>28</v>
      </c>
      <c r="M366" s="13" t="str">
        <f t="shared" si="26"/>
        <v>Invoice Made</v>
      </c>
      <c r="N366" s="13"/>
      <c r="O366" s="13"/>
      <c r="P366" s="13" t="e">
        <f>IF(L366="Navig8",IF(ISNA(VLOOKUP(UPPER(B366),LiangHuishan!$A$1:$B$251,3,FALSE)),"Pool Not in Records",VLOOKUP(UPPER(B366),$A$1:$B$251,3,FALSE)),"")</f>
        <v>#N/A</v>
      </c>
      <c r="Q366" s="13" t="str">
        <f t="shared" si="25"/>
        <v/>
      </c>
      <c r="R366" s="13"/>
      <c r="S366" s="13"/>
      <c r="T366" s="13" t="str">
        <f t="shared" si="28"/>
        <v>Invoice Made</v>
      </c>
      <c r="U366" s="13" t="b">
        <f t="shared" si="29"/>
        <v>1</v>
      </c>
      <c r="V366" s="13"/>
      <c r="W366" s="13"/>
      <c r="X366" s="13"/>
      <c r="Y366" s="13"/>
      <c r="Z366" s="13"/>
      <c r="AA366" s="13" t="str">
        <f t="shared" si="27"/>
        <v>Mesaieed65</v>
      </c>
      <c r="AB366" s="13"/>
      <c r="AC366" s="13"/>
      <c r="AD366" s="13"/>
      <c r="AE366" s="13">
        <f>IF(TRIM(AA366=""),0,IF(ISNA(VLOOKUP(AA366,Tracker!$AB$2:$AB$3981,1,FALSE)),0,1))</f>
        <v>1</v>
      </c>
      <c r="AF366" s="13"/>
    </row>
    <row r="367" spans="1:32" ht="13.5">
      <c r="A367" s="246">
        <v>3750</v>
      </c>
      <c r="B367" s="271" t="s">
        <v>2333</v>
      </c>
      <c r="C367" s="957" t="s">
        <v>158</v>
      </c>
      <c r="D367" s="874" t="s">
        <v>342</v>
      </c>
      <c r="E367" s="172"/>
      <c r="F367" s="234"/>
      <c r="G367" s="236"/>
      <c r="H367" s="874" t="s">
        <v>623</v>
      </c>
      <c r="I367" s="272">
        <v>42761</v>
      </c>
      <c r="J367" s="236"/>
      <c r="K367" s="711"/>
      <c r="L367" s="1024" t="s">
        <v>60</v>
      </c>
      <c r="M367" s="13" t="str">
        <f t="shared" si="26"/>
        <v>Invoice Made</v>
      </c>
      <c r="N367" s="13"/>
      <c r="O367" s="13"/>
      <c r="P367" s="13" t="str">
        <f>IF(L367="Navig8",IF(ISNA(VLOOKUP(UPPER(B367),LiangHuishan!$A$1:$B$251,3,FALSE)),"Pool Not in Records",VLOOKUP(UPPER(B367),$A$1:$B$251,3,FALSE)),"")</f>
        <v/>
      </c>
      <c r="Q367" s="13" t="str">
        <f t="shared" si="25"/>
        <v/>
      </c>
      <c r="R367" s="13"/>
      <c r="S367" s="13"/>
      <c r="T367" s="13" t="str">
        <f t="shared" si="28"/>
        <v>Invoice Made</v>
      </c>
      <c r="U367" s="13" t="b">
        <f t="shared" si="29"/>
        <v>1</v>
      </c>
      <c r="V367" s="13"/>
      <c r="W367" s="13"/>
      <c r="X367" s="13"/>
      <c r="Y367" s="13"/>
      <c r="Z367" s="13"/>
      <c r="AA367" s="13" t="str">
        <f t="shared" si="27"/>
        <v>Tahoe Spirit10</v>
      </c>
      <c r="AB367" s="13"/>
      <c r="AC367" s="13"/>
      <c r="AD367" s="13"/>
      <c r="AE367" s="13">
        <f>IF(TRIM(AA367=""),0,IF(ISNA(VLOOKUP(AA367,Tracker!$AB$2:$AB$3981,1,FALSE)),0,1))</f>
        <v>1</v>
      </c>
      <c r="AF367" s="13"/>
    </row>
    <row r="368" spans="1:32" ht="13.5">
      <c r="A368" s="246">
        <v>3752</v>
      </c>
      <c r="B368" s="271" t="s">
        <v>2265</v>
      </c>
      <c r="C368" s="957" t="s">
        <v>2334</v>
      </c>
      <c r="D368" s="874" t="s">
        <v>1304</v>
      </c>
      <c r="E368" s="172"/>
      <c r="F368" s="234"/>
      <c r="G368" s="236"/>
      <c r="H368" s="874" t="s">
        <v>699</v>
      </c>
      <c r="I368" s="272">
        <v>42682</v>
      </c>
      <c r="J368" s="236"/>
      <c r="K368" s="711"/>
      <c r="L368" s="1024" t="s">
        <v>1115</v>
      </c>
      <c r="M368" s="13" t="str">
        <f t="shared" si="26"/>
        <v>Invoice Made</v>
      </c>
      <c r="N368" s="13"/>
      <c r="O368" s="13"/>
      <c r="P368" s="13" t="str">
        <f>IF(L368="Navig8",IF(ISNA(VLOOKUP(UPPER(B368),LiangHuishan!$A$1:$B$251,3,FALSE)),"Pool Not in Records",VLOOKUP(UPPER(B368),$A$1:$B$251,3,FALSE)),"")</f>
        <v/>
      </c>
      <c r="Q368" s="13" t="str">
        <f t="shared" si="25"/>
        <v/>
      </c>
      <c r="R368" s="13"/>
      <c r="S368" s="13"/>
      <c r="T368" s="13" t="str">
        <f t="shared" si="28"/>
        <v>Invoice Made</v>
      </c>
      <c r="U368" s="13" t="b">
        <f t="shared" si="29"/>
        <v>1</v>
      </c>
      <c r="V368" s="13"/>
      <c r="W368" s="13"/>
      <c r="X368" s="13"/>
      <c r="Y368" s="13"/>
      <c r="Z368" s="13"/>
      <c r="AA368" s="13" t="str">
        <f t="shared" si="27"/>
        <v>Maya163P-108F</v>
      </c>
      <c r="AB368" s="13"/>
      <c r="AC368" s="13"/>
      <c r="AD368" s="13"/>
      <c r="AE368" s="13">
        <f>IF(TRIM(AA368=""),0,IF(ISNA(VLOOKUP(AA368,Tracker!$AB$2:$AB$3981,1,FALSE)),0,1))</f>
        <v>1</v>
      </c>
      <c r="AF368" s="13"/>
    </row>
    <row r="369" spans="1:32" ht="13.5">
      <c r="A369" s="246">
        <v>3753</v>
      </c>
      <c r="B369" s="271" t="s">
        <v>628</v>
      </c>
      <c r="C369" s="957" t="s">
        <v>2335</v>
      </c>
      <c r="D369" s="874" t="s">
        <v>579</v>
      </c>
      <c r="E369" s="172"/>
      <c r="F369" s="234"/>
      <c r="G369" s="236"/>
      <c r="H369" s="874" t="s">
        <v>24</v>
      </c>
      <c r="I369" s="272">
        <v>42686.333333333336</v>
      </c>
      <c r="J369" s="236"/>
      <c r="K369" s="711"/>
      <c r="L369" s="1024" t="s">
        <v>663</v>
      </c>
      <c r="M369" s="13" t="str">
        <f t="shared" si="26"/>
        <v>Invoice Made</v>
      </c>
      <c r="N369" s="13"/>
      <c r="O369" s="13"/>
      <c r="P369" s="13" t="str">
        <f>IF(L369="Navig8",IF(ISNA(VLOOKUP(UPPER(B369),LiangHuishan!$A$1:$B$251,3,FALSE)),"Pool Not in Records",VLOOKUP(UPPER(B369),$A$1:$B$251,3,FALSE)),"")</f>
        <v/>
      </c>
      <c r="Q369" s="13" t="str">
        <f t="shared" si="25"/>
        <v/>
      </c>
      <c r="R369" s="13"/>
      <c r="S369" s="13"/>
      <c r="T369" s="13" t="str">
        <f t="shared" si="28"/>
        <v>Invoice Made</v>
      </c>
      <c r="U369" s="13" t="b">
        <f t="shared" si="29"/>
        <v>1</v>
      </c>
      <c r="V369" s="13"/>
      <c r="W369" s="13"/>
      <c r="X369" s="13"/>
      <c r="Y369" s="13"/>
      <c r="Z369" s="13"/>
      <c r="AA369" s="13" t="str">
        <f t="shared" si="27"/>
        <v>Stena President201607</v>
      </c>
      <c r="AB369" s="13"/>
      <c r="AC369" s="13"/>
      <c r="AD369" s="13"/>
      <c r="AE369" s="13">
        <f>IF(TRIM(AA369=""),0,IF(ISNA(VLOOKUP(AA369,Tracker!$AB$2:$AB$3981,1,FALSE)),0,1))</f>
        <v>1</v>
      </c>
      <c r="AF369" s="13"/>
    </row>
    <row r="370" spans="1:32" ht="13.5">
      <c r="A370" s="246">
        <v>3754</v>
      </c>
      <c r="B370" s="271" t="s">
        <v>636</v>
      </c>
      <c r="C370" s="957" t="s">
        <v>2143</v>
      </c>
      <c r="D370" s="874" t="s">
        <v>828</v>
      </c>
      <c r="E370" s="172"/>
      <c r="F370" s="234"/>
      <c r="G370" s="236"/>
      <c r="H370" s="874" t="s">
        <v>2336</v>
      </c>
      <c r="I370" s="272">
        <v>42704</v>
      </c>
      <c r="J370" s="236"/>
      <c r="K370" s="711"/>
      <c r="L370" s="1024" t="s">
        <v>663</v>
      </c>
      <c r="M370" s="13" t="str">
        <f t="shared" si="26"/>
        <v>Invoice Made</v>
      </c>
      <c r="N370" s="13"/>
      <c r="O370" s="13"/>
      <c r="P370" s="13" t="str">
        <f>IF(L370="Navig8",IF(ISNA(VLOOKUP(UPPER(B370),LiangHuishan!$A$1:$B$251,3,FALSE)),"Pool Not in Records",VLOOKUP(UPPER(B370),$A$1:$B$251,3,FALSE)),"")</f>
        <v/>
      </c>
      <c r="Q370" s="13" t="str">
        <f t="shared" si="25"/>
        <v/>
      </c>
      <c r="R370" s="13"/>
      <c r="S370" s="13"/>
      <c r="T370" s="13" t="str">
        <f t="shared" si="28"/>
        <v>Invoice Made</v>
      </c>
      <c r="U370" s="13" t="b">
        <f t="shared" si="29"/>
        <v>1</v>
      </c>
      <c r="V370" s="13"/>
      <c r="W370" s="13"/>
      <c r="X370" s="13"/>
      <c r="Y370" s="13"/>
      <c r="Z370" s="13"/>
      <c r="AA370" s="13" t="str">
        <f t="shared" si="27"/>
        <v>Sonangol Huila201606</v>
      </c>
      <c r="AB370" s="13"/>
      <c r="AC370" s="13"/>
      <c r="AD370" s="13"/>
      <c r="AE370" s="13">
        <f>IF(TRIM(AA370=""),0,IF(ISNA(VLOOKUP(AA370,Tracker!$AB$2:$AB$3981,1,FALSE)),0,1))</f>
        <v>1</v>
      </c>
      <c r="AF370" s="13"/>
    </row>
    <row r="371" spans="1:32" ht="13.5">
      <c r="A371" s="246">
        <v>3755</v>
      </c>
      <c r="B371" s="271" t="s">
        <v>638</v>
      </c>
      <c r="C371" s="957" t="s">
        <v>447</v>
      </c>
      <c r="D371" s="874" t="s">
        <v>701</v>
      </c>
      <c r="E371" s="172"/>
      <c r="F371" s="234"/>
      <c r="G371" s="236"/>
      <c r="H371" s="874" t="s">
        <v>2409</v>
      </c>
      <c r="I371" s="272">
        <v>42674</v>
      </c>
      <c r="J371" s="236"/>
      <c r="K371" s="711"/>
      <c r="L371" s="1024" t="s">
        <v>60</v>
      </c>
      <c r="M371" s="13" t="str">
        <f t="shared" si="26"/>
        <v>Invoice Made</v>
      </c>
      <c r="N371" s="13"/>
      <c r="O371" s="13"/>
      <c r="P371" s="13" t="str">
        <f>IF(L371="Navig8",IF(ISNA(VLOOKUP(UPPER(B371),LiangHuishan!$A$1:$B$251,3,FALSE)),"Pool Not in Records",VLOOKUP(UPPER(B371),$A$1:$B$251,3,FALSE)),"")</f>
        <v/>
      </c>
      <c r="Q371" s="13" t="str">
        <f t="shared" si="25"/>
        <v/>
      </c>
      <c r="R371" s="13"/>
      <c r="S371" s="13"/>
      <c r="T371" s="13" t="str">
        <f t="shared" si="28"/>
        <v>Invoice Made</v>
      </c>
      <c r="U371" s="13" t="b">
        <f t="shared" si="29"/>
        <v>1</v>
      </c>
      <c r="V371" s="13"/>
      <c r="W371" s="13"/>
      <c r="X371" s="13"/>
      <c r="Y371" s="13"/>
      <c r="Z371" s="13"/>
      <c r="AA371" s="13" t="str">
        <f t="shared" si="27"/>
        <v>Mare Tirrenum53</v>
      </c>
      <c r="AB371" s="13"/>
      <c r="AC371" s="13"/>
      <c r="AD371" s="13"/>
      <c r="AE371" s="13">
        <f>IF(TRIM(AA371=""),0,IF(ISNA(VLOOKUP(AA371,Tracker!$AB$2:$AB$3981,1,FALSE)),0,1))</f>
        <v>1</v>
      </c>
      <c r="AF371" s="13"/>
    </row>
    <row r="372" spans="1:32" ht="13.5">
      <c r="A372" s="246">
        <v>3756</v>
      </c>
      <c r="B372" s="271" t="s">
        <v>540</v>
      </c>
      <c r="C372" s="957" t="s">
        <v>558</v>
      </c>
      <c r="D372" s="874" t="s">
        <v>1382</v>
      </c>
      <c r="E372" s="172"/>
      <c r="F372" s="234"/>
      <c r="G372" s="236"/>
      <c r="H372" s="874" t="s">
        <v>90</v>
      </c>
      <c r="I372" s="272">
        <v>42676</v>
      </c>
      <c r="J372" s="236"/>
      <c r="K372" s="711" t="s">
        <v>411</v>
      </c>
      <c r="L372" s="1024" t="s">
        <v>28</v>
      </c>
      <c r="M372" s="13" t="str">
        <f t="shared" si="26"/>
        <v>Invoice Made</v>
      </c>
      <c r="N372" s="13"/>
      <c r="O372" s="13"/>
      <c r="P372" s="13" t="e">
        <f>IF(L372="Navig8",IF(ISNA(VLOOKUP(UPPER(B372),LiangHuishan!$A$1:$B$251,3,FALSE)),"Pool Not in Records",VLOOKUP(UPPER(B372),$A$1:$B$251,3,FALSE)),"")</f>
        <v>#N/A</v>
      </c>
      <c r="Q372" s="13" t="str">
        <f t="shared" si="25"/>
        <v/>
      </c>
      <c r="R372" s="13"/>
      <c r="S372" s="13"/>
      <c r="T372" s="13" t="str">
        <f t="shared" si="28"/>
        <v>Invoice Made</v>
      </c>
      <c r="U372" s="13" t="b">
        <f t="shared" si="29"/>
        <v>1</v>
      </c>
      <c r="V372" s="13"/>
      <c r="W372" s="13"/>
      <c r="X372" s="13"/>
      <c r="Y372" s="13"/>
      <c r="Z372" s="13"/>
      <c r="AA372" s="13" t="str">
        <f t="shared" si="27"/>
        <v>Afra Hawthorn50</v>
      </c>
      <c r="AB372" s="13"/>
      <c r="AC372" s="13"/>
      <c r="AD372" s="13"/>
      <c r="AE372" s="13">
        <f>IF(TRIM(AA372=""),0,IF(ISNA(VLOOKUP(AA372,Tracker!$AB$2:$AB$3981,1,FALSE)),0,1))</f>
        <v>1</v>
      </c>
      <c r="AF372" s="13"/>
    </row>
    <row r="373" spans="1:32">
      <c r="A373" s="176">
        <v>3784</v>
      </c>
      <c r="B373" s="175" t="s">
        <v>2379</v>
      </c>
      <c r="C373" s="958" t="s">
        <v>2567</v>
      </c>
      <c r="D373" s="547" t="s">
        <v>736</v>
      </c>
      <c r="E373" s="174"/>
      <c r="F373" s="174"/>
      <c r="G373" s="174"/>
      <c r="H373" s="547" t="s">
        <v>535</v>
      </c>
      <c r="I373" s="478">
        <v>42756</v>
      </c>
      <c r="J373" s="174" t="s">
        <v>633</v>
      </c>
      <c r="K373" s="573"/>
      <c r="L373" s="1025" t="s">
        <v>633</v>
      </c>
      <c r="M373" s="13" t="str">
        <f t="shared" si="26"/>
        <v>Invoice Made</v>
      </c>
      <c r="N373" s="15"/>
      <c r="O373" s="13"/>
      <c r="P373" s="13" t="str">
        <f>IF(L373="Navig8",IF(ISNA(VLOOKUP(UPPER(B373),LiangHuishan!$A$1:$B$251,3,FALSE)),"Pool Not in Records",VLOOKUP(UPPER(B373),$A$1:$B$251,3,FALSE)),"")</f>
        <v/>
      </c>
      <c r="Q373" s="13" t="str">
        <f t="shared" si="25"/>
        <v/>
      </c>
      <c r="R373" s="13"/>
      <c r="S373" s="13"/>
      <c r="T373" s="13" t="str">
        <f t="shared" si="28"/>
        <v>Invoice Made</v>
      </c>
      <c r="U373" s="13" t="b">
        <f t="shared" si="29"/>
        <v>1</v>
      </c>
      <c r="V373" s="13"/>
      <c r="W373" s="13"/>
      <c r="X373" s="13"/>
      <c r="Y373" s="13"/>
      <c r="Z373" s="13"/>
      <c r="AA373" s="13" t="str">
        <f t="shared" si="27"/>
        <v>PTI Huang He1602_2</v>
      </c>
      <c r="AB373" s="13"/>
      <c r="AC373" s="13"/>
      <c r="AD373" s="13"/>
      <c r="AE373" s="13">
        <f>IF(TRIM(AA373=""),0,IF(ISNA(VLOOKUP(AA373,Tracker!$AB$2:$AB$3981,1,FALSE)),0,1))</f>
        <v>1</v>
      </c>
      <c r="AF373" s="13"/>
    </row>
    <row r="374" spans="1:32" ht="13.5">
      <c r="A374" s="246">
        <v>3758</v>
      </c>
      <c r="B374" s="271" t="s">
        <v>764</v>
      </c>
      <c r="C374" s="957" t="s">
        <v>2337</v>
      </c>
      <c r="D374" s="874" t="s">
        <v>1284</v>
      </c>
      <c r="E374" s="172"/>
      <c r="F374" s="234"/>
      <c r="G374" s="236"/>
      <c r="H374" s="874" t="s">
        <v>743</v>
      </c>
      <c r="I374" s="272">
        <v>42704</v>
      </c>
      <c r="J374" s="236"/>
      <c r="K374" s="711"/>
      <c r="L374" s="1024" t="s">
        <v>590</v>
      </c>
      <c r="M374" s="13" t="str">
        <f t="shared" si="26"/>
        <v>Invoice Made</v>
      </c>
      <c r="N374" s="13"/>
      <c r="O374" s="13"/>
      <c r="P374" s="13" t="str">
        <f>IF(L374="Navig8",IF(ISNA(VLOOKUP(UPPER(B374),LiangHuishan!$A$1:$B$251,3,FALSE)),"Pool Not in Records",VLOOKUP(UPPER(B374),$A$1:$B$251,3,FALSE)),"")</f>
        <v/>
      </c>
      <c r="Q374" s="13">
        <f t="shared" si="25"/>
        <v>0</v>
      </c>
      <c r="R374" s="13"/>
      <c r="S374" s="13"/>
      <c r="T374" s="13" t="str">
        <f t="shared" si="28"/>
        <v>Invoice Made</v>
      </c>
      <c r="U374" s="13" t="b">
        <f t="shared" si="29"/>
        <v>1</v>
      </c>
      <c r="V374" s="13"/>
      <c r="W374" s="13"/>
      <c r="X374" s="13"/>
      <c r="Y374" s="13"/>
      <c r="Z374" s="13"/>
      <c r="AA374" s="13" t="str">
        <f t="shared" si="27"/>
        <v>Overseas Athens20-44</v>
      </c>
      <c r="AB374" s="13"/>
      <c r="AC374" s="13"/>
      <c r="AD374" s="13"/>
      <c r="AE374" s="13">
        <f>IF(TRIM(AA374=""),0,IF(ISNA(VLOOKUP(AA374,Tracker!$AB$2:$AB$3981,1,FALSE)),0,1))</f>
        <v>1</v>
      </c>
      <c r="AF374" s="13"/>
    </row>
    <row r="375" spans="1:32" ht="13.5">
      <c r="A375" s="246">
        <v>3759</v>
      </c>
      <c r="B375" s="271" t="s">
        <v>387</v>
      </c>
      <c r="C375" s="957" t="s">
        <v>2338</v>
      </c>
      <c r="D375" s="874" t="s">
        <v>75</v>
      </c>
      <c r="E375" s="172"/>
      <c r="F375" s="234"/>
      <c r="G375" s="236"/>
      <c r="H375" s="874" t="s">
        <v>173</v>
      </c>
      <c r="I375" s="272">
        <v>42679</v>
      </c>
      <c r="J375" s="236"/>
      <c r="K375" s="711"/>
      <c r="L375" s="1024" t="s">
        <v>60</v>
      </c>
      <c r="M375" s="13" t="str">
        <f t="shared" si="26"/>
        <v>Invoice Made</v>
      </c>
      <c r="N375" s="13"/>
      <c r="O375" s="13"/>
      <c r="P375" s="13" t="str">
        <f>IF(L375="Navig8",IF(ISNA(VLOOKUP(UPPER(B375),LiangHuishan!$A$1:$B$251,3,FALSE)),"Pool Not in Records",VLOOKUP(UPPER(B375),$A$1:$B$251,3,FALSE)),"")</f>
        <v/>
      </c>
      <c r="Q375" s="13" t="str">
        <f t="shared" si="25"/>
        <v/>
      </c>
      <c r="R375" s="13"/>
      <c r="S375" s="13"/>
      <c r="T375" s="13" t="str">
        <f t="shared" si="28"/>
        <v>Invoice Made</v>
      </c>
      <c r="U375" s="13" t="b">
        <f t="shared" si="29"/>
        <v>1</v>
      </c>
      <c r="V375" s="13"/>
      <c r="W375" s="13"/>
      <c r="X375" s="13"/>
      <c r="Y375" s="13"/>
      <c r="Z375" s="13"/>
      <c r="AA375" s="13" t="str">
        <f t="shared" si="27"/>
        <v>Asian Spirit130_49</v>
      </c>
      <c r="AB375" s="13"/>
      <c r="AC375" s="13"/>
      <c r="AD375" s="13"/>
      <c r="AE375" s="13">
        <f>IF(TRIM(AA375=""),0,IF(ISNA(VLOOKUP(AA375,Tracker!$AB$2:$AB$3981,1,FALSE)),0,1))</f>
        <v>1</v>
      </c>
      <c r="AF375" s="13"/>
    </row>
    <row r="376" spans="1:32" ht="13.5">
      <c r="A376" s="246">
        <v>3760</v>
      </c>
      <c r="B376" s="271" t="s">
        <v>598</v>
      </c>
      <c r="C376" s="957" t="s">
        <v>2335</v>
      </c>
      <c r="D376" s="874" t="s">
        <v>1377</v>
      </c>
      <c r="E376" s="172"/>
      <c r="F376" s="234"/>
      <c r="G376" s="236"/>
      <c r="H376" s="874" t="s">
        <v>25</v>
      </c>
      <c r="I376" s="272">
        <v>42699</v>
      </c>
      <c r="J376" s="236"/>
      <c r="K376" s="711"/>
      <c r="L376" s="1024" t="s">
        <v>663</v>
      </c>
      <c r="M376" s="13" t="str">
        <f t="shared" si="26"/>
        <v>Invoice Made</v>
      </c>
      <c r="N376" s="13"/>
      <c r="O376" s="13"/>
      <c r="P376" s="13" t="str">
        <f>IF(L376="Navig8",IF(ISNA(VLOOKUP(UPPER(B376),LiangHuishan!$A$1:$B$251,3,FALSE)),"Pool Not in Records",VLOOKUP(UPPER(B376),$A$1:$B$251,3,FALSE)),"")</f>
        <v/>
      </c>
      <c r="Q376" s="13" t="str">
        <f t="shared" si="25"/>
        <v/>
      </c>
      <c r="R376" s="13"/>
      <c r="S376" s="13"/>
      <c r="T376" s="13" t="str">
        <f t="shared" si="28"/>
        <v>Invoice Made</v>
      </c>
      <c r="U376" s="13" t="b">
        <f t="shared" si="29"/>
        <v>1</v>
      </c>
      <c r="V376" s="13"/>
      <c r="W376" s="13"/>
      <c r="X376" s="13"/>
      <c r="Y376" s="13"/>
      <c r="Z376" s="13"/>
      <c r="AA376" s="13" t="str">
        <f t="shared" si="27"/>
        <v>Stena Supreme201607</v>
      </c>
      <c r="AB376" s="13"/>
      <c r="AC376" s="13"/>
      <c r="AD376" s="13"/>
      <c r="AE376" s="13">
        <f>IF(TRIM(AA376=""),0,IF(ISNA(VLOOKUP(AA376,Tracker!$AB$2:$AB$3981,1,FALSE)),0,1))</f>
        <v>1</v>
      </c>
      <c r="AF376" s="13"/>
    </row>
    <row r="377" spans="1:32" ht="13.5">
      <c r="A377" s="246">
        <v>3761</v>
      </c>
      <c r="B377" s="271" t="s">
        <v>853</v>
      </c>
      <c r="C377" s="957" t="s">
        <v>79</v>
      </c>
      <c r="D377" s="874" t="s">
        <v>788</v>
      </c>
      <c r="E377" s="172"/>
      <c r="F377" s="234"/>
      <c r="G377" s="236"/>
      <c r="H377" s="874" t="s">
        <v>585</v>
      </c>
      <c r="I377" s="272">
        <v>42674</v>
      </c>
      <c r="J377" s="236"/>
      <c r="K377" s="711" t="s">
        <v>28</v>
      </c>
      <c r="L377" s="1024" t="s">
        <v>28</v>
      </c>
      <c r="M377" s="13" t="str">
        <f t="shared" si="26"/>
        <v>Invoice Made</v>
      </c>
      <c r="N377" s="13"/>
      <c r="O377" s="13"/>
      <c r="P377" s="13" t="str">
        <f>IF(L377="Navig8",IF(ISNA(VLOOKUP(UPPER(B377),LiangHuishan!$A$1:$B$251,3,FALSE)),"Pool Not in Records",VLOOKUP(UPPER(B377),$A$1:$B$251,3,FALSE)),"")</f>
        <v>Pool Not in Records</v>
      </c>
      <c r="Q377" s="13" t="str">
        <f t="shared" si="25"/>
        <v/>
      </c>
      <c r="R377" s="13"/>
      <c r="S377" s="13"/>
      <c r="T377" s="13" t="str">
        <f t="shared" si="28"/>
        <v>Invoice Made</v>
      </c>
      <c r="U377" s="13" t="b">
        <f t="shared" si="29"/>
        <v>1</v>
      </c>
      <c r="V377" s="13"/>
      <c r="W377" s="13"/>
      <c r="X377" s="13"/>
      <c r="Y377" s="13"/>
      <c r="Z377" s="13"/>
      <c r="AA377" s="13" t="str">
        <f t="shared" si="27"/>
        <v>Navig8 Stealth S.V24</v>
      </c>
      <c r="AB377" s="13"/>
      <c r="AC377" s="13"/>
      <c r="AD377" s="13"/>
      <c r="AE377" s="13">
        <f>IF(TRIM(AA377=""),0,IF(ISNA(VLOOKUP(AA377,Tracker!$AB$2:$AB$3981,1,FALSE)),0,1))</f>
        <v>1</v>
      </c>
      <c r="AF377" s="13"/>
    </row>
    <row r="378" spans="1:32" ht="13.5">
      <c r="A378" s="246">
        <v>3762</v>
      </c>
      <c r="B378" s="271" t="s">
        <v>65</v>
      </c>
      <c r="C378" s="957" t="s">
        <v>96</v>
      </c>
      <c r="D378" s="874" t="s">
        <v>2211</v>
      </c>
      <c r="E378" s="172"/>
      <c r="F378" s="234"/>
      <c r="G378" s="236"/>
      <c r="H378" s="874" t="s">
        <v>563</v>
      </c>
      <c r="I378" s="272">
        <v>42683</v>
      </c>
      <c r="J378" s="236"/>
      <c r="K378" s="711"/>
      <c r="L378" s="1024" t="s">
        <v>60</v>
      </c>
      <c r="M378" s="13" t="str">
        <f t="shared" si="26"/>
        <v>Invoice Made</v>
      </c>
      <c r="N378" s="13"/>
      <c r="O378" s="13"/>
      <c r="P378" s="13" t="str">
        <f>IF(L378="Navig8",IF(ISNA(VLOOKUP(UPPER(B378),LiangHuishan!$A$1:$B$251,3,FALSE)),"Pool Not in Records",VLOOKUP(UPPER(B378),$A$1:$B$251,3,FALSE)),"")</f>
        <v/>
      </c>
      <c r="Q378" s="13" t="str">
        <f t="shared" ref="Q378:Q441" si="30">IF(L378="Ultranav",IF(K378="",0,1),"")</f>
        <v/>
      </c>
      <c r="R378" s="13"/>
      <c r="S378" s="13"/>
      <c r="T378" s="13" t="str">
        <f t="shared" si="28"/>
        <v>Invoice Made</v>
      </c>
      <c r="U378" s="13" t="b">
        <f t="shared" si="29"/>
        <v>1</v>
      </c>
      <c r="V378" s="13"/>
      <c r="W378" s="13"/>
      <c r="X378" s="13"/>
      <c r="Y378" s="13"/>
      <c r="Z378" s="13"/>
      <c r="AA378" s="13" t="str">
        <f t="shared" si="27"/>
        <v>Everest Spirit124</v>
      </c>
      <c r="AB378" s="13"/>
      <c r="AC378" s="13"/>
      <c r="AD378" s="13"/>
      <c r="AE378" s="13">
        <f>IF(TRIM(AA378=""),0,IF(ISNA(VLOOKUP(AA378,Tracker!$AB$2:$AB$3981,1,FALSE)),0,1))</f>
        <v>1</v>
      </c>
      <c r="AF378" s="13"/>
    </row>
    <row r="379" spans="1:32">
      <c r="A379" s="176">
        <v>3787</v>
      </c>
      <c r="B379" s="175" t="s">
        <v>2382</v>
      </c>
      <c r="C379" s="958" t="s">
        <v>1390</v>
      </c>
      <c r="D379" s="547" t="s">
        <v>2383</v>
      </c>
      <c r="E379" s="174"/>
      <c r="F379" s="174"/>
      <c r="G379" s="174"/>
      <c r="H379" s="547" t="s">
        <v>25</v>
      </c>
      <c r="I379" s="478">
        <v>42753</v>
      </c>
      <c r="J379" s="174" t="s">
        <v>633</v>
      </c>
      <c r="K379" s="573"/>
      <c r="L379" s="1025" t="s">
        <v>633</v>
      </c>
      <c r="M379" s="13" t="str">
        <f t="shared" si="26"/>
        <v>Invoice Made</v>
      </c>
      <c r="N379" s="15"/>
      <c r="O379" s="13"/>
      <c r="P379" s="13" t="str">
        <f>IF(L379="Navig8",IF(ISNA(VLOOKUP(UPPER(B379),LiangHuishan!$A$1:$B$251,3,FALSE)),"Pool Not in Records",VLOOKUP(UPPER(B379),$A$1:$B$251,3,FALSE)),"")</f>
        <v/>
      </c>
      <c r="Q379" s="13" t="str">
        <f t="shared" si="30"/>
        <v/>
      </c>
      <c r="R379" s="13"/>
      <c r="S379" s="13"/>
      <c r="T379" s="13" t="str">
        <f t="shared" si="28"/>
        <v>Invoice Made</v>
      </c>
      <c r="U379" s="13" t="b">
        <f t="shared" si="29"/>
        <v>1</v>
      </c>
      <c r="V379" s="13"/>
      <c r="W379" s="13"/>
      <c r="X379" s="13"/>
      <c r="Y379" s="13"/>
      <c r="Z379" s="13"/>
      <c r="AA379" s="13" t="str">
        <f t="shared" si="27"/>
        <v>Ardmore Enterprise1601</v>
      </c>
      <c r="AB379" s="13"/>
      <c r="AC379" s="13"/>
      <c r="AD379" s="13"/>
      <c r="AE379" s="13">
        <f>IF(TRIM(AA379=""),0,IF(ISNA(VLOOKUP(AA379,Tracker!$AB$2:$AB$3981,1,FALSE)),0,1))</f>
        <v>1</v>
      </c>
      <c r="AF379" s="13"/>
    </row>
    <row r="380" spans="1:32" ht="13.5">
      <c r="A380" s="246">
        <v>3764</v>
      </c>
      <c r="B380" s="271" t="s">
        <v>1294</v>
      </c>
      <c r="C380" s="957" t="s">
        <v>1916</v>
      </c>
      <c r="D380" s="874" t="s">
        <v>817</v>
      </c>
      <c r="E380" s="172"/>
      <c r="F380" s="234"/>
      <c r="G380" s="236"/>
      <c r="H380" s="874" t="s">
        <v>356</v>
      </c>
      <c r="I380" s="272">
        <v>42693</v>
      </c>
      <c r="J380" s="236"/>
      <c r="K380" s="711"/>
      <c r="L380" s="1024" t="s">
        <v>663</v>
      </c>
      <c r="M380" s="13" t="str">
        <f t="shared" si="26"/>
        <v>Invoice Made</v>
      </c>
      <c r="N380" s="13"/>
      <c r="O380" s="13"/>
      <c r="P380" s="13" t="str">
        <f>IF(L380="Navig8",IF(ISNA(VLOOKUP(UPPER(B380),LiangHuishan!$A$1:$B$251,3,FALSE)),"Pool Not in Records",VLOOKUP(UPPER(B380),$A$1:$B$251,3,FALSE)),"")</f>
        <v/>
      </c>
      <c r="Q380" s="13" t="str">
        <f t="shared" si="30"/>
        <v/>
      </c>
      <c r="R380" s="13"/>
      <c r="S380" s="13"/>
      <c r="T380" s="13" t="str">
        <f t="shared" si="28"/>
        <v>Invoice Made</v>
      </c>
      <c r="U380" s="13" t="b">
        <f t="shared" si="29"/>
        <v>1</v>
      </c>
      <c r="V380" s="13"/>
      <c r="W380" s="13"/>
      <c r="X380" s="13"/>
      <c r="Y380" s="13"/>
      <c r="Z380" s="13"/>
      <c r="AA380" s="13" t="str">
        <f t="shared" si="27"/>
        <v>Densa Orca201604</v>
      </c>
      <c r="AB380" s="13"/>
      <c r="AC380" s="13"/>
      <c r="AD380" s="13"/>
      <c r="AE380" s="13">
        <f>IF(TRIM(AA380=""),0,IF(ISNA(VLOOKUP(AA380,Tracker!$AB$2:$AB$3981,1,FALSE)),0,1))</f>
        <v>1</v>
      </c>
      <c r="AF380" s="13"/>
    </row>
    <row r="381" spans="1:32" ht="13.5">
      <c r="A381" s="246">
        <v>3765</v>
      </c>
      <c r="B381" s="271" t="s">
        <v>2340</v>
      </c>
      <c r="C381" s="957" t="s">
        <v>297</v>
      </c>
      <c r="D381" s="874" t="s">
        <v>671</v>
      </c>
      <c r="E381" s="172"/>
      <c r="F381" s="234"/>
      <c r="G381" s="236"/>
      <c r="H381" s="874" t="s">
        <v>575</v>
      </c>
      <c r="I381" s="272">
        <v>42687</v>
      </c>
      <c r="J381" s="236"/>
      <c r="K381" s="711" t="s">
        <v>28</v>
      </c>
      <c r="L381" s="1024" t="s">
        <v>28</v>
      </c>
      <c r="M381" s="13" t="str">
        <f t="shared" si="26"/>
        <v>Invoice Made</v>
      </c>
      <c r="N381" s="13"/>
      <c r="O381" s="13"/>
      <c r="P381" s="13" t="str">
        <f>IF(L381="Navig8",IF(ISNA(VLOOKUP(UPPER(B381),LiangHuishan!$A$1:$B$251,3,FALSE)),"Pool Not in Records",VLOOKUP(UPPER(B381),$A$1:$B$251,3,FALSE)),"")</f>
        <v>Pool Not in Records</v>
      </c>
      <c r="Q381" s="13" t="str">
        <f t="shared" si="30"/>
        <v/>
      </c>
      <c r="R381" s="13"/>
      <c r="S381" s="13"/>
      <c r="T381" s="13" t="str">
        <f t="shared" si="28"/>
        <v>Invoice Made</v>
      </c>
      <c r="U381" s="13" t="b">
        <f t="shared" si="29"/>
        <v>1</v>
      </c>
      <c r="V381" s="13"/>
      <c r="W381" s="13"/>
      <c r="X381" s="13"/>
      <c r="Y381" s="13"/>
      <c r="Z381" s="13"/>
      <c r="AA381" s="13" t="str">
        <f t="shared" si="27"/>
        <v>Navig8 Symphony09</v>
      </c>
      <c r="AB381" s="13"/>
      <c r="AC381" s="13"/>
      <c r="AD381" s="13"/>
      <c r="AE381" s="13">
        <f>IF(TRIM(AA381=""),0,IF(ISNA(VLOOKUP(AA381,Tracker!$AB$2:$AB$3981,1,FALSE)),0,1))</f>
        <v>1</v>
      </c>
      <c r="AF381" s="13"/>
    </row>
    <row r="382" spans="1:32" ht="13.5">
      <c r="A382" s="246">
        <v>3766</v>
      </c>
      <c r="B382" s="271" t="s">
        <v>704</v>
      </c>
      <c r="C382" s="957" t="s">
        <v>547</v>
      </c>
      <c r="D382" s="874" t="s">
        <v>400</v>
      </c>
      <c r="E382" s="172"/>
      <c r="F382" s="234"/>
      <c r="G382" s="236"/>
      <c r="H382" s="913" t="s">
        <v>733</v>
      </c>
      <c r="I382" s="272">
        <v>42679</v>
      </c>
      <c r="J382" s="236"/>
      <c r="K382" s="711"/>
      <c r="L382" s="1024" t="s">
        <v>60</v>
      </c>
      <c r="M382" s="13" t="str">
        <f t="shared" si="26"/>
        <v>Invoice Made</v>
      </c>
      <c r="N382" s="13"/>
      <c r="O382" s="13"/>
      <c r="P382" s="13" t="str">
        <f>IF(L382="Navig8",IF(ISNA(VLOOKUP(UPPER(B382),LiangHuishan!$A$1:$B$251,3,FALSE)),"Pool Not in Records",VLOOKUP(UPPER(B382),$A$1:$B$251,3,FALSE)),"")</f>
        <v/>
      </c>
      <c r="Q382" s="13" t="str">
        <f t="shared" si="30"/>
        <v/>
      </c>
      <c r="R382" s="13"/>
      <c r="S382" s="13"/>
      <c r="T382" s="13" t="str">
        <f t="shared" si="28"/>
        <v>Invoice Made</v>
      </c>
      <c r="U382" s="13" t="b">
        <f t="shared" si="29"/>
        <v>1</v>
      </c>
      <c r="V382" s="13"/>
      <c r="W382" s="13"/>
      <c r="X382" s="13"/>
      <c r="Y382" s="13"/>
      <c r="Z382" s="13"/>
      <c r="AA382" s="13" t="str">
        <f t="shared" si="27"/>
        <v>Navigator Spirit112</v>
      </c>
      <c r="AB382" s="13"/>
      <c r="AC382" s="13"/>
      <c r="AD382" s="13"/>
      <c r="AE382" s="13">
        <f>IF(TRIM(AA382=""),0,IF(ISNA(VLOOKUP(AA382,Tracker!$AB$2:$AB$3981,1,FALSE)),0,1))</f>
        <v>1</v>
      </c>
      <c r="AF382" s="13"/>
    </row>
    <row r="383" spans="1:32">
      <c r="A383" s="176">
        <v>3800</v>
      </c>
      <c r="B383" s="175" t="s">
        <v>1314</v>
      </c>
      <c r="C383" s="958" t="s">
        <v>2504</v>
      </c>
      <c r="D383" s="547" t="s">
        <v>736</v>
      </c>
      <c r="E383" s="174"/>
      <c r="F383" s="174"/>
      <c r="G383" s="174"/>
      <c r="H383" s="547" t="s">
        <v>287</v>
      </c>
      <c r="I383" s="478">
        <v>42738</v>
      </c>
      <c r="J383" s="174" t="s">
        <v>633</v>
      </c>
      <c r="K383" s="573"/>
      <c r="L383" s="1025" t="s">
        <v>633</v>
      </c>
      <c r="M383" s="13" t="str">
        <f t="shared" si="26"/>
        <v>Invoice Made</v>
      </c>
      <c r="N383" s="15"/>
      <c r="O383" s="13"/>
      <c r="P383" s="13" t="str">
        <f>IF(L383="Navig8",IF(ISNA(VLOOKUP(UPPER(B383),LiangHuishan!$A$1:$B$251,3,FALSE)),"Pool Not in Records",VLOOKUP(UPPER(B383),$A$1:$B$251,3,FALSE)),"")</f>
        <v/>
      </c>
      <c r="Q383" s="13" t="str">
        <f t="shared" si="30"/>
        <v/>
      </c>
      <c r="R383" s="13"/>
      <c r="S383" s="13"/>
      <c r="T383" s="13" t="str">
        <f t="shared" si="28"/>
        <v>Invoice Made</v>
      </c>
      <c r="U383" s="13" t="b">
        <f t="shared" si="29"/>
        <v>1</v>
      </c>
      <c r="V383" s="13"/>
      <c r="W383" s="13"/>
      <c r="X383" s="13"/>
      <c r="Y383" s="13"/>
      <c r="Z383" s="13"/>
      <c r="AA383" s="13" t="str">
        <f t="shared" si="27"/>
        <v>Hafnia Lene1611</v>
      </c>
      <c r="AB383" s="13"/>
      <c r="AC383" s="13"/>
      <c r="AD383" s="13"/>
      <c r="AE383" s="13">
        <f>IF(TRIM(AA383=""),0,IF(ISNA(VLOOKUP(AA383,Tracker!$AB$2:$AB$3981,1,FALSE)),0,1))</f>
        <v>1</v>
      </c>
      <c r="AF383" s="13"/>
    </row>
    <row r="384" spans="1:32" ht="13.5">
      <c r="A384" s="246">
        <v>3768</v>
      </c>
      <c r="B384" s="271" t="s">
        <v>2342</v>
      </c>
      <c r="C384" s="957" t="s">
        <v>247</v>
      </c>
      <c r="D384" s="874" t="s">
        <v>1942</v>
      </c>
      <c r="E384" s="172"/>
      <c r="F384" s="234"/>
      <c r="G384" s="236"/>
      <c r="H384" s="874" t="s">
        <v>324</v>
      </c>
      <c r="I384" s="272">
        <v>42688</v>
      </c>
      <c r="J384" s="236"/>
      <c r="K384" s="711"/>
      <c r="L384" s="1024" t="s">
        <v>590</v>
      </c>
      <c r="M384" s="13" t="str">
        <f t="shared" si="26"/>
        <v>Invoice Made</v>
      </c>
      <c r="N384" s="13"/>
      <c r="O384" s="13"/>
      <c r="P384" s="13" t="str">
        <f>IF(L384="Navig8",IF(ISNA(VLOOKUP(UPPER(B384),LiangHuishan!$A$1:$B$251,3,FALSE)),"Pool Not in Records",VLOOKUP(UPPER(B384),$A$1:$B$251,3,FALSE)),"")</f>
        <v/>
      </c>
      <c r="Q384" s="13">
        <f t="shared" si="30"/>
        <v>0</v>
      </c>
      <c r="R384" s="13"/>
      <c r="S384" s="13"/>
      <c r="T384" s="13" t="str">
        <f t="shared" si="28"/>
        <v>Invoice Made</v>
      </c>
      <c r="U384" s="13" t="b">
        <f t="shared" si="29"/>
        <v>1</v>
      </c>
      <c r="V384" s="13"/>
      <c r="W384" s="13"/>
      <c r="X384" s="13"/>
      <c r="Y384" s="13"/>
      <c r="Z384" s="13"/>
      <c r="AA384" s="13" t="str">
        <f t="shared" si="27"/>
        <v>Aqualegend37</v>
      </c>
      <c r="AB384" s="13"/>
      <c r="AC384" s="13"/>
      <c r="AD384" s="13"/>
      <c r="AE384" s="13">
        <f>IF(TRIM(AA384=""),0,IF(ISNA(VLOOKUP(AA384,Tracker!$AB$2:$AB$3981,1,FALSE)),0,1))</f>
        <v>1</v>
      </c>
      <c r="AF384" s="13"/>
    </row>
    <row r="385" spans="1:32">
      <c r="A385" s="176">
        <v>3804</v>
      </c>
      <c r="B385" s="175" t="s">
        <v>2397</v>
      </c>
      <c r="C385" s="958" t="s">
        <v>2398</v>
      </c>
      <c r="D385" s="547" t="s">
        <v>1327</v>
      </c>
      <c r="E385" s="174"/>
      <c r="F385" s="174"/>
      <c r="G385" s="174"/>
      <c r="H385" s="547" t="s">
        <v>455</v>
      </c>
      <c r="I385" s="478">
        <v>42770</v>
      </c>
      <c r="J385" s="174" t="s">
        <v>633</v>
      </c>
      <c r="K385" s="573"/>
      <c r="L385" s="1025" t="s">
        <v>633</v>
      </c>
      <c r="M385" s="13" t="str">
        <f t="shared" si="26"/>
        <v>Invoice Made</v>
      </c>
      <c r="N385" s="15"/>
      <c r="O385" s="13"/>
      <c r="P385" s="13" t="str">
        <f>IF(L385="Navig8",IF(ISNA(VLOOKUP(UPPER(B385),LiangHuishan!$A$1:$B$251,3,FALSE)),"Pool Not in Records",VLOOKUP(UPPER(B385),$A$1:$B$251,3,FALSE)),"")</f>
        <v/>
      </c>
      <c r="Q385" s="13" t="str">
        <f t="shared" si="30"/>
        <v/>
      </c>
      <c r="R385" s="13"/>
      <c r="S385" s="13"/>
      <c r="T385" s="13" t="str">
        <f t="shared" si="28"/>
        <v>Invoice Made</v>
      </c>
      <c r="U385" s="13" t="b">
        <f t="shared" si="29"/>
        <v>1</v>
      </c>
      <c r="V385" s="13"/>
      <c r="W385" s="13"/>
      <c r="X385" s="13"/>
      <c r="Y385" s="13"/>
      <c r="Z385" s="13"/>
      <c r="AA385" s="13" t="str">
        <f t="shared" si="27"/>
        <v>Green Sky1608</v>
      </c>
      <c r="AB385" s="13"/>
      <c r="AC385" s="13"/>
      <c r="AD385" s="13"/>
      <c r="AE385" s="13">
        <f>IF(TRIM(AA385=""),0,IF(ISNA(VLOOKUP(AA385,Tracker!$AB$2:$AB$3981,1,FALSE)),0,1))</f>
        <v>1</v>
      </c>
      <c r="AF385" s="13"/>
    </row>
    <row r="386" spans="1:32" ht="13.5">
      <c r="A386" s="246">
        <v>3770</v>
      </c>
      <c r="B386" s="271" t="s">
        <v>80</v>
      </c>
      <c r="C386" s="957" t="s">
        <v>407</v>
      </c>
      <c r="D386" s="874" t="s">
        <v>2344</v>
      </c>
      <c r="E386" s="172"/>
      <c r="F386" s="234"/>
      <c r="G386" s="236"/>
      <c r="H386" s="874" t="s">
        <v>487</v>
      </c>
      <c r="I386" s="272">
        <v>42321.5</v>
      </c>
      <c r="J386" s="236"/>
      <c r="K386" s="711"/>
      <c r="L386" s="1024" t="s">
        <v>60</v>
      </c>
      <c r="M386" s="13" t="str">
        <f t="shared" si="26"/>
        <v>Invoice Made</v>
      </c>
      <c r="N386" s="13"/>
      <c r="O386" s="13"/>
      <c r="P386" s="13" t="str">
        <f>IF(L386="Navig8",IF(ISNA(VLOOKUP(UPPER(B386),LiangHuishan!$A$1:$B$251,3,FALSE)),"Pool Not in Records",VLOOKUP(UPPER(B386),$A$1:$B$251,3,FALSE)),"")</f>
        <v/>
      </c>
      <c r="Q386" s="13" t="str">
        <f t="shared" si="30"/>
        <v/>
      </c>
      <c r="R386" s="13"/>
      <c r="S386" s="13"/>
      <c r="T386" s="13" t="str">
        <f t="shared" si="28"/>
        <v>Invoice Made</v>
      </c>
      <c r="U386" s="13" t="b">
        <f t="shared" si="29"/>
        <v>1</v>
      </c>
      <c r="V386" s="13"/>
      <c r="W386" s="13"/>
      <c r="X386" s="13"/>
      <c r="Y386" s="13"/>
      <c r="Z386" s="13"/>
      <c r="AA386" s="13" t="str">
        <f t="shared" si="27"/>
        <v>Helga Spirit74</v>
      </c>
      <c r="AB386" s="13"/>
      <c r="AC386" s="13"/>
      <c r="AD386" s="13"/>
      <c r="AE386" s="13">
        <f>IF(TRIM(AA386=""),0,IF(ISNA(VLOOKUP(AA386,Tracker!$AB$2:$AB$3981,1,FALSE)),0,1))</f>
        <v>1</v>
      </c>
      <c r="AF386" s="13"/>
    </row>
    <row r="387" spans="1:32" ht="13.5">
      <c r="A387" s="246">
        <v>3771</v>
      </c>
      <c r="B387" s="271" t="s">
        <v>1306</v>
      </c>
      <c r="C387" s="957" t="s">
        <v>2345</v>
      </c>
      <c r="D387" s="874" t="s">
        <v>549</v>
      </c>
      <c r="E387" s="172"/>
      <c r="F387" s="234"/>
      <c r="G387" s="236"/>
      <c r="H387" s="874" t="s">
        <v>173</v>
      </c>
      <c r="I387" s="272">
        <v>42693</v>
      </c>
      <c r="J387" s="236"/>
      <c r="K387" s="711" t="s">
        <v>411</v>
      </c>
      <c r="L387" s="1024" t="s">
        <v>28</v>
      </c>
      <c r="M387" s="13" t="str">
        <f t="shared" ref="M387:M450" si="31">IF(AND(NOT(TRIM(D387)="")),IF(AE387=1,"Invoice Made","Invoice Not Made"),"")</f>
        <v>Invoice Made</v>
      </c>
      <c r="N387" s="13"/>
      <c r="O387" s="13"/>
      <c r="P387" s="13" t="e">
        <f>IF(L387="Navig8",IF(ISNA(VLOOKUP(UPPER(B387),LiangHuishan!$A$1:$B$251,3,FALSE)),"Pool Not in Records",VLOOKUP(UPPER(B387),$A$1:$B$251,3,FALSE)),"")</f>
        <v>#N/A</v>
      </c>
      <c r="Q387" s="13" t="str">
        <f t="shared" si="30"/>
        <v/>
      </c>
      <c r="R387" s="13"/>
      <c r="S387" s="13"/>
      <c r="T387" s="13" t="str">
        <f t="shared" si="28"/>
        <v>Invoice Made</v>
      </c>
      <c r="U387" s="13" t="b">
        <f t="shared" si="29"/>
        <v>1</v>
      </c>
      <c r="V387" s="13"/>
      <c r="W387" s="13"/>
      <c r="X387" s="13"/>
      <c r="Y387" s="13"/>
      <c r="Z387" s="13"/>
      <c r="AA387" s="13" t="str">
        <f t="shared" ref="AA387:AA450" si="32">IF(OR(TRIM(B387)="",TRIM(C387)=""),"Vessel-Voy No not given",CONCATENATE(TRIM(B387),TRIM(C387)))</f>
        <v>Al Agaila9_16</v>
      </c>
      <c r="AB387" s="13"/>
      <c r="AC387" s="13"/>
      <c r="AD387" s="13"/>
      <c r="AE387" s="13">
        <f>IF(TRIM(AA387=""),0,IF(ISNA(VLOOKUP(AA387,Tracker!$AB$2:$AB$3981,1,FALSE)),0,1))</f>
        <v>1</v>
      </c>
      <c r="AF387" s="13"/>
    </row>
    <row r="388" spans="1:32" ht="13.5">
      <c r="A388" s="246">
        <v>3772</v>
      </c>
      <c r="B388" s="271" t="s">
        <v>490</v>
      </c>
      <c r="C388" s="957" t="s">
        <v>2346</v>
      </c>
      <c r="D388" s="874" t="s">
        <v>1454</v>
      </c>
      <c r="E388" s="172"/>
      <c r="F388" s="234"/>
      <c r="G388" s="236"/>
      <c r="H388" s="874" t="s">
        <v>2408</v>
      </c>
      <c r="I388" s="272">
        <v>42687</v>
      </c>
      <c r="J388" s="236"/>
      <c r="K388" s="711" t="s">
        <v>28</v>
      </c>
      <c r="L388" s="1024" t="s">
        <v>28</v>
      </c>
      <c r="M388" s="13" t="str">
        <f t="shared" si="31"/>
        <v>Invoice Made</v>
      </c>
      <c r="N388" s="13"/>
      <c r="O388" s="13"/>
      <c r="P388" s="13" t="e">
        <f>IF(L388="Navig8",IF(ISNA(VLOOKUP(UPPER(B388),LiangHuishan!$A$1:$B$251,3,FALSE)),"Pool Not in Records",VLOOKUP(UPPER(B388),$A$1:$B$251,3,FALSE)),"")</f>
        <v>#N/A</v>
      </c>
      <c r="Q388" s="13" t="str">
        <f t="shared" si="30"/>
        <v/>
      </c>
      <c r="R388" s="13"/>
      <c r="S388" s="13"/>
      <c r="T388" s="13" t="str">
        <f t="shared" si="28"/>
        <v>Invoice Made</v>
      </c>
      <c r="U388" s="13" t="b">
        <f t="shared" si="29"/>
        <v>1</v>
      </c>
      <c r="V388" s="13"/>
      <c r="W388" s="13"/>
      <c r="X388" s="13"/>
      <c r="Y388" s="13"/>
      <c r="Z388" s="13"/>
      <c r="AA388" s="13" t="str">
        <f t="shared" si="32"/>
        <v>Nave Cielo56L</v>
      </c>
      <c r="AB388" s="13"/>
      <c r="AC388" s="13"/>
      <c r="AD388" s="13"/>
      <c r="AE388" s="13">
        <f>IF(TRIM(AA388=""),0,IF(ISNA(VLOOKUP(AA388,Tracker!$AB$2:$AB$3981,1,FALSE)),0,1))</f>
        <v>1</v>
      </c>
      <c r="AF388" s="13"/>
    </row>
    <row r="389" spans="1:32" ht="13.5">
      <c r="A389" s="246">
        <v>3773</v>
      </c>
      <c r="B389" s="271" t="s">
        <v>68</v>
      </c>
      <c r="C389" s="957" t="s">
        <v>174</v>
      </c>
      <c r="D389" s="874" t="s">
        <v>634</v>
      </c>
      <c r="E389" s="172"/>
      <c r="F389" s="234"/>
      <c r="G389" s="236"/>
      <c r="H389" s="874" t="s">
        <v>2410</v>
      </c>
      <c r="I389" s="272">
        <v>42697</v>
      </c>
      <c r="J389" s="236"/>
      <c r="K389" s="711"/>
      <c r="L389" s="1024" t="s">
        <v>60</v>
      </c>
      <c r="M389" s="13" t="str">
        <f t="shared" si="31"/>
        <v>Invoice Made</v>
      </c>
      <c r="N389" s="13"/>
      <c r="O389" s="13"/>
      <c r="P389" s="13" t="str">
        <f>IF(L389="Navig8",IF(ISNA(VLOOKUP(UPPER(B389),LiangHuishan!$A$1:$B$251,3,FALSE)),"Pool Not in Records",VLOOKUP(UPPER(B389),$A$1:$B$251,3,FALSE)),"")</f>
        <v/>
      </c>
      <c r="Q389" s="13" t="str">
        <f t="shared" si="30"/>
        <v/>
      </c>
      <c r="R389" s="13"/>
      <c r="S389" s="13"/>
      <c r="T389" s="13" t="str">
        <f t="shared" ref="T389:T452" si="33">IF(AND(NOT(TRIM(D389)="")),IF(AE389=1,"Invoice Made","Invoice Not Made"),"")</f>
        <v>Invoice Made</v>
      </c>
      <c r="U389" s="13" t="b">
        <f t="shared" ref="U389:U452" si="34">M389=T389</f>
        <v>1</v>
      </c>
      <c r="V389" s="13"/>
      <c r="W389" s="13"/>
      <c r="X389" s="13"/>
      <c r="Y389" s="13"/>
      <c r="Z389" s="13"/>
      <c r="AA389" s="13" t="str">
        <f t="shared" si="32"/>
        <v>Sebarok Spirit21</v>
      </c>
      <c r="AB389" s="13"/>
      <c r="AC389" s="13"/>
      <c r="AD389" s="13"/>
      <c r="AE389" s="13">
        <f>IF(TRIM(AA389=""),0,IF(ISNA(VLOOKUP(AA389,Tracker!$AB$2:$AB$3981,1,FALSE)),0,1))</f>
        <v>1</v>
      </c>
      <c r="AF389" s="13"/>
    </row>
    <row r="390" spans="1:32" ht="13.5">
      <c r="A390" s="246">
        <v>3774</v>
      </c>
      <c r="B390" s="271" t="s">
        <v>768</v>
      </c>
      <c r="C390" s="957" t="s">
        <v>79</v>
      </c>
      <c r="D390" s="874" t="s">
        <v>601</v>
      </c>
      <c r="E390" s="172"/>
      <c r="F390" s="234"/>
      <c r="G390" s="236"/>
      <c r="H390" s="874" t="s">
        <v>64</v>
      </c>
      <c r="I390" s="272">
        <v>42665</v>
      </c>
      <c r="J390" s="236"/>
      <c r="K390" s="711"/>
      <c r="L390" s="1024" t="s">
        <v>60</v>
      </c>
      <c r="M390" s="13" t="str">
        <f t="shared" si="31"/>
        <v>Invoice Made</v>
      </c>
      <c r="N390" s="13"/>
      <c r="O390" s="13"/>
      <c r="P390" s="13" t="str">
        <f>IF(L390="Navig8",IF(ISNA(VLOOKUP(UPPER(B390),LiangHuishan!$A$1:$B$251,3,FALSE)),"Pool Not in Records",VLOOKUP(UPPER(B390),$A$1:$B$251,3,FALSE)),"")</f>
        <v/>
      </c>
      <c r="Q390" s="13" t="str">
        <f t="shared" si="30"/>
        <v/>
      </c>
      <c r="R390" s="13"/>
      <c r="S390" s="13"/>
      <c r="T390" s="13" t="str">
        <f t="shared" si="33"/>
        <v>Invoice Made</v>
      </c>
      <c r="U390" s="13" t="b">
        <f t="shared" si="34"/>
        <v>1</v>
      </c>
      <c r="V390" s="13"/>
      <c r="W390" s="13"/>
      <c r="X390" s="13"/>
      <c r="Y390" s="13"/>
      <c r="Z390" s="13"/>
      <c r="AA390" s="13" t="str">
        <f t="shared" si="32"/>
        <v>Peak Spirit24</v>
      </c>
      <c r="AB390" s="13"/>
      <c r="AC390" s="13"/>
      <c r="AD390" s="13"/>
      <c r="AE390" s="13">
        <f>IF(TRIM(AA390=""),0,IF(ISNA(VLOOKUP(AA390,Tracker!$AB$2:$AB$3981,1,FALSE)),0,1))</f>
        <v>1</v>
      </c>
      <c r="AF390" s="13"/>
    </row>
    <row r="391" spans="1:32">
      <c r="A391" s="179">
        <v>3775</v>
      </c>
      <c r="B391" s="178" t="s">
        <v>73</v>
      </c>
      <c r="C391" s="959" t="s">
        <v>670</v>
      </c>
      <c r="D391" s="547" t="s">
        <v>601</v>
      </c>
      <c r="E391" s="174" t="s">
        <v>610</v>
      </c>
      <c r="F391" s="174" t="s">
        <v>2374</v>
      </c>
      <c r="G391" s="174">
        <v>42675</v>
      </c>
      <c r="H391" s="547" t="s">
        <v>319</v>
      </c>
      <c r="I391" s="479">
        <v>42701</v>
      </c>
      <c r="J391" s="174" t="s">
        <v>60</v>
      </c>
      <c r="K391" s="713"/>
      <c r="L391" s="1025" t="s">
        <v>60</v>
      </c>
      <c r="M391" s="13" t="str">
        <f t="shared" si="31"/>
        <v>Invoice Made</v>
      </c>
      <c r="N391" s="13"/>
      <c r="O391" s="13"/>
      <c r="P391" s="13" t="str">
        <f>IF(L391="Navig8",IF(ISNA(VLOOKUP(UPPER(B391),LiangHuishan!$A$1:$B$251,3,FALSE)),"Pool Not in Records",VLOOKUP(UPPER(B391),$A$1:$B$251,3,FALSE)),"")</f>
        <v/>
      </c>
      <c r="Q391" s="13" t="str">
        <f t="shared" si="30"/>
        <v/>
      </c>
      <c r="R391" s="13"/>
      <c r="S391" s="13"/>
      <c r="T391" s="13" t="str">
        <f t="shared" si="33"/>
        <v>Invoice Made</v>
      </c>
      <c r="U391" s="13" t="b">
        <f t="shared" si="34"/>
        <v>1</v>
      </c>
      <c r="V391" s="13"/>
      <c r="W391" s="13"/>
      <c r="X391" s="13"/>
      <c r="Y391" s="13"/>
      <c r="Z391" s="13"/>
      <c r="AA391" s="13" t="str">
        <f t="shared" si="32"/>
        <v>Erik Spirit121</v>
      </c>
      <c r="AB391" s="13"/>
      <c r="AC391" s="13"/>
      <c r="AD391" s="13"/>
      <c r="AE391" s="13">
        <f>IF(TRIM(AA391=""),0,IF(ISNA(VLOOKUP(AA391,Tracker!$AB$2:$AB$3981,1,FALSE)),0,1))</f>
        <v>1</v>
      </c>
      <c r="AF391" s="13"/>
    </row>
    <row r="392" spans="1:32">
      <c r="A392" s="179">
        <v>3776</v>
      </c>
      <c r="B392" s="178" t="s">
        <v>826</v>
      </c>
      <c r="C392" s="959" t="s">
        <v>179</v>
      </c>
      <c r="D392" s="547" t="s">
        <v>63</v>
      </c>
      <c r="E392" s="174" t="s">
        <v>210</v>
      </c>
      <c r="F392" s="174" t="s">
        <v>2375</v>
      </c>
      <c r="G392" s="174">
        <v>42674</v>
      </c>
      <c r="H392" s="547" t="s">
        <v>90</v>
      </c>
      <c r="I392" s="479">
        <v>42690</v>
      </c>
      <c r="J392" s="174" t="s">
        <v>60</v>
      </c>
      <c r="K392" s="713"/>
      <c r="L392" s="1025" t="s">
        <v>60</v>
      </c>
      <c r="M392" s="13" t="str">
        <f t="shared" si="31"/>
        <v>Invoice Made</v>
      </c>
      <c r="N392" s="13"/>
      <c r="O392" s="13"/>
      <c r="P392" s="13" t="str">
        <f>IF(L392="Navig8",IF(ISNA(VLOOKUP(UPPER(B392),LiangHuishan!$A$1:$B$251,3,FALSE)),"Pool Not in Records",VLOOKUP(UPPER(B392),$A$1:$B$251,3,FALSE)),"")</f>
        <v/>
      </c>
      <c r="Q392" s="13" t="str">
        <f t="shared" si="30"/>
        <v/>
      </c>
      <c r="R392" s="13"/>
      <c r="S392" s="13"/>
      <c r="T392" s="13" t="str">
        <f t="shared" si="33"/>
        <v>Invoice Made</v>
      </c>
      <c r="U392" s="13" t="b">
        <f t="shared" si="34"/>
        <v>1</v>
      </c>
      <c r="V392" s="13"/>
      <c r="W392" s="13"/>
      <c r="X392" s="13"/>
      <c r="Y392" s="13"/>
      <c r="Z392" s="13"/>
      <c r="AA392" s="13" t="str">
        <f t="shared" si="32"/>
        <v>Blue River23</v>
      </c>
      <c r="AB392" s="13"/>
      <c r="AC392" s="13"/>
      <c r="AD392" s="13"/>
      <c r="AE392" s="13">
        <f>IF(TRIM(AA392=""),0,IF(ISNA(VLOOKUP(AA392,Tracker!$AB$2:$AB$3981,1,FALSE)),0,1))</f>
        <v>1</v>
      </c>
      <c r="AF392" s="13"/>
    </row>
    <row r="393" spans="1:32">
      <c r="A393" s="179">
        <v>3777</v>
      </c>
      <c r="B393" s="178" t="s">
        <v>248</v>
      </c>
      <c r="C393" s="959" t="s">
        <v>361</v>
      </c>
      <c r="D393" s="547" t="s">
        <v>63</v>
      </c>
      <c r="E393" s="174" t="s">
        <v>843</v>
      </c>
      <c r="F393" s="174" t="s">
        <v>843</v>
      </c>
      <c r="G393" s="174">
        <v>42672</v>
      </c>
      <c r="H393" s="547" t="s">
        <v>802</v>
      </c>
      <c r="I393" s="479">
        <v>42682</v>
      </c>
      <c r="J393" s="174" t="s">
        <v>60</v>
      </c>
      <c r="K393" s="713"/>
      <c r="L393" s="1025" t="s">
        <v>60</v>
      </c>
      <c r="M393" s="13" t="str">
        <f t="shared" si="31"/>
        <v>Invoice Made</v>
      </c>
      <c r="N393" s="13"/>
      <c r="O393" s="13"/>
      <c r="P393" s="13" t="str">
        <f>IF(L393="Navig8",IF(ISNA(VLOOKUP(UPPER(B393),LiangHuishan!$A$1:$B$251,3,FALSE)),"Pool Not in Records",VLOOKUP(UPPER(B393),$A$1:$B$251,3,FALSE)),"")</f>
        <v/>
      </c>
      <c r="Q393" s="13" t="str">
        <f t="shared" si="30"/>
        <v/>
      </c>
      <c r="R393" s="13"/>
      <c r="S393" s="13"/>
      <c r="T393" s="13" t="str">
        <f t="shared" si="33"/>
        <v>Invoice Made</v>
      </c>
      <c r="U393" s="13" t="b">
        <f t="shared" si="34"/>
        <v>1</v>
      </c>
      <c r="V393" s="13"/>
      <c r="W393" s="13"/>
      <c r="X393" s="13"/>
      <c r="Y393" s="13"/>
      <c r="Z393" s="13"/>
      <c r="AA393" s="13" t="str">
        <f t="shared" si="32"/>
        <v>BM Bonanza08</v>
      </c>
      <c r="AB393" s="13"/>
      <c r="AC393" s="13"/>
      <c r="AD393" s="13"/>
      <c r="AE393" s="13">
        <f>IF(TRIM(AA393=""),0,IF(ISNA(VLOOKUP(AA393,Tracker!$AB$2:$AB$3981,1,FALSE)),0,1))</f>
        <v>1</v>
      </c>
      <c r="AF393" s="13"/>
    </row>
    <row r="394" spans="1:32">
      <c r="A394" s="179">
        <v>3778</v>
      </c>
      <c r="B394" s="178" t="s">
        <v>514</v>
      </c>
      <c r="C394" s="959" t="s">
        <v>2376</v>
      </c>
      <c r="D394" s="547" t="s">
        <v>1498</v>
      </c>
      <c r="E394" s="178" t="s">
        <v>178</v>
      </c>
      <c r="F394" s="178" t="s">
        <v>25</v>
      </c>
      <c r="G394" s="178">
        <v>42675</v>
      </c>
      <c r="H394" s="547" t="s">
        <v>160</v>
      </c>
      <c r="I394" s="479">
        <v>42685</v>
      </c>
      <c r="J394" s="178" t="s">
        <v>290</v>
      </c>
      <c r="K394" s="713"/>
      <c r="L394" s="1026" t="s">
        <v>290</v>
      </c>
      <c r="M394" s="13" t="str">
        <f t="shared" si="31"/>
        <v>Invoice Made</v>
      </c>
      <c r="N394" s="13"/>
      <c r="O394" s="13"/>
      <c r="P394" s="13" t="str">
        <f>IF(L394="Navig8",IF(ISNA(VLOOKUP(UPPER(B394),LiangHuishan!$A$1:$B$251,3,FALSE)),"Pool Not in Records",VLOOKUP(UPPER(B394),$A$1:$B$251,3,FALSE)),"")</f>
        <v/>
      </c>
      <c r="Q394" s="13" t="str">
        <f t="shared" si="30"/>
        <v/>
      </c>
      <c r="R394" s="13"/>
      <c r="S394" s="13"/>
      <c r="T394" s="13" t="str">
        <f t="shared" si="33"/>
        <v>Invoice Made</v>
      </c>
      <c r="U394" s="13" t="b">
        <f t="shared" si="34"/>
        <v>1</v>
      </c>
      <c r="V394" s="13"/>
      <c r="W394" s="13"/>
      <c r="X394" s="13"/>
      <c r="Y394" s="13"/>
      <c r="Z394" s="13"/>
      <c r="AA394" s="13" t="str">
        <f t="shared" si="32"/>
        <v>British Explorer16016</v>
      </c>
      <c r="AB394" s="13"/>
      <c r="AC394" s="13"/>
      <c r="AD394" s="13"/>
      <c r="AE394" s="13">
        <f>IF(TRIM(AA394=""),0,IF(ISNA(VLOOKUP(AA394,Tracker!$AB$2:$AB$3981,1,FALSE)),0,1))</f>
        <v>1</v>
      </c>
      <c r="AF394" s="13"/>
    </row>
    <row r="395" spans="1:32" ht="13.5">
      <c r="A395" s="176">
        <v>3779</v>
      </c>
      <c r="B395" s="175" t="s">
        <v>471</v>
      </c>
      <c r="C395" s="958" t="s">
        <v>530</v>
      </c>
      <c r="D395" s="547" t="s">
        <v>1953</v>
      </c>
      <c r="E395" s="178" t="s">
        <v>863</v>
      </c>
      <c r="F395" s="178" t="s">
        <v>20</v>
      </c>
      <c r="G395" s="178">
        <v>42682</v>
      </c>
      <c r="H395" s="547" t="s">
        <v>524</v>
      </c>
      <c r="I395" s="478">
        <v>42698</v>
      </c>
      <c r="J395" s="178" t="s">
        <v>1466</v>
      </c>
      <c r="K395" s="573"/>
      <c r="L395" s="1025" t="s">
        <v>1466</v>
      </c>
      <c r="M395" s="13" t="str">
        <f t="shared" si="31"/>
        <v>Invoice Made</v>
      </c>
      <c r="N395" s="13"/>
      <c r="O395" s="13"/>
      <c r="P395" s="13" t="str">
        <f>IF(L395="Navig8",IF(ISNA(VLOOKUP(UPPER(B395),LiangHuishan!$A$1:$B$251,3,FALSE)),"Pool Not in Records",VLOOKUP(UPPER(B395),$A$1:$B$251,3,FALSE)),"")</f>
        <v/>
      </c>
      <c r="Q395" s="13" t="str">
        <f t="shared" si="30"/>
        <v/>
      </c>
      <c r="R395" s="13"/>
      <c r="S395" s="13"/>
      <c r="T395" s="13" t="str">
        <f t="shared" si="33"/>
        <v>Invoice Made</v>
      </c>
      <c r="U395" s="13" t="b">
        <f t="shared" si="34"/>
        <v>1</v>
      </c>
      <c r="V395" s="13"/>
      <c r="W395" s="13"/>
      <c r="X395" s="13"/>
      <c r="Y395" s="13"/>
      <c r="Z395" s="13"/>
      <c r="AA395" s="13" t="str">
        <f t="shared" si="32"/>
        <v>DHT Sophie040</v>
      </c>
      <c r="AB395" s="13"/>
      <c r="AC395" s="13"/>
      <c r="AD395" s="13"/>
      <c r="AE395" s="13">
        <f>IF(TRIM(AA395=""),0,IF(ISNA(VLOOKUP(AA395,Tracker!$AB$2:$AB$3981,1,FALSE)),0,1))</f>
        <v>1</v>
      </c>
      <c r="AF395" s="13"/>
    </row>
    <row r="396" spans="1:32" ht="13.5">
      <c r="A396" s="176">
        <v>3780</v>
      </c>
      <c r="B396" s="175" t="s">
        <v>2125</v>
      </c>
      <c r="C396" s="958" t="s">
        <v>344</v>
      </c>
      <c r="D396" s="547" t="s">
        <v>1953</v>
      </c>
      <c r="E396" s="178" t="s">
        <v>617</v>
      </c>
      <c r="F396" s="178" t="s">
        <v>288</v>
      </c>
      <c r="G396" s="178">
        <v>42684</v>
      </c>
      <c r="H396" s="547" t="s">
        <v>2377</v>
      </c>
      <c r="I396" s="478">
        <v>42722</v>
      </c>
      <c r="J396" s="178" t="s">
        <v>1466</v>
      </c>
      <c r="K396" s="573"/>
      <c r="L396" s="1025" t="s">
        <v>1466</v>
      </c>
      <c r="M396" s="13" t="str">
        <f t="shared" si="31"/>
        <v>Invoice Made</v>
      </c>
      <c r="N396" s="13"/>
      <c r="O396" s="13"/>
      <c r="P396" s="13" t="str">
        <f>IF(L396="Navig8",IF(ISNA(VLOOKUP(UPPER(B396),LiangHuishan!$A$1:$B$251,3,FALSE)),"Pool Not in Records",VLOOKUP(UPPER(B396),$A$1:$B$251,3,FALSE)),"")</f>
        <v/>
      </c>
      <c r="Q396" s="13" t="str">
        <f t="shared" si="30"/>
        <v/>
      </c>
      <c r="R396" s="13"/>
      <c r="S396" s="13"/>
      <c r="T396" s="13" t="str">
        <f t="shared" si="33"/>
        <v>Invoice Made</v>
      </c>
      <c r="U396" s="13" t="b">
        <f t="shared" si="34"/>
        <v>1</v>
      </c>
      <c r="V396" s="13"/>
      <c r="W396" s="13"/>
      <c r="X396" s="13"/>
      <c r="Y396" s="13"/>
      <c r="Z396" s="13"/>
      <c r="AA396" s="13" t="str">
        <f t="shared" si="32"/>
        <v>Pacific Jewels05</v>
      </c>
      <c r="AB396" s="13"/>
      <c r="AC396" s="13"/>
      <c r="AD396" s="13"/>
      <c r="AE396" s="13">
        <f>IF(TRIM(AA396=""),0,IF(ISNA(VLOOKUP(AA396,Tracker!$AB$2:$AB$3981,1,FALSE)),0,1))</f>
        <v>1</v>
      </c>
      <c r="AF396" s="13"/>
    </row>
    <row r="397" spans="1:32" ht="13.5">
      <c r="A397" s="176">
        <v>3781</v>
      </c>
      <c r="B397" s="175" t="s">
        <v>647</v>
      </c>
      <c r="C397" s="958" t="s">
        <v>495</v>
      </c>
      <c r="D397" s="547" t="s">
        <v>2259</v>
      </c>
      <c r="E397" s="178" t="s">
        <v>152</v>
      </c>
      <c r="F397" s="178" t="s">
        <v>792</v>
      </c>
      <c r="G397" s="178">
        <v>42680</v>
      </c>
      <c r="H397" s="547" t="s">
        <v>2407</v>
      </c>
      <c r="I397" s="480">
        <v>42699</v>
      </c>
      <c r="J397" s="178" t="s">
        <v>23</v>
      </c>
      <c r="K397" s="573"/>
      <c r="L397" s="1027" t="s">
        <v>23</v>
      </c>
      <c r="M397" s="13" t="str">
        <f t="shared" si="31"/>
        <v>Invoice Made</v>
      </c>
      <c r="N397" s="13"/>
      <c r="O397" s="13"/>
      <c r="P397" s="13" t="str">
        <f>IF(L397="Navig8",IF(ISNA(VLOOKUP(UPPER(B397),LiangHuishan!$A$1:$B$251,3,FALSE)),"Pool Not in Records",VLOOKUP(UPPER(B397),$A$1:$B$251,3,FALSE)),"")</f>
        <v/>
      </c>
      <c r="Q397" s="13" t="str">
        <f t="shared" si="30"/>
        <v/>
      </c>
      <c r="R397" s="13"/>
      <c r="S397" s="13"/>
      <c r="T397" s="13" t="str">
        <f t="shared" si="33"/>
        <v>Invoice Made</v>
      </c>
      <c r="U397" s="13" t="b">
        <f t="shared" si="34"/>
        <v>1</v>
      </c>
      <c r="V397" s="13"/>
      <c r="W397" s="13"/>
      <c r="X397" s="13"/>
      <c r="Y397" s="13"/>
      <c r="Z397" s="13"/>
      <c r="AA397" s="13" t="str">
        <f t="shared" si="32"/>
        <v>Genmar Compatriot86</v>
      </c>
      <c r="AB397" s="13"/>
      <c r="AC397" s="13"/>
      <c r="AD397" s="13"/>
      <c r="AE397" s="13">
        <f>IF(TRIM(AA397=""),0,IF(ISNA(VLOOKUP(AA397,Tracker!$AB$2:$AB$3981,1,FALSE)),0,1))</f>
        <v>1</v>
      </c>
      <c r="AF397" s="13"/>
    </row>
    <row r="398" spans="1:32">
      <c r="A398" s="176">
        <v>3782</v>
      </c>
      <c r="B398" s="181" t="s">
        <v>643</v>
      </c>
      <c r="C398" s="960" t="s">
        <v>2378</v>
      </c>
      <c r="D398" s="875" t="s">
        <v>817</v>
      </c>
      <c r="E398" s="174" t="s">
        <v>140</v>
      </c>
      <c r="F398" s="174" t="s">
        <v>416</v>
      </c>
      <c r="G398" s="174">
        <v>42678</v>
      </c>
      <c r="H398" s="875" t="s">
        <v>211</v>
      </c>
      <c r="I398" s="481">
        <v>42708</v>
      </c>
      <c r="J398" s="174" t="s">
        <v>663</v>
      </c>
      <c r="K398" s="714"/>
      <c r="L398" s="1025" t="s">
        <v>663</v>
      </c>
      <c r="M398" s="13" t="str">
        <f t="shared" si="31"/>
        <v>Invoice Made</v>
      </c>
      <c r="N398" s="13" t="s">
        <v>2441</v>
      </c>
      <c r="O398" s="13"/>
      <c r="P398" s="13" t="str">
        <f>IF(L398="Navig8",IF(ISNA(VLOOKUP(UPPER(B398),LiangHuishan!$A$1:$B$251,3,FALSE)),"Pool Not in Records",VLOOKUP(UPPER(B398),$A$1:$B$251,3,FALSE)),"")</f>
        <v/>
      </c>
      <c r="Q398" s="13" t="str">
        <f t="shared" si="30"/>
        <v/>
      </c>
      <c r="R398" s="13"/>
      <c r="S398" s="13"/>
      <c r="T398" s="13" t="str">
        <f t="shared" si="33"/>
        <v>Invoice Made</v>
      </c>
      <c r="U398" s="13" t="b">
        <f t="shared" si="34"/>
        <v>1</v>
      </c>
      <c r="V398" s="13"/>
      <c r="W398" s="13"/>
      <c r="X398" s="13"/>
      <c r="Y398" s="13"/>
      <c r="Z398" s="13"/>
      <c r="AA398" s="13" t="str">
        <f t="shared" si="32"/>
        <v>Stena Perros201608</v>
      </c>
      <c r="AB398" s="13"/>
      <c r="AC398" s="13"/>
      <c r="AD398" s="13"/>
      <c r="AE398" s="13">
        <f>IF(TRIM(AA398=""),0,IF(ISNA(VLOOKUP(AA398,Tracker!$AB$2:$AB$3981,1,FALSE)),0,1))</f>
        <v>1</v>
      </c>
      <c r="AF398" s="13"/>
    </row>
    <row r="399" spans="1:32">
      <c r="A399" s="176">
        <v>3810</v>
      </c>
      <c r="B399" s="175" t="s">
        <v>2403</v>
      </c>
      <c r="C399" s="958" t="s">
        <v>1828</v>
      </c>
      <c r="D399" s="547" t="s">
        <v>644</v>
      </c>
      <c r="E399" s="174"/>
      <c r="F399" s="174"/>
      <c r="G399" s="174"/>
      <c r="H399" s="547" t="s">
        <v>712</v>
      </c>
      <c r="I399" s="478">
        <v>42784</v>
      </c>
      <c r="J399" s="174" t="s">
        <v>633</v>
      </c>
      <c r="K399" s="573"/>
      <c r="L399" s="1025" t="s">
        <v>633</v>
      </c>
      <c r="M399" s="13" t="str">
        <f t="shared" si="31"/>
        <v>Invoice Made</v>
      </c>
      <c r="N399" s="15"/>
      <c r="O399" s="13"/>
      <c r="P399" s="13" t="str">
        <f>IF(L399="Navig8",IF(ISNA(VLOOKUP(UPPER(B399),LiangHuishan!$A$1:$B$251,3,FALSE)),"Pool Not in Records",VLOOKUP(UPPER(B399),$A$1:$B$251,3,FALSE)),"")</f>
        <v/>
      </c>
      <c r="Q399" s="13" t="str">
        <f t="shared" si="30"/>
        <v/>
      </c>
      <c r="R399" s="13"/>
      <c r="S399" s="13"/>
      <c r="T399" s="13" t="str">
        <f t="shared" si="33"/>
        <v>Invoice Made</v>
      </c>
      <c r="U399" s="13" t="b">
        <f t="shared" si="34"/>
        <v>1</v>
      </c>
      <c r="V399" s="13"/>
      <c r="W399" s="13"/>
      <c r="X399" s="13"/>
      <c r="Y399" s="13"/>
      <c r="Z399" s="13"/>
      <c r="AA399" s="13" t="str">
        <f t="shared" si="32"/>
        <v>Essie C1602</v>
      </c>
      <c r="AB399" s="13"/>
      <c r="AC399" s="13"/>
      <c r="AD399" s="13"/>
      <c r="AE399" s="13">
        <f>IF(TRIM(AA399=""),0,IF(ISNA(VLOOKUP(AA399,Tracker!$AB$2:$AB$3981,1,FALSE)),0,1))</f>
        <v>1</v>
      </c>
      <c r="AF399" s="13"/>
    </row>
    <row r="400" spans="1:32" ht="15.75">
      <c r="A400" s="176">
        <v>3785</v>
      </c>
      <c r="B400" s="175" t="s">
        <v>2380</v>
      </c>
      <c r="C400" s="958" t="s">
        <v>658</v>
      </c>
      <c r="D400" s="547" t="s">
        <v>1942</v>
      </c>
      <c r="E400" s="177"/>
      <c r="F400" s="177"/>
      <c r="G400" s="177"/>
      <c r="H400" s="547" t="s">
        <v>324</v>
      </c>
      <c r="I400" s="478">
        <v>42719</v>
      </c>
      <c r="J400" s="177" t="s">
        <v>590</v>
      </c>
      <c r="K400" s="573"/>
      <c r="L400" s="1025" t="s">
        <v>590</v>
      </c>
      <c r="M400" s="13" t="str">
        <f t="shared" si="31"/>
        <v>Invoice Made</v>
      </c>
      <c r="N400" s="8"/>
      <c r="O400" s="13"/>
      <c r="P400" s="13" t="str">
        <f>IF(L400="Navig8",IF(ISNA(VLOOKUP(UPPER(B400),LiangHuishan!$A$1:$B$251,3,FALSE)),"Pool Not in Records",VLOOKUP(UPPER(B400),$A$1:$B$251,3,FALSE)),"")</f>
        <v/>
      </c>
      <c r="Q400" s="13">
        <f t="shared" si="30"/>
        <v>0</v>
      </c>
      <c r="R400" s="13"/>
      <c r="S400" s="13"/>
      <c r="T400" s="13" t="str">
        <f t="shared" si="33"/>
        <v>Invoice Made</v>
      </c>
      <c r="U400" s="13" t="b">
        <f t="shared" si="34"/>
        <v>1</v>
      </c>
      <c r="V400" s="13"/>
      <c r="W400" s="13"/>
      <c r="X400" s="13"/>
      <c r="Y400" s="13"/>
      <c r="Z400" s="13"/>
      <c r="AA400" s="13" t="str">
        <f t="shared" si="32"/>
        <v>Aqualeader59</v>
      </c>
      <c r="AB400" s="13"/>
      <c r="AC400" s="13"/>
      <c r="AD400" s="13"/>
      <c r="AE400" s="13">
        <f>IF(TRIM(AA400=""),0,IF(ISNA(VLOOKUP(AA400,Tracker!$AB$2:$AB$3981,1,FALSE)),0,1))</f>
        <v>1</v>
      </c>
      <c r="AF400" s="13"/>
    </row>
    <row r="401" spans="1:32">
      <c r="A401" s="179">
        <v>3786</v>
      </c>
      <c r="B401" s="178" t="s">
        <v>1866</v>
      </c>
      <c r="C401" s="959" t="s">
        <v>250</v>
      </c>
      <c r="D401" s="547" t="s">
        <v>2381</v>
      </c>
      <c r="E401" s="174"/>
      <c r="F401" s="174"/>
      <c r="G401" s="174"/>
      <c r="H401" s="547" t="s">
        <v>71</v>
      </c>
      <c r="I401" s="479">
        <v>42719</v>
      </c>
      <c r="J401" s="174" t="s">
        <v>60</v>
      </c>
      <c r="K401" s="713"/>
      <c r="L401" s="1025" t="s">
        <v>60</v>
      </c>
      <c r="M401" s="13" t="str">
        <f t="shared" si="31"/>
        <v>Invoice Made</v>
      </c>
      <c r="N401" s="13"/>
      <c r="O401" s="13"/>
      <c r="P401" s="13" t="str">
        <f>IF(L401="Navig8",IF(ISNA(VLOOKUP(UPPER(B401),LiangHuishan!$A$1:$B$251,3,FALSE)),"Pool Not in Records",VLOOKUP(UPPER(B401),$A$1:$B$251,3,FALSE)),"")</f>
        <v/>
      </c>
      <c r="Q401" s="13" t="str">
        <f t="shared" si="30"/>
        <v/>
      </c>
      <c r="R401" s="13"/>
      <c r="S401" s="13"/>
      <c r="T401" s="13" t="str">
        <f t="shared" si="33"/>
        <v>Invoice Made</v>
      </c>
      <c r="U401" s="13" t="b">
        <f t="shared" si="34"/>
        <v>1</v>
      </c>
      <c r="V401" s="13"/>
      <c r="W401" s="13"/>
      <c r="X401" s="13"/>
      <c r="Y401" s="13"/>
      <c r="Z401" s="13"/>
      <c r="AA401" s="13" t="str">
        <f t="shared" si="32"/>
        <v>Pacific dawn35</v>
      </c>
      <c r="AB401" s="13"/>
      <c r="AC401" s="13"/>
      <c r="AD401" s="13"/>
      <c r="AE401" s="13">
        <f>IF(TRIM(AA401=""),0,IF(ISNA(VLOOKUP(AA401,Tracker!$AB$2:$AB$3981,1,FALSE)),0,1))</f>
        <v>1</v>
      </c>
      <c r="AF401" s="13"/>
    </row>
    <row r="402" spans="1:32" ht="13.5">
      <c r="A402" s="246">
        <v>3818</v>
      </c>
      <c r="B402" s="271" t="s">
        <v>2568</v>
      </c>
      <c r="C402" s="957" t="s">
        <v>2462</v>
      </c>
      <c r="D402" s="874" t="s">
        <v>736</v>
      </c>
      <c r="E402" s="172" t="s">
        <v>25</v>
      </c>
      <c r="F402" s="234">
        <v>42745</v>
      </c>
      <c r="G402" s="236" t="s">
        <v>633</v>
      </c>
      <c r="H402" s="874" t="s">
        <v>25</v>
      </c>
      <c r="I402" s="482">
        <v>42752</v>
      </c>
      <c r="J402" s="274" t="s">
        <v>633</v>
      </c>
      <c r="K402" s="711"/>
      <c r="L402" s="1028" t="s">
        <v>633</v>
      </c>
      <c r="M402" s="13" t="str">
        <f t="shared" si="31"/>
        <v>Invoice Made</v>
      </c>
      <c r="N402" s="13"/>
      <c r="O402" s="13"/>
      <c r="P402" s="13" t="str">
        <f>IF(L402="Navig8",IF(ISNA(VLOOKUP(UPPER(B402),LiangHuishan!$A$1:$B$251,3,FALSE)),"Pool Not in Records",VLOOKUP(UPPER(B402),$A$1:$B$251,3,FALSE)),"")</f>
        <v/>
      </c>
      <c r="Q402" s="13" t="str">
        <f t="shared" si="30"/>
        <v/>
      </c>
      <c r="R402" s="13"/>
      <c r="S402" s="13"/>
      <c r="T402" s="13" t="str">
        <f t="shared" si="33"/>
        <v>Invoice Made</v>
      </c>
      <c r="U402" s="13" t="b">
        <f t="shared" si="34"/>
        <v>1</v>
      </c>
      <c r="V402" s="13"/>
      <c r="W402" s="13"/>
      <c r="X402" s="13"/>
      <c r="Y402" s="13"/>
      <c r="Z402" s="13"/>
      <c r="AA402" s="13" t="str">
        <f t="shared" si="32"/>
        <v>Andrea Corrado1607</v>
      </c>
      <c r="AB402" s="13"/>
      <c r="AC402" s="13"/>
      <c r="AD402" s="13"/>
      <c r="AE402" s="13">
        <f>IF(TRIM(AA402=""),0,IF(ISNA(VLOOKUP(AA402,Tracker!$AB$2:$AB$3981,1,FALSE)),0,1))</f>
        <v>1</v>
      </c>
      <c r="AF402" s="13"/>
    </row>
    <row r="403" spans="1:32">
      <c r="A403" s="176">
        <v>3788</v>
      </c>
      <c r="B403" s="175" t="s">
        <v>640</v>
      </c>
      <c r="C403" s="958" t="s">
        <v>2143</v>
      </c>
      <c r="D403" s="547" t="s">
        <v>828</v>
      </c>
      <c r="E403" s="174" t="s">
        <v>2384</v>
      </c>
      <c r="F403" s="174" t="s">
        <v>2385</v>
      </c>
      <c r="G403" s="174">
        <v>42660</v>
      </c>
      <c r="H403" s="547" t="s">
        <v>267</v>
      </c>
      <c r="I403" s="478">
        <v>42699</v>
      </c>
      <c r="J403" s="174" t="s">
        <v>663</v>
      </c>
      <c r="K403" s="573"/>
      <c r="L403" s="1025" t="s">
        <v>663</v>
      </c>
      <c r="M403" s="13" t="str">
        <f t="shared" si="31"/>
        <v>Invoice Made</v>
      </c>
      <c r="N403" s="13"/>
      <c r="O403" s="13"/>
      <c r="P403" s="13" t="str">
        <f>IF(L403="Navig8",IF(ISNA(VLOOKUP(UPPER(B403),LiangHuishan!$A$1:$B$251,3,FALSE)),"Pool Not in Records",VLOOKUP(UPPER(B403),$A$1:$B$251,3,FALSE)),"")</f>
        <v/>
      </c>
      <c r="Q403" s="13" t="str">
        <f t="shared" si="30"/>
        <v/>
      </c>
      <c r="R403" s="13"/>
      <c r="S403" s="13"/>
      <c r="T403" s="13" t="str">
        <f t="shared" si="33"/>
        <v>Invoice Made</v>
      </c>
      <c r="U403" s="13" t="b">
        <f t="shared" si="34"/>
        <v>1</v>
      </c>
      <c r="V403" s="13"/>
      <c r="W403" s="13"/>
      <c r="X403" s="13"/>
      <c r="Y403" s="13"/>
      <c r="Z403" s="13"/>
      <c r="AA403" s="13" t="str">
        <f t="shared" si="32"/>
        <v>Sonangol Kizomba201606</v>
      </c>
      <c r="AB403" s="13"/>
      <c r="AC403" s="13"/>
      <c r="AD403" s="13"/>
      <c r="AE403" s="13">
        <f>IF(TRIM(AA403=""),0,IF(ISNA(VLOOKUP(AA403,Tracker!$AB$2:$AB$3981,1,FALSE)),0,1))</f>
        <v>1</v>
      </c>
      <c r="AF403" s="13"/>
    </row>
    <row r="404" spans="1:32">
      <c r="A404" s="176">
        <v>3789</v>
      </c>
      <c r="B404" s="178" t="s">
        <v>704</v>
      </c>
      <c r="C404" s="959" t="s">
        <v>774</v>
      </c>
      <c r="D404" s="547" t="s">
        <v>1340</v>
      </c>
      <c r="E404" s="174" t="s">
        <v>618</v>
      </c>
      <c r="F404" s="174" t="s">
        <v>335</v>
      </c>
      <c r="G404" s="174">
        <v>42688</v>
      </c>
      <c r="H404" s="547" t="s">
        <v>750</v>
      </c>
      <c r="I404" s="478">
        <v>42699</v>
      </c>
      <c r="J404" s="174" t="s">
        <v>60</v>
      </c>
      <c r="K404" s="713"/>
      <c r="L404" s="1025" t="s">
        <v>60</v>
      </c>
      <c r="M404" s="13" t="str">
        <f t="shared" si="31"/>
        <v>Invoice Made</v>
      </c>
      <c r="N404" s="13"/>
      <c r="O404" s="13"/>
      <c r="P404" s="13" t="str">
        <f>IF(L404="Navig8",IF(ISNA(VLOOKUP(UPPER(B404),LiangHuishan!$A$1:$B$251,3,FALSE)),"Pool Not in Records",VLOOKUP(UPPER(B404),$A$1:$B$251,3,FALSE)),"")</f>
        <v/>
      </c>
      <c r="Q404" s="13" t="str">
        <f t="shared" si="30"/>
        <v/>
      </c>
      <c r="R404" s="13"/>
      <c r="S404" s="13"/>
      <c r="T404" s="13" t="str">
        <f t="shared" si="33"/>
        <v>Invoice Made</v>
      </c>
      <c r="U404" s="13" t="b">
        <f t="shared" si="34"/>
        <v>1</v>
      </c>
      <c r="V404" s="13"/>
      <c r="W404" s="13"/>
      <c r="X404" s="13"/>
      <c r="Y404" s="13"/>
      <c r="Z404" s="13"/>
      <c r="AA404" s="13" t="str">
        <f t="shared" si="32"/>
        <v>Navigator Spirit113</v>
      </c>
      <c r="AB404" s="13"/>
      <c r="AC404" s="13"/>
      <c r="AD404" s="13"/>
      <c r="AE404" s="13">
        <f>IF(TRIM(AA404=""),0,IF(ISNA(VLOOKUP(AA404,Tracker!$AB$2:$AB$3981,1,FALSE)),0,1))</f>
        <v>1</v>
      </c>
      <c r="AF404" s="13"/>
    </row>
    <row r="405" spans="1:32" ht="13.5">
      <c r="A405" s="176">
        <v>3790</v>
      </c>
      <c r="B405" s="175" t="s">
        <v>1613</v>
      </c>
      <c r="C405" s="958" t="s">
        <v>642</v>
      </c>
      <c r="D405" s="547" t="s">
        <v>521</v>
      </c>
      <c r="E405" s="175"/>
      <c r="F405" s="175"/>
      <c r="G405" s="175"/>
      <c r="H405" s="547" t="s">
        <v>1855</v>
      </c>
      <c r="I405" s="478">
        <v>42705</v>
      </c>
      <c r="J405" s="175" t="s">
        <v>28</v>
      </c>
      <c r="K405" s="573" t="s">
        <v>411</v>
      </c>
      <c r="L405" s="1027" t="s">
        <v>28</v>
      </c>
      <c r="M405" s="13" t="str">
        <f t="shared" si="31"/>
        <v>Invoice Made</v>
      </c>
      <c r="N405" s="13"/>
      <c r="O405" s="13"/>
      <c r="P405" s="13" t="e">
        <f>IF(L405="Navig8",IF(ISNA(VLOOKUP(UPPER(B405),LiangHuishan!$A$1:$B$251,3,FALSE)),"Pool Not in Records",VLOOKUP(UPPER(B405),$A$1:$B$251,3,FALSE)),"")</f>
        <v>#N/A</v>
      </c>
      <c r="Q405" s="13" t="str">
        <f t="shared" si="30"/>
        <v/>
      </c>
      <c r="R405" s="13"/>
      <c r="S405" s="13"/>
      <c r="T405" s="13" t="str">
        <f t="shared" si="33"/>
        <v>Invoice Made</v>
      </c>
      <c r="U405" s="13" t="b">
        <f t="shared" si="34"/>
        <v>1</v>
      </c>
      <c r="V405" s="13"/>
      <c r="W405" s="13"/>
      <c r="X405" s="13"/>
      <c r="Y405" s="13"/>
      <c r="Z405" s="13"/>
      <c r="AA405" s="13" t="str">
        <f t="shared" si="32"/>
        <v>Navig8 SanctityV07</v>
      </c>
      <c r="AB405" s="13"/>
      <c r="AC405" s="13"/>
      <c r="AD405" s="13"/>
      <c r="AE405" s="13">
        <f>IF(TRIM(AA405=""),0,IF(ISNA(VLOOKUP(AA405,Tracker!$AB$2:$AB$3981,1,FALSE)),0,1))</f>
        <v>1</v>
      </c>
      <c r="AF405" s="13"/>
    </row>
    <row r="406" spans="1:32" ht="13.5">
      <c r="A406" s="176">
        <v>3791</v>
      </c>
      <c r="B406" s="175" t="s">
        <v>1615</v>
      </c>
      <c r="C406" s="958" t="s">
        <v>129</v>
      </c>
      <c r="D406" s="547" t="s">
        <v>392</v>
      </c>
      <c r="E406" s="175"/>
      <c r="F406" s="175"/>
      <c r="G406" s="175"/>
      <c r="H406" s="547" t="s">
        <v>607</v>
      </c>
      <c r="I406" s="478">
        <v>43069</v>
      </c>
      <c r="J406" s="175" t="s">
        <v>28</v>
      </c>
      <c r="K406" s="573" t="s">
        <v>411</v>
      </c>
      <c r="L406" s="1027" t="s">
        <v>28</v>
      </c>
      <c r="M406" s="13" t="str">
        <f t="shared" si="31"/>
        <v>Invoice Made</v>
      </c>
      <c r="N406" s="13"/>
      <c r="O406" s="13"/>
      <c r="P406" s="13" t="e">
        <f>IF(L406="Navig8",IF(ISNA(VLOOKUP(UPPER(B406),LiangHuishan!$A$1:$B$251,3,FALSE)),"Pool Not in Records",VLOOKUP(UPPER(B406),$A$1:$B$251,3,FALSE)),"")</f>
        <v>#N/A</v>
      </c>
      <c r="Q406" s="13" t="str">
        <f t="shared" si="30"/>
        <v/>
      </c>
      <c r="R406" s="13"/>
      <c r="S406" s="13"/>
      <c r="T406" s="13" t="str">
        <f t="shared" si="33"/>
        <v>Invoice Made</v>
      </c>
      <c r="U406" s="13" t="b">
        <f t="shared" si="34"/>
        <v>1</v>
      </c>
      <c r="V406" s="13"/>
      <c r="W406" s="13"/>
      <c r="X406" s="13"/>
      <c r="Y406" s="13"/>
      <c r="Z406" s="13"/>
      <c r="AA406" s="13" t="str">
        <f t="shared" si="32"/>
        <v>Navig8 Solidarity11</v>
      </c>
      <c r="AB406" s="13"/>
      <c r="AC406" s="13"/>
      <c r="AD406" s="13"/>
      <c r="AE406" s="13">
        <f>IF(TRIM(AA406=""),0,IF(ISNA(VLOOKUP(AA406,Tracker!$AB$2:$AB$3981,1,FALSE)),0,1))</f>
        <v>1</v>
      </c>
      <c r="AF406" s="13"/>
    </row>
    <row r="407" spans="1:32">
      <c r="A407" s="176">
        <v>3792</v>
      </c>
      <c r="B407" s="175" t="s">
        <v>2265</v>
      </c>
      <c r="C407" s="958" t="s">
        <v>485</v>
      </c>
      <c r="D407" s="547" t="s">
        <v>1304</v>
      </c>
      <c r="E407" s="177" t="s">
        <v>178</v>
      </c>
      <c r="F407" s="177" t="s">
        <v>201</v>
      </c>
      <c r="G407" s="177">
        <v>42689</v>
      </c>
      <c r="H407" s="547" t="s">
        <v>645</v>
      </c>
      <c r="I407" s="478">
        <v>42723</v>
      </c>
      <c r="J407" s="177" t="s">
        <v>590</v>
      </c>
      <c r="K407" s="573"/>
      <c r="L407" s="1025" t="s">
        <v>590</v>
      </c>
      <c r="M407" s="13" t="str">
        <f t="shared" si="31"/>
        <v>Invoice Made</v>
      </c>
      <c r="N407" s="15"/>
      <c r="O407" s="13"/>
      <c r="P407" s="13" t="str">
        <f>IF(L407="Navig8",IF(ISNA(VLOOKUP(UPPER(B407),LiangHuishan!$A$1:$B$251,3,FALSE)),"Pool Not in Records",VLOOKUP(UPPER(B407),$A$1:$B$251,3,FALSE)),"")</f>
        <v/>
      </c>
      <c r="Q407" s="13">
        <f t="shared" si="30"/>
        <v>0</v>
      </c>
      <c r="R407" s="13"/>
      <c r="S407" s="13"/>
      <c r="T407" s="13" t="str">
        <f t="shared" si="33"/>
        <v>Invoice Made</v>
      </c>
      <c r="U407" s="13" t="b">
        <f t="shared" si="34"/>
        <v>1</v>
      </c>
      <c r="V407" s="13"/>
      <c r="W407" s="13"/>
      <c r="X407" s="13"/>
      <c r="Y407" s="13"/>
      <c r="Z407" s="13"/>
      <c r="AA407" s="13" t="str">
        <f t="shared" si="32"/>
        <v>Maya164</v>
      </c>
      <c r="AB407" s="13"/>
      <c r="AC407" s="13"/>
      <c r="AD407" s="13"/>
      <c r="AE407" s="13">
        <f>IF(TRIM(AA407=""),0,IF(ISNA(VLOOKUP(AA407,Tracker!$AB$2:$AB$3981,1,FALSE)),0,1))</f>
        <v>1</v>
      </c>
      <c r="AF407" s="13"/>
    </row>
    <row r="408" spans="1:32">
      <c r="A408" s="176">
        <v>3793</v>
      </c>
      <c r="B408" s="178" t="s">
        <v>2386</v>
      </c>
      <c r="C408" s="959" t="s">
        <v>238</v>
      </c>
      <c r="D408" s="547" t="s">
        <v>63</v>
      </c>
      <c r="E408" s="174" t="s">
        <v>2387</v>
      </c>
      <c r="F408" s="174" t="s">
        <v>20</v>
      </c>
      <c r="G408" s="174">
        <v>42688</v>
      </c>
      <c r="H408" s="547" t="s">
        <v>88</v>
      </c>
      <c r="I408" s="478">
        <v>42695</v>
      </c>
      <c r="J408" s="174" t="s">
        <v>60</v>
      </c>
      <c r="K408" s="713"/>
      <c r="L408" s="1025" t="s">
        <v>60</v>
      </c>
      <c r="M408" s="13" t="str">
        <f t="shared" si="31"/>
        <v>Invoice Made</v>
      </c>
      <c r="N408" s="13"/>
      <c r="O408" s="13"/>
      <c r="P408" s="13" t="str">
        <f>IF(L408="Navig8",IF(ISNA(VLOOKUP(UPPER(B408),LiangHuishan!$A$1:$B$251,3,FALSE)),"Pool Not in Records",VLOOKUP(UPPER(B408),$A$1:$B$251,3,FALSE)),"")</f>
        <v/>
      </c>
      <c r="Q408" s="13" t="str">
        <f t="shared" si="30"/>
        <v/>
      </c>
      <c r="R408" s="13"/>
      <c r="S408" s="13"/>
      <c r="T408" s="13" t="str">
        <f t="shared" si="33"/>
        <v>Invoice Made</v>
      </c>
      <c r="U408" s="13" t="b">
        <f t="shared" si="34"/>
        <v>1</v>
      </c>
      <c r="V408" s="13"/>
      <c r="W408" s="13"/>
      <c r="X408" s="13"/>
      <c r="Y408" s="13"/>
      <c r="Z408" s="13"/>
      <c r="AA408" s="13" t="str">
        <f t="shared" si="32"/>
        <v>Shin EI3</v>
      </c>
      <c r="AB408" s="13"/>
      <c r="AC408" s="13"/>
      <c r="AD408" s="13"/>
      <c r="AE408" s="13">
        <f>IF(TRIM(AA408=""),0,IF(ISNA(VLOOKUP(AA408,Tracker!$AB$2:$AB$3981,1,FALSE)),0,1))</f>
        <v>1</v>
      </c>
      <c r="AF408" s="13"/>
    </row>
    <row r="409" spans="1:32" ht="13.5">
      <c r="A409" s="176">
        <v>3794</v>
      </c>
      <c r="B409" s="175" t="s">
        <v>2388</v>
      </c>
      <c r="C409" s="958" t="s">
        <v>2389</v>
      </c>
      <c r="D409" s="547" t="s">
        <v>770</v>
      </c>
      <c r="E409" s="175" t="s">
        <v>178</v>
      </c>
      <c r="F409" s="175" t="s">
        <v>20</v>
      </c>
      <c r="G409" s="175">
        <v>42696</v>
      </c>
      <c r="H409" s="547" t="s">
        <v>480</v>
      </c>
      <c r="I409" s="478">
        <v>42717</v>
      </c>
      <c r="J409" s="175" t="s">
        <v>299</v>
      </c>
      <c r="K409" s="573" t="s">
        <v>427</v>
      </c>
      <c r="L409" s="1027" t="s">
        <v>299</v>
      </c>
      <c r="M409" s="13" t="str">
        <f t="shared" si="31"/>
        <v>Invoice Made</v>
      </c>
      <c r="N409" s="13"/>
      <c r="O409" s="13"/>
      <c r="P409" s="13" t="str">
        <f>IF(L409="Navig8",IF(ISNA(VLOOKUP(UPPER(B409),LiangHuishan!$A$1:$B$251,3,FALSE)),"Pool Not in Records",VLOOKUP(UPPER(B409),$A$1:$B$251,3,FALSE)),"")</f>
        <v/>
      </c>
      <c r="Q409" s="13" t="str">
        <f t="shared" si="30"/>
        <v/>
      </c>
      <c r="R409" s="13"/>
      <c r="S409" s="13"/>
      <c r="T409" s="13" t="str">
        <f t="shared" si="33"/>
        <v>Invoice Made</v>
      </c>
      <c r="U409" s="13" t="b">
        <f t="shared" si="34"/>
        <v>1</v>
      </c>
      <c r="V409" s="13"/>
      <c r="W409" s="13"/>
      <c r="X409" s="13"/>
      <c r="Y409" s="13"/>
      <c r="Z409" s="13"/>
      <c r="AA409" s="13" t="str">
        <f t="shared" si="32"/>
        <v>Torm Cecilie065</v>
      </c>
      <c r="AB409" s="13"/>
      <c r="AC409" s="13"/>
      <c r="AD409" s="13"/>
      <c r="AE409" s="13">
        <f>IF(TRIM(AA409=""),0,IF(ISNA(VLOOKUP(AA409,Tracker!$AB$2:$AB$3981,1,FALSE)),0,1))</f>
        <v>1</v>
      </c>
      <c r="AF409" s="13"/>
    </row>
    <row r="410" spans="1:32" ht="13.5">
      <c r="A410" s="176">
        <v>3795</v>
      </c>
      <c r="B410" s="175" t="s">
        <v>2390</v>
      </c>
      <c r="C410" s="958" t="s">
        <v>1390</v>
      </c>
      <c r="D410" s="547" t="s">
        <v>2391</v>
      </c>
      <c r="E410" s="175" t="s">
        <v>522</v>
      </c>
      <c r="F410" s="175" t="s">
        <v>10580</v>
      </c>
      <c r="G410" s="175">
        <v>42698</v>
      </c>
      <c r="H410" s="547" t="s">
        <v>419</v>
      </c>
      <c r="I410" s="478">
        <v>42743</v>
      </c>
      <c r="J410" s="175" t="s">
        <v>290</v>
      </c>
      <c r="K410" s="573"/>
      <c r="L410" s="1027" t="s">
        <v>290</v>
      </c>
      <c r="M410" s="13" t="str">
        <f t="shared" si="31"/>
        <v>Invoice Made</v>
      </c>
      <c r="N410" s="13"/>
      <c r="O410" s="13"/>
      <c r="P410" s="13" t="str">
        <f>IF(L410="Navig8",IF(ISNA(VLOOKUP(UPPER(B410),LiangHuishan!$A$1:$B$251,3,FALSE)),"Pool Not in Records",VLOOKUP(UPPER(B410),$A$1:$B$251,3,FALSE)),"")</f>
        <v/>
      </c>
      <c r="Q410" s="13" t="str">
        <f t="shared" si="30"/>
        <v/>
      </c>
      <c r="R410" s="13"/>
      <c r="S410" s="13"/>
      <c r="T410" s="13" t="str">
        <f t="shared" si="33"/>
        <v>Invoice Made</v>
      </c>
      <c r="U410" s="13" t="b">
        <f t="shared" si="34"/>
        <v>1</v>
      </c>
      <c r="V410" s="13"/>
      <c r="W410" s="13"/>
      <c r="X410" s="13"/>
      <c r="Y410" s="13"/>
      <c r="Z410" s="13"/>
      <c r="AA410" s="13" t="str">
        <f t="shared" si="32"/>
        <v>British Cumulus1601</v>
      </c>
      <c r="AB410" s="13"/>
      <c r="AC410" s="13"/>
      <c r="AD410" s="13"/>
      <c r="AE410" s="13">
        <f>IF(TRIM(AA410=""),0,IF(ISNA(VLOOKUP(AA410,Tracker!$AB$2:$AB$3981,1,FALSE)),0,1))</f>
        <v>1</v>
      </c>
      <c r="AF410" s="13"/>
    </row>
    <row r="411" spans="1:32">
      <c r="A411" s="176">
        <v>3796</v>
      </c>
      <c r="B411" s="175" t="s">
        <v>1303</v>
      </c>
      <c r="C411" s="958" t="s">
        <v>126</v>
      </c>
      <c r="D411" s="547" t="s">
        <v>1304</v>
      </c>
      <c r="E411" s="177" t="s">
        <v>209</v>
      </c>
      <c r="F411" s="177" t="s">
        <v>2392</v>
      </c>
      <c r="G411" s="177">
        <v>42693</v>
      </c>
      <c r="H411" s="547" t="s">
        <v>645</v>
      </c>
      <c r="I411" s="478">
        <v>42749</v>
      </c>
      <c r="J411" s="177" t="s">
        <v>590</v>
      </c>
      <c r="K411" s="573"/>
      <c r="L411" s="1025" t="s">
        <v>590</v>
      </c>
      <c r="M411" s="13" t="str">
        <f t="shared" si="31"/>
        <v>Invoice Made</v>
      </c>
      <c r="N411" s="15"/>
      <c r="O411" s="13"/>
      <c r="P411" s="13" t="str">
        <f>IF(L411="Navig8",IF(ISNA(VLOOKUP(UPPER(B411),LiangHuishan!$A$1:$B$251,3,FALSE)),"Pool Not in Records",VLOOKUP(UPPER(B411),$A$1:$B$251,3,FALSE)),"")</f>
        <v/>
      </c>
      <c r="Q411" s="13">
        <f t="shared" si="30"/>
        <v>0</v>
      </c>
      <c r="R411" s="13"/>
      <c r="S411" s="13"/>
      <c r="T411" s="13" t="str">
        <f t="shared" si="33"/>
        <v>Invoice Made</v>
      </c>
      <c r="U411" s="13" t="b">
        <f t="shared" si="34"/>
        <v>1</v>
      </c>
      <c r="V411" s="13"/>
      <c r="W411" s="13"/>
      <c r="X411" s="13"/>
      <c r="Y411" s="13"/>
      <c r="Z411" s="13"/>
      <c r="AA411" s="13" t="str">
        <f t="shared" si="32"/>
        <v>Danubia13</v>
      </c>
      <c r="AB411" s="13"/>
      <c r="AC411" s="13"/>
      <c r="AD411" s="13"/>
      <c r="AE411" s="13">
        <f>IF(TRIM(AA411=""),0,IF(ISNA(VLOOKUP(AA411,Tracker!$AB$2:$AB$3981,1,FALSE)),0,1))</f>
        <v>1</v>
      </c>
      <c r="AF411" s="13"/>
    </row>
    <row r="412" spans="1:32">
      <c r="A412" s="176">
        <v>3797</v>
      </c>
      <c r="B412" s="178" t="s">
        <v>794</v>
      </c>
      <c r="C412" s="959" t="s">
        <v>46</v>
      </c>
      <c r="D412" s="547" t="s">
        <v>601</v>
      </c>
      <c r="E412" s="174"/>
      <c r="F412" s="174"/>
      <c r="G412" s="174"/>
      <c r="H412" s="547" t="s">
        <v>88</v>
      </c>
      <c r="I412" s="478">
        <v>42697</v>
      </c>
      <c r="J412" s="174" t="s">
        <v>60</v>
      </c>
      <c r="K412" s="713"/>
      <c r="L412" s="1025" t="s">
        <v>60</v>
      </c>
      <c r="M412" s="13" t="str">
        <f t="shared" si="31"/>
        <v>Invoice Made</v>
      </c>
      <c r="N412" s="13"/>
      <c r="O412" s="13"/>
      <c r="P412" s="13" t="str">
        <f>IF(L412="Navig8",IF(ISNA(VLOOKUP(UPPER(B412),LiangHuishan!$A$1:$B$251,3,FALSE)),"Pool Not in Records",VLOOKUP(UPPER(B412),$A$1:$B$251,3,FALSE)),"")</f>
        <v/>
      </c>
      <c r="Q412" s="13" t="str">
        <f t="shared" si="30"/>
        <v/>
      </c>
      <c r="R412" s="13"/>
      <c r="S412" s="13"/>
      <c r="T412" s="13" t="str">
        <f t="shared" si="33"/>
        <v>Invoice Made</v>
      </c>
      <c r="U412" s="13" t="b">
        <f t="shared" si="34"/>
        <v>1</v>
      </c>
      <c r="V412" s="13"/>
      <c r="W412" s="13"/>
      <c r="X412" s="13"/>
      <c r="Y412" s="13"/>
      <c r="Z412" s="13"/>
      <c r="AA412" s="13" t="str">
        <f t="shared" si="32"/>
        <v>Navion Marita41</v>
      </c>
      <c r="AB412" s="13"/>
      <c r="AC412" s="13"/>
      <c r="AD412" s="13"/>
      <c r="AE412" s="13">
        <f>IF(TRIM(AA412=""),0,IF(ISNA(VLOOKUP(AA412,Tracker!$AB$2:$AB$3981,1,FALSE)),0,1))</f>
        <v>1</v>
      </c>
      <c r="AF412" s="13"/>
    </row>
    <row r="413" spans="1:32">
      <c r="A413" s="176">
        <v>3798</v>
      </c>
      <c r="B413" s="175" t="s">
        <v>1940</v>
      </c>
      <c r="C413" s="958" t="s">
        <v>1522</v>
      </c>
      <c r="D413" s="547" t="s">
        <v>1484</v>
      </c>
      <c r="E413" s="175"/>
      <c r="F413" s="175"/>
      <c r="G413" s="175"/>
      <c r="H413" s="547" t="s">
        <v>1467</v>
      </c>
      <c r="I413" s="478">
        <v>42785</v>
      </c>
      <c r="J413" s="177" t="s">
        <v>1485</v>
      </c>
      <c r="K413" s="711"/>
      <c r="L413" s="1025" t="s">
        <v>1485</v>
      </c>
      <c r="M413" s="13" t="str">
        <f t="shared" si="31"/>
        <v>Invoice Made</v>
      </c>
      <c r="N413" s="13"/>
      <c r="O413" s="13"/>
      <c r="P413" s="13" t="str">
        <f>IF(L413="Navig8",IF(ISNA(VLOOKUP(UPPER(B413),LiangHuishan!$A$1:$B$251,3,FALSE)),"Pool Not in Records",VLOOKUP(UPPER(B413),$A$1:$B$251,3,FALSE)),"")</f>
        <v/>
      </c>
      <c r="Q413" s="13" t="str">
        <f t="shared" si="30"/>
        <v/>
      </c>
      <c r="R413" s="13"/>
      <c r="S413" s="13"/>
      <c r="T413" s="13" t="str">
        <f t="shared" si="33"/>
        <v>Invoice Made</v>
      </c>
      <c r="U413" s="13" t="b">
        <f t="shared" si="34"/>
        <v>1</v>
      </c>
      <c r="V413" s="13"/>
      <c r="W413" s="13"/>
      <c r="X413" s="13"/>
      <c r="Y413" s="13"/>
      <c r="Z413" s="13"/>
      <c r="AA413" s="13" t="str">
        <f t="shared" si="32"/>
        <v>Glafkos16007</v>
      </c>
      <c r="AB413" s="13"/>
      <c r="AC413" s="13"/>
      <c r="AD413" s="13"/>
      <c r="AE413" s="13">
        <f>IF(TRIM(AA413=""),0,IF(ISNA(VLOOKUP(AA413,Tracker!$AB$2:$AB$3981,1,FALSE)),0,1))</f>
        <v>1</v>
      </c>
      <c r="AF413" s="13"/>
    </row>
    <row r="414" spans="1:32">
      <c r="A414" s="176">
        <v>3799</v>
      </c>
      <c r="B414" s="175" t="s">
        <v>2393</v>
      </c>
      <c r="C414" s="958" t="s">
        <v>245</v>
      </c>
      <c r="D414" s="547" t="s">
        <v>788</v>
      </c>
      <c r="E414" s="175" t="s">
        <v>186</v>
      </c>
      <c r="F414" s="175" t="s">
        <v>122</v>
      </c>
      <c r="G414" s="175">
        <v>42693</v>
      </c>
      <c r="H414" s="547" t="s">
        <v>222</v>
      </c>
      <c r="I414" s="478">
        <v>42700</v>
      </c>
      <c r="J414" s="177" t="s">
        <v>28</v>
      </c>
      <c r="K414" s="711" t="s">
        <v>28</v>
      </c>
      <c r="L414" s="1025" t="s">
        <v>28</v>
      </c>
      <c r="M414" s="13" t="str">
        <f t="shared" si="31"/>
        <v>Invoice Made</v>
      </c>
      <c r="N414" s="13"/>
      <c r="O414" s="13"/>
      <c r="P414" s="13" t="str">
        <f>IF(L414="Navig8",IF(ISNA(VLOOKUP(UPPER(B414),LiangHuishan!$A$1:$B$251,3,FALSE)),"Pool Not in Records",VLOOKUP(UPPER(B414),$A$1:$B$251,3,FALSE)),"")</f>
        <v>Pool Not in Records</v>
      </c>
      <c r="Q414" s="13" t="str">
        <f t="shared" si="30"/>
        <v/>
      </c>
      <c r="R414" s="13"/>
      <c r="S414" s="13"/>
      <c r="T414" s="13" t="str">
        <f t="shared" si="33"/>
        <v>Invoice Made</v>
      </c>
      <c r="U414" s="13" t="b">
        <f t="shared" si="34"/>
        <v>1</v>
      </c>
      <c r="V414" s="13"/>
      <c r="W414" s="13"/>
      <c r="X414" s="13"/>
      <c r="Y414" s="13"/>
      <c r="Z414" s="13"/>
      <c r="AA414" s="13" t="str">
        <f t="shared" si="32"/>
        <v>Fidelity N34</v>
      </c>
      <c r="AB414" s="13"/>
      <c r="AC414" s="13"/>
      <c r="AD414" s="13"/>
      <c r="AE414" s="13">
        <f>IF(TRIM(AA414=""),0,IF(ISNA(VLOOKUP(AA414,Tracker!$AB$2:$AB$3981,1,FALSE)),0,1))</f>
        <v>1</v>
      </c>
      <c r="AF414" s="13"/>
    </row>
    <row r="415" spans="1:32" ht="13.5">
      <c r="A415" s="246">
        <v>3822</v>
      </c>
      <c r="B415" s="271" t="s">
        <v>2464</v>
      </c>
      <c r="C415" s="957" t="s">
        <v>1390</v>
      </c>
      <c r="D415" s="874" t="s">
        <v>644</v>
      </c>
      <c r="E415" s="172"/>
      <c r="F415" s="234"/>
      <c r="G415" s="236" t="s">
        <v>633</v>
      </c>
      <c r="H415" s="874" t="s">
        <v>25</v>
      </c>
      <c r="I415" s="482">
        <v>42775</v>
      </c>
      <c r="J415" s="274" t="s">
        <v>633</v>
      </c>
      <c r="K415" s="711"/>
      <c r="L415" s="1028" t="s">
        <v>633</v>
      </c>
      <c r="M415" s="13" t="str">
        <f t="shared" si="31"/>
        <v>Invoice Made</v>
      </c>
      <c r="N415" s="13"/>
      <c r="O415" s="13"/>
      <c r="P415" s="13" t="str">
        <f>IF(L415="Navig8",IF(ISNA(VLOOKUP(UPPER(B415),LiangHuishan!$A$1:$B$251,3,FALSE)),"Pool Not in Records",VLOOKUP(UPPER(B415),$A$1:$B$251,3,FALSE)),"")</f>
        <v/>
      </c>
      <c r="Q415" s="13" t="str">
        <f t="shared" si="30"/>
        <v/>
      </c>
      <c r="R415" s="13"/>
      <c r="S415" s="13"/>
      <c r="T415" s="13" t="str">
        <f t="shared" si="33"/>
        <v>Invoice Made</v>
      </c>
      <c r="U415" s="13" t="b">
        <f t="shared" si="34"/>
        <v>1</v>
      </c>
      <c r="V415" s="13"/>
      <c r="W415" s="13"/>
      <c r="X415" s="13"/>
      <c r="Y415" s="13"/>
      <c r="Z415" s="13"/>
      <c r="AA415" s="13" t="str">
        <f t="shared" si="32"/>
        <v>MTM Mumbai1601</v>
      </c>
      <c r="AB415" s="13"/>
      <c r="AC415" s="13"/>
      <c r="AD415" s="13"/>
      <c r="AE415" s="13">
        <f>IF(TRIM(AA415=""),0,IF(ISNA(VLOOKUP(AA415,Tracker!$AB$2:$AB$3981,1,FALSE)),0,1))</f>
        <v>1</v>
      </c>
      <c r="AF415" s="13"/>
    </row>
    <row r="416" spans="1:32">
      <c r="A416" s="185">
        <v>3801</v>
      </c>
      <c r="B416" s="184" t="s">
        <v>476</v>
      </c>
      <c r="C416" s="961" t="s">
        <v>2378</v>
      </c>
      <c r="D416" s="547" t="s">
        <v>442</v>
      </c>
      <c r="E416" s="174"/>
      <c r="F416" s="174"/>
      <c r="G416" s="174"/>
      <c r="H416" s="547" t="s">
        <v>563</v>
      </c>
      <c r="I416" s="478">
        <v>42710</v>
      </c>
      <c r="J416" s="174" t="s">
        <v>60</v>
      </c>
      <c r="K416" s="713"/>
      <c r="L416" s="1025" t="s">
        <v>60</v>
      </c>
      <c r="M416" s="13" t="str">
        <f t="shared" si="31"/>
        <v>Invoice Made</v>
      </c>
      <c r="N416" s="13"/>
      <c r="O416" s="13"/>
      <c r="P416" s="13" t="str">
        <f>IF(L416="Navig8",IF(ISNA(VLOOKUP(UPPER(B416),LiangHuishan!$A$1:$B$251,3,FALSE)),"Pool Not in Records",VLOOKUP(UPPER(B416),$A$1:$B$251,3,FALSE)),"")</f>
        <v/>
      </c>
      <c r="Q416" s="13" t="str">
        <f t="shared" si="30"/>
        <v/>
      </c>
      <c r="R416" s="13"/>
      <c r="S416" s="13"/>
      <c r="T416" s="13" t="str">
        <f t="shared" si="33"/>
        <v>Invoice Made</v>
      </c>
      <c r="U416" s="13" t="b">
        <f t="shared" si="34"/>
        <v>1</v>
      </c>
      <c r="V416" s="13"/>
      <c r="W416" s="13"/>
      <c r="X416" s="13"/>
      <c r="Y416" s="13"/>
      <c r="Z416" s="13"/>
      <c r="AA416" s="13" t="str">
        <f t="shared" si="32"/>
        <v>Ganges Spirit201608</v>
      </c>
      <c r="AB416" s="13"/>
      <c r="AC416" s="13"/>
      <c r="AD416" s="13"/>
      <c r="AE416" s="13">
        <f>IF(TRIM(AA416=""),0,IF(ISNA(VLOOKUP(AA416,Tracker!$AB$2:$AB$3981,1,FALSE)),0,1))</f>
        <v>1</v>
      </c>
      <c r="AF416" s="13"/>
    </row>
    <row r="417" spans="1:32" ht="13.5">
      <c r="A417" s="176">
        <v>3803</v>
      </c>
      <c r="B417" s="175" t="s">
        <v>529</v>
      </c>
      <c r="C417" s="958" t="s">
        <v>834</v>
      </c>
      <c r="D417" s="547" t="s">
        <v>2395</v>
      </c>
      <c r="E417" s="175" t="s">
        <v>2396</v>
      </c>
      <c r="F417" s="175" t="s">
        <v>430</v>
      </c>
      <c r="G417" s="175"/>
      <c r="H417" s="547" t="s">
        <v>444</v>
      </c>
      <c r="I417" s="478">
        <v>42726</v>
      </c>
      <c r="J417" s="175" t="s">
        <v>28</v>
      </c>
      <c r="K417" s="573" t="s">
        <v>411</v>
      </c>
      <c r="L417" s="1027" t="s">
        <v>28</v>
      </c>
      <c r="M417" s="13" t="str">
        <f t="shared" si="31"/>
        <v>Invoice Made</v>
      </c>
      <c r="N417" s="13"/>
      <c r="O417" s="13"/>
      <c r="P417" s="13" t="e">
        <f>IF(L417="Navig8",IF(ISNA(VLOOKUP(UPPER(B417),LiangHuishan!$A$1:$B$251,3,FALSE)),"Pool Not in Records",VLOOKUP(UPPER(B417),$A$1:$B$251,3,FALSE)),"")</f>
        <v>#N/A</v>
      </c>
      <c r="Q417" s="13" t="str">
        <f t="shared" si="30"/>
        <v/>
      </c>
      <c r="R417" s="13"/>
      <c r="S417" s="13"/>
      <c r="T417" s="13" t="str">
        <f t="shared" si="33"/>
        <v>Invoice Made</v>
      </c>
      <c r="U417" s="13" t="b">
        <f t="shared" si="34"/>
        <v>1</v>
      </c>
      <c r="V417" s="13"/>
      <c r="W417" s="13"/>
      <c r="X417" s="13"/>
      <c r="Y417" s="13"/>
      <c r="Z417" s="13"/>
      <c r="AA417" s="13" t="str">
        <f t="shared" si="32"/>
        <v>Afra Oak49</v>
      </c>
      <c r="AB417" s="13"/>
      <c r="AC417" s="13"/>
      <c r="AD417" s="13"/>
      <c r="AE417" s="13">
        <f>IF(TRIM(AA417=""),0,IF(ISNA(VLOOKUP(AA417,Tracker!$AB$2:$AB$3981,1,FALSE)),0,1))</f>
        <v>1</v>
      </c>
      <c r="AF417" s="13"/>
    </row>
    <row r="418" spans="1:32" ht="13.5">
      <c r="A418" s="246">
        <v>3827</v>
      </c>
      <c r="B418" s="271" t="s">
        <v>2467</v>
      </c>
      <c r="C418" s="957" t="s">
        <v>1390</v>
      </c>
      <c r="D418" s="874" t="s">
        <v>1327</v>
      </c>
      <c r="E418" s="172" t="s">
        <v>25</v>
      </c>
      <c r="F418" s="234">
        <v>42751</v>
      </c>
      <c r="G418" s="236" t="s">
        <v>633</v>
      </c>
      <c r="H418" s="874" t="s">
        <v>778</v>
      </c>
      <c r="I418" s="482">
        <v>42764</v>
      </c>
      <c r="J418" s="274" t="s">
        <v>633</v>
      </c>
      <c r="K418" s="711"/>
      <c r="L418" s="1028" t="s">
        <v>633</v>
      </c>
      <c r="M418" s="13" t="str">
        <f t="shared" si="31"/>
        <v>Invoice Made</v>
      </c>
      <c r="N418" s="13"/>
      <c r="O418" s="13"/>
      <c r="P418" s="13" t="str">
        <f>IF(L418="Navig8",IF(ISNA(VLOOKUP(UPPER(B418),LiangHuishan!$A$1:$B$251,3,FALSE)),"Pool Not in Records",VLOOKUP(UPPER(B418),$A$1:$B$251,3,FALSE)),"")</f>
        <v/>
      </c>
      <c r="Q418" s="13" t="str">
        <f t="shared" si="30"/>
        <v/>
      </c>
      <c r="R418" s="13"/>
      <c r="S418" s="13"/>
      <c r="T418" s="13" t="str">
        <f t="shared" si="33"/>
        <v>Invoice Made</v>
      </c>
      <c r="U418" s="13" t="b">
        <f t="shared" si="34"/>
        <v>1</v>
      </c>
      <c r="V418" s="13"/>
      <c r="W418" s="13"/>
      <c r="X418" s="13"/>
      <c r="Y418" s="13"/>
      <c r="Z418" s="13"/>
      <c r="AA418" s="13" t="str">
        <f t="shared" si="32"/>
        <v>Silver Joan1601</v>
      </c>
      <c r="AB418" s="13"/>
      <c r="AC418" s="13"/>
      <c r="AD418" s="13"/>
      <c r="AE418" s="13">
        <f>IF(TRIM(AA418=""),0,IF(ISNA(VLOOKUP(AA418,Tracker!$AB$2:$AB$3981,1,FALSE)),0,1))</f>
        <v>1</v>
      </c>
      <c r="AF418" s="13"/>
    </row>
    <row r="419" spans="1:32" ht="13.5">
      <c r="A419" s="176">
        <v>3806</v>
      </c>
      <c r="B419" s="175" t="s">
        <v>162</v>
      </c>
      <c r="C419" s="958" t="s">
        <v>426</v>
      </c>
      <c r="D419" s="876" t="s">
        <v>720</v>
      </c>
      <c r="E419" s="175" t="s">
        <v>10570</v>
      </c>
      <c r="F419" s="175" t="s">
        <v>2399</v>
      </c>
      <c r="G419" s="175">
        <v>42696</v>
      </c>
      <c r="H419" s="547" t="s">
        <v>816</v>
      </c>
      <c r="I419" s="478">
        <v>42713</v>
      </c>
      <c r="J419" s="175" t="s">
        <v>28</v>
      </c>
      <c r="K419" s="573" t="s">
        <v>411</v>
      </c>
      <c r="L419" s="1027" t="s">
        <v>28</v>
      </c>
      <c r="M419" s="13" t="str">
        <f t="shared" si="31"/>
        <v>Invoice Made</v>
      </c>
      <c r="N419" s="13"/>
      <c r="O419" s="13"/>
      <c r="P419" s="13" t="str">
        <f>IF(L419="Navig8",IF(ISNA(VLOOKUP(UPPER(B419),LiangHuishan!$A$1:$B$251,3,FALSE)),"Pool Not in Records",VLOOKUP(UPPER(B419),$A$1:$B$251,3,FALSE)),"")</f>
        <v>Pool Not in Records</v>
      </c>
      <c r="Q419" s="13" t="str">
        <f t="shared" si="30"/>
        <v/>
      </c>
      <c r="R419" s="13"/>
      <c r="S419" s="13"/>
      <c r="T419" s="13" t="str">
        <f t="shared" si="33"/>
        <v>Invoice Made</v>
      </c>
      <c r="U419" s="13" t="b">
        <f t="shared" si="34"/>
        <v>1</v>
      </c>
      <c r="V419" s="13"/>
      <c r="W419" s="13"/>
      <c r="X419" s="13"/>
      <c r="Y419" s="13"/>
      <c r="Z419" s="13"/>
      <c r="AA419" s="13" t="str">
        <f t="shared" si="32"/>
        <v>Aljalaa06</v>
      </c>
      <c r="AB419" s="13"/>
      <c r="AC419" s="13"/>
      <c r="AD419" s="13"/>
      <c r="AE419" s="13">
        <f>IF(TRIM(AA419=""),0,IF(ISNA(VLOOKUP(AA419,Tracker!$AB$2:$AB$3981,1,FALSE)),0,1))</f>
        <v>1</v>
      </c>
      <c r="AF419" s="13"/>
    </row>
    <row r="420" spans="1:32">
      <c r="A420" s="185">
        <v>3807</v>
      </c>
      <c r="B420" s="184" t="s">
        <v>115</v>
      </c>
      <c r="C420" s="961" t="s">
        <v>179</v>
      </c>
      <c r="D420" s="547" t="s">
        <v>830</v>
      </c>
      <c r="E420" s="174" t="s">
        <v>2400</v>
      </c>
      <c r="F420" s="174" t="s">
        <v>844</v>
      </c>
      <c r="G420" s="174">
        <v>42691.945833333331</v>
      </c>
      <c r="H420" s="547" t="s">
        <v>20</v>
      </c>
      <c r="I420" s="478">
        <v>42703</v>
      </c>
      <c r="J420" s="174" t="s">
        <v>60</v>
      </c>
      <c r="K420" s="713"/>
      <c r="L420" s="1025" t="s">
        <v>60</v>
      </c>
      <c r="M420" s="13" t="str">
        <f t="shared" si="31"/>
        <v>Invoice Made</v>
      </c>
      <c r="N420" s="13"/>
      <c r="O420" s="13"/>
      <c r="P420" s="13" t="str">
        <f>IF(L420="Navig8",IF(ISNA(VLOOKUP(UPPER(B420),LiangHuishan!$A$1:$B$251,3,FALSE)),"Pool Not in Records",VLOOKUP(UPPER(B420),$A$1:$B$251,3,FALSE)),"")</f>
        <v/>
      </c>
      <c r="Q420" s="13" t="str">
        <f t="shared" si="30"/>
        <v/>
      </c>
      <c r="R420" s="13"/>
      <c r="S420" s="13"/>
      <c r="T420" s="13" t="str">
        <f t="shared" si="33"/>
        <v>Invoice Made</v>
      </c>
      <c r="U420" s="13" t="b">
        <f t="shared" si="34"/>
        <v>1</v>
      </c>
      <c r="V420" s="13"/>
      <c r="W420" s="13"/>
      <c r="X420" s="13"/>
      <c r="Y420" s="13"/>
      <c r="Z420" s="13"/>
      <c r="AA420" s="13" t="str">
        <f t="shared" si="32"/>
        <v>Leyte Spirit23</v>
      </c>
      <c r="AB420" s="13"/>
      <c r="AC420" s="13"/>
      <c r="AD420" s="13"/>
      <c r="AE420" s="13">
        <f>IF(TRIM(AA420=""),0,IF(ISNA(VLOOKUP(AA420,Tracker!$AB$2:$AB$3981,1,FALSE)),0,1))</f>
        <v>1</v>
      </c>
      <c r="AF420" s="13"/>
    </row>
    <row r="421" spans="1:32">
      <c r="A421" s="185">
        <v>3808</v>
      </c>
      <c r="B421" s="184" t="s">
        <v>2401</v>
      </c>
      <c r="C421" s="961" t="s">
        <v>177</v>
      </c>
      <c r="D421" s="547" t="s">
        <v>830</v>
      </c>
      <c r="E421" s="174"/>
      <c r="F421" s="174"/>
      <c r="G421" s="174"/>
      <c r="H421" s="547" t="s">
        <v>64</v>
      </c>
      <c r="I421" s="478">
        <v>42727</v>
      </c>
      <c r="J421" s="174" t="s">
        <v>60</v>
      </c>
      <c r="K421" s="713"/>
      <c r="L421" s="1025" t="s">
        <v>60</v>
      </c>
      <c r="M421" s="13" t="str">
        <f t="shared" si="31"/>
        <v>Invoice Made</v>
      </c>
      <c r="N421" s="13"/>
      <c r="O421" s="13"/>
      <c r="P421" s="13" t="str">
        <f>IF(L421="Navig8",IF(ISNA(VLOOKUP(UPPER(B421),LiangHuishan!$A$1:$B$251,3,FALSE)),"Pool Not in Records",VLOOKUP(UPPER(B421),$A$1:$B$251,3,FALSE)),"")</f>
        <v/>
      </c>
      <c r="Q421" s="13" t="str">
        <f t="shared" si="30"/>
        <v/>
      </c>
      <c r="R421" s="13"/>
      <c r="S421" s="13"/>
      <c r="T421" s="13" t="str">
        <f t="shared" si="33"/>
        <v>Invoice Made</v>
      </c>
      <c r="U421" s="13" t="b">
        <f t="shared" si="34"/>
        <v>1</v>
      </c>
      <c r="V421" s="13"/>
      <c r="W421" s="13"/>
      <c r="X421" s="13"/>
      <c r="Y421" s="13"/>
      <c r="Z421" s="13"/>
      <c r="AA421" s="13" t="str">
        <f t="shared" si="32"/>
        <v>Limerick Spirit75</v>
      </c>
      <c r="AB421" s="13"/>
      <c r="AC421" s="13"/>
      <c r="AD421" s="13"/>
      <c r="AE421" s="13">
        <f>IF(TRIM(AA421=""),0,IF(ISNA(VLOOKUP(AA421,Tracker!$AB$2:$AB$3981,1,FALSE)),0,1))</f>
        <v>1</v>
      </c>
      <c r="AF421" s="13"/>
    </row>
    <row r="422" spans="1:32">
      <c r="A422" s="185">
        <v>3809</v>
      </c>
      <c r="B422" s="184" t="s">
        <v>704</v>
      </c>
      <c r="C422" s="961" t="s">
        <v>595</v>
      </c>
      <c r="D422" s="547" t="s">
        <v>2211</v>
      </c>
      <c r="E422" s="174" t="s">
        <v>2402</v>
      </c>
      <c r="F422" s="174" t="s">
        <v>413</v>
      </c>
      <c r="G422" s="174">
        <v>42699</v>
      </c>
      <c r="H422" s="547" t="s">
        <v>312</v>
      </c>
      <c r="I422" s="478">
        <v>42706</v>
      </c>
      <c r="J422" s="174" t="s">
        <v>60</v>
      </c>
      <c r="K422" s="713"/>
      <c r="L422" s="1025" t="s">
        <v>60</v>
      </c>
      <c r="M422" s="13" t="str">
        <f t="shared" si="31"/>
        <v>Invoice Made</v>
      </c>
      <c r="N422" s="13"/>
      <c r="O422" s="13"/>
      <c r="P422" s="13" t="str">
        <f>IF(L422="Navig8",IF(ISNA(VLOOKUP(UPPER(B422),LiangHuishan!$A$1:$B$251,3,FALSE)),"Pool Not in Records",VLOOKUP(UPPER(B422),$A$1:$B$251,3,FALSE)),"")</f>
        <v/>
      </c>
      <c r="Q422" s="13" t="str">
        <f t="shared" si="30"/>
        <v/>
      </c>
      <c r="R422" s="13"/>
      <c r="S422" s="13"/>
      <c r="T422" s="13" t="str">
        <f t="shared" si="33"/>
        <v>Invoice Made</v>
      </c>
      <c r="U422" s="13" t="b">
        <f t="shared" si="34"/>
        <v>1</v>
      </c>
      <c r="V422" s="13"/>
      <c r="W422" s="13"/>
      <c r="X422" s="13"/>
      <c r="Y422" s="13"/>
      <c r="Z422" s="13"/>
      <c r="AA422" s="13" t="str">
        <f t="shared" si="32"/>
        <v>Navigator Spirit114</v>
      </c>
      <c r="AB422" s="13"/>
      <c r="AC422" s="13"/>
      <c r="AD422" s="13"/>
      <c r="AE422" s="13">
        <f>IF(TRIM(AA422=""),0,IF(ISNA(VLOOKUP(AA422,Tracker!$AB$2:$AB$3981,1,FALSE)),0,1))</f>
        <v>1</v>
      </c>
      <c r="AF422" s="13"/>
    </row>
    <row r="423" spans="1:32" ht="13.5">
      <c r="A423" s="246">
        <v>3829</v>
      </c>
      <c r="B423" s="271" t="s">
        <v>2206</v>
      </c>
      <c r="C423" s="957" t="s">
        <v>1935</v>
      </c>
      <c r="D423" s="874" t="s">
        <v>644</v>
      </c>
      <c r="E423" s="172" t="s">
        <v>2468</v>
      </c>
      <c r="F423" s="234">
        <v>42725</v>
      </c>
      <c r="G423" s="236" t="s">
        <v>633</v>
      </c>
      <c r="H423" s="874" t="s">
        <v>2468</v>
      </c>
      <c r="I423" s="482">
        <v>42725</v>
      </c>
      <c r="J423" s="274" t="s">
        <v>633</v>
      </c>
      <c r="K423" s="711"/>
      <c r="L423" s="1028" t="s">
        <v>633</v>
      </c>
      <c r="M423" s="13" t="str">
        <f t="shared" si="31"/>
        <v>Invoice Made</v>
      </c>
      <c r="N423" s="13"/>
      <c r="O423" s="13"/>
      <c r="P423" s="13" t="str">
        <f>IF(L423="Navig8",IF(ISNA(VLOOKUP(UPPER(B423),LiangHuishan!$A$1:$B$251,3,FALSE)),"Pool Not in Records",VLOOKUP(UPPER(B423),$A$1:$B$251,3,FALSE)),"")</f>
        <v/>
      </c>
      <c r="Q423" s="13" t="str">
        <f t="shared" si="30"/>
        <v/>
      </c>
      <c r="R423" s="13"/>
      <c r="S423" s="13"/>
      <c r="T423" s="13" t="str">
        <f t="shared" si="33"/>
        <v>Invoice Made</v>
      </c>
      <c r="U423" s="13" t="b">
        <f t="shared" si="34"/>
        <v>1</v>
      </c>
      <c r="V423" s="13"/>
      <c r="W423" s="13"/>
      <c r="X423" s="13"/>
      <c r="Y423" s="13"/>
      <c r="Z423" s="13"/>
      <c r="AA423" s="13" t="str">
        <f t="shared" si="32"/>
        <v>Shandong Zihe1603</v>
      </c>
      <c r="AB423" s="13"/>
      <c r="AC423" s="13"/>
      <c r="AD423" s="13"/>
      <c r="AE423" s="13">
        <f>IF(TRIM(AA423=""),0,IF(ISNA(VLOOKUP(AA423,Tracker!$AB$2:$AB$3981,1,FALSE)),0,1))</f>
        <v>1</v>
      </c>
      <c r="AF423" s="13"/>
    </row>
    <row r="424" spans="1:32">
      <c r="A424" s="185">
        <v>3811</v>
      </c>
      <c r="B424" s="184" t="s">
        <v>682</v>
      </c>
      <c r="C424" s="961" t="s">
        <v>154</v>
      </c>
      <c r="D424" s="547" t="s">
        <v>754</v>
      </c>
      <c r="E424" s="174" t="s">
        <v>2404</v>
      </c>
      <c r="F424" s="174" t="s">
        <v>335</v>
      </c>
      <c r="G424" s="174">
        <v>42703</v>
      </c>
      <c r="H424" s="547" t="s">
        <v>24</v>
      </c>
      <c r="I424" s="478">
        <v>42712</v>
      </c>
      <c r="J424" s="174" t="s">
        <v>60</v>
      </c>
      <c r="K424" s="713"/>
      <c r="L424" s="1025" t="s">
        <v>60</v>
      </c>
      <c r="M424" s="13" t="str">
        <f t="shared" si="31"/>
        <v>Invoice Made</v>
      </c>
      <c r="N424" s="13"/>
      <c r="O424" s="13"/>
      <c r="P424" s="13" t="str">
        <f>IF(L424="Navig8",IF(ISNA(VLOOKUP(UPPER(B424),LiangHuishan!$A$1:$B$251,3,FALSE)),"Pool Not in Records",VLOOKUP(UPPER(B424),$A$1:$B$251,3,FALSE)),"")</f>
        <v/>
      </c>
      <c r="Q424" s="13" t="str">
        <f t="shared" si="30"/>
        <v/>
      </c>
      <c r="R424" s="13"/>
      <c r="S424" s="13"/>
      <c r="T424" s="13" t="str">
        <f t="shared" si="33"/>
        <v>Invoice Made</v>
      </c>
      <c r="U424" s="13" t="b">
        <f t="shared" si="34"/>
        <v>1</v>
      </c>
      <c r="V424" s="13"/>
      <c r="W424" s="13"/>
      <c r="X424" s="13"/>
      <c r="Y424" s="13"/>
      <c r="Z424" s="13"/>
      <c r="AA424" s="13" t="str">
        <f t="shared" si="32"/>
        <v>Tarbet Spirit44</v>
      </c>
      <c r="AB424" s="13"/>
      <c r="AC424" s="13"/>
      <c r="AD424" s="13"/>
      <c r="AE424" s="13">
        <f>IF(TRIM(AA424=""),0,IF(ISNA(VLOOKUP(AA424,Tracker!$AB$2:$AB$3981,1,FALSE)),0,1))</f>
        <v>1</v>
      </c>
      <c r="AF424" s="13"/>
    </row>
    <row r="425" spans="1:32">
      <c r="A425" s="185">
        <v>3812</v>
      </c>
      <c r="B425" s="184" t="s">
        <v>812</v>
      </c>
      <c r="C425" s="961" t="s">
        <v>2405</v>
      </c>
      <c r="D425" s="547" t="s">
        <v>63</v>
      </c>
      <c r="E425" s="174" t="s">
        <v>841</v>
      </c>
      <c r="F425" s="174" t="s">
        <v>20</v>
      </c>
      <c r="G425" s="174">
        <v>42700.441666666666</v>
      </c>
      <c r="H425" s="547" t="s">
        <v>88</v>
      </c>
      <c r="I425" s="478">
        <v>42711</v>
      </c>
      <c r="J425" s="174" t="s">
        <v>60</v>
      </c>
      <c r="K425" s="713"/>
      <c r="L425" s="1025" t="s">
        <v>60</v>
      </c>
      <c r="M425" s="13" t="str">
        <f t="shared" si="31"/>
        <v>Invoice Made</v>
      </c>
      <c r="N425" s="13"/>
      <c r="O425" s="13"/>
      <c r="P425" s="13" t="str">
        <f>IF(L425="Navig8",IF(ISNA(VLOOKUP(UPPER(B425),LiangHuishan!$A$1:$B$251,3,FALSE)),"Pool Not in Records",VLOOKUP(UPPER(B425),$A$1:$B$251,3,FALSE)),"")</f>
        <v/>
      </c>
      <c r="Q425" s="13" t="str">
        <f t="shared" si="30"/>
        <v/>
      </c>
      <c r="R425" s="13"/>
      <c r="S425" s="13"/>
      <c r="T425" s="13" t="str">
        <f t="shared" si="33"/>
        <v>Invoice Made</v>
      </c>
      <c r="U425" s="13" t="b">
        <f t="shared" si="34"/>
        <v>1</v>
      </c>
      <c r="V425" s="13"/>
      <c r="W425" s="13"/>
      <c r="X425" s="13"/>
      <c r="Y425" s="13"/>
      <c r="Z425" s="13"/>
      <c r="AA425" s="13" t="str">
        <f t="shared" si="32"/>
        <v>Kanata Spirit159</v>
      </c>
      <c r="AB425" s="13"/>
      <c r="AC425" s="13"/>
      <c r="AD425" s="13"/>
      <c r="AE425" s="13">
        <f>IF(TRIM(AA425=""),0,IF(ISNA(VLOOKUP(AA425,Tracker!$AB$2:$AB$3981,1,FALSE)),0,1))</f>
        <v>1</v>
      </c>
      <c r="AF425" s="13"/>
    </row>
    <row r="426" spans="1:32" ht="13.5">
      <c r="A426" s="176">
        <v>3813</v>
      </c>
      <c r="B426" s="271" t="s">
        <v>2442</v>
      </c>
      <c r="C426" s="957" t="s">
        <v>2443</v>
      </c>
      <c r="D426" s="547" t="s">
        <v>2259</v>
      </c>
      <c r="E426" s="172" t="s">
        <v>648</v>
      </c>
      <c r="F426" s="234" t="s">
        <v>152</v>
      </c>
      <c r="G426" s="236" t="s">
        <v>2444</v>
      </c>
      <c r="H426" s="874" t="s">
        <v>2445</v>
      </c>
      <c r="I426" s="470">
        <v>42695</v>
      </c>
      <c r="J426" s="238" t="s">
        <v>23</v>
      </c>
      <c r="K426" s="573"/>
      <c r="L426" s="1029" t="s">
        <v>23</v>
      </c>
      <c r="M426" s="13" t="str">
        <f t="shared" si="31"/>
        <v>Invoice Made</v>
      </c>
      <c r="N426" s="13"/>
      <c r="O426" s="13"/>
      <c r="P426" s="13" t="str">
        <f>IF(L426="Navig8",IF(ISNA(VLOOKUP(UPPER(B426),LiangHuishan!$A$1:$B$251,3,FALSE)),"Pool Not in Records",VLOOKUP(UPPER(B426),$A$1:$B$251,3,FALSE)),"")</f>
        <v/>
      </c>
      <c r="Q426" s="13" t="str">
        <f t="shared" si="30"/>
        <v/>
      </c>
      <c r="R426" s="13"/>
      <c r="S426" s="13"/>
      <c r="T426" s="13" t="str">
        <f t="shared" si="33"/>
        <v>Invoice Made</v>
      </c>
      <c r="U426" s="13" t="b">
        <f t="shared" si="34"/>
        <v>1</v>
      </c>
      <c r="V426" s="13"/>
      <c r="W426" s="13"/>
      <c r="X426" s="13"/>
      <c r="Y426" s="13"/>
      <c r="Z426" s="13"/>
      <c r="AA426" s="13" t="str">
        <f t="shared" si="32"/>
        <v>Gener8 Companion2016_11</v>
      </c>
      <c r="AB426" s="13"/>
      <c r="AC426" s="13"/>
      <c r="AD426" s="13"/>
      <c r="AE426" s="13">
        <f>IF(TRIM(AA426=""),0,IF(ISNA(VLOOKUP(AA426,Tracker!$AB$2:$AB$3981,1,FALSE)),0,1))</f>
        <v>1</v>
      </c>
      <c r="AF426" s="13"/>
    </row>
    <row r="427" spans="1:32" ht="13.5">
      <c r="A427" s="246">
        <v>3814</v>
      </c>
      <c r="B427" s="271" t="s">
        <v>1321</v>
      </c>
      <c r="C427" s="957" t="s">
        <v>155</v>
      </c>
      <c r="D427" s="874" t="s">
        <v>1284</v>
      </c>
      <c r="E427" s="172"/>
      <c r="F427" s="234"/>
      <c r="G427" s="236" t="s">
        <v>590</v>
      </c>
      <c r="H427" s="874" t="s">
        <v>2569</v>
      </c>
      <c r="I427" s="483">
        <v>42749</v>
      </c>
      <c r="J427" s="274" t="s">
        <v>590</v>
      </c>
      <c r="K427" s="711"/>
      <c r="L427" s="1028" t="s">
        <v>590</v>
      </c>
      <c r="M427" s="13" t="str">
        <f t="shared" si="31"/>
        <v>Invoice Made</v>
      </c>
      <c r="N427" s="13"/>
      <c r="O427" s="13"/>
      <c r="P427" s="13" t="str">
        <f>IF(L427="Navig8",IF(ISNA(VLOOKUP(UPPER(B427),LiangHuishan!$A$1:$B$251,3,FALSE)),"Pool Not in Records",VLOOKUP(UPPER(B427),$A$1:$B$251,3,FALSE)),"")</f>
        <v/>
      </c>
      <c r="Q427" s="13">
        <f t="shared" si="30"/>
        <v>0</v>
      </c>
      <c r="R427" s="13"/>
      <c r="S427" s="13"/>
      <c r="T427" s="13" t="str">
        <f t="shared" si="33"/>
        <v>Invoice Made</v>
      </c>
      <c r="U427" s="13" t="b">
        <f t="shared" si="34"/>
        <v>1</v>
      </c>
      <c r="V427" s="13"/>
      <c r="W427" s="13"/>
      <c r="X427" s="13"/>
      <c r="Y427" s="13"/>
      <c r="Z427" s="13"/>
      <c r="AA427" s="13" t="str">
        <f t="shared" si="32"/>
        <v>Meridian Express17</v>
      </c>
      <c r="AB427" s="13"/>
      <c r="AC427" s="13"/>
      <c r="AD427" s="13"/>
      <c r="AE427" s="13">
        <f>IF(TRIM(AA427=""),0,IF(ISNA(VLOOKUP(AA427,Tracker!$AB$2:$AB$3981,1,FALSE)),0,1))</f>
        <v>1</v>
      </c>
      <c r="AF427" s="13"/>
    </row>
    <row r="428" spans="1:32" ht="13.5">
      <c r="A428" s="246">
        <v>3815</v>
      </c>
      <c r="B428" s="271" t="s">
        <v>538</v>
      </c>
      <c r="C428" s="957" t="s">
        <v>482</v>
      </c>
      <c r="D428" s="874" t="s">
        <v>2461</v>
      </c>
      <c r="E428" s="172" t="s">
        <v>20</v>
      </c>
      <c r="F428" s="234">
        <v>42711</v>
      </c>
      <c r="G428" s="236" t="s">
        <v>28</v>
      </c>
      <c r="H428" s="874" t="s">
        <v>20</v>
      </c>
      <c r="I428" s="484">
        <v>42711</v>
      </c>
      <c r="J428" s="274" t="s">
        <v>28</v>
      </c>
      <c r="K428" s="711" t="s">
        <v>411</v>
      </c>
      <c r="L428" s="1030" t="s">
        <v>28</v>
      </c>
      <c r="M428" s="13" t="str">
        <f t="shared" si="31"/>
        <v>Invoice Made</v>
      </c>
      <c r="N428" s="13"/>
      <c r="O428" s="13"/>
      <c r="P428" s="13" t="e">
        <f>IF(L428="Navig8",IF(ISNA(VLOOKUP(UPPER(B428),LiangHuishan!$A$1:$B$251,3,FALSE)),"Pool Not in Records",VLOOKUP(UPPER(B428),$A$1:$B$251,3,FALSE)),"")</f>
        <v>#N/A</v>
      </c>
      <c r="Q428" s="13" t="str">
        <f t="shared" si="30"/>
        <v/>
      </c>
      <c r="R428" s="13"/>
      <c r="S428" s="13"/>
      <c r="T428" s="13" t="str">
        <f t="shared" si="33"/>
        <v>Invoice Made</v>
      </c>
      <c r="U428" s="13" t="b">
        <f t="shared" si="34"/>
        <v>1</v>
      </c>
      <c r="V428" s="13"/>
      <c r="W428" s="13"/>
      <c r="X428" s="13"/>
      <c r="Y428" s="13"/>
      <c r="Z428" s="13"/>
      <c r="AA428" s="13" t="str">
        <f t="shared" si="32"/>
        <v>Bareilly8</v>
      </c>
      <c r="AB428" s="13"/>
      <c r="AC428" s="13"/>
      <c r="AD428" s="13"/>
      <c r="AE428" s="13">
        <f>IF(TRIM(AA428=""),0,IF(ISNA(VLOOKUP(AA428,Tracker!$AB$2:$AB$3981,1,FALSE)),0,1))</f>
        <v>1</v>
      </c>
      <c r="AF428" s="13"/>
    </row>
    <row r="429" spans="1:32" ht="13.5">
      <c r="A429" s="246">
        <v>3816</v>
      </c>
      <c r="B429" s="271" t="s">
        <v>557</v>
      </c>
      <c r="C429" s="957" t="s">
        <v>155</v>
      </c>
      <c r="D429" s="874" t="s">
        <v>30</v>
      </c>
      <c r="E429" s="172" t="s">
        <v>786</v>
      </c>
      <c r="F429" s="234">
        <v>42716</v>
      </c>
      <c r="G429" s="236" t="s">
        <v>28</v>
      </c>
      <c r="H429" s="874" t="s">
        <v>786</v>
      </c>
      <c r="I429" s="484">
        <v>42716</v>
      </c>
      <c r="J429" s="274" t="s">
        <v>28</v>
      </c>
      <c r="K429" s="711" t="s">
        <v>411</v>
      </c>
      <c r="L429" s="1030" t="s">
        <v>28</v>
      </c>
      <c r="M429" s="13" t="str">
        <f t="shared" si="31"/>
        <v>Invoice Made</v>
      </c>
      <c r="N429" s="13"/>
      <c r="O429" s="13"/>
      <c r="P429" s="13" t="e">
        <f>IF(L429="Navig8",IF(ISNA(VLOOKUP(UPPER(B429),LiangHuishan!$A$1:$B$251,3,FALSE)),"Pool Not in Records",VLOOKUP(UPPER(B429),$A$1:$B$251,3,FALSE)),"")</f>
        <v>#N/A</v>
      </c>
      <c r="Q429" s="13" t="str">
        <f t="shared" si="30"/>
        <v/>
      </c>
      <c r="R429" s="13"/>
      <c r="S429" s="13"/>
      <c r="T429" s="13" t="str">
        <f t="shared" si="33"/>
        <v>Invoice Made</v>
      </c>
      <c r="U429" s="13" t="b">
        <f t="shared" si="34"/>
        <v>1</v>
      </c>
      <c r="V429" s="13"/>
      <c r="W429" s="13"/>
      <c r="X429" s="13"/>
      <c r="Y429" s="13"/>
      <c r="Z429" s="13"/>
      <c r="AA429" s="13" t="str">
        <f t="shared" si="32"/>
        <v>Cape Baxley17</v>
      </c>
      <c r="AB429" s="13"/>
      <c r="AC429" s="13"/>
      <c r="AD429" s="13"/>
      <c r="AE429" s="13">
        <f>IF(TRIM(AA429=""),0,IF(ISNA(VLOOKUP(AA429,Tracker!$AB$2:$AB$3981,1,FALSE)),0,1))</f>
        <v>1</v>
      </c>
      <c r="AF429" s="13"/>
    </row>
    <row r="430" spans="1:32" ht="13.5">
      <c r="A430" s="246">
        <v>3817</v>
      </c>
      <c r="B430" s="271" t="s">
        <v>708</v>
      </c>
      <c r="C430" s="957" t="s">
        <v>468</v>
      </c>
      <c r="D430" s="874" t="s">
        <v>1382</v>
      </c>
      <c r="E430" s="172" t="s">
        <v>645</v>
      </c>
      <c r="F430" s="234">
        <v>42706</v>
      </c>
      <c r="G430" s="236" t="s">
        <v>28</v>
      </c>
      <c r="H430" s="874" t="s">
        <v>645</v>
      </c>
      <c r="I430" s="484">
        <v>42706</v>
      </c>
      <c r="J430" s="274" t="s">
        <v>28</v>
      </c>
      <c r="K430" s="711" t="s">
        <v>411</v>
      </c>
      <c r="L430" s="1030" t="s">
        <v>28</v>
      </c>
      <c r="M430" s="13" t="str">
        <f t="shared" si="31"/>
        <v>Invoice Made</v>
      </c>
      <c r="N430" s="13"/>
      <c r="O430" s="13"/>
      <c r="P430" s="13" t="e">
        <f>IF(L430="Navig8",IF(ISNA(VLOOKUP(UPPER(B430),LiangHuishan!$A$1:$B$251,3,FALSE)),"Pool Not in Records",VLOOKUP(UPPER(B430),$A$1:$B$251,3,FALSE)),"")</f>
        <v>#N/A</v>
      </c>
      <c r="Q430" s="13" t="str">
        <f t="shared" si="30"/>
        <v/>
      </c>
      <c r="R430" s="13"/>
      <c r="S430" s="13"/>
      <c r="T430" s="13" t="str">
        <f t="shared" si="33"/>
        <v>Invoice Made</v>
      </c>
      <c r="U430" s="13" t="b">
        <f t="shared" si="34"/>
        <v>1</v>
      </c>
      <c r="V430" s="13"/>
      <c r="W430" s="13"/>
      <c r="X430" s="13"/>
      <c r="Y430" s="13"/>
      <c r="Z430" s="13"/>
      <c r="AA430" s="13" t="str">
        <f t="shared" si="32"/>
        <v>V8 Stealth96</v>
      </c>
      <c r="AB430" s="13"/>
      <c r="AC430" s="13"/>
      <c r="AD430" s="13"/>
      <c r="AE430" s="13">
        <f>IF(TRIM(AA430=""),0,IF(ISNA(VLOOKUP(AA430,Tracker!$AB$2:$AB$3981,1,FALSE)),0,1))</f>
        <v>1</v>
      </c>
      <c r="AF430" s="13"/>
    </row>
    <row r="431" spans="1:32" ht="13.5">
      <c r="A431" s="246">
        <v>3837</v>
      </c>
      <c r="B431" s="271" t="s">
        <v>1318</v>
      </c>
      <c r="C431" s="957" t="s">
        <v>2287</v>
      </c>
      <c r="D431" s="874" t="s">
        <v>736</v>
      </c>
      <c r="E431" s="172"/>
      <c r="F431" s="234"/>
      <c r="G431" s="236" t="s">
        <v>633</v>
      </c>
      <c r="H431" s="874" t="s">
        <v>2640</v>
      </c>
      <c r="I431" s="482">
        <v>42769</v>
      </c>
      <c r="J431" s="275" t="s">
        <v>633</v>
      </c>
      <c r="K431" s="711"/>
      <c r="L431" s="1031" t="s">
        <v>633</v>
      </c>
      <c r="M431" s="13" t="str">
        <f t="shared" si="31"/>
        <v>Invoice Made</v>
      </c>
      <c r="N431" s="13"/>
      <c r="O431" s="13"/>
      <c r="P431" s="13" t="str">
        <f>IF(L431="Navig8",IF(ISNA(VLOOKUP(UPPER(B431),LiangHuishan!$A$1:$B$251,3,FALSE)),"Pool Not in Records",VLOOKUP(UPPER(B431),$A$1:$B$251,3,FALSE)),"")</f>
        <v/>
      </c>
      <c r="Q431" s="13" t="str">
        <f t="shared" si="30"/>
        <v/>
      </c>
      <c r="R431" s="13"/>
      <c r="S431" s="13"/>
      <c r="T431" s="13" t="str">
        <f t="shared" si="33"/>
        <v>Invoice Made</v>
      </c>
      <c r="U431" s="13" t="b">
        <f t="shared" si="34"/>
        <v>1</v>
      </c>
      <c r="V431" s="13"/>
      <c r="W431" s="13"/>
      <c r="X431" s="13"/>
      <c r="Y431" s="13"/>
      <c r="Z431" s="13"/>
      <c r="AA431" s="13" t="str">
        <f t="shared" si="32"/>
        <v>Stena Important1606</v>
      </c>
      <c r="AB431" s="13"/>
      <c r="AC431" s="13"/>
      <c r="AD431" s="13"/>
      <c r="AE431" s="13">
        <f>IF(TRIM(AA431=""),0,IF(ISNA(VLOOKUP(AA431,Tracker!$AB$2:$AB$3981,1,FALSE)),0,1))</f>
        <v>1</v>
      </c>
      <c r="AF431" s="13"/>
    </row>
    <row r="432" spans="1:32" ht="13.5">
      <c r="A432" s="246">
        <v>3819</v>
      </c>
      <c r="B432" s="271" t="s">
        <v>2442</v>
      </c>
      <c r="C432" s="957" t="s">
        <v>2443</v>
      </c>
      <c r="D432" s="874" t="s">
        <v>648</v>
      </c>
      <c r="E432" s="172" t="s">
        <v>2445</v>
      </c>
      <c r="F432" s="234">
        <v>42695</v>
      </c>
      <c r="G432" s="236" t="s">
        <v>23</v>
      </c>
      <c r="H432" s="874" t="s">
        <v>2445</v>
      </c>
      <c r="I432" s="482">
        <v>42695</v>
      </c>
      <c r="J432" s="274" t="s">
        <v>23</v>
      </c>
      <c r="K432" s="711"/>
      <c r="L432" s="1032" t="s">
        <v>23</v>
      </c>
      <c r="M432" s="13" t="str">
        <f t="shared" si="31"/>
        <v>Invoice Made</v>
      </c>
      <c r="N432" s="13"/>
      <c r="O432" s="13"/>
      <c r="P432" s="13" t="str">
        <f>IF(L432="Navig8",IF(ISNA(VLOOKUP(UPPER(B432),LiangHuishan!$A$1:$B$251,3,FALSE)),"Pool Not in Records",VLOOKUP(UPPER(B432),$A$1:$B$251,3,FALSE)),"")</f>
        <v/>
      </c>
      <c r="Q432" s="13" t="str">
        <f t="shared" si="30"/>
        <v/>
      </c>
      <c r="R432" s="13"/>
      <c r="S432" s="13"/>
      <c r="T432" s="13" t="str">
        <f t="shared" si="33"/>
        <v>Invoice Made</v>
      </c>
      <c r="U432" s="13" t="b">
        <f t="shared" si="34"/>
        <v>1</v>
      </c>
      <c r="V432" s="13"/>
      <c r="W432" s="13"/>
      <c r="X432" s="13"/>
      <c r="Y432" s="13"/>
      <c r="Z432" s="13"/>
      <c r="AA432" s="13" t="str">
        <f t="shared" si="32"/>
        <v>Gener8 Companion2016_11</v>
      </c>
      <c r="AB432" s="13"/>
      <c r="AC432" s="13"/>
      <c r="AD432" s="13"/>
      <c r="AE432" s="13">
        <f>IF(TRIM(AA432=""),0,IF(ISNA(VLOOKUP(AA432,Tracker!$AB$2:$AB$3981,1,FALSE)),0,1))</f>
        <v>1</v>
      </c>
      <c r="AF432" s="13"/>
    </row>
    <row r="433" spans="1:32" ht="13.5">
      <c r="A433" s="246">
        <v>3821</v>
      </c>
      <c r="B433" s="271" t="s">
        <v>2463</v>
      </c>
      <c r="C433" s="957" t="s">
        <v>124</v>
      </c>
      <c r="D433" s="874" t="s">
        <v>63</v>
      </c>
      <c r="E433" s="172" t="s">
        <v>90</v>
      </c>
      <c r="F433" s="234">
        <v>42716</v>
      </c>
      <c r="G433" s="236" t="s">
        <v>60</v>
      </c>
      <c r="H433" s="874" t="s">
        <v>90</v>
      </c>
      <c r="I433" s="484">
        <v>42716</v>
      </c>
      <c r="J433" s="274" t="s">
        <v>60</v>
      </c>
      <c r="K433" s="711"/>
      <c r="L433" s="1028" t="s">
        <v>60</v>
      </c>
      <c r="M433" s="13" t="str">
        <f t="shared" si="31"/>
        <v>Invoice Made</v>
      </c>
      <c r="N433" s="13"/>
      <c r="O433" s="13"/>
      <c r="P433" s="13" t="str">
        <f>IF(L433="Navig8",IF(ISNA(VLOOKUP(UPPER(B433),LiangHuishan!$A$1:$B$251,3,FALSE)),"Pool Not in Records",VLOOKUP(UPPER(B433),$A$1:$B$251,3,FALSE)),"")</f>
        <v/>
      </c>
      <c r="Q433" s="13" t="str">
        <f t="shared" si="30"/>
        <v/>
      </c>
      <c r="R433" s="13"/>
      <c r="S433" s="13"/>
      <c r="T433" s="13" t="str">
        <f t="shared" si="33"/>
        <v>Invoice Made</v>
      </c>
      <c r="U433" s="13" t="b">
        <f t="shared" si="34"/>
        <v>1</v>
      </c>
      <c r="V433" s="13"/>
      <c r="W433" s="13"/>
      <c r="X433" s="13"/>
      <c r="Y433" s="13"/>
      <c r="Z433" s="13"/>
      <c r="AA433" s="13" t="str">
        <f t="shared" si="32"/>
        <v>Hovden Spirit19</v>
      </c>
      <c r="AB433" s="13"/>
      <c r="AC433" s="13"/>
      <c r="AD433" s="13"/>
      <c r="AE433" s="13">
        <f>IF(TRIM(AA433=""),0,IF(ISNA(VLOOKUP(AA433,Tracker!$AB$2:$AB$3981,1,FALSE)),0,1))</f>
        <v>1</v>
      </c>
      <c r="AF433" s="13"/>
    </row>
    <row r="434" spans="1:32" ht="13.5">
      <c r="A434" s="246">
        <v>3852</v>
      </c>
      <c r="B434" s="271" t="s">
        <v>2481</v>
      </c>
      <c r="C434" s="957" t="s">
        <v>1390</v>
      </c>
      <c r="D434" s="874" t="s">
        <v>644</v>
      </c>
      <c r="E434" s="172" t="s">
        <v>25</v>
      </c>
      <c r="F434" s="234">
        <v>42407</v>
      </c>
      <c r="G434" s="236" t="s">
        <v>633</v>
      </c>
      <c r="H434" s="874" t="s">
        <v>25</v>
      </c>
      <c r="I434" s="482">
        <v>42775</v>
      </c>
      <c r="J434" s="274" t="s">
        <v>633</v>
      </c>
      <c r="K434" s="711"/>
      <c r="L434" s="1028" t="s">
        <v>633</v>
      </c>
      <c r="M434" s="13" t="str">
        <f t="shared" si="31"/>
        <v>Invoice Made</v>
      </c>
      <c r="N434" s="13"/>
      <c r="O434" s="13"/>
      <c r="P434" s="13" t="str">
        <f>IF(L434="Navig8",IF(ISNA(VLOOKUP(UPPER(B434),LiangHuishan!$A$1:$B$251,3,FALSE)),"Pool Not in Records",VLOOKUP(UPPER(B434),$A$1:$B$251,3,FALSE)),"")</f>
        <v/>
      </c>
      <c r="Q434" s="13" t="str">
        <f t="shared" si="30"/>
        <v/>
      </c>
      <c r="R434" s="13"/>
      <c r="S434" s="13"/>
      <c r="T434" s="13" t="str">
        <f t="shared" si="33"/>
        <v>Invoice Made</v>
      </c>
      <c r="U434" s="13" t="b">
        <f t="shared" si="34"/>
        <v>1</v>
      </c>
      <c r="V434" s="13"/>
      <c r="W434" s="13"/>
      <c r="X434" s="13"/>
      <c r="Y434" s="13"/>
      <c r="Z434" s="13"/>
      <c r="AA434" s="13" t="str">
        <f t="shared" si="32"/>
        <v>Ayrton II1601</v>
      </c>
      <c r="AB434" s="13"/>
      <c r="AC434" s="13"/>
      <c r="AD434" s="13"/>
      <c r="AE434" s="13">
        <f>IF(TRIM(AA434=""),0,IF(ISNA(VLOOKUP(AA434,Tracker!$AB$2:$AB$3981,1,FALSE)),0,1))</f>
        <v>1</v>
      </c>
      <c r="AF434" s="13"/>
    </row>
    <row r="435" spans="1:32" ht="13.5">
      <c r="A435" s="246">
        <v>3823</v>
      </c>
      <c r="B435" s="271" t="s">
        <v>540</v>
      </c>
      <c r="C435" s="957" t="s">
        <v>624</v>
      </c>
      <c r="D435" s="874" t="s">
        <v>1382</v>
      </c>
      <c r="E435" s="172" t="s">
        <v>10571</v>
      </c>
      <c r="F435" s="234">
        <v>42730</v>
      </c>
      <c r="G435" s="236" t="s">
        <v>28</v>
      </c>
      <c r="H435" s="874" t="s">
        <v>2534</v>
      </c>
      <c r="I435" s="484">
        <v>42743</v>
      </c>
      <c r="J435" s="274" t="s">
        <v>28</v>
      </c>
      <c r="K435" s="711" t="s">
        <v>411</v>
      </c>
      <c r="L435" s="1030" t="s">
        <v>28</v>
      </c>
      <c r="M435" s="13" t="str">
        <f t="shared" si="31"/>
        <v>Invoice Made</v>
      </c>
      <c r="N435" s="13"/>
      <c r="O435" s="13"/>
      <c r="P435" s="13" t="e">
        <f>IF(L435="Navig8",IF(ISNA(VLOOKUP(UPPER(B435),LiangHuishan!$A$1:$B$251,3,FALSE)),"Pool Not in Records",VLOOKUP(UPPER(B435),$A$1:$B$251,3,FALSE)),"")</f>
        <v>#N/A</v>
      </c>
      <c r="Q435" s="13" t="str">
        <f t="shared" si="30"/>
        <v/>
      </c>
      <c r="R435" s="13"/>
      <c r="S435" s="13"/>
      <c r="T435" s="13" t="str">
        <f t="shared" si="33"/>
        <v>Invoice Made</v>
      </c>
      <c r="U435" s="13" t="b">
        <f t="shared" si="34"/>
        <v>1</v>
      </c>
      <c r="V435" s="13"/>
      <c r="W435" s="13"/>
      <c r="X435" s="13"/>
      <c r="Y435" s="13"/>
      <c r="Z435" s="13"/>
      <c r="AA435" s="13" t="str">
        <f t="shared" si="32"/>
        <v>Afra Hawthorn51</v>
      </c>
      <c r="AB435" s="13"/>
      <c r="AC435" s="13"/>
      <c r="AD435" s="13"/>
      <c r="AE435" s="13">
        <f>IF(TRIM(AA435=""),0,IF(ISNA(VLOOKUP(AA435,Tracker!$AB$2:$AB$3981,1,FALSE)),0,1))</f>
        <v>1</v>
      </c>
      <c r="AF435" s="13"/>
    </row>
    <row r="436" spans="1:32" ht="13.5">
      <c r="A436" s="246">
        <v>3824</v>
      </c>
      <c r="B436" s="271" t="s">
        <v>725</v>
      </c>
      <c r="C436" s="957" t="s">
        <v>183</v>
      </c>
      <c r="D436" s="874" t="s">
        <v>2465</v>
      </c>
      <c r="E436" s="172" t="s">
        <v>10572</v>
      </c>
      <c r="F436" s="234">
        <v>43100</v>
      </c>
      <c r="G436" s="236" t="s">
        <v>60</v>
      </c>
      <c r="H436" s="874" t="s">
        <v>24</v>
      </c>
      <c r="I436" s="484">
        <v>42735</v>
      </c>
      <c r="J436" s="274" t="s">
        <v>60</v>
      </c>
      <c r="K436" s="711"/>
      <c r="L436" s="1028" t="s">
        <v>60</v>
      </c>
      <c r="M436" s="13" t="str">
        <f t="shared" si="31"/>
        <v>Invoice Made</v>
      </c>
      <c r="N436" s="13"/>
      <c r="O436" s="13"/>
      <c r="P436" s="13" t="str">
        <f>IF(L436="Navig8",IF(ISNA(VLOOKUP(UPPER(B436),LiangHuishan!$A$1:$B$251,3,FALSE)),"Pool Not in Records",VLOOKUP(UPPER(B436),$A$1:$B$251,3,FALSE)),"")</f>
        <v/>
      </c>
      <c r="Q436" s="13" t="str">
        <f t="shared" si="30"/>
        <v/>
      </c>
      <c r="R436" s="13"/>
      <c r="S436" s="13"/>
      <c r="T436" s="13" t="str">
        <f t="shared" si="33"/>
        <v>Invoice Made</v>
      </c>
      <c r="U436" s="13" t="b">
        <f t="shared" si="34"/>
        <v>1</v>
      </c>
      <c r="V436" s="13"/>
      <c r="W436" s="13"/>
      <c r="X436" s="13"/>
      <c r="Y436" s="13"/>
      <c r="Z436" s="13"/>
      <c r="AA436" s="13" t="str">
        <f t="shared" si="32"/>
        <v>Godavari Spirit25</v>
      </c>
      <c r="AB436" s="13"/>
      <c r="AC436" s="13"/>
      <c r="AD436" s="13"/>
      <c r="AE436" s="13">
        <f>IF(TRIM(AA436=""),0,IF(ISNA(VLOOKUP(AA436,Tracker!$AB$2:$AB$3981,1,FALSE)),0,1))</f>
        <v>1</v>
      </c>
      <c r="AF436" s="13"/>
    </row>
    <row r="437" spans="1:32" ht="13.5">
      <c r="A437" s="246">
        <v>3825</v>
      </c>
      <c r="B437" s="271" t="s">
        <v>861</v>
      </c>
      <c r="C437" s="957" t="s">
        <v>1291</v>
      </c>
      <c r="D437" s="874" t="s">
        <v>1304</v>
      </c>
      <c r="E437" s="172" t="s">
        <v>20</v>
      </c>
      <c r="F437" s="234">
        <v>42737</v>
      </c>
      <c r="G437" s="236" t="s">
        <v>590</v>
      </c>
      <c r="H437" s="874" t="s">
        <v>20</v>
      </c>
      <c r="I437" s="483">
        <v>42741</v>
      </c>
      <c r="J437" s="274" t="s">
        <v>590</v>
      </c>
      <c r="K437" s="711"/>
      <c r="L437" s="1028" t="s">
        <v>590</v>
      </c>
      <c r="M437" s="13" t="str">
        <f t="shared" si="31"/>
        <v>Invoice Made</v>
      </c>
      <c r="N437" s="13"/>
      <c r="O437" s="13"/>
      <c r="P437" s="13" t="str">
        <f>IF(L437="Navig8",IF(ISNA(VLOOKUP(UPPER(B437),LiangHuishan!$A$1:$B$251,3,FALSE)),"Pool Not in Records",VLOOKUP(UPPER(B437),$A$1:$B$251,3,FALSE)),"")</f>
        <v/>
      </c>
      <c r="Q437" s="13">
        <f t="shared" si="30"/>
        <v>0</v>
      </c>
      <c r="R437" s="13"/>
      <c r="S437" s="13"/>
      <c r="T437" s="13" t="str">
        <f t="shared" si="33"/>
        <v>Invoice Made</v>
      </c>
      <c r="U437" s="13" t="b">
        <f t="shared" si="34"/>
        <v>1</v>
      </c>
      <c r="V437" s="13"/>
      <c r="W437" s="13"/>
      <c r="X437" s="13"/>
      <c r="Y437" s="13"/>
      <c r="Z437" s="13"/>
      <c r="AA437" s="13" t="str">
        <f t="shared" si="32"/>
        <v>Aztec158</v>
      </c>
      <c r="AB437" s="13"/>
      <c r="AC437" s="13"/>
      <c r="AD437" s="13"/>
      <c r="AE437" s="13">
        <f>IF(TRIM(AA437=""),0,IF(ISNA(VLOOKUP(AA437,Tracker!$AB$2:$AB$3981,1,FALSE)),0,1))</f>
        <v>1</v>
      </c>
      <c r="AF437" s="13"/>
    </row>
    <row r="438" spans="1:32" ht="13.5">
      <c r="A438" s="246">
        <v>3826</v>
      </c>
      <c r="B438" s="271" t="s">
        <v>628</v>
      </c>
      <c r="C438" s="957" t="s">
        <v>2466</v>
      </c>
      <c r="D438" s="874" t="s">
        <v>579</v>
      </c>
      <c r="E438" s="172" t="s">
        <v>334</v>
      </c>
      <c r="F438" s="234">
        <v>43099</v>
      </c>
      <c r="G438" s="236" t="s">
        <v>663</v>
      </c>
      <c r="H438" s="874" t="s">
        <v>334</v>
      </c>
      <c r="I438" s="485">
        <v>43099</v>
      </c>
      <c r="J438" s="274" t="s">
        <v>663</v>
      </c>
      <c r="K438" s="711"/>
      <c r="L438" s="1028" t="s">
        <v>663</v>
      </c>
      <c r="M438" s="13" t="str">
        <f t="shared" si="31"/>
        <v>Invoice Made</v>
      </c>
      <c r="N438" s="13"/>
      <c r="O438" s="13"/>
      <c r="P438" s="13" t="str">
        <f>IF(L438="Navig8",IF(ISNA(VLOOKUP(UPPER(B438),LiangHuishan!$A$1:$B$251,3,FALSE)),"Pool Not in Records",VLOOKUP(UPPER(B438),$A$1:$B$251,3,FALSE)),"")</f>
        <v/>
      </c>
      <c r="Q438" s="13" t="str">
        <f t="shared" si="30"/>
        <v/>
      </c>
      <c r="R438" s="13"/>
      <c r="S438" s="13"/>
      <c r="T438" s="13" t="str">
        <f t="shared" si="33"/>
        <v>Invoice Made</v>
      </c>
      <c r="U438" s="13" t="b">
        <f t="shared" si="34"/>
        <v>1</v>
      </c>
      <c r="V438" s="13"/>
      <c r="W438" s="13"/>
      <c r="X438" s="13"/>
      <c r="Y438" s="13"/>
      <c r="Z438" s="13"/>
      <c r="AA438" s="13" t="str">
        <f t="shared" si="32"/>
        <v>Stena President2016_08</v>
      </c>
      <c r="AB438" s="13"/>
      <c r="AC438" s="13"/>
      <c r="AD438" s="13"/>
      <c r="AE438" s="13">
        <f>IF(TRIM(AA438=""),0,IF(ISNA(VLOOKUP(AA438,Tracker!$AB$2:$AB$3981,1,FALSE)),0,1))</f>
        <v>1</v>
      </c>
      <c r="AF438" s="13"/>
    </row>
    <row r="439" spans="1:32" ht="13.5">
      <c r="A439" s="246">
        <v>3854</v>
      </c>
      <c r="B439" s="271" t="s">
        <v>780</v>
      </c>
      <c r="C439" s="957" t="s">
        <v>2482</v>
      </c>
      <c r="D439" s="874" t="s">
        <v>639</v>
      </c>
      <c r="E439" s="172"/>
      <c r="F439" s="234"/>
      <c r="G439" s="236" t="s">
        <v>633</v>
      </c>
      <c r="H439" s="874" t="s">
        <v>160</v>
      </c>
      <c r="I439" s="482">
        <v>42763</v>
      </c>
      <c r="J439" s="274" t="s">
        <v>633</v>
      </c>
      <c r="K439" s="711"/>
      <c r="L439" s="1028" t="s">
        <v>633</v>
      </c>
      <c r="M439" s="13" t="str">
        <f t="shared" si="31"/>
        <v>Invoice Made</v>
      </c>
      <c r="N439" s="13"/>
      <c r="O439" s="13"/>
      <c r="P439" s="13" t="str">
        <f>IF(L439="Navig8",IF(ISNA(VLOOKUP(UPPER(B439),LiangHuishan!$A$1:$B$251,3,FALSE)),"Pool Not in Records",VLOOKUP(UPPER(B439),$A$1:$B$251,3,FALSE)),"")</f>
        <v/>
      </c>
      <c r="Q439" s="13" t="str">
        <f t="shared" si="30"/>
        <v/>
      </c>
      <c r="R439" s="13"/>
      <c r="S439" s="13"/>
      <c r="T439" s="13" t="str">
        <f t="shared" si="33"/>
        <v>Invoice Made</v>
      </c>
      <c r="U439" s="13" t="b">
        <f t="shared" si="34"/>
        <v>1</v>
      </c>
      <c r="V439" s="13"/>
      <c r="W439" s="13"/>
      <c r="X439" s="13"/>
      <c r="Y439" s="13"/>
      <c r="Z439" s="13"/>
      <c r="AA439" s="13" t="str">
        <f t="shared" si="32"/>
        <v>Silver Gwen1609</v>
      </c>
      <c r="AB439" s="13"/>
      <c r="AC439" s="13"/>
      <c r="AD439" s="13"/>
      <c r="AE439" s="13">
        <f>IF(TRIM(AA439=""),0,IF(ISNA(VLOOKUP(AA439,Tracker!$AB$2:$AB$3981,1,FALSE)),0,1))</f>
        <v>1</v>
      </c>
      <c r="AF439" s="13"/>
    </row>
    <row r="440" spans="1:32" ht="13.5">
      <c r="A440" s="246">
        <v>3828</v>
      </c>
      <c r="B440" s="271" t="s">
        <v>647</v>
      </c>
      <c r="C440" s="957" t="s">
        <v>72</v>
      </c>
      <c r="D440" s="874" t="s">
        <v>2259</v>
      </c>
      <c r="E440" s="172" t="s">
        <v>261</v>
      </c>
      <c r="F440" s="234">
        <v>42728</v>
      </c>
      <c r="G440" s="236" t="s">
        <v>23</v>
      </c>
      <c r="H440" s="874" t="s">
        <v>261</v>
      </c>
      <c r="I440" s="482">
        <v>42728</v>
      </c>
      <c r="J440" s="274" t="s">
        <v>23</v>
      </c>
      <c r="K440" s="711"/>
      <c r="L440" s="1032" t="s">
        <v>23</v>
      </c>
      <c r="M440" s="13" t="str">
        <f t="shared" si="31"/>
        <v>Invoice Made</v>
      </c>
      <c r="N440" s="13"/>
      <c r="O440" s="13"/>
      <c r="P440" s="13" t="str">
        <f>IF(L440="Navig8",IF(ISNA(VLOOKUP(UPPER(B440),LiangHuishan!$A$1:$B$251,3,FALSE)),"Pool Not in Records",VLOOKUP(UPPER(B440),$A$1:$B$251,3,FALSE)),"")</f>
        <v/>
      </c>
      <c r="Q440" s="13" t="str">
        <f t="shared" si="30"/>
        <v/>
      </c>
      <c r="R440" s="13"/>
      <c r="S440" s="13"/>
      <c r="T440" s="13" t="str">
        <f t="shared" si="33"/>
        <v>Invoice Made</v>
      </c>
      <c r="U440" s="13" t="b">
        <f t="shared" si="34"/>
        <v>1</v>
      </c>
      <c r="V440" s="13"/>
      <c r="W440" s="13"/>
      <c r="X440" s="13"/>
      <c r="Y440" s="13"/>
      <c r="Z440" s="13"/>
      <c r="AA440" s="13" t="str">
        <f t="shared" si="32"/>
        <v>Genmar Compatriot87</v>
      </c>
      <c r="AB440" s="13"/>
      <c r="AC440" s="13"/>
      <c r="AD440" s="13"/>
      <c r="AE440" s="13">
        <f>IF(TRIM(AA440=""),0,IF(ISNA(VLOOKUP(AA440,Tracker!$AB$2:$AB$3981,1,FALSE)),0,1))</f>
        <v>1</v>
      </c>
      <c r="AF440" s="13"/>
    </row>
    <row r="441" spans="1:32" ht="13.5">
      <c r="A441" s="246">
        <v>3855</v>
      </c>
      <c r="B441" s="271" t="s">
        <v>2483</v>
      </c>
      <c r="C441" s="957" t="s">
        <v>2484</v>
      </c>
      <c r="D441" s="874" t="s">
        <v>736</v>
      </c>
      <c r="E441" s="172"/>
      <c r="F441" s="234"/>
      <c r="G441" s="236" t="s">
        <v>633</v>
      </c>
      <c r="H441" s="874" t="s">
        <v>535</v>
      </c>
      <c r="I441" s="482">
        <v>42820</v>
      </c>
      <c r="J441" s="274" t="s">
        <v>633</v>
      </c>
      <c r="K441" s="711"/>
      <c r="L441" s="1028" t="s">
        <v>633</v>
      </c>
      <c r="M441" s="13" t="str">
        <f t="shared" si="31"/>
        <v>Invoice Made</v>
      </c>
      <c r="N441" s="13"/>
      <c r="O441" s="13"/>
      <c r="P441" s="13" t="str">
        <f>IF(L441="Navig8",IF(ISNA(VLOOKUP(UPPER(B441),LiangHuishan!$A$1:$B$251,3,FALSE)),"Pool Not in Records",VLOOKUP(UPPER(B441),$A$1:$B$251,3,FALSE)),"")</f>
        <v/>
      </c>
      <c r="Q441" s="13" t="str">
        <f t="shared" si="30"/>
        <v/>
      </c>
      <c r="R441" s="13"/>
      <c r="S441" s="13"/>
      <c r="T441" s="13" t="str">
        <f t="shared" si="33"/>
        <v>Invoice Made</v>
      </c>
      <c r="U441" s="13" t="b">
        <f t="shared" si="34"/>
        <v>1</v>
      </c>
      <c r="V441" s="13"/>
      <c r="W441" s="13"/>
      <c r="X441" s="13"/>
      <c r="Y441" s="13"/>
      <c r="Z441" s="13"/>
      <c r="AA441" s="13" t="str">
        <f t="shared" si="32"/>
        <v>Nave Pyxis1701</v>
      </c>
      <c r="AB441" s="13"/>
      <c r="AC441" s="13"/>
      <c r="AD441" s="13"/>
      <c r="AE441" s="13">
        <f>IF(TRIM(AA441=""),0,IF(ISNA(VLOOKUP(AA441,Tracker!$AB$2:$AB$3981,1,FALSE)),0,1))</f>
        <v>1</v>
      </c>
      <c r="AF441" s="13"/>
    </row>
    <row r="442" spans="1:32" ht="13.5">
      <c r="A442" s="246">
        <v>3830</v>
      </c>
      <c r="B442" s="271" t="s">
        <v>794</v>
      </c>
      <c r="C442" s="957" t="s">
        <v>135</v>
      </c>
      <c r="D442" s="874" t="s">
        <v>601</v>
      </c>
      <c r="E442" s="172" t="s">
        <v>88</v>
      </c>
      <c r="F442" s="234">
        <v>42721</v>
      </c>
      <c r="G442" s="236" t="s">
        <v>60</v>
      </c>
      <c r="H442" s="874" t="s">
        <v>88</v>
      </c>
      <c r="I442" s="484">
        <v>42721</v>
      </c>
      <c r="J442" s="274" t="s">
        <v>60</v>
      </c>
      <c r="K442" s="711"/>
      <c r="L442" s="1028" t="s">
        <v>60</v>
      </c>
      <c r="M442" s="13" t="str">
        <f t="shared" si="31"/>
        <v>Invoice Made</v>
      </c>
      <c r="N442" s="13"/>
      <c r="O442" s="13"/>
      <c r="P442" s="13" t="str">
        <f>IF(L442="Navig8",IF(ISNA(VLOOKUP(UPPER(B442),LiangHuishan!$A$1:$B$251,3,FALSE)),"Pool Not in Records",VLOOKUP(UPPER(B442),$A$1:$B$251,3,FALSE)),"")</f>
        <v/>
      </c>
      <c r="Q442" s="13" t="str">
        <f t="shared" ref="Q442:Q505" si="35">IF(L442="Ultranav",IF(K442="",0,1),"")</f>
        <v/>
      </c>
      <c r="R442" s="13"/>
      <c r="S442" s="13"/>
      <c r="T442" s="13" t="str">
        <f t="shared" si="33"/>
        <v>Invoice Made</v>
      </c>
      <c r="U442" s="13" t="b">
        <f t="shared" si="34"/>
        <v>1</v>
      </c>
      <c r="V442" s="13"/>
      <c r="W442" s="13"/>
      <c r="X442" s="13"/>
      <c r="Y442" s="13"/>
      <c r="Z442" s="13"/>
      <c r="AA442" s="13" t="str">
        <f t="shared" si="32"/>
        <v>Navion Marita042</v>
      </c>
      <c r="AB442" s="13"/>
      <c r="AC442" s="13"/>
      <c r="AD442" s="13"/>
      <c r="AE442" s="13">
        <f>IF(TRIM(AA442=""),0,IF(ISNA(VLOOKUP(AA442,Tracker!$AB$2:$AB$3981,1,FALSE)),0,1))</f>
        <v>1</v>
      </c>
      <c r="AF442" s="13"/>
    </row>
    <row r="443" spans="1:32" ht="13.5">
      <c r="A443" s="246">
        <v>3832</v>
      </c>
      <c r="B443" s="271" t="s">
        <v>2393</v>
      </c>
      <c r="C443" s="957" t="s">
        <v>250</v>
      </c>
      <c r="D443" s="874" t="s">
        <v>788</v>
      </c>
      <c r="E443" s="172" t="s">
        <v>821</v>
      </c>
      <c r="F443" s="234">
        <v>42727</v>
      </c>
      <c r="G443" s="236" t="s">
        <v>28</v>
      </c>
      <c r="H443" s="874" t="s">
        <v>821</v>
      </c>
      <c r="I443" s="484">
        <v>42727</v>
      </c>
      <c r="J443" s="274" t="s">
        <v>28</v>
      </c>
      <c r="K443" s="711" t="s">
        <v>28</v>
      </c>
      <c r="L443" s="1030" t="s">
        <v>28</v>
      </c>
      <c r="M443" s="13" t="str">
        <f t="shared" si="31"/>
        <v>Invoice Made</v>
      </c>
      <c r="N443" s="13"/>
      <c r="O443" s="13"/>
      <c r="P443" s="13" t="str">
        <f>IF(L443="Navig8",IF(ISNA(VLOOKUP(UPPER(B443),LiangHuishan!$A$1:$B$251,3,FALSE)),"Pool Not in Records",VLOOKUP(UPPER(B443),$A$1:$B$251,3,FALSE)),"")</f>
        <v>Pool Not in Records</v>
      </c>
      <c r="Q443" s="13" t="str">
        <f t="shared" si="35"/>
        <v/>
      </c>
      <c r="R443" s="13"/>
      <c r="S443" s="13"/>
      <c r="T443" s="13" t="str">
        <f t="shared" si="33"/>
        <v>Invoice Made</v>
      </c>
      <c r="U443" s="13" t="b">
        <f t="shared" si="34"/>
        <v>1</v>
      </c>
      <c r="V443" s="13"/>
      <c r="W443" s="13"/>
      <c r="X443" s="13"/>
      <c r="Y443" s="13"/>
      <c r="Z443" s="13"/>
      <c r="AA443" s="13" t="str">
        <f t="shared" si="32"/>
        <v>Fidelity N35</v>
      </c>
      <c r="AB443" s="13"/>
      <c r="AC443" s="13"/>
      <c r="AD443" s="13"/>
      <c r="AE443" s="13">
        <f>IF(TRIM(AA443=""),0,IF(ISNA(VLOOKUP(AA443,Tracker!$AB$2:$AB$3981,1,FALSE)),0,1))</f>
        <v>1</v>
      </c>
      <c r="AF443" s="13"/>
    </row>
    <row r="444" spans="1:32" ht="13.5">
      <c r="A444" s="246">
        <v>3833</v>
      </c>
      <c r="B444" s="271" t="s">
        <v>1496</v>
      </c>
      <c r="C444" s="957" t="s">
        <v>2469</v>
      </c>
      <c r="D444" s="874" t="s">
        <v>1498</v>
      </c>
      <c r="E444" s="172" t="s">
        <v>10573</v>
      </c>
      <c r="F444" s="234">
        <v>42725</v>
      </c>
      <c r="G444" s="236" t="s">
        <v>290</v>
      </c>
      <c r="H444" s="874" t="s">
        <v>10573</v>
      </c>
      <c r="I444" s="482">
        <v>42732</v>
      </c>
      <c r="J444" s="274" t="s">
        <v>290</v>
      </c>
      <c r="K444" s="711"/>
      <c r="L444" s="1030" t="s">
        <v>290</v>
      </c>
      <c r="M444" s="13" t="str">
        <f t="shared" si="31"/>
        <v>Invoice Made</v>
      </c>
      <c r="N444" s="13"/>
      <c r="O444" s="13"/>
      <c r="P444" s="13" t="str">
        <f>IF(L444="Navig8",IF(ISNA(VLOOKUP(UPPER(B444),LiangHuishan!$A$1:$B$251,3,FALSE)),"Pool Not in Records",VLOOKUP(UPPER(B444),$A$1:$B$251,3,FALSE)),"")</f>
        <v/>
      </c>
      <c r="Q444" s="13" t="str">
        <f t="shared" si="35"/>
        <v/>
      </c>
      <c r="R444" s="13"/>
      <c r="S444" s="13"/>
      <c r="T444" s="13" t="str">
        <f t="shared" si="33"/>
        <v>Invoice Made</v>
      </c>
      <c r="U444" s="13" t="b">
        <f t="shared" si="34"/>
        <v>1</v>
      </c>
      <c r="V444" s="13"/>
      <c r="W444" s="13"/>
      <c r="X444" s="13"/>
      <c r="Y444" s="13"/>
      <c r="Z444" s="13"/>
      <c r="AA444" s="13" t="str">
        <f t="shared" si="32"/>
        <v>British Emissary16018</v>
      </c>
      <c r="AB444" s="13"/>
      <c r="AC444" s="13"/>
      <c r="AD444" s="13"/>
      <c r="AE444" s="13">
        <f>IF(TRIM(AA444=""),0,IF(ISNA(VLOOKUP(AA444,Tracker!$AB$2:$AB$3981,1,FALSE)),0,1))</f>
        <v>1</v>
      </c>
      <c r="AF444" s="13"/>
    </row>
    <row r="445" spans="1:32" ht="13.5">
      <c r="A445" s="246">
        <v>3834</v>
      </c>
      <c r="B445" s="271" t="s">
        <v>538</v>
      </c>
      <c r="C445" s="957" t="s">
        <v>297</v>
      </c>
      <c r="D445" s="874" t="s">
        <v>2461</v>
      </c>
      <c r="E445" s="172"/>
      <c r="F445" s="234"/>
      <c r="G445" s="236" t="s">
        <v>28</v>
      </c>
      <c r="H445" s="874" t="s">
        <v>221</v>
      </c>
      <c r="I445" s="484">
        <v>42767</v>
      </c>
      <c r="J445" s="274" t="s">
        <v>28</v>
      </c>
      <c r="K445" s="711" t="s">
        <v>411</v>
      </c>
      <c r="L445" s="1030" t="s">
        <v>28</v>
      </c>
      <c r="M445" s="13" t="str">
        <f t="shared" si="31"/>
        <v>Invoice Made</v>
      </c>
      <c r="N445" s="13"/>
      <c r="O445" s="13"/>
      <c r="P445" s="13" t="e">
        <f>IF(L445="Navig8",IF(ISNA(VLOOKUP(UPPER(B445),LiangHuishan!$A$1:$B$251,3,FALSE)),"Pool Not in Records",VLOOKUP(UPPER(B445),$A$1:$B$251,3,FALSE)),"")</f>
        <v>#N/A</v>
      </c>
      <c r="Q445" s="13" t="str">
        <f t="shared" si="35"/>
        <v/>
      </c>
      <c r="R445" s="13"/>
      <c r="S445" s="13"/>
      <c r="T445" s="13" t="str">
        <f t="shared" si="33"/>
        <v>Invoice Made</v>
      </c>
      <c r="U445" s="13" t="b">
        <f t="shared" si="34"/>
        <v>1</v>
      </c>
      <c r="V445" s="13"/>
      <c r="W445" s="13"/>
      <c r="X445" s="13"/>
      <c r="Y445" s="13"/>
      <c r="Z445" s="13"/>
      <c r="AA445" s="13" t="str">
        <f t="shared" si="32"/>
        <v>Bareilly09</v>
      </c>
      <c r="AB445" s="13"/>
      <c r="AC445" s="13"/>
      <c r="AD445" s="13"/>
      <c r="AE445" s="13">
        <f>IF(TRIM(AA445=""),0,IF(ISNA(VLOOKUP(AA445,Tracker!$AB$2:$AB$3981,1,FALSE)),0,1))</f>
        <v>1</v>
      </c>
      <c r="AF445" s="13"/>
    </row>
    <row r="446" spans="1:32" ht="13.5">
      <c r="A446" s="246">
        <v>3835</v>
      </c>
      <c r="B446" s="271" t="s">
        <v>2250</v>
      </c>
      <c r="C446" s="957" t="s">
        <v>576</v>
      </c>
      <c r="D446" s="874" t="s">
        <v>2461</v>
      </c>
      <c r="E446" s="172"/>
      <c r="F446" s="234"/>
      <c r="G446" s="236" t="s">
        <v>28</v>
      </c>
      <c r="H446" s="874" t="s">
        <v>48</v>
      </c>
      <c r="I446" s="484">
        <v>42737</v>
      </c>
      <c r="J446" s="274" t="s">
        <v>28</v>
      </c>
      <c r="K446" s="711" t="s">
        <v>411</v>
      </c>
      <c r="L446" s="1030" t="s">
        <v>28</v>
      </c>
      <c r="M446" s="13" t="str">
        <f t="shared" si="31"/>
        <v>Invoice Made</v>
      </c>
      <c r="N446" s="13"/>
      <c r="O446" s="13"/>
      <c r="P446" s="13" t="e">
        <f>IF(L446="Navig8",IF(ISNA(VLOOKUP(UPPER(B446),LiangHuishan!$A$1:$B$251,3,FALSE)),"Pool Not in Records",VLOOKUP(UPPER(B446),$A$1:$B$251,3,FALSE)),"")</f>
        <v>#N/A</v>
      </c>
      <c r="Q446" s="13" t="str">
        <f t="shared" si="35"/>
        <v/>
      </c>
      <c r="R446" s="13"/>
      <c r="S446" s="13"/>
      <c r="T446" s="13" t="str">
        <f t="shared" si="33"/>
        <v>Invoice Made</v>
      </c>
      <c r="U446" s="13" t="b">
        <f t="shared" si="34"/>
        <v>1</v>
      </c>
      <c r="V446" s="13"/>
      <c r="W446" s="13"/>
      <c r="X446" s="13"/>
      <c r="Y446" s="13"/>
      <c r="Z446" s="13"/>
      <c r="AA446" s="13" t="str">
        <f t="shared" si="32"/>
        <v>Gener8 ElektraV20</v>
      </c>
      <c r="AB446" s="13"/>
      <c r="AC446" s="13"/>
      <c r="AD446" s="13"/>
      <c r="AE446" s="13">
        <f>IF(TRIM(AA446=""),0,IF(ISNA(VLOOKUP(AA446,Tracker!$AB$2:$AB$3981,1,FALSE)),0,1))</f>
        <v>1</v>
      </c>
      <c r="AF446" s="13"/>
    </row>
    <row r="447" spans="1:32">
      <c r="A447" s="185">
        <v>3863</v>
      </c>
      <c r="B447" s="184" t="s">
        <v>2505</v>
      </c>
      <c r="C447" s="961" t="s">
        <v>1390</v>
      </c>
      <c r="D447" s="547" t="s">
        <v>736</v>
      </c>
      <c r="E447" s="174" t="s">
        <v>25</v>
      </c>
      <c r="F447" s="174">
        <v>42682</v>
      </c>
      <c r="G447" s="236"/>
      <c r="H447" s="547" t="s">
        <v>25</v>
      </c>
      <c r="I447" s="482">
        <v>42726</v>
      </c>
      <c r="J447" s="238"/>
      <c r="K447" s="715"/>
      <c r="L447" s="1023" t="s">
        <v>633</v>
      </c>
      <c r="M447" s="13" t="str">
        <f t="shared" si="31"/>
        <v>Invoice Made</v>
      </c>
      <c r="N447" s="13"/>
      <c r="O447" s="13"/>
      <c r="P447" s="13" t="str">
        <f>IF(L447="Navig8",IF(ISNA(VLOOKUP(UPPER(B447),LiangHuishan!$A$1:$B$251,3,FALSE)),"Pool Not in Records",VLOOKUP(UPPER(B447),$A$1:$B$251,3,FALSE)),"")</f>
        <v/>
      </c>
      <c r="Q447" s="13" t="str">
        <f t="shared" si="35"/>
        <v/>
      </c>
      <c r="R447" s="13"/>
      <c r="S447" s="13"/>
      <c r="T447" s="13" t="str">
        <f t="shared" si="33"/>
        <v>Invoice Made</v>
      </c>
      <c r="U447" s="13" t="b">
        <f t="shared" si="34"/>
        <v>1</v>
      </c>
      <c r="V447" s="13"/>
      <c r="W447" s="13"/>
      <c r="X447" s="13"/>
      <c r="Y447" s="13"/>
      <c r="Z447" s="13"/>
      <c r="AA447" s="13" t="str">
        <f t="shared" si="32"/>
        <v>Sadah Silver1601</v>
      </c>
      <c r="AB447" s="13"/>
      <c r="AC447" s="13"/>
      <c r="AD447" s="13"/>
      <c r="AE447" s="13">
        <f>IF(TRIM(AA447=""),0,IF(ISNA(VLOOKUP(AA447,Tracker!$AB$2:$AB$3981,1,FALSE)),0,1))</f>
        <v>1</v>
      </c>
      <c r="AF447" s="13"/>
    </row>
    <row r="448" spans="1:32" ht="13.5">
      <c r="A448" s="246">
        <v>3838</v>
      </c>
      <c r="B448" s="271" t="s">
        <v>1311</v>
      </c>
      <c r="C448" s="957" t="s">
        <v>297</v>
      </c>
      <c r="D448" s="874" t="s">
        <v>1834</v>
      </c>
      <c r="E448" s="172" t="s">
        <v>20</v>
      </c>
      <c r="F448" s="234">
        <v>42391</v>
      </c>
      <c r="G448" s="236" t="s">
        <v>60</v>
      </c>
      <c r="H448" s="874" t="s">
        <v>20</v>
      </c>
      <c r="I448" s="484">
        <v>42759</v>
      </c>
      <c r="J448" s="275" t="s">
        <v>60</v>
      </c>
      <c r="K448" s="711"/>
      <c r="L448" s="1031" t="s">
        <v>60</v>
      </c>
      <c r="M448" s="13" t="str">
        <f t="shared" si="31"/>
        <v>Invoice Made</v>
      </c>
      <c r="N448" s="13"/>
      <c r="O448" s="13"/>
      <c r="P448" s="13" t="str">
        <f>IF(L448="Navig8",IF(ISNA(VLOOKUP(UPPER(B448),LiangHuishan!$A$1:$B$251,3,FALSE)),"Pool Not in Records",VLOOKUP(UPPER(B448),$A$1:$B$251,3,FALSE)),"")</f>
        <v/>
      </c>
      <c r="Q448" s="13" t="str">
        <f t="shared" si="35"/>
        <v/>
      </c>
      <c r="R448" s="13"/>
      <c r="S448" s="13"/>
      <c r="T448" s="13" t="str">
        <f t="shared" si="33"/>
        <v>Invoice Made</v>
      </c>
      <c r="U448" s="13" t="b">
        <f t="shared" si="34"/>
        <v>1</v>
      </c>
      <c r="V448" s="13"/>
      <c r="W448" s="13"/>
      <c r="X448" s="13"/>
      <c r="Y448" s="13"/>
      <c r="Z448" s="13"/>
      <c r="AA448" s="13" t="str">
        <f t="shared" si="32"/>
        <v>Shenlong Spirit09</v>
      </c>
      <c r="AB448" s="13"/>
      <c r="AC448" s="13"/>
      <c r="AD448" s="13"/>
      <c r="AE448" s="13">
        <f>IF(TRIM(AA448=""),0,IF(ISNA(VLOOKUP(AA448,Tracker!$AB$2:$AB$3981,1,FALSE)),0,1))</f>
        <v>1</v>
      </c>
      <c r="AF448" s="13"/>
    </row>
    <row r="449" spans="1:32" ht="13.5">
      <c r="A449" s="246">
        <v>3839</v>
      </c>
      <c r="B449" s="271" t="s">
        <v>1613</v>
      </c>
      <c r="C449" s="957" t="s">
        <v>482</v>
      </c>
      <c r="D449" s="874" t="s">
        <v>671</v>
      </c>
      <c r="E449" s="172" t="s">
        <v>2472</v>
      </c>
      <c r="F449" s="234">
        <v>42752</v>
      </c>
      <c r="G449" s="236" t="s">
        <v>28</v>
      </c>
      <c r="H449" s="874" t="s">
        <v>2472</v>
      </c>
      <c r="I449" s="484">
        <v>42786</v>
      </c>
      <c r="J449" s="274" t="s">
        <v>28</v>
      </c>
      <c r="K449" s="711" t="s">
        <v>411</v>
      </c>
      <c r="L449" s="1030" t="s">
        <v>28</v>
      </c>
      <c r="M449" s="13" t="str">
        <f t="shared" si="31"/>
        <v>Invoice Made</v>
      </c>
      <c r="N449" s="13"/>
      <c r="O449" s="13"/>
      <c r="P449" s="13" t="e">
        <f>IF(L449="Navig8",IF(ISNA(VLOOKUP(UPPER(B449),LiangHuishan!$A$1:$B$251,3,FALSE)),"Pool Not in Records",VLOOKUP(UPPER(B449),$A$1:$B$251,3,FALSE)),"")</f>
        <v>#N/A</v>
      </c>
      <c r="Q449" s="13" t="str">
        <f t="shared" si="35"/>
        <v/>
      </c>
      <c r="R449" s="13"/>
      <c r="S449" s="13"/>
      <c r="T449" s="13" t="str">
        <f t="shared" si="33"/>
        <v>Invoice Made</v>
      </c>
      <c r="U449" s="13" t="b">
        <f t="shared" si="34"/>
        <v>1</v>
      </c>
      <c r="V449" s="13"/>
      <c r="W449" s="13"/>
      <c r="X449" s="13"/>
      <c r="Y449" s="13"/>
      <c r="Z449" s="13"/>
      <c r="AA449" s="13" t="str">
        <f t="shared" si="32"/>
        <v>Navig8 Sanctity8</v>
      </c>
      <c r="AB449" s="13"/>
      <c r="AC449" s="13"/>
      <c r="AD449" s="13"/>
      <c r="AE449" s="13">
        <f>IF(TRIM(AA449=""),0,IF(ISNA(VLOOKUP(AA449,Tracker!$AB$2:$AB$3981,1,FALSE)),0,1))</f>
        <v>1</v>
      </c>
      <c r="AF449" s="13"/>
    </row>
    <row r="450" spans="1:32" ht="13.5">
      <c r="A450" s="246">
        <v>3840</v>
      </c>
      <c r="B450" s="271" t="s">
        <v>2473</v>
      </c>
      <c r="C450" s="957" t="s">
        <v>1447</v>
      </c>
      <c r="D450" s="874" t="s">
        <v>2474</v>
      </c>
      <c r="E450" s="172" t="s">
        <v>304</v>
      </c>
      <c r="F450" s="234">
        <v>42736</v>
      </c>
      <c r="G450" s="236" t="s">
        <v>1466</v>
      </c>
      <c r="H450" s="874" t="s">
        <v>444</v>
      </c>
      <c r="I450" s="482">
        <v>42742</v>
      </c>
      <c r="J450" s="274" t="s">
        <v>1466</v>
      </c>
      <c r="K450" s="711"/>
      <c r="L450" s="1028" t="s">
        <v>1466</v>
      </c>
      <c r="M450" s="13" t="str">
        <f t="shared" si="31"/>
        <v>Invoice Made</v>
      </c>
      <c r="N450" s="13"/>
      <c r="O450" s="13"/>
      <c r="P450" s="13" t="str">
        <f>IF(L450="Navig8",IF(ISNA(VLOOKUP(UPPER(B450),LiangHuishan!$A$1:$B$251,3,FALSE)),"Pool Not in Records",VLOOKUP(UPPER(B450),$A$1:$B$251,3,FALSE)),"")</f>
        <v/>
      </c>
      <c r="Q450" s="13" t="str">
        <f t="shared" si="35"/>
        <v/>
      </c>
      <c r="R450" s="13"/>
      <c r="S450" s="13"/>
      <c r="T450" s="13" t="str">
        <f t="shared" si="33"/>
        <v>Invoice Made</v>
      </c>
      <c r="U450" s="13" t="b">
        <f t="shared" si="34"/>
        <v>1</v>
      </c>
      <c r="V450" s="13"/>
      <c r="W450" s="13"/>
      <c r="X450" s="13"/>
      <c r="Y450" s="13"/>
      <c r="Z450" s="13"/>
      <c r="AA450" s="13" t="str">
        <f t="shared" si="32"/>
        <v>Silver Orla43_16</v>
      </c>
      <c r="AB450" s="13"/>
      <c r="AC450" s="13"/>
      <c r="AD450" s="13"/>
      <c r="AE450" s="13">
        <f>IF(TRIM(AA450=""),0,IF(ISNA(VLOOKUP(AA450,Tracker!$AB$2:$AB$3981,1,FALSE)),0,1))</f>
        <v>1</v>
      </c>
      <c r="AF450" s="13"/>
    </row>
    <row r="451" spans="1:32" ht="13.5">
      <c r="A451" s="246">
        <v>3841</v>
      </c>
      <c r="B451" s="271" t="s">
        <v>650</v>
      </c>
      <c r="C451" s="957" t="s">
        <v>2475</v>
      </c>
      <c r="D451" s="874" t="s">
        <v>2476</v>
      </c>
      <c r="E451" s="172"/>
      <c r="F451" s="234"/>
      <c r="G451" s="236" t="s">
        <v>28</v>
      </c>
      <c r="H451" s="874" t="s">
        <v>575</v>
      </c>
      <c r="I451" s="484">
        <v>42744</v>
      </c>
      <c r="J451" s="274" t="s">
        <v>28</v>
      </c>
      <c r="K451" s="711" t="s">
        <v>411</v>
      </c>
      <c r="L451" s="1030" t="s">
        <v>28</v>
      </c>
      <c r="M451" s="13" t="str">
        <f t="shared" ref="M451:M514" si="36">IF(AND(NOT(TRIM(D451)="")),IF(AE451=1,"Invoice Made","Invoice Not Made"),"")</f>
        <v>Invoice Made</v>
      </c>
      <c r="N451" s="13"/>
      <c r="O451" s="13"/>
      <c r="P451" s="13" t="e">
        <f>IF(L451="Navig8",IF(ISNA(VLOOKUP(UPPER(B451),LiangHuishan!$A$1:$B$251,3,FALSE)),"Pool Not in Records",VLOOKUP(UPPER(B451),$A$1:$B$251,3,FALSE)),"")</f>
        <v>#N/A</v>
      </c>
      <c r="Q451" s="13" t="str">
        <f t="shared" si="35"/>
        <v/>
      </c>
      <c r="R451" s="13"/>
      <c r="S451" s="13"/>
      <c r="T451" s="13" t="str">
        <f t="shared" si="33"/>
        <v>Invoice Made</v>
      </c>
      <c r="U451" s="13" t="b">
        <f t="shared" si="34"/>
        <v>1</v>
      </c>
      <c r="V451" s="13"/>
      <c r="W451" s="13"/>
      <c r="X451" s="13"/>
      <c r="Y451" s="13"/>
      <c r="Z451" s="13"/>
      <c r="AA451" s="13" t="str">
        <f t="shared" ref="AA451:AA514" si="37">IF(OR(TRIM(B451)="",TRIM(C451)=""),"Vessel-Voy No not given",CONCATENATE(TRIM(B451),TRIM(C451)))</f>
        <v>Cape Brindisi21_16</v>
      </c>
      <c r="AB451" s="13"/>
      <c r="AC451" s="13"/>
      <c r="AD451" s="13"/>
      <c r="AE451" s="13">
        <f>IF(TRIM(AA451=""),0,IF(ISNA(VLOOKUP(AA451,Tracker!$AB$2:$AB$3981,1,FALSE)),0,1))</f>
        <v>1</v>
      </c>
      <c r="AF451" s="13"/>
    </row>
    <row r="452" spans="1:32" ht="13.5">
      <c r="A452" s="246">
        <v>3842</v>
      </c>
      <c r="B452" s="271" t="s">
        <v>2386</v>
      </c>
      <c r="C452" s="957" t="s">
        <v>344</v>
      </c>
      <c r="D452" s="874" t="s">
        <v>830</v>
      </c>
      <c r="E452" s="172" t="s">
        <v>200</v>
      </c>
      <c r="F452" s="234">
        <v>42732</v>
      </c>
      <c r="G452" s="236" t="s">
        <v>60</v>
      </c>
      <c r="H452" s="874" t="s">
        <v>200</v>
      </c>
      <c r="I452" s="484">
        <v>42732</v>
      </c>
      <c r="J452" s="274" t="s">
        <v>60</v>
      </c>
      <c r="K452" s="711"/>
      <c r="L452" s="1028" t="s">
        <v>60</v>
      </c>
      <c r="M452" s="13" t="str">
        <f t="shared" si="36"/>
        <v>Invoice Made</v>
      </c>
      <c r="N452" s="13"/>
      <c r="O452" s="13"/>
      <c r="P452" s="13" t="str">
        <f>IF(L452="Navig8",IF(ISNA(VLOOKUP(UPPER(B452),LiangHuishan!$A$1:$B$251,3,FALSE)),"Pool Not in Records",VLOOKUP(UPPER(B452),$A$1:$B$251,3,FALSE)),"")</f>
        <v/>
      </c>
      <c r="Q452" s="13" t="str">
        <f t="shared" si="35"/>
        <v/>
      </c>
      <c r="R452" s="13"/>
      <c r="S452" s="13"/>
      <c r="T452" s="13" t="str">
        <f t="shared" si="33"/>
        <v>Invoice Made</v>
      </c>
      <c r="U452" s="13" t="b">
        <f t="shared" si="34"/>
        <v>1</v>
      </c>
      <c r="V452" s="13"/>
      <c r="W452" s="13"/>
      <c r="X452" s="13"/>
      <c r="Y452" s="13"/>
      <c r="Z452" s="13"/>
      <c r="AA452" s="13" t="str">
        <f t="shared" si="37"/>
        <v>Shin EI05</v>
      </c>
      <c r="AB452" s="13"/>
      <c r="AC452" s="13"/>
      <c r="AD452" s="13"/>
      <c r="AE452" s="13">
        <f>IF(TRIM(AA452=""),0,IF(ISNA(VLOOKUP(AA452,Tracker!$AB$2:$AB$3981,1,FALSE)),0,1))</f>
        <v>1</v>
      </c>
      <c r="AF452" s="13"/>
    </row>
    <row r="453" spans="1:32" ht="13.5">
      <c r="A453" s="246">
        <v>3843</v>
      </c>
      <c r="B453" s="271" t="s">
        <v>65</v>
      </c>
      <c r="C453" s="957" t="s">
        <v>568</v>
      </c>
      <c r="D453" s="874" t="s">
        <v>75</v>
      </c>
      <c r="E453" s="172" t="s">
        <v>570</v>
      </c>
      <c r="F453" s="234">
        <v>42371</v>
      </c>
      <c r="G453" s="236" t="s">
        <v>60</v>
      </c>
      <c r="H453" s="874" t="s">
        <v>570</v>
      </c>
      <c r="I453" s="484">
        <v>42376</v>
      </c>
      <c r="J453" s="274" t="s">
        <v>60</v>
      </c>
      <c r="K453" s="711"/>
      <c r="L453" s="1028" t="s">
        <v>60</v>
      </c>
      <c r="M453" s="13" t="str">
        <f t="shared" si="36"/>
        <v>Invoice Made</v>
      </c>
      <c r="N453" s="13"/>
      <c r="O453" s="13"/>
      <c r="P453" s="13" t="str">
        <f>IF(L453="Navig8",IF(ISNA(VLOOKUP(UPPER(B453),LiangHuishan!$A$1:$B$251,3,FALSE)),"Pool Not in Records",VLOOKUP(UPPER(B453),$A$1:$B$251,3,FALSE)),"")</f>
        <v/>
      </c>
      <c r="Q453" s="13" t="str">
        <f t="shared" si="35"/>
        <v/>
      </c>
      <c r="R453" s="13"/>
      <c r="S453" s="13"/>
      <c r="T453" s="13" t="str">
        <f t="shared" ref="T453:T516" si="38">IF(AND(NOT(TRIM(D453)="")),IF(AE453=1,"Invoice Made","Invoice Not Made"),"")</f>
        <v>Invoice Made</v>
      </c>
      <c r="U453" s="13" t="b">
        <f t="shared" ref="U453:U516" si="39">M453=T453</f>
        <v>1</v>
      </c>
      <c r="V453" s="13"/>
      <c r="W453" s="13"/>
      <c r="X453" s="13"/>
      <c r="Y453" s="13"/>
      <c r="Z453" s="13"/>
      <c r="AA453" s="13" t="str">
        <f t="shared" si="37"/>
        <v>Everest Spirit125</v>
      </c>
      <c r="AB453" s="13"/>
      <c r="AC453" s="13"/>
      <c r="AD453" s="13"/>
      <c r="AE453" s="13">
        <f>IF(TRIM(AA453=""),0,IF(ISNA(VLOOKUP(AA453,Tracker!$AB$2:$AB$3981,1,FALSE)),0,1))</f>
        <v>1</v>
      </c>
      <c r="AF453" s="13"/>
    </row>
    <row r="454" spans="1:32" ht="13.5">
      <c r="A454" s="246">
        <v>3844</v>
      </c>
      <c r="B454" s="271" t="s">
        <v>2119</v>
      </c>
      <c r="C454" s="957" t="s">
        <v>249</v>
      </c>
      <c r="D454" s="874" t="s">
        <v>1953</v>
      </c>
      <c r="E454" s="172"/>
      <c r="F454" s="234"/>
      <c r="G454" s="236" t="s">
        <v>1466</v>
      </c>
      <c r="H454" s="874" t="s">
        <v>203</v>
      </c>
      <c r="I454" s="482">
        <v>42753</v>
      </c>
      <c r="J454" s="274" t="s">
        <v>1466</v>
      </c>
      <c r="K454" s="711"/>
      <c r="L454" s="1028" t="s">
        <v>1466</v>
      </c>
      <c r="M454" s="13" t="str">
        <f t="shared" si="36"/>
        <v>Invoice Made</v>
      </c>
      <c r="N454" s="13"/>
      <c r="O454" s="13"/>
      <c r="P454" s="13" t="str">
        <f>IF(L454="Navig8",IF(ISNA(VLOOKUP(UPPER(B454),LiangHuishan!$A$1:$B$251,3,FALSE)),"Pool Not in Records",VLOOKUP(UPPER(B454),$A$1:$B$251,3,FALSE)),"")</f>
        <v/>
      </c>
      <c r="Q454" s="13" t="str">
        <f t="shared" si="35"/>
        <v/>
      </c>
      <c r="R454" s="13"/>
      <c r="S454" s="13"/>
      <c r="T454" s="13" t="str">
        <f t="shared" si="38"/>
        <v>Invoice Made</v>
      </c>
      <c r="U454" s="13" t="b">
        <f t="shared" si="39"/>
        <v>1</v>
      </c>
      <c r="V454" s="13"/>
      <c r="W454" s="13"/>
      <c r="X454" s="13"/>
      <c r="Y454" s="13"/>
      <c r="Z454" s="13"/>
      <c r="AA454" s="13" t="str">
        <f t="shared" si="37"/>
        <v>NS Clipper104</v>
      </c>
      <c r="AB454" s="13"/>
      <c r="AC454" s="13"/>
      <c r="AD454" s="13"/>
      <c r="AE454" s="13">
        <f>IF(TRIM(AA454=""),0,IF(ISNA(VLOOKUP(AA454,Tracker!$AB$2:$AB$3981,1,FALSE)),0,1))</f>
        <v>1</v>
      </c>
      <c r="AF454" s="13"/>
    </row>
    <row r="455" spans="1:32" ht="13.5">
      <c r="A455" s="246">
        <v>3845</v>
      </c>
      <c r="B455" s="271" t="s">
        <v>638</v>
      </c>
      <c r="C455" s="957" t="s">
        <v>76</v>
      </c>
      <c r="D455" s="874" t="s">
        <v>2477</v>
      </c>
      <c r="E455" s="172"/>
      <c r="F455" s="234"/>
      <c r="G455" s="236" t="s">
        <v>60</v>
      </c>
      <c r="H455" s="874" t="s">
        <v>269</v>
      </c>
      <c r="I455" s="482">
        <v>42744</v>
      </c>
      <c r="J455" s="274" t="s">
        <v>60</v>
      </c>
      <c r="K455" s="711"/>
      <c r="L455" s="1028" t="s">
        <v>60</v>
      </c>
      <c r="M455" s="13" t="str">
        <f t="shared" si="36"/>
        <v>Invoice Made</v>
      </c>
      <c r="N455" s="13"/>
      <c r="O455" s="13"/>
      <c r="P455" s="13" t="str">
        <f>IF(L455="Navig8",IF(ISNA(VLOOKUP(UPPER(B455),LiangHuishan!$A$1:$B$251,3,FALSE)),"Pool Not in Records",VLOOKUP(UPPER(B455),$A$1:$B$251,3,FALSE)),"")</f>
        <v/>
      </c>
      <c r="Q455" s="13" t="str">
        <f t="shared" si="35"/>
        <v/>
      </c>
      <c r="R455" s="13"/>
      <c r="S455" s="13"/>
      <c r="T455" s="13" t="str">
        <f t="shared" si="38"/>
        <v>Invoice Made</v>
      </c>
      <c r="U455" s="13" t="b">
        <f t="shared" si="39"/>
        <v>1</v>
      </c>
      <c r="V455" s="13"/>
      <c r="W455" s="13"/>
      <c r="X455" s="13"/>
      <c r="Y455" s="13"/>
      <c r="Z455" s="13"/>
      <c r="AA455" s="13" t="str">
        <f t="shared" si="37"/>
        <v>Mare Tirrenum55</v>
      </c>
      <c r="AB455" s="13"/>
      <c r="AC455" s="13"/>
      <c r="AD455" s="13"/>
      <c r="AE455" s="13">
        <f>IF(TRIM(AA455=""),0,IF(ISNA(VLOOKUP(AA455,Tracker!$AB$2:$AB$3981,1,FALSE)),0,1))</f>
        <v>1</v>
      </c>
      <c r="AF455" s="13"/>
    </row>
    <row r="456" spans="1:32" ht="13.5">
      <c r="A456" s="246">
        <v>3846</v>
      </c>
      <c r="B456" s="271" t="s">
        <v>793</v>
      </c>
      <c r="C456" s="957" t="s">
        <v>174</v>
      </c>
      <c r="D456" s="874" t="s">
        <v>1953</v>
      </c>
      <c r="E456" s="172"/>
      <c r="F456" s="234"/>
      <c r="G456" s="236" t="s">
        <v>1466</v>
      </c>
      <c r="H456" s="874" t="s">
        <v>1334</v>
      </c>
      <c r="I456" s="482">
        <v>42756</v>
      </c>
      <c r="J456" s="274" t="s">
        <v>1466</v>
      </c>
      <c r="K456" s="711"/>
      <c r="L456" s="1028" t="s">
        <v>1466</v>
      </c>
      <c r="M456" s="13" t="str">
        <f t="shared" si="36"/>
        <v>Invoice Made</v>
      </c>
      <c r="N456" s="13"/>
      <c r="O456" s="13"/>
      <c r="P456" s="13" t="str">
        <f>IF(L456="Navig8",IF(ISNA(VLOOKUP(UPPER(B456),LiangHuishan!$A$1:$B$251,3,FALSE)),"Pool Not in Records",VLOOKUP(UPPER(B456),$A$1:$B$251,3,FALSE)),"")</f>
        <v/>
      </c>
      <c r="Q456" s="13" t="str">
        <f t="shared" si="35"/>
        <v/>
      </c>
      <c r="R456" s="13"/>
      <c r="S456" s="13"/>
      <c r="T456" s="13" t="str">
        <f t="shared" si="38"/>
        <v>Invoice Made</v>
      </c>
      <c r="U456" s="13" t="b">
        <f t="shared" si="39"/>
        <v>1</v>
      </c>
      <c r="V456" s="13"/>
      <c r="W456" s="13"/>
      <c r="X456" s="13"/>
      <c r="Y456" s="13"/>
      <c r="Z456" s="13"/>
      <c r="AA456" s="13" t="str">
        <f t="shared" si="37"/>
        <v>Silver London21</v>
      </c>
      <c r="AB456" s="13"/>
      <c r="AC456" s="13"/>
      <c r="AD456" s="13"/>
      <c r="AE456" s="13">
        <f>IF(TRIM(AA456=""),0,IF(ISNA(VLOOKUP(AA456,Tracker!$AB$2:$AB$3981,1,FALSE)),0,1))</f>
        <v>1</v>
      </c>
      <c r="AF456" s="13"/>
    </row>
    <row r="457" spans="1:32" ht="13.5">
      <c r="A457" s="246">
        <v>3847</v>
      </c>
      <c r="B457" s="271" t="s">
        <v>643</v>
      </c>
      <c r="C457" s="957" t="s">
        <v>2478</v>
      </c>
      <c r="D457" s="874" t="s">
        <v>817</v>
      </c>
      <c r="E457" s="172" t="s">
        <v>55</v>
      </c>
      <c r="F457" s="234">
        <v>42745</v>
      </c>
      <c r="G457" s="236" t="s">
        <v>663</v>
      </c>
      <c r="H457" s="874" t="s">
        <v>55</v>
      </c>
      <c r="I457" s="485">
        <v>42756</v>
      </c>
      <c r="J457" s="274" t="s">
        <v>663</v>
      </c>
      <c r="K457" s="711"/>
      <c r="L457" s="1028" t="s">
        <v>663</v>
      </c>
      <c r="M457" s="13" t="str">
        <f t="shared" si="36"/>
        <v>Invoice Made</v>
      </c>
      <c r="N457" s="13"/>
      <c r="O457" s="13"/>
      <c r="P457" s="13" t="str">
        <f>IF(L457="Navig8",IF(ISNA(VLOOKUP(UPPER(B457),LiangHuishan!$A$1:$B$251,3,FALSE)),"Pool Not in Records",VLOOKUP(UPPER(B457),$A$1:$B$251,3,FALSE)),"")</f>
        <v/>
      </c>
      <c r="Q457" s="13" t="str">
        <f t="shared" si="35"/>
        <v/>
      </c>
      <c r="R457" s="13"/>
      <c r="S457" s="13"/>
      <c r="T457" s="13" t="str">
        <f t="shared" si="38"/>
        <v>Invoice Made</v>
      </c>
      <c r="U457" s="13" t="b">
        <f t="shared" si="39"/>
        <v>1</v>
      </c>
      <c r="V457" s="13"/>
      <c r="W457" s="13"/>
      <c r="X457" s="13"/>
      <c r="Y457" s="13"/>
      <c r="Z457" s="13"/>
      <c r="AA457" s="13" t="str">
        <f t="shared" si="37"/>
        <v>Stena Perros201609</v>
      </c>
      <c r="AB457" s="13"/>
      <c r="AC457" s="13"/>
      <c r="AD457" s="13"/>
      <c r="AE457" s="13">
        <f>IF(TRIM(AA457=""),0,IF(ISNA(VLOOKUP(AA457,Tracker!$AB$2:$AB$3981,1,FALSE)),0,1))</f>
        <v>1</v>
      </c>
      <c r="AF457" s="13"/>
    </row>
    <row r="458" spans="1:32" ht="13.5">
      <c r="A458" s="246">
        <v>3848</v>
      </c>
      <c r="B458" s="271" t="s">
        <v>768</v>
      </c>
      <c r="C458" s="957" t="s">
        <v>81</v>
      </c>
      <c r="D458" s="874" t="s">
        <v>601</v>
      </c>
      <c r="E458" s="172" t="s">
        <v>1970</v>
      </c>
      <c r="F458" s="234">
        <v>42736</v>
      </c>
      <c r="G458" s="236" t="s">
        <v>60</v>
      </c>
      <c r="H458" s="874" t="s">
        <v>1970</v>
      </c>
      <c r="I458" s="482">
        <v>42750</v>
      </c>
      <c r="J458" s="274" t="s">
        <v>60</v>
      </c>
      <c r="K458" s="711"/>
      <c r="L458" s="1028" t="s">
        <v>60</v>
      </c>
      <c r="M458" s="13" t="str">
        <f t="shared" si="36"/>
        <v>Invoice Made</v>
      </c>
      <c r="N458" s="13"/>
      <c r="O458" s="13"/>
      <c r="P458" s="13" t="str">
        <f>IF(L458="Navig8",IF(ISNA(VLOOKUP(UPPER(B458),LiangHuishan!$A$1:$B$251,3,FALSE)),"Pool Not in Records",VLOOKUP(UPPER(B458),$A$1:$B$251,3,FALSE)),"")</f>
        <v/>
      </c>
      <c r="Q458" s="13" t="str">
        <f t="shared" si="35"/>
        <v/>
      </c>
      <c r="R458" s="13"/>
      <c r="S458" s="13"/>
      <c r="T458" s="13" t="str">
        <f t="shared" si="38"/>
        <v>Invoice Made</v>
      </c>
      <c r="U458" s="13" t="b">
        <f t="shared" si="39"/>
        <v>1</v>
      </c>
      <c r="V458" s="13"/>
      <c r="W458" s="13"/>
      <c r="X458" s="13"/>
      <c r="Y458" s="13"/>
      <c r="Z458" s="13"/>
      <c r="AA458" s="13" t="str">
        <f t="shared" si="37"/>
        <v>Peak Spirit26</v>
      </c>
      <c r="AB458" s="13"/>
      <c r="AC458" s="13"/>
      <c r="AD458" s="13"/>
      <c r="AE458" s="13">
        <f>IF(TRIM(AA458=""),0,IF(ISNA(VLOOKUP(AA458,Tracker!$AB$2:$AB$3981,1,FALSE)),0,1))</f>
        <v>1</v>
      </c>
      <c r="AF458" s="13"/>
    </row>
    <row r="459" spans="1:32" ht="13.5">
      <c r="A459" s="246">
        <v>3849</v>
      </c>
      <c r="B459" s="271" t="s">
        <v>801</v>
      </c>
      <c r="C459" s="957" t="s">
        <v>188</v>
      </c>
      <c r="D459" s="874" t="s">
        <v>63</v>
      </c>
      <c r="E459" s="172" t="s">
        <v>20</v>
      </c>
      <c r="F459" s="234"/>
      <c r="G459" s="236" t="s">
        <v>60</v>
      </c>
      <c r="H459" s="874" t="s">
        <v>20</v>
      </c>
      <c r="I459" s="482">
        <v>42746</v>
      </c>
      <c r="J459" s="274" t="s">
        <v>60</v>
      </c>
      <c r="K459" s="711"/>
      <c r="L459" s="1028" t="s">
        <v>60</v>
      </c>
      <c r="M459" s="13" t="str">
        <f t="shared" si="36"/>
        <v>Invoice Made</v>
      </c>
      <c r="N459" s="13"/>
      <c r="O459" s="13"/>
      <c r="P459" s="13" t="str">
        <f>IF(L459="Navig8",IF(ISNA(VLOOKUP(UPPER(B459),LiangHuishan!$A$1:$B$251,3,FALSE)),"Pool Not in Records",VLOOKUP(UPPER(B459),$A$1:$B$251,3,FALSE)),"")</f>
        <v/>
      </c>
      <c r="Q459" s="13" t="str">
        <f t="shared" si="35"/>
        <v/>
      </c>
      <c r="R459" s="13"/>
      <c r="S459" s="13"/>
      <c r="T459" s="13" t="str">
        <f t="shared" si="38"/>
        <v>Invoice Made</v>
      </c>
      <c r="U459" s="13" t="b">
        <f t="shared" si="39"/>
        <v>1</v>
      </c>
      <c r="V459" s="13"/>
      <c r="W459" s="13"/>
      <c r="X459" s="13"/>
      <c r="Y459" s="13"/>
      <c r="Z459" s="13"/>
      <c r="AA459" s="13" t="str">
        <f t="shared" si="37"/>
        <v>Ningbo Dawn31</v>
      </c>
      <c r="AB459" s="13"/>
      <c r="AC459" s="13"/>
      <c r="AD459" s="13"/>
      <c r="AE459" s="13">
        <f>IF(TRIM(AA459=""),0,IF(ISNA(VLOOKUP(AA459,Tracker!$AB$2:$AB$3981,1,FALSE)),0,1))</f>
        <v>1</v>
      </c>
      <c r="AF459" s="13"/>
    </row>
    <row r="460" spans="1:32" ht="13.5">
      <c r="A460" s="246">
        <v>3850</v>
      </c>
      <c r="B460" s="271" t="s">
        <v>1329</v>
      </c>
      <c r="C460" s="957" t="s">
        <v>143</v>
      </c>
      <c r="D460" s="874" t="s">
        <v>830</v>
      </c>
      <c r="E460" s="172" t="s">
        <v>200</v>
      </c>
      <c r="F460" s="234">
        <v>42375</v>
      </c>
      <c r="G460" s="236" t="s">
        <v>60</v>
      </c>
      <c r="H460" s="874" t="s">
        <v>255</v>
      </c>
      <c r="I460" s="482">
        <v>42376</v>
      </c>
      <c r="J460" s="274" t="s">
        <v>60</v>
      </c>
      <c r="K460" s="711"/>
      <c r="L460" s="1028" t="s">
        <v>60</v>
      </c>
      <c r="M460" s="13" t="str">
        <f t="shared" si="36"/>
        <v>Invoice Made</v>
      </c>
      <c r="N460" s="13"/>
      <c r="O460" s="13"/>
      <c r="P460" s="13" t="str">
        <f>IF(L460="Navig8",IF(ISNA(VLOOKUP(UPPER(B460),LiangHuishan!$A$1:$B$251,3,FALSE)),"Pool Not in Records",VLOOKUP(UPPER(B460),$A$1:$B$251,3,FALSE)),"")</f>
        <v/>
      </c>
      <c r="Q460" s="13" t="str">
        <f t="shared" si="35"/>
        <v/>
      </c>
      <c r="R460" s="13"/>
      <c r="S460" s="13"/>
      <c r="T460" s="13" t="str">
        <f t="shared" si="38"/>
        <v>Invoice Made</v>
      </c>
      <c r="U460" s="13" t="b">
        <f t="shared" si="39"/>
        <v>1</v>
      </c>
      <c r="V460" s="13"/>
      <c r="W460" s="13"/>
      <c r="X460" s="13"/>
      <c r="Y460" s="13"/>
      <c r="Z460" s="13"/>
      <c r="AA460" s="13" t="str">
        <f t="shared" si="37"/>
        <v>Atlantic Dawn36</v>
      </c>
      <c r="AB460" s="13"/>
      <c r="AC460" s="13"/>
      <c r="AD460" s="13"/>
      <c r="AE460" s="13">
        <f>IF(TRIM(AA460=""),0,IF(ISNA(VLOOKUP(AA460,Tracker!$AB$2:$AB$3981,1,FALSE)),0,1))</f>
        <v>1</v>
      </c>
      <c r="AF460" s="13"/>
    </row>
    <row r="461" spans="1:32" ht="13.5">
      <c r="A461" s="246">
        <v>3851</v>
      </c>
      <c r="B461" s="271" t="s">
        <v>2479</v>
      </c>
      <c r="C461" s="957" t="s">
        <v>2480</v>
      </c>
      <c r="D461" s="874" t="s">
        <v>1953</v>
      </c>
      <c r="E461" s="172"/>
      <c r="F461" s="234"/>
      <c r="G461" s="236" t="s">
        <v>1466</v>
      </c>
      <c r="H461" s="874" t="s">
        <v>524</v>
      </c>
      <c r="I461" s="482">
        <v>42748</v>
      </c>
      <c r="J461" s="274" t="s">
        <v>1466</v>
      </c>
      <c r="K461" s="711"/>
      <c r="L461" s="1028" t="s">
        <v>1466</v>
      </c>
      <c r="M461" s="13" t="str">
        <f t="shared" si="36"/>
        <v>Invoice Made</v>
      </c>
      <c r="N461" s="13"/>
      <c r="O461" s="13"/>
      <c r="P461" s="13" t="str">
        <f>IF(L461="Navig8",IF(ISNA(VLOOKUP(UPPER(B461),LiangHuishan!$A$1:$B$251,3,FALSE)),"Pool Not in Records",VLOOKUP(UPPER(B461),$A$1:$B$251,3,FALSE)),"")</f>
        <v/>
      </c>
      <c r="Q461" s="13" t="str">
        <f t="shared" si="35"/>
        <v/>
      </c>
      <c r="R461" s="13"/>
      <c r="S461" s="13"/>
      <c r="T461" s="13" t="str">
        <f t="shared" si="38"/>
        <v>Invoice Made</v>
      </c>
      <c r="U461" s="13" t="b">
        <f t="shared" si="39"/>
        <v>1</v>
      </c>
      <c r="V461" s="13"/>
      <c r="W461" s="13"/>
      <c r="X461" s="13"/>
      <c r="Y461" s="13"/>
      <c r="Z461" s="13"/>
      <c r="AA461" s="13" t="str">
        <f t="shared" si="37"/>
        <v>Pacific Bridge170</v>
      </c>
      <c r="AB461" s="13"/>
      <c r="AC461" s="13"/>
      <c r="AD461" s="13"/>
      <c r="AE461" s="13">
        <f>IF(TRIM(AA461=""),0,IF(ISNA(VLOOKUP(AA461,Tracker!$AB$2:$AB$3981,1,FALSE)),0,1))</f>
        <v>1</v>
      </c>
      <c r="AF461" s="13"/>
    </row>
    <row r="462" spans="1:32" ht="13.5">
      <c r="A462" s="246">
        <v>3871</v>
      </c>
      <c r="B462" s="271" t="s">
        <v>2548</v>
      </c>
      <c r="C462" s="957" t="s">
        <v>2484</v>
      </c>
      <c r="D462" s="874" t="s">
        <v>644</v>
      </c>
      <c r="E462" s="172" t="s">
        <v>25</v>
      </c>
      <c r="F462" s="234">
        <v>42791</v>
      </c>
      <c r="G462" s="236"/>
      <c r="H462" s="547" t="s">
        <v>25</v>
      </c>
      <c r="I462" s="482">
        <v>42800</v>
      </c>
      <c r="J462" s="237"/>
      <c r="K462" s="716"/>
      <c r="L462" s="1025" t="s">
        <v>633</v>
      </c>
      <c r="M462" s="13" t="str">
        <f t="shared" si="36"/>
        <v>Invoice Made</v>
      </c>
      <c r="N462" s="13"/>
      <c r="O462" s="13"/>
      <c r="P462" s="13" t="str">
        <f>IF(L462="Navig8",IF(ISNA(VLOOKUP(UPPER(B462),LiangHuishan!$A$1:$B$251,3,FALSE)),"Pool Not in Records",VLOOKUP(UPPER(B462),$A$1:$B$251,3,FALSE)),"")</f>
        <v/>
      </c>
      <c r="Q462" s="13" t="str">
        <f t="shared" si="35"/>
        <v/>
      </c>
      <c r="R462" s="13"/>
      <c r="S462" s="13"/>
      <c r="T462" s="13" t="str">
        <f t="shared" si="38"/>
        <v>Invoice Made</v>
      </c>
      <c r="U462" s="13" t="b">
        <f t="shared" si="39"/>
        <v>1</v>
      </c>
      <c r="V462" s="13"/>
      <c r="W462" s="13"/>
      <c r="X462" s="13"/>
      <c r="Y462" s="13"/>
      <c r="Z462" s="13"/>
      <c r="AA462" s="13" t="str">
        <f t="shared" si="37"/>
        <v>PTI Danube1701</v>
      </c>
      <c r="AB462" s="13"/>
      <c r="AC462" s="13"/>
      <c r="AD462" s="13"/>
      <c r="AE462" s="13">
        <f>IF(TRIM(AA462=""),0,IF(ISNA(VLOOKUP(AA462,Tracker!$AB$2:$AB$3981,1,FALSE)),0,1))</f>
        <v>1</v>
      </c>
      <c r="AF462" s="13"/>
    </row>
    <row r="463" spans="1:32" ht="13.5">
      <c r="A463" s="246">
        <v>3853</v>
      </c>
      <c r="B463" s="271" t="s">
        <v>473</v>
      </c>
      <c r="C463" s="957" t="s">
        <v>155</v>
      </c>
      <c r="D463" s="874" t="s">
        <v>30</v>
      </c>
      <c r="E463" s="172" t="s">
        <v>216</v>
      </c>
      <c r="F463" s="234">
        <v>42373</v>
      </c>
      <c r="G463" s="236" t="s">
        <v>28</v>
      </c>
      <c r="H463" s="874" t="s">
        <v>48</v>
      </c>
      <c r="I463" s="482">
        <v>42754</v>
      </c>
      <c r="J463" s="274" t="s">
        <v>28</v>
      </c>
      <c r="K463" s="711" t="s">
        <v>411</v>
      </c>
      <c r="L463" s="1030" t="s">
        <v>28</v>
      </c>
      <c r="M463" s="13" t="str">
        <f t="shared" si="36"/>
        <v>Invoice Made</v>
      </c>
      <c r="N463" s="13"/>
      <c r="O463" s="13"/>
      <c r="P463" s="13" t="e">
        <f>IF(L463="Navig8",IF(ISNA(VLOOKUP(UPPER(B463),LiangHuishan!$A$1:$B$251,3,FALSE)),"Pool Not in Records",VLOOKUP(UPPER(B463),$A$1:$B$251,3,FALSE)),"")</f>
        <v>#N/A</v>
      </c>
      <c r="Q463" s="13" t="str">
        <f t="shared" si="35"/>
        <v/>
      </c>
      <c r="R463" s="13"/>
      <c r="S463" s="13"/>
      <c r="T463" s="13" t="str">
        <f t="shared" si="38"/>
        <v>Invoice Made</v>
      </c>
      <c r="U463" s="13" t="b">
        <f t="shared" si="39"/>
        <v>1</v>
      </c>
      <c r="V463" s="13"/>
      <c r="W463" s="13"/>
      <c r="X463" s="13"/>
      <c r="Y463" s="13"/>
      <c r="Z463" s="13"/>
      <c r="AA463" s="13" t="str">
        <f t="shared" si="37"/>
        <v>Cape Bonny17</v>
      </c>
      <c r="AB463" s="13"/>
      <c r="AC463" s="13"/>
      <c r="AD463" s="13"/>
      <c r="AE463" s="13">
        <f>IF(TRIM(AA463=""),0,IF(ISNA(VLOOKUP(AA463,Tracker!$AB$2:$AB$3981,1,FALSE)),0,1))</f>
        <v>1</v>
      </c>
      <c r="AF463" s="13"/>
    </row>
    <row r="464" spans="1:32" ht="13.5">
      <c r="A464" s="246">
        <v>3875</v>
      </c>
      <c r="B464" s="271" t="s">
        <v>2552</v>
      </c>
      <c r="C464" s="957" t="s">
        <v>2484</v>
      </c>
      <c r="D464" s="874" t="s">
        <v>736</v>
      </c>
      <c r="E464" s="172" t="s">
        <v>25</v>
      </c>
      <c r="F464" s="234"/>
      <c r="G464" s="236"/>
      <c r="H464" s="547" t="s">
        <v>25</v>
      </c>
      <c r="I464" s="482">
        <v>42797</v>
      </c>
      <c r="J464" s="237"/>
      <c r="K464" s="716"/>
      <c r="L464" s="1025" t="s">
        <v>633</v>
      </c>
      <c r="M464" s="13" t="str">
        <f t="shared" si="36"/>
        <v>Invoice Made</v>
      </c>
      <c r="N464" s="13"/>
      <c r="O464" s="13"/>
      <c r="P464" s="13" t="str">
        <f>IF(L464="Navig8",IF(ISNA(VLOOKUP(UPPER(B464),LiangHuishan!$A$1:$B$251,3,FALSE)),"Pool Not in Records",VLOOKUP(UPPER(B464),$A$1:$B$251,3,FALSE)),"")</f>
        <v/>
      </c>
      <c r="Q464" s="13" t="str">
        <f t="shared" si="35"/>
        <v/>
      </c>
      <c r="R464" s="13"/>
      <c r="S464" s="13"/>
      <c r="T464" s="13" t="str">
        <f t="shared" si="38"/>
        <v>Invoice Made</v>
      </c>
      <c r="U464" s="13" t="b">
        <f t="shared" si="39"/>
        <v>1</v>
      </c>
      <c r="V464" s="13"/>
      <c r="W464" s="13"/>
      <c r="X464" s="13"/>
      <c r="Y464" s="13"/>
      <c r="Z464" s="13"/>
      <c r="AA464" s="13" t="str">
        <f t="shared" si="37"/>
        <v>Hafnia Lotte1701</v>
      </c>
      <c r="AB464" s="13"/>
      <c r="AC464" s="13"/>
      <c r="AD464" s="13"/>
      <c r="AE464" s="13">
        <f>IF(TRIM(AA464=""),0,IF(ISNA(VLOOKUP(AA464,Tracker!$AB$2:$AB$3981,1,FALSE)),0,1))</f>
        <v>1</v>
      </c>
      <c r="AF464" s="13"/>
    </row>
    <row r="465" spans="1:32" ht="13.5">
      <c r="A465" s="246">
        <v>3878</v>
      </c>
      <c r="B465" s="271" t="s">
        <v>1966</v>
      </c>
      <c r="C465" s="957" t="s">
        <v>2484</v>
      </c>
      <c r="D465" s="874" t="s">
        <v>736</v>
      </c>
      <c r="E465" s="172" t="s">
        <v>25</v>
      </c>
      <c r="F465" s="234"/>
      <c r="G465" s="236"/>
      <c r="H465" s="547" t="s">
        <v>25</v>
      </c>
      <c r="I465" s="482">
        <v>42788</v>
      </c>
      <c r="J465" s="237"/>
      <c r="K465" s="716"/>
      <c r="L465" s="1025" t="s">
        <v>633</v>
      </c>
      <c r="M465" s="13" t="str">
        <f t="shared" si="36"/>
        <v>Invoice Made</v>
      </c>
      <c r="N465" s="13"/>
      <c r="O465" s="13"/>
      <c r="P465" s="13" t="str">
        <f>IF(L465="Navig8",IF(ISNA(VLOOKUP(UPPER(B465),LiangHuishan!$A$1:$B$251,3,FALSE)),"Pool Not in Records",VLOOKUP(UPPER(B465),$A$1:$B$251,3,FALSE)),"")</f>
        <v/>
      </c>
      <c r="Q465" s="13" t="str">
        <f t="shared" si="35"/>
        <v/>
      </c>
      <c r="R465" s="13"/>
      <c r="S465" s="13"/>
      <c r="T465" s="13" t="str">
        <f t="shared" si="38"/>
        <v>Invoice Made</v>
      </c>
      <c r="U465" s="13" t="b">
        <f t="shared" si="39"/>
        <v>1</v>
      </c>
      <c r="V465" s="13"/>
      <c r="W465" s="13"/>
      <c r="X465" s="13"/>
      <c r="Y465" s="13"/>
      <c r="Z465" s="13"/>
      <c r="AA465" s="13" t="str">
        <f t="shared" si="37"/>
        <v>Stenaweco Excellence1701</v>
      </c>
      <c r="AB465" s="13"/>
      <c r="AC465" s="13"/>
      <c r="AD465" s="13"/>
      <c r="AE465" s="13">
        <f>IF(TRIM(AA465=""),0,IF(ISNA(VLOOKUP(AA465,Tracker!$AB$2:$AB$3981,1,FALSE)),0,1))</f>
        <v>1</v>
      </c>
      <c r="AF465" s="13"/>
    </row>
    <row r="466" spans="1:32" ht="13.5">
      <c r="A466" s="246">
        <v>3856</v>
      </c>
      <c r="B466" s="271" t="s">
        <v>1624</v>
      </c>
      <c r="C466" s="957" t="s">
        <v>423</v>
      </c>
      <c r="D466" s="874" t="s">
        <v>671</v>
      </c>
      <c r="E466" s="172" t="s">
        <v>20</v>
      </c>
      <c r="F466" s="234">
        <v>42763</v>
      </c>
      <c r="G466" s="236" t="s">
        <v>28</v>
      </c>
      <c r="H466" s="874" t="s">
        <v>20</v>
      </c>
      <c r="I466" s="482">
        <v>42771</v>
      </c>
      <c r="J466" s="274" t="s">
        <v>28</v>
      </c>
      <c r="K466" s="711" t="s">
        <v>411</v>
      </c>
      <c r="L466" s="1030" t="s">
        <v>28</v>
      </c>
      <c r="M466" s="13" t="str">
        <f t="shared" si="36"/>
        <v>Invoice Made</v>
      </c>
      <c r="N466" s="13"/>
      <c r="O466" s="13"/>
      <c r="P466" s="13" t="e">
        <f>IF(L466="Navig8",IF(ISNA(VLOOKUP(UPPER(B466),LiangHuishan!$A$1:$B$251,3,FALSE)),"Pool Not in Records",VLOOKUP(UPPER(B466),$A$1:$B$251,3,FALSE)),"")</f>
        <v>#N/A</v>
      </c>
      <c r="Q466" s="13" t="str">
        <f t="shared" si="35"/>
        <v/>
      </c>
      <c r="R466" s="13"/>
      <c r="S466" s="13"/>
      <c r="T466" s="13" t="str">
        <f t="shared" si="38"/>
        <v>Invoice Made</v>
      </c>
      <c r="U466" s="13" t="b">
        <f t="shared" si="39"/>
        <v>1</v>
      </c>
      <c r="V466" s="13"/>
      <c r="W466" s="13"/>
      <c r="X466" s="13"/>
      <c r="Y466" s="13"/>
      <c r="Z466" s="13"/>
      <c r="AA466" s="13" t="str">
        <f t="shared" si="37"/>
        <v>Navig8 Supreme02</v>
      </c>
      <c r="AB466" s="13"/>
      <c r="AC466" s="13"/>
      <c r="AD466" s="13"/>
      <c r="AE466" s="13">
        <f>IF(TRIM(AA466=""),0,IF(ISNA(VLOOKUP(AA466,Tracker!$AB$2:$AB$3981,1,FALSE)),0,1))</f>
        <v>1</v>
      </c>
      <c r="AF466" s="13"/>
    </row>
    <row r="467" spans="1:32" ht="13.5">
      <c r="A467" s="246">
        <v>3857</v>
      </c>
      <c r="B467" s="271" t="s">
        <v>2485</v>
      </c>
      <c r="C467" s="957" t="s">
        <v>79</v>
      </c>
      <c r="D467" s="874" t="s">
        <v>830</v>
      </c>
      <c r="E467" s="172" t="s">
        <v>64</v>
      </c>
      <c r="F467" s="234">
        <v>42760</v>
      </c>
      <c r="G467" s="236" t="s">
        <v>60</v>
      </c>
      <c r="H467" s="874" t="s">
        <v>64</v>
      </c>
      <c r="I467" s="482">
        <v>42763</v>
      </c>
      <c r="J467" s="274" t="s">
        <v>60</v>
      </c>
      <c r="K467" s="711"/>
      <c r="L467" s="1028" t="s">
        <v>60</v>
      </c>
      <c r="M467" s="13" t="str">
        <f t="shared" si="36"/>
        <v>Invoice Made</v>
      </c>
      <c r="N467" s="13"/>
      <c r="O467" s="13"/>
      <c r="P467" s="13" t="str">
        <f>IF(L467="Navig8",IF(ISNA(VLOOKUP(UPPER(B467),LiangHuishan!$A$1:$B$251,3,FALSE)),"Pool Not in Records",VLOOKUP(UPPER(B467),$A$1:$B$251,3,FALSE)),"")</f>
        <v/>
      </c>
      <c r="Q467" s="13" t="str">
        <f t="shared" si="35"/>
        <v/>
      </c>
      <c r="R467" s="13"/>
      <c r="S467" s="13"/>
      <c r="T467" s="13" t="str">
        <f t="shared" si="38"/>
        <v>Invoice Made</v>
      </c>
      <c r="U467" s="13" t="b">
        <f t="shared" si="39"/>
        <v>1</v>
      </c>
      <c r="V467" s="13"/>
      <c r="W467" s="13"/>
      <c r="X467" s="13"/>
      <c r="Y467" s="13"/>
      <c r="Z467" s="13"/>
      <c r="AA467" s="13" t="str">
        <f t="shared" si="37"/>
        <v>Trysil Spirit24</v>
      </c>
      <c r="AB467" s="13"/>
      <c r="AC467" s="13"/>
      <c r="AD467" s="13"/>
      <c r="AE467" s="13">
        <f>IF(TRIM(AA467=""),0,IF(ISNA(VLOOKUP(AA467,Tracker!$AB$2:$AB$3981,1,FALSE)),0,1))</f>
        <v>1</v>
      </c>
      <c r="AF467" s="13"/>
    </row>
    <row r="468" spans="1:32" ht="13.5">
      <c r="A468" s="246">
        <v>3858</v>
      </c>
      <c r="B468" s="271" t="s">
        <v>2486</v>
      </c>
      <c r="C468" s="957" t="s">
        <v>143</v>
      </c>
      <c r="D468" s="874" t="s">
        <v>1953</v>
      </c>
      <c r="E468" s="172"/>
      <c r="F468" s="234"/>
      <c r="G468" s="236" t="s">
        <v>1466</v>
      </c>
      <c r="H468" s="874" t="s">
        <v>203</v>
      </c>
      <c r="I468" s="482">
        <v>42801</v>
      </c>
      <c r="J468" s="274" t="s">
        <v>1466</v>
      </c>
      <c r="K468" s="711"/>
      <c r="L468" s="1028" t="s">
        <v>1466</v>
      </c>
      <c r="M468" s="13" t="str">
        <f t="shared" si="36"/>
        <v>Invoice Made</v>
      </c>
      <c r="N468" s="13"/>
      <c r="O468" s="13"/>
      <c r="P468" s="13" t="str">
        <f>IF(L468="Navig8",IF(ISNA(VLOOKUP(UPPER(B468),LiangHuishan!$A$1:$B$251,3,FALSE)),"Pool Not in Records",VLOOKUP(UPPER(B468),$A$1:$B$251,3,FALSE)),"")</f>
        <v/>
      </c>
      <c r="Q468" s="13" t="str">
        <f t="shared" si="35"/>
        <v/>
      </c>
      <c r="R468" s="13"/>
      <c r="S468" s="13"/>
      <c r="T468" s="13" t="str">
        <f t="shared" si="38"/>
        <v>Invoice Made</v>
      </c>
      <c r="U468" s="13" t="b">
        <f t="shared" si="39"/>
        <v>1</v>
      </c>
      <c r="V468" s="13"/>
      <c r="W468" s="13"/>
      <c r="X468" s="13"/>
      <c r="Y468" s="13"/>
      <c r="Z468" s="13"/>
      <c r="AA468" s="13" t="str">
        <f t="shared" si="37"/>
        <v>New Advance36</v>
      </c>
      <c r="AB468" s="13"/>
      <c r="AC468" s="13"/>
      <c r="AD468" s="13"/>
      <c r="AE468" s="13">
        <f>IF(TRIM(AA468=""),0,IF(ISNA(VLOOKUP(AA468,Tracker!$AB$2:$AB$3981,1,FALSE)),0,1))</f>
        <v>1</v>
      </c>
      <c r="AF468" s="13"/>
    </row>
    <row r="469" spans="1:32" ht="13.5">
      <c r="A469" s="246">
        <v>3859</v>
      </c>
      <c r="B469" s="271" t="s">
        <v>2487</v>
      </c>
      <c r="C469" s="957" t="s">
        <v>158</v>
      </c>
      <c r="D469" s="874" t="s">
        <v>1338</v>
      </c>
      <c r="E469" s="172" t="s">
        <v>2488</v>
      </c>
      <c r="F469" s="234">
        <v>42753</v>
      </c>
      <c r="G469" s="236" t="s">
        <v>60</v>
      </c>
      <c r="H469" s="874" t="s">
        <v>433</v>
      </c>
      <c r="I469" s="482">
        <v>42774</v>
      </c>
      <c r="J469" s="274" t="s">
        <v>60</v>
      </c>
      <c r="K469" s="573"/>
      <c r="L469" s="1032" t="s">
        <v>60</v>
      </c>
      <c r="M469" s="13" t="str">
        <f t="shared" si="36"/>
        <v>Invoice Made</v>
      </c>
      <c r="N469" s="13"/>
      <c r="O469" s="13"/>
      <c r="P469" s="13" t="str">
        <f>IF(L469="Navig8",IF(ISNA(VLOOKUP(UPPER(B469),LiangHuishan!$A$1:$B$251,3,FALSE)),"Pool Not in Records",VLOOKUP(UPPER(B469),$A$1:$B$251,3,FALSE)),"")</f>
        <v/>
      </c>
      <c r="Q469" s="13" t="str">
        <f t="shared" si="35"/>
        <v/>
      </c>
      <c r="R469" s="13"/>
      <c r="S469" s="13"/>
      <c r="T469" s="13" t="str">
        <f t="shared" si="38"/>
        <v>Invoice Made</v>
      </c>
      <c r="U469" s="13" t="b">
        <f t="shared" si="39"/>
        <v>1</v>
      </c>
      <c r="V469" s="13"/>
      <c r="W469" s="13"/>
      <c r="X469" s="13"/>
      <c r="Y469" s="13"/>
      <c r="Z469" s="13"/>
      <c r="AA469" s="13" t="str">
        <f t="shared" si="37"/>
        <v>Cascade Spirit10</v>
      </c>
      <c r="AB469" s="13"/>
      <c r="AC469" s="13"/>
      <c r="AD469" s="13"/>
      <c r="AE469" s="13">
        <f>IF(TRIM(AA469=""),0,IF(ISNA(VLOOKUP(AA469,Tracker!$AB$2:$AB$3981,1,FALSE)),0,1))</f>
        <v>1</v>
      </c>
      <c r="AF469" s="13"/>
    </row>
    <row r="470" spans="1:32" ht="13.5">
      <c r="A470" s="246">
        <v>3861</v>
      </c>
      <c r="B470" s="271" t="s">
        <v>573</v>
      </c>
      <c r="C470" s="957" t="s">
        <v>76</v>
      </c>
      <c r="D470" s="874" t="s">
        <v>1382</v>
      </c>
      <c r="E470" s="172" t="s">
        <v>20</v>
      </c>
      <c r="F470" s="234">
        <v>42750</v>
      </c>
      <c r="G470" s="236" t="s">
        <v>28</v>
      </c>
      <c r="H470" s="874" t="s">
        <v>20</v>
      </c>
      <c r="I470" s="482">
        <v>42753</v>
      </c>
      <c r="J470" s="274" t="s">
        <v>28</v>
      </c>
      <c r="K470" s="711" t="s">
        <v>411</v>
      </c>
      <c r="L470" s="1030" t="s">
        <v>28</v>
      </c>
      <c r="M470" s="13" t="str">
        <f t="shared" si="36"/>
        <v>Invoice Made</v>
      </c>
      <c r="N470" s="13"/>
      <c r="O470" s="13"/>
      <c r="P470" s="13" t="e">
        <f>IF(L470="Navig8",IF(ISNA(VLOOKUP(UPPER(B470),LiangHuishan!$A$1:$B$251,3,FALSE)),"Pool Not in Records",VLOOKUP(UPPER(B470),$A$1:$B$251,3,FALSE)),"")</f>
        <v>#N/A</v>
      </c>
      <c r="Q470" s="13" t="str">
        <f t="shared" si="35"/>
        <v/>
      </c>
      <c r="R470" s="13"/>
      <c r="S470" s="13"/>
      <c r="T470" s="13" t="str">
        <f t="shared" si="38"/>
        <v>Invoice Made</v>
      </c>
      <c r="U470" s="13" t="b">
        <f t="shared" si="39"/>
        <v>1</v>
      </c>
      <c r="V470" s="13"/>
      <c r="W470" s="13"/>
      <c r="X470" s="13"/>
      <c r="Y470" s="13"/>
      <c r="Z470" s="13"/>
      <c r="AA470" s="13" t="str">
        <f t="shared" si="37"/>
        <v>Aframax Riviera55</v>
      </c>
      <c r="AB470" s="13"/>
      <c r="AC470" s="13"/>
      <c r="AD470" s="13"/>
      <c r="AE470" s="13">
        <f>IF(TRIM(AA470=""),0,IF(ISNA(VLOOKUP(AA470,Tracker!$AB$2:$AB$3981,1,FALSE)),0,1))</f>
        <v>1</v>
      </c>
      <c r="AF470" s="13"/>
    </row>
    <row r="471" spans="1:32" ht="13.5">
      <c r="A471" s="246">
        <v>3862</v>
      </c>
      <c r="B471" s="271" t="s">
        <v>1515</v>
      </c>
      <c r="C471" s="957" t="s">
        <v>2490</v>
      </c>
      <c r="D471" s="874" t="s">
        <v>2461</v>
      </c>
      <c r="E471" s="172"/>
      <c r="F471" s="234"/>
      <c r="G471" s="236" t="s">
        <v>28</v>
      </c>
      <c r="H471" s="874" t="s">
        <v>77</v>
      </c>
      <c r="I471" s="482">
        <v>42766</v>
      </c>
      <c r="J471" s="274" t="s">
        <v>28</v>
      </c>
      <c r="K471" s="711" t="s">
        <v>411</v>
      </c>
      <c r="L471" s="1030" t="s">
        <v>28</v>
      </c>
      <c r="M471" s="13" t="str">
        <f t="shared" si="36"/>
        <v>Invoice Made</v>
      </c>
      <c r="N471" s="13"/>
      <c r="O471" s="13"/>
      <c r="P471" s="13" t="e">
        <f>IF(L471="Navig8",IF(ISNA(VLOOKUP(UPPER(B471),LiangHuishan!$A$1:$B$251,3,FALSE)),"Pool Not in Records",VLOOKUP(UPPER(B471),$A$1:$B$251,3,FALSE)),"")</f>
        <v>#N/A</v>
      </c>
      <c r="Q471" s="13" t="str">
        <f t="shared" si="35"/>
        <v/>
      </c>
      <c r="R471" s="13"/>
      <c r="S471" s="13"/>
      <c r="T471" s="13" t="str">
        <f t="shared" si="38"/>
        <v>Invoice Made</v>
      </c>
      <c r="U471" s="13" t="b">
        <f t="shared" si="39"/>
        <v>1</v>
      </c>
      <c r="V471" s="13"/>
      <c r="W471" s="13"/>
      <c r="X471" s="13"/>
      <c r="Y471" s="13"/>
      <c r="Z471" s="13"/>
      <c r="AA471" s="13" t="str">
        <f t="shared" si="37"/>
        <v>Sophie SchulteV14</v>
      </c>
      <c r="AB471" s="13"/>
      <c r="AC471" s="13"/>
      <c r="AD471" s="13"/>
      <c r="AE471" s="13">
        <f>IF(TRIM(AA471=""),0,IF(ISNA(VLOOKUP(AA471,Tracker!$AB$2:$AB$3981,1,FALSE)),0,1))</f>
        <v>1</v>
      </c>
      <c r="AF471" s="13"/>
    </row>
    <row r="472" spans="1:32" ht="13.5">
      <c r="A472" s="246">
        <v>3879</v>
      </c>
      <c r="B472" s="271" t="s">
        <v>2743</v>
      </c>
      <c r="C472" s="957" t="s">
        <v>2482</v>
      </c>
      <c r="D472" s="874" t="s">
        <v>736</v>
      </c>
      <c r="E472" s="172"/>
      <c r="F472" s="234"/>
      <c r="G472" s="236"/>
      <c r="H472" s="547" t="s">
        <v>455</v>
      </c>
      <c r="I472" s="482">
        <v>42807</v>
      </c>
      <c r="J472" s="237"/>
      <c r="K472" s="716"/>
      <c r="L472" s="1025" t="s">
        <v>633</v>
      </c>
      <c r="M472" s="13" t="str">
        <f t="shared" si="36"/>
        <v>Invoice Made</v>
      </c>
      <c r="N472" s="13"/>
      <c r="O472" s="13"/>
      <c r="P472" s="13" t="str">
        <f>IF(L472="Navig8",IF(ISNA(VLOOKUP(UPPER(B472),LiangHuishan!$A$1:$B$251,3,FALSE)),"Pool Not in Records",VLOOKUP(UPPER(B472),$A$1:$B$251,3,FALSE)),"")</f>
        <v/>
      </c>
      <c r="Q472" s="13" t="str">
        <f t="shared" si="35"/>
        <v/>
      </c>
      <c r="R472" s="13"/>
      <c r="S472" s="13"/>
      <c r="T472" s="13" t="str">
        <f t="shared" si="38"/>
        <v>Invoice Made</v>
      </c>
      <c r="U472" s="13" t="b">
        <f t="shared" si="39"/>
        <v>1</v>
      </c>
      <c r="V472" s="13"/>
      <c r="W472" s="13"/>
      <c r="X472" s="13"/>
      <c r="Y472" s="13"/>
      <c r="Z472" s="13"/>
      <c r="AA472" s="13" t="str">
        <f t="shared" si="37"/>
        <v>StenaWeco Gladys1609</v>
      </c>
      <c r="AB472" s="13"/>
      <c r="AC472" s="13"/>
      <c r="AD472" s="13"/>
      <c r="AE472" s="13">
        <f>IF(TRIM(AA472=""),0,IF(ISNA(VLOOKUP(AA472,Tracker!$AB$2:$AB$3981,1,FALSE)),0,1))</f>
        <v>1</v>
      </c>
      <c r="AF472" s="13"/>
    </row>
    <row r="473" spans="1:32" ht="13.5">
      <c r="A473" s="246">
        <v>3861</v>
      </c>
      <c r="B473" s="277" t="s">
        <v>484</v>
      </c>
      <c r="C473" s="962" t="s">
        <v>714</v>
      </c>
      <c r="D473" s="491" t="s">
        <v>2211</v>
      </c>
      <c r="E473" s="277" t="s">
        <v>2535</v>
      </c>
      <c r="F473" s="278">
        <v>42761</v>
      </c>
      <c r="G473" s="236"/>
      <c r="H473" s="547" t="s">
        <v>2588</v>
      </c>
      <c r="I473" s="482">
        <v>42763</v>
      </c>
      <c r="J473" s="237"/>
      <c r="K473" s="716"/>
      <c r="L473" s="1027" t="s">
        <v>60</v>
      </c>
      <c r="M473" s="13" t="str">
        <f t="shared" si="36"/>
        <v>Invoice Made</v>
      </c>
      <c r="N473" s="13"/>
      <c r="O473" s="13"/>
      <c r="P473" s="13" t="str">
        <f>IF(L473="Navig8",IF(ISNA(VLOOKUP(UPPER(B473),LiangHuishan!$A$1:$B$251,3,FALSE)),"Pool Not in Records",VLOOKUP(UPPER(B473),$A$1:$B$251,3,FALSE)),"")</f>
        <v/>
      </c>
      <c r="Q473" s="13" t="str">
        <f t="shared" si="35"/>
        <v/>
      </c>
      <c r="R473" s="13"/>
      <c r="S473" s="13"/>
      <c r="T473" s="13" t="str">
        <f t="shared" si="38"/>
        <v>Invoice Made</v>
      </c>
      <c r="U473" s="13" t="b">
        <f t="shared" si="39"/>
        <v>1</v>
      </c>
      <c r="V473" s="13"/>
      <c r="W473" s="13"/>
      <c r="X473" s="13"/>
      <c r="Y473" s="13"/>
      <c r="Z473" s="13"/>
      <c r="AA473" s="13" t="str">
        <f t="shared" si="37"/>
        <v>Esther Spirit137</v>
      </c>
      <c r="AB473" s="13"/>
      <c r="AC473" s="13"/>
      <c r="AD473" s="13"/>
      <c r="AE473" s="13">
        <f>IF(TRIM(AA473=""),0,IF(ISNA(VLOOKUP(AA473,Tracker!$AB$2:$AB$3981,1,FALSE)),0,1))</f>
        <v>1</v>
      </c>
      <c r="AF473" s="13"/>
    </row>
    <row r="474" spans="1:32" ht="13.5">
      <c r="A474" s="246">
        <v>3863</v>
      </c>
      <c r="B474" s="271" t="s">
        <v>162</v>
      </c>
      <c r="C474" s="957" t="s">
        <v>482</v>
      </c>
      <c r="D474" s="874" t="s">
        <v>2536</v>
      </c>
      <c r="E474" s="172" t="s">
        <v>2537</v>
      </c>
      <c r="F474" s="234">
        <v>42760</v>
      </c>
      <c r="G474" s="236"/>
      <c r="H474" s="547" t="s">
        <v>48</v>
      </c>
      <c r="I474" s="482">
        <v>42766</v>
      </c>
      <c r="J474" s="237"/>
      <c r="K474" s="717" t="s">
        <v>411</v>
      </c>
      <c r="L474" s="1027" t="s">
        <v>28</v>
      </c>
      <c r="M474" s="13" t="str">
        <f t="shared" si="36"/>
        <v>Invoice Made</v>
      </c>
      <c r="N474" s="13"/>
      <c r="O474" s="13"/>
      <c r="P474" s="13" t="str">
        <f>IF(L474="Navig8",IF(ISNA(VLOOKUP(UPPER(B474),LiangHuishan!$A$1:$B$251,3,FALSE)),"Pool Not in Records",VLOOKUP(UPPER(B474),$A$1:$B$251,3,FALSE)),"")</f>
        <v>Pool Not in Records</v>
      </c>
      <c r="Q474" s="13" t="str">
        <f t="shared" si="35"/>
        <v/>
      </c>
      <c r="R474" s="13"/>
      <c r="S474" s="13"/>
      <c r="T474" s="13" t="str">
        <f t="shared" si="38"/>
        <v>Invoice Made</v>
      </c>
      <c r="U474" s="13" t="b">
        <f t="shared" si="39"/>
        <v>1</v>
      </c>
      <c r="V474" s="13"/>
      <c r="W474" s="13"/>
      <c r="X474" s="13"/>
      <c r="Y474" s="13"/>
      <c r="Z474" s="13"/>
      <c r="AA474" s="13" t="str">
        <f t="shared" si="37"/>
        <v>Aljalaa8</v>
      </c>
      <c r="AB474" s="13"/>
      <c r="AC474" s="13"/>
      <c r="AD474" s="13"/>
      <c r="AE474" s="13">
        <f>IF(TRIM(AA474=""),0,IF(ISNA(VLOOKUP(AA474,Tracker!$AB$2:$AB$3981,1,FALSE)),0,1))</f>
        <v>1</v>
      </c>
      <c r="AF474" s="13"/>
    </row>
    <row r="475" spans="1:32" ht="13.5">
      <c r="A475" s="246">
        <v>3864</v>
      </c>
      <c r="B475" s="243" t="s">
        <v>543</v>
      </c>
      <c r="C475" s="963" t="s">
        <v>224</v>
      </c>
      <c r="D475" s="877" t="s">
        <v>2538</v>
      </c>
      <c r="E475" s="281" t="s">
        <v>267</v>
      </c>
      <c r="F475" s="316"/>
      <c r="G475" s="317"/>
      <c r="H475" s="878" t="s">
        <v>267</v>
      </c>
      <c r="I475" s="486"/>
      <c r="J475" s="318"/>
      <c r="K475" s="718"/>
      <c r="L475" s="1033" t="s">
        <v>2539</v>
      </c>
      <c r="M475" s="13" t="str">
        <f t="shared" si="36"/>
        <v>Invoice Not Made</v>
      </c>
      <c r="N475" s="191"/>
      <c r="O475" s="191"/>
      <c r="P475" s="191" t="str">
        <f>IF(L475="Navig8",IF(ISNA(VLOOKUP(UPPER(B475),LiangHuishan!$A$1:$B$251,3,FALSE)),"Pool Not in Records",VLOOKUP(UPPER(B475),$A$1:$B$251,3,FALSE)),"")</f>
        <v/>
      </c>
      <c r="Q475" s="191" t="str">
        <f t="shared" si="35"/>
        <v/>
      </c>
      <c r="R475" s="191"/>
      <c r="S475" s="191"/>
      <c r="T475" s="13" t="str">
        <f t="shared" si="38"/>
        <v>Invoice Not Made</v>
      </c>
      <c r="U475" s="13" t="b">
        <f t="shared" si="39"/>
        <v>1</v>
      </c>
      <c r="V475" s="191"/>
      <c r="W475" s="191"/>
      <c r="X475" s="191"/>
      <c r="Y475" s="191"/>
      <c r="Z475" s="191"/>
      <c r="AA475" s="13" t="str">
        <f t="shared" si="37"/>
        <v>Torm Valborg140</v>
      </c>
      <c r="AB475" s="191"/>
      <c r="AC475" s="191"/>
      <c r="AD475" s="191"/>
      <c r="AE475" s="191">
        <f>IF(TRIM(AA475=""),0,IF(ISNA(VLOOKUP(AA475,Tracker!$AB$2:$AB$3981,1,FALSE)),0,1))</f>
        <v>0</v>
      </c>
      <c r="AF475" s="191"/>
    </row>
    <row r="476" spans="1:32" ht="13.5">
      <c r="A476" s="246">
        <v>3865</v>
      </c>
      <c r="B476" s="271" t="s">
        <v>2540</v>
      </c>
      <c r="C476" s="957" t="s">
        <v>2621</v>
      </c>
      <c r="D476" s="874" t="s">
        <v>2541</v>
      </c>
      <c r="E476" s="172"/>
      <c r="F476" s="234"/>
      <c r="G476" s="236"/>
      <c r="H476" s="547" t="s">
        <v>20</v>
      </c>
      <c r="I476" s="482">
        <v>42851</v>
      </c>
      <c r="J476" s="237"/>
      <c r="K476" s="717" t="s">
        <v>411</v>
      </c>
      <c r="L476" s="1027" t="s">
        <v>28</v>
      </c>
      <c r="M476" s="13" t="str">
        <f t="shared" si="36"/>
        <v>Invoice Made</v>
      </c>
      <c r="N476" s="13"/>
      <c r="O476" s="13"/>
      <c r="P476" s="13" t="e">
        <f>IF(L476="Navig8",IF(ISNA(VLOOKUP(UPPER(B476),LiangHuishan!$A$1:$B$251,3,FALSE)),"Pool Not in Records",VLOOKUP(UPPER(B476),$A$1:$B$251,3,FALSE)),"")</f>
        <v>#N/A</v>
      </c>
      <c r="Q476" s="13" t="str">
        <f t="shared" si="35"/>
        <v/>
      </c>
      <c r="R476" s="13"/>
      <c r="S476" s="13"/>
      <c r="T476" s="13" t="str">
        <f t="shared" si="38"/>
        <v>Invoice Made</v>
      </c>
      <c r="U476" s="13" t="b">
        <f t="shared" si="39"/>
        <v>1</v>
      </c>
      <c r="V476" s="13"/>
      <c r="W476" s="13"/>
      <c r="X476" s="13"/>
      <c r="Y476" s="13"/>
      <c r="Z476" s="13"/>
      <c r="AA476" s="13" t="str">
        <f t="shared" si="37"/>
        <v>Gener8 Defiance201702</v>
      </c>
      <c r="AB476" s="13"/>
      <c r="AC476" s="13"/>
      <c r="AD476" s="13"/>
      <c r="AE476" s="13">
        <f>IF(TRIM(AA476=""),0,IF(ISNA(VLOOKUP(AA476,Tracker!$AB$2:$AB$3981,1,FALSE)),0,1))</f>
        <v>1</v>
      </c>
      <c r="AF476" s="13"/>
    </row>
    <row r="477" spans="1:32" ht="13.5">
      <c r="A477" s="246">
        <v>3866</v>
      </c>
      <c r="B477" s="271" t="s">
        <v>2473</v>
      </c>
      <c r="C477" s="957" t="s">
        <v>2542</v>
      </c>
      <c r="D477" s="874" t="s">
        <v>2474</v>
      </c>
      <c r="E477" s="172" t="s">
        <v>2022</v>
      </c>
      <c r="F477" s="234">
        <v>42761</v>
      </c>
      <c r="G477" s="236"/>
      <c r="H477" s="547" t="s">
        <v>2022</v>
      </c>
      <c r="I477" s="482">
        <v>42761</v>
      </c>
      <c r="J477" s="237"/>
      <c r="K477" s="716"/>
      <c r="L477" s="1025" t="s">
        <v>1466</v>
      </c>
      <c r="M477" s="13" t="str">
        <f t="shared" si="36"/>
        <v>Invoice Made</v>
      </c>
      <c r="N477" s="13"/>
      <c r="O477" s="13"/>
      <c r="P477" s="13" t="str">
        <f>IF(L477="Navig8",IF(ISNA(VLOOKUP(UPPER(B477),LiangHuishan!$A$1:$B$251,3,FALSE)),"Pool Not in Records",VLOOKUP(UPPER(B477),$A$1:$B$251,3,FALSE)),"")</f>
        <v/>
      </c>
      <c r="Q477" s="13" t="str">
        <f t="shared" si="35"/>
        <v/>
      </c>
      <c r="R477" s="13"/>
      <c r="S477" s="13"/>
      <c r="T477" s="13" t="str">
        <f t="shared" si="38"/>
        <v>Invoice Made</v>
      </c>
      <c r="U477" s="13" t="b">
        <f t="shared" si="39"/>
        <v>1</v>
      </c>
      <c r="V477" s="13"/>
      <c r="W477" s="13"/>
      <c r="X477" s="13"/>
      <c r="Y477" s="13"/>
      <c r="Z477" s="13"/>
      <c r="AA477" s="13" t="str">
        <f t="shared" si="37"/>
        <v>Silver Orla44_17</v>
      </c>
      <c r="AB477" s="13"/>
      <c r="AC477" s="13"/>
      <c r="AD477" s="13"/>
      <c r="AE477" s="13">
        <f>IF(TRIM(AA477=""),0,IF(ISNA(VLOOKUP(AA477,Tracker!$AB$2:$AB$3981,1,FALSE)),0,1))</f>
        <v>1</v>
      </c>
      <c r="AF477" s="13"/>
    </row>
    <row r="478" spans="1:32" ht="13.5">
      <c r="A478" s="246">
        <v>3867</v>
      </c>
      <c r="B478" s="271" t="s">
        <v>711</v>
      </c>
      <c r="C478" s="957" t="s">
        <v>245</v>
      </c>
      <c r="D478" s="874" t="s">
        <v>2474</v>
      </c>
      <c r="E478" s="172" t="s">
        <v>606</v>
      </c>
      <c r="F478" s="234">
        <v>42769</v>
      </c>
      <c r="G478" s="236"/>
      <c r="H478" s="547" t="s">
        <v>606</v>
      </c>
      <c r="I478" s="482">
        <v>42770</v>
      </c>
      <c r="J478" s="237"/>
      <c r="K478" s="716"/>
      <c r="L478" s="1025" t="s">
        <v>1466</v>
      </c>
      <c r="M478" s="13" t="str">
        <f t="shared" si="36"/>
        <v>Invoice Made</v>
      </c>
      <c r="N478" s="13"/>
      <c r="O478" s="13"/>
      <c r="P478" s="13" t="str">
        <f>IF(L478="Navig8",IF(ISNA(VLOOKUP(UPPER(B478),LiangHuishan!$A$1:$B$251,3,FALSE)),"Pool Not in Records",VLOOKUP(UPPER(B478),$A$1:$B$251,3,FALSE)),"")</f>
        <v/>
      </c>
      <c r="Q478" s="13" t="str">
        <f t="shared" si="35"/>
        <v/>
      </c>
      <c r="R478" s="13"/>
      <c r="S478" s="13"/>
      <c r="T478" s="13" t="str">
        <f t="shared" si="38"/>
        <v>Invoice Made</v>
      </c>
      <c r="U478" s="13" t="b">
        <f t="shared" si="39"/>
        <v>1</v>
      </c>
      <c r="V478" s="13"/>
      <c r="W478" s="13"/>
      <c r="X478" s="13"/>
      <c r="Y478" s="13"/>
      <c r="Z478" s="13"/>
      <c r="AA478" s="13" t="str">
        <f t="shared" si="37"/>
        <v>Silver Valerie34</v>
      </c>
      <c r="AB478" s="13"/>
      <c r="AC478" s="13"/>
      <c r="AD478" s="13"/>
      <c r="AE478" s="13">
        <f>IF(TRIM(AA478=""),0,IF(ISNA(VLOOKUP(AA478,Tracker!$AB$2:$AB$3981,1,FALSE)),0,1))</f>
        <v>1</v>
      </c>
      <c r="AF478" s="13"/>
    </row>
    <row r="479" spans="1:32" ht="13.5">
      <c r="A479" s="246">
        <v>3868</v>
      </c>
      <c r="B479" s="271" t="s">
        <v>2543</v>
      </c>
      <c r="C479" s="957" t="s">
        <v>174</v>
      </c>
      <c r="D479" s="874" t="s">
        <v>2544</v>
      </c>
      <c r="E479" s="172" t="s">
        <v>419</v>
      </c>
      <c r="F479" s="234"/>
      <c r="G479" s="236"/>
      <c r="H479" s="547" t="s">
        <v>570</v>
      </c>
      <c r="I479" s="482">
        <v>42791</v>
      </c>
      <c r="J479" s="237"/>
      <c r="K479" s="716"/>
      <c r="L479" s="1025" t="s">
        <v>590</v>
      </c>
      <c r="M479" s="13" t="str">
        <f t="shared" si="36"/>
        <v>Invoice Made</v>
      </c>
      <c r="N479" s="13"/>
      <c r="O479" s="13"/>
      <c r="P479" s="13" t="str">
        <f>IF(L479="Navig8",IF(ISNA(VLOOKUP(UPPER(B479),LiangHuishan!$A$1:$B$251,3,FALSE)),"Pool Not in Records",VLOOKUP(UPPER(B479),$A$1:$B$251,3,FALSE)),"")</f>
        <v/>
      </c>
      <c r="Q479" s="13">
        <f t="shared" si="35"/>
        <v>0</v>
      </c>
      <c r="R479" s="13"/>
      <c r="S479" s="13"/>
      <c r="T479" s="13" t="str">
        <f t="shared" si="38"/>
        <v>Invoice Made</v>
      </c>
      <c r="U479" s="13" t="b">
        <f t="shared" si="39"/>
        <v>1</v>
      </c>
      <c r="V479" s="13"/>
      <c r="W479" s="13"/>
      <c r="X479" s="13"/>
      <c r="Y479" s="13"/>
      <c r="Z479" s="13"/>
      <c r="AA479" s="13" t="str">
        <f t="shared" si="37"/>
        <v>Atlantic Queen21</v>
      </c>
      <c r="AB479" s="13"/>
      <c r="AC479" s="13"/>
      <c r="AD479" s="13"/>
      <c r="AE479" s="13">
        <f>IF(TRIM(AA479=""),0,IF(ISNA(VLOOKUP(AA479,Tracker!$AB$2:$AB$3981,1,FALSE)),0,1))</f>
        <v>1</v>
      </c>
      <c r="AF479" s="13"/>
    </row>
    <row r="480" spans="1:32" ht="13.5">
      <c r="A480" s="246">
        <v>3869</v>
      </c>
      <c r="B480" s="271" t="s">
        <v>2545</v>
      </c>
      <c r="C480" s="957" t="s">
        <v>2550</v>
      </c>
      <c r="D480" s="874" t="s">
        <v>2546</v>
      </c>
      <c r="E480" s="172" t="s">
        <v>631</v>
      </c>
      <c r="F480" s="234">
        <v>42795</v>
      </c>
      <c r="G480" s="236"/>
      <c r="H480" s="547" t="s">
        <v>631</v>
      </c>
      <c r="I480" s="482">
        <v>42795</v>
      </c>
      <c r="J480" s="237"/>
      <c r="K480" s="716"/>
      <c r="L480" s="1027" t="s">
        <v>290</v>
      </c>
      <c r="M480" s="13" t="str">
        <f t="shared" si="36"/>
        <v>Invoice Made</v>
      </c>
      <c r="N480" s="13"/>
      <c r="O480" s="13"/>
      <c r="P480" s="13" t="str">
        <f>IF(L480="Navig8",IF(ISNA(VLOOKUP(UPPER(B480),LiangHuishan!$A$1:$B$251,3,FALSE)),"Pool Not in Records",VLOOKUP(UPPER(B480),$A$1:$B$251,3,FALSE)),"")</f>
        <v/>
      </c>
      <c r="Q480" s="13" t="str">
        <f t="shared" si="35"/>
        <v/>
      </c>
      <c r="R480" s="13"/>
      <c r="S480" s="13"/>
      <c r="T480" s="13" t="str">
        <f t="shared" si="38"/>
        <v>Invoice Made</v>
      </c>
      <c r="U480" s="13" t="b">
        <f t="shared" si="39"/>
        <v>1</v>
      </c>
      <c r="V480" s="13"/>
      <c r="W480" s="13"/>
      <c r="X480" s="13"/>
      <c r="Y480" s="13"/>
      <c r="Z480" s="13"/>
      <c r="AA480" s="13" t="str">
        <f t="shared" si="37"/>
        <v>British Nimbus17001</v>
      </c>
      <c r="AB480" s="13"/>
      <c r="AC480" s="13"/>
      <c r="AD480" s="13"/>
      <c r="AE480" s="13">
        <f>IF(TRIM(AA480=""),0,IF(ISNA(VLOOKUP(AA480,Tracker!$AB$2:$AB$3981,1,FALSE)),0,1))</f>
        <v>1</v>
      </c>
      <c r="AF480" s="13"/>
    </row>
    <row r="481" spans="1:32" ht="13.5">
      <c r="A481" s="246">
        <v>3870</v>
      </c>
      <c r="B481" s="271" t="s">
        <v>725</v>
      </c>
      <c r="C481" s="964" t="s">
        <v>81</v>
      </c>
      <c r="D481" s="874" t="s">
        <v>2547</v>
      </c>
      <c r="E481" s="172" t="s">
        <v>319</v>
      </c>
      <c r="F481" s="234">
        <v>42794</v>
      </c>
      <c r="G481" s="236"/>
      <c r="H481" s="547" t="s">
        <v>215</v>
      </c>
      <c r="I481" s="482">
        <v>42798</v>
      </c>
      <c r="J481" s="237"/>
      <c r="K481" s="716"/>
      <c r="L481" s="1027" t="s">
        <v>60</v>
      </c>
      <c r="M481" s="13" t="str">
        <f t="shared" si="36"/>
        <v>Invoice Made</v>
      </c>
      <c r="N481" s="13"/>
      <c r="O481" s="13"/>
      <c r="P481" s="13" t="str">
        <f>IF(L481="Navig8",IF(ISNA(VLOOKUP(UPPER(B481),LiangHuishan!$A$1:$B$251,3,FALSE)),"Pool Not in Records",VLOOKUP(UPPER(B481),$A$1:$B$251,3,FALSE)),"")</f>
        <v/>
      </c>
      <c r="Q481" s="15" t="str">
        <f t="shared" si="35"/>
        <v/>
      </c>
      <c r="R481" s="13"/>
      <c r="S481" s="13"/>
      <c r="T481" s="13" t="str">
        <f t="shared" si="38"/>
        <v>Invoice Made</v>
      </c>
      <c r="U481" s="13" t="b">
        <f t="shared" si="39"/>
        <v>1</v>
      </c>
      <c r="V481" s="13"/>
      <c r="W481" s="13"/>
      <c r="X481" s="13"/>
      <c r="Y481" s="13"/>
      <c r="Z481" s="13"/>
      <c r="AA481" s="13" t="str">
        <f t="shared" si="37"/>
        <v>Godavari Spirit26</v>
      </c>
      <c r="AB481" s="13"/>
      <c r="AC481" s="13"/>
      <c r="AD481" s="13"/>
      <c r="AE481" s="13">
        <f>IF(TRIM(AA481=""),0,IF(ISNA(VLOOKUP(AA481,Tracker!$AB$2:$AB$3981,1,FALSE)),0,1))</f>
        <v>1</v>
      </c>
      <c r="AF481" s="13"/>
    </row>
    <row r="482" spans="1:32" ht="13.5">
      <c r="A482" s="246">
        <v>3888</v>
      </c>
      <c r="B482" s="271" t="s">
        <v>2560</v>
      </c>
      <c r="C482" s="957" t="s">
        <v>2484</v>
      </c>
      <c r="D482" s="874" t="s">
        <v>644</v>
      </c>
      <c r="E482" s="172"/>
      <c r="F482" s="234"/>
      <c r="G482" s="236"/>
      <c r="H482" s="547" t="s">
        <v>712</v>
      </c>
      <c r="I482" s="482">
        <v>42830</v>
      </c>
      <c r="J482" s="237"/>
      <c r="K482" s="716"/>
      <c r="L482" s="1025" t="s">
        <v>633</v>
      </c>
      <c r="M482" s="13" t="str">
        <f t="shared" si="36"/>
        <v>Invoice Made</v>
      </c>
      <c r="N482" s="13"/>
      <c r="O482" s="13"/>
      <c r="P482" s="13" t="str">
        <f>IF(L482="Navig8",IF(ISNA(VLOOKUP(UPPER(B482),LiangHuishan!$A$1:$B$251,3,FALSE)),"Pool Not in Records",VLOOKUP(UPPER(B482),$A$1:$B$251,3,FALSE)),"")</f>
        <v/>
      </c>
      <c r="Q482" s="13" t="str">
        <f t="shared" si="35"/>
        <v/>
      </c>
      <c r="R482" s="13"/>
      <c r="S482" s="13"/>
      <c r="T482" s="13" t="str">
        <f t="shared" si="38"/>
        <v>Invoice Made</v>
      </c>
      <c r="U482" s="13" t="b">
        <f t="shared" si="39"/>
        <v>1</v>
      </c>
      <c r="V482" s="13"/>
      <c r="W482" s="13"/>
      <c r="X482" s="13"/>
      <c r="Y482" s="13"/>
      <c r="Z482" s="13"/>
      <c r="AA482" s="13" t="str">
        <f t="shared" si="37"/>
        <v>Stena Immaculate1701</v>
      </c>
      <c r="AB482" s="13"/>
      <c r="AC482" s="13"/>
      <c r="AD482" s="13"/>
      <c r="AE482" s="13">
        <f>IF(TRIM(AA482=""),0,IF(ISNA(VLOOKUP(AA482,Tracker!$AB$2:$AB$3981,1,FALSE)),0,1))</f>
        <v>1</v>
      </c>
      <c r="AF482" s="13"/>
    </row>
    <row r="483" spans="1:32" ht="13.5">
      <c r="A483" s="246">
        <v>3872</v>
      </c>
      <c r="B483" s="271" t="s">
        <v>809</v>
      </c>
      <c r="C483" s="957" t="s">
        <v>2549</v>
      </c>
      <c r="D483" s="874" t="s">
        <v>732</v>
      </c>
      <c r="E483" s="172" t="s">
        <v>24</v>
      </c>
      <c r="F483" s="234">
        <v>42760</v>
      </c>
      <c r="G483" s="236"/>
      <c r="H483" s="547" t="s">
        <v>24</v>
      </c>
      <c r="I483" s="482">
        <v>42769</v>
      </c>
      <c r="J483" s="237"/>
      <c r="K483" s="716" t="s">
        <v>28</v>
      </c>
      <c r="L483" s="1027" t="s">
        <v>28</v>
      </c>
      <c r="M483" s="13" t="str">
        <f t="shared" si="36"/>
        <v>Invoice Made</v>
      </c>
      <c r="N483" s="13"/>
      <c r="O483" s="13"/>
      <c r="P483" s="13" t="e">
        <f>IF(L483="Navig8",IF(ISNA(VLOOKUP(UPPER(B483),LiangHuishan!$A$1:$B$251,3,FALSE)),"Pool Not in Records",VLOOKUP(UPPER(B483),$A$1:$B$251,3,FALSE)),"")</f>
        <v>#N/A</v>
      </c>
      <c r="Q483" s="13" t="str">
        <f t="shared" si="35"/>
        <v/>
      </c>
      <c r="R483" s="13"/>
      <c r="S483" s="13"/>
      <c r="T483" s="13" t="str">
        <f t="shared" si="38"/>
        <v>Invoice Made</v>
      </c>
      <c r="U483" s="13" t="b">
        <f t="shared" si="39"/>
        <v>1</v>
      </c>
      <c r="V483" s="13"/>
      <c r="W483" s="13"/>
      <c r="X483" s="13"/>
      <c r="Y483" s="13"/>
      <c r="Z483" s="13"/>
      <c r="AA483" s="13" t="str">
        <f t="shared" si="37"/>
        <v>King Darius25_16</v>
      </c>
      <c r="AB483" s="13"/>
      <c r="AC483" s="13"/>
      <c r="AD483" s="13"/>
      <c r="AE483" s="13">
        <f>IF(TRIM(AA483=""),0,IF(ISNA(VLOOKUP(AA483,Tracker!$AB$2:$AB$3981,1,FALSE)),0,1))</f>
        <v>1</v>
      </c>
      <c r="AF483" s="13"/>
    </row>
    <row r="484" spans="1:32" ht="13.5">
      <c r="A484" s="246">
        <v>3873</v>
      </c>
      <c r="B484" s="172" t="s">
        <v>115</v>
      </c>
      <c r="C484" s="964" t="s">
        <v>183</v>
      </c>
      <c r="D484" s="874" t="s">
        <v>634</v>
      </c>
      <c r="E484" s="172" t="s">
        <v>20</v>
      </c>
      <c r="F484" s="234">
        <v>42764</v>
      </c>
      <c r="G484" s="236"/>
      <c r="H484" s="547" t="s">
        <v>20</v>
      </c>
      <c r="I484" s="482">
        <v>42766</v>
      </c>
      <c r="J484" s="237"/>
      <c r="K484" s="716"/>
      <c r="L484" s="1027" t="s">
        <v>60</v>
      </c>
      <c r="M484" s="13" t="str">
        <f t="shared" si="36"/>
        <v>Invoice Made</v>
      </c>
      <c r="N484" s="13"/>
      <c r="O484" s="13"/>
      <c r="P484" s="13" t="str">
        <f>IF(L484="Navig8",IF(ISNA(VLOOKUP(UPPER(B484),LiangHuishan!$A$1:$B$251,3,FALSE)),"Pool Not in Records",VLOOKUP(UPPER(B484),$A$1:$B$251,3,FALSE)),"")</f>
        <v/>
      </c>
      <c r="Q484" s="13" t="str">
        <f t="shared" si="35"/>
        <v/>
      </c>
      <c r="R484" s="13"/>
      <c r="S484" s="13"/>
      <c r="T484" s="13" t="str">
        <f t="shared" si="38"/>
        <v>Invoice Made</v>
      </c>
      <c r="U484" s="13" t="b">
        <f t="shared" si="39"/>
        <v>1</v>
      </c>
      <c r="V484" s="13"/>
      <c r="W484" s="13"/>
      <c r="X484" s="13"/>
      <c r="Y484" s="13"/>
      <c r="Z484" s="13"/>
      <c r="AA484" s="13" t="str">
        <f t="shared" si="37"/>
        <v>Leyte Spirit25</v>
      </c>
      <c r="AB484" s="13"/>
      <c r="AC484" s="13"/>
      <c r="AD484" s="13"/>
      <c r="AE484" s="13">
        <f>IF(TRIM(AA484=""),0,IF(ISNA(VLOOKUP(AA484,Tracker!$AB$2:$AB$3981,1,FALSE)),0,1))</f>
        <v>1</v>
      </c>
      <c r="AF484" s="13"/>
    </row>
    <row r="485" spans="1:32" ht="13.5">
      <c r="A485" s="246">
        <v>3874</v>
      </c>
      <c r="B485" s="271" t="s">
        <v>1496</v>
      </c>
      <c r="C485" s="957" t="s">
        <v>2550</v>
      </c>
      <c r="D485" s="874" t="s">
        <v>2551</v>
      </c>
      <c r="E485" s="172" t="s">
        <v>226</v>
      </c>
      <c r="F485" s="234">
        <v>42757.708333333336</v>
      </c>
      <c r="G485" s="236"/>
      <c r="H485" s="547" t="s">
        <v>226</v>
      </c>
      <c r="I485" s="482">
        <v>42761</v>
      </c>
      <c r="J485" s="237"/>
      <c r="K485" s="716"/>
      <c r="L485" s="1027" t="s">
        <v>290</v>
      </c>
      <c r="M485" s="13" t="str">
        <f t="shared" si="36"/>
        <v>Invoice Made</v>
      </c>
      <c r="N485" s="13"/>
      <c r="O485" s="13"/>
      <c r="P485" s="13" t="str">
        <f>IF(L485="Navig8",IF(ISNA(VLOOKUP(UPPER(B485),LiangHuishan!$A$1:$B$251,3,FALSE)),"Pool Not in Records",VLOOKUP(UPPER(B485),$A$1:$B$251,3,FALSE)),"")</f>
        <v/>
      </c>
      <c r="Q485" s="13" t="str">
        <f t="shared" si="35"/>
        <v/>
      </c>
      <c r="R485" s="13"/>
      <c r="S485" s="13"/>
      <c r="T485" s="13" t="str">
        <f t="shared" si="38"/>
        <v>Invoice Made</v>
      </c>
      <c r="U485" s="13" t="b">
        <f t="shared" si="39"/>
        <v>1</v>
      </c>
      <c r="V485" s="13"/>
      <c r="W485" s="13"/>
      <c r="X485" s="13"/>
      <c r="Y485" s="13"/>
      <c r="Z485" s="13"/>
      <c r="AA485" s="13" t="str">
        <f t="shared" si="37"/>
        <v>British Emissary17001</v>
      </c>
      <c r="AB485" s="13"/>
      <c r="AC485" s="13"/>
      <c r="AD485" s="13"/>
      <c r="AE485" s="13">
        <f>IF(TRIM(AA485=""),0,IF(ISNA(VLOOKUP(AA485,Tracker!$AB$2:$AB$3981,1,FALSE)),0,1))</f>
        <v>1</v>
      </c>
      <c r="AF485" s="13"/>
    </row>
    <row r="486" spans="1:32" ht="13.5">
      <c r="A486" s="246">
        <v>3910</v>
      </c>
      <c r="B486" s="271" t="s">
        <v>2611</v>
      </c>
      <c r="C486" s="957" t="s">
        <v>2612</v>
      </c>
      <c r="D486" s="874" t="s">
        <v>644</v>
      </c>
      <c r="E486" s="172" t="s">
        <v>644</v>
      </c>
      <c r="F486" s="234"/>
      <c r="G486" s="236"/>
      <c r="H486" s="874" t="s">
        <v>535</v>
      </c>
      <c r="I486" s="482">
        <v>42842</v>
      </c>
      <c r="J486" s="238"/>
      <c r="K486" s="711"/>
      <c r="L486" s="1025" t="s">
        <v>633</v>
      </c>
      <c r="M486" s="13" t="str">
        <f t="shared" si="36"/>
        <v>Invoice Made</v>
      </c>
      <c r="N486" s="13"/>
      <c r="O486" s="13"/>
      <c r="P486" s="13" t="str">
        <f>IF(L486="Navig8",IF(ISNA(VLOOKUP(UPPER(B486),LiangHuishan!$A$1:$B$251,3,FALSE)),"Pool Not in Records",VLOOKUP(UPPER(B486),$A$1:$B$251,3,FALSE)),"")</f>
        <v/>
      </c>
      <c r="Q486" s="13" t="str">
        <f t="shared" si="35"/>
        <v/>
      </c>
      <c r="R486" s="13"/>
      <c r="S486" s="13"/>
      <c r="T486" s="13" t="str">
        <f t="shared" si="38"/>
        <v>Invoice Made</v>
      </c>
      <c r="U486" s="13" t="b">
        <f t="shared" si="39"/>
        <v>1</v>
      </c>
      <c r="V486" s="13"/>
      <c r="W486" s="13"/>
      <c r="X486" s="13"/>
      <c r="Y486" s="13"/>
      <c r="Z486" s="13"/>
      <c r="AA486" s="13" t="str">
        <f t="shared" si="37"/>
        <v>Hafnia Kirsten1702</v>
      </c>
      <c r="AB486" s="13"/>
      <c r="AC486" s="13"/>
      <c r="AD486" s="13"/>
      <c r="AE486" s="13">
        <f>IF(TRIM(AA486=""),0,IF(ISNA(VLOOKUP(AA486,Tracker!$AB$2:$AB$3981,1,FALSE)),0,1))</f>
        <v>1</v>
      </c>
      <c r="AF486" s="13"/>
    </row>
    <row r="487" spans="1:32" ht="13.5">
      <c r="A487" s="246">
        <v>3876</v>
      </c>
      <c r="B487" s="172" t="s">
        <v>383</v>
      </c>
      <c r="C487" s="964" t="s">
        <v>714</v>
      </c>
      <c r="D487" s="874" t="s">
        <v>2553</v>
      </c>
      <c r="E487" s="172" t="s">
        <v>67</v>
      </c>
      <c r="F487" s="234">
        <v>42771</v>
      </c>
      <c r="G487" s="236"/>
      <c r="H487" s="547" t="s">
        <v>67</v>
      </c>
      <c r="I487" s="482">
        <v>42773</v>
      </c>
      <c r="J487" s="237"/>
      <c r="K487" s="716"/>
      <c r="L487" s="1027" t="s">
        <v>60</v>
      </c>
      <c r="M487" s="13" t="str">
        <f t="shared" si="36"/>
        <v>Invoice Made</v>
      </c>
      <c r="N487" s="13"/>
      <c r="O487" s="13"/>
      <c r="P487" s="13" t="str">
        <f>IF(L487="Navig8",IF(ISNA(VLOOKUP(UPPER(B487),LiangHuishan!$A$1:$B$251,3,FALSE)),"Pool Not in Records",VLOOKUP(UPPER(B487),$A$1:$B$251,3,FALSE)),"")</f>
        <v/>
      </c>
      <c r="Q487" s="13" t="str">
        <f t="shared" si="35"/>
        <v/>
      </c>
      <c r="R487" s="13"/>
      <c r="S487" s="13"/>
      <c r="T487" s="13" t="str">
        <f t="shared" si="38"/>
        <v>Invoice Made</v>
      </c>
      <c r="U487" s="13" t="b">
        <f t="shared" si="39"/>
        <v>1</v>
      </c>
      <c r="V487" s="13"/>
      <c r="W487" s="13"/>
      <c r="X487" s="13"/>
      <c r="Y487" s="13"/>
      <c r="Z487" s="13"/>
      <c r="AA487" s="13" t="str">
        <f t="shared" si="37"/>
        <v>Axel Spirit137</v>
      </c>
      <c r="AB487" s="13"/>
      <c r="AC487" s="13"/>
      <c r="AD487" s="13"/>
      <c r="AE487" s="13">
        <f>IF(TRIM(AA487=""),0,IF(ISNA(VLOOKUP(AA487,Tracker!$AB$2:$AB$3981,1,FALSE)),0,1))</f>
        <v>1</v>
      </c>
      <c r="AF487" s="13"/>
    </row>
    <row r="488" spans="1:32" ht="13.5">
      <c r="A488" s="246">
        <v>3877</v>
      </c>
      <c r="B488" s="271" t="s">
        <v>540</v>
      </c>
      <c r="C488" s="957" t="s">
        <v>74</v>
      </c>
      <c r="D488" s="874" t="s">
        <v>549</v>
      </c>
      <c r="E488" s="172"/>
      <c r="F488" s="234"/>
      <c r="G488" s="236"/>
      <c r="H488" s="547" t="s">
        <v>269</v>
      </c>
      <c r="I488" s="482">
        <v>42801</v>
      </c>
      <c r="J488" s="237"/>
      <c r="K488" s="716" t="s">
        <v>411</v>
      </c>
      <c r="L488" s="1027" t="s">
        <v>28</v>
      </c>
      <c r="M488" s="13" t="str">
        <f t="shared" si="36"/>
        <v>Invoice Made</v>
      </c>
      <c r="N488" s="13"/>
      <c r="O488" s="13"/>
      <c r="P488" s="13" t="e">
        <f>IF(L488="Navig8",IF(ISNA(VLOOKUP(UPPER(B488),LiangHuishan!$A$1:$B$251,3,FALSE)),"Pool Not in Records",VLOOKUP(UPPER(B488),$A$1:$B$251,3,FALSE)),"")</f>
        <v>#N/A</v>
      </c>
      <c r="Q488" s="13" t="str">
        <f t="shared" si="35"/>
        <v/>
      </c>
      <c r="R488" s="13"/>
      <c r="S488" s="13"/>
      <c r="T488" s="13" t="str">
        <f t="shared" si="38"/>
        <v>Invoice Made</v>
      </c>
      <c r="U488" s="13" t="b">
        <f t="shared" si="39"/>
        <v>1</v>
      </c>
      <c r="V488" s="13"/>
      <c r="W488" s="13"/>
      <c r="X488" s="13"/>
      <c r="Y488" s="13"/>
      <c r="Z488" s="13"/>
      <c r="AA488" s="13" t="str">
        <f t="shared" si="37"/>
        <v>Afra Hawthorn52</v>
      </c>
      <c r="AB488" s="13"/>
      <c r="AC488" s="13"/>
      <c r="AD488" s="13"/>
      <c r="AE488" s="13">
        <f>IF(TRIM(AA488=""),0,IF(ISNA(VLOOKUP(AA488,Tracker!$AB$2:$AB$3981,1,FALSE)),0,1))</f>
        <v>1</v>
      </c>
      <c r="AF488" s="13"/>
    </row>
    <row r="489" spans="1:32" ht="13.5">
      <c r="A489" s="246">
        <v>3915</v>
      </c>
      <c r="B489" s="271" t="s">
        <v>2614</v>
      </c>
      <c r="C489" s="957" t="s">
        <v>2484</v>
      </c>
      <c r="D489" s="874" t="s">
        <v>736</v>
      </c>
      <c r="E489" s="172" t="s">
        <v>736</v>
      </c>
      <c r="F489" s="234" t="s">
        <v>2616</v>
      </c>
      <c r="G489" s="236" t="s">
        <v>2615</v>
      </c>
      <c r="H489" s="874" t="s">
        <v>2886</v>
      </c>
      <c r="I489" s="482">
        <v>42871</v>
      </c>
      <c r="J489" s="238"/>
      <c r="K489" s="711"/>
      <c r="L489" s="1025" t="s">
        <v>633</v>
      </c>
      <c r="M489" s="13" t="str">
        <f t="shared" si="36"/>
        <v>Invoice Made</v>
      </c>
      <c r="N489" s="13"/>
      <c r="O489" s="13"/>
      <c r="P489" s="13" t="str">
        <f>IF(L489="Navig8",IF(ISNA(VLOOKUP(UPPER(B489),LiangHuishan!$A$1:$B$251,3,FALSE)),"Pool Not in Records",VLOOKUP(UPPER(B489),$A$1:$B$251,3,FALSE)),"")</f>
        <v/>
      </c>
      <c r="Q489" s="13" t="str">
        <f t="shared" si="35"/>
        <v/>
      </c>
      <c r="R489" s="13"/>
      <c r="S489" s="13"/>
      <c r="T489" s="13" t="str">
        <f t="shared" si="38"/>
        <v>Invoice Made</v>
      </c>
      <c r="U489" s="13" t="b">
        <f t="shared" si="39"/>
        <v>1</v>
      </c>
      <c r="V489" s="13"/>
      <c r="W489" s="13"/>
      <c r="X489" s="13"/>
      <c r="Y489" s="13"/>
      <c r="Z489" s="13"/>
      <c r="AA489" s="13" t="str">
        <f t="shared" si="37"/>
        <v>Concord1701</v>
      </c>
      <c r="AB489" s="13"/>
      <c r="AC489" s="13"/>
      <c r="AD489" s="13"/>
      <c r="AE489" s="13">
        <f>IF(TRIM(AA489=""),0,IF(ISNA(VLOOKUP(AA489,Tracker!$AB$2:$AB$3981,1,FALSE)),0,1))</f>
        <v>1</v>
      </c>
      <c r="AF489" s="13"/>
    </row>
    <row r="490" spans="1:32" ht="13.5">
      <c r="A490" s="246">
        <v>3942</v>
      </c>
      <c r="B490" s="271" t="s">
        <v>2633</v>
      </c>
      <c r="C490" s="957" t="s">
        <v>2484</v>
      </c>
      <c r="D490" s="874" t="s">
        <v>736</v>
      </c>
      <c r="E490" s="172" t="s">
        <v>736</v>
      </c>
      <c r="F490" s="234"/>
      <c r="G490" s="236"/>
      <c r="H490" s="874" t="s">
        <v>25</v>
      </c>
      <c r="I490" s="482">
        <v>42850</v>
      </c>
      <c r="J490" s="238"/>
      <c r="K490" s="711"/>
      <c r="L490" s="1025" t="s">
        <v>633</v>
      </c>
      <c r="M490" s="13" t="str">
        <f t="shared" si="36"/>
        <v>Invoice Made</v>
      </c>
      <c r="N490" s="13"/>
      <c r="O490" s="13"/>
      <c r="P490" s="13" t="str">
        <f>IF(L490="Navig8",IF(ISNA(VLOOKUP(UPPER(B490),LiangHuishan!$A$1:$B$251,3,FALSE)),"Pool Not in Records",VLOOKUP(UPPER(B490),$A$1:$B$251,3,FALSE)),"")</f>
        <v/>
      </c>
      <c r="Q490" s="13" t="str">
        <f t="shared" si="35"/>
        <v/>
      </c>
      <c r="R490" s="13"/>
      <c r="S490" s="13"/>
      <c r="T490" s="13" t="str">
        <f t="shared" si="38"/>
        <v>Invoice Made</v>
      </c>
      <c r="U490" s="13" t="b">
        <f t="shared" si="39"/>
        <v>1</v>
      </c>
      <c r="V490" s="13"/>
      <c r="W490" s="13"/>
      <c r="X490" s="13"/>
      <c r="Y490" s="13"/>
      <c r="Z490" s="13"/>
      <c r="AA490" s="13" t="str">
        <f t="shared" si="37"/>
        <v>Atlantic Eagle1701</v>
      </c>
      <c r="AB490" s="13"/>
      <c r="AC490" s="13"/>
      <c r="AD490" s="13"/>
      <c r="AE490" s="13">
        <f>IF(TRIM(AA490=""),0,IF(ISNA(VLOOKUP(AA490,Tracker!$AB$2:$AB$3981,1,FALSE)),0,1))</f>
        <v>1</v>
      </c>
      <c r="AF490" s="13"/>
    </row>
    <row r="491" spans="1:32" ht="13.5">
      <c r="A491" s="246">
        <v>3880</v>
      </c>
      <c r="B491" s="271" t="s">
        <v>693</v>
      </c>
      <c r="C491" s="957" t="s">
        <v>2378</v>
      </c>
      <c r="D491" s="874" t="s">
        <v>828</v>
      </c>
      <c r="E491" s="172" t="s">
        <v>614</v>
      </c>
      <c r="F491" s="234">
        <v>42791.5</v>
      </c>
      <c r="G491" s="236"/>
      <c r="H491" s="547" t="s">
        <v>614</v>
      </c>
      <c r="I491" s="485">
        <v>42796</v>
      </c>
      <c r="J491" s="237"/>
      <c r="K491" s="716"/>
      <c r="L491" s="1027" t="s">
        <v>663</v>
      </c>
      <c r="M491" s="13" t="str">
        <f t="shared" si="36"/>
        <v>Invoice Made</v>
      </c>
      <c r="N491" s="13"/>
      <c r="O491" s="13"/>
      <c r="P491" s="13" t="str">
        <f>IF(L491="Navig8",IF(ISNA(VLOOKUP(UPPER(B491),LiangHuishan!$A$1:$B$251,3,FALSE)),"Pool Not in Records",VLOOKUP(UPPER(B491),$A$1:$B$251,3,FALSE)),"")</f>
        <v/>
      </c>
      <c r="Q491" s="13" t="str">
        <f t="shared" si="35"/>
        <v/>
      </c>
      <c r="R491" s="13"/>
      <c r="S491" s="13"/>
      <c r="T491" s="13" t="str">
        <f t="shared" si="38"/>
        <v>Invoice Made</v>
      </c>
      <c r="U491" s="13" t="b">
        <f t="shared" si="39"/>
        <v>1</v>
      </c>
      <c r="V491" s="13"/>
      <c r="W491" s="13"/>
      <c r="X491" s="13"/>
      <c r="Y491" s="13"/>
      <c r="Z491" s="13"/>
      <c r="AA491" s="13" t="str">
        <f t="shared" si="37"/>
        <v>Montestena201608</v>
      </c>
      <c r="AB491" s="13"/>
      <c r="AC491" s="13"/>
      <c r="AD491" s="13"/>
      <c r="AE491" s="13">
        <f>IF(TRIM(AA491=""),0,IF(ISNA(VLOOKUP(AA491,Tracker!$AB$2:$AB$3981,1,FALSE)),0,1))</f>
        <v>1</v>
      </c>
      <c r="AF491" s="13"/>
    </row>
    <row r="492" spans="1:32" ht="13.5">
      <c r="A492" s="246">
        <v>3881</v>
      </c>
      <c r="B492" s="172" t="s">
        <v>807</v>
      </c>
      <c r="C492" s="964" t="s">
        <v>721</v>
      </c>
      <c r="D492" s="874" t="s">
        <v>442</v>
      </c>
      <c r="E492" s="172" t="s">
        <v>2554</v>
      </c>
      <c r="F492" s="234">
        <v>42792</v>
      </c>
      <c r="G492" s="236"/>
      <c r="H492" s="547" t="s">
        <v>2554</v>
      </c>
      <c r="I492" s="482">
        <v>42765</v>
      </c>
      <c r="J492" s="237"/>
      <c r="K492" s="716"/>
      <c r="L492" s="1025" t="s">
        <v>60</v>
      </c>
      <c r="M492" s="13" t="str">
        <f t="shared" si="36"/>
        <v>Invoice Made</v>
      </c>
      <c r="N492" s="13"/>
      <c r="O492" s="13"/>
      <c r="P492" s="13" t="str">
        <f>IF(L492="Navig8",IF(ISNA(VLOOKUP(UPPER(B492),LiangHuishan!$A$1:$B$251,3,FALSE)),"Pool Not in Records",VLOOKUP(UPPER(B492),$A$1:$B$251,3,FALSE)),"")</f>
        <v/>
      </c>
      <c r="Q492" s="13" t="str">
        <f t="shared" si="35"/>
        <v/>
      </c>
      <c r="R492" s="13"/>
      <c r="S492" s="13"/>
      <c r="T492" s="13" t="str">
        <f t="shared" si="38"/>
        <v>Invoice Made</v>
      </c>
      <c r="U492" s="13" t="b">
        <f t="shared" si="39"/>
        <v>1</v>
      </c>
      <c r="V492" s="13"/>
      <c r="W492" s="13"/>
      <c r="X492" s="13"/>
      <c r="Y492" s="13"/>
      <c r="Z492" s="13"/>
      <c r="AA492" s="13" t="str">
        <f t="shared" si="37"/>
        <v>Galway Spirit79</v>
      </c>
      <c r="AB492" s="13"/>
      <c r="AC492" s="13"/>
      <c r="AD492" s="13"/>
      <c r="AE492" s="13">
        <f>IF(TRIM(AA492=""),0,IF(ISNA(VLOOKUP(AA492,Tracker!$AB$2:$AB$3981,1,FALSE)),0,1))</f>
        <v>1</v>
      </c>
      <c r="AF492" s="13"/>
    </row>
    <row r="493" spans="1:32" ht="13.5">
      <c r="A493" s="246">
        <v>3882</v>
      </c>
      <c r="B493" s="271" t="s">
        <v>801</v>
      </c>
      <c r="C493" s="957" t="s">
        <v>50</v>
      </c>
      <c r="D493" s="874" t="s">
        <v>63</v>
      </c>
      <c r="E493" s="172" t="s">
        <v>51</v>
      </c>
      <c r="F493" s="234">
        <v>42769</v>
      </c>
      <c r="G493" s="236"/>
      <c r="H493" s="547" t="s">
        <v>51</v>
      </c>
      <c r="I493" s="482">
        <v>42780</v>
      </c>
      <c r="J493" s="237"/>
      <c r="K493" s="716"/>
      <c r="L493" s="1027" t="s">
        <v>60</v>
      </c>
      <c r="M493" s="13" t="str">
        <f t="shared" si="36"/>
        <v>Invoice Made</v>
      </c>
      <c r="N493" s="13"/>
      <c r="O493" s="13"/>
      <c r="P493" s="13" t="str">
        <f>IF(L493="Navig8",IF(ISNA(VLOOKUP(UPPER(B493),LiangHuishan!$A$1:$B$251,3,FALSE)),"Pool Not in Records",VLOOKUP(UPPER(B493),$A$1:$B$251,3,FALSE)),"")</f>
        <v/>
      </c>
      <c r="Q493" s="13" t="str">
        <f t="shared" si="35"/>
        <v/>
      </c>
      <c r="R493" s="13"/>
      <c r="S493" s="13"/>
      <c r="T493" s="13" t="str">
        <f t="shared" si="38"/>
        <v>Invoice Made</v>
      </c>
      <c r="U493" s="13" t="b">
        <f t="shared" si="39"/>
        <v>1</v>
      </c>
      <c r="V493" s="13"/>
      <c r="W493" s="13"/>
      <c r="X493" s="13"/>
      <c r="Y493" s="13"/>
      <c r="Z493" s="13"/>
      <c r="AA493" s="13" t="str">
        <f t="shared" si="37"/>
        <v>Ningbo Dawn32</v>
      </c>
      <c r="AB493" s="13"/>
      <c r="AC493" s="13"/>
      <c r="AD493" s="13"/>
      <c r="AE493" s="13">
        <f>IF(TRIM(AA493=""),0,IF(ISNA(VLOOKUP(AA493,Tracker!$AB$2:$AB$3981,1,FALSE)),0,1))</f>
        <v>1</v>
      </c>
      <c r="AF493" s="13"/>
    </row>
    <row r="494" spans="1:32" ht="13.5">
      <c r="A494" s="246">
        <v>3883</v>
      </c>
      <c r="B494" s="271" t="s">
        <v>2119</v>
      </c>
      <c r="C494" s="957" t="s">
        <v>254</v>
      </c>
      <c r="D494" s="874" t="s">
        <v>1953</v>
      </c>
      <c r="E494" s="172" t="s">
        <v>20</v>
      </c>
      <c r="F494" s="234">
        <v>42767</v>
      </c>
      <c r="G494" s="236"/>
      <c r="H494" s="547" t="s">
        <v>20</v>
      </c>
      <c r="I494" s="482">
        <v>42774</v>
      </c>
      <c r="J494" s="237"/>
      <c r="K494" s="716"/>
      <c r="L494" s="1025" t="s">
        <v>1466</v>
      </c>
      <c r="M494" s="13" t="str">
        <f t="shared" si="36"/>
        <v>Invoice Made</v>
      </c>
      <c r="N494" s="13"/>
      <c r="O494" s="13"/>
      <c r="P494" s="13" t="str">
        <f>IF(L494="Navig8",IF(ISNA(VLOOKUP(UPPER(B494),LiangHuishan!$A$1:$B$251,3,FALSE)),"Pool Not in Records",VLOOKUP(UPPER(B494),$A$1:$B$251,3,FALSE)),"")</f>
        <v/>
      </c>
      <c r="Q494" s="13" t="str">
        <f t="shared" si="35"/>
        <v/>
      </c>
      <c r="R494" s="13"/>
      <c r="S494" s="13"/>
      <c r="T494" s="13" t="str">
        <f t="shared" si="38"/>
        <v>Invoice Made</v>
      </c>
      <c r="U494" s="13" t="b">
        <f t="shared" si="39"/>
        <v>1</v>
      </c>
      <c r="V494" s="13"/>
      <c r="W494" s="13"/>
      <c r="X494" s="13"/>
      <c r="Y494" s="13"/>
      <c r="Z494" s="13"/>
      <c r="AA494" s="13" t="str">
        <f t="shared" si="37"/>
        <v>NS Clipper105</v>
      </c>
      <c r="AB494" s="13"/>
      <c r="AC494" s="13"/>
      <c r="AD494" s="13"/>
      <c r="AE494" s="13">
        <f>IF(TRIM(AA494=""),0,IF(ISNA(VLOOKUP(AA494,Tracker!$AB$2:$AB$3981,1,FALSE)),0,1))</f>
        <v>1</v>
      </c>
      <c r="AF494" s="13"/>
    </row>
    <row r="495" spans="1:32" ht="13.5">
      <c r="A495" s="246">
        <v>3884</v>
      </c>
      <c r="B495" s="271" t="s">
        <v>1504</v>
      </c>
      <c r="C495" s="957" t="s">
        <v>2555</v>
      </c>
      <c r="D495" s="874" t="s">
        <v>2476</v>
      </c>
      <c r="E495" s="172" t="s">
        <v>575</v>
      </c>
      <c r="F495" s="234">
        <v>42768</v>
      </c>
      <c r="G495" s="236"/>
      <c r="H495" s="547" t="s">
        <v>575</v>
      </c>
      <c r="I495" s="482">
        <v>42768</v>
      </c>
      <c r="J495" s="237"/>
      <c r="K495" s="716" t="s">
        <v>411</v>
      </c>
      <c r="L495" s="1027" t="s">
        <v>28</v>
      </c>
      <c r="M495" s="13" t="str">
        <f t="shared" si="36"/>
        <v>Invoice Made</v>
      </c>
      <c r="N495" s="13"/>
      <c r="O495" s="13"/>
      <c r="P495" s="13" t="e">
        <f>IF(L495="Navig8",IF(ISNA(VLOOKUP(UPPER(B495),LiangHuishan!$A$1:$B$251,3,FALSE)),"Pool Not in Records",VLOOKUP(UPPER(B495),$A$1:$B$251,3,FALSE)),"")</f>
        <v>#N/A</v>
      </c>
      <c r="Q495" s="13" t="str">
        <f t="shared" si="35"/>
        <v/>
      </c>
      <c r="R495" s="13"/>
      <c r="S495" s="13"/>
      <c r="T495" s="13" t="str">
        <f t="shared" si="38"/>
        <v>Invoice Made</v>
      </c>
      <c r="U495" s="13" t="b">
        <f t="shared" si="39"/>
        <v>1</v>
      </c>
      <c r="V495" s="13"/>
      <c r="W495" s="13"/>
      <c r="X495" s="13"/>
      <c r="Y495" s="13"/>
      <c r="Z495" s="13"/>
      <c r="AA495" s="13" t="str">
        <f t="shared" si="37"/>
        <v>Gener8 George T14_2017</v>
      </c>
      <c r="AB495" s="13"/>
      <c r="AC495" s="13"/>
      <c r="AD495" s="13"/>
      <c r="AE495" s="13">
        <f>IF(TRIM(AA495=""),0,IF(ISNA(VLOOKUP(AA495,Tracker!$AB$2:$AB$3981,1,FALSE)),0,1))</f>
        <v>1</v>
      </c>
      <c r="AF495" s="13"/>
    </row>
    <row r="496" spans="1:32" ht="13.5">
      <c r="A496" s="246">
        <v>3885</v>
      </c>
      <c r="B496" s="271" t="s">
        <v>508</v>
      </c>
      <c r="C496" s="957" t="s">
        <v>154</v>
      </c>
      <c r="D496" s="874" t="s">
        <v>1382</v>
      </c>
      <c r="E496" s="172"/>
      <c r="F496" s="234"/>
      <c r="G496" s="236"/>
      <c r="H496" s="547" t="s">
        <v>71</v>
      </c>
      <c r="I496" s="482">
        <v>42803</v>
      </c>
      <c r="J496" s="237"/>
      <c r="K496" s="716" t="s">
        <v>411</v>
      </c>
      <c r="L496" s="1027" t="s">
        <v>28</v>
      </c>
      <c r="M496" s="13" t="str">
        <f t="shared" si="36"/>
        <v>Invoice Made</v>
      </c>
      <c r="N496" s="13"/>
      <c r="O496" s="13"/>
      <c r="P496" s="13" t="e">
        <f>IF(L496="Navig8",IF(ISNA(VLOOKUP(UPPER(B496),LiangHuishan!$A$1:$B$251,3,FALSE)),"Pool Not in Records",VLOOKUP(UPPER(B496),$A$1:$B$251,3,FALSE)),"")</f>
        <v>#N/A</v>
      </c>
      <c r="Q496" s="13" t="str">
        <f t="shared" si="35"/>
        <v/>
      </c>
      <c r="R496" s="13"/>
      <c r="S496" s="13"/>
      <c r="T496" s="13" t="str">
        <f t="shared" si="38"/>
        <v>Invoice Made</v>
      </c>
      <c r="U496" s="13" t="b">
        <f t="shared" si="39"/>
        <v>1</v>
      </c>
      <c r="V496" s="13"/>
      <c r="W496" s="13"/>
      <c r="X496" s="13"/>
      <c r="Y496" s="13"/>
      <c r="Z496" s="13"/>
      <c r="AA496" s="13" t="str">
        <f t="shared" si="37"/>
        <v>Afra Laurel44</v>
      </c>
      <c r="AB496" s="13"/>
      <c r="AC496" s="13"/>
      <c r="AD496" s="13"/>
      <c r="AE496" s="13">
        <f>IF(TRIM(AA496=""),0,IF(ISNA(VLOOKUP(AA496,Tracker!$AB$2:$AB$3981,1,FALSE)),0,1))</f>
        <v>1</v>
      </c>
      <c r="AF496" s="13"/>
    </row>
    <row r="497" spans="1:32" ht="13.5">
      <c r="A497" s="246">
        <v>3886</v>
      </c>
      <c r="B497" s="271" t="s">
        <v>798</v>
      </c>
      <c r="C497" s="957" t="s">
        <v>2556</v>
      </c>
      <c r="D497" s="874" t="s">
        <v>63</v>
      </c>
      <c r="E497" s="172" t="s">
        <v>2557</v>
      </c>
      <c r="F497" s="234">
        <v>42790</v>
      </c>
      <c r="G497" s="236"/>
      <c r="H497" s="547" t="s">
        <v>2557</v>
      </c>
      <c r="I497" s="482">
        <v>42805</v>
      </c>
      <c r="J497" s="237"/>
      <c r="K497" s="716"/>
      <c r="L497" s="1027" t="s">
        <v>60</v>
      </c>
      <c r="M497" s="13" t="str">
        <f t="shared" si="36"/>
        <v>Invoice Made</v>
      </c>
      <c r="N497" s="13"/>
      <c r="O497" s="13"/>
      <c r="P497" s="13" t="str">
        <f>IF(L497="Navig8",IF(ISNA(VLOOKUP(UPPER(B497),LiangHuishan!$A$1:$B$251,3,FALSE)),"Pool Not in Records",VLOOKUP(UPPER(B497),$A$1:$B$251,3,FALSE)),"")</f>
        <v/>
      </c>
      <c r="Q497" s="13" t="str">
        <f t="shared" si="35"/>
        <v/>
      </c>
      <c r="R497" s="13"/>
      <c r="S497" s="13"/>
      <c r="T497" s="13" t="str">
        <f t="shared" si="38"/>
        <v>Invoice Made</v>
      </c>
      <c r="U497" s="13" t="b">
        <f t="shared" si="39"/>
        <v>1</v>
      </c>
      <c r="V497" s="13"/>
      <c r="W497" s="13"/>
      <c r="X497" s="13"/>
      <c r="Y497" s="13"/>
      <c r="Z497" s="13"/>
      <c r="AA497" s="13" t="str">
        <f t="shared" si="37"/>
        <v>Shanghai DawnV37</v>
      </c>
      <c r="AB497" s="13"/>
      <c r="AC497" s="13"/>
      <c r="AD497" s="13"/>
      <c r="AE497" s="13">
        <f>IF(TRIM(AA497=""),0,IF(ISNA(VLOOKUP(AA497,Tracker!$AB$2:$AB$3981,1,FALSE)),0,1))</f>
        <v>1</v>
      </c>
      <c r="AF497" s="13"/>
    </row>
    <row r="498" spans="1:32" ht="13.5">
      <c r="A498" s="246">
        <v>3887</v>
      </c>
      <c r="B498" s="271" t="s">
        <v>2558</v>
      </c>
      <c r="C498" s="957" t="s">
        <v>193</v>
      </c>
      <c r="D498" s="874" t="s">
        <v>392</v>
      </c>
      <c r="E498" s="172" t="s">
        <v>2559</v>
      </c>
      <c r="F498" s="234">
        <v>42769</v>
      </c>
      <c r="G498" s="236"/>
      <c r="H498" s="547" t="s">
        <v>2559</v>
      </c>
      <c r="I498" s="482">
        <v>42807</v>
      </c>
      <c r="J498" s="237"/>
      <c r="K498" s="717" t="s">
        <v>28</v>
      </c>
      <c r="L498" s="1027" t="s">
        <v>28</v>
      </c>
      <c r="M498" s="13" t="str">
        <f t="shared" si="36"/>
        <v>Invoice Not Made</v>
      </c>
      <c r="N498" s="13"/>
      <c r="O498" s="13"/>
      <c r="P498" s="13" t="e">
        <f>IF(L498="Navig8",IF(ISNA(VLOOKUP(UPPER(B498),LiangHuishan!$A$1:$B$251,3,FALSE)),"Pool Not in Records",VLOOKUP(UPPER(B498),$A$1:$B$251,3,FALSE)),"")</f>
        <v>#N/A</v>
      </c>
      <c r="Q498" s="13" t="str">
        <f t="shared" si="35"/>
        <v/>
      </c>
      <c r="R498" s="13"/>
      <c r="S498" s="13"/>
      <c r="T498" s="13" t="str">
        <f t="shared" si="38"/>
        <v>Invoice Not Made</v>
      </c>
      <c r="U498" s="13" t="b">
        <f t="shared" si="39"/>
        <v>1</v>
      </c>
      <c r="V498" s="13"/>
      <c r="W498" s="13"/>
      <c r="X498" s="13"/>
      <c r="Y498" s="13"/>
      <c r="Z498" s="13"/>
      <c r="AA498" s="13" t="str">
        <f t="shared" si="37"/>
        <v>Navig8 Stealth28</v>
      </c>
      <c r="AB498" s="13"/>
      <c r="AC498" s="13"/>
      <c r="AD498" s="13"/>
      <c r="AE498" s="13">
        <f>IF(TRIM(AA498=""),0,IF(ISNA(VLOOKUP(AA498,Tracker!$AB$2:$AB$3981,1,FALSE)),0,1))</f>
        <v>0</v>
      </c>
      <c r="AF498" s="13"/>
    </row>
    <row r="499" spans="1:32" ht="13.5">
      <c r="A499" s="176">
        <v>3959</v>
      </c>
      <c r="B499" s="175" t="s">
        <v>833</v>
      </c>
      <c r="C499" s="958" t="s">
        <v>2484</v>
      </c>
      <c r="D499" s="547" t="s">
        <v>2677</v>
      </c>
      <c r="E499" s="175" t="s">
        <v>2678</v>
      </c>
      <c r="F499" s="175" t="s">
        <v>687</v>
      </c>
      <c r="G499" s="175">
        <v>42808</v>
      </c>
      <c r="H499" s="547" t="s">
        <v>561</v>
      </c>
      <c r="I499" s="482">
        <v>42839</v>
      </c>
      <c r="J499" s="260"/>
      <c r="K499" s="719"/>
      <c r="L499" s="1027" t="s">
        <v>633</v>
      </c>
      <c r="M499" s="13" t="str">
        <f t="shared" si="36"/>
        <v>Invoice Made</v>
      </c>
      <c r="N499" s="13"/>
      <c r="O499" s="13"/>
      <c r="P499" s="13" t="str">
        <f>IF(L499="Navig8",IF(ISNA(VLOOKUP(UPPER(B499),LiangHuishan!$A$1:$B$251,3,FALSE)),"Pool Not in Records",VLOOKUP(UPPER(B499),$A$1:$B$251,3,FALSE)),"")</f>
        <v/>
      </c>
      <c r="Q499" s="13" t="str">
        <f t="shared" si="35"/>
        <v/>
      </c>
      <c r="R499" s="13"/>
      <c r="S499" s="13"/>
      <c r="T499" s="13" t="str">
        <f t="shared" si="38"/>
        <v>Invoice Made</v>
      </c>
      <c r="U499" s="13" t="b">
        <f t="shared" si="39"/>
        <v>1</v>
      </c>
      <c r="V499" s="13"/>
      <c r="W499" s="13"/>
      <c r="X499" s="13"/>
      <c r="Y499" s="13"/>
      <c r="Z499" s="13"/>
      <c r="AA499" s="13" t="str">
        <f t="shared" si="37"/>
        <v>Nord Supreme1701</v>
      </c>
      <c r="AB499" s="13"/>
      <c r="AC499" s="13"/>
      <c r="AD499" s="13"/>
      <c r="AE499" s="13">
        <f>IF(TRIM(AA499=""),0,IF(ISNA(VLOOKUP(AA499,Tracker!$AB$2:$AB$3981,1,FALSE)),0,1))</f>
        <v>1</v>
      </c>
      <c r="AF499" s="13"/>
    </row>
    <row r="500" spans="1:32" ht="13.5">
      <c r="A500" s="246">
        <v>3889</v>
      </c>
      <c r="B500" s="271" t="s">
        <v>2561</v>
      </c>
      <c r="C500" s="957" t="s">
        <v>228</v>
      </c>
      <c r="D500" s="874" t="s">
        <v>601</v>
      </c>
      <c r="E500" s="172"/>
      <c r="F500" s="234"/>
      <c r="G500" s="236"/>
      <c r="H500" s="547" t="s">
        <v>200</v>
      </c>
      <c r="I500" s="482">
        <v>42773</v>
      </c>
      <c r="J500" s="237"/>
      <c r="K500" s="716"/>
      <c r="L500" s="1027" t="s">
        <v>60</v>
      </c>
      <c r="M500" s="13" t="str">
        <f t="shared" si="36"/>
        <v>Invoice Made</v>
      </c>
      <c r="N500" s="13"/>
      <c r="O500" s="13"/>
      <c r="P500" s="13" t="str">
        <f>IF(L500="Navig8",IF(ISNA(VLOOKUP(UPPER(B500),LiangHuishan!$A$1:$B$251,3,FALSE)),"Pool Not in Records",VLOOKUP(UPPER(B500),$A$1:$B$251,3,FALSE)),"")</f>
        <v/>
      </c>
      <c r="Q500" s="13" t="str">
        <f t="shared" si="35"/>
        <v/>
      </c>
      <c r="R500" s="13"/>
      <c r="S500" s="13"/>
      <c r="T500" s="13" t="str">
        <f t="shared" si="38"/>
        <v>Invoice Made</v>
      </c>
      <c r="U500" s="13" t="b">
        <f t="shared" si="39"/>
        <v>1</v>
      </c>
      <c r="V500" s="13"/>
      <c r="W500" s="13"/>
      <c r="X500" s="13"/>
      <c r="Y500" s="13"/>
      <c r="Z500" s="13"/>
      <c r="AA500" s="13" t="str">
        <f t="shared" si="37"/>
        <v>Constitution spirit322</v>
      </c>
      <c r="AB500" s="13"/>
      <c r="AC500" s="13"/>
      <c r="AD500" s="13"/>
      <c r="AE500" s="13">
        <f>IF(TRIM(AA500=""),0,IF(ISNA(VLOOKUP(AA500,Tracker!$AB$2:$AB$3981,1,FALSE)),0,1))</f>
        <v>1</v>
      </c>
      <c r="AF500" s="13"/>
    </row>
    <row r="501" spans="1:32" ht="13.5">
      <c r="A501" s="246">
        <v>3890</v>
      </c>
      <c r="B501" s="271" t="s">
        <v>641</v>
      </c>
      <c r="C501" s="957" t="s">
        <v>2556</v>
      </c>
      <c r="D501" s="874" t="s">
        <v>634</v>
      </c>
      <c r="E501" s="172" t="s">
        <v>715</v>
      </c>
      <c r="F501" s="234">
        <v>42786</v>
      </c>
      <c r="G501" s="236"/>
      <c r="H501" s="547" t="s">
        <v>715</v>
      </c>
      <c r="I501" s="482">
        <v>42793</v>
      </c>
      <c r="J501" s="237"/>
      <c r="K501" s="716"/>
      <c r="L501" s="1027" t="s">
        <v>60</v>
      </c>
      <c r="M501" s="13" t="str">
        <f t="shared" si="36"/>
        <v>Invoice Made</v>
      </c>
      <c r="N501" s="13"/>
      <c r="O501" s="13"/>
      <c r="P501" s="13" t="str">
        <f>IF(L501="Navig8",IF(ISNA(VLOOKUP(UPPER(B501),LiangHuishan!$A$1:$B$251,3,FALSE)),"Pool Not in Records",VLOOKUP(UPPER(B501),$A$1:$B$251,3,FALSE)),"")</f>
        <v/>
      </c>
      <c r="Q501" s="13" t="str">
        <f t="shared" si="35"/>
        <v/>
      </c>
      <c r="R501" s="13"/>
      <c r="S501" s="13"/>
      <c r="T501" s="13" t="str">
        <f t="shared" si="38"/>
        <v>Invoice Made</v>
      </c>
      <c r="U501" s="13" t="b">
        <f t="shared" si="39"/>
        <v>1</v>
      </c>
      <c r="V501" s="13"/>
      <c r="W501" s="13"/>
      <c r="X501" s="13"/>
      <c r="Y501" s="13"/>
      <c r="Z501" s="13"/>
      <c r="AA501" s="13" t="str">
        <f t="shared" si="37"/>
        <v>Pacific DawnV37</v>
      </c>
      <c r="AB501" s="13"/>
      <c r="AC501" s="13"/>
      <c r="AD501" s="13"/>
      <c r="AE501" s="13">
        <f>IF(TRIM(AA501=""),0,IF(ISNA(VLOOKUP(AA501,Tracker!$AB$2:$AB$3981,1,FALSE)),0,1))</f>
        <v>1</v>
      </c>
      <c r="AF501" s="13"/>
    </row>
    <row r="502" spans="1:32" ht="13.5">
      <c r="A502" s="246">
        <v>3892</v>
      </c>
      <c r="B502" s="271" t="s">
        <v>2562</v>
      </c>
      <c r="C502" s="957" t="s">
        <v>361</v>
      </c>
      <c r="D502" s="874" t="s">
        <v>1834</v>
      </c>
      <c r="E502" s="172"/>
      <c r="F502" s="234"/>
      <c r="G502" s="236"/>
      <c r="H502" s="547" t="s">
        <v>715</v>
      </c>
      <c r="I502" s="482">
        <v>42813</v>
      </c>
      <c r="J502" s="237"/>
      <c r="K502" s="716"/>
      <c r="L502" s="1027" t="s">
        <v>60</v>
      </c>
      <c r="M502" s="13" t="str">
        <f t="shared" si="36"/>
        <v>Invoice Made</v>
      </c>
      <c r="N502" s="13"/>
      <c r="O502" s="13"/>
      <c r="P502" s="13" t="str">
        <f>IF(L502="Navig8",IF(ISNA(VLOOKUP(UPPER(B502),LiangHuishan!$A$1:$B$251,3,FALSE)),"Pool Not in Records",VLOOKUP(UPPER(B502),$A$1:$B$251,3,FALSE)),"")</f>
        <v/>
      </c>
      <c r="Q502" s="13" t="str">
        <f t="shared" si="35"/>
        <v/>
      </c>
      <c r="R502" s="13"/>
      <c r="S502" s="13"/>
      <c r="T502" s="13" t="str">
        <f t="shared" si="38"/>
        <v>Invoice Made</v>
      </c>
      <c r="U502" s="13" t="b">
        <f t="shared" si="39"/>
        <v>1</v>
      </c>
      <c r="V502" s="13"/>
      <c r="W502" s="13"/>
      <c r="X502" s="13"/>
      <c r="Y502" s="13"/>
      <c r="Z502" s="13"/>
      <c r="AA502" s="13" t="str">
        <f t="shared" si="37"/>
        <v>Iskmati Spirit08</v>
      </c>
      <c r="AB502" s="13"/>
      <c r="AC502" s="13"/>
      <c r="AD502" s="13"/>
      <c r="AE502" s="13">
        <f>IF(TRIM(AA502=""),0,IF(ISNA(VLOOKUP(AA502,Tracker!$AB$2:$AB$3981,1,FALSE)),0,1))</f>
        <v>1</v>
      </c>
      <c r="AF502" s="13"/>
    </row>
    <row r="503" spans="1:32" ht="13.5">
      <c r="A503" s="246">
        <v>3894</v>
      </c>
      <c r="B503" s="271" t="s">
        <v>463</v>
      </c>
      <c r="C503" s="957" t="s">
        <v>2563</v>
      </c>
      <c r="D503" s="874" t="s">
        <v>2553</v>
      </c>
      <c r="E503" s="172" t="s">
        <v>2564</v>
      </c>
      <c r="F503" s="234">
        <v>42778.25</v>
      </c>
      <c r="G503" s="236"/>
      <c r="H503" s="547" t="s">
        <v>2564</v>
      </c>
      <c r="I503" s="482">
        <v>42780</v>
      </c>
      <c r="J503" s="237"/>
      <c r="K503" s="716"/>
      <c r="L503" s="1027" t="s">
        <v>60</v>
      </c>
      <c r="M503" s="13" t="str">
        <f t="shared" si="36"/>
        <v>Invoice Made</v>
      </c>
      <c r="N503" s="13"/>
      <c r="O503" s="13"/>
      <c r="P503" s="13" t="str">
        <f>IF(L503="Navig8",IF(ISNA(VLOOKUP(UPPER(B503),LiangHuishan!$A$1:$B$251,3,FALSE)),"Pool Not in Records",VLOOKUP(UPPER(B503),$A$1:$B$251,3,FALSE)),"")</f>
        <v/>
      </c>
      <c r="Q503" s="13" t="str">
        <f t="shared" si="35"/>
        <v/>
      </c>
      <c r="R503" s="13"/>
      <c r="S503" s="13"/>
      <c r="T503" s="13" t="str">
        <f t="shared" si="38"/>
        <v>Invoice Made</v>
      </c>
      <c r="U503" s="13" t="b">
        <f t="shared" si="39"/>
        <v>1</v>
      </c>
      <c r="V503" s="13"/>
      <c r="W503" s="13"/>
      <c r="X503" s="13"/>
      <c r="Y503" s="13"/>
      <c r="Z503" s="13"/>
      <c r="AA503" s="13" t="str">
        <f t="shared" si="37"/>
        <v>Zenith Spirit201520</v>
      </c>
      <c r="AB503" s="13"/>
      <c r="AC503" s="13"/>
      <c r="AD503" s="13"/>
      <c r="AE503" s="13">
        <f>IF(TRIM(AA503=""),0,IF(ISNA(VLOOKUP(AA503,Tracker!$AB$2:$AB$3981,1,FALSE)),0,1))</f>
        <v>1</v>
      </c>
      <c r="AF503" s="13"/>
    </row>
    <row r="504" spans="1:32" ht="13.5">
      <c r="A504" s="246">
        <v>3895</v>
      </c>
      <c r="B504" s="271" t="s">
        <v>826</v>
      </c>
      <c r="C504" s="957" t="s">
        <v>81</v>
      </c>
      <c r="D504" s="874" t="s">
        <v>63</v>
      </c>
      <c r="E504" s="172" t="s">
        <v>59</v>
      </c>
      <c r="F504" s="234">
        <v>42780</v>
      </c>
      <c r="G504" s="236"/>
      <c r="H504" s="547" t="s">
        <v>59</v>
      </c>
      <c r="I504" s="482">
        <v>42783</v>
      </c>
      <c r="J504" s="237"/>
      <c r="K504" s="716"/>
      <c r="L504" s="1027" t="s">
        <v>60</v>
      </c>
      <c r="M504" s="13" t="str">
        <f t="shared" si="36"/>
        <v>Invoice Made</v>
      </c>
      <c r="N504" s="13"/>
      <c r="O504" s="13"/>
      <c r="P504" s="13" t="str">
        <f>IF(L504="Navig8",IF(ISNA(VLOOKUP(UPPER(B504),LiangHuishan!$A$1:$B$251,3,FALSE)),"Pool Not in Records",VLOOKUP(UPPER(B504),$A$1:$B$251,3,FALSE)),"")</f>
        <v/>
      </c>
      <c r="Q504" s="13" t="str">
        <f t="shared" si="35"/>
        <v/>
      </c>
      <c r="R504" s="13"/>
      <c r="S504" s="13"/>
      <c r="T504" s="13" t="str">
        <f t="shared" si="38"/>
        <v>Invoice Made</v>
      </c>
      <c r="U504" s="13" t="b">
        <f t="shared" si="39"/>
        <v>1</v>
      </c>
      <c r="V504" s="13"/>
      <c r="W504" s="13"/>
      <c r="X504" s="13"/>
      <c r="Y504" s="13"/>
      <c r="Z504" s="13"/>
      <c r="AA504" s="13" t="str">
        <f t="shared" si="37"/>
        <v>Blue River26</v>
      </c>
      <c r="AB504" s="13"/>
      <c r="AC504" s="13"/>
      <c r="AD504" s="13"/>
      <c r="AE504" s="13">
        <f>IF(TRIM(AA504=""),0,IF(ISNA(VLOOKUP(AA504,Tracker!$AB$2:$AB$3981,1,FALSE)),0,1))</f>
        <v>1</v>
      </c>
      <c r="AF504" s="13"/>
    </row>
    <row r="505" spans="1:32" ht="13.5">
      <c r="A505" s="246">
        <v>3896</v>
      </c>
      <c r="B505" s="271" t="s">
        <v>573</v>
      </c>
      <c r="C505" s="957" t="s">
        <v>707</v>
      </c>
      <c r="D505" s="874" t="s">
        <v>2565</v>
      </c>
      <c r="E505" s="172" t="s">
        <v>2566</v>
      </c>
      <c r="F505" s="234">
        <v>42778</v>
      </c>
      <c r="G505" s="236"/>
      <c r="H505" s="547" t="s">
        <v>2566</v>
      </c>
      <c r="I505" s="482">
        <v>42781</v>
      </c>
      <c r="J505" s="237"/>
      <c r="K505" s="716" t="s">
        <v>411</v>
      </c>
      <c r="L505" s="1027" t="s">
        <v>28</v>
      </c>
      <c r="M505" s="13" t="str">
        <f t="shared" si="36"/>
        <v>Invoice Made</v>
      </c>
      <c r="N505" s="13"/>
      <c r="O505" s="13"/>
      <c r="P505" s="13" t="e">
        <f>IF(L505="Navig8",IF(ISNA(VLOOKUP(UPPER(B505),LiangHuishan!$A$1:$B$251,3,FALSE)),"Pool Not in Records",VLOOKUP(UPPER(B505),$A$1:$B$251,3,FALSE)),"")</f>
        <v>#N/A</v>
      </c>
      <c r="Q505" s="13" t="str">
        <f t="shared" si="35"/>
        <v/>
      </c>
      <c r="R505" s="13"/>
      <c r="S505" s="13"/>
      <c r="T505" s="13" t="str">
        <f t="shared" si="38"/>
        <v>Invoice Made</v>
      </c>
      <c r="U505" s="13" t="b">
        <f t="shared" si="39"/>
        <v>1</v>
      </c>
      <c r="V505" s="13"/>
      <c r="W505" s="13"/>
      <c r="X505" s="13"/>
      <c r="Y505" s="13"/>
      <c r="Z505" s="13"/>
      <c r="AA505" s="13" t="str">
        <f t="shared" si="37"/>
        <v>Aframax Riviera56</v>
      </c>
      <c r="AB505" s="13"/>
      <c r="AC505" s="13"/>
      <c r="AD505" s="13"/>
      <c r="AE505" s="13">
        <f>IF(TRIM(AA505=""),0,IF(ISNA(VLOOKUP(AA505,Tracker!$AB$2:$AB$3981,1,FALSE)),0,1))</f>
        <v>1</v>
      </c>
      <c r="AF505" s="13"/>
    </row>
    <row r="506" spans="1:32" ht="13.5">
      <c r="A506" s="246">
        <v>3897</v>
      </c>
      <c r="B506" s="271" t="s">
        <v>1429</v>
      </c>
      <c r="C506" s="957" t="s">
        <v>361</v>
      </c>
      <c r="D506" s="874" t="s">
        <v>1305</v>
      </c>
      <c r="E506" s="172" t="s">
        <v>1305</v>
      </c>
      <c r="F506" s="234" t="s">
        <v>1309</v>
      </c>
      <c r="G506" s="236" t="s">
        <v>742</v>
      </c>
      <c r="H506" s="491" t="s">
        <v>1319</v>
      </c>
      <c r="I506" s="482">
        <v>42796</v>
      </c>
      <c r="J506" s="238"/>
      <c r="K506" s="717"/>
      <c r="L506" s="1025" t="s">
        <v>590</v>
      </c>
      <c r="M506" s="13" t="str">
        <f t="shared" si="36"/>
        <v>Invoice Made</v>
      </c>
      <c r="N506" s="13"/>
      <c r="O506" s="13"/>
      <c r="P506" s="13" t="str">
        <f>IF(L506="Navig8",IF(ISNA(VLOOKUP(UPPER(B506),LiangHuishan!$A$1:$B$251,3,FALSE)),"Pool Not in Records",VLOOKUP(UPPER(B506),$A$1:$B$251,3,FALSE)),"")</f>
        <v/>
      </c>
      <c r="Q506" s="13">
        <f t="shared" ref="Q506:Q569" si="40">IF(L506="Ultranav",IF(K506="",0,1),"")</f>
        <v>0</v>
      </c>
      <c r="R506" s="13"/>
      <c r="S506" s="13"/>
      <c r="T506" s="13" t="str">
        <f t="shared" si="38"/>
        <v>Invoice Made</v>
      </c>
      <c r="U506" s="13" t="b">
        <f t="shared" si="39"/>
        <v>1</v>
      </c>
      <c r="V506" s="13"/>
      <c r="W506" s="13"/>
      <c r="X506" s="13"/>
      <c r="Y506" s="13"/>
      <c r="Z506" s="13"/>
      <c r="AA506" s="13" t="str">
        <f t="shared" si="37"/>
        <v>Birdie Trader08</v>
      </c>
      <c r="AB506" s="13"/>
      <c r="AC506" s="13"/>
      <c r="AD506" s="13"/>
      <c r="AE506" s="13">
        <f>IF(TRIM(AA506=""),0,IF(ISNA(VLOOKUP(AA506,Tracker!$AB$2:$AB$3981,1,FALSE)),0,1))</f>
        <v>1</v>
      </c>
      <c r="AF506" s="13"/>
    </row>
    <row r="507" spans="1:32" ht="13.5">
      <c r="A507" s="246">
        <v>3898</v>
      </c>
      <c r="B507" s="271" t="s">
        <v>1268</v>
      </c>
      <c r="C507" s="957" t="s">
        <v>326</v>
      </c>
      <c r="D507" s="874" t="s">
        <v>521</v>
      </c>
      <c r="E507" s="172" t="s">
        <v>521</v>
      </c>
      <c r="F507" s="234" t="s">
        <v>827</v>
      </c>
      <c r="G507" s="236" t="s">
        <v>416</v>
      </c>
      <c r="H507" s="491" t="s">
        <v>2599</v>
      </c>
      <c r="I507" s="482">
        <v>42782</v>
      </c>
      <c r="J507" s="238"/>
      <c r="K507" s="717" t="s">
        <v>28</v>
      </c>
      <c r="L507" s="1027" t="s">
        <v>28</v>
      </c>
      <c r="M507" s="13" t="str">
        <f t="shared" si="36"/>
        <v>Invoice Made</v>
      </c>
      <c r="N507" s="13"/>
      <c r="O507" s="13"/>
      <c r="P507" s="13" t="e">
        <f>IF(L507="Navig8",IF(ISNA(VLOOKUP(UPPER(B507),LiangHuishan!$A$1:$B$251,3,FALSE)),"Pool Not in Records",VLOOKUP(UPPER(B507),$A$1:$B$251,3,FALSE)),"")</f>
        <v>#N/A</v>
      </c>
      <c r="Q507" s="13" t="str">
        <f t="shared" si="40"/>
        <v/>
      </c>
      <c r="R507" s="13"/>
      <c r="S507" s="13"/>
      <c r="T507" s="13" t="str">
        <f t="shared" si="38"/>
        <v>Invoice Made</v>
      </c>
      <c r="U507" s="13" t="b">
        <f t="shared" si="39"/>
        <v>1</v>
      </c>
      <c r="V507" s="13"/>
      <c r="W507" s="13"/>
      <c r="X507" s="13"/>
      <c r="Y507" s="13"/>
      <c r="Z507" s="13"/>
      <c r="AA507" s="13" t="str">
        <f t="shared" si="37"/>
        <v>Nave Cetus58</v>
      </c>
      <c r="AB507" s="13"/>
      <c r="AC507" s="13"/>
      <c r="AD507" s="13"/>
      <c r="AE507" s="13">
        <f>IF(TRIM(AA507=""),0,IF(ISNA(VLOOKUP(AA507,Tracker!$AB$2:$AB$3981,1,FALSE)),0,1))</f>
        <v>1</v>
      </c>
      <c r="AF507" s="13"/>
    </row>
    <row r="508" spans="1:32" ht="13.5">
      <c r="A508" s="246">
        <v>3900</v>
      </c>
      <c r="B508" s="271" t="s">
        <v>2600</v>
      </c>
      <c r="C508" s="957" t="s">
        <v>84</v>
      </c>
      <c r="D508" s="874" t="s">
        <v>1953</v>
      </c>
      <c r="E508" s="172" t="s">
        <v>1953</v>
      </c>
      <c r="F508" s="234" t="s">
        <v>617</v>
      </c>
      <c r="G508" s="236" t="s">
        <v>288</v>
      </c>
      <c r="H508" s="491" t="s">
        <v>592</v>
      </c>
      <c r="I508" s="482">
        <v>42818</v>
      </c>
      <c r="J508" s="238"/>
      <c r="K508" s="717"/>
      <c r="L508" s="1025" t="s">
        <v>1466</v>
      </c>
      <c r="M508" s="13" t="str">
        <f t="shared" si="36"/>
        <v>Invoice Made</v>
      </c>
      <c r="N508" s="13"/>
      <c r="O508" s="13"/>
      <c r="P508" s="13" t="str">
        <f>IF(L508="Navig8",IF(ISNA(VLOOKUP(UPPER(B508),LiangHuishan!$A$1:$B$251,3,FALSE)),"Pool Not in Records",VLOOKUP(UPPER(B508),$A$1:$B$251,3,FALSE)),"")</f>
        <v/>
      </c>
      <c r="Q508" s="13" t="str">
        <f t="shared" si="40"/>
        <v/>
      </c>
      <c r="R508" s="13"/>
      <c r="S508" s="13"/>
      <c r="T508" s="13" t="str">
        <f t="shared" si="38"/>
        <v>Invoice Made</v>
      </c>
      <c r="U508" s="13" t="b">
        <f t="shared" si="39"/>
        <v>1</v>
      </c>
      <c r="V508" s="13"/>
      <c r="W508" s="13"/>
      <c r="X508" s="13"/>
      <c r="Y508" s="13"/>
      <c r="Z508" s="13"/>
      <c r="AA508" s="13" t="str">
        <f t="shared" si="37"/>
        <v>Cakra Patriot47</v>
      </c>
      <c r="AB508" s="13"/>
      <c r="AC508" s="13"/>
      <c r="AD508" s="13"/>
      <c r="AE508" s="13">
        <f>IF(TRIM(AA508=""),0,IF(ISNA(VLOOKUP(AA508,Tracker!$AB$2:$AB$3981,1,FALSE)),0,1))</f>
        <v>1</v>
      </c>
      <c r="AF508" s="13"/>
    </row>
    <row r="509" spans="1:32" ht="13.5">
      <c r="A509" s="243">
        <v>3903</v>
      </c>
      <c r="B509" s="243" t="s">
        <v>2479</v>
      </c>
      <c r="C509" s="963" t="s">
        <v>2601</v>
      </c>
      <c r="D509" s="877" t="s">
        <v>1953</v>
      </c>
      <c r="E509" s="281" t="s">
        <v>1953</v>
      </c>
      <c r="F509" s="316" t="s">
        <v>409</v>
      </c>
      <c r="G509" s="317" t="s">
        <v>2602</v>
      </c>
      <c r="H509" s="877" t="s">
        <v>2603</v>
      </c>
      <c r="I509" s="486">
        <v>42785</v>
      </c>
      <c r="J509" s="319"/>
      <c r="K509" s="720"/>
      <c r="L509" s="1034" t="s">
        <v>1466</v>
      </c>
      <c r="M509" s="13" t="str">
        <f t="shared" si="36"/>
        <v>Invoice Not Made</v>
      </c>
      <c r="N509" s="191" t="s">
        <v>368</v>
      </c>
      <c r="O509" s="191"/>
      <c r="P509" s="191" t="str">
        <f>IF(L509="Navig8",IF(ISNA(VLOOKUP(UPPER(B509),LiangHuishan!$A$1:$B$251,3,FALSE)),"Pool Not in Records",VLOOKUP(UPPER(B509),$A$1:$B$251,3,FALSE)),"")</f>
        <v/>
      </c>
      <c r="Q509" s="191" t="str">
        <f t="shared" si="40"/>
        <v/>
      </c>
      <c r="R509" s="191"/>
      <c r="S509" s="191"/>
      <c r="T509" s="13" t="str">
        <f t="shared" si="38"/>
        <v>Invoice Not Made</v>
      </c>
      <c r="U509" s="13" t="b">
        <f t="shared" si="39"/>
        <v>1</v>
      </c>
      <c r="V509" s="191"/>
      <c r="W509" s="191"/>
      <c r="X509" s="191"/>
      <c r="Y509" s="191"/>
      <c r="Z509" s="191"/>
      <c r="AA509" s="13" t="str">
        <f t="shared" si="37"/>
        <v>Pacific Bridge172</v>
      </c>
      <c r="AB509" s="191"/>
      <c r="AC509" s="191"/>
      <c r="AD509" s="191"/>
      <c r="AE509" s="191">
        <f>IF(TRIM(AA509=""),0,IF(ISNA(VLOOKUP(AA509,Tracker!$AB$2:$AB$3981,1,FALSE)),0,1))</f>
        <v>0</v>
      </c>
      <c r="AF509" s="191"/>
    </row>
    <row r="510" spans="1:32" ht="13.5">
      <c r="A510" s="246">
        <v>3904</v>
      </c>
      <c r="B510" s="271" t="s">
        <v>1496</v>
      </c>
      <c r="C510" s="957" t="s">
        <v>2604</v>
      </c>
      <c r="D510" s="874" t="s">
        <v>2551</v>
      </c>
      <c r="E510" s="172" t="s">
        <v>2551</v>
      </c>
      <c r="F510" s="234" t="s">
        <v>152</v>
      </c>
      <c r="G510" s="236" t="s">
        <v>523</v>
      </c>
      <c r="H510" s="874" t="s">
        <v>173</v>
      </c>
      <c r="I510" s="482">
        <v>42789</v>
      </c>
      <c r="J510" s="238"/>
      <c r="K510" s="711"/>
      <c r="L510" s="1035" t="s">
        <v>290</v>
      </c>
      <c r="M510" s="13" t="str">
        <f t="shared" si="36"/>
        <v>Invoice Made</v>
      </c>
      <c r="N510" s="13"/>
      <c r="O510" s="13"/>
      <c r="P510" s="13" t="str">
        <f>IF(L510="Navig8",IF(ISNA(VLOOKUP(UPPER(B510),LiangHuishan!$A$1:$B$251,3,FALSE)),"Pool Not in Records",VLOOKUP(UPPER(B510),$A$1:$B$251,3,FALSE)),"")</f>
        <v/>
      </c>
      <c r="Q510" s="13" t="str">
        <f t="shared" si="40"/>
        <v/>
      </c>
      <c r="R510" s="13"/>
      <c r="S510" s="13"/>
      <c r="T510" s="13" t="str">
        <f t="shared" si="38"/>
        <v>Invoice Made</v>
      </c>
      <c r="U510" s="13" t="b">
        <f t="shared" si="39"/>
        <v>1</v>
      </c>
      <c r="V510" s="13"/>
      <c r="W510" s="13"/>
      <c r="X510" s="13"/>
      <c r="Y510" s="13"/>
      <c r="Z510" s="13"/>
      <c r="AA510" s="13" t="str">
        <f t="shared" si="37"/>
        <v>British Emissary17002</v>
      </c>
      <c r="AB510" s="13"/>
      <c r="AC510" s="13"/>
      <c r="AD510" s="13"/>
      <c r="AE510" s="13">
        <f>IF(TRIM(AA510=""),0,IF(ISNA(VLOOKUP(AA510,Tracker!$AB$2:$AB$3981,1,FALSE)),0,1))</f>
        <v>1</v>
      </c>
      <c r="AF510" s="13"/>
    </row>
    <row r="511" spans="1:32" ht="13.5">
      <c r="A511" s="246">
        <v>3905</v>
      </c>
      <c r="B511" s="271" t="s">
        <v>2605</v>
      </c>
      <c r="C511" s="957" t="s">
        <v>2606</v>
      </c>
      <c r="D511" s="874" t="s">
        <v>817</v>
      </c>
      <c r="E511" s="172" t="s">
        <v>817</v>
      </c>
      <c r="F511" s="234" t="s">
        <v>755</v>
      </c>
      <c r="G511" s="236" t="s">
        <v>2607</v>
      </c>
      <c r="H511" s="874" t="s">
        <v>523</v>
      </c>
      <c r="I511" s="485">
        <v>42786</v>
      </c>
      <c r="J511" s="238"/>
      <c r="K511" s="711"/>
      <c r="L511" s="1036" t="s">
        <v>663</v>
      </c>
      <c r="M511" s="13" t="str">
        <f t="shared" si="36"/>
        <v>Invoice Made</v>
      </c>
      <c r="N511" s="13"/>
      <c r="O511" s="13"/>
      <c r="P511" s="13" t="str">
        <f>IF(L511="Navig8",IF(ISNA(VLOOKUP(UPPER(B511),LiangHuishan!$A$1:$B$251,3,FALSE)),"Pool Not in Records",VLOOKUP(UPPER(B511),$A$1:$B$251,3,FALSE)),"")</f>
        <v/>
      </c>
      <c r="Q511" s="13" t="str">
        <f t="shared" si="40"/>
        <v/>
      </c>
      <c r="R511" s="13"/>
      <c r="S511" s="13"/>
      <c r="T511" s="13" t="str">
        <f t="shared" si="38"/>
        <v>Invoice Made</v>
      </c>
      <c r="U511" s="13" t="b">
        <f t="shared" si="39"/>
        <v>1</v>
      </c>
      <c r="V511" s="13"/>
      <c r="W511" s="13"/>
      <c r="X511" s="13"/>
      <c r="Y511" s="13"/>
      <c r="Z511" s="13"/>
      <c r="AA511" s="13" t="str">
        <f t="shared" si="37"/>
        <v>Densa Whale201701</v>
      </c>
      <c r="AB511" s="13"/>
      <c r="AC511" s="13"/>
      <c r="AD511" s="13"/>
      <c r="AE511" s="13">
        <f>IF(TRIM(AA511=""),0,IF(ISNA(VLOOKUP(AA511,Tracker!$AB$2:$AB$3981,1,FALSE)),0,1))</f>
        <v>1</v>
      </c>
      <c r="AF511" s="13"/>
    </row>
    <row r="512" spans="1:32" ht="13.5">
      <c r="A512" s="246">
        <v>3906</v>
      </c>
      <c r="B512" s="271" t="s">
        <v>2119</v>
      </c>
      <c r="C512" s="957" t="s">
        <v>619</v>
      </c>
      <c r="D512" s="874" t="s">
        <v>1953</v>
      </c>
      <c r="E512" s="172" t="s">
        <v>1953</v>
      </c>
      <c r="F512" s="234" t="s">
        <v>494</v>
      </c>
      <c r="G512" s="236" t="s">
        <v>122</v>
      </c>
      <c r="H512" s="874" t="s">
        <v>51</v>
      </c>
      <c r="I512" s="482">
        <v>42791</v>
      </c>
      <c r="J512" s="238"/>
      <c r="K512" s="711"/>
      <c r="L512" s="1025" t="s">
        <v>1466</v>
      </c>
      <c r="M512" s="13" t="str">
        <f t="shared" si="36"/>
        <v>Invoice Made</v>
      </c>
      <c r="N512" s="13"/>
      <c r="O512" s="13"/>
      <c r="P512" s="13" t="str">
        <f>IF(L512="Navig8",IF(ISNA(VLOOKUP(UPPER(B512),LiangHuishan!$A$1:$B$251,3,FALSE)),"Pool Not in Records",VLOOKUP(UPPER(B512),$A$1:$B$251,3,FALSE)),"")</f>
        <v/>
      </c>
      <c r="Q512" s="13" t="str">
        <f t="shared" si="40"/>
        <v/>
      </c>
      <c r="R512" s="13"/>
      <c r="S512" s="13"/>
      <c r="T512" s="13" t="str">
        <f t="shared" si="38"/>
        <v>Invoice Made</v>
      </c>
      <c r="U512" s="13" t="b">
        <f t="shared" si="39"/>
        <v>1</v>
      </c>
      <c r="V512" s="13"/>
      <c r="W512" s="13"/>
      <c r="X512" s="13"/>
      <c r="Y512" s="13"/>
      <c r="Z512" s="13"/>
      <c r="AA512" s="13" t="str">
        <f t="shared" si="37"/>
        <v>NS Clipper106</v>
      </c>
      <c r="AB512" s="13"/>
      <c r="AC512" s="13"/>
      <c r="AD512" s="13"/>
      <c r="AE512" s="13">
        <f>IF(TRIM(AA512=""),0,IF(ISNA(VLOOKUP(AA512,Tracker!$AB$2:$AB$3981,1,FALSE)),0,1))</f>
        <v>1</v>
      </c>
      <c r="AF512" s="13"/>
    </row>
    <row r="513" spans="1:32" ht="13.5">
      <c r="A513" s="246">
        <v>3907</v>
      </c>
      <c r="B513" s="271" t="s">
        <v>807</v>
      </c>
      <c r="C513" s="957" t="s">
        <v>202</v>
      </c>
      <c r="D513" s="874" t="s">
        <v>442</v>
      </c>
      <c r="E513" s="172" t="s">
        <v>442</v>
      </c>
      <c r="F513" s="234" t="s">
        <v>2608</v>
      </c>
      <c r="G513" s="236" t="s">
        <v>276</v>
      </c>
      <c r="H513" s="874" t="s">
        <v>385</v>
      </c>
      <c r="I513" s="482">
        <v>42782</v>
      </c>
      <c r="J513" s="238"/>
      <c r="K513" s="711"/>
      <c r="L513" s="1027" t="s">
        <v>60</v>
      </c>
      <c r="M513" s="13" t="str">
        <f t="shared" si="36"/>
        <v>Invoice Made</v>
      </c>
      <c r="N513" s="13"/>
      <c r="O513" s="13"/>
      <c r="P513" s="13" t="str">
        <f>IF(L513="Navig8",IF(ISNA(VLOOKUP(UPPER(B513),LiangHuishan!$A$1:$B$251,3,FALSE)),"Pool Not in Records",VLOOKUP(UPPER(B513),$A$1:$B$251,3,FALSE)),"")</f>
        <v/>
      </c>
      <c r="Q513" s="13" t="str">
        <f t="shared" si="40"/>
        <v/>
      </c>
      <c r="R513" s="13"/>
      <c r="S513" s="13"/>
      <c r="T513" s="13" t="str">
        <f t="shared" si="38"/>
        <v>Invoice Made</v>
      </c>
      <c r="U513" s="13" t="b">
        <f t="shared" si="39"/>
        <v>1</v>
      </c>
      <c r="V513" s="13"/>
      <c r="W513" s="13"/>
      <c r="X513" s="13"/>
      <c r="Y513" s="13"/>
      <c r="Z513" s="13"/>
      <c r="AA513" s="13" t="str">
        <f t="shared" si="37"/>
        <v>Galway Spirit80</v>
      </c>
      <c r="AB513" s="13"/>
      <c r="AC513" s="13"/>
      <c r="AD513" s="13"/>
      <c r="AE513" s="13">
        <f>IF(TRIM(AA513=""),0,IF(ISNA(VLOOKUP(AA513,Tracker!$AB$2:$AB$3981,1,FALSE)),0,1))</f>
        <v>1</v>
      </c>
      <c r="AF513" s="13"/>
    </row>
    <row r="514" spans="1:32" ht="13.5">
      <c r="A514" s="246">
        <v>3908</v>
      </c>
      <c r="B514" s="271" t="s">
        <v>2609</v>
      </c>
      <c r="C514" s="957" t="s">
        <v>129</v>
      </c>
      <c r="D514" s="874" t="s">
        <v>442</v>
      </c>
      <c r="E514" s="172" t="s">
        <v>442</v>
      </c>
      <c r="F514" s="234" t="s">
        <v>472</v>
      </c>
      <c r="G514" s="236" t="s">
        <v>2610</v>
      </c>
      <c r="H514" s="874" t="s">
        <v>312</v>
      </c>
      <c r="I514" s="482">
        <v>42788</v>
      </c>
      <c r="J514" s="238"/>
      <c r="K514" s="711"/>
      <c r="L514" s="1027" t="s">
        <v>60</v>
      </c>
      <c r="M514" s="13" t="str">
        <f t="shared" si="36"/>
        <v>Invoice Made</v>
      </c>
      <c r="N514" s="13"/>
      <c r="O514" s="13"/>
      <c r="P514" s="13" t="str">
        <f>IF(L514="Navig8",IF(ISNA(VLOOKUP(UPPER(B514),LiangHuishan!$A$1:$B$251,3,FALSE)),"Pool Not in Records",VLOOKUP(UPPER(B514),$A$1:$B$251,3,FALSE)),"")</f>
        <v/>
      </c>
      <c r="Q514" s="13" t="str">
        <f t="shared" si="40"/>
        <v/>
      </c>
      <c r="R514" s="13"/>
      <c r="S514" s="13"/>
      <c r="T514" s="13" t="str">
        <f t="shared" si="38"/>
        <v>Invoice Made</v>
      </c>
      <c r="U514" s="13" t="b">
        <f t="shared" si="39"/>
        <v>1</v>
      </c>
      <c r="V514" s="13"/>
      <c r="W514" s="13"/>
      <c r="X514" s="13"/>
      <c r="Y514" s="13"/>
      <c r="Z514" s="13"/>
      <c r="AA514" s="13" t="str">
        <f t="shared" si="37"/>
        <v>Ashkini Spirit11</v>
      </c>
      <c r="AB514" s="13"/>
      <c r="AC514" s="13"/>
      <c r="AD514" s="13"/>
      <c r="AE514" s="13">
        <f>IF(TRIM(AA514=""),0,IF(ISNA(VLOOKUP(AA514,Tracker!$AB$2:$AB$3981,1,FALSE)),0,1))</f>
        <v>1</v>
      </c>
      <c r="AF514" s="13"/>
    </row>
    <row r="515" spans="1:32" ht="13.5">
      <c r="A515" s="246">
        <v>3909</v>
      </c>
      <c r="B515" s="271" t="s">
        <v>2463</v>
      </c>
      <c r="C515" s="957" t="s">
        <v>35</v>
      </c>
      <c r="D515" s="874" t="s">
        <v>830</v>
      </c>
      <c r="E515" s="172" t="s">
        <v>830</v>
      </c>
      <c r="F515" s="234" t="s">
        <v>246</v>
      </c>
      <c r="G515" s="236" t="s">
        <v>246</v>
      </c>
      <c r="H515" s="874" t="s">
        <v>77</v>
      </c>
      <c r="I515" s="482">
        <v>42796</v>
      </c>
      <c r="J515" s="238"/>
      <c r="K515" s="711"/>
      <c r="L515" s="1027" t="s">
        <v>60</v>
      </c>
      <c r="M515" s="13" t="str">
        <f t="shared" ref="M515:M578" si="41">IF(AND(NOT(TRIM(D515)="")),IF(AE515=1,"Invoice Made","Invoice Not Made"),"")</f>
        <v>Invoice Made</v>
      </c>
      <c r="N515" s="13"/>
      <c r="O515" s="13"/>
      <c r="P515" s="13" t="str">
        <f>IF(L515="Navig8",IF(ISNA(VLOOKUP(UPPER(B515),LiangHuishan!$A$1:$B$251,3,FALSE)),"Pool Not in Records",VLOOKUP(UPPER(B515),$A$1:$B$251,3,FALSE)),"")</f>
        <v/>
      </c>
      <c r="Q515" s="13" t="str">
        <f t="shared" si="40"/>
        <v/>
      </c>
      <c r="R515" s="13"/>
      <c r="S515" s="13"/>
      <c r="T515" s="13" t="str">
        <f t="shared" si="38"/>
        <v>Invoice Made</v>
      </c>
      <c r="U515" s="13" t="b">
        <f t="shared" si="39"/>
        <v>1</v>
      </c>
      <c r="V515" s="13"/>
      <c r="W515" s="13"/>
      <c r="X515" s="13"/>
      <c r="Y515" s="13"/>
      <c r="Z515" s="13"/>
      <c r="AA515" s="13" t="str">
        <f t="shared" ref="AA515:AA578" si="42">IF(OR(TRIM(B515)="",TRIM(C515)=""),"Vessel-Voy No not given",CONCATENATE(TRIM(B515),TRIM(C515)))</f>
        <v>Hovden Spirit022</v>
      </c>
      <c r="AB515" s="13"/>
      <c r="AC515" s="13"/>
      <c r="AD515" s="13"/>
      <c r="AE515" s="13">
        <f>IF(TRIM(AA515=""),0,IF(ISNA(VLOOKUP(AA515,Tracker!$AB$2:$AB$3981,1,FALSE)),0,1))</f>
        <v>1</v>
      </c>
      <c r="AF515" s="13"/>
    </row>
    <row r="516" spans="1:32" ht="13.5">
      <c r="A516" s="176">
        <v>3960</v>
      </c>
      <c r="B516" s="175" t="s">
        <v>866</v>
      </c>
      <c r="C516" s="958" t="s">
        <v>2484</v>
      </c>
      <c r="D516" s="547" t="s">
        <v>2677</v>
      </c>
      <c r="E516" s="175" t="s">
        <v>811</v>
      </c>
      <c r="F516" s="175" t="s">
        <v>242</v>
      </c>
      <c r="G516" s="175">
        <v>42814</v>
      </c>
      <c r="H516" s="547" t="s">
        <v>778</v>
      </c>
      <c r="I516" s="482">
        <v>42850</v>
      </c>
      <c r="J516" s="260"/>
      <c r="K516" s="719"/>
      <c r="L516" s="1027" t="s">
        <v>633</v>
      </c>
      <c r="M516" s="13" t="str">
        <f t="shared" si="41"/>
        <v>Invoice Made</v>
      </c>
      <c r="N516" s="13"/>
      <c r="O516" s="13"/>
      <c r="P516" s="13" t="str">
        <f>IF(L516="Navig8",IF(ISNA(VLOOKUP(UPPER(B516),LiangHuishan!$A$1:$B$251,3,FALSE)),"Pool Not in Records",VLOOKUP(UPPER(B516),$A$1:$B$251,3,FALSE)),"")</f>
        <v/>
      </c>
      <c r="Q516" s="13" t="str">
        <f t="shared" si="40"/>
        <v/>
      </c>
      <c r="R516" s="13"/>
      <c r="S516" s="13"/>
      <c r="T516" s="13" t="str">
        <f t="shared" si="38"/>
        <v>Invoice Made</v>
      </c>
      <c r="U516" s="13" t="b">
        <f t="shared" si="39"/>
        <v>1</v>
      </c>
      <c r="V516" s="13"/>
      <c r="W516" s="13"/>
      <c r="X516" s="13"/>
      <c r="Y516" s="13"/>
      <c r="Z516" s="13"/>
      <c r="AA516" s="13" t="str">
        <f t="shared" si="42"/>
        <v>Stena Imperial1701</v>
      </c>
      <c r="AB516" s="13"/>
      <c r="AC516" s="13"/>
      <c r="AD516" s="13"/>
      <c r="AE516" s="13">
        <f>IF(TRIM(AA516=""),0,IF(ISNA(VLOOKUP(AA516,Tracker!$AB$2:$AB$3981,1,FALSE)),0,1))</f>
        <v>1</v>
      </c>
      <c r="AF516" s="13"/>
    </row>
    <row r="517" spans="1:32" ht="13.5">
      <c r="A517" s="246">
        <v>3911</v>
      </c>
      <c r="B517" s="271" t="s">
        <v>861</v>
      </c>
      <c r="C517" s="957" t="s">
        <v>2405</v>
      </c>
      <c r="D517" s="874" t="s">
        <v>1304</v>
      </c>
      <c r="E517" s="172" t="s">
        <v>1304</v>
      </c>
      <c r="F517" s="234"/>
      <c r="G517" s="236"/>
      <c r="H517" s="874" t="s">
        <v>24</v>
      </c>
      <c r="I517" s="482">
        <v>42808</v>
      </c>
      <c r="J517" s="238"/>
      <c r="K517" s="711"/>
      <c r="L517" s="1025" t="s">
        <v>590</v>
      </c>
      <c r="M517" s="13" t="str">
        <f t="shared" si="41"/>
        <v>Invoice Made</v>
      </c>
      <c r="N517" s="13"/>
      <c r="O517" s="13"/>
      <c r="P517" s="13" t="str">
        <f>IF(L517="Navig8",IF(ISNA(VLOOKUP(UPPER(B517),LiangHuishan!$A$1:$B$251,3,FALSE)),"Pool Not in Records",VLOOKUP(UPPER(B517),$A$1:$B$251,3,FALSE)),"")</f>
        <v/>
      </c>
      <c r="Q517" s="13">
        <f t="shared" si="40"/>
        <v>0</v>
      </c>
      <c r="R517" s="13"/>
      <c r="S517" s="13"/>
      <c r="T517" s="13" t="str">
        <f t="shared" ref="T517:T580" si="43">IF(AND(NOT(TRIM(D517)="")),IF(AE517=1,"Invoice Made","Invoice Not Made"),"")</f>
        <v>Invoice Made</v>
      </c>
      <c r="U517" s="13" t="b">
        <f t="shared" ref="U517:U580" si="44">M517=T517</f>
        <v>1</v>
      </c>
      <c r="V517" s="13"/>
      <c r="W517" s="13"/>
      <c r="X517" s="13"/>
      <c r="Y517" s="13"/>
      <c r="Z517" s="13"/>
      <c r="AA517" s="13" t="str">
        <f t="shared" si="42"/>
        <v>Aztec159</v>
      </c>
      <c r="AB517" s="13"/>
      <c r="AC517" s="13"/>
      <c r="AD517" s="13"/>
      <c r="AE517" s="13">
        <f>IF(TRIM(AA517=""),0,IF(ISNA(VLOOKUP(AA517,Tracker!$AB$2:$AB$3981,1,FALSE)),0,1))</f>
        <v>1</v>
      </c>
      <c r="AF517" s="13"/>
    </row>
    <row r="518" spans="1:32" ht="13.5">
      <c r="A518" s="246">
        <v>3912</v>
      </c>
      <c r="B518" s="271" t="s">
        <v>2265</v>
      </c>
      <c r="C518" s="957" t="s">
        <v>506</v>
      </c>
      <c r="D518" s="874" t="s">
        <v>1304</v>
      </c>
      <c r="E518" s="172" t="s">
        <v>1304</v>
      </c>
      <c r="F518" s="234" t="s">
        <v>178</v>
      </c>
      <c r="G518" s="236" t="s">
        <v>233</v>
      </c>
      <c r="H518" s="874" t="s">
        <v>842</v>
      </c>
      <c r="I518" s="482">
        <v>42815</v>
      </c>
      <c r="J518" s="238"/>
      <c r="K518" s="711"/>
      <c r="L518" s="1025" t="s">
        <v>590</v>
      </c>
      <c r="M518" s="13" t="str">
        <f t="shared" si="41"/>
        <v>Invoice Made</v>
      </c>
      <c r="N518" s="13"/>
      <c r="O518" s="13"/>
      <c r="P518" s="13" t="str">
        <f>IF(L518="Navig8",IF(ISNA(VLOOKUP(UPPER(B518),LiangHuishan!$A$1:$B$251,3,FALSE)),"Pool Not in Records",VLOOKUP(UPPER(B518),$A$1:$B$251,3,FALSE)),"")</f>
        <v/>
      </c>
      <c r="Q518" s="13">
        <f t="shared" si="40"/>
        <v>0</v>
      </c>
      <c r="R518" s="13"/>
      <c r="S518" s="13"/>
      <c r="T518" s="13" t="str">
        <f t="shared" si="43"/>
        <v>Invoice Made</v>
      </c>
      <c r="U518" s="13" t="b">
        <f t="shared" si="44"/>
        <v>1</v>
      </c>
      <c r="V518" s="13"/>
      <c r="W518" s="13"/>
      <c r="X518" s="13"/>
      <c r="Y518" s="13"/>
      <c r="Z518" s="13"/>
      <c r="AA518" s="13" t="str">
        <f t="shared" si="42"/>
        <v>Maya166</v>
      </c>
      <c r="AB518" s="13"/>
      <c r="AC518" s="13"/>
      <c r="AD518" s="13"/>
      <c r="AE518" s="13">
        <f>IF(TRIM(AA518=""),0,IF(ISNA(VLOOKUP(AA518,Tracker!$AB$2:$AB$3981,1,FALSE)),0,1))</f>
        <v>1</v>
      </c>
      <c r="AF518" s="13"/>
    </row>
    <row r="519" spans="1:32" ht="13.5">
      <c r="A519" s="246">
        <v>3913</v>
      </c>
      <c r="B519" s="271" t="s">
        <v>598</v>
      </c>
      <c r="C519" s="957" t="s">
        <v>2606</v>
      </c>
      <c r="D519" s="874" t="s">
        <v>1377</v>
      </c>
      <c r="E519" s="172" t="s">
        <v>1377</v>
      </c>
      <c r="F519" s="234" t="s">
        <v>625</v>
      </c>
      <c r="G519" s="236" t="s">
        <v>2613</v>
      </c>
      <c r="H519" s="874" t="s">
        <v>614</v>
      </c>
      <c r="I519" s="485">
        <v>42823</v>
      </c>
      <c r="J519" s="238"/>
      <c r="K519" s="711"/>
      <c r="L519" s="1036" t="s">
        <v>663</v>
      </c>
      <c r="M519" s="13" t="str">
        <f t="shared" si="41"/>
        <v>Invoice Made</v>
      </c>
      <c r="N519" s="13"/>
      <c r="O519" s="13"/>
      <c r="P519" s="13" t="str">
        <f>IF(L519="Navig8",IF(ISNA(VLOOKUP(UPPER(B519),LiangHuishan!$A$1:$B$251,3,FALSE)),"Pool Not in Records",VLOOKUP(UPPER(B519),$A$1:$B$251,3,FALSE)),"")</f>
        <v/>
      </c>
      <c r="Q519" s="13" t="str">
        <f t="shared" si="40"/>
        <v/>
      </c>
      <c r="R519" s="13"/>
      <c r="S519" s="13"/>
      <c r="T519" s="13" t="str">
        <f t="shared" si="43"/>
        <v>Invoice Made</v>
      </c>
      <c r="U519" s="13" t="b">
        <f t="shared" si="44"/>
        <v>1</v>
      </c>
      <c r="V519" s="13"/>
      <c r="W519" s="13"/>
      <c r="X519" s="13"/>
      <c r="Y519" s="13"/>
      <c r="Z519" s="13"/>
      <c r="AA519" s="13" t="str">
        <f t="shared" si="42"/>
        <v>Stena Supreme201701</v>
      </c>
      <c r="AB519" s="13"/>
      <c r="AC519" s="13"/>
      <c r="AD519" s="13"/>
      <c r="AE519" s="13">
        <f>IF(TRIM(AA519=""),0,IF(ISNA(VLOOKUP(AA519,Tracker!$AB$2:$AB$3981,1,FALSE)),0,1))</f>
        <v>1</v>
      </c>
      <c r="AF519" s="13"/>
    </row>
    <row r="520" spans="1:32" ht="13.5">
      <c r="A520" s="246">
        <v>3914</v>
      </c>
      <c r="B520" s="271" t="s">
        <v>65</v>
      </c>
      <c r="C520" s="957" t="s">
        <v>340</v>
      </c>
      <c r="D520" s="874" t="s">
        <v>2211</v>
      </c>
      <c r="E520" s="172" t="s">
        <v>2211</v>
      </c>
      <c r="F520" s="234" t="s">
        <v>2212</v>
      </c>
      <c r="G520" s="236" t="s">
        <v>759</v>
      </c>
      <c r="H520" s="874" t="s">
        <v>67</v>
      </c>
      <c r="I520" s="482">
        <v>42795</v>
      </c>
      <c r="J520" s="238"/>
      <c r="K520" s="711"/>
      <c r="L520" s="1027" t="s">
        <v>60</v>
      </c>
      <c r="M520" s="13" t="str">
        <f t="shared" si="41"/>
        <v>Invoice Made</v>
      </c>
      <c r="N520" s="13"/>
      <c r="O520" s="13"/>
      <c r="P520" s="13" t="str">
        <f>IF(L520="Navig8",IF(ISNA(VLOOKUP(UPPER(B520),LiangHuishan!$A$1:$B$251,3,FALSE)),"Pool Not in Records",VLOOKUP(UPPER(B520),$A$1:$B$251,3,FALSE)),"")</f>
        <v/>
      </c>
      <c r="Q520" s="13" t="str">
        <f t="shared" si="40"/>
        <v/>
      </c>
      <c r="R520" s="13"/>
      <c r="S520" s="13"/>
      <c r="T520" s="13" t="str">
        <f t="shared" si="43"/>
        <v>Invoice Made</v>
      </c>
      <c r="U520" s="13" t="b">
        <f t="shared" si="44"/>
        <v>1</v>
      </c>
      <c r="V520" s="13"/>
      <c r="W520" s="13"/>
      <c r="X520" s="13"/>
      <c r="Y520" s="13"/>
      <c r="Z520" s="13"/>
      <c r="AA520" s="13" t="str">
        <f t="shared" si="42"/>
        <v>Everest Spirit126</v>
      </c>
      <c r="AB520" s="13"/>
      <c r="AC520" s="13"/>
      <c r="AD520" s="13"/>
      <c r="AE520" s="13">
        <f>IF(TRIM(AA520=""),0,IF(ISNA(VLOOKUP(AA520,Tracker!$AB$2:$AB$3981,1,FALSE)),0,1))</f>
        <v>1</v>
      </c>
      <c r="AF520" s="13"/>
    </row>
    <row r="521" spans="1:32" ht="13.5">
      <c r="A521" s="176">
        <v>3965</v>
      </c>
      <c r="B521" s="175" t="s">
        <v>2683</v>
      </c>
      <c r="C521" s="958" t="s">
        <v>2484</v>
      </c>
      <c r="D521" s="547" t="s">
        <v>736</v>
      </c>
      <c r="E521" s="175" t="s">
        <v>603</v>
      </c>
      <c r="F521" s="175" t="s">
        <v>737</v>
      </c>
      <c r="G521" s="175">
        <v>42808</v>
      </c>
      <c r="H521" s="547" t="s">
        <v>563</v>
      </c>
      <c r="I521" s="482">
        <v>42863</v>
      </c>
      <c r="J521" s="260"/>
      <c r="K521" s="719"/>
      <c r="L521" s="1027" t="s">
        <v>633</v>
      </c>
      <c r="M521" s="13" t="str">
        <f t="shared" si="41"/>
        <v>Invoice Made</v>
      </c>
      <c r="N521" s="13"/>
      <c r="O521" s="13"/>
      <c r="P521" s="13" t="str">
        <f>IF(L521="Navig8",IF(ISNA(VLOOKUP(UPPER(B521),LiangHuishan!$A$1:$B$251,3,FALSE)),"Pool Not in Records",VLOOKUP(UPPER(B521),$A$1:$B$251,3,FALSE)),"")</f>
        <v/>
      </c>
      <c r="Q521" s="13" t="str">
        <f t="shared" si="40"/>
        <v/>
      </c>
      <c r="R521" s="13"/>
      <c r="S521" s="13"/>
      <c r="T521" s="13" t="str">
        <f t="shared" si="43"/>
        <v>Invoice Made</v>
      </c>
      <c r="U521" s="13" t="b">
        <f t="shared" si="44"/>
        <v>1</v>
      </c>
      <c r="V521" s="13"/>
      <c r="W521" s="13"/>
      <c r="X521" s="13"/>
      <c r="Y521" s="13"/>
      <c r="Z521" s="13"/>
      <c r="AA521" s="13" t="str">
        <f t="shared" si="42"/>
        <v>StenaWeco Elegance1701</v>
      </c>
      <c r="AB521" s="13"/>
      <c r="AC521" s="13"/>
      <c r="AD521" s="13"/>
      <c r="AE521" s="13">
        <f>IF(TRIM(AA521=""),0,IF(ISNA(VLOOKUP(AA521,Tracker!$AB$2:$AB$3981,1,FALSE)),0,1))</f>
        <v>1</v>
      </c>
      <c r="AF521" s="13"/>
    </row>
    <row r="522" spans="1:32" ht="13.5">
      <c r="A522" s="246">
        <v>3917</v>
      </c>
      <c r="B522" s="271" t="s">
        <v>489</v>
      </c>
      <c r="C522" s="957" t="s">
        <v>741</v>
      </c>
      <c r="D522" s="874" t="s">
        <v>2617</v>
      </c>
      <c r="E522" s="172" t="s">
        <v>2617</v>
      </c>
      <c r="F522" s="234" t="s">
        <v>760</v>
      </c>
      <c r="G522" s="236" t="s">
        <v>761</v>
      </c>
      <c r="H522" s="874" t="s">
        <v>86</v>
      </c>
      <c r="I522" s="482">
        <v>42794</v>
      </c>
      <c r="J522" s="238"/>
      <c r="K522" s="711" t="s">
        <v>427</v>
      </c>
      <c r="L522" s="1037" t="s">
        <v>299</v>
      </c>
      <c r="M522" s="13" t="str">
        <f t="shared" si="41"/>
        <v>Invoice Made</v>
      </c>
      <c r="N522" s="13"/>
      <c r="O522" s="13"/>
      <c r="P522" s="13" t="str">
        <f>IF(L522="Navig8",IF(ISNA(VLOOKUP(UPPER(B522),LiangHuishan!$A$1:$B$251,3,FALSE)),"Pool Not in Records",VLOOKUP(UPPER(B522),$A$1:$B$251,3,FALSE)),"")</f>
        <v/>
      </c>
      <c r="Q522" s="13" t="str">
        <f t="shared" si="40"/>
        <v/>
      </c>
      <c r="R522" s="13"/>
      <c r="S522" s="13"/>
      <c r="T522" s="13" t="str">
        <f t="shared" si="43"/>
        <v>Invoice Made</v>
      </c>
      <c r="U522" s="13" t="b">
        <f t="shared" si="44"/>
        <v>1</v>
      </c>
      <c r="V522" s="13"/>
      <c r="W522" s="13"/>
      <c r="X522" s="13"/>
      <c r="Y522" s="13"/>
      <c r="Z522" s="13"/>
      <c r="AA522" s="13" t="str">
        <f t="shared" si="42"/>
        <v>Torm Ingeborg118</v>
      </c>
      <c r="AB522" s="13"/>
      <c r="AC522" s="13"/>
      <c r="AD522" s="13"/>
      <c r="AE522" s="13">
        <f>IF(TRIM(AA522=""),0,IF(ISNA(VLOOKUP(AA522,Tracker!$AB$2:$AB$3981,1,FALSE)),0,1))</f>
        <v>1</v>
      </c>
      <c r="AF522" s="13"/>
    </row>
    <row r="523" spans="1:32" ht="13.5">
      <c r="A523" s="246">
        <v>3918</v>
      </c>
      <c r="B523" s="271" t="s">
        <v>2618</v>
      </c>
      <c r="C523" s="957" t="s">
        <v>2619</v>
      </c>
      <c r="D523" s="874" t="s">
        <v>477</v>
      </c>
      <c r="E523" s="172" t="s">
        <v>477</v>
      </c>
      <c r="F523" s="234" t="s">
        <v>723</v>
      </c>
      <c r="G523" s="236" t="s">
        <v>191</v>
      </c>
      <c r="H523" s="874" t="s">
        <v>782</v>
      </c>
      <c r="I523" s="482">
        <v>42801</v>
      </c>
      <c r="J523" s="238"/>
      <c r="K523" s="711" t="s">
        <v>411</v>
      </c>
      <c r="L523" s="1027" t="s">
        <v>28</v>
      </c>
      <c r="M523" s="13" t="str">
        <f t="shared" si="41"/>
        <v>Invoice Made</v>
      </c>
      <c r="N523" s="13"/>
      <c r="O523" s="13"/>
      <c r="P523" s="13" t="str">
        <f>IF(L523="Navig8",IF(ISNA(VLOOKUP(UPPER(B523),LiangHuishan!$A$1:$B$251,3,FALSE)),"Pool Not in Records",VLOOKUP(UPPER(B523),$A$1:$B$251,3,FALSE)),"")</f>
        <v>Pool Not in Records</v>
      </c>
      <c r="Q523" s="13" t="str">
        <f t="shared" si="40"/>
        <v/>
      </c>
      <c r="R523" s="13"/>
      <c r="S523" s="13"/>
      <c r="T523" s="13" t="str">
        <f t="shared" si="43"/>
        <v>Invoice Made</v>
      </c>
      <c r="U523" s="13" t="b">
        <f t="shared" si="44"/>
        <v>1</v>
      </c>
      <c r="V523" s="13"/>
      <c r="W523" s="13"/>
      <c r="X523" s="13"/>
      <c r="Y523" s="13"/>
      <c r="Z523" s="13"/>
      <c r="AA523" s="13" t="str">
        <f t="shared" si="42"/>
        <v>King Duncan1733</v>
      </c>
      <c r="AB523" s="13"/>
      <c r="AC523" s="13"/>
      <c r="AD523" s="13"/>
      <c r="AE523" s="13">
        <f>IF(TRIM(AA523=""),0,IF(ISNA(VLOOKUP(AA523,Tracker!$AB$2:$AB$3981,1,FALSE)),0,1))</f>
        <v>1</v>
      </c>
      <c r="AF523" s="13"/>
    </row>
    <row r="524" spans="1:32" ht="13.5">
      <c r="A524" s="246">
        <v>3919</v>
      </c>
      <c r="B524" s="271" t="s">
        <v>162</v>
      </c>
      <c r="C524" s="957" t="s">
        <v>273</v>
      </c>
      <c r="D524" s="874" t="s">
        <v>720</v>
      </c>
      <c r="E524" s="172" t="s">
        <v>720</v>
      </c>
      <c r="F524" s="234" t="s">
        <v>237</v>
      </c>
      <c r="G524" s="236" t="s">
        <v>20</v>
      </c>
      <c r="H524" s="874" t="s">
        <v>90</v>
      </c>
      <c r="I524" s="482">
        <v>42796</v>
      </c>
      <c r="J524" s="238"/>
      <c r="K524" s="711" t="s">
        <v>411</v>
      </c>
      <c r="L524" s="1027" t="s">
        <v>28</v>
      </c>
      <c r="M524" s="13" t="str">
        <f t="shared" si="41"/>
        <v>Invoice Made</v>
      </c>
      <c r="N524" s="13"/>
      <c r="O524" s="13"/>
      <c r="P524" s="13" t="str">
        <f>IF(L524="Navig8",IF(ISNA(VLOOKUP(UPPER(B524),LiangHuishan!$A$1:$B$251,3,FALSE)),"Pool Not in Records",VLOOKUP(UPPER(B524),$A$1:$B$251,3,FALSE)),"")</f>
        <v>Pool Not in Records</v>
      </c>
      <c r="Q524" s="13" t="str">
        <f t="shared" si="40"/>
        <v/>
      </c>
      <c r="R524" s="13"/>
      <c r="S524" s="13"/>
      <c r="T524" s="13" t="str">
        <f t="shared" si="43"/>
        <v>Invoice Made</v>
      </c>
      <c r="U524" s="13" t="b">
        <f t="shared" si="44"/>
        <v>1</v>
      </c>
      <c r="V524" s="13"/>
      <c r="W524" s="13"/>
      <c r="X524" s="13"/>
      <c r="Y524" s="13"/>
      <c r="Z524" s="13"/>
      <c r="AA524" s="13" t="str">
        <f t="shared" si="42"/>
        <v>Aljalaa9</v>
      </c>
      <c r="AB524" s="13"/>
      <c r="AC524" s="13"/>
      <c r="AD524" s="13"/>
      <c r="AE524" s="13">
        <f>IF(TRIM(AA524=""),0,IF(ISNA(VLOOKUP(AA524,Tracker!$AB$2:$AB$3981,1,FALSE)),0,1))</f>
        <v>1</v>
      </c>
      <c r="AF524" s="13"/>
    </row>
    <row r="525" spans="1:32" ht="13.5">
      <c r="A525" s="246">
        <v>3920</v>
      </c>
      <c r="B525" s="271" t="s">
        <v>838</v>
      </c>
      <c r="C525" s="957" t="s">
        <v>174</v>
      </c>
      <c r="D525" s="874" t="s">
        <v>2544</v>
      </c>
      <c r="E525" s="172" t="s">
        <v>2544</v>
      </c>
      <c r="F525" s="234"/>
      <c r="G525" s="236"/>
      <c r="H525" s="874" t="s">
        <v>25</v>
      </c>
      <c r="I525" s="482">
        <v>42835</v>
      </c>
      <c r="J525" s="238"/>
      <c r="K525" s="711"/>
      <c r="L525" s="1025" t="s">
        <v>590</v>
      </c>
      <c r="M525" s="13" t="str">
        <f t="shared" si="41"/>
        <v>Invoice Made</v>
      </c>
      <c r="N525" s="13"/>
      <c r="O525" s="13"/>
      <c r="P525" s="13" t="str">
        <f>IF(L525="Navig8",IF(ISNA(VLOOKUP(UPPER(B525),LiangHuishan!$A$1:$B$251,3,FALSE)),"Pool Not in Records",VLOOKUP(UPPER(B525),$A$1:$B$251,3,FALSE)),"")</f>
        <v/>
      </c>
      <c r="Q525" s="13">
        <f t="shared" si="40"/>
        <v>0</v>
      </c>
      <c r="R525" s="13"/>
      <c r="S525" s="13"/>
      <c r="T525" s="13" t="str">
        <f t="shared" si="43"/>
        <v>Invoice Made</v>
      </c>
      <c r="U525" s="13" t="b">
        <f t="shared" si="44"/>
        <v>1</v>
      </c>
      <c r="V525" s="13"/>
      <c r="W525" s="13"/>
      <c r="X525" s="13"/>
      <c r="Y525" s="13"/>
      <c r="Z525" s="13"/>
      <c r="AA525" s="13" t="str">
        <f t="shared" si="42"/>
        <v>Dong A Triton21</v>
      </c>
      <c r="AB525" s="13"/>
      <c r="AC525" s="13"/>
      <c r="AD525" s="13"/>
      <c r="AE525" s="13">
        <f>IF(TRIM(AA525=""),0,IF(ISNA(VLOOKUP(AA525,Tracker!$AB$2:$AB$3981,1,FALSE)),0,1))</f>
        <v>1</v>
      </c>
      <c r="AF525" s="13"/>
    </row>
    <row r="526" spans="1:32" ht="13.5">
      <c r="A526" s="246">
        <v>3921</v>
      </c>
      <c r="B526" s="271" t="s">
        <v>2485</v>
      </c>
      <c r="C526" s="957" t="s">
        <v>183</v>
      </c>
      <c r="D526" s="874" t="s">
        <v>830</v>
      </c>
      <c r="E526" s="172" t="s">
        <v>830</v>
      </c>
      <c r="F526" s="234" t="s">
        <v>189</v>
      </c>
      <c r="G526" s="236" t="s">
        <v>645</v>
      </c>
      <c r="H526" s="874" t="s">
        <v>20</v>
      </c>
      <c r="I526" s="482">
        <v>42816</v>
      </c>
      <c r="J526" s="238"/>
      <c r="K526" s="711"/>
      <c r="L526" s="1027" t="s">
        <v>60</v>
      </c>
      <c r="M526" s="13" t="str">
        <f t="shared" si="41"/>
        <v>Invoice Made</v>
      </c>
      <c r="N526" s="13"/>
      <c r="O526" s="13"/>
      <c r="P526" s="13" t="str">
        <f>IF(L526="Navig8",IF(ISNA(VLOOKUP(UPPER(B526),LiangHuishan!$A$1:$B$251,3,FALSE)),"Pool Not in Records",VLOOKUP(UPPER(B526),$A$1:$B$251,3,FALSE)),"")</f>
        <v/>
      </c>
      <c r="Q526" s="13" t="str">
        <f t="shared" si="40"/>
        <v/>
      </c>
      <c r="R526" s="13"/>
      <c r="S526" s="13"/>
      <c r="T526" s="13" t="str">
        <f t="shared" si="43"/>
        <v>Invoice Made</v>
      </c>
      <c r="U526" s="13" t="b">
        <f t="shared" si="44"/>
        <v>1</v>
      </c>
      <c r="V526" s="13"/>
      <c r="W526" s="13"/>
      <c r="X526" s="13"/>
      <c r="Y526" s="13"/>
      <c r="Z526" s="13"/>
      <c r="AA526" s="13" t="str">
        <f t="shared" si="42"/>
        <v>Trysil Spirit25</v>
      </c>
      <c r="AB526" s="13"/>
      <c r="AC526" s="13"/>
      <c r="AD526" s="13"/>
      <c r="AE526" s="13">
        <f>IF(TRIM(AA526=""),0,IF(ISNA(VLOOKUP(AA526,Tracker!$AB$2:$AB$3981,1,FALSE)),0,1))</f>
        <v>1</v>
      </c>
      <c r="AF526" s="13"/>
    </row>
    <row r="527" spans="1:32" ht="13.5">
      <c r="A527" s="246">
        <v>3922</v>
      </c>
      <c r="B527" s="271" t="s">
        <v>2473</v>
      </c>
      <c r="C527" s="957" t="s">
        <v>2620</v>
      </c>
      <c r="D527" s="874" t="s">
        <v>2474</v>
      </c>
      <c r="E527" s="172" t="s">
        <v>2474</v>
      </c>
      <c r="F527" s="234" t="s">
        <v>180</v>
      </c>
      <c r="G527" s="236" t="s">
        <v>749</v>
      </c>
      <c r="H527" s="874" t="s">
        <v>1970</v>
      </c>
      <c r="I527" s="482">
        <v>42812</v>
      </c>
      <c r="J527" s="238"/>
      <c r="K527" s="711"/>
      <c r="L527" s="1025" t="s">
        <v>1466</v>
      </c>
      <c r="M527" s="13" t="str">
        <f t="shared" si="41"/>
        <v>Invoice Made</v>
      </c>
      <c r="N527" s="13"/>
      <c r="O527" s="13"/>
      <c r="P527" s="13" t="str">
        <f>IF(L527="Navig8",IF(ISNA(VLOOKUP(UPPER(B527),LiangHuishan!$A$1:$B$251,3,FALSE)),"Pool Not in Records",VLOOKUP(UPPER(B527),$A$1:$B$251,3,FALSE)),"")</f>
        <v/>
      </c>
      <c r="Q527" s="13" t="str">
        <f t="shared" si="40"/>
        <v/>
      </c>
      <c r="R527" s="13"/>
      <c r="S527" s="13"/>
      <c r="T527" s="13" t="str">
        <f t="shared" si="43"/>
        <v>Invoice Made</v>
      </c>
      <c r="U527" s="13" t="b">
        <f t="shared" si="44"/>
        <v>1</v>
      </c>
      <c r="V527" s="13"/>
      <c r="W527" s="13"/>
      <c r="X527" s="13"/>
      <c r="Y527" s="13"/>
      <c r="Z527" s="13"/>
      <c r="AA527" s="13" t="str">
        <f t="shared" si="42"/>
        <v>Silver Orla45_17</v>
      </c>
      <c r="AB527" s="13"/>
      <c r="AC527" s="13"/>
      <c r="AD527" s="13"/>
      <c r="AE527" s="13">
        <f>IF(TRIM(AA527=""),0,IF(ISNA(VLOOKUP(AA527,Tracker!$AB$2:$AB$3981,1,FALSE)),0,1))</f>
        <v>1</v>
      </c>
      <c r="AF527" s="13"/>
    </row>
    <row r="528" spans="1:32" ht="13.5">
      <c r="A528" s="246">
        <v>3923</v>
      </c>
      <c r="B528" s="271" t="s">
        <v>2561</v>
      </c>
      <c r="C528" s="957" t="s">
        <v>236</v>
      </c>
      <c r="D528" s="874" t="s">
        <v>601</v>
      </c>
      <c r="E528" s="172" t="s">
        <v>574</v>
      </c>
      <c r="F528" s="234" t="s">
        <v>181</v>
      </c>
      <c r="G528" s="236">
        <v>42780</v>
      </c>
      <c r="H528" s="874" t="s">
        <v>242</v>
      </c>
      <c r="I528" s="482">
        <v>42795</v>
      </c>
      <c r="J528" s="238"/>
      <c r="K528" s="711"/>
      <c r="L528" s="1037" t="s">
        <v>60</v>
      </c>
      <c r="M528" s="13" t="str">
        <f t="shared" si="41"/>
        <v>Invoice Made</v>
      </c>
      <c r="N528" s="13"/>
      <c r="O528" s="13"/>
      <c r="P528" s="13" t="str">
        <f>IF(L528="Navig8",IF(ISNA(VLOOKUP(UPPER(B528),LiangHuishan!$A$1:$B$251,3,FALSE)),"Pool Not in Records",VLOOKUP(UPPER(B528),$A$1:$B$251,3,FALSE)),"")</f>
        <v/>
      </c>
      <c r="Q528" s="13" t="str">
        <f t="shared" si="40"/>
        <v/>
      </c>
      <c r="R528" s="13"/>
      <c r="S528" s="13"/>
      <c r="T528" s="13" t="str">
        <f t="shared" si="43"/>
        <v>Invoice Made</v>
      </c>
      <c r="U528" s="13" t="b">
        <f t="shared" si="44"/>
        <v>1</v>
      </c>
      <c r="V528" s="13"/>
      <c r="W528" s="13"/>
      <c r="X528" s="13"/>
      <c r="Y528" s="13"/>
      <c r="Z528" s="13"/>
      <c r="AA528" s="13" t="str">
        <f t="shared" si="42"/>
        <v>Constitution spirit323</v>
      </c>
      <c r="AB528" s="13"/>
      <c r="AC528" s="13"/>
      <c r="AD528" s="13"/>
      <c r="AE528" s="13">
        <f>IF(TRIM(AA528=""),0,IF(ISNA(VLOOKUP(AA528,Tracker!$AB$2:$AB$3981,1,FALSE)),0,1))</f>
        <v>1</v>
      </c>
      <c r="AF528" s="13"/>
    </row>
    <row r="529" spans="1:32" ht="13.5">
      <c r="A529" s="246">
        <v>3924</v>
      </c>
      <c r="B529" s="271" t="s">
        <v>425</v>
      </c>
      <c r="C529" s="957" t="s">
        <v>2621</v>
      </c>
      <c r="D529" s="874" t="s">
        <v>465</v>
      </c>
      <c r="E529" s="172" t="s">
        <v>465</v>
      </c>
      <c r="F529" s="234" t="s">
        <v>152</v>
      </c>
      <c r="G529" s="236" t="s">
        <v>778</v>
      </c>
      <c r="H529" s="874" t="s">
        <v>173</v>
      </c>
      <c r="I529" s="482">
        <v>42814</v>
      </c>
      <c r="J529" s="238"/>
      <c r="K529" s="711" t="s">
        <v>411</v>
      </c>
      <c r="L529" s="1027" t="s">
        <v>28</v>
      </c>
      <c r="M529" s="13" t="str">
        <f t="shared" si="41"/>
        <v>Invoice Made</v>
      </c>
      <c r="N529" s="13"/>
      <c r="O529" s="13"/>
      <c r="P529" s="13" t="e">
        <f>IF(L529="Navig8",IF(ISNA(VLOOKUP(UPPER(B529),LiangHuishan!$A$1:$B$251,3,FALSE)),"Pool Not in Records",VLOOKUP(UPPER(B529),$A$1:$B$251,3,FALSE)),"")</f>
        <v>#N/A</v>
      </c>
      <c r="Q529" s="13" t="str">
        <f t="shared" si="40"/>
        <v/>
      </c>
      <c r="R529" s="13"/>
      <c r="S529" s="13"/>
      <c r="T529" s="13" t="str">
        <f t="shared" si="43"/>
        <v>Invoice Made</v>
      </c>
      <c r="U529" s="13" t="b">
        <f t="shared" si="44"/>
        <v>1</v>
      </c>
      <c r="V529" s="13"/>
      <c r="W529" s="13"/>
      <c r="X529" s="13"/>
      <c r="Y529" s="13"/>
      <c r="Z529" s="13"/>
      <c r="AA529" s="13" t="str">
        <f t="shared" si="42"/>
        <v>Cape Bastia201702</v>
      </c>
      <c r="AB529" s="13"/>
      <c r="AC529" s="13"/>
      <c r="AD529" s="13"/>
      <c r="AE529" s="13">
        <f>IF(TRIM(AA529=""),0,IF(ISNA(VLOOKUP(AA529,Tracker!$AB$2:$AB$3981,1,FALSE)),0,1))</f>
        <v>1</v>
      </c>
      <c r="AF529" s="13"/>
    </row>
    <row r="530" spans="1:32" ht="13.5">
      <c r="A530" s="246">
        <v>3925</v>
      </c>
      <c r="B530" s="271" t="s">
        <v>809</v>
      </c>
      <c r="C530" s="957" t="s">
        <v>2622</v>
      </c>
      <c r="D530" s="874" t="s">
        <v>732</v>
      </c>
      <c r="E530" s="172" t="s">
        <v>732</v>
      </c>
      <c r="F530" s="234" t="s">
        <v>152</v>
      </c>
      <c r="G530" s="236" t="s">
        <v>62</v>
      </c>
      <c r="H530" s="874" t="s">
        <v>2672</v>
      </c>
      <c r="I530" s="482">
        <v>42801</v>
      </c>
      <c r="J530" s="238"/>
      <c r="K530" s="711" t="s">
        <v>28</v>
      </c>
      <c r="L530" s="1027" t="s">
        <v>28</v>
      </c>
      <c r="M530" s="13" t="str">
        <f t="shared" si="41"/>
        <v>Invoice Made</v>
      </c>
      <c r="N530" s="13"/>
      <c r="O530" s="13"/>
      <c r="P530" s="13" t="e">
        <f>IF(L530="Navig8",IF(ISNA(VLOOKUP(UPPER(B530),LiangHuishan!$A$1:$B$251,3,FALSE)),"Pool Not in Records",VLOOKUP(UPPER(B530),$A$1:$B$251,3,FALSE)),"")</f>
        <v>#N/A</v>
      </c>
      <c r="Q530" s="13" t="str">
        <f t="shared" si="40"/>
        <v/>
      </c>
      <c r="R530" s="13"/>
      <c r="S530" s="13"/>
      <c r="T530" s="13" t="str">
        <f t="shared" si="43"/>
        <v>Invoice Made</v>
      </c>
      <c r="U530" s="13" t="b">
        <f t="shared" si="44"/>
        <v>1</v>
      </c>
      <c r="V530" s="13"/>
      <c r="W530" s="13"/>
      <c r="X530" s="13"/>
      <c r="Y530" s="13"/>
      <c r="Z530" s="13"/>
      <c r="AA530" s="13" t="str">
        <f t="shared" si="42"/>
        <v>King Darius26_2017</v>
      </c>
      <c r="AB530" s="13"/>
      <c r="AC530" s="13"/>
      <c r="AD530" s="13"/>
      <c r="AE530" s="13">
        <f>IF(TRIM(AA530=""),0,IF(ISNA(VLOOKUP(AA530,Tracker!$AB$2:$AB$3981,1,FALSE)),0,1))</f>
        <v>1</v>
      </c>
      <c r="AF530" s="13"/>
    </row>
    <row r="531" spans="1:32" ht="13.5">
      <c r="A531" s="246">
        <v>3926</v>
      </c>
      <c r="B531" s="271" t="s">
        <v>322</v>
      </c>
      <c r="C531" s="957" t="s">
        <v>158</v>
      </c>
      <c r="D531" s="874" t="s">
        <v>1335</v>
      </c>
      <c r="E531" s="172" t="s">
        <v>1335</v>
      </c>
      <c r="F531" s="234" t="s">
        <v>2623</v>
      </c>
      <c r="G531" s="236" t="s">
        <v>2195</v>
      </c>
      <c r="H531" s="874" t="s">
        <v>499</v>
      </c>
      <c r="I531" s="482">
        <v>42827</v>
      </c>
      <c r="J531" s="238"/>
      <c r="K531" s="711"/>
      <c r="L531" s="1027" t="s">
        <v>60</v>
      </c>
      <c r="M531" s="13" t="str">
        <f t="shared" si="41"/>
        <v>Invoice Made</v>
      </c>
      <c r="N531" s="13"/>
      <c r="O531" s="13"/>
      <c r="P531" s="13" t="str">
        <f>IF(L531="Navig8",IF(ISNA(VLOOKUP(UPPER(B531),LiangHuishan!$A$1:$B$251,3,FALSE)),"Pool Not in Records",VLOOKUP(UPPER(B531),$A$1:$B$251,3,FALSE)),"")</f>
        <v/>
      </c>
      <c r="Q531" s="13" t="str">
        <f t="shared" si="40"/>
        <v/>
      </c>
      <c r="R531" s="13"/>
      <c r="S531" s="13"/>
      <c r="T531" s="13" t="str">
        <f t="shared" si="43"/>
        <v>Invoice Made</v>
      </c>
      <c r="U531" s="13" t="b">
        <f t="shared" si="44"/>
        <v>1</v>
      </c>
      <c r="V531" s="13"/>
      <c r="W531" s="13"/>
      <c r="X531" s="13"/>
      <c r="Y531" s="13"/>
      <c r="Z531" s="13"/>
      <c r="AA531" s="13" t="str">
        <f t="shared" si="42"/>
        <v>Dilong Spirit10</v>
      </c>
      <c r="AB531" s="13"/>
      <c r="AC531" s="13"/>
      <c r="AD531" s="13"/>
      <c r="AE531" s="13">
        <f>IF(TRIM(AA531=""),0,IF(ISNA(VLOOKUP(AA531,Tracker!$AB$2:$AB$3981,1,FALSE)),0,1))</f>
        <v>1</v>
      </c>
      <c r="AF531" s="13"/>
    </row>
    <row r="532" spans="1:32" ht="13.5">
      <c r="A532" s="246">
        <v>3928</v>
      </c>
      <c r="B532" s="271" t="s">
        <v>566</v>
      </c>
      <c r="C532" s="957" t="s">
        <v>2624</v>
      </c>
      <c r="D532" s="874" t="s">
        <v>549</v>
      </c>
      <c r="E532" s="172" t="s">
        <v>549</v>
      </c>
      <c r="F532" s="234" t="s">
        <v>180</v>
      </c>
      <c r="G532" s="236" t="s">
        <v>2625</v>
      </c>
      <c r="H532" s="874" t="s">
        <v>24</v>
      </c>
      <c r="I532" s="482">
        <v>42814</v>
      </c>
      <c r="J532" s="238"/>
      <c r="K532" s="711" t="s">
        <v>411</v>
      </c>
      <c r="L532" s="1027" t="s">
        <v>28</v>
      </c>
      <c r="M532" s="13" t="str">
        <f t="shared" si="41"/>
        <v>Invoice Made</v>
      </c>
      <c r="N532" s="13"/>
      <c r="O532" s="13"/>
      <c r="P532" s="13" t="e">
        <f>IF(L532="Navig8",IF(ISNA(VLOOKUP(UPPER(B532),LiangHuishan!$A$1:$B$251,3,FALSE)),"Pool Not in Records",VLOOKUP(UPPER(B532),$A$1:$B$251,3,FALSE)),"")</f>
        <v>#N/A</v>
      </c>
      <c r="Q532" s="13" t="str">
        <f t="shared" si="40"/>
        <v/>
      </c>
      <c r="R532" s="13"/>
      <c r="S532" s="13"/>
      <c r="T532" s="13" t="str">
        <f t="shared" si="43"/>
        <v>Invoice Made</v>
      </c>
      <c r="U532" s="13" t="b">
        <f t="shared" si="44"/>
        <v>1</v>
      </c>
      <c r="V532" s="13"/>
      <c r="W532" s="13"/>
      <c r="X532" s="13"/>
      <c r="Y532" s="13"/>
      <c r="Z532" s="13"/>
      <c r="AA532" s="13" t="str">
        <f t="shared" si="42"/>
        <v>Kanpur17_02</v>
      </c>
      <c r="AB532" s="13"/>
      <c r="AC532" s="13"/>
      <c r="AD532" s="13"/>
      <c r="AE532" s="13">
        <f>IF(TRIM(AA532=""),0,IF(ISNA(VLOOKUP(AA532,Tracker!$AB$2:$AB$3981,1,FALSE)),0,1))</f>
        <v>1</v>
      </c>
      <c r="AF532" s="13"/>
    </row>
    <row r="533" spans="1:32" ht="13.5">
      <c r="A533" s="246">
        <v>3929</v>
      </c>
      <c r="B533" s="271" t="s">
        <v>2028</v>
      </c>
      <c r="C533" s="957" t="s">
        <v>338</v>
      </c>
      <c r="D533" s="874" t="s">
        <v>2201</v>
      </c>
      <c r="E533" s="172" t="s">
        <v>2201</v>
      </c>
      <c r="F533" s="234"/>
      <c r="G533" s="236"/>
      <c r="H533" s="874" t="s">
        <v>55</v>
      </c>
      <c r="I533" s="482">
        <v>42821</v>
      </c>
      <c r="J533" s="238"/>
      <c r="K533" s="711"/>
      <c r="L533" s="1025" t="s">
        <v>1466</v>
      </c>
      <c r="M533" s="13" t="str">
        <f t="shared" si="41"/>
        <v>Invoice Made</v>
      </c>
      <c r="N533" s="13"/>
      <c r="O533" s="13"/>
      <c r="P533" s="13" t="str">
        <f>IF(L533="Navig8",IF(ISNA(VLOOKUP(UPPER(B533),LiangHuishan!$A$1:$B$251,3,FALSE)),"Pool Not in Records",VLOOKUP(UPPER(B533),$A$1:$B$251,3,FALSE)),"")</f>
        <v/>
      </c>
      <c r="Q533" s="13" t="str">
        <f t="shared" si="40"/>
        <v/>
      </c>
      <c r="R533" s="13"/>
      <c r="S533" s="13"/>
      <c r="T533" s="13" t="str">
        <f t="shared" si="43"/>
        <v>Invoice Made</v>
      </c>
      <c r="U533" s="13" t="b">
        <f t="shared" si="44"/>
        <v>1</v>
      </c>
      <c r="V533" s="13"/>
      <c r="W533" s="13"/>
      <c r="X533" s="13"/>
      <c r="Y533" s="13"/>
      <c r="Z533" s="13"/>
      <c r="AA533" s="13" t="str">
        <f t="shared" si="42"/>
        <v>Stena President14</v>
      </c>
      <c r="AB533" s="13"/>
      <c r="AC533" s="13"/>
      <c r="AD533" s="13"/>
      <c r="AE533" s="13">
        <f>IF(TRIM(AA533=""),0,IF(ISNA(VLOOKUP(AA533,Tracker!$AB$2:$AB$3981,1,FALSE)),0,1))</f>
        <v>1</v>
      </c>
      <c r="AF533" s="13"/>
    </row>
    <row r="534" spans="1:32" ht="13.5">
      <c r="A534" s="246">
        <v>3930</v>
      </c>
      <c r="B534" s="271" t="s">
        <v>2190</v>
      </c>
      <c r="C534" s="957" t="s">
        <v>2673</v>
      </c>
      <c r="D534" s="874" t="s">
        <v>2191</v>
      </c>
      <c r="E534" s="172" t="s">
        <v>2191</v>
      </c>
      <c r="F534" s="234"/>
      <c r="G534" s="236"/>
      <c r="H534" s="874" t="s">
        <v>1468</v>
      </c>
      <c r="I534" s="482">
        <v>42795</v>
      </c>
      <c r="J534" s="238"/>
      <c r="K534" s="711"/>
      <c r="L534" s="1025" t="s">
        <v>1466</v>
      </c>
      <c r="M534" s="13" t="str">
        <f t="shared" si="41"/>
        <v>Invoice Made</v>
      </c>
      <c r="N534" s="13"/>
      <c r="O534" s="13"/>
      <c r="P534" s="13" t="str">
        <f>IF(L534="Navig8",IF(ISNA(VLOOKUP(UPPER(B534),LiangHuishan!$A$1:$B$251,3,FALSE)),"Pool Not in Records",VLOOKUP(UPPER(B534),$A$1:$B$251,3,FALSE)),"")</f>
        <v/>
      </c>
      <c r="Q534" s="13" t="str">
        <f t="shared" si="40"/>
        <v/>
      </c>
      <c r="R534" s="13"/>
      <c r="S534" s="13"/>
      <c r="T534" s="13" t="str">
        <f t="shared" si="43"/>
        <v>Invoice Made</v>
      </c>
      <c r="U534" s="13" t="b">
        <f t="shared" si="44"/>
        <v>1</v>
      </c>
      <c r="V534" s="13"/>
      <c r="W534" s="13"/>
      <c r="X534" s="13"/>
      <c r="Y534" s="13"/>
      <c r="Z534" s="13"/>
      <c r="AA534" s="13" t="str">
        <f t="shared" si="42"/>
        <v>Silver Amanda25-2017</v>
      </c>
      <c r="AB534" s="13"/>
      <c r="AC534" s="13"/>
      <c r="AD534" s="13"/>
      <c r="AE534" s="13">
        <f>IF(TRIM(AA534=""),0,IF(ISNA(VLOOKUP(AA534,Tracker!$AB$2:$AB$3981,1,FALSE)),0,1))</f>
        <v>1</v>
      </c>
      <c r="AF534" s="13"/>
    </row>
    <row r="535" spans="1:32" ht="13.5">
      <c r="A535" s="246">
        <v>3931</v>
      </c>
      <c r="B535" s="271" t="s">
        <v>812</v>
      </c>
      <c r="C535" s="957" t="s">
        <v>354</v>
      </c>
      <c r="D535" s="874" t="s">
        <v>2489</v>
      </c>
      <c r="E535" s="172" t="s">
        <v>2489</v>
      </c>
      <c r="F535" s="234"/>
      <c r="G535" s="236"/>
      <c r="H535" s="874" t="s">
        <v>203</v>
      </c>
      <c r="I535" s="482">
        <v>42794</v>
      </c>
      <c r="J535" s="238"/>
      <c r="K535" s="711"/>
      <c r="L535" s="1027" t="s">
        <v>60</v>
      </c>
      <c r="M535" s="13" t="str">
        <f t="shared" si="41"/>
        <v>Invoice Made</v>
      </c>
      <c r="N535" s="13"/>
      <c r="O535" s="13"/>
      <c r="P535" s="13" t="str">
        <f>IF(L535="Navig8",IF(ISNA(VLOOKUP(UPPER(B535),LiangHuishan!$A$1:$B$251,3,FALSE)),"Pool Not in Records",VLOOKUP(UPPER(B535),$A$1:$B$251,3,FALSE)),"")</f>
        <v/>
      </c>
      <c r="Q535" s="13" t="str">
        <f t="shared" si="40"/>
        <v/>
      </c>
      <c r="R535" s="13"/>
      <c r="S535" s="13"/>
      <c r="T535" s="13" t="str">
        <f t="shared" si="43"/>
        <v>Invoice Made</v>
      </c>
      <c r="U535" s="13" t="b">
        <f t="shared" si="44"/>
        <v>1</v>
      </c>
      <c r="V535" s="13"/>
      <c r="W535" s="13"/>
      <c r="X535" s="13"/>
      <c r="Y535" s="13"/>
      <c r="Z535" s="13"/>
      <c r="AA535" s="13" t="str">
        <f t="shared" si="42"/>
        <v>Kanata Spirit163</v>
      </c>
      <c r="AB535" s="13"/>
      <c r="AC535" s="13"/>
      <c r="AD535" s="13"/>
      <c r="AE535" s="13">
        <f>IF(TRIM(AA535=""),0,IF(ISNA(VLOOKUP(AA535,Tracker!$AB$2:$AB$3981,1,FALSE)),0,1))</f>
        <v>1</v>
      </c>
      <c r="AF535" s="13"/>
    </row>
    <row r="536" spans="1:32" ht="13.5">
      <c r="A536" s="246">
        <v>3932</v>
      </c>
      <c r="B536" s="271" t="s">
        <v>1515</v>
      </c>
      <c r="C536" s="957" t="s">
        <v>2626</v>
      </c>
      <c r="D536" s="874" t="s">
        <v>720</v>
      </c>
      <c r="E536" s="172" t="s">
        <v>720</v>
      </c>
      <c r="F536" s="234" t="s">
        <v>2627</v>
      </c>
      <c r="G536" s="236" t="s">
        <v>269</v>
      </c>
      <c r="H536" s="874" t="s">
        <v>840</v>
      </c>
      <c r="I536" s="482">
        <v>42800</v>
      </c>
      <c r="J536" s="238"/>
      <c r="K536" s="711" t="s">
        <v>411</v>
      </c>
      <c r="L536" s="1027" t="s">
        <v>28</v>
      </c>
      <c r="M536" s="13" t="str">
        <f t="shared" si="41"/>
        <v>Invoice Made</v>
      </c>
      <c r="N536" s="13"/>
      <c r="O536" s="13"/>
      <c r="P536" s="13" t="e">
        <f>IF(L536="Navig8",IF(ISNA(VLOOKUP(UPPER(B536),LiangHuishan!$A$1:$B$251,3,FALSE)),"Pool Not in Records",VLOOKUP(UPPER(B536),$A$1:$B$251,3,FALSE)),"")</f>
        <v>#N/A</v>
      </c>
      <c r="Q536" s="13" t="str">
        <f t="shared" si="40"/>
        <v/>
      </c>
      <c r="R536" s="13"/>
      <c r="S536" s="13"/>
      <c r="T536" s="13" t="str">
        <f t="shared" si="43"/>
        <v>Invoice Made</v>
      </c>
      <c r="U536" s="13" t="b">
        <f t="shared" si="44"/>
        <v>1</v>
      </c>
      <c r="V536" s="13"/>
      <c r="W536" s="13"/>
      <c r="X536" s="13"/>
      <c r="Y536" s="13"/>
      <c r="Z536" s="13"/>
      <c r="AA536" s="13" t="str">
        <f t="shared" si="42"/>
        <v>Sophie Schulte15_2017</v>
      </c>
      <c r="AB536" s="13"/>
      <c r="AC536" s="13"/>
      <c r="AD536" s="13"/>
      <c r="AE536" s="13">
        <f>IF(TRIM(AA536=""),0,IF(ISNA(VLOOKUP(AA536,Tracker!$AB$2:$AB$3981,1,FALSE)),0,1))</f>
        <v>1</v>
      </c>
      <c r="AF536" s="13"/>
    </row>
    <row r="537" spans="1:32" ht="13.5">
      <c r="A537" s="246">
        <v>3933</v>
      </c>
      <c r="B537" s="271" t="s">
        <v>2386</v>
      </c>
      <c r="C537" s="957" t="s">
        <v>361</v>
      </c>
      <c r="D537" s="874" t="s">
        <v>63</v>
      </c>
      <c r="E537" s="172" t="s">
        <v>63</v>
      </c>
      <c r="F537" s="234" t="s">
        <v>232</v>
      </c>
      <c r="G537" s="236" t="s">
        <v>20</v>
      </c>
      <c r="H537" s="874" t="s">
        <v>90</v>
      </c>
      <c r="I537" s="482">
        <v>42807</v>
      </c>
      <c r="J537" s="238"/>
      <c r="K537" s="711"/>
      <c r="L537" s="1027" t="s">
        <v>60</v>
      </c>
      <c r="M537" s="13" t="str">
        <f t="shared" si="41"/>
        <v>Invoice Made</v>
      </c>
      <c r="N537" s="13"/>
      <c r="O537" s="13"/>
      <c r="P537" s="13" t="str">
        <f>IF(L537="Navig8",IF(ISNA(VLOOKUP(UPPER(B537),LiangHuishan!$A$1:$B$251,3,FALSE)),"Pool Not in Records",VLOOKUP(UPPER(B537),$A$1:$B$251,3,FALSE)),"")</f>
        <v/>
      </c>
      <c r="Q537" s="13" t="str">
        <f t="shared" si="40"/>
        <v/>
      </c>
      <c r="R537" s="13"/>
      <c r="S537" s="13"/>
      <c r="T537" s="13" t="str">
        <f t="shared" si="43"/>
        <v>Invoice Made</v>
      </c>
      <c r="U537" s="13" t="b">
        <f t="shared" si="44"/>
        <v>1</v>
      </c>
      <c r="V537" s="13"/>
      <c r="W537" s="13"/>
      <c r="X537" s="13"/>
      <c r="Y537" s="13"/>
      <c r="Z537" s="13"/>
      <c r="AA537" s="13" t="str">
        <f t="shared" si="42"/>
        <v>Shin EI08</v>
      </c>
      <c r="AB537" s="13"/>
      <c r="AC537" s="13"/>
      <c r="AD537" s="13"/>
      <c r="AE537" s="13">
        <f>IF(TRIM(AA537=""),0,IF(ISNA(VLOOKUP(AA537,Tracker!$AB$2:$AB$3981,1,FALSE)),0,1))</f>
        <v>1</v>
      </c>
      <c r="AF537" s="13"/>
    </row>
    <row r="538" spans="1:32" ht="13.5">
      <c r="A538" s="246">
        <v>3934</v>
      </c>
      <c r="B538" s="271" t="s">
        <v>711</v>
      </c>
      <c r="C538" s="957" t="s">
        <v>247</v>
      </c>
      <c r="D538" s="874" t="s">
        <v>2474</v>
      </c>
      <c r="E538" s="172" t="s">
        <v>2474</v>
      </c>
      <c r="F538" s="234"/>
      <c r="G538" s="236"/>
      <c r="H538" s="874" t="s">
        <v>606</v>
      </c>
      <c r="I538" s="482">
        <v>42827</v>
      </c>
      <c r="J538" s="238"/>
      <c r="K538" s="711"/>
      <c r="L538" s="1025" t="s">
        <v>1466</v>
      </c>
      <c r="M538" s="13" t="str">
        <f t="shared" si="41"/>
        <v>Invoice Made</v>
      </c>
      <c r="N538" s="13"/>
      <c r="O538" s="13"/>
      <c r="P538" s="13" t="str">
        <f>IF(L538="Navig8",IF(ISNA(VLOOKUP(UPPER(B538),LiangHuishan!$A$1:$B$251,3,FALSE)),"Pool Not in Records",VLOOKUP(UPPER(B538),$A$1:$B$251,3,FALSE)),"")</f>
        <v/>
      </c>
      <c r="Q538" s="13" t="str">
        <f t="shared" si="40"/>
        <v/>
      </c>
      <c r="R538" s="13"/>
      <c r="S538" s="13"/>
      <c r="T538" s="13" t="str">
        <f t="shared" si="43"/>
        <v>Invoice Made</v>
      </c>
      <c r="U538" s="13" t="b">
        <f t="shared" si="44"/>
        <v>1</v>
      </c>
      <c r="V538" s="13"/>
      <c r="W538" s="13"/>
      <c r="X538" s="13"/>
      <c r="Y538" s="13"/>
      <c r="Z538" s="13"/>
      <c r="AA538" s="13" t="str">
        <f t="shared" si="42"/>
        <v>Silver Valerie37</v>
      </c>
      <c r="AB538" s="13"/>
      <c r="AC538" s="13"/>
      <c r="AD538" s="13"/>
      <c r="AE538" s="13">
        <f>IF(TRIM(AA538=""),0,IF(ISNA(VLOOKUP(AA538,Tracker!$AB$2:$AB$3981,1,FALSE)),0,1))</f>
        <v>1</v>
      </c>
      <c r="AF538" s="13"/>
    </row>
    <row r="539" spans="1:32" ht="13.5">
      <c r="A539" s="246">
        <v>3935</v>
      </c>
      <c r="B539" s="271" t="s">
        <v>2190</v>
      </c>
      <c r="C539" s="957" t="s">
        <v>2933</v>
      </c>
      <c r="D539" s="874" t="s">
        <v>2191</v>
      </c>
      <c r="E539" s="172" t="s">
        <v>2191</v>
      </c>
      <c r="F539" s="234"/>
      <c r="G539" s="236"/>
      <c r="H539" s="874" t="s">
        <v>1468</v>
      </c>
      <c r="I539" s="482">
        <v>42795</v>
      </c>
      <c r="J539" s="238"/>
      <c r="K539" s="711"/>
      <c r="L539" s="1025" t="s">
        <v>1466</v>
      </c>
      <c r="M539" s="13" t="str">
        <f t="shared" si="41"/>
        <v>Invoice Not Made</v>
      </c>
      <c r="N539" s="189" t="s">
        <v>2934</v>
      </c>
      <c r="O539" s="13"/>
      <c r="P539" s="13" t="str">
        <f>IF(L539="Navig8",IF(ISNA(VLOOKUP(UPPER(B539),LiangHuishan!$A$1:$B$251,3,FALSE)),"Pool Not in Records",VLOOKUP(UPPER(B539),$A$1:$B$251,3,FALSE)),"")</f>
        <v/>
      </c>
      <c r="Q539" s="13" t="str">
        <f t="shared" si="40"/>
        <v/>
      </c>
      <c r="R539" s="13"/>
      <c r="S539" s="13"/>
      <c r="T539" s="13" t="str">
        <f t="shared" si="43"/>
        <v>Invoice Not Made</v>
      </c>
      <c r="U539" s="13" t="b">
        <f t="shared" si="44"/>
        <v>1</v>
      </c>
      <c r="V539" s="13"/>
      <c r="W539" s="13"/>
      <c r="X539" s="13"/>
      <c r="Y539" s="13"/>
      <c r="Z539" s="13"/>
      <c r="AA539" s="13" t="str">
        <f t="shared" si="42"/>
        <v>Silver Amanda2017-25</v>
      </c>
      <c r="AB539" s="13"/>
      <c r="AC539" s="13"/>
      <c r="AD539" s="13"/>
      <c r="AE539" s="13">
        <f>IF(TRIM(AA539=""),0,IF(ISNA(VLOOKUP(AA539,Tracker!$AB$2:$AB$3981,1,FALSE)),0,1))</f>
        <v>0</v>
      </c>
      <c r="AF539" s="13"/>
    </row>
    <row r="540" spans="1:32" ht="13.5">
      <c r="A540" s="246">
        <v>3936</v>
      </c>
      <c r="B540" s="271" t="s">
        <v>2628</v>
      </c>
      <c r="C540" s="957" t="s">
        <v>50</v>
      </c>
      <c r="D540" s="874" t="s">
        <v>442</v>
      </c>
      <c r="E540" s="172" t="s">
        <v>442</v>
      </c>
      <c r="F540" s="234"/>
      <c r="G540" s="236"/>
      <c r="H540" s="874" t="s">
        <v>231</v>
      </c>
      <c r="I540" s="482">
        <v>42821</v>
      </c>
      <c r="J540" s="238"/>
      <c r="K540" s="711"/>
      <c r="L540" s="1027" t="s">
        <v>60</v>
      </c>
      <c r="M540" s="13" t="str">
        <f t="shared" si="41"/>
        <v>Invoice Made</v>
      </c>
      <c r="N540" s="13"/>
      <c r="O540" s="13"/>
      <c r="P540" s="13" t="str">
        <f>IF(L540="Navig8",IF(ISNA(VLOOKUP(UPPER(B540),LiangHuishan!$A$1:$B$251,3,FALSE)),"Pool Not in Records",VLOOKUP(UPPER(B540),$A$1:$B$251,3,FALSE)),"")</f>
        <v/>
      </c>
      <c r="Q540" s="13" t="str">
        <f t="shared" si="40"/>
        <v/>
      </c>
      <c r="R540" s="13"/>
      <c r="S540" s="13"/>
      <c r="T540" s="13" t="str">
        <f t="shared" si="43"/>
        <v>Invoice Made</v>
      </c>
      <c r="U540" s="13" t="b">
        <f t="shared" si="44"/>
        <v>1</v>
      </c>
      <c r="V540" s="13"/>
      <c r="W540" s="13"/>
      <c r="X540" s="13"/>
      <c r="Y540" s="13"/>
      <c r="Z540" s="13"/>
      <c r="AA540" s="13" t="str">
        <f t="shared" si="42"/>
        <v>Ghibli32</v>
      </c>
      <c r="AB540" s="13"/>
      <c r="AC540" s="13"/>
      <c r="AD540" s="13"/>
      <c r="AE540" s="13">
        <f>IF(TRIM(AA540=""),0,IF(ISNA(VLOOKUP(AA540,Tracker!$AB$2:$AB$3981,1,FALSE)),0,1))</f>
        <v>1</v>
      </c>
      <c r="AF540" s="13"/>
    </row>
    <row r="541" spans="1:32" ht="13.5">
      <c r="A541" s="246">
        <v>3937</v>
      </c>
      <c r="B541" s="271" t="s">
        <v>2487</v>
      </c>
      <c r="C541" s="957" t="s">
        <v>158</v>
      </c>
      <c r="D541" s="874" t="s">
        <v>1338</v>
      </c>
      <c r="E541" s="172" t="s">
        <v>1338</v>
      </c>
      <c r="F541" s="234"/>
      <c r="G541" s="236"/>
      <c r="H541" s="874" t="s">
        <v>433</v>
      </c>
      <c r="I541" s="482">
        <v>42780</v>
      </c>
      <c r="J541" s="238"/>
      <c r="K541" s="711"/>
      <c r="L541" s="1027" t="s">
        <v>60</v>
      </c>
      <c r="M541" s="13" t="str">
        <f t="shared" si="41"/>
        <v>Invoice Made</v>
      </c>
      <c r="N541" s="13"/>
      <c r="O541" s="13"/>
      <c r="P541" s="13" t="str">
        <f>IF(L541="Navig8",IF(ISNA(VLOOKUP(UPPER(B541),LiangHuishan!$A$1:$B$251,3,FALSE)),"Pool Not in Records",VLOOKUP(UPPER(B541),$A$1:$B$251,3,FALSE)),"")</f>
        <v/>
      </c>
      <c r="Q541" s="13" t="str">
        <f t="shared" si="40"/>
        <v/>
      </c>
      <c r="R541" s="13"/>
      <c r="S541" s="13"/>
      <c r="T541" s="13" t="str">
        <f t="shared" si="43"/>
        <v>Invoice Made</v>
      </c>
      <c r="U541" s="13" t="b">
        <f t="shared" si="44"/>
        <v>1</v>
      </c>
      <c r="V541" s="13"/>
      <c r="W541" s="13"/>
      <c r="X541" s="13"/>
      <c r="Y541" s="13"/>
      <c r="Z541" s="13"/>
      <c r="AA541" s="13" t="str">
        <f t="shared" si="42"/>
        <v>Cascade Spirit10</v>
      </c>
      <c r="AB541" s="13"/>
      <c r="AC541" s="13"/>
      <c r="AD541" s="13"/>
      <c r="AE541" s="13">
        <f>IF(TRIM(AA541=""),0,IF(ISNA(VLOOKUP(AA541,Tracker!$AB$2:$AB$3981,1,FALSE)),0,1))</f>
        <v>1</v>
      </c>
      <c r="AF541" s="13"/>
    </row>
    <row r="542" spans="1:32" ht="13.5">
      <c r="A542" s="246">
        <v>3938</v>
      </c>
      <c r="B542" s="271" t="s">
        <v>853</v>
      </c>
      <c r="C542" s="957" t="s">
        <v>193</v>
      </c>
      <c r="D542" s="874" t="s">
        <v>392</v>
      </c>
      <c r="E542" s="172" t="s">
        <v>392</v>
      </c>
      <c r="F542" s="234" t="s">
        <v>2629</v>
      </c>
      <c r="G542" s="236" t="s">
        <v>629</v>
      </c>
      <c r="H542" s="874" t="s">
        <v>2559</v>
      </c>
      <c r="I542" s="482">
        <v>42779</v>
      </c>
      <c r="J542" s="238"/>
      <c r="K542" s="711" t="s">
        <v>28</v>
      </c>
      <c r="L542" s="1027" t="s">
        <v>28</v>
      </c>
      <c r="M542" s="13" t="str">
        <f t="shared" si="41"/>
        <v>Invoice Not Made</v>
      </c>
      <c r="N542" s="13"/>
      <c r="O542" s="13"/>
      <c r="P542" s="13" t="str">
        <f>IF(L542="Navig8",IF(ISNA(VLOOKUP(UPPER(B542),LiangHuishan!$A$1:$B$251,3,FALSE)),"Pool Not in Records",VLOOKUP(UPPER(B542),$A$1:$B$251,3,FALSE)),"")</f>
        <v>Pool Not in Records</v>
      </c>
      <c r="Q542" s="13" t="str">
        <f t="shared" si="40"/>
        <v/>
      </c>
      <c r="R542" s="13"/>
      <c r="S542" s="13"/>
      <c r="T542" s="13" t="str">
        <f t="shared" si="43"/>
        <v>Invoice Not Made</v>
      </c>
      <c r="U542" s="13" t="b">
        <f t="shared" si="44"/>
        <v>1</v>
      </c>
      <c r="V542" s="13"/>
      <c r="W542" s="13"/>
      <c r="X542" s="13"/>
      <c r="Y542" s="13"/>
      <c r="Z542" s="13"/>
      <c r="AA542" s="13" t="str">
        <f t="shared" si="42"/>
        <v>Navig8 Stealth S.V28</v>
      </c>
      <c r="AB542" s="13"/>
      <c r="AC542" s="13"/>
      <c r="AD542" s="13"/>
      <c r="AE542" s="13">
        <f>IF(TRIM(AA542=""),0,IF(ISNA(VLOOKUP(AA542,Tracker!$AB$2:$AB$3981,1,FALSE)),0,1))</f>
        <v>0</v>
      </c>
      <c r="AF542" s="13"/>
    </row>
    <row r="543" spans="1:32" ht="13.5">
      <c r="A543" s="246">
        <v>3939</v>
      </c>
      <c r="B543" s="271" t="s">
        <v>2630</v>
      </c>
      <c r="C543" s="957" t="s">
        <v>554</v>
      </c>
      <c r="D543" s="874" t="s">
        <v>2048</v>
      </c>
      <c r="E543" s="172" t="s">
        <v>2048</v>
      </c>
      <c r="F543" s="234" t="s">
        <v>2632</v>
      </c>
      <c r="G543" s="236" t="s">
        <v>2631</v>
      </c>
      <c r="H543" s="874" t="s">
        <v>672</v>
      </c>
      <c r="I543" s="482">
        <v>42811</v>
      </c>
      <c r="J543" s="238"/>
      <c r="K543" s="711"/>
      <c r="L543" s="1025" t="s">
        <v>1466</v>
      </c>
      <c r="M543" s="13" t="str">
        <f t="shared" si="41"/>
        <v>Invoice Made</v>
      </c>
      <c r="N543" s="13"/>
      <c r="O543" s="13"/>
      <c r="P543" s="13" t="str">
        <f>IF(L543="Navig8",IF(ISNA(VLOOKUP(UPPER(B543),LiangHuishan!$A$1:$B$251,3,FALSE)),"Pool Not in Records",VLOOKUP(UPPER(B543),$A$1:$B$251,3,FALSE)),"")</f>
        <v/>
      </c>
      <c r="Q543" s="13" t="str">
        <f t="shared" si="40"/>
        <v/>
      </c>
      <c r="R543" s="13"/>
      <c r="S543" s="13"/>
      <c r="T543" s="13" t="str">
        <f t="shared" si="43"/>
        <v>Invoice Made</v>
      </c>
      <c r="U543" s="13" t="b">
        <f t="shared" si="44"/>
        <v>1</v>
      </c>
      <c r="V543" s="13"/>
      <c r="W543" s="13"/>
      <c r="X543" s="13"/>
      <c r="Y543" s="13"/>
      <c r="Z543" s="13"/>
      <c r="AA543" s="13" t="str">
        <f t="shared" si="42"/>
        <v>SKS Saluda72</v>
      </c>
      <c r="AB543" s="13"/>
      <c r="AC543" s="13"/>
      <c r="AD543" s="13"/>
      <c r="AE543" s="13">
        <f>IF(TRIM(AA543=""),0,IF(ISNA(VLOOKUP(AA543,Tracker!$AB$2:$AB$3981,1,FALSE)),0,1))</f>
        <v>1</v>
      </c>
      <c r="AF543" s="13"/>
    </row>
    <row r="544" spans="1:32" ht="13.5">
      <c r="A544" s="246">
        <v>3940</v>
      </c>
      <c r="B544" s="271" t="s">
        <v>458</v>
      </c>
      <c r="C544" s="957" t="s">
        <v>498</v>
      </c>
      <c r="D544" s="874" t="s">
        <v>720</v>
      </c>
      <c r="E544" s="172" t="s">
        <v>720</v>
      </c>
      <c r="F544" s="234" t="s">
        <v>330</v>
      </c>
      <c r="G544" s="236" t="s">
        <v>263</v>
      </c>
      <c r="H544" s="874" t="s">
        <v>200</v>
      </c>
      <c r="I544" s="482">
        <v>42812</v>
      </c>
      <c r="J544" s="238"/>
      <c r="K544" s="711" t="s">
        <v>411</v>
      </c>
      <c r="L544" s="1027" t="s">
        <v>28</v>
      </c>
      <c r="M544" s="13" t="str">
        <f t="shared" si="41"/>
        <v>Invoice Made</v>
      </c>
      <c r="N544" s="13"/>
      <c r="O544" s="13"/>
      <c r="P544" s="13" t="str">
        <f>IF(L544="Navig8",IF(ISNA(VLOOKUP(UPPER(B544),LiangHuishan!$A$1:$B$251,3,FALSE)),"Pool Not in Records",VLOOKUP(UPPER(B544),$A$1:$B$251,3,FALSE)),"")</f>
        <v>Pool Not in Records</v>
      </c>
      <c r="Q544" s="13" t="str">
        <f t="shared" si="40"/>
        <v/>
      </c>
      <c r="R544" s="13"/>
      <c r="S544" s="13"/>
      <c r="T544" s="13" t="str">
        <f t="shared" si="43"/>
        <v>Invoice Made</v>
      </c>
      <c r="U544" s="13" t="b">
        <f t="shared" si="44"/>
        <v>1</v>
      </c>
      <c r="V544" s="13"/>
      <c r="W544" s="13"/>
      <c r="X544" s="13"/>
      <c r="Y544" s="13"/>
      <c r="Z544" s="13"/>
      <c r="AA544" s="13" t="str">
        <f t="shared" si="42"/>
        <v>Aframax Riviera57</v>
      </c>
      <c r="AB544" s="13"/>
      <c r="AC544" s="13"/>
      <c r="AD544" s="13"/>
      <c r="AE544" s="13">
        <f>IF(TRIM(AA544=""),0,IF(ISNA(VLOOKUP(AA544,Tracker!$AB$2:$AB$3981,1,FALSE)),0,1))</f>
        <v>1</v>
      </c>
      <c r="AF544" s="13"/>
    </row>
    <row r="545" spans="1:32" ht="13.5">
      <c r="A545" s="246">
        <v>3941</v>
      </c>
      <c r="B545" s="271" t="s">
        <v>68</v>
      </c>
      <c r="C545" s="957" t="s">
        <v>81</v>
      </c>
      <c r="D545" s="874" t="s">
        <v>2489</v>
      </c>
      <c r="E545" s="172" t="s">
        <v>2489</v>
      </c>
      <c r="F545" s="234"/>
      <c r="G545" s="236"/>
      <c r="H545" s="874" t="s">
        <v>64</v>
      </c>
      <c r="I545" s="482">
        <v>42823</v>
      </c>
      <c r="J545" s="238"/>
      <c r="K545" s="711"/>
      <c r="L545" s="1027" t="s">
        <v>60</v>
      </c>
      <c r="M545" s="13" t="str">
        <f t="shared" si="41"/>
        <v>Invoice Made</v>
      </c>
      <c r="N545" s="13"/>
      <c r="O545" s="13"/>
      <c r="P545" s="13" t="str">
        <f>IF(L545="Navig8",IF(ISNA(VLOOKUP(UPPER(B545),LiangHuishan!$A$1:$B$251,3,FALSE)),"Pool Not in Records",VLOOKUP(UPPER(B545),$A$1:$B$251,3,FALSE)),"")</f>
        <v/>
      </c>
      <c r="Q545" s="13" t="str">
        <f t="shared" si="40"/>
        <v/>
      </c>
      <c r="R545" s="13"/>
      <c r="S545" s="13"/>
      <c r="T545" s="13" t="str">
        <f t="shared" si="43"/>
        <v>Invoice Made</v>
      </c>
      <c r="U545" s="13" t="b">
        <f t="shared" si="44"/>
        <v>1</v>
      </c>
      <c r="V545" s="13"/>
      <c r="W545" s="13"/>
      <c r="X545" s="13"/>
      <c r="Y545" s="13"/>
      <c r="Z545" s="13"/>
      <c r="AA545" s="13" t="str">
        <f t="shared" si="42"/>
        <v>Sebarok Spirit26</v>
      </c>
      <c r="AB545" s="13"/>
      <c r="AC545" s="13"/>
      <c r="AD545" s="13"/>
      <c r="AE545" s="13">
        <f>IF(TRIM(AA545=""),0,IF(ISNA(VLOOKUP(AA545,Tracker!$AB$2:$AB$3981,1,FALSE)),0,1))</f>
        <v>1</v>
      </c>
      <c r="AF545" s="13"/>
    </row>
    <row r="546" spans="1:32" ht="13.5">
      <c r="A546" s="176">
        <v>3970</v>
      </c>
      <c r="B546" s="175" t="s">
        <v>2685</v>
      </c>
      <c r="C546" s="958" t="s">
        <v>2612</v>
      </c>
      <c r="D546" s="547" t="s">
        <v>736</v>
      </c>
      <c r="E546" s="175"/>
      <c r="F546" s="175"/>
      <c r="G546" s="175"/>
      <c r="H546" s="547" t="s">
        <v>287</v>
      </c>
      <c r="I546" s="482">
        <v>42851</v>
      </c>
      <c r="J546" s="260"/>
      <c r="K546" s="719"/>
      <c r="L546" s="1027" t="s">
        <v>633</v>
      </c>
      <c r="M546" s="13" t="str">
        <f t="shared" si="41"/>
        <v>Invoice Made</v>
      </c>
      <c r="N546" s="13"/>
      <c r="O546" s="13"/>
      <c r="P546" s="13" t="str">
        <f>IF(L546="Navig8",IF(ISNA(VLOOKUP(UPPER(B546),LiangHuishan!$A$1:$B$251,3,FALSE)),"Pool Not in Records",VLOOKUP(UPPER(B546),$A$1:$B$251,3,FALSE)),"")</f>
        <v/>
      </c>
      <c r="Q546" s="13" t="str">
        <f t="shared" si="40"/>
        <v/>
      </c>
      <c r="R546" s="13"/>
      <c r="S546" s="13"/>
      <c r="T546" s="13" t="str">
        <f t="shared" si="43"/>
        <v>Invoice Made</v>
      </c>
      <c r="U546" s="13" t="b">
        <f t="shared" si="44"/>
        <v>1</v>
      </c>
      <c r="V546" s="13"/>
      <c r="W546" s="13"/>
      <c r="X546" s="13"/>
      <c r="Y546" s="13"/>
      <c r="Z546" s="13"/>
      <c r="AA546" s="13" t="str">
        <f t="shared" si="42"/>
        <v>St. Clemens1702</v>
      </c>
      <c r="AB546" s="13"/>
      <c r="AC546" s="13"/>
      <c r="AD546" s="13"/>
      <c r="AE546" s="13">
        <f>IF(TRIM(AA546=""),0,IF(ISNA(VLOOKUP(AA546,Tracker!$AB$2:$AB$3981,1,FALSE)),0,1))</f>
        <v>1</v>
      </c>
      <c r="AF546" s="13"/>
    </row>
    <row r="547" spans="1:32" ht="13.5">
      <c r="A547" s="246">
        <v>3943</v>
      </c>
      <c r="B547" s="271" t="s">
        <v>2634</v>
      </c>
      <c r="C547" s="957" t="s">
        <v>142</v>
      </c>
      <c r="D547" s="874" t="s">
        <v>2635</v>
      </c>
      <c r="E547" s="172" t="s">
        <v>2635</v>
      </c>
      <c r="F547" s="234" t="s">
        <v>371</v>
      </c>
      <c r="G547" s="236" t="s">
        <v>2636</v>
      </c>
      <c r="H547" s="874" t="s">
        <v>203</v>
      </c>
      <c r="I547" s="482">
        <v>42832</v>
      </c>
      <c r="J547" s="238"/>
      <c r="K547" s="711"/>
      <c r="L547" s="1025" t="s">
        <v>1466</v>
      </c>
      <c r="M547" s="13" t="str">
        <f t="shared" si="41"/>
        <v>Invoice Made</v>
      </c>
      <c r="N547" s="13"/>
      <c r="O547" s="13"/>
      <c r="P547" s="13" t="str">
        <f>IF(L547="Navig8",IF(ISNA(VLOOKUP(UPPER(B547),LiangHuishan!$A$1:$B$251,3,FALSE)),"Pool Not in Records",VLOOKUP(UPPER(B547),$A$1:$B$251,3,FALSE)),"")</f>
        <v/>
      </c>
      <c r="Q547" s="13" t="str">
        <f t="shared" si="40"/>
        <v/>
      </c>
      <c r="R547" s="13"/>
      <c r="S547" s="13"/>
      <c r="T547" s="13" t="str">
        <f t="shared" si="43"/>
        <v>Invoice Made</v>
      </c>
      <c r="U547" s="13" t="b">
        <f t="shared" si="44"/>
        <v>1</v>
      </c>
      <c r="V547" s="13"/>
      <c r="W547" s="13"/>
      <c r="X547" s="13"/>
      <c r="Y547" s="13"/>
      <c r="Z547" s="13"/>
      <c r="AA547" s="13" t="str">
        <f t="shared" si="42"/>
        <v>Seavoyager43</v>
      </c>
      <c r="AB547" s="13"/>
      <c r="AC547" s="13"/>
      <c r="AD547" s="13"/>
      <c r="AE547" s="13">
        <f>IF(TRIM(AA547=""),0,IF(ISNA(VLOOKUP(AA547,Tracker!$AB$2:$AB$3981,1,FALSE)),0,1))</f>
        <v>1</v>
      </c>
      <c r="AF547" s="13"/>
    </row>
    <row r="548" spans="1:32" ht="13.5">
      <c r="A548" s="246">
        <v>3943</v>
      </c>
      <c r="B548" s="271" t="s">
        <v>115</v>
      </c>
      <c r="C548" s="957" t="s">
        <v>81</v>
      </c>
      <c r="D548" s="874" t="s">
        <v>634</v>
      </c>
      <c r="E548" s="172" t="s">
        <v>634</v>
      </c>
      <c r="F548" s="234" t="s">
        <v>159</v>
      </c>
      <c r="G548" s="236" t="s">
        <v>269</v>
      </c>
      <c r="H548" s="874" t="s">
        <v>630</v>
      </c>
      <c r="I548" s="482">
        <v>42789</v>
      </c>
      <c r="J548" s="238"/>
      <c r="K548" s="711"/>
      <c r="L548" s="1027" t="s">
        <v>60</v>
      </c>
      <c r="M548" s="13" t="str">
        <f t="shared" si="41"/>
        <v>Invoice Made</v>
      </c>
      <c r="N548" s="13"/>
      <c r="O548" s="13"/>
      <c r="P548" s="13" t="str">
        <f>IF(L548="Navig8",IF(ISNA(VLOOKUP(UPPER(B548),LiangHuishan!$A$1:$B$251,3,FALSE)),"Pool Not in Records",VLOOKUP(UPPER(B548),$A$1:$B$251,3,FALSE)),"")</f>
        <v/>
      </c>
      <c r="Q548" s="13" t="str">
        <f t="shared" si="40"/>
        <v/>
      </c>
      <c r="R548" s="13"/>
      <c r="S548" s="13"/>
      <c r="T548" s="13" t="str">
        <f t="shared" si="43"/>
        <v>Invoice Made</v>
      </c>
      <c r="U548" s="13" t="b">
        <f t="shared" si="44"/>
        <v>1</v>
      </c>
      <c r="V548" s="13"/>
      <c r="W548" s="13"/>
      <c r="X548" s="13"/>
      <c r="Y548" s="13"/>
      <c r="Z548" s="13"/>
      <c r="AA548" s="13" t="str">
        <f t="shared" si="42"/>
        <v>Leyte Spirit26</v>
      </c>
      <c r="AB548" s="13"/>
      <c r="AC548" s="13"/>
      <c r="AD548" s="13"/>
      <c r="AE548" s="13">
        <f>IF(TRIM(AA548=""),0,IF(ISNA(VLOOKUP(AA548,Tracker!$AB$2:$AB$3981,1,FALSE)),0,1))</f>
        <v>1</v>
      </c>
      <c r="AF548" s="13"/>
    </row>
    <row r="549" spans="1:32" ht="13.5">
      <c r="A549" s="246">
        <v>3945</v>
      </c>
      <c r="B549" s="271" t="s">
        <v>2401</v>
      </c>
      <c r="C549" s="957" t="s">
        <v>446</v>
      </c>
      <c r="D549" s="874" t="s">
        <v>2489</v>
      </c>
      <c r="E549" s="172" t="s">
        <v>2489</v>
      </c>
      <c r="F549" s="234" t="s">
        <v>159</v>
      </c>
      <c r="G549" s="236" t="s">
        <v>20</v>
      </c>
      <c r="H549" s="874" t="s">
        <v>814</v>
      </c>
      <c r="I549" s="482">
        <v>42801</v>
      </c>
      <c r="J549" s="238"/>
      <c r="K549" s="711"/>
      <c r="L549" s="1027" t="s">
        <v>60</v>
      </c>
      <c r="M549" s="13" t="str">
        <f t="shared" si="41"/>
        <v>Invoice Made</v>
      </c>
      <c r="N549" s="13"/>
      <c r="O549" s="13"/>
      <c r="P549" s="13" t="str">
        <f>IF(L549="Navig8",IF(ISNA(VLOOKUP(UPPER(B549),LiangHuishan!$A$1:$B$251,3,FALSE)),"Pool Not in Records",VLOOKUP(UPPER(B549),$A$1:$B$251,3,FALSE)),"")</f>
        <v/>
      </c>
      <c r="Q549" s="13" t="str">
        <f t="shared" si="40"/>
        <v/>
      </c>
      <c r="R549" s="13"/>
      <c r="S549" s="13"/>
      <c r="T549" s="13" t="str">
        <f t="shared" si="43"/>
        <v>Invoice Made</v>
      </c>
      <c r="U549" s="13" t="b">
        <f t="shared" si="44"/>
        <v>1</v>
      </c>
      <c r="V549" s="13"/>
      <c r="W549" s="13"/>
      <c r="X549" s="13"/>
      <c r="Y549" s="13"/>
      <c r="Z549" s="13"/>
      <c r="AA549" s="13" t="str">
        <f t="shared" si="42"/>
        <v>Limerick Spirit78</v>
      </c>
      <c r="AB549" s="13"/>
      <c r="AC549" s="13"/>
      <c r="AD549" s="13"/>
      <c r="AE549" s="13">
        <f>IF(TRIM(AA549=""),0,IF(ISNA(VLOOKUP(AA549,Tracker!$AB$2:$AB$3981,1,FALSE)),0,1))</f>
        <v>1</v>
      </c>
      <c r="AF549" s="13"/>
    </row>
    <row r="550" spans="1:32" ht="13.5">
      <c r="A550" s="246">
        <v>3947</v>
      </c>
      <c r="B550" s="271" t="s">
        <v>484</v>
      </c>
      <c r="C550" s="957" t="s">
        <v>745</v>
      </c>
      <c r="D550" s="874" t="s">
        <v>2211</v>
      </c>
      <c r="E550" s="172" t="s">
        <v>2211</v>
      </c>
      <c r="F550" s="234" t="s">
        <v>377</v>
      </c>
      <c r="G550" s="236" t="s">
        <v>449</v>
      </c>
      <c r="H550" s="874" t="s">
        <v>67</v>
      </c>
      <c r="I550" s="482">
        <v>42825</v>
      </c>
      <c r="J550" s="238"/>
      <c r="K550" s="711"/>
      <c r="L550" s="1027" t="s">
        <v>60</v>
      </c>
      <c r="M550" s="13" t="str">
        <f t="shared" si="41"/>
        <v>Invoice Made</v>
      </c>
      <c r="N550" s="13"/>
      <c r="O550" s="13"/>
      <c r="P550" s="13" t="str">
        <f>IF(L550="Navig8",IF(ISNA(VLOOKUP(UPPER(B550),LiangHuishan!$A$1:$B$251,3,FALSE)),"Pool Not in Records",VLOOKUP(UPPER(B550),$A$1:$B$251,3,FALSE)),"")</f>
        <v/>
      </c>
      <c r="Q550" s="13" t="str">
        <f t="shared" si="40"/>
        <v/>
      </c>
      <c r="R550" s="13"/>
      <c r="S550" s="13"/>
      <c r="T550" s="13" t="str">
        <f t="shared" si="43"/>
        <v>Invoice Made</v>
      </c>
      <c r="U550" s="13" t="b">
        <f t="shared" si="44"/>
        <v>1</v>
      </c>
      <c r="V550" s="13"/>
      <c r="W550" s="13"/>
      <c r="X550" s="13"/>
      <c r="Y550" s="13"/>
      <c r="Z550" s="13"/>
      <c r="AA550" s="13" t="str">
        <f t="shared" si="42"/>
        <v>Esther Spirit138</v>
      </c>
      <c r="AB550" s="13"/>
      <c r="AC550" s="13"/>
      <c r="AD550" s="13"/>
      <c r="AE550" s="13">
        <f>IF(TRIM(AA550=""),0,IF(ISNA(VLOOKUP(AA550,Tracker!$AB$2:$AB$3981,1,FALSE)),0,1))</f>
        <v>1</v>
      </c>
      <c r="AF550" s="13"/>
    </row>
    <row r="551" spans="1:32" ht="13.5">
      <c r="A551" s="246">
        <v>3948</v>
      </c>
      <c r="B551" s="271" t="s">
        <v>333</v>
      </c>
      <c r="C551" s="957" t="s">
        <v>41</v>
      </c>
      <c r="D551" s="874" t="s">
        <v>442</v>
      </c>
      <c r="E551" s="172" t="s">
        <v>442</v>
      </c>
      <c r="F551" s="234" t="s">
        <v>152</v>
      </c>
      <c r="G551" s="236" t="s">
        <v>356</v>
      </c>
      <c r="H551" s="874" t="s">
        <v>269</v>
      </c>
      <c r="I551" s="482">
        <v>42869</v>
      </c>
      <c r="J551" s="238"/>
      <c r="K551" s="711"/>
      <c r="L551" s="1027" t="s">
        <v>60</v>
      </c>
      <c r="M551" s="13" t="str">
        <f t="shared" si="41"/>
        <v>Invoice Made</v>
      </c>
      <c r="N551" s="13"/>
      <c r="O551" s="13"/>
      <c r="P551" s="13" t="str">
        <f>IF(L551="Navig8",IF(ISNA(VLOOKUP(UPPER(B551),LiangHuishan!$A$1:$B$251,3,FALSE)),"Pool Not in Records",VLOOKUP(UPPER(B551),$A$1:$B$251,3,FALSE)),"")</f>
        <v/>
      </c>
      <c r="Q551" s="13" t="str">
        <f t="shared" si="40"/>
        <v/>
      </c>
      <c r="R551" s="13"/>
      <c r="S551" s="13"/>
      <c r="T551" s="13" t="str">
        <f t="shared" si="43"/>
        <v>Invoice Made</v>
      </c>
      <c r="U551" s="13" t="b">
        <f t="shared" si="44"/>
        <v>1</v>
      </c>
      <c r="V551" s="13"/>
      <c r="W551" s="13"/>
      <c r="X551" s="13"/>
      <c r="Y551" s="13"/>
      <c r="Z551" s="13"/>
      <c r="AA551" s="13" t="str">
        <f t="shared" si="42"/>
        <v>Ashkini Spirit12</v>
      </c>
      <c r="AB551" s="13"/>
      <c r="AC551" s="13"/>
      <c r="AD551" s="13"/>
      <c r="AE551" s="13">
        <f>IF(TRIM(AA551=""),0,IF(ISNA(VLOOKUP(AA551,Tracker!$AB$2:$AB$3981,1,FALSE)),0,1))</f>
        <v>1</v>
      </c>
      <c r="AF551" s="13"/>
    </row>
    <row r="552" spans="1:32" ht="13.5">
      <c r="A552" s="246">
        <v>3949</v>
      </c>
      <c r="B552" s="271" t="s">
        <v>248</v>
      </c>
      <c r="C552" s="957" t="s">
        <v>41</v>
      </c>
      <c r="D552" s="874" t="s">
        <v>63</v>
      </c>
      <c r="E552" s="172" t="s">
        <v>63</v>
      </c>
      <c r="F552" s="234" t="s">
        <v>195</v>
      </c>
      <c r="G552" s="236" t="s">
        <v>195</v>
      </c>
      <c r="H552" s="874" t="s">
        <v>319</v>
      </c>
      <c r="I552" s="482">
        <v>42810</v>
      </c>
      <c r="J552" s="238"/>
      <c r="K552" s="711"/>
      <c r="L552" s="1027" t="s">
        <v>60</v>
      </c>
      <c r="M552" s="13" t="str">
        <f t="shared" si="41"/>
        <v>Invoice Made</v>
      </c>
      <c r="N552" s="13"/>
      <c r="O552" s="13"/>
      <c r="P552" s="13" t="str">
        <f>IF(L552="Navig8",IF(ISNA(VLOOKUP(UPPER(B552),LiangHuishan!$A$1:$B$251,3,FALSE)),"Pool Not in Records",VLOOKUP(UPPER(B552),$A$1:$B$251,3,FALSE)),"")</f>
        <v/>
      </c>
      <c r="Q552" s="13" t="str">
        <f t="shared" si="40"/>
        <v/>
      </c>
      <c r="R552" s="13"/>
      <c r="S552" s="13"/>
      <c r="T552" s="13" t="str">
        <f t="shared" si="43"/>
        <v>Invoice Made</v>
      </c>
      <c r="U552" s="13" t="b">
        <f t="shared" si="44"/>
        <v>1</v>
      </c>
      <c r="V552" s="13"/>
      <c r="W552" s="13"/>
      <c r="X552" s="13"/>
      <c r="Y552" s="13"/>
      <c r="Z552" s="13"/>
      <c r="AA552" s="13" t="str">
        <f t="shared" si="42"/>
        <v>BM Bonanza12</v>
      </c>
      <c r="AB552" s="13"/>
      <c r="AC552" s="13"/>
      <c r="AD552" s="13"/>
      <c r="AE552" s="13">
        <f>IF(TRIM(AA552=""),0,IF(ISNA(VLOOKUP(AA552,Tracker!$AB$2:$AB$3981,1,FALSE)),0,1))</f>
        <v>1</v>
      </c>
      <c r="AF552" s="13"/>
    </row>
    <row r="553" spans="1:32" ht="13.5">
      <c r="A553" s="246">
        <v>3950</v>
      </c>
      <c r="B553" s="271" t="s">
        <v>1615</v>
      </c>
      <c r="C553" s="957" t="s">
        <v>151</v>
      </c>
      <c r="D553" s="874" t="s">
        <v>671</v>
      </c>
      <c r="E553" s="172" t="s">
        <v>671</v>
      </c>
      <c r="F553" s="234" t="s">
        <v>152</v>
      </c>
      <c r="G553" s="236" t="s">
        <v>2637</v>
      </c>
      <c r="H553" s="874" t="s">
        <v>2638</v>
      </c>
      <c r="I553" s="482">
        <v>42823</v>
      </c>
      <c r="J553" s="238"/>
      <c r="K553" s="711" t="s">
        <v>411</v>
      </c>
      <c r="L553" s="1027" t="s">
        <v>28</v>
      </c>
      <c r="M553" s="13" t="str">
        <f t="shared" si="41"/>
        <v>Invoice Made</v>
      </c>
      <c r="N553" s="13"/>
      <c r="O553" s="13"/>
      <c r="P553" s="13" t="e">
        <f>IF(L553="Navig8",IF(ISNA(VLOOKUP(UPPER(B553),LiangHuishan!$A$1:$B$251,3,FALSE)),"Pool Not in Records",VLOOKUP(UPPER(B553),$A$1:$B$251,3,FALSE)),"")</f>
        <v>#N/A</v>
      </c>
      <c r="Q553" s="13" t="str">
        <f t="shared" si="40"/>
        <v/>
      </c>
      <c r="R553" s="13"/>
      <c r="S553" s="13"/>
      <c r="T553" s="13" t="str">
        <f t="shared" si="43"/>
        <v>Invoice Made</v>
      </c>
      <c r="U553" s="13" t="b">
        <f t="shared" si="44"/>
        <v>1</v>
      </c>
      <c r="V553" s="13"/>
      <c r="W553" s="13"/>
      <c r="X553" s="13"/>
      <c r="Y553" s="13"/>
      <c r="Z553" s="13"/>
      <c r="AA553" s="13" t="str">
        <f t="shared" si="42"/>
        <v>Navig8 Solidarity15</v>
      </c>
      <c r="AB553" s="13"/>
      <c r="AC553" s="13"/>
      <c r="AD553" s="13"/>
      <c r="AE553" s="13">
        <f>IF(TRIM(AA553=""),0,IF(ISNA(VLOOKUP(AA553,Tracker!$AB$2:$AB$3981,1,FALSE)),0,1))</f>
        <v>1</v>
      </c>
      <c r="AF553" s="13"/>
    </row>
    <row r="554" spans="1:32" ht="13.5">
      <c r="A554" s="246">
        <v>3951</v>
      </c>
      <c r="B554" s="271" t="s">
        <v>2639</v>
      </c>
      <c r="C554" s="957" t="s">
        <v>193</v>
      </c>
      <c r="D554" s="874" t="s">
        <v>2541</v>
      </c>
      <c r="E554" s="172" t="s">
        <v>2541</v>
      </c>
      <c r="F554" s="234" t="s">
        <v>152</v>
      </c>
      <c r="G554" s="236" t="s">
        <v>286</v>
      </c>
      <c r="H554" s="874" t="s">
        <v>20</v>
      </c>
      <c r="I554" s="482">
        <v>42845</v>
      </c>
      <c r="J554" s="238"/>
      <c r="K554" s="711" t="s">
        <v>411</v>
      </c>
      <c r="L554" s="1027" t="s">
        <v>28</v>
      </c>
      <c r="M554" s="13" t="str">
        <f t="shared" si="41"/>
        <v>Invoice Made</v>
      </c>
      <c r="N554" s="13"/>
      <c r="O554" s="13"/>
      <c r="P554" s="13" t="e">
        <f>IF(L554="Navig8",IF(ISNA(VLOOKUP(UPPER(B554),LiangHuishan!$A$1:$B$251,3,FALSE)),"Pool Not in Records",VLOOKUP(UPPER(B554),$A$1:$B$251,3,FALSE)),"")</f>
        <v>#N/A</v>
      </c>
      <c r="Q554" s="13" t="str">
        <f t="shared" si="40"/>
        <v/>
      </c>
      <c r="R554" s="13"/>
      <c r="S554" s="13"/>
      <c r="T554" s="13" t="str">
        <f t="shared" si="43"/>
        <v>Invoice Made</v>
      </c>
      <c r="U554" s="13" t="b">
        <f t="shared" si="44"/>
        <v>1</v>
      </c>
      <c r="V554" s="13"/>
      <c r="W554" s="13"/>
      <c r="X554" s="13"/>
      <c r="Y554" s="13"/>
      <c r="Z554" s="13"/>
      <c r="AA554" s="13" t="str">
        <f t="shared" si="42"/>
        <v>Gener8 Daphne28</v>
      </c>
      <c r="AB554" s="13"/>
      <c r="AC554" s="13"/>
      <c r="AD554" s="13"/>
      <c r="AE554" s="13">
        <f>IF(TRIM(AA554=""),0,IF(ISNA(VLOOKUP(AA554,Tracker!$AB$2:$AB$3981,1,FALSE)),0,1))</f>
        <v>1</v>
      </c>
      <c r="AF554" s="13"/>
    </row>
    <row r="555" spans="1:32" ht="13.5">
      <c r="A555" s="176">
        <v>3952</v>
      </c>
      <c r="B555" s="175" t="s">
        <v>533</v>
      </c>
      <c r="C555" s="958" t="s">
        <v>258</v>
      </c>
      <c r="D555" s="547" t="s">
        <v>549</v>
      </c>
      <c r="E555" s="175" t="s">
        <v>180</v>
      </c>
      <c r="F555" s="175" t="s">
        <v>211</v>
      </c>
      <c r="G555" s="175">
        <v>42796</v>
      </c>
      <c r="H555" s="547" t="s">
        <v>2557</v>
      </c>
      <c r="I555" s="482">
        <v>42848</v>
      </c>
      <c r="J555" s="260"/>
      <c r="K555" s="719" t="s">
        <v>411</v>
      </c>
      <c r="L555" s="1027" t="s">
        <v>28</v>
      </c>
      <c r="M555" s="13" t="str">
        <f t="shared" si="41"/>
        <v>Invoice Made</v>
      </c>
      <c r="N555" s="13"/>
      <c r="O555" s="13"/>
      <c r="P555" s="13" t="e">
        <f>IF(L555="Navig8",IF(ISNA(VLOOKUP(UPPER(B555),LiangHuishan!$A$1:$B$251,3,FALSE)),"Pool Not in Records",VLOOKUP(UPPER(B555),$A$1:$B$251,3,FALSE)),"")</f>
        <v>#N/A</v>
      </c>
      <c r="Q555" s="13" t="str">
        <f t="shared" si="40"/>
        <v/>
      </c>
      <c r="R555" s="13"/>
      <c r="S555" s="13"/>
      <c r="T555" s="13" t="str">
        <f t="shared" si="43"/>
        <v>Invoice Made</v>
      </c>
      <c r="U555" s="13" t="b">
        <f t="shared" si="44"/>
        <v>1</v>
      </c>
      <c r="V555" s="13"/>
      <c r="W555" s="13"/>
      <c r="X555" s="13"/>
      <c r="Y555" s="13"/>
      <c r="Z555" s="13"/>
      <c r="AA555" s="13" t="str">
        <f t="shared" si="42"/>
        <v>Aframax Rio54</v>
      </c>
      <c r="AB555" s="13"/>
      <c r="AC555" s="13"/>
      <c r="AD555" s="13"/>
      <c r="AE555" s="13">
        <f>IF(TRIM(AA555=""),0,IF(ISNA(VLOOKUP(AA555,Tracker!$AB$2:$AB$3981,1,FALSE)),0,1))</f>
        <v>1</v>
      </c>
      <c r="AF555" s="13"/>
    </row>
    <row r="556" spans="1:32" ht="13.5">
      <c r="A556" s="176">
        <v>3953</v>
      </c>
      <c r="B556" s="175" t="s">
        <v>2772</v>
      </c>
      <c r="C556" s="958" t="s">
        <v>302</v>
      </c>
      <c r="D556" s="547" t="s">
        <v>63</v>
      </c>
      <c r="E556" s="175"/>
      <c r="F556" s="175"/>
      <c r="G556" s="175"/>
      <c r="H556" s="547" t="s">
        <v>2789</v>
      </c>
      <c r="I556" s="482">
        <v>42828</v>
      </c>
      <c r="J556" s="260"/>
      <c r="K556" s="719"/>
      <c r="L556" s="1027" t="s">
        <v>60</v>
      </c>
      <c r="M556" s="13" t="str">
        <f t="shared" si="41"/>
        <v>Invoice Made</v>
      </c>
      <c r="N556" s="13"/>
      <c r="O556" s="13"/>
      <c r="P556" s="13" t="str">
        <f>IF(L556="Navig8",IF(ISNA(VLOOKUP(UPPER(B556),LiangHuishan!$A$1:$B$251,3,FALSE)),"Pool Not in Records",VLOOKUP(UPPER(B556),$A$1:$B$251,3,FALSE)),"")</f>
        <v/>
      </c>
      <c r="Q556" s="13" t="str">
        <f t="shared" si="40"/>
        <v/>
      </c>
      <c r="R556" s="13"/>
      <c r="S556" s="13"/>
      <c r="T556" s="13" t="str">
        <f t="shared" si="43"/>
        <v>Invoice Made</v>
      </c>
      <c r="U556" s="13" t="b">
        <f t="shared" si="44"/>
        <v>1</v>
      </c>
      <c r="V556" s="13"/>
      <c r="W556" s="13"/>
      <c r="X556" s="13"/>
      <c r="Y556" s="13"/>
      <c r="Z556" s="13"/>
      <c r="AA556" s="13" t="str">
        <f t="shared" si="42"/>
        <v>Ridgebury Sally B70</v>
      </c>
      <c r="AB556" s="13"/>
      <c r="AC556" s="13"/>
      <c r="AD556" s="13"/>
      <c r="AE556" s="13">
        <f>IF(TRIM(AA556=""),0,IF(ISNA(VLOOKUP(AA556,Tracker!$AB$2:$AB$3981,1,FALSE)),0,1))</f>
        <v>1</v>
      </c>
      <c r="AF556" s="13"/>
    </row>
    <row r="557" spans="1:32" ht="13.5">
      <c r="A557" s="176">
        <v>3954</v>
      </c>
      <c r="B557" s="175" t="s">
        <v>1336</v>
      </c>
      <c r="C557" s="958" t="s">
        <v>482</v>
      </c>
      <c r="D557" s="547" t="s">
        <v>2031</v>
      </c>
      <c r="E557" s="175" t="s">
        <v>823</v>
      </c>
      <c r="F557" s="175" t="s">
        <v>25</v>
      </c>
      <c r="G557" s="175">
        <v>42799.291666666664</v>
      </c>
      <c r="H557" s="547" t="s">
        <v>2753</v>
      </c>
      <c r="I557" s="482">
        <v>42829</v>
      </c>
      <c r="J557" s="260"/>
      <c r="K557" s="719"/>
      <c r="L557" s="1027" t="s">
        <v>60</v>
      </c>
      <c r="M557" s="13" t="str">
        <f t="shared" si="41"/>
        <v>Invoice Made</v>
      </c>
      <c r="N557" s="13"/>
      <c r="O557" s="13"/>
      <c r="P557" s="13" t="str">
        <f>IF(L557="Navig8",IF(ISNA(VLOOKUP(UPPER(B557),LiangHuishan!$A$1:$B$251,3,FALSE)),"Pool Not in Records",VLOOKUP(UPPER(B557),$A$1:$B$251,3,FALSE)),"")</f>
        <v/>
      </c>
      <c r="Q557" s="13" t="str">
        <f t="shared" si="40"/>
        <v/>
      </c>
      <c r="R557" s="13"/>
      <c r="S557" s="13"/>
      <c r="T557" s="13" t="str">
        <f t="shared" si="43"/>
        <v>Invoice Made</v>
      </c>
      <c r="U557" s="13" t="b">
        <f t="shared" si="44"/>
        <v>1</v>
      </c>
      <c r="V557" s="13"/>
      <c r="W557" s="13"/>
      <c r="X557" s="13"/>
      <c r="Y557" s="13"/>
      <c r="Z557" s="13"/>
      <c r="AA557" s="13" t="str">
        <f t="shared" si="42"/>
        <v>Rio Spirit8</v>
      </c>
      <c r="AB557" s="13"/>
      <c r="AC557" s="13"/>
      <c r="AD557" s="13"/>
      <c r="AE557" s="13">
        <f>IF(TRIM(AA557=""),0,IF(ISNA(VLOOKUP(AA557,Tracker!$AB$2:$AB$3981,1,FALSE)),0,1))</f>
        <v>1</v>
      </c>
      <c r="AF557" s="13"/>
    </row>
    <row r="558" spans="1:32" ht="13.5">
      <c r="A558" s="176">
        <v>3955</v>
      </c>
      <c r="B558" s="175" t="s">
        <v>1268</v>
      </c>
      <c r="C558" s="958" t="s">
        <v>658</v>
      </c>
      <c r="D558" s="547" t="s">
        <v>549</v>
      </c>
      <c r="E558" s="175" t="s">
        <v>180</v>
      </c>
      <c r="F558" s="175" t="s">
        <v>25</v>
      </c>
      <c r="G558" s="175">
        <v>42799</v>
      </c>
      <c r="H558" s="547" t="s">
        <v>2751</v>
      </c>
      <c r="I558" s="482">
        <v>42820</v>
      </c>
      <c r="J558" s="260"/>
      <c r="K558" s="719" t="s">
        <v>28</v>
      </c>
      <c r="L558" s="1027" t="s">
        <v>28</v>
      </c>
      <c r="M558" s="13" t="str">
        <f t="shared" si="41"/>
        <v>Invoice Made</v>
      </c>
      <c r="N558" s="13"/>
      <c r="O558" s="13"/>
      <c r="P558" s="13" t="e">
        <f>IF(L558="Navig8",IF(ISNA(VLOOKUP(UPPER(B558),LiangHuishan!$A$1:$B$251,3,FALSE)),"Pool Not in Records",VLOOKUP(UPPER(B558),$A$1:$B$251,3,FALSE)),"")</f>
        <v>#N/A</v>
      </c>
      <c r="Q558" s="13" t="str">
        <f t="shared" si="40"/>
        <v/>
      </c>
      <c r="R558" s="13"/>
      <c r="S558" s="13"/>
      <c r="T558" s="13" t="str">
        <f t="shared" si="43"/>
        <v>Invoice Made</v>
      </c>
      <c r="U558" s="13" t="b">
        <f t="shared" si="44"/>
        <v>1</v>
      </c>
      <c r="V558" s="13"/>
      <c r="W558" s="13"/>
      <c r="X558" s="13"/>
      <c r="Y558" s="13"/>
      <c r="Z558" s="13"/>
      <c r="AA558" s="13" t="str">
        <f t="shared" si="42"/>
        <v>Nave Cetus59</v>
      </c>
      <c r="AB558" s="13"/>
      <c r="AC558" s="13"/>
      <c r="AD558" s="13"/>
      <c r="AE558" s="13">
        <f>IF(TRIM(AA558=""),0,IF(ISNA(VLOOKUP(AA558,Tracker!$AB$2:$AB$3981,1,FALSE)),0,1))</f>
        <v>1</v>
      </c>
      <c r="AF558" s="13"/>
    </row>
    <row r="559" spans="1:32" ht="13.5">
      <c r="A559" s="176">
        <v>3956</v>
      </c>
      <c r="B559" s="175" t="s">
        <v>464</v>
      </c>
      <c r="C559" s="958" t="s">
        <v>2606</v>
      </c>
      <c r="D559" s="547" t="s">
        <v>1361</v>
      </c>
      <c r="E559" s="175" t="s">
        <v>152</v>
      </c>
      <c r="F559" s="175" t="s">
        <v>416</v>
      </c>
      <c r="G559" s="175">
        <v>42803.333333333336</v>
      </c>
      <c r="H559" s="547" t="s">
        <v>2728</v>
      </c>
      <c r="I559" s="485">
        <v>42829</v>
      </c>
      <c r="J559" s="260"/>
      <c r="K559" s="719"/>
      <c r="L559" s="1025" t="s">
        <v>663</v>
      </c>
      <c r="M559" s="13" t="str">
        <f t="shared" si="41"/>
        <v>Invoice Made</v>
      </c>
      <c r="N559" s="13"/>
      <c r="O559" s="13"/>
      <c r="P559" s="13" t="str">
        <f>IF(L559="Navig8",IF(ISNA(VLOOKUP(UPPER(B559),LiangHuishan!$A$1:$B$251,3,FALSE)),"Pool Not in Records",VLOOKUP(UPPER(B559),$A$1:$B$251,3,FALSE)),"")</f>
        <v/>
      </c>
      <c r="Q559" s="13" t="str">
        <f t="shared" si="40"/>
        <v/>
      </c>
      <c r="R559" s="13"/>
      <c r="S559" s="13"/>
      <c r="T559" s="13" t="str">
        <f t="shared" si="43"/>
        <v>Invoice Made</v>
      </c>
      <c r="U559" s="13" t="b">
        <f t="shared" si="44"/>
        <v>1</v>
      </c>
      <c r="V559" s="13"/>
      <c r="W559" s="13"/>
      <c r="X559" s="13"/>
      <c r="Y559" s="13"/>
      <c r="Z559" s="13"/>
      <c r="AA559" s="13" t="str">
        <f t="shared" si="42"/>
        <v>Stena Penguin201701</v>
      </c>
      <c r="AB559" s="13"/>
      <c r="AC559" s="13"/>
      <c r="AD559" s="13"/>
      <c r="AE559" s="13">
        <f>IF(TRIM(AA559=""),0,IF(ISNA(VLOOKUP(AA559,Tracker!$AB$2:$AB$3981,1,FALSE)),0,1))</f>
        <v>1</v>
      </c>
      <c r="AF559" s="13"/>
    </row>
    <row r="560" spans="1:32" ht="13.5">
      <c r="A560" s="176">
        <v>3957</v>
      </c>
      <c r="B560" s="175" t="s">
        <v>2545</v>
      </c>
      <c r="C560" s="958" t="s">
        <v>2604</v>
      </c>
      <c r="D560" s="547" t="s">
        <v>2546</v>
      </c>
      <c r="E560" s="175" t="s">
        <v>178</v>
      </c>
      <c r="F560" s="175" t="s">
        <v>532</v>
      </c>
      <c r="G560" s="175">
        <v>42803</v>
      </c>
      <c r="H560" s="547" t="s">
        <v>226</v>
      </c>
      <c r="I560" s="482">
        <v>42810</v>
      </c>
      <c r="J560" s="260"/>
      <c r="K560" s="719"/>
      <c r="L560" s="1027" t="s">
        <v>290</v>
      </c>
      <c r="M560" s="13" t="str">
        <f t="shared" si="41"/>
        <v>Invoice Made</v>
      </c>
      <c r="N560" s="13"/>
      <c r="O560" s="13"/>
      <c r="P560" s="13" t="str">
        <f>IF(L560="Navig8",IF(ISNA(VLOOKUP(UPPER(B560),LiangHuishan!$A$1:$B$251,3,FALSE)),"Pool Not in Records",VLOOKUP(UPPER(B560),$A$1:$B$251,3,FALSE)),"")</f>
        <v/>
      </c>
      <c r="Q560" s="13" t="str">
        <f t="shared" si="40"/>
        <v/>
      </c>
      <c r="R560" s="13"/>
      <c r="S560" s="13"/>
      <c r="T560" s="13" t="str">
        <f t="shared" si="43"/>
        <v>Invoice Made</v>
      </c>
      <c r="U560" s="13" t="b">
        <f t="shared" si="44"/>
        <v>1</v>
      </c>
      <c r="V560" s="13"/>
      <c r="W560" s="13"/>
      <c r="X560" s="13"/>
      <c r="Y560" s="13"/>
      <c r="Z560" s="13"/>
      <c r="AA560" s="13" t="str">
        <f t="shared" si="42"/>
        <v>British Nimbus17002</v>
      </c>
      <c r="AB560" s="13"/>
      <c r="AC560" s="13"/>
      <c r="AD560" s="13"/>
      <c r="AE560" s="13">
        <f>IF(TRIM(AA560=""),0,IF(ISNA(VLOOKUP(AA560,Tracker!$AB$2:$AB$3981,1,FALSE)),0,1))</f>
        <v>1</v>
      </c>
      <c r="AF560" s="13"/>
    </row>
    <row r="561" spans="1:32" ht="13.5">
      <c r="A561" s="176">
        <v>3958</v>
      </c>
      <c r="B561" s="175" t="s">
        <v>2674</v>
      </c>
      <c r="C561" s="958" t="s">
        <v>2675</v>
      </c>
      <c r="D561" s="547" t="s">
        <v>2461</v>
      </c>
      <c r="E561" s="175" t="s">
        <v>152</v>
      </c>
      <c r="F561" s="175" t="s">
        <v>2676</v>
      </c>
      <c r="G561" s="175">
        <v>42811</v>
      </c>
      <c r="H561" s="547" t="s">
        <v>20</v>
      </c>
      <c r="I561" s="482">
        <v>42825</v>
      </c>
      <c r="J561" s="260"/>
      <c r="K561" s="719" t="s">
        <v>411</v>
      </c>
      <c r="L561" s="1027" t="s">
        <v>28</v>
      </c>
      <c r="M561" s="13" t="str">
        <f t="shared" si="41"/>
        <v>Invoice Made</v>
      </c>
      <c r="N561" s="13"/>
      <c r="O561" s="13"/>
      <c r="P561" s="13" t="str">
        <f>IF(L561="Navig8",IF(ISNA(VLOOKUP(UPPER(B561),LiangHuishan!$A$1:$B$251,3,FALSE)),"Pool Not in Records",VLOOKUP(UPPER(B561),$A$1:$B$251,3,FALSE)),"")</f>
        <v>Pool Not in Records</v>
      </c>
      <c r="Q561" s="13" t="str">
        <f t="shared" si="40"/>
        <v/>
      </c>
      <c r="R561" s="13"/>
      <c r="S561" s="13"/>
      <c r="T561" s="13" t="str">
        <f t="shared" si="43"/>
        <v>Invoice Made</v>
      </c>
      <c r="U561" s="13" t="b">
        <f t="shared" si="44"/>
        <v>1</v>
      </c>
      <c r="V561" s="13"/>
      <c r="W561" s="13"/>
      <c r="X561" s="13"/>
      <c r="Y561" s="13"/>
      <c r="Z561" s="13"/>
      <c r="AA561" s="13" t="str">
        <f t="shared" si="42"/>
        <v>Victory VentureV002A</v>
      </c>
      <c r="AB561" s="13"/>
      <c r="AC561" s="13"/>
      <c r="AD561" s="13"/>
      <c r="AE561" s="13">
        <f>IF(TRIM(AA561=""),0,IF(ISNA(VLOOKUP(AA561,Tracker!$AB$2:$AB$3981,1,FALSE)),0,1))</f>
        <v>1</v>
      </c>
      <c r="AF561" s="13"/>
    </row>
    <row r="562" spans="1:32" ht="13.5">
      <c r="A562" s="176">
        <v>3978</v>
      </c>
      <c r="B562" s="175" t="s">
        <v>2693</v>
      </c>
      <c r="C562" s="958" t="s">
        <v>2484</v>
      </c>
      <c r="D562" s="547" t="s">
        <v>736</v>
      </c>
      <c r="E562" s="175"/>
      <c r="F562" s="175"/>
      <c r="G562" s="175"/>
      <c r="H562" s="547" t="s">
        <v>535</v>
      </c>
      <c r="I562" s="482">
        <v>42889</v>
      </c>
      <c r="J562" s="260"/>
      <c r="K562" s="719"/>
      <c r="L562" s="1027" t="s">
        <v>633</v>
      </c>
      <c r="M562" s="13" t="str">
        <f t="shared" si="41"/>
        <v>Invoice Made</v>
      </c>
      <c r="N562" s="13"/>
      <c r="O562" s="13"/>
      <c r="P562" s="13" t="str">
        <f>IF(L562="Navig8",IF(ISNA(VLOOKUP(UPPER(B562),LiangHuishan!$A$1:$B$251,3,FALSE)),"Pool Not in Records",VLOOKUP(UPPER(B562),$A$1:$B$251,3,FALSE)),"")</f>
        <v/>
      </c>
      <c r="Q562" s="13" t="str">
        <f t="shared" si="40"/>
        <v/>
      </c>
      <c r="R562" s="13"/>
      <c r="S562" s="13"/>
      <c r="T562" s="13" t="str">
        <f t="shared" si="43"/>
        <v>Invoice Made</v>
      </c>
      <c r="U562" s="13" t="b">
        <f t="shared" si="44"/>
        <v>1</v>
      </c>
      <c r="V562" s="13"/>
      <c r="W562" s="13"/>
      <c r="X562" s="13"/>
      <c r="Y562" s="13"/>
      <c r="Z562" s="13"/>
      <c r="AA562" s="13" t="str">
        <f t="shared" si="42"/>
        <v>Susanne Victory1701</v>
      </c>
      <c r="AB562" s="13"/>
      <c r="AC562" s="13"/>
      <c r="AD562" s="13"/>
      <c r="AE562" s="13">
        <f>IF(TRIM(AA562=""),0,IF(ISNA(VLOOKUP(AA562,Tracker!$AB$2:$AB$3981,1,FALSE)),0,1))</f>
        <v>1</v>
      </c>
      <c r="AF562" s="13"/>
    </row>
    <row r="563" spans="1:32" ht="13.5">
      <c r="A563" s="176">
        <v>3984</v>
      </c>
      <c r="B563" s="175" t="s">
        <v>2702</v>
      </c>
      <c r="C563" s="958" t="s">
        <v>2484</v>
      </c>
      <c r="D563" s="547" t="s">
        <v>1327</v>
      </c>
      <c r="E563" s="175" t="s">
        <v>522</v>
      </c>
      <c r="F563" s="175" t="s">
        <v>1315</v>
      </c>
      <c r="G563" s="175">
        <v>42817</v>
      </c>
      <c r="H563" s="547" t="s">
        <v>712</v>
      </c>
      <c r="I563" s="482">
        <v>42879</v>
      </c>
      <c r="J563" s="260"/>
      <c r="K563" s="719"/>
      <c r="L563" s="1027" t="s">
        <v>633</v>
      </c>
      <c r="M563" s="13" t="str">
        <f t="shared" si="41"/>
        <v>Invoice Made</v>
      </c>
      <c r="N563" s="13"/>
      <c r="O563" s="13"/>
      <c r="P563" s="13" t="str">
        <f>IF(L563="Navig8",IF(ISNA(VLOOKUP(UPPER(B563),LiangHuishan!$A$1:$B$251,3,FALSE)),"Pool Not in Records",VLOOKUP(UPPER(B563),$A$1:$B$251,3,FALSE)),"")</f>
        <v/>
      </c>
      <c r="Q563" s="13" t="str">
        <f t="shared" si="40"/>
        <v/>
      </c>
      <c r="R563" s="13"/>
      <c r="S563" s="13"/>
      <c r="T563" s="13" t="str">
        <f t="shared" si="43"/>
        <v>Invoice Made</v>
      </c>
      <c r="U563" s="13" t="b">
        <f t="shared" si="44"/>
        <v>1</v>
      </c>
      <c r="V563" s="13"/>
      <c r="W563" s="13"/>
      <c r="X563" s="13"/>
      <c r="Y563" s="13"/>
      <c r="Z563" s="13"/>
      <c r="AA563" s="13" t="str">
        <f t="shared" si="42"/>
        <v>Bora Bora1701</v>
      </c>
      <c r="AB563" s="13"/>
      <c r="AC563" s="13"/>
      <c r="AD563" s="13"/>
      <c r="AE563" s="13">
        <f>IF(TRIM(AA563=""),0,IF(ISNA(VLOOKUP(AA563,Tracker!$AB$2:$AB$3981,1,FALSE)),0,1))</f>
        <v>1</v>
      </c>
      <c r="AF563" s="13"/>
    </row>
    <row r="564" spans="1:32" ht="13.5">
      <c r="A564" s="176">
        <v>3961</v>
      </c>
      <c r="B564" s="175" t="s">
        <v>711</v>
      </c>
      <c r="C564" s="958" t="s">
        <v>247</v>
      </c>
      <c r="D564" s="547" t="s">
        <v>2474</v>
      </c>
      <c r="E564" s="175" t="s">
        <v>178</v>
      </c>
      <c r="F564" s="175" t="s">
        <v>10581</v>
      </c>
      <c r="G564" s="175">
        <v>42807</v>
      </c>
      <c r="H564" s="547" t="s">
        <v>10603</v>
      </c>
      <c r="I564" s="482">
        <v>42822</v>
      </c>
      <c r="J564" s="260"/>
      <c r="K564" s="719"/>
      <c r="L564" s="1025" t="s">
        <v>1466</v>
      </c>
      <c r="M564" s="13" t="str">
        <f t="shared" si="41"/>
        <v>Invoice Made</v>
      </c>
      <c r="N564" s="13"/>
      <c r="O564" s="13"/>
      <c r="P564" s="13" t="str">
        <f>IF(L564="Navig8",IF(ISNA(VLOOKUP(UPPER(B564),LiangHuishan!$A$1:$B$251,3,FALSE)),"Pool Not in Records",VLOOKUP(UPPER(B564),$A$1:$B$251,3,FALSE)),"")</f>
        <v/>
      </c>
      <c r="Q564" s="13" t="str">
        <f t="shared" si="40"/>
        <v/>
      </c>
      <c r="R564" s="13"/>
      <c r="S564" s="13"/>
      <c r="T564" s="13" t="str">
        <f t="shared" si="43"/>
        <v>Invoice Made</v>
      </c>
      <c r="U564" s="13" t="b">
        <f t="shared" si="44"/>
        <v>1</v>
      </c>
      <c r="V564" s="13"/>
      <c r="W564" s="13"/>
      <c r="X564" s="13"/>
      <c r="Y564" s="13"/>
      <c r="Z564" s="13"/>
      <c r="AA564" s="13" t="str">
        <f t="shared" si="42"/>
        <v>Silver Valerie37</v>
      </c>
      <c r="AB564" s="13"/>
      <c r="AC564" s="13"/>
      <c r="AD564" s="13"/>
      <c r="AE564" s="13">
        <f>IF(TRIM(AA564=""),0,IF(ISNA(VLOOKUP(AA564,Tracker!$AB$2:$AB$3981,1,FALSE)),0,1))</f>
        <v>1</v>
      </c>
      <c r="AF564" s="13"/>
    </row>
    <row r="565" spans="1:32" ht="13.5">
      <c r="A565" s="176">
        <v>3962</v>
      </c>
      <c r="B565" s="175" t="s">
        <v>1848</v>
      </c>
      <c r="C565" s="958" t="s">
        <v>2679</v>
      </c>
      <c r="D565" s="547" t="s">
        <v>688</v>
      </c>
      <c r="E565" s="175" t="s">
        <v>180</v>
      </c>
      <c r="F565" s="175" t="s">
        <v>2680</v>
      </c>
      <c r="G565" s="175">
        <v>42804</v>
      </c>
      <c r="H565" s="547" t="s">
        <v>1409</v>
      </c>
      <c r="I565" s="482">
        <v>42821</v>
      </c>
      <c r="J565" s="260"/>
      <c r="K565" s="719"/>
      <c r="L565" s="1027" t="s">
        <v>590</v>
      </c>
      <c r="M565" s="13" t="str">
        <f t="shared" si="41"/>
        <v>Invoice Made</v>
      </c>
      <c r="N565" s="13"/>
      <c r="O565" s="13"/>
      <c r="P565" s="13" t="str">
        <f>IF(L565="Navig8",IF(ISNA(VLOOKUP(UPPER(B565),LiangHuishan!$A$1:$B$251,3,FALSE)),"Pool Not in Records",VLOOKUP(UPPER(B565),$A$1:$B$251,3,FALSE)),"")</f>
        <v/>
      </c>
      <c r="Q565" s="13">
        <f t="shared" si="40"/>
        <v>0</v>
      </c>
      <c r="R565" s="13"/>
      <c r="S565" s="13"/>
      <c r="T565" s="13" t="str">
        <f t="shared" si="43"/>
        <v>Invoice Made</v>
      </c>
      <c r="U565" s="13" t="b">
        <f t="shared" si="44"/>
        <v>1</v>
      </c>
      <c r="V565" s="13"/>
      <c r="W565" s="13"/>
      <c r="X565" s="13"/>
      <c r="Y565" s="13"/>
      <c r="Z565" s="13"/>
      <c r="AA565" s="13" t="str">
        <f t="shared" si="42"/>
        <v>EL Junior PNT03_17</v>
      </c>
      <c r="AB565" s="13"/>
      <c r="AC565" s="13"/>
      <c r="AD565" s="13"/>
      <c r="AE565" s="13">
        <f>IF(TRIM(AA565=""),0,IF(ISNA(VLOOKUP(AA565,Tracker!$AB$2:$AB$3981,1,FALSE)),0,1))</f>
        <v>1</v>
      </c>
      <c r="AF565" s="13"/>
    </row>
    <row r="566" spans="1:32" ht="13.5">
      <c r="A566" s="176">
        <v>3964</v>
      </c>
      <c r="B566" s="175" t="s">
        <v>502</v>
      </c>
      <c r="C566" s="958" t="s">
        <v>169</v>
      </c>
      <c r="D566" s="547" t="s">
        <v>63</v>
      </c>
      <c r="E566" s="175" t="s">
        <v>2681</v>
      </c>
      <c r="F566" s="175" t="s">
        <v>2682</v>
      </c>
      <c r="G566" s="175">
        <v>42803</v>
      </c>
      <c r="H566" s="547" t="s">
        <v>20</v>
      </c>
      <c r="I566" s="482">
        <v>42821</v>
      </c>
      <c r="J566" s="260"/>
      <c r="K566" s="719"/>
      <c r="L566" s="1027" t="s">
        <v>60</v>
      </c>
      <c r="M566" s="13" t="str">
        <f t="shared" si="41"/>
        <v>Invoice Made</v>
      </c>
      <c r="N566" s="13"/>
      <c r="O566" s="13"/>
      <c r="P566" s="13" t="str">
        <f>IF(L566="Navig8",IF(ISNA(VLOOKUP(UPPER(B566),LiangHuishan!$A$1:$B$251,3,FALSE)),"Pool Not in Records",VLOOKUP(UPPER(B566),$A$1:$B$251,3,FALSE)),"")</f>
        <v/>
      </c>
      <c r="Q566" s="13" t="str">
        <f t="shared" si="40"/>
        <v/>
      </c>
      <c r="R566" s="13"/>
      <c r="S566" s="13"/>
      <c r="T566" s="13" t="str">
        <f t="shared" si="43"/>
        <v>Invoice Made</v>
      </c>
      <c r="U566" s="13" t="b">
        <f t="shared" si="44"/>
        <v>1</v>
      </c>
      <c r="V566" s="13"/>
      <c r="W566" s="13"/>
      <c r="X566" s="13"/>
      <c r="Y566" s="13"/>
      <c r="Z566" s="13"/>
      <c r="AA566" s="13" t="str">
        <f t="shared" si="42"/>
        <v>BM Breeze61</v>
      </c>
      <c r="AB566" s="13"/>
      <c r="AC566" s="13"/>
      <c r="AD566" s="13"/>
      <c r="AE566" s="13">
        <f>IF(TRIM(AA566=""),0,IF(ISNA(VLOOKUP(AA566,Tracker!$AB$2:$AB$3981,1,FALSE)),0,1))</f>
        <v>1</v>
      </c>
      <c r="AF566" s="13"/>
    </row>
    <row r="567" spans="1:32" ht="13.5">
      <c r="A567" s="176">
        <v>4001</v>
      </c>
      <c r="B567" s="175" t="s">
        <v>835</v>
      </c>
      <c r="C567" s="958" t="s">
        <v>2484</v>
      </c>
      <c r="D567" s="547" t="s">
        <v>1327</v>
      </c>
      <c r="E567" s="175"/>
      <c r="F567" s="175"/>
      <c r="G567" s="175"/>
      <c r="H567" s="547" t="s">
        <v>535</v>
      </c>
      <c r="I567" s="482">
        <v>42862</v>
      </c>
      <c r="J567" s="260"/>
      <c r="K567" s="719"/>
      <c r="L567" s="1027" t="s">
        <v>633</v>
      </c>
      <c r="M567" s="13" t="str">
        <f t="shared" si="41"/>
        <v>Invoice Made</v>
      </c>
      <c r="N567" s="13"/>
      <c r="O567" s="13"/>
      <c r="P567" s="13" t="str">
        <f>IF(L567="Navig8",IF(ISNA(VLOOKUP(UPPER(B567),LiangHuishan!$A$1:$B$251,3,FALSE)),"Pool Not in Records",VLOOKUP(UPPER(B567),$A$1:$B$251,3,FALSE)),"")</f>
        <v/>
      </c>
      <c r="Q567" s="13" t="str">
        <f t="shared" si="40"/>
        <v/>
      </c>
      <c r="R567" s="13"/>
      <c r="S567" s="13"/>
      <c r="T567" s="13" t="str">
        <f t="shared" si="43"/>
        <v>Invoice Made</v>
      </c>
      <c r="U567" s="13" t="b">
        <f t="shared" si="44"/>
        <v>1</v>
      </c>
      <c r="V567" s="13"/>
      <c r="W567" s="13"/>
      <c r="X567" s="13"/>
      <c r="Y567" s="13"/>
      <c r="Z567" s="13"/>
      <c r="AA567" s="13" t="str">
        <f t="shared" si="42"/>
        <v>Stena Image1701</v>
      </c>
      <c r="AB567" s="13"/>
      <c r="AC567" s="13"/>
      <c r="AD567" s="13"/>
      <c r="AE567" s="13">
        <f>IF(TRIM(AA567=""),0,IF(ISNA(VLOOKUP(AA567,Tracker!$AB$2:$AB$3981,1,FALSE)),0,1))</f>
        <v>1</v>
      </c>
      <c r="AF567" s="13"/>
    </row>
    <row r="568" spans="1:32" ht="13.5">
      <c r="A568" s="176">
        <v>3967</v>
      </c>
      <c r="B568" s="175" t="s">
        <v>2684</v>
      </c>
      <c r="C568" s="958" t="s">
        <v>297</v>
      </c>
      <c r="D568" s="547" t="s">
        <v>1305</v>
      </c>
      <c r="E568" s="175" t="s">
        <v>394</v>
      </c>
      <c r="F568" s="175" t="s">
        <v>696</v>
      </c>
      <c r="G568" s="175">
        <v>42808</v>
      </c>
      <c r="H568" s="547" t="s">
        <v>1576</v>
      </c>
      <c r="I568" s="482">
        <v>42817</v>
      </c>
      <c r="J568" s="260"/>
      <c r="K568" s="719"/>
      <c r="L568" s="1027" t="s">
        <v>590</v>
      </c>
      <c r="M568" s="13" t="str">
        <f t="shared" si="41"/>
        <v>Invoice Made</v>
      </c>
      <c r="N568" s="13"/>
      <c r="O568" s="13"/>
      <c r="P568" s="13" t="str">
        <f>IF(L568="Navig8",IF(ISNA(VLOOKUP(UPPER(B568),LiangHuishan!$A$1:$B$251,3,FALSE)),"Pool Not in Records",VLOOKUP(UPPER(B568),$A$1:$B$251,3,FALSE)),"")</f>
        <v/>
      </c>
      <c r="Q568" s="13">
        <f t="shared" si="40"/>
        <v>0</v>
      </c>
      <c r="R568" s="13"/>
      <c r="S568" s="13"/>
      <c r="T568" s="13" t="str">
        <f t="shared" si="43"/>
        <v>Invoice Made</v>
      </c>
      <c r="U568" s="13" t="b">
        <f t="shared" si="44"/>
        <v>1</v>
      </c>
      <c r="V568" s="13"/>
      <c r="W568" s="13"/>
      <c r="X568" s="13"/>
      <c r="Y568" s="13"/>
      <c r="Z568" s="13"/>
      <c r="AA568" s="13" t="str">
        <f t="shared" si="42"/>
        <v>Birdie Trader09</v>
      </c>
      <c r="AB568" s="13"/>
      <c r="AC568" s="13"/>
      <c r="AD568" s="13"/>
      <c r="AE568" s="13">
        <f>IF(TRIM(AA568=""),0,IF(ISNA(VLOOKUP(AA568,Tracker!$AB$2:$AB$3981,1,FALSE)),0,1))</f>
        <v>1</v>
      </c>
      <c r="AF568" s="13"/>
    </row>
    <row r="569" spans="1:32" ht="13.5">
      <c r="A569" s="176">
        <v>3968</v>
      </c>
      <c r="B569" s="175" t="s">
        <v>80</v>
      </c>
      <c r="C569" s="958" t="s">
        <v>202</v>
      </c>
      <c r="D569" s="547" t="s">
        <v>2211</v>
      </c>
      <c r="E569" s="175" t="s">
        <v>377</v>
      </c>
      <c r="F569" s="175" t="s">
        <v>449</v>
      </c>
      <c r="G569" s="175">
        <v>42805</v>
      </c>
      <c r="H569" s="547" t="s">
        <v>67</v>
      </c>
      <c r="I569" s="482">
        <v>42840</v>
      </c>
      <c r="J569" s="260"/>
      <c r="K569" s="719"/>
      <c r="L569" s="1027" t="s">
        <v>60</v>
      </c>
      <c r="M569" s="13" t="str">
        <f t="shared" si="41"/>
        <v>Invoice Made</v>
      </c>
      <c r="N569" s="13"/>
      <c r="O569" s="13"/>
      <c r="P569" s="13" t="str">
        <f>IF(L569="Navig8",IF(ISNA(VLOOKUP(UPPER(B569),LiangHuishan!$A$1:$B$251,3,FALSE)),"Pool Not in Records",VLOOKUP(UPPER(B569),$A$1:$B$251,3,FALSE)),"")</f>
        <v/>
      </c>
      <c r="Q569" s="13" t="str">
        <f t="shared" si="40"/>
        <v/>
      </c>
      <c r="R569" s="13"/>
      <c r="S569" s="13"/>
      <c r="T569" s="13" t="str">
        <f t="shared" si="43"/>
        <v>Invoice Made</v>
      </c>
      <c r="U569" s="13" t="b">
        <f t="shared" si="44"/>
        <v>1</v>
      </c>
      <c r="V569" s="13"/>
      <c r="W569" s="13"/>
      <c r="X569" s="13"/>
      <c r="Y569" s="13"/>
      <c r="Z569" s="13"/>
      <c r="AA569" s="13" t="str">
        <f t="shared" si="42"/>
        <v>Helga Spirit80</v>
      </c>
      <c r="AB569" s="13"/>
      <c r="AC569" s="13"/>
      <c r="AD569" s="13"/>
      <c r="AE569" s="13">
        <f>IF(TRIM(AA569=""),0,IF(ISNA(VLOOKUP(AA569,Tracker!$AB$2:$AB$3981,1,FALSE)),0,1))</f>
        <v>1</v>
      </c>
      <c r="AF569" s="13"/>
    </row>
    <row r="570" spans="1:32" ht="13.5">
      <c r="A570" s="176">
        <v>4004</v>
      </c>
      <c r="B570" s="175" t="s">
        <v>2765</v>
      </c>
      <c r="C570" s="958" t="s">
        <v>2484</v>
      </c>
      <c r="D570" s="547" t="s">
        <v>736</v>
      </c>
      <c r="E570" s="175"/>
      <c r="F570" s="175"/>
      <c r="G570" s="175"/>
      <c r="H570" s="547" t="s">
        <v>287</v>
      </c>
      <c r="I570" s="482">
        <v>42890</v>
      </c>
      <c r="J570" s="260"/>
      <c r="K570" s="719"/>
      <c r="L570" s="1027" t="s">
        <v>633</v>
      </c>
      <c r="M570" s="13" t="str">
        <f t="shared" si="41"/>
        <v>Invoice Made</v>
      </c>
      <c r="N570" s="13"/>
      <c r="O570" s="13"/>
      <c r="P570" s="13" t="str">
        <f>IF(L570="Navig8",IF(ISNA(VLOOKUP(UPPER(B570),LiangHuishan!$A$1:$B$251,3,FALSE)),"Pool Not in Records",VLOOKUP(UPPER(B570),$A$1:$B$251,3,FALSE)),"")</f>
        <v/>
      </c>
      <c r="Q570" s="13" t="str">
        <f t="shared" ref="Q570:Q633" si="45">IF(L570="Ultranav",IF(K570="",0,1),"")</f>
        <v/>
      </c>
      <c r="R570" s="13"/>
      <c r="S570" s="13"/>
      <c r="T570" s="13" t="str">
        <f t="shared" si="43"/>
        <v>Invoice Made</v>
      </c>
      <c r="U570" s="13" t="b">
        <f t="shared" si="44"/>
        <v>1</v>
      </c>
      <c r="V570" s="13"/>
      <c r="W570" s="13"/>
      <c r="X570" s="13"/>
      <c r="Y570" s="13"/>
      <c r="Z570" s="13"/>
      <c r="AA570" s="13" t="str">
        <f t="shared" si="42"/>
        <v>STI Galata1701</v>
      </c>
      <c r="AB570" s="13"/>
      <c r="AC570" s="13"/>
      <c r="AD570" s="13"/>
      <c r="AE570" s="13">
        <f>IF(TRIM(AA570=""),0,IF(ISNA(VLOOKUP(AA570,Tracker!$AB$2:$AB$3981,1,FALSE)),0,1))</f>
        <v>1</v>
      </c>
      <c r="AF570" s="13"/>
    </row>
    <row r="571" spans="1:32" ht="13.5">
      <c r="A571" s="176">
        <v>3972</v>
      </c>
      <c r="B571" s="175" t="s">
        <v>538</v>
      </c>
      <c r="C571" s="958" t="s">
        <v>2686</v>
      </c>
      <c r="D571" s="547" t="s">
        <v>2461</v>
      </c>
      <c r="E571" s="175" t="s">
        <v>223</v>
      </c>
      <c r="F571" s="175" t="s">
        <v>288</v>
      </c>
      <c r="G571" s="175"/>
      <c r="H571" s="547" t="s">
        <v>71</v>
      </c>
      <c r="I571" s="482">
        <v>42846</v>
      </c>
      <c r="J571" s="260"/>
      <c r="K571" s="719" t="s">
        <v>411</v>
      </c>
      <c r="L571" s="1027" t="s">
        <v>28</v>
      </c>
      <c r="M571" s="13" t="str">
        <f t="shared" si="41"/>
        <v>Invoice Made</v>
      </c>
      <c r="N571" s="13"/>
      <c r="O571" s="13"/>
      <c r="P571" s="13" t="e">
        <f>IF(L571="Navig8",IF(ISNA(VLOOKUP(UPPER(B571),LiangHuishan!$A$1:$B$251,3,FALSE)),"Pool Not in Records",VLOOKUP(UPPER(B571),$A$1:$B$251,3,FALSE)),"")</f>
        <v>#N/A</v>
      </c>
      <c r="Q571" s="13" t="str">
        <f t="shared" si="45"/>
        <v/>
      </c>
      <c r="R571" s="13"/>
      <c r="S571" s="13"/>
      <c r="T571" s="13" t="str">
        <f t="shared" si="43"/>
        <v>Invoice Made</v>
      </c>
      <c r="U571" s="13" t="b">
        <f t="shared" si="44"/>
        <v>1</v>
      </c>
      <c r="V571" s="13"/>
      <c r="W571" s="13"/>
      <c r="X571" s="13"/>
      <c r="Y571" s="13"/>
      <c r="Z571" s="13"/>
      <c r="AA571" s="13" t="str">
        <f t="shared" si="42"/>
        <v>Bareilly2017_01</v>
      </c>
      <c r="AB571" s="13"/>
      <c r="AC571" s="13"/>
      <c r="AD571" s="13"/>
      <c r="AE571" s="13">
        <f>IF(TRIM(AA571=""),0,IF(ISNA(VLOOKUP(AA571,Tracker!$AB$2:$AB$3981,1,FALSE)),0,1))</f>
        <v>1</v>
      </c>
      <c r="AF571" s="13"/>
    </row>
    <row r="572" spans="1:32" ht="13.5">
      <c r="A572" s="176">
        <v>3973</v>
      </c>
      <c r="B572" s="175" t="s">
        <v>2687</v>
      </c>
      <c r="C572" s="958" t="s">
        <v>149</v>
      </c>
      <c r="D572" s="547" t="s">
        <v>2031</v>
      </c>
      <c r="E572" s="175"/>
      <c r="F572" s="175"/>
      <c r="G572" s="175"/>
      <c r="H572" s="547" t="s">
        <v>614</v>
      </c>
      <c r="I572" s="482">
        <v>42859</v>
      </c>
      <c r="J572" s="260"/>
      <c r="K572" s="719"/>
      <c r="L572" s="1027" t="s">
        <v>60</v>
      </c>
      <c r="M572" s="13" t="str">
        <f t="shared" si="41"/>
        <v>Invoice Made</v>
      </c>
      <c r="N572" s="13"/>
      <c r="O572" s="13"/>
      <c r="P572" s="13" t="str">
        <f>IF(L572="Navig8",IF(ISNA(VLOOKUP(UPPER(B572),LiangHuishan!$A$1:$B$251,3,FALSE)),"Pool Not in Records",VLOOKUP(UPPER(B572),$A$1:$B$251,3,FALSE)),"")</f>
        <v/>
      </c>
      <c r="Q572" s="13" t="str">
        <f t="shared" si="45"/>
        <v/>
      </c>
      <c r="R572" s="13"/>
      <c r="S572" s="13"/>
      <c r="T572" s="13" t="str">
        <f t="shared" si="43"/>
        <v>Invoice Made</v>
      </c>
      <c r="U572" s="13" t="b">
        <f t="shared" si="44"/>
        <v>1</v>
      </c>
      <c r="V572" s="13"/>
      <c r="W572" s="13"/>
      <c r="X572" s="13"/>
      <c r="Y572" s="13"/>
      <c r="Z572" s="13"/>
      <c r="AA572" s="13" t="str">
        <f t="shared" si="42"/>
        <v>Beijing Spirit010</v>
      </c>
      <c r="AB572" s="13"/>
      <c r="AC572" s="13"/>
      <c r="AD572" s="13"/>
      <c r="AE572" s="13">
        <f>IF(TRIM(AA572=""),0,IF(ISNA(VLOOKUP(AA572,Tracker!$AB$2:$AB$3981,1,FALSE)),0,1))</f>
        <v>1</v>
      </c>
      <c r="AF572" s="13"/>
    </row>
    <row r="573" spans="1:32" ht="13.5">
      <c r="A573" s="176">
        <v>3974</v>
      </c>
      <c r="B573" s="175" t="s">
        <v>2688</v>
      </c>
      <c r="C573" s="958" t="s">
        <v>2612</v>
      </c>
      <c r="D573" s="547" t="s">
        <v>2689</v>
      </c>
      <c r="E573" s="175" t="s">
        <v>159</v>
      </c>
      <c r="F573" s="175" t="s">
        <v>2690</v>
      </c>
      <c r="G573" s="175">
        <v>42818.958333333336</v>
      </c>
      <c r="H573" s="547" t="s">
        <v>20</v>
      </c>
      <c r="I573" s="482">
        <v>42841</v>
      </c>
      <c r="J573" s="260"/>
      <c r="K573" s="719"/>
      <c r="L573" s="1027" t="s">
        <v>2691</v>
      </c>
      <c r="M573" s="13" t="str">
        <f t="shared" si="41"/>
        <v>Invoice Not Made</v>
      </c>
      <c r="N573" s="13"/>
      <c r="O573" s="13"/>
      <c r="P573" s="13" t="str">
        <f>IF(L573="Navig8",IF(ISNA(VLOOKUP(UPPER(B573),LiangHuishan!$A$1:$B$251,3,FALSE)),"Pool Not in Records",VLOOKUP(UPPER(B573),$A$1:$B$251,3,FALSE)),"")</f>
        <v/>
      </c>
      <c r="Q573" s="13" t="str">
        <f t="shared" si="45"/>
        <v/>
      </c>
      <c r="R573" s="13"/>
      <c r="S573" s="13"/>
      <c r="T573" s="13" t="str">
        <f t="shared" si="43"/>
        <v>Invoice Not Made</v>
      </c>
      <c r="U573" s="13" t="b">
        <f t="shared" si="44"/>
        <v>1</v>
      </c>
      <c r="V573" s="13"/>
      <c r="W573" s="13"/>
      <c r="X573" s="13"/>
      <c r="Y573" s="13"/>
      <c r="Z573" s="13"/>
      <c r="AA573" s="13" t="str">
        <f t="shared" si="42"/>
        <v>Aristoklis1702</v>
      </c>
      <c r="AB573" s="13"/>
      <c r="AC573" s="13"/>
      <c r="AD573" s="13"/>
      <c r="AE573" s="13">
        <f>IF(TRIM(AA573=""),0,IF(ISNA(VLOOKUP(AA573,Tracker!$AB$2:$AB$3981,1,FALSE)),0,1))</f>
        <v>0</v>
      </c>
      <c r="AF573" s="13"/>
    </row>
    <row r="574" spans="1:32" ht="13.5">
      <c r="A574" s="176">
        <v>3975</v>
      </c>
      <c r="B574" s="175" t="s">
        <v>2401</v>
      </c>
      <c r="C574" s="958" t="s">
        <v>721</v>
      </c>
      <c r="D574" s="547" t="s">
        <v>2692</v>
      </c>
      <c r="E574" s="175" t="s">
        <v>121</v>
      </c>
      <c r="F574" s="175" t="s">
        <v>122</v>
      </c>
      <c r="G574" s="175">
        <v>42813</v>
      </c>
      <c r="H574" s="547" t="s">
        <v>255</v>
      </c>
      <c r="I574" s="482">
        <v>42829</v>
      </c>
      <c r="J574" s="260"/>
      <c r="K574" s="719"/>
      <c r="L574" s="1027" t="s">
        <v>60</v>
      </c>
      <c r="M574" s="13" t="str">
        <f t="shared" si="41"/>
        <v>Invoice Made</v>
      </c>
      <c r="N574" s="13"/>
      <c r="O574" s="13"/>
      <c r="P574" s="13" t="str">
        <f>IF(L574="Navig8",IF(ISNA(VLOOKUP(UPPER(B574),LiangHuishan!$A$1:$B$251,3,FALSE)),"Pool Not in Records",VLOOKUP(UPPER(B574),$A$1:$B$251,3,FALSE)),"")</f>
        <v/>
      </c>
      <c r="Q574" s="13" t="str">
        <f t="shared" si="45"/>
        <v/>
      </c>
      <c r="R574" s="13"/>
      <c r="S574" s="13"/>
      <c r="T574" s="13" t="str">
        <f t="shared" si="43"/>
        <v>Invoice Made</v>
      </c>
      <c r="U574" s="13" t="b">
        <f t="shared" si="44"/>
        <v>1</v>
      </c>
      <c r="V574" s="13"/>
      <c r="W574" s="13"/>
      <c r="X574" s="13"/>
      <c r="Y574" s="13"/>
      <c r="Z574" s="13"/>
      <c r="AA574" s="13" t="str">
        <f t="shared" si="42"/>
        <v>Limerick Spirit79</v>
      </c>
      <c r="AB574" s="13"/>
      <c r="AC574" s="13"/>
      <c r="AD574" s="13"/>
      <c r="AE574" s="13">
        <f>IF(TRIM(AA574=""),0,IF(ISNA(VLOOKUP(AA574,Tracker!$AB$2:$AB$3981,1,FALSE)),0,1))</f>
        <v>1</v>
      </c>
      <c r="AF574" s="13"/>
    </row>
    <row r="575" spans="1:32" ht="13.5">
      <c r="A575" s="176">
        <v>3976</v>
      </c>
      <c r="B575" s="175" t="s">
        <v>768</v>
      </c>
      <c r="C575" s="958" t="s">
        <v>193</v>
      </c>
      <c r="D575" s="547" t="s">
        <v>601</v>
      </c>
      <c r="E575" s="175" t="s">
        <v>583</v>
      </c>
      <c r="F575" s="175" t="s">
        <v>553</v>
      </c>
      <c r="G575" s="175">
        <v>42814.5</v>
      </c>
      <c r="H575" s="547" t="s">
        <v>365</v>
      </c>
      <c r="I575" s="482">
        <v>42844</v>
      </c>
      <c r="J575" s="260"/>
      <c r="K575" s="719"/>
      <c r="L575" s="1027" t="s">
        <v>60</v>
      </c>
      <c r="M575" s="13" t="str">
        <f t="shared" si="41"/>
        <v>Invoice Made</v>
      </c>
      <c r="N575" s="13"/>
      <c r="O575" s="13"/>
      <c r="P575" s="13" t="str">
        <f>IF(L575="Navig8",IF(ISNA(VLOOKUP(UPPER(B575),LiangHuishan!$A$1:$B$251,3,FALSE)),"Pool Not in Records",VLOOKUP(UPPER(B575),$A$1:$B$251,3,FALSE)),"")</f>
        <v/>
      </c>
      <c r="Q575" s="13" t="str">
        <f t="shared" si="45"/>
        <v/>
      </c>
      <c r="R575" s="13"/>
      <c r="S575" s="13"/>
      <c r="T575" s="13" t="str">
        <f t="shared" si="43"/>
        <v>Invoice Made</v>
      </c>
      <c r="U575" s="13" t="b">
        <f t="shared" si="44"/>
        <v>1</v>
      </c>
      <c r="V575" s="13"/>
      <c r="W575" s="13"/>
      <c r="X575" s="13"/>
      <c r="Y575" s="13"/>
      <c r="Z575" s="13"/>
      <c r="AA575" s="13" t="str">
        <f t="shared" si="42"/>
        <v>Peak Spirit28</v>
      </c>
      <c r="AB575" s="13"/>
      <c r="AC575" s="13"/>
      <c r="AD575" s="13"/>
      <c r="AE575" s="13">
        <f>IF(TRIM(AA575=""),0,IF(ISNA(VLOOKUP(AA575,Tracker!$AB$2:$AB$3981,1,FALSE)),0,1))</f>
        <v>1</v>
      </c>
      <c r="AF575" s="13"/>
    </row>
    <row r="576" spans="1:32" ht="13.5">
      <c r="A576" s="176">
        <v>3977</v>
      </c>
      <c r="B576" s="175" t="s">
        <v>2752</v>
      </c>
      <c r="C576" s="958" t="s">
        <v>184</v>
      </c>
      <c r="D576" s="547" t="s">
        <v>2635</v>
      </c>
      <c r="E576" s="175"/>
      <c r="F576" s="175"/>
      <c r="G576" s="175"/>
      <c r="H576" s="547" t="s">
        <v>524</v>
      </c>
      <c r="I576" s="482">
        <v>42844</v>
      </c>
      <c r="J576" s="260"/>
      <c r="K576" s="719"/>
      <c r="L576" s="1025" t="s">
        <v>1466</v>
      </c>
      <c r="M576" s="13" t="str">
        <f t="shared" si="41"/>
        <v>Invoice Made</v>
      </c>
      <c r="N576" s="13"/>
      <c r="O576" s="13"/>
      <c r="P576" s="13" t="str">
        <f>IF(L576="Navig8",IF(ISNA(VLOOKUP(UPPER(B576),LiangHuishan!$A$1:$B$251,3,FALSE)),"Pool Not in Records",VLOOKUP(UPPER(B576),$A$1:$B$251,3,FALSE)),"")</f>
        <v/>
      </c>
      <c r="Q576" s="13" t="str">
        <f t="shared" si="45"/>
        <v/>
      </c>
      <c r="R576" s="13"/>
      <c r="S576" s="13"/>
      <c r="T576" s="13" t="str">
        <f t="shared" si="43"/>
        <v>Invoice Made</v>
      </c>
      <c r="U576" s="13" t="b">
        <f t="shared" si="44"/>
        <v>1</v>
      </c>
      <c r="V576" s="13"/>
      <c r="W576" s="13"/>
      <c r="X576" s="13"/>
      <c r="Y576" s="13"/>
      <c r="Z576" s="13"/>
      <c r="AA576" s="13" t="str">
        <f t="shared" si="42"/>
        <v>Sea Heritage66</v>
      </c>
      <c r="AB576" s="13"/>
      <c r="AC576" s="13"/>
      <c r="AD576" s="13"/>
      <c r="AE576" s="13">
        <f>IF(TRIM(AA576=""),0,IF(ISNA(VLOOKUP(AA576,Tracker!$AB$2:$AB$3981,1,FALSE)),0,1))</f>
        <v>1</v>
      </c>
      <c r="AF576" s="13"/>
    </row>
    <row r="577" spans="1:32" ht="13.5">
      <c r="A577" s="246">
        <v>4012</v>
      </c>
      <c r="B577" s="232" t="s">
        <v>2769</v>
      </c>
      <c r="C577" s="965" t="s">
        <v>2484</v>
      </c>
      <c r="D577" s="491" t="s">
        <v>736</v>
      </c>
      <c r="E577" s="232"/>
      <c r="F577" s="233"/>
      <c r="G577" s="235"/>
      <c r="H577" s="491" t="s">
        <v>25</v>
      </c>
      <c r="I577" s="482">
        <v>42887</v>
      </c>
      <c r="J577" s="237"/>
      <c r="K577" s="716"/>
      <c r="L577" s="1038" t="s">
        <v>633</v>
      </c>
      <c r="M577" s="13" t="str">
        <f t="shared" si="41"/>
        <v>Invoice Made</v>
      </c>
      <c r="N577" s="13"/>
      <c r="O577" s="13"/>
      <c r="P577" s="13" t="str">
        <f>IF(L577="Navig8",IF(ISNA(VLOOKUP(UPPER(B577),LiangHuishan!$A$1:$B$251,3,FALSE)),"Pool Not in Records",VLOOKUP(UPPER(B577),$A$1:$B$251,3,FALSE)),"")</f>
        <v/>
      </c>
      <c r="Q577" s="13" t="str">
        <f t="shared" si="45"/>
        <v/>
      </c>
      <c r="R577" s="13"/>
      <c r="S577" s="13"/>
      <c r="T577" s="13" t="str">
        <f t="shared" si="43"/>
        <v>Invoice Made</v>
      </c>
      <c r="U577" s="13" t="b">
        <f t="shared" si="44"/>
        <v>1</v>
      </c>
      <c r="V577" s="13"/>
      <c r="W577" s="13"/>
      <c r="X577" s="13"/>
      <c r="Y577" s="13"/>
      <c r="Z577" s="13"/>
      <c r="AA577" s="13" t="str">
        <f t="shared" si="42"/>
        <v>SM Osprey1701</v>
      </c>
      <c r="AB577" s="13"/>
      <c r="AC577" s="13"/>
      <c r="AD577" s="13"/>
      <c r="AE577" s="13">
        <f>IF(TRIM(AA577=""),0,IF(ISNA(VLOOKUP(AA577,Tracker!$AB$2:$AB$3981,1,FALSE)),0,1))</f>
        <v>1</v>
      </c>
      <c r="AF577" s="13"/>
    </row>
    <row r="578" spans="1:32" ht="13.5">
      <c r="A578" s="176">
        <v>3979</v>
      </c>
      <c r="B578" s="175" t="s">
        <v>2694</v>
      </c>
      <c r="C578" s="958" t="s">
        <v>673</v>
      </c>
      <c r="D578" s="547" t="s">
        <v>442</v>
      </c>
      <c r="E578" s="175"/>
      <c r="F578" s="175"/>
      <c r="G578" s="175"/>
      <c r="H578" s="547" t="s">
        <v>614</v>
      </c>
      <c r="I578" s="482">
        <v>42867</v>
      </c>
      <c r="J578" s="260"/>
      <c r="K578" s="719"/>
      <c r="L578" s="1027" t="s">
        <v>60</v>
      </c>
      <c r="M578" s="13" t="str">
        <f t="shared" si="41"/>
        <v>Invoice Made</v>
      </c>
      <c r="N578" s="13"/>
      <c r="O578" s="13"/>
      <c r="P578" s="13" t="str">
        <f>IF(L578="Navig8",IF(ISNA(VLOOKUP(UPPER(B578),LiangHuishan!$A$1:$B$251,3,FALSE)),"Pool Not in Records",VLOOKUP(UPPER(B578),$A$1:$B$251,3,FALSE)),"")</f>
        <v/>
      </c>
      <c r="Q578" s="13" t="str">
        <f t="shared" si="45"/>
        <v/>
      </c>
      <c r="R578" s="13"/>
      <c r="S578" s="13"/>
      <c r="T578" s="13" t="str">
        <f t="shared" si="43"/>
        <v>Invoice Made</v>
      </c>
      <c r="U578" s="13" t="b">
        <f t="shared" si="44"/>
        <v>1</v>
      </c>
      <c r="V578" s="13"/>
      <c r="W578" s="13"/>
      <c r="X578" s="13"/>
      <c r="Y578" s="13"/>
      <c r="Z578" s="13"/>
      <c r="AA578" s="13" t="str">
        <f t="shared" si="42"/>
        <v>Narmada spirit025</v>
      </c>
      <c r="AB578" s="13"/>
      <c r="AC578" s="13"/>
      <c r="AD578" s="13"/>
      <c r="AE578" s="13">
        <f>IF(TRIM(AA578=""),0,IF(ISNA(VLOOKUP(AA578,Tracker!$AB$2:$AB$3981,1,FALSE)),0,1))</f>
        <v>1</v>
      </c>
      <c r="AF578" s="13"/>
    </row>
    <row r="579" spans="1:32" ht="13.5">
      <c r="A579" s="176">
        <v>3981</v>
      </c>
      <c r="B579" s="175" t="s">
        <v>2695</v>
      </c>
      <c r="C579" s="958" t="s">
        <v>2696</v>
      </c>
      <c r="D579" s="547" t="s">
        <v>2474</v>
      </c>
      <c r="E579" s="175" t="s">
        <v>178</v>
      </c>
      <c r="F579" s="175" t="s">
        <v>2697</v>
      </c>
      <c r="G579" s="175">
        <v>42817</v>
      </c>
      <c r="H579" s="547" t="s">
        <v>606</v>
      </c>
      <c r="I579" s="482">
        <v>42834</v>
      </c>
      <c r="J579" s="260"/>
      <c r="K579" s="719"/>
      <c r="L579" s="1025" t="s">
        <v>1466</v>
      </c>
      <c r="M579" s="13" t="str">
        <f t="shared" ref="M579:M642" si="46">IF(AND(NOT(TRIM(D579)="")),IF(AE579=1,"Invoice Made","Invoice Not Made"),"")</f>
        <v>Invoice Made</v>
      </c>
      <c r="N579" s="13"/>
      <c r="O579" s="13"/>
      <c r="P579" s="13" t="str">
        <f>IF(L579="Navig8",IF(ISNA(VLOOKUP(UPPER(B579),LiangHuishan!$A$1:$B$251,3,FALSE)),"Pool Not in Records",VLOOKUP(UPPER(B579),$A$1:$B$251,3,FALSE)),"")</f>
        <v/>
      </c>
      <c r="Q579" s="13" t="str">
        <f t="shared" si="45"/>
        <v/>
      </c>
      <c r="R579" s="13"/>
      <c r="S579" s="13"/>
      <c r="T579" s="13" t="str">
        <f t="shared" si="43"/>
        <v>Invoice Made</v>
      </c>
      <c r="U579" s="13" t="b">
        <f t="shared" si="44"/>
        <v>1</v>
      </c>
      <c r="V579" s="13"/>
      <c r="W579" s="13"/>
      <c r="X579" s="13"/>
      <c r="Y579" s="13"/>
      <c r="Z579" s="13"/>
      <c r="AA579" s="13" t="str">
        <f t="shared" ref="AA579:AA642" si="47">IF(OR(TRIM(B579)="",TRIM(C579)=""),"Vessel-Voy No not given",CONCATENATE(TRIM(B579),TRIM(C579)))</f>
        <v>AcamarV108</v>
      </c>
      <c r="AB579" s="13"/>
      <c r="AC579" s="13"/>
      <c r="AD579" s="13"/>
      <c r="AE579" s="13">
        <f>IF(TRIM(AA579=""),0,IF(ISNA(VLOOKUP(AA579,Tracker!$AB$2:$AB$3981,1,FALSE)),0,1))</f>
        <v>1</v>
      </c>
      <c r="AF579" s="13"/>
    </row>
    <row r="580" spans="1:32" ht="13.5">
      <c r="A580" s="176">
        <v>3982</v>
      </c>
      <c r="B580" s="175" t="s">
        <v>2698</v>
      </c>
      <c r="C580" s="958" t="s">
        <v>2699</v>
      </c>
      <c r="D580" s="547" t="s">
        <v>549</v>
      </c>
      <c r="E580" s="175" t="s">
        <v>152</v>
      </c>
      <c r="F580" s="175" t="s">
        <v>660</v>
      </c>
      <c r="G580" s="175">
        <v>42807</v>
      </c>
      <c r="H580" s="547" t="s">
        <v>20</v>
      </c>
      <c r="I580" s="482">
        <v>42850</v>
      </c>
      <c r="J580" s="260"/>
      <c r="K580" s="719" t="s">
        <v>411</v>
      </c>
      <c r="L580" s="1027" t="s">
        <v>28</v>
      </c>
      <c r="M580" s="13" t="str">
        <f t="shared" si="46"/>
        <v>Invoice Made</v>
      </c>
      <c r="N580" s="13"/>
      <c r="O580" s="13"/>
      <c r="P580" s="13" t="str">
        <f>IF(L580="Navig8",IF(ISNA(VLOOKUP(UPPER(B580),LiangHuishan!$A$1:$B$251,3,FALSE)),"Pool Not in Records",VLOOKUP(UPPER(B580),$A$1:$B$251,3,FALSE)),"")</f>
        <v>Pool Not in Records</v>
      </c>
      <c r="Q580" s="13" t="str">
        <f t="shared" si="45"/>
        <v/>
      </c>
      <c r="R580" s="13"/>
      <c r="S580" s="13"/>
      <c r="T580" s="13" t="str">
        <f t="shared" si="43"/>
        <v>Invoice Made</v>
      </c>
      <c r="U580" s="13" t="b">
        <f t="shared" si="44"/>
        <v>1</v>
      </c>
      <c r="V580" s="13"/>
      <c r="W580" s="13"/>
      <c r="X580" s="13"/>
      <c r="Y580" s="13"/>
      <c r="Z580" s="13"/>
      <c r="AA580" s="13" t="str">
        <f t="shared" si="47"/>
        <v>Gener8 Defiance02_2017</v>
      </c>
      <c r="AB580" s="13"/>
      <c r="AC580" s="13"/>
      <c r="AD580" s="13"/>
      <c r="AE580" s="13">
        <f>IF(TRIM(AA580=""),0,IF(ISNA(VLOOKUP(AA580,Tracker!$AB$2:$AB$3981,1,FALSE)),0,1))</f>
        <v>1</v>
      </c>
      <c r="AF580" s="13"/>
    </row>
    <row r="581" spans="1:32" ht="13.5">
      <c r="A581" s="176">
        <v>3983</v>
      </c>
      <c r="B581" s="175" t="s">
        <v>2700</v>
      </c>
      <c r="C581" s="958" t="s">
        <v>2701</v>
      </c>
      <c r="D581" s="547" t="s">
        <v>1338</v>
      </c>
      <c r="E581" s="175" t="s">
        <v>775</v>
      </c>
      <c r="F581" s="175" t="s">
        <v>776</v>
      </c>
      <c r="G581" s="175">
        <v>42803</v>
      </c>
      <c r="H581" s="547" t="s">
        <v>173</v>
      </c>
      <c r="I581" s="482">
        <v>42830</v>
      </c>
      <c r="J581" s="260"/>
      <c r="K581" s="719"/>
      <c r="L581" s="1027" t="s">
        <v>60</v>
      </c>
      <c r="M581" s="13" t="str">
        <f t="shared" si="46"/>
        <v>Invoice Made</v>
      </c>
      <c r="N581" s="13"/>
      <c r="O581" s="13"/>
      <c r="P581" s="13" t="str">
        <f>IF(L581="Navig8",IF(ISNA(VLOOKUP(UPPER(B581),LiangHuishan!$A$1:$B$251,3,FALSE)),"Pool Not in Records",VLOOKUP(UPPER(B581),$A$1:$B$251,3,FALSE)),"")</f>
        <v/>
      </c>
      <c r="Q581" s="13" t="str">
        <f t="shared" si="45"/>
        <v/>
      </c>
      <c r="R581" s="13"/>
      <c r="S581" s="13"/>
      <c r="T581" s="13" t="str">
        <f t="shared" ref="T581:T644" si="48">IF(AND(NOT(TRIM(D581)="")),IF(AE581=1,"Invoice Made","Invoice Not Made"),"")</f>
        <v>Invoice Made</v>
      </c>
      <c r="U581" s="13" t="b">
        <f t="shared" ref="U581:U644" si="49">M581=T581</f>
        <v>1</v>
      </c>
      <c r="V581" s="13"/>
      <c r="W581" s="13"/>
      <c r="X581" s="13"/>
      <c r="Y581" s="13"/>
      <c r="Z581" s="13"/>
      <c r="AA581" s="13" t="str">
        <f t="shared" si="47"/>
        <v>Moscow Spirit10_2017</v>
      </c>
      <c r="AB581" s="13"/>
      <c r="AC581" s="13"/>
      <c r="AD581" s="13"/>
      <c r="AE581" s="13">
        <f>IF(TRIM(AA581=""),0,IF(ISNA(VLOOKUP(AA581,Tracker!$AB$2:$AB$3981,1,FALSE)),0,1))</f>
        <v>1</v>
      </c>
      <c r="AF581" s="13"/>
    </row>
    <row r="582" spans="1:32" ht="13.5">
      <c r="A582" s="246">
        <v>4015</v>
      </c>
      <c r="B582" s="232" t="s">
        <v>2770</v>
      </c>
      <c r="C582" s="965" t="s">
        <v>2484</v>
      </c>
      <c r="D582" s="491" t="s">
        <v>2677</v>
      </c>
      <c r="E582" s="232"/>
      <c r="F582" s="233"/>
      <c r="G582" s="235"/>
      <c r="H582" s="491" t="s">
        <v>2938</v>
      </c>
      <c r="I582" s="482">
        <v>42896</v>
      </c>
      <c r="J582" s="237"/>
      <c r="K582" s="716"/>
      <c r="L582" s="1038" t="s">
        <v>633</v>
      </c>
      <c r="M582" s="13" t="str">
        <f t="shared" si="46"/>
        <v>Invoice Made</v>
      </c>
      <c r="N582" s="13"/>
      <c r="O582" s="13"/>
      <c r="P582" s="13" t="str">
        <f>IF(L582="Navig8",IF(ISNA(VLOOKUP(UPPER(B582),LiangHuishan!$A$1:$B$251,3,FALSE)),"Pool Not in Records",VLOOKUP(UPPER(B582),$A$1:$B$251,3,FALSE)),"")</f>
        <v/>
      </c>
      <c r="Q582" s="13" t="str">
        <f t="shared" si="45"/>
        <v/>
      </c>
      <c r="R582" s="13"/>
      <c r="S582" s="13"/>
      <c r="T582" s="13" t="str">
        <f t="shared" si="48"/>
        <v>Invoice Made</v>
      </c>
      <c r="U582" s="13" t="b">
        <f t="shared" si="49"/>
        <v>1</v>
      </c>
      <c r="V582" s="13"/>
      <c r="W582" s="13"/>
      <c r="X582" s="13"/>
      <c r="Y582" s="13"/>
      <c r="Z582" s="13"/>
      <c r="AA582" s="13" t="str">
        <f t="shared" si="47"/>
        <v>Anitikos1701</v>
      </c>
      <c r="AB582" s="13"/>
      <c r="AC582" s="13"/>
      <c r="AD582" s="13"/>
      <c r="AE582" s="13">
        <f>IF(TRIM(AA582=""),0,IF(ISNA(VLOOKUP(AA582,Tracker!$AB$2:$AB$3981,1,FALSE)),0,1))</f>
        <v>1</v>
      </c>
      <c r="AF582" s="13"/>
    </row>
    <row r="583" spans="1:32" ht="13.5">
      <c r="A583" s="176">
        <v>3985</v>
      </c>
      <c r="B583" s="175" t="s">
        <v>2545</v>
      </c>
      <c r="C583" s="958" t="s">
        <v>2703</v>
      </c>
      <c r="D583" s="547" t="s">
        <v>2546</v>
      </c>
      <c r="E583" s="175" t="s">
        <v>152</v>
      </c>
      <c r="F583" s="175" t="s">
        <v>561</v>
      </c>
      <c r="G583" s="175">
        <v>42818</v>
      </c>
      <c r="H583" s="547" t="s">
        <v>226</v>
      </c>
      <c r="I583" s="482">
        <v>42834</v>
      </c>
      <c r="J583" s="260"/>
      <c r="K583" s="719"/>
      <c r="L583" s="1027" t="s">
        <v>290</v>
      </c>
      <c r="M583" s="13" t="str">
        <f t="shared" si="46"/>
        <v>Invoice Made</v>
      </c>
      <c r="N583" s="13"/>
      <c r="O583" s="13"/>
      <c r="P583" s="13" t="str">
        <f>IF(L583="Navig8",IF(ISNA(VLOOKUP(UPPER(B583),LiangHuishan!$A$1:$B$251,3,FALSE)),"Pool Not in Records",VLOOKUP(UPPER(B583),$A$1:$B$251,3,FALSE)),"")</f>
        <v/>
      </c>
      <c r="Q583" s="13" t="str">
        <f t="shared" si="45"/>
        <v/>
      </c>
      <c r="R583" s="13"/>
      <c r="S583" s="13"/>
      <c r="T583" s="13" t="str">
        <f t="shared" si="48"/>
        <v>Invoice Made</v>
      </c>
      <c r="U583" s="13" t="b">
        <f t="shared" si="49"/>
        <v>1</v>
      </c>
      <c r="V583" s="13"/>
      <c r="W583" s="13"/>
      <c r="X583" s="13"/>
      <c r="Y583" s="13"/>
      <c r="Z583" s="13"/>
      <c r="AA583" s="13" t="str">
        <f t="shared" si="47"/>
        <v>British Nimbus17003</v>
      </c>
      <c r="AB583" s="13"/>
      <c r="AC583" s="13"/>
      <c r="AD583" s="13"/>
      <c r="AE583" s="13">
        <f>IF(TRIM(AA583=""),0,IF(ISNA(VLOOKUP(AA583,Tracker!$AB$2:$AB$3981,1,FALSE)),0,1))</f>
        <v>1</v>
      </c>
      <c r="AF583" s="13"/>
    </row>
    <row r="584" spans="1:32" ht="13.5">
      <c r="A584" s="176">
        <v>3986</v>
      </c>
      <c r="B584" s="175" t="s">
        <v>2704</v>
      </c>
      <c r="C584" s="958" t="s">
        <v>129</v>
      </c>
      <c r="D584" s="547" t="s">
        <v>1834</v>
      </c>
      <c r="E584" s="175"/>
      <c r="F584" s="175"/>
      <c r="G584" s="175"/>
      <c r="H584" s="547" t="s">
        <v>215</v>
      </c>
      <c r="I584" s="482">
        <v>42878</v>
      </c>
      <c r="J584" s="260"/>
      <c r="K584" s="719"/>
      <c r="L584" s="1027" t="s">
        <v>60</v>
      </c>
      <c r="M584" s="13" t="str">
        <f t="shared" si="46"/>
        <v>Invoice Made</v>
      </c>
      <c r="N584" s="13"/>
      <c r="O584" s="13"/>
      <c r="P584" s="13" t="str">
        <f>IF(L584="Navig8",IF(ISNA(VLOOKUP(UPPER(B584),LiangHuishan!$A$1:$B$251,3,FALSE)),"Pool Not in Records",VLOOKUP(UPPER(B584),$A$1:$B$251,3,FALSE)),"")</f>
        <v/>
      </c>
      <c r="Q584" s="13" t="str">
        <f t="shared" si="45"/>
        <v/>
      </c>
      <c r="R584" s="13"/>
      <c r="S584" s="13"/>
      <c r="T584" s="13" t="str">
        <f t="shared" si="48"/>
        <v>Invoice Made</v>
      </c>
      <c r="U584" s="13" t="b">
        <f t="shared" si="49"/>
        <v>1</v>
      </c>
      <c r="V584" s="13"/>
      <c r="W584" s="13"/>
      <c r="X584" s="13"/>
      <c r="Y584" s="13"/>
      <c r="Z584" s="13"/>
      <c r="AA584" s="13" t="str">
        <f t="shared" si="47"/>
        <v>Mare Doricum11</v>
      </c>
      <c r="AB584" s="13"/>
      <c r="AC584" s="13"/>
      <c r="AD584" s="13"/>
      <c r="AE584" s="13">
        <f>IF(TRIM(AA584=""),0,IF(ISNA(VLOOKUP(AA584,Tracker!$AB$2:$AB$3981,1,FALSE)),0,1))</f>
        <v>1</v>
      </c>
      <c r="AF584" s="13"/>
    </row>
    <row r="585" spans="1:32" ht="13.5">
      <c r="A585" s="176">
        <v>3987</v>
      </c>
      <c r="B585" s="175" t="s">
        <v>734</v>
      </c>
      <c r="C585" s="958" t="s">
        <v>171</v>
      </c>
      <c r="D585" s="547" t="s">
        <v>2705</v>
      </c>
      <c r="E585" s="175" t="s">
        <v>2706</v>
      </c>
      <c r="F585" s="175" t="s">
        <v>2707</v>
      </c>
      <c r="G585" s="175">
        <v>42822</v>
      </c>
      <c r="H585" s="547" t="s">
        <v>24</v>
      </c>
      <c r="I585" s="482">
        <v>42843</v>
      </c>
      <c r="J585" s="260"/>
      <c r="K585" s="719"/>
      <c r="L585" s="1027" t="s">
        <v>60</v>
      </c>
      <c r="M585" s="13" t="str">
        <f t="shared" si="46"/>
        <v>Invoice Made</v>
      </c>
      <c r="N585" s="13"/>
      <c r="O585" s="13"/>
      <c r="P585" s="13" t="str">
        <f>IF(L585="Navig8",IF(ISNA(VLOOKUP(UPPER(B585),LiangHuishan!$A$1:$B$251,3,FALSE)),"Pool Not in Records",VLOOKUP(UPPER(B585),$A$1:$B$251,3,FALSE)),"")</f>
        <v/>
      </c>
      <c r="Q585" s="13" t="str">
        <f t="shared" si="45"/>
        <v/>
      </c>
      <c r="R585" s="13"/>
      <c r="S585" s="13"/>
      <c r="T585" s="13" t="str">
        <f t="shared" si="48"/>
        <v>Invoice Made</v>
      </c>
      <c r="U585" s="13" t="b">
        <f t="shared" si="49"/>
        <v>1</v>
      </c>
      <c r="V585" s="13"/>
      <c r="W585" s="13"/>
      <c r="X585" s="13"/>
      <c r="Y585" s="13"/>
      <c r="Z585" s="13"/>
      <c r="AA585" s="13" t="str">
        <f t="shared" si="47"/>
        <v>Blackcomb Spirit46</v>
      </c>
      <c r="AB585" s="13"/>
      <c r="AC585" s="13"/>
      <c r="AD585" s="13"/>
      <c r="AE585" s="13">
        <f>IF(TRIM(AA585=""),0,IF(ISNA(VLOOKUP(AA585,Tracker!$AB$2:$AB$3981,1,FALSE)),0,1))</f>
        <v>1</v>
      </c>
      <c r="AF585" s="13"/>
    </row>
    <row r="586" spans="1:32" ht="13.5">
      <c r="A586" s="176">
        <v>3988</v>
      </c>
      <c r="B586" s="175" t="s">
        <v>2708</v>
      </c>
      <c r="C586" s="958" t="s">
        <v>632</v>
      </c>
      <c r="D586" s="547" t="s">
        <v>1861</v>
      </c>
      <c r="E586" s="175" t="s">
        <v>152</v>
      </c>
      <c r="F586" s="175" t="s">
        <v>792</v>
      </c>
      <c r="G586" s="175">
        <v>42811</v>
      </c>
      <c r="H586" s="547" t="s">
        <v>20</v>
      </c>
      <c r="I586" s="482">
        <v>42853</v>
      </c>
      <c r="J586" s="260"/>
      <c r="K586" s="719"/>
      <c r="L586" s="1027" t="s">
        <v>590</v>
      </c>
      <c r="M586" s="13" t="str">
        <f t="shared" si="46"/>
        <v>Invoice Made</v>
      </c>
      <c r="N586" s="13"/>
      <c r="O586" s="13"/>
      <c r="P586" s="13" t="str">
        <f>IF(L586="Navig8",IF(ISNA(VLOOKUP(UPPER(B586),LiangHuishan!$A$1:$B$251,3,FALSE)),"Pool Not in Records",VLOOKUP(UPPER(B586),$A$1:$B$251,3,FALSE)),"")</f>
        <v/>
      </c>
      <c r="Q586" s="13">
        <f t="shared" si="45"/>
        <v>0</v>
      </c>
      <c r="R586" s="13"/>
      <c r="S586" s="13"/>
      <c r="T586" s="13" t="str">
        <f t="shared" si="48"/>
        <v>Invoice Made</v>
      </c>
      <c r="U586" s="13" t="b">
        <f t="shared" si="49"/>
        <v>1</v>
      </c>
      <c r="V586" s="13"/>
      <c r="W586" s="13"/>
      <c r="X586" s="13"/>
      <c r="Y586" s="13"/>
      <c r="Z586" s="13"/>
      <c r="AA586" s="13" t="str">
        <f t="shared" si="47"/>
        <v>Overseas Silvermar131</v>
      </c>
      <c r="AB586" s="13"/>
      <c r="AC586" s="13"/>
      <c r="AD586" s="13"/>
      <c r="AE586" s="13">
        <f>IF(TRIM(AA586=""),0,IF(ISNA(VLOOKUP(AA586,Tracker!$AB$2:$AB$3981,1,FALSE)),0,1))</f>
        <v>1</v>
      </c>
      <c r="AF586" s="13"/>
    </row>
    <row r="587" spans="1:32" ht="13.5">
      <c r="A587" s="176">
        <v>3989</v>
      </c>
      <c r="B587" s="175" t="s">
        <v>1613</v>
      </c>
      <c r="C587" s="958" t="s">
        <v>273</v>
      </c>
      <c r="D587" s="547" t="s">
        <v>521</v>
      </c>
      <c r="E587" s="175"/>
      <c r="F587" s="175"/>
      <c r="G587" s="175"/>
      <c r="H587" s="547" t="s">
        <v>1852</v>
      </c>
      <c r="I587" s="482">
        <v>42847</v>
      </c>
      <c r="J587" s="260"/>
      <c r="K587" s="719" t="s">
        <v>411</v>
      </c>
      <c r="L587" s="1027" t="s">
        <v>28</v>
      </c>
      <c r="M587" s="13" t="str">
        <f t="shared" si="46"/>
        <v>Invoice Made</v>
      </c>
      <c r="N587" s="13"/>
      <c r="O587" s="13"/>
      <c r="P587" s="13" t="e">
        <f>IF(L587="Navig8",IF(ISNA(VLOOKUP(UPPER(B587),LiangHuishan!$A$1:$B$251,3,FALSE)),"Pool Not in Records",VLOOKUP(UPPER(B587),$A$1:$B$251,3,FALSE)),"")</f>
        <v>#N/A</v>
      </c>
      <c r="Q587" s="13" t="str">
        <f t="shared" si="45"/>
        <v/>
      </c>
      <c r="R587" s="13"/>
      <c r="S587" s="13"/>
      <c r="T587" s="13" t="str">
        <f t="shared" si="48"/>
        <v>Invoice Made</v>
      </c>
      <c r="U587" s="13" t="b">
        <f t="shared" si="49"/>
        <v>1</v>
      </c>
      <c r="V587" s="13"/>
      <c r="W587" s="13"/>
      <c r="X587" s="13"/>
      <c r="Y587" s="13"/>
      <c r="Z587" s="13"/>
      <c r="AA587" s="13" t="str">
        <f t="shared" si="47"/>
        <v>Navig8 Sanctity9</v>
      </c>
      <c r="AB587" s="13"/>
      <c r="AC587" s="13"/>
      <c r="AD587" s="13"/>
      <c r="AE587" s="13">
        <f>IF(TRIM(AA587=""),0,IF(ISNA(VLOOKUP(AA587,Tracker!$AB$2:$AB$3981,1,FALSE)),0,1))</f>
        <v>1</v>
      </c>
      <c r="AF587" s="13"/>
    </row>
    <row r="588" spans="1:32" ht="13.5">
      <c r="A588" s="176">
        <v>3990</v>
      </c>
      <c r="B588" s="175" t="s">
        <v>2709</v>
      </c>
      <c r="C588" s="958" t="s">
        <v>167</v>
      </c>
      <c r="D588" s="547" t="s">
        <v>1861</v>
      </c>
      <c r="E588" s="175"/>
      <c r="F588" s="175"/>
      <c r="G588" s="175"/>
      <c r="H588" s="547" t="s">
        <v>20</v>
      </c>
      <c r="I588" s="482">
        <v>42836</v>
      </c>
      <c r="J588" s="260"/>
      <c r="K588" s="719"/>
      <c r="L588" s="1027" t="s">
        <v>590</v>
      </c>
      <c r="M588" s="13" t="str">
        <f t="shared" si="46"/>
        <v>Invoice Made</v>
      </c>
      <c r="N588" s="13"/>
      <c r="O588" s="13"/>
      <c r="P588" s="13" t="str">
        <f>IF(L588="Navig8",IF(ISNA(VLOOKUP(UPPER(B588),LiangHuishan!$A$1:$B$251,3,FALSE)),"Pool Not in Records",VLOOKUP(UPPER(B588),$A$1:$B$251,3,FALSE)),"")</f>
        <v/>
      </c>
      <c r="Q588" s="13">
        <f t="shared" si="45"/>
        <v>0</v>
      </c>
      <c r="R588" s="13"/>
      <c r="S588" s="13"/>
      <c r="T588" s="13" t="str">
        <f t="shared" si="48"/>
        <v>Invoice Made</v>
      </c>
      <c r="U588" s="13" t="b">
        <f t="shared" si="49"/>
        <v>1</v>
      </c>
      <c r="V588" s="13"/>
      <c r="W588" s="13"/>
      <c r="X588" s="13"/>
      <c r="Y588" s="13"/>
      <c r="Z588" s="13"/>
      <c r="AA588" s="13" t="str">
        <f t="shared" si="47"/>
        <v>Overseas Rosemar218</v>
      </c>
      <c r="AB588" s="13"/>
      <c r="AC588" s="13"/>
      <c r="AD588" s="13"/>
      <c r="AE588" s="13">
        <f>IF(TRIM(AA588=""),0,IF(ISNA(VLOOKUP(AA588,Tracker!$AB$2:$AB$3981,1,FALSE)),0,1))</f>
        <v>1</v>
      </c>
      <c r="AF588" s="13"/>
    </row>
    <row r="589" spans="1:32" ht="13.5">
      <c r="A589" s="176">
        <v>3991</v>
      </c>
      <c r="B589" s="175" t="s">
        <v>2471</v>
      </c>
      <c r="C589" s="958" t="s">
        <v>171</v>
      </c>
      <c r="D589" s="547" t="s">
        <v>2048</v>
      </c>
      <c r="E589" s="175" t="s">
        <v>775</v>
      </c>
      <c r="F589" s="175"/>
      <c r="G589" s="175"/>
      <c r="H589" s="547" t="s">
        <v>679</v>
      </c>
      <c r="I589" s="482">
        <v>42855</v>
      </c>
      <c r="J589" s="260"/>
      <c r="K589" s="719"/>
      <c r="L589" s="1025" t="s">
        <v>1466</v>
      </c>
      <c r="M589" s="13" t="str">
        <f t="shared" si="46"/>
        <v>Invoice Made</v>
      </c>
      <c r="N589" s="13"/>
      <c r="O589" s="13"/>
      <c r="P589" s="13" t="str">
        <f>IF(L589="Navig8",IF(ISNA(VLOOKUP(UPPER(B589),LiangHuishan!$A$1:$B$251,3,FALSE)),"Pool Not in Records",VLOOKUP(UPPER(B589),$A$1:$B$251,3,FALSE)),"")</f>
        <v/>
      </c>
      <c r="Q589" s="13" t="str">
        <f t="shared" si="45"/>
        <v/>
      </c>
      <c r="R589" s="13"/>
      <c r="S589" s="13"/>
      <c r="T589" s="13" t="str">
        <f t="shared" si="48"/>
        <v>Invoice Made</v>
      </c>
      <c r="U589" s="13" t="b">
        <f t="shared" si="49"/>
        <v>1</v>
      </c>
      <c r="V589" s="13"/>
      <c r="W589" s="13"/>
      <c r="X589" s="13"/>
      <c r="Y589" s="13"/>
      <c r="Z589" s="13"/>
      <c r="AA589" s="13" t="str">
        <f t="shared" si="47"/>
        <v>Advantage Sky46</v>
      </c>
      <c r="AB589" s="13"/>
      <c r="AC589" s="13"/>
      <c r="AD589" s="13"/>
      <c r="AE589" s="13">
        <f>IF(TRIM(AA589=""),0,IF(ISNA(VLOOKUP(AA589,Tracker!$AB$2:$AB$3981,1,FALSE)),0,1))</f>
        <v>1</v>
      </c>
      <c r="AF589" s="13"/>
    </row>
    <row r="590" spans="1:32" ht="13.5">
      <c r="A590" s="176">
        <v>3992</v>
      </c>
      <c r="B590" s="175" t="s">
        <v>2486</v>
      </c>
      <c r="C590" s="958" t="s">
        <v>247</v>
      </c>
      <c r="D590" s="547" t="s">
        <v>2635</v>
      </c>
      <c r="E590" s="175" t="s">
        <v>223</v>
      </c>
      <c r="F590" s="175" t="s">
        <v>288</v>
      </c>
      <c r="G590" s="175"/>
      <c r="H590" s="547" t="s">
        <v>38</v>
      </c>
      <c r="I590" s="482">
        <v>42876</v>
      </c>
      <c r="J590" s="260"/>
      <c r="K590" s="719"/>
      <c r="L590" s="1027" t="s">
        <v>1466</v>
      </c>
      <c r="M590" s="13" t="str">
        <f t="shared" si="46"/>
        <v>Invoice Made</v>
      </c>
      <c r="N590" s="13"/>
      <c r="O590" s="13"/>
      <c r="P590" s="13" t="str">
        <f>IF(L590="Navig8",IF(ISNA(VLOOKUP(UPPER(B590),LiangHuishan!$A$1:$B$251,3,FALSE)),"Pool Not in Records",VLOOKUP(UPPER(B590),$A$1:$B$251,3,FALSE)),"")</f>
        <v/>
      </c>
      <c r="Q590" s="13" t="str">
        <f t="shared" si="45"/>
        <v/>
      </c>
      <c r="R590" s="13"/>
      <c r="S590" s="13"/>
      <c r="T590" s="13" t="str">
        <f t="shared" si="48"/>
        <v>Invoice Made</v>
      </c>
      <c r="U590" s="13" t="b">
        <f t="shared" si="49"/>
        <v>1</v>
      </c>
      <c r="V590" s="13"/>
      <c r="W590" s="13"/>
      <c r="X590" s="13"/>
      <c r="Y590" s="13"/>
      <c r="Z590" s="13"/>
      <c r="AA590" s="13" t="str">
        <f t="shared" si="47"/>
        <v>New Advance37</v>
      </c>
      <c r="AB590" s="13"/>
      <c r="AC590" s="13"/>
      <c r="AD590" s="13"/>
      <c r="AE590" s="13">
        <f>IF(TRIM(AA590=""),0,IF(ISNA(VLOOKUP(AA590,Tracker!$AB$2:$AB$3981,1,FALSE)),0,1))</f>
        <v>1</v>
      </c>
      <c r="AF590" s="13"/>
    </row>
    <row r="591" spans="1:32" ht="13.5">
      <c r="A591" s="176">
        <v>3993</v>
      </c>
      <c r="B591" s="175" t="s">
        <v>248</v>
      </c>
      <c r="C591" s="958" t="s">
        <v>402</v>
      </c>
      <c r="D591" s="547" t="s">
        <v>63</v>
      </c>
      <c r="E591" s="175"/>
      <c r="F591" s="175"/>
      <c r="G591" s="175"/>
      <c r="H591" s="547" t="s">
        <v>1970</v>
      </c>
      <c r="I591" s="482">
        <v>42848</v>
      </c>
      <c r="J591" s="260"/>
      <c r="K591" s="719"/>
      <c r="L591" s="1027" t="s">
        <v>60</v>
      </c>
      <c r="M591" s="13" t="str">
        <f t="shared" si="46"/>
        <v>Invoice Made</v>
      </c>
      <c r="N591" s="13"/>
      <c r="O591" s="13"/>
      <c r="P591" s="13" t="str">
        <f>IF(L591="Navig8",IF(ISNA(VLOOKUP(UPPER(B591),LiangHuishan!$A$1:$B$251,3,FALSE)),"Pool Not in Records",VLOOKUP(UPPER(B591),$A$1:$B$251,3,FALSE)),"")</f>
        <v/>
      </c>
      <c r="Q591" s="13" t="str">
        <f t="shared" si="45"/>
        <v/>
      </c>
      <c r="R591" s="13"/>
      <c r="S591" s="13"/>
      <c r="T591" s="13" t="str">
        <f t="shared" si="48"/>
        <v>Invoice Made</v>
      </c>
      <c r="U591" s="13" t="b">
        <f t="shared" si="49"/>
        <v>1</v>
      </c>
      <c r="V591" s="13"/>
      <c r="W591" s="13"/>
      <c r="X591" s="13"/>
      <c r="Y591" s="13"/>
      <c r="Z591" s="13"/>
      <c r="AA591" s="13" t="str">
        <f t="shared" si="47"/>
        <v>BM Bonanza013</v>
      </c>
      <c r="AB591" s="13"/>
      <c r="AC591" s="13"/>
      <c r="AD591" s="13"/>
      <c r="AE591" s="13">
        <f>IF(TRIM(AA591=""),0,IF(ISNA(VLOOKUP(AA591,Tracker!$AB$2:$AB$3981,1,FALSE)),0,1))</f>
        <v>1</v>
      </c>
      <c r="AF591" s="13"/>
    </row>
    <row r="592" spans="1:32" ht="13.5">
      <c r="A592" s="176">
        <v>3994</v>
      </c>
      <c r="B592" s="175" t="s">
        <v>566</v>
      </c>
      <c r="C592" s="958" t="s">
        <v>2754</v>
      </c>
      <c r="D592" s="547" t="s">
        <v>2541</v>
      </c>
      <c r="E592" s="175" t="s">
        <v>2755</v>
      </c>
      <c r="F592" s="175" t="s">
        <v>430</v>
      </c>
      <c r="G592" s="175">
        <v>42829</v>
      </c>
      <c r="H592" s="547" t="s">
        <v>431</v>
      </c>
      <c r="I592" s="482">
        <v>42843</v>
      </c>
      <c r="J592" s="260"/>
      <c r="K592" s="719" t="s">
        <v>411</v>
      </c>
      <c r="L592" s="1027" t="s">
        <v>28</v>
      </c>
      <c r="M592" s="13" t="str">
        <f t="shared" si="46"/>
        <v>Invoice Made</v>
      </c>
      <c r="N592" s="13"/>
      <c r="O592" s="13"/>
      <c r="P592" s="13" t="e">
        <f>IF(L592="Navig8",IF(ISNA(VLOOKUP(UPPER(B592),LiangHuishan!$A$1:$B$251,3,FALSE)),"Pool Not in Records",VLOOKUP(UPPER(B592),$A$1:$B$251,3,FALSE)),"")</f>
        <v>#N/A</v>
      </c>
      <c r="Q592" s="13" t="str">
        <f t="shared" si="45"/>
        <v/>
      </c>
      <c r="R592" s="13"/>
      <c r="S592" s="13"/>
      <c r="T592" s="13" t="str">
        <f t="shared" si="48"/>
        <v>Invoice Made</v>
      </c>
      <c r="U592" s="13" t="b">
        <f t="shared" si="49"/>
        <v>1</v>
      </c>
      <c r="V592" s="13"/>
      <c r="W592" s="13"/>
      <c r="X592" s="13"/>
      <c r="Y592" s="13"/>
      <c r="Z592" s="13"/>
      <c r="AA592" s="13" t="str">
        <f t="shared" si="47"/>
        <v>Kanpur17_03</v>
      </c>
      <c r="AB592" s="13"/>
      <c r="AC592" s="13"/>
      <c r="AD592" s="13"/>
      <c r="AE592" s="13">
        <f>IF(TRIM(AA592=""),0,IF(ISNA(VLOOKUP(AA592,Tracker!$AB$2:$AB$3981,1,FALSE)),0,1))</f>
        <v>1</v>
      </c>
      <c r="AF592" s="13"/>
    </row>
    <row r="593" spans="1:32" ht="13.5">
      <c r="A593" s="176">
        <v>3995</v>
      </c>
      <c r="B593" s="175" t="s">
        <v>1521</v>
      </c>
      <c r="C593" s="958" t="s">
        <v>2604</v>
      </c>
      <c r="D593" s="547" t="s">
        <v>2756</v>
      </c>
      <c r="E593" s="175" t="s">
        <v>2757</v>
      </c>
      <c r="F593" s="175" t="s">
        <v>2758</v>
      </c>
      <c r="G593" s="175">
        <v>42827</v>
      </c>
      <c r="H593" s="547" t="s">
        <v>127</v>
      </c>
      <c r="I593" s="482">
        <v>42854</v>
      </c>
      <c r="J593" s="260"/>
      <c r="K593" s="719"/>
      <c r="L593" s="1027" t="s">
        <v>290</v>
      </c>
      <c r="M593" s="13" t="str">
        <f t="shared" si="46"/>
        <v>Invoice Made</v>
      </c>
      <c r="N593" s="13"/>
      <c r="O593" s="13"/>
      <c r="P593" s="13" t="str">
        <f>IF(L593="Navig8",IF(ISNA(VLOOKUP(UPPER(B593),LiangHuishan!$A$1:$B$251,3,FALSE)),"Pool Not in Records",VLOOKUP(UPPER(B593),$A$1:$B$251,3,FALSE)),"")</f>
        <v/>
      </c>
      <c r="Q593" s="13" t="str">
        <f t="shared" si="45"/>
        <v/>
      </c>
      <c r="R593" s="13"/>
      <c r="S593" s="13"/>
      <c r="T593" s="13" t="str">
        <f t="shared" si="48"/>
        <v>Invoice Made</v>
      </c>
      <c r="U593" s="13" t="b">
        <f t="shared" si="49"/>
        <v>1</v>
      </c>
      <c r="V593" s="13"/>
      <c r="W593" s="13"/>
      <c r="X593" s="13"/>
      <c r="Y593" s="13"/>
      <c r="Z593" s="13"/>
      <c r="AA593" s="13" t="str">
        <f t="shared" si="47"/>
        <v>British Falcon17002</v>
      </c>
      <c r="AB593" s="13"/>
      <c r="AC593" s="13"/>
      <c r="AD593" s="13"/>
      <c r="AE593" s="13">
        <f>IF(TRIM(AA593=""),0,IF(ISNA(VLOOKUP(AA593,Tracker!$AB$2:$AB$3981,1,FALSE)),0,1))</f>
        <v>1</v>
      </c>
      <c r="AF593" s="13"/>
    </row>
    <row r="594" spans="1:32" ht="13.5">
      <c r="A594" s="176">
        <v>3996</v>
      </c>
      <c r="B594" s="175" t="s">
        <v>321</v>
      </c>
      <c r="C594" s="958" t="s">
        <v>213</v>
      </c>
      <c r="D594" s="547" t="s">
        <v>830</v>
      </c>
      <c r="E594" s="175" t="s">
        <v>1826</v>
      </c>
      <c r="F594" s="175" t="s">
        <v>2759</v>
      </c>
      <c r="G594" s="175">
        <v>42826</v>
      </c>
      <c r="H594" s="547" t="s">
        <v>20</v>
      </c>
      <c r="I594" s="482">
        <v>42835</v>
      </c>
      <c r="J594" s="260"/>
      <c r="K594" s="719"/>
      <c r="L594" s="1027" t="s">
        <v>60</v>
      </c>
      <c r="M594" s="13" t="str">
        <f t="shared" si="46"/>
        <v>Invoice Made</v>
      </c>
      <c r="N594" s="13"/>
      <c r="O594" s="13"/>
      <c r="P594" s="13" t="str">
        <f>IF(L594="Navig8",IF(ISNA(VLOOKUP(UPPER(B594),LiangHuishan!$A$1:$B$251,3,FALSE)),"Pool Not in Records",VLOOKUP(UPPER(B594),$A$1:$B$251,3,FALSE)),"")</f>
        <v/>
      </c>
      <c r="Q594" s="13" t="str">
        <f t="shared" si="45"/>
        <v/>
      </c>
      <c r="R594" s="13"/>
      <c r="S594" s="13"/>
      <c r="T594" s="13" t="str">
        <f t="shared" si="48"/>
        <v>Invoice Made</v>
      </c>
      <c r="U594" s="13" t="b">
        <f t="shared" si="49"/>
        <v>1</v>
      </c>
      <c r="V594" s="13"/>
      <c r="W594" s="13"/>
      <c r="X594" s="13"/>
      <c r="Y594" s="13"/>
      <c r="Z594" s="13"/>
      <c r="AA594" s="13" t="str">
        <f t="shared" si="47"/>
        <v>Mare Oriens69</v>
      </c>
      <c r="AB594" s="13"/>
      <c r="AC594" s="13"/>
      <c r="AD594" s="13"/>
      <c r="AE594" s="13">
        <f>IF(TRIM(AA594=""),0,IF(ISNA(VLOOKUP(AA594,Tracker!$AB$2:$AB$3981,1,FALSE)),0,1))</f>
        <v>1</v>
      </c>
      <c r="AF594" s="13"/>
    </row>
    <row r="595" spans="1:32" ht="13.5">
      <c r="A595" s="176">
        <v>3997</v>
      </c>
      <c r="B595" s="175" t="s">
        <v>490</v>
      </c>
      <c r="C595" s="958" t="s">
        <v>381</v>
      </c>
      <c r="D595" s="547" t="s">
        <v>732</v>
      </c>
      <c r="E595" s="175"/>
      <c r="F595" s="175"/>
      <c r="G595" s="175"/>
      <c r="H595" s="547" t="s">
        <v>150</v>
      </c>
      <c r="I595" s="482">
        <v>42848</v>
      </c>
      <c r="J595" s="260"/>
      <c r="K595" s="719" t="s">
        <v>28</v>
      </c>
      <c r="L595" s="1027" t="s">
        <v>28</v>
      </c>
      <c r="M595" s="13" t="str">
        <f t="shared" si="46"/>
        <v>Invoice Made</v>
      </c>
      <c r="N595" s="13"/>
      <c r="O595" s="13"/>
      <c r="P595" s="13" t="e">
        <f>IF(L595="Navig8",IF(ISNA(VLOOKUP(UPPER(B595),LiangHuishan!$A$1:$B$251,3,FALSE)),"Pool Not in Records",VLOOKUP(UPPER(B595),$A$1:$B$251,3,FALSE)),"")</f>
        <v>#N/A</v>
      </c>
      <c r="Q595" s="13" t="str">
        <f t="shared" si="45"/>
        <v/>
      </c>
      <c r="R595" s="13"/>
      <c r="S595" s="13"/>
      <c r="T595" s="13" t="str">
        <f t="shared" si="48"/>
        <v>Invoice Made</v>
      </c>
      <c r="U595" s="13" t="b">
        <f t="shared" si="49"/>
        <v>1</v>
      </c>
      <c r="V595" s="13"/>
      <c r="W595" s="13"/>
      <c r="X595" s="13"/>
      <c r="Y595" s="13"/>
      <c r="Z595" s="13"/>
      <c r="AA595" s="13" t="str">
        <f t="shared" si="47"/>
        <v>Nave Cielo63</v>
      </c>
      <c r="AB595" s="13"/>
      <c r="AC595" s="13"/>
      <c r="AD595" s="13"/>
      <c r="AE595" s="13">
        <f>IF(TRIM(AA595=""),0,IF(ISNA(VLOOKUP(AA595,Tracker!$AB$2:$AB$3981,1,FALSE)),0,1))</f>
        <v>1</v>
      </c>
      <c r="AF595" s="13"/>
    </row>
    <row r="596" spans="1:32" ht="13.5">
      <c r="A596" s="176">
        <v>3998</v>
      </c>
      <c r="B596" s="175" t="s">
        <v>628</v>
      </c>
      <c r="C596" s="958" t="s">
        <v>2606</v>
      </c>
      <c r="D596" s="547" t="s">
        <v>579</v>
      </c>
      <c r="E596" s="175" t="s">
        <v>219</v>
      </c>
      <c r="F596" s="175" t="s">
        <v>413</v>
      </c>
      <c r="G596" s="175">
        <v>42828</v>
      </c>
      <c r="H596" s="547" t="s">
        <v>395</v>
      </c>
      <c r="I596" s="485">
        <v>42841</v>
      </c>
      <c r="J596" s="260"/>
      <c r="K596" s="719"/>
      <c r="L596" s="1027" t="s">
        <v>663</v>
      </c>
      <c r="M596" s="13" t="str">
        <f t="shared" si="46"/>
        <v>Invoice Made</v>
      </c>
      <c r="N596" s="13"/>
      <c r="O596" s="13"/>
      <c r="P596" s="13" t="str">
        <f>IF(L596="Navig8",IF(ISNA(VLOOKUP(UPPER(B596),LiangHuishan!$A$1:$B$251,3,FALSE)),"Pool Not in Records",VLOOKUP(UPPER(B596),$A$1:$B$251,3,FALSE)),"")</f>
        <v/>
      </c>
      <c r="Q596" s="13" t="str">
        <f t="shared" si="45"/>
        <v/>
      </c>
      <c r="R596" s="13"/>
      <c r="S596" s="13"/>
      <c r="T596" s="13" t="str">
        <f t="shared" si="48"/>
        <v>Invoice Made</v>
      </c>
      <c r="U596" s="13" t="b">
        <f t="shared" si="49"/>
        <v>1</v>
      </c>
      <c r="V596" s="13"/>
      <c r="W596" s="13"/>
      <c r="X596" s="13"/>
      <c r="Y596" s="13"/>
      <c r="Z596" s="13"/>
      <c r="AA596" s="13" t="str">
        <f t="shared" si="47"/>
        <v>Stena President201701</v>
      </c>
      <c r="AB596" s="13"/>
      <c r="AC596" s="13"/>
      <c r="AD596" s="13"/>
      <c r="AE596" s="13">
        <f>IF(TRIM(AA596=""),0,IF(ISNA(VLOOKUP(AA596,Tracker!$AB$2:$AB$3981,1,FALSE)),0,1))</f>
        <v>1</v>
      </c>
      <c r="AF596" s="13"/>
    </row>
    <row r="597" spans="1:32" ht="13.5">
      <c r="A597" s="176">
        <v>3999</v>
      </c>
      <c r="B597" s="175" t="s">
        <v>2760</v>
      </c>
      <c r="C597" s="958" t="s">
        <v>2761</v>
      </c>
      <c r="D597" s="547" t="s">
        <v>720</v>
      </c>
      <c r="E597" s="175" t="s">
        <v>152</v>
      </c>
      <c r="F597" s="175" t="s">
        <v>849</v>
      </c>
      <c r="G597" s="175">
        <v>42828</v>
      </c>
      <c r="H597" s="547" t="s">
        <v>20</v>
      </c>
      <c r="I597" s="482">
        <v>42847</v>
      </c>
      <c r="J597" s="260"/>
      <c r="K597" s="719" t="s">
        <v>411</v>
      </c>
      <c r="L597" s="1027" t="s">
        <v>28</v>
      </c>
      <c r="M597" s="13" t="str">
        <f t="shared" si="46"/>
        <v>Invoice Made</v>
      </c>
      <c r="N597" s="13"/>
      <c r="O597" s="13"/>
      <c r="P597" s="13" t="str">
        <f>IF(L597="Navig8",IF(ISNA(VLOOKUP(UPPER(B597),LiangHuishan!$A$1:$B$251,3,FALSE)),"Pool Not in Records",VLOOKUP(UPPER(B597),$A$1:$B$251,3,FALSE)),"")</f>
        <v>Pool Not in Records</v>
      </c>
      <c r="Q597" s="13" t="str">
        <f t="shared" si="45"/>
        <v/>
      </c>
      <c r="R597" s="13"/>
      <c r="S597" s="13"/>
      <c r="T597" s="13" t="str">
        <f t="shared" si="48"/>
        <v>Invoice Made</v>
      </c>
      <c r="U597" s="13" t="b">
        <f t="shared" si="49"/>
        <v>1</v>
      </c>
      <c r="V597" s="13"/>
      <c r="W597" s="13"/>
      <c r="X597" s="13"/>
      <c r="Y597" s="13"/>
      <c r="Z597" s="13"/>
      <c r="AA597" s="13" t="str">
        <f t="shared" si="47"/>
        <v>ETC Mena54_17</v>
      </c>
      <c r="AB597" s="13"/>
      <c r="AC597" s="13"/>
      <c r="AD597" s="13"/>
      <c r="AE597" s="13">
        <f>IF(TRIM(AA597=""),0,IF(ISNA(VLOOKUP(AA597,Tracker!$AB$2:$AB$3981,1,FALSE)),0,1))</f>
        <v>1</v>
      </c>
      <c r="AF597" s="13"/>
    </row>
    <row r="598" spans="1:32" ht="13.5">
      <c r="A598" s="176">
        <v>4000</v>
      </c>
      <c r="B598" s="175" t="s">
        <v>502</v>
      </c>
      <c r="C598" s="958" t="s">
        <v>2762</v>
      </c>
      <c r="D598" s="547" t="s">
        <v>63</v>
      </c>
      <c r="E598" s="175" t="s">
        <v>159</v>
      </c>
      <c r="F598" s="175" t="s">
        <v>20</v>
      </c>
      <c r="G598" s="175">
        <v>42826</v>
      </c>
      <c r="H598" s="547" t="s">
        <v>90</v>
      </c>
      <c r="I598" s="482">
        <v>42839</v>
      </c>
      <c r="J598" s="260"/>
      <c r="K598" s="719"/>
      <c r="L598" s="1027" t="s">
        <v>60</v>
      </c>
      <c r="M598" s="13" t="str">
        <f t="shared" si="46"/>
        <v>Invoice Made</v>
      </c>
      <c r="N598" s="13"/>
      <c r="O598" s="13"/>
      <c r="P598" s="13" t="str">
        <f>IF(L598="Navig8",IF(ISNA(VLOOKUP(UPPER(B598),LiangHuishan!$A$1:$B$251,3,FALSE)),"Pool Not in Records",VLOOKUP(UPPER(B598),$A$1:$B$251,3,FALSE)),"")</f>
        <v/>
      </c>
      <c r="Q598" s="13" t="str">
        <f t="shared" si="45"/>
        <v/>
      </c>
      <c r="R598" s="13"/>
      <c r="S598" s="13"/>
      <c r="T598" s="13" t="str">
        <f t="shared" si="48"/>
        <v>Invoice Made</v>
      </c>
      <c r="U598" s="13" t="b">
        <f t="shared" si="49"/>
        <v>1</v>
      </c>
      <c r="V598" s="13"/>
      <c r="W598" s="13"/>
      <c r="X598" s="13"/>
      <c r="Y598" s="13"/>
      <c r="Z598" s="13"/>
      <c r="AA598" s="13" t="str">
        <f t="shared" si="47"/>
        <v>BM Breeze61B</v>
      </c>
      <c r="AB598" s="13"/>
      <c r="AC598" s="13"/>
      <c r="AD598" s="13"/>
      <c r="AE598" s="13">
        <f>IF(TRIM(AA598=""),0,IF(ISNA(VLOOKUP(AA598,Tracker!$AB$2:$AB$3981,1,FALSE)),0,1))</f>
        <v>1</v>
      </c>
      <c r="AF598" s="13"/>
    </row>
    <row r="599" spans="1:32" ht="13.5">
      <c r="A599" s="246">
        <v>4033</v>
      </c>
      <c r="B599" s="271" t="s">
        <v>2784</v>
      </c>
      <c r="C599" s="957" t="s">
        <v>2862</v>
      </c>
      <c r="D599" s="874" t="s">
        <v>2677</v>
      </c>
      <c r="E599" s="271"/>
      <c r="F599" s="280"/>
      <c r="G599" s="235"/>
      <c r="H599" s="874" t="s">
        <v>25</v>
      </c>
      <c r="I599" s="482">
        <v>42893</v>
      </c>
      <c r="J599" s="237"/>
      <c r="K599" s="573"/>
      <c r="L599" s="1039" t="s">
        <v>633</v>
      </c>
      <c r="M599" s="13" t="str">
        <f t="shared" si="46"/>
        <v>Invoice Made</v>
      </c>
      <c r="N599" s="13"/>
      <c r="O599" s="13"/>
      <c r="P599" s="13" t="str">
        <f>IF(L599="Navig8",IF(ISNA(VLOOKUP(UPPER(B599),LiangHuishan!$A$1:$B$251,3,FALSE)),"Pool Not in Records",VLOOKUP(UPPER(B599),$A$1:$B$251,3,FALSE)),"")</f>
        <v/>
      </c>
      <c r="Q599" s="13" t="str">
        <f t="shared" si="45"/>
        <v/>
      </c>
      <c r="R599" s="13"/>
      <c r="S599" s="13"/>
      <c r="T599" s="13" t="str">
        <f t="shared" si="48"/>
        <v>Invoice Made</v>
      </c>
      <c r="U599" s="13" t="b">
        <f t="shared" si="49"/>
        <v>1</v>
      </c>
      <c r="V599" s="13"/>
      <c r="W599" s="13"/>
      <c r="X599" s="13"/>
      <c r="Y599" s="13"/>
      <c r="Z599" s="13"/>
      <c r="AA599" s="13" t="str">
        <f t="shared" si="47"/>
        <v>Miss Benedetta1703</v>
      </c>
      <c r="AB599" s="13"/>
      <c r="AC599" s="13"/>
      <c r="AD599" s="13"/>
      <c r="AE599" s="13">
        <f>IF(TRIM(AA599=""),0,IF(ISNA(VLOOKUP(AA599,Tracker!$AB$2:$AB$3981,1,FALSE)),0,1))</f>
        <v>1</v>
      </c>
      <c r="AF599" s="13"/>
    </row>
    <row r="600" spans="1:32" ht="13.5">
      <c r="A600" s="176">
        <v>4002</v>
      </c>
      <c r="B600" s="175" t="s">
        <v>784</v>
      </c>
      <c r="C600" s="958" t="s">
        <v>2621</v>
      </c>
      <c r="D600" s="547" t="s">
        <v>176</v>
      </c>
      <c r="E600" s="175" t="s">
        <v>472</v>
      </c>
      <c r="F600" s="175" t="s">
        <v>335</v>
      </c>
      <c r="G600" s="175">
        <v>42837</v>
      </c>
      <c r="H600" s="547" t="s">
        <v>312</v>
      </c>
      <c r="I600" s="482">
        <v>42852</v>
      </c>
      <c r="J600" s="260"/>
      <c r="K600" s="719"/>
      <c r="L600" s="1027" t="s">
        <v>1831</v>
      </c>
      <c r="M600" s="13" t="str">
        <f t="shared" si="46"/>
        <v>Invoice Made</v>
      </c>
      <c r="N600" s="13"/>
      <c r="O600" s="13"/>
      <c r="P600" s="13" t="str">
        <f>IF(L600="Navig8",IF(ISNA(VLOOKUP(UPPER(B600),LiangHuishan!$A$1:$B$251,3,FALSE)),"Pool Not in Records",VLOOKUP(UPPER(B600),$A$1:$B$251,3,FALSE)),"")</f>
        <v/>
      </c>
      <c r="Q600" s="13" t="str">
        <f t="shared" si="45"/>
        <v/>
      </c>
      <c r="R600" s="13"/>
      <c r="S600" s="13"/>
      <c r="T600" s="13" t="str">
        <f t="shared" si="48"/>
        <v>Invoice Made</v>
      </c>
      <c r="U600" s="13" t="b">
        <f t="shared" si="49"/>
        <v>1</v>
      </c>
      <c r="V600" s="13"/>
      <c r="W600" s="13"/>
      <c r="X600" s="13"/>
      <c r="Y600" s="13"/>
      <c r="Z600" s="13"/>
      <c r="AA600" s="13" t="str">
        <f t="shared" si="47"/>
        <v>Frio201702</v>
      </c>
      <c r="AB600" s="13"/>
      <c r="AC600" s="13"/>
      <c r="AD600" s="13"/>
      <c r="AE600" s="13">
        <f>IF(TRIM(AA600=""),0,IF(ISNA(VLOOKUP(AA600,Tracker!$AB$2:$AB$3981,1,FALSE)),0,1))</f>
        <v>1</v>
      </c>
      <c r="AF600" s="13"/>
    </row>
    <row r="601" spans="1:32" ht="13.5">
      <c r="A601" s="176">
        <v>4003</v>
      </c>
      <c r="B601" s="175" t="s">
        <v>1937</v>
      </c>
      <c r="C601" s="958" t="s">
        <v>258</v>
      </c>
      <c r="D601" s="547" t="s">
        <v>864</v>
      </c>
      <c r="E601" s="175" t="s">
        <v>180</v>
      </c>
      <c r="F601" s="175" t="s">
        <v>2680</v>
      </c>
      <c r="G601" s="175">
        <v>42831</v>
      </c>
      <c r="H601" s="547" t="s">
        <v>441</v>
      </c>
      <c r="I601" s="482">
        <v>42844</v>
      </c>
      <c r="J601" s="260"/>
      <c r="K601" s="719"/>
      <c r="L601" s="1027" t="s">
        <v>590</v>
      </c>
      <c r="M601" s="13" t="str">
        <f t="shared" si="46"/>
        <v>Invoice Made</v>
      </c>
      <c r="N601" s="13"/>
      <c r="O601" s="13"/>
      <c r="P601" s="13" t="str">
        <f>IF(L601="Navig8",IF(ISNA(VLOOKUP(UPPER(B601),LiangHuishan!$A$1:$B$251,3,FALSE)),"Pool Not in Records",VLOOKUP(UPPER(B601),$A$1:$B$251,3,FALSE)),"")</f>
        <v/>
      </c>
      <c r="Q601" s="13">
        <f t="shared" si="45"/>
        <v>0</v>
      </c>
      <c r="R601" s="13"/>
      <c r="S601" s="13"/>
      <c r="T601" s="13" t="str">
        <f t="shared" si="48"/>
        <v>Invoice Made</v>
      </c>
      <c r="U601" s="13" t="b">
        <f t="shared" si="49"/>
        <v>1</v>
      </c>
      <c r="V601" s="13"/>
      <c r="W601" s="13"/>
      <c r="X601" s="13"/>
      <c r="Y601" s="13"/>
      <c r="Z601" s="13"/>
      <c r="AA601" s="13" t="str">
        <f t="shared" si="47"/>
        <v>Overseas Leyte54</v>
      </c>
      <c r="AB601" s="13"/>
      <c r="AC601" s="13"/>
      <c r="AD601" s="13"/>
      <c r="AE601" s="13">
        <f>IF(TRIM(AA601=""),0,IF(ISNA(VLOOKUP(AA601,Tracker!$AB$2:$AB$3981,1,FALSE)),0,1))</f>
        <v>1</v>
      </c>
      <c r="AF601" s="13"/>
    </row>
    <row r="602" spans="1:32" ht="13.5">
      <c r="A602" s="176">
        <v>4002</v>
      </c>
      <c r="B602" s="175" t="s">
        <v>740</v>
      </c>
      <c r="C602" s="958" t="s">
        <v>2763</v>
      </c>
      <c r="D602" s="547" t="s">
        <v>75</v>
      </c>
      <c r="E602" s="175" t="s">
        <v>152</v>
      </c>
      <c r="F602" s="175" t="s">
        <v>2764</v>
      </c>
      <c r="G602" s="175">
        <v>42832.458333333336</v>
      </c>
      <c r="H602" s="547" t="s">
        <v>20</v>
      </c>
      <c r="I602" s="482">
        <v>42869</v>
      </c>
      <c r="J602" s="260"/>
      <c r="K602" s="719"/>
      <c r="L602" s="1027" t="s">
        <v>60</v>
      </c>
      <c r="M602" s="13" t="str">
        <f t="shared" si="46"/>
        <v>Invoice Made</v>
      </c>
      <c r="N602" s="13"/>
      <c r="O602" s="13"/>
      <c r="P602" s="13" t="str">
        <f>IF(L602="Navig8",IF(ISNA(VLOOKUP(UPPER(B602),LiangHuishan!$A$1:$B$251,3,FALSE)),"Pool Not in Records",VLOOKUP(UPPER(B602),$A$1:$B$251,3,FALSE)),"")</f>
        <v/>
      </c>
      <c r="Q602" s="13" t="str">
        <f t="shared" si="45"/>
        <v/>
      </c>
      <c r="R602" s="13"/>
      <c r="S602" s="13"/>
      <c r="T602" s="13" t="str">
        <f t="shared" si="48"/>
        <v>Invoice Made</v>
      </c>
      <c r="U602" s="13" t="b">
        <f t="shared" si="49"/>
        <v>1</v>
      </c>
      <c r="V602" s="13"/>
      <c r="W602" s="13"/>
      <c r="X602" s="13"/>
      <c r="Y602" s="13"/>
      <c r="Z602" s="13"/>
      <c r="AA602" s="13" t="str">
        <f t="shared" si="47"/>
        <v>African Spirit135</v>
      </c>
      <c r="AB602" s="13"/>
      <c r="AC602" s="13"/>
      <c r="AD602" s="13"/>
      <c r="AE602" s="13">
        <f>IF(TRIM(AA602=""),0,IF(ISNA(VLOOKUP(AA602,Tracker!$AB$2:$AB$3981,1,FALSE)),0,1))</f>
        <v>1</v>
      </c>
      <c r="AF602" s="13"/>
    </row>
    <row r="603" spans="1:32" ht="13.5">
      <c r="A603" s="192">
        <v>4003</v>
      </c>
      <c r="B603" s="193" t="s">
        <v>573</v>
      </c>
      <c r="C603" s="966" t="s">
        <v>658</v>
      </c>
      <c r="D603" s="878" t="s">
        <v>720</v>
      </c>
      <c r="E603" s="175"/>
      <c r="F603" s="175"/>
      <c r="G603" s="175"/>
      <c r="H603" s="878"/>
      <c r="I603" s="482"/>
      <c r="J603" s="260"/>
      <c r="K603" s="721" t="s">
        <v>411</v>
      </c>
      <c r="L603" s="1033" t="s">
        <v>28</v>
      </c>
      <c r="M603" s="13" t="str">
        <f t="shared" si="46"/>
        <v>Invoice Not Made</v>
      </c>
      <c r="N603" s="191" t="s">
        <v>368</v>
      </c>
      <c r="O603" s="191"/>
      <c r="P603" s="191" t="e">
        <f>IF(L603="Navig8",IF(ISNA(VLOOKUP(UPPER(B603),LiangHuishan!$A$1:$B$251,3,FALSE)),"Pool Not in Records",VLOOKUP(UPPER(B603),$A$1:$B$251,3,FALSE)),"")</f>
        <v>#N/A</v>
      </c>
      <c r="Q603" s="191" t="str">
        <f t="shared" si="45"/>
        <v/>
      </c>
      <c r="R603" s="191"/>
      <c r="S603" s="191"/>
      <c r="T603" s="13" t="str">
        <f t="shared" si="48"/>
        <v>Invoice Not Made</v>
      </c>
      <c r="U603" s="13" t="b">
        <f t="shared" si="49"/>
        <v>1</v>
      </c>
      <c r="V603" s="191"/>
      <c r="W603" s="191"/>
      <c r="X603" s="191"/>
      <c r="Y603" s="191"/>
      <c r="Z603" s="191"/>
      <c r="AA603" s="13" t="str">
        <f t="shared" si="47"/>
        <v>Aframax Riviera59</v>
      </c>
      <c r="AB603" s="191"/>
      <c r="AC603" s="191"/>
      <c r="AD603" s="191"/>
      <c r="AE603" s="191">
        <f>IF(TRIM(AA603=""),0,IF(ISNA(VLOOKUP(AA603,Tracker!$AB$2:$AB$3981,1,FALSE)),0,1))</f>
        <v>0</v>
      </c>
      <c r="AF603" s="191"/>
    </row>
    <row r="604" spans="1:32" ht="13.5">
      <c r="A604" s="246">
        <v>4037</v>
      </c>
      <c r="B604" s="271" t="s">
        <v>646</v>
      </c>
      <c r="C604" s="957" t="s">
        <v>2612</v>
      </c>
      <c r="D604" s="874" t="s">
        <v>2677</v>
      </c>
      <c r="E604" s="172"/>
      <c r="F604" s="234" t="s">
        <v>522</v>
      </c>
      <c r="G604" s="236" t="s">
        <v>505</v>
      </c>
      <c r="H604" s="874" t="s">
        <v>25</v>
      </c>
      <c r="I604" s="482">
        <v>42908</v>
      </c>
      <c r="J604" s="238"/>
      <c r="K604" s="711"/>
      <c r="L604" s="1023" t="s">
        <v>633</v>
      </c>
      <c r="M604" s="13" t="str">
        <f t="shared" si="46"/>
        <v>Invoice Made</v>
      </c>
      <c r="N604" s="13"/>
      <c r="O604" s="13"/>
      <c r="P604" s="13" t="str">
        <f>IF(L604="Navig8",IF(ISNA(VLOOKUP(UPPER(B604),LiangHuishan!$A$1:$B$251,3,FALSE)),"Pool Not in Records",VLOOKUP(UPPER(B604),$A$1:$B$251,3,FALSE)),"")</f>
        <v/>
      </c>
      <c r="Q604" s="13" t="str">
        <f t="shared" si="45"/>
        <v/>
      </c>
      <c r="R604" s="13"/>
      <c r="S604" s="13"/>
      <c r="T604" s="13" t="str">
        <f t="shared" si="48"/>
        <v>Invoice Made</v>
      </c>
      <c r="U604" s="13" t="b">
        <f t="shared" si="49"/>
        <v>1</v>
      </c>
      <c r="V604" s="13"/>
      <c r="W604" s="13"/>
      <c r="X604" s="13"/>
      <c r="Y604" s="13"/>
      <c r="Z604" s="13"/>
      <c r="AA604" s="13" t="str">
        <f t="shared" si="47"/>
        <v>Stenaweco Venture1702</v>
      </c>
      <c r="AB604" s="13"/>
      <c r="AC604" s="13"/>
      <c r="AD604" s="13"/>
      <c r="AE604" s="13">
        <f>IF(TRIM(AA604=""),0,IF(ISNA(VLOOKUP(AA604,Tracker!$AB$2:$AB$3981,1,FALSE)),0,1))</f>
        <v>1</v>
      </c>
      <c r="AF604" s="13"/>
    </row>
    <row r="605" spans="1:32" ht="13.5">
      <c r="A605" s="176">
        <v>4005</v>
      </c>
      <c r="B605" s="175" t="s">
        <v>2766</v>
      </c>
      <c r="C605" s="958" t="s">
        <v>1428</v>
      </c>
      <c r="D605" s="547" t="s">
        <v>1304</v>
      </c>
      <c r="E605" s="175"/>
      <c r="F605" s="175"/>
      <c r="G605" s="175"/>
      <c r="H605" s="547" t="s">
        <v>20</v>
      </c>
      <c r="I605" s="482">
        <v>42884</v>
      </c>
      <c r="J605" s="260"/>
      <c r="K605" s="719"/>
      <c r="L605" s="1027" t="s">
        <v>590</v>
      </c>
      <c r="M605" s="13" t="str">
        <f t="shared" si="46"/>
        <v>Invoice Made</v>
      </c>
      <c r="N605" s="13"/>
      <c r="O605" s="13"/>
      <c r="P605" s="13" t="str">
        <f>IF(L605="Navig8",IF(ISNA(VLOOKUP(UPPER(B605),LiangHuishan!$A$1:$B$251,3,FALSE)),"Pool Not in Records",VLOOKUP(UPPER(B605),$A$1:$B$251,3,FALSE)),"")</f>
        <v/>
      </c>
      <c r="Q605" s="13">
        <f t="shared" si="45"/>
        <v>0</v>
      </c>
      <c r="R605" s="13"/>
      <c r="S605" s="13"/>
      <c r="T605" s="13" t="str">
        <f t="shared" si="48"/>
        <v>Invoice Made</v>
      </c>
      <c r="U605" s="13" t="b">
        <f t="shared" si="49"/>
        <v>1</v>
      </c>
      <c r="V605" s="13"/>
      <c r="W605" s="13"/>
      <c r="X605" s="13"/>
      <c r="Y605" s="13"/>
      <c r="Z605" s="13"/>
      <c r="AA605" s="13" t="str">
        <f t="shared" si="47"/>
        <v>MT Inca180</v>
      </c>
      <c r="AB605" s="13"/>
      <c r="AC605" s="13"/>
      <c r="AD605" s="13"/>
      <c r="AE605" s="13">
        <f>IF(TRIM(AA605=""),0,IF(ISNA(VLOOKUP(AA605,Tracker!$AB$2:$AB$3981,1,FALSE)),0,1))</f>
        <v>1</v>
      </c>
      <c r="AF605" s="13"/>
    </row>
    <row r="606" spans="1:32" ht="13.5">
      <c r="A606" s="176">
        <v>4006</v>
      </c>
      <c r="B606" s="175" t="s">
        <v>794</v>
      </c>
      <c r="C606" s="958" t="s">
        <v>171</v>
      </c>
      <c r="D606" s="547" t="s">
        <v>601</v>
      </c>
      <c r="E606" s="175" t="s">
        <v>2767</v>
      </c>
      <c r="F606" s="175" t="s">
        <v>20</v>
      </c>
      <c r="G606" s="175">
        <v>42833</v>
      </c>
      <c r="H606" s="547" t="s">
        <v>88</v>
      </c>
      <c r="I606" s="482">
        <v>42841</v>
      </c>
      <c r="J606" s="260"/>
      <c r="K606" s="719"/>
      <c r="L606" s="1027" t="s">
        <v>60</v>
      </c>
      <c r="M606" s="13" t="str">
        <f t="shared" si="46"/>
        <v>Invoice Made</v>
      </c>
      <c r="N606" s="13"/>
      <c r="O606" s="13"/>
      <c r="P606" s="13" t="str">
        <f>IF(L606="Navig8",IF(ISNA(VLOOKUP(UPPER(B606),LiangHuishan!$A$1:$B$251,3,FALSE)),"Pool Not in Records",VLOOKUP(UPPER(B606),$A$1:$B$251,3,FALSE)),"")</f>
        <v/>
      </c>
      <c r="Q606" s="13" t="str">
        <f t="shared" si="45"/>
        <v/>
      </c>
      <c r="R606" s="13"/>
      <c r="S606" s="13"/>
      <c r="T606" s="13" t="str">
        <f t="shared" si="48"/>
        <v>Invoice Made</v>
      </c>
      <c r="U606" s="13" t="b">
        <f t="shared" si="49"/>
        <v>1</v>
      </c>
      <c r="V606" s="13"/>
      <c r="W606" s="13"/>
      <c r="X606" s="13"/>
      <c r="Y606" s="13"/>
      <c r="Z606" s="13"/>
      <c r="AA606" s="13" t="str">
        <f t="shared" si="47"/>
        <v>Navion Marita46</v>
      </c>
      <c r="AB606" s="13"/>
      <c r="AC606" s="13"/>
      <c r="AD606" s="13"/>
      <c r="AE606" s="13">
        <f>IF(TRIM(AA606=""),0,IF(ISNA(VLOOKUP(AA606,Tracker!$AB$2:$AB$3981,1,FALSE)),0,1))</f>
        <v>1</v>
      </c>
      <c r="AF606" s="13"/>
    </row>
    <row r="607" spans="1:32" ht="13.5">
      <c r="A607" s="246">
        <v>4007</v>
      </c>
      <c r="B607" s="232" t="s">
        <v>711</v>
      </c>
      <c r="C607" s="965" t="s">
        <v>161</v>
      </c>
      <c r="D607" s="491" t="s">
        <v>2474</v>
      </c>
      <c r="E607" s="232" t="s">
        <v>219</v>
      </c>
      <c r="F607" s="233" t="s">
        <v>582</v>
      </c>
      <c r="G607" s="235">
        <v>42836</v>
      </c>
      <c r="H607" s="491" t="s">
        <v>511</v>
      </c>
      <c r="I607" s="482">
        <v>42868</v>
      </c>
      <c r="J607" s="237"/>
      <c r="K607" s="716"/>
      <c r="L607" s="1038" t="s">
        <v>1466</v>
      </c>
      <c r="M607" s="13" t="str">
        <f t="shared" si="46"/>
        <v>Invoice Made</v>
      </c>
      <c r="N607" s="13"/>
      <c r="O607" s="13"/>
      <c r="P607" s="13" t="str">
        <f>IF(L607="Navig8",IF(ISNA(VLOOKUP(UPPER(B607),LiangHuishan!$A$1:$B$251,3,FALSE)),"Pool Not in Records",VLOOKUP(UPPER(B607),$A$1:$B$251,3,FALSE)),"")</f>
        <v/>
      </c>
      <c r="Q607" s="13" t="str">
        <f t="shared" si="45"/>
        <v/>
      </c>
      <c r="R607" s="13"/>
      <c r="S607" s="13"/>
      <c r="T607" s="13" t="str">
        <f t="shared" si="48"/>
        <v>Invoice Made</v>
      </c>
      <c r="U607" s="13" t="b">
        <f t="shared" si="49"/>
        <v>1</v>
      </c>
      <c r="V607" s="13"/>
      <c r="W607" s="13"/>
      <c r="X607" s="13"/>
      <c r="Y607" s="13"/>
      <c r="Z607" s="13"/>
      <c r="AA607" s="13" t="str">
        <f t="shared" si="47"/>
        <v>Silver Valerie38</v>
      </c>
      <c r="AB607" s="13"/>
      <c r="AC607" s="13"/>
      <c r="AD607" s="13"/>
      <c r="AE607" s="13">
        <f>IF(TRIM(AA607=""),0,IF(ISNA(VLOOKUP(AA607,Tracker!$AB$2:$AB$3981,1,FALSE)),0,1))</f>
        <v>1</v>
      </c>
      <c r="AF607" s="13"/>
    </row>
    <row r="608" spans="1:32" ht="13.5">
      <c r="A608" s="279">
        <v>4008</v>
      </c>
      <c r="B608" s="279" t="s">
        <v>2190</v>
      </c>
      <c r="C608" s="967" t="s">
        <v>2768</v>
      </c>
      <c r="D608" s="879" t="s">
        <v>2191</v>
      </c>
      <c r="E608" s="232" t="s">
        <v>178</v>
      </c>
      <c r="F608" s="233" t="s">
        <v>173</v>
      </c>
      <c r="G608" s="235"/>
      <c r="H608" s="879" t="s">
        <v>1468</v>
      </c>
      <c r="I608" s="482">
        <v>42843.333333333336</v>
      </c>
      <c r="J608" s="237"/>
      <c r="K608" s="722"/>
      <c r="L608" s="1040" t="s">
        <v>1466</v>
      </c>
      <c r="M608" s="13" t="str">
        <f t="shared" si="46"/>
        <v>Invoice Not Made</v>
      </c>
      <c r="N608" s="13" t="s">
        <v>368</v>
      </c>
      <c r="O608" s="13"/>
      <c r="P608" s="13" t="str">
        <f>IF(L608="Navig8",IF(ISNA(VLOOKUP(UPPER(B608),LiangHuishan!$A$1:$B$251,3,FALSE)),"Pool Not in Records",VLOOKUP(UPPER(B608),$A$1:$B$251,3,FALSE)),"")</f>
        <v/>
      </c>
      <c r="Q608" s="13" t="str">
        <f t="shared" si="45"/>
        <v/>
      </c>
      <c r="R608" s="13"/>
      <c r="S608" s="13"/>
      <c r="T608" s="13" t="str">
        <f t="shared" si="48"/>
        <v>Invoice Not Made</v>
      </c>
      <c r="U608" s="13" t="b">
        <f t="shared" si="49"/>
        <v>1</v>
      </c>
      <c r="V608" s="13"/>
      <c r="W608" s="13"/>
      <c r="X608" s="13"/>
      <c r="Y608" s="13"/>
      <c r="Z608" s="13"/>
      <c r="AA608" s="13" t="str">
        <f t="shared" si="47"/>
        <v>Silver Amanda2017_28</v>
      </c>
      <c r="AB608" s="13"/>
      <c r="AC608" s="13"/>
      <c r="AD608" s="13"/>
      <c r="AE608" s="13">
        <f>IF(TRIM(AA608=""),0,IF(ISNA(VLOOKUP(AA608,Tracker!$AB$2:$AB$3981,1,FALSE)),0,1))</f>
        <v>0</v>
      </c>
      <c r="AF608" s="13"/>
    </row>
    <row r="609" spans="1:32" ht="13.5">
      <c r="A609" s="246">
        <v>4009</v>
      </c>
      <c r="B609" s="232" t="s">
        <v>1350</v>
      </c>
      <c r="C609" s="965" t="s">
        <v>57</v>
      </c>
      <c r="D609" s="491" t="s">
        <v>1320</v>
      </c>
      <c r="E609" s="232" t="s">
        <v>1919</v>
      </c>
      <c r="F609" s="233" t="s">
        <v>865</v>
      </c>
      <c r="G609" s="235">
        <v>42824.341666666667</v>
      </c>
      <c r="H609" s="491" t="s">
        <v>2109</v>
      </c>
      <c r="I609" s="482">
        <v>42876</v>
      </c>
      <c r="J609" s="237"/>
      <c r="K609" s="716"/>
      <c r="L609" s="1038" t="s">
        <v>590</v>
      </c>
      <c r="M609" s="13" t="str">
        <f t="shared" si="46"/>
        <v>Invoice Made</v>
      </c>
      <c r="N609" s="13"/>
      <c r="O609" s="13"/>
      <c r="P609" s="13" t="str">
        <f>IF(L609="Navig8",IF(ISNA(VLOOKUP(UPPER(B609),LiangHuishan!$A$1:$B$251,3,FALSE)),"Pool Not in Records",VLOOKUP(UPPER(B609),$A$1:$B$251,3,FALSE)),"")</f>
        <v/>
      </c>
      <c r="Q609" s="13">
        <f t="shared" si="45"/>
        <v>0</v>
      </c>
      <c r="R609" s="13"/>
      <c r="S609" s="13"/>
      <c r="T609" s="13" t="str">
        <f t="shared" si="48"/>
        <v>Invoice Made</v>
      </c>
      <c r="U609" s="13" t="b">
        <f t="shared" si="49"/>
        <v>1</v>
      </c>
      <c r="V609" s="13"/>
      <c r="W609" s="13"/>
      <c r="X609" s="13"/>
      <c r="Y609" s="13"/>
      <c r="Z609" s="13"/>
      <c r="AA609" s="13" t="str">
        <f t="shared" si="47"/>
        <v>Houyoshi Express II18</v>
      </c>
      <c r="AB609" s="13"/>
      <c r="AC609" s="13"/>
      <c r="AD609" s="13"/>
      <c r="AE609" s="13">
        <f>IF(TRIM(AA609=""),0,IF(ISNA(VLOOKUP(AA609,Tracker!$AB$2:$AB$3981,1,FALSE)),0,1))</f>
        <v>1</v>
      </c>
      <c r="AF609" s="13"/>
    </row>
    <row r="610" spans="1:32" ht="13.5">
      <c r="A610" s="246">
        <v>4010</v>
      </c>
      <c r="B610" s="232" t="s">
        <v>1268</v>
      </c>
      <c r="C610" s="965" t="s">
        <v>348</v>
      </c>
      <c r="D610" s="491" t="s">
        <v>549</v>
      </c>
      <c r="E610" s="232"/>
      <c r="F610" s="233"/>
      <c r="G610" s="235"/>
      <c r="H610" s="491" t="s">
        <v>567</v>
      </c>
      <c r="I610" s="482">
        <v>42858</v>
      </c>
      <c r="J610" s="237"/>
      <c r="K610" s="716" t="s">
        <v>28</v>
      </c>
      <c r="L610" s="1038" t="s">
        <v>28</v>
      </c>
      <c r="M610" s="13" t="str">
        <f t="shared" si="46"/>
        <v>Invoice Made</v>
      </c>
      <c r="N610" s="13"/>
      <c r="O610" s="13"/>
      <c r="P610" s="13" t="e">
        <f>IF(L610="Navig8",IF(ISNA(VLOOKUP(UPPER(B610),LiangHuishan!$A$1:$B$251,3,FALSE)),"Pool Not in Records",VLOOKUP(UPPER(B610),$A$1:$B$251,3,FALSE)),"")</f>
        <v>#N/A</v>
      </c>
      <c r="Q610" s="13" t="str">
        <f t="shared" si="45"/>
        <v/>
      </c>
      <c r="R610" s="13"/>
      <c r="S610" s="13"/>
      <c r="T610" s="13" t="str">
        <f t="shared" si="48"/>
        <v>Invoice Made</v>
      </c>
      <c r="U610" s="13" t="b">
        <f t="shared" si="49"/>
        <v>1</v>
      </c>
      <c r="V610" s="13"/>
      <c r="W610" s="13"/>
      <c r="X610" s="13"/>
      <c r="Y610" s="13"/>
      <c r="Z610" s="13"/>
      <c r="AA610" s="13" t="str">
        <f t="shared" si="47"/>
        <v>Nave Cetus60</v>
      </c>
      <c r="AB610" s="13"/>
      <c r="AC610" s="13"/>
      <c r="AD610" s="13"/>
      <c r="AE610" s="13">
        <f>IF(TRIM(AA610=""),0,IF(ISNA(VLOOKUP(AA610,Tracker!$AB$2:$AB$3981,1,FALSE)),0,1))</f>
        <v>1</v>
      </c>
      <c r="AF610" s="13"/>
    </row>
    <row r="611" spans="1:32" ht="13.5">
      <c r="A611" s="246">
        <v>4011</v>
      </c>
      <c r="B611" s="232" t="s">
        <v>2463</v>
      </c>
      <c r="C611" s="965" t="s">
        <v>79</v>
      </c>
      <c r="D611" s="491" t="s">
        <v>830</v>
      </c>
      <c r="E611" s="232" t="s">
        <v>159</v>
      </c>
      <c r="F611" s="233" t="s">
        <v>269</v>
      </c>
      <c r="G611" s="235">
        <v>42839</v>
      </c>
      <c r="H611" s="491" t="s">
        <v>585</v>
      </c>
      <c r="I611" s="482">
        <v>42852</v>
      </c>
      <c r="J611" s="237"/>
      <c r="K611" s="716"/>
      <c r="L611" s="1038" t="s">
        <v>60</v>
      </c>
      <c r="M611" s="13" t="str">
        <f t="shared" si="46"/>
        <v>Invoice Made</v>
      </c>
      <c r="N611" s="13"/>
      <c r="O611" s="13"/>
      <c r="P611" s="13" t="str">
        <f>IF(L611="Navig8",IF(ISNA(VLOOKUP(UPPER(B611),LiangHuishan!$A$1:$B$251,3,FALSE)),"Pool Not in Records",VLOOKUP(UPPER(B611),$A$1:$B$251,3,FALSE)),"")</f>
        <v/>
      </c>
      <c r="Q611" s="13" t="str">
        <f t="shared" si="45"/>
        <v/>
      </c>
      <c r="R611" s="13"/>
      <c r="S611" s="13"/>
      <c r="T611" s="13" t="str">
        <f t="shared" si="48"/>
        <v>Invoice Made</v>
      </c>
      <c r="U611" s="13" t="b">
        <f t="shared" si="49"/>
        <v>1</v>
      </c>
      <c r="V611" s="13"/>
      <c r="W611" s="13"/>
      <c r="X611" s="13"/>
      <c r="Y611" s="13"/>
      <c r="Z611" s="13"/>
      <c r="AA611" s="13" t="str">
        <f t="shared" si="47"/>
        <v>Hovden Spirit24</v>
      </c>
      <c r="AB611" s="13"/>
      <c r="AC611" s="13"/>
      <c r="AD611" s="13"/>
      <c r="AE611" s="13">
        <f>IF(TRIM(AA611=""),0,IF(ISNA(VLOOKUP(AA611,Tracker!$AB$2:$AB$3981,1,FALSE)),0,1))</f>
        <v>1</v>
      </c>
      <c r="AF611" s="13"/>
    </row>
    <row r="612" spans="1:32" ht="13.5">
      <c r="A612" s="246">
        <v>4045</v>
      </c>
      <c r="B612" s="271" t="s">
        <v>2853</v>
      </c>
      <c r="C612" s="957" t="s">
        <v>2484</v>
      </c>
      <c r="D612" s="874" t="s">
        <v>736</v>
      </c>
      <c r="E612" s="172"/>
      <c r="F612" s="234"/>
      <c r="G612" s="236"/>
      <c r="H612" s="874" t="s">
        <v>535</v>
      </c>
      <c r="I612" s="482">
        <v>42933</v>
      </c>
      <c r="J612" s="238"/>
      <c r="K612" s="711"/>
      <c r="L612" s="1023" t="s">
        <v>633</v>
      </c>
      <c r="M612" s="13" t="str">
        <f t="shared" si="46"/>
        <v>Invoice Made</v>
      </c>
      <c r="N612" s="13"/>
      <c r="O612" s="13"/>
      <c r="P612" s="13" t="str">
        <f>IF(L612="Navig8",IF(ISNA(VLOOKUP(UPPER(B612),LiangHuishan!$A$1:$B$251,3,FALSE)),"Pool Not in Records",VLOOKUP(UPPER(B612),$A$1:$B$251,3,FALSE)),"")</f>
        <v/>
      </c>
      <c r="Q612" s="13" t="str">
        <f t="shared" si="45"/>
        <v/>
      </c>
      <c r="R612" s="13"/>
      <c r="S612" s="13"/>
      <c r="T612" s="13" t="str">
        <f t="shared" si="48"/>
        <v>Invoice Made</v>
      </c>
      <c r="U612" s="13" t="b">
        <f t="shared" si="49"/>
        <v>1</v>
      </c>
      <c r="V612" s="13"/>
      <c r="W612" s="13"/>
      <c r="X612" s="13"/>
      <c r="Y612" s="13"/>
      <c r="Z612" s="13"/>
      <c r="AA612" s="13" t="str">
        <f t="shared" si="47"/>
        <v>STI Bosphorus1701</v>
      </c>
      <c r="AB612" s="13"/>
      <c r="AC612" s="13"/>
      <c r="AD612" s="13"/>
      <c r="AE612" s="13">
        <f>IF(TRIM(AA612=""),0,IF(ISNA(VLOOKUP(AA612,Tracker!$AB$2:$AB$3981,1,FALSE)),0,1))</f>
        <v>1</v>
      </c>
      <c r="AF612" s="13"/>
    </row>
    <row r="613" spans="1:32" ht="13.5">
      <c r="A613" s="246">
        <v>4013</v>
      </c>
      <c r="B613" s="232" t="s">
        <v>321</v>
      </c>
      <c r="C613" s="965" t="s">
        <v>302</v>
      </c>
      <c r="D613" s="491" t="s">
        <v>2489</v>
      </c>
      <c r="E613" s="232"/>
      <c r="F613" s="233"/>
      <c r="G613" s="235"/>
      <c r="H613" s="491" t="s">
        <v>501</v>
      </c>
      <c r="I613" s="482">
        <v>42853</v>
      </c>
      <c r="J613" s="237"/>
      <c r="K613" s="716"/>
      <c r="L613" s="1038" t="s">
        <v>60</v>
      </c>
      <c r="M613" s="13" t="str">
        <f t="shared" si="46"/>
        <v>Invoice Made</v>
      </c>
      <c r="N613" s="13"/>
      <c r="O613" s="13"/>
      <c r="P613" s="13" t="str">
        <f>IF(L613="Navig8",IF(ISNA(VLOOKUP(UPPER(B613),LiangHuishan!$A$1:$B$251,3,FALSE)),"Pool Not in Records",VLOOKUP(UPPER(B613),$A$1:$B$251,3,FALSE)),"")</f>
        <v/>
      </c>
      <c r="Q613" s="13" t="str">
        <f t="shared" si="45"/>
        <v/>
      </c>
      <c r="R613" s="13"/>
      <c r="S613" s="13"/>
      <c r="T613" s="13" t="str">
        <f t="shared" si="48"/>
        <v>Invoice Made</v>
      </c>
      <c r="U613" s="13" t="b">
        <f t="shared" si="49"/>
        <v>1</v>
      </c>
      <c r="V613" s="13"/>
      <c r="W613" s="13"/>
      <c r="X613" s="13"/>
      <c r="Y613" s="13"/>
      <c r="Z613" s="13"/>
      <c r="AA613" s="13" t="str">
        <f t="shared" si="47"/>
        <v>Mare Oriens70</v>
      </c>
      <c r="AB613" s="13"/>
      <c r="AC613" s="13"/>
      <c r="AD613" s="13"/>
      <c r="AE613" s="13">
        <f>IF(TRIM(AA613=""),0,IF(ISNA(VLOOKUP(AA613,Tracker!$AB$2:$AB$3981,1,FALSE)),0,1))</f>
        <v>1</v>
      </c>
      <c r="AF613" s="13"/>
    </row>
    <row r="614" spans="1:32" ht="13.5">
      <c r="A614" s="246">
        <v>4014</v>
      </c>
      <c r="B614" s="232" t="s">
        <v>68</v>
      </c>
      <c r="C614" s="965" t="s">
        <v>192</v>
      </c>
      <c r="D614" s="491" t="s">
        <v>2489</v>
      </c>
      <c r="E614" s="232"/>
      <c r="F614" s="233"/>
      <c r="G614" s="235"/>
      <c r="H614" s="491" t="s">
        <v>20</v>
      </c>
      <c r="I614" s="482">
        <v>42878</v>
      </c>
      <c r="J614" s="237"/>
      <c r="K614" s="716"/>
      <c r="L614" s="1038" t="s">
        <v>60</v>
      </c>
      <c r="M614" s="13" t="str">
        <f t="shared" si="46"/>
        <v>Invoice Made</v>
      </c>
      <c r="N614" s="13"/>
      <c r="O614" s="13"/>
      <c r="P614" s="13" t="str">
        <f>IF(L614="Navig8",IF(ISNA(VLOOKUP(UPPER(B614),LiangHuishan!$A$1:$B$251,3,FALSE)),"Pool Not in Records",VLOOKUP(UPPER(B614),$A$1:$B$251,3,FALSE)),"")</f>
        <v/>
      </c>
      <c r="Q614" s="13" t="str">
        <f t="shared" si="45"/>
        <v/>
      </c>
      <c r="R614" s="13"/>
      <c r="S614" s="13"/>
      <c r="T614" s="13" t="str">
        <f t="shared" si="48"/>
        <v>Invoice Made</v>
      </c>
      <c r="U614" s="13" t="b">
        <f t="shared" si="49"/>
        <v>1</v>
      </c>
      <c r="V614" s="13"/>
      <c r="W614" s="13"/>
      <c r="X614" s="13"/>
      <c r="Y614" s="13"/>
      <c r="Z614" s="13"/>
      <c r="AA614" s="13" t="str">
        <f t="shared" si="47"/>
        <v>Sebarok Spirit27</v>
      </c>
      <c r="AB614" s="13"/>
      <c r="AC614" s="13"/>
      <c r="AD614" s="13"/>
      <c r="AE614" s="13">
        <f>IF(TRIM(AA614=""),0,IF(ISNA(VLOOKUP(AA614,Tracker!$AB$2:$AB$3981,1,FALSE)),0,1))</f>
        <v>1</v>
      </c>
      <c r="AF614" s="13"/>
    </row>
    <row r="615" spans="1:32" ht="13.5">
      <c r="A615" s="246">
        <v>4052</v>
      </c>
      <c r="B615" s="271" t="s">
        <v>810</v>
      </c>
      <c r="C615" s="957" t="s">
        <v>2612</v>
      </c>
      <c r="D615" s="874" t="s">
        <v>1327</v>
      </c>
      <c r="E615" s="172"/>
      <c r="F615" s="234"/>
      <c r="G615" s="236"/>
      <c r="H615" s="874" t="s">
        <v>25</v>
      </c>
      <c r="I615" s="482">
        <v>42889</v>
      </c>
      <c r="J615" s="238"/>
      <c r="K615" s="711"/>
      <c r="L615" s="1023" t="s">
        <v>633</v>
      </c>
      <c r="M615" s="13" t="str">
        <f t="shared" si="46"/>
        <v>Invoice Made</v>
      </c>
      <c r="N615" s="13"/>
      <c r="O615" s="13"/>
      <c r="P615" s="13" t="str">
        <f>IF(L615="Navig8",IF(ISNA(VLOOKUP(UPPER(B615),LiangHuishan!$A$1:$B$251,3,FALSE)),"Pool Not in Records",VLOOKUP(UPPER(B615),$A$1:$B$251,3,FALSE)),"")</f>
        <v/>
      </c>
      <c r="Q615" s="13" t="str">
        <f t="shared" si="45"/>
        <v/>
      </c>
      <c r="R615" s="13"/>
      <c r="S615" s="13"/>
      <c r="T615" s="13" t="str">
        <f t="shared" si="48"/>
        <v>Invoice Made</v>
      </c>
      <c r="U615" s="13" t="b">
        <f t="shared" si="49"/>
        <v>1</v>
      </c>
      <c r="V615" s="13"/>
      <c r="W615" s="13"/>
      <c r="X615" s="13"/>
      <c r="Y615" s="13"/>
      <c r="Z615" s="13"/>
      <c r="AA615" s="13" t="str">
        <f t="shared" si="47"/>
        <v>Stena Impression1702</v>
      </c>
      <c r="AB615" s="13"/>
      <c r="AC615" s="13"/>
      <c r="AD615" s="13"/>
      <c r="AE615" s="13">
        <f>IF(TRIM(AA615=""),0,IF(ISNA(VLOOKUP(AA615,Tracker!$AB$2:$AB$3981,1,FALSE)),0,1))</f>
        <v>1</v>
      </c>
      <c r="AF615" s="13"/>
    </row>
    <row r="616" spans="1:32" ht="13.5">
      <c r="A616" s="246">
        <v>4016</v>
      </c>
      <c r="B616" s="232" t="s">
        <v>1457</v>
      </c>
      <c r="C616" s="965" t="s">
        <v>773</v>
      </c>
      <c r="D616" s="491" t="s">
        <v>2474</v>
      </c>
      <c r="E616" s="232" t="s">
        <v>178</v>
      </c>
      <c r="F616" s="233" t="s">
        <v>10582</v>
      </c>
      <c r="G616" s="235">
        <v>42848</v>
      </c>
      <c r="H616" s="491" t="s">
        <v>606</v>
      </c>
      <c r="I616" s="482">
        <v>42868</v>
      </c>
      <c r="J616" s="237"/>
      <c r="K616" s="716"/>
      <c r="L616" s="1038" t="s">
        <v>1466</v>
      </c>
      <c r="M616" s="13" t="str">
        <f t="shared" si="46"/>
        <v>Invoice Made</v>
      </c>
      <c r="N616" s="13"/>
      <c r="O616" s="13"/>
      <c r="P616" s="13" t="str">
        <f>IF(L616="Navig8",IF(ISNA(VLOOKUP(UPPER(B616),LiangHuishan!$A$1:$B$251,3,FALSE)),"Pool Not in Records",VLOOKUP(UPPER(B616),$A$1:$B$251,3,FALSE)),"")</f>
        <v/>
      </c>
      <c r="Q616" s="13" t="str">
        <f t="shared" si="45"/>
        <v/>
      </c>
      <c r="R616" s="13"/>
      <c r="S616" s="13"/>
      <c r="T616" s="13" t="str">
        <f t="shared" si="48"/>
        <v>Invoice Made</v>
      </c>
      <c r="U616" s="13" t="b">
        <f t="shared" si="49"/>
        <v>1</v>
      </c>
      <c r="V616" s="13"/>
      <c r="W616" s="13"/>
      <c r="X616" s="13"/>
      <c r="Y616" s="13"/>
      <c r="Z616" s="13"/>
      <c r="AA616" s="13" t="str">
        <f t="shared" si="47"/>
        <v>Asterion92</v>
      </c>
      <c r="AB616" s="13"/>
      <c r="AC616" s="13"/>
      <c r="AD616" s="13"/>
      <c r="AE616" s="13">
        <f>IF(TRIM(AA616=""),0,IF(ISNA(VLOOKUP(AA616,Tracker!$AB$2:$AB$3981,1,FALSE)),0,1))</f>
        <v>1</v>
      </c>
      <c r="AF616" s="13"/>
    </row>
    <row r="617" spans="1:32" ht="13.5">
      <c r="A617" s="246">
        <v>4017</v>
      </c>
      <c r="B617" s="232" t="s">
        <v>2561</v>
      </c>
      <c r="C617" s="965" t="s">
        <v>2771</v>
      </c>
      <c r="D617" s="491" t="s">
        <v>63</v>
      </c>
      <c r="E617" s="232"/>
      <c r="F617" s="233"/>
      <c r="G617" s="235"/>
      <c r="H617" s="491" t="s">
        <v>59</v>
      </c>
      <c r="I617" s="482">
        <v>42867</v>
      </c>
      <c r="J617" s="237"/>
      <c r="K617" s="716"/>
      <c r="L617" s="1038" t="s">
        <v>60</v>
      </c>
      <c r="M617" s="13" t="str">
        <f t="shared" si="46"/>
        <v>Invoice Made</v>
      </c>
      <c r="N617" s="13"/>
      <c r="O617" s="13"/>
      <c r="P617" s="13" t="str">
        <f>IF(L617="Navig8",IF(ISNA(VLOOKUP(UPPER(B617),LiangHuishan!$A$1:$B$251,3,FALSE)),"Pool Not in Records",VLOOKUP(UPPER(B617),$A$1:$B$251,3,FALSE)),"")</f>
        <v/>
      </c>
      <c r="Q617" s="13" t="str">
        <f t="shared" si="45"/>
        <v/>
      </c>
      <c r="R617" s="13"/>
      <c r="S617" s="13"/>
      <c r="T617" s="13" t="str">
        <f t="shared" si="48"/>
        <v>Invoice Made</v>
      </c>
      <c r="U617" s="13" t="b">
        <f t="shared" si="49"/>
        <v>1</v>
      </c>
      <c r="V617" s="13"/>
      <c r="W617" s="13"/>
      <c r="X617" s="13"/>
      <c r="Y617" s="13"/>
      <c r="Z617" s="13"/>
      <c r="AA617" s="13" t="str">
        <f t="shared" si="47"/>
        <v>Constitution spirit325</v>
      </c>
      <c r="AB617" s="13"/>
      <c r="AC617" s="13"/>
      <c r="AD617" s="13"/>
      <c r="AE617" s="13">
        <f>IF(TRIM(AA617=""),0,IF(ISNA(VLOOKUP(AA617,Tracker!$AB$2:$AB$3981,1,FALSE)),0,1))</f>
        <v>1</v>
      </c>
      <c r="AF617" s="13"/>
    </row>
    <row r="618" spans="1:32" ht="13.5">
      <c r="A618" s="246">
        <v>4018</v>
      </c>
      <c r="B618" s="232" t="s">
        <v>2772</v>
      </c>
      <c r="C618" s="965" t="s">
        <v>422</v>
      </c>
      <c r="D618" s="491" t="s">
        <v>63</v>
      </c>
      <c r="E618" s="232"/>
      <c r="F618" s="233"/>
      <c r="G618" s="235"/>
      <c r="H618" s="491" t="s">
        <v>86</v>
      </c>
      <c r="I618" s="482">
        <v>42797</v>
      </c>
      <c r="J618" s="237"/>
      <c r="K618" s="716"/>
      <c r="L618" s="1038" t="s">
        <v>60</v>
      </c>
      <c r="M618" s="13" t="str">
        <f t="shared" si="46"/>
        <v>Invoice Made</v>
      </c>
      <c r="N618" s="13"/>
      <c r="O618" s="13"/>
      <c r="P618" s="13" t="str">
        <f>IF(L618="Navig8",IF(ISNA(VLOOKUP(UPPER(B618),LiangHuishan!$A$1:$B$251,3,FALSE)),"Pool Not in Records",VLOOKUP(UPPER(B618),$A$1:$B$251,3,FALSE)),"")</f>
        <v/>
      </c>
      <c r="Q618" s="13" t="str">
        <f t="shared" si="45"/>
        <v/>
      </c>
      <c r="R618" s="13"/>
      <c r="S618" s="13"/>
      <c r="T618" s="13" t="str">
        <f t="shared" si="48"/>
        <v>Invoice Made</v>
      </c>
      <c r="U618" s="13" t="b">
        <f t="shared" si="49"/>
        <v>1</v>
      </c>
      <c r="V618" s="13"/>
      <c r="W618" s="13"/>
      <c r="X618" s="13"/>
      <c r="Y618" s="13"/>
      <c r="Z618" s="13"/>
      <c r="AA618" s="13" t="str">
        <f t="shared" si="47"/>
        <v>Ridgebury Sally B71</v>
      </c>
      <c r="AB618" s="13"/>
      <c r="AC618" s="13"/>
      <c r="AD618" s="13"/>
      <c r="AE618" s="13">
        <f>IF(TRIM(AA618=""),0,IF(ISNA(VLOOKUP(AA618,Tracker!$AB$2:$AB$3981,1,FALSE)),0,1))</f>
        <v>1</v>
      </c>
      <c r="AF618" s="13"/>
    </row>
    <row r="619" spans="1:32" ht="13.5">
      <c r="A619" s="246">
        <v>4019</v>
      </c>
      <c r="B619" s="232" t="s">
        <v>2250</v>
      </c>
      <c r="C619" s="965" t="s">
        <v>50</v>
      </c>
      <c r="D619" s="491" t="s">
        <v>549</v>
      </c>
      <c r="E619" s="232" t="s">
        <v>451</v>
      </c>
      <c r="F619" s="233" t="s">
        <v>288</v>
      </c>
      <c r="G619" s="235">
        <v>42843</v>
      </c>
      <c r="H619" s="491" t="s">
        <v>1852</v>
      </c>
      <c r="I619" s="482">
        <v>42872</v>
      </c>
      <c r="J619" s="237"/>
      <c r="K619" s="716" t="s">
        <v>411</v>
      </c>
      <c r="L619" s="1038" t="s">
        <v>28</v>
      </c>
      <c r="M619" s="13" t="str">
        <f t="shared" si="46"/>
        <v>Invoice Made</v>
      </c>
      <c r="N619" s="13"/>
      <c r="O619" s="13"/>
      <c r="P619" s="13" t="e">
        <f>IF(L619="Navig8",IF(ISNA(VLOOKUP(UPPER(B619),LiangHuishan!$A$1:$B$251,3,FALSE)),"Pool Not in Records",VLOOKUP(UPPER(B619),$A$1:$B$251,3,FALSE)),"")</f>
        <v>#N/A</v>
      </c>
      <c r="Q619" s="13" t="str">
        <f t="shared" si="45"/>
        <v/>
      </c>
      <c r="R619" s="13"/>
      <c r="S619" s="13"/>
      <c r="T619" s="13" t="str">
        <f t="shared" si="48"/>
        <v>Invoice Made</v>
      </c>
      <c r="U619" s="13" t="b">
        <f t="shared" si="49"/>
        <v>1</v>
      </c>
      <c r="V619" s="13"/>
      <c r="W619" s="13"/>
      <c r="X619" s="13"/>
      <c r="Y619" s="13"/>
      <c r="Z619" s="13"/>
      <c r="AA619" s="13" t="str">
        <f t="shared" si="47"/>
        <v>Gener8 Elektra32</v>
      </c>
      <c r="AB619" s="13"/>
      <c r="AC619" s="13"/>
      <c r="AD619" s="13"/>
      <c r="AE619" s="13">
        <f>IF(TRIM(AA619=""),0,IF(ISNA(VLOOKUP(AA619,Tracker!$AB$2:$AB$3981,1,FALSE)),0,1))</f>
        <v>1</v>
      </c>
      <c r="AF619" s="13"/>
    </row>
    <row r="620" spans="1:32" ht="13.5">
      <c r="A620" s="246">
        <v>4020</v>
      </c>
      <c r="B620" s="232" t="s">
        <v>1848</v>
      </c>
      <c r="C620" s="965" t="s">
        <v>2885</v>
      </c>
      <c r="D620" s="491" t="s">
        <v>688</v>
      </c>
      <c r="E620" s="232"/>
      <c r="F620" s="233"/>
      <c r="G620" s="235"/>
      <c r="H620" s="491" t="s">
        <v>261</v>
      </c>
      <c r="I620" s="482">
        <v>42864</v>
      </c>
      <c r="J620" s="237"/>
      <c r="K620" s="716"/>
      <c r="L620" s="1038" t="s">
        <v>590</v>
      </c>
      <c r="M620" s="13" t="str">
        <f t="shared" si="46"/>
        <v>Invoice Made</v>
      </c>
      <c r="N620" s="13"/>
      <c r="O620" s="13"/>
      <c r="P620" s="13" t="str">
        <f>IF(L620="Navig8",IF(ISNA(VLOOKUP(UPPER(B620),LiangHuishan!$A$1:$B$251,3,FALSE)),"Pool Not in Records",VLOOKUP(UPPER(B620),$A$1:$B$251,3,FALSE)),"")</f>
        <v/>
      </c>
      <c r="Q620" s="13">
        <f t="shared" si="45"/>
        <v>0</v>
      </c>
      <c r="R620" s="13"/>
      <c r="S620" s="13"/>
      <c r="T620" s="13" t="str">
        <f t="shared" si="48"/>
        <v>Invoice Made</v>
      </c>
      <c r="U620" s="13" t="b">
        <f t="shared" si="49"/>
        <v>1</v>
      </c>
      <c r="V620" s="13"/>
      <c r="W620" s="13"/>
      <c r="X620" s="13"/>
      <c r="Y620" s="13"/>
      <c r="Z620" s="13"/>
      <c r="AA620" s="13" t="str">
        <f t="shared" si="47"/>
        <v>EL Junior PNT05_17</v>
      </c>
      <c r="AB620" s="13"/>
      <c r="AC620" s="13"/>
      <c r="AD620" s="13"/>
      <c r="AE620" s="13">
        <f>IF(TRIM(AA620=""),0,IF(ISNA(VLOOKUP(AA620,Tracker!$AB$2:$AB$3981,1,FALSE)),0,1))</f>
        <v>1</v>
      </c>
      <c r="AF620" s="13"/>
    </row>
    <row r="621" spans="1:32" ht="13.5">
      <c r="A621" s="246">
        <v>4021</v>
      </c>
      <c r="B621" s="232" t="s">
        <v>643</v>
      </c>
      <c r="C621" s="965" t="s">
        <v>2773</v>
      </c>
      <c r="D621" s="491" t="s">
        <v>817</v>
      </c>
      <c r="E621" s="232" t="s">
        <v>152</v>
      </c>
      <c r="F621" s="233" t="s">
        <v>416</v>
      </c>
      <c r="G621" s="235">
        <v>42849</v>
      </c>
      <c r="H621" s="491" t="s">
        <v>150</v>
      </c>
      <c r="I621" s="485">
        <v>42873</v>
      </c>
      <c r="J621" s="237"/>
      <c r="K621" s="716"/>
      <c r="L621" s="1038" t="s">
        <v>663</v>
      </c>
      <c r="M621" s="13" t="str">
        <f t="shared" si="46"/>
        <v>Invoice Made</v>
      </c>
      <c r="N621" s="13"/>
      <c r="O621" s="13"/>
      <c r="P621" s="13" t="str">
        <f>IF(L621="Navig8",IF(ISNA(VLOOKUP(UPPER(B621),LiangHuishan!$A$1:$B$251,3,FALSE)),"Pool Not in Records",VLOOKUP(UPPER(B621),$A$1:$B$251,3,FALSE)),"")</f>
        <v/>
      </c>
      <c r="Q621" s="13" t="str">
        <f t="shared" si="45"/>
        <v/>
      </c>
      <c r="R621" s="13"/>
      <c r="S621" s="13"/>
      <c r="T621" s="13" t="str">
        <f t="shared" si="48"/>
        <v>Invoice Made</v>
      </c>
      <c r="U621" s="13" t="b">
        <f t="shared" si="49"/>
        <v>1</v>
      </c>
      <c r="V621" s="13"/>
      <c r="W621" s="13"/>
      <c r="X621" s="13"/>
      <c r="Y621" s="13"/>
      <c r="Z621" s="13"/>
      <c r="AA621" s="13" t="str">
        <f t="shared" si="47"/>
        <v>Stena Perros201703</v>
      </c>
      <c r="AB621" s="13"/>
      <c r="AC621" s="13"/>
      <c r="AD621" s="13"/>
      <c r="AE621" s="13">
        <f>IF(TRIM(AA621=""),0,IF(ISNA(VLOOKUP(AA621,Tracker!$AB$2:$AB$3981,1,FALSE)),0,1))</f>
        <v>1</v>
      </c>
      <c r="AF621" s="13"/>
    </row>
    <row r="622" spans="1:32" ht="13.5">
      <c r="A622" s="246">
        <v>4023</v>
      </c>
      <c r="B622" s="232" t="s">
        <v>2485</v>
      </c>
      <c r="C622" s="965" t="s">
        <v>81</v>
      </c>
      <c r="D622" s="491" t="s">
        <v>830</v>
      </c>
      <c r="E622" s="232"/>
      <c r="F622" s="233"/>
      <c r="G622" s="235"/>
      <c r="H622" s="491" t="s">
        <v>87</v>
      </c>
      <c r="I622" s="482">
        <v>42868</v>
      </c>
      <c r="J622" s="237"/>
      <c r="K622" s="716"/>
      <c r="L622" s="1038" t="s">
        <v>60</v>
      </c>
      <c r="M622" s="13" t="str">
        <f t="shared" si="46"/>
        <v>Invoice Made</v>
      </c>
      <c r="N622" s="13"/>
      <c r="O622" s="13"/>
      <c r="P622" s="13" t="str">
        <f>IF(L622="Navig8",IF(ISNA(VLOOKUP(UPPER(B622),LiangHuishan!$A$1:$B$251,3,FALSE)),"Pool Not in Records",VLOOKUP(UPPER(B622),$A$1:$B$251,3,FALSE)),"")</f>
        <v/>
      </c>
      <c r="Q622" s="13" t="str">
        <f t="shared" si="45"/>
        <v/>
      </c>
      <c r="R622" s="13"/>
      <c r="S622" s="13"/>
      <c r="T622" s="13" t="str">
        <f t="shared" si="48"/>
        <v>Invoice Made</v>
      </c>
      <c r="U622" s="13" t="b">
        <f t="shared" si="49"/>
        <v>1</v>
      </c>
      <c r="V622" s="13"/>
      <c r="W622" s="13"/>
      <c r="X622" s="13"/>
      <c r="Y622" s="13"/>
      <c r="Z622" s="13"/>
      <c r="AA622" s="13" t="str">
        <f t="shared" si="47"/>
        <v>Trysil Spirit26</v>
      </c>
      <c r="AB622" s="13"/>
      <c r="AC622" s="13"/>
      <c r="AD622" s="13"/>
      <c r="AE622" s="13">
        <f>IF(TRIM(AA622=""),0,IF(ISNA(VLOOKUP(AA622,Tracker!$AB$2:$AB$3981,1,FALSE)),0,1))</f>
        <v>1</v>
      </c>
      <c r="AF622" s="13"/>
    </row>
    <row r="623" spans="1:32" ht="13.5">
      <c r="A623" s="243">
        <v>4024</v>
      </c>
      <c r="B623" s="243" t="s">
        <v>517</v>
      </c>
      <c r="C623" s="963" t="s">
        <v>326</v>
      </c>
      <c r="D623" s="877" t="s">
        <v>549</v>
      </c>
      <c r="E623" s="232"/>
      <c r="F623" s="233"/>
      <c r="G623" s="235"/>
      <c r="H623" s="877"/>
      <c r="I623" s="482"/>
      <c r="J623" s="237"/>
      <c r="K623" s="718" t="s">
        <v>411</v>
      </c>
      <c r="L623" s="1041" t="s">
        <v>28</v>
      </c>
      <c r="M623" s="13" t="str">
        <f t="shared" si="46"/>
        <v>Invoice Not Made</v>
      </c>
      <c r="N623" s="191" t="s">
        <v>368</v>
      </c>
      <c r="O623" s="191"/>
      <c r="P623" s="191" t="e">
        <f>IF(L623="Navig8",IF(ISNA(VLOOKUP(UPPER(B623),LiangHuishan!$A$1:$B$251,3,FALSE)),"Pool Not in Records",VLOOKUP(UPPER(B623),$A$1:$B$251,3,FALSE)),"")</f>
        <v>#N/A</v>
      </c>
      <c r="Q623" s="191" t="str">
        <f t="shared" si="45"/>
        <v/>
      </c>
      <c r="R623" s="191"/>
      <c r="S623" s="191"/>
      <c r="T623" s="13" t="str">
        <f t="shared" si="48"/>
        <v>Invoice Not Made</v>
      </c>
      <c r="U623" s="13" t="b">
        <f t="shared" si="49"/>
        <v>1</v>
      </c>
      <c r="V623" s="191"/>
      <c r="W623" s="191"/>
      <c r="X623" s="191"/>
      <c r="Y623" s="191"/>
      <c r="Z623" s="191"/>
      <c r="AA623" s="13" t="str">
        <f t="shared" si="47"/>
        <v>Afra Willow58</v>
      </c>
      <c r="AB623" s="191"/>
      <c r="AC623" s="191"/>
      <c r="AD623" s="191"/>
      <c r="AE623" s="191">
        <f>IF(TRIM(AA623=""),0,IF(ISNA(VLOOKUP(AA623,Tracker!$AB$2:$AB$3981,1,FALSE)),0,1))</f>
        <v>0</v>
      </c>
      <c r="AF623" s="191"/>
    </row>
    <row r="624" spans="1:32" ht="13.5">
      <c r="A624" s="246">
        <v>4025</v>
      </c>
      <c r="B624" s="232" t="s">
        <v>801</v>
      </c>
      <c r="C624" s="965" t="s">
        <v>518</v>
      </c>
      <c r="D624" s="491" t="s">
        <v>63</v>
      </c>
      <c r="E624" s="232" t="s">
        <v>610</v>
      </c>
      <c r="F624" s="233" t="s">
        <v>569</v>
      </c>
      <c r="G624" s="235">
        <v>42847.541666666664</v>
      </c>
      <c r="H624" s="491" t="s">
        <v>71</v>
      </c>
      <c r="I624" s="482">
        <v>42875</v>
      </c>
      <c r="J624" s="237"/>
      <c r="K624" s="716"/>
      <c r="L624" s="1038" t="s">
        <v>60</v>
      </c>
      <c r="M624" s="13" t="str">
        <f t="shared" si="46"/>
        <v>Invoice Made</v>
      </c>
      <c r="N624" s="13"/>
      <c r="O624" s="13"/>
      <c r="P624" s="13" t="str">
        <f>IF(L624="Navig8",IF(ISNA(VLOOKUP(UPPER(B624),LiangHuishan!$A$1:$B$251,3,FALSE)),"Pool Not in Records",VLOOKUP(UPPER(B624),$A$1:$B$251,3,FALSE)),"")</f>
        <v/>
      </c>
      <c r="Q624" s="13" t="str">
        <f t="shared" si="45"/>
        <v/>
      </c>
      <c r="R624" s="13"/>
      <c r="S624" s="13"/>
      <c r="T624" s="13" t="str">
        <f t="shared" si="48"/>
        <v>Invoice Made</v>
      </c>
      <c r="U624" s="13" t="b">
        <f t="shared" si="49"/>
        <v>1</v>
      </c>
      <c r="V624" s="13"/>
      <c r="W624" s="13"/>
      <c r="X624" s="13"/>
      <c r="Y624" s="13"/>
      <c r="Z624" s="13"/>
      <c r="AA624" s="13" t="str">
        <f t="shared" si="47"/>
        <v>Ningbo Dawn035</v>
      </c>
      <c r="AB624" s="13"/>
      <c r="AC624" s="13"/>
      <c r="AD624" s="13"/>
      <c r="AE624" s="13">
        <f>IF(TRIM(AA624=""),0,IF(ISNA(VLOOKUP(AA624,Tracker!$AB$2:$AB$3981,1,FALSE)),0,1))</f>
        <v>1</v>
      </c>
      <c r="AF624" s="13"/>
    </row>
    <row r="625" spans="1:32" ht="13.5">
      <c r="A625" s="246">
        <v>4026</v>
      </c>
      <c r="B625" s="232" t="s">
        <v>2695</v>
      </c>
      <c r="C625" s="965" t="s">
        <v>343</v>
      </c>
      <c r="D625" s="491" t="s">
        <v>2474</v>
      </c>
      <c r="E625" s="232"/>
      <c r="F625" s="233"/>
      <c r="G625" s="235"/>
      <c r="H625" s="491" t="s">
        <v>347</v>
      </c>
      <c r="I625" s="482">
        <v>42861</v>
      </c>
      <c r="J625" s="237"/>
      <c r="K625" s="716"/>
      <c r="L625" s="1038" t="s">
        <v>1466</v>
      </c>
      <c r="M625" s="13" t="str">
        <f t="shared" si="46"/>
        <v>Invoice Made</v>
      </c>
      <c r="N625" s="13"/>
      <c r="O625" s="13"/>
      <c r="P625" s="13" t="str">
        <f>IF(L625="Navig8",IF(ISNA(VLOOKUP(UPPER(B625),LiangHuishan!$A$1:$B$251,3,FALSE)),"Pool Not in Records",VLOOKUP(UPPER(B625),$A$1:$B$251,3,FALSE)),"")</f>
        <v/>
      </c>
      <c r="Q625" s="13" t="str">
        <f t="shared" si="45"/>
        <v/>
      </c>
      <c r="R625" s="13"/>
      <c r="S625" s="13"/>
      <c r="T625" s="13" t="str">
        <f t="shared" si="48"/>
        <v>Invoice Made</v>
      </c>
      <c r="U625" s="13" t="b">
        <f t="shared" si="49"/>
        <v>1</v>
      </c>
      <c r="V625" s="13"/>
      <c r="W625" s="13"/>
      <c r="X625" s="13"/>
      <c r="Y625" s="13"/>
      <c r="Z625" s="13"/>
      <c r="AA625" s="13" t="str">
        <f t="shared" si="47"/>
        <v>Acamar109</v>
      </c>
      <c r="AB625" s="13"/>
      <c r="AC625" s="13"/>
      <c r="AD625" s="13"/>
      <c r="AE625" s="13">
        <f>IF(TRIM(AA625=""),0,IF(ISNA(VLOOKUP(AA625,Tracker!$AB$2:$AB$3981,1,FALSE)),0,1))</f>
        <v>1</v>
      </c>
      <c r="AF625" s="13"/>
    </row>
    <row r="626" spans="1:32" ht="13.5">
      <c r="A626" s="246">
        <v>4027</v>
      </c>
      <c r="B626" s="232" t="s">
        <v>768</v>
      </c>
      <c r="C626" s="965" t="s">
        <v>196</v>
      </c>
      <c r="D626" s="491" t="s">
        <v>2489</v>
      </c>
      <c r="E626" s="232" t="s">
        <v>2774</v>
      </c>
      <c r="F626" s="233" t="s">
        <v>243</v>
      </c>
      <c r="G626" s="235"/>
      <c r="H626" s="491" t="s">
        <v>20</v>
      </c>
      <c r="I626" s="482">
        <v>42867</v>
      </c>
      <c r="J626" s="237"/>
      <c r="K626" s="716"/>
      <c r="L626" s="1038" t="s">
        <v>60</v>
      </c>
      <c r="M626" s="13" t="str">
        <f t="shared" si="46"/>
        <v>Invoice Made</v>
      </c>
      <c r="N626" s="13"/>
      <c r="O626" s="13"/>
      <c r="P626" s="13" t="str">
        <f>IF(L626="Navig8",IF(ISNA(VLOOKUP(UPPER(B626),LiangHuishan!$A$1:$B$251,3,FALSE)),"Pool Not in Records",VLOOKUP(UPPER(B626),$A$1:$B$251,3,FALSE)),"")</f>
        <v/>
      </c>
      <c r="Q626" s="13" t="str">
        <f t="shared" si="45"/>
        <v/>
      </c>
      <c r="R626" s="13"/>
      <c r="S626" s="13"/>
      <c r="T626" s="13" t="str">
        <f t="shared" si="48"/>
        <v>Invoice Made</v>
      </c>
      <c r="U626" s="13" t="b">
        <f t="shared" si="49"/>
        <v>1</v>
      </c>
      <c r="V626" s="13"/>
      <c r="W626" s="13"/>
      <c r="X626" s="13"/>
      <c r="Y626" s="13"/>
      <c r="Z626" s="13"/>
      <c r="AA626" s="13" t="str">
        <f t="shared" si="47"/>
        <v>Peak Spirit29</v>
      </c>
      <c r="AB626" s="13"/>
      <c r="AC626" s="13"/>
      <c r="AD626" s="13"/>
      <c r="AE626" s="13">
        <f>IF(TRIM(AA626=""),0,IF(ISNA(VLOOKUP(AA626,Tracker!$AB$2:$AB$3981,1,FALSE)),0,1))</f>
        <v>1</v>
      </c>
      <c r="AF626" s="13"/>
    </row>
    <row r="627" spans="1:32" ht="13.5">
      <c r="A627" s="246">
        <v>4028</v>
      </c>
      <c r="B627" s="232" t="s">
        <v>115</v>
      </c>
      <c r="C627" s="965" t="s">
        <v>193</v>
      </c>
      <c r="D627" s="491" t="s">
        <v>634</v>
      </c>
      <c r="E627" s="232" t="s">
        <v>2775</v>
      </c>
      <c r="F627" s="233" t="s">
        <v>269</v>
      </c>
      <c r="G627" s="235">
        <v>42819</v>
      </c>
      <c r="H627" s="491" t="s">
        <v>64</v>
      </c>
      <c r="I627" s="482">
        <v>42845</v>
      </c>
      <c r="J627" s="237"/>
      <c r="K627" s="716"/>
      <c r="L627" s="1038" t="s">
        <v>60</v>
      </c>
      <c r="M627" s="13" t="str">
        <f t="shared" si="46"/>
        <v>Invoice Made</v>
      </c>
      <c r="N627" s="13"/>
      <c r="O627" s="13"/>
      <c r="P627" s="13" t="str">
        <f>IF(L627="Navig8",IF(ISNA(VLOOKUP(UPPER(B627),LiangHuishan!$A$1:$B$251,3,FALSE)),"Pool Not in Records",VLOOKUP(UPPER(B627),$A$1:$B$251,3,FALSE)),"")</f>
        <v/>
      </c>
      <c r="Q627" s="13" t="str">
        <f t="shared" si="45"/>
        <v/>
      </c>
      <c r="R627" s="13"/>
      <c r="S627" s="13"/>
      <c r="T627" s="13" t="str">
        <f t="shared" si="48"/>
        <v>Invoice Made</v>
      </c>
      <c r="U627" s="13" t="b">
        <f t="shared" si="49"/>
        <v>1</v>
      </c>
      <c r="V627" s="13"/>
      <c r="W627" s="13"/>
      <c r="X627" s="13"/>
      <c r="Y627" s="13"/>
      <c r="Z627" s="13"/>
      <c r="AA627" s="13" t="str">
        <f t="shared" si="47"/>
        <v>Leyte Spirit28</v>
      </c>
      <c r="AB627" s="13"/>
      <c r="AC627" s="13"/>
      <c r="AD627" s="13"/>
      <c r="AE627" s="13">
        <f>IF(TRIM(AA627=""),0,IF(ISNA(VLOOKUP(AA627,Tracker!$AB$2:$AB$3981,1,FALSE)),0,1))</f>
        <v>1</v>
      </c>
      <c r="AF627" s="13"/>
    </row>
    <row r="628" spans="1:32" ht="13.5">
      <c r="A628" s="244">
        <v>4049</v>
      </c>
      <c r="B628" s="244" t="s">
        <v>892</v>
      </c>
      <c r="C628" s="968" t="s">
        <v>148</v>
      </c>
      <c r="D628" s="880" t="s">
        <v>2474</v>
      </c>
      <c r="E628" s="172"/>
      <c r="F628" s="234" t="s">
        <v>295</v>
      </c>
      <c r="G628" s="236" t="s">
        <v>412</v>
      </c>
      <c r="H628" s="880" t="s">
        <v>2857</v>
      </c>
      <c r="I628" s="482">
        <v>42864</v>
      </c>
      <c r="J628" s="238"/>
      <c r="K628" s="723" t="s">
        <v>3023</v>
      </c>
      <c r="L628" s="1042" t="s">
        <v>1466</v>
      </c>
      <c r="M628" s="13" t="str">
        <f t="shared" si="46"/>
        <v>Invoice Not Made</v>
      </c>
      <c r="N628" s="191"/>
      <c r="O628" s="191"/>
      <c r="P628" s="191" t="str">
        <f>IF(L628="Navig8",IF(ISNA(VLOOKUP(UPPER(B628),LiangHuishan!$A$1:$B$251,3,FALSE)),"Pool Not in Records",VLOOKUP(UPPER(B628),$A$1:$B$251,3,FALSE)),"")</f>
        <v/>
      </c>
      <c r="Q628" s="191" t="str">
        <f t="shared" si="45"/>
        <v/>
      </c>
      <c r="R628" s="191"/>
      <c r="S628" s="191"/>
      <c r="T628" s="13" t="str">
        <f t="shared" si="48"/>
        <v>Invoice Not Made</v>
      </c>
      <c r="U628" s="13" t="b">
        <f t="shared" si="49"/>
        <v>1</v>
      </c>
      <c r="V628" s="191"/>
      <c r="W628" s="191"/>
      <c r="X628" s="191"/>
      <c r="Y628" s="191"/>
      <c r="Z628" s="191"/>
      <c r="AA628" s="13" t="str">
        <f t="shared" si="47"/>
        <v>Elisalex Schulte42</v>
      </c>
      <c r="AB628" s="191"/>
      <c r="AC628" s="191"/>
      <c r="AD628" s="191"/>
      <c r="AE628" s="191">
        <f>IF(TRIM(AA628=""),0,IF(ISNA(VLOOKUP(AA628,Tracker!$AB$2:$AB$3981,1,FALSE)),0,1))</f>
        <v>0</v>
      </c>
      <c r="AF628" s="191"/>
    </row>
    <row r="629" spans="1:32" ht="13.5">
      <c r="A629" s="246">
        <v>4030</v>
      </c>
      <c r="B629" s="232" t="s">
        <v>484</v>
      </c>
      <c r="C629" s="965" t="s">
        <v>2778</v>
      </c>
      <c r="D629" s="491" t="s">
        <v>1340</v>
      </c>
      <c r="E629" s="232" t="s">
        <v>379</v>
      </c>
      <c r="F629" s="233" t="s">
        <v>449</v>
      </c>
      <c r="G629" s="235">
        <v>42850.458333333336</v>
      </c>
      <c r="H629" s="491" t="s">
        <v>67</v>
      </c>
      <c r="I629" s="482">
        <v>42870</v>
      </c>
      <c r="J629" s="237"/>
      <c r="K629" s="716"/>
      <c r="L629" s="1038" t="s">
        <v>60</v>
      </c>
      <c r="M629" s="13" t="str">
        <f t="shared" si="46"/>
        <v>Invoice Made</v>
      </c>
      <c r="N629" s="13"/>
      <c r="O629" s="13"/>
      <c r="P629" s="13" t="str">
        <f>IF(L629="Navig8",IF(ISNA(VLOOKUP(UPPER(B629),LiangHuishan!$A$1:$B$251,3,FALSE)),"Pool Not in Records",VLOOKUP(UPPER(B629),$A$1:$B$251,3,FALSE)),"")</f>
        <v/>
      </c>
      <c r="Q629" s="13" t="str">
        <f t="shared" si="45"/>
        <v/>
      </c>
      <c r="R629" s="13"/>
      <c r="S629" s="13"/>
      <c r="T629" s="13" t="str">
        <f t="shared" si="48"/>
        <v>Invoice Made</v>
      </c>
      <c r="U629" s="13" t="b">
        <f t="shared" si="49"/>
        <v>1</v>
      </c>
      <c r="V629" s="13"/>
      <c r="W629" s="13"/>
      <c r="X629" s="13"/>
      <c r="Y629" s="13"/>
      <c r="Z629" s="13"/>
      <c r="AA629" s="13" t="str">
        <f t="shared" si="47"/>
        <v>Esther Spirit139</v>
      </c>
      <c r="AB629" s="13"/>
      <c r="AC629" s="13"/>
      <c r="AD629" s="13"/>
      <c r="AE629" s="13">
        <f>IF(TRIM(AA629=""),0,IF(ISNA(VLOOKUP(AA629,Tracker!$AB$2:$AB$3981,1,FALSE)),0,1))</f>
        <v>1</v>
      </c>
      <c r="AF629" s="13"/>
    </row>
    <row r="630" spans="1:32" ht="13.5">
      <c r="A630" s="244">
        <v>4065</v>
      </c>
      <c r="B630" s="244" t="s">
        <v>892</v>
      </c>
      <c r="C630" s="968" t="s">
        <v>142</v>
      </c>
      <c r="D630" s="880" t="s">
        <v>2474</v>
      </c>
      <c r="E630" s="172"/>
      <c r="F630" s="234" t="s">
        <v>2864</v>
      </c>
      <c r="G630" s="236" t="s">
        <v>686</v>
      </c>
      <c r="H630" s="880" t="s">
        <v>25</v>
      </c>
      <c r="I630" s="482">
        <v>42872</v>
      </c>
      <c r="J630" s="238"/>
      <c r="K630" s="723" t="s">
        <v>3023</v>
      </c>
      <c r="L630" s="1042" t="s">
        <v>1466</v>
      </c>
      <c r="M630" s="13" t="str">
        <f t="shared" si="46"/>
        <v>Invoice Not Made</v>
      </c>
      <c r="N630" s="191"/>
      <c r="O630" s="191"/>
      <c r="P630" s="191" t="str">
        <f>IF(L630="Navig8",IF(ISNA(VLOOKUP(UPPER(B630),LiangHuishan!$A$1:$B$251,3,FALSE)),"Pool Not in Records",VLOOKUP(UPPER(B630),$A$1:$B$251,3,FALSE)),"")</f>
        <v/>
      </c>
      <c r="Q630" s="191" t="str">
        <f t="shared" si="45"/>
        <v/>
      </c>
      <c r="R630" s="191"/>
      <c r="S630" s="191"/>
      <c r="T630" s="13" t="str">
        <f t="shared" si="48"/>
        <v>Invoice Not Made</v>
      </c>
      <c r="U630" s="13" t="b">
        <f t="shared" si="49"/>
        <v>1</v>
      </c>
      <c r="V630" s="191"/>
      <c r="W630" s="191"/>
      <c r="X630" s="191"/>
      <c r="Y630" s="191"/>
      <c r="Z630" s="191"/>
      <c r="AA630" s="13" t="str">
        <f t="shared" si="47"/>
        <v>Elisalex Schulte43</v>
      </c>
      <c r="AB630" s="191"/>
      <c r="AC630" s="191"/>
      <c r="AD630" s="191"/>
      <c r="AE630" s="191">
        <f>IF(TRIM(AA630=""),0,IF(ISNA(VLOOKUP(AA630,Tracker!$AB$2:$AB$3981,1,FALSE)),0,1))</f>
        <v>0</v>
      </c>
      <c r="AF630" s="191"/>
    </row>
    <row r="631" spans="1:32" ht="13.5">
      <c r="A631" s="246">
        <v>4032</v>
      </c>
      <c r="B631" s="232" t="s">
        <v>2782</v>
      </c>
      <c r="C631" s="965" t="s">
        <v>414</v>
      </c>
      <c r="D631" s="491" t="s">
        <v>2783</v>
      </c>
      <c r="E631" s="232"/>
      <c r="F631" s="233"/>
      <c r="G631" s="235"/>
      <c r="H631" s="491" t="s">
        <v>715</v>
      </c>
      <c r="I631" s="482">
        <v>42869</v>
      </c>
      <c r="J631" s="237"/>
      <c r="K631" s="716"/>
      <c r="L631" s="1038" t="s">
        <v>590</v>
      </c>
      <c r="M631" s="13" t="str">
        <f t="shared" si="46"/>
        <v>Invoice Made</v>
      </c>
      <c r="N631" s="13"/>
      <c r="O631" s="13"/>
      <c r="P631" s="13" t="str">
        <f>IF(L631="Navig8",IF(ISNA(VLOOKUP(UPPER(B631),LiangHuishan!$A$1:$B$251,3,FALSE)),"Pool Not in Records",VLOOKUP(UPPER(B631),$A$1:$B$251,3,FALSE)),"")</f>
        <v/>
      </c>
      <c r="Q631" s="13">
        <f t="shared" si="45"/>
        <v>0</v>
      </c>
      <c r="R631" s="13"/>
      <c r="S631" s="13"/>
      <c r="T631" s="13" t="str">
        <f t="shared" si="48"/>
        <v>Invoice Made</v>
      </c>
      <c r="U631" s="13" t="b">
        <f t="shared" si="49"/>
        <v>1</v>
      </c>
      <c r="V631" s="13"/>
      <c r="W631" s="13"/>
      <c r="X631" s="13"/>
      <c r="Y631" s="13"/>
      <c r="Z631" s="13"/>
      <c r="AA631" s="13" t="str">
        <f t="shared" si="47"/>
        <v>Cabo Kamui5</v>
      </c>
      <c r="AB631" s="13"/>
      <c r="AC631" s="13"/>
      <c r="AD631" s="13"/>
      <c r="AE631" s="13">
        <f>IF(TRIM(AA631=""),0,IF(ISNA(VLOOKUP(AA631,Tracker!$AB$2:$AB$3981,1,FALSE)),0,1))</f>
        <v>1</v>
      </c>
      <c r="AF631" s="13"/>
    </row>
    <row r="632" spans="1:32" ht="13.5">
      <c r="A632" s="246">
        <v>4055</v>
      </c>
      <c r="B632" s="271" t="s">
        <v>2861</v>
      </c>
      <c r="C632" s="957" t="s">
        <v>2612</v>
      </c>
      <c r="D632" s="874" t="s">
        <v>736</v>
      </c>
      <c r="E632" s="172"/>
      <c r="F632" s="234"/>
      <c r="G632" s="236"/>
      <c r="H632" s="874" t="s">
        <v>25</v>
      </c>
      <c r="I632" s="482">
        <v>42922</v>
      </c>
      <c r="J632" s="238"/>
      <c r="K632" s="711"/>
      <c r="L632" s="1023" t="s">
        <v>633</v>
      </c>
      <c r="M632" s="13" t="str">
        <f t="shared" si="46"/>
        <v>Invoice Made</v>
      </c>
      <c r="N632" s="13"/>
      <c r="O632" s="13"/>
      <c r="P632" s="13" t="str">
        <f>IF(L632="Navig8",IF(ISNA(VLOOKUP(UPPER(B632),LiangHuishan!$A$1:$B$251,3,FALSE)),"Pool Not in Records",VLOOKUP(UPPER(B632),$A$1:$B$251,3,FALSE)),"")</f>
        <v/>
      </c>
      <c r="Q632" s="13" t="str">
        <f t="shared" si="45"/>
        <v/>
      </c>
      <c r="R632" s="13"/>
      <c r="S632" s="13"/>
      <c r="T632" s="13" t="str">
        <f t="shared" si="48"/>
        <v>Invoice Made</v>
      </c>
      <c r="U632" s="13" t="b">
        <f t="shared" si="49"/>
        <v>1</v>
      </c>
      <c r="V632" s="13"/>
      <c r="W632" s="13"/>
      <c r="X632" s="13"/>
      <c r="Y632" s="13"/>
      <c r="Z632" s="13"/>
      <c r="AA632" s="13" t="str">
        <f t="shared" si="47"/>
        <v>Stena Impeccable1702</v>
      </c>
      <c r="AB632" s="13"/>
      <c r="AC632" s="13"/>
      <c r="AD632" s="13"/>
      <c r="AE632" s="13">
        <f>IF(TRIM(AA632=""),0,IF(ISNA(VLOOKUP(AA632,Tracker!$AB$2:$AB$3981,1,FALSE)),0,1))</f>
        <v>1</v>
      </c>
      <c r="AF632" s="13"/>
    </row>
    <row r="633" spans="1:32" ht="13.5">
      <c r="A633" s="246">
        <v>4034</v>
      </c>
      <c r="B633" s="271" t="s">
        <v>826</v>
      </c>
      <c r="C633" s="957" t="s">
        <v>193</v>
      </c>
      <c r="D633" s="874" t="s">
        <v>63</v>
      </c>
      <c r="E633" s="271" t="s">
        <v>2785</v>
      </c>
      <c r="F633" s="280" t="s">
        <v>2786</v>
      </c>
      <c r="G633" s="235">
        <v>42849</v>
      </c>
      <c r="H633" s="874" t="s">
        <v>90</v>
      </c>
      <c r="I633" s="482">
        <v>42871</v>
      </c>
      <c r="J633" s="237"/>
      <c r="K633" s="573"/>
      <c r="L633" s="1039" t="s">
        <v>60</v>
      </c>
      <c r="M633" s="13" t="str">
        <f t="shared" si="46"/>
        <v>Invoice Made</v>
      </c>
      <c r="N633" s="13"/>
      <c r="O633" s="13"/>
      <c r="P633" s="13" t="str">
        <f>IF(L633="Navig8",IF(ISNA(VLOOKUP(UPPER(B633),LiangHuishan!$A$1:$B$251,3,FALSE)),"Pool Not in Records",VLOOKUP(UPPER(B633),$A$1:$B$251,3,FALSE)),"")</f>
        <v/>
      </c>
      <c r="Q633" s="13" t="str">
        <f t="shared" si="45"/>
        <v/>
      </c>
      <c r="R633" s="13"/>
      <c r="S633" s="13"/>
      <c r="T633" s="13" t="str">
        <f t="shared" si="48"/>
        <v>Invoice Made</v>
      </c>
      <c r="U633" s="13" t="b">
        <f t="shared" si="49"/>
        <v>1</v>
      </c>
      <c r="V633" s="13"/>
      <c r="W633" s="13"/>
      <c r="X633" s="13"/>
      <c r="Y633" s="13"/>
      <c r="Z633" s="13"/>
      <c r="AA633" s="13" t="str">
        <f t="shared" si="47"/>
        <v>Blue River28</v>
      </c>
      <c r="AB633" s="13"/>
      <c r="AC633" s="13"/>
      <c r="AD633" s="13"/>
      <c r="AE633" s="13">
        <f>IF(TRIM(AA633=""),0,IF(ISNA(VLOOKUP(AA633,Tracker!$AB$2:$AB$3981,1,FALSE)),0,1))</f>
        <v>1</v>
      </c>
      <c r="AF633" s="13"/>
    </row>
    <row r="634" spans="1:32" ht="13.5">
      <c r="A634" s="246">
        <v>4035</v>
      </c>
      <c r="B634" s="271" t="s">
        <v>540</v>
      </c>
      <c r="C634" s="957" t="s">
        <v>258</v>
      </c>
      <c r="D634" s="874" t="s">
        <v>549</v>
      </c>
      <c r="E634" s="271" t="s">
        <v>2787</v>
      </c>
      <c r="F634" s="280" t="s">
        <v>2788</v>
      </c>
      <c r="G634" s="235">
        <v>42851</v>
      </c>
      <c r="H634" s="874" t="s">
        <v>20</v>
      </c>
      <c r="I634" s="482">
        <v>42870</v>
      </c>
      <c r="J634" s="237"/>
      <c r="K634" s="573" t="s">
        <v>411</v>
      </c>
      <c r="L634" s="1039" t="s">
        <v>28</v>
      </c>
      <c r="M634" s="13" t="str">
        <f t="shared" si="46"/>
        <v>Invoice Made</v>
      </c>
      <c r="N634" s="13"/>
      <c r="O634" s="13"/>
      <c r="P634" s="13" t="e">
        <f>IF(L634="Navig8",IF(ISNA(VLOOKUP(UPPER(B634),LiangHuishan!$A$1:$B$251,3,FALSE)),"Pool Not in Records",VLOOKUP(UPPER(B634),$A$1:$B$251,3,FALSE)),"")</f>
        <v>#N/A</v>
      </c>
      <c r="Q634" s="13" t="str">
        <f t="shared" ref="Q634:Q697" si="50">IF(L634="Ultranav",IF(K634="",0,1),"")</f>
        <v/>
      </c>
      <c r="R634" s="13"/>
      <c r="S634" s="13"/>
      <c r="T634" s="13" t="str">
        <f t="shared" si="48"/>
        <v>Invoice Made</v>
      </c>
      <c r="U634" s="13" t="b">
        <f t="shared" si="49"/>
        <v>1</v>
      </c>
      <c r="V634" s="13"/>
      <c r="W634" s="13"/>
      <c r="X634" s="13"/>
      <c r="Y634" s="13"/>
      <c r="Z634" s="13"/>
      <c r="AA634" s="13" t="str">
        <f t="shared" si="47"/>
        <v>Afra Hawthorn54</v>
      </c>
      <c r="AB634" s="13"/>
      <c r="AC634" s="13"/>
      <c r="AD634" s="13"/>
      <c r="AE634" s="13">
        <f>IF(TRIM(AA634=""),0,IF(ISNA(VLOOKUP(AA634,Tracker!$AB$2:$AB$3981,1,FALSE)),0,1))</f>
        <v>1</v>
      </c>
      <c r="AF634" s="13"/>
    </row>
    <row r="635" spans="1:32" ht="13.5">
      <c r="A635" s="246">
        <v>4036</v>
      </c>
      <c r="B635" s="271" t="s">
        <v>2843</v>
      </c>
      <c r="C635" s="957" t="s">
        <v>35</v>
      </c>
      <c r="D635" s="874" t="s">
        <v>2474</v>
      </c>
      <c r="E635" s="172"/>
      <c r="F635" s="234" t="s">
        <v>152</v>
      </c>
      <c r="G635" s="236" t="s">
        <v>2844</v>
      </c>
      <c r="H635" s="874" t="s">
        <v>2845</v>
      </c>
      <c r="I635" s="482">
        <v>42877</v>
      </c>
      <c r="J635" s="238"/>
      <c r="K635" s="711"/>
      <c r="L635" s="1023" t="s">
        <v>1466</v>
      </c>
      <c r="M635" s="13" t="str">
        <f t="shared" si="46"/>
        <v>Invoice Made</v>
      </c>
      <c r="N635" s="13"/>
      <c r="O635" s="13"/>
      <c r="P635" s="13" t="str">
        <f>IF(L635="Navig8",IF(ISNA(VLOOKUP(UPPER(B635),LiangHuishan!$A$1:$B$251,3,FALSE)),"Pool Not in Records",VLOOKUP(UPPER(B635),$A$1:$B$251,3,FALSE)),"")</f>
        <v/>
      </c>
      <c r="Q635" s="13" t="str">
        <f t="shared" si="50"/>
        <v/>
      </c>
      <c r="R635" s="13"/>
      <c r="S635" s="13"/>
      <c r="T635" s="13" t="str">
        <f t="shared" si="48"/>
        <v>Invoice Made</v>
      </c>
      <c r="U635" s="13" t="b">
        <f t="shared" si="49"/>
        <v>1</v>
      </c>
      <c r="V635" s="13"/>
      <c r="W635" s="13"/>
      <c r="X635" s="13"/>
      <c r="Y635" s="13"/>
      <c r="Z635" s="13"/>
      <c r="AA635" s="13" t="str">
        <f t="shared" si="47"/>
        <v>ICE Point022</v>
      </c>
      <c r="AB635" s="13"/>
      <c r="AC635" s="13"/>
      <c r="AD635" s="13"/>
      <c r="AE635" s="13">
        <f>IF(TRIM(AA635=""),0,IF(ISNA(VLOOKUP(AA635,Tracker!$AB$2:$AB$3981,1,FALSE)),0,1))</f>
        <v>1</v>
      </c>
      <c r="AF635" s="13"/>
    </row>
    <row r="636" spans="1:32" ht="13.5">
      <c r="A636" s="246">
        <v>4059</v>
      </c>
      <c r="B636" s="271" t="s">
        <v>1296</v>
      </c>
      <c r="C636" s="957" t="s">
        <v>2862</v>
      </c>
      <c r="D636" s="874" t="s">
        <v>2677</v>
      </c>
      <c r="E636" s="172"/>
      <c r="F636" s="234"/>
      <c r="G636" s="236"/>
      <c r="H636" s="874" t="s">
        <v>287</v>
      </c>
      <c r="I636" s="482">
        <v>42909</v>
      </c>
      <c r="J636" s="238"/>
      <c r="K636" s="711"/>
      <c r="L636" s="1023" t="s">
        <v>633</v>
      </c>
      <c r="M636" s="13" t="str">
        <f t="shared" si="46"/>
        <v>Invoice Made</v>
      </c>
      <c r="N636" s="13"/>
      <c r="O636" s="13"/>
      <c r="P636" s="13" t="str">
        <f>IF(L636="Navig8",IF(ISNA(VLOOKUP(UPPER(B636),LiangHuishan!$A$1:$B$251,3,FALSE)),"Pool Not in Records",VLOOKUP(UPPER(B636),$A$1:$B$251,3,FALSE)),"")</f>
        <v/>
      </c>
      <c r="Q636" s="13" t="str">
        <f t="shared" si="50"/>
        <v/>
      </c>
      <c r="R636" s="13"/>
      <c r="S636" s="13"/>
      <c r="T636" s="13" t="str">
        <f t="shared" si="48"/>
        <v>Invoice Made</v>
      </c>
      <c r="U636" s="13" t="b">
        <f t="shared" si="49"/>
        <v>1</v>
      </c>
      <c r="V636" s="13"/>
      <c r="W636" s="13"/>
      <c r="X636" s="13"/>
      <c r="Y636" s="13"/>
      <c r="Z636" s="13"/>
      <c r="AA636" s="13" t="str">
        <f t="shared" si="47"/>
        <v>Stena Concert1703</v>
      </c>
      <c r="AB636" s="13"/>
      <c r="AC636" s="13"/>
      <c r="AD636" s="13"/>
      <c r="AE636" s="13">
        <f>IF(TRIM(AA636=""),0,IF(ISNA(VLOOKUP(AA636,Tracker!$AB$2:$AB$3981,1,FALSE)),0,1))</f>
        <v>1</v>
      </c>
      <c r="AF636" s="13"/>
    </row>
    <row r="637" spans="1:32" ht="13.5">
      <c r="A637" s="246">
        <v>4038</v>
      </c>
      <c r="B637" s="271" t="s">
        <v>1329</v>
      </c>
      <c r="C637" s="957" t="s">
        <v>320</v>
      </c>
      <c r="D637" s="874" t="s">
        <v>634</v>
      </c>
      <c r="E637" s="172"/>
      <c r="F637" s="234" t="s">
        <v>691</v>
      </c>
      <c r="G637" s="236" t="s">
        <v>761</v>
      </c>
      <c r="H637" s="874" t="s">
        <v>324</v>
      </c>
      <c r="I637" s="482">
        <v>42914</v>
      </c>
      <c r="J637" s="238"/>
      <c r="K637" s="711"/>
      <c r="L637" s="1023" t="s">
        <v>60</v>
      </c>
      <c r="M637" s="13" t="str">
        <f t="shared" si="46"/>
        <v>Invoice Made</v>
      </c>
      <c r="N637" s="13"/>
      <c r="O637" s="13"/>
      <c r="P637" s="13" t="str">
        <f>IF(L637="Navig8",IF(ISNA(VLOOKUP(UPPER(B637),LiangHuishan!$A$1:$B$251,3,FALSE)),"Pool Not in Records",VLOOKUP(UPPER(B637),$A$1:$B$251,3,FALSE)),"")</f>
        <v/>
      </c>
      <c r="Q637" s="13" t="str">
        <f t="shared" si="50"/>
        <v/>
      </c>
      <c r="R637" s="13"/>
      <c r="S637" s="13"/>
      <c r="T637" s="13" t="str">
        <f t="shared" si="48"/>
        <v>Invoice Made</v>
      </c>
      <c r="U637" s="13" t="b">
        <f t="shared" si="49"/>
        <v>1</v>
      </c>
      <c r="V637" s="13"/>
      <c r="W637" s="13"/>
      <c r="X637" s="13"/>
      <c r="Y637" s="13"/>
      <c r="Z637" s="13"/>
      <c r="AA637" s="13" t="str">
        <f t="shared" si="47"/>
        <v>Atlantic Dawn39</v>
      </c>
      <c r="AB637" s="13"/>
      <c r="AC637" s="13"/>
      <c r="AD637" s="13"/>
      <c r="AE637" s="13">
        <f>IF(TRIM(AA637=""),0,IF(ISNA(VLOOKUP(AA637,Tracker!$AB$2:$AB$3981,1,FALSE)),0,1))</f>
        <v>1</v>
      </c>
      <c r="AF637" s="13"/>
    </row>
    <row r="638" spans="1:32" ht="13.5">
      <c r="A638" s="243">
        <v>4039</v>
      </c>
      <c r="B638" s="243" t="s">
        <v>1373</v>
      </c>
      <c r="C638" s="963" t="s">
        <v>41</v>
      </c>
      <c r="D638" s="877" t="s">
        <v>75</v>
      </c>
      <c r="E638" s="172"/>
      <c r="F638" s="234" t="s">
        <v>256</v>
      </c>
      <c r="G638" s="236" t="s">
        <v>257</v>
      </c>
      <c r="H638" s="877" t="s">
        <v>2846</v>
      </c>
      <c r="I638" s="486">
        <v>42865</v>
      </c>
      <c r="J638" s="238"/>
      <c r="K638" s="720"/>
      <c r="L638" s="1043" t="s">
        <v>60</v>
      </c>
      <c r="M638" s="13" t="str">
        <f t="shared" si="46"/>
        <v>Invoice Not Made</v>
      </c>
      <c r="N638" s="191" t="s">
        <v>368</v>
      </c>
      <c r="O638" s="191"/>
      <c r="P638" s="191" t="str">
        <f>IF(L638="Navig8",IF(ISNA(VLOOKUP(UPPER(B638),LiangHuishan!$A$1:$B$251,3,FALSE)),"Pool Not in Records",VLOOKUP(UPPER(B638),$A$1:$B$251,3,FALSE)),"")</f>
        <v/>
      </c>
      <c r="Q638" s="191" t="str">
        <f t="shared" si="50"/>
        <v/>
      </c>
      <c r="R638" s="191"/>
      <c r="S638" s="191"/>
      <c r="T638" s="13" t="str">
        <f t="shared" si="48"/>
        <v>Invoice Not Made</v>
      </c>
      <c r="U638" s="13" t="b">
        <f t="shared" si="49"/>
        <v>1</v>
      </c>
      <c r="V638" s="191"/>
      <c r="W638" s="191"/>
      <c r="X638" s="191"/>
      <c r="Y638" s="191"/>
      <c r="Z638" s="191"/>
      <c r="AA638" s="13" t="str">
        <f t="shared" si="47"/>
        <v>Cascade Spirit12</v>
      </c>
      <c r="AB638" s="191"/>
      <c r="AC638" s="191"/>
      <c r="AD638" s="191"/>
      <c r="AE638" s="191">
        <f>IF(TRIM(AA638=""),0,IF(ISNA(VLOOKUP(AA638,Tracker!$AB$2:$AB$3981,1,FALSE)),0,1))</f>
        <v>0</v>
      </c>
      <c r="AF638" s="191"/>
    </row>
    <row r="639" spans="1:32" ht="13.5">
      <c r="A639" s="246">
        <v>4040</v>
      </c>
      <c r="B639" s="271" t="s">
        <v>1943</v>
      </c>
      <c r="C639" s="957" t="s">
        <v>2621</v>
      </c>
      <c r="D639" s="874" t="s">
        <v>828</v>
      </c>
      <c r="E639" s="172"/>
      <c r="F639" s="234" t="s">
        <v>152</v>
      </c>
      <c r="G639" s="236" t="s">
        <v>10592</v>
      </c>
      <c r="H639" s="874" t="s">
        <v>269</v>
      </c>
      <c r="I639" s="485">
        <v>42891</v>
      </c>
      <c r="J639" s="238"/>
      <c r="K639" s="573"/>
      <c r="L639" s="1039" t="s">
        <v>663</v>
      </c>
      <c r="M639" s="13" t="str">
        <f t="shared" si="46"/>
        <v>Invoice Made</v>
      </c>
      <c r="N639" s="13"/>
      <c r="O639" s="13"/>
      <c r="P639" s="13" t="str">
        <f>IF(L639="Navig8",IF(ISNA(VLOOKUP(UPPER(B639),LiangHuishan!$A$1:$B$251,3,FALSE)),"Pool Not in Records",VLOOKUP(UPPER(B639),$A$1:$B$251,3,FALSE)),"")</f>
        <v/>
      </c>
      <c r="Q639" s="13" t="str">
        <f t="shared" si="50"/>
        <v/>
      </c>
      <c r="R639" s="13"/>
      <c r="S639" s="13"/>
      <c r="T639" s="13" t="str">
        <f t="shared" si="48"/>
        <v>Invoice Made</v>
      </c>
      <c r="U639" s="13" t="b">
        <f t="shared" si="49"/>
        <v>1</v>
      </c>
      <c r="V639" s="13"/>
      <c r="W639" s="13"/>
      <c r="X639" s="13"/>
      <c r="Y639" s="13"/>
      <c r="Z639" s="13"/>
      <c r="AA639" s="13" t="str">
        <f t="shared" si="47"/>
        <v>Orpheas201702</v>
      </c>
      <c r="AB639" s="13"/>
      <c r="AC639" s="13"/>
      <c r="AD639" s="13"/>
      <c r="AE639" s="13">
        <f>IF(TRIM(AA639=""),0,IF(ISNA(VLOOKUP(AA639,Tracker!$AB$2:$AB$3981,1,FALSE)),0,1))</f>
        <v>1</v>
      </c>
      <c r="AF639" s="13"/>
    </row>
    <row r="640" spans="1:32" ht="13.5">
      <c r="A640" s="246">
        <v>4041</v>
      </c>
      <c r="B640" s="271" t="s">
        <v>1613</v>
      </c>
      <c r="C640" s="957" t="s">
        <v>158</v>
      </c>
      <c r="D640" s="874" t="s">
        <v>521</v>
      </c>
      <c r="E640" s="172"/>
      <c r="F640" s="234" t="s">
        <v>2847</v>
      </c>
      <c r="G640" s="236" t="s">
        <v>350</v>
      </c>
      <c r="H640" s="874" t="s">
        <v>59</v>
      </c>
      <c r="I640" s="482">
        <v>42898</v>
      </c>
      <c r="J640" s="238"/>
      <c r="K640" s="711" t="s">
        <v>411</v>
      </c>
      <c r="L640" s="1023" t="s">
        <v>28</v>
      </c>
      <c r="M640" s="13" t="str">
        <f t="shared" si="46"/>
        <v>Invoice Made</v>
      </c>
      <c r="N640" s="13"/>
      <c r="O640" s="13"/>
      <c r="P640" s="13" t="e">
        <f>IF(L640="Navig8",IF(ISNA(VLOOKUP(UPPER(B640),LiangHuishan!$A$1:$B$251,3,FALSE)),"Pool Not in Records",VLOOKUP(UPPER(B640),$A$1:$B$251,3,FALSE)),"")</f>
        <v>#N/A</v>
      </c>
      <c r="Q640" s="13" t="str">
        <f t="shared" si="50"/>
        <v/>
      </c>
      <c r="R640" s="13"/>
      <c r="S640" s="13"/>
      <c r="T640" s="13" t="str">
        <f t="shared" si="48"/>
        <v>Invoice Made</v>
      </c>
      <c r="U640" s="13" t="b">
        <f t="shared" si="49"/>
        <v>1</v>
      </c>
      <c r="V640" s="13"/>
      <c r="W640" s="13"/>
      <c r="X640" s="13"/>
      <c r="Y640" s="13"/>
      <c r="Z640" s="13"/>
      <c r="AA640" s="13" t="str">
        <f t="shared" si="47"/>
        <v>Navig8 Sanctity10</v>
      </c>
      <c r="AB640" s="13"/>
      <c r="AC640" s="13"/>
      <c r="AD640" s="13"/>
      <c r="AE640" s="13">
        <f>IF(TRIM(AA640=""),0,IF(ISNA(VLOOKUP(AA640,Tracker!$AB$2:$AB$3981,1,FALSE)),0,1))</f>
        <v>1</v>
      </c>
      <c r="AF640" s="13"/>
    </row>
    <row r="641" spans="1:32" ht="13.5">
      <c r="A641" s="246">
        <v>4042</v>
      </c>
      <c r="B641" s="271" t="s">
        <v>2848</v>
      </c>
      <c r="C641" s="957" t="s">
        <v>2849</v>
      </c>
      <c r="D641" s="874" t="s">
        <v>864</v>
      </c>
      <c r="E641" s="172"/>
      <c r="F641" s="234" t="s">
        <v>178</v>
      </c>
      <c r="G641" s="236" t="s">
        <v>269</v>
      </c>
      <c r="H641" s="874" t="s">
        <v>1334</v>
      </c>
      <c r="I641" s="482">
        <v>42868</v>
      </c>
      <c r="J641" s="238"/>
      <c r="K641" s="711"/>
      <c r="L641" s="1023" t="s">
        <v>590</v>
      </c>
      <c r="M641" s="13" t="str">
        <f t="shared" si="46"/>
        <v>Invoice Made</v>
      </c>
      <c r="N641" s="13"/>
      <c r="O641" s="13"/>
      <c r="P641" s="13" t="str">
        <f>IF(L641="Navig8",IF(ISNA(VLOOKUP(UPPER(B641),LiangHuishan!$A$1:$B$251,3,FALSE)),"Pool Not in Records",VLOOKUP(UPPER(B641),$A$1:$B$251,3,FALSE)),"")</f>
        <v/>
      </c>
      <c r="Q641" s="13">
        <f t="shared" si="50"/>
        <v>0</v>
      </c>
      <c r="R641" s="13"/>
      <c r="S641" s="13"/>
      <c r="T641" s="13" t="str">
        <f t="shared" si="48"/>
        <v>Invoice Made</v>
      </c>
      <c r="U641" s="13" t="b">
        <f t="shared" si="49"/>
        <v>1</v>
      </c>
      <c r="V641" s="13"/>
      <c r="W641" s="13"/>
      <c r="X641" s="13"/>
      <c r="Y641" s="13"/>
      <c r="Z641" s="13"/>
      <c r="AA641" s="13" t="str">
        <f t="shared" si="47"/>
        <v>Oversea Goldmar136</v>
      </c>
      <c r="AB641" s="13"/>
      <c r="AC641" s="13"/>
      <c r="AD641" s="13"/>
      <c r="AE641" s="13">
        <f>IF(TRIM(AA641=""),0,IF(ISNA(VLOOKUP(AA641,Tracker!$AB$2:$AB$3981,1,FALSE)),0,1))</f>
        <v>1</v>
      </c>
      <c r="AF641" s="13"/>
    </row>
    <row r="642" spans="1:32" ht="13.5">
      <c r="A642" s="246">
        <v>4043</v>
      </c>
      <c r="B642" s="271" t="s">
        <v>1292</v>
      </c>
      <c r="C642" s="957" t="s">
        <v>2872</v>
      </c>
      <c r="D642" s="874" t="s">
        <v>2850</v>
      </c>
      <c r="E642" s="172"/>
      <c r="F642" s="234"/>
      <c r="G642" s="236"/>
      <c r="H642" s="874" t="s">
        <v>441</v>
      </c>
      <c r="I642" s="485">
        <v>42900</v>
      </c>
      <c r="J642" s="238"/>
      <c r="K642" s="573"/>
      <c r="L642" s="1039" t="s">
        <v>663</v>
      </c>
      <c r="M642" s="13" t="str">
        <f t="shared" si="46"/>
        <v>Invoice Made</v>
      </c>
      <c r="N642" s="13"/>
      <c r="O642" s="13"/>
      <c r="P642" s="13" t="str">
        <f>IF(L642="Navig8",IF(ISNA(VLOOKUP(UPPER(B642),LiangHuishan!$A$1:$B$251,3,FALSE)),"Pool Not in Records",VLOOKUP(UPPER(B642),$A$1:$B$251,3,FALSE)),"")</f>
        <v/>
      </c>
      <c r="Q642" s="13" t="str">
        <f t="shared" si="50"/>
        <v/>
      </c>
      <c r="R642" s="13"/>
      <c r="S642" s="13"/>
      <c r="T642" s="13" t="str">
        <f t="shared" si="48"/>
        <v>Invoice Made</v>
      </c>
      <c r="U642" s="13" t="b">
        <f t="shared" si="49"/>
        <v>1</v>
      </c>
      <c r="V642" s="13"/>
      <c r="W642" s="13"/>
      <c r="X642" s="13"/>
      <c r="Y642" s="13"/>
      <c r="Z642" s="13"/>
      <c r="AA642" s="13" t="str">
        <f t="shared" si="47"/>
        <v>Afroditi201704</v>
      </c>
      <c r="AB642" s="13"/>
      <c r="AC642" s="13"/>
      <c r="AD642" s="13"/>
      <c r="AE642" s="13">
        <f>IF(TRIM(AA642=""),0,IF(ISNA(VLOOKUP(AA642,Tracker!$AB$2:$AB$3981,1,FALSE)),0,1))</f>
        <v>1</v>
      </c>
      <c r="AF642" s="13"/>
    </row>
    <row r="643" spans="1:32" ht="13.5">
      <c r="A643" s="246">
        <v>4044</v>
      </c>
      <c r="B643" s="271" t="s">
        <v>2851</v>
      </c>
      <c r="C643" s="957" t="s">
        <v>2852</v>
      </c>
      <c r="D643" s="874" t="s">
        <v>1861</v>
      </c>
      <c r="E643" s="172"/>
      <c r="F643" s="234" t="s">
        <v>152</v>
      </c>
      <c r="G643" s="236" t="s">
        <v>792</v>
      </c>
      <c r="H643" s="874" t="s">
        <v>20</v>
      </c>
      <c r="I643" s="482">
        <v>42888</v>
      </c>
      <c r="J643" s="238"/>
      <c r="K643" s="711"/>
      <c r="L643" s="1023" t="s">
        <v>590</v>
      </c>
      <c r="M643" s="13" t="str">
        <f t="shared" ref="M643:M706" si="51">IF(AND(NOT(TRIM(D643)="")),IF(AE643=1,"Invoice Made","Invoice Not Made"),"")</f>
        <v>Invoice Made</v>
      </c>
      <c r="N643" s="13"/>
      <c r="O643" s="13"/>
      <c r="P643" s="13" t="str">
        <f>IF(L643="Navig8",IF(ISNA(VLOOKUP(UPPER(B643),LiangHuishan!$A$1:$B$251,3,FALSE)),"Pool Not in Records",VLOOKUP(UPPER(B643),$A$1:$B$251,3,FALSE)),"")</f>
        <v/>
      </c>
      <c r="Q643" s="13">
        <f t="shared" si="50"/>
        <v>0</v>
      </c>
      <c r="R643" s="13"/>
      <c r="S643" s="13"/>
      <c r="T643" s="13" t="str">
        <f t="shared" si="48"/>
        <v>Invoice Made</v>
      </c>
      <c r="U643" s="13" t="b">
        <f t="shared" si="49"/>
        <v>1</v>
      </c>
      <c r="V643" s="13"/>
      <c r="W643" s="13"/>
      <c r="X643" s="13"/>
      <c r="Y643" s="13"/>
      <c r="Z643" s="13"/>
      <c r="AA643" s="13" t="str">
        <f t="shared" ref="AA643:AA706" si="52">IF(OR(TRIM(B643)="",TRIM(C643)=""),"Vessel-Voy No not given",CONCATENATE(TRIM(B643),TRIM(C643)))</f>
        <v>Seaways Hellas205</v>
      </c>
      <c r="AB643" s="13"/>
      <c r="AC643" s="13"/>
      <c r="AD643" s="13"/>
      <c r="AE643" s="13">
        <f>IF(TRIM(AA643=""),0,IF(ISNA(VLOOKUP(AA643,Tracker!$AB$2:$AB$3981,1,FALSE)),0,1))</f>
        <v>1</v>
      </c>
      <c r="AF643" s="13"/>
    </row>
    <row r="644" spans="1:32" ht="13.5">
      <c r="A644" s="246">
        <v>4083</v>
      </c>
      <c r="B644" s="271" t="s">
        <v>2206</v>
      </c>
      <c r="C644" s="957" t="s">
        <v>2873</v>
      </c>
      <c r="D644" s="874" t="s">
        <v>1327</v>
      </c>
      <c r="E644" s="172"/>
      <c r="F644" s="234"/>
      <c r="G644" s="236"/>
      <c r="H644" s="874" t="s">
        <v>25</v>
      </c>
      <c r="I644" s="482">
        <v>42917</v>
      </c>
      <c r="J644" s="238"/>
      <c r="K644" s="711"/>
      <c r="L644" s="1023" t="s">
        <v>633</v>
      </c>
      <c r="M644" s="13" t="str">
        <f t="shared" si="51"/>
        <v>Invoice Made</v>
      </c>
      <c r="N644" s="13"/>
      <c r="O644" s="13"/>
      <c r="P644" s="13" t="str">
        <f>IF(L644="Navig8",IF(ISNA(VLOOKUP(UPPER(B644),LiangHuishan!$A$1:$B$251,3,FALSE)),"Pool Not in Records",VLOOKUP(UPPER(B644),$A$1:$B$251,3,FALSE)),"")</f>
        <v/>
      </c>
      <c r="Q644" s="13" t="str">
        <f t="shared" si="50"/>
        <v/>
      </c>
      <c r="R644" s="13"/>
      <c r="S644" s="13"/>
      <c r="T644" s="13" t="str">
        <f t="shared" si="48"/>
        <v>Invoice Made</v>
      </c>
      <c r="U644" s="13" t="b">
        <f t="shared" si="49"/>
        <v>1</v>
      </c>
      <c r="V644" s="13"/>
      <c r="W644" s="13"/>
      <c r="X644" s="13"/>
      <c r="Y644" s="13"/>
      <c r="Z644" s="13"/>
      <c r="AA644" s="13" t="str">
        <f t="shared" si="52"/>
        <v>Shandong Zihe1705</v>
      </c>
      <c r="AB644" s="13"/>
      <c r="AC644" s="13"/>
      <c r="AD644" s="13"/>
      <c r="AE644" s="13">
        <f>IF(TRIM(AA644=""),0,IF(ISNA(VLOOKUP(AA644,Tracker!$AB$2:$AB$3981,1,FALSE)),0,1))</f>
        <v>1</v>
      </c>
      <c r="AF644" s="13"/>
    </row>
    <row r="645" spans="1:32" ht="13.5">
      <c r="A645" s="246">
        <v>4046</v>
      </c>
      <c r="B645" s="271" t="s">
        <v>2543</v>
      </c>
      <c r="C645" s="957" t="s">
        <v>179</v>
      </c>
      <c r="D645" s="874" t="s">
        <v>1320</v>
      </c>
      <c r="E645" s="172"/>
      <c r="F645" s="234"/>
      <c r="G645" s="236"/>
      <c r="H645" s="874" t="s">
        <v>591</v>
      </c>
      <c r="I645" s="482">
        <v>42923</v>
      </c>
      <c r="J645" s="238"/>
      <c r="K645" s="711"/>
      <c r="L645" s="1023" t="s">
        <v>590</v>
      </c>
      <c r="M645" s="13" t="str">
        <f t="shared" si="51"/>
        <v>Invoice Made</v>
      </c>
      <c r="N645" s="13"/>
      <c r="O645" s="13"/>
      <c r="P645" s="13" t="str">
        <f>IF(L645="Navig8",IF(ISNA(VLOOKUP(UPPER(B645),LiangHuishan!$A$1:$B$251,3,FALSE)),"Pool Not in Records",VLOOKUP(UPPER(B645),$A$1:$B$251,3,FALSE)),"")</f>
        <v/>
      </c>
      <c r="Q645" s="13">
        <f t="shared" si="50"/>
        <v>0</v>
      </c>
      <c r="R645" s="13"/>
      <c r="S645" s="13"/>
      <c r="T645" s="13" t="str">
        <f t="shared" ref="T645:T708" si="53">IF(AND(NOT(TRIM(D645)="")),IF(AE645=1,"Invoice Made","Invoice Not Made"),"")</f>
        <v>Invoice Made</v>
      </c>
      <c r="U645" s="13" t="b">
        <f t="shared" ref="U645:U708" si="54">M645=T645</f>
        <v>1</v>
      </c>
      <c r="V645" s="13"/>
      <c r="W645" s="13"/>
      <c r="X645" s="13"/>
      <c r="Y645" s="13"/>
      <c r="Z645" s="13"/>
      <c r="AA645" s="13" t="str">
        <f t="shared" si="52"/>
        <v>Atlantic Queen23</v>
      </c>
      <c r="AB645" s="13"/>
      <c r="AC645" s="13"/>
      <c r="AD645" s="13"/>
      <c r="AE645" s="13">
        <f>IF(TRIM(AA645=""),0,IF(ISNA(VLOOKUP(AA645,Tracker!$AB$2:$AB$3981,1,FALSE)),0,1))</f>
        <v>1</v>
      </c>
      <c r="AF645" s="13"/>
    </row>
    <row r="646" spans="1:32" ht="13.5">
      <c r="A646" s="282">
        <v>4077</v>
      </c>
      <c r="B646" s="240" t="s">
        <v>892</v>
      </c>
      <c r="C646" s="969" t="s">
        <v>2983</v>
      </c>
      <c r="D646" s="881" t="s">
        <v>2474</v>
      </c>
      <c r="E646" s="172"/>
      <c r="F646" s="234" t="s">
        <v>159</v>
      </c>
      <c r="G646" s="236" t="s">
        <v>686</v>
      </c>
      <c r="H646" s="881" t="s">
        <v>2870</v>
      </c>
      <c r="I646" s="482">
        <v>42882</v>
      </c>
      <c r="J646" s="238"/>
      <c r="K646" s="724" t="s">
        <v>3023</v>
      </c>
      <c r="L646" s="1044" t="s">
        <v>1466</v>
      </c>
      <c r="M646" s="13" t="str">
        <f t="shared" si="51"/>
        <v>Invoice Made</v>
      </c>
      <c r="N646" s="13"/>
      <c r="O646" s="13"/>
      <c r="P646" s="13" t="str">
        <f>IF(L646="Navig8",IF(ISNA(VLOOKUP(UPPER(B646),LiangHuishan!$A$1:$B$251,3,FALSE)),"Pool Not in Records",VLOOKUP(UPPER(B646),$A$1:$B$251,3,FALSE)),"")</f>
        <v/>
      </c>
      <c r="Q646" s="13" t="str">
        <f t="shared" si="50"/>
        <v/>
      </c>
      <c r="R646" s="13"/>
      <c r="S646" s="13"/>
      <c r="T646" s="13" t="str">
        <f t="shared" si="53"/>
        <v>Invoice Made</v>
      </c>
      <c r="U646" s="13" t="b">
        <f t="shared" si="54"/>
        <v>1</v>
      </c>
      <c r="V646" s="13"/>
      <c r="W646" s="13"/>
      <c r="X646" s="13"/>
      <c r="Y646" s="13"/>
      <c r="Z646" s="13"/>
      <c r="AA646" s="13" t="str">
        <f t="shared" si="52"/>
        <v>Elisalex Schulte42_43_44</v>
      </c>
      <c r="AB646" s="13"/>
      <c r="AC646" s="13"/>
      <c r="AD646" s="13"/>
      <c r="AE646" s="13">
        <f>IF(TRIM(AA646=""),0,IF(ISNA(VLOOKUP(AA646,Tracker!$AB$2:$AB$3981,1,FALSE)),0,1))</f>
        <v>1</v>
      </c>
      <c r="AF646" s="13"/>
    </row>
    <row r="647" spans="1:32" ht="13.5">
      <c r="A647" s="246">
        <v>4048</v>
      </c>
      <c r="B647" s="271" t="s">
        <v>641</v>
      </c>
      <c r="C647" s="957" t="s">
        <v>320</v>
      </c>
      <c r="D647" s="874" t="s">
        <v>601</v>
      </c>
      <c r="E647" s="172"/>
      <c r="F647" s="234"/>
      <c r="G647" s="236"/>
      <c r="H647" s="874" t="s">
        <v>200</v>
      </c>
      <c r="I647" s="482">
        <v>42877</v>
      </c>
      <c r="J647" s="238"/>
      <c r="K647" s="711"/>
      <c r="L647" s="1023" t="s">
        <v>60</v>
      </c>
      <c r="M647" s="13" t="str">
        <f t="shared" si="51"/>
        <v>Invoice Made</v>
      </c>
      <c r="N647" s="13"/>
      <c r="O647" s="13"/>
      <c r="P647" s="13" t="str">
        <f>IF(L647="Navig8",IF(ISNA(VLOOKUP(UPPER(B647),LiangHuishan!$A$1:$B$251,3,FALSE)),"Pool Not in Records",VLOOKUP(UPPER(B647),$A$1:$B$251,3,FALSE)),"")</f>
        <v/>
      </c>
      <c r="Q647" s="13" t="str">
        <f t="shared" si="50"/>
        <v/>
      </c>
      <c r="R647" s="13"/>
      <c r="S647" s="13"/>
      <c r="T647" s="13" t="str">
        <f t="shared" si="53"/>
        <v>Invoice Made</v>
      </c>
      <c r="U647" s="13" t="b">
        <f t="shared" si="54"/>
        <v>1</v>
      </c>
      <c r="V647" s="13"/>
      <c r="W647" s="13"/>
      <c r="X647" s="13"/>
      <c r="Y647" s="13"/>
      <c r="Z647" s="13"/>
      <c r="AA647" s="13" t="str">
        <f t="shared" si="52"/>
        <v>Pacific Dawn39</v>
      </c>
      <c r="AB647" s="13"/>
      <c r="AC647" s="13"/>
      <c r="AD647" s="13"/>
      <c r="AE647" s="13">
        <f>IF(TRIM(AA647=""),0,IF(ISNA(VLOOKUP(AA647,Tracker!$AB$2:$AB$3981,1,FALSE)),0,1))</f>
        <v>1</v>
      </c>
      <c r="AF647" s="13"/>
    </row>
    <row r="648" spans="1:32" ht="13.5">
      <c r="A648" s="283">
        <v>4098</v>
      </c>
      <c r="B648" s="284" t="s">
        <v>892</v>
      </c>
      <c r="C648" s="970" t="s">
        <v>165</v>
      </c>
      <c r="D648" s="882" t="s">
        <v>2474</v>
      </c>
      <c r="E648" s="175"/>
      <c r="F648" s="175"/>
      <c r="G648" s="175"/>
      <c r="H648" s="880" t="s">
        <v>2870</v>
      </c>
      <c r="I648" s="482">
        <v>42894</v>
      </c>
      <c r="J648" s="175"/>
      <c r="K648" s="723" t="s">
        <v>3023</v>
      </c>
      <c r="L648" s="1042" t="s">
        <v>1466</v>
      </c>
      <c r="M648" s="13" t="str">
        <f t="shared" si="51"/>
        <v>Invoice Not Made</v>
      </c>
      <c r="N648" s="242"/>
      <c r="O648" s="242"/>
      <c r="P648" s="242" t="str">
        <f>IF(L648="Navig8",IF(ISNA(VLOOKUP(UPPER(B648),LiangHuishan!$A$1:$B$251,3,FALSE)),"Pool Not in Records",VLOOKUP(UPPER(B648),$A$1:$B$251,3,FALSE)),"")</f>
        <v/>
      </c>
      <c r="Q648" s="242" t="str">
        <f t="shared" si="50"/>
        <v/>
      </c>
      <c r="R648" s="242"/>
      <c r="S648" s="242"/>
      <c r="T648" s="13" t="str">
        <f t="shared" si="53"/>
        <v>Invoice Not Made</v>
      </c>
      <c r="U648" s="13" t="b">
        <f t="shared" si="54"/>
        <v>1</v>
      </c>
      <c r="V648" s="242"/>
      <c r="W648" s="242"/>
      <c r="X648" s="242"/>
      <c r="Y648" s="242"/>
      <c r="Z648" s="242"/>
      <c r="AA648" s="13" t="str">
        <f t="shared" si="52"/>
        <v>Elisalex Schulte45</v>
      </c>
      <c r="AB648" s="242"/>
      <c r="AC648" s="242"/>
      <c r="AD648" s="242"/>
      <c r="AE648" s="242">
        <f>IF(TRIM(AA648=""),0,IF(ISNA(VLOOKUP(AA648,Tracker!$AB$2:$AB$3981,1,FALSE)),0,1))</f>
        <v>0</v>
      </c>
      <c r="AF648" s="242"/>
    </row>
    <row r="649" spans="1:32" ht="13.5">
      <c r="A649" s="246">
        <v>4050</v>
      </c>
      <c r="B649" s="271" t="s">
        <v>65</v>
      </c>
      <c r="C649" s="957" t="s">
        <v>1934</v>
      </c>
      <c r="D649" s="874" t="s">
        <v>400</v>
      </c>
      <c r="E649" s="172"/>
      <c r="F649" s="234" t="s">
        <v>377</v>
      </c>
      <c r="G649" s="236" t="s">
        <v>449</v>
      </c>
      <c r="H649" s="874" t="s">
        <v>570</v>
      </c>
      <c r="I649" s="482">
        <v>42889</v>
      </c>
      <c r="J649" s="238"/>
      <c r="K649" s="711"/>
      <c r="L649" s="1023" t="s">
        <v>60</v>
      </c>
      <c r="M649" s="13" t="str">
        <f t="shared" si="51"/>
        <v>Invoice Made</v>
      </c>
      <c r="N649" s="13"/>
      <c r="O649" s="13"/>
      <c r="P649" s="13" t="str">
        <f>IF(L649="Navig8",IF(ISNA(VLOOKUP(UPPER(B649),LiangHuishan!$A$1:$B$251,3,FALSE)),"Pool Not in Records",VLOOKUP(UPPER(B649),$A$1:$B$251,3,FALSE)),"")</f>
        <v/>
      </c>
      <c r="Q649" s="13" t="str">
        <f t="shared" si="50"/>
        <v/>
      </c>
      <c r="R649" s="13"/>
      <c r="S649" s="13"/>
      <c r="T649" s="13" t="str">
        <f t="shared" si="53"/>
        <v>Invoice Made</v>
      </c>
      <c r="U649" s="13" t="b">
        <f t="shared" si="54"/>
        <v>1</v>
      </c>
      <c r="V649" s="13"/>
      <c r="W649" s="13"/>
      <c r="X649" s="13"/>
      <c r="Y649" s="13"/>
      <c r="Z649" s="13"/>
      <c r="AA649" s="13" t="str">
        <f t="shared" si="52"/>
        <v>Everest Spirit128</v>
      </c>
      <c r="AB649" s="13"/>
      <c r="AC649" s="13"/>
      <c r="AD649" s="13"/>
      <c r="AE649" s="13">
        <f>IF(TRIM(AA649=""),0,IF(ISNA(VLOOKUP(AA649,Tracker!$AB$2:$AB$3981,1,FALSE)),0,1))</f>
        <v>1</v>
      </c>
      <c r="AF649" s="13"/>
    </row>
    <row r="650" spans="1:32" ht="13.5">
      <c r="A650" s="246">
        <v>4051</v>
      </c>
      <c r="B650" s="271" t="s">
        <v>2858</v>
      </c>
      <c r="C650" s="957" t="s">
        <v>174</v>
      </c>
      <c r="D650" s="874" t="s">
        <v>2859</v>
      </c>
      <c r="E650" s="172"/>
      <c r="F650" s="234" t="s">
        <v>152</v>
      </c>
      <c r="G650" s="236" t="s">
        <v>726</v>
      </c>
      <c r="H650" s="874" t="s">
        <v>441</v>
      </c>
      <c r="I650" s="482">
        <v>42894</v>
      </c>
      <c r="J650" s="238"/>
      <c r="K650" s="711"/>
      <c r="L650" s="1023" t="s">
        <v>1466</v>
      </c>
      <c r="M650" s="13" t="str">
        <f t="shared" si="51"/>
        <v>Invoice Made</v>
      </c>
      <c r="N650" s="13"/>
      <c r="O650" s="13"/>
      <c r="P650" s="13" t="str">
        <f>IF(L650="Navig8",IF(ISNA(VLOOKUP(UPPER(B650),LiangHuishan!$A$1:$B$251,3,FALSE)),"Pool Not in Records",VLOOKUP(UPPER(B650),$A$1:$B$251,3,FALSE)),"")</f>
        <v/>
      </c>
      <c r="Q650" s="13" t="str">
        <f t="shared" si="50"/>
        <v/>
      </c>
      <c r="R650" s="13"/>
      <c r="S650" s="13"/>
      <c r="T650" s="13" t="str">
        <f t="shared" si="53"/>
        <v>Invoice Made</v>
      </c>
      <c r="U650" s="13" t="b">
        <f t="shared" si="54"/>
        <v>1</v>
      </c>
      <c r="V650" s="13"/>
      <c r="W650" s="13"/>
      <c r="X650" s="13"/>
      <c r="Y650" s="13"/>
      <c r="Z650" s="13"/>
      <c r="AA650" s="13" t="str">
        <f t="shared" si="52"/>
        <v>Everbright21</v>
      </c>
      <c r="AB650" s="13"/>
      <c r="AC650" s="13"/>
      <c r="AD650" s="13"/>
      <c r="AE650" s="13">
        <f>IF(TRIM(AA650=""),0,IF(ISNA(VLOOKUP(AA650,Tracker!$AB$2:$AB$3981,1,FALSE)),0,1))</f>
        <v>1</v>
      </c>
      <c r="AF650" s="13"/>
    </row>
    <row r="651" spans="1:32" ht="13.5">
      <c r="A651" s="176">
        <v>4094</v>
      </c>
      <c r="B651" s="175" t="s">
        <v>2939</v>
      </c>
      <c r="C651" s="958" t="s">
        <v>2484</v>
      </c>
      <c r="D651" s="547" t="s">
        <v>2677</v>
      </c>
      <c r="E651" s="175" t="s">
        <v>522</v>
      </c>
      <c r="F651" s="175"/>
      <c r="G651" s="175"/>
      <c r="H651" s="547" t="s">
        <v>25</v>
      </c>
      <c r="I651" s="482">
        <v>42947</v>
      </c>
      <c r="J651" s="175"/>
      <c r="K651" s="719"/>
      <c r="L651" s="1027" t="s">
        <v>633</v>
      </c>
      <c r="M651" s="13" t="str">
        <f t="shared" si="51"/>
        <v>Invoice Made</v>
      </c>
      <c r="N651" s="13"/>
      <c r="O651" s="13"/>
      <c r="P651" s="13" t="str">
        <f>IF(L651="Navig8",IF(ISNA(VLOOKUP(UPPER(B651),LiangHuishan!$A$1:$B$251,3,FALSE)),"Pool Not in Records",VLOOKUP(UPPER(B651),$A$1:$B$251,3,FALSE)),"")</f>
        <v/>
      </c>
      <c r="Q651" s="13" t="str">
        <f t="shared" si="50"/>
        <v/>
      </c>
      <c r="R651" s="13"/>
      <c r="S651" s="13"/>
      <c r="T651" s="13" t="str">
        <f t="shared" si="53"/>
        <v>Invoice Made</v>
      </c>
      <c r="U651" s="13" t="b">
        <f t="shared" si="54"/>
        <v>1</v>
      </c>
      <c r="V651" s="13"/>
      <c r="W651" s="13"/>
      <c r="X651" s="13"/>
      <c r="Y651" s="13"/>
      <c r="Z651" s="13"/>
      <c r="AA651" s="13" t="str">
        <f t="shared" si="52"/>
        <v>PTI Rhine1701</v>
      </c>
      <c r="AB651" s="13"/>
      <c r="AC651" s="13"/>
      <c r="AD651" s="13"/>
      <c r="AE651" s="13">
        <f>IF(TRIM(AA651=""),0,IF(ISNA(VLOOKUP(AA651,Tracker!$AB$2:$AB$3981,1,FALSE)),0,1))</f>
        <v>1</v>
      </c>
      <c r="AF651" s="13"/>
    </row>
    <row r="652" spans="1:32" ht="13.5">
      <c r="A652" s="246">
        <v>4053</v>
      </c>
      <c r="B652" s="271" t="s">
        <v>2860</v>
      </c>
      <c r="C652" s="957" t="s">
        <v>2550</v>
      </c>
      <c r="D652" s="874" t="s">
        <v>2546</v>
      </c>
      <c r="E652" s="172"/>
      <c r="F652" s="234"/>
      <c r="G652" s="236"/>
      <c r="H652" s="874" t="s">
        <v>287</v>
      </c>
      <c r="I652" s="482">
        <v>42887</v>
      </c>
      <c r="J652" s="238"/>
      <c r="K652" s="711"/>
      <c r="L652" s="1023" t="s">
        <v>290</v>
      </c>
      <c r="M652" s="13" t="str">
        <f t="shared" si="51"/>
        <v>Invoice Made</v>
      </c>
      <c r="N652" s="13"/>
      <c r="O652" s="13"/>
      <c r="P652" s="13" t="str">
        <f>IF(L652="Navig8",IF(ISNA(VLOOKUP(UPPER(B652),LiangHuishan!$A$1:$B$251,3,FALSE)),"Pool Not in Records",VLOOKUP(UPPER(B652),$A$1:$B$251,3,FALSE)),"")</f>
        <v/>
      </c>
      <c r="Q652" s="13" t="str">
        <f t="shared" si="50"/>
        <v/>
      </c>
      <c r="R652" s="13"/>
      <c r="S652" s="13"/>
      <c r="T652" s="13" t="str">
        <f t="shared" si="53"/>
        <v>Invoice Made</v>
      </c>
      <c r="U652" s="13" t="b">
        <f t="shared" si="54"/>
        <v>1</v>
      </c>
      <c r="V652" s="13"/>
      <c r="W652" s="13"/>
      <c r="X652" s="13"/>
      <c r="Y652" s="13"/>
      <c r="Z652" s="13"/>
      <c r="AA652" s="13" t="str">
        <f t="shared" si="52"/>
        <v>British Altus17001</v>
      </c>
      <c r="AB652" s="13"/>
      <c r="AC652" s="13"/>
      <c r="AD652" s="13"/>
      <c r="AE652" s="13">
        <f>IF(TRIM(AA652=""),0,IF(ISNA(VLOOKUP(AA652,Tracker!$AB$2:$AB$3981,1,FALSE)),0,1))</f>
        <v>1</v>
      </c>
      <c r="AF652" s="13"/>
    </row>
    <row r="653" spans="1:32" ht="13.5">
      <c r="A653" s="246">
        <v>4054</v>
      </c>
      <c r="B653" s="271" t="s">
        <v>2695</v>
      </c>
      <c r="C653" s="957" t="s">
        <v>546</v>
      </c>
      <c r="D653" s="874" t="s">
        <v>2474</v>
      </c>
      <c r="E653" s="172"/>
      <c r="F653" s="234"/>
      <c r="G653" s="236"/>
      <c r="H653" s="874" t="s">
        <v>25</v>
      </c>
      <c r="I653" s="482">
        <v>42881</v>
      </c>
      <c r="J653" s="238"/>
      <c r="K653" s="711"/>
      <c r="L653" s="1023" t="s">
        <v>1466</v>
      </c>
      <c r="M653" s="13" t="str">
        <f t="shared" si="51"/>
        <v>Invoice Made</v>
      </c>
      <c r="N653" s="13"/>
      <c r="O653" s="13"/>
      <c r="P653" s="13" t="str">
        <f>IF(L653="Navig8",IF(ISNA(VLOOKUP(UPPER(B653),LiangHuishan!$A$1:$B$251,3,FALSE)),"Pool Not in Records",VLOOKUP(UPPER(B653),$A$1:$B$251,3,FALSE)),"")</f>
        <v/>
      </c>
      <c r="Q653" s="13" t="str">
        <f t="shared" si="50"/>
        <v/>
      </c>
      <c r="R653" s="13"/>
      <c r="S653" s="13"/>
      <c r="T653" s="13" t="str">
        <f t="shared" si="53"/>
        <v>Invoice Made</v>
      </c>
      <c r="U653" s="13" t="b">
        <f t="shared" si="54"/>
        <v>1</v>
      </c>
      <c r="V653" s="13"/>
      <c r="W653" s="13"/>
      <c r="X653" s="13"/>
      <c r="Y653" s="13"/>
      <c r="Z653" s="13"/>
      <c r="AA653" s="13" t="str">
        <f t="shared" si="52"/>
        <v>Acamar110</v>
      </c>
      <c r="AB653" s="13"/>
      <c r="AC653" s="13"/>
      <c r="AD653" s="13"/>
      <c r="AE653" s="13">
        <f>IF(TRIM(AA653=""),0,IF(ISNA(VLOOKUP(AA653,Tracker!$AB$2:$AB$3981,1,FALSE)),0,1))</f>
        <v>1</v>
      </c>
      <c r="AF653" s="13"/>
    </row>
    <row r="654" spans="1:32" ht="13.5">
      <c r="A654" s="176">
        <v>4133</v>
      </c>
      <c r="B654" s="175" t="s">
        <v>2967</v>
      </c>
      <c r="C654" s="958" t="s">
        <v>2484</v>
      </c>
      <c r="D654" s="547" t="s">
        <v>736</v>
      </c>
      <c r="E654" s="175"/>
      <c r="F654" s="175"/>
      <c r="G654" s="175"/>
      <c r="H654" s="547" t="s">
        <v>419</v>
      </c>
      <c r="I654" s="482">
        <v>42954</v>
      </c>
      <c r="J654" s="175"/>
      <c r="K654" s="719"/>
      <c r="L654" s="1027" t="s">
        <v>633</v>
      </c>
      <c r="M654" s="13" t="str">
        <f t="shared" si="51"/>
        <v>Invoice Made</v>
      </c>
      <c r="N654" s="13"/>
      <c r="O654" s="13"/>
      <c r="P654" s="13" t="str">
        <f>IF(L654="Navig8",IF(ISNA(VLOOKUP(UPPER(B654),LiangHuishan!$A$1:$B$251,3,FALSE)),"Pool Not in Records",VLOOKUP(UPPER(B654),$A$1:$B$251,3,FALSE)),"")</f>
        <v/>
      </c>
      <c r="Q654" s="13" t="str">
        <f t="shared" si="50"/>
        <v/>
      </c>
      <c r="R654" s="13"/>
      <c r="S654" s="13"/>
      <c r="T654" s="13" t="str">
        <f t="shared" si="53"/>
        <v>Invoice Made</v>
      </c>
      <c r="U654" s="13" t="b">
        <f t="shared" si="54"/>
        <v>1</v>
      </c>
      <c r="V654" s="13"/>
      <c r="W654" s="13"/>
      <c r="X654" s="13"/>
      <c r="Y654" s="13"/>
      <c r="Z654" s="13"/>
      <c r="AA654" s="13" t="str">
        <f t="shared" si="52"/>
        <v>Amadeus1701</v>
      </c>
      <c r="AB654" s="13"/>
      <c r="AC654" s="13"/>
      <c r="AD654" s="13"/>
      <c r="AE654" s="13">
        <f>IF(TRIM(AA654=""),0,IF(ISNA(VLOOKUP(AA654,Tracker!$AB$2:$AB$3981,1,FALSE)),0,1))</f>
        <v>1</v>
      </c>
      <c r="AF654" s="13"/>
    </row>
    <row r="655" spans="1:32" ht="13.5">
      <c r="A655" s="246">
        <v>4056</v>
      </c>
      <c r="B655" s="271" t="s">
        <v>328</v>
      </c>
      <c r="C655" s="957" t="s">
        <v>414</v>
      </c>
      <c r="D655" s="874" t="s">
        <v>465</v>
      </c>
      <c r="E655" s="172"/>
      <c r="F655" s="234"/>
      <c r="G655" s="236"/>
      <c r="H655" s="874" t="s">
        <v>173</v>
      </c>
      <c r="I655" s="482">
        <v>42895</v>
      </c>
      <c r="J655" s="238"/>
      <c r="K655" s="711" t="s">
        <v>411</v>
      </c>
      <c r="L655" s="1023" t="s">
        <v>28</v>
      </c>
      <c r="M655" s="13" t="str">
        <f t="shared" si="51"/>
        <v>Invoice Made</v>
      </c>
      <c r="N655" s="13"/>
      <c r="O655" s="13"/>
      <c r="P655" s="13" t="e">
        <f>IF(L655="Navig8",IF(ISNA(VLOOKUP(UPPER(B655),LiangHuishan!$A$1:$B$251,3,FALSE)),"Pool Not in Records",VLOOKUP(UPPER(B655),$A$1:$B$251,3,FALSE)),"")</f>
        <v>#N/A</v>
      </c>
      <c r="Q655" s="13" t="str">
        <f t="shared" si="50"/>
        <v/>
      </c>
      <c r="R655" s="13"/>
      <c r="S655" s="13"/>
      <c r="T655" s="13" t="str">
        <f t="shared" si="53"/>
        <v>Invoice Made</v>
      </c>
      <c r="U655" s="13" t="b">
        <f t="shared" si="54"/>
        <v>1</v>
      </c>
      <c r="V655" s="13"/>
      <c r="W655" s="13"/>
      <c r="X655" s="13"/>
      <c r="Y655" s="13"/>
      <c r="Z655" s="13"/>
      <c r="AA655" s="13" t="str">
        <f t="shared" si="52"/>
        <v>Cape Bari5</v>
      </c>
      <c r="AB655" s="13"/>
      <c r="AC655" s="13"/>
      <c r="AD655" s="13"/>
      <c r="AE655" s="13">
        <f>IF(TRIM(AA655=""),0,IF(ISNA(VLOOKUP(AA655,Tracker!$AB$2:$AB$3981,1,FALSE)),0,1))</f>
        <v>1</v>
      </c>
      <c r="AF655" s="13"/>
    </row>
    <row r="656" spans="1:32" ht="13.5">
      <c r="A656" s="246">
        <v>4057</v>
      </c>
      <c r="B656" s="271" t="s">
        <v>851</v>
      </c>
      <c r="C656" s="957" t="s">
        <v>325</v>
      </c>
      <c r="D656" s="874" t="s">
        <v>732</v>
      </c>
      <c r="E656" s="172"/>
      <c r="F656" s="234"/>
      <c r="G656" s="236"/>
      <c r="H656" s="874" t="s">
        <v>645</v>
      </c>
      <c r="I656" s="482">
        <v>42895</v>
      </c>
      <c r="J656" s="238"/>
      <c r="K656" s="711" t="s">
        <v>28</v>
      </c>
      <c r="L656" s="1023" t="s">
        <v>28</v>
      </c>
      <c r="M656" s="13" t="str">
        <f t="shared" si="51"/>
        <v>Invoice Made</v>
      </c>
      <c r="N656" s="13"/>
      <c r="O656" s="13"/>
      <c r="P656" s="13" t="str">
        <f>IF(L656="Navig8",IF(ISNA(VLOOKUP(UPPER(B656),LiangHuishan!$A$1:$B$251,3,FALSE)),"Pool Not in Records",VLOOKUP(UPPER(B656),$A$1:$B$251,3,FALSE)),"")</f>
        <v>Pool Not in Records</v>
      </c>
      <c r="Q656" s="13" t="str">
        <f t="shared" si="50"/>
        <v/>
      </c>
      <c r="R656" s="13"/>
      <c r="S656" s="13"/>
      <c r="T656" s="13" t="str">
        <f t="shared" si="53"/>
        <v>Invoice Made</v>
      </c>
      <c r="U656" s="13" t="b">
        <f t="shared" si="54"/>
        <v>1</v>
      </c>
      <c r="V656" s="13"/>
      <c r="W656" s="13"/>
      <c r="X656" s="13"/>
      <c r="Y656" s="13"/>
      <c r="Z656" s="13"/>
      <c r="AA656" s="13" t="str">
        <f t="shared" si="52"/>
        <v>Nave Ceilo64</v>
      </c>
      <c r="AB656" s="13"/>
      <c r="AC656" s="13"/>
      <c r="AD656" s="13"/>
      <c r="AE656" s="13">
        <f>IF(TRIM(AA656=""),0,IF(ISNA(VLOOKUP(AA656,Tracker!$AB$2:$AB$3981,1,FALSE)),0,1))</f>
        <v>1</v>
      </c>
      <c r="AF656" s="13"/>
    </row>
    <row r="657" spans="1:32" ht="13.5">
      <c r="A657" s="246">
        <v>4058</v>
      </c>
      <c r="B657" s="271" t="s">
        <v>464</v>
      </c>
      <c r="C657" s="957" t="s">
        <v>2621</v>
      </c>
      <c r="D657" s="874" t="s">
        <v>2850</v>
      </c>
      <c r="E657" s="172"/>
      <c r="F657" s="234" t="s">
        <v>219</v>
      </c>
      <c r="G657" s="236" t="s">
        <v>25</v>
      </c>
      <c r="H657" s="874" t="s">
        <v>55</v>
      </c>
      <c r="I657" s="485">
        <v>42889</v>
      </c>
      <c r="J657" s="238"/>
      <c r="K657" s="573"/>
      <c r="L657" s="1039" t="s">
        <v>663</v>
      </c>
      <c r="M657" s="13" t="str">
        <f t="shared" si="51"/>
        <v>Invoice Made</v>
      </c>
      <c r="N657" s="13"/>
      <c r="O657" s="13"/>
      <c r="P657" s="13" t="str">
        <f>IF(L657="Navig8",IF(ISNA(VLOOKUP(UPPER(B657),LiangHuishan!$A$1:$B$251,3,FALSE)),"Pool Not in Records",VLOOKUP(UPPER(B657),$A$1:$B$251,3,FALSE)),"")</f>
        <v/>
      </c>
      <c r="Q657" s="13" t="str">
        <f t="shared" si="50"/>
        <v/>
      </c>
      <c r="R657" s="13"/>
      <c r="S657" s="13"/>
      <c r="T657" s="13" t="str">
        <f t="shared" si="53"/>
        <v>Invoice Made</v>
      </c>
      <c r="U657" s="13" t="b">
        <f t="shared" si="54"/>
        <v>1</v>
      </c>
      <c r="V657" s="13"/>
      <c r="W657" s="13"/>
      <c r="X657" s="13"/>
      <c r="Y657" s="13"/>
      <c r="Z657" s="13"/>
      <c r="AA657" s="13" t="str">
        <f t="shared" si="52"/>
        <v>Stena Penguin201702</v>
      </c>
      <c r="AB657" s="13"/>
      <c r="AC657" s="13"/>
      <c r="AD657" s="13"/>
      <c r="AE657" s="13">
        <f>IF(TRIM(AA657=""),0,IF(ISNA(VLOOKUP(AA657,Tracker!$AB$2:$AB$3981,1,FALSE)),0,1))</f>
        <v>1</v>
      </c>
      <c r="AF657" s="13"/>
    </row>
    <row r="658" spans="1:32" ht="13.5">
      <c r="A658" s="176">
        <v>4135</v>
      </c>
      <c r="B658" s="175" t="s">
        <v>2969</v>
      </c>
      <c r="C658" s="958" t="s">
        <v>2484</v>
      </c>
      <c r="D658" s="547" t="s">
        <v>736</v>
      </c>
      <c r="E658" s="175"/>
      <c r="F658" s="175"/>
      <c r="G658" s="175"/>
      <c r="H658" s="547" t="s">
        <v>444</v>
      </c>
      <c r="I658" s="482">
        <v>42953</v>
      </c>
      <c r="J658" s="175"/>
      <c r="K658" s="719"/>
      <c r="L658" s="1027" t="s">
        <v>633</v>
      </c>
      <c r="M658" s="13" t="str">
        <f t="shared" si="51"/>
        <v>Invoice Made</v>
      </c>
      <c r="N658" s="13"/>
      <c r="O658" s="13"/>
      <c r="P658" s="13" t="str">
        <f>IF(L658="Navig8",IF(ISNA(VLOOKUP(UPPER(B658),LiangHuishan!$A$1:$B$251,3,FALSE)),"Pool Not in Records",VLOOKUP(UPPER(B658),$A$1:$B$251,3,FALSE)),"")</f>
        <v/>
      </c>
      <c r="Q658" s="13" t="str">
        <f t="shared" si="50"/>
        <v/>
      </c>
      <c r="R658" s="13"/>
      <c r="S658" s="13"/>
      <c r="T658" s="13" t="str">
        <f t="shared" si="53"/>
        <v>Invoice Made</v>
      </c>
      <c r="U658" s="13" t="b">
        <f t="shared" si="54"/>
        <v>1</v>
      </c>
      <c r="V658" s="13"/>
      <c r="W658" s="13"/>
      <c r="X658" s="13"/>
      <c r="Y658" s="13"/>
      <c r="Z658" s="13"/>
      <c r="AA658" s="13" t="str">
        <f t="shared" si="52"/>
        <v>Orient Challenge1701</v>
      </c>
      <c r="AB658" s="13"/>
      <c r="AC658" s="13"/>
      <c r="AD658" s="13"/>
      <c r="AE658" s="13">
        <f>IF(TRIM(AA658=""),0,IF(ISNA(VLOOKUP(AA658,Tracker!$AB$2:$AB$3981,1,FALSE)),0,1))</f>
        <v>1</v>
      </c>
      <c r="AF658" s="13"/>
    </row>
    <row r="659" spans="1:32" ht="13.5">
      <c r="A659" s="283">
        <v>4126</v>
      </c>
      <c r="B659" s="284" t="s">
        <v>892</v>
      </c>
      <c r="C659" s="970" t="s">
        <v>171</v>
      </c>
      <c r="D659" s="882" t="s">
        <v>2474</v>
      </c>
      <c r="E659" s="175" t="s">
        <v>170</v>
      </c>
      <c r="F659" s="175" t="s">
        <v>2856</v>
      </c>
      <c r="G659" s="175">
        <v>42898</v>
      </c>
      <c r="H659" s="882" t="s">
        <v>412</v>
      </c>
      <c r="I659" s="482">
        <v>42903</v>
      </c>
      <c r="J659" s="175"/>
      <c r="K659" s="723" t="s">
        <v>3023</v>
      </c>
      <c r="L659" s="1042" t="s">
        <v>1466</v>
      </c>
      <c r="M659" s="13" t="str">
        <f t="shared" si="51"/>
        <v>Invoice Not Made</v>
      </c>
      <c r="N659" s="242"/>
      <c r="O659" s="242"/>
      <c r="P659" s="242" t="str">
        <f>IF(L659="Navig8",IF(ISNA(VLOOKUP(UPPER(B659),LiangHuishan!$A$1:$B$251,3,FALSE)),"Pool Not in Records",VLOOKUP(UPPER(B659),$A$1:$B$251,3,FALSE)),"")</f>
        <v/>
      </c>
      <c r="Q659" s="242" t="str">
        <f t="shared" si="50"/>
        <v/>
      </c>
      <c r="R659" s="242"/>
      <c r="S659" s="242"/>
      <c r="T659" s="13" t="str">
        <f t="shared" si="53"/>
        <v>Invoice Not Made</v>
      </c>
      <c r="U659" s="13" t="b">
        <f t="shared" si="54"/>
        <v>1</v>
      </c>
      <c r="V659" s="242"/>
      <c r="W659" s="242"/>
      <c r="X659" s="242"/>
      <c r="Y659" s="242"/>
      <c r="Z659" s="242"/>
      <c r="AA659" s="13" t="str">
        <f t="shared" si="52"/>
        <v>Elisalex Schulte46</v>
      </c>
      <c r="AB659" s="242"/>
      <c r="AC659" s="242"/>
      <c r="AD659" s="242"/>
      <c r="AE659" s="242">
        <f>IF(TRIM(AA659=""),0,IF(ISNA(VLOOKUP(AA659,Tracker!$AB$2:$AB$3981,1,FALSE)),0,1))</f>
        <v>0</v>
      </c>
      <c r="AF659" s="242"/>
    </row>
    <row r="660" spans="1:32" ht="13.5">
      <c r="A660" s="245">
        <v>4132</v>
      </c>
      <c r="B660" s="241" t="s">
        <v>892</v>
      </c>
      <c r="C660" s="971" t="s">
        <v>3020</v>
      </c>
      <c r="D660" s="883" t="s">
        <v>2474</v>
      </c>
      <c r="E660" s="175" t="s">
        <v>2966</v>
      </c>
      <c r="F660" s="175" t="s">
        <v>25</v>
      </c>
      <c r="G660" s="175">
        <v>42905</v>
      </c>
      <c r="H660" s="883" t="s">
        <v>420</v>
      </c>
      <c r="I660" s="482">
        <v>42910</v>
      </c>
      <c r="J660" s="175"/>
      <c r="K660" s="724" t="s">
        <v>3023</v>
      </c>
      <c r="L660" s="1044" t="s">
        <v>1466</v>
      </c>
      <c r="M660" s="13" t="str">
        <f t="shared" si="51"/>
        <v>Invoice Made</v>
      </c>
      <c r="N660" s="239"/>
      <c r="O660" s="239"/>
      <c r="P660" s="239" t="str">
        <f>IF(L660="Navig8",IF(ISNA(VLOOKUP(UPPER(B660),LiangHuishan!$A$1:$B$251,3,FALSE)),"Pool Not in Records",VLOOKUP(UPPER(B660),$A$1:$B$251,3,FALSE)),"")</f>
        <v/>
      </c>
      <c r="Q660" s="239" t="str">
        <f t="shared" si="50"/>
        <v/>
      </c>
      <c r="R660" s="239"/>
      <c r="S660" s="239"/>
      <c r="T660" s="13" t="str">
        <f t="shared" si="53"/>
        <v>Invoice Made</v>
      </c>
      <c r="U660" s="13" t="b">
        <f t="shared" si="54"/>
        <v>1</v>
      </c>
      <c r="V660" s="239"/>
      <c r="W660" s="239"/>
      <c r="X660" s="239"/>
      <c r="Y660" s="239"/>
      <c r="Z660" s="239"/>
      <c r="AA660" s="13" t="str">
        <f t="shared" si="52"/>
        <v>Elisalex Schulte45_46_47</v>
      </c>
      <c r="AB660" s="239"/>
      <c r="AC660" s="239"/>
      <c r="AD660" s="239"/>
      <c r="AE660" s="239">
        <f>IF(TRIM(AA660=""),0,IF(ISNA(VLOOKUP(AA660,Tracker!$AB$2:$AB$3981,1,FALSE)),0,1))</f>
        <v>1</v>
      </c>
      <c r="AF660" s="239"/>
    </row>
    <row r="661" spans="1:32" ht="13.5">
      <c r="A661" s="246">
        <v>4063</v>
      </c>
      <c r="B661" s="271" t="s">
        <v>628</v>
      </c>
      <c r="C661" s="957" t="s">
        <v>2621</v>
      </c>
      <c r="D661" s="874" t="s">
        <v>684</v>
      </c>
      <c r="E661" s="172"/>
      <c r="F661" s="234" t="s">
        <v>152</v>
      </c>
      <c r="G661" s="236" t="s">
        <v>270</v>
      </c>
      <c r="H661" s="874" t="s">
        <v>2863</v>
      </c>
      <c r="I661" s="485">
        <v>42863</v>
      </c>
      <c r="J661" s="238"/>
      <c r="K661" s="573"/>
      <c r="L661" s="1039" t="s">
        <v>772</v>
      </c>
      <c r="M661" s="13" t="str">
        <f t="shared" si="51"/>
        <v>Invoice Made</v>
      </c>
      <c r="N661" s="13"/>
      <c r="O661" s="13"/>
      <c r="P661" s="13" t="str">
        <f>IF(L661="Navig8",IF(ISNA(VLOOKUP(UPPER(B661),LiangHuishan!$A$1:$B$251,3,FALSE)),"Pool Not in Records",VLOOKUP(UPPER(B661),$A$1:$B$251,3,FALSE)),"")</f>
        <v/>
      </c>
      <c r="Q661" s="13" t="str">
        <f t="shared" si="50"/>
        <v/>
      </c>
      <c r="R661" s="13"/>
      <c r="S661" s="13"/>
      <c r="T661" s="13" t="str">
        <f t="shared" si="53"/>
        <v>Invoice Made</v>
      </c>
      <c r="U661" s="13" t="b">
        <f t="shared" si="54"/>
        <v>1</v>
      </c>
      <c r="V661" s="13"/>
      <c r="W661" s="13"/>
      <c r="X661" s="13"/>
      <c r="Y661" s="13"/>
      <c r="Z661" s="13"/>
      <c r="AA661" s="13" t="str">
        <f t="shared" si="52"/>
        <v>Stena President201702</v>
      </c>
      <c r="AB661" s="13"/>
      <c r="AC661" s="13"/>
      <c r="AD661" s="13"/>
      <c r="AE661" s="13">
        <f>IF(TRIM(AA661=""),0,IF(ISNA(VLOOKUP(AA661,Tracker!$AB$2:$AB$3981,1,FALSE)),0,1))</f>
        <v>1</v>
      </c>
      <c r="AF661" s="13"/>
    </row>
    <row r="662" spans="1:32" ht="13.5">
      <c r="A662" s="246">
        <v>4064</v>
      </c>
      <c r="B662" s="271" t="s">
        <v>1615</v>
      </c>
      <c r="C662" s="957" t="s">
        <v>166</v>
      </c>
      <c r="D662" s="874" t="s">
        <v>392</v>
      </c>
      <c r="E662" s="172"/>
      <c r="F662" s="234" t="s">
        <v>152</v>
      </c>
      <c r="G662" s="236" t="s">
        <v>173</v>
      </c>
      <c r="H662" s="874" t="s">
        <v>412</v>
      </c>
      <c r="I662" s="482">
        <v>42864</v>
      </c>
      <c r="J662" s="238"/>
      <c r="K662" s="711" t="s">
        <v>411</v>
      </c>
      <c r="L662" s="1023" t="s">
        <v>28</v>
      </c>
      <c r="M662" s="13" t="str">
        <f t="shared" si="51"/>
        <v>Invoice Made</v>
      </c>
      <c r="N662" s="13"/>
      <c r="O662" s="13"/>
      <c r="P662" s="13" t="e">
        <f>IF(L662="Navig8",IF(ISNA(VLOOKUP(UPPER(B662),LiangHuishan!$A$1:$B$251,3,FALSE)),"Pool Not in Records",VLOOKUP(UPPER(B662),$A$1:$B$251,3,FALSE)),"")</f>
        <v>#N/A</v>
      </c>
      <c r="Q662" s="13" t="str">
        <f t="shared" si="50"/>
        <v/>
      </c>
      <c r="R662" s="13"/>
      <c r="S662" s="13"/>
      <c r="T662" s="13" t="str">
        <f t="shared" si="53"/>
        <v>Invoice Made</v>
      </c>
      <c r="U662" s="13" t="b">
        <f t="shared" si="54"/>
        <v>1</v>
      </c>
      <c r="V662" s="13"/>
      <c r="W662" s="13"/>
      <c r="X662" s="13"/>
      <c r="Y662" s="13"/>
      <c r="Z662" s="13"/>
      <c r="AA662" s="13" t="str">
        <f t="shared" si="52"/>
        <v>Navig8 Solidarity16</v>
      </c>
      <c r="AB662" s="13"/>
      <c r="AC662" s="13"/>
      <c r="AD662" s="13"/>
      <c r="AE662" s="13">
        <f>IF(TRIM(AA662=""),0,IF(ISNA(VLOOKUP(AA662,Tracker!$AB$2:$AB$3981,1,FALSE)),0,1))</f>
        <v>1</v>
      </c>
      <c r="AF662" s="13"/>
    </row>
    <row r="663" spans="1:32" ht="13.5">
      <c r="A663" s="192">
        <v>4141</v>
      </c>
      <c r="B663" s="193" t="s">
        <v>892</v>
      </c>
      <c r="C663" s="966" t="s">
        <v>217</v>
      </c>
      <c r="D663" s="878" t="s">
        <v>2474</v>
      </c>
      <c r="E663" s="175"/>
      <c r="F663" s="175"/>
      <c r="G663" s="175"/>
      <c r="H663" s="914" t="s">
        <v>2870</v>
      </c>
      <c r="I663" s="486">
        <v>42918</v>
      </c>
      <c r="J663" s="175"/>
      <c r="K663" s="723" t="s">
        <v>3023</v>
      </c>
      <c r="L663" s="1042" t="s">
        <v>1466</v>
      </c>
      <c r="M663" s="13" t="str">
        <f t="shared" si="51"/>
        <v>Invoice Not Made</v>
      </c>
      <c r="N663" s="13"/>
      <c r="O663" s="13"/>
      <c r="P663" s="13" t="str">
        <f>IF(L663="Navig8",IF(ISNA(VLOOKUP(UPPER(B663),LiangHuishan!$A$1:$B$251,3,FALSE)),"Pool Not in Records",VLOOKUP(UPPER(B663),$A$1:$B$251,3,FALSE)),"")</f>
        <v/>
      </c>
      <c r="Q663" s="13" t="str">
        <f t="shared" si="50"/>
        <v/>
      </c>
      <c r="R663" s="13"/>
      <c r="S663" s="13"/>
      <c r="T663" s="13" t="str">
        <f t="shared" si="53"/>
        <v>Invoice Not Made</v>
      </c>
      <c r="U663" s="13" t="b">
        <f t="shared" si="54"/>
        <v>1</v>
      </c>
      <c r="V663" s="13"/>
      <c r="W663" s="13"/>
      <c r="X663" s="13"/>
      <c r="Y663" s="13"/>
      <c r="Z663" s="13"/>
      <c r="AA663" s="13" t="str">
        <f t="shared" si="52"/>
        <v>Elisalex Schulte48</v>
      </c>
      <c r="AB663" s="13"/>
      <c r="AC663" s="13"/>
      <c r="AD663" s="13"/>
      <c r="AE663" s="13">
        <f>IF(TRIM(AA663=""),0,IF(ISNA(VLOOKUP(AA663,Tracker!$AB$2:$AB$3981,1,FALSE)),0,1))</f>
        <v>0</v>
      </c>
      <c r="AF663" s="13"/>
    </row>
    <row r="664" spans="1:32" ht="13.5">
      <c r="A664" s="246">
        <v>4066</v>
      </c>
      <c r="B664" s="271" t="s">
        <v>533</v>
      </c>
      <c r="C664" s="957" t="s">
        <v>76</v>
      </c>
      <c r="D664" s="874" t="s">
        <v>2541</v>
      </c>
      <c r="E664" s="172"/>
      <c r="F664" s="234"/>
      <c r="G664" s="236"/>
      <c r="H664" s="874" t="s">
        <v>2936</v>
      </c>
      <c r="I664" s="482">
        <v>42887</v>
      </c>
      <c r="J664" s="238"/>
      <c r="K664" s="711" t="s">
        <v>411</v>
      </c>
      <c r="L664" s="1023" t="s">
        <v>28</v>
      </c>
      <c r="M664" s="13" t="str">
        <f t="shared" si="51"/>
        <v>Invoice Made</v>
      </c>
      <c r="N664" s="13"/>
      <c r="O664" s="13"/>
      <c r="P664" s="13" t="e">
        <f>IF(L664="Navig8",IF(ISNA(VLOOKUP(UPPER(B664),LiangHuishan!$A$1:$B$251,3,FALSE)),"Pool Not in Records",VLOOKUP(UPPER(B664),$A$1:$B$251,3,FALSE)),"")</f>
        <v>#N/A</v>
      </c>
      <c r="Q664" s="13" t="str">
        <f t="shared" si="50"/>
        <v/>
      </c>
      <c r="R664" s="13"/>
      <c r="S664" s="13"/>
      <c r="T664" s="13" t="str">
        <f t="shared" si="53"/>
        <v>Invoice Made</v>
      </c>
      <c r="U664" s="13" t="b">
        <f t="shared" si="54"/>
        <v>1</v>
      </c>
      <c r="V664" s="13"/>
      <c r="W664" s="13"/>
      <c r="X664" s="13"/>
      <c r="Y664" s="13"/>
      <c r="Z664" s="13"/>
      <c r="AA664" s="13" t="str">
        <f t="shared" si="52"/>
        <v>Aframax Rio55</v>
      </c>
      <c r="AB664" s="13"/>
      <c r="AC664" s="13"/>
      <c r="AD664" s="13"/>
      <c r="AE664" s="13">
        <f>IF(TRIM(AA664=""),0,IF(ISNA(VLOOKUP(AA664,Tracker!$AB$2:$AB$3981,1,FALSE)),0,1))</f>
        <v>1</v>
      </c>
      <c r="AF664" s="13"/>
    </row>
    <row r="665" spans="1:32" ht="13.5">
      <c r="A665" s="246">
        <v>4067</v>
      </c>
      <c r="B665" s="271" t="s">
        <v>1440</v>
      </c>
      <c r="C665" s="957" t="s">
        <v>158</v>
      </c>
      <c r="D665" s="874" t="s">
        <v>2541</v>
      </c>
      <c r="E665" s="172"/>
      <c r="F665" s="234"/>
      <c r="G665" s="236"/>
      <c r="H665" s="874" t="s">
        <v>20</v>
      </c>
      <c r="I665" s="482">
        <v>42925</v>
      </c>
      <c r="J665" s="238"/>
      <c r="K665" s="711" t="s">
        <v>411</v>
      </c>
      <c r="L665" s="1023" t="s">
        <v>28</v>
      </c>
      <c r="M665" s="13" t="str">
        <f t="shared" si="51"/>
        <v>Invoice Made</v>
      </c>
      <c r="N665" s="13"/>
      <c r="O665" s="13"/>
      <c r="P665" s="13" t="e">
        <f>IF(L665="Navig8",IF(ISNA(VLOOKUP(UPPER(B665),LiangHuishan!$A$1:$B$251,3,FALSE)),"Pool Not in Records",VLOOKUP(UPPER(B665),$A$1:$B$251,3,FALSE)),"")</f>
        <v>#N/A</v>
      </c>
      <c r="Q665" s="13" t="str">
        <f t="shared" si="50"/>
        <v/>
      </c>
      <c r="R665" s="13"/>
      <c r="S665" s="13"/>
      <c r="T665" s="13" t="str">
        <f t="shared" si="53"/>
        <v>Invoice Made</v>
      </c>
      <c r="U665" s="13" t="b">
        <f t="shared" si="54"/>
        <v>1</v>
      </c>
      <c r="V665" s="13"/>
      <c r="W665" s="13"/>
      <c r="X665" s="13"/>
      <c r="Y665" s="13"/>
      <c r="Z665" s="13"/>
      <c r="AA665" s="13" t="str">
        <f t="shared" si="52"/>
        <v>Gener8 Horn10</v>
      </c>
      <c r="AB665" s="13"/>
      <c r="AC665" s="13"/>
      <c r="AD665" s="13"/>
      <c r="AE665" s="13">
        <f>IF(TRIM(AA665=""),0,IF(ISNA(VLOOKUP(AA665,Tracker!$AB$2:$AB$3981,1,FALSE)),0,1))</f>
        <v>1</v>
      </c>
      <c r="AF665" s="13"/>
    </row>
    <row r="666" spans="1:32" ht="13.5">
      <c r="A666" s="246">
        <v>4068</v>
      </c>
      <c r="B666" s="271" t="s">
        <v>2865</v>
      </c>
      <c r="C666" s="957" t="s">
        <v>161</v>
      </c>
      <c r="D666" s="874" t="s">
        <v>2866</v>
      </c>
      <c r="E666" s="172"/>
      <c r="F666" s="234" t="s">
        <v>2248</v>
      </c>
      <c r="G666" s="236" t="s">
        <v>357</v>
      </c>
      <c r="H666" s="874" t="s">
        <v>267</v>
      </c>
      <c r="I666" s="482">
        <v>42909</v>
      </c>
      <c r="J666" s="238"/>
      <c r="K666" s="711"/>
      <c r="L666" s="1023" t="s">
        <v>2867</v>
      </c>
      <c r="M666" s="13" t="str">
        <f t="shared" si="51"/>
        <v>Invoice Not Made</v>
      </c>
      <c r="N666" s="13"/>
      <c r="O666" s="13"/>
      <c r="P666" s="13" t="str">
        <f>IF(L666="Navig8",IF(ISNA(VLOOKUP(UPPER(B666),LiangHuishan!$A$1:$B$251,3,FALSE)),"Pool Not in Records",VLOOKUP(UPPER(B666),$A$1:$B$251,3,FALSE)),"")</f>
        <v/>
      </c>
      <c r="Q666" s="13" t="str">
        <f t="shared" si="50"/>
        <v/>
      </c>
      <c r="R666" s="13"/>
      <c r="S666" s="13"/>
      <c r="T666" s="13" t="str">
        <f t="shared" si="53"/>
        <v>Invoice Not Made</v>
      </c>
      <c r="U666" s="13" t="b">
        <f t="shared" si="54"/>
        <v>1</v>
      </c>
      <c r="V666" s="13"/>
      <c r="W666" s="13"/>
      <c r="X666" s="13"/>
      <c r="Y666" s="13"/>
      <c r="Z666" s="13"/>
      <c r="AA666" s="13" t="str">
        <f t="shared" si="52"/>
        <v>Phoenix Alpha38</v>
      </c>
      <c r="AB666" s="13"/>
      <c r="AC666" s="13"/>
      <c r="AD666" s="13"/>
      <c r="AE666" s="13">
        <f>IF(TRIM(AA666=""),0,IF(ISNA(VLOOKUP(AA666,Tracker!$AB$2:$AB$3981,1,FALSE)),0,1))</f>
        <v>0</v>
      </c>
      <c r="AF666" s="13"/>
    </row>
    <row r="667" spans="1:32" ht="13.5">
      <c r="A667" s="243">
        <v>4047</v>
      </c>
      <c r="B667" s="243" t="s">
        <v>2854</v>
      </c>
      <c r="C667" s="963" t="s">
        <v>2855</v>
      </c>
      <c r="D667" s="877" t="s">
        <v>2474</v>
      </c>
      <c r="E667" s="172"/>
      <c r="F667" s="234" t="s">
        <v>170</v>
      </c>
      <c r="G667" s="236" t="s">
        <v>2856</v>
      </c>
      <c r="H667" s="877" t="s">
        <v>420</v>
      </c>
      <c r="I667" s="482">
        <v>42863</v>
      </c>
      <c r="J667" s="238"/>
      <c r="K667" s="723" t="s">
        <v>3023</v>
      </c>
      <c r="L667" s="1042" t="s">
        <v>1466</v>
      </c>
      <c r="M667" s="13" t="str">
        <f t="shared" si="51"/>
        <v>Invoice Not Made</v>
      </c>
      <c r="N667" s="191"/>
      <c r="O667" s="191"/>
      <c r="P667" s="191" t="str">
        <f>IF(L667="Navig8",IF(ISNA(VLOOKUP(UPPER(B667),LiangHuishan!$A$1:$B$251,3,FALSE)),"Pool Not in Records",VLOOKUP(UPPER(B667),$A$1:$B$251,3,FALSE)),"")</f>
        <v/>
      </c>
      <c r="Q667" s="191" t="str">
        <f t="shared" si="50"/>
        <v/>
      </c>
      <c r="R667" s="191"/>
      <c r="S667" s="191"/>
      <c r="T667" s="13" t="str">
        <f t="shared" si="53"/>
        <v>Invoice Not Made</v>
      </c>
      <c r="U667" s="13" t="b">
        <f t="shared" si="54"/>
        <v>1</v>
      </c>
      <c r="V667" s="191"/>
      <c r="W667" s="191"/>
      <c r="X667" s="191"/>
      <c r="Y667" s="191"/>
      <c r="Z667" s="191"/>
      <c r="AA667" s="13" t="str">
        <f t="shared" si="52"/>
        <v>Emmy Schulte154</v>
      </c>
      <c r="AB667" s="191"/>
      <c r="AC667" s="191"/>
      <c r="AD667" s="191"/>
      <c r="AE667" s="191">
        <f>IF(TRIM(AA667=""),0,IF(ISNA(VLOOKUP(AA667,Tracker!$AB$2:$AB$3981,1,FALSE)),0,1))</f>
        <v>0</v>
      </c>
      <c r="AF667" s="191"/>
    </row>
    <row r="668" spans="1:32" ht="13.5">
      <c r="A668" s="246">
        <v>4070</v>
      </c>
      <c r="B668" s="271" t="s">
        <v>2985</v>
      </c>
      <c r="C668" s="957" t="s">
        <v>2984</v>
      </c>
      <c r="D668" s="874" t="s">
        <v>2868</v>
      </c>
      <c r="E668" s="172"/>
      <c r="F668" s="234"/>
      <c r="G668" s="236"/>
      <c r="H668" s="874" t="s">
        <v>150</v>
      </c>
      <c r="I668" s="482">
        <v>42897</v>
      </c>
      <c r="J668" s="238"/>
      <c r="K668" s="711"/>
      <c r="L668" s="1023" t="s">
        <v>590</v>
      </c>
      <c r="M668" s="13" t="str">
        <f t="shared" si="51"/>
        <v>Invoice Made</v>
      </c>
      <c r="N668" s="13"/>
      <c r="O668" s="13"/>
      <c r="P668" s="13" t="str">
        <f>IF(L668="Navig8",IF(ISNA(VLOOKUP(UPPER(B668),LiangHuishan!$A$1:$B$251,3,FALSE)),"Pool Not in Records",VLOOKUP(UPPER(B668),$A$1:$B$251,3,FALSE)),"")</f>
        <v/>
      </c>
      <c r="Q668" s="13">
        <f t="shared" si="50"/>
        <v>0</v>
      </c>
      <c r="R668" s="13"/>
      <c r="S668" s="13"/>
      <c r="T668" s="13" t="str">
        <f t="shared" si="53"/>
        <v>Invoice Made</v>
      </c>
      <c r="U668" s="13" t="b">
        <f t="shared" si="54"/>
        <v>1</v>
      </c>
      <c r="V668" s="13"/>
      <c r="W668" s="13"/>
      <c r="X668" s="13"/>
      <c r="Y668" s="13"/>
      <c r="Z668" s="13"/>
      <c r="AA668" s="13" t="str">
        <f t="shared" si="52"/>
        <v>Socrates05P-105F</v>
      </c>
      <c r="AB668" s="13"/>
      <c r="AC668" s="13"/>
      <c r="AD668" s="13"/>
      <c r="AE668" s="13">
        <f>IF(TRIM(AA668=""),0,IF(ISNA(VLOOKUP(AA668,Tracker!$AB$2:$AB$3981,1,FALSE)),0,1))</f>
        <v>1</v>
      </c>
      <c r="AF668" s="13"/>
    </row>
    <row r="669" spans="1:32" ht="13.5">
      <c r="A669" s="243">
        <v>4071</v>
      </c>
      <c r="B669" s="243" t="s">
        <v>2684</v>
      </c>
      <c r="C669" s="963" t="s">
        <v>129</v>
      </c>
      <c r="D669" s="877" t="s">
        <v>1305</v>
      </c>
      <c r="E669" s="172"/>
      <c r="F669" s="234"/>
      <c r="G669" s="236"/>
      <c r="H669" s="877"/>
      <c r="I669" s="486"/>
      <c r="J669" s="238"/>
      <c r="K669" s="720"/>
      <c r="L669" s="1043" t="s">
        <v>590</v>
      </c>
      <c r="M669" s="13" t="str">
        <f t="shared" si="51"/>
        <v>Invoice Not Made</v>
      </c>
      <c r="N669" s="191" t="s">
        <v>368</v>
      </c>
      <c r="O669" s="191"/>
      <c r="P669" s="191" t="str">
        <f>IF(L669="Navig8",IF(ISNA(VLOOKUP(UPPER(B669),LiangHuishan!$A$1:$B$251,3,FALSE)),"Pool Not in Records",VLOOKUP(UPPER(B669),$A$1:$B$251,3,FALSE)),"")</f>
        <v/>
      </c>
      <c r="Q669" s="191">
        <f t="shared" si="50"/>
        <v>0</v>
      </c>
      <c r="R669" s="191"/>
      <c r="S669" s="191"/>
      <c r="T669" s="13" t="str">
        <f t="shared" si="53"/>
        <v>Invoice Not Made</v>
      </c>
      <c r="U669" s="13" t="b">
        <f t="shared" si="54"/>
        <v>1</v>
      </c>
      <c r="V669" s="191"/>
      <c r="W669" s="191"/>
      <c r="X669" s="191"/>
      <c r="Y669" s="191"/>
      <c r="Z669" s="191"/>
      <c r="AA669" s="13" t="str">
        <f t="shared" si="52"/>
        <v>Birdie Trader11</v>
      </c>
      <c r="AB669" s="191"/>
      <c r="AC669" s="191"/>
      <c r="AD669" s="191"/>
      <c r="AE669" s="191">
        <f>IF(TRIM(AA669=""),0,IF(ISNA(VLOOKUP(AA669,Tracker!$AB$2:$AB$3981,1,FALSE)),0,1))</f>
        <v>0</v>
      </c>
      <c r="AF669" s="191"/>
    </row>
    <row r="670" spans="1:32" ht="13.5">
      <c r="A670" s="246">
        <v>4072</v>
      </c>
      <c r="B670" s="271" t="s">
        <v>502</v>
      </c>
      <c r="C670" s="957" t="s">
        <v>700</v>
      </c>
      <c r="D670" s="874" t="s">
        <v>63</v>
      </c>
      <c r="E670" s="172"/>
      <c r="F670" s="234"/>
      <c r="G670" s="236"/>
      <c r="H670" s="874" t="s">
        <v>77</v>
      </c>
      <c r="I670" s="482">
        <v>42886</v>
      </c>
      <c r="J670" s="238"/>
      <c r="K670" s="711"/>
      <c r="L670" s="1023" t="s">
        <v>60</v>
      </c>
      <c r="M670" s="13" t="str">
        <f t="shared" si="51"/>
        <v>Invoice Made</v>
      </c>
      <c r="N670" s="13"/>
      <c r="O670" s="13"/>
      <c r="P670" s="13" t="str">
        <f>IF(L670="Navig8",IF(ISNA(VLOOKUP(UPPER(B670),LiangHuishan!$A$1:$B$251,3,FALSE)),"Pool Not in Records",VLOOKUP(UPPER(B670),$A$1:$B$251,3,FALSE)),"")</f>
        <v/>
      </c>
      <c r="Q670" s="13" t="str">
        <f t="shared" si="50"/>
        <v/>
      </c>
      <c r="R670" s="13"/>
      <c r="S670" s="13"/>
      <c r="T670" s="13" t="str">
        <f t="shared" si="53"/>
        <v>Invoice Made</v>
      </c>
      <c r="U670" s="13" t="b">
        <f t="shared" si="54"/>
        <v>1</v>
      </c>
      <c r="V670" s="13"/>
      <c r="W670" s="13"/>
      <c r="X670" s="13"/>
      <c r="Y670" s="13"/>
      <c r="Z670" s="13"/>
      <c r="AA670" s="13" t="str">
        <f t="shared" si="52"/>
        <v>BM Breeze62</v>
      </c>
      <c r="AB670" s="13"/>
      <c r="AC670" s="13"/>
      <c r="AD670" s="13"/>
      <c r="AE670" s="13">
        <f>IF(TRIM(AA670=""),0,IF(ISNA(VLOOKUP(AA670,Tracker!$AB$2:$AB$3981,1,FALSE)),0,1))</f>
        <v>1</v>
      </c>
      <c r="AF670" s="13"/>
    </row>
    <row r="671" spans="1:32" ht="13.5">
      <c r="A671" s="243">
        <v>4060</v>
      </c>
      <c r="B671" s="243" t="s">
        <v>2854</v>
      </c>
      <c r="C671" s="963" t="s">
        <v>386</v>
      </c>
      <c r="D671" s="877" t="s">
        <v>2474</v>
      </c>
      <c r="E671" s="172"/>
      <c r="F671" s="234"/>
      <c r="G671" s="236"/>
      <c r="H671" s="877" t="s">
        <v>25</v>
      </c>
      <c r="I671" s="482">
        <v>42869</v>
      </c>
      <c r="J671" s="238"/>
      <c r="K671" s="723" t="s">
        <v>3023</v>
      </c>
      <c r="L671" s="1042" t="s">
        <v>1466</v>
      </c>
      <c r="M671" s="13" t="str">
        <f t="shared" si="51"/>
        <v>Invoice Not Made</v>
      </c>
      <c r="N671" s="191"/>
      <c r="O671" s="191"/>
      <c r="P671" s="191" t="str">
        <f>IF(L671="Navig8",IF(ISNA(VLOOKUP(UPPER(B671),LiangHuishan!$A$1:$B$251,3,FALSE)),"Pool Not in Records",VLOOKUP(UPPER(B671),$A$1:$B$251,3,FALSE)),"")</f>
        <v/>
      </c>
      <c r="Q671" s="191" t="str">
        <f t="shared" si="50"/>
        <v/>
      </c>
      <c r="R671" s="191"/>
      <c r="S671" s="191"/>
      <c r="T671" s="13" t="str">
        <f t="shared" si="53"/>
        <v>Invoice Not Made</v>
      </c>
      <c r="U671" s="13" t="b">
        <f t="shared" si="54"/>
        <v>1</v>
      </c>
      <c r="V671" s="191"/>
      <c r="W671" s="191"/>
      <c r="X671" s="191"/>
      <c r="Y671" s="191"/>
      <c r="Z671" s="191"/>
      <c r="AA671" s="13" t="str">
        <f t="shared" si="52"/>
        <v>Emmy Schulte155</v>
      </c>
      <c r="AB671" s="191"/>
      <c r="AC671" s="191"/>
      <c r="AD671" s="191"/>
      <c r="AE671" s="191">
        <f>IF(TRIM(AA671=""),0,IF(ISNA(VLOOKUP(AA671,Tracker!$AB$2:$AB$3981,1,FALSE)),0,1))</f>
        <v>0</v>
      </c>
      <c r="AF671" s="191"/>
    </row>
    <row r="672" spans="1:32" ht="13.5">
      <c r="A672" s="246">
        <v>4075</v>
      </c>
      <c r="B672" s="271" t="s">
        <v>768</v>
      </c>
      <c r="C672" s="957" t="s">
        <v>199</v>
      </c>
      <c r="D672" s="874" t="s">
        <v>601</v>
      </c>
      <c r="E672" s="172"/>
      <c r="F672" s="234" t="s">
        <v>121</v>
      </c>
      <c r="G672" s="236" t="s">
        <v>122</v>
      </c>
      <c r="H672" s="874" t="s">
        <v>435</v>
      </c>
      <c r="I672" s="482">
        <v>42883</v>
      </c>
      <c r="J672" s="238"/>
      <c r="K672" s="711"/>
      <c r="L672" s="1023" t="s">
        <v>60</v>
      </c>
      <c r="M672" s="13" t="str">
        <f t="shared" si="51"/>
        <v>Invoice Made</v>
      </c>
      <c r="N672" s="13"/>
      <c r="O672" s="13"/>
      <c r="P672" s="13" t="str">
        <f>IF(L672="Navig8",IF(ISNA(VLOOKUP(UPPER(B672),LiangHuishan!$A$1:$B$251,3,FALSE)),"Pool Not in Records",VLOOKUP(UPPER(B672),$A$1:$B$251,3,FALSE)),"")</f>
        <v/>
      </c>
      <c r="Q672" s="13" t="str">
        <f t="shared" si="50"/>
        <v/>
      </c>
      <c r="R672" s="13"/>
      <c r="S672" s="13"/>
      <c r="T672" s="13" t="str">
        <f t="shared" si="53"/>
        <v>Invoice Made</v>
      </c>
      <c r="U672" s="13" t="b">
        <f t="shared" si="54"/>
        <v>1</v>
      </c>
      <c r="V672" s="13"/>
      <c r="W672" s="13"/>
      <c r="X672" s="13"/>
      <c r="Y672" s="13"/>
      <c r="Z672" s="13"/>
      <c r="AA672" s="13" t="str">
        <f t="shared" si="52"/>
        <v>Peak Spirit30</v>
      </c>
      <c r="AB672" s="13"/>
      <c r="AC672" s="13"/>
      <c r="AD672" s="13"/>
      <c r="AE672" s="13">
        <f>IF(TRIM(AA672=""),0,IF(ISNA(VLOOKUP(AA672,Tracker!$AB$2:$AB$3981,1,FALSE)),0,1))</f>
        <v>1</v>
      </c>
      <c r="AF672" s="13"/>
    </row>
    <row r="673" spans="1:32" ht="13.5">
      <c r="A673" s="246">
        <v>4076</v>
      </c>
      <c r="B673" s="271" t="s">
        <v>675</v>
      </c>
      <c r="C673" s="957" t="s">
        <v>69</v>
      </c>
      <c r="D673" s="874" t="s">
        <v>601</v>
      </c>
      <c r="E673" s="172"/>
      <c r="F673" s="234"/>
      <c r="G673" s="236"/>
      <c r="H673" s="874" t="s">
        <v>90</v>
      </c>
      <c r="I673" s="482">
        <v>42889</v>
      </c>
      <c r="J673" s="238"/>
      <c r="K673" s="711"/>
      <c r="L673" s="1023" t="s">
        <v>60</v>
      </c>
      <c r="M673" s="13" t="str">
        <f t="shared" si="51"/>
        <v>Invoice Made</v>
      </c>
      <c r="N673" s="13"/>
      <c r="O673" s="13"/>
      <c r="P673" s="13" t="str">
        <f>IF(L673="Navig8",IF(ISNA(VLOOKUP(UPPER(B673),LiangHuishan!$A$1:$B$251,3,FALSE)),"Pool Not in Records",VLOOKUP(UPPER(B673),$A$1:$B$251,3,FALSE)),"")</f>
        <v/>
      </c>
      <c r="Q673" s="13" t="str">
        <f t="shared" si="50"/>
        <v/>
      </c>
      <c r="R673" s="13"/>
      <c r="S673" s="13"/>
      <c r="T673" s="13" t="str">
        <f t="shared" si="53"/>
        <v>Invoice Made</v>
      </c>
      <c r="U673" s="13" t="b">
        <f t="shared" si="54"/>
        <v>1</v>
      </c>
      <c r="V673" s="13"/>
      <c r="W673" s="13"/>
      <c r="X673" s="13"/>
      <c r="Y673" s="13"/>
      <c r="Z673" s="13"/>
      <c r="AA673" s="13" t="str">
        <f t="shared" si="52"/>
        <v>Sentinel Spirit326</v>
      </c>
      <c r="AB673" s="13"/>
      <c r="AC673" s="13"/>
      <c r="AD673" s="13"/>
      <c r="AE673" s="13">
        <f>IF(TRIM(AA673=""),0,IF(ISNA(VLOOKUP(AA673,Tracker!$AB$2:$AB$3981,1,FALSE)),0,1))</f>
        <v>1</v>
      </c>
      <c r="AF673" s="13"/>
    </row>
    <row r="674" spans="1:32" ht="13.5">
      <c r="A674" s="243">
        <v>4073</v>
      </c>
      <c r="B674" s="243" t="s">
        <v>2854</v>
      </c>
      <c r="C674" s="963" t="s">
        <v>2869</v>
      </c>
      <c r="D674" s="877" t="s">
        <v>2474</v>
      </c>
      <c r="E674" s="172"/>
      <c r="F674" s="234"/>
      <c r="G674" s="236"/>
      <c r="H674" s="877" t="s">
        <v>2870</v>
      </c>
      <c r="I674" s="482">
        <v>42877</v>
      </c>
      <c r="J674" s="238"/>
      <c r="K674" s="723" t="s">
        <v>3023</v>
      </c>
      <c r="L674" s="1042" t="s">
        <v>1466</v>
      </c>
      <c r="M674" s="13" t="str">
        <f t="shared" si="51"/>
        <v>Invoice Not Made</v>
      </c>
      <c r="N674" s="191"/>
      <c r="O674" s="191"/>
      <c r="P674" s="191" t="str">
        <f>IF(L674="Navig8",IF(ISNA(VLOOKUP(UPPER(B674),LiangHuishan!$A$1:$B$251,3,FALSE)),"Pool Not in Records",VLOOKUP(UPPER(B674),$A$1:$B$251,3,FALSE)),"")</f>
        <v/>
      </c>
      <c r="Q674" s="191" t="str">
        <f t="shared" si="50"/>
        <v/>
      </c>
      <c r="R674" s="191"/>
      <c r="S674" s="191"/>
      <c r="T674" s="13" t="str">
        <f t="shared" si="53"/>
        <v>Invoice Not Made</v>
      </c>
      <c r="U674" s="13" t="b">
        <f t="shared" si="54"/>
        <v>1</v>
      </c>
      <c r="V674" s="191"/>
      <c r="W674" s="191"/>
      <c r="X674" s="191"/>
      <c r="Y674" s="191"/>
      <c r="Z674" s="191"/>
      <c r="AA674" s="13" t="str">
        <f t="shared" si="52"/>
        <v>Emmy Schulte156</v>
      </c>
      <c r="AB674" s="191"/>
      <c r="AC674" s="191"/>
      <c r="AD674" s="191"/>
      <c r="AE674" s="191">
        <f>IF(TRIM(AA674=""),0,IF(ISNA(VLOOKUP(AA674,Tracker!$AB$2:$AB$3981,1,FALSE)),0,1))</f>
        <v>0</v>
      </c>
      <c r="AF674" s="191"/>
    </row>
    <row r="675" spans="1:32" ht="13.5">
      <c r="A675" s="246">
        <v>4078</v>
      </c>
      <c r="B675" s="271" t="s">
        <v>2871</v>
      </c>
      <c r="C675" s="957" t="s">
        <v>117</v>
      </c>
      <c r="D675" s="874" t="s">
        <v>2783</v>
      </c>
      <c r="E675" s="172"/>
      <c r="F675" s="234"/>
      <c r="G675" s="236" t="s">
        <v>507</v>
      </c>
      <c r="H675" s="874" t="s">
        <v>261</v>
      </c>
      <c r="I675" s="482">
        <v>42891</v>
      </c>
      <c r="J675" s="238"/>
      <c r="K675" s="711"/>
      <c r="L675" s="1023" t="s">
        <v>590</v>
      </c>
      <c r="M675" s="13" t="str">
        <f t="shared" si="51"/>
        <v>Invoice Made</v>
      </c>
      <c r="N675" s="13"/>
      <c r="O675" s="13"/>
      <c r="P675" s="13" t="str">
        <f>IF(L675="Navig8",IF(ISNA(VLOOKUP(UPPER(B675),LiangHuishan!$A$1:$B$251,3,FALSE)),"Pool Not in Records",VLOOKUP(UPPER(B675),$A$1:$B$251,3,FALSE)),"")</f>
        <v/>
      </c>
      <c r="Q675" s="13">
        <f t="shared" si="50"/>
        <v>0</v>
      </c>
      <c r="R675" s="13"/>
      <c r="S675" s="13"/>
      <c r="T675" s="13" t="str">
        <f t="shared" si="53"/>
        <v>Invoice Made</v>
      </c>
      <c r="U675" s="13" t="b">
        <f t="shared" si="54"/>
        <v>1</v>
      </c>
      <c r="V675" s="13"/>
      <c r="W675" s="13"/>
      <c r="X675" s="13"/>
      <c r="Y675" s="13"/>
      <c r="Z675" s="13"/>
      <c r="AA675" s="13" t="str">
        <f t="shared" si="52"/>
        <v>Cabo Misaki2</v>
      </c>
      <c r="AB675" s="13"/>
      <c r="AC675" s="13"/>
      <c r="AD675" s="13"/>
      <c r="AE675" s="13">
        <f>IF(TRIM(AA675=""),0,IF(ISNA(VLOOKUP(AA675,Tracker!$AB$2:$AB$3981,1,FALSE)),0,1))</f>
        <v>1</v>
      </c>
      <c r="AF675" s="13"/>
    </row>
    <row r="676" spans="1:32" ht="13.5">
      <c r="A676" s="246">
        <v>4079</v>
      </c>
      <c r="B676" s="271" t="s">
        <v>538</v>
      </c>
      <c r="C676" s="957" t="s">
        <v>414</v>
      </c>
      <c r="D676" s="874" t="s">
        <v>2461</v>
      </c>
      <c r="E676" s="172"/>
      <c r="F676" s="234"/>
      <c r="G676" s="236"/>
      <c r="H676" s="874" t="s">
        <v>208</v>
      </c>
      <c r="I676" s="482">
        <v>42942</v>
      </c>
      <c r="J676" s="238"/>
      <c r="K676" s="711" t="s">
        <v>411</v>
      </c>
      <c r="L676" s="1023" t="s">
        <v>28</v>
      </c>
      <c r="M676" s="13" t="str">
        <f t="shared" si="51"/>
        <v>Invoice Made</v>
      </c>
      <c r="N676" s="13"/>
      <c r="O676" s="13"/>
      <c r="P676" s="13" t="e">
        <f>IF(L676="Navig8",IF(ISNA(VLOOKUP(UPPER(B676),LiangHuishan!$A$1:$B$251,3,FALSE)),"Pool Not in Records",VLOOKUP(UPPER(B676),$A$1:$B$251,3,FALSE)),"")</f>
        <v>#N/A</v>
      </c>
      <c r="Q676" s="13" t="str">
        <f t="shared" si="50"/>
        <v/>
      </c>
      <c r="R676" s="13"/>
      <c r="S676" s="13"/>
      <c r="T676" s="13" t="str">
        <f t="shared" si="53"/>
        <v>Invoice Made</v>
      </c>
      <c r="U676" s="13" t="b">
        <f t="shared" si="54"/>
        <v>1</v>
      </c>
      <c r="V676" s="13"/>
      <c r="W676" s="13"/>
      <c r="X676" s="13"/>
      <c r="Y676" s="13"/>
      <c r="Z676" s="13"/>
      <c r="AA676" s="13" t="str">
        <f t="shared" si="52"/>
        <v>Bareilly5</v>
      </c>
      <c r="AB676" s="13"/>
      <c r="AC676" s="13"/>
      <c r="AD676" s="13"/>
      <c r="AE676" s="13">
        <f>IF(TRIM(AA676=""),0,IF(ISNA(VLOOKUP(AA676,Tracker!$AB$2:$AB$3981,1,FALSE)),0,1))</f>
        <v>1</v>
      </c>
      <c r="AF676" s="13"/>
    </row>
    <row r="677" spans="1:32" ht="13.5">
      <c r="A677" s="243">
        <v>4080</v>
      </c>
      <c r="B677" s="243" t="s">
        <v>711</v>
      </c>
      <c r="C677" s="963" t="s">
        <v>320</v>
      </c>
      <c r="D677" s="877" t="s">
        <v>2474</v>
      </c>
      <c r="E677" s="172"/>
      <c r="F677" s="234" t="s">
        <v>152</v>
      </c>
      <c r="G677" s="236" t="s">
        <v>10593</v>
      </c>
      <c r="H677" s="877" t="s">
        <v>507</v>
      </c>
      <c r="I677" s="482">
        <v>42878.5</v>
      </c>
      <c r="J677" s="238"/>
      <c r="K677" s="718"/>
      <c r="L677" s="1041" t="s">
        <v>1466</v>
      </c>
      <c r="M677" s="13" t="str">
        <f t="shared" si="51"/>
        <v>Invoice Not Made</v>
      </c>
      <c r="N677" s="190" t="s">
        <v>368</v>
      </c>
      <c r="O677" s="191"/>
      <c r="P677" s="191" t="str">
        <f>IF(L677="Navig8",IF(ISNA(VLOOKUP(UPPER(B677),LiangHuishan!$A$1:$B$251,3,FALSE)),"Pool Not in Records",VLOOKUP(UPPER(B677),$A$1:$B$251,3,FALSE)),"")</f>
        <v/>
      </c>
      <c r="Q677" s="191" t="str">
        <f t="shared" si="50"/>
        <v/>
      </c>
      <c r="R677" s="191"/>
      <c r="S677" s="191"/>
      <c r="T677" s="13" t="str">
        <f t="shared" si="53"/>
        <v>Invoice Not Made</v>
      </c>
      <c r="U677" s="13" t="b">
        <f t="shared" si="54"/>
        <v>1</v>
      </c>
      <c r="V677" s="191"/>
      <c r="W677" s="191"/>
      <c r="X677" s="191"/>
      <c r="Y677" s="191"/>
      <c r="Z677" s="191"/>
      <c r="AA677" s="13" t="str">
        <f t="shared" si="52"/>
        <v>Silver Valerie39</v>
      </c>
      <c r="AB677" s="191"/>
      <c r="AC677" s="191"/>
      <c r="AD677" s="191"/>
      <c r="AE677" s="191">
        <f>IF(TRIM(AA677=""),0,IF(ISNA(VLOOKUP(AA677,Tracker!$AB$2:$AB$3981,1,FALSE)),0,1))</f>
        <v>0</v>
      </c>
      <c r="AF677" s="191"/>
    </row>
    <row r="678" spans="1:32" ht="13.5">
      <c r="A678" s="246">
        <v>4081</v>
      </c>
      <c r="B678" s="271" t="s">
        <v>643</v>
      </c>
      <c r="C678" s="957" t="s">
        <v>2872</v>
      </c>
      <c r="D678" s="874" t="s">
        <v>817</v>
      </c>
      <c r="E678" s="172"/>
      <c r="F678" s="234" t="s">
        <v>204</v>
      </c>
      <c r="G678" s="236" t="s">
        <v>10594</v>
      </c>
      <c r="H678" s="874" t="s">
        <v>395</v>
      </c>
      <c r="I678" s="485">
        <v>42908</v>
      </c>
      <c r="J678" s="238"/>
      <c r="K678" s="573"/>
      <c r="L678" s="1039" t="s">
        <v>663</v>
      </c>
      <c r="M678" s="13" t="str">
        <f t="shared" si="51"/>
        <v>Invoice Made</v>
      </c>
      <c r="N678" s="13"/>
      <c r="O678" s="13"/>
      <c r="P678" s="13" t="str">
        <f>IF(L678="Navig8",IF(ISNA(VLOOKUP(UPPER(B678),LiangHuishan!$A$1:$B$251,3,FALSE)),"Pool Not in Records",VLOOKUP(UPPER(B678),$A$1:$B$251,3,FALSE)),"")</f>
        <v/>
      </c>
      <c r="Q678" s="13" t="str">
        <f t="shared" si="50"/>
        <v/>
      </c>
      <c r="R678" s="13"/>
      <c r="S678" s="13"/>
      <c r="T678" s="13" t="str">
        <f t="shared" si="53"/>
        <v>Invoice Made</v>
      </c>
      <c r="U678" s="13" t="b">
        <f t="shared" si="54"/>
        <v>1</v>
      </c>
      <c r="V678" s="13"/>
      <c r="W678" s="13"/>
      <c r="X678" s="13"/>
      <c r="Y678" s="13"/>
      <c r="Z678" s="13"/>
      <c r="AA678" s="13" t="str">
        <f t="shared" si="52"/>
        <v>Stena Perros201704</v>
      </c>
      <c r="AB678" s="13"/>
      <c r="AC678" s="13"/>
      <c r="AD678" s="13"/>
      <c r="AE678" s="13">
        <f>IF(TRIM(AA678=""),0,IF(ISNA(VLOOKUP(AA678,Tracker!$AB$2:$AB$3981,1,FALSE)),0,1))</f>
        <v>1</v>
      </c>
      <c r="AF678" s="13"/>
    </row>
    <row r="679" spans="1:32" ht="13.5">
      <c r="A679" s="246">
        <v>4082</v>
      </c>
      <c r="B679" s="271" t="s">
        <v>2119</v>
      </c>
      <c r="C679" s="957" t="s">
        <v>331</v>
      </c>
      <c r="D679" s="874" t="s">
        <v>2635</v>
      </c>
      <c r="E679" s="172"/>
      <c r="F679" s="234"/>
      <c r="G679" s="236"/>
      <c r="H679" s="874"/>
      <c r="I679" s="482"/>
      <c r="J679" s="238"/>
      <c r="K679" s="573"/>
      <c r="L679" s="1039" t="s">
        <v>1466</v>
      </c>
      <c r="M679" s="13" t="str">
        <f t="shared" si="51"/>
        <v>Invoice Not Made</v>
      </c>
      <c r="N679" s="13"/>
      <c r="O679" s="13"/>
      <c r="P679" s="13" t="str">
        <f>IF(L679="Navig8",IF(ISNA(VLOOKUP(UPPER(B679),LiangHuishan!$A$1:$B$251,3,FALSE)),"Pool Not in Records",VLOOKUP(UPPER(B679),$A$1:$B$251,3,FALSE)),"")</f>
        <v/>
      </c>
      <c r="Q679" s="13" t="str">
        <f t="shared" si="50"/>
        <v/>
      </c>
      <c r="R679" s="13"/>
      <c r="S679" s="13"/>
      <c r="T679" s="13" t="str">
        <f t="shared" si="53"/>
        <v>Invoice Not Made</v>
      </c>
      <c r="U679" s="13" t="b">
        <f t="shared" si="54"/>
        <v>1</v>
      </c>
      <c r="V679" s="13"/>
      <c r="W679" s="13"/>
      <c r="X679" s="13"/>
      <c r="Y679" s="13"/>
      <c r="Z679" s="13"/>
      <c r="AA679" s="13" t="str">
        <f t="shared" si="52"/>
        <v>NS Clipper108</v>
      </c>
      <c r="AB679" s="13"/>
      <c r="AC679" s="13"/>
      <c r="AD679" s="13"/>
      <c r="AE679" s="13">
        <f>IF(TRIM(AA679=""),0,IF(ISNA(VLOOKUP(AA679,Tracker!$AB$2:$AB$3981,1,FALSE)),0,1))</f>
        <v>0</v>
      </c>
      <c r="AF679" s="13"/>
    </row>
    <row r="680" spans="1:32" ht="13.5">
      <c r="A680" s="176">
        <v>4132</v>
      </c>
      <c r="B680" s="175" t="s">
        <v>605</v>
      </c>
      <c r="C680" s="958" t="s">
        <v>2484</v>
      </c>
      <c r="D680" s="547" t="s">
        <v>1327</v>
      </c>
      <c r="E680" s="175"/>
      <c r="F680" s="175"/>
      <c r="G680" s="175"/>
      <c r="H680" s="547" t="s">
        <v>25</v>
      </c>
      <c r="I680" s="482">
        <v>42941</v>
      </c>
      <c r="J680" s="175"/>
      <c r="K680" s="719"/>
      <c r="L680" s="1027" t="s">
        <v>633</v>
      </c>
      <c r="M680" s="13" t="str">
        <f t="shared" si="51"/>
        <v>Invoice Made</v>
      </c>
      <c r="N680" s="13"/>
      <c r="O680" s="13"/>
      <c r="P680" s="13" t="str">
        <f>IF(L680="Navig8",IF(ISNA(VLOOKUP(UPPER(B680),LiangHuishan!$A$1:$B$251,3,FALSE)),"Pool Not in Records",VLOOKUP(UPPER(B680),$A$1:$B$251,3,FALSE)),"")</f>
        <v/>
      </c>
      <c r="Q680" s="13" t="str">
        <f t="shared" si="50"/>
        <v/>
      </c>
      <c r="R680" s="13"/>
      <c r="S680" s="13"/>
      <c r="T680" s="13" t="str">
        <f t="shared" si="53"/>
        <v>Invoice Made</v>
      </c>
      <c r="U680" s="13" t="b">
        <f t="shared" si="54"/>
        <v>1</v>
      </c>
      <c r="V680" s="13"/>
      <c r="W680" s="13"/>
      <c r="X680" s="13"/>
      <c r="Y680" s="13"/>
      <c r="Z680" s="13"/>
      <c r="AA680" s="13" t="str">
        <f t="shared" si="52"/>
        <v>Kronborg1701</v>
      </c>
      <c r="AB680" s="13"/>
      <c r="AC680" s="13"/>
      <c r="AD680" s="13"/>
      <c r="AE680" s="13">
        <f>IF(TRIM(AA680=""),0,IF(ISNA(VLOOKUP(AA680,Tracker!$AB$2:$AB$3981,1,FALSE)),0,1))</f>
        <v>1</v>
      </c>
      <c r="AF680" s="13"/>
    </row>
    <row r="681" spans="1:32" ht="13.5">
      <c r="A681" s="246">
        <v>4084</v>
      </c>
      <c r="B681" s="271" t="s">
        <v>2874</v>
      </c>
      <c r="C681" s="957" t="s">
        <v>2986</v>
      </c>
      <c r="D681" s="874" t="s">
        <v>1861</v>
      </c>
      <c r="E681" s="172"/>
      <c r="F681" s="234"/>
      <c r="G681" s="236"/>
      <c r="H681" s="874" t="s">
        <v>729</v>
      </c>
      <c r="I681" s="487">
        <v>42912</v>
      </c>
      <c r="J681" s="238"/>
      <c r="K681" s="711"/>
      <c r="L681" s="1023" t="s">
        <v>590</v>
      </c>
      <c r="M681" s="13" t="str">
        <f t="shared" si="51"/>
        <v>Invoice Made</v>
      </c>
      <c r="N681" s="13"/>
      <c r="O681" s="13"/>
      <c r="P681" s="13" t="str">
        <f>IF(L681="Navig8",IF(ISNA(VLOOKUP(UPPER(B681),LiangHuishan!$A$1:$B$251,3,FALSE)),"Pool Not in Records",VLOOKUP(UPPER(B681),$A$1:$B$251,3,FALSE)),"")</f>
        <v/>
      </c>
      <c r="Q681" s="13">
        <f t="shared" si="50"/>
        <v>0</v>
      </c>
      <c r="R681" s="13"/>
      <c r="S681" s="13"/>
      <c r="T681" s="13" t="str">
        <f t="shared" si="53"/>
        <v>Invoice Made</v>
      </c>
      <c r="U681" s="13" t="b">
        <f t="shared" si="54"/>
        <v>1</v>
      </c>
      <c r="V681" s="13"/>
      <c r="W681" s="13"/>
      <c r="X681" s="13"/>
      <c r="Y681" s="13"/>
      <c r="Z681" s="13"/>
      <c r="AA681" s="13" t="str">
        <f t="shared" si="52"/>
        <v>Andes156P_16F17</v>
      </c>
      <c r="AB681" s="13"/>
      <c r="AC681" s="13"/>
      <c r="AD681" s="13"/>
      <c r="AE681" s="13">
        <f>IF(TRIM(AA681=""),0,IF(ISNA(VLOOKUP(AA681,Tracker!$AB$2:$AB$3981,1,FALSE)),0,1))</f>
        <v>1</v>
      </c>
      <c r="AF681" s="13"/>
    </row>
    <row r="682" spans="1:32" ht="13.5">
      <c r="A682" s="246">
        <v>4085</v>
      </c>
      <c r="B682" s="271" t="s">
        <v>2487</v>
      </c>
      <c r="C682" s="957" t="s">
        <v>126</v>
      </c>
      <c r="D682" s="874" t="s">
        <v>1338</v>
      </c>
      <c r="E682" s="172"/>
      <c r="F682" s="234" t="s">
        <v>2875</v>
      </c>
      <c r="G682" s="236" t="s">
        <v>2876</v>
      </c>
      <c r="H682" s="874" t="s">
        <v>1331</v>
      </c>
      <c r="I682" s="482">
        <v>42966</v>
      </c>
      <c r="J682" s="238"/>
      <c r="K682" s="711"/>
      <c r="L682" s="1023" t="s">
        <v>60</v>
      </c>
      <c r="M682" s="13" t="str">
        <f t="shared" si="51"/>
        <v>Invoice Made</v>
      </c>
      <c r="N682" s="13"/>
      <c r="O682" s="13"/>
      <c r="P682" s="13" t="str">
        <f>IF(L682="Navig8",IF(ISNA(VLOOKUP(UPPER(B682),LiangHuishan!$A$1:$B$251,3,FALSE)),"Pool Not in Records",VLOOKUP(UPPER(B682),$A$1:$B$251,3,FALSE)),"")</f>
        <v/>
      </c>
      <c r="Q682" s="13" t="str">
        <f t="shared" si="50"/>
        <v/>
      </c>
      <c r="R682" s="13"/>
      <c r="S682" s="13"/>
      <c r="T682" s="13" t="str">
        <f t="shared" si="53"/>
        <v>Invoice Made</v>
      </c>
      <c r="U682" s="13" t="b">
        <f t="shared" si="54"/>
        <v>1</v>
      </c>
      <c r="V682" s="13"/>
      <c r="W682" s="13"/>
      <c r="X682" s="13"/>
      <c r="Y682" s="13"/>
      <c r="Z682" s="13"/>
      <c r="AA682" s="13" t="str">
        <f t="shared" si="52"/>
        <v>Cascade Spirit13</v>
      </c>
      <c r="AB682" s="13"/>
      <c r="AC682" s="13"/>
      <c r="AD682" s="13"/>
      <c r="AE682" s="13">
        <f>IF(TRIM(AA682=""),0,IF(ISNA(VLOOKUP(AA682,Tracker!$AB$2:$AB$3981,1,FALSE)),0,1))</f>
        <v>1</v>
      </c>
      <c r="AF682" s="13"/>
    </row>
    <row r="683" spans="1:32" ht="13.5">
      <c r="A683" s="246">
        <v>4086</v>
      </c>
      <c r="B683" s="271" t="s">
        <v>647</v>
      </c>
      <c r="C683" s="957" t="s">
        <v>773</v>
      </c>
      <c r="D683" s="874" t="s">
        <v>2877</v>
      </c>
      <c r="E683" s="172"/>
      <c r="F683" s="234" t="s">
        <v>152</v>
      </c>
      <c r="G683" s="236" t="s">
        <v>10595</v>
      </c>
      <c r="H683" s="874" t="s">
        <v>20</v>
      </c>
      <c r="I683" s="482">
        <v>42911</v>
      </c>
      <c r="J683" s="238"/>
      <c r="K683" s="711"/>
      <c r="L683" s="1039" t="s">
        <v>23</v>
      </c>
      <c r="M683" s="13" t="str">
        <f t="shared" si="51"/>
        <v>Invoice Made</v>
      </c>
      <c r="N683" s="13"/>
      <c r="O683" s="13"/>
      <c r="P683" s="13" t="str">
        <f>IF(L683="Navig8",IF(ISNA(VLOOKUP(UPPER(B683),LiangHuishan!$A$1:$B$251,3,FALSE)),"Pool Not in Records",VLOOKUP(UPPER(B683),$A$1:$B$251,3,FALSE)),"")</f>
        <v/>
      </c>
      <c r="Q683" s="13" t="str">
        <f t="shared" si="50"/>
        <v/>
      </c>
      <c r="R683" s="13"/>
      <c r="S683" s="13"/>
      <c r="T683" s="13" t="str">
        <f t="shared" si="53"/>
        <v>Invoice Made</v>
      </c>
      <c r="U683" s="13" t="b">
        <f t="shared" si="54"/>
        <v>1</v>
      </c>
      <c r="V683" s="13"/>
      <c r="W683" s="13"/>
      <c r="X683" s="13"/>
      <c r="Y683" s="13"/>
      <c r="Z683" s="13"/>
      <c r="AA683" s="13" t="str">
        <f t="shared" si="52"/>
        <v>Genmar Compatriot92</v>
      </c>
      <c r="AB683" s="13"/>
      <c r="AC683" s="13"/>
      <c r="AD683" s="13"/>
      <c r="AE683" s="13">
        <f>IF(TRIM(AA683=""),0,IF(ISNA(VLOOKUP(AA683,Tracker!$AB$2:$AB$3981,1,FALSE)),0,1))</f>
        <v>1</v>
      </c>
      <c r="AF683" s="13"/>
    </row>
    <row r="684" spans="1:32" ht="13.5">
      <c r="A684" s="282">
        <v>4087</v>
      </c>
      <c r="B684" s="240" t="s">
        <v>2854</v>
      </c>
      <c r="C684" s="969" t="s">
        <v>3024</v>
      </c>
      <c r="D684" s="881" t="s">
        <v>2474</v>
      </c>
      <c r="E684" s="172"/>
      <c r="F684" s="234" t="s">
        <v>2878</v>
      </c>
      <c r="G684" s="236" t="s">
        <v>2870</v>
      </c>
      <c r="H684" s="881" t="s">
        <v>412</v>
      </c>
      <c r="I684" s="482">
        <v>42882</v>
      </c>
      <c r="J684" s="238"/>
      <c r="K684" s="724" t="s">
        <v>3023</v>
      </c>
      <c r="L684" s="1044" t="s">
        <v>1466</v>
      </c>
      <c r="M684" s="13" t="str">
        <f t="shared" si="51"/>
        <v>Invoice Made</v>
      </c>
      <c r="N684" s="239"/>
      <c r="O684" s="239"/>
      <c r="P684" s="239" t="str">
        <f>IF(L684="Navig8",IF(ISNA(VLOOKUP(UPPER(B684),LiangHuishan!$A$1:$B$251,3,FALSE)),"Pool Not in Records",VLOOKUP(UPPER(B684),$A$1:$B$251,3,FALSE)),"")</f>
        <v/>
      </c>
      <c r="Q684" s="239" t="str">
        <f t="shared" si="50"/>
        <v/>
      </c>
      <c r="R684" s="239"/>
      <c r="S684" s="239"/>
      <c r="T684" s="13" t="str">
        <f t="shared" si="53"/>
        <v>Invoice Made</v>
      </c>
      <c r="U684" s="13" t="b">
        <f t="shared" si="54"/>
        <v>1</v>
      </c>
      <c r="V684" s="239"/>
      <c r="W684" s="239"/>
      <c r="X684" s="239"/>
      <c r="Y684" s="239"/>
      <c r="Z684" s="239"/>
      <c r="AA684" s="13" t="str">
        <f t="shared" si="52"/>
        <v>Emmy Schulte154_155_156_157</v>
      </c>
      <c r="AB684" s="239"/>
      <c r="AC684" s="239"/>
      <c r="AD684" s="239"/>
      <c r="AE684" s="239">
        <f>IF(TRIM(AA684=""),0,IF(ISNA(VLOOKUP(AA684,Tracker!$AB$2:$AB$3981,1,FALSE)),0,1))</f>
        <v>1</v>
      </c>
      <c r="AF684" s="239"/>
    </row>
    <row r="685" spans="1:32" ht="13.5">
      <c r="A685" s="246">
        <v>4088</v>
      </c>
      <c r="B685" s="271" t="s">
        <v>2540</v>
      </c>
      <c r="C685" s="957" t="s">
        <v>2773</v>
      </c>
      <c r="D685" s="874" t="s">
        <v>549</v>
      </c>
      <c r="E685" s="172"/>
      <c r="F685" s="234" t="s">
        <v>327</v>
      </c>
      <c r="G685" s="236" t="s">
        <v>496</v>
      </c>
      <c r="H685" s="874" t="s">
        <v>2879</v>
      </c>
      <c r="I685" s="482">
        <v>42878</v>
      </c>
      <c r="J685" s="238"/>
      <c r="K685" s="711" t="s">
        <v>411</v>
      </c>
      <c r="L685" s="1023" t="s">
        <v>28</v>
      </c>
      <c r="M685" s="13" t="str">
        <f t="shared" si="51"/>
        <v>Invoice Made</v>
      </c>
      <c r="N685" s="13"/>
      <c r="O685" s="13"/>
      <c r="P685" s="13" t="e">
        <f>IF(L685="Navig8",IF(ISNA(VLOOKUP(UPPER(B685),LiangHuishan!$A$1:$B$251,3,FALSE)),"Pool Not in Records",VLOOKUP(UPPER(B685),$A$1:$B$251,3,FALSE)),"")</f>
        <v>#N/A</v>
      </c>
      <c r="Q685" s="13" t="str">
        <f t="shared" si="50"/>
        <v/>
      </c>
      <c r="R685" s="13"/>
      <c r="S685" s="13"/>
      <c r="T685" s="13" t="str">
        <f t="shared" si="53"/>
        <v>Invoice Made</v>
      </c>
      <c r="U685" s="13" t="b">
        <f t="shared" si="54"/>
        <v>1</v>
      </c>
      <c r="V685" s="13"/>
      <c r="W685" s="13"/>
      <c r="X685" s="13"/>
      <c r="Y685" s="13"/>
      <c r="Z685" s="13"/>
      <c r="AA685" s="13" t="str">
        <f t="shared" si="52"/>
        <v>Gener8 Defiance201703</v>
      </c>
      <c r="AB685" s="13"/>
      <c r="AC685" s="13"/>
      <c r="AD685" s="13"/>
      <c r="AE685" s="13">
        <f>IF(TRIM(AA685=""),0,IF(ISNA(VLOOKUP(AA685,Tracker!$AB$2:$AB$3981,1,FALSE)),0,1))</f>
        <v>1</v>
      </c>
      <c r="AF685" s="13"/>
    </row>
    <row r="686" spans="1:32" ht="13.5">
      <c r="A686" s="192">
        <v>4119</v>
      </c>
      <c r="B686" s="193" t="s">
        <v>2854</v>
      </c>
      <c r="C686" s="966" t="s">
        <v>1291</v>
      </c>
      <c r="D686" s="878" t="s">
        <v>2474</v>
      </c>
      <c r="E686" s="175" t="s">
        <v>159</v>
      </c>
      <c r="F686" s="175" t="s">
        <v>686</v>
      </c>
      <c r="G686" s="175">
        <v>42897</v>
      </c>
      <c r="H686" s="878" t="s">
        <v>2870</v>
      </c>
      <c r="I686" s="482">
        <v>42901</v>
      </c>
      <c r="J686" s="175"/>
      <c r="K686" s="723" t="s">
        <v>3023</v>
      </c>
      <c r="L686" s="1042" t="s">
        <v>1466</v>
      </c>
      <c r="M686" s="13" t="str">
        <f t="shared" si="51"/>
        <v>Invoice Not Made</v>
      </c>
      <c r="N686" s="191"/>
      <c r="O686" s="191"/>
      <c r="P686" s="191" t="str">
        <f>IF(L686="Navig8",IF(ISNA(VLOOKUP(UPPER(B686),LiangHuishan!$A$1:$B$251,3,FALSE)),"Pool Not in Records",VLOOKUP(UPPER(B686),$A$1:$B$251,3,FALSE)),"")</f>
        <v/>
      </c>
      <c r="Q686" s="191" t="str">
        <f t="shared" si="50"/>
        <v/>
      </c>
      <c r="R686" s="191"/>
      <c r="S686" s="191"/>
      <c r="T686" s="13" t="str">
        <f t="shared" si="53"/>
        <v>Invoice Not Made</v>
      </c>
      <c r="U686" s="13" t="b">
        <f t="shared" si="54"/>
        <v>1</v>
      </c>
      <c r="V686" s="191"/>
      <c r="W686" s="191"/>
      <c r="X686" s="191"/>
      <c r="Y686" s="191"/>
      <c r="Z686" s="191"/>
      <c r="AA686" s="13" t="str">
        <f t="shared" si="52"/>
        <v>Emmy Schulte158</v>
      </c>
      <c r="AB686" s="191"/>
      <c r="AC686" s="191"/>
      <c r="AD686" s="191"/>
      <c r="AE686" s="191">
        <f>IF(TRIM(AA686=""),0,IF(ISNA(VLOOKUP(AA686,Tracker!$AB$2:$AB$3981,1,FALSE)),0,1))</f>
        <v>0</v>
      </c>
      <c r="AF686" s="191"/>
    </row>
    <row r="687" spans="1:32" ht="13.5">
      <c r="A687" s="246">
        <v>4090</v>
      </c>
      <c r="B687" s="271" t="s">
        <v>1290</v>
      </c>
      <c r="C687" s="957" t="s">
        <v>2601</v>
      </c>
      <c r="D687" s="874" t="s">
        <v>2882</v>
      </c>
      <c r="E687" s="172"/>
      <c r="F687" s="234"/>
      <c r="G687" s="236"/>
      <c r="H687" s="874" t="s">
        <v>2109</v>
      </c>
      <c r="I687" s="482">
        <v>42934</v>
      </c>
      <c r="J687" s="238"/>
      <c r="K687" s="711"/>
      <c r="L687" s="1023" t="s">
        <v>590</v>
      </c>
      <c r="M687" s="13" t="str">
        <f t="shared" si="51"/>
        <v>Invoice Made</v>
      </c>
      <c r="N687" s="13"/>
      <c r="O687" s="13"/>
      <c r="P687" s="13" t="str">
        <f>IF(L687="Navig8",IF(ISNA(VLOOKUP(UPPER(B687),LiangHuishan!$A$1:$B$251,3,FALSE)),"Pool Not in Records",VLOOKUP(UPPER(B687),$A$1:$B$251,3,FALSE)),"")</f>
        <v/>
      </c>
      <c r="Q687" s="13">
        <f t="shared" si="50"/>
        <v>0</v>
      </c>
      <c r="R687" s="13"/>
      <c r="S687" s="13"/>
      <c r="T687" s="13" t="str">
        <f t="shared" si="53"/>
        <v>Invoice Made</v>
      </c>
      <c r="U687" s="13" t="b">
        <f t="shared" si="54"/>
        <v>1</v>
      </c>
      <c r="V687" s="13"/>
      <c r="W687" s="13"/>
      <c r="X687" s="13"/>
      <c r="Y687" s="13"/>
      <c r="Z687" s="13"/>
      <c r="AA687" s="13" t="str">
        <f t="shared" si="52"/>
        <v>Overseas Ariadmar172</v>
      </c>
      <c r="AB687" s="13"/>
      <c r="AC687" s="13"/>
      <c r="AD687" s="13"/>
      <c r="AE687" s="13">
        <f>IF(TRIM(AA687=""),0,IF(ISNA(VLOOKUP(AA687,Tracker!$AB$2:$AB$3981,1,FALSE)),0,1))</f>
        <v>1</v>
      </c>
      <c r="AF687" s="13"/>
    </row>
    <row r="688" spans="1:32" ht="13.5">
      <c r="A688" s="243">
        <v>4091</v>
      </c>
      <c r="B688" s="243" t="s">
        <v>2545</v>
      </c>
      <c r="C688" s="963" t="s">
        <v>2883</v>
      </c>
      <c r="D688" s="877" t="s">
        <v>2546</v>
      </c>
      <c r="E688" s="172"/>
      <c r="F688" s="234" t="s">
        <v>2884</v>
      </c>
      <c r="G688" s="236" t="s">
        <v>570</v>
      </c>
      <c r="H688" s="877" t="s">
        <v>211</v>
      </c>
      <c r="I688" s="486">
        <v>42823.75</v>
      </c>
      <c r="J688" s="238"/>
      <c r="K688" s="720"/>
      <c r="L688" s="1043" t="s">
        <v>290</v>
      </c>
      <c r="M688" s="13" t="str">
        <f t="shared" si="51"/>
        <v>Invoice Not Made</v>
      </c>
      <c r="N688" s="191" t="s">
        <v>368</v>
      </c>
      <c r="O688" s="191"/>
      <c r="P688" s="191" t="str">
        <f>IF(L688="Navig8",IF(ISNA(VLOOKUP(UPPER(B688),LiangHuishan!$A$1:$B$251,3,FALSE)),"Pool Not in Records",VLOOKUP(UPPER(B688),$A$1:$B$251,3,FALSE)),"")</f>
        <v/>
      </c>
      <c r="Q688" s="191" t="str">
        <f t="shared" si="50"/>
        <v/>
      </c>
      <c r="R688" s="191"/>
      <c r="S688" s="191"/>
      <c r="T688" s="13" t="str">
        <f t="shared" si="53"/>
        <v>Invoice Not Made</v>
      </c>
      <c r="U688" s="13" t="b">
        <f t="shared" si="54"/>
        <v>1</v>
      </c>
      <c r="V688" s="191"/>
      <c r="W688" s="191"/>
      <c r="X688" s="191"/>
      <c r="Y688" s="191"/>
      <c r="Z688" s="191"/>
      <c r="AA688" s="13" t="str">
        <f t="shared" si="52"/>
        <v>British Nimbus17006</v>
      </c>
      <c r="AB688" s="191"/>
      <c r="AC688" s="191"/>
      <c r="AD688" s="191"/>
      <c r="AE688" s="191">
        <f>IF(TRIM(AA688=""),0,IF(ISNA(VLOOKUP(AA688,Tracker!$AB$2:$AB$3981,1,FALSE)),0,1))</f>
        <v>0</v>
      </c>
      <c r="AF688" s="191"/>
    </row>
    <row r="689" spans="1:32" ht="13.5">
      <c r="A689" s="246">
        <v>4092</v>
      </c>
      <c r="B689" s="271" t="s">
        <v>1268</v>
      </c>
      <c r="C689" s="957" t="s">
        <v>624</v>
      </c>
      <c r="D689" s="874" t="s">
        <v>732</v>
      </c>
      <c r="E689" s="172"/>
      <c r="F689" s="234"/>
      <c r="G689" s="236"/>
      <c r="H689" s="874" t="s">
        <v>539</v>
      </c>
      <c r="I689" s="482">
        <v>42518</v>
      </c>
      <c r="J689" s="238"/>
      <c r="K689" s="711" t="s">
        <v>28</v>
      </c>
      <c r="L689" s="1023" t="s">
        <v>28</v>
      </c>
      <c r="M689" s="13" t="str">
        <f t="shared" si="51"/>
        <v>Invoice Made</v>
      </c>
      <c r="N689" s="13"/>
      <c r="O689" s="13"/>
      <c r="P689" s="13" t="e">
        <f>IF(L689="Navig8",IF(ISNA(VLOOKUP(UPPER(B689),LiangHuishan!$A$1:$B$251,3,FALSE)),"Pool Not in Records",VLOOKUP(UPPER(B689),$A$1:$B$251,3,FALSE)),"")</f>
        <v>#N/A</v>
      </c>
      <c r="Q689" s="13" t="str">
        <f t="shared" si="50"/>
        <v/>
      </c>
      <c r="R689" s="13"/>
      <c r="S689" s="13"/>
      <c r="T689" s="13" t="str">
        <f t="shared" si="53"/>
        <v>Invoice Made</v>
      </c>
      <c r="U689" s="13" t="b">
        <f t="shared" si="54"/>
        <v>1</v>
      </c>
      <c r="V689" s="13"/>
      <c r="W689" s="13"/>
      <c r="X689" s="13"/>
      <c r="Y689" s="13"/>
      <c r="Z689" s="13"/>
      <c r="AA689" s="13" t="str">
        <f t="shared" si="52"/>
        <v>Nave Cetus51</v>
      </c>
      <c r="AB689" s="13"/>
      <c r="AC689" s="13"/>
      <c r="AD689" s="13"/>
      <c r="AE689" s="13">
        <f>IF(TRIM(AA689=""),0,IF(ISNA(VLOOKUP(AA689,Tracker!$AB$2:$AB$3981,1,FALSE)),0,1))</f>
        <v>1</v>
      </c>
      <c r="AF689" s="13"/>
    </row>
    <row r="690" spans="1:32" ht="13.5">
      <c r="A690" s="246">
        <v>4158</v>
      </c>
      <c r="B690" s="271" t="s">
        <v>3084</v>
      </c>
      <c r="C690" s="957" t="s">
        <v>2484</v>
      </c>
      <c r="D690" s="874" t="s">
        <v>736</v>
      </c>
      <c r="E690" s="172"/>
      <c r="F690" s="234"/>
      <c r="G690" s="236"/>
      <c r="H690" s="874" t="s">
        <v>25</v>
      </c>
      <c r="I690" s="482">
        <v>42990</v>
      </c>
      <c r="J690" s="238"/>
      <c r="K690" s="711"/>
      <c r="L690" s="1023" t="s">
        <v>633</v>
      </c>
      <c r="M690" s="13" t="str">
        <f t="shared" si="51"/>
        <v>Invoice Made</v>
      </c>
      <c r="N690" s="13"/>
      <c r="O690" s="13"/>
      <c r="P690" s="13" t="str">
        <f>IF(L690="Navig8",IF(ISNA(VLOOKUP(UPPER(B690),LiangHuishan!$A$1:$B$251,3,FALSE)),"Pool Not in Records",VLOOKUP(UPPER(B690),$A$1:$B$251,3,FALSE)),"")</f>
        <v/>
      </c>
      <c r="Q690" s="13" t="str">
        <f t="shared" si="50"/>
        <v/>
      </c>
      <c r="R690" s="13"/>
      <c r="S690" s="13"/>
      <c r="T690" s="13" t="str">
        <f t="shared" si="53"/>
        <v>Invoice Made</v>
      </c>
      <c r="U690" s="13" t="b">
        <f t="shared" si="54"/>
        <v>1</v>
      </c>
      <c r="V690" s="13"/>
      <c r="W690" s="13"/>
      <c r="X690" s="13"/>
      <c r="Y690" s="13"/>
      <c r="Z690" s="13"/>
      <c r="AA690" s="13" t="str">
        <f t="shared" si="52"/>
        <v>Hellas Tatiana1701</v>
      </c>
      <c r="AB690" s="13"/>
      <c r="AC690" s="13"/>
      <c r="AD690" s="13"/>
      <c r="AE690" s="13">
        <f>IF(TRIM(AA690=""),0,IF(ISNA(VLOOKUP(AA690,Tracker!$AB$2:$AB$3981,1,FALSE)),0,1))</f>
        <v>1</v>
      </c>
      <c r="AF690" s="13"/>
    </row>
    <row r="691" spans="1:32" ht="13.5">
      <c r="A691" s="246">
        <v>4161</v>
      </c>
      <c r="B691" s="271" t="s">
        <v>3087</v>
      </c>
      <c r="C691" s="957" t="s">
        <v>2484</v>
      </c>
      <c r="D691" s="874" t="s">
        <v>2288</v>
      </c>
      <c r="E691" s="172"/>
      <c r="F691" s="234"/>
      <c r="G691" s="236"/>
      <c r="H691" s="874" t="s">
        <v>25</v>
      </c>
      <c r="I691" s="482">
        <v>42954</v>
      </c>
      <c r="J691" s="238"/>
      <c r="K691" s="711"/>
      <c r="L691" s="1023" t="s">
        <v>633</v>
      </c>
      <c r="M691" s="13" t="str">
        <f t="shared" si="51"/>
        <v>Invoice Made</v>
      </c>
      <c r="N691" s="13"/>
      <c r="O691" s="13"/>
      <c r="P691" s="13" t="str">
        <f>IF(L691="Navig8",IF(ISNA(VLOOKUP(UPPER(B691),LiangHuishan!$A$1:$B$251,3,FALSE)),"Pool Not in Records",VLOOKUP(UPPER(B691),$A$1:$B$251,3,FALSE)),"")</f>
        <v/>
      </c>
      <c r="Q691" s="13" t="str">
        <f t="shared" si="50"/>
        <v/>
      </c>
      <c r="R691" s="13"/>
      <c r="S691" s="13"/>
      <c r="T691" s="13" t="str">
        <f t="shared" si="53"/>
        <v>Invoice Made</v>
      </c>
      <c r="U691" s="13" t="b">
        <f t="shared" si="54"/>
        <v>1</v>
      </c>
      <c r="V691" s="13"/>
      <c r="W691" s="13"/>
      <c r="X691" s="13"/>
      <c r="Y691" s="13"/>
      <c r="Z691" s="13"/>
      <c r="AA691" s="13" t="str">
        <f t="shared" si="52"/>
        <v>SM Falcon1701</v>
      </c>
      <c r="AB691" s="13"/>
      <c r="AC691" s="13"/>
      <c r="AD691" s="13"/>
      <c r="AE691" s="13">
        <f>IF(TRIM(AA691=""),0,IF(ISNA(VLOOKUP(AA691,Tracker!$AB$2:$AB$3981,1,FALSE)),0,1))</f>
        <v>1</v>
      </c>
      <c r="AF691" s="13"/>
    </row>
    <row r="692" spans="1:32" ht="13.5">
      <c r="A692" s="246">
        <v>4165</v>
      </c>
      <c r="B692" s="271" t="s">
        <v>3089</v>
      </c>
      <c r="C692" s="957" t="s">
        <v>2612</v>
      </c>
      <c r="D692" s="874" t="s">
        <v>2288</v>
      </c>
      <c r="E692" s="172"/>
      <c r="F692" s="234"/>
      <c r="G692" s="236"/>
      <c r="H692" s="874" t="s">
        <v>25</v>
      </c>
      <c r="I692" s="482">
        <v>42967</v>
      </c>
      <c r="J692" s="238"/>
      <c r="K692" s="711"/>
      <c r="L692" s="1023" t="s">
        <v>633</v>
      </c>
      <c r="M692" s="13" t="str">
        <f t="shared" si="51"/>
        <v>Invoice Made</v>
      </c>
      <c r="N692" s="13"/>
      <c r="O692" s="13"/>
      <c r="P692" s="13" t="str">
        <f>IF(L692="Navig8",IF(ISNA(VLOOKUP(UPPER(B692),LiangHuishan!$A$1:$B$251,3,FALSE)),"Pool Not in Records",VLOOKUP(UPPER(B692),$A$1:$B$251,3,FALSE)),"")</f>
        <v/>
      </c>
      <c r="Q692" s="13" t="str">
        <f t="shared" si="50"/>
        <v/>
      </c>
      <c r="R692" s="13"/>
      <c r="S692" s="13"/>
      <c r="T692" s="13" t="str">
        <f t="shared" si="53"/>
        <v>Invoice Made</v>
      </c>
      <c r="U692" s="13" t="b">
        <f t="shared" si="54"/>
        <v>1</v>
      </c>
      <c r="V692" s="13"/>
      <c r="W692" s="13"/>
      <c r="X692" s="13"/>
      <c r="Y692" s="13"/>
      <c r="Z692" s="13"/>
      <c r="AA692" s="13" t="str">
        <f t="shared" si="52"/>
        <v>Hafnia Mikala1702</v>
      </c>
      <c r="AB692" s="13"/>
      <c r="AC692" s="13"/>
      <c r="AD692" s="13"/>
      <c r="AE692" s="13">
        <f>IF(TRIM(AA692=""),0,IF(ISNA(VLOOKUP(AA692,Tracker!$AB$2:$AB$3981,1,FALSE)),0,1))</f>
        <v>1</v>
      </c>
      <c r="AF692" s="13"/>
    </row>
    <row r="693" spans="1:32" ht="13.5">
      <c r="A693" s="192">
        <v>4096</v>
      </c>
      <c r="B693" s="193" t="s">
        <v>2695</v>
      </c>
      <c r="C693" s="966" t="s">
        <v>364</v>
      </c>
      <c r="D693" s="878" t="s">
        <v>2474</v>
      </c>
      <c r="E693" s="175" t="s">
        <v>219</v>
      </c>
      <c r="F693" s="175" t="s">
        <v>25</v>
      </c>
      <c r="G693" s="175">
        <v>42883</v>
      </c>
      <c r="H693" s="878" t="s">
        <v>150</v>
      </c>
      <c r="I693" s="482">
        <v>42892</v>
      </c>
      <c r="J693" s="175"/>
      <c r="K693" s="721"/>
      <c r="L693" s="1033" t="s">
        <v>1466</v>
      </c>
      <c r="M693" s="13" t="str">
        <f t="shared" si="51"/>
        <v>Invoice Not Made</v>
      </c>
      <c r="N693" s="190" t="s">
        <v>368</v>
      </c>
      <c r="O693" s="191"/>
      <c r="P693" s="191" t="str">
        <f>IF(L693="Navig8",IF(ISNA(VLOOKUP(UPPER(B693),LiangHuishan!$A$1:$B$251,3,FALSE)),"Pool Not in Records",VLOOKUP(UPPER(B693),$A$1:$B$251,3,FALSE)),"")</f>
        <v/>
      </c>
      <c r="Q693" s="191" t="str">
        <f t="shared" si="50"/>
        <v/>
      </c>
      <c r="R693" s="191"/>
      <c r="S693" s="191"/>
      <c r="T693" s="13" t="str">
        <f t="shared" si="53"/>
        <v>Invoice Not Made</v>
      </c>
      <c r="U693" s="13" t="b">
        <f t="shared" si="54"/>
        <v>1</v>
      </c>
      <c r="V693" s="191"/>
      <c r="W693" s="191"/>
      <c r="X693" s="191"/>
      <c r="Y693" s="191"/>
      <c r="Z693" s="191"/>
      <c r="AA693" s="13" t="str">
        <f t="shared" si="52"/>
        <v>Acamar111</v>
      </c>
      <c r="AB693" s="191"/>
      <c r="AC693" s="191"/>
      <c r="AD693" s="191"/>
      <c r="AE693" s="191">
        <f>IF(TRIM(AA693=""),0,IF(ISNA(VLOOKUP(AA693,Tracker!$AB$2:$AB$3981,1,FALSE)),0,1))</f>
        <v>0</v>
      </c>
      <c r="AF693" s="191"/>
    </row>
    <row r="694" spans="1:32" ht="13.5">
      <c r="A694" s="176">
        <v>4097</v>
      </c>
      <c r="B694" s="175" t="s">
        <v>80</v>
      </c>
      <c r="C694" s="958" t="s">
        <v>212</v>
      </c>
      <c r="D694" s="547" t="s">
        <v>1340</v>
      </c>
      <c r="E694" s="175" t="s">
        <v>377</v>
      </c>
      <c r="F694" s="175" t="s">
        <v>449</v>
      </c>
      <c r="G694" s="175">
        <v>42884</v>
      </c>
      <c r="H694" s="547" t="s">
        <v>378</v>
      </c>
      <c r="I694" s="482">
        <v>42900</v>
      </c>
      <c r="J694" s="175"/>
      <c r="K694" s="719"/>
      <c r="L694" s="1027" t="s">
        <v>60</v>
      </c>
      <c r="M694" s="13" t="str">
        <f t="shared" si="51"/>
        <v>Invoice Made</v>
      </c>
      <c r="N694" s="13"/>
      <c r="O694" s="13"/>
      <c r="P694" s="13" t="str">
        <f>IF(L694="Navig8",IF(ISNA(VLOOKUP(UPPER(B694),LiangHuishan!$A$1:$B$251,3,FALSE)),"Pool Not in Records",VLOOKUP(UPPER(B694),$A$1:$B$251,3,FALSE)),"")</f>
        <v/>
      </c>
      <c r="Q694" s="13" t="str">
        <f t="shared" si="50"/>
        <v/>
      </c>
      <c r="R694" s="13"/>
      <c r="S694" s="13"/>
      <c r="T694" s="13" t="str">
        <f t="shared" si="53"/>
        <v>Invoice Made</v>
      </c>
      <c r="U694" s="13" t="b">
        <f t="shared" si="54"/>
        <v>1</v>
      </c>
      <c r="V694" s="13"/>
      <c r="W694" s="13"/>
      <c r="X694" s="13"/>
      <c r="Y694" s="13"/>
      <c r="Z694" s="13"/>
      <c r="AA694" s="13" t="str">
        <f t="shared" si="52"/>
        <v>Helga Spirit82</v>
      </c>
      <c r="AB694" s="13"/>
      <c r="AC694" s="13"/>
      <c r="AD694" s="13"/>
      <c r="AE694" s="13">
        <f>IF(TRIM(AA694=""),0,IF(ISNA(VLOOKUP(AA694,Tracker!$AB$2:$AB$3981,1,FALSE)),0,1))</f>
        <v>1</v>
      </c>
      <c r="AF694" s="13"/>
    </row>
    <row r="695" spans="1:32" ht="13.5">
      <c r="A695" s="192">
        <v>4133</v>
      </c>
      <c r="B695" s="193" t="s">
        <v>2854</v>
      </c>
      <c r="C695" s="966" t="s">
        <v>2405</v>
      </c>
      <c r="D695" s="878" t="s">
        <v>2474</v>
      </c>
      <c r="E695" s="175" t="s">
        <v>2972</v>
      </c>
      <c r="F695" s="175" t="s">
        <v>2856</v>
      </c>
      <c r="G695" s="175">
        <v>42907</v>
      </c>
      <c r="H695" s="878" t="s">
        <v>25</v>
      </c>
      <c r="I695" s="482">
        <v>42911</v>
      </c>
      <c r="J695" s="175"/>
      <c r="K695" s="723" t="s">
        <v>3023</v>
      </c>
      <c r="L695" s="1042" t="s">
        <v>1466</v>
      </c>
      <c r="M695" s="13" t="str">
        <f t="shared" si="51"/>
        <v>Invoice Not Made</v>
      </c>
      <c r="N695" s="191"/>
      <c r="O695" s="191"/>
      <c r="P695" s="191" t="str">
        <f>IF(L695="Navig8",IF(ISNA(VLOOKUP(UPPER(B695),LiangHuishan!$A$1:$B$251,3,FALSE)),"Pool Not in Records",VLOOKUP(UPPER(B695),$A$1:$B$251,3,FALSE)),"")</f>
        <v/>
      </c>
      <c r="Q695" s="191" t="str">
        <f t="shared" si="50"/>
        <v/>
      </c>
      <c r="R695" s="191"/>
      <c r="S695" s="191"/>
      <c r="T695" s="13" t="str">
        <f t="shared" si="53"/>
        <v>Invoice Not Made</v>
      </c>
      <c r="U695" s="13" t="b">
        <f t="shared" si="54"/>
        <v>1</v>
      </c>
      <c r="V695" s="191"/>
      <c r="W695" s="191"/>
      <c r="X695" s="191"/>
      <c r="Y695" s="191"/>
      <c r="Z695" s="191"/>
      <c r="AA695" s="13" t="str">
        <f t="shared" si="52"/>
        <v>Emmy Schulte159</v>
      </c>
      <c r="AB695" s="191"/>
      <c r="AC695" s="191"/>
      <c r="AD695" s="191"/>
      <c r="AE695" s="191">
        <f>IF(TRIM(AA695=""),0,IF(ISNA(VLOOKUP(AA695,Tracker!$AB$2:$AB$3981,1,FALSE)),0,1))</f>
        <v>0</v>
      </c>
      <c r="AF695" s="191"/>
    </row>
    <row r="696" spans="1:32" ht="13.5">
      <c r="A696" s="176">
        <v>4099</v>
      </c>
      <c r="B696" s="175" t="s">
        <v>717</v>
      </c>
      <c r="C696" s="958" t="s">
        <v>132</v>
      </c>
      <c r="D696" s="547" t="s">
        <v>864</v>
      </c>
      <c r="E696" s="175" t="s">
        <v>827</v>
      </c>
      <c r="F696" s="175" t="s">
        <v>416</v>
      </c>
      <c r="G696" s="175">
        <v>42884</v>
      </c>
      <c r="H696" s="547" t="s">
        <v>150</v>
      </c>
      <c r="I696" s="482">
        <v>42912</v>
      </c>
      <c r="J696" s="175"/>
      <c r="K696" s="719"/>
      <c r="L696" s="1027" t="s">
        <v>590</v>
      </c>
      <c r="M696" s="13" t="str">
        <f t="shared" si="51"/>
        <v>Invoice Made</v>
      </c>
      <c r="N696" s="13"/>
      <c r="O696" s="13"/>
      <c r="P696" s="13" t="str">
        <f>IF(L696="Navig8",IF(ISNA(VLOOKUP(UPPER(B696),LiangHuishan!$A$1:$B$251,3,FALSE)),"Pool Not in Records",VLOOKUP(UPPER(B696),$A$1:$B$251,3,FALSE)),"")</f>
        <v/>
      </c>
      <c r="Q696" s="13">
        <f t="shared" si="50"/>
        <v>0</v>
      </c>
      <c r="R696" s="13"/>
      <c r="S696" s="13"/>
      <c r="T696" s="13" t="str">
        <f t="shared" si="53"/>
        <v>Invoice Made</v>
      </c>
      <c r="U696" s="13" t="b">
        <f t="shared" si="54"/>
        <v>1</v>
      </c>
      <c r="V696" s="13"/>
      <c r="W696" s="13"/>
      <c r="X696" s="13"/>
      <c r="Y696" s="13"/>
      <c r="Z696" s="13"/>
      <c r="AA696" s="13" t="str">
        <f t="shared" si="52"/>
        <v>Overseas Pearlmar252</v>
      </c>
      <c r="AB696" s="13"/>
      <c r="AC696" s="13"/>
      <c r="AD696" s="13"/>
      <c r="AE696" s="13">
        <f>IF(TRIM(AA696=""),0,IF(ISNA(VLOOKUP(AA696,Tracker!$AB$2:$AB$3981,1,FALSE)),0,1))</f>
        <v>1</v>
      </c>
      <c r="AF696" s="13"/>
    </row>
    <row r="697" spans="1:32" ht="13.5">
      <c r="A697" s="245">
        <v>4142</v>
      </c>
      <c r="B697" s="241" t="s">
        <v>2854</v>
      </c>
      <c r="C697" s="971" t="s">
        <v>3028</v>
      </c>
      <c r="D697" s="883" t="s">
        <v>2474</v>
      </c>
      <c r="E697" s="175" t="s">
        <v>180</v>
      </c>
      <c r="F697" s="175" t="s">
        <v>25</v>
      </c>
      <c r="G697" s="175">
        <v>42912</v>
      </c>
      <c r="H697" s="883" t="s">
        <v>2857</v>
      </c>
      <c r="I697" s="482">
        <v>42914</v>
      </c>
      <c r="J697" s="175"/>
      <c r="K697" s="724" t="s">
        <v>3023</v>
      </c>
      <c r="L697" s="1044" t="s">
        <v>1466</v>
      </c>
      <c r="M697" s="13" t="str">
        <f t="shared" si="51"/>
        <v>Invoice Made</v>
      </c>
      <c r="N697" s="239"/>
      <c r="O697" s="239"/>
      <c r="P697" s="239" t="str">
        <f>IF(L697="Navig8",IF(ISNA(VLOOKUP(UPPER(B697),LiangHuishan!$A$1:$B$251,3,FALSE)),"Pool Not in Records",VLOOKUP(UPPER(B697),$A$1:$B$251,3,FALSE)),"")</f>
        <v/>
      </c>
      <c r="Q697" s="239" t="str">
        <f t="shared" si="50"/>
        <v/>
      </c>
      <c r="R697" s="239"/>
      <c r="S697" s="239"/>
      <c r="T697" s="13" t="str">
        <f t="shared" si="53"/>
        <v>Invoice Made</v>
      </c>
      <c r="U697" s="13" t="b">
        <f t="shared" si="54"/>
        <v>1</v>
      </c>
      <c r="V697" s="239"/>
      <c r="W697" s="239"/>
      <c r="X697" s="239"/>
      <c r="Y697" s="239"/>
      <c r="Z697" s="239"/>
      <c r="AA697" s="13" t="str">
        <f t="shared" si="52"/>
        <v>Emmy Schulte158_159_160</v>
      </c>
      <c r="AB697" s="239"/>
      <c r="AC697" s="239"/>
      <c r="AD697" s="239"/>
      <c r="AE697" s="239">
        <f>IF(TRIM(AA697=""),0,IF(ISNA(VLOOKUP(AA697,Tracker!$AB$2:$AB$3981,1,FALSE)),0,1))</f>
        <v>1</v>
      </c>
      <c r="AF697" s="239"/>
    </row>
    <row r="698" spans="1:32" ht="13.5">
      <c r="A698" s="176">
        <v>4101</v>
      </c>
      <c r="B698" s="175" t="s">
        <v>2760</v>
      </c>
      <c r="C698" s="958" t="s">
        <v>2942</v>
      </c>
      <c r="D698" s="547" t="s">
        <v>720</v>
      </c>
      <c r="E698" s="175" t="s">
        <v>2943</v>
      </c>
      <c r="F698" s="175" t="s">
        <v>112</v>
      </c>
      <c r="G698" s="175">
        <v>42885</v>
      </c>
      <c r="H698" s="547" t="s">
        <v>2944</v>
      </c>
      <c r="I698" s="482">
        <v>42897</v>
      </c>
      <c r="J698" s="175"/>
      <c r="K698" s="719" t="s">
        <v>411</v>
      </c>
      <c r="L698" s="1027" t="s">
        <v>28</v>
      </c>
      <c r="M698" s="13" t="str">
        <f t="shared" si="51"/>
        <v>Invoice Made</v>
      </c>
      <c r="N698" s="13"/>
      <c r="O698" s="13"/>
      <c r="P698" s="13" t="str">
        <f>IF(L698="Navig8",IF(ISNA(VLOOKUP(UPPER(B698),LiangHuishan!$A$1:$B$251,3,FALSE)),"Pool Not in Records",VLOOKUP(UPPER(B698),$A$1:$B$251,3,FALSE)),"")</f>
        <v>Pool Not in Records</v>
      </c>
      <c r="Q698" s="13" t="str">
        <f t="shared" ref="Q698:Q761" si="55">IF(L698="Ultranav",IF(K698="",0,1),"")</f>
        <v/>
      </c>
      <c r="R698" s="13"/>
      <c r="S698" s="13"/>
      <c r="T698" s="13" t="str">
        <f t="shared" si="53"/>
        <v>Invoice Made</v>
      </c>
      <c r="U698" s="13" t="b">
        <f t="shared" si="54"/>
        <v>1</v>
      </c>
      <c r="V698" s="13"/>
      <c r="W698" s="13"/>
      <c r="X698" s="13"/>
      <c r="Y698" s="13"/>
      <c r="Z698" s="13"/>
      <c r="AA698" s="13" t="str">
        <f t="shared" si="52"/>
        <v>ETC Mena56_17</v>
      </c>
      <c r="AB698" s="13"/>
      <c r="AC698" s="13"/>
      <c r="AD698" s="13"/>
      <c r="AE698" s="13">
        <f>IF(TRIM(AA698=""),0,IF(ISNA(VLOOKUP(AA698,Tracker!$AB$2:$AB$3981,1,FALSE)),0,1))</f>
        <v>1</v>
      </c>
      <c r="AF698" s="13"/>
    </row>
    <row r="699" spans="1:32" ht="13.5">
      <c r="A699" s="176">
        <v>4102</v>
      </c>
      <c r="B699" s="175" t="s">
        <v>809</v>
      </c>
      <c r="C699" s="958" t="s">
        <v>2945</v>
      </c>
      <c r="D699" s="547" t="s">
        <v>732</v>
      </c>
      <c r="E699" s="175" t="s">
        <v>178</v>
      </c>
      <c r="F699" s="175" t="s">
        <v>201</v>
      </c>
      <c r="G699" s="175">
        <v>42886.375</v>
      </c>
      <c r="H699" s="547" t="s">
        <v>441</v>
      </c>
      <c r="I699" s="482">
        <v>42915</v>
      </c>
      <c r="J699" s="175"/>
      <c r="K699" s="719" t="s">
        <v>28</v>
      </c>
      <c r="L699" s="1027" t="s">
        <v>28</v>
      </c>
      <c r="M699" s="13" t="str">
        <f t="shared" si="51"/>
        <v>Invoice Made</v>
      </c>
      <c r="N699" s="13"/>
      <c r="O699" s="13"/>
      <c r="P699" s="13" t="e">
        <f>IF(L699="Navig8",IF(ISNA(VLOOKUP(UPPER(B699),LiangHuishan!$A$1:$B$251,3,FALSE)),"Pool Not in Records",VLOOKUP(UPPER(B699),$A$1:$B$251,3,FALSE)),"")</f>
        <v>#N/A</v>
      </c>
      <c r="Q699" s="13" t="str">
        <f t="shared" si="55"/>
        <v/>
      </c>
      <c r="R699" s="13"/>
      <c r="S699" s="13"/>
      <c r="T699" s="13" t="str">
        <f t="shared" si="53"/>
        <v>Invoice Made</v>
      </c>
      <c r="U699" s="13" t="b">
        <f t="shared" si="54"/>
        <v>1</v>
      </c>
      <c r="V699" s="13"/>
      <c r="W699" s="13"/>
      <c r="X699" s="13"/>
      <c r="Y699" s="13"/>
      <c r="Z699" s="13"/>
      <c r="AA699" s="13" t="str">
        <f t="shared" si="52"/>
        <v>King Darius32_2017</v>
      </c>
      <c r="AB699" s="13"/>
      <c r="AC699" s="13"/>
      <c r="AD699" s="13"/>
      <c r="AE699" s="13">
        <f>IF(TRIM(AA699=""),0,IF(ISNA(VLOOKUP(AA699,Tracker!$AB$2:$AB$3981,1,FALSE)),0,1))</f>
        <v>1</v>
      </c>
      <c r="AF699" s="13"/>
    </row>
    <row r="700" spans="1:32" ht="13.5">
      <c r="A700" s="176">
        <v>4103</v>
      </c>
      <c r="B700" s="175" t="s">
        <v>473</v>
      </c>
      <c r="C700" s="958" t="s">
        <v>285</v>
      </c>
      <c r="D700" s="547" t="s">
        <v>477</v>
      </c>
      <c r="E700" s="175"/>
      <c r="F700" s="175"/>
      <c r="G700" s="175"/>
      <c r="H700" s="547" t="s">
        <v>380</v>
      </c>
      <c r="I700" s="482">
        <v>42942</v>
      </c>
      <c r="J700" s="175"/>
      <c r="K700" s="719" t="s">
        <v>411</v>
      </c>
      <c r="L700" s="1027" t="s">
        <v>28</v>
      </c>
      <c r="M700" s="13" t="str">
        <f t="shared" si="51"/>
        <v>Invoice Made</v>
      </c>
      <c r="N700" s="13"/>
      <c r="O700" s="13"/>
      <c r="P700" s="13" t="e">
        <f>IF(L700="Navig8",IF(ISNA(VLOOKUP(UPPER(B700),LiangHuishan!$A$1:$B$251,3,FALSE)),"Pool Not in Records",VLOOKUP(UPPER(B700),$A$1:$B$251,3,FALSE)),"")</f>
        <v>#N/A</v>
      </c>
      <c r="Q700" s="13" t="str">
        <f t="shared" si="55"/>
        <v/>
      </c>
      <c r="R700" s="13"/>
      <c r="S700" s="13"/>
      <c r="T700" s="13" t="str">
        <f t="shared" si="53"/>
        <v>Invoice Made</v>
      </c>
      <c r="U700" s="13" t="b">
        <f t="shared" si="54"/>
        <v>1</v>
      </c>
      <c r="V700" s="13"/>
      <c r="W700" s="13"/>
      <c r="X700" s="13"/>
      <c r="Y700" s="13"/>
      <c r="Z700" s="13"/>
      <c r="AA700" s="13" t="str">
        <f t="shared" si="52"/>
        <v>Cape Bonny4</v>
      </c>
      <c r="AB700" s="13"/>
      <c r="AC700" s="13"/>
      <c r="AD700" s="13"/>
      <c r="AE700" s="13">
        <f>IF(TRIM(AA700=""),0,IF(ISNA(VLOOKUP(AA700,Tracker!$AB$2:$AB$3981,1,FALSE)),0,1))</f>
        <v>1</v>
      </c>
      <c r="AF700" s="13"/>
    </row>
    <row r="701" spans="1:32" ht="13.5">
      <c r="A701" s="176">
        <v>4104</v>
      </c>
      <c r="B701" s="175" t="s">
        <v>2270</v>
      </c>
      <c r="C701" s="958" t="s">
        <v>213</v>
      </c>
      <c r="D701" s="547" t="s">
        <v>2635</v>
      </c>
      <c r="E701" s="175"/>
      <c r="F701" s="175"/>
      <c r="G701" s="175"/>
      <c r="H701" s="547" t="s">
        <v>20</v>
      </c>
      <c r="I701" s="482">
        <v>42903</v>
      </c>
      <c r="J701" s="175"/>
      <c r="K701" s="719"/>
      <c r="L701" s="1027" t="s">
        <v>1466</v>
      </c>
      <c r="M701" s="13" t="str">
        <f t="shared" si="51"/>
        <v>Invoice Made</v>
      </c>
      <c r="N701" s="15"/>
      <c r="O701" s="13"/>
      <c r="P701" s="13" t="str">
        <f>IF(L701="Navig8",IF(ISNA(VLOOKUP(UPPER(B701),LiangHuishan!$A$1:$B$251,3,FALSE)),"Pool Not in Records",VLOOKUP(UPPER(B701),$A$1:$B$251,3,FALSE)),"")</f>
        <v/>
      </c>
      <c r="Q701" s="13" t="str">
        <f t="shared" si="55"/>
        <v/>
      </c>
      <c r="R701" s="13"/>
      <c r="S701" s="13"/>
      <c r="T701" s="13" t="str">
        <f t="shared" si="53"/>
        <v>Invoice Made</v>
      </c>
      <c r="U701" s="13" t="b">
        <f t="shared" si="54"/>
        <v>1</v>
      </c>
      <c r="V701" s="13"/>
      <c r="W701" s="13"/>
      <c r="X701" s="13"/>
      <c r="Y701" s="13"/>
      <c r="Z701" s="13"/>
      <c r="AA701" s="13" t="str">
        <f t="shared" si="52"/>
        <v>Seaheritage69</v>
      </c>
      <c r="AB701" s="13"/>
      <c r="AC701" s="13"/>
      <c r="AD701" s="13"/>
      <c r="AE701" s="13">
        <f>IF(TRIM(AA701=""),0,IF(ISNA(VLOOKUP(AA701,Tracker!$AB$2:$AB$3981,1,FALSE)),0,1))</f>
        <v>1</v>
      </c>
      <c r="AF701" s="13"/>
    </row>
    <row r="702" spans="1:32" ht="13.5">
      <c r="A702" s="176">
        <v>4105</v>
      </c>
      <c r="B702" s="175" t="s">
        <v>1615</v>
      </c>
      <c r="C702" s="958" t="s">
        <v>57</v>
      </c>
      <c r="D702" s="547" t="s">
        <v>392</v>
      </c>
      <c r="E702" s="175" t="s">
        <v>152</v>
      </c>
      <c r="F702" s="175" t="s">
        <v>25</v>
      </c>
      <c r="G702" s="175">
        <v>42891</v>
      </c>
      <c r="H702" s="547" t="s">
        <v>2946</v>
      </c>
      <c r="I702" s="482">
        <v>42908</v>
      </c>
      <c r="J702" s="175"/>
      <c r="K702" s="719" t="s">
        <v>411</v>
      </c>
      <c r="L702" s="1027" t="s">
        <v>28</v>
      </c>
      <c r="M702" s="13" t="str">
        <f t="shared" si="51"/>
        <v>Invoice Made</v>
      </c>
      <c r="N702" s="13"/>
      <c r="O702" s="13"/>
      <c r="P702" s="13" t="e">
        <f>IF(L702="Navig8",IF(ISNA(VLOOKUP(UPPER(B702),LiangHuishan!$A$1:$B$251,3,FALSE)),"Pool Not in Records",VLOOKUP(UPPER(B702),$A$1:$B$251,3,FALSE)),"")</f>
        <v>#N/A</v>
      </c>
      <c r="Q702" s="13" t="str">
        <f t="shared" si="55"/>
        <v/>
      </c>
      <c r="R702" s="13"/>
      <c r="S702" s="13"/>
      <c r="T702" s="13" t="str">
        <f t="shared" si="53"/>
        <v>Invoice Made</v>
      </c>
      <c r="U702" s="13" t="b">
        <f t="shared" si="54"/>
        <v>1</v>
      </c>
      <c r="V702" s="13"/>
      <c r="W702" s="13"/>
      <c r="X702" s="13"/>
      <c r="Y702" s="13"/>
      <c r="Z702" s="13"/>
      <c r="AA702" s="13" t="str">
        <f t="shared" si="52"/>
        <v>Navig8 Solidarity18</v>
      </c>
      <c r="AB702" s="13"/>
      <c r="AC702" s="13"/>
      <c r="AD702" s="13"/>
      <c r="AE702" s="13">
        <f>IF(TRIM(AA702=""),0,IF(ISNA(VLOOKUP(AA702,Tracker!$AB$2:$AB$3981,1,FALSE)),0,1))</f>
        <v>1</v>
      </c>
      <c r="AF702" s="13"/>
    </row>
    <row r="703" spans="1:32" ht="13.5">
      <c r="A703" s="176">
        <v>4106</v>
      </c>
      <c r="B703" s="175" t="s">
        <v>1457</v>
      </c>
      <c r="C703" s="958" t="s">
        <v>727</v>
      </c>
      <c r="D703" s="547" t="s">
        <v>2474</v>
      </c>
      <c r="E703" s="175" t="s">
        <v>178</v>
      </c>
      <c r="F703" s="175" t="s">
        <v>420</v>
      </c>
      <c r="G703" s="175">
        <v>42885</v>
      </c>
      <c r="H703" s="547" t="s">
        <v>606</v>
      </c>
      <c r="I703" s="482">
        <v>42900</v>
      </c>
      <c r="J703" s="175"/>
      <c r="K703" s="719"/>
      <c r="L703" s="1027" t="s">
        <v>1466</v>
      </c>
      <c r="M703" s="13" t="str">
        <f t="shared" si="51"/>
        <v>Invoice Made</v>
      </c>
      <c r="N703" s="13"/>
      <c r="O703" s="13"/>
      <c r="P703" s="13" t="str">
        <f>IF(L703="Navig8",IF(ISNA(VLOOKUP(UPPER(B703),LiangHuishan!$A$1:$B$251,3,FALSE)),"Pool Not in Records",VLOOKUP(UPPER(B703),$A$1:$B$251,3,FALSE)),"")</f>
        <v/>
      </c>
      <c r="Q703" s="13" t="str">
        <f t="shared" si="55"/>
        <v/>
      </c>
      <c r="R703" s="13"/>
      <c r="S703" s="13"/>
      <c r="T703" s="13" t="str">
        <f t="shared" si="53"/>
        <v>Invoice Made</v>
      </c>
      <c r="U703" s="13" t="b">
        <f t="shared" si="54"/>
        <v>1</v>
      </c>
      <c r="V703" s="13"/>
      <c r="W703" s="13"/>
      <c r="X703" s="13"/>
      <c r="Y703" s="13"/>
      <c r="Z703" s="13"/>
      <c r="AA703" s="13" t="str">
        <f t="shared" si="52"/>
        <v>Asterion94</v>
      </c>
      <c r="AB703" s="13"/>
      <c r="AC703" s="13"/>
      <c r="AD703" s="13"/>
      <c r="AE703" s="13">
        <f>IF(TRIM(AA703=""),0,IF(ISNA(VLOOKUP(AA703,Tracker!$AB$2:$AB$3981,1,FALSE)),0,1))</f>
        <v>1</v>
      </c>
      <c r="AF703" s="13"/>
    </row>
    <row r="704" spans="1:32" ht="13.5">
      <c r="A704" s="176">
        <v>4107</v>
      </c>
      <c r="B704" s="175" t="s">
        <v>2947</v>
      </c>
      <c r="C704" s="958" t="s">
        <v>2948</v>
      </c>
      <c r="D704" s="547" t="s">
        <v>720</v>
      </c>
      <c r="E704" s="175" t="s">
        <v>2949</v>
      </c>
      <c r="F704" s="175" t="s">
        <v>2950</v>
      </c>
      <c r="G704" s="175">
        <v>42886</v>
      </c>
      <c r="H704" s="547" t="s">
        <v>2120</v>
      </c>
      <c r="I704" s="482">
        <v>42941</v>
      </c>
      <c r="J704" s="175"/>
      <c r="K704" s="719" t="s">
        <v>411</v>
      </c>
      <c r="L704" s="1027" t="s">
        <v>28</v>
      </c>
      <c r="M704" s="13" t="str">
        <f t="shared" si="51"/>
        <v>Invoice Made</v>
      </c>
      <c r="N704" s="13"/>
      <c r="O704" s="13"/>
      <c r="P704" s="13" t="str">
        <f>IF(L704="Navig8",IF(ISNA(VLOOKUP(UPPER(B704),LiangHuishan!$A$1:$B$251,3,FALSE)),"Pool Not in Records",VLOOKUP(UPPER(B704),$A$1:$B$251,3,FALSE)),"")</f>
        <v>Pool Not in Records</v>
      </c>
      <c r="Q704" s="13" t="str">
        <f t="shared" si="55"/>
        <v/>
      </c>
      <c r="R704" s="13"/>
      <c r="S704" s="13"/>
      <c r="T704" s="13" t="str">
        <f t="shared" si="53"/>
        <v>Invoice Made</v>
      </c>
      <c r="U704" s="13" t="b">
        <f t="shared" si="54"/>
        <v>1</v>
      </c>
      <c r="V704" s="13"/>
      <c r="W704" s="13"/>
      <c r="X704" s="13"/>
      <c r="Y704" s="13"/>
      <c r="Z704" s="13"/>
      <c r="AA704" s="13" t="str">
        <f t="shared" si="52"/>
        <v>Unity VentureV02</v>
      </c>
      <c r="AB704" s="13"/>
      <c r="AC704" s="13"/>
      <c r="AD704" s="13"/>
      <c r="AE704" s="13">
        <f>IF(TRIM(AA704=""),0,IF(ISNA(VLOOKUP(AA704,Tracker!$AB$2:$AB$3981,1,FALSE)),0,1))</f>
        <v>1</v>
      </c>
      <c r="AF704" s="13"/>
    </row>
    <row r="705" spans="1:32" ht="13.5">
      <c r="A705" s="176">
        <v>4108</v>
      </c>
      <c r="B705" s="175" t="s">
        <v>2473</v>
      </c>
      <c r="C705" s="958" t="s">
        <v>2951</v>
      </c>
      <c r="D705" s="547" t="s">
        <v>2474</v>
      </c>
      <c r="E705" s="175" t="s">
        <v>178</v>
      </c>
      <c r="F705" s="175" t="s">
        <v>1965</v>
      </c>
      <c r="G705" s="175">
        <v>42894</v>
      </c>
      <c r="H705" s="547" t="s">
        <v>25</v>
      </c>
      <c r="I705" s="482">
        <v>42900</v>
      </c>
      <c r="J705" s="175"/>
      <c r="K705" s="719"/>
      <c r="L705" s="1027" t="s">
        <v>1466</v>
      </c>
      <c r="M705" s="13" t="str">
        <f t="shared" si="51"/>
        <v>Invoice Made</v>
      </c>
      <c r="N705" s="13"/>
      <c r="O705" s="13"/>
      <c r="P705" s="13" t="str">
        <f>IF(L705="Navig8",IF(ISNA(VLOOKUP(UPPER(B705),LiangHuishan!$A$1:$B$251,3,FALSE)),"Pool Not in Records",VLOOKUP(UPPER(B705),$A$1:$B$251,3,FALSE)),"")</f>
        <v/>
      </c>
      <c r="Q705" s="13" t="str">
        <f t="shared" si="55"/>
        <v/>
      </c>
      <c r="R705" s="13"/>
      <c r="S705" s="13"/>
      <c r="T705" s="13" t="str">
        <f t="shared" si="53"/>
        <v>Invoice Made</v>
      </c>
      <c r="U705" s="13" t="b">
        <f t="shared" si="54"/>
        <v>1</v>
      </c>
      <c r="V705" s="13"/>
      <c r="W705" s="13"/>
      <c r="X705" s="13"/>
      <c r="Y705" s="13"/>
      <c r="Z705" s="13"/>
      <c r="AA705" s="13" t="str">
        <f t="shared" si="52"/>
        <v>Silver Orla48_17</v>
      </c>
      <c r="AB705" s="13"/>
      <c r="AC705" s="13"/>
      <c r="AD705" s="13"/>
      <c r="AE705" s="13">
        <f>IF(TRIM(AA705=""),0,IF(ISNA(VLOOKUP(AA705,Tracker!$AB$2:$AB$3981,1,FALSE)),0,1))</f>
        <v>1</v>
      </c>
      <c r="AF705" s="13"/>
    </row>
    <row r="706" spans="1:32" ht="13.5">
      <c r="A706" s="176">
        <v>4109</v>
      </c>
      <c r="B706" s="175" t="s">
        <v>508</v>
      </c>
      <c r="C706" s="958" t="s">
        <v>834</v>
      </c>
      <c r="D706" s="547" t="s">
        <v>1382</v>
      </c>
      <c r="E706" s="175" t="s">
        <v>1832</v>
      </c>
      <c r="F706" s="175" t="s">
        <v>20</v>
      </c>
      <c r="G706" s="175">
        <v>42876</v>
      </c>
      <c r="H706" s="547" t="s">
        <v>630</v>
      </c>
      <c r="I706" s="482">
        <v>42911</v>
      </c>
      <c r="J706" s="175"/>
      <c r="K706" s="719" t="s">
        <v>411</v>
      </c>
      <c r="L706" s="1027" t="s">
        <v>28</v>
      </c>
      <c r="M706" s="13" t="str">
        <f t="shared" si="51"/>
        <v>Invoice Made</v>
      </c>
      <c r="N706" s="13"/>
      <c r="O706" s="13"/>
      <c r="P706" s="13" t="e">
        <f>IF(L706="Navig8",IF(ISNA(VLOOKUP(UPPER(B706),LiangHuishan!$A$1:$B$251,3,FALSE)),"Pool Not in Records",VLOOKUP(UPPER(B706),$A$1:$B$251,3,FALSE)),"")</f>
        <v>#N/A</v>
      </c>
      <c r="Q706" s="13" t="str">
        <f t="shared" si="55"/>
        <v/>
      </c>
      <c r="R706" s="13"/>
      <c r="S706" s="13"/>
      <c r="T706" s="13" t="str">
        <f t="shared" si="53"/>
        <v>Invoice Made</v>
      </c>
      <c r="U706" s="13" t="b">
        <f t="shared" si="54"/>
        <v>1</v>
      </c>
      <c r="V706" s="13"/>
      <c r="W706" s="13"/>
      <c r="X706" s="13"/>
      <c r="Y706" s="13"/>
      <c r="Z706" s="13"/>
      <c r="AA706" s="13" t="str">
        <f t="shared" si="52"/>
        <v>Afra Laurel49</v>
      </c>
      <c r="AB706" s="13"/>
      <c r="AC706" s="13"/>
      <c r="AD706" s="13"/>
      <c r="AE706" s="13">
        <f>IF(TRIM(AA706=""),0,IF(ISNA(VLOOKUP(AA706,Tracker!$AB$2:$AB$3981,1,FALSE)),0,1))</f>
        <v>1</v>
      </c>
      <c r="AF706" s="13"/>
    </row>
    <row r="707" spans="1:32" ht="13.5">
      <c r="A707" s="243">
        <v>4029</v>
      </c>
      <c r="B707" s="244" t="s">
        <v>2776</v>
      </c>
      <c r="C707" s="968" t="s">
        <v>447</v>
      </c>
      <c r="D707" s="880" t="s">
        <v>2474</v>
      </c>
      <c r="E707" s="232" t="s">
        <v>2777</v>
      </c>
      <c r="F707" s="233" t="s">
        <v>150</v>
      </c>
      <c r="G707" s="235">
        <v>42855.25</v>
      </c>
      <c r="H707" s="880" t="s">
        <v>25</v>
      </c>
      <c r="I707" s="482">
        <v>42857.5</v>
      </c>
      <c r="J707" s="237"/>
      <c r="K707" s="723" t="s">
        <v>3023</v>
      </c>
      <c r="L707" s="1042" t="s">
        <v>1466</v>
      </c>
      <c r="M707" s="13" t="str">
        <f t="shared" ref="M707:M770" si="56">IF(AND(NOT(TRIM(D707)="")),IF(AE707=1,"Invoice Made","Invoice Not Made"),"")</f>
        <v>Invoice Not Made</v>
      </c>
      <c r="N707" s="191"/>
      <c r="O707" s="191"/>
      <c r="P707" s="191" t="str">
        <f>IF(L707="Navig8",IF(ISNA(VLOOKUP(UPPER(B707),LiangHuishan!$A$1:$B$251,3,FALSE)),"Pool Not in Records",VLOOKUP(UPPER(B707),$A$1:$B$251,3,FALSE)),"")</f>
        <v/>
      </c>
      <c r="Q707" s="191" t="str">
        <f t="shared" si="55"/>
        <v/>
      </c>
      <c r="R707" s="191"/>
      <c r="S707" s="191"/>
      <c r="T707" s="13" t="str">
        <f t="shared" si="53"/>
        <v>Invoice Not Made</v>
      </c>
      <c r="U707" s="13" t="b">
        <f t="shared" si="54"/>
        <v>1</v>
      </c>
      <c r="V707" s="191"/>
      <c r="W707" s="191"/>
      <c r="X707" s="191"/>
      <c r="Y707" s="191"/>
      <c r="Z707" s="191"/>
      <c r="AA707" s="13" t="str">
        <f t="shared" ref="AA707:AA770" si="57">IF(OR(TRIM(B707)="",TRIM(C707)=""),"Vessel-Voy No not given",CONCATENATE(TRIM(B707),TRIM(C707)))</f>
        <v>Sten Skagen53</v>
      </c>
      <c r="AB707" s="191"/>
      <c r="AC707" s="191"/>
      <c r="AD707" s="191"/>
      <c r="AE707" s="191">
        <f>IF(TRIM(AA707=""),0,IF(ISNA(VLOOKUP(AA707,Tracker!$AB$2:$AB$3981,1,FALSE)),0,1))</f>
        <v>0</v>
      </c>
      <c r="AF707" s="191"/>
    </row>
    <row r="708" spans="1:32" ht="13.5">
      <c r="A708" s="176">
        <v>4112</v>
      </c>
      <c r="B708" s="175" t="s">
        <v>2952</v>
      </c>
      <c r="C708" s="958" t="s">
        <v>745</v>
      </c>
      <c r="D708" s="547" t="s">
        <v>688</v>
      </c>
      <c r="E708" s="175"/>
      <c r="F708" s="175"/>
      <c r="G708" s="175"/>
      <c r="H708" s="547" t="s">
        <v>645</v>
      </c>
      <c r="I708" s="482">
        <v>42931</v>
      </c>
      <c r="J708" s="175"/>
      <c r="K708" s="719"/>
      <c r="L708" s="1027" t="s">
        <v>590</v>
      </c>
      <c r="M708" s="13" t="str">
        <f t="shared" si="56"/>
        <v>Invoice Made</v>
      </c>
      <c r="N708" s="13"/>
      <c r="O708" s="13"/>
      <c r="P708" s="13" t="str">
        <f>IF(L708="Navig8",IF(ISNA(VLOOKUP(UPPER(B708),LiangHuishan!$A$1:$B$251,3,FALSE)),"Pool Not in Records",VLOOKUP(UPPER(B708),$A$1:$B$251,3,FALSE)),"")</f>
        <v/>
      </c>
      <c r="Q708" s="13">
        <f t="shared" si="55"/>
        <v>0</v>
      </c>
      <c r="R708" s="13"/>
      <c r="S708" s="13"/>
      <c r="T708" s="13" t="str">
        <f t="shared" si="53"/>
        <v>Invoice Made</v>
      </c>
      <c r="U708" s="13" t="b">
        <f t="shared" si="54"/>
        <v>1</v>
      </c>
      <c r="V708" s="13"/>
      <c r="W708" s="13"/>
      <c r="X708" s="13"/>
      <c r="Y708" s="13"/>
      <c r="Z708" s="13"/>
      <c r="AA708" s="13" t="str">
        <f t="shared" si="57"/>
        <v>Seaways Visayas138</v>
      </c>
      <c r="AB708" s="13"/>
      <c r="AC708" s="13"/>
      <c r="AD708" s="13"/>
      <c r="AE708" s="13">
        <f>IF(TRIM(AA708=""),0,IF(ISNA(VLOOKUP(AA708,Tracker!$AB$2:$AB$3981,1,FALSE)),0,1))</f>
        <v>1</v>
      </c>
      <c r="AF708" s="13"/>
    </row>
    <row r="709" spans="1:32" ht="13.5">
      <c r="A709" s="176">
        <v>4113</v>
      </c>
      <c r="B709" s="175" t="s">
        <v>1848</v>
      </c>
      <c r="C709" s="958" t="s">
        <v>2953</v>
      </c>
      <c r="D709" s="547" t="s">
        <v>864</v>
      </c>
      <c r="E709" s="175"/>
      <c r="F709" s="175"/>
      <c r="G709" s="175"/>
      <c r="H709" s="547" t="s">
        <v>20</v>
      </c>
      <c r="I709" s="482">
        <v>42929</v>
      </c>
      <c r="J709" s="175"/>
      <c r="K709" s="719"/>
      <c r="L709" s="1027" t="s">
        <v>590</v>
      </c>
      <c r="M709" s="13" t="str">
        <f t="shared" si="56"/>
        <v>Invoice Made</v>
      </c>
      <c r="N709" s="13"/>
      <c r="O709" s="13"/>
      <c r="P709" s="13" t="str">
        <f>IF(L709="Navig8",IF(ISNA(VLOOKUP(UPPER(B709),LiangHuishan!$A$1:$B$251,3,FALSE)),"Pool Not in Records",VLOOKUP(UPPER(B709),$A$1:$B$251,3,FALSE)),"")</f>
        <v/>
      </c>
      <c r="Q709" s="13">
        <f t="shared" si="55"/>
        <v>0</v>
      </c>
      <c r="R709" s="13"/>
      <c r="S709" s="13"/>
      <c r="T709" s="13" t="str">
        <f t="shared" ref="T709:T772" si="58">IF(AND(NOT(TRIM(D709)="")),IF(AE709=1,"Invoice Made","Invoice Not Made"),"")</f>
        <v>Invoice Made</v>
      </c>
      <c r="U709" s="13" t="b">
        <f t="shared" ref="U709:U772" si="59">M709=T709</f>
        <v>1</v>
      </c>
      <c r="V709" s="13"/>
      <c r="W709" s="13"/>
      <c r="X709" s="13"/>
      <c r="Y709" s="13"/>
      <c r="Z709" s="13"/>
      <c r="AA709" s="13" t="str">
        <f t="shared" si="57"/>
        <v>EL Junior PNT06_17</v>
      </c>
      <c r="AB709" s="13"/>
      <c r="AC709" s="13"/>
      <c r="AD709" s="13"/>
      <c r="AE709" s="13">
        <f>IF(TRIM(AA709=""),0,IF(ISNA(VLOOKUP(AA709,Tracker!$AB$2:$AB$3981,1,FALSE)),0,1))</f>
        <v>1</v>
      </c>
      <c r="AF709" s="13"/>
    </row>
    <row r="710" spans="1:32" ht="13.5">
      <c r="A710" s="176">
        <v>4114</v>
      </c>
      <c r="B710" s="175" t="s">
        <v>1937</v>
      </c>
      <c r="C710" s="958" t="s">
        <v>498</v>
      </c>
      <c r="D710" s="547" t="s">
        <v>864</v>
      </c>
      <c r="E710" s="175"/>
      <c r="F710" s="175"/>
      <c r="G710" s="175"/>
      <c r="H710" s="547" t="s">
        <v>261</v>
      </c>
      <c r="I710" s="482">
        <v>42909</v>
      </c>
      <c r="J710" s="175"/>
      <c r="K710" s="719"/>
      <c r="L710" s="1027" t="s">
        <v>590</v>
      </c>
      <c r="M710" s="13" t="str">
        <f t="shared" si="56"/>
        <v>Invoice Made</v>
      </c>
      <c r="N710" s="13"/>
      <c r="O710" s="13"/>
      <c r="P710" s="13" t="str">
        <f>IF(L710="Navig8",IF(ISNA(VLOOKUP(UPPER(B710),LiangHuishan!$A$1:$B$251,3,FALSE)),"Pool Not in Records",VLOOKUP(UPPER(B710),$A$1:$B$251,3,FALSE)),"")</f>
        <v/>
      </c>
      <c r="Q710" s="13">
        <f t="shared" si="55"/>
        <v>0</v>
      </c>
      <c r="R710" s="13"/>
      <c r="S710" s="13"/>
      <c r="T710" s="13" t="str">
        <f t="shared" si="58"/>
        <v>Invoice Made</v>
      </c>
      <c r="U710" s="13" t="b">
        <f t="shared" si="59"/>
        <v>1</v>
      </c>
      <c r="V710" s="13"/>
      <c r="W710" s="13"/>
      <c r="X710" s="13"/>
      <c r="Y710" s="13"/>
      <c r="Z710" s="13"/>
      <c r="AA710" s="13" t="str">
        <f t="shared" si="57"/>
        <v>Overseas Leyte57</v>
      </c>
      <c r="AB710" s="13"/>
      <c r="AC710" s="13"/>
      <c r="AD710" s="13"/>
      <c r="AE710" s="13">
        <f>IF(TRIM(AA710=""),0,IF(ISNA(VLOOKUP(AA710,Tracker!$AB$2:$AB$3981,1,FALSE)),0,1))</f>
        <v>1</v>
      </c>
      <c r="AF710" s="13"/>
    </row>
    <row r="711" spans="1:32" ht="13.5">
      <c r="A711" s="176">
        <v>4115</v>
      </c>
      <c r="B711" s="175" t="s">
        <v>711</v>
      </c>
      <c r="C711" s="958" t="s">
        <v>146</v>
      </c>
      <c r="D711" s="547" t="s">
        <v>2474</v>
      </c>
      <c r="E711" s="175" t="s">
        <v>219</v>
      </c>
      <c r="F711" s="175" t="s">
        <v>70</v>
      </c>
      <c r="G711" s="175">
        <v>42894</v>
      </c>
      <c r="H711" s="547" t="s">
        <v>511</v>
      </c>
      <c r="I711" s="482">
        <v>42901</v>
      </c>
      <c r="J711" s="175"/>
      <c r="K711" s="719"/>
      <c r="L711" s="1027" t="s">
        <v>1466</v>
      </c>
      <c r="M711" s="13" t="str">
        <f t="shared" si="56"/>
        <v>Invoice Made</v>
      </c>
      <c r="N711" s="13"/>
      <c r="O711" s="13"/>
      <c r="P711" s="13" t="str">
        <f>IF(L711="Navig8",IF(ISNA(VLOOKUP(UPPER(B711),LiangHuishan!$A$1:$B$251,3,FALSE)),"Pool Not in Records",VLOOKUP(UPPER(B711),$A$1:$B$251,3,FALSE)),"")</f>
        <v/>
      </c>
      <c r="Q711" s="13" t="str">
        <f t="shared" si="55"/>
        <v/>
      </c>
      <c r="R711" s="13"/>
      <c r="S711" s="13"/>
      <c r="T711" s="13" t="str">
        <f t="shared" si="58"/>
        <v>Invoice Made</v>
      </c>
      <c r="U711" s="13" t="b">
        <f t="shared" si="59"/>
        <v>1</v>
      </c>
      <c r="V711" s="13"/>
      <c r="W711" s="13"/>
      <c r="X711" s="13"/>
      <c r="Y711" s="13"/>
      <c r="Z711" s="13"/>
      <c r="AA711" s="13" t="str">
        <f t="shared" si="57"/>
        <v>Silver Valerie40</v>
      </c>
      <c r="AB711" s="13"/>
      <c r="AC711" s="13"/>
      <c r="AD711" s="13"/>
      <c r="AE711" s="13">
        <f>IF(TRIM(AA711=""),0,IF(ISNA(VLOOKUP(AA711,Tracker!$AB$2:$AB$3981,1,FALSE)),0,1))</f>
        <v>1</v>
      </c>
      <c r="AF711" s="13"/>
    </row>
    <row r="712" spans="1:32" ht="13.5">
      <c r="A712" s="176">
        <v>4116</v>
      </c>
      <c r="B712" s="175" t="s">
        <v>826</v>
      </c>
      <c r="C712" s="958" t="s">
        <v>199</v>
      </c>
      <c r="D712" s="547" t="s">
        <v>601</v>
      </c>
      <c r="E712" s="175" t="s">
        <v>186</v>
      </c>
      <c r="F712" s="175" t="s">
        <v>122</v>
      </c>
      <c r="G712" s="175">
        <v>42895</v>
      </c>
      <c r="H712" s="547" t="s">
        <v>222</v>
      </c>
      <c r="I712" s="482">
        <v>42902</v>
      </c>
      <c r="J712" s="175"/>
      <c r="K712" s="719"/>
      <c r="L712" s="1027" t="s">
        <v>60</v>
      </c>
      <c r="M712" s="13" t="str">
        <f t="shared" si="56"/>
        <v>Invoice Made</v>
      </c>
      <c r="N712" s="13"/>
      <c r="O712" s="13"/>
      <c r="P712" s="13" t="str">
        <f>IF(L712="Navig8",IF(ISNA(VLOOKUP(UPPER(B712),LiangHuishan!$A$1:$B$251,3,FALSE)),"Pool Not in Records",VLOOKUP(UPPER(B712),$A$1:$B$251,3,FALSE)),"")</f>
        <v/>
      </c>
      <c r="Q712" s="13" t="str">
        <f t="shared" si="55"/>
        <v/>
      </c>
      <c r="R712" s="13"/>
      <c r="S712" s="13"/>
      <c r="T712" s="13" t="str">
        <f t="shared" si="58"/>
        <v>Invoice Made</v>
      </c>
      <c r="U712" s="13" t="b">
        <f t="shared" si="59"/>
        <v>1</v>
      </c>
      <c r="V712" s="13"/>
      <c r="W712" s="13"/>
      <c r="X712" s="13"/>
      <c r="Y712" s="13"/>
      <c r="Z712" s="13"/>
      <c r="AA712" s="13" t="str">
        <f t="shared" si="57"/>
        <v>Blue River30</v>
      </c>
      <c r="AB712" s="13"/>
      <c r="AC712" s="13"/>
      <c r="AD712" s="13"/>
      <c r="AE712" s="13">
        <f>IF(TRIM(AA712=""),0,IF(ISNA(VLOOKUP(AA712,Tracker!$AB$2:$AB$3981,1,FALSE)),0,1))</f>
        <v>1</v>
      </c>
      <c r="AF712" s="13"/>
    </row>
    <row r="713" spans="1:32" ht="13.5">
      <c r="A713" s="176">
        <v>4117</v>
      </c>
      <c r="B713" s="175" t="s">
        <v>2028</v>
      </c>
      <c r="C713" s="958" t="s">
        <v>2872</v>
      </c>
      <c r="D713" s="547" t="s">
        <v>684</v>
      </c>
      <c r="E713" s="175" t="s">
        <v>204</v>
      </c>
      <c r="F713" s="175" t="s">
        <v>439</v>
      </c>
      <c r="G713" s="175">
        <v>42898</v>
      </c>
      <c r="H713" s="547" t="s">
        <v>3137</v>
      </c>
      <c r="I713" s="485">
        <v>42921</v>
      </c>
      <c r="J713" s="175"/>
      <c r="K713" s="719"/>
      <c r="L713" s="1027" t="s">
        <v>663</v>
      </c>
      <c r="M713" s="13" t="str">
        <f t="shared" si="56"/>
        <v>Invoice Made</v>
      </c>
      <c r="N713" s="13"/>
      <c r="O713" s="13"/>
      <c r="P713" s="13" t="str">
        <f>IF(L713="Navig8",IF(ISNA(VLOOKUP(UPPER(B713),LiangHuishan!$A$1:$B$251,3,FALSE)),"Pool Not in Records",VLOOKUP(UPPER(B713),$A$1:$B$251,3,FALSE)),"")</f>
        <v/>
      </c>
      <c r="Q713" s="13" t="str">
        <f t="shared" si="55"/>
        <v/>
      </c>
      <c r="R713" s="13"/>
      <c r="S713" s="13"/>
      <c r="T713" s="13" t="str">
        <f t="shared" si="58"/>
        <v>Invoice Made</v>
      </c>
      <c r="U713" s="13" t="b">
        <f t="shared" si="59"/>
        <v>1</v>
      </c>
      <c r="V713" s="13"/>
      <c r="W713" s="13"/>
      <c r="X713" s="13"/>
      <c r="Y713" s="13"/>
      <c r="Z713" s="13"/>
      <c r="AA713" s="13" t="str">
        <f t="shared" si="57"/>
        <v>Stena President201704</v>
      </c>
      <c r="AB713" s="13"/>
      <c r="AC713" s="13"/>
      <c r="AD713" s="13"/>
      <c r="AE713" s="13">
        <f>IF(TRIM(AA713=""),0,IF(ISNA(VLOOKUP(AA713,Tracker!$AB$2:$AB$3981,1,FALSE)),0,1))</f>
        <v>1</v>
      </c>
      <c r="AF713" s="13"/>
    </row>
    <row r="714" spans="1:32" ht="13.5">
      <c r="A714" s="176">
        <v>4118</v>
      </c>
      <c r="B714" s="175" t="s">
        <v>115</v>
      </c>
      <c r="C714" s="958" t="s">
        <v>188</v>
      </c>
      <c r="D714" s="547" t="s">
        <v>634</v>
      </c>
      <c r="E714" s="175"/>
      <c r="F714" s="175"/>
      <c r="G714" s="175"/>
      <c r="H714" s="547" t="s">
        <v>715</v>
      </c>
      <c r="I714" s="482">
        <v>42922</v>
      </c>
      <c r="J714" s="175"/>
      <c r="K714" s="719"/>
      <c r="L714" s="1027" t="s">
        <v>60</v>
      </c>
      <c r="M714" s="13" t="str">
        <f t="shared" si="56"/>
        <v>Invoice Made</v>
      </c>
      <c r="N714" s="13"/>
      <c r="O714" s="13"/>
      <c r="P714" s="13" t="str">
        <f>IF(L714="Navig8",IF(ISNA(VLOOKUP(UPPER(B714),LiangHuishan!$A$1:$B$251,3,FALSE)),"Pool Not in Records",VLOOKUP(UPPER(B714),$A$1:$B$251,3,FALSE)),"")</f>
        <v/>
      </c>
      <c r="Q714" s="13" t="str">
        <f t="shared" si="55"/>
        <v/>
      </c>
      <c r="R714" s="13"/>
      <c r="S714" s="13"/>
      <c r="T714" s="13" t="str">
        <f t="shared" si="58"/>
        <v>Invoice Made</v>
      </c>
      <c r="U714" s="13" t="b">
        <f t="shared" si="59"/>
        <v>1</v>
      </c>
      <c r="V714" s="13"/>
      <c r="W714" s="13"/>
      <c r="X714" s="13"/>
      <c r="Y714" s="13"/>
      <c r="Z714" s="13"/>
      <c r="AA714" s="13" t="str">
        <f t="shared" si="57"/>
        <v>Leyte Spirit31</v>
      </c>
      <c r="AB714" s="13"/>
      <c r="AC714" s="13"/>
      <c r="AD714" s="13"/>
      <c r="AE714" s="13">
        <f>IF(TRIM(AA714=""),0,IF(ISNA(VLOOKUP(AA714,Tracker!$AB$2:$AB$3981,1,FALSE)),0,1))</f>
        <v>1</v>
      </c>
      <c r="AF714" s="13"/>
    </row>
    <row r="715" spans="1:32" ht="13.5">
      <c r="A715" s="243">
        <v>4061</v>
      </c>
      <c r="B715" s="244" t="s">
        <v>2776</v>
      </c>
      <c r="C715" s="968" t="s">
        <v>258</v>
      </c>
      <c r="D715" s="880" t="s">
        <v>2474</v>
      </c>
      <c r="E715" s="172"/>
      <c r="F715" s="234"/>
      <c r="G715" s="236"/>
      <c r="H715" s="880" t="s">
        <v>2005</v>
      </c>
      <c r="I715" s="482">
        <v>42862</v>
      </c>
      <c r="J715" s="238"/>
      <c r="K715" s="723" t="s">
        <v>3023</v>
      </c>
      <c r="L715" s="1042" t="s">
        <v>1466</v>
      </c>
      <c r="M715" s="13" t="str">
        <f t="shared" si="56"/>
        <v>Invoice Not Made</v>
      </c>
      <c r="N715" s="191"/>
      <c r="O715" s="191"/>
      <c r="P715" s="191" t="str">
        <f>IF(L715="Navig8",IF(ISNA(VLOOKUP(UPPER(B715),LiangHuishan!$A$1:$B$251,3,FALSE)),"Pool Not in Records",VLOOKUP(UPPER(B715),$A$1:$B$251,3,FALSE)),"")</f>
        <v/>
      </c>
      <c r="Q715" s="191" t="str">
        <f t="shared" si="55"/>
        <v/>
      </c>
      <c r="R715" s="191"/>
      <c r="S715" s="191"/>
      <c r="T715" s="13" t="str">
        <f t="shared" si="58"/>
        <v>Invoice Not Made</v>
      </c>
      <c r="U715" s="13" t="b">
        <f t="shared" si="59"/>
        <v>1</v>
      </c>
      <c r="V715" s="191"/>
      <c r="W715" s="191"/>
      <c r="X715" s="191"/>
      <c r="Y715" s="191"/>
      <c r="Z715" s="191"/>
      <c r="AA715" s="13" t="str">
        <f t="shared" si="57"/>
        <v>Sten Skagen54</v>
      </c>
      <c r="AB715" s="191"/>
      <c r="AC715" s="191"/>
      <c r="AD715" s="191"/>
      <c r="AE715" s="191">
        <f>IF(TRIM(AA715=""),0,IF(ISNA(VLOOKUP(AA715,Tracker!$AB$2:$AB$3981,1,FALSE)),0,1))</f>
        <v>0</v>
      </c>
      <c r="AF715" s="191"/>
    </row>
    <row r="716" spans="1:32" ht="13.5">
      <c r="A716" s="192">
        <v>4120</v>
      </c>
      <c r="B716" s="193" t="s">
        <v>2954</v>
      </c>
      <c r="C716" s="966" t="s">
        <v>158</v>
      </c>
      <c r="D716" s="878" t="s">
        <v>2955</v>
      </c>
      <c r="E716" s="175"/>
      <c r="F716" s="175"/>
      <c r="G716" s="175"/>
      <c r="H716" s="878"/>
      <c r="I716" s="486"/>
      <c r="J716" s="175"/>
      <c r="K716" s="721"/>
      <c r="L716" s="1033" t="s">
        <v>590</v>
      </c>
      <c r="M716" s="13" t="str">
        <f t="shared" si="56"/>
        <v>Invoice Not Made</v>
      </c>
      <c r="N716" s="191" t="s">
        <v>368</v>
      </c>
      <c r="O716" s="191"/>
      <c r="P716" s="191" t="str">
        <f>IF(L716="Navig8",IF(ISNA(VLOOKUP(UPPER(B716),LiangHuishan!$A$1:$B$251,3,FALSE)),"Pool Not in Records",VLOOKUP(UPPER(B716),$A$1:$B$251,3,FALSE)),"")</f>
        <v/>
      </c>
      <c r="Q716" s="191">
        <f t="shared" si="55"/>
        <v>0</v>
      </c>
      <c r="R716" s="191"/>
      <c r="S716" s="191"/>
      <c r="T716" s="13" t="str">
        <f t="shared" si="58"/>
        <v>Invoice Not Made</v>
      </c>
      <c r="U716" s="13" t="b">
        <f t="shared" si="59"/>
        <v>1</v>
      </c>
      <c r="V716" s="191"/>
      <c r="W716" s="191"/>
      <c r="X716" s="191"/>
      <c r="Y716" s="191"/>
      <c r="Z716" s="191"/>
      <c r="AA716" s="13" t="str">
        <f t="shared" si="57"/>
        <v>Condor Trader10</v>
      </c>
      <c r="AB716" s="191"/>
      <c r="AC716" s="191"/>
      <c r="AD716" s="191"/>
      <c r="AE716" s="191">
        <f>IF(TRIM(AA716=""),0,IF(ISNA(VLOOKUP(AA716,Tracker!$AB$2:$AB$3981,1,FALSE)),0,1))</f>
        <v>0</v>
      </c>
      <c r="AF716" s="191"/>
    </row>
    <row r="717" spans="1:32" ht="13.5">
      <c r="A717" s="176">
        <v>4121</v>
      </c>
      <c r="B717" s="175" t="s">
        <v>573</v>
      </c>
      <c r="C717" s="958" t="s">
        <v>169</v>
      </c>
      <c r="D717" s="547" t="s">
        <v>720</v>
      </c>
      <c r="E717" s="175"/>
      <c r="F717" s="175"/>
      <c r="G717" s="175"/>
      <c r="H717" s="547" t="s">
        <v>71</v>
      </c>
      <c r="I717" s="482">
        <v>42938</v>
      </c>
      <c r="J717" s="175"/>
      <c r="K717" s="719" t="s">
        <v>411</v>
      </c>
      <c r="L717" s="1027" t="s">
        <v>28</v>
      </c>
      <c r="M717" s="13" t="str">
        <f t="shared" si="56"/>
        <v>Invoice Made</v>
      </c>
      <c r="N717" s="13"/>
      <c r="O717" s="13"/>
      <c r="P717" s="13" t="e">
        <f>IF(L717="Navig8",IF(ISNA(VLOOKUP(UPPER(B717),LiangHuishan!$A$1:$B$251,3,FALSE)),"Pool Not in Records",VLOOKUP(UPPER(B717),$A$1:$B$251,3,FALSE)),"")</f>
        <v>#N/A</v>
      </c>
      <c r="Q717" s="13" t="str">
        <f t="shared" si="55"/>
        <v/>
      </c>
      <c r="R717" s="13"/>
      <c r="S717" s="13"/>
      <c r="T717" s="13" t="str">
        <f t="shared" si="58"/>
        <v>Invoice Made</v>
      </c>
      <c r="U717" s="13" t="b">
        <f t="shared" si="59"/>
        <v>1</v>
      </c>
      <c r="V717" s="13"/>
      <c r="W717" s="13"/>
      <c r="X717" s="13"/>
      <c r="Y717" s="13"/>
      <c r="Z717" s="13"/>
      <c r="AA717" s="13" t="str">
        <f t="shared" si="57"/>
        <v>Aframax Riviera61</v>
      </c>
      <c r="AB717" s="13"/>
      <c r="AC717" s="13"/>
      <c r="AD717" s="13"/>
      <c r="AE717" s="13">
        <f>IF(TRIM(AA717=""),0,IF(ISNA(VLOOKUP(AA717,Tracker!$AB$2:$AB$3981,1,FALSE)),0,1))</f>
        <v>1</v>
      </c>
      <c r="AF717" s="13"/>
    </row>
    <row r="718" spans="1:32" ht="13.5">
      <c r="A718" s="176">
        <v>4122</v>
      </c>
      <c r="B718" s="175" t="s">
        <v>812</v>
      </c>
      <c r="C718" s="958" t="s">
        <v>506</v>
      </c>
      <c r="D718" s="547" t="s">
        <v>634</v>
      </c>
      <c r="E718" s="175"/>
      <c r="F718" s="175"/>
      <c r="G718" s="175"/>
      <c r="H718" s="547" t="s">
        <v>20</v>
      </c>
      <c r="I718" s="482">
        <v>42914</v>
      </c>
      <c r="J718" s="175"/>
      <c r="K718" s="719"/>
      <c r="L718" s="1027" t="s">
        <v>60</v>
      </c>
      <c r="M718" s="13" t="str">
        <f t="shared" si="56"/>
        <v>Invoice Made</v>
      </c>
      <c r="N718" s="13"/>
      <c r="O718" s="13"/>
      <c r="P718" s="13" t="str">
        <f>IF(L718="Navig8",IF(ISNA(VLOOKUP(UPPER(B718),LiangHuishan!$A$1:$B$251,3,FALSE)),"Pool Not in Records",VLOOKUP(UPPER(B718),$A$1:$B$251,3,FALSE)),"")</f>
        <v/>
      </c>
      <c r="Q718" s="13" t="str">
        <f t="shared" si="55"/>
        <v/>
      </c>
      <c r="R718" s="13"/>
      <c r="S718" s="13"/>
      <c r="T718" s="13" t="str">
        <f t="shared" si="58"/>
        <v>Invoice Made</v>
      </c>
      <c r="U718" s="13" t="b">
        <f t="shared" si="59"/>
        <v>1</v>
      </c>
      <c r="V718" s="13"/>
      <c r="W718" s="13"/>
      <c r="X718" s="13"/>
      <c r="Y718" s="13"/>
      <c r="Z718" s="13"/>
      <c r="AA718" s="13" t="str">
        <f t="shared" si="57"/>
        <v>Kanata Spirit166</v>
      </c>
      <c r="AB718" s="13"/>
      <c r="AC718" s="13"/>
      <c r="AD718" s="13"/>
      <c r="AE718" s="13">
        <f>IF(TRIM(AA718=""),0,IF(ISNA(VLOOKUP(AA718,Tracker!$AB$2:$AB$3981,1,FALSE)),0,1))</f>
        <v>1</v>
      </c>
      <c r="AF718" s="13"/>
    </row>
    <row r="719" spans="1:32" ht="13.5">
      <c r="A719" s="176">
        <v>4123</v>
      </c>
      <c r="B719" s="175" t="s">
        <v>2695</v>
      </c>
      <c r="C719" s="958" t="s">
        <v>547</v>
      </c>
      <c r="D719" s="547" t="s">
        <v>2474</v>
      </c>
      <c r="E719" s="175" t="s">
        <v>178</v>
      </c>
      <c r="F719" s="175" t="s">
        <v>420</v>
      </c>
      <c r="G719" s="175">
        <v>42899.958333333336</v>
      </c>
      <c r="H719" s="547" t="s">
        <v>2956</v>
      </c>
      <c r="I719" s="482">
        <v>42915.999305555553</v>
      </c>
      <c r="J719" s="175"/>
      <c r="K719" s="719"/>
      <c r="L719" s="1027" t="s">
        <v>1466</v>
      </c>
      <c r="M719" s="13" t="str">
        <f t="shared" si="56"/>
        <v>Invoice Made</v>
      </c>
      <c r="N719" s="13"/>
      <c r="O719" s="13"/>
      <c r="P719" s="13" t="str">
        <f>IF(L719="Navig8",IF(ISNA(VLOOKUP(UPPER(B719),LiangHuishan!$A$1:$B$251,3,FALSE)),"Pool Not in Records",VLOOKUP(UPPER(B719),$A$1:$B$251,3,FALSE)),"")</f>
        <v/>
      </c>
      <c r="Q719" s="13" t="str">
        <f t="shared" si="55"/>
        <v/>
      </c>
      <c r="R719" s="13"/>
      <c r="S719" s="13"/>
      <c r="T719" s="13" t="str">
        <f t="shared" si="58"/>
        <v>Invoice Made</v>
      </c>
      <c r="U719" s="13" t="b">
        <f t="shared" si="59"/>
        <v>1</v>
      </c>
      <c r="V719" s="13"/>
      <c r="W719" s="13"/>
      <c r="X719" s="13"/>
      <c r="Y719" s="13"/>
      <c r="Z719" s="13"/>
      <c r="AA719" s="13" t="str">
        <f t="shared" si="57"/>
        <v>Acamar112</v>
      </c>
      <c r="AB719" s="13"/>
      <c r="AC719" s="13"/>
      <c r="AD719" s="13"/>
      <c r="AE719" s="13">
        <f>IF(TRIM(AA719=""),0,IF(ISNA(VLOOKUP(AA719,Tracker!$AB$2:$AB$3981,1,FALSE)),0,1))</f>
        <v>1</v>
      </c>
      <c r="AF719" s="13"/>
    </row>
    <row r="720" spans="1:32" ht="13.5">
      <c r="A720" s="176">
        <v>4124</v>
      </c>
      <c r="B720" s="175" t="s">
        <v>2957</v>
      </c>
      <c r="C720" s="958" t="s">
        <v>302</v>
      </c>
      <c r="D720" s="547" t="s">
        <v>1834</v>
      </c>
      <c r="E720" s="175"/>
      <c r="F720" s="175"/>
      <c r="G720" s="175"/>
      <c r="H720" s="547" t="s">
        <v>24</v>
      </c>
      <c r="I720" s="482">
        <v>42906</v>
      </c>
      <c r="J720" s="175"/>
      <c r="K720" s="719"/>
      <c r="L720" s="1027" t="s">
        <v>60</v>
      </c>
      <c r="M720" s="13" t="str">
        <f t="shared" si="56"/>
        <v>Invoice Made</v>
      </c>
      <c r="N720" s="13"/>
      <c r="O720" s="13"/>
      <c r="P720" s="13" t="str">
        <f>IF(L720="Navig8",IF(ISNA(VLOOKUP(UPPER(B720),LiangHuishan!$A$1:$B$251,3,FALSE)),"Pool Not in Records",VLOOKUP(UPPER(B720),$A$1:$B$251,3,FALSE)),"")</f>
        <v/>
      </c>
      <c r="Q720" s="13" t="str">
        <f t="shared" si="55"/>
        <v/>
      </c>
      <c r="R720" s="13"/>
      <c r="S720" s="13"/>
      <c r="T720" s="13" t="str">
        <f t="shared" si="58"/>
        <v>Invoice Made</v>
      </c>
      <c r="U720" s="13" t="b">
        <f t="shared" si="59"/>
        <v>1</v>
      </c>
      <c r="V720" s="13"/>
      <c r="W720" s="13"/>
      <c r="X720" s="13"/>
      <c r="Y720" s="13"/>
      <c r="Z720" s="13"/>
      <c r="AA720" s="13" t="str">
        <f t="shared" si="57"/>
        <v>Garibaldi Spirit70</v>
      </c>
      <c r="AB720" s="13"/>
      <c r="AC720" s="13"/>
      <c r="AD720" s="13"/>
      <c r="AE720" s="13">
        <f>IF(TRIM(AA720=""),0,IF(ISNA(VLOOKUP(AA720,Tracker!$AB$2:$AB$3981,1,FALSE)),0,1))</f>
        <v>1</v>
      </c>
      <c r="AF720" s="13"/>
    </row>
    <row r="721" spans="1:32" ht="13.5">
      <c r="A721" s="176">
        <v>4125</v>
      </c>
      <c r="B721" s="175" t="s">
        <v>2479</v>
      </c>
      <c r="C721" s="958" t="s">
        <v>373</v>
      </c>
      <c r="D721" s="547" t="s">
        <v>2635</v>
      </c>
      <c r="E721" s="175" t="s">
        <v>2043</v>
      </c>
      <c r="F721" s="175" t="s">
        <v>323</v>
      </c>
      <c r="G721" s="175">
        <v>42909</v>
      </c>
      <c r="H721" s="547" t="s">
        <v>71</v>
      </c>
      <c r="I721" s="482">
        <v>42950</v>
      </c>
      <c r="J721" s="175"/>
      <c r="K721" s="719"/>
      <c r="L721" s="1027" t="s">
        <v>1466</v>
      </c>
      <c r="M721" s="13" t="str">
        <f t="shared" si="56"/>
        <v>Invoice Made</v>
      </c>
      <c r="N721" s="13"/>
      <c r="O721" s="13"/>
      <c r="P721" s="13" t="str">
        <f>IF(L721="Navig8",IF(ISNA(VLOOKUP(UPPER(B721),LiangHuishan!$A$1:$B$251,3,FALSE)),"Pool Not in Records",VLOOKUP(UPPER(B721),$A$1:$B$251,3,FALSE)),"")</f>
        <v/>
      </c>
      <c r="Q721" s="13" t="str">
        <f t="shared" si="55"/>
        <v/>
      </c>
      <c r="R721" s="13"/>
      <c r="S721" s="13"/>
      <c r="T721" s="13" t="str">
        <f t="shared" si="58"/>
        <v>Invoice Made</v>
      </c>
      <c r="U721" s="13" t="b">
        <f t="shared" si="59"/>
        <v>1</v>
      </c>
      <c r="V721" s="13"/>
      <c r="W721" s="13"/>
      <c r="X721" s="13"/>
      <c r="Y721" s="13"/>
      <c r="Z721" s="13"/>
      <c r="AA721" s="13" t="str">
        <f t="shared" si="57"/>
        <v>Pacific Bridge174</v>
      </c>
      <c r="AB721" s="13"/>
      <c r="AC721" s="13"/>
      <c r="AD721" s="13"/>
      <c r="AE721" s="13">
        <f>IF(TRIM(AA721=""),0,IF(ISNA(VLOOKUP(AA721,Tracker!$AB$2:$AB$3981,1,FALSE)),0,1))</f>
        <v>1</v>
      </c>
      <c r="AF721" s="13"/>
    </row>
    <row r="722" spans="1:32" ht="13.5">
      <c r="A722" s="243">
        <v>4069</v>
      </c>
      <c r="B722" s="244" t="s">
        <v>2776</v>
      </c>
      <c r="C722" s="968" t="s">
        <v>707</v>
      </c>
      <c r="D722" s="880" t="s">
        <v>2474</v>
      </c>
      <c r="E722" s="172"/>
      <c r="F722" s="234"/>
      <c r="G722" s="236"/>
      <c r="H722" s="880" t="s">
        <v>25</v>
      </c>
      <c r="I722" s="482">
        <v>42878</v>
      </c>
      <c r="J722" s="238"/>
      <c r="K722" s="723" t="s">
        <v>3023</v>
      </c>
      <c r="L722" s="1042" t="s">
        <v>1466</v>
      </c>
      <c r="M722" s="13" t="str">
        <f t="shared" si="56"/>
        <v>Invoice Not Made</v>
      </c>
      <c r="N722" s="191"/>
      <c r="O722" s="191"/>
      <c r="P722" s="191" t="str">
        <f>IF(L722="Navig8",IF(ISNA(VLOOKUP(UPPER(B722),LiangHuishan!$A$1:$B$251,3,FALSE)),"Pool Not in Records",VLOOKUP(UPPER(B722),$A$1:$B$251,3,FALSE)),"")</f>
        <v/>
      </c>
      <c r="Q722" s="191" t="str">
        <f t="shared" si="55"/>
        <v/>
      </c>
      <c r="R722" s="191"/>
      <c r="S722" s="191"/>
      <c r="T722" s="13" t="str">
        <f t="shared" si="58"/>
        <v>Invoice Not Made</v>
      </c>
      <c r="U722" s="13" t="b">
        <f t="shared" si="59"/>
        <v>1</v>
      </c>
      <c r="V722" s="191"/>
      <c r="W722" s="191"/>
      <c r="X722" s="191"/>
      <c r="Y722" s="191"/>
      <c r="Z722" s="191"/>
      <c r="AA722" s="13" t="str">
        <f t="shared" si="57"/>
        <v>Sten Skagen56</v>
      </c>
      <c r="AB722" s="191"/>
      <c r="AC722" s="191"/>
      <c r="AD722" s="191"/>
      <c r="AE722" s="191">
        <f>IF(TRIM(AA722=""),0,IF(ISNA(VLOOKUP(AA722,Tracker!$AB$2:$AB$3981,1,FALSE)),0,1))</f>
        <v>0</v>
      </c>
      <c r="AF722" s="191"/>
    </row>
    <row r="723" spans="1:32" ht="13.5">
      <c r="A723" s="246">
        <v>4089</v>
      </c>
      <c r="B723" s="240" t="s">
        <v>2776</v>
      </c>
      <c r="C723" s="969" t="s">
        <v>3022</v>
      </c>
      <c r="D723" s="881" t="s">
        <v>2474</v>
      </c>
      <c r="E723" s="172"/>
      <c r="F723" s="234" t="s">
        <v>2880</v>
      </c>
      <c r="G723" s="236" t="s">
        <v>412</v>
      </c>
      <c r="H723" s="881" t="s">
        <v>2881</v>
      </c>
      <c r="I723" s="482">
        <v>42884.5</v>
      </c>
      <c r="J723" s="238"/>
      <c r="K723" s="724" t="s">
        <v>3023</v>
      </c>
      <c r="L723" s="1044" t="s">
        <v>1466</v>
      </c>
      <c r="M723" s="13" t="str">
        <f t="shared" si="56"/>
        <v>Invoice Made</v>
      </c>
      <c r="N723" s="13"/>
      <c r="O723" s="13"/>
      <c r="P723" s="13" t="str">
        <f>IF(L723="Navig8",IF(ISNA(VLOOKUP(UPPER(B723),LiangHuishan!$A$1:$B$251,3,FALSE)),"Pool Not in Records",VLOOKUP(UPPER(B723),$A$1:$B$251,3,FALSE)),"")</f>
        <v/>
      </c>
      <c r="Q723" s="13" t="str">
        <f t="shared" si="55"/>
        <v/>
      </c>
      <c r="R723" s="13"/>
      <c r="S723" s="13"/>
      <c r="T723" s="13" t="str">
        <f t="shared" si="58"/>
        <v>Invoice Made</v>
      </c>
      <c r="U723" s="13" t="b">
        <f t="shared" si="59"/>
        <v>1</v>
      </c>
      <c r="V723" s="13"/>
      <c r="W723" s="13"/>
      <c r="X723" s="13"/>
      <c r="Y723" s="13"/>
      <c r="Z723" s="13"/>
      <c r="AA723" s="13" t="str">
        <f t="shared" si="57"/>
        <v>Sten Skagen53_54_56_57</v>
      </c>
      <c r="AB723" s="13"/>
      <c r="AC723" s="13"/>
      <c r="AD723" s="13"/>
      <c r="AE723" s="13">
        <f>IF(TRIM(AA723=""),0,IF(ISNA(VLOOKUP(AA723,Tracker!$AB$2:$AB$3981,1,FALSE)),0,1))</f>
        <v>1</v>
      </c>
      <c r="AF723" s="13"/>
    </row>
    <row r="724" spans="1:32" ht="13.5">
      <c r="A724" s="176">
        <v>4128</v>
      </c>
      <c r="B724" s="175" t="s">
        <v>2473</v>
      </c>
      <c r="C724" s="958" t="s">
        <v>2958</v>
      </c>
      <c r="D724" s="547" t="s">
        <v>2474</v>
      </c>
      <c r="E724" s="175" t="s">
        <v>178</v>
      </c>
      <c r="F724" s="175" t="s">
        <v>25</v>
      </c>
      <c r="G724" s="175">
        <v>42901</v>
      </c>
      <c r="H724" s="547" t="s">
        <v>668</v>
      </c>
      <c r="I724" s="482">
        <v>42918</v>
      </c>
      <c r="J724" s="175"/>
      <c r="K724" s="719"/>
      <c r="L724" s="1027" t="s">
        <v>1466</v>
      </c>
      <c r="M724" s="13" t="str">
        <f t="shared" si="56"/>
        <v>Invoice Made</v>
      </c>
      <c r="N724" s="13"/>
      <c r="O724" s="13"/>
      <c r="P724" s="13" t="str">
        <f>IF(L724="Navig8",IF(ISNA(VLOOKUP(UPPER(B724),LiangHuishan!$A$1:$B$251,3,FALSE)),"Pool Not in Records",VLOOKUP(UPPER(B724),$A$1:$B$251,3,FALSE)),"")</f>
        <v/>
      </c>
      <c r="Q724" s="13" t="str">
        <f t="shared" si="55"/>
        <v/>
      </c>
      <c r="R724" s="13"/>
      <c r="S724" s="13"/>
      <c r="T724" s="13" t="str">
        <f t="shared" si="58"/>
        <v>Invoice Made</v>
      </c>
      <c r="U724" s="13" t="b">
        <f t="shared" si="59"/>
        <v>1</v>
      </c>
      <c r="V724" s="13"/>
      <c r="W724" s="13"/>
      <c r="X724" s="13"/>
      <c r="Y724" s="13"/>
      <c r="Z724" s="13"/>
      <c r="AA724" s="13" t="str">
        <f t="shared" si="57"/>
        <v>Silver Orla48_17B</v>
      </c>
      <c r="AB724" s="13"/>
      <c r="AC724" s="13"/>
      <c r="AD724" s="13"/>
      <c r="AE724" s="13">
        <f>IF(TRIM(AA724=""),0,IF(ISNA(VLOOKUP(AA724,Tracker!$AB$2:$AB$3981,1,FALSE)),0,1))</f>
        <v>1</v>
      </c>
      <c r="AF724" s="13"/>
    </row>
    <row r="725" spans="1:32" ht="13.5">
      <c r="A725" s="176">
        <v>4129</v>
      </c>
      <c r="B725" s="175" t="s">
        <v>794</v>
      </c>
      <c r="C725" s="958" t="s">
        <v>217</v>
      </c>
      <c r="D725" s="547" t="s">
        <v>601</v>
      </c>
      <c r="E725" s="175" t="s">
        <v>140</v>
      </c>
      <c r="F725" s="175" t="s">
        <v>2959</v>
      </c>
      <c r="G725" s="175">
        <v>42901.791666666664</v>
      </c>
      <c r="H725" s="547" t="s">
        <v>20</v>
      </c>
      <c r="I725" s="482">
        <v>42921</v>
      </c>
      <c r="J725" s="175"/>
      <c r="K725" s="719"/>
      <c r="L725" s="1027" t="s">
        <v>60</v>
      </c>
      <c r="M725" s="13" t="str">
        <f t="shared" si="56"/>
        <v>Invoice Made</v>
      </c>
      <c r="N725" s="13"/>
      <c r="O725" s="13"/>
      <c r="P725" s="13" t="str">
        <f>IF(L725="Navig8",IF(ISNA(VLOOKUP(UPPER(B725),LiangHuishan!$A$1:$B$251,3,FALSE)),"Pool Not in Records",VLOOKUP(UPPER(B725),$A$1:$B$251,3,FALSE)),"")</f>
        <v/>
      </c>
      <c r="Q725" s="13" t="str">
        <f t="shared" si="55"/>
        <v/>
      </c>
      <c r="R725" s="13"/>
      <c r="S725" s="13"/>
      <c r="T725" s="13" t="str">
        <f t="shared" si="58"/>
        <v>Invoice Made</v>
      </c>
      <c r="U725" s="13" t="b">
        <f t="shared" si="59"/>
        <v>1</v>
      </c>
      <c r="V725" s="13"/>
      <c r="W725" s="13"/>
      <c r="X725" s="13"/>
      <c r="Y725" s="13"/>
      <c r="Z725" s="13"/>
      <c r="AA725" s="13" t="str">
        <f t="shared" si="57"/>
        <v>Navion Marita48</v>
      </c>
      <c r="AB725" s="13"/>
      <c r="AC725" s="13"/>
      <c r="AD725" s="13"/>
      <c r="AE725" s="13">
        <f>IF(TRIM(AA725=""),0,IF(ISNA(VLOOKUP(AA725,Tracker!$AB$2:$AB$3981,1,FALSE)),0,1))</f>
        <v>1</v>
      </c>
      <c r="AF725" s="13"/>
    </row>
    <row r="726" spans="1:32" ht="13.5">
      <c r="A726" s="192">
        <v>4130</v>
      </c>
      <c r="B726" s="193" t="s">
        <v>2960</v>
      </c>
      <c r="C726" s="966" t="s">
        <v>2961</v>
      </c>
      <c r="D726" s="878" t="s">
        <v>2962</v>
      </c>
      <c r="E726" s="193"/>
      <c r="F726" s="193"/>
      <c r="G726" s="193"/>
      <c r="H726" s="878"/>
      <c r="I726" s="486"/>
      <c r="J726" s="193"/>
      <c r="K726" s="721"/>
      <c r="L726" s="1033" t="s">
        <v>2963</v>
      </c>
      <c r="M726" s="13" t="str">
        <f t="shared" si="56"/>
        <v>Invoice Not Made</v>
      </c>
      <c r="N726" s="191" t="s">
        <v>3194</v>
      </c>
      <c r="O726" s="191"/>
      <c r="P726" s="191" t="str">
        <f>IF(L726="Navig8",IF(ISNA(VLOOKUP(UPPER(B726),LiangHuishan!$A$1:$B$251,3,FALSE)),"Pool Not in Records",VLOOKUP(UPPER(B726),$A$1:$B$251,3,FALSE)),"")</f>
        <v/>
      </c>
      <c r="Q726" s="191" t="str">
        <f t="shared" si="55"/>
        <v/>
      </c>
      <c r="R726" s="191"/>
      <c r="S726" s="191"/>
      <c r="T726" s="13" t="str">
        <f t="shared" si="58"/>
        <v>Invoice Not Made</v>
      </c>
      <c r="U726" s="13" t="b">
        <f t="shared" si="59"/>
        <v>1</v>
      </c>
      <c r="V726" s="191"/>
      <c r="W726" s="191"/>
      <c r="X726" s="191"/>
      <c r="Y726" s="191"/>
      <c r="Z726" s="191"/>
      <c r="AA726" s="13" t="str">
        <f t="shared" si="57"/>
        <v>Prudent Warrior004_17</v>
      </c>
      <c r="AB726" s="191"/>
      <c r="AC726" s="191"/>
      <c r="AD726" s="191"/>
      <c r="AE726" s="191">
        <f>IF(TRIM(AA726=""),0,IF(ISNA(VLOOKUP(AA726,Tracker!$AB$2:$AB$3981,1,FALSE)),0,1))</f>
        <v>0</v>
      </c>
      <c r="AF726" s="191"/>
    </row>
    <row r="727" spans="1:32" ht="13.5">
      <c r="A727" s="176">
        <v>4131</v>
      </c>
      <c r="B727" s="175" t="s">
        <v>2964</v>
      </c>
      <c r="C727" s="958" t="s">
        <v>2965</v>
      </c>
      <c r="D727" s="547" t="s">
        <v>2868</v>
      </c>
      <c r="E727" s="175" t="s">
        <v>180</v>
      </c>
      <c r="F727" s="175" t="s">
        <v>726</v>
      </c>
      <c r="G727" s="175">
        <v>42905</v>
      </c>
      <c r="H727" s="547" t="s">
        <v>62</v>
      </c>
      <c r="I727" s="482">
        <v>42930</v>
      </c>
      <c r="J727" s="175"/>
      <c r="K727" s="719"/>
      <c r="L727" s="1027" t="s">
        <v>590</v>
      </c>
      <c r="M727" s="13" t="str">
        <f t="shared" si="56"/>
        <v>Invoice Made</v>
      </c>
      <c r="N727" s="13"/>
      <c r="O727" s="13"/>
      <c r="P727" s="13" t="str">
        <f>IF(L727="Navig8",IF(ISNA(VLOOKUP(UPPER(B727),LiangHuishan!$A$1:$B$251,3,FALSE)),"Pool Not in Records",VLOOKUP(UPPER(B727),$A$1:$B$251,3,FALSE)),"")</f>
        <v/>
      </c>
      <c r="Q727" s="13">
        <f t="shared" si="55"/>
        <v>0</v>
      </c>
      <c r="R727" s="13"/>
      <c r="S727" s="13"/>
      <c r="T727" s="13" t="str">
        <f t="shared" si="58"/>
        <v>Invoice Made</v>
      </c>
      <c r="U727" s="13" t="b">
        <f t="shared" si="59"/>
        <v>1</v>
      </c>
      <c r="V727" s="13"/>
      <c r="W727" s="13"/>
      <c r="X727" s="13"/>
      <c r="Y727" s="13"/>
      <c r="Z727" s="13"/>
      <c r="AA727" s="13" t="str">
        <f t="shared" si="57"/>
        <v>Socrates06P-106F</v>
      </c>
      <c r="AB727" s="13"/>
      <c r="AC727" s="13"/>
      <c r="AD727" s="13"/>
      <c r="AE727" s="13">
        <f>IF(TRIM(AA727=""),0,IF(ISNA(VLOOKUP(AA727,Tracker!$AB$2:$AB$3981,1,FALSE)),0,1))</f>
        <v>1</v>
      </c>
      <c r="AF727" s="13"/>
    </row>
    <row r="728" spans="1:32" ht="13.5">
      <c r="A728" s="192">
        <v>4100</v>
      </c>
      <c r="B728" s="193" t="s">
        <v>2776</v>
      </c>
      <c r="C728" s="966" t="s">
        <v>326</v>
      </c>
      <c r="D728" s="878" t="s">
        <v>2474</v>
      </c>
      <c r="E728" s="175" t="s">
        <v>2941</v>
      </c>
      <c r="F728" s="175" t="s">
        <v>699</v>
      </c>
      <c r="G728" s="175">
        <v>42890.5</v>
      </c>
      <c r="H728" s="878" t="s">
        <v>25</v>
      </c>
      <c r="I728" s="482">
        <v>42893.5</v>
      </c>
      <c r="J728" s="175"/>
      <c r="K728" s="723" t="s">
        <v>3023</v>
      </c>
      <c r="L728" s="1042" t="s">
        <v>1466</v>
      </c>
      <c r="M728" s="13" t="str">
        <f t="shared" si="56"/>
        <v>Invoice Not Made</v>
      </c>
      <c r="N728" s="191"/>
      <c r="O728" s="191"/>
      <c r="P728" s="191" t="str">
        <f>IF(L728="Navig8",IF(ISNA(VLOOKUP(UPPER(B728),LiangHuishan!$A$1:$B$251,3,FALSE)),"Pool Not in Records",VLOOKUP(UPPER(B728),$A$1:$B$251,3,FALSE)),"")</f>
        <v/>
      </c>
      <c r="Q728" s="191" t="str">
        <f t="shared" si="55"/>
        <v/>
      </c>
      <c r="R728" s="191"/>
      <c r="S728" s="191"/>
      <c r="T728" s="13" t="str">
        <f t="shared" si="58"/>
        <v>Invoice Not Made</v>
      </c>
      <c r="U728" s="13" t="b">
        <f t="shared" si="59"/>
        <v>1</v>
      </c>
      <c r="V728" s="191"/>
      <c r="W728" s="191"/>
      <c r="X728" s="191"/>
      <c r="Y728" s="191"/>
      <c r="Z728" s="191"/>
      <c r="AA728" s="13" t="str">
        <f t="shared" si="57"/>
        <v>Sten Skagen58</v>
      </c>
      <c r="AB728" s="191"/>
      <c r="AC728" s="191"/>
      <c r="AD728" s="191"/>
      <c r="AE728" s="191">
        <f>IF(TRIM(AA728=""),0,IF(ISNA(VLOOKUP(AA728,Tracker!$AB$2:$AB$3981,1,FALSE)),0,1))</f>
        <v>0</v>
      </c>
      <c r="AF728" s="191"/>
    </row>
    <row r="729" spans="1:32" ht="13.5">
      <c r="A729" s="246">
        <v>4166</v>
      </c>
      <c r="B729" s="271" t="s">
        <v>2397</v>
      </c>
      <c r="C729" s="957" t="s">
        <v>2862</v>
      </c>
      <c r="D729" s="874" t="s">
        <v>2288</v>
      </c>
      <c r="E729" s="172"/>
      <c r="F729" s="234"/>
      <c r="G729" s="236"/>
      <c r="H729" s="874" t="s">
        <v>535</v>
      </c>
      <c r="I729" s="482">
        <v>42975</v>
      </c>
      <c r="J729" s="238"/>
      <c r="K729" s="711"/>
      <c r="L729" s="1023" t="s">
        <v>633</v>
      </c>
      <c r="M729" s="13" t="str">
        <f t="shared" si="56"/>
        <v>Invoice Made</v>
      </c>
      <c r="N729" s="13"/>
      <c r="O729" s="13"/>
      <c r="P729" s="13" t="str">
        <f>IF(L729="Navig8",IF(ISNA(VLOOKUP(UPPER(B729),LiangHuishan!$A$1:$B$251,3,FALSE)),"Pool Not in Records",VLOOKUP(UPPER(B729),$A$1:$B$251,3,FALSE)),"")</f>
        <v/>
      </c>
      <c r="Q729" s="13" t="str">
        <f t="shared" si="55"/>
        <v/>
      </c>
      <c r="R729" s="13"/>
      <c r="S729" s="13"/>
      <c r="T729" s="13" t="str">
        <f t="shared" si="58"/>
        <v>Invoice Made</v>
      </c>
      <c r="U729" s="13" t="b">
        <f t="shared" si="59"/>
        <v>1</v>
      </c>
      <c r="V729" s="13"/>
      <c r="W729" s="13"/>
      <c r="X729" s="13"/>
      <c r="Y729" s="13"/>
      <c r="Z729" s="13"/>
      <c r="AA729" s="13" t="str">
        <f t="shared" si="57"/>
        <v>Green Sky1703</v>
      </c>
      <c r="AB729" s="13"/>
      <c r="AC729" s="13"/>
      <c r="AD729" s="13"/>
      <c r="AE729" s="13">
        <f>IF(TRIM(AA729=""),0,IF(ISNA(VLOOKUP(AA729,Tracker!$AB$2:$AB$3981,1,FALSE)),0,1))</f>
        <v>1</v>
      </c>
      <c r="AF729" s="13"/>
    </row>
    <row r="730" spans="1:32" ht="13.5">
      <c r="A730" s="176">
        <v>4134</v>
      </c>
      <c r="B730" s="175" t="s">
        <v>2270</v>
      </c>
      <c r="C730" s="958" t="s">
        <v>2968</v>
      </c>
      <c r="D730" s="547" t="s">
        <v>2635</v>
      </c>
      <c r="E730" s="175" t="s">
        <v>2943</v>
      </c>
      <c r="F730" s="175" t="s">
        <v>112</v>
      </c>
      <c r="G730" s="175">
        <v>42908</v>
      </c>
      <c r="H730" s="547" t="s">
        <v>20</v>
      </c>
      <c r="I730" s="482">
        <v>42922</v>
      </c>
      <c r="J730" s="175"/>
      <c r="K730" s="719"/>
      <c r="L730" s="1027" t="s">
        <v>1466</v>
      </c>
      <c r="M730" s="13" t="str">
        <f t="shared" si="56"/>
        <v>Invoice Made</v>
      </c>
      <c r="N730" s="13"/>
      <c r="O730" s="13"/>
      <c r="P730" s="13" t="str">
        <f>IF(L730="Navig8",IF(ISNA(VLOOKUP(UPPER(B730),LiangHuishan!$A$1:$B$251,3,FALSE)),"Pool Not in Records",VLOOKUP(UPPER(B730),$A$1:$B$251,3,FALSE)),"")</f>
        <v/>
      </c>
      <c r="Q730" s="13" t="str">
        <f t="shared" si="55"/>
        <v/>
      </c>
      <c r="R730" s="13"/>
      <c r="S730" s="13"/>
      <c r="T730" s="13" t="str">
        <f t="shared" si="58"/>
        <v>Invoice Made</v>
      </c>
      <c r="U730" s="13" t="b">
        <f t="shared" si="59"/>
        <v>1</v>
      </c>
      <c r="V730" s="13"/>
      <c r="W730" s="13"/>
      <c r="X730" s="13"/>
      <c r="Y730" s="13"/>
      <c r="Z730" s="13"/>
      <c r="AA730" s="13" t="str">
        <f t="shared" si="57"/>
        <v>Seaheritage69-1</v>
      </c>
      <c r="AB730" s="13"/>
      <c r="AC730" s="13"/>
      <c r="AD730" s="13"/>
      <c r="AE730" s="13">
        <f>IF(TRIM(AA730=""),0,IF(ISNA(VLOOKUP(AA730,Tracker!$AB$2:$AB$3981,1,FALSE)),0,1))</f>
        <v>1</v>
      </c>
      <c r="AF730" s="13"/>
    </row>
    <row r="731" spans="1:32" ht="13.5">
      <c r="A731" s="246">
        <v>4181</v>
      </c>
      <c r="B731" s="271" t="s">
        <v>3097</v>
      </c>
      <c r="C731" s="957" t="s">
        <v>2862</v>
      </c>
      <c r="D731" s="874" t="s">
        <v>2677</v>
      </c>
      <c r="E731" s="172"/>
      <c r="F731" s="234"/>
      <c r="G731" s="236"/>
      <c r="H731" s="874" t="s">
        <v>25</v>
      </c>
      <c r="I731" s="482">
        <v>42969</v>
      </c>
      <c r="J731" s="238"/>
      <c r="K731" s="711"/>
      <c r="L731" s="1023" t="s">
        <v>633</v>
      </c>
      <c r="M731" s="13" t="str">
        <f t="shared" si="56"/>
        <v>Invoice Made</v>
      </c>
      <c r="N731" s="13"/>
      <c r="O731" s="13"/>
      <c r="P731" s="13" t="str">
        <f>IF(L731="Navig8",IF(ISNA(VLOOKUP(UPPER(B731),LiangHuishan!$A$1:$B$251,3,FALSE)),"Pool Not in Records",VLOOKUP(UPPER(B731),$A$1:$B$251,3,FALSE)),"")</f>
        <v/>
      </c>
      <c r="Q731" s="13" t="str">
        <f t="shared" si="55"/>
        <v/>
      </c>
      <c r="R731" s="13"/>
      <c r="S731" s="13"/>
      <c r="T731" s="13" t="str">
        <f t="shared" si="58"/>
        <v>Invoice Made</v>
      </c>
      <c r="U731" s="13" t="b">
        <f t="shared" si="59"/>
        <v>1</v>
      </c>
      <c r="V731" s="13"/>
      <c r="W731" s="13"/>
      <c r="X731" s="13"/>
      <c r="Y731" s="13"/>
      <c r="Z731" s="13"/>
      <c r="AA731" s="13" t="str">
        <f t="shared" si="57"/>
        <v>Green Sea1703</v>
      </c>
      <c r="AB731" s="13"/>
      <c r="AC731" s="13"/>
      <c r="AD731" s="13"/>
      <c r="AE731" s="13">
        <f>IF(TRIM(AA731=""),0,IF(ISNA(VLOOKUP(AA731,Tracker!$AB$2:$AB$3981,1,FALSE)),0,1))</f>
        <v>1</v>
      </c>
      <c r="AF731" s="13"/>
    </row>
    <row r="732" spans="1:32" ht="13.5">
      <c r="A732" s="192">
        <v>4136</v>
      </c>
      <c r="B732" s="193" t="s">
        <v>2970</v>
      </c>
      <c r="C732" s="966" t="s">
        <v>2971</v>
      </c>
      <c r="D732" s="878" t="s">
        <v>2689</v>
      </c>
      <c r="E732" s="175"/>
      <c r="F732" s="175"/>
      <c r="G732" s="175"/>
      <c r="H732" s="878"/>
      <c r="I732" s="486"/>
      <c r="J732" s="175"/>
      <c r="K732" s="721"/>
      <c r="L732" s="1033" t="s">
        <v>2691</v>
      </c>
      <c r="M732" s="13" t="str">
        <f t="shared" si="56"/>
        <v>Invoice Not Made</v>
      </c>
      <c r="N732" s="191" t="s">
        <v>368</v>
      </c>
      <c r="O732" s="191"/>
      <c r="P732" s="191" t="str">
        <f>IF(L732="Navig8",IF(ISNA(VLOOKUP(UPPER(B732),LiangHuishan!$A$1:$B$251,3,FALSE)),"Pool Not in Records",VLOOKUP(UPPER(B732),$A$1:$B$251,3,FALSE)),"")</f>
        <v/>
      </c>
      <c r="Q732" s="191" t="str">
        <f t="shared" si="55"/>
        <v/>
      </c>
      <c r="R732" s="191"/>
      <c r="S732" s="191"/>
      <c r="T732" s="13" t="str">
        <f t="shared" si="58"/>
        <v>Invoice Not Made</v>
      </c>
      <c r="U732" s="13" t="b">
        <f t="shared" si="59"/>
        <v>1</v>
      </c>
      <c r="V732" s="191"/>
      <c r="W732" s="191"/>
      <c r="X732" s="191"/>
      <c r="Y732" s="191"/>
      <c r="Z732" s="191"/>
      <c r="AA732" s="13" t="str">
        <f t="shared" si="57"/>
        <v>Jurkalne1729</v>
      </c>
      <c r="AB732" s="191"/>
      <c r="AC732" s="191"/>
      <c r="AD732" s="191"/>
      <c r="AE732" s="191">
        <f>IF(TRIM(AA732=""),0,IF(ISNA(VLOOKUP(AA732,Tracker!$AB$2:$AB$3981,1,FALSE)),0,1))</f>
        <v>0</v>
      </c>
      <c r="AF732" s="191"/>
    </row>
    <row r="733" spans="1:32" ht="13.5">
      <c r="A733" s="176">
        <v>4137</v>
      </c>
      <c r="B733" s="175" t="s">
        <v>711</v>
      </c>
      <c r="C733" s="958" t="s">
        <v>46</v>
      </c>
      <c r="D733" s="547" t="s">
        <v>2474</v>
      </c>
      <c r="E733" s="175"/>
      <c r="F733" s="175"/>
      <c r="G733" s="175"/>
      <c r="H733" s="547" t="s">
        <v>287</v>
      </c>
      <c r="I733" s="482">
        <v>42930</v>
      </c>
      <c r="J733" s="175"/>
      <c r="K733" s="719"/>
      <c r="L733" s="1027" t="s">
        <v>1466</v>
      </c>
      <c r="M733" s="13" t="str">
        <f t="shared" si="56"/>
        <v>Invoice Made</v>
      </c>
      <c r="N733" s="13"/>
      <c r="O733" s="13"/>
      <c r="P733" s="13" t="str">
        <f>IF(L733="Navig8",IF(ISNA(VLOOKUP(UPPER(B733),LiangHuishan!$A$1:$B$251,3,FALSE)),"Pool Not in Records",VLOOKUP(UPPER(B733),$A$1:$B$251,3,FALSE)),"")</f>
        <v/>
      </c>
      <c r="Q733" s="13" t="str">
        <f t="shared" si="55"/>
        <v/>
      </c>
      <c r="R733" s="13"/>
      <c r="S733" s="13"/>
      <c r="T733" s="13" t="str">
        <f t="shared" si="58"/>
        <v>Invoice Made</v>
      </c>
      <c r="U733" s="13" t="b">
        <f t="shared" si="59"/>
        <v>1</v>
      </c>
      <c r="V733" s="13"/>
      <c r="W733" s="13"/>
      <c r="X733" s="13"/>
      <c r="Y733" s="13"/>
      <c r="Z733" s="13"/>
      <c r="AA733" s="13" t="str">
        <f t="shared" si="57"/>
        <v>Silver Valerie41</v>
      </c>
      <c r="AB733" s="13"/>
      <c r="AC733" s="13"/>
      <c r="AD733" s="13"/>
      <c r="AE733" s="13">
        <f>IF(TRIM(AA733=""),0,IF(ISNA(VLOOKUP(AA733,Tracker!$AB$2:$AB$3981,1,FALSE)),0,1))</f>
        <v>1</v>
      </c>
      <c r="AF733" s="13"/>
    </row>
    <row r="734" spans="1:32" ht="13.5">
      <c r="A734" s="246">
        <v>4189</v>
      </c>
      <c r="B734" s="271" t="s">
        <v>3101</v>
      </c>
      <c r="C734" s="957" t="s">
        <v>2484</v>
      </c>
      <c r="D734" s="874" t="s">
        <v>736</v>
      </c>
      <c r="E734" s="172"/>
      <c r="F734" s="234"/>
      <c r="G734" s="236"/>
      <c r="H734" s="874" t="s">
        <v>455</v>
      </c>
      <c r="I734" s="482">
        <v>43012</v>
      </c>
      <c r="J734" s="238"/>
      <c r="K734" s="711"/>
      <c r="L734" s="1023" t="s">
        <v>633</v>
      </c>
      <c r="M734" s="13" t="str">
        <f t="shared" si="56"/>
        <v>Invoice Made</v>
      </c>
      <c r="N734" s="13"/>
      <c r="O734" s="13"/>
      <c r="P734" s="13" t="str">
        <f>IF(L734="Navig8",IF(ISNA(VLOOKUP(UPPER(B734),LiangHuishan!$A$1:$B$251,3,FALSE)),"Pool Not in Records",VLOOKUP(UPPER(B734),$A$1:$B$251,3,FALSE)),"")</f>
        <v/>
      </c>
      <c r="Q734" s="13" t="str">
        <f t="shared" si="55"/>
        <v/>
      </c>
      <c r="R734" s="13"/>
      <c r="S734" s="13"/>
      <c r="T734" s="13" t="str">
        <f t="shared" si="58"/>
        <v>Invoice Made</v>
      </c>
      <c r="U734" s="13" t="b">
        <f t="shared" si="59"/>
        <v>1</v>
      </c>
      <c r="V734" s="13"/>
      <c r="W734" s="13"/>
      <c r="X734" s="13"/>
      <c r="Y734" s="13"/>
      <c r="Z734" s="13"/>
      <c r="AA734" s="13" t="str">
        <f t="shared" si="57"/>
        <v>Orient Innovation1701</v>
      </c>
      <c r="AB734" s="13"/>
      <c r="AC734" s="13"/>
      <c r="AD734" s="13"/>
      <c r="AE734" s="13">
        <f>IF(TRIM(AA734=""),0,IF(ISNA(VLOOKUP(AA734,Tracker!$AB$2:$AB$3981,1,FALSE)),0,1))</f>
        <v>1</v>
      </c>
      <c r="AF734" s="13"/>
    </row>
    <row r="735" spans="1:32" ht="13.5">
      <c r="A735" s="192">
        <v>4111</v>
      </c>
      <c r="B735" s="193" t="s">
        <v>2776</v>
      </c>
      <c r="C735" s="966" t="s">
        <v>658</v>
      </c>
      <c r="D735" s="878" t="s">
        <v>2474</v>
      </c>
      <c r="E735" s="175" t="s">
        <v>170</v>
      </c>
      <c r="F735" s="175" t="s">
        <v>418</v>
      </c>
      <c r="G735" s="175">
        <v>42898.5</v>
      </c>
      <c r="H735" s="878" t="s">
        <v>25</v>
      </c>
      <c r="I735" s="482">
        <v>42900.5</v>
      </c>
      <c r="J735" s="175"/>
      <c r="K735" s="723" t="s">
        <v>3023</v>
      </c>
      <c r="L735" s="1042" t="s">
        <v>1466</v>
      </c>
      <c r="M735" s="13" t="str">
        <f t="shared" si="56"/>
        <v>Invoice Not Made</v>
      </c>
      <c r="N735" s="191"/>
      <c r="O735" s="191"/>
      <c r="P735" s="191" t="str">
        <f>IF(L735="Navig8",IF(ISNA(VLOOKUP(UPPER(B735),LiangHuishan!$A$1:$B$251,3,FALSE)),"Pool Not in Records",VLOOKUP(UPPER(B735),$A$1:$B$251,3,FALSE)),"")</f>
        <v/>
      </c>
      <c r="Q735" s="191" t="str">
        <f t="shared" si="55"/>
        <v/>
      </c>
      <c r="R735" s="191"/>
      <c r="S735" s="191"/>
      <c r="T735" s="13" t="str">
        <f t="shared" si="58"/>
        <v>Invoice Not Made</v>
      </c>
      <c r="U735" s="13" t="b">
        <f t="shared" si="59"/>
        <v>1</v>
      </c>
      <c r="V735" s="191"/>
      <c r="W735" s="191"/>
      <c r="X735" s="191"/>
      <c r="Y735" s="191"/>
      <c r="Z735" s="191"/>
      <c r="AA735" s="13" t="str">
        <f t="shared" si="57"/>
        <v>Sten Skagen59</v>
      </c>
      <c r="AB735" s="191"/>
      <c r="AC735" s="191"/>
      <c r="AD735" s="191"/>
      <c r="AE735" s="191">
        <f>IF(TRIM(AA735=""),0,IF(ISNA(VLOOKUP(AA735,Tracker!$AB$2:$AB$3981,1,FALSE)),0,1))</f>
        <v>0</v>
      </c>
      <c r="AF735" s="191"/>
    </row>
    <row r="736" spans="1:32" ht="13.5">
      <c r="A736" s="176">
        <v>4134</v>
      </c>
      <c r="B736" s="175" t="s">
        <v>2485</v>
      </c>
      <c r="C736" s="958" t="s">
        <v>2973</v>
      </c>
      <c r="D736" s="547" t="s">
        <v>830</v>
      </c>
      <c r="E736" s="175"/>
      <c r="F736" s="175"/>
      <c r="G736" s="175"/>
      <c r="H736" s="547" t="s">
        <v>200</v>
      </c>
      <c r="I736" s="482">
        <v>42928</v>
      </c>
      <c r="J736" s="175"/>
      <c r="K736" s="719"/>
      <c r="L736" s="1027" t="s">
        <v>60</v>
      </c>
      <c r="M736" s="13" t="str">
        <f t="shared" si="56"/>
        <v>Invoice Made</v>
      </c>
      <c r="N736" s="13"/>
      <c r="O736" s="13"/>
      <c r="P736" s="13" t="str">
        <f>IF(L736="Navig8",IF(ISNA(VLOOKUP(UPPER(B736),LiangHuishan!$A$1:$B$251,3,FALSE)),"Pool Not in Records",VLOOKUP(UPPER(B736),$A$1:$B$251,3,FALSE)),"")</f>
        <v/>
      </c>
      <c r="Q736" s="13" t="str">
        <f t="shared" si="55"/>
        <v/>
      </c>
      <c r="R736" s="13"/>
      <c r="S736" s="13"/>
      <c r="T736" s="13" t="str">
        <f t="shared" si="58"/>
        <v>Invoice Made</v>
      </c>
      <c r="U736" s="13" t="b">
        <f t="shared" si="59"/>
        <v>1</v>
      </c>
      <c r="V736" s="13"/>
      <c r="W736" s="13"/>
      <c r="X736" s="13"/>
      <c r="Y736" s="13"/>
      <c r="Z736" s="13"/>
      <c r="AA736" s="13" t="str">
        <f t="shared" si="57"/>
        <v>Trysil SpiritV28</v>
      </c>
      <c r="AB736" s="13"/>
      <c r="AC736" s="13"/>
      <c r="AD736" s="13"/>
      <c r="AE736" s="13">
        <f>IF(TRIM(AA736=""),0,IF(ISNA(VLOOKUP(AA736,Tracker!$AB$2:$AB$3981,1,FALSE)),0,1))</f>
        <v>1</v>
      </c>
      <c r="AF736" s="13"/>
    </row>
    <row r="737" spans="1:32" ht="13.5">
      <c r="A737" s="176">
        <v>4135</v>
      </c>
      <c r="B737" s="175" t="s">
        <v>2463</v>
      </c>
      <c r="C737" s="958" t="s">
        <v>1444</v>
      </c>
      <c r="D737" s="547" t="s">
        <v>830</v>
      </c>
      <c r="E737" s="175"/>
      <c r="F737" s="175"/>
      <c r="G737" s="175"/>
      <c r="H737" s="547" t="s">
        <v>200</v>
      </c>
      <c r="I737" s="482">
        <v>42919</v>
      </c>
      <c r="J737" s="175"/>
      <c r="K737" s="719"/>
      <c r="L737" s="1027" t="s">
        <v>60</v>
      </c>
      <c r="M737" s="13" t="str">
        <f t="shared" si="56"/>
        <v>Invoice Made</v>
      </c>
      <c r="N737" s="13"/>
      <c r="O737" s="13"/>
      <c r="P737" s="13" t="str">
        <f>IF(L737="Navig8",IF(ISNA(VLOOKUP(UPPER(B737),LiangHuishan!$A$1:$B$251,3,FALSE)),"Pool Not in Records",VLOOKUP(UPPER(B737),$A$1:$B$251,3,FALSE)),"")</f>
        <v/>
      </c>
      <c r="Q737" s="13" t="str">
        <f t="shared" si="55"/>
        <v/>
      </c>
      <c r="R737" s="13"/>
      <c r="S737" s="13"/>
      <c r="T737" s="13" t="str">
        <f t="shared" si="58"/>
        <v>Invoice Made</v>
      </c>
      <c r="U737" s="13" t="b">
        <f t="shared" si="59"/>
        <v>1</v>
      </c>
      <c r="V737" s="13"/>
      <c r="W737" s="13"/>
      <c r="X737" s="13"/>
      <c r="Y737" s="13"/>
      <c r="Z737" s="13"/>
      <c r="AA737" s="13" t="str">
        <f t="shared" si="57"/>
        <v>Hovden SpiritV27</v>
      </c>
      <c r="AB737" s="13"/>
      <c r="AC737" s="13"/>
      <c r="AD737" s="13"/>
      <c r="AE737" s="13">
        <f>IF(TRIM(AA737=""),0,IF(ISNA(VLOOKUP(AA737,Tracker!$AB$2:$AB$3981,1,FALSE)),0,1))</f>
        <v>1</v>
      </c>
      <c r="AF737" s="13"/>
    </row>
    <row r="738" spans="1:32" ht="13.5">
      <c r="A738" s="176">
        <v>4136</v>
      </c>
      <c r="B738" s="175" t="s">
        <v>502</v>
      </c>
      <c r="C738" s="958" t="s">
        <v>381</v>
      </c>
      <c r="D738" s="547" t="s">
        <v>63</v>
      </c>
      <c r="E738" s="175"/>
      <c r="F738" s="175"/>
      <c r="G738" s="175"/>
      <c r="H738" s="547" t="s">
        <v>2879</v>
      </c>
      <c r="I738" s="482">
        <v>42937</v>
      </c>
      <c r="J738" s="175"/>
      <c r="K738" s="719"/>
      <c r="L738" s="1027" t="s">
        <v>60</v>
      </c>
      <c r="M738" s="13" t="str">
        <f t="shared" si="56"/>
        <v>Invoice Made</v>
      </c>
      <c r="N738" s="13"/>
      <c r="O738" s="13"/>
      <c r="P738" s="13" t="str">
        <f>IF(L738="Navig8",IF(ISNA(VLOOKUP(UPPER(B738),LiangHuishan!$A$1:$B$251,3,FALSE)),"Pool Not in Records",VLOOKUP(UPPER(B738),$A$1:$B$251,3,FALSE)),"")</f>
        <v/>
      </c>
      <c r="Q738" s="13" t="str">
        <f t="shared" si="55"/>
        <v/>
      </c>
      <c r="R738" s="13"/>
      <c r="S738" s="13"/>
      <c r="T738" s="13" t="str">
        <f t="shared" si="58"/>
        <v>Invoice Made</v>
      </c>
      <c r="U738" s="13" t="b">
        <f t="shared" si="59"/>
        <v>1</v>
      </c>
      <c r="V738" s="13"/>
      <c r="W738" s="13"/>
      <c r="X738" s="13"/>
      <c r="Y738" s="13"/>
      <c r="Z738" s="13"/>
      <c r="AA738" s="13" t="str">
        <f t="shared" si="57"/>
        <v>BM Breeze63</v>
      </c>
      <c r="AB738" s="13"/>
      <c r="AC738" s="13"/>
      <c r="AD738" s="13"/>
      <c r="AE738" s="13">
        <f>IF(TRIM(AA738=""),0,IF(ISNA(VLOOKUP(AA738,Tracker!$AB$2:$AB$3981,1,FALSE)),0,1))</f>
        <v>1</v>
      </c>
      <c r="AF738" s="13"/>
    </row>
    <row r="739" spans="1:32" ht="13.5">
      <c r="A739" s="192">
        <v>4137</v>
      </c>
      <c r="B739" s="193" t="s">
        <v>2974</v>
      </c>
      <c r="C739" s="966" t="s">
        <v>2975</v>
      </c>
      <c r="D739" s="878" t="s">
        <v>2976</v>
      </c>
      <c r="E739" s="175"/>
      <c r="F739" s="175"/>
      <c r="G739" s="175"/>
      <c r="H739" s="878"/>
      <c r="I739" s="486"/>
      <c r="J739" s="175"/>
      <c r="K739" s="721"/>
      <c r="L739" s="1033" t="s">
        <v>290</v>
      </c>
      <c r="M739" s="13" t="str">
        <f t="shared" si="56"/>
        <v>Invoice Not Made</v>
      </c>
      <c r="N739" s="191" t="s">
        <v>368</v>
      </c>
      <c r="O739" s="191"/>
      <c r="P739" s="191" t="str">
        <f>IF(L739="Navig8",IF(ISNA(VLOOKUP(UPPER(B739),LiangHuishan!$A$1:$B$251,3,FALSE)),"Pool Not in Records",VLOOKUP(UPPER(B739),$A$1:$B$251,3,FALSE)),"")</f>
        <v/>
      </c>
      <c r="Q739" s="191" t="str">
        <f t="shared" si="55"/>
        <v/>
      </c>
      <c r="R739" s="191"/>
      <c r="S739" s="191"/>
      <c r="T739" s="13" t="str">
        <f t="shared" si="58"/>
        <v>Invoice Not Made</v>
      </c>
      <c r="U739" s="13" t="b">
        <f t="shared" si="59"/>
        <v>1</v>
      </c>
      <c r="V739" s="191"/>
      <c r="W739" s="191"/>
      <c r="X739" s="191"/>
      <c r="Y739" s="191"/>
      <c r="Z739" s="191"/>
      <c r="AA739" s="13" t="str">
        <f t="shared" si="57"/>
        <v>British Stratus17008</v>
      </c>
      <c r="AB739" s="191"/>
      <c r="AC739" s="191"/>
      <c r="AD739" s="191"/>
      <c r="AE739" s="191">
        <f>IF(TRIM(AA739=""),0,IF(ISNA(VLOOKUP(AA739,Tracker!$AB$2:$AB$3981,1,FALSE)),0,1))</f>
        <v>0</v>
      </c>
      <c r="AF739" s="191"/>
    </row>
    <row r="740" spans="1:32" ht="13.5">
      <c r="A740" s="176">
        <v>4138</v>
      </c>
      <c r="B740" s="175" t="s">
        <v>643</v>
      </c>
      <c r="C740" s="958" t="s">
        <v>2977</v>
      </c>
      <c r="D740" s="547" t="s">
        <v>817</v>
      </c>
      <c r="E740" s="175"/>
      <c r="F740" s="175"/>
      <c r="G740" s="175"/>
      <c r="H740" s="547" t="s">
        <v>55</v>
      </c>
      <c r="I740" s="485">
        <v>42918</v>
      </c>
      <c r="J740" s="175"/>
      <c r="K740" s="719"/>
      <c r="L740" s="1027" t="s">
        <v>663</v>
      </c>
      <c r="M740" s="13" t="str">
        <f t="shared" si="56"/>
        <v>Invoice Made</v>
      </c>
      <c r="N740" s="13"/>
      <c r="O740" s="13"/>
      <c r="P740" s="13" t="str">
        <f>IF(L740="Navig8",IF(ISNA(VLOOKUP(UPPER(B740),LiangHuishan!$A$1:$B$251,3,FALSE)),"Pool Not in Records",VLOOKUP(UPPER(B740),$A$1:$B$251,3,FALSE)),"")</f>
        <v/>
      </c>
      <c r="Q740" s="13" t="str">
        <f t="shared" si="55"/>
        <v/>
      </c>
      <c r="R740" s="13"/>
      <c r="S740" s="13"/>
      <c r="T740" s="13" t="str">
        <f t="shared" si="58"/>
        <v>Invoice Made</v>
      </c>
      <c r="U740" s="13" t="b">
        <f t="shared" si="59"/>
        <v>1</v>
      </c>
      <c r="V740" s="13"/>
      <c r="W740" s="13"/>
      <c r="X740" s="13"/>
      <c r="Y740" s="13"/>
      <c r="Z740" s="13"/>
      <c r="AA740" s="13" t="str">
        <f t="shared" si="57"/>
        <v>Stena Perros201704_1</v>
      </c>
      <c r="AB740" s="13"/>
      <c r="AC740" s="13"/>
      <c r="AD740" s="13"/>
      <c r="AE740" s="13">
        <f>IF(TRIM(AA740=""),0,IF(ISNA(VLOOKUP(AA740,Tracker!$AB$2:$AB$3981,1,FALSE)),0,1))</f>
        <v>1</v>
      </c>
      <c r="AF740" s="13"/>
    </row>
    <row r="741" spans="1:32" ht="13.5">
      <c r="A741" s="176">
        <v>4139</v>
      </c>
      <c r="B741" s="175" t="s">
        <v>65</v>
      </c>
      <c r="C741" s="958" t="s">
        <v>2978</v>
      </c>
      <c r="D741" s="547" t="s">
        <v>2211</v>
      </c>
      <c r="E741" s="175"/>
      <c r="F741" s="175"/>
      <c r="G741" s="175"/>
      <c r="H741" s="547" t="s">
        <v>67</v>
      </c>
      <c r="I741" s="482">
        <v>42943</v>
      </c>
      <c r="J741" s="175"/>
      <c r="K741" s="719"/>
      <c r="L741" s="1027" t="s">
        <v>60</v>
      </c>
      <c r="M741" s="13" t="str">
        <f t="shared" si="56"/>
        <v>Invoice Made</v>
      </c>
      <c r="N741" s="13"/>
      <c r="O741" s="13"/>
      <c r="P741" s="13" t="str">
        <f>IF(L741="Navig8",IF(ISNA(VLOOKUP(UPPER(B741),LiangHuishan!$A$1:$B$251,3,FALSE)),"Pool Not in Records",VLOOKUP(UPPER(B741),$A$1:$B$251,3,FALSE)),"")</f>
        <v/>
      </c>
      <c r="Q741" s="13" t="str">
        <f t="shared" si="55"/>
        <v/>
      </c>
      <c r="R741" s="13"/>
      <c r="S741" s="13"/>
      <c r="T741" s="13" t="str">
        <f t="shared" si="58"/>
        <v>Invoice Made</v>
      </c>
      <c r="U741" s="13" t="b">
        <f t="shared" si="59"/>
        <v>1</v>
      </c>
      <c r="V741" s="13"/>
      <c r="W741" s="13"/>
      <c r="X741" s="13"/>
      <c r="Y741" s="13"/>
      <c r="Z741" s="13"/>
      <c r="AA741" s="13" t="str">
        <f t="shared" si="57"/>
        <v>Everest SpiritV129</v>
      </c>
      <c r="AB741" s="13"/>
      <c r="AC741" s="13"/>
      <c r="AD741" s="13"/>
      <c r="AE741" s="13">
        <f>IF(TRIM(AA741=""),0,IF(ISNA(VLOOKUP(AA741,Tracker!$AB$2:$AB$3981,1,FALSE)),0,1))</f>
        <v>1</v>
      </c>
      <c r="AF741" s="13"/>
    </row>
    <row r="742" spans="1:32" ht="13.5">
      <c r="A742" s="176">
        <v>4140</v>
      </c>
      <c r="B742" s="175" t="s">
        <v>529</v>
      </c>
      <c r="C742" s="958" t="s">
        <v>74</v>
      </c>
      <c r="D742" s="547" t="s">
        <v>549</v>
      </c>
      <c r="E742" s="175"/>
      <c r="F742" s="175"/>
      <c r="G742" s="175"/>
      <c r="H742" s="547" t="s">
        <v>62</v>
      </c>
      <c r="I742" s="482">
        <v>42933</v>
      </c>
      <c r="J742" s="175"/>
      <c r="K742" s="719" t="s">
        <v>411</v>
      </c>
      <c r="L742" s="1027" t="s">
        <v>28</v>
      </c>
      <c r="M742" s="13" t="str">
        <f t="shared" si="56"/>
        <v>Invoice Made</v>
      </c>
      <c r="N742" s="13"/>
      <c r="O742" s="13"/>
      <c r="P742" s="13" t="e">
        <f>IF(L742="Navig8",IF(ISNA(VLOOKUP(UPPER(B742),LiangHuishan!$A$1:$B$251,3,FALSE)),"Pool Not in Records",VLOOKUP(UPPER(B742),$A$1:$B$251,3,FALSE)),"")</f>
        <v>#N/A</v>
      </c>
      <c r="Q742" s="13" t="str">
        <f t="shared" si="55"/>
        <v/>
      </c>
      <c r="R742" s="13"/>
      <c r="S742" s="13"/>
      <c r="T742" s="13" t="str">
        <f t="shared" si="58"/>
        <v>Invoice Made</v>
      </c>
      <c r="U742" s="13" t="b">
        <f t="shared" si="59"/>
        <v>1</v>
      </c>
      <c r="V742" s="13"/>
      <c r="W742" s="13"/>
      <c r="X742" s="13"/>
      <c r="Y742" s="13"/>
      <c r="Z742" s="13"/>
      <c r="AA742" s="13" t="str">
        <f t="shared" si="57"/>
        <v>Afra Oak52</v>
      </c>
      <c r="AB742" s="13"/>
      <c r="AC742" s="13"/>
      <c r="AD742" s="13"/>
      <c r="AE742" s="13">
        <f>IF(TRIM(AA742=""),0,IF(ISNA(VLOOKUP(AA742,Tracker!$AB$2:$AB$3981,1,FALSE)),0,1))</f>
        <v>1</v>
      </c>
      <c r="AF742" s="13"/>
    </row>
    <row r="743" spans="1:32" ht="13.5">
      <c r="A743" s="245">
        <v>4127</v>
      </c>
      <c r="B743" s="241" t="s">
        <v>2776</v>
      </c>
      <c r="C743" s="971" t="s">
        <v>3030</v>
      </c>
      <c r="D743" s="883" t="s">
        <v>2474</v>
      </c>
      <c r="E743" s="175" t="s">
        <v>2780</v>
      </c>
      <c r="F743" s="175" t="s">
        <v>182</v>
      </c>
      <c r="G743" s="175">
        <v>42902</v>
      </c>
      <c r="H743" s="883" t="s">
        <v>2870</v>
      </c>
      <c r="I743" s="482">
        <v>42905</v>
      </c>
      <c r="J743" s="175"/>
      <c r="K743" s="724" t="s">
        <v>3023</v>
      </c>
      <c r="L743" s="1044" t="s">
        <v>1466</v>
      </c>
      <c r="M743" s="13" t="str">
        <f t="shared" si="56"/>
        <v>Invoice Made</v>
      </c>
      <c r="N743" s="239"/>
      <c r="O743" s="239"/>
      <c r="P743" s="239" t="str">
        <f>IF(L743="Navig8",IF(ISNA(VLOOKUP(UPPER(B743),LiangHuishan!$A$1:$B$251,3,FALSE)),"Pool Not in Records",VLOOKUP(UPPER(B743),$A$1:$B$251,3,FALSE)),"")</f>
        <v/>
      </c>
      <c r="Q743" s="239" t="str">
        <f t="shared" si="55"/>
        <v/>
      </c>
      <c r="R743" s="239"/>
      <c r="S743" s="239"/>
      <c r="T743" s="13" t="str">
        <f t="shared" si="58"/>
        <v>Invoice Made</v>
      </c>
      <c r="U743" s="13" t="b">
        <f t="shared" si="59"/>
        <v>1</v>
      </c>
      <c r="V743" s="239"/>
      <c r="W743" s="239"/>
      <c r="X743" s="239"/>
      <c r="Y743" s="239"/>
      <c r="Z743" s="239"/>
      <c r="AA743" s="13" t="str">
        <f t="shared" si="57"/>
        <v>Sten Skagen58_59_60</v>
      </c>
      <c r="AB743" s="239"/>
      <c r="AC743" s="239"/>
      <c r="AD743" s="239"/>
      <c r="AE743" s="239">
        <f>IF(TRIM(AA743=""),0,IF(ISNA(VLOOKUP(AA743,Tracker!$AB$2:$AB$3981,1,FALSE)),0,1))</f>
        <v>1</v>
      </c>
      <c r="AF743" s="239"/>
    </row>
    <row r="744" spans="1:32" ht="13.5">
      <c r="A744" s="243">
        <v>4031</v>
      </c>
      <c r="B744" s="243" t="s">
        <v>2779</v>
      </c>
      <c r="C744" s="963" t="s">
        <v>172</v>
      </c>
      <c r="D744" s="877" t="s">
        <v>2474</v>
      </c>
      <c r="E744" s="232" t="s">
        <v>2780</v>
      </c>
      <c r="F744" s="233" t="s">
        <v>2781</v>
      </c>
      <c r="G744" s="235">
        <v>42852.375</v>
      </c>
      <c r="H744" s="877" t="s">
        <v>857</v>
      </c>
      <c r="I744" s="486">
        <v>42853.75</v>
      </c>
      <c r="J744" s="237"/>
      <c r="K744" s="723" t="s">
        <v>3023</v>
      </c>
      <c r="L744" s="1042" t="s">
        <v>1466</v>
      </c>
      <c r="M744" s="13" t="str">
        <f t="shared" si="56"/>
        <v>Invoice Not Made</v>
      </c>
      <c r="N744" s="13"/>
      <c r="O744" s="13"/>
      <c r="P744" s="13" t="str">
        <f>IF(L744="Navig8",IF(ISNA(VLOOKUP(UPPER(B744),LiangHuishan!$A$1:$B$251,3,FALSE)),"Pool Not in Records",VLOOKUP(UPPER(B744),$A$1:$B$251,3,FALSE)),"")</f>
        <v/>
      </c>
      <c r="Q744" s="13" t="str">
        <f t="shared" si="55"/>
        <v/>
      </c>
      <c r="R744" s="13"/>
      <c r="S744" s="13"/>
      <c r="T744" s="13" t="str">
        <f t="shared" si="58"/>
        <v>Invoice Not Made</v>
      </c>
      <c r="U744" s="13" t="b">
        <f t="shared" si="59"/>
        <v>1</v>
      </c>
      <c r="V744" s="13"/>
      <c r="W744" s="13"/>
      <c r="X744" s="13"/>
      <c r="Y744" s="13"/>
      <c r="Z744" s="13"/>
      <c r="AA744" s="13" t="str">
        <f t="shared" si="57"/>
        <v>Tigris192</v>
      </c>
      <c r="AB744" s="13"/>
      <c r="AC744" s="13"/>
      <c r="AD744" s="13"/>
      <c r="AE744" s="13">
        <f>IF(TRIM(AA744=""),0,IF(ISNA(VLOOKUP(AA744,Tracker!$AB$2:$AB$3981,1,FALSE)),0,1))</f>
        <v>0</v>
      </c>
      <c r="AF744" s="13"/>
    </row>
    <row r="745" spans="1:32" ht="13.5">
      <c r="A745" s="176">
        <v>4143</v>
      </c>
      <c r="B745" s="175" t="s">
        <v>321</v>
      </c>
      <c r="C745" s="958" t="s">
        <v>554</v>
      </c>
      <c r="D745" s="547" t="s">
        <v>2489</v>
      </c>
      <c r="E745" s="175" t="s">
        <v>121</v>
      </c>
      <c r="F745" s="175" t="s">
        <v>122</v>
      </c>
      <c r="G745" s="175">
        <v>42876</v>
      </c>
      <c r="H745" s="547" t="s">
        <v>82</v>
      </c>
      <c r="I745" s="482">
        <v>42902</v>
      </c>
      <c r="J745" s="175"/>
      <c r="K745" s="719"/>
      <c r="L745" s="1027" t="s">
        <v>60</v>
      </c>
      <c r="M745" s="13" t="str">
        <f t="shared" si="56"/>
        <v>Invoice Made</v>
      </c>
      <c r="N745" s="13"/>
      <c r="O745" s="13"/>
      <c r="P745" s="13" t="str">
        <f>IF(L745="Navig8",IF(ISNA(VLOOKUP(UPPER(B745),LiangHuishan!$A$1:$B$251,3,FALSE)),"Pool Not in Records",VLOOKUP(UPPER(B745),$A$1:$B$251,3,FALSE)),"")</f>
        <v/>
      </c>
      <c r="Q745" s="13" t="str">
        <f t="shared" si="55"/>
        <v/>
      </c>
      <c r="R745" s="13"/>
      <c r="S745" s="13"/>
      <c r="T745" s="13" t="str">
        <f t="shared" si="58"/>
        <v>Invoice Made</v>
      </c>
      <c r="U745" s="13" t="b">
        <f t="shared" si="59"/>
        <v>1</v>
      </c>
      <c r="V745" s="13"/>
      <c r="W745" s="13"/>
      <c r="X745" s="13"/>
      <c r="Y745" s="13"/>
      <c r="Z745" s="13"/>
      <c r="AA745" s="13" t="str">
        <f t="shared" si="57"/>
        <v>Mare Oriens72</v>
      </c>
      <c r="AB745" s="13"/>
      <c r="AC745" s="13"/>
      <c r="AD745" s="13"/>
      <c r="AE745" s="13">
        <f>IF(TRIM(AA745=""),0,IF(ISNA(VLOOKUP(AA745,Tracker!$AB$2:$AB$3981,1,FALSE)),0,1))</f>
        <v>1</v>
      </c>
      <c r="AF745" s="13"/>
    </row>
    <row r="746" spans="1:32" ht="13.5">
      <c r="A746" s="176">
        <v>4144</v>
      </c>
      <c r="B746" s="175" t="s">
        <v>2401</v>
      </c>
      <c r="C746" s="958" t="s">
        <v>797</v>
      </c>
      <c r="D746" s="547" t="s">
        <v>2489</v>
      </c>
      <c r="E746" s="175" t="s">
        <v>2979</v>
      </c>
      <c r="F746" s="175" t="s">
        <v>779</v>
      </c>
      <c r="G746" s="175">
        <v>42880</v>
      </c>
      <c r="H746" s="547" t="s">
        <v>200</v>
      </c>
      <c r="I746" s="482">
        <v>42899</v>
      </c>
      <c r="J746" s="175"/>
      <c r="K746" s="719"/>
      <c r="L746" s="1027" t="s">
        <v>60</v>
      </c>
      <c r="M746" s="13" t="str">
        <f t="shared" si="56"/>
        <v>Invoice Made</v>
      </c>
      <c r="N746" s="13"/>
      <c r="O746" s="13"/>
      <c r="P746" s="13" t="str">
        <f>IF(L746="Navig8",IF(ISNA(VLOOKUP(UPPER(B746),LiangHuishan!$A$1:$B$251,3,FALSE)),"Pool Not in Records",VLOOKUP(UPPER(B746),$A$1:$B$251,3,FALSE)),"")</f>
        <v/>
      </c>
      <c r="Q746" s="13" t="str">
        <f t="shared" si="55"/>
        <v/>
      </c>
      <c r="R746" s="13"/>
      <c r="S746" s="13"/>
      <c r="T746" s="13" t="str">
        <f t="shared" si="58"/>
        <v>Invoice Made</v>
      </c>
      <c r="U746" s="13" t="b">
        <f t="shared" si="59"/>
        <v>1</v>
      </c>
      <c r="V746" s="13"/>
      <c r="W746" s="13"/>
      <c r="X746" s="13"/>
      <c r="Y746" s="13"/>
      <c r="Z746" s="13"/>
      <c r="AA746" s="13" t="str">
        <f t="shared" si="57"/>
        <v>Limerick Spirit83</v>
      </c>
      <c r="AB746" s="13"/>
      <c r="AC746" s="13"/>
      <c r="AD746" s="13"/>
      <c r="AE746" s="13">
        <f>IF(TRIM(AA746=""),0,IF(ISNA(VLOOKUP(AA746,Tracker!$AB$2:$AB$3981,1,FALSE)),0,1))</f>
        <v>1</v>
      </c>
      <c r="AF746" s="13"/>
    </row>
    <row r="747" spans="1:32" ht="13.5">
      <c r="A747" s="176">
        <v>4145</v>
      </c>
      <c r="B747" s="175" t="s">
        <v>2265</v>
      </c>
      <c r="C747" s="958" t="s">
        <v>2980</v>
      </c>
      <c r="D747" s="547" t="s">
        <v>2981</v>
      </c>
      <c r="E747" s="175" t="s">
        <v>178</v>
      </c>
      <c r="F747" s="175" t="s">
        <v>201</v>
      </c>
      <c r="G747" s="175">
        <v>42913.916666666664</v>
      </c>
      <c r="H747" s="547" t="s">
        <v>645</v>
      </c>
      <c r="I747" s="482">
        <v>42957</v>
      </c>
      <c r="J747" s="175"/>
      <c r="K747" s="719"/>
      <c r="L747" s="1027" t="s">
        <v>590</v>
      </c>
      <c r="M747" s="13" t="str">
        <f t="shared" si="56"/>
        <v>Invoice Made</v>
      </c>
      <c r="N747" s="13"/>
      <c r="O747" s="13"/>
      <c r="P747" s="13" t="str">
        <f>IF(L747="Navig8",IF(ISNA(VLOOKUP(UPPER(B747),LiangHuishan!$A$1:$B$251,3,FALSE)),"Pool Not in Records",VLOOKUP(UPPER(B747),$A$1:$B$251,3,FALSE)),"")</f>
        <v/>
      </c>
      <c r="Q747" s="13">
        <f t="shared" si="55"/>
        <v>0</v>
      </c>
      <c r="R747" s="13"/>
      <c r="S747" s="13"/>
      <c r="T747" s="13" t="str">
        <f t="shared" si="58"/>
        <v>Invoice Made</v>
      </c>
      <c r="U747" s="13" t="b">
        <f t="shared" si="59"/>
        <v>1</v>
      </c>
      <c r="V747" s="13"/>
      <c r="W747" s="13"/>
      <c r="X747" s="13"/>
      <c r="Y747" s="13"/>
      <c r="Z747" s="13"/>
      <c r="AA747" s="13" t="str">
        <f t="shared" si="57"/>
        <v>Maya170P-115F</v>
      </c>
      <c r="AB747" s="13"/>
      <c r="AC747" s="13"/>
      <c r="AD747" s="13"/>
      <c r="AE747" s="13">
        <f>IF(TRIM(AA747=""),0,IF(ISNA(VLOOKUP(AA747,Tracker!$AB$2:$AB$3981,1,FALSE)),0,1))</f>
        <v>1</v>
      </c>
      <c r="AF747" s="13"/>
    </row>
    <row r="748" spans="1:32" ht="13.5">
      <c r="A748" s="243">
        <v>4146</v>
      </c>
      <c r="B748" s="243" t="s">
        <v>2779</v>
      </c>
      <c r="C748" s="963" t="s">
        <v>116</v>
      </c>
      <c r="D748" s="877" t="s">
        <v>2474</v>
      </c>
      <c r="E748" s="172" t="s">
        <v>219</v>
      </c>
      <c r="F748" s="234" t="s">
        <v>3077</v>
      </c>
      <c r="G748" s="236">
        <v>42916.625</v>
      </c>
      <c r="H748" s="877" t="s">
        <v>25</v>
      </c>
      <c r="I748" s="486">
        <v>42918.5</v>
      </c>
      <c r="J748" s="238"/>
      <c r="K748" s="720"/>
      <c r="L748" s="1043" t="s">
        <v>2987</v>
      </c>
      <c r="M748" s="13" t="str">
        <f t="shared" si="56"/>
        <v>Invoice Not Made</v>
      </c>
      <c r="N748" s="14"/>
      <c r="O748" s="14"/>
      <c r="P748" s="14" t="str">
        <f>IF(L748="Navig8",IF(ISNA(VLOOKUP(UPPER(B748),LiangHuishan!$A$1:$B$251,3,FALSE)),"Pool Not in Records",VLOOKUP(UPPER(B748),$A$1:$B$251,3,FALSE)),"")</f>
        <v/>
      </c>
      <c r="Q748" s="14" t="str">
        <f t="shared" si="55"/>
        <v/>
      </c>
      <c r="R748" s="14"/>
      <c r="S748" s="14"/>
      <c r="T748" s="13" t="str">
        <f t="shared" si="58"/>
        <v>Invoice Not Made</v>
      </c>
      <c r="U748" s="13" t="b">
        <f t="shared" si="59"/>
        <v>1</v>
      </c>
      <c r="V748" s="14"/>
      <c r="W748" s="14"/>
      <c r="X748" s="14"/>
      <c r="Y748" s="14"/>
      <c r="Z748" s="14"/>
      <c r="AA748" s="13" t="str">
        <f t="shared" si="57"/>
        <v>Tigris200</v>
      </c>
      <c r="AB748" s="14"/>
      <c r="AC748" s="14"/>
      <c r="AD748" s="14"/>
      <c r="AE748" s="14">
        <f>IF(TRIM(AA748=""),0,IF(ISNA(VLOOKUP(AA748,Tracker!$AB$2:$AB$3981,1,FALSE)),0,1))</f>
        <v>0</v>
      </c>
      <c r="AF748" s="14"/>
    </row>
    <row r="749" spans="1:32" ht="13.5">
      <c r="A749" s="243">
        <v>4147</v>
      </c>
      <c r="B749" s="243" t="s">
        <v>2776</v>
      </c>
      <c r="C749" s="963" t="s">
        <v>169</v>
      </c>
      <c r="D749" s="877" t="s">
        <v>2474</v>
      </c>
      <c r="E749" s="172" t="s">
        <v>170</v>
      </c>
      <c r="F749" s="234" t="s">
        <v>418</v>
      </c>
      <c r="G749" s="236">
        <v>42916.833333333336</v>
      </c>
      <c r="H749" s="877" t="s">
        <v>25</v>
      </c>
      <c r="I749" s="486">
        <v>42920</v>
      </c>
      <c r="J749" s="238"/>
      <c r="K749" s="720"/>
      <c r="L749" s="1043" t="s">
        <v>2987</v>
      </c>
      <c r="M749" s="13" t="str">
        <f t="shared" si="56"/>
        <v>Invoice Not Made</v>
      </c>
      <c r="N749" s="14"/>
      <c r="O749" s="14"/>
      <c r="P749" s="14" t="str">
        <f>IF(L749="Navig8",IF(ISNA(VLOOKUP(UPPER(B749),LiangHuishan!$A$1:$B$251,3,FALSE)),"Pool Not in Records",VLOOKUP(UPPER(B749),$A$1:$B$251,3,FALSE)),"")</f>
        <v/>
      </c>
      <c r="Q749" s="14" t="str">
        <f t="shared" si="55"/>
        <v/>
      </c>
      <c r="R749" s="14"/>
      <c r="S749" s="14"/>
      <c r="T749" s="13" t="str">
        <f t="shared" si="58"/>
        <v>Invoice Not Made</v>
      </c>
      <c r="U749" s="13" t="b">
        <f t="shared" si="59"/>
        <v>1</v>
      </c>
      <c r="V749" s="14"/>
      <c r="W749" s="14"/>
      <c r="X749" s="14"/>
      <c r="Y749" s="14"/>
      <c r="Z749" s="14"/>
      <c r="AA749" s="13" t="str">
        <f t="shared" si="57"/>
        <v>Sten Skagen61</v>
      </c>
      <c r="AB749" s="14"/>
      <c r="AC749" s="14"/>
      <c r="AD749" s="14"/>
      <c r="AE749" s="14">
        <f>IF(TRIM(AA749=""),0,IF(ISNA(VLOOKUP(AA749,Tracker!$AB$2:$AB$3981,1,FALSE)),0,1))</f>
        <v>0</v>
      </c>
      <c r="AF749" s="14"/>
    </row>
    <row r="750" spans="1:32" ht="13.5">
      <c r="A750" s="246">
        <v>4148</v>
      </c>
      <c r="B750" s="271" t="s">
        <v>738</v>
      </c>
      <c r="C750" s="957" t="s">
        <v>2872</v>
      </c>
      <c r="D750" s="874" t="s">
        <v>828</v>
      </c>
      <c r="E750" s="172" t="s">
        <v>2608</v>
      </c>
      <c r="F750" s="234" t="s">
        <v>187</v>
      </c>
      <c r="G750" s="236">
        <v>42913.166666666664</v>
      </c>
      <c r="H750" s="874" t="s">
        <v>614</v>
      </c>
      <c r="I750" s="485">
        <v>42960</v>
      </c>
      <c r="J750" s="238"/>
      <c r="K750" s="711"/>
      <c r="L750" s="1023" t="s">
        <v>663</v>
      </c>
      <c r="M750" s="13" t="str">
        <f t="shared" si="56"/>
        <v>Invoice Made</v>
      </c>
      <c r="N750" s="13"/>
      <c r="O750" s="13"/>
      <c r="P750" s="13" t="str">
        <f>IF(L750="Navig8",IF(ISNA(VLOOKUP(UPPER(B750),LiangHuishan!$A$1:$B$251,3,FALSE)),"Pool Not in Records",VLOOKUP(UPPER(B750),$A$1:$B$251,3,FALSE)),"")</f>
        <v/>
      </c>
      <c r="Q750" s="13" t="str">
        <f t="shared" si="55"/>
        <v/>
      </c>
      <c r="R750" s="13"/>
      <c r="S750" s="13"/>
      <c r="T750" s="13" t="str">
        <f t="shared" si="58"/>
        <v>Invoice Made</v>
      </c>
      <c r="U750" s="13" t="b">
        <f t="shared" si="59"/>
        <v>1</v>
      </c>
      <c r="V750" s="13"/>
      <c r="W750" s="13"/>
      <c r="X750" s="13"/>
      <c r="Y750" s="13"/>
      <c r="Z750" s="13"/>
      <c r="AA750" s="13" t="str">
        <f t="shared" si="57"/>
        <v>Sonangol Rangel201704</v>
      </c>
      <c r="AB750" s="13"/>
      <c r="AC750" s="13"/>
      <c r="AD750" s="13"/>
      <c r="AE750" s="13">
        <f>IF(TRIM(AA750=""),0,IF(ISNA(VLOOKUP(AA750,Tracker!$AB$2:$AB$3981,1,FALSE)),0,1))</f>
        <v>1</v>
      </c>
      <c r="AF750" s="13"/>
    </row>
    <row r="751" spans="1:32" ht="13.5">
      <c r="A751" s="246">
        <v>4149</v>
      </c>
      <c r="B751" s="271" t="s">
        <v>3078</v>
      </c>
      <c r="C751" s="957" t="s">
        <v>423</v>
      </c>
      <c r="D751" s="874" t="s">
        <v>63</v>
      </c>
      <c r="E751" s="172"/>
      <c r="F751" s="234"/>
      <c r="G751" s="236"/>
      <c r="H751" s="874" t="s">
        <v>1913</v>
      </c>
      <c r="I751" s="482">
        <v>42940</v>
      </c>
      <c r="J751" s="238"/>
      <c r="K751" s="711"/>
      <c r="L751" s="1023" t="s">
        <v>60</v>
      </c>
      <c r="M751" s="13" t="str">
        <f t="shared" si="56"/>
        <v>Invoice Made</v>
      </c>
      <c r="N751" s="13"/>
      <c r="O751" s="13"/>
      <c r="P751" s="13" t="str">
        <f>IF(L751="Navig8",IF(ISNA(VLOOKUP(UPPER(B751),LiangHuishan!$A$1:$B$251,3,FALSE)),"Pool Not in Records",VLOOKUP(UPPER(B751),$A$1:$B$251,3,FALSE)),"")</f>
        <v/>
      </c>
      <c r="Q751" s="13" t="str">
        <f t="shared" si="55"/>
        <v/>
      </c>
      <c r="R751" s="13"/>
      <c r="S751" s="13"/>
      <c r="T751" s="13" t="str">
        <f t="shared" si="58"/>
        <v>Invoice Made</v>
      </c>
      <c r="U751" s="13" t="b">
        <f t="shared" si="59"/>
        <v>1</v>
      </c>
      <c r="V751" s="13"/>
      <c r="W751" s="13"/>
      <c r="X751" s="13"/>
      <c r="Y751" s="13"/>
      <c r="Z751" s="13"/>
      <c r="AA751" s="13" t="str">
        <f t="shared" si="57"/>
        <v>Esteem Brilliance02</v>
      </c>
      <c r="AB751" s="13"/>
      <c r="AC751" s="13"/>
      <c r="AD751" s="13"/>
      <c r="AE751" s="13">
        <f>IF(TRIM(AA751=""),0,IF(ISNA(VLOOKUP(AA751,Tracker!$AB$2:$AB$3981,1,FALSE)),0,1))</f>
        <v>1</v>
      </c>
      <c r="AF751" s="13"/>
    </row>
    <row r="752" spans="1:32" ht="13.5">
      <c r="A752" s="246">
        <v>4150</v>
      </c>
      <c r="B752" s="271" t="s">
        <v>640</v>
      </c>
      <c r="C752" s="957" t="s">
        <v>2773</v>
      </c>
      <c r="D752" s="874" t="s">
        <v>828</v>
      </c>
      <c r="E752" s="172" t="s">
        <v>256</v>
      </c>
      <c r="F752" s="234" t="s">
        <v>257</v>
      </c>
      <c r="G752" s="236">
        <v>42915</v>
      </c>
      <c r="H752" s="874" t="s">
        <v>2846</v>
      </c>
      <c r="I752" s="485">
        <v>42927</v>
      </c>
      <c r="J752" s="238"/>
      <c r="K752" s="711"/>
      <c r="L752" s="1023" t="s">
        <v>663</v>
      </c>
      <c r="M752" s="13" t="str">
        <f t="shared" si="56"/>
        <v>Invoice Made</v>
      </c>
      <c r="N752" s="13"/>
      <c r="O752" s="13"/>
      <c r="P752" s="13" t="str">
        <f>IF(L752="Navig8",IF(ISNA(VLOOKUP(UPPER(B752),LiangHuishan!$A$1:$B$251,3,FALSE)),"Pool Not in Records",VLOOKUP(UPPER(B752),$A$1:$B$251,3,FALSE)),"")</f>
        <v/>
      </c>
      <c r="Q752" s="13" t="str">
        <f t="shared" si="55"/>
        <v/>
      </c>
      <c r="R752" s="13"/>
      <c r="S752" s="13"/>
      <c r="T752" s="13" t="str">
        <f t="shared" si="58"/>
        <v>Invoice Made</v>
      </c>
      <c r="U752" s="13" t="b">
        <f t="shared" si="59"/>
        <v>1</v>
      </c>
      <c r="V752" s="13"/>
      <c r="W752" s="13"/>
      <c r="X752" s="13"/>
      <c r="Y752" s="13"/>
      <c r="Z752" s="13"/>
      <c r="AA752" s="13" t="str">
        <f t="shared" si="57"/>
        <v>Sonangol Kizomba201703</v>
      </c>
      <c r="AB752" s="13"/>
      <c r="AC752" s="13"/>
      <c r="AD752" s="13"/>
      <c r="AE752" s="13">
        <f>IF(TRIM(AA752=""),0,IF(ISNA(VLOOKUP(AA752,Tracker!$AB$2:$AB$3981,1,FALSE)),0,1))</f>
        <v>1</v>
      </c>
      <c r="AF752" s="13"/>
    </row>
    <row r="753" spans="1:32" ht="13.5">
      <c r="A753" s="243">
        <v>4151</v>
      </c>
      <c r="B753" s="243" t="s">
        <v>881</v>
      </c>
      <c r="C753" s="963" t="s">
        <v>559</v>
      </c>
      <c r="D753" s="877" t="s">
        <v>2474</v>
      </c>
      <c r="E753" s="172" t="s">
        <v>3079</v>
      </c>
      <c r="F753" s="234" t="s">
        <v>3080</v>
      </c>
      <c r="G753" s="236">
        <v>42916.541666666664</v>
      </c>
      <c r="H753" s="877" t="s">
        <v>2870</v>
      </c>
      <c r="I753" s="486">
        <v>42920</v>
      </c>
      <c r="J753" s="238"/>
      <c r="K753" s="720"/>
      <c r="L753" s="1043" t="s">
        <v>2987</v>
      </c>
      <c r="M753" s="13" t="str">
        <f t="shared" si="56"/>
        <v>Invoice Not Made</v>
      </c>
      <c r="N753" s="14"/>
      <c r="O753" s="14"/>
      <c r="P753" s="14" t="str">
        <f>IF(L753="Navig8",IF(ISNA(VLOOKUP(UPPER(B753),LiangHuishan!$A$1:$B$251,3,FALSE)),"Pool Not in Records",VLOOKUP(UPPER(B753),$A$1:$B$251,3,FALSE)),"")</f>
        <v/>
      </c>
      <c r="Q753" s="14" t="str">
        <f t="shared" si="55"/>
        <v/>
      </c>
      <c r="R753" s="14"/>
      <c r="S753" s="14"/>
      <c r="T753" s="13" t="str">
        <f t="shared" si="58"/>
        <v>Invoice Not Made</v>
      </c>
      <c r="U753" s="13" t="b">
        <f t="shared" si="59"/>
        <v>1</v>
      </c>
      <c r="V753" s="14"/>
      <c r="W753" s="14"/>
      <c r="X753" s="14"/>
      <c r="Y753" s="14"/>
      <c r="Z753" s="14"/>
      <c r="AA753" s="13" t="str">
        <f t="shared" si="57"/>
        <v>Songa Sapphire018</v>
      </c>
      <c r="AB753" s="14"/>
      <c r="AC753" s="14"/>
      <c r="AD753" s="14"/>
      <c r="AE753" s="14">
        <f>IF(TRIM(AA753=""),0,IF(ISNA(VLOOKUP(AA753,Tracker!$AB$2:$AB$3981,1,FALSE)),0,1))</f>
        <v>0</v>
      </c>
      <c r="AF753" s="14"/>
    </row>
    <row r="754" spans="1:32" ht="13.5">
      <c r="A754" s="243">
        <v>4152</v>
      </c>
      <c r="B754" s="243" t="s">
        <v>2854</v>
      </c>
      <c r="C754" s="963" t="s">
        <v>589</v>
      </c>
      <c r="D754" s="877" t="s">
        <v>2474</v>
      </c>
      <c r="E754" s="172" t="s">
        <v>178</v>
      </c>
      <c r="F754" s="234" t="s">
        <v>182</v>
      </c>
      <c r="G754" s="236">
        <v>42917</v>
      </c>
      <c r="H754" s="877" t="s">
        <v>412</v>
      </c>
      <c r="I754" s="486">
        <v>42923</v>
      </c>
      <c r="J754" s="238"/>
      <c r="K754" s="720"/>
      <c r="L754" s="1043" t="s">
        <v>2987</v>
      </c>
      <c r="M754" s="13" t="str">
        <f t="shared" si="56"/>
        <v>Invoice Not Made</v>
      </c>
      <c r="N754" s="14"/>
      <c r="O754" s="14"/>
      <c r="P754" s="14" t="str">
        <f>IF(L754="Navig8",IF(ISNA(VLOOKUP(UPPER(B754),LiangHuishan!$A$1:$B$251,3,FALSE)),"Pool Not in Records",VLOOKUP(UPPER(B754),$A$1:$B$251,3,FALSE)),"")</f>
        <v/>
      </c>
      <c r="Q754" s="14" t="str">
        <f t="shared" si="55"/>
        <v/>
      </c>
      <c r="R754" s="14"/>
      <c r="S754" s="14"/>
      <c r="T754" s="13" t="str">
        <f t="shared" si="58"/>
        <v>Invoice Not Made</v>
      </c>
      <c r="U754" s="13" t="b">
        <f t="shared" si="59"/>
        <v>1</v>
      </c>
      <c r="V754" s="14"/>
      <c r="W754" s="14"/>
      <c r="X754" s="14"/>
      <c r="Y754" s="14"/>
      <c r="Z754" s="14"/>
      <c r="AA754" s="13" t="str">
        <f t="shared" si="57"/>
        <v>Emmy Schulte161</v>
      </c>
      <c r="AB754" s="14"/>
      <c r="AC754" s="14"/>
      <c r="AD754" s="14"/>
      <c r="AE754" s="14">
        <f>IF(TRIM(AA754=""),0,IF(ISNA(VLOOKUP(AA754,Tracker!$AB$2:$AB$3981,1,FALSE)),0,1))</f>
        <v>0</v>
      </c>
      <c r="AF754" s="14"/>
    </row>
    <row r="755" spans="1:32" ht="13.5">
      <c r="A755" s="243">
        <v>4153</v>
      </c>
      <c r="B755" s="243" t="s">
        <v>2340</v>
      </c>
      <c r="C755" s="963" t="s">
        <v>151</v>
      </c>
      <c r="D755" s="877" t="s">
        <v>465</v>
      </c>
      <c r="E755" s="172"/>
      <c r="F755" s="234"/>
      <c r="G755" s="236"/>
      <c r="H755" s="877"/>
      <c r="I755" s="486"/>
      <c r="J755" s="238"/>
      <c r="K755" s="720" t="s">
        <v>28</v>
      </c>
      <c r="L755" s="1043" t="s">
        <v>28</v>
      </c>
      <c r="M755" s="13" t="str">
        <f t="shared" si="56"/>
        <v>Invoice Not Made</v>
      </c>
      <c r="N755" s="191" t="s">
        <v>368</v>
      </c>
      <c r="O755" s="191"/>
      <c r="P755" s="191" t="str">
        <f>IF(L755="Navig8",IF(ISNA(VLOOKUP(UPPER(B755),LiangHuishan!$A$1:$B$251,3,FALSE)),"Pool Not in Records",VLOOKUP(UPPER(B755),$A$1:$B$251,3,FALSE)),"")</f>
        <v>Pool Not in Records</v>
      </c>
      <c r="Q755" s="191" t="str">
        <f t="shared" si="55"/>
        <v/>
      </c>
      <c r="R755" s="191"/>
      <c r="S755" s="191"/>
      <c r="T755" s="13" t="str">
        <f t="shared" si="58"/>
        <v>Invoice Not Made</v>
      </c>
      <c r="U755" s="13" t="b">
        <f t="shared" si="59"/>
        <v>1</v>
      </c>
      <c r="V755" s="191"/>
      <c r="W755" s="191"/>
      <c r="X755" s="191"/>
      <c r="Y755" s="191"/>
      <c r="Z755" s="191"/>
      <c r="AA755" s="13" t="str">
        <f t="shared" si="57"/>
        <v>Navig8 Symphony15</v>
      </c>
      <c r="AB755" s="191"/>
      <c r="AC755" s="191"/>
      <c r="AD755" s="191"/>
      <c r="AE755" s="191">
        <f>IF(TRIM(AA755=""),0,IF(ISNA(VLOOKUP(AA755,Tracker!$AB$2:$AB$3981,1,FALSE)),0,1))</f>
        <v>0</v>
      </c>
      <c r="AF755" s="191"/>
    </row>
    <row r="756" spans="1:32" ht="13.5">
      <c r="A756" s="246">
        <v>4154</v>
      </c>
      <c r="B756" s="271" t="s">
        <v>850</v>
      </c>
      <c r="C756" s="957" t="s">
        <v>3081</v>
      </c>
      <c r="D756" s="874" t="s">
        <v>1304</v>
      </c>
      <c r="E756" s="172"/>
      <c r="F756" s="234"/>
      <c r="G756" s="236"/>
      <c r="H756" s="874" t="s">
        <v>150</v>
      </c>
      <c r="I756" s="482">
        <v>42947</v>
      </c>
      <c r="J756" s="238"/>
      <c r="K756" s="711"/>
      <c r="L756" s="1023" t="s">
        <v>590</v>
      </c>
      <c r="M756" s="13" t="str">
        <f t="shared" si="56"/>
        <v>Invoice Made</v>
      </c>
      <c r="N756" s="13"/>
      <c r="O756" s="13"/>
      <c r="P756" s="13" t="str">
        <f>IF(L756="Navig8",IF(ISNA(VLOOKUP(UPPER(B756),LiangHuishan!$A$1:$B$251,3,FALSE)),"Pool Not in Records",VLOOKUP(UPPER(B756),$A$1:$B$251,3,FALSE)),"")</f>
        <v/>
      </c>
      <c r="Q756" s="13">
        <f t="shared" si="55"/>
        <v>0</v>
      </c>
      <c r="R756" s="13"/>
      <c r="S756" s="13"/>
      <c r="T756" s="13" t="str">
        <f t="shared" si="58"/>
        <v>Invoice Made</v>
      </c>
      <c r="U756" s="13" t="b">
        <f t="shared" si="59"/>
        <v>1</v>
      </c>
      <c r="V756" s="13"/>
      <c r="W756" s="13"/>
      <c r="X756" s="13"/>
      <c r="Y756" s="13"/>
      <c r="Z756" s="13"/>
      <c r="AA756" s="13" t="str">
        <f t="shared" si="57"/>
        <v>Inca181P_119 F</v>
      </c>
      <c r="AB756" s="13"/>
      <c r="AC756" s="13"/>
      <c r="AD756" s="13"/>
      <c r="AE756" s="13">
        <f>IF(TRIM(AA756=""),0,IF(ISNA(VLOOKUP(AA756,Tracker!$AB$2:$AB$3981,1,FALSE)),0,1))</f>
        <v>1</v>
      </c>
      <c r="AF756" s="13"/>
    </row>
    <row r="757" spans="1:32" ht="13.5">
      <c r="A757" s="243">
        <v>4155</v>
      </c>
      <c r="B757" s="243" t="s">
        <v>2776</v>
      </c>
      <c r="C757" s="963" t="s">
        <v>700</v>
      </c>
      <c r="D757" s="877" t="s">
        <v>2474</v>
      </c>
      <c r="E757" s="172" t="s">
        <v>159</v>
      </c>
      <c r="F757" s="234" t="s">
        <v>25</v>
      </c>
      <c r="G757" s="236">
        <v>42922.000694444447</v>
      </c>
      <c r="H757" s="877" t="s">
        <v>3082</v>
      </c>
      <c r="I757" s="486">
        <v>42924</v>
      </c>
      <c r="J757" s="238"/>
      <c r="K757" s="720"/>
      <c r="L757" s="1043" t="s">
        <v>2987</v>
      </c>
      <c r="M757" s="13" t="str">
        <f t="shared" si="56"/>
        <v>Invoice Not Made</v>
      </c>
      <c r="N757" s="14"/>
      <c r="O757" s="14"/>
      <c r="P757" s="14" t="str">
        <f>IF(L757="Navig8",IF(ISNA(VLOOKUP(UPPER(B757),LiangHuishan!$A$1:$B$251,3,FALSE)),"Pool Not in Records",VLOOKUP(UPPER(B757),$A$1:$B$251,3,FALSE)),"")</f>
        <v/>
      </c>
      <c r="Q757" s="14" t="str">
        <f t="shared" si="55"/>
        <v/>
      </c>
      <c r="R757" s="14"/>
      <c r="S757" s="14"/>
      <c r="T757" s="13" t="str">
        <f t="shared" si="58"/>
        <v>Invoice Not Made</v>
      </c>
      <c r="U757" s="13" t="b">
        <f t="shared" si="59"/>
        <v>1</v>
      </c>
      <c r="V757" s="14"/>
      <c r="W757" s="14"/>
      <c r="X757" s="14"/>
      <c r="Y757" s="14"/>
      <c r="Z757" s="14"/>
      <c r="AA757" s="13" t="str">
        <f t="shared" si="57"/>
        <v>Sten Skagen62</v>
      </c>
      <c r="AB757" s="14"/>
      <c r="AC757" s="14"/>
      <c r="AD757" s="14"/>
      <c r="AE757" s="14">
        <f>IF(TRIM(AA757=""),0,IF(ISNA(VLOOKUP(AA757,Tracker!$AB$2:$AB$3981,1,FALSE)),0,1))</f>
        <v>0</v>
      </c>
      <c r="AF757" s="14"/>
    </row>
    <row r="758" spans="1:32" ht="13.5">
      <c r="A758" s="243">
        <v>4156</v>
      </c>
      <c r="B758" s="243" t="s">
        <v>540</v>
      </c>
      <c r="C758" s="963" t="s">
        <v>76</v>
      </c>
      <c r="D758" s="877" t="s">
        <v>2461</v>
      </c>
      <c r="E758" s="172"/>
      <c r="F758" s="234"/>
      <c r="G758" s="236"/>
      <c r="H758" s="877"/>
      <c r="I758" s="486"/>
      <c r="J758" s="238"/>
      <c r="K758" s="720" t="s">
        <v>411</v>
      </c>
      <c r="L758" s="1043" t="s">
        <v>28</v>
      </c>
      <c r="M758" s="13" t="str">
        <f t="shared" si="56"/>
        <v>Invoice Not Made</v>
      </c>
      <c r="N758" s="191" t="s">
        <v>368</v>
      </c>
      <c r="O758" s="191"/>
      <c r="P758" s="191" t="e">
        <f>IF(L758="Navig8",IF(ISNA(VLOOKUP(UPPER(B758),LiangHuishan!$A$1:$B$251,3,FALSE)),"Pool Not in Records",VLOOKUP(UPPER(B758),$A$1:$B$251,3,FALSE)),"")</f>
        <v>#N/A</v>
      </c>
      <c r="Q758" s="191" t="str">
        <f t="shared" si="55"/>
        <v/>
      </c>
      <c r="R758" s="191"/>
      <c r="S758" s="191"/>
      <c r="T758" s="13" t="str">
        <f t="shared" si="58"/>
        <v>Invoice Not Made</v>
      </c>
      <c r="U758" s="13" t="b">
        <f t="shared" si="59"/>
        <v>1</v>
      </c>
      <c r="V758" s="191"/>
      <c r="W758" s="191"/>
      <c r="X758" s="191"/>
      <c r="Y758" s="191"/>
      <c r="Z758" s="191"/>
      <c r="AA758" s="13" t="str">
        <f t="shared" si="57"/>
        <v>Afra Hawthorn55</v>
      </c>
      <c r="AB758" s="191"/>
      <c r="AC758" s="191"/>
      <c r="AD758" s="191"/>
      <c r="AE758" s="191">
        <f>IF(TRIM(AA758=""),0,IF(ISNA(VLOOKUP(AA758,Tracker!$AB$2:$AB$3981,1,FALSE)),0,1))</f>
        <v>0</v>
      </c>
      <c r="AF758" s="191"/>
    </row>
    <row r="759" spans="1:32" ht="13.5">
      <c r="A759" s="243">
        <v>4157</v>
      </c>
      <c r="B759" s="243" t="s">
        <v>2779</v>
      </c>
      <c r="C759" s="963" t="s">
        <v>131</v>
      </c>
      <c r="D759" s="877" t="s">
        <v>2474</v>
      </c>
      <c r="E759" s="172" t="s">
        <v>574</v>
      </c>
      <c r="F759" s="234" t="s">
        <v>2881</v>
      </c>
      <c r="G759" s="236">
        <v>42922.666666666664</v>
      </c>
      <c r="H759" s="877" t="s">
        <v>3083</v>
      </c>
      <c r="I759" s="486">
        <v>42924.416666666664</v>
      </c>
      <c r="J759" s="238"/>
      <c r="K759" s="720"/>
      <c r="L759" s="1043" t="s">
        <v>2987</v>
      </c>
      <c r="M759" s="13" t="str">
        <f t="shared" si="56"/>
        <v>Invoice Not Made</v>
      </c>
      <c r="N759" s="14"/>
      <c r="O759" s="14"/>
      <c r="P759" s="14" t="str">
        <f>IF(L759="Navig8",IF(ISNA(VLOOKUP(UPPER(B759),LiangHuishan!$A$1:$B$251,3,FALSE)),"Pool Not in Records",VLOOKUP(UPPER(B759),$A$1:$B$251,3,FALSE)),"")</f>
        <v/>
      </c>
      <c r="Q759" s="14" t="str">
        <f t="shared" si="55"/>
        <v/>
      </c>
      <c r="R759" s="14"/>
      <c r="S759" s="14"/>
      <c r="T759" s="13" t="str">
        <f t="shared" si="58"/>
        <v>Invoice Not Made</v>
      </c>
      <c r="U759" s="13" t="b">
        <f t="shared" si="59"/>
        <v>1</v>
      </c>
      <c r="V759" s="14"/>
      <c r="W759" s="14"/>
      <c r="X759" s="14"/>
      <c r="Y759" s="14"/>
      <c r="Z759" s="14"/>
      <c r="AA759" s="13" t="str">
        <f t="shared" si="57"/>
        <v>Tigris201</v>
      </c>
      <c r="AB759" s="14"/>
      <c r="AC759" s="14"/>
      <c r="AD759" s="14"/>
      <c r="AE759" s="14">
        <f>IF(TRIM(AA759=""),0,IF(ISNA(VLOOKUP(AA759,Tracker!$AB$2:$AB$3981,1,FALSE)),0,1))</f>
        <v>0</v>
      </c>
      <c r="AF759" s="14"/>
    </row>
    <row r="760" spans="1:32" ht="13.5">
      <c r="A760" s="246">
        <v>4199</v>
      </c>
      <c r="B760" s="271" t="s">
        <v>835</v>
      </c>
      <c r="C760" s="957" t="s">
        <v>2862</v>
      </c>
      <c r="D760" s="874" t="s">
        <v>736</v>
      </c>
      <c r="E760" s="172"/>
      <c r="F760" s="234"/>
      <c r="G760" s="236"/>
      <c r="H760" s="874" t="s">
        <v>455</v>
      </c>
      <c r="I760" s="477">
        <v>43013</v>
      </c>
      <c r="J760" s="238"/>
      <c r="K760" s="711"/>
      <c r="L760" s="1023" t="s">
        <v>633</v>
      </c>
      <c r="M760" s="13" t="str">
        <f t="shared" si="56"/>
        <v>Invoice Made</v>
      </c>
      <c r="N760" s="13"/>
      <c r="O760" s="13"/>
      <c r="P760" s="13" t="str">
        <f>IF(L760="Navig8",IF(ISNA(VLOOKUP(UPPER(B760),LiangHuishan!$A$1:$B$251,3,FALSE)),"Pool Not in Records",VLOOKUP(UPPER(B760),$A$1:$B$251,3,FALSE)),"")</f>
        <v/>
      </c>
      <c r="Q760" s="13" t="str">
        <f t="shared" si="55"/>
        <v/>
      </c>
      <c r="R760" s="13"/>
      <c r="S760" s="13"/>
      <c r="T760" s="13" t="str">
        <f t="shared" si="58"/>
        <v>Invoice Made</v>
      </c>
      <c r="U760" s="13" t="b">
        <f t="shared" si="59"/>
        <v>1</v>
      </c>
      <c r="V760" s="13"/>
      <c r="W760" s="13"/>
      <c r="X760" s="13"/>
      <c r="Y760" s="13"/>
      <c r="Z760" s="13"/>
      <c r="AA760" s="13" t="str">
        <f t="shared" si="57"/>
        <v>Stena Image1703</v>
      </c>
      <c r="AB760" s="13"/>
      <c r="AC760" s="13"/>
      <c r="AD760" s="13"/>
      <c r="AE760" s="13">
        <f>IF(TRIM(AA760=""),0,IF(ISNA(VLOOKUP(AA760,Tracker!$AB$2:$AB$3981,1,FALSE)),0,1))</f>
        <v>1</v>
      </c>
      <c r="AF760" s="13"/>
    </row>
    <row r="761" spans="1:32" ht="13.5">
      <c r="A761" s="246">
        <v>4159</v>
      </c>
      <c r="B761" s="271" t="s">
        <v>566</v>
      </c>
      <c r="C761" s="957" t="s">
        <v>2389</v>
      </c>
      <c r="D761" s="874" t="s">
        <v>549</v>
      </c>
      <c r="E761" s="172" t="s">
        <v>3085</v>
      </c>
      <c r="F761" s="234" t="s">
        <v>268</v>
      </c>
      <c r="G761" s="236">
        <v>42921</v>
      </c>
      <c r="H761" s="874" t="s">
        <v>231</v>
      </c>
      <c r="I761" s="482">
        <v>42949</v>
      </c>
      <c r="J761" s="238"/>
      <c r="K761" s="711" t="s">
        <v>411</v>
      </c>
      <c r="L761" s="1023" t="s">
        <v>28</v>
      </c>
      <c r="M761" s="13" t="str">
        <f t="shared" si="56"/>
        <v>Invoice Not Made</v>
      </c>
      <c r="N761" s="13"/>
      <c r="O761" s="13"/>
      <c r="P761" s="13" t="e">
        <f>IF(L761="Navig8",IF(ISNA(VLOOKUP(UPPER(B761),LiangHuishan!$A$1:$B$251,3,FALSE)),"Pool Not in Records",VLOOKUP(UPPER(B761),$A$1:$B$251,3,FALSE)),"")</f>
        <v>#N/A</v>
      </c>
      <c r="Q761" s="13" t="str">
        <f t="shared" si="55"/>
        <v/>
      </c>
      <c r="R761" s="13"/>
      <c r="S761" s="13"/>
      <c r="T761" s="13" t="str">
        <f t="shared" si="58"/>
        <v>Invoice Not Made</v>
      </c>
      <c r="U761" s="13" t="b">
        <f t="shared" si="59"/>
        <v>1</v>
      </c>
      <c r="V761" s="13"/>
      <c r="W761" s="13"/>
      <c r="X761" s="13"/>
      <c r="Y761" s="13"/>
      <c r="Z761" s="13"/>
      <c r="AA761" s="13" t="str">
        <f t="shared" si="57"/>
        <v>Kanpur065</v>
      </c>
      <c r="AB761" s="13"/>
      <c r="AC761" s="13"/>
      <c r="AD761" s="13"/>
      <c r="AE761" s="13">
        <f>IF(TRIM(AA761=""),0,IF(ISNA(VLOOKUP(AA761,Tracker!$AB$2:$AB$3981,1,FALSE)),0,1))</f>
        <v>0</v>
      </c>
      <c r="AF761" s="13"/>
    </row>
    <row r="762" spans="1:32" ht="13.5">
      <c r="A762" s="246">
        <v>4160</v>
      </c>
      <c r="B762" s="271" t="s">
        <v>3086</v>
      </c>
      <c r="C762" s="957" t="s">
        <v>3287</v>
      </c>
      <c r="D762" s="874" t="s">
        <v>722</v>
      </c>
      <c r="E762" s="172"/>
      <c r="F762" s="234"/>
      <c r="G762" s="236"/>
      <c r="H762" s="874" t="s">
        <v>319</v>
      </c>
      <c r="I762" s="482">
        <v>42972</v>
      </c>
      <c r="J762" s="238"/>
      <c r="K762" s="711"/>
      <c r="L762" s="1023" t="s">
        <v>2069</v>
      </c>
      <c r="M762" s="13" t="str">
        <f t="shared" si="56"/>
        <v>Invoice Made</v>
      </c>
      <c r="N762" s="13"/>
      <c r="O762" s="13"/>
      <c r="P762" s="13" t="str">
        <f>IF(L762="Navig8",IF(ISNA(VLOOKUP(UPPER(B762),LiangHuishan!$A$1:$B$251,3,FALSE)),"Pool Not in Records",VLOOKUP(UPPER(B762),$A$1:$B$251,3,FALSE)),"")</f>
        <v/>
      </c>
      <c r="Q762" s="13" t="str">
        <f t="shared" ref="Q762:Q825" si="60">IF(L762="Ultranav",IF(K762="",0,1),"")</f>
        <v/>
      </c>
      <c r="R762" s="13"/>
      <c r="S762" s="13"/>
      <c r="T762" s="13" t="str">
        <f t="shared" si="58"/>
        <v>Invoice Made</v>
      </c>
      <c r="U762" s="13" t="b">
        <f t="shared" si="59"/>
        <v>1</v>
      </c>
      <c r="V762" s="13"/>
      <c r="W762" s="13"/>
      <c r="X762" s="13"/>
      <c r="Y762" s="13"/>
      <c r="Z762" s="13"/>
      <c r="AA762" s="13" t="str">
        <f t="shared" si="57"/>
        <v>Ishtanbul15620</v>
      </c>
      <c r="AB762" s="13"/>
      <c r="AC762" s="13"/>
      <c r="AD762" s="13"/>
      <c r="AE762" s="13">
        <f>IF(TRIM(AA762=""),0,IF(ISNA(VLOOKUP(AA762,Tracker!$AB$2:$AB$3981,1,FALSE)),0,1))</f>
        <v>1</v>
      </c>
      <c r="AF762" s="13"/>
    </row>
    <row r="763" spans="1:32" ht="13.5">
      <c r="A763" s="246">
        <v>4215</v>
      </c>
      <c r="B763" s="271" t="s">
        <v>3170</v>
      </c>
      <c r="C763" s="957" t="s">
        <v>2484</v>
      </c>
      <c r="D763" s="874" t="s">
        <v>736</v>
      </c>
      <c r="E763" s="172"/>
      <c r="F763" s="234"/>
      <c r="G763" s="236"/>
      <c r="H763" s="874" t="s">
        <v>535</v>
      </c>
      <c r="I763" s="477">
        <v>43017</v>
      </c>
      <c r="J763" s="238"/>
      <c r="K763" s="711"/>
      <c r="L763" s="1023" t="s">
        <v>633</v>
      </c>
      <c r="M763" s="13" t="str">
        <f t="shared" si="56"/>
        <v>Invoice Made</v>
      </c>
      <c r="N763" s="13"/>
      <c r="O763" s="13"/>
      <c r="P763" s="13" t="str">
        <f>IF(L763="Navig8",IF(ISNA(VLOOKUP(UPPER(B763),LiangHuishan!$A$1:$B$251,3,FALSE)),"Pool Not in Records",VLOOKUP(UPPER(B763),$A$1:$B$251,3,FALSE)),"")</f>
        <v/>
      </c>
      <c r="Q763" s="13" t="str">
        <f t="shared" si="60"/>
        <v/>
      </c>
      <c r="R763" s="13"/>
      <c r="S763" s="13"/>
      <c r="T763" s="13" t="str">
        <f t="shared" si="58"/>
        <v>Invoice Made</v>
      </c>
      <c r="U763" s="13" t="b">
        <f t="shared" si="59"/>
        <v>1</v>
      </c>
      <c r="V763" s="13"/>
      <c r="W763" s="13"/>
      <c r="X763" s="13"/>
      <c r="Y763" s="13"/>
      <c r="Z763" s="13"/>
      <c r="AA763" s="13" t="str">
        <f t="shared" si="57"/>
        <v>STI La Boca1701</v>
      </c>
      <c r="AB763" s="13"/>
      <c r="AC763" s="13"/>
      <c r="AD763" s="13"/>
      <c r="AE763" s="13">
        <f>IF(TRIM(AA763=""),0,IF(ISNA(VLOOKUP(AA763,Tracker!$AB$2:$AB$3981,1,FALSE)),0,1))</f>
        <v>1</v>
      </c>
      <c r="AF763" s="13"/>
    </row>
    <row r="764" spans="1:32" ht="13.5">
      <c r="A764" s="246">
        <v>4162</v>
      </c>
      <c r="B764" s="271" t="s">
        <v>717</v>
      </c>
      <c r="C764" s="957" t="s">
        <v>329</v>
      </c>
      <c r="D764" s="874" t="s">
        <v>864</v>
      </c>
      <c r="E764" s="172" t="s">
        <v>178</v>
      </c>
      <c r="F764" s="234" t="s">
        <v>201</v>
      </c>
      <c r="G764" s="236">
        <v>42921.5</v>
      </c>
      <c r="H764" s="874" t="s">
        <v>441</v>
      </c>
      <c r="I764" s="482">
        <v>42950</v>
      </c>
      <c r="J764" s="238"/>
      <c r="K764" s="711"/>
      <c r="L764" s="1023" t="s">
        <v>590</v>
      </c>
      <c r="M764" s="13" t="str">
        <f t="shared" si="56"/>
        <v>Invoice Made</v>
      </c>
      <c r="N764" s="13"/>
      <c r="O764" s="13"/>
      <c r="P764" s="13" t="str">
        <f>IF(L764="Navig8",IF(ISNA(VLOOKUP(UPPER(B764),LiangHuishan!$A$1:$B$251,3,FALSE)),"Pool Not in Records",VLOOKUP(UPPER(B764),$A$1:$B$251,3,FALSE)),"")</f>
        <v/>
      </c>
      <c r="Q764" s="13">
        <f t="shared" si="60"/>
        <v>0</v>
      </c>
      <c r="R764" s="13"/>
      <c r="S764" s="13"/>
      <c r="T764" s="13" t="str">
        <f t="shared" si="58"/>
        <v>Invoice Made</v>
      </c>
      <c r="U764" s="13" t="b">
        <f t="shared" si="59"/>
        <v>1</v>
      </c>
      <c r="V764" s="13"/>
      <c r="W764" s="13"/>
      <c r="X764" s="13"/>
      <c r="Y764" s="13"/>
      <c r="Z764" s="13"/>
      <c r="AA764" s="13" t="str">
        <f t="shared" si="57"/>
        <v>Overseas Pearlmar253</v>
      </c>
      <c r="AB764" s="13"/>
      <c r="AC764" s="13"/>
      <c r="AD764" s="13"/>
      <c r="AE764" s="13">
        <f>IF(TRIM(AA764=""),0,IF(ISNA(VLOOKUP(AA764,Tracker!$AB$2:$AB$3981,1,FALSE)),0,1))</f>
        <v>1</v>
      </c>
      <c r="AF764" s="13"/>
    </row>
    <row r="765" spans="1:32" ht="13.5">
      <c r="A765" s="246">
        <v>4163</v>
      </c>
      <c r="B765" s="271" t="s">
        <v>3088</v>
      </c>
      <c r="C765" s="957"/>
      <c r="D765" s="874" t="s">
        <v>2866</v>
      </c>
      <c r="E765" s="172"/>
      <c r="F765" s="234"/>
      <c r="G765" s="236"/>
      <c r="H765" s="874"/>
      <c r="I765" s="482"/>
      <c r="J765" s="238"/>
      <c r="K765" s="711"/>
      <c r="L765" s="1023" t="s">
        <v>2867</v>
      </c>
      <c r="M765" s="13" t="str">
        <f t="shared" si="56"/>
        <v>Invoice Not Made</v>
      </c>
      <c r="N765" s="13"/>
      <c r="O765" s="13"/>
      <c r="P765" s="13" t="str">
        <f>IF(L765="Navig8",IF(ISNA(VLOOKUP(UPPER(B765),LiangHuishan!$A$1:$B$251,3,FALSE)),"Pool Not in Records",VLOOKUP(UPPER(B765),$A$1:$B$251,3,FALSE)),"")</f>
        <v/>
      </c>
      <c r="Q765" s="13" t="str">
        <f t="shared" si="60"/>
        <v/>
      </c>
      <c r="R765" s="13"/>
      <c r="S765" s="13"/>
      <c r="T765" s="13" t="str">
        <f t="shared" si="58"/>
        <v>Invoice Not Made</v>
      </c>
      <c r="U765" s="13" t="b">
        <f t="shared" si="59"/>
        <v>1</v>
      </c>
      <c r="V765" s="13"/>
      <c r="W765" s="13"/>
      <c r="X765" s="13"/>
      <c r="Y765" s="13"/>
      <c r="Z765" s="13"/>
      <c r="AA765" s="13" t="str">
        <f t="shared" si="57"/>
        <v>Vessel-Voy No not given</v>
      </c>
      <c r="AB765" s="13"/>
      <c r="AC765" s="13"/>
      <c r="AD765" s="13"/>
      <c r="AE765" s="13">
        <f>IF(TRIM(AA765=""),0,IF(ISNA(VLOOKUP(AA765,Tracker!$AB$2:$AB$3981,1,FALSE)),0,1))</f>
        <v>0</v>
      </c>
      <c r="AF765" s="13"/>
    </row>
    <row r="766" spans="1:32" ht="13.5">
      <c r="A766" s="246">
        <v>4164</v>
      </c>
      <c r="B766" s="271" t="s">
        <v>2851</v>
      </c>
      <c r="C766" s="957" t="s">
        <v>156</v>
      </c>
      <c r="D766" s="874" t="s">
        <v>1942</v>
      </c>
      <c r="E766" s="172" t="s">
        <v>152</v>
      </c>
      <c r="F766" s="234" t="s">
        <v>201</v>
      </c>
      <c r="G766" s="236">
        <v>42919</v>
      </c>
      <c r="H766" s="874" t="s">
        <v>567</v>
      </c>
      <c r="I766" s="482">
        <v>42941</v>
      </c>
      <c r="J766" s="238"/>
      <c r="K766" s="711"/>
      <c r="L766" s="1023" t="s">
        <v>590</v>
      </c>
      <c r="M766" s="13" t="str">
        <f t="shared" si="56"/>
        <v>Invoice Made</v>
      </c>
      <c r="N766" s="13"/>
      <c r="O766" s="13"/>
      <c r="P766" s="13" t="str">
        <f>IF(L766="Navig8",IF(ISNA(VLOOKUP(UPPER(B766),LiangHuishan!$A$1:$B$251,3,FALSE)),"Pool Not in Records",VLOOKUP(UPPER(B766),$A$1:$B$251,3,FALSE)),"")</f>
        <v/>
      </c>
      <c r="Q766" s="13">
        <f t="shared" si="60"/>
        <v>0</v>
      </c>
      <c r="R766" s="13"/>
      <c r="S766" s="13"/>
      <c r="T766" s="13" t="str">
        <f t="shared" si="58"/>
        <v>Invoice Made</v>
      </c>
      <c r="U766" s="13" t="b">
        <f t="shared" si="59"/>
        <v>1</v>
      </c>
      <c r="V766" s="13"/>
      <c r="W766" s="13"/>
      <c r="X766" s="13"/>
      <c r="Y766" s="13"/>
      <c r="Z766" s="13"/>
      <c r="AA766" s="13" t="str">
        <f t="shared" si="57"/>
        <v>Seaways Hellas206</v>
      </c>
      <c r="AB766" s="13"/>
      <c r="AC766" s="13"/>
      <c r="AD766" s="13"/>
      <c r="AE766" s="13">
        <f>IF(TRIM(AA766=""),0,IF(ISNA(VLOOKUP(AA766,Tracker!$AB$2:$AB$3981,1,FALSE)),0,1))</f>
        <v>1</v>
      </c>
      <c r="AF766" s="13"/>
    </row>
    <row r="767" spans="1:32" ht="13.5">
      <c r="A767" s="246">
        <v>4219</v>
      </c>
      <c r="B767" s="271" t="s">
        <v>1330</v>
      </c>
      <c r="C767" s="957" t="s">
        <v>2873</v>
      </c>
      <c r="D767" s="874" t="s">
        <v>736</v>
      </c>
      <c r="E767" s="172"/>
      <c r="F767" s="234"/>
      <c r="G767" s="236"/>
      <c r="H767" s="874" t="s">
        <v>25</v>
      </c>
      <c r="I767" s="477">
        <v>43019</v>
      </c>
      <c r="J767" s="238"/>
      <c r="K767" s="711"/>
      <c r="L767" s="1023" t="s">
        <v>633</v>
      </c>
      <c r="M767" s="13" t="str">
        <f t="shared" si="56"/>
        <v>Invoice Made</v>
      </c>
      <c r="N767" s="13"/>
      <c r="O767" s="13"/>
      <c r="P767" s="13" t="str">
        <f>IF(L767="Navig8",IF(ISNA(VLOOKUP(UPPER(B767),LiangHuishan!$A$1:$B$251,3,FALSE)),"Pool Not in Records",VLOOKUP(UPPER(B767),$A$1:$B$251,3,FALSE)),"")</f>
        <v/>
      </c>
      <c r="Q767" s="13" t="str">
        <f t="shared" si="60"/>
        <v/>
      </c>
      <c r="R767" s="13"/>
      <c r="S767" s="13"/>
      <c r="T767" s="13" t="str">
        <f t="shared" si="58"/>
        <v>Invoice Made</v>
      </c>
      <c r="U767" s="13" t="b">
        <f t="shared" si="59"/>
        <v>1</v>
      </c>
      <c r="V767" s="13"/>
      <c r="W767" s="13"/>
      <c r="X767" s="13"/>
      <c r="Y767" s="13"/>
      <c r="Z767" s="13"/>
      <c r="AA767" s="13" t="str">
        <f t="shared" si="57"/>
        <v>Andrea Corrado1705</v>
      </c>
      <c r="AB767" s="13"/>
      <c r="AC767" s="13"/>
      <c r="AD767" s="13"/>
      <c r="AE767" s="13">
        <f>IF(TRIM(AA767=""),0,IF(ISNA(VLOOKUP(AA767,Tracker!$AB$2:$AB$3981,1,FALSE)),0,1))</f>
        <v>1</v>
      </c>
      <c r="AF767" s="13"/>
    </row>
    <row r="768" spans="1:32" ht="13.5">
      <c r="A768" s="246">
        <v>4220</v>
      </c>
      <c r="B768" s="271" t="s">
        <v>1966</v>
      </c>
      <c r="C768" s="957" t="s">
        <v>2940</v>
      </c>
      <c r="D768" s="874" t="s">
        <v>736</v>
      </c>
      <c r="E768" s="172"/>
      <c r="F768" s="234"/>
      <c r="G768" s="236"/>
      <c r="H768" s="874" t="s">
        <v>25</v>
      </c>
      <c r="I768" s="477">
        <v>42999</v>
      </c>
      <c r="J768" s="238"/>
      <c r="K768" s="711"/>
      <c r="L768" s="1023" t="s">
        <v>633</v>
      </c>
      <c r="M768" s="13" t="str">
        <f t="shared" si="56"/>
        <v>Invoice Made</v>
      </c>
      <c r="N768" s="13"/>
      <c r="O768" s="13"/>
      <c r="P768" s="13" t="str">
        <f>IF(L768="Navig8",IF(ISNA(VLOOKUP(UPPER(B768),LiangHuishan!$A$1:$B$251,3,FALSE)),"Pool Not in Records",VLOOKUP(UPPER(B768),$A$1:$B$251,3,FALSE)),"")</f>
        <v/>
      </c>
      <c r="Q768" s="13" t="str">
        <f t="shared" si="60"/>
        <v/>
      </c>
      <c r="R768" s="13"/>
      <c r="S768" s="13"/>
      <c r="T768" s="13" t="str">
        <f t="shared" si="58"/>
        <v>Invoice Made</v>
      </c>
      <c r="U768" s="13" t="b">
        <f t="shared" si="59"/>
        <v>1</v>
      </c>
      <c r="V768" s="13"/>
      <c r="W768" s="13"/>
      <c r="X768" s="13"/>
      <c r="Y768" s="13"/>
      <c r="Z768" s="13"/>
      <c r="AA768" s="13" t="str">
        <f t="shared" si="57"/>
        <v>Stenaweco Excellence1704</v>
      </c>
      <c r="AB768" s="13"/>
      <c r="AC768" s="13"/>
      <c r="AD768" s="13"/>
      <c r="AE768" s="13">
        <f>IF(TRIM(AA768=""),0,IF(ISNA(VLOOKUP(AA768,Tracker!$AB$2:$AB$3981,1,FALSE)),0,1))</f>
        <v>1</v>
      </c>
      <c r="AF768" s="13"/>
    </row>
    <row r="769" spans="1:32" ht="13.5">
      <c r="A769" s="246">
        <v>4167</v>
      </c>
      <c r="B769" s="271" t="s">
        <v>768</v>
      </c>
      <c r="C769" s="957" t="s">
        <v>50</v>
      </c>
      <c r="D769" s="874" t="s">
        <v>601</v>
      </c>
      <c r="E769" s="172" t="s">
        <v>140</v>
      </c>
      <c r="F769" s="234" t="s">
        <v>269</v>
      </c>
      <c r="G769" s="236">
        <v>42922</v>
      </c>
      <c r="H769" s="874" t="s">
        <v>90</v>
      </c>
      <c r="I769" s="482">
        <v>42935</v>
      </c>
      <c r="J769" s="238"/>
      <c r="K769" s="711"/>
      <c r="L769" s="1023" t="s">
        <v>60</v>
      </c>
      <c r="M769" s="13" t="str">
        <f t="shared" si="56"/>
        <v>Invoice Made</v>
      </c>
      <c r="N769" s="13"/>
      <c r="O769" s="13"/>
      <c r="P769" s="13" t="str">
        <f>IF(L769="Navig8",IF(ISNA(VLOOKUP(UPPER(B769),LiangHuishan!$A$1:$B$251,3,FALSE)),"Pool Not in Records",VLOOKUP(UPPER(B769),$A$1:$B$251,3,FALSE)),"")</f>
        <v/>
      </c>
      <c r="Q769" s="13" t="str">
        <f t="shared" si="60"/>
        <v/>
      </c>
      <c r="R769" s="13"/>
      <c r="S769" s="13"/>
      <c r="T769" s="13" t="str">
        <f t="shared" si="58"/>
        <v>Invoice Made</v>
      </c>
      <c r="U769" s="13" t="b">
        <f t="shared" si="59"/>
        <v>1</v>
      </c>
      <c r="V769" s="13"/>
      <c r="W769" s="13"/>
      <c r="X769" s="13"/>
      <c r="Y769" s="13"/>
      <c r="Z769" s="13"/>
      <c r="AA769" s="13" t="str">
        <f t="shared" si="57"/>
        <v>Peak Spirit32</v>
      </c>
      <c r="AB769" s="13"/>
      <c r="AC769" s="13"/>
      <c r="AD769" s="13"/>
      <c r="AE769" s="13">
        <f>IF(TRIM(AA769=""),0,IF(ISNA(VLOOKUP(AA769,Tracker!$AB$2:$AB$3981,1,FALSE)),0,1))</f>
        <v>1</v>
      </c>
      <c r="AF769" s="13"/>
    </row>
    <row r="770" spans="1:32" ht="13.5">
      <c r="A770" s="243">
        <v>4168</v>
      </c>
      <c r="B770" s="243" t="s">
        <v>892</v>
      </c>
      <c r="C770" s="963" t="s">
        <v>834</v>
      </c>
      <c r="D770" s="877" t="s">
        <v>2474</v>
      </c>
      <c r="E770" s="172" t="s">
        <v>180</v>
      </c>
      <c r="F770" s="234" t="s">
        <v>2697</v>
      </c>
      <c r="G770" s="236">
        <v>42923</v>
      </c>
      <c r="H770" s="877" t="s">
        <v>3090</v>
      </c>
      <c r="I770" s="486">
        <v>42927</v>
      </c>
      <c r="J770" s="238"/>
      <c r="K770" s="720"/>
      <c r="L770" s="1043" t="s">
        <v>2987</v>
      </c>
      <c r="M770" s="13" t="str">
        <f t="shared" si="56"/>
        <v>Invoice Not Made</v>
      </c>
      <c r="N770" s="14"/>
      <c r="O770" s="14"/>
      <c r="P770" s="14" t="str">
        <f>IF(L770="Navig8",IF(ISNA(VLOOKUP(UPPER(B770),LiangHuishan!$A$1:$B$251,3,FALSE)),"Pool Not in Records",VLOOKUP(UPPER(B770),$A$1:$B$251,3,FALSE)),"")</f>
        <v/>
      </c>
      <c r="Q770" s="14" t="str">
        <f t="shared" si="60"/>
        <v/>
      </c>
      <c r="R770" s="14"/>
      <c r="S770" s="14"/>
      <c r="T770" s="13" t="str">
        <f t="shared" si="58"/>
        <v>Invoice Not Made</v>
      </c>
      <c r="U770" s="13" t="b">
        <f t="shared" si="59"/>
        <v>1</v>
      </c>
      <c r="V770" s="14"/>
      <c r="W770" s="14"/>
      <c r="X770" s="14"/>
      <c r="Y770" s="14"/>
      <c r="Z770" s="14"/>
      <c r="AA770" s="13" t="str">
        <f t="shared" si="57"/>
        <v>Elisalex Schulte49</v>
      </c>
      <c r="AB770" s="14"/>
      <c r="AC770" s="14"/>
      <c r="AD770" s="14"/>
      <c r="AE770" s="14">
        <f>IF(TRIM(AA770=""),0,IF(ISNA(VLOOKUP(AA770,Tracker!$AB$2:$AB$3981,1,FALSE)),0,1))</f>
        <v>0</v>
      </c>
      <c r="AF770" s="14"/>
    </row>
    <row r="771" spans="1:32" ht="13.5">
      <c r="A771" s="243">
        <v>4169</v>
      </c>
      <c r="B771" s="243" t="s">
        <v>2776</v>
      </c>
      <c r="C771" s="963" t="s">
        <v>381</v>
      </c>
      <c r="D771" s="877" t="s">
        <v>2474</v>
      </c>
      <c r="E771" s="172" t="s">
        <v>237</v>
      </c>
      <c r="F771" s="234" t="s">
        <v>25</v>
      </c>
      <c r="G771" s="236">
        <v>42927.000694444447</v>
      </c>
      <c r="H771" s="877" t="s">
        <v>332</v>
      </c>
      <c r="I771" s="486">
        <v>42929</v>
      </c>
      <c r="J771" s="238"/>
      <c r="K771" s="720"/>
      <c r="L771" s="1043" t="s">
        <v>2987</v>
      </c>
      <c r="M771" s="13" t="str">
        <f t="shared" ref="M771:M834" si="61">IF(AND(NOT(TRIM(D771)="")),IF(AE771=1,"Invoice Made","Invoice Not Made"),"")</f>
        <v>Invoice Not Made</v>
      </c>
      <c r="N771" s="14"/>
      <c r="O771" s="14"/>
      <c r="P771" s="14" t="str">
        <f>IF(L771="Navig8",IF(ISNA(VLOOKUP(UPPER(B771),LiangHuishan!$A$1:$B$251,3,FALSE)),"Pool Not in Records",VLOOKUP(UPPER(B771),$A$1:$B$251,3,FALSE)),"")</f>
        <v/>
      </c>
      <c r="Q771" s="14" t="str">
        <f t="shared" si="60"/>
        <v/>
      </c>
      <c r="R771" s="14"/>
      <c r="S771" s="14"/>
      <c r="T771" s="13" t="str">
        <f t="shared" si="58"/>
        <v>Invoice Not Made</v>
      </c>
      <c r="U771" s="13" t="b">
        <f t="shared" si="59"/>
        <v>1</v>
      </c>
      <c r="V771" s="14"/>
      <c r="W771" s="14"/>
      <c r="X771" s="14"/>
      <c r="Y771" s="14"/>
      <c r="Z771" s="14"/>
      <c r="AA771" s="13" t="str">
        <f t="shared" ref="AA771:AA834" si="62">IF(OR(TRIM(B771)="",TRIM(C771)=""),"Vessel-Voy No not given",CONCATENATE(TRIM(B771),TRIM(C771)))</f>
        <v>Sten Skagen63</v>
      </c>
      <c r="AB771" s="14"/>
      <c r="AC771" s="14"/>
      <c r="AD771" s="14"/>
      <c r="AE771" s="14">
        <f>IF(TRIM(AA771=""),0,IF(ISNA(VLOOKUP(AA771,Tracker!$AB$2:$AB$3981,1,FALSE)),0,1))</f>
        <v>0</v>
      </c>
      <c r="AF771" s="14"/>
    </row>
    <row r="772" spans="1:32" ht="13.5">
      <c r="A772" s="243">
        <v>4170</v>
      </c>
      <c r="B772" s="243" t="s">
        <v>881</v>
      </c>
      <c r="C772" s="963" t="s">
        <v>124</v>
      </c>
      <c r="D772" s="877" t="s">
        <v>2474</v>
      </c>
      <c r="E772" s="172" t="s">
        <v>178</v>
      </c>
      <c r="F772" s="234" t="s">
        <v>2697</v>
      </c>
      <c r="G772" s="236">
        <v>42925.375</v>
      </c>
      <c r="H772" s="877" t="s">
        <v>3091</v>
      </c>
      <c r="I772" s="486">
        <v>42936</v>
      </c>
      <c r="J772" s="238"/>
      <c r="K772" s="720"/>
      <c r="L772" s="1043" t="s">
        <v>2987</v>
      </c>
      <c r="M772" s="13" t="str">
        <f t="shared" si="61"/>
        <v>Invoice Not Made</v>
      </c>
      <c r="N772" s="14"/>
      <c r="O772" s="14"/>
      <c r="P772" s="14" t="str">
        <f>IF(L772="Navig8",IF(ISNA(VLOOKUP(UPPER(B772),LiangHuishan!$A$1:$B$251,3,FALSE)),"Pool Not in Records",VLOOKUP(UPPER(B772),$A$1:$B$251,3,FALSE)),"")</f>
        <v/>
      </c>
      <c r="Q772" s="14" t="str">
        <f t="shared" si="60"/>
        <v/>
      </c>
      <c r="R772" s="14"/>
      <c r="S772" s="14"/>
      <c r="T772" s="13" t="str">
        <f t="shared" si="58"/>
        <v>Invoice Not Made</v>
      </c>
      <c r="U772" s="13" t="b">
        <f t="shared" si="59"/>
        <v>1</v>
      </c>
      <c r="V772" s="14"/>
      <c r="W772" s="14"/>
      <c r="X772" s="14"/>
      <c r="Y772" s="14"/>
      <c r="Z772" s="14"/>
      <c r="AA772" s="13" t="str">
        <f t="shared" si="62"/>
        <v>Songa Sapphire19</v>
      </c>
      <c r="AB772" s="14"/>
      <c r="AC772" s="14"/>
      <c r="AD772" s="14"/>
      <c r="AE772" s="14">
        <f>IF(TRIM(AA772=""),0,IF(ISNA(VLOOKUP(AA772,Tracker!$AB$2:$AB$3981,1,FALSE)),0,1))</f>
        <v>0</v>
      </c>
      <c r="AF772" s="14"/>
    </row>
    <row r="773" spans="1:32" ht="13.5">
      <c r="A773" s="243">
        <v>4171</v>
      </c>
      <c r="B773" s="243" t="s">
        <v>2854</v>
      </c>
      <c r="C773" s="963" t="s">
        <v>3092</v>
      </c>
      <c r="D773" s="877" t="s">
        <v>2474</v>
      </c>
      <c r="E773" s="172" t="s">
        <v>10574</v>
      </c>
      <c r="F773" s="234" t="s">
        <v>686</v>
      </c>
      <c r="G773" s="236">
        <v>42926</v>
      </c>
      <c r="H773" s="877" t="s">
        <v>2870</v>
      </c>
      <c r="I773" s="486">
        <v>42931</v>
      </c>
      <c r="J773" s="238"/>
      <c r="K773" s="720"/>
      <c r="L773" s="1043" t="s">
        <v>2987</v>
      </c>
      <c r="M773" s="13" t="str">
        <f t="shared" si="61"/>
        <v>Invoice Not Made</v>
      </c>
      <c r="N773" s="14"/>
      <c r="O773" s="14"/>
      <c r="P773" s="14" t="str">
        <f>IF(L773="Navig8",IF(ISNA(VLOOKUP(UPPER(B773),LiangHuishan!$A$1:$B$251,3,FALSE)),"Pool Not in Records",VLOOKUP(UPPER(B773),$A$1:$B$251,3,FALSE)),"")</f>
        <v/>
      </c>
      <c r="Q773" s="14" t="str">
        <f t="shared" si="60"/>
        <v/>
      </c>
      <c r="R773" s="14"/>
      <c r="S773" s="14"/>
      <c r="T773" s="13" t="str">
        <f t="shared" ref="T773:T836" si="63">IF(AND(NOT(TRIM(D773)="")),IF(AE773=1,"Invoice Made","Invoice Not Made"),"")</f>
        <v>Invoice Not Made</v>
      </c>
      <c r="U773" s="13" t="b">
        <f t="shared" ref="U773:U836" si="64">M773=T773</f>
        <v>1</v>
      </c>
      <c r="V773" s="14"/>
      <c r="W773" s="14"/>
      <c r="X773" s="14"/>
      <c r="Y773" s="14"/>
      <c r="Z773" s="14"/>
      <c r="AA773" s="13" t="str">
        <f t="shared" si="62"/>
        <v>Emmy Schulte162</v>
      </c>
      <c r="AB773" s="14"/>
      <c r="AC773" s="14"/>
      <c r="AD773" s="14"/>
      <c r="AE773" s="14">
        <f>IF(TRIM(AA773=""),0,IF(ISNA(VLOOKUP(AA773,Tracker!$AB$2:$AB$3981,1,FALSE)),0,1))</f>
        <v>0</v>
      </c>
      <c r="AF773" s="14"/>
    </row>
    <row r="774" spans="1:32" ht="13.5">
      <c r="A774" s="243">
        <v>4172</v>
      </c>
      <c r="B774" s="243" t="s">
        <v>3093</v>
      </c>
      <c r="C774" s="963" t="s">
        <v>202</v>
      </c>
      <c r="D774" s="877" t="s">
        <v>2635</v>
      </c>
      <c r="E774" s="172"/>
      <c r="F774" s="234"/>
      <c r="G774" s="236"/>
      <c r="H774" s="877"/>
      <c r="I774" s="486"/>
      <c r="J774" s="238"/>
      <c r="K774" s="720"/>
      <c r="L774" s="1043" t="s">
        <v>1466</v>
      </c>
      <c r="M774" s="13" t="str">
        <f t="shared" si="61"/>
        <v>Invoice Not Made</v>
      </c>
      <c r="N774" s="191" t="s">
        <v>27</v>
      </c>
      <c r="O774" s="13"/>
      <c r="P774" s="13" t="str">
        <f>IF(L774="Navig8",IF(ISNA(VLOOKUP(UPPER(B774),LiangHuishan!$A$1:$B$251,3,FALSE)),"Pool Not in Records",VLOOKUP(UPPER(B774),$A$1:$B$251,3,FALSE)),"")</f>
        <v/>
      </c>
      <c r="Q774" s="13" t="str">
        <f t="shared" si="60"/>
        <v/>
      </c>
      <c r="R774" s="13"/>
      <c r="S774" s="13"/>
      <c r="T774" s="13" t="str">
        <f t="shared" si="63"/>
        <v>Invoice Not Made</v>
      </c>
      <c r="U774" s="13" t="b">
        <f t="shared" si="64"/>
        <v>1</v>
      </c>
      <c r="V774" s="13"/>
      <c r="W774" s="13"/>
      <c r="X774" s="13"/>
      <c r="Y774" s="13"/>
      <c r="Z774" s="13"/>
      <c r="AA774" s="13" t="str">
        <f t="shared" si="62"/>
        <v>Advantage Anthem80</v>
      </c>
      <c r="AB774" s="13"/>
      <c r="AC774" s="13"/>
      <c r="AD774" s="13"/>
      <c r="AE774" s="13">
        <f>IF(TRIM(AA774=""),0,IF(ISNA(VLOOKUP(AA774,Tracker!$AB$2:$AB$3981,1,FALSE)),0,1))</f>
        <v>0</v>
      </c>
      <c r="AF774" s="13"/>
    </row>
    <row r="775" spans="1:32" ht="13.5">
      <c r="A775" s="246">
        <v>4173</v>
      </c>
      <c r="B775" s="271" t="s">
        <v>3094</v>
      </c>
      <c r="C775" s="957" t="s">
        <v>586</v>
      </c>
      <c r="D775" s="874" t="s">
        <v>688</v>
      </c>
      <c r="E775" s="172" t="s">
        <v>152</v>
      </c>
      <c r="F775" s="234" t="s">
        <v>240</v>
      </c>
      <c r="G775" s="236">
        <v>42924.14166666667</v>
      </c>
      <c r="H775" s="874" t="s">
        <v>1409</v>
      </c>
      <c r="I775" s="482">
        <v>42952</v>
      </c>
      <c r="J775" s="238"/>
      <c r="K775" s="711"/>
      <c r="L775" s="1023" t="s">
        <v>590</v>
      </c>
      <c r="M775" s="13" t="str">
        <f t="shared" si="61"/>
        <v>Invoice Made</v>
      </c>
      <c r="N775" s="13"/>
      <c r="O775" s="13"/>
      <c r="P775" s="13" t="str">
        <f>IF(L775="Navig8",IF(ISNA(VLOOKUP(UPPER(B775),LiangHuishan!$A$1:$B$251,3,FALSE)),"Pool Not in Records",VLOOKUP(UPPER(B775),$A$1:$B$251,3,FALSE)),"")</f>
        <v/>
      </c>
      <c r="Q775" s="13">
        <f t="shared" si="60"/>
        <v>0</v>
      </c>
      <c r="R775" s="13"/>
      <c r="S775" s="13"/>
      <c r="T775" s="13" t="str">
        <f t="shared" si="63"/>
        <v>Invoice Made</v>
      </c>
      <c r="U775" s="13" t="b">
        <f t="shared" si="64"/>
        <v>1</v>
      </c>
      <c r="V775" s="13"/>
      <c r="W775" s="13"/>
      <c r="X775" s="13"/>
      <c r="Y775" s="13"/>
      <c r="Z775" s="13"/>
      <c r="AA775" s="13" t="str">
        <f t="shared" si="62"/>
        <v>Cabo Froward115</v>
      </c>
      <c r="AB775" s="13"/>
      <c r="AC775" s="13"/>
      <c r="AD775" s="13"/>
      <c r="AE775" s="13">
        <f>IF(TRIM(AA775=""),0,IF(ISNA(VLOOKUP(AA775,Tracker!$AB$2:$AB$3981,1,FALSE)),0,1))</f>
        <v>1</v>
      </c>
      <c r="AF775" s="13"/>
    </row>
    <row r="776" spans="1:32" ht="13.5">
      <c r="A776" s="246">
        <v>4174</v>
      </c>
      <c r="B776" s="271" t="s">
        <v>861</v>
      </c>
      <c r="C776" s="957" t="s">
        <v>354</v>
      </c>
      <c r="D776" s="874" t="s">
        <v>1304</v>
      </c>
      <c r="E776" s="172"/>
      <c r="F776" s="234"/>
      <c r="G776" s="236"/>
      <c r="H776" s="874" t="s">
        <v>286</v>
      </c>
      <c r="I776" s="482">
        <v>42947</v>
      </c>
      <c r="J776" s="238"/>
      <c r="K776" s="711"/>
      <c r="L776" s="1023" t="s">
        <v>590</v>
      </c>
      <c r="M776" s="13" t="str">
        <f t="shared" si="61"/>
        <v>Invoice Made</v>
      </c>
      <c r="N776" s="13"/>
      <c r="O776" s="13"/>
      <c r="P776" s="13" t="str">
        <f>IF(L776="Navig8",IF(ISNA(VLOOKUP(UPPER(B776),LiangHuishan!$A$1:$B$251,3,FALSE)),"Pool Not in Records",VLOOKUP(UPPER(B776),$A$1:$B$251,3,FALSE)),"")</f>
        <v/>
      </c>
      <c r="Q776" s="13">
        <f t="shared" si="60"/>
        <v>0</v>
      </c>
      <c r="R776" s="13"/>
      <c r="S776" s="13"/>
      <c r="T776" s="13" t="str">
        <f t="shared" si="63"/>
        <v>Invoice Made</v>
      </c>
      <c r="U776" s="13" t="b">
        <f t="shared" si="64"/>
        <v>1</v>
      </c>
      <c r="V776" s="13"/>
      <c r="W776" s="13"/>
      <c r="X776" s="13"/>
      <c r="Y776" s="13"/>
      <c r="Z776" s="13"/>
      <c r="AA776" s="13" t="str">
        <f t="shared" si="62"/>
        <v>Aztec163</v>
      </c>
      <c r="AB776" s="13"/>
      <c r="AC776" s="13"/>
      <c r="AD776" s="13"/>
      <c r="AE776" s="13">
        <f>IF(TRIM(AA776=""),0,IF(ISNA(VLOOKUP(AA776,Tracker!$AB$2:$AB$3981,1,FALSE)),0,1))</f>
        <v>1</v>
      </c>
      <c r="AF776" s="13"/>
    </row>
    <row r="777" spans="1:32" ht="13.5">
      <c r="A777" s="246">
        <v>4175</v>
      </c>
      <c r="B777" s="271" t="s">
        <v>538</v>
      </c>
      <c r="C777" s="957" t="s">
        <v>2699</v>
      </c>
      <c r="D777" s="874" t="s">
        <v>549</v>
      </c>
      <c r="E777" s="172"/>
      <c r="F777" s="234"/>
      <c r="G777" s="236"/>
      <c r="H777" s="874" t="s">
        <v>208</v>
      </c>
      <c r="I777" s="482">
        <v>42942</v>
      </c>
      <c r="J777" s="238"/>
      <c r="K777" s="711" t="s">
        <v>411</v>
      </c>
      <c r="L777" s="1023" t="s">
        <v>28</v>
      </c>
      <c r="M777" s="13" t="str">
        <f t="shared" si="61"/>
        <v>Invoice Made</v>
      </c>
      <c r="N777" s="13"/>
      <c r="O777" s="13"/>
      <c r="P777" s="13" t="e">
        <f>IF(L777="Navig8",IF(ISNA(VLOOKUP(UPPER(B777),LiangHuishan!$A$1:$B$251,3,FALSE)),"Pool Not in Records",VLOOKUP(UPPER(B777),$A$1:$B$251,3,FALSE)),"")</f>
        <v>#N/A</v>
      </c>
      <c r="Q777" s="13" t="str">
        <f t="shared" si="60"/>
        <v/>
      </c>
      <c r="R777" s="13"/>
      <c r="S777" s="13"/>
      <c r="T777" s="13" t="str">
        <f t="shared" si="63"/>
        <v>Invoice Made</v>
      </c>
      <c r="U777" s="13" t="b">
        <f t="shared" si="64"/>
        <v>1</v>
      </c>
      <c r="V777" s="13"/>
      <c r="W777" s="13"/>
      <c r="X777" s="13"/>
      <c r="Y777" s="13"/>
      <c r="Z777" s="13"/>
      <c r="AA777" s="13" t="str">
        <f t="shared" si="62"/>
        <v>Bareilly02_2017</v>
      </c>
      <c r="AB777" s="13"/>
      <c r="AC777" s="13"/>
      <c r="AD777" s="13"/>
      <c r="AE777" s="13">
        <f>IF(TRIM(AA777=""),0,IF(ISNA(VLOOKUP(AA777,Tracker!$AB$2:$AB$3981,1,FALSE)),0,1))</f>
        <v>1</v>
      </c>
      <c r="AF777" s="13"/>
    </row>
    <row r="778" spans="1:32" ht="13.5">
      <c r="A778" s="243">
        <v>4176</v>
      </c>
      <c r="B778" s="243" t="s">
        <v>2779</v>
      </c>
      <c r="C778" s="963" t="s">
        <v>3095</v>
      </c>
      <c r="D778" s="877" t="s">
        <v>2474</v>
      </c>
      <c r="E778" s="172"/>
      <c r="F778" s="234"/>
      <c r="G778" s="236"/>
      <c r="H778" s="877"/>
      <c r="I778" s="486"/>
      <c r="J778" s="238"/>
      <c r="K778" s="720"/>
      <c r="L778" s="1043" t="s">
        <v>2987</v>
      </c>
      <c r="M778" s="13" t="str">
        <f t="shared" si="61"/>
        <v>Invoice Not Made</v>
      </c>
      <c r="N778" s="14"/>
      <c r="O778" s="14"/>
      <c r="P778" s="14" t="str">
        <f>IF(L778="Navig8",IF(ISNA(VLOOKUP(UPPER(B778),LiangHuishan!$A$1:$B$251,3,FALSE)),"Pool Not in Records",VLOOKUP(UPPER(B778),$A$1:$B$251,3,FALSE)),"")</f>
        <v/>
      </c>
      <c r="Q778" s="14" t="str">
        <f t="shared" si="60"/>
        <v/>
      </c>
      <c r="R778" s="14"/>
      <c r="S778" s="14"/>
      <c r="T778" s="13" t="str">
        <f t="shared" si="63"/>
        <v>Invoice Not Made</v>
      </c>
      <c r="U778" s="13" t="b">
        <f t="shared" si="64"/>
        <v>1</v>
      </c>
      <c r="V778" s="14"/>
      <c r="W778" s="14"/>
      <c r="X778" s="14"/>
      <c r="Y778" s="14"/>
      <c r="Z778" s="14"/>
      <c r="AA778" s="13" t="str">
        <f t="shared" si="62"/>
        <v>Tigris202</v>
      </c>
      <c r="AB778" s="14"/>
      <c r="AC778" s="14"/>
      <c r="AD778" s="14"/>
      <c r="AE778" s="14">
        <f>IF(TRIM(AA778=""),0,IF(ISNA(VLOOKUP(AA778,Tracker!$AB$2:$AB$3981,1,FALSE)),0,1))</f>
        <v>0</v>
      </c>
      <c r="AF778" s="14"/>
    </row>
    <row r="779" spans="1:32" ht="13.5">
      <c r="A779" s="246">
        <v>4177</v>
      </c>
      <c r="B779" s="271" t="s">
        <v>1303</v>
      </c>
      <c r="C779" s="957" t="s">
        <v>124</v>
      </c>
      <c r="D779" s="874" t="s">
        <v>864</v>
      </c>
      <c r="E779" s="172" t="s">
        <v>152</v>
      </c>
      <c r="F779" s="234" t="s">
        <v>2680</v>
      </c>
      <c r="G779" s="236">
        <v>42929</v>
      </c>
      <c r="H779" s="874" t="s">
        <v>1409</v>
      </c>
      <c r="I779" s="482">
        <v>42957</v>
      </c>
      <c r="J779" s="238"/>
      <c r="K779" s="711"/>
      <c r="L779" s="1023" t="s">
        <v>590</v>
      </c>
      <c r="M779" s="13" t="str">
        <f t="shared" si="61"/>
        <v>Invoice Made</v>
      </c>
      <c r="N779" s="13"/>
      <c r="O779" s="13"/>
      <c r="P779" s="13" t="str">
        <f>IF(L779="Navig8",IF(ISNA(VLOOKUP(UPPER(B779),LiangHuishan!$A$1:$B$251,3,FALSE)),"Pool Not in Records",VLOOKUP(UPPER(B779),$A$1:$B$251,3,FALSE)),"")</f>
        <v/>
      </c>
      <c r="Q779" s="13">
        <f t="shared" si="60"/>
        <v>0</v>
      </c>
      <c r="R779" s="13"/>
      <c r="S779" s="13"/>
      <c r="T779" s="13" t="str">
        <f t="shared" si="63"/>
        <v>Invoice Made</v>
      </c>
      <c r="U779" s="13" t="b">
        <f t="shared" si="64"/>
        <v>1</v>
      </c>
      <c r="V779" s="13"/>
      <c r="W779" s="13"/>
      <c r="X779" s="13"/>
      <c r="Y779" s="13"/>
      <c r="Z779" s="13"/>
      <c r="AA779" s="13" t="str">
        <f t="shared" si="62"/>
        <v>Danubia19</v>
      </c>
      <c r="AB779" s="13"/>
      <c r="AC779" s="13"/>
      <c r="AD779" s="13"/>
      <c r="AE779" s="13">
        <f>IF(TRIM(AA779=""),0,IF(ISNA(VLOOKUP(AA779,Tracker!$AB$2:$AB$3981,1,FALSE)),0,1))</f>
        <v>1</v>
      </c>
      <c r="AF779" s="13"/>
    </row>
    <row r="780" spans="1:32" ht="13.5">
      <c r="A780" s="246">
        <v>4178</v>
      </c>
      <c r="B780" s="271" t="s">
        <v>794</v>
      </c>
      <c r="C780" s="957" t="s">
        <v>834</v>
      </c>
      <c r="D780" s="874" t="s">
        <v>601</v>
      </c>
      <c r="E780" s="172" t="s">
        <v>2387</v>
      </c>
      <c r="F780" s="234" t="s">
        <v>20</v>
      </c>
      <c r="G780" s="236">
        <v>42929</v>
      </c>
      <c r="H780" s="874" t="s">
        <v>88</v>
      </c>
      <c r="I780" s="482">
        <v>42937</v>
      </c>
      <c r="J780" s="238"/>
      <c r="K780" s="711"/>
      <c r="L780" s="1023" t="s">
        <v>60</v>
      </c>
      <c r="M780" s="13" t="str">
        <f t="shared" si="61"/>
        <v>Invoice Made</v>
      </c>
      <c r="N780" s="13"/>
      <c r="O780" s="13"/>
      <c r="P780" s="13" t="str">
        <f>IF(L780="Navig8",IF(ISNA(VLOOKUP(UPPER(B780),LiangHuishan!$A$1:$B$251,3,FALSE)),"Pool Not in Records",VLOOKUP(UPPER(B780),$A$1:$B$251,3,FALSE)),"")</f>
        <v/>
      </c>
      <c r="Q780" s="13" t="str">
        <f t="shared" si="60"/>
        <v/>
      </c>
      <c r="R780" s="13"/>
      <c r="S780" s="13"/>
      <c r="T780" s="13" t="str">
        <f t="shared" si="63"/>
        <v>Invoice Made</v>
      </c>
      <c r="U780" s="13" t="b">
        <f t="shared" si="64"/>
        <v>1</v>
      </c>
      <c r="V780" s="13"/>
      <c r="W780" s="13"/>
      <c r="X780" s="13"/>
      <c r="Y780" s="13"/>
      <c r="Z780" s="13"/>
      <c r="AA780" s="13" t="str">
        <f t="shared" si="62"/>
        <v>Navion Marita49</v>
      </c>
      <c r="AB780" s="13"/>
      <c r="AC780" s="13"/>
      <c r="AD780" s="13"/>
      <c r="AE780" s="13">
        <f>IF(TRIM(AA780=""),0,IF(ISNA(VLOOKUP(AA780,Tracker!$AB$2:$AB$3981,1,FALSE)),0,1))</f>
        <v>1</v>
      </c>
      <c r="AF780" s="13"/>
    </row>
    <row r="781" spans="1:32" ht="13.5">
      <c r="A781" s="246">
        <v>4179</v>
      </c>
      <c r="B781" s="271" t="s">
        <v>2401</v>
      </c>
      <c r="C781" s="957" t="s">
        <v>220</v>
      </c>
      <c r="D781" s="874" t="s">
        <v>3096</v>
      </c>
      <c r="E781" s="172"/>
      <c r="F781" s="234"/>
      <c r="G781" s="236"/>
      <c r="H781" s="874" t="s">
        <v>64</v>
      </c>
      <c r="I781" s="482">
        <v>42954</v>
      </c>
      <c r="J781" s="238"/>
      <c r="K781" s="711"/>
      <c r="L781" s="1023" t="s">
        <v>60</v>
      </c>
      <c r="M781" s="13" t="str">
        <f t="shared" si="61"/>
        <v>Invoice Made</v>
      </c>
      <c r="N781" s="13"/>
      <c r="O781" s="13"/>
      <c r="P781" s="13" t="str">
        <f>IF(L781="Navig8",IF(ISNA(VLOOKUP(UPPER(B781),LiangHuishan!$A$1:$B$251,3,FALSE)),"Pool Not in Records",VLOOKUP(UPPER(B781),$A$1:$B$251,3,FALSE)),"")</f>
        <v/>
      </c>
      <c r="Q781" s="13" t="str">
        <f t="shared" si="60"/>
        <v/>
      </c>
      <c r="R781" s="13"/>
      <c r="S781" s="13"/>
      <c r="T781" s="13" t="str">
        <f t="shared" si="63"/>
        <v>Invoice Made</v>
      </c>
      <c r="U781" s="13" t="b">
        <f t="shared" si="64"/>
        <v>1</v>
      </c>
      <c r="V781" s="13"/>
      <c r="W781" s="13"/>
      <c r="X781" s="13"/>
      <c r="Y781" s="13"/>
      <c r="Z781" s="13"/>
      <c r="AA781" s="13" t="str">
        <f t="shared" si="62"/>
        <v>Limerick Spirit85</v>
      </c>
      <c r="AB781" s="13"/>
      <c r="AC781" s="13"/>
      <c r="AD781" s="13"/>
      <c r="AE781" s="13">
        <f>IF(TRIM(AA781=""),0,IF(ISNA(VLOOKUP(AA781,Tracker!$AB$2:$AB$3981,1,FALSE)),0,1))</f>
        <v>1</v>
      </c>
      <c r="AF781" s="13"/>
    </row>
    <row r="782" spans="1:32" ht="13.5">
      <c r="A782" s="246">
        <v>4180</v>
      </c>
      <c r="B782" s="271" t="s">
        <v>1329</v>
      </c>
      <c r="C782" s="957" t="s">
        <v>146</v>
      </c>
      <c r="D782" s="874" t="s">
        <v>634</v>
      </c>
      <c r="E782" s="172"/>
      <c r="F782" s="234"/>
      <c r="G782" s="236"/>
      <c r="H782" s="874" t="s">
        <v>20</v>
      </c>
      <c r="I782" s="482">
        <v>42974</v>
      </c>
      <c r="J782" s="238"/>
      <c r="K782" s="711"/>
      <c r="L782" s="1023" t="s">
        <v>60</v>
      </c>
      <c r="M782" s="13" t="str">
        <f t="shared" si="61"/>
        <v>Invoice Made</v>
      </c>
      <c r="N782" s="13"/>
      <c r="O782" s="13"/>
      <c r="P782" s="13" t="str">
        <f>IF(L782="Navig8",IF(ISNA(VLOOKUP(UPPER(B782),LiangHuishan!$A$1:$B$251,3,FALSE)),"Pool Not in Records",VLOOKUP(UPPER(B782),$A$1:$B$251,3,FALSE)),"")</f>
        <v/>
      </c>
      <c r="Q782" s="13" t="str">
        <f t="shared" si="60"/>
        <v/>
      </c>
      <c r="R782" s="13"/>
      <c r="S782" s="13"/>
      <c r="T782" s="13" t="str">
        <f t="shared" si="63"/>
        <v>Invoice Made</v>
      </c>
      <c r="U782" s="13" t="b">
        <f t="shared" si="64"/>
        <v>1</v>
      </c>
      <c r="V782" s="13"/>
      <c r="W782" s="13"/>
      <c r="X782" s="13"/>
      <c r="Y782" s="13"/>
      <c r="Z782" s="13"/>
      <c r="AA782" s="13" t="str">
        <f t="shared" si="62"/>
        <v>Atlantic Dawn40</v>
      </c>
      <c r="AB782" s="13"/>
      <c r="AC782" s="13"/>
      <c r="AD782" s="13"/>
      <c r="AE782" s="13">
        <f>IF(TRIM(AA782=""),0,IF(ISNA(VLOOKUP(AA782,Tracker!$AB$2:$AB$3981,1,FALSE)),0,1))</f>
        <v>1</v>
      </c>
      <c r="AF782" s="13"/>
    </row>
    <row r="783" spans="1:32" ht="13.5">
      <c r="A783" s="246">
        <v>4345</v>
      </c>
      <c r="B783" s="271" t="s">
        <v>3188</v>
      </c>
      <c r="C783" s="957" t="s">
        <v>2612</v>
      </c>
      <c r="D783" s="874" t="s">
        <v>736</v>
      </c>
      <c r="E783" s="172"/>
      <c r="F783" s="234"/>
      <c r="G783" s="236"/>
      <c r="H783" s="874" t="s">
        <v>535</v>
      </c>
      <c r="I783" s="477">
        <v>43028</v>
      </c>
      <c r="J783" s="238"/>
      <c r="K783" s="711"/>
      <c r="L783" s="1023" t="s">
        <v>633</v>
      </c>
      <c r="M783" s="13" t="str">
        <f t="shared" si="61"/>
        <v>Invoice Made</v>
      </c>
      <c r="N783" s="13"/>
      <c r="O783" s="13"/>
      <c r="P783" s="13" t="str">
        <f>IF(L783="Navig8",IF(ISNA(VLOOKUP(UPPER(B783),LiangHuishan!$A$1:$B$251,3,FALSE)),"Pool Not in Records",VLOOKUP(UPPER(B783),$A$1:$B$251,3,FALSE)),"")</f>
        <v/>
      </c>
      <c r="Q783" s="13" t="str">
        <f t="shared" si="60"/>
        <v/>
      </c>
      <c r="R783" s="13"/>
      <c r="S783" s="13"/>
      <c r="T783" s="13" t="str">
        <f t="shared" si="63"/>
        <v>Invoice Made</v>
      </c>
      <c r="U783" s="13" t="b">
        <f t="shared" si="64"/>
        <v>1</v>
      </c>
      <c r="V783" s="13"/>
      <c r="W783" s="13"/>
      <c r="X783" s="13"/>
      <c r="Y783" s="13"/>
      <c r="Z783" s="13"/>
      <c r="AA783" s="13" t="str">
        <f t="shared" si="62"/>
        <v>STI Leblon1702</v>
      </c>
      <c r="AB783" s="13"/>
      <c r="AC783" s="13"/>
      <c r="AD783" s="13"/>
      <c r="AE783" s="13">
        <f>IF(TRIM(AA783=""),0,IF(ISNA(VLOOKUP(AA783,Tracker!$AB$2:$AB$3981,1,FALSE)),0,1))</f>
        <v>1</v>
      </c>
      <c r="AF783" s="13"/>
    </row>
    <row r="784" spans="1:32" ht="13.5">
      <c r="A784" s="246">
        <v>4182</v>
      </c>
      <c r="B784" s="271" t="s">
        <v>1292</v>
      </c>
      <c r="C784" s="957" t="s">
        <v>3098</v>
      </c>
      <c r="D784" s="874" t="s">
        <v>2850</v>
      </c>
      <c r="E784" s="172" t="s">
        <v>3113</v>
      </c>
      <c r="F784" s="234" t="s">
        <v>335</v>
      </c>
      <c r="G784" s="236">
        <v>42930</v>
      </c>
      <c r="H784" s="874" t="s">
        <v>3114</v>
      </c>
      <c r="I784" s="485">
        <v>42941</v>
      </c>
      <c r="J784" s="238"/>
      <c r="K784" s="711"/>
      <c r="L784" s="1023" t="s">
        <v>663</v>
      </c>
      <c r="M784" s="13" t="str">
        <f t="shared" si="61"/>
        <v>Invoice Made</v>
      </c>
      <c r="N784" s="13"/>
      <c r="O784" s="13"/>
      <c r="P784" s="13" t="str">
        <f>IF(L784="Navig8",IF(ISNA(VLOOKUP(UPPER(B784),LiangHuishan!$A$1:$B$251,3,FALSE)),"Pool Not in Records",VLOOKUP(UPPER(B784),$A$1:$B$251,3,FALSE)),"")</f>
        <v/>
      </c>
      <c r="Q784" s="13" t="str">
        <f t="shared" si="60"/>
        <v/>
      </c>
      <c r="R784" s="13"/>
      <c r="S784" s="13"/>
      <c r="T784" s="13" t="str">
        <f t="shared" si="63"/>
        <v>Invoice Made</v>
      </c>
      <c r="U784" s="13" t="b">
        <f t="shared" si="64"/>
        <v>1</v>
      </c>
      <c r="V784" s="13"/>
      <c r="W784" s="13"/>
      <c r="X784" s="13"/>
      <c r="Y784" s="13"/>
      <c r="Z784" s="13"/>
      <c r="AA784" s="13" t="str">
        <f t="shared" si="62"/>
        <v>Afroditi201706</v>
      </c>
      <c r="AB784" s="13"/>
      <c r="AC784" s="13"/>
      <c r="AD784" s="13"/>
      <c r="AE784" s="13">
        <f>IF(TRIM(AA784=""),0,IF(ISNA(VLOOKUP(AA784,Tracker!$AB$2:$AB$3981,1,FALSE)),0,1))</f>
        <v>1</v>
      </c>
      <c r="AF784" s="13"/>
    </row>
    <row r="785" spans="1:32" ht="13.5">
      <c r="A785" s="243">
        <v>4184</v>
      </c>
      <c r="B785" s="243" t="s">
        <v>2776</v>
      </c>
      <c r="C785" s="963" t="s">
        <v>325</v>
      </c>
      <c r="D785" s="877" t="s">
        <v>2474</v>
      </c>
      <c r="E785" s="172" t="s">
        <v>159</v>
      </c>
      <c r="F785" s="234" t="s">
        <v>686</v>
      </c>
      <c r="G785" s="236">
        <v>42933.166666666664</v>
      </c>
      <c r="H785" s="877" t="s">
        <v>2870</v>
      </c>
      <c r="I785" s="486">
        <v>42937.625</v>
      </c>
      <c r="J785" s="238"/>
      <c r="K785" s="720"/>
      <c r="L785" s="1043" t="s">
        <v>2987</v>
      </c>
      <c r="M785" s="13" t="str">
        <f t="shared" si="61"/>
        <v>Invoice Not Made</v>
      </c>
      <c r="N785" s="14"/>
      <c r="O785" s="14"/>
      <c r="P785" s="14" t="str">
        <f>IF(L785="Navig8",IF(ISNA(VLOOKUP(UPPER(B785),LiangHuishan!$A$1:$B$251,3,FALSE)),"Pool Not in Records",VLOOKUP(UPPER(B785),$A$1:$B$251,3,FALSE)),"")</f>
        <v/>
      </c>
      <c r="Q785" s="14" t="str">
        <f t="shared" si="60"/>
        <v/>
      </c>
      <c r="R785" s="14"/>
      <c r="S785" s="14"/>
      <c r="T785" s="13" t="str">
        <f t="shared" si="63"/>
        <v>Invoice Not Made</v>
      </c>
      <c r="U785" s="13" t="b">
        <f t="shared" si="64"/>
        <v>1</v>
      </c>
      <c r="V785" s="14"/>
      <c r="W785" s="14"/>
      <c r="X785" s="14"/>
      <c r="Y785" s="14"/>
      <c r="Z785" s="14"/>
      <c r="AA785" s="13" t="str">
        <f t="shared" si="62"/>
        <v>Sten Skagen64</v>
      </c>
      <c r="AB785" s="14"/>
      <c r="AC785" s="14"/>
      <c r="AD785" s="14"/>
      <c r="AE785" s="14">
        <f>IF(TRIM(AA785=""),0,IF(ISNA(VLOOKUP(AA785,Tracker!$AB$2:$AB$3981,1,FALSE)),0,1))</f>
        <v>0</v>
      </c>
      <c r="AF785" s="14"/>
    </row>
    <row r="786" spans="1:32" ht="13.5">
      <c r="A786" s="243">
        <v>4185</v>
      </c>
      <c r="B786" s="243" t="s">
        <v>892</v>
      </c>
      <c r="C786" s="963" t="s">
        <v>558</v>
      </c>
      <c r="D786" s="877" t="s">
        <v>2474</v>
      </c>
      <c r="E786" s="172" t="s">
        <v>219</v>
      </c>
      <c r="F786" s="234" t="s">
        <v>3099</v>
      </c>
      <c r="G786" s="236">
        <v>42930</v>
      </c>
      <c r="H786" s="877" t="s">
        <v>25</v>
      </c>
      <c r="I786" s="486">
        <v>42932</v>
      </c>
      <c r="J786" s="238"/>
      <c r="K786" s="720"/>
      <c r="L786" s="1043" t="s">
        <v>2987</v>
      </c>
      <c r="M786" s="13" t="str">
        <f t="shared" si="61"/>
        <v>Invoice Not Made</v>
      </c>
      <c r="N786" s="14"/>
      <c r="O786" s="14"/>
      <c r="P786" s="14" t="str">
        <f>IF(L786="Navig8",IF(ISNA(VLOOKUP(UPPER(B786),LiangHuishan!$A$1:$B$251,3,FALSE)),"Pool Not in Records",VLOOKUP(UPPER(B786),$A$1:$B$251,3,FALSE)),"")</f>
        <v/>
      </c>
      <c r="Q786" s="14" t="str">
        <f t="shared" si="60"/>
        <v/>
      </c>
      <c r="R786" s="14"/>
      <c r="S786" s="14"/>
      <c r="T786" s="13" t="str">
        <f t="shared" si="63"/>
        <v>Invoice Not Made</v>
      </c>
      <c r="U786" s="13" t="b">
        <f t="shared" si="64"/>
        <v>1</v>
      </c>
      <c r="V786" s="14"/>
      <c r="W786" s="14"/>
      <c r="X786" s="14"/>
      <c r="Y786" s="14"/>
      <c r="Z786" s="14"/>
      <c r="AA786" s="13" t="str">
        <f t="shared" si="62"/>
        <v>Elisalex Schulte50</v>
      </c>
      <c r="AB786" s="14"/>
      <c r="AC786" s="14"/>
      <c r="AD786" s="14"/>
      <c r="AE786" s="14">
        <f>IF(TRIM(AA786=""),0,IF(ISNA(VLOOKUP(AA786,Tracker!$AB$2:$AB$3981,1,FALSE)),0,1))</f>
        <v>0</v>
      </c>
      <c r="AF786" s="14"/>
    </row>
    <row r="787" spans="1:32" ht="13.5">
      <c r="A787" s="282">
        <v>4186</v>
      </c>
      <c r="B787" s="240" t="s">
        <v>2779</v>
      </c>
      <c r="C787" s="969" t="s">
        <v>3124</v>
      </c>
      <c r="D787" s="881" t="s">
        <v>2474</v>
      </c>
      <c r="E787" s="172" t="s">
        <v>152</v>
      </c>
      <c r="F787" s="234" t="s">
        <v>412</v>
      </c>
      <c r="G787" s="236">
        <v>42934.041666666664</v>
      </c>
      <c r="H787" s="881" t="s">
        <v>2870</v>
      </c>
      <c r="I787" s="488">
        <v>42937.708333333336</v>
      </c>
      <c r="J787" s="238"/>
      <c r="K787" s="724"/>
      <c r="L787" s="1044" t="s">
        <v>2987</v>
      </c>
      <c r="M787" s="13" t="str">
        <f t="shared" si="61"/>
        <v>Invoice Made</v>
      </c>
      <c r="N787" s="14"/>
      <c r="O787" s="14"/>
      <c r="P787" s="14" t="str">
        <f>IF(L787="Navig8",IF(ISNA(VLOOKUP(UPPER(B787),LiangHuishan!$A$1:$B$251,3,FALSE)),"Pool Not in Records",VLOOKUP(UPPER(B787),$A$1:$B$251,3,FALSE)),"")</f>
        <v/>
      </c>
      <c r="Q787" s="14" t="str">
        <f t="shared" si="60"/>
        <v/>
      </c>
      <c r="R787" s="14"/>
      <c r="S787" s="14"/>
      <c r="T787" s="13" t="str">
        <f t="shared" si="63"/>
        <v>Invoice Made</v>
      </c>
      <c r="U787" s="13" t="b">
        <f t="shared" si="64"/>
        <v>1</v>
      </c>
      <c r="V787" s="14"/>
      <c r="W787" s="14"/>
      <c r="X787" s="14"/>
      <c r="Y787" s="14"/>
      <c r="Z787" s="14"/>
      <c r="AA787" s="13" t="str">
        <f t="shared" si="62"/>
        <v>Tigris192_200_201_202_203</v>
      </c>
      <c r="AB787" s="14"/>
      <c r="AC787" s="14"/>
      <c r="AD787" s="14"/>
      <c r="AE787" s="14">
        <f>IF(TRIM(AA787=""),0,IF(ISNA(VLOOKUP(AA787,Tracker!$AB$2:$AB$3981,1,FALSE)),0,1))</f>
        <v>1</v>
      </c>
      <c r="AF787" s="14"/>
    </row>
    <row r="788" spans="1:32" ht="13.5">
      <c r="A788" s="246">
        <v>4187</v>
      </c>
      <c r="B788" s="271" t="s">
        <v>2473</v>
      </c>
      <c r="C788" s="957" t="s">
        <v>834</v>
      </c>
      <c r="D788" s="874" t="s">
        <v>2474</v>
      </c>
      <c r="E788" s="172" t="s">
        <v>3100</v>
      </c>
      <c r="F788" s="234" t="s">
        <v>1308</v>
      </c>
      <c r="G788" s="236">
        <v>42940</v>
      </c>
      <c r="H788" s="874" t="s">
        <v>24</v>
      </c>
      <c r="I788" s="482">
        <v>42961</v>
      </c>
      <c r="J788" s="238"/>
      <c r="K788" s="711"/>
      <c r="L788" s="1023" t="s">
        <v>1466</v>
      </c>
      <c r="M788" s="13" t="str">
        <f t="shared" si="61"/>
        <v>Invoice Made</v>
      </c>
      <c r="N788" s="13"/>
      <c r="O788" s="13"/>
      <c r="P788" s="13" t="str">
        <f>IF(L788="Navig8",IF(ISNA(VLOOKUP(UPPER(B788),LiangHuishan!$A$1:$B$251,3,FALSE)),"Pool Not in Records",VLOOKUP(UPPER(B788),$A$1:$B$251,3,FALSE)),"")</f>
        <v/>
      </c>
      <c r="Q788" s="13" t="str">
        <f t="shared" si="60"/>
        <v/>
      </c>
      <c r="R788" s="13"/>
      <c r="S788" s="13"/>
      <c r="T788" s="13" t="str">
        <f t="shared" si="63"/>
        <v>Invoice Made</v>
      </c>
      <c r="U788" s="13" t="b">
        <f t="shared" si="64"/>
        <v>1</v>
      </c>
      <c r="V788" s="13"/>
      <c r="W788" s="13"/>
      <c r="X788" s="13"/>
      <c r="Y788" s="13"/>
      <c r="Z788" s="13"/>
      <c r="AA788" s="13" t="str">
        <f t="shared" si="62"/>
        <v>Silver Orla49</v>
      </c>
      <c r="AB788" s="13"/>
      <c r="AC788" s="13"/>
      <c r="AD788" s="13"/>
      <c r="AE788" s="13">
        <f>IF(TRIM(AA788=""),0,IF(ISNA(VLOOKUP(AA788,Tracker!$AB$2:$AB$3981,1,FALSE)),0,1))</f>
        <v>1</v>
      </c>
      <c r="AF788" s="13"/>
    </row>
    <row r="789" spans="1:32" ht="13.5">
      <c r="A789" s="246">
        <v>4188</v>
      </c>
      <c r="B789" s="271" t="s">
        <v>641</v>
      </c>
      <c r="C789" s="957" t="s">
        <v>142</v>
      </c>
      <c r="D789" s="874" t="s">
        <v>634</v>
      </c>
      <c r="E789" s="172"/>
      <c r="F789" s="234"/>
      <c r="G789" s="236"/>
      <c r="H789" s="874" t="s">
        <v>200</v>
      </c>
      <c r="I789" s="482">
        <v>42946</v>
      </c>
      <c r="J789" s="238"/>
      <c r="K789" s="711"/>
      <c r="L789" s="1023" t="s">
        <v>60</v>
      </c>
      <c r="M789" s="13" t="str">
        <f t="shared" si="61"/>
        <v>Invoice Made</v>
      </c>
      <c r="N789" s="13"/>
      <c r="O789" s="13"/>
      <c r="P789" s="13" t="str">
        <f>IF(L789="Navig8",IF(ISNA(VLOOKUP(UPPER(B789),LiangHuishan!$A$1:$B$251,3,FALSE)),"Pool Not in Records",VLOOKUP(UPPER(B789),$A$1:$B$251,3,FALSE)),"")</f>
        <v/>
      </c>
      <c r="Q789" s="13" t="str">
        <f t="shared" si="60"/>
        <v/>
      </c>
      <c r="R789" s="13"/>
      <c r="S789" s="13"/>
      <c r="T789" s="13" t="str">
        <f t="shared" si="63"/>
        <v>Invoice Made</v>
      </c>
      <c r="U789" s="13" t="b">
        <f t="shared" si="64"/>
        <v>1</v>
      </c>
      <c r="V789" s="13"/>
      <c r="W789" s="13"/>
      <c r="X789" s="13"/>
      <c r="Y789" s="13"/>
      <c r="Z789" s="13"/>
      <c r="AA789" s="13" t="str">
        <f t="shared" si="62"/>
        <v>Pacific Dawn43</v>
      </c>
      <c r="AB789" s="13"/>
      <c r="AC789" s="13"/>
      <c r="AD789" s="13"/>
      <c r="AE789" s="13">
        <f>IF(TRIM(AA789=""),0,IF(ISNA(VLOOKUP(AA789,Tracker!$AB$2:$AB$3981,1,FALSE)),0,1))</f>
        <v>1</v>
      </c>
      <c r="AF789" s="13"/>
    </row>
    <row r="790" spans="1:32" ht="13.5">
      <c r="A790" s="246">
        <v>4347</v>
      </c>
      <c r="B790" s="271" t="s">
        <v>3189</v>
      </c>
      <c r="C790" s="957" t="s">
        <v>2484</v>
      </c>
      <c r="D790" s="874" t="s">
        <v>669</v>
      </c>
      <c r="E790" s="172"/>
      <c r="F790" s="234"/>
      <c r="G790" s="236"/>
      <c r="H790" s="874" t="s">
        <v>25</v>
      </c>
      <c r="I790" s="477">
        <v>43019</v>
      </c>
      <c r="J790" s="238"/>
      <c r="K790" s="711"/>
      <c r="L790" s="1023" t="s">
        <v>633</v>
      </c>
      <c r="M790" s="13" t="str">
        <f t="shared" si="61"/>
        <v>Invoice Made</v>
      </c>
      <c r="N790" s="13"/>
      <c r="O790" s="13"/>
      <c r="P790" s="13" t="str">
        <f>IF(L790="Navig8",IF(ISNA(VLOOKUP(UPPER(B790),LiangHuishan!$A$1:$B$251,3,FALSE)),"Pool Not in Records",VLOOKUP(UPPER(B790),$A$1:$B$251,3,FALSE)),"")</f>
        <v/>
      </c>
      <c r="Q790" s="13" t="str">
        <f t="shared" si="60"/>
        <v/>
      </c>
      <c r="R790" s="13"/>
      <c r="S790" s="13"/>
      <c r="T790" s="13" t="str">
        <f t="shared" si="63"/>
        <v>Invoice Made</v>
      </c>
      <c r="U790" s="13" t="b">
        <f t="shared" si="64"/>
        <v>1</v>
      </c>
      <c r="V790" s="13"/>
      <c r="W790" s="13"/>
      <c r="X790" s="13"/>
      <c r="Y790" s="13"/>
      <c r="Z790" s="13"/>
      <c r="AA790" s="13" t="str">
        <f t="shared" si="62"/>
        <v>Romeo1701</v>
      </c>
      <c r="AB790" s="13"/>
      <c r="AC790" s="13"/>
      <c r="AD790" s="13"/>
      <c r="AE790" s="13">
        <f>IF(TRIM(AA790=""),0,IF(ISNA(VLOOKUP(AA790,Tracker!$AB$2:$AB$3981,1,FALSE)),0,1))</f>
        <v>1</v>
      </c>
      <c r="AF790" s="13"/>
    </row>
    <row r="791" spans="1:32" ht="13.5">
      <c r="A791" s="243">
        <v>4190</v>
      </c>
      <c r="B791" s="243" t="s">
        <v>2119</v>
      </c>
      <c r="C791" s="963" t="s">
        <v>546</v>
      </c>
      <c r="D791" s="877" t="s">
        <v>2635</v>
      </c>
      <c r="E791" s="172" t="s">
        <v>831</v>
      </c>
      <c r="F791" s="234" t="s">
        <v>119</v>
      </c>
      <c r="G791" s="236">
        <v>42940</v>
      </c>
      <c r="H791" s="877" t="s">
        <v>203</v>
      </c>
      <c r="I791" s="486">
        <v>42948</v>
      </c>
      <c r="J791" s="238"/>
      <c r="K791" s="720"/>
      <c r="L791" s="1043" t="s">
        <v>1466</v>
      </c>
      <c r="M791" s="13" t="str">
        <f t="shared" si="61"/>
        <v>Invoice Not Made</v>
      </c>
      <c r="N791" s="191" t="s">
        <v>368</v>
      </c>
      <c r="O791" s="191"/>
      <c r="P791" s="191" t="str">
        <f>IF(L791="Navig8",IF(ISNA(VLOOKUP(UPPER(B791),LiangHuishan!$A$1:$B$251,3,FALSE)),"Pool Not in Records",VLOOKUP(UPPER(B791),$A$1:$B$251,3,FALSE)),"")</f>
        <v/>
      </c>
      <c r="Q791" s="191" t="str">
        <f t="shared" si="60"/>
        <v/>
      </c>
      <c r="R791" s="191"/>
      <c r="S791" s="191"/>
      <c r="T791" s="13" t="str">
        <f t="shared" si="63"/>
        <v>Invoice Not Made</v>
      </c>
      <c r="U791" s="13" t="b">
        <f t="shared" si="64"/>
        <v>1</v>
      </c>
      <c r="V791" s="191"/>
      <c r="W791" s="191"/>
      <c r="X791" s="191"/>
      <c r="Y791" s="191"/>
      <c r="Z791" s="191"/>
      <c r="AA791" s="13" t="str">
        <f t="shared" si="62"/>
        <v>NS Clipper110</v>
      </c>
      <c r="AB791" s="191"/>
      <c r="AC791" s="191"/>
      <c r="AD791" s="191"/>
      <c r="AE791" s="191">
        <f>IF(TRIM(AA791=""),0,IF(ISNA(VLOOKUP(AA791,Tracker!$AB$2:$AB$3981,1,FALSE)),0,1))</f>
        <v>0</v>
      </c>
      <c r="AF791" s="191"/>
    </row>
    <row r="792" spans="1:32" ht="13.5">
      <c r="A792" s="243">
        <v>4191</v>
      </c>
      <c r="B792" s="243" t="s">
        <v>777</v>
      </c>
      <c r="C792" s="963" t="s">
        <v>46</v>
      </c>
      <c r="D792" s="877" t="s">
        <v>477</v>
      </c>
      <c r="E792" s="172" t="s">
        <v>1279</v>
      </c>
      <c r="F792" s="234" t="s">
        <v>3102</v>
      </c>
      <c r="G792" s="236">
        <v>42935.25</v>
      </c>
      <c r="H792" s="877" t="s">
        <v>3103</v>
      </c>
      <c r="I792" s="486">
        <v>42943.75</v>
      </c>
      <c r="J792" s="238"/>
      <c r="K792" s="720" t="s">
        <v>28</v>
      </c>
      <c r="L792" s="1043" t="s">
        <v>28</v>
      </c>
      <c r="M792" s="13" t="str">
        <f t="shared" si="61"/>
        <v>Invoice Not Made</v>
      </c>
      <c r="N792" s="191" t="s">
        <v>27</v>
      </c>
      <c r="O792" s="191"/>
      <c r="P792" s="191" t="e">
        <f>IF(L792="Navig8",IF(ISNA(VLOOKUP(UPPER(B792),LiangHuishan!$A$1:$B$251,3,FALSE)),"Pool Not in Records",VLOOKUP(UPPER(B792),$A$1:$B$251,3,FALSE)),"")</f>
        <v>#N/A</v>
      </c>
      <c r="Q792" s="191" t="str">
        <f t="shared" si="60"/>
        <v/>
      </c>
      <c r="R792" s="191"/>
      <c r="S792" s="191"/>
      <c r="T792" s="13" t="str">
        <f t="shared" si="63"/>
        <v>Invoice Not Made</v>
      </c>
      <c r="U792" s="13" t="b">
        <f t="shared" si="64"/>
        <v>1</v>
      </c>
      <c r="V792" s="191"/>
      <c r="W792" s="191"/>
      <c r="X792" s="191"/>
      <c r="Y792" s="191"/>
      <c r="Z792" s="191"/>
      <c r="AA792" s="13" t="str">
        <f t="shared" si="62"/>
        <v>King Duncan41</v>
      </c>
      <c r="AB792" s="191"/>
      <c r="AC792" s="191"/>
      <c r="AD792" s="191"/>
      <c r="AE792" s="191">
        <f>IF(TRIM(AA792=""),0,IF(ISNA(VLOOKUP(AA792,Tracker!$AB$2:$AB$3981,1,FALSE)),0,1))</f>
        <v>0</v>
      </c>
      <c r="AF792" s="191"/>
    </row>
    <row r="793" spans="1:32" ht="13.5">
      <c r="A793" s="246">
        <v>4192</v>
      </c>
      <c r="B793" s="271" t="s">
        <v>3104</v>
      </c>
      <c r="C793" s="957" t="s">
        <v>158</v>
      </c>
      <c r="D793" s="874" t="s">
        <v>688</v>
      </c>
      <c r="E793" s="172" t="s">
        <v>152</v>
      </c>
      <c r="F793" s="234" t="s">
        <v>240</v>
      </c>
      <c r="G793" s="236">
        <v>42939</v>
      </c>
      <c r="H793" s="874" t="s">
        <v>3167</v>
      </c>
      <c r="I793" s="482">
        <v>42963</v>
      </c>
      <c r="J793" s="238"/>
      <c r="K793" s="711"/>
      <c r="L793" s="1023" t="s">
        <v>590</v>
      </c>
      <c r="M793" s="13" t="str">
        <f t="shared" si="61"/>
        <v>Invoice Made</v>
      </c>
      <c r="N793" s="13"/>
      <c r="O793" s="13"/>
      <c r="P793" s="13" t="str">
        <f>IF(L793="Navig8",IF(ISNA(VLOOKUP(UPPER(B793),LiangHuishan!$A$1:$B$251,3,FALSE)),"Pool Not in Records",VLOOKUP(UPPER(B793),$A$1:$B$251,3,FALSE)),"")</f>
        <v/>
      </c>
      <c r="Q793" s="13">
        <f t="shared" si="60"/>
        <v>0</v>
      </c>
      <c r="R793" s="13"/>
      <c r="S793" s="13"/>
      <c r="T793" s="13" t="str">
        <f t="shared" si="63"/>
        <v>Invoice Made</v>
      </c>
      <c r="U793" s="13" t="b">
        <f t="shared" si="64"/>
        <v>1</v>
      </c>
      <c r="V793" s="13"/>
      <c r="W793" s="13"/>
      <c r="X793" s="13"/>
      <c r="Y793" s="13"/>
      <c r="Z793" s="13"/>
      <c r="AA793" s="13" t="str">
        <f t="shared" si="62"/>
        <v>Cabo San Vicente10</v>
      </c>
      <c r="AB793" s="13"/>
      <c r="AC793" s="13"/>
      <c r="AD793" s="13"/>
      <c r="AE793" s="13">
        <f>IF(TRIM(AA793=""),0,IF(ISNA(VLOOKUP(AA793,Tracker!$AB$2:$AB$3981,1,FALSE)),0,1))</f>
        <v>1</v>
      </c>
      <c r="AF793" s="13"/>
    </row>
    <row r="794" spans="1:32" ht="13.5">
      <c r="A794" s="243">
        <v>4193</v>
      </c>
      <c r="B794" s="243" t="s">
        <v>2854</v>
      </c>
      <c r="C794" s="963" t="s">
        <v>354</v>
      </c>
      <c r="D794" s="877" t="s">
        <v>2474</v>
      </c>
      <c r="E794" s="172" t="s">
        <v>2972</v>
      </c>
      <c r="F794" s="234" t="s">
        <v>2856</v>
      </c>
      <c r="G794" s="236">
        <v>42934</v>
      </c>
      <c r="H794" s="877" t="s">
        <v>412</v>
      </c>
      <c r="I794" s="486">
        <v>42938</v>
      </c>
      <c r="J794" s="238"/>
      <c r="K794" s="720"/>
      <c r="L794" s="1043" t="s">
        <v>2987</v>
      </c>
      <c r="M794" s="13" t="str">
        <f t="shared" si="61"/>
        <v>Invoice Not Made</v>
      </c>
      <c r="N794" s="14"/>
      <c r="O794" s="14"/>
      <c r="P794" s="14" t="str">
        <f>IF(L794="Navig8",IF(ISNA(VLOOKUP(UPPER(B794),LiangHuishan!$A$1:$B$251,3,FALSE)),"Pool Not in Records",VLOOKUP(UPPER(B794),$A$1:$B$251,3,FALSE)),"")</f>
        <v/>
      </c>
      <c r="Q794" s="14" t="str">
        <f t="shared" si="60"/>
        <v/>
      </c>
      <c r="R794" s="14"/>
      <c r="S794" s="14"/>
      <c r="T794" s="13" t="str">
        <f t="shared" si="63"/>
        <v>Invoice Not Made</v>
      </c>
      <c r="U794" s="13" t="b">
        <f t="shared" si="64"/>
        <v>1</v>
      </c>
      <c r="V794" s="14"/>
      <c r="W794" s="14"/>
      <c r="X794" s="14"/>
      <c r="Y794" s="14"/>
      <c r="Z794" s="14"/>
      <c r="AA794" s="13" t="str">
        <f t="shared" si="62"/>
        <v>Emmy Schulte163</v>
      </c>
      <c r="AB794" s="14"/>
      <c r="AC794" s="14"/>
      <c r="AD794" s="14"/>
      <c r="AE794" s="14">
        <f>IF(TRIM(AA794=""),0,IF(ISNA(VLOOKUP(AA794,Tracker!$AB$2:$AB$3981,1,FALSE)),0,1))</f>
        <v>0</v>
      </c>
      <c r="AF794" s="14"/>
    </row>
    <row r="795" spans="1:32" ht="13.5">
      <c r="A795" s="243">
        <v>4194</v>
      </c>
      <c r="B795" s="240" t="s">
        <v>2776</v>
      </c>
      <c r="C795" s="969" t="s">
        <v>3125</v>
      </c>
      <c r="D795" s="881" t="s">
        <v>2474</v>
      </c>
      <c r="E795" s="172" t="s">
        <v>2878</v>
      </c>
      <c r="F795" s="234" t="s">
        <v>2870</v>
      </c>
      <c r="G795" s="236">
        <v>42940.166666666664</v>
      </c>
      <c r="H795" s="881" t="s">
        <v>412</v>
      </c>
      <c r="I795" s="488">
        <v>42943.625</v>
      </c>
      <c r="J795" s="238"/>
      <c r="K795" s="724"/>
      <c r="L795" s="1044" t="s">
        <v>2987</v>
      </c>
      <c r="M795" s="13" t="str">
        <f t="shared" si="61"/>
        <v>Invoice Made</v>
      </c>
      <c r="N795" s="14"/>
      <c r="O795" s="14"/>
      <c r="P795" s="14" t="str">
        <f>IF(L795="Navig8",IF(ISNA(VLOOKUP(UPPER(B795),LiangHuishan!$A$1:$B$251,3,FALSE)),"Pool Not in Records",VLOOKUP(UPPER(B795),$A$1:$B$251,3,FALSE)),"")</f>
        <v/>
      </c>
      <c r="Q795" s="14" t="str">
        <f t="shared" si="60"/>
        <v/>
      </c>
      <c r="R795" s="14"/>
      <c r="S795" s="14"/>
      <c r="T795" s="13" t="str">
        <f t="shared" si="63"/>
        <v>Invoice Made</v>
      </c>
      <c r="U795" s="13" t="b">
        <f t="shared" si="64"/>
        <v>1</v>
      </c>
      <c r="V795" s="14"/>
      <c r="W795" s="14"/>
      <c r="X795" s="14"/>
      <c r="Y795" s="14"/>
      <c r="Z795" s="14"/>
      <c r="AA795" s="13" t="str">
        <f t="shared" si="62"/>
        <v>Sten Skagen61_62_63_64_65</v>
      </c>
      <c r="AB795" s="14"/>
      <c r="AC795" s="14"/>
      <c r="AD795" s="14"/>
      <c r="AE795" s="14">
        <f>IF(TRIM(AA795=""),0,IF(ISNA(VLOOKUP(AA795,Tracker!$AB$2:$AB$3981,1,FALSE)),0,1))</f>
        <v>1</v>
      </c>
      <c r="AF795" s="14"/>
    </row>
    <row r="796" spans="1:32" ht="13.5">
      <c r="A796" s="246">
        <v>4195</v>
      </c>
      <c r="B796" s="271" t="s">
        <v>464</v>
      </c>
      <c r="C796" s="957" t="s">
        <v>2872</v>
      </c>
      <c r="D796" s="874" t="s">
        <v>2850</v>
      </c>
      <c r="E796" s="172" t="s">
        <v>209</v>
      </c>
      <c r="F796" s="234" t="s">
        <v>201</v>
      </c>
      <c r="G796" s="236">
        <v>42944.5</v>
      </c>
      <c r="H796" s="874" t="s">
        <v>441</v>
      </c>
      <c r="I796" s="485">
        <v>42963</v>
      </c>
      <c r="J796" s="238"/>
      <c r="K796" s="711"/>
      <c r="L796" s="1023" t="s">
        <v>663</v>
      </c>
      <c r="M796" s="13" t="str">
        <f t="shared" si="61"/>
        <v>Invoice Made</v>
      </c>
      <c r="N796" s="13"/>
      <c r="O796" s="13"/>
      <c r="P796" s="13" t="str">
        <f>IF(L796="Navig8",IF(ISNA(VLOOKUP(UPPER(B796),LiangHuishan!$A$1:$B$251,3,FALSE)),"Pool Not in Records",VLOOKUP(UPPER(B796),$A$1:$B$251,3,FALSE)),"")</f>
        <v/>
      </c>
      <c r="Q796" s="13" t="str">
        <f t="shared" si="60"/>
        <v/>
      </c>
      <c r="R796" s="13"/>
      <c r="S796" s="13"/>
      <c r="T796" s="13" t="str">
        <f t="shared" si="63"/>
        <v>Invoice Made</v>
      </c>
      <c r="U796" s="13" t="b">
        <f t="shared" si="64"/>
        <v>1</v>
      </c>
      <c r="V796" s="13"/>
      <c r="W796" s="13"/>
      <c r="X796" s="13"/>
      <c r="Y796" s="13"/>
      <c r="Z796" s="13"/>
      <c r="AA796" s="13" t="str">
        <f t="shared" si="62"/>
        <v>Stena Penguin201704</v>
      </c>
      <c r="AB796" s="13"/>
      <c r="AC796" s="13"/>
      <c r="AD796" s="13"/>
      <c r="AE796" s="13">
        <f>IF(TRIM(AA796=""),0,IF(ISNA(VLOOKUP(AA796,Tracker!$AB$2:$AB$3981,1,FALSE)),0,1))</f>
        <v>1</v>
      </c>
      <c r="AF796" s="13"/>
    </row>
    <row r="797" spans="1:32" ht="13.5">
      <c r="A797" s="246">
        <v>4196</v>
      </c>
      <c r="B797" s="271" t="s">
        <v>643</v>
      </c>
      <c r="C797" s="957" t="s">
        <v>3105</v>
      </c>
      <c r="D797" s="874" t="s">
        <v>2850</v>
      </c>
      <c r="E797" s="172"/>
      <c r="F797" s="234"/>
      <c r="G797" s="236"/>
      <c r="H797" s="874" t="s">
        <v>385</v>
      </c>
      <c r="I797" s="485">
        <v>42966</v>
      </c>
      <c r="J797" s="238"/>
      <c r="K797" s="711"/>
      <c r="L797" s="1023" t="s">
        <v>663</v>
      </c>
      <c r="M797" s="13" t="str">
        <f t="shared" si="61"/>
        <v>Invoice Made</v>
      </c>
      <c r="N797" s="13"/>
      <c r="O797" s="13"/>
      <c r="P797" s="13" t="str">
        <f>IF(L797="Navig8",IF(ISNA(VLOOKUP(UPPER(B797),LiangHuishan!$A$1:$B$251,3,FALSE)),"Pool Not in Records",VLOOKUP(UPPER(B797),$A$1:$B$251,3,FALSE)),"")</f>
        <v/>
      </c>
      <c r="Q797" s="13" t="str">
        <f t="shared" si="60"/>
        <v/>
      </c>
      <c r="R797" s="13"/>
      <c r="S797" s="13"/>
      <c r="T797" s="13" t="str">
        <f t="shared" si="63"/>
        <v>Invoice Made</v>
      </c>
      <c r="U797" s="13" t="b">
        <f t="shared" si="64"/>
        <v>1</v>
      </c>
      <c r="V797" s="13"/>
      <c r="W797" s="13"/>
      <c r="X797" s="13"/>
      <c r="Y797" s="13"/>
      <c r="Z797" s="13"/>
      <c r="AA797" s="13" t="str">
        <f t="shared" si="62"/>
        <v>Stena Perros201705</v>
      </c>
      <c r="AB797" s="13"/>
      <c r="AC797" s="13"/>
      <c r="AD797" s="13"/>
      <c r="AE797" s="13">
        <f>IF(TRIM(AA797=""),0,IF(ISNA(VLOOKUP(AA797,Tracker!$AB$2:$AB$3981,1,FALSE)),0,1))</f>
        <v>1</v>
      </c>
      <c r="AF797" s="13"/>
    </row>
    <row r="798" spans="1:32" ht="13.5">
      <c r="A798" s="244">
        <v>4197</v>
      </c>
      <c r="B798" s="285" t="s">
        <v>892</v>
      </c>
      <c r="C798" s="972" t="s">
        <v>3123</v>
      </c>
      <c r="D798" s="884" t="s">
        <v>2474</v>
      </c>
      <c r="E798" s="172" t="s">
        <v>170</v>
      </c>
      <c r="F798" s="234" t="s">
        <v>418</v>
      </c>
      <c r="G798" s="236">
        <v>42939</v>
      </c>
      <c r="H798" s="884" t="s">
        <v>25</v>
      </c>
      <c r="I798" s="489">
        <v>42941</v>
      </c>
      <c r="J798" s="238"/>
      <c r="K798" s="725"/>
      <c r="L798" s="1045" t="s">
        <v>2987</v>
      </c>
      <c r="M798" s="13" t="str">
        <f t="shared" si="61"/>
        <v>Invoice Made</v>
      </c>
      <c r="N798" s="248"/>
      <c r="O798" s="248"/>
      <c r="P798" s="248" t="str">
        <f>IF(L798="Navig8",IF(ISNA(VLOOKUP(UPPER(B798),LiangHuishan!$A$1:$B$251,3,FALSE)),"Pool Not in Records",VLOOKUP(UPPER(B798),$A$1:$B$251,3,FALSE)),"")</f>
        <v/>
      </c>
      <c r="Q798" s="248" t="str">
        <f t="shared" si="60"/>
        <v/>
      </c>
      <c r="R798" s="248"/>
      <c r="S798" s="248"/>
      <c r="T798" s="13" t="str">
        <f t="shared" si="63"/>
        <v>Invoice Made</v>
      </c>
      <c r="U798" s="13" t="b">
        <f t="shared" si="64"/>
        <v>1</v>
      </c>
      <c r="V798" s="248"/>
      <c r="W798" s="248"/>
      <c r="X798" s="248"/>
      <c r="Y798" s="248"/>
      <c r="Z798" s="248"/>
      <c r="AA798" s="13" t="str">
        <f t="shared" si="62"/>
        <v>Elisalex Schulte48_49_50_51</v>
      </c>
      <c r="AB798" s="248"/>
      <c r="AC798" s="248"/>
      <c r="AD798" s="248"/>
      <c r="AE798" s="248">
        <f>IF(TRIM(AA798=""),0,IF(ISNA(VLOOKUP(AA798,Tracker!$AB$2:$AB$3981,1,FALSE)),0,1))</f>
        <v>1</v>
      </c>
      <c r="AF798" s="248"/>
    </row>
    <row r="799" spans="1:32" ht="13.5">
      <c r="A799" s="246">
        <v>4198</v>
      </c>
      <c r="B799" s="271" t="s">
        <v>3106</v>
      </c>
      <c r="C799" s="957" t="s">
        <v>156</v>
      </c>
      <c r="D799" s="874" t="s">
        <v>1942</v>
      </c>
      <c r="E799" s="172"/>
      <c r="F799" s="234"/>
      <c r="G799" s="236"/>
      <c r="H799" s="874" t="s">
        <v>829</v>
      </c>
      <c r="I799" s="272">
        <v>42958</v>
      </c>
      <c r="J799" s="238"/>
      <c r="K799" s="711"/>
      <c r="L799" s="1023" t="s">
        <v>590</v>
      </c>
      <c r="M799" s="13" t="str">
        <f t="shared" si="61"/>
        <v>Invoice Made</v>
      </c>
      <c r="N799" s="13"/>
      <c r="O799" s="13"/>
      <c r="P799" s="13" t="str">
        <f>IF(L799="Navig8",IF(ISNA(VLOOKUP(UPPER(B799),LiangHuishan!$A$1:$B$251,3,FALSE)),"Pool Not in Records",VLOOKUP(UPPER(B799),$A$1:$B$251,3,FALSE)),"")</f>
        <v/>
      </c>
      <c r="Q799" s="13">
        <f t="shared" si="60"/>
        <v>0</v>
      </c>
      <c r="R799" s="13"/>
      <c r="S799" s="13"/>
      <c r="T799" s="13" t="str">
        <f t="shared" si="63"/>
        <v>Invoice Made</v>
      </c>
      <c r="U799" s="13" t="b">
        <f t="shared" si="64"/>
        <v>1</v>
      </c>
      <c r="V799" s="13"/>
      <c r="W799" s="13"/>
      <c r="X799" s="13"/>
      <c r="Y799" s="13"/>
      <c r="Z799" s="13"/>
      <c r="AA799" s="13" t="str">
        <f t="shared" si="62"/>
        <v>Seaways Reymar206</v>
      </c>
      <c r="AB799" s="13"/>
      <c r="AC799" s="13"/>
      <c r="AD799" s="13"/>
      <c r="AE799" s="13">
        <f>IF(TRIM(AA799=""),0,IF(ISNA(VLOOKUP(AA799,Tracker!$AB$2:$AB$3981,1,FALSE)),0,1))</f>
        <v>1</v>
      </c>
      <c r="AF799" s="13"/>
    </row>
    <row r="800" spans="1:32" ht="13.5">
      <c r="A800" s="246">
        <v>4353</v>
      </c>
      <c r="B800" s="271" t="s">
        <v>780</v>
      </c>
      <c r="C800" s="957" t="s">
        <v>2940</v>
      </c>
      <c r="D800" s="874" t="s">
        <v>2288</v>
      </c>
      <c r="E800" s="172"/>
      <c r="F800" s="234"/>
      <c r="G800" s="236"/>
      <c r="H800" s="874" t="s">
        <v>561</v>
      </c>
      <c r="I800" s="477">
        <v>42995</v>
      </c>
      <c r="J800" s="238"/>
      <c r="K800" s="711"/>
      <c r="L800" s="1023" t="s">
        <v>633</v>
      </c>
      <c r="M800" s="13" t="str">
        <f t="shared" si="61"/>
        <v>Invoice Made</v>
      </c>
      <c r="N800" s="13"/>
      <c r="O800" s="13"/>
      <c r="P800" s="13" t="str">
        <f>IF(L800="Navig8",IF(ISNA(VLOOKUP(UPPER(B800),LiangHuishan!$A$1:$B$251,3,FALSE)),"Pool Not in Records",VLOOKUP(UPPER(B800),$A$1:$B$251,3,FALSE)),"")</f>
        <v/>
      </c>
      <c r="Q800" s="13" t="str">
        <f t="shared" si="60"/>
        <v/>
      </c>
      <c r="R800" s="13"/>
      <c r="S800" s="13"/>
      <c r="T800" s="13" t="str">
        <f t="shared" si="63"/>
        <v>Invoice Made</v>
      </c>
      <c r="U800" s="13" t="b">
        <f t="shared" si="64"/>
        <v>1</v>
      </c>
      <c r="V800" s="13"/>
      <c r="W800" s="13"/>
      <c r="X800" s="13"/>
      <c r="Y800" s="13"/>
      <c r="Z800" s="13"/>
      <c r="AA800" s="13" t="str">
        <f t="shared" si="62"/>
        <v>Silver Gwen1704</v>
      </c>
      <c r="AB800" s="13"/>
      <c r="AC800" s="13"/>
      <c r="AD800" s="13"/>
      <c r="AE800" s="13">
        <f>IF(TRIM(AA800=""),0,IF(ISNA(VLOOKUP(AA800,Tracker!$AB$2:$AB$3981,1,FALSE)),0,1))</f>
        <v>1</v>
      </c>
      <c r="AF800" s="13"/>
    </row>
    <row r="801" spans="1:32" ht="13.5">
      <c r="A801" s="246">
        <v>4200</v>
      </c>
      <c r="B801" s="271" t="s">
        <v>3107</v>
      </c>
      <c r="C801" s="957" t="s">
        <v>76</v>
      </c>
      <c r="D801" s="874" t="s">
        <v>2635</v>
      </c>
      <c r="E801" s="172" t="s">
        <v>3108</v>
      </c>
      <c r="F801" s="234" t="s">
        <v>1970</v>
      </c>
      <c r="G801" s="236">
        <v>42936.75</v>
      </c>
      <c r="H801" s="874" t="s">
        <v>1331</v>
      </c>
      <c r="I801" s="272">
        <v>42962</v>
      </c>
      <c r="J801" s="238"/>
      <c r="K801" s="711"/>
      <c r="L801" s="1023" t="s">
        <v>1466</v>
      </c>
      <c r="M801" s="13" t="str">
        <f t="shared" si="61"/>
        <v>Invoice Made</v>
      </c>
      <c r="N801" s="13"/>
      <c r="O801" s="13"/>
      <c r="P801" s="13" t="str">
        <f>IF(L801="Navig8",IF(ISNA(VLOOKUP(UPPER(B801),LiangHuishan!$A$1:$B$251,3,FALSE)),"Pool Not in Records",VLOOKUP(UPPER(B801),$A$1:$B$251,3,FALSE)),"")</f>
        <v/>
      </c>
      <c r="Q801" s="13" t="str">
        <f t="shared" si="60"/>
        <v/>
      </c>
      <c r="R801" s="13"/>
      <c r="S801" s="13"/>
      <c r="T801" s="13" t="str">
        <f t="shared" si="63"/>
        <v>Invoice Made</v>
      </c>
      <c r="U801" s="13" t="b">
        <f t="shared" si="64"/>
        <v>1</v>
      </c>
      <c r="V801" s="13"/>
      <c r="W801" s="13"/>
      <c r="X801" s="13"/>
      <c r="Y801" s="13"/>
      <c r="Z801" s="13"/>
      <c r="AA801" s="13" t="str">
        <f t="shared" si="62"/>
        <v>SKS Sinni55</v>
      </c>
      <c r="AB801" s="13"/>
      <c r="AC801" s="13"/>
      <c r="AD801" s="13"/>
      <c r="AE801" s="13">
        <f>IF(TRIM(AA801=""),0,IF(ISNA(VLOOKUP(AA801,Tracker!$AB$2:$AB$3981,1,FALSE)),0,1))</f>
        <v>1</v>
      </c>
      <c r="AF801" s="13"/>
    </row>
    <row r="802" spans="1:32" ht="13.5">
      <c r="A802" s="271">
        <v>4201</v>
      </c>
      <c r="B802" s="271" t="s">
        <v>3109</v>
      </c>
      <c r="C802" s="957"/>
      <c r="D802" s="874" t="s">
        <v>2866</v>
      </c>
      <c r="E802" s="172"/>
      <c r="F802" s="234"/>
      <c r="G802" s="236"/>
      <c r="H802" s="874"/>
      <c r="I802" s="272"/>
      <c r="J802" s="238"/>
      <c r="K802" s="711"/>
      <c r="L802" s="1023" t="s">
        <v>2867</v>
      </c>
      <c r="M802" s="13" t="str">
        <f t="shared" si="61"/>
        <v>Invoice Not Made</v>
      </c>
      <c r="N802" s="13"/>
      <c r="O802" s="13"/>
      <c r="P802" s="13" t="str">
        <f>IF(L802="Navig8",IF(ISNA(VLOOKUP(UPPER(B802),LiangHuishan!$A$1:$B$251,3,FALSE)),"Pool Not in Records",VLOOKUP(UPPER(B802),$A$1:$B$251,3,FALSE)),"")</f>
        <v/>
      </c>
      <c r="Q802" s="13" t="str">
        <f t="shared" si="60"/>
        <v/>
      </c>
      <c r="R802" s="13"/>
      <c r="S802" s="13"/>
      <c r="T802" s="13" t="str">
        <f t="shared" si="63"/>
        <v>Invoice Not Made</v>
      </c>
      <c r="U802" s="13" t="b">
        <f t="shared" si="64"/>
        <v>1</v>
      </c>
      <c r="V802" s="13"/>
      <c r="W802" s="13"/>
      <c r="X802" s="13"/>
      <c r="Y802" s="13"/>
      <c r="Z802" s="13"/>
      <c r="AA802" s="13" t="str">
        <f t="shared" si="62"/>
        <v>Vessel-Voy No not given</v>
      </c>
      <c r="AB802" s="13"/>
      <c r="AC802" s="13"/>
      <c r="AD802" s="13"/>
      <c r="AE802" s="13">
        <f>IF(TRIM(AA802=""),0,IF(ISNA(VLOOKUP(AA802,Tracker!$AB$2:$AB$3981,1,FALSE)),0,1))</f>
        <v>0</v>
      </c>
      <c r="AF802" s="13"/>
    </row>
    <row r="803" spans="1:32" ht="13.5">
      <c r="A803" s="271">
        <v>4202</v>
      </c>
      <c r="B803" s="271" t="s">
        <v>3110</v>
      </c>
      <c r="C803" s="957" t="s">
        <v>247</v>
      </c>
      <c r="D803" s="874" t="s">
        <v>1858</v>
      </c>
      <c r="E803" s="172" t="s">
        <v>2780</v>
      </c>
      <c r="F803" s="234" t="s">
        <v>173</v>
      </c>
      <c r="G803" s="236">
        <v>42944</v>
      </c>
      <c r="H803" s="874" t="s">
        <v>2118</v>
      </c>
      <c r="I803" s="272">
        <v>42961</v>
      </c>
      <c r="J803" s="238"/>
      <c r="K803" s="711"/>
      <c r="L803" s="1023" t="s">
        <v>1466</v>
      </c>
      <c r="M803" s="13" t="str">
        <f t="shared" si="61"/>
        <v>Invoice Not Made</v>
      </c>
      <c r="N803" s="13"/>
      <c r="O803" s="13"/>
      <c r="P803" s="13" t="str">
        <f>IF(L803="Navig8",IF(ISNA(VLOOKUP(UPPER(B803),LiangHuishan!$A$1:$B$251,3,FALSE)),"Pool Not in Records",VLOOKUP(UPPER(B803),$A$1:$B$251,3,FALSE)),"")</f>
        <v/>
      </c>
      <c r="Q803" s="13" t="str">
        <f t="shared" si="60"/>
        <v/>
      </c>
      <c r="R803" s="13"/>
      <c r="S803" s="13"/>
      <c r="T803" s="13" t="str">
        <f t="shared" si="63"/>
        <v>Invoice Not Made</v>
      </c>
      <c r="U803" s="13" t="b">
        <f t="shared" si="64"/>
        <v>1</v>
      </c>
      <c r="V803" s="13"/>
      <c r="W803" s="13"/>
      <c r="X803" s="13"/>
      <c r="Y803" s="13"/>
      <c r="Z803" s="13"/>
      <c r="AA803" s="13" t="str">
        <f t="shared" si="62"/>
        <v>Silver Carolyn37</v>
      </c>
      <c r="AB803" s="13"/>
      <c r="AC803" s="13"/>
      <c r="AD803" s="13"/>
      <c r="AE803" s="13">
        <f>IF(TRIM(AA803=""),0,IF(ISNA(VLOOKUP(AA803,Tracker!$AB$2:$AB$3981,1,FALSE)),0,1))</f>
        <v>0</v>
      </c>
      <c r="AF803" s="13"/>
    </row>
    <row r="804" spans="1:32" ht="13.5">
      <c r="A804" s="246">
        <v>4203</v>
      </c>
      <c r="B804" s="271" t="s">
        <v>3166</v>
      </c>
      <c r="C804" s="957" t="s">
        <v>361</v>
      </c>
      <c r="D804" s="874" t="s">
        <v>2783</v>
      </c>
      <c r="E804" s="172"/>
      <c r="F804" s="234"/>
      <c r="G804" s="236"/>
      <c r="H804" s="874" t="s">
        <v>729</v>
      </c>
      <c r="I804" s="272">
        <v>42955</v>
      </c>
      <c r="J804" s="238"/>
      <c r="K804" s="711"/>
      <c r="L804" s="1023" t="s">
        <v>590</v>
      </c>
      <c r="M804" s="13" t="str">
        <f t="shared" si="61"/>
        <v>Invoice Made</v>
      </c>
      <c r="N804" s="13"/>
      <c r="O804" s="13"/>
      <c r="P804" s="13" t="str">
        <f>IF(L804="Navig8",IF(ISNA(VLOOKUP(UPPER(B804),LiangHuishan!$A$1:$B$251,3,FALSE)),"Pool Not in Records",VLOOKUP(UPPER(B804),$A$1:$B$251,3,FALSE)),"")</f>
        <v/>
      </c>
      <c r="Q804" s="13">
        <f t="shared" si="60"/>
        <v>0</v>
      </c>
      <c r="R804" s="13"/>
      <c r="S804" s="13"/>
      <c r="T804" s="13" t="str">
        <f t="shared" si="63"/>
        <v>Invoice Made</v>
      </c>
      <c r="U804" s="13" t="b">
        <f t="shared" si="64"/>
        <v>1</v>
      </c>
      <c r="V804" s="13"/>
      <c r="W804" s="13"/>
      <c r="X804" s="13"/>
      <c r="Y804" s="13"/>
      <c r="Z804" s="13"/>
      <c r="AA804" s="13" t="str">
        <f t="shared" si="62"/>
        <v>Cabo Kamui08</v>
      </c>
      <c r="AB804" s="13"/>
      <c r="AC804" s="13"/>
      <c r="AD804" s="13"/>
      <c r="AE804" s="13">
        <f>IF(TRIM(AA804=""),0,IF(ISNA(VLOOKUP(AA804,Tracker!$AB$2:$AB$3981,1,FALSE)),0,1))</f>
        <v>1</v>
      </c>
      <c r="AF804" s="13"/>
    </row>
    <row r="805" spans="1:32" ht="13.5">
      <c r="A805" s="282">
        <v>4204</v>
      </c>
      <c r="B805" s="240" t="s">
        <v>881</v>
      </c>
      <c r="C805" s="969" t="s">
        <v>3130</v>
      </c>
      <c r="D805" s="881" t="s">
        <v>2474</v>
      </c>
      <c r="E805" s="172" t="s">
        <v>152</v>
      </c>
      <c r="F805" s="234" t="s">
        <v>607</v>
      </c>
      <c r="G805" s="236">
        <v>42942.416666666664</v>
      </c>
      <c r="H805" s="881" t="s">
        <v>3111</v>
      </c>
      <c r="I805" s="489">
        <v>42944.5</v>
      </c>
      <c r="J805" s="238"/>
      <c r="K805" s="724"/>
      <c r="L805" s="1044" t="s">
        <v>2987</v>
      </c>
      <c r="M805" s="13" t="str">
        <f t="shared" si="61"/>
        <v>Invoice Made</v>
      </c>
      <c r="N805" s="14"/>
      <c r="O805" s="14"/>
      <c r="P805" s="14" t="str">
        <f>IF(L805="Navig8",IF(ISNA(VLOOKUP(UPPER(B805),LiangHuishan!$A$1:$B$251,3,FALSE)),"Pool Not in Records",VLOOKUP(UPPER(B805),$A$1:$B$251,3,FALSE)),"")</f>
        <v/>
      </c>
      <c r="Q805" s="14" t="str">
        <f t="shared" si="60"/>
        <v/>
      </c>
      <c r="R805" s="14"/>
      <c r="S805" s="14"/>
      <c r="T805" s="13" t="str">
        <f t="shared" si="63"/>
        <v>Invoice Made</v>
      </c>
      <c r="U805" s="13" t="b">
        <f t="shared" si="64"/>
        <v>1</v>
      </c>
      <c r="V805" s="14"/>
      <c r="W805" s="14"/>
      <c r="X805" s="14"/>
      <c r="Y805" s="14"/>
      <c r="Z805" s="14"/>
      <c r="AA805" s="13" t="str">
        <f t="shared" si="62"/>
        <v>Songa Sapphire18_19_20</v>
      </c>
      <c r="AB805" s="14"/>
      <c r="AC805" s="14"/>
      <c r="AD805" s="14"/>
      <c r="AE805" s="14">
        <f>IF(TRIM(AA805=""),0,IF(ISNA(VLOOKUP(AA805,Tracker!$AB$2:$AB$3981,1,FALSE)),0,1))</f>
        <v>1</v>
      </c>
      <c r="AF805" s="14"/>
    </row>
    <row r="806" spans="1:32" ht="13.5">
      <c r="A806" s="246">
        <v>4205</v>
      </c>
      <c r="B806" s="240" t="s">
        <v>2854</v>
      </c>
      <c r="C806" s="969" t="s">
        <v>3128</v>
      </c>
      <c r="D806" s="881" t="s">
        <v>2474</v>
      </c>
      <c r="E806" s="172" t="s">
        <v>159</v>
      </c>
      <c r="F806" s="234" t="s">
        <v>686</v>
      </c>
      <c r="G806" s="236">
        <v>42942</v>
      </c>
      <c r="H806" s="881" t="s">
        <v>2870</v>
      </c>
      <c r="I806" s="489">
        <v>42947</v>
      </c>
      <c r="J806" s="238"/>
      <c r="K806" s="724"/>
      <c r="L806" s="1044" t="s">
        <v>2987</v>
      </c>
      <c r="M806" s="13" t="str">
        <f t="shared" si="61"/>
        <v>Invoice Made</v>
      </c>
      <c r="N806" s="14"/>
      <c r="O806" s="14"/>
      <c r="P806" s="14" t="str">
        <f>IF(L806="Navig8",IF(ISNA(VLOOKUP(UPPER(B806),LiangHuishan!$A$1:$B$251,3,FALSE)),"Pool Not in Records",VLOOKUP(UPPER(B806),$A$1:$B$251,3,FALSE)),"")</f>
        <v/>
      </c>
      <c r="Q806" s="14" t="str">
        <f t="shared" si="60"/>
        <v/>
      </c>
      <c r="R806" s="14"/>
      <c r="S806" s="14"/>
      <c r="T806" s="13" t="str">
        <f t="shared" si="63"/>
        <v>Invoice Made</v>
      </c>
      <c r="U806" s="13" t="b">
        <f t="shared" si="64"/>
        <v>1</v>
      </c>
      <c r="V806" s="14"/>
      <c r="W806" s="14"/>
      <c r="X806" s="14"/>
      <c r="Y806" s="14"/>
      <c r="Z806" s="14"/>
      <c r="AA806" s="13" t="str">
        <f t="shared" si="62"/>
        <v>Emmy Schulte161_162_163_164</v>
      </c>
      <c r="AB806" s="14"/>
      <c r="AC806" s="14"/>
      <c r="AD806" s="14"/>
      <c r="AE806" s="14">
        <f>IF(TRIM(AA806=""),0,IF(ISNA(VLOOKUP(AA806,Tracker!$AB$2:$AB$3981,1,FALSE)),0,1))</f>
        <v>1</v>
      </c>
      <c r="AF806" s="14"/>
    </row>
    <row r="807" spans="1:32" ht="13.5">
      <c r="A807" s="246">
        <v>4206</v>
      </c>
      <c r="B807" s="271" t="s">
        <v>3112</v>
      </c>
      <c r="C807" s="957" t="s">
        <v>2984</v>
      </c>
      <c r="D807" s="874" t="s">
        <v>2981</v>
      </c>
      <c r="E807" s="172" t="s">
        <v>152</v>
      </c>
      <c r="F807" s="234" t="s">
        <v>2680</v>
      </c>
      <c r="G807" s="236">
        <v>42942.683333333334</v>
      </c>
      <c r="H807" s="874" t="s">
        <v>493</v>
      </c>
      <c r="I807" s="272">
        <v>42953</v>
      </c>
      <c r="J807" s="238"/>
      <c r="K807" s="711"/>
      <c r="L807" s="1023" t="s">
        <v>590</v>
      </c>
      <c r="M807" s="13" t="str">
        <f t="shared" si="61"/>
        <v>Invoice Made</v>
      </c>
      <c r="N807" s="13"/>
      <c r="O807" s="13"/>
      <c r="P807" s="13" t="str">
        <f>IF(L807="Navig8",IF(ISNA(VLOOKUP(UPPER(B807),LiangHuishan!$A$1:$B$251,3,FALSE)),"Pool Not in Records",VLOOKUP(UPPER(B807),$A$1:$B$251,3,FALSE)),"")</f>
        <v/>
      </c>
      <c r="Q807" s="13">
        <f t="shared" si="60"/>
        <v>0</v>
      </c>
      <c r="R807" s="13"/>
      <c r="S807" s="13"/>
      <c r="T807" s="13" t="str">
        <f t="shared" si="63"/>
        <v>Invoice Made</v>
      </c>
      <c r="U807" s="13" t="b">
        <f t="shared" si="64"/>
        <v>1</v>
      </c>
      <c r="V807" s="13"/>
      <c r="W807" s="13"/>
      <c r="X807" s="13"/>
      <c r="Y807" s="13"/>
      <c r="Z807" s="13"/>
      <c r="AA807" s="13" t="str">
        <f t="shared" si="62"/>
        <v>Selecao05P-105F</v>
      </c>
      <c r="AB807" s="13"/>
      <c r="AC807" s="13"/>
      <c r="AD807" s="13"/>
      <c r="AE807" s="13">
        <f>IF(TRIM(AA807=""),0,IF(ISNA(VLOOKUP(AA807,Tracker!$AB$2:$AB$3981,1,FALSE)),0,1))</f>
        <v>1</v>
      </c>
      <c r="AF807" s="13"/>
    </row>
    <row r="808" spans="1:32" ht="13.5">
      <c r="A808" s="246">
        <v>4207</v>
      </c>
      <c r="B808" s="271" t="s">
        <v>711</v>
      </c>
      <c r="C808" s="969" t="s">
        <v>148</v>
      </c>
      <c r="D808" s="874" t="s">
        <v>2474</v>
      </c>
      <c r="E808" s="172"/>
      <c r="F808" s="234"/>
      <c r="G808" s="236"/>
      <c r="H808" s="874" t="s">
        <v>412</v>
      </c>
      <c r="I808" s="272">
        <v>42969</v>
      </c>
      <c r="J808" s="238"/>
      <c r="K808" s="711"/>
      <c r="L808" s="1023" t="s">
        <v>1466</v>
      </c>
      <c r="M808" s="13" t="str">
        <f t="shared" si="61"/>
        <v>Invoice Made</v>
      </c>
      <c r="N808" s="13"/>
      <c r="O808" s="13"/>
      <c r="P808" s="13" t="str">
        <f>IF(L808="Navig8",IF(ISNA(VLOOKUP(UPPER(B808),LiangHuishan!$A$1:$B$251,3,FALSE)),"Pool Not in Records",VLOOKUP(UPPER(B808),$A$1:$B$251,3,FALSE)),"")</f>
        <v/>
      </c>
      <c r="Q808" s="13" t="str">
        <f t="shared" si="60"/>
        <v/>
      </c>
      <c r="R808" s="13"/>
      <c r="S808" s="13"/>
      <c r="T808" s="13" t="str">
        <f t="shared" si="63"/>
        <v>Invoice Made</v>
      </c>
      <c r="U808" s="13" t="b">
        <f t="shared" si="64"/>
        <v>1</v>
      </c>
      <c r="V808" s="13"/>
      <c r="W808" s="13"/>
      <c r="X808" s="13"/>
      <c r="Y808" s="13"/>
      <c r="Z808" s="13"/>
      <c r="AA808" s="13" t="str">
        <f t="shared" si="62"/>
        <v>Silver Valerie42</v>
      </c>
      <c r="AB808" s="13"/>
      <c r="AC808" s="13"/>
      <c r="AD808" s="13"/>
      <c r="AE808" s="13">
        <f>IF(TRIM(AA808=""),0,IF(ISNA(VLOOKUP(AA808,Tracker!$AB$2:$AB$3981,1,FALSE)),0,1))</f>
        <v>1</v>
      </c>
      <c r="AF808" s="13"/>
    </row>
    <row r="809" spans="1:32" ht="13.5">
      <c r="A809" s="246">
        <v>4208</v>
      </c>
      <c r="B809" s="271" t="s">
        <v>484</v>
      </c>
      <c r="C809" s="957" t="s">
        <v>846</v>
      </c>
      <c r="D809" s="874" t="s">
        <v>1340</v>
      </c>
      <c r="E809" s="172"/>
      <c r="F809" s="234"/>
      <c r="G809" s="236"/>
      <c r="H809" s="874" t="s">
        <v>24</v>
      </c>
      <c r="I809" s="272">
        <v>42964</v>
      </c>
      <c r="J809" s="238"/>
      <c r="K809" s="711"/>
      <c r="L809" s="1023" t="s">
        <v>60</v>
      </c>
      <c r="M809" s="13" t="str">
        <f t="shared" si="61"/>
        <v>Invoice Made</v>
      </c>
      <c r="N809" s="13"/>
      <c r="O809" s="13"/>
      <c r="P809" s="13" t="str">
        <f>IF(L809="Navig8",IF(ISNA(VLOOKUP(UPPER(B809),LiangHuishan!$A$1:$B$251,3,FALSE)),"Pool Not in Records",VLOOKUP(UPPER(B809),$A$1:$B$251,3,FALSE)),"")</f>
        <v/>
      </c>
      <c r="Q809" s="13" t="str">
        <f t="shared" si="60"/>
        <v/>
      </c>
      <c r="R809" s="13"/>
      <c r="S809" s="13"/>
      <c r="T809" s="13" t="str">
        <f t="shared" si="63"/>
        <v>Invoice Made</v>
      </c>
      <c r="U809" s="13" t="b">
        <f t="shared" si="64"/>
        <v>1</v>
      </c>
      <c r="V809" s="13"/>
      <c r="W809" s="13"/>
      <c r="X809" s="13"/>
      <c r="Y809" s="13"/>
      <c r="Z809" s="13"/>
      <c r="AA809" s="13" t="str">
        <f t="shared" si="62"/>
        <v>Esther Spirit144</v>
      </c>
      <c r="AB809" s="13"/>
      <c r="AC809" s="13"/>
      <c r="AD809" s="13"/>
      <c r="AE809" s="13">
        <f>IF(TRIM(AA809=""),0,IF(ISNA(VLOOKUP(AA809,Tracker!$AB$2:$AB$3981,1,FALSE)),0,1))</f>
        <v>1</v>
      </c>
      <c r="AF809" s="13"/>
    </row>
    <row r="810" spans="1:32" ht="13.5">
      <c r="A810" s="246">
        <v>4209</v>
      </c>
      <c r="B810" s="271" t="s">
        <v>826</v>
      </c>
      <c r="C810" s="957" t="s">
        <v>50</v>
      </c>
      <c r="D810" s="874" t="s">
        <v>63</v>
      </c>
      <c r="E810" s="172"/>
      <c r="F810" s="234"/>
      <c r="G810" s="236"/>
      <c r="H810" s="874" t="s">
        <v>64</v>
      </c>
      <c r="I810" s="272">
        <v>42976</v>
      </c>
      <c r="J810" s="238"/>
      <c r="K810" s="711"/>
      <c r="L810" s="1023" t="s">
        <v>60</v>
      </c>
      <c r="M810" s="13" t="str">
        <f t="shared" si="61"/>
        <v>Invoice Made</v>
      </c>
      <c r="N810" s="13"/>
      <c r="O810" s="13"/>
      <c r="P810" s="13" t="str">
        <f>IF(L810="Navig8",IF(ISNA(VLOOKUP(UPPER(B810),LiangHuishan!$A$1:$B$251,3,FALSE)),"Pool Not in Records",VLOOKUP(UPPER(B810),$A$1:$B$251,3,FALSE)),"")</f>
        <v/>
      </c>
      <c r="Q810" s="13" t="str">
        <f t="shared" si="60"/>
        <v/>
      </c>
      <c r="R810" s="13"/>
      <c r="S810" s="13"/>
      <c r="T810" s="13" t="str">
        <f t="shared" si="63"/>
        <v>Invoice Made</v>
      </c>
      <c r="U810" s="13" t="b">
        <f t="shared" si="64"/>
        <v>1</v>
      </c>
      <c r="V810" s="13"/>
      <c r="W810" s="13"/>
      <c r="X810" s="13"/>
      <c r="Y810" s="13"/>
      <c r="Z810" s="13"/>
      <c r="AA810" s="13" t="str">
        <f t="shared" si="62"/>
        <v>Blue River32</v>
      </c>
      <c r="AB810" s="13"/>
      <c r="AC810" s="13"/>
      <c r="AD810" s="13"/>
      <c r="AE810" s="13">
        <f>IF(TRIM(AA810=""),0,IF(ISNA(VLOOKUP(AA810,Tracker!$AB$2:$AB$3981,1,FALSE)),0,1))</f>
        <v>1</v>
      </c>
      <c r="AF810" s="13"/>
    </row>
    <row r="811" spans="1:32" ht="13.5">
      <c r="A811" s="243">
        <v>4210</v>
      </c>
      <c r="B811" s="243" t="s">
        <v>892</v>
      </c>
      <c r="C811" s="963" t="s">
        <v>74</v>
      </c>
      <c r="D811" s="877" t="s">
        <v>2474</v>
      </c>
      <c r="E811" s="172"/>
      <c r="F811" s="234"/>
      <c r="G811" s="236"/>
      <c r="H811" s="877"/>
      <c r="I811" s="490"/>
      <c r="J811" s="238"/>
      <c r="K811" s="720"/>
      <c r="L811" s="1043" t="s">
        <v>2987</v>
      </c>
      <c r="M811" s="13" t="str">
        <f t="shared" si="61"/>
        <v>Invoice Not Made</v>
      </c>
      <c r="N811" s="14"/>
      <c r="O811" s="14"/>
      <c r="P811" s="14" t="str">
        <f>IF(L811="Navig8",IF(ISNA(VLOOKUP(UPPER(B811),LiangHuishan!$A$1:$B$251,3,FALSE)),"Pool Not in Records",VLOOKUP(UPPER(B811),$A$1:$B$251,3,FALSE)),"")</f>
        <v/>
      </c>
      <c r="Q811" s="14" t="str">
        <f t="shared" si="60"/>
        <v/>
      </c>
      <c r="R811" s="14"/>
      <c r="S811" s="14"/>
      <c r="T811" s="13" t="str">
        <f t="shared" si="63"/>
        <v>Invoice Not Made</v>
      </c>
      <c r="U811" s="13" t="b">
        <f t="shared" si="64"/>
        <v>1</v>
      </c>
      <c r="V811" s="14"/>
      <c r="W811" s="14"/>
      <c r="X811" s="14"/>
      <c r="Y811" s="14"/>
      <c r="Z811" s="14"/>
      <c r="AA811" s="13" t="str">
        <f t="shared" si="62"/>
        <v>Elisalex Schulte52</v>
      </c>
      <c r="AB811" s="14"/>
      <c r="AC811" s="14"/>
      <c r="AD811" s="14"/>
      <c r="AE811" s="14">
        <f>IF(TRIM(AA811=""),0,IF(ISNA(VLOOKUP(AA811,Tracker!$AB$2:$AB$3981,1,FALSE)),0,1))</f>
        <v>0</v>
      </c>
      <c r="AF811" s="14"/>
    </row>
    <row r="812" spans="1:32" ht="13.5">
      <c r="A812" s="243">
        <v>4211</v>
      </c>
      <c r="B812" s="243" t="s">
        <v>2776</v>
      </c>
      <c r="C812" s="963" t="s">
        <v>184</v>
      </c>
      <c r="D812" s="877" t="s">
        <v>2474</v>
      </c>
      <c r="E812" s="172"/>
      <c r="F812" s="234"/>
      <c r="G812" s="236"/>
      <c r="H812" s="877"/>
      <c r="I812" s="490"/>
      <c r="J812" s="238"/>
      <c r="K812" s="720"/>
      <c r="L812" s="1043" t="s">
        <v>2987</v>
      </c>
      <c r="M812" s="13" t="str">
        <f t="shared" si="61"/>
        <v>Invoice Not Made</v>
      </c>
      <c r="N812" s="14"/>
      <c r="O812" s="14"/>
      <c r="P812" s="14" t="str">
        <f>IF(L812="Navig8",IF(ISNA(VLOOKUP(UPPER(B812),LiangHuishan!$A$1:$B$251,3,FALSE)),"Pool Not in Records",VLOOKUP(UPPER(B812),$A$1:$B$251,3,FALSE)),"")</f>
        <v/>
      </c>
      <c r="Q812" s="14" t="str">
        <f t="shared" si="60"/>
        <v/>
      </c>
      <c r="R812" s="14"/>
      <c r="S812" s="14"/>
      <c r="T812" s="13" t="str">
        <f t="shared" si="63"/>
        <v>Invoice Not Made</v>
      </c>
      <c r="U812" s="13" t="b">
        <f t="shared" si="64"/>
        <v>1</v>
      </c>
      <c r="V812" s="14"/>
      <c r="W812" s="14"/>
      <c r="X812" s="14"/>
      <c r="Y812" s="14"/>
      <c r="Z812" s="14"/>
      <c r="AA812" s="13" t="str">
        <f t="shared" si="62"/>
        <v>Sten Skagen66</v>
      </c>
      <c r="AB812" s="14"/>
      <c r="AC812" s="14"/>
      <c r="AD812" s="14"/>
      <c r="AE812" s="14">
        <f>IF(TRIM(AA812=""),0,IF(ISNA(VLOOKUP(AA812,Tracker!$AB$2:$AB$3981,1,FALSE)),0,1))</f>
        <v>0</v>
      </c>
      <c r="AF812" s="14"/>
    </row>
    <row r="813" spans="1:32" ht="13.5">
      <c r="A813" s="246">
        <v>4212</v>
      </c>
      <c r="B813" s="271" t="s">
        <v>2684</v>
      </c>
      <c r="C813" s="957" t="s">
        <v>166</v>
      </c>
      <c r="D813" s="874" t="s">
        <v>1305</v>
      </c>
      <c r="E813" s="172"/>
      <c r="F813" s="234"/>
      <c r="G813" s="236"/>
      <c r="H813" s="874" t="s">
        <v>1285</v>
      </c>
      <c r="I813" s="272">
        <v>42981</v>
      </c>
      <c r="J813" s="238"/>
      <c r="K813" s="711"/>
      <c r="L813" s="1023" t="s">
        <v>590</v>
      </c>
      <c r="M813" s="13" t="str">
        <f t="shared" si="61"/>
        <v>Invoice Made</v>
      </c>
      <c r="N813" s="13"/>
      <c r="O813" s="13"/>
      <c r="P813" s="13" t="str">
        <f>IF(L813="Navig8",IF(ISNA(VLOOKUP(UPPER(B813),LiangHuishan!$A$1:$B$251,3,FALSE)),"Pool Not in Records",VLOOKUP(UPPER(B813),$A$1:$B$251,3,FALSE)),"")</f>
        <v/>
      </c>
      <c r="Q813" s="13">
        <f t="shared" si="60"/>
        <v>0</v>
      </c>
      <c r="R813" s="13"/>
      <c r="S813" s="13"/>
      <c r="T813" s="13" t="str">
        <f t="shared" si="63"/>
        <v>Invoice Made</v>
      </c>
      <c r="U813" s="13" t="b">
        <f t="shared" si="64"/>
        <v>1</v>
      </c>
      <c r="V813" s="13"/>
      <c r="W813" s="13"/>
      <c r="X813" s="13"/>
      <c r="Y813" s="13"/>
      <c r="Z813" s="13"/>
      <c r="AA813" s="13" t="str">
        <f t="shared" si="62"/>
        <v>Birdie Trader16</v>
      </c>
      <c r="AB813" s="13"/>
      <c r="AC813" s="13"/>
      <c r="AD813" s="13"/>
      <c r="AE813" s="13">
        <f>IF(TRIM(AA813=""),0,IF(ISNA(VLOOKUP(AA813,Tracker!$AB$2:$AB$3981,1,FALSE)),0,1))</f>
        <v>1</v>
      </c>
      <c r="AF813" s="13"/>
    </row>
    <row r="814" spans="1:32" ht="13.5">
      <c r="A814" s="246">
        <v>4213</v>
      </c>
      <c r="B814" s="271" t="s">
        <v>3168</v>
      </c>
      <c r="C814" s="957" t="s">
        <v>183</v>
      </c>
      <c r="D814" s="874" t="s">
        <v>3169</v>
      </c>
      <c r="E814" s="172"/>
      <c r="F814" s="234"/>
      <c r="G814" s="236"/>
      <c r="H814" s="874" t="s">
        <v>324</v>
      </c>
      <c r="I814" s="272">
        <v>43025</v>
      </c>
      <c r="J814" s="238"/>
      <c r="K814" s="711"/>
      <c r="L814" s="1023" t="s">
        <v>1466</v>
      </c>
      <c r="M814" s="13" t="str">
        <f t="shared" si="61"/>
        <v>Invoice Made</v>
      </c>
      <c r="N814" s="13"/>
      <c r="O814" s="13"/>
      <c r="P814" s="13" t="str">
        <f>IF(L814="Navig8",IF(ISNA(VLOOKUP(UPPER(B814),LiangHuishan!$A$1:$B$251,3,FALSE)),"Pool Not in Records",VLOOKUP(UPPER(B814),$A$1:$B$251,3,FALSE)),"")</f>
        <v/>
      </c>
      <c r="Q814" s="13" t="str">
        <f t="shared" si="60"/>
        <v/>
      </c>
      <c r="R814" s="13"/>
      <c r="S814" s="13"/>
      <c r="T814" s="13" t="str">
        <f t="shared" si="63"/>
        <v>Invoice Made</v>
      </c>
      <c r="U814" s="13" t="b">
        <f t="shared" si="64"/>
        <v>1</v>
      </c>
      <c r="V814" s="13"/>
      <c r="W814" s="13"/>
      <c r="X814" s="13"/>
      <c r="Y814" s="13"/>
      <c r="Z814" s="13"/>
      <c r="AA814" s="13" t="str">
        <f t="shared" si="62"/>
        <v>Advantage Summer25</v>
      </c>
      <c r="AB814" s="13"/>
      <c r="AC814" s="13"/>
      <c r="AD814" s="13"/>
      <c r="AE814" s="13">
        <f>IF(TRIM(AA814=""),0,IF(ISNA(VLOOKUP(AA814,Tracker!$AB$2:$AB$3981,1,FALSE)),0,1))</f>
        <v>1</v>
      </c>
      <c r="AF814" s="13"/>
    </row>
    <row r="815" spans="1:32" ht="13.5">
      <c r="A815" s="246">
        <v>4214</v>
      </c>
      <c r="B815" s="271" t="s">
        <v>650</v>
      </c>
      <c r="C815" s="957" t="s">
        <v>192</v>
      </c>
      <c r="D815" s="874" t="s">
        <v>671</v>
      </c>
      <c r="E815" s="172"/>
      <c r="F815" s="234"/>
      <c r="G815" s="236"/>
      <c r="H815" s="874" t="s">
        <v>173</v>
      </c>
      <c r="I815" s="272">
        <v>42970</v>
      </c>
      <c r="J815" s="238"/>
      <c r="K815" s="711" t="s">
        <v>411</v>
      </c>
      <c r="L815" s="1023" t="s">
        <v>28</v>
      </c>
      <c r="M815" s="13" t="str">
        <f t="shared" si="61"/>
        <v>Invoice Made</v>
      </c>
      <c r="N815" s="13"/>
      <c r="O815" s="13"/>
      <c r="P815" s="13" t="e">
        <f>IF(L815="Navig8",IF(ISNA(VLOOKUP(UPPER(B815),LiangHuishan!$A$1:$B$251,3,FALSE)),"Pool Not in Records",VLOOKUP(UPPER(B815),$A$1:$B$251,3,FALSE)),"")</f>
        <v>#N/A</v>
      </c>
      <c r="Q815" s="13" t="str">
        <f t="shared" si="60"/>
        <v/>
      </c>
      <c r="R815" s="13"/>
      <c r="S815" s="13"/>
      <c r="T815" s="13" t="str">
        <f t="shared" si="63"/>
        <v>Invoice Made</v>
      </c>
      <c r="U815" s="13" t="b">
        <f t="shared" si="64"/>
        <v>1</v>
      </c>
      <c r="V815" s="13"/>
      <c r="W815" s="13"/>
      <c r="X815" s="13"/>
      <c r="Y815" s="13"/>
      <c r="Z815" s="13"/>
      <c r="AA815" s="13" t="str">
        <f t="shared" si="62"/>
        <v>Cape Brindisi27</v>
      </c>
      <c r="AB815" s="13"/>
      <c r="AC815" s="13"/>
      <c r="AD815" s="13"/>
      <c r="AE815" s="13">
        <f>IF(TRIM(AA815=""),0,IF(ISNA(VLOOKUP(AA815,Tracker!$AB$2:$AB$3981,1,FALSE)),0,1))</f>
        <v>1</v>
      </c>
      <c r="AF815" s="13"/>
    </row>
    <row r="816" spans="1:32" ht="13.5">
      <c r="A816" s="246">
        <v>4359</v>
      </c>
      <c r="B816" s="271" t="s">
        <v>3192</v>
      </c>
      <c r="C816" s="957" t="s">
        <v>2862</v>
      </c>
      <c r="D816" s="874" t="s">
        <v>2288</v>
      </c>
      <c r="E816" s="172"/>
      <c r="F816" s="234"/>
      <c r="G816" s="236"/>
      <c r="H816" s="874" t="s">
        <v>25</v>
      </c>
      <c r="I816" s="477">
        <v>43001</v>
      </c>
      <c r="J816" s="238"/>
      <c r="K816" s="711"/>
      <c r="L816" s="1023" t="s">
        <v>633</v>
      </c>
      <c r="M816" s="13" t="str">
        <f t="shared" si="61"/>
        <v>Invoice Made</v>
      </c>
      <c r="N816" s="13"/>
      <c r="O816" s="13"/>
      <c r="P816" s="13" t="str">
        <f>IF(L816="Navig8",IF(ISNA(VLOOKUP(UPPER(B816),LiangHuishan!$A$1:$B$251,3,FALSE)),"Pool Not in Records",VLOOKUP(UPPER(B816),$A$1:$B$251,3,FALSE)),"")</f>
        <v/>
      </c>
      <c r="Q816" s="13" t="str">
        <f t="shared" si="60"/>
        <v/>
      </c>
      <c r="R816" s="13"/>
      <c r="S816" s="13"/>
      <c r="T816" s="13" t="str">
        <f t="shared" si="63"/>
        <v>Invoice Made</v>
      </c>
      <c r="U816" s="13" t="b">
        <f t="shared" si="64"/>
        <v>1</v>
      </c>
      <c r="V816" s="13"/>
      <c r="W816" s="13"/>
      <c r="X816" s="13"/>
      <c r="Y816" s="13"/>
      <c r="Z816" s="13"/>
      <c r="AA816" s="13" t="str">
        <f t="shared" si="62"/>
        <v>Stena Conqueror1703</v>
      </c>
      <c r="AB816" s="13"/>
      <c r="AC816" s="13"/>
      <c r="AD816" s="13"/>
      <c r="AE816" s="13">
        <f>IF(TRIM(AA816=""),0,IF(ISNA(VLOOKUP(AA816,Tracker!$AB$2:$AB$3981,1,FALSE)),0,1))</f>
        <v>1</v>
      </c>
      <c r="AF816" s="13"/>
    </row>
    <row r="817" spans="1:32" ht="13.5">
      <c r="A817" s="246">
        <v>4216</v>
      </c>
      <c r="B817" s="271" t="s">
        <v>3171</v>
      </c>
      <c r="C817" s="957" t="s">
        <v>136</v>
      </c>
      <c r="D817" s="874" t="s">
        <v>688</v>
      </c>
      <c r="E817" s="172" t="s">
        <v>459</v>
      </c>
      <c r="F817" s="234" t="s">
        <v>201</v>
      </c>
      <c r="G817" s="236">
        <v>42948</v>
      </c>
      <c r="H817" s="874" t="s">
        <v>441</v>
      </c>
      <c r="I817" s="272">
        <v>42967</v>
      </c>
      <c r="J817" s="238"/>
      <c r="K817" s="711"/>
      <c r="L817" s="1023" t="s">
        <v>590</v>
      </c>
      <c r="M817" s="13" t="str">
        <f t="shared" si="61"/>
        <v>Invoice Made</v>
      </c>
      <c r="N817" s="13"/>
      <c r="O817" s="13"/>
      <c r="P817" s="13" t="str">
        <f>IF(L817="Navig8",IF(ISNA(VLOOKUP(UPPER(B817),LiangHuishan!$A$1:$B$251,3,FALSE)),"Pool Not in Records",VLOOKUP(UPPER(B817),$A$1:$B$251,3,FALSE)),"")</f>
        <v/>
      </c>
      <c r="Q817" s="13">
        <f t="shared" si="60"/>
        <v>0</v>
      </c>
      <c r="R817" s="13"/>
      <c r="S817" s="13"/>
      <c r="T817" s="13" t="str">
        <f t="shared" si="63"/>
        <v>Invoice Made</v>
      </c>
      <c r="U817" s="13" t="b">
        <f t="shared" si="64"/>
        <v>1</v>
      </c>
      <c r="V817" s="13"/>
      <c r="W817" s="13"/>
      <c r="X817" s="13"/>
      <c r="Y817" s="13"/>
      <c r="Z817" s="13"/>
      <c r="AA817" s="13" t="str">
        <f t="shared" si="62"/>
        <v>Seaways Rosemar221</v>
      </c>
      <c r="AB817" s="13"/>
      <c r="AC817" s="13"/>
      <c r="AD817" s="13"/>
      <c r="AE817" s="13">
        <f>IF(TRIM(AA817=""),0,IF(ISNA(VLOOKUP(AA817,Tracker!$AB$2:$AB$3981,1,FALSE)),0,1))</f>
        <v>1</v>
      </c>
      <c r="AF817" s="13"/>
    </row>
    <row r="818" spans="1:32" ht="13.5">
      <c r="A818" s="243">
        <v>4217</v>
      </c>
      <c r="B818" s="243" t="s">
        <v>2854</v>
      </c>
      <c r="C818" s="963" t="s">
        <v>674</v>
      </c>
      <c r="D818" s="877" t="s">
        <v>2474</v>
      </c>
      <c r="E818" s="172" t="s">
        <v>180</v>
      </c>
      <c r="F818" s="234" t="s">
        <v>2870</v>
      </c>
      <c r="G818" s="236">
        <v>42949</v>
      </c>
      <c r="H818" s="877" t="s">
        <v>2870</v>
      </c>
      <c r="I818" s="490">
        <v>42953</v>
      </c>
      <c r="J818" s="238"/>
      <c r="K818" s="720"/>
      <c r="L818" s="1043" t="s">
        <v>2987</v>
      </c>
      <c r="M818" s="13" t="str">
        <f t="shared" si="61"/>
        <v>Invoice Not Made</v>
      </c>
      <c r="N818" s="14"/>
      <c r="O818" s="14"/>
      <c r="P818" s="14" t="str">
        <f>IF(L818="Navig8",IF(ISNA(VLOOKUP(UPPER(B818),LiangHuishan!$A$1:$B$251,3,FALSE)),"Pool Not in Records",VLOOKUP(UPPER(B818),$A$1:$B$251,3,FALSE)),"")</f>
        <v/>
      </c>
      <c r="Q818" s="14" t="str">
        <f t="shared" si="60"/>
        <v/>
      </c>
      <c r="R818" s="14"/>
      <c r="S818" s="14"/>
      <c r="T818" s="13" t="str">
        <f t="shared" si="63"/>
        <v>Invoice Not Made</v>
      </c>
      <c r="U818" s="13" t="b">
        <f t="shared" si="64"/>
        <v>1</v>
      </c>
      <c r="V818" s="14"/>
      <c r="W818" s="14"/>
      <c r="X818" s="14"/>
      <c r="Y818" s="14"/>
      <c r="Z818" s="14"/>
      <c r="AA818" s="13" t="str">
        <f t="shared" si="62"/>
        <v>Emmy Schulte165</v>
      </c>
      <c r="AB818" s="14"/>
      <c r="AC818" s="14"/>
      <c r="AD818" s="14"/>
      <c r="AE818" s="14">
        <f>IF(TRIM(AA818=""),0,IF(ISNA(VLOOKUP(AA818,Tracker!$AB$2:$AB$3981,1,FALSE)),0,1))</f>
        <v>0</v>
      </c>
      <c r="AF818" s="14"/>
    </row>
    <row r="819" spans="1:32" ht="13.5">
      <c r="A819" s="246">
        <v>4218</v>
      </c>
      <c r="B819" s="271" t="s">
        <v>636</v>
      </c>
      <c r="C819" s="957" t="s">
        <v>2621</v>
      </c>
      <c r="D819" s="874" t="s">
        <v>828</v>
      </c>
      <c r="E819" s="172"/>
      <c r="F819" s="234"/>
      <c r="G819" s="236"/>
      <c r="H819" s="874" t="s">
        <v>614</v>
      </c>
      <c r="I819" s="272">
        <v>42991</v>
      </c>
      <c r="J819" s="238"/>
      <c r="K819" s="711"/>
      <c r="L819" s="1023" t="s">
        <v>663</v>
      </c>
      <c r="M819" s="13" t="str">
        <f t="shared" si="61"/>
        <v>Invoice Made</v>
      </c>
      <c r="N819" s="13"/>
      <c r="O819" s="13"/>
      <c r="P819" s="13" t="str">
        <f>IF(L819="Navig8",IF(ISNA(VLOOKUP(UPPER(B819),LiangHuishan!$A$1:$B$251,3,FALSE)),"Pool Not in Records",VLOOKUP(UPPER(B819),$A$1:$B$251,3,FALSE)),"")</f>
        <v/>
      </c>
      <c r="Q819" s="13" t="str">
        <f t="shared" si="60"/>
        <v/>
      </c>
      <c r="R819" s="13"/>
      <c r="S819" s="13"/>
      <c r="T819" s="13" t="str">
        <f t="shared" si="63"/>
        <v>Invoice Made</v>
      </c>
      <c r="U819" s="13" t="b">
        <f t="shared" si="64"/>
        <v>1</v>
      </c>
      <c r="V819" s="13"/>
      <c r="W819" s="13"/>
      <c r="X819" s="13"/>
      <c r="Y819" s="13"/>
      <c r="Z819" s="13"/>
      <c r="AA819" s="13" t="str">
        <f t="shared" si="62"/>
        <v>Sonangol Huila201702</v>
      </c>
      <c r="AB819" s="13"/>
      <c r="AC819" s="13"/>
      <c r="AD819" s="13"/>
      <c r="AE819" s="13">
        <f>IF(TRIM(AA819=""),0,IF(ISNA(VLOOKUP(AA819,Tracker!$AB$2:$AB$3981,1,FALSE)),0,1))</f>
        <v>1</v>
      </c>
      <c r="AF819" s="13"/>
    </row>
    <row r="820" spans="1:32" ht="13.5">
      <c r="A820" s="246">
        <v>4374</v>
      </c>
      <c r="B820" s="271" t="s">
        <v>3245</v>
      </c>
      <c r="C820" s="957" t="s">
        <v>2612</v>
      </c>
      <c r="D820" s="874" t="s">
        <v>736</v>
      </c>
      <c r="E820" s="172"/>
      <c r="F820" s="234"/>
      <c r="G820" s="236"/>
      <c r="H820" s="874" t="s">
        <v>287</v>
      </c>
      <c r="I820" s="477">
        <v>43039</v>
      </c>
      <c r="J820" s="238"/>
      <c r="K820" s="711"/>
      <c r="L820" s="1023" t="s">
        <v>633</v>
      </c>
      <c r="M820" s="13" t="str">
        <f t="shared" si="61"/>
        <v>Invoice Made</v>
      </c>
      <c r="N820" s="13"/>
      <c r="O820" s="13"/>
      <c r="P820" s="13" t="str">
        <f>IF(L820="Navig8",IF(ISNA(VLOOKUP(UPPER(B820),LiangHuishan!$A$1:$B$251,3,FALSE)),"Pool Not in Records",VLOOKUP(UPPER(B820),$A$1:$B$251,3,FALSE)),"")</f>
        <v/>
      </c>
      <c r="Q820" s="13" t="str">
        <f t="shared" si="60"/>
        <v/>
      </c>
      <c r="R820" s="13"/>
      <c r="S820" s="13"/>
      <c r="T820" s="13" t="str">
        <f t="shared" si="63"/>
        <v>Invoice Made</v>
      </c>
      <c r="U820" s="13" t="b">
        <f t="shared" si="64"/>
        <v>1</v>
      </c>
      <c r="V820" s="13"/>
      <c r="W820" s="13"/>
      <c r="X820" s="13"/>
      <c r="Y820" s="13"/>
      <c r="Z820" s="13"/>
      <c r="AA820" s="13" t="str">
        <f t="shared" si="62"/>
        <v>Nave Pyxis1702</v>
      </c>
      <c r="AB820" s="13"/>
      <c r="AC820" s="13"/>
      <c r="AD820" s="13"/>
      <c r="AE820" s="13">
        <f>IF(TRIM(AA820=""),0,IF(ISNA(VLOOKUP(AA820,Tracker!$AB$2:$AB$3981,1,FALSE)),0,1))</f>
        <v>1</v>
      </c>
      <c r="AF820" s="13"/>
    </row>
    <row r="821" spans="1:32" ht="13.5">
      <c r="A821" s="246">
        <v>4378</v>
      </c>
      <c r="B821" s="271" t="s">
        <v>3247</v>
      </c>
      <c r="C821" s="957" t="s">
        <v>2873</v>
      </c>
      <c r="D821" s="874" t="s">
        <v>736</v>
      </c>
      <c r="E821" s="172"/>
      <c r="F821" s="234"/>
      <c r="G821" s="236"/>
      <c r="H821" s="874" t="s">
        <v>25</v>
      </c>
      <c r="I821" s="477">
        <v>43030</v>
      </c>
      <c r="J821" s="238"/>
      <c r="K821" s="711"/>
      <c r="L821" s="1023" t="s">
        <v>633</v>
      </c>
      <c r="M821" s="13" t="str">
        <f t="shared" si="61"/>
        <v>Invoice Made</v>
      </c>
      <c r="N821" s="13"/>
      <c r="O821" s="13"/>
      <c r="P821" s="13" t="str">
        <f>IF(L821="Navig8",IF(ISNA(VLOOKUP(UPPER(B821),LiangHuishan!$A$1:$B$251,3,FALSE)),"Pool Not in Records",VLOOKUP(UPPER(B821),$A$1:$B$251,3,FALSE)),"")</f>
        <v/>
      </c>
      <c r="Q821" s="13" t="str">
        <f t="shared" si="60"/>
        <v/>
      </c>
      <c r="R821" s="13"/>
      <c r="S821" s="13"/>
      <c r="T821" s="13" t="str">
        <f t="shared" si="63"/>
        <v>Invoice Made</v>
      </c>
      <c r="U821" s="13" t="b">
        <f t="shared" si="64"/>
        <v>1</v>
      </c>
      <c r="V821" s="13"/>
      <c r="W821" s="13"/>
      <c r="X821" s="13"/>
      <c r="Y821" s="13"/>
      <c r="Z821" s="13"/>
      <c r="AA821" s="13" t="str">
        <f t="shared" si="62"/>
        <v>Stenaweco Energy1705</v>
      </c>
      <c r="AB821" s="13"/>
      <c r="AC821" s="13"/>
      <c r="AD821" s="13"/>
      <c r="AE821" s="13">
        <f>IF(TRIM(AA821=""),0,IF(ISNA(VLOOKUP(AA821,Tracker!$AB$2:$AB$3981,1,FALSE)),0,1))</f>
        <v>1</v>
      </c>
      <c r="AF821" s="13"/>
    </row>
    <row r="822" spans="1:32" ht="13.5">
      <c r="A822" s="243">
        <v>4221</v>
      </c>
      <c r="B822" s="243" t="s">
        <v>3172</v>
      </c>
      <c r="C822" s="963" t="s">
        <v>3173</v>
      </c>
      <c r="D822" s="877" t="s">
        <v>1382</v>
      </c>
      <c r="E822" s="172"/>
      <c r="F822" s="234"/>
      <c r="G822" s="236"/>
      <c r="H822" s="877"/>
      <c r="I822" s="490"/>
      <c r="J822" s="238"/>
      <c r="K822" s="720" t="s">
        <v>411</v>
      </c>
      <c r="L822" s="1043" t="s">
        <v>28</v>
      </c>
      <c r="M822" s="13" t="str">
        <f t="shared" si="61"/>
        <v>Invoice Not Made</v>
      </c>
      <c r="N822" s="191"/>
      <c r="O822" s="191"/>
      <c r="P822" s="191" t="str">
        <f>IF(L822="Navig8",IF(ISNA(VLOOKUP(UPPER(B822),LiangHuishan!$A$1:$B$251,3,FALSE)),"Pool Not in Records",VLOOKUP(UPPER(B822),$A$1:$B$251,3,FALSE)),"")</f>
        <v>Pool Not in Records</v>
      </c>
      <c r="Q822" s="191" t="str">
        <f t="shared" si="60"/>
        <v/>
      </c>
      <c r="R822" s="191"/>
      <c r="S822" s="191"/>
      <c r="T822" s="13" t="str">
        <f t="shared" si="63"/>
        <v>Invoice Not Made</v>
      </c>
      <c r="U822" s="13" t="b">
        <f t="shared" si="64"/>
        <v>1</v>
      </c>
      <c r="V822" s="191"/>
      <c r="W822" s="191"/>
      <c r="X822" s="191"/>
      <c r="Y822" s="191"/>
      <c r="Z822" s="191"/>
      <c r="AA822" s="13" t="str">
        <f t="shared" si="62"/>
        <v>Lady M15_02</v>
      </c>
      <c r="AB822" s="191"/>
      <c r="AC822" s="191"/>
      <c r="AD822" s="191"/>
      <c r="AE822" s="191">
        <f>IF(TRIM(AA822=""),0,IF(ISNA(VLOOKUP(AA822,Tracker!$AB$2:$AB$3981,1,FALSE)),0,1))</f>
        <v>0</v>
      </c>
      <c r="AF822" s="191"/>
    </row>
    <row r="823" spans="1:32" ht="13.5">
      <c r="A823" s="246">
        <v>4222</v>
      </c>
      <c r="B823" s="271" t="s">
        <v>1290</v>
      </c>
      <c r="C823" s="957" t="s">
        <v>3174</v>
      </c>
      <c r="D823" s="874" t="s">
        <v>1271</v>
      </c>
      <c r="E823" s="172"/>
      <c r="F823" s="234"/>
      <c r="G823" s="236"/>
      <c r="H823" s="874" t="s">
        <v>287</v>
      </c>
      <c r="I823" s="272">
        <v>42996</v>
      </c>
      <c r="J823" s="238"/>
      <c r="K823" s="711"/>
      <c r="L823" s="1023" t="s">
        <v>590</v>
      </c>
      <c r="M823" s="13" t="str">
        <f t="shared" si="61"/>
        <v>Invoice Made</v>
      </c>
      <c r="N823" s="13"/>
      <c r="O823" s="13"/>
      <c r="P823" s="13" t="str">
        <f>IF(L823="Navig8",IF(ISNA(VLOOKUP(UPPER(B823),LiangHuishan!$A$1:$B$251,3,FALSE)),"Pool Not in Records",VLOOKUP(UPPER(B823),$A$1:$B$251,3,FALSE)),"")</f>
        <v/>
      </c>
      <c r="Q823" s="13">
        <f t="shared" si="60"/>
        <v>0</v>
      </c>
      <c r="R823" s="13"/>
      <c r="S823" s="13"/>
      <c r="T823" s="13" t="str">
        <f t="shared" si="63"/>
        <v>Invoice Made</v>
      </c>
      <c r="U823" s="13" t="b">
        <f t="shared" si="64"/>
        <v>1</v>
      </c>
      <c r="V823" s="13"/>
      <c r="W823" s="13"/>
      <c r="X823" s="13"/>
      <c r="Y823" s="13"/>
      <c r="Z823" s="13"/>
      <c r="AA823" s="13" t="str">
        <f t="shared" si="62"/>
        <v>Overseas Ariadmar173</v>
      </c>
      <c r="AB823" s="13"/>
      <c r="AC823" s="13"/>
      <c r="AD823" s="13"/>
      <c r="AE823" s="13">
        <f>IF(TRIM(AA823=""),0,IF(ISNA(VLOOKUP(AA823,Tracker!$AB$2:$AB$3981,1,FALSE)),0,1))</f>
        <v>1</v>
      </c>
      <c r="AF823" s="13"/>
    </row>
    <row r="824" spans="1:32" ht="13.5">
      <c r="A824" s="246">
        <v>4223</v>
      </c>
      <c r="B824" s="271" t="s">
        <v>1268</v>
      </c>
      <c r="C824" s="957" t="s">
        <v>405</v>
      </c>
      <c r="D824" s="874" t="s">
        <v>549</v>
      </c>
      <c r="E824" s="172"/>
      <c r="F824" s="234"/>
      <c r="G824" s="236"/>
      <c r="H824" s="874" t="s">
        <v>62</v>
      </c>
      <c r="I824" s="272">
        <v>42971</v>
      </c>
      <c r="J824" s="238"/>
      <c r="K824" s="711" t="s">
        <v>28</v>
      </c>
      <c r="L824" s="1023" t="s">
        <v>28</v>
      </c>
      <c r="M824" s="13" t="str">
        <f t="shared" si="61"/>
        <v>Invoice Made</v>
      </c>
      <c r="N824" s="13"/>
      <c r="O824" s="13"/>
      <c r="P824" s="13" t="e">
        <f>IF(L824="Navig8",IF(ISNA(VLOOKUP(UPPER(B824),LiangHuishan!$A$1:$B$251,3,FALSE)),"Pool Not in Records",VLOOKUP(UPPER(B824),$A$1:$B$251,3,FALSE)),"")</f>
        <v>#N/A</v>
      </c>
      <c r="Q824" s="13" t="str">
        <f t="shared" si="60"/>
        <v/>
      </c>
      <c r="R824" s="13"/>
      <c r="S824" s="13"/>
      <c r="T824" s="13" t="str">
        <f t="shared" si="63"/>
        <v>Invoice Made</v>
      </c>
      <c r="U824" s="13" t="b">
        <f t="shared" si="64"/>
        <v>1</v>
      </c>
      <c r="V824" s="13"/>
      <c r="W824" s="13"/>
      <c r="X824" s="13"/>
      <c r="Y824" s="13"/>
      <c r="Z824" s="13"/>
      <c r="AA824" s="13" t="str">
        <f t="shared" si="62"/>
        <v>Nave Cetus65</v>
      </c>
      <c r="AB824" s="13"/>
      <c r="AC824" s="13"/>
      <c r="AD824" s="13"/>
      <c r="AE824" s="13">
        <f>IF(TRIM(AA824=""),0,IF(ISNA(VLOOKUP(AA824,Tracker!$AB$2:$AB$3981,1,FALSE)),0,1))</f>
        <v>1</v>
      </c>
      <c r="AF824" s="13"/>
    </row>
    <row r="825" spans="1:32" ht="13.5">
      <c r="A825" s="243">
        <v>4224</v>
      </c>
      <c r="B825" s="243" t="s">
        <v>798</v>
      </c>
      <c r="C825" s="963" t="s">
        <v>165</v>
      </c>
      <c r="D825" s="877" t="s">
        <v>63</v>
      </c>
      <c r="E825" s="172"/>
      <c r="F825" s="234"/>
      <c r="G825" s="236"/>
      <c r="H825" s="877"/>
      <c r="I825" s="490"/>
      <c r="J825" s="238"/>
      <c r="K825" s="720"/>
      <c r="L825" s="1043" t="s">
        <v>60</v>
      </c>
      <c r="M825" s="13" t="str">
        <f t="shared" si="61"/>
        <v>Invoice Not Made</v>
      </c>
      <c r="N825" s="191" t="s">
        <v>368</v>
      </c>
      <c r="O825" s="191"/>
      <c r="P825" s="191" t="str">
        <f>IF(L825="Navig8",IF(ISNA(VLOOKUP(UPPER(B825),LiangHuishan!$A$1:$B$251,3,FALSE)),"Pool Not in Records",VLOOKUP(UPPER(B825),$A$1:$B$251,3,FALSE)),"")</f>
        <v/>
      </c>
      <c r="Q825" s="191" t="str">
        <f t="shared" si="60"/>
        <v/>
      </c>
      <c r="R825" s="191"/>
      <c r="S825" s="191"/>
      <c r="T825" s="13" t="str">
        <f t="shared" si="63"/>
        <v>Invoice Not Made</v>
      </c>
      <c r="U825" s="13" t="b">
        <f t="shared" si="64"/>
        <v>1</v>
      </c>
      <c r="V825" s="191"/>
      <c r="W825" s="191"/>
      <c r="X825" s="191"/>
      <c r="Y825" s="191"/>
      <c r="Z825" s="191"/>
      <c r="AA825" s="13" t="str">
        <f t="shared" si="62"/>
        <v>Shanghai Dawn45</v>
      </c>
      <c r="AB825" s="191"/>
      <c r="AC825" s="191"/>
      <c r="AD825" s="191"/>
      <c r="AE825" s="191">
        <f>IF(TRIM(AA825=""),0,IF(ISNA(VLOOKUP(AA825,Tracker!$AB$2:$AB$3981,1,FALSE)),0,1))</f>
        <v>0</v>
      </c>
      <c r="AF825" s="191"/>
    </row>
    <row r="826" spans="1:32" ht="13.5">
      <c r="A826" s="246">
        <v>4225</v>
      </c>
      <c r="B826" s="271" t="s">
        <v>3175</v>
      </c>
      <c r="C826" s="957" t="s">
        <v>3236</v>
      </c>
      <c r="D826" s="874" t="s">
        <v>3176</v>
      </c>
      <c r="E826" s="172" t="s">
        <v>459</v>
      </c>
      <c r="F826" s="234" t="s">
        <v>706</v>
      </c>
      <c r="G826" s="236">
        <v>42953</v>
      </c>
      <c r="H826" s="874" t="s">
        <v>567</v>
      </c>
      <c r="I826" s="272">
        <v>42973</v>
      </c>
      <c r="J826" s="238"/>
      <c r="K826" s="711"/>
      <c r="L826" s="1023" t="s">
        <v>590</v>
      </c>
      <c r="M826" s="13" t="str">
        <f t="shared" si="61"/>
        <v>Invoice Made</v>
      </c>
      <c r="N826" s="13"/>
      <c r="O826" s="13"/>
      <c r="P826" s="13" t="str">
        <f>IF(L826="Navig8",IF(ISNA(VLOOKUP(UPPER(B826),LiangHuishan!$A$1:$B$251,3,FALSE)),"Pool Not in Records",VLOOKUP(UPPER(B826),$A$1:$B$251,3,FALSE)),"")</f>
        <v/>
      </c>
      <c r="Q826" s="13">
        <f t="shared" ref="Q826:Q889" si="65">IF(L826="Ultranav",IF(K826="",0,1),"")</f>
        <v>0</v>
      </c>
      <c r="R826" s="13"/>
      <c r="S826" s="13"/>
      <c r="T826" s="13" t="str">
        <f t="shared" si="63"/>
        <v>Invoice Made</v>
      </c>
      <c r="U826" s="13" t="b">
        <f t="shared" si="64"/>
        <v>1</v>
      </c>
      <c r="V826" s="13"/>
      <c r="W826" s="13"/>
      <c r="X826" s="13"/>
      <c r="Y826" s="13"/>
      <c r="Z826" s="13"/>
      <c r="AA826" s="13" t="str">
        <f t="shared" si="62"/>
        <v>Seaways Silvermar203_134</v>
      </c>
      <c r="AB826" s="13"/>
      <c r="AC826" s="13"/>
      <c r="AD826" s="13"/>
      <c r="AE826" s="13">
        <f>IF(TRIM(AA826=""),0,IF(ISNA(VLOOKUP(AA826,Tracker!$AB$2:$AB$3981,1,FALSE)),0,1))</f>
        <v>1</v>
      </c>
      <c r="AF826" s="13"/>
    </row>
    <row r="827" spans="1:32" ht="13.5">
      <c r="A827" s="271">
        <v>4226</v>
      </c>
      <c r="B827" s="271" t="s">
        <v>3177</v>
      </c>
      <c r="C827" s="957" t="s">
        <v>41</v>
      </c>
      <c r="D827" s="874" t="s">
        <v>2962</v>
      </c>
      <c r="E827" s="172" t="s">
        <v>775</v>
      </c>
      <c r="F827" s="234" t="s">
        <v>776</v>
      </c>
      <c r="G827" s="236">
        <v>42955.854166666664</v>
      </c>
      <c r="H827" s="874" t="s">
        <v>679</v>
      </c>
      <c r="I827" s="272">
        <v>42984.5</v>
      </c>
      <c r="J827" s="238"/>
      <c r="K827" s="711"/>
      <c r="L827" s="1023" t="s">
        <v>2963</v>
      </c>
      <c r="M827" s="13" t="str">
        <f t="shared" si="61"/>
        <v>Invoice Not Made</v>
      </c>
      <c r="N827" s="13" t="s">
        <v>8114</v>
      </c>
      <c r="O827" s="13"/>
      <c r="P827" s="13" t="str">
        <f>IF(L827="Navig8",IF(ISNA(VLOOKUP(UPPER(B827),LiangHuishan!$A$1:$B$251,3,FALSE)),"Pool Not in Records",VLOOKUP(UPPER(B827),$A$1:$B$251,3,FALSE)),"")</f>
        <v/>
      </c>
      <c r="Q827" s="13" t="str">
        <f t="shared" si="65"/>
        <v/>
      </c>
      <c r="R827" s="13"/>
      <c r="S827" s="13"/>
      <c r="T827" s="13" t="str">
        <f t="shared" si="63"/>
        <v>Invoice Not Made</v>
      </c>
      <c r="U827" s="13" t="b">
        <f t="shared" si="64"/>
        <v>1</v>
      </c>
      <c r="V827" s="13"/>
      <c r="W827" s="13"/>
      <c r="X827" s="13"/>
      <c r="Y827" s="13"/>
      <c r="Z827" s="13"/>
      <c r="AA827" s="13" t="str">
        <f t="shared" si="62"/>
        <v>Diligent Warrior12</v>
      </c>
      <c r="AB827" s="13"/>
      <c r="AC827" s="13"/>
      <c r="AD827" s="13"/>
      <c r="AE827" s="13">
        <f>IF(TRIM(AA827=""),0,IF(ISNA(VLOOKUP(AA827,Tracker!$AB$2:$AB$3981,1,FALSE)),0,1))</f>
        <v>0</v>
      </c>
      <c r="AF827" s="13"/>
    </row>
    <row r="828" spans="1:32" ht="13.5">
      <c r="A828" s="243">
        <v>4227</v>
      </c>
      <c r="B828" s="243" t="s">
        <v>892</v>
      </c>
      <c r="C828" s="963" t="s">
        <v>447</v>
      </c>
      <c r="D828" s="877" t="s">
        <v>2474</v>
      </c>
      <c r="E828" s="172"/>
      <c r="F828" s="234"/>
      <c r="G828" s="236"/>
      <c r="H828" s="877"/>
      <c r="I828" s="490"/>
      <c r="J828" s="238"/>
      <c r="K828" s="720"/>
      <c r="L828" s="1043" t="s">
        <v>2987</v>
      </c>
      <c r="M828" s="13" t="str">
        <f t="shared" si="61"/>
        <v>Invoice Not Made</v>
      </c>
      <c r="N828" s="14"/>
      <c r="O828" s="14"/>
      <c r="P828" s="14" t="str">
        <f>IF(L828="Navig8",IF(ISNA(VLOOKUP(UPPER(B828),LiangHuishan!$A$1:$B$251,3,FALSE)),"Pool Not in Records",VLOOKUP(UPPER(B828),$A$1:$B$251,3,FALSE)),"")</f>
        <v/>
      </c>
      <c r="Q828" s="14" t="str">
        <f t="shared" si="65"/>
        <v/>
      </c>
      <c r="R828" s="14"/>
      <c r="S828" s="14"/>
      <c r="T828" s="13" t="str">
        <f t="shared" si="63"/>
        <v>Invoice Not Made</v>
      </c>
      <c r="U828" s="13" t="b">
        <f t="shared" si="64"/>
        <v>1</v>
      </c>
      <c r="V828" s="14"/>
      <c r="W828" s="14"/>
      <c r="X828" s="14"/>
      <c r="Y828" s="14"/>
      <c r="Z828" s="14"/>
      <c r="AA828" s="13" t="str">
        <f t="shared" si="62"/>
        <v>Elisalex Schulte53</v>
      </c>
      <c r="AB828" s="14"/>
      <c r="AC828" s="14"/>
      <c r="AD828" s="14"/>
      <c r="AE828" s="14">
        <f>IF(TRIM(AA828=""),0,IF(ISNA(VLOOKUP(AA828,Tracker!$AB$2:$AB$3981,1,FALSE)),0,1))</f>
        <v>0</v>
      </c>
      <c r="AF828" s="14"/>
    </row>
    <row r="829" spans="1:32" ht="13.5">
      <c r="A829" s="243">
        <v>4228</v>
      </c>
      <c r="B829" s="243" t="s">
        <v>881</v>
      </c>
      <c r="C829" s="963" t="s">
        <v>174</v>
      </c>
      <c r="D829" s="877" t="s">
        <v>2474</v>
      </c>
      <c r="E829" s="172"/>
      <c r="F829" s="234"/>
      <c r="G829" s="236"/>
      <c r="H829" s="877"/>
      <c r="I829" s="490"/>
      <c r="J829" s="238"/>
      <c r="K829" s="720"/>
      <c r="L829" s="1043" t="s">
        <v>2987</v>
      </c>
      <c r="M829" s="13" t="str">
        <f t="shared" si="61"/>
        <v>Invoice Not Made</v>
      </c>
      <c r="N829" s="14"/>
      <c r="O829" s="14"/>
      <c r="P829" s="14" t="str">
        <f>IF(L829="Navig8",IF(ISNA(VLOOKUP(UPPER(B829),LiangHuishan!$A$1:$B$251,3,FALSE)),"Pool Not in Records",VLOOKUP(UPPER(B829),$A$1:$B$251,3,FALSE)),"")</f>
        <v/>
      </c>
      <c r="Q829" s="14" t="str">
        <f t="shared" si="65"/>
        <v/>
      </c>
      <c r="R829" s="14"/>
      <c r="S829" s="14"/>
      <c r="T829" s="13" t="str">
        <f t="shared" si="63"/>
        <v>Invoice Not Made</v>
      </c>
      <c r="U829" s="13" t="b">
        <f t="shared" si="64"/>
        <v>1</v>
      </c>
      <c r="V829" s="14"/>
      <c r="W829" s="14"/>
      <c r="X829" s="14"/>
      <c r="Y829" s="14"/>
      <c r="Z829" s="14"/>
      <c r="AA829" s="13" t="str">
        <f t="shared" si="62"/>
        <v>Songa Sapphire21</v>
      </c>
      <c r="AB829" s="14"/>
      <c r="AC829" s="14"/>
      <c r="AD829" s="14"/>
      <c r="AE829" s="14">
        <f>IF(TRIM(AA829=""),0,IF(ISNA(VLOOKUP(AA829,Tracker!$AB$2:$AB$3981,1,FALSE)),0,1))</f>
        <v>0</v>
      </c>
      <c r="AF829" s="14"/>
    </row>
    <row r="830" spans="1:32" ht="13.5">
      <c r="A830" s="246">
        <v>4229</v>
      </c>
      <c r="B830" s="271" t="s">
        <v>3178</v>
      </c>
      <c r="C830" s="957" t="s">
        <v>3179</v>
      </c>
      <c r="D830" s="874" t="s">
        <v>2868</v>
      </c>
      <c r="E830" s="172" t="s">
        <v>170</v>
      </c>
      <c r="F830" s="234" t="s">
        <v>145</v>
      </c>
      <c r="G830" s="236">
        <v>42949</v>
      </c>
      <c r="H830" s="874" t="s">
        <v>3180</v>
      </c>
      <c r="I830" s="272">
        <v>42970</v>
      </c>
      <c r="J830" s="238"/>
      <c r="K830" s="711"/>
      <c r="L830" s="1023" t="s">
        <v>590</v>
      </c>
      <c r="M830" s="13" t="str">
        <f t="shared" si="61"/>
        <v>Invoice Made</v>
      </c>
      <c r="N830" s="13"/>
      <c r="O830" s="13"/>
      <c r="P830" s="13" t="str">
        <f>IF(L830="Navig8",IF(ISNA(VLOOKUP(UPPER(B830),LiangHuishan!$A$1:$B$251,3,FALSE)),"Pool Not in Records",VLOOKUP(UPPER(B830),$A$1:$B$251,3,FALSE)),"")</f>
        <v/>
      </c>
      <c r="Q830" s="13">
        <f t="shared" si="65"/>
        <v>0</v>
      </c>
      <c r="R830" s="13"/>
      <c r="S830" s="13"/>
      <c r="T830" s="13" t="str">
        <f t="shared" si="63"/>
        <v>Invoice Made</v>
      </c>
      <c r="U830" s="13" t="b">
        <f t="shared" si="64"/>
        <v>1</v>
      </c>
      <c r="V830" s="13"/>
      <c r="W830" s="13"/>
      <c r="X830" s="13"/>
      <c r="Y830" s="13"/>
      <c r="Z830" s="13"/>
      <c r="AA830" s="13" t="str">
        <f t="shared" si="62"/>
        <v>Chimborazo183P-122F</v>
      </c>
      <c r="AB830" s="13"/>
      <c r="AC830" s="13"/>
      <c r="AD830" s="13"/>
      <c r="AE830" s="13">
        <f>IF(TRIM(AA830=""),0,IF(ISNA(VLOOKUP(AA830,Tracker!$AB$2:$AB$3981,1,FALSE)),0,1))</f>
        <v>1</v>
      </c>
      <c r="AF830" s="13"/>
    </row>
    <row r="831" spans="1:32" ht="13.5">
      <c r="A831" s="246">
        <v>4230</v>
      </c>
      <c r="B831" s="271" t="s">
        <v>114</v>
      </c>
      <c r="C831" s="957" t="s">
        <v>157</v>
      </c>
      <c r="D831" s="874" t="s">
        <v>3181</v>
      </c>
      <c r="E831" s="172"/>
      <c r="F831" s="234"/>
      <c r="G831" s="236"/>
      <c r="H831" s="874"/>
      <c r="I831" s="272"/>
      <c r="J831" s="238"/>
      <c r="K831" s="711"/>
      <c r="L831" s="1023" t="s">
        <v>2867</v>
      </c>
      <c r="M831" s="13" t="str">
        <f t="shared" si="61"/>
        <v>Invoice Not Made</v>
      </c>
      <c r="N831" s="13"/>
      <c r="O831" s="13"/>
      <c r="P831" s="13" t="str">
        <f>IF(L831="Navig8",IF(ISNA(VLOOKUP(UPPER(B831),LiangHuishan!$A$1:$B$251,3,FALSE)),"Pool Not in Records",VLOOKUP(UPPER(B831),$A$1:$B$251,3,FALSE)),"")</f>
        <v/>
      </c>
      <c r="Q831" s="13" t="str">
        <f t="shared" si="65"/>
        <v/>
      </c>
      <c r="R831" s="13"/>
      <c r="S831" s="13"/>
      <c r="T831" s="13" t="str">
        <f t="shared" si="63"/>
        <v>Invoice Not Made</v>
      </c>
      <c r="U831" s="13" t="b">
        <f t="shared" si="64"/>
        <v>1</v>
      </c>
      <c r="V831" s="13"/>
      <c r="W831" s="13"/>
      <c r="X831" s="13"/>
      <c r="Y831" s="13"/>
      <c r="Z831" s="13"/>
      <c r="AA831" s="13" t="str">
        <f t="shared" si="62"/>
        <v>Desh Bhakt224</v>
      </c>
      <c r="AB831" s="13"/>
      <c r="AC831" s="13"/>
      <c r="AD831" s="13"/>
      <c r="AE831" s="13">
        <f>IF(TRIM(AA831=""),0,IF(ISNA(VLOOKUP(AA831,Tracker!$AB$2:$AB$3981,1,FALSE)),0,1))</f>
        <v>0</v>
      </c>
      <c r="AF831" s="13"/>
    </row>
    <row r="832" spans="1:32" ht="13.5">
      <c r="A832" s="246">
        <v>4231</v>
      </c>
      <c r="B832" s="271" t="s">
        <v>3182</v>
      </c>
      <c r="C832" s="957" t="s">
        <v>797</v>
      </c>
      <c r="D832" s="874" t="s">
        <v>671</v>
      </c>
      <c r="E832" s="172"/>
      <c r="F832" s="234"/>
      <c r="G832" s="236"/>
      <c r="H832" s="874" t="s">
        <v>567</v>
      </c>
      <c r="I832" s="272">
        <v>42988</v>
      </c>
      <c r="J832" s="238"/>
      <c r="K832" s="711" t="s">
        <v>411</v>
      </c>
      <c r="L832" s="1023" t="s">
        <v>28</v>
      </c>
      <c r="M832" s="13" t="str">
        <f t="shared" si="61"/>
        <v>Invoice Made</v>
      </c>
      <c r="N832" s="13"/>
      <c r="O832" s="13"/>
      <c r="P832" s="13" t="str">
        <f>IF(L832="Navig8",IF(ISNA(VLOOKUP(UPPER(B832),LiangHuishan!$A$1:$B$251,3,FALSE)),"Pool Not in Records",VLOOKUP(UPPER(B832),$A$1:$B$251,3,FALSE)),"")</f>
        <v>Pool Not in Records</v>
      </c>
      <c r="Q832" s="13" t="str">
        <f t="shared" si="65"/>
        <v/>
      </c>
      <c r="R832" s="13"/>
      <c r="S832" s="13"/>
      <c r="T832" s="13" t="str">
        <f t="shared" si="63"/>
        <v>Invoice Made</v>
      </c>
      <c r="U832" s="13" t="b">
        <f t="shared" si="64"/>
        <v>1</v>
      </c>
      <c r="V832" s="13"/>
      <c r="W832" s="13"/>
      <c r="X832" s="13"/>
      <c r="Y832" s="13"/>
      <c r="Z832" s="13"/>
      <c r="AA832" s="13" t="str">
        <f t="shared" si="62"/>
        <v>Pantelis83</v>
      </c>
      <c r="AB832" s="13"/>
      <c r="AC832" s="13"/>
      <c r="AD832" s="13"/>
      <c r="AE832" s="13">
        <f>IF(TRIM(AA832=""),0,IF(ISNA(VLOOKUP(AA832,Tracker!$AB$2:$AB$3981,1,FALSE)),0,1))</f>
        <v>1</v>
      </c>
      <c r="AF832" s="13"/>
    </row>
    <row r="833" spans="1:32" ht="13.5">
      <c r="A833" s="246">
        <v>4232</v>
      </c>
      <c r="B833" s="271" t="s">
        <v>1848</v>
      </c>
      <c r="C833" s="957" t="s">
        <v>320</v>
      </c>
      <c r="D833" s="874" t="s">
        <v>864</v>
      </c>
      <c r="E833" s="172" t="s">
        <v>140</v>
      </c>
      <c r="F833" s="234" t="s">
        <v>3111</v>
      </c>
      <c r="G833" s="236">
        <v>42959</v>
      </c>
      <c r="H833" s="874" t="s">
        <v>441</v>
      </c>
      <c r="I833" s="272">
        <v>42985</v>
      </c>
      <c r="J833" s="238"/>
      <c r="K833" s="711"/>
      <c r="L833" s="1023" t="s">
        <v>590</v>
      </c>
      <c r="M833" s="13" t="str">
        <f t="shared" si="61"/>
        <v>Invoice Made</v>
      </c>
      <c r="N833" s="13"/>
      <c r="O833" s="13"/>
      <c r="P833" s="13" t="str">
        <f>IF(L833="Navig8",IF(ISNA(VLOOKUP(UPPER(B833),LiangHuishan!$A$1:$B$251,3,FALSE)),"Pool Not in Records",VLOOKUP(UPPER(B833),$A$1:$B$251,3,FALSE)),"")</f>
        <v/>
      </c>
      <c r="Q833" s="13">
        <f t="shared" si="65"/>
        <v>0</v>
      </c>
      <c r="R833" s="13"/>
      <c r="S833" s="13"/>
      <c r="T833" s="13" t="str">
        <f t="shared" si="63"/>
        <v>Invoice Made</v>
      </c>
      <c r="U833" s="13" t="b">
        <f t="shared" si="64"/>
        <v>1</v>
      </c>
      <c r="V833" s="13"/>
      <c r="W833" s="13"/>
      <c r="X833" s="13"/>
      <c r="Y833" s="13"/>
      <c r="Z833" s="13"/>
      <c r="AA833" s="13" t="str">
        <f t="shared" si="62"/>
        <v>EL Junior PNT39</v>
      </c>
      <c r="AB833" s="13"/>
      <c r="AC833" s="13"/>
      <c r="AD833" s="13"/>
      <c r="AE833" s="13">
        <f>IF(TRIM(AA833=""),0,IF(ISNA(VLOOKUP(AA833,Tracker!$AB$2:$AB$3981,1,FALSE)),0,1))</f>
        <v>1</v>
      </c>
      <c r="AF833" s="13"/>
    </row>
    <row r="834" spans="1:32" ht="13.5">
      <c r="A834" s="246">
        <v>4233</v>
      </c>
      <c r="B834" s="271" t="s">
        <v>818</v>
      </c>
      <c r="C834" s="957" t="s">
        <v>423</v>
      </c>
      <c r="D834" s="874" t="s">
        <v>63</v>
      </c>
      <c r="E834" s="172" t="s">
        <v>3183</v>
      </c>
      <c r="F834" s="234" t="s">
        <v>3184</v>
      </c>
      <c r="G834" s="236">
        <v>42958</v>
      </c>
      <c r="H834" s="874" t="s">
        <v>200</v>
      </c>
      <c r="I834" s="272">
        <v>42973</v>
      </c>
      <c r="J834" s="238"/>
      <c r="K834" s="711"/>
      <c r="L834" s="1023" t="s">
        <v>60</v>
      </c>
      <c r="M834" s="13" t="str">
        <f t="shared" si="61"/>
        <v>Invoice Made</v>
      </c>
      <c r="N834" s="13"/>
      <c r="O834" s="13"/>
      <c r="P834" s="13" t="str">
        <f>IF(L834="Navig8",IF(ISNA(VLOOKUP(UPPER(B834),LiangHuishan!$A$1:$B$251,3,FALSE)),"Pool Not in Records",VLOOKUP(UPPER(B834),$A$1:$B$251,3,FALSE)),"")</f>
        <v/>
      </c>
      <c r="Q834" s="13" t="str">
        <f t="shared" si="65"/>
        <v/>
      </c>
      <c r="R834" s="13"/>
      <c r="S834" s="13"/>
      <c r="T834" s="13" t="str">
        <f t="shared" si="63"/>
        <v>Invoice Made</v>
      </c>
      <c r="U834" s="13" t="b">
        <f t="shared" si="64"/>
        <v>1</v>
      </c>
      <c r="V834" s="13"/>
      <c r="W834" s="13"/>
      <c r="X834" s="13"/>
      <c r="Y834" s="13"/>
      <c r="Z834" s="13"/>
      <c r="AA834" s="13" t="str">
        <f t="shared" si="62"/>
        <v>Songa Coral02</v>
      </c>
      <c r="AB834" s="13"/>
      <c r="AC834" s="13"/>
      <c r="AD834" s="13"/>
      <c r="AE834" s="13">
        <f>IF(TRIM(AA834=""),0,IF(ISNA(VLOOKUP(AA834,Tracker!$AB$2:$AB$3981,1,FALSE)),0,1))</f>
        <v>1</v>
      </c>
      <c r="AF834" s="13"/>
    </row>
    <row r="835" spans="1:32" ht="13.5">
      <c r="A835" s="243">
        <v>4234</v>
      </c>
      <c r="B835" s="243" t="s">
        <v>2779</v>
      </c>
      <c r="C835" s="963" t="s">
        <v>147</v>
      </c>
      <c r="D835" s="877" t="s">
        <v>2474</v>
      </c>
      <c r="E835" s="172"/>
      <c r="F835" s="234"/>
      <c r="G835" s="236"/>
      <c r="H835" s="877"/>
      <c r="I835" s="490"/>
      <c r="J835" s="238"/>
      <c r="K835" s="720"/>
      <c r="L835" s="1043" t="s">
        <v>2987</v>
      </c>
      <c r="M835" s="13" t="str">
        <f t="shared" ref="M835:M898" si="66">IF(AND(NOT(TRIM(D835)="")),IF(AE835=1,"Invoice Made","Invoice Not Made"),"")</f>
        <v>Invoice Not Made</v>
      </c>
      <c r="N835" s="14"/>
      <c r="O835" s="14"/>
      <c r="P835" s="14" t="str">
        <f>IF(L835="Navig8",IF(ISNA(VLOOKUP(UPPER(B835),LiangHuishan!$A$1:$B$251,3,FALSE)),"Pool Not in Records",VLOOKUP(UPPER(B835),$A$1:$B$251,3,FALSE)),"")</f>
        <v/>
      </c>
      <c r="Q835" s="14" t="str">
        <f t="shared" si="65"/>
        <v/>
      </c>
      <c r="R835" s="14"/>
      <c r="S835" s="14"/>
      <c r="T835" s="13" t="str">
        <f t="shared" si="63"/>
        <v>Invoice Not Made</v>
      </c>
      <c r="U835" s="13" t="b">
        <f t="shared" si="64"/>
        <v>1</v>
      </c>
      <c r="V835" s="14"/>
      <c r="W835" s="14"/>
      <c r="X835" s="14"/>
      <c r="Y835" s="14"/>
      <c r="Z835" s="14"/>
      <c r="AA835" s="13" t="str">
        <f t="shared" ref="AA835:AA898" si="67">IF(OR(TRIM(B835)="",TRIM(C835)=""),"Vessel-Voy No not given",CONCATENATE(TRIM(B835),TRIM(C835)))</f>
        <v>Tigris204</v>
      </c>
      <c r="AB835" s="14"/>
      <c r="AC835" s="14"/>
      <c r="AD835" s="14"/>
      <c r="AE835" s="14">
        <f>IF(TRIM(AA835=""),0,IF(ISNA(VLOOKUP(AA835,Tracker!$AB$2:$AB$3981,1,FALSE)),0,1))</f>
        <v>0</v>
      </c>
      <c r="AF835" s="14"/>
    </row>
    <row r="836" spans="1:32" ht="13.5">
      <c r="A836" s="243">
        <v>4235</v>
      </c>
      <c r="B836" s="243" t="s">
        <v>2776</v>
      </c>
      <c r="C836" s="963" t="s">
        <v>197</v>
      </c>
      <c r="D836" s="877" t="s">
        <v>2474</v>
      </c>
      <c r="E836" s="172"/>
      <c r="F836" s="234"/>
      <c r="G836" s="236"/>
      <c r="H836" s="877"/>
      <c r="I836" s="490"/>
      <c r="J836" s="238"/>
      <c r="K836" s="720"/>
      <c r="L836" s="1043" t="s">
        <v>2987</v>
      </c>
      <c r="M836" s="13" t="str">
        <f t="shared" si="66"/>
        <v>Invoice Not Made</v>
      </c>
      <c r="N836" s="14"/>
      <c r="O836" s="14"/>
      <c r="P836" s="14" t="str">
        <f>IF(L836="Navig8",IF(ISNA(VLOOKUP(UPPER(B836),LiangHuishan!$A$1:$B$251,3,FALSE)),"Pool Not in Records",VLOOKUP(UPPER(B836),$A$1:$B$251,3,FALSE)),"")</f>
        <v/>
      </c>
      <c r="Q836" s="14" t="str">
        <f t="shared" si="65"/>
        <v/>
      </c>
      <c r="R836" s="14"/>
      <c r="S836" s="14"/>
      <c r="T836" s="13" t="str">
        <f t="shared" si="63"/>
        <v>Invoice Not Made</v>
      </c>
      <c r="U836" s="13" t="b">
        <f t="shared" si="64"/>
        <v>1</v>
      </c>
      <c r="V836" s="14"/>
      <c r="W836" s="14"/>
      <c r="X836" s="14"/>
      <c r="Y836" s="14"/>
      <c r="Z836" s="14"/>
      <c r="AA836" s="13" t="str">
        <f t="shared" si="67"/>
        <v>Sten Skagen67</v>
      </c>
      <c r="AB836" s="14"/>
      <c r="AC836" s="14"/>
      <c r="AD836" s="14"/>
      <c r="AE836" s="14">
        <f>IF(TRIM(AA836=""),0,IF(ISNA(VLOOKUP(AA836,Tracker!$AB$2:$AB$3981,1,FALSE)),0,1))</f>
        <v>0</v>
      </c>
      <c r="AF836" s="14"/>
    </row>
    <row r="837" spans="1:32" ht="13.5">
      <c r="A837" s="243">
        <v>4236</v>
      </c>
      <c r="B837" s="243" t="s">
        <v>881</v>
      </c>
      <c r="C837" s="963" t="s">
        <v>37</v>
      </c>
      <c r="D837" s="877" t="s">
        <v>2474</v>
      </c>
      <c r="E837" s="172"/>
      <c r="F837" s="234"/>
      <c r="G837" s="236"/>
      <c r="H837" s="877"/>
      <c r="I837" s="490"/>
      <c r="J837" s="238"/>
      <c r="K837" s="720"/>
      <c r="L837" s="1043" t="s">
        <v>2987</v>
      </c>
      <c r="M837" s="13" t="str">
        <f t="shared" si="66"/>
        <v>Invoice Not Made</v>
      </c>
      <c r="N837" s="14"/>
      <c r="O837" s="14"/>
      <c r="P837" s="14" t="str">
        <f>IF(L837="Navig8",IF(ISNA(VLOOKUP(UPPER(B837),LiangHuishan!$A$1:$B$251,3,FALSE)),"Pool Not in Records",VLOOKUP(UPPER(B837),$A$1:$B$251,3,FALSE)),"")</f>
        <v/>
      </c>
      <c r="Q837" s="14" t="str">
        <f t="shared" si="65"/>
        <v/>
      </c>
      <c r="R837" s="14"/>
      <c r="S837" s="14"/>
      <c r="T837" s="13" t="str">
        <f t="shared" ref="T837:T900" si="68">IF(AND(NOT(TRIM(D837)="")),IF(AE837=1,"Invoice Made","Invoice Not Made"),"")</f>
        <v>Invoice Not Made</v>
      </c>
      <c r="U837" s="13" t="b">
        <f t="shared" ref="U837:U900" si="69">M837=T837</f>
        <v>1</v>
      </c>
      <c r="V837" s="14"/>
      <c r="W837" s="14"/>
      <c r="X837" s="14"/>
      <c r="Y837" s="14"/>
      <c r="Z837" s="14"/>
      <c r="AA837" s="13" t="str">
        <f t="shared" si="67"/>
        <v>Songa Sapphire22</v>
      </c>
      <c r="AB837" s="14"/>
      <c r="AC837" s="14"/>
      <c r="AD837" s="14"/>
      <c r="AE837" s="14">
        <f>IF(TRIM(AA837=""),0,IF(ISNA(VLOOKUP(AA837,Tracker!$AB$2:$AB$3981,1,FALSE)),0,1))</f>
        <v>0</v>
      </c>
      <c r="AF837" s="14"/>
    </row>
    <row r="838" spans="1:32" ht="13.5">
      <c r="A838" s="246">
        <v>4237</v>
      </c>
      <c r="B838" s="271" t="s">
        <v>3185</v>
      </c>
      <c r="C838" s="957" t="s">
        <v>234</v>
      </c>
      <c r="D838" s="874" t="s">
        <v>720</v>
      </c>
      <c r="E838" s="172" t="s">
        <v>223</v>
      </c>
      <c r="F838" s="234" t="s">
        <v>288</v>
      </c>
      <c r="G838" s="236">
        <v>42961</v>
      </c>
      <c r="H838" s="874" t="s">
        <v>1852</v>
      </c>
      <c r="I838" s="272">
        <v>42990</v>
      </c>
      <c r="J838" s="238"/>
      <c r="K838" s="711" t="s">
        <v>411</v>
      </c>
      <c r="L838" s="1023" t="s">
        <v>28</v>
      </c>
      <c r="M838" s="13" t="str">
        <f t="shared" si="66"/>
        <v>Invoice Made</v>
      </c>
      <c r="N838" s="13"/>
      <c r="O838" s="13"/>
      <c r="P838" s="13" t="str">
        <f>IF(L838="Navig8",IF(ISNA(VLOOKUP(UPPER(B838),LiangHuishan!$A$1:$B$251,3,FALSE)),"Pool Not in Records",VLOOKUP(UPPER(B838),$A$1:$B$251,3,FALSE)),"")</f>
        <v>Pool Not in Records</v>
      </c>
      <c r="Q838" s="13" t="str">
        <f t="shared" si="65"/>
        <v/>
      </c>
      <c r="R838" s="13"/>
      <c r="S838" s="13"/>
      <c r="T838" s="13" t="str">
        <f t="shared" si="68"/>
        <v>Invoice Made</v>
      </c>
      <c r="U838" s="13" t="b">
        <f t="shared" si="69"/>
        <v>1</v>
      </c>
      <c r="V838" s="13"/>
      <c r="W838" s="13"/>
      <c r="X838" s="13"/>
      <c r="Y838" s="13"/>
      <c r="Z838" s="13"/>
      <c r="AA838" s="13" t="str">
        <f t="shared" si="67"/>
        <v>Ambrosia01</v>
      </c>
      <c r="AB838" s="13"/>
      <c r="AC838" s="13"/>
      <c r="AD838" s="13"/>
      <c r="AE838" s="13">
        <f>IF(TRIM(AA838=""),0,IF(ISNA(VLOOKUP(AA838,Tracker!$AB$2:$AB$3981,1,FALSE)),0,1))</f>
        <v>1</v>
      </c>
      <c r="AF838" s="13"/>
    </row>
    <row r="839" spans="1:32" ht="13.5">
      <c r="A839" s="243">
        <v>4338</v>
      </c>
      <c r="B839" s="243" t="s">
        <v>1853</v>
      </c>
      <c r="C839" s="963"/>
      <c r="D839" s="877" t="s">
        <v>2018</v>
      </c>
      <c r="E839" s="172"/>
      <c r="F839" s="234"/>
      <c r="G839" s="236"/>
      <c r="H839" s="877"/>
      <c r="I839" s="490"/>
      <c r="J839" s="238"/>
      <c r="K839" s="720"/>
      <c r="L839" s="1043" t="s">
        <v>1485</v>
      </c>
      <c r="M839" s="13" t="str">
        <f t="shared" si="66"/>
        <v>Invoice Not Made</v>
      </c>
      <c r="N839" s="191" t="s">
        <v>368</v>
      </c>
      <c r="O839" s="191"/>
      <c r="P839" s="191" t="str">
        <f>IF(L839="Navig8",IF(ISNA(VLOOKUP(UPPER(B839),LiangHuishan!$A$1:$B$251,3,FALSE)),"Pool Not in Records",VLOOKUP(UPPER(B839),$A$1:$B$251,3,FALSE)),"")</f>
        <v/>
      </c>
      <c r="Q839" s="191" t="str">
        <f t="shared" si="65"/>
        <v/>
      </c>
      <c r="R839" s="191"/>
      <c r="S839" s="191"/>
      <c r="T839" s="13" t="str">
        <f t="shared" si="68"/>
        <v>Invoice Not Made</v>
      </c>
      <c r="U839" s="13" t="b">
        <f t="shared" si="69"/>
        <v>1</v>
      </c>
      <c r="V839" s="191"/>
      <c r="W839" s="191"/>
      <c r="X839" s="191"/>
      <c r="Y839" s="191"/>
      <c r="Z839" s="191"/>
      <c r="AA839" s="13" t="str">
        <f t="shared" si="67"/>
        <v>Vessel-Voy No not given</v>
      </c>
      <c r="AB839" s="191"/>
      <c r="AC839" s="191"/>
      <c r="AD839" s="191"/>
      <c r="AE839" s="191">
        <f>IF(TRIM(AA839=""),0,IF(ISNA(VLOOKUP(AA839,Tracker!$AB$2:$AB$3981,1,FALSE)),0,1))</f>
        <v>0</v>
      </c>
      <c r="AF839" s="191"/>
    </row>
    <row r="840" spans="1:32" ht="13.5">
      <c r="A840" s="243">
        <v>4339</v>
      </c>
      <c r="B840" s="243" t="s">
        <v>2854</v>
      </c>
      <c r="C840" s="963" t="s">
        <v>854</v>
      </c>
      <c r="D840" s="877" t="s">
        <v>2474</v>
      </c>
      <c r="E840" s="172" t="s">
        <v>159</v>
      </c>
      <c r="F840" s="234" t="s">
        <v>686</v>
      </c>
      <c r="G840" s="236">
        <v>42967</v>
      </c>
      <c r="H840" s="877" t="s">
        <v>2870</v>
      </c>
      <c r="I840" s="490">
        <v>42968</v>
      </c>
      <c r="J840" s="238"/>
      <c r="K840" s="720"/>
      <c r="L840" s="1043" t="s">
        <v>2987</v>
      </c>
      <c r="M840" s="13" t="str">
        <f t="shared" si="66"/>
        <v>Invoice Not Made</v>
      </c>
      <c r="N840" s="14"/>
      <c r="O840" s="14"/>
      <c r="P840" s="14" t="str">
        <f>IF(L840="Navig8",IF(ISNA(VLOOKUP(UPPER(B840),LiangHuishan!$A$1:$B$251,3,FALSE)),"Pool Not in Records",VLOOKUP(UPPER(B840),$A$1:$B$251,3,FALSE)),"")</f>
        <v/>
      </c>
      <c r="Q840" s="14" t="str">
        <f t="shared" si="65"/>
        <v/>
      </c>
      <c r="R840" s="14"/>
      <c r="S840" s="14"/>
      <c r="T840" s="13" t="str">
        <f t="shared" si="68"/>
        <v>Invoice Not Made</v>
      </c>
      <c r="U840" s="13" t="b">
        <f t="shared" si="69"/>
        <v>1</v>
      </c>
      <c r="V840" s="14"/>
      <c r="W840" s="14"/>
      <c r="X840" s="14"/>
      <c r="Y840" s="14"/>
      <c r="Z840" s="14"/>
      <c r="AA840" s="13" t="str">
        <f t="shared" si="67"/>
        <v>Emmy Schulte167</v>
      </c>
      <c r="AB840" s="14"/>
      <c r="AC840" s="14"/>
      <c r="AD840" s="14"/>
      <c r="AE840" s="14">
        <f>IF(TRIM(AA840=""),0,IF(ISNA(VLOOKUP(AA840,Tracker!$AB$2:$AB$3981,1,FALSE)),0,1))</f>
        <v>0</v>
      </c>
      <c r="AF840" s="14"/>
    </row>
    <row r="841" spans="1:32" ht="13.5">
      <c r="A841" s="246">
        <v>4340</v>
      </c>
      <c r="B841" s="271" t="s">
        <v>2851</v>
      </c>
      <c r="C841" s="957" t="s">
        <v>93</v>
      </c>
      <c r="D841" s="874" t="s">
        <v>1942</v>
      </c>
      <c r="E841" s="172"/>
      <c r="F841" s="234"/>
      <c r="G841" s="236"/>
      <c r="H841" s="874" t="s">
        <v>829</v>
      </c>
      <c r="I841" s="272">
        <v>42983</v>
      </c>
      <c r="J841" s="238"/>
      <c r="K841" s="711"/>
      <c r="L841" s="1023" t="s">
        <v>590</v>
      </c>
      <c r="M841" s="13" t="str">
        <f t="shared" si="66"/>
        <v>Invoice Made</v>
      </c>
      <c r="N841" s="13"/>
      <c r="O841" s="13"/>
      <c r="P841" s="13" t="str">
        <f>IF(L841="Navig8",IF(ISNA(VLOOKUP(UPPER(B841),LiangHuishan!$A$1:$B$251,3,FALSE)),"Pool Not in Records",VLOOKUP(UPPER(B841),$A$1:$B$251,3,FALSE)),"")</f>
        <v/>
      </c>
      <c r="Q841" s="13">
        <f t="shared" si="65"/>
        <v>0</v>
      </c>
      <c r="R841" s="13"/>
      <c r="S841" s="13"/>
      <c r="T841" s="13" t="str">
        <f t="shared" si="68"/>
        <v>Invoice Made</v>
      </c>
      <c r="U841" s="13" t="b">
        <f t="shared" si="69"/>
        <v>1</v>
      </c>
      <c r="V841" s="13"/>
      <c r="W841" s="13"/>
      <c r="X841" s="13"/>
      <c r="Y841" s="13"/>
      <c r="Z841" s="13"/>
      <c r="AA841" s="13" t="str">
        <f t="shared" si="67"/>
        <v>Seaways Hellas207</v>
      </c>
      <c r="AB841" s="13"/>
      <c r="AC841" s="13"/>
      <c r="AD841" s="13"/>
      <c r="AE841" s="13">
        <f>IF(TRIM(AA841=""),0,IF(ISNA(VLOOKUP(AA841,Tracker!$AB$2:$AB$3981,1,FALSE)),0,1))</f>
        <v>1</v>
      </c>
      <c r="AF841" s="13"/>
    </row>
    <row r="842" spans="1:32" ht="13.5">
      <c r="A842" s="243">
        <v>4341</v>
      </c>
      <c r="B842" s="243" t="s">
        <v>2779</v>
      </c>
      <c r="C842" s="963" t="s">
        <v>2852</v>
      </c>
      <c r="D842" s="877" t="s">
        <v>2474</v>
      </c>
      <c r="E842" s="172" t="s">
        <v>219</v>
      </c>
      <c r="F842" s="234" t="s">
        <v>3099</v>
      </c>
      <c r="G842" s="236">
        <v>42964.291666666664</v>
      </c>
      <c r="H842" s="877" t="s">
        <v>412</v>
      </c>
      <c r="I842" s="490">
        <v>42965.999305555553</v>
      </c>
      <c r="J842" s="238"/>
      <c r="K842" s="720"/>
      <c r="L842" s="1043" t="s">
        <v>2987</v>
      </c>
      <c r="M842" s="13" t="str">
        <f t="shared" si="66"/>
        <v>Invoice Not Made</v>
      </c>
      <c r="N842" s="14"/>
      <c r="O842" s="14"/>
      <c r="P842" s="14" t="str">
        <f>IF(L842="Navig8",IF(ISNA(VLOOKUP(UPPER(B842),LiangHuishan!$A$1:$B$251,3,FALSE)),"Pool Not in Records",VLOOKUP(UPPER(B842),$A$1:$B$251,3,FALSE)),"")</f>
        <v/>
      </c>
      <c r="Q842" s="14" t="str">
        <f t="shared" si="65"/>
        <v/>
      </c>
      <c r="R842" s="14"/>
      <c r="S842" s="14"/>
      <c r="T842" s="13" t="str">
        <f t="shared" si="68"/>
        <v>Invoice Not Made</v>
      </c>
      <c r="U842" s="13" t="b">
        <f t="shared" si="69"/>
        <v>1</v>
      </c>
      <c r="V842" s="14"/>
      <c r="W842" s="14"/>
      <c r="X842" s="14"/>
      <c r="Y842" s="14"/>
      <c r="Z842" s="14"/>
      <c r="AA842" s="13" t="str">
        <f t="shared" si="67"/>
        <v>Tigris205</v>
      </c>
      <c r="AB842" s="14"/>
      <c r="AC842" s="14"/>
      <c r="AD842" s="14"/>
      <c r="AE842" s="14">
        <f>IF(TRIM(AA842=""),0,IF(ISNA(VLOOKUP(AA842,Tracker!$AB$2:$AB$3981,1,FALSE)),0,1))</f>
        <v>0</v>
      </c>
      <c r="AF842" s="14"/>
    </row>
    <row r="843" spans="1:32" ht="13.5">
      <c r="A843" s="246">
        <v>4342</v>
      </c>
      <c r="B843" s="271" t="s">
        <v>68</v>
      </c>
      <c r="C843" s="957" t="s">
        <v>199</v>
      </c>
      <c r="D843" s="874" t="s">
        <v>3096</v>
      </c>
      <c r="E843" s="172"/>
      <c r="F843" s="234"/>
      <c r="G843" s="236"/>
      <c r="H843" s="874" t="s">
        <v>64</v>
      </c>
      <c r="I843" s="272">
        <v>42990</v>
      </c>
      <c r="J843" s="238"/>
      <c r="K843" s="711"/>
      <c r="L843" s="1023" t="s">
        <v>60</v>
      </c>
      <c r="M843" s="13" t="str">
        <f t="shared" si="66"/>
        <v>Invoice Made</v>
      </c>
      <c r="N843" s="13"/>
      <c r="O843" s="13"/>
      <c r="P843" s="13" t="str">
        <f>IF(L843="Navig8",IF(ISNA(VLOOKUP(UPPER(B843),LiangHuishan!$A$1:$B$251,3,FALSE)),"Pool Not in Records",VLOOKUP(UPPER(B843),$A$1:$B$251,3,FALSE)),"")</f>
        <v/>
      </c>
      <c r="Q843" s="13" t="str">
        <f t="shared" si="65"/>
        <v/>
      </c>
      <c r="R843" s="13"/>
      <c r="S843" s="13"/>
      <c r="T843" s="13" t="str">
        <f t="shared" si="68"/>
        <v>Invoice Made</v>
      </c>
      <c r="U843" s="13" t="b">
        <f t="shared" si="69"/>
        <v>1</v>
      </c>
      <c r="V843" s="13"/>
      <c r="W843" s="13"/>
      <c r="X843" s="13"/>
      <c r="Y843" s="13"/>
      <c r="Z843" s="13"/>
      <c r="AA843" s="13" t="str">
        <f t="shared" si="67"/>
        <v>Sebarok Spirit30</v>
      </c>
      <c r="AB843" s="13"/>
      <c r="AC843" s="13"/>
      <c r="AD843" s="13"/>
      <c r="AE843" s="13">
        <f>IF(TRIM(AA843=""),0,IF(ISNA(VLOOKUP(AA843,Tracker!$AB$2:$AB$3981,1,FALSE)),0,1))</f>
        <v>1</v>
      </c>
      <c r="AF843" s="13"/>
    </row>
    <row r="844" spans="1:32" ht="13.5">
      <c r="A844" s="246">
        <v>4343</v>
      </c>
      <c r="B844" s="271" t="s">
        <v>2561</v>
      </c>
      <c r="C844" s="957" t="s">
        <v>417</v>
      </c>
      <c r="D844" s="874" t="s">
        <v>601</v>
      </c>
      <c r="E844" s="172" t="s">
        <v>825</v>
      </c>
      <c r="F844" s="234" t="s">
        <v>761</v>
      </c>
      <c r="G844" s="236">
        <v>42965.333333333336</v>
      </c>
      <c r="H844" s="874" t="s">
        <v>90</v>
      </c>
      <c r="I844" s="272">
        <v>42989</v>
      </c>
      <c r="J844" s="238"/>
      <c r="K844" s="711"/>
      <c r="L844" s="1023" t="s">
        <v>60</v>
      </c>
      <c r="M844" s="13" t="str">
        <f t="shared" si="66"/>
        <v>Invoice Made</v>
      </c>
      <c r="N844" s="13"/>
      <c r="O844" s="13"/>
      <c r="P844" s="13" t="str">
        <f>IF(L844="Navig8",IF(ISNA(VLOOKUP(UPPER(B844),LiangHuishan!$A$1:$B$251,3,FALSE)),"Pool Not in Records",VLOOKUP(UPPER(B844),$A$1:$B$251,3,FALSE)),"")</f>
        <v/>
      </c>
      <c r="Q844" s="13" t="str">
        <f t="shared" si="65"/>
        <v/>
      </c>
      <c r="R844" s="13"/>
      <c r="S844" s="13"/>
      <c r="T844" s="13" t="str">
        <f t="shared" si="68"/>
        <v>Invoice Made</v>
      </c>
      <c r="U844" s="13" t="b">
        <f t="shared" si="69"/>
        <v>1</v>
      </c>
      <c r="V844" s="13"/>
      <c r="W844" s="13"/>
      <c r="X844" s="13"/>
      <c r="Y844" s="13"/>
      <c r="Z844" s="13"/>
      <c r="AA844" s="13" t="str">
        <f t="shared" si="67"/>
        <v>Constitution spirit327</v>
      </c>
      <c r="AB844" s="13"/>
      <c r="AC844" s="13"/>
      <c r="AD844" s="13"/>
      <c r="AE844" s="13">
        <f>IF(TRIM(AA844=""),0,IF(ISNA(VLOOKUP(AA844,Tracker!$AB$2:$AB$3981,1,FALSE)),0,1))</f>
        <v>1</v>
      </c>
      <c r="AF844" s="13"/>
    </row>
    <row r="845" spans="1:32" ht="13.5">
      <c r="A845" s="243">
        <v>4344</v>
      </c>
      <c r="B845" s="243" t="s">
        <v>3238</v>
      </c>
      <c r="C845" s="963" t="s">
        <v>3186</v>
      </c>
      <c r="D845" s="877" t="s">
        <v>3187</v>
      </c>
      <c r="E845" s="172"/>
      <c r="F845" s="234"/>
      <c r="G845" s="236"/>
      <c r="H845" s="877" t="s">
        <v>90</v>
      </c>
      <c r="I845" s="490">
        <v>42978</v>
      </c>
      <c r="J845" s="238"/>
      <c r="K845" s="720"/>
      <c r="L845" s="1043" t="s">
        <v>2888</v>
      </c>
      <c r="M845" s="13" t="str">
        <f t="shared" si="66"/>
        <v>Invoice Not Made</v>
      </c>
      <c r="N845" s="191" t="s">
        <v>27</v>
      </c>
      <c r="O845" s="191"/>
      <c r="P845" s="191" t="str">
        <f>IF(L845="Navig8",IF(ISNA(VLOOKUP(UPPER(B845),LiangHuishan!$A$1:$B$251,3,FALSE)),"Pool Not in Records",VLOOKUP(UPPER(B845),$A$1:$B$251,3,FALSE)),"")</f>
        <v/>
      </c>
      <c r="Q845" s="191" t="str">
        <f t="shared" si="65"/>
        <v/>
      </c>
      <c r="R845" s="191"/>
      <c r="S845" s="191"/>
      <c r="T845" s="13" t="str">
        <f t="shared" si="68"/>
        <v>Invoice Not Made</v>
      </c>
      <c r="U845" s="13" t="b">
        <f t="shared" si="69"/>
        <v>1</v>
      </c>
      <c r="V845" s="191"/>
      <c r="W845" s="191"/>
      <c r="X845" s="191"/>
      <c r="Y845" s="191"/>
      <c r="Z845" s="191"/>
      <c r="AA845" s="13" t="str">
        <f t="shared" si="67"/>
        <v>Aristaios1707</v>
      </c>
      <c r="AB845" s="191"/>
      <c r="AC845" s="191"/>
      <c r="AD845" s="191"/>
      <c r="AE845" s="191">
        <f>IF(TRIM(AA845=""),0,IF(ISNA(VLOOKUP(AA845,Tracker!$AB$2:$AB$3981,1,FALSE)),0,1))</f>
        <v>0</v>
      </c>
      <c r="AF845" s="191"/>
    </row>
    <row r="846" spans="1:32" ht="13.5">
      <c r="A846" s="246">
        <v>4396</v>
      </c>
      <c r="B846" s="271" t="s">
        <v>3259</v>
      </c>
      <c r="C846" s="957" t="s">
        <v>2484</v>
      </c>
      <c r="D846" s="874" t="s">
        <v>736</v>
      </c>
      <c r="E846" s="172"/>
      <c r="F846" s="234"/>
      <c r="G846" s="236"/>
      <c r="H846" s="874" t="s">
        <v>535</v>
      </c>
      <c r="I846" s="477">
        <v>43061</v>
      </c>
      <c r="J846" s="238"/>
      <c r="K846" s="711"/>
      <c r="L846" s="1023" t="s">
        <v>633</v>
      </c>
      <c r="M846" s="13" t="str">
        <f t="shared" si="66"/>
        <v>Invoice Made</v>
      </c>
      <c r="N846" s="13"/>
      <c r="O846" s="13"/>
      <c r="P846" s="13" t="str">
        <f>IF(L846="Navig8",IF(ISNA(VLOOKUP(UPPER(B846),LiangHuishan!$A$1:$B$251,3,FALSE)),"Pool Not in Records",VLOOKUP(UPPER(B846),$A$1:$B$251,3,FALSE)),"")</f>
        <v/>
      </c>
      <c r="Q846" s="13" t="str">
        <f t="shared" si="65"/>
        <v/>
      </c>
      <c r="R846" s="13"/>
      <c r="S846" s="13"/>
      <c r="T846" s="13" t="str">
        <f t="shared" si="68"/>
        <v>Invoice Made</v>
      </c>
      <c r="U846" s="13" t="b">
        <f t="shared" si="69"/>
        <v>1</v>
      </c>
      <c r="V846" s="13"/>
      <c r="W846" s="13"/>
      <c r="X846" s="13"/>
      <c r="Y846" s="13"/>
      <c r="Z846" s="13"/>
      <c r="AA846" s="13" t="str">
        <f t="shared" si="67"/>
        <v>Stena Imperator1701</v>
      </c>
      <c r="AB846" s="13"/>
      <c r="AC846" s="13"/>
      <c r="AD846" s="13"/>
      <c r="AE846" s="13">
        <f>IF(TRIM(AA846=""),0,IF(ISNA(VLOOKUP(AA846,Tracker!$AB$2:$AB$3981,1,FALSE)),0,1))</f>
        <v>1</v>
      </c>
      <c r="AF846" s="13"/>
    </row>
    <row r="847" spans="1:32" ht="13.5">
      <c r="A847" s="243">
        <v>4346</v>
      </c>
      <c r="B847" s="243" t="s">
        <v>2776</v>
      </c>
      <c r="C847" s="963" t="s">
        <v>372</v>
      </c>
      <c r="D847" s="877" t="s">
        <v>2474</v>
      </c>
      <c r="E847" s="172"/>
      <c r="F847" s="234"/>
      <c r="G847" s="236"/>
      <c r="H847" s="877"/>
      <c r="I847" s="490"/>
      <c r="J847" s="238"/>
      <c r="K847" s="720"/>
      <c r="L847" s="1043" t="s">
        <v>2987</v>
      </c>
      <c r="M847" s="13" t="str">
        <f t="shared" si="66"/>
        <v>Invoice Not Made</v>
      </c>
      <c r="N847" s="14"/>
      <c r="O847" s="14"/>
      <c r="P847" s="14" t="str">
        <f>IF(L847="Navig8",IF(ISNA(VLOOKUP(UPPER(B847),LiangHuishan!$A$1:$B$251,3,FALSE)),"Pool Not in Records",VLOOKUP(UPPER(B847),$A$1:$B$251,3,FALSE)),"")</f>
        <v/>
      </c>
      <c r="Q847" s="14" t="str">
        <f t="shared" si="65"/>
        <v/>
      </c>
      <c r="R847" s="14"/>
      <c r="S847" s="14"/>
      <c r="T847" s="13" t="str">
        <f t="shared" si="68"/>
        <v>Invoice Not Made</v>
      </c>
      <c r="U847" s="13" t="b">
        <f t="shared" si="69"/>
        <v>1</v>
      </c>
      <c r="V847" s="14"/>
      <c r="W847" s="14"/>
      <c r="X847" s="14"/>
      <c r="Y847" s="14"/>
      <c r="Z847" s="14"/>
      <c r="AA847" s="13" t="str">
        <f t="shared" si="67"/>
        <v>Sten Skagen68</v>
      </c>
      <c r="AB847" s="14"/>
      <c r="AC847" s="14"/>
      <c r="AD847" s="14"/>
      <c r="AE847" s="14">
        <f>IF(TRIM(AA847=""),0,IF(ISNA(VLOOKUP(AA847,Tracker!$AB$2:$AB$3981,1,FALSE)),0,1))</f>
        <v>0</v>
      </c>
      <c r="AF847" s="14"/>
    </row>
    <row r="848" spans="1:32" ht="13.5">
      <c r="A848" s="474">
        <v>4406</v>
      </c>
      <c r="B848" s="280" t="s">
        <v>3265</v>
      </c>
      <c r="C848" s="957" t="s">
        <v>2550</v>
      </c>
      <c r="D848" s="874" t="s">
        <v>2288</v>
      </c>
      <c r="E848" s="172"/>
      <c r="F848" s="234"/>
      <c r="G848" s="236"/>
      <c r="H848" s="874" t="s">
        <v>561</v>
      </c>
      <c r="I848" s="470">
        <v>43031</v>
      </c>
      <c r="J848" s="238"/>
      <c r="K848" s="573"/>
      <c r="L848" s="1023" t="s">
        <v>633</v>
      </c>
      <c r="M848" s="13" t="str">
        <f t="shared" si="66"/>
        <v>Invoice Made</v>
      </c>
      <c r="N848" s="13"/>
      <c r="O848" s="13"/>
      <c r="P848" s="13" t="str">
        <f>IF(L848="Navig8",IF(ISNA(VLOOKUP(UPPER(B848),LiangHuishan!$A$1:$B$251,3,FALSE)),"Pool Not in Records",VLOOKUP(UPPER(B848),$A$1:$B$251,3,FALSE)),"")</f>
        <v/>
      </c>
      <c r="Q848" s="13" t="str">
        <f t="shared" si="65"/>
        <v/>
      </c>
      <c r="R848" s="13"/>
      <c r="S848" s="13"/>
      <c r="T848" s="13" t="str">
        <f t="shared" si="68"/>
        <v>Invoice Made</v>
      </c>
      <c r="U848" s="13" t="b">
        <f t="shared" si="69"/>
        <v>1</v>
      </c>
      <c r="V848" s="13"/>
      <c r="W848" s="13"/>
      <c r="X848" s="13"/>
      <c r="Y848" s="13"/>
      <c r="Z848" s="13"/>
      <c r="AA848" s="13" t="str">
        <f t="shared" si="67"/>
        <v>British Cirrus17001</v>
      </c>
      <c r="AB848" s="13"/>
      <c r="AC848" s="13"/>
      <c r="AD848" s="13"/>
      <c r="AE848" s="13">
        <f>IF(TRIM(AA848=""),0,IF(ISNA(VLOOKUP(AA848,Tracker!$AB$2:$AB$3981,1,FALSE)),0,1))</f>
        <v>1</v>
      </c>
      <c r="AF848" s="13"/>
    </row>
    <row r="849" spans="1:32" ht="13.5">
      <c r="A849" s="282">
        <v>4348</v>
      </c>
      <c r="B849" s="240" t="s">
        <v>881</v>
      </c>
      <c r="C849" s="969" t="s">
        <v>3218</v>
      </c>
      <c r="D849" s="881" t="s">
        <v>2474</v>
      </c>
      <c r="E849" s="172" t="s">
        <v>159</v>
      </c>
      <c r="F849" s="234" t="s">
        <v>25</v>
      </c>
      <c r="G849" s="236">
        <v>42967.875</v>
      </c>
      <c r="H849" s="881" t="s">
        <v>3082</v>
      </c>
      <c r="I849" s="489">
        <v>42970</v>
      </c>
      <c r="J849" s="238"/>
      <c r="K849" s="724"/>
      <c r="L849" s="1044" t="s">
        <v>2987</v>
      </c>
      <c r="M849" s="13" t="str">
        <f t="shared" si="66"/>
        <v>Invoice Made</v>
      </c>
      <c r="N849" s="14"/>
      <c r="O849" s="14"/>
      <c r="P849" s="14" t="str">
        <f>IF(L849="Navig8",IF(ISNA(VLOOKUP(UPPER(B849),LiangHuishan!$A$1:$B$251,3,FALSE)),"Pool Not in Records",VLOOKUP(UPPER(B849),$A$1:$B$251,3,FALSE)),"")</f>
        <v/>
      </c>
      <c r="Q849" s="14" t="str">
        <f t="shared" si="65"/>
        <v/>
      </c>
      <c r="R849" s="14"/>
      <c r="S849" s="14"/>
      <c r="T849" s="13" t="str">
        <f t="shared" si="68"/>
        <v>Invoice Made</v>
      </c>
      <c r="U849" s="13" t="b">
        <f t="shared" si="69"/>
        <v>1</v>
      </c>
      <c r="V849" s="14"/>
      <c r="W849" s="14"/>
      <c r="X849" s="14"/>
      <c r="Y849" s="14"/>
      <c r="Z849" s="14"/>
      <c r="AA849" s="13" t="str">
        <f t="shared" si="67"/>
        <v>Songa Sapphire21,22,23</v>
      </c>
      <c r="AB849" s="14"/>
      <c r="AC849" s="14"/>
      <c r="AD849" s="14"/>
      <c r="AE849" s="14">
        <f>IF(TRIM(AA849=""),0,IF(ISNA(VLOOKUP(AA849,Tracker!$AB$2:$AB$3981,1,FALSE)),0,1))</f>
        <v>1</v>
      </c>
      <c r="AF849" s="14"/>
    </row>
    <row r="850" spans="1:32" ht="13.5">
      <c r="A850" s="246">
        <v>4349</v>
      </c>
      <c r="B850" s="271" t="s">
        <v>689</v>
      </c>
      <c r="C850" s="957" t="s">
        <v>155</v>
      </c>
      <c r="D850" s="874" t="s">
        <v>864</v>
      </c>
      <c r="E850" s="172"/>
      <c r="F850" s="234"/>
      <c r="G850" s="236"/>
      <c r="H850" s="874" t="s">
        <v>3242</v>
      </c>
      <c r="I850" s="272">
        <v>42983</v>
      </c>
      <c r="J850" s="238"/>
      <c r="K850" s="711"/>
      <c r="L850" s="1023" t="s">
        <v>590</v>
      </c>
      <c r="M850" s="13" t="str">
        <f t="shared" si="66"/>
        <v>Invoice Made</v>
      </c>
      <c r="N850" s="13"/>
      <c r="O850" s="13"/>
      <c r="P850" s="13" t="str">
        <f>IF(L850="Navig8",IF(ISNA(VLOOKUP(UPPER(B850),LiangHuishan!$A$1:$B$251,3,FALSE)),"Pool Not in Records",VLOOKUP(UPPER(B850),$A$1:$B$251,3,FALSE)),"")</f>
        <v/>
      </c>
      <c r="Q850" s="13">
        <f t="shared" si="65"/>
        <v>0</v>
      </c>
      <c r="R850" s="13"/>
      <c r="S850" s="13"/>
      <c r="T850" s="13" t="str">
        <f t="shared" si="68"/>
        <v>Invoice Made</v>
      </c>
      <c r="U850" s="13" t="b">
        <f t="shared" si="69"/>
        <v>1</v>
      </c>
      <c r="V850" s="13"/>
      <c r="W850" s="13"/>
      <c r="X850" s="13"/>
      <c r="Y850" s="13"/>
      <c r="Z850" s="13"/>
      <c r="AA850" s="13" t="str">
        <f t="shared" si="67"/>
        <v>Ariane17</v>
      </c>
      <c r="AB850" s="13"/>
      <c r="AC850" s="13"/>
      <c r="AD850" s="13"/>
      <c r="AE850" s="13">
        <f>IF(TRIM(AA850=""),0,IF(ISNA(VLOOKUP(AA850,Tracker!$AB$2:$AB$3981,1,FALSE)),0,1))</f>
        <v>1</v>
      </c>
      <c r="AF850" s="13"/>
    </row>
    <row r="851" spans="1:32" ht="13.5">
      <c r="A851" s="246">
        <v>4350</v>
      </c>
      <c r="B851" s="271" t="s">
        <v>517</v>
      </c>
      <c r="C851" s="957" t="s">
        <v>348</v>
      </c>
      <c r="D851" s="874" t="s">
        <v>30</v>
      </c>
      <c r="E851" s="172"/>
      <c r="F851" s="234"/>
      <c r="G851" s="236"/>
      <c r="H851" s="874" t="s">
        <v>2879</v>
      </c>
      <c r="I851" s="272">
        <v>43005</v>
      </c>
      <c r="J851" s="238"/>
      <c r="K851" s="711" t="s">
        <v>411</v>
      </c>
      <c r="L851" s="1023" t="s">
        <v>28</v>
      </c>
      <c r="M851" s="13" t="str">
        <f t="shared" si="66"/>
        <v>Invoice Made</v>
      </c>
      <c r="N851" s="13"/>
      <c r="O851" s="13"/>
      <c r="P851" s="13" t="e">
        <f>IF(L851="Navig8",IF(ISNA(VLOOKUP(UPPER(B851),LiangHuishan!$A$1:$B$251,3,FALSE)),"Pool Not in Records",VLOOKUP(UPPER(B851),$A$1:$B$251,3,FALSE)),"")</f>
        <v>#N/A</v>
      </c>
      <c r="Q851" s="13" t="str">
        <f t="shared" si="65"/>
        <v/>
      </c>
      <c r="R851" s="13"/>
      <c r="S851" s="13"/>
      <c r="T851" s="13" t="str">
        <f t="shared" si="68"/>
        <v>Invoice Made</v>
      </c>
      <c r="U851" s="13" t="b">
        <f t="shared" si="69"/>
        <v>1</v>
      </c>
      <c r="V851" s="13"/>
      <c r="W851" s="13"/>
      <c r="X851" s="13"/>
      <c r="Y851" s="13"/>
      <c r="Z851" s="13"/>
      <c r="AA851" s="13" t="str">
        <f t="shared" si="67"/>
        <v>Afra Willow60</v>
      </c>
      <c r="AB851" s="13"/>
      <c r="AC851" s="13"/>
      <c r="AD851" s="13"/>
      <c r="AE851" s="13">
        <f>IF(TRIM(AA851=""),0,IF(ISNA(VLOOKUP(AA851,Tracker!$AB$2:$AB$3981,1,FALSE)),0,1))</f>
        <v>1</v>
      </c>
      <c r="AF851" s="13"/>
    </row>
    <row r="852" spans="1:32" ht="13.5">
      <c r="A852" s="243">
        <v>4351</v>
      </c>
      <c r="B852" s="243" t="s">
        <v>892</v>
      </c>
      <c r="C852" s="963" t="s">
        <v>258</v>
      </c>
      <c r="D852" s="877" t="s">
        <v>2474</v>
      </c>
      <c r="E852" s="172"/>
      <c r="F852" s="234"/>
      <c r="G852" s="236"/>
      <c r="H852" s="877"/>
      <c r="I852" s="490"/>
      <c r="J852" s="238"/>
      <c r="K852" s="720"/>
      <c r="L852" s="1043" t="s">
        <v>2987</v>
      </c>
      <c r="M852" s="13" t="str">
        <f t="shared" si="66"/>
        <v>Invoice Not Made</v>
      </c>
      <c r="N852" s="14"/>
      <c r="O852" s="14"/>
      <c r="P852" s="14" t="str">
        <f>IF(L852="Navig8",IF(ISNA(VLOOKUP(UPPER(B852),LiangHuishan!$A$1:$B$251,3,FALSE)),"Pool Not in Records",VLOOKUP(UPPER(B852),$A$1:$B$251,3,FALSE)),"")</f>
        <v/>
      </c>
      <c r="Q852" s="14" t="str">
        <f t="shared" si="65"/>
        <v/>
      </c>
      <c r="R852" s="14"/>
      <c r="S852" s="14"/>
      <c r="T852" s="13" t="str">
        <f t="shared" si="68"/>
        <v>Invoice Not Made</v>
      </c>
      <c r="U852" s="13" t="b">
        <f t="shared" si="69"/>
        <v>1</v>
      </c>
      <c r="V852" s="14"/>
      <c r="W852" s="14"/>
      <c r="X852" s="14"/>
      <c r="Y852" s="14"/>
      <c r="Z852" s="14"/>
      <c r="AA852" s="13" t="str">
        <f t="shared" si="67"/>
        <v>Elisalex Schulte54</v>
      </c>
      <c r="AB852" s="14"/>
      <c r="AC852" s="14"/>
      <c r="AD852" s="14"/>
      <c r="AE852" s="14">
        <f>IF(TRIM(AA852=""),0,IF(ISNA(VLOOKUP(AA852,Tracker!$AB$2:$AB$3981,1,FALSE)),0,1))</f>
        <v>0</v>
      </c>
      <c r="AF852" s="14"/>
    </row>
    <row r="853" spans="1:32" ht="13.5">
      <c r="A853" s="246">
        <v>4352</v>
      </c>
      <c r="B853" s="271" t="s">
        <v>777</v>
      </c>
      <c r="C853" s="957" t="s">
        <v>148</v>
      </c>
      <c r="D853" s="874" t="s">
        <v>477</v>
      </c>
      <c r="E853" s="172"/>
      <c r="F853" s="234"/>
      <c r="G853" s="236"/>
      <c r="H853" s="874" t="s">
        <v>3240</v>
      </c>
      <c r="I853" s="272">
        <v>42993</v>
      </c>
      <c r="J853" s="238"/>
      <c r="K853" s="711" t="s">
        <v>28</v>
      </c>
      <c r="L853" s="1023" t="s">
        <v>28</v>
      </c>
      <c r="M853" s="13" t="str">
        <f t="shared" si="66"/>
        <v>Invoice Made</v>
      </c>
      <c r="N853" s="13"/>
      <c r="O853" s="13"/>
      <c r="P853" s="13" t="e">
        <f>IF(L853="Navig8",IF(ISNA(VLOOKUP(UPPER(B853),LiangHuishan!$A$1:$B$251,3,FALSE)),"Pool Not in Records",VLOOKUP(UPPER(B853),$A$1:$B$251,3,FALSE)),"")</f>
        <v>#N/A</v>
      </c>
      <c r="Q853" s="13" t="str">
        <f t="shared" si="65"/>
        <v/>
      </c>
      <c r="R853" s="13"/>
      <c r="S853" s="13"/>
      <c r="T853" s="13" t="str">
        <f t="shared" si="68"/>
        <v>Invoice Made</v>
      </c>
      <c r="U853" s="13" t="b">
        <f t="shared" si="69"/>
        <v>1</v>
      </c>
      <c r="V853" s="13"/>
      <c r="W853" s="13"/>
      <c r="X853" s="13"/>
      <c r="Y853" s="13"/>
      <c r="Z853" s="13"/>
      <c r="AA853" s="13" t="str">
        <f t="shared" si="67"/>
        <v>King Duncan42</v>
      </c>
      <c r="AB853" s="13"/>
      <c r="AC853" s="13"/>
      <c r="AD853" s="13"/>
      <c r="AE853" s="13">
        <f>IF(TRIM(AA853=""),0,IF(ISNA(VLOOKUP(AA853,Tracker!$AB$2:$AB$3981,1,FALSE)),0,1))</f>
        <v>1</v>
      </c>
      <c r="AF853" s="13"/>
    </row>
    <row r="854" spans="1:32" ht="13.5">
      <c r="A854" s="474">
        <v>4412</v>
      </c>
      <c r="B854" s="280" t="s">
        <v>3267</v>
      </c>
      <c r="C854" s="957" t="s">
        <v>3268</v>
      </c>
      <c r="D854" s="874" t="s">
        <v>736</v>
      </c>
      <c r="E854" s="172"/>
      <c r="F854" s="234"/>
      <c r="G854" s="236"/>
      <c r="H854" s="874" t="s">
        <v>25</v>
      </c>
      <c r="I854" s="470">
        <v>43045</v>
      </c>
      <c r="J854" s="238"/>
      <c r="K854" s="573"/>
      <c r="L854" s="1023" t="s">
        <v>633</v>
      </c>
      <c r="M854" s="13" t="str">
        <f t="shared" si="66"/>
        <v>Invoice Made</v>
      </c>
      <c r="N854" s="13"/>
      <c r="O854" s="13"/>
      <c r="P854" s="13" t="str">
        <f>IF(L854="Navig8",IF(ISNA(VLOOKUP(UPPER(B854),LiangHuishan!$A$1:$B$251,3,FALSE)),"Pool Not in Records",VLOOKUP(UPPER(B854),$A$1:$B$251,3,FALSE)),"")</f>
        <v/>
      </c>
      <c r="Q854" s="13" t="str">
        <f t="shared" si="65"/>
        <v/>
      </c>
      <c r="R854" s="13"/>
      <c r="S854" s="13"/>
      <c r="T854" s="13" t="str">
        <f t="shared" si="68"/>
        <v>Invoice Made</v>
      </c>
      <c r="U854" s="13" t="b">
        <f t="shared" si="69"/>
        <v>1</v>
      </c>
      <c r="V854" s="13"/>
      <c r="W854" s="13"/>
      <c r="X854" s="13"/>
      <c r="Y854" s="13"/>
      <c r="Z854" s="13"/>
      <c r="AA854" s="13" t="str">
        <f t="shared" si="67"/>
        <v>St Clemens1706</v>
      </c>
      <c r="AB854" s="13"/>
      <c r="AC854" s="13"/>
      <c r="AD854" s="13"/>
      <c r="AE854" s="13">
        <f>IF(TRIM(AA854=""),0,IF(ISNA(VLOOKUP(AA854,Tracker!$AB$2:$AB$3981,1,FALSE)),0,1))</f>
        <v>1</v>
      </c>
      <c r="AF854" s="13"/>
    </row>
    <row r="855" spans="1:32" ht="13.5">
      <c r="A855" s="246">
        <v>4354</v>
      </c>
      <c r="B855" s="271" t="s">
        <v>638</v>
      </c>
      <c r="C855" s="957" t="s">
        <v>3190</v>
      </c>
      <c r="D855" s="874" t="s">
        <v>3096</v>
      </c>
      <c r="E855" s="172"/>
      <c r="F855" s="234"/>
      <c r="G855" s="236"/>
      <c r="H855" s="874" t="s">
        <v>86</v>
      </c>
      <c r="I855" s="272">
        <v>42998</v>
      </c>
      <c r="J855" s="238"/>
      <c r="K855" s="711"/>
      <c r="L855" s="1023" t="s">
        <v>60</v>
      </c>
      <c r="M855" s="13" t="str">
        <f t="shared" si="66"/>
        <v>Invoice Made</v>
      </c>
      <c r="N855" s="13"/>
      <c r="O855" s="13"/>
      <c r="P855" s="13" t="str">
        <f>IF(L855="Navig8",IF(ISNA(VLOOKUP(UPPER(B855),LiangHuishan!$A$1:$B$251,3,FALSE)),"Pool Not in Records",VLOOKUP(UPPER(B855),$A$1:$B$251,3,FALSE)),"")</f>
        <v/>
      </c>
      <c r="Q855" s="13" t="str">
        <f t="shared" si="65"/>
        <v/>
      </c>
      <c r="R855" s="13"/>
      <c r="S855" s="13"/>
      <c r="T855" s="13" t="str">
        <f t="shared" si="68"/>
        <v>Invoice Made</v>
      </c>
      <c r="U855" s="13" t="b">
        <f t="shared" si="69"/>
        <v>1</v>
      </c>
      <c r="V855" s="13"/>
      <c r="W855" s="13"/>
      <c r="X855" s="13"/>
      <c r="Y855" s="13"/>
      <c r="Z855" s="13"/>
      <c r="AA855" s="13" t="str">
        <f t="shared" si="67"/>
        <v>Mare TirrenumTK63</v>
      </c>
      <c r="AB855" s="13"/>
      <c r="AC855" s="13"/>
      <c r="AD855" s="13"/>
      <c r="AE855" s="13">
        <f>IF(TRIM(AA855=""),0,IF(ISNA(VLOOKUP(AA855,Tracker!$AB$2:$AB$3981,1,FALSE)),0,1))</f>
        <v>1</v>
      </c>
      <c r="AF855" s="13"/>
    </row>
    <row r="856" spans="1:32" ht="13.5">
      <c r="A856" s="246">
        <v>4355</v>
      </c>
      <c r="B856" s="271" t="s">
        <v>3078</v>
      </c>
      <c r="C856" s="957" t="s">
        <v>238</v>
      </c>
      <c r="D856" s="874" t="s">
        <v>830</v>
      </c>
      <c r="E856" s="172"/>
      <c r="F856" s="234"/>
      <c r="G856" s="236"/>
      <c r="H856" s="874" t="s">
        <v>20</v>
      </c>
      <c r="I856" s="272">
        <v>43014</v>
      </c>
      <c r="J856" s="238"/>
      <c r="K856" s="711"/>
      <c r="L856" s="1023" t="s">
        <v>60</v>
      </c>
      <c r="M856" s="13" t="str">
        <f t="shared" si="66"/>
        <v>Invoice Made</v>
      </c>
      <c r="N856" s="13"/>
      <c r="O856" s="13"/>
      <c r="P856" s="13" t="str">
        <f>IF(L856="Navig8",IF(ISNA(VLOOKUP(UPPER(B856),LiangHuishan!$A$1:$B$251,3,FALSE)),"Pool Not in Records",VLOOKUP(UPPER(B856),$A$1:$B$251,3,FALSE)),"")</f>
        <v/>
      </c>
      <c r="Q856" s="13" t="str">
        <f t="shared" si="65"/>
        <v/>
      </c>
      <c r="R856" s="13"/>
      <c r="S856" s="13"/>
      <c r="T856" s="13" t="str">
        <f t="shared" si="68"/>
        <v>Invoice Made</v>
      </c>
      <c r="U856" s="13" t="b">
        <f t="shared" si="69"/>
        <v>1</v>
      </c>
      <c r="V856" s="13"/>
      <c r="W856" s="13"/>
      <c r="X856" s="13"/>
      <c r="Y856" s="13"/>
      <c r="Z856" s="13"/>
      <c r="AA856" s="13" t="str">
        <f t="shared" si="67"/>
        <v>Esteem Brilliance3</v>
      </c>
      <c r="AB856" s="13"/>
      <c r="AC856" s="13"/>
      <c r="AD856" s="13"/>
      <c r="AE856" s="13">
        <f>IF(TRIM(AA856=""),0,IF(ISNA(VLOOKUP(AA856,Tracker!$AB$2:$AB$3981,1,FALSE)),0,1))</f>
        <v>1</v>
      </c>
      <c r="AF856" s="13"/>
    </row>
    <row r="857" spans="1:32" ht="13.5">
      <c r="A857" s="246">
        <v>4356</v>
      </c>
      <c r="B857" s="271" t="s">
        <v>2331</v>
      </c>
      <c r="C857" s="957" t="s">
        <v>41</v>
      </c>
      <c r="D857" s="874" t="s">
        <v>2031</v>
      </c>
      <c r="E857" s="172"/>
      <c r="F857" s="234"/>
      <c r="G857" s="236"/>
      <c r="H857" s="874" t="s">
        <v>816</v>
      </c>
      <c r="I857" s="272">
        <v>42990</v>
      </c>
      <c r="J857" s="238"/>
      <c r="K857" s="711"/>
      <c r="L857" s="1023" t="s">
        <v>60</v>
      </c>
      <c r="M857" s="13" t="str">
        <f t="shared" si="66"/>
        <v>Invoice Made</v>
      </c>
      <c r="N857" s="13"/>
      <c r="O857" s="13"/>
      <c r="P857" s="13" t="str">
        <f>IF(L857="Navig8",IF(ISNA(VLOOKUP(UPPER(B857),LiangHuishan!$A$1:$B$251,3,FALSE)),"Pool Not in Records",VLOOKUP(UPPER(B857),$A$1:$B$251,3,FALSE)),"")</f>
        <v/>
      </c>
      <c r="Q857" s="13" t="str">
        <f t="shared" si="65"/>
        <v/>
      </c>
      <c r="R857" s="13"/>
      <c r="S857" s="13"/>
      <c r="T857" s="13" t="str">
        <f t="shared" si="68"/>
        <v>Invoice Made</v>
      </c>
      <c r="U857" s="13" t="b">
        <f t="shared" si="69"/>
        <v>1</v>
      </c>
      <c r="V857" s="13"/>
      <c r="W857" s="13"/>
      <c r="X857" s="13"/>
      <c r="Y857" s="13"/>
      <c r="Z857" s="13"/>
      <c r="AA857" s="13" t="str">
        <f t="shared" si="67"/>
        <v>Sydney Spirit12</v>
      </c>
      <c r="AB857" s="13"/>
      <c r="AC857" s="13"/>
      <c r="AD857" s="13"/>
      <c r="AE857" s="13">
        <f>IF(TRIM(AA857=""),0,IF(ISNA(VLOOKUP(AA857,Tracker!$AB$2:$AB$3981,1,FALSE)),0,1))</f>
        <v>1</v>
      </c>
      <c r="AF857" s="13"/>
    </row>
    <row r="858" spans="1:32" ht="13.5">
      <c r="A858" s="246">
        <v>4357</v>
      </c>
      <c r="B858" s="271" t="s">
        <v>850</v>
      </c>
      <c r="C858" s="957" t="s">
        <v>3191</v>
      </c>
      <c r="D858" s="874" t="s">
        <v>2868</v>
      </c>
      <c r="E858" s="172"/>
      <c r="F858" s="234"/>
      <c r="G858" s="236"/>
      <c r="H858" s="874" t="s">
        <v>645</v>
      </c>
      <c r="I858" s="272">
        <v>43013</v>
      </c>
      <c r="J858" s="238"/>
      <c r="K858" s="711"/>
      <c r="L858" s="1023" t="s">
        <v>590</v>
      </c>
      <c r="M858" s="13" t="str">
        <f t="shared" si="66"/>
        <v>Invoice Made</v>
      </c>
      <c r="N858" s="13"/>
      <c r="O858" s="13"/>
      <c r="P858" s="13" t="str">
        <f>IF(L858="Navig8",IF(ISNA(VLOOKUP(UPPER(B858),LiangHuishan!$A$1:$B$251,3,FALSE)),"Pool Not in Records",VLOOKUP(UPPER(B858),$A$1:$B$251,3,FALSE)),"")</f>
        <v/>
      </c>
      <c r="Q858" s="13">
        <f t="shared" si="65"/>
        <v>0</v>
      </c>
      <c r="R858" s="13"/>
      <c r="S858" s="13"/>
      <c r="T858" s="13" t="str">
        <f t="shared" si="68"/>
        <v>Invoice Made</v>
      </c>
      <c r="U858" s="13" t="b">
        <f t="shared" si="69"/>
        <v>1</v>
      </c>
      <c r="V858" s="13"/>
      <c r="W858" s="13"/>
      <c r="X858" s="13"/>
      <c r="Y858" s="13"/>
      <c r="Z858" s="13"/>
      <c r="AA858" s="13" t="str">
        <f t="shared" si="67"/>
        <v>Inca182</v>
      </c>
      <c r="AB858" s="13"/>
      <c r="AC858" s="13"/>
      <c r="AD858" s="13"/>
      <c r="AE858" s="13">
        <f>IF(TRIM(AA858=""),0,IF(ISNA(VLOOKUP(AA858,Tracker!$AB$2:$AB$3981,1,FALSE)),0,1))</f>
        <v>1</v>
      </c>
      <c r="AF858" s="13"/>
    </row>
    <row r="859" spans="1:32" ht="13.5">
      <c r="A859" s="243">
        <v>4358</v>
      </c>
      <c r="B859" s="243" t="s">
        <v>2854</v>
      </c>
      <c r="C859" s="963" t="s">
        <v>713</v>
      </c>
      <c r="D859" s="877" t="s">
        <v>2474</v>
      </c>
      <c r="E859" s="172"/>
      <c r="F859" s="234"/>
      <c r="G859" s="236"/>
      <c r="H859" s="877"/>
      <c r="I859" s="490"/>
      <c r="J859" s="238"/>
      <c r="K859" s="720"/>
      <c r="L859" s="1043" t="s">
        <v>2987</v>
      </c>
      <c r="M859" s="13" t="str">
        <f t="shared" si="66"/>
        <v>Invoice Not Made</v>
      </c>
      <c r="N859" s="14"/>
      <c r="O859" s="14"/>
      <c r="P859" s="14" t="str">
        <f>IF(L859="Navig8",IF(ISNA(VLOOKUP(UPPER(B859),LiangHuishan!$A$1:$B$251,3,FALSE)),"Pool Not in Records",VLOOKUP(UPPER(B859),$A$1:$B$251,3,FALSE)),"")</f>
        <v/>
      </c>
      <c r="Q859" s="14" t="str">
        <f t="shared" si="65"/>
        <v/>
      </c>
      <c r="R859" s="14"/>
      <c r="S859" s="14"/>
      <c r="T859" s="13" t="str">
        <f t="shared" si="68"/>
        <v>Invoice Not Made</v>
      </c>
      <c r="U859" s="13" t="b">
        <f t="shared" si="69"/>
        <v>1</v>
      </c>
      <c r="V859" s="14"/>
      <c r="W859" s="14"/>
      <c r="X859" s="14"/>
      <c r="Y859" s="14"/>
      <c r="Z859" s="14"/>
      <c r="AA859" s="13" t="str">
        <f t="shared" si="67"/>
        <v>Emmy Schulte168</v>
      </c>
      <c r="AB859" s="14"/>
      <c r="AC859" s="14"/>
      <c r="AD859" s="14"/>
      <c r="AE859" s="14">
        <f>IF(TRIM(AA859=""),0,IF(ISNA(VLOOKUP(AA859,Tracker!$AB$2:$AB$3981,1,FALSE)),0,1))</f>
        <v>0</v>
      </c>
      <c r="AF859" s="14"/>
    </row>
    <row r="860" spans="1:32" ht="13.5">
      <c r="A860" s="474">
        <v>4433</v>
      </c>
      <c r="B860" s="280" t="s">
        <v>7399</v>
      </c>
      <c r="C860" s="957" t="s">
        <v>2484</v>
      </c>
      <c r="D860" s="491" t="s">
        <v>736</v>
      </c>
      <c r="E860" s="172" t="s">
        <v>736</v>
      </c>
      <c r="F860" s="234"/>
      <c r="G860" s="236"/>
      <c r="H860" s="547" t="s">
        <v>287</v>
      </c>
      <c r="I860" s="473">
        <v>43053</v>
      </c>
      <c r="J860" s="238"/>
      <c r="K860" s="573"/>
      <c r="L860" s="1023" t="s">
        <v>633</v>
      </c>
      <c r="M860" s="13" t="str">
        <f t="shared" si="66"/>
        <v>Invoice Made</v>
      </c>
      <c r="N860" s="13"/>
      <c r="O860" s="13"/>
      <c r="P860" s="13" t="str">
        <f>IF(L860="Navig8",IF(ISNA(VLOOKUP(UPPER(B860),LiangHuishan!$A$1:$B$251,3,FALSE)),"Pool Not in Records",VLOOKUP(UPPER(B860),$A$1:$B$251,3,FALSE)),"")</f>
        <v/>
      </c>
      <c r="Q860" s="13" t="str">
        <f t="shared" si="65"/>
        <v/>
      </c>
      <c r="R860" s="13"/>
      <c r="S860" s="13"/>
      <c r="T860" s="13" t="str">
        <f t="shared" si="68"/>
        <v>Invoice Made</v>
      </c>
      <c r="U860" s="13" t="b">
        <f t="shared" si="69"/>
        <v>1</v>
      </c>
      <c r="V860" s="13"/>
      <c r="W860" s="13"/>
      <c r="X860" s="13"/>
      <c r="Y860" s="13"/>
      <c r="Z860" s="13"/>
      <c r="AA860" s="13" t="str">
        <f t="shared" si="67"/>
        <v>Elektra1701</v>
      </c>
      <c r="AB860" s="13"/>
      <c r="AC860" s="13"/>
      <c r="AD860" s="13"/>
      <c r="AE860" s="13">
        <f>IF(TRIM(AA860=""),0,IF(ISNA(VLOOKUP(AA860,Tracker!$AB$2:$AB$3981,1,FALSE)),0,1))</f>
        <v>1</v>
      </c>
      <c r="AF860" s="13"/>
    </row>
    <row r="861" spans="1:32" ht="13.5">
      <c r="A861" s="282">
        <v>4360</v>
      </c>
      <c r="B861" s="240" t="s">
        <v>2779</v>
      </c>
      <c r="C861" s="969" t="s">
        <v>3219</v>
      </c>
      <c r="D861" s="881" t="s">
        <v>2474</v>
      </c>
      <c r="E861" s="172"/>
      <c r="F861" s="234"/>
      <c r="G861" s="236"/>
      <c r="H861" s="881" t="s">
        <v>412</v>
      </c>
      <c r="I861" s="489">
        <v>42976</v>
      </c>
      <c r="J861" s="238"/>
      <c r="K861" s="724"/>
      <c r="L861" s="1044" t="s">
        <v>2987</v>
      </c>
      <c r="M861" s="13" t="str">
        <f t="shared" si="66"/>
        <v>Invoice Made</v>
      </c>
      <c r="N861" s="14"/>
      <c r="O861" s="14"/>
      <c r="P861" s="14" t="str">
        <f>IF(L861="Navig8",IF(ISNA(VLOOKUP(UPPER(B861),LiangHuishan!$A$1:$B$251,3,FALSE)),"Pool Not in Records",VLOOKUP(UPPER(B861),$A$1:$B$251,3,FALSE)),"")</f>
        <v/>
      </c>
      <c r="Q861" s="14" t="str">
        <f t="shared" si="65"/>
        <v/>
      </c>
      <c r="R861" s="14"/>
      <c r="S861" s="14"/>
      <c r="T861" s="13" t="str">
        <f t="shared" si="68"/>
        <v>Invoice Made</v>
      </c>
      <c r="U861" s="13" t="b">
        <f t="shared" si="69"/>
        <v>1</v>
      </c>
      <c r="V861" s="14"/>
      <c r="W861" s="14"/>
      <c r="X861" s="14"/>
      <c r="Y861" s="14"/>
      <c r="Z861" s="14"/>
      <c r="AA861" s="13" t="str">
        <f t="shared" si="67"/>
        <v>Tigris204,205,206</v>
      </c>
      <c r="AB861" s="14"/>
      <c r="AC861" s="14"/>
      <c r="AD861" s="14"/>
      <c r="AE861" s="14">
        <f>IF(TRIM(AA861=""),0,IF(ISNA(VLOOKUP(AA861,Tracker!$AB$2:$AB$3981,1,FALSE)),0,1))</f>
        <v>1</v>
      </c>
      <c r="AF861" s="14"/>
    </row>
    <row r="862" spans="1:32" ht="13.5">
      <c r="A862" s="246">
        <v>4361</v>
      </c>
      <c r="B862" s="271" t="s">
        <v>321</v>
      </c>
      <c r="C862" s="957" t="s">
        <v>185</v>
      </c>
      <c r="D862" s="874" t="s">
        <v>3096</v>
      </c>
      <c r="E862" s="172"/>
      <c r="F862" s="234"/>
      <c r="G862" s="236"/>
      <c r="H862" s="874" t="s">
        <v>86</v>
      </c>
      <c r="I862" s="272">
        <v>43012</v>
      </c>
      <c r="J862" s="238"/>
      <c r="K862" s="711"/>
      <c r="L862" s="1023" t="s">
        <v>60</v>
      </c>
      <c r="M862" s="13" t="str">
        <f t="shared" si="66"/>
        <v>Invoice Made</v>
      </c>
      <c r="N862" s="13"/>
      <c r="O862" s="13"/>
      <c r="P862" s="13" t="str">
        <f>IF(L862="Navig8",IF(ISNA(VLOOKUP(UPPER(B862),LiangHuishan!$A$1:$B$251,3,FALSE)),"Pool Not in Records",VLOOKUP(UPPER(B862),$A$1:$B$251,3,FALSE)),"")</f>
        <v/>
      </c>
      <c r="Q862" s="13" t="str">
        <f t="shared" si="65"/>
        <v/>
      </c>
      <c r="R862" s="13"/>
      <c r="S862" s="13"/>
      <c r="T862" s="13" t="str">
        <f t="shared" si="68"/>
        <v>Invoice Made</v>
      </c>
      <c r="U862" s="13" t="b">
        <f t="shared" si="69"/>
        <v>1</v>
      </c>
      <c r="V862" s="13"/>
      <c r="W862" s="13"/>
      <c r="X862" s="13"/>
      <c r="Y862" s="13"/>
      <c r="Z862" s="13"/>
      <c r="AA862" s="13" t="str">
        <f t="shared" si="67"/>
        <v>Mare Oriens76</v>
      </c>
      <c r="AB862" s="13"/>
      <c r="AC862" s="13"/>
      <c r="AD862" s="13"/>
      <c r="AE862" s="13">
        <f>IF(TRIM(AA862=""),0,IF(ISNA(VLOOKUP(AA862,Tracker!$AB$2:$AB$3981,1,FALSE)),0,1))</f>
        <v>1</v>
      </c>
      <c r="AF862" s="13"/>
    </row>
    <row r="863" spans="1:32" ht="13.5">
      <c r="A863" s="282">
        <v>4362</v>
      </c>
      <c r="B863" s="240" t="s">
        <v>892</v>
      </c>
      <c r="C863" s="969" t="s">
        <v>3215</v>
      </c>
      <c r="D863" s="881" t="s">
        <v>2474</v>
      </c>
      <c r="E863" s="172"/>
      <c r="F863" s="234"/>
      <c r="G863" s="236"/>
      <c r="H863" s="881" t="s">
        <v>25</v>
      </c>
      <c r="I863" s="489">
        <v>42978</v>
      </c>
      <c r="J863" s="238"/>
      <c r="K863" s="724"/>
      <c r="L863" s="1044" t="s">
        <v>2987</v>
      </c>
      <c r="M863" s="13" t="str">
        <f t="shared" si="66"/>
        <v>Invoice Made</v>
      </c>
      <c r="N863" s="248"/>
      <c r="O863" s="248"/>
      <c r="P863" s="248" t="str">
        <f>IF(L863="Navig8",IF(ISNA(VLOOKUP(UPPER(B863),LiangHuishan!$A$1:$B$251,3,FALSE)),"Pool Not in Records",VLOOKUP(UPPER(B863),$A$1:$B$251,3,FALSE)),"")</f>
        <v/>
      </c>
      <c r="Q863" s="248" t="str">
        <f t="shared" si="65"/>
        <v/>
      </c>
      <c r="R863" s="248"/>
      <c r="S863" s="248"/>
      <c r="T863" s="13" t="str">
        <f t="shared" si="68"/>
        <v>Invoice Made</v>
      </c>
      <c r="U863" s="13" t="b">
        <f t="shared" si="69"/>
        <v>1</v>
      </c>
      <c r="V863" s="248"/>
      <c r="W863" s="248"/>
      <c r="X863" s="248"/>
      <c r="Y863" s="248"/>
      <c r="Z863" s="248"/>
      <c r="AA863" s="13" t="str">
        <f t="shared" si="67"/>
        <v>Elisalex Schulte52,53,54,55</v>
      </c>
      <c r="AB863" s="248"/>
      <c r="AC863" s="248"/>
      <c r="AD863" s="248"/>
      <c r="AE863" s="248">
        <f>IF(TRIM(AA863=""),0,IF(ISNA(VLOOKUP(AA863,Tracker!$AB$2:$AB$3981,1,FALSE)),0,1))</f>
        <v>1</v>
      </c>
      <c r="AF863" s="248"/>
    </row>
    <row r="864" spans="1:32" ht="13.5">
      <c r="A864" s="282">
        <v>4363</v>
      </c>
      <c r="B864" s="240" t="s">
        <v>2776</v>
      </c>
      <c r="C864" s="969" t="s">
        <v>3216</v>
      </c>
      <c r="D864" s="881" t="s">
        <v>2474</v>
      </c>
      <c r="E864" s="172" t="s">
        <v>421</v>
      </c>
      <c r="F864" s="234" t="s">
        <v>282</v>
      </c>
      <c r="G864" s="236">
        <v>42977.166666666664</v>
      </c>
      <c r="H864" s="881" t="s">
        <v>2870</v>
      </c>
      <c r="I864" s="489">
        <v>42978.541666666664</v>
      </c>
      <c r="J864" s="238"/>
      <c r="K864" s="724"/>
      <c r="L864" s="1044" t="s">
        <v>2987</v>
      </c>
      <c r="M864" s="13" t="str">
        <f t="shared" si="66"/>
        <v>Invoice Made</v>
      </c>
      <c r="N864" s="14"/>
      <c r="O864" s="14"/>
      <c r="P864" s="14" t="str">
        <f>IF(L864="Navig8",IF(ISNA(VLOOKUP(UPPER(B864),LiangHuishan!$A$1:$B$251,3,FALSE)),"Pool Not in Records",VLOOKUP(UPPER(B864),$A$1:$B$251,3,FALSE)),"")</f>
        <v/>
      </c>
      <c r="Q864" s="14" t="str">
        <f t="shared" si="65"/>
        <v/>
      </c>
      <c r="R864" s="14"/>
      <c r="S864" s="14"/>
      <c r="T864" s="13" t="str">
        <f t="shared" si="68"/>
        <v>Invoice Made</v>
      </c>
      <c r="U864" s="13" t="b">
        <f t="shared" si="69"/>
        <v>1</v>
      </c>
      <c r="V864" s="14"/>
      <c r="W864" s="14"/>
      <c r="X864" s="14"/>
      <c r="Y864" s="14"/>
      <c r="Z864" s="14"/>
      <c r="AA864" s="13" t="str">
        <f t="shared" si="67"/>
        <v>Sten Skagen66,67,68,69</v>
      </c>
      <c r="AB864" s="14"/>
      <c r="AC864" s="14"/>
      <c r="AD864" s="14"/>
      <c r="AE864" s="14">
        <f>IF(TRIM(AA864=""),0,IF(ISNA(VLOOKUP(AA864,Tracker!$AB$2:$AB$3981,1,FALSE)),0,1))</f>
        <v>1</v>
      </c>
      <c r="AF864" s="14"/>
    </row>
    <row r="865" spans="1:32" ht="13.5">
      <c r="A865" s="246">
        <v>4364</v>
      </c>
      <c r="B865" s="271" t="s">
        <v>711</v>
      </c>
      <c r="C865" s="957" t="s">
        <v>142</v>
      </c>
      <c r="D865" s="874" t="s">
        <v>2474</v>
      </c>
      <c r="E865" s="172" t="s">
        <v>178</v>
      </c>
      <c r="F865" s="234" t="s">
        <v>420</v>
      </c>
      <c r="G865" s="236">
        <v>42977</v>
      </c>
      <c r="H865" s="874" t="s">
        <v>3241</v>
      </c>
      <c r="I865" s="272">
        <v>42997</v>
      </c>
      <c r="J865" s="238"/>
      <c r="K865" s="711"/>
      <c r="L865" s="1023" t="s">
        <v>1466</v>
      </c>
      <c r="M865" s="13" t="str">
        <f t="shared" si="66"/>
        <v>Invoice Made</v>
      </c>
      <c r="N865" s="13"/>
      <c r="O865" s="13"/>
      <c r="P865" s="13" t="str">
        <f>IF(L865="Navig8",IF(ISNA(VLOOKUP(UPPER(B865),LiangHuishan!$A$1:$B$251,3,FALSE)),"Pool Not in Records",VLOOKUP(UPPER(B865),$A$1:$B$251,3,FALSE)),"")</f>
        <v/>
      </c>
      <c r="Q865" s="13" t="str">
        <f t="shared" si="65"/>
        <v/>
      </c>
      <c r="R865" s="13"/>
      <c r="S865" s="13"/>
      <c r="T865" s="13" t="str">
        <f t="shared" si="68"/>
        <v>Invoice Made</v>
      </c>
      <c r="U865" s="13" t="b">
        <f t="shared" si="69"/>
        <v>1</v>
      </c>
      <c r="V865" s="13"/>
      <c r="W865" s="13"/>
      <c r="X865" s="13"/>
      <c r="Y865" s="13"/>
      <c r="Z865" s="13"/>
      <c r="AA865" s="13" t="str">
        <f t="shared" si="67"/>
        <v>Silver Valerie43</v>
      </c>
      <c r="AB865" s="13"/>
      <c r="AC865" s="13"/>
      <c r="AD865" s="13"/>
      <c r="AE865" s="13">
        <f>IF(TRIM(AA865=""),0,IF(ISNA(VLOOKUP(AA865,Tracker!$AB$2:$AB$3981,1,FALSE)),0,1))</f>
        <v>1</v>
      </c>
      <c r="AF865" s="13"/>
    </row>
    <row r="866" spans="1:32" ht="13.5">
      <c r="A866" s="271">
        <v>4365</v>
      </c>
      <c r="B866" s="271" t="s">
        <v>2700</v>
      </c>
      <c r="C866" s="957"/>
      <c r="D866" s="874" t="s">
        <v>400</v>
      </c>
      <c r="E866" s="172"/>
      <c r="F866" s="234"/>
      <c r="G866" s="236"/>
      <c r="H866" s="874"/>
      <c r="I866" s="272"/>
      <c r="J866" s="238"/>
      <c r="K866" s="711"/>
      <c r="L866" s="1023" t="s">
        <v>60</v>
      </c>
      <c r="M866" s="13" t="str">
        <f t="shared" si="66"/>
        <v>Invoice Not Made</v>
      </c>
      <c r="N866" s="13"/>
      <c r="O866" s="13"/>
      <c r="P866" s="13" t="str">
        <f>IF(L866="Navig8",IF(ISNA(VLOOKUP(UPPER(B866),LiangHuishan!$A$1:$B$251,3,FALSE)),"Pool Not in Records",VLOOKUP(UPPER(B866),$A$1:$B$251,3,FALSE)),"")</f>
        <v/>
      </c>
      <c r="Q866" s="13" t="str">
        <f t="shared" si="65"/>
        <v/>
      </c>
      <c r="R866" s="13"/>
      <c r="S866" s="13"/>
      <c r="T866" s="13" t="str">
        <f t="shared" si="68"/>
        <v>Invoice Not Made</v>
      </c>
      <c r="U866" s="13" t="b">
        <f t="shared" si="69"/>
        <v>1</v>
      </c>
      <c r="V866" s="13"/>
      <c r="W866" s="13"/>
      <c r="X866" s="13"/>
      <c r="Y866" s="13"/>
      <c r="Z866" s="13"/>
      <c r="AA866" s="13" t="str">
        <f t="shared" si="67"/>
        <v>Vessel-Voy No not given</v>
      </c>
      <c r="AB866" s="13"/>
      <c r="AC866" s="13"/>
      <c r="AD866" s="13"/>
      <c r="AE866" s="13">
        <f>IF(TRIM(AA866=""),0,IF(ISNA(VLOOKUP(AA866,Tracker!$AB$2:$AB$3981,1,FALSE)),0,1))</f>
        <v>0</v>
      </c>
      <c r="AF866" s="13"/>
    </row>
    <row r="867" spans="1:32" ht="13.5">
      <c r="A867" s="246">
        <v>4366</v>
      </c>
      <c r="B867" s="240" t="s">
        <v>2854</v>
      </c>
      <c r="C867" s="969" t="s">
        <v>3217</v>
      </c>
      <c r="D867" s="881" t="s">
        <v>2474</v>
      </c>
      <c r="E867" s="172" t="s">
        <v>159</v>
      </c>
      <c r="F867" s="234" t="s">
        <v>686</v>
      </c>
      <c r="G867" s="236">
        <v>42978</v>
      </c>
      <c r="H867" s="881" t="s">
        <v>2870</v>
      </c>
      <c r="I867" s="489">
        <v>42983</v>
      </c>
      <c r="J867" s="238"/>
      <c r="K867" s="724"/>
      <c r="L867" s="1044" t="s">
        <v>2987</v>
      </c>
      <c r="M867" s="13" t="str">
        <f t="shared" si="66"/>
        <v>Invoice Made</v>
      </c>
      <c r="N867" s="14"/>
      <c r="O867" s="14"/>
      <c r="P867" s="14" t="str">
        <f>IF(L867="Navig8",IF(ISNA(VLOOKUP(UPPER(B867),LiangHuishan!$A$1:$B$251,3,FALSE)),"Pool Not in Records",VLOOKUP(UPPER(B867),$A$1:$B$251,3,FALSE)),"")</f>
        <v/>
      </c>
      <c r="Q867" s="14" t="str">
        <f t="shared" si="65"/>
        <v/>
      </c>
      <c r="R867" s="14"/>
      <c r="S867" s="14"/>
      <c r="T867" s="13" t="str">
        <f t="shared" si="68"/>
        <v>Invoice Made</v>
      </c>
      <c r="U867" s="13" t="b">
        <f t="shared" si="69"/>
        <v>1</v>
      </c>
      <c r="V867" s="14"/>
      <c r="W867" s="14"/>
      <c r="X867" s="14"/>
      <c r="Y867" s="14"/>
      <c r="Z867" s="14"/>
      <c r="AA867" s="13" t="str">
        <f t="shared" si="67"/>
        <v>Emmy Schulte165,167,168,169</v>
      </c>
      <c r="AB867" s="14"/>
      <c r="AC867" s="14"/>
      <c r="AD867" s="14"/>
      <c r="AE867" s="14">
        <f>IF(TRIM(AA867=""),0,IF(ISNA(VLOOKUP(AA867,Tracker!$AB$2:$AB$3981,1,FALSE)),0,1))</f>
        <v>1</v>
      </c>
      <c r="AF867" s="14"/>
    </row>
    <row r="868" spans="1:32" ht="13.5">
      <c r="A868" s="246">
        <v>4367</v>
      </c>
      <c r="B868" s="271" t="s">
        <v>2630</v>
      </c>
      <c r="C868" s="957" t="s">
        <v>185</v>
      </c>
      <c r="D868" s="874" t="s">
        <v>2048</v>
      </c>
      <c r="E868" s="172"/>
      <c r="F868" s="234"/>
      <c r="G868" s="236"/>
      <c r="H868" s="874" t="s">
        <v>312</v>
      </c>
      <c r="I868" s="272">
        <v>43010</v>
      </c>
      <c r="J868" s="238"/>
      <c r="K868" s="711"/>
      <c r="L868" s="1023" t="s">
        <v>1466</v>
      </c>
      <c r="M868" s="13" t="str">
        <f t="shared" si="66"/>
        <v>Invoice Made</v>
      </c>
      <c r="N868" s="13"/>
      <c r="O868" s="13"/>
      <c r="P868" s="13" t="str">
        <f>IF(L868="Navig8",IF(ISNA(VLOOKUP(UPPER(B868),LiangHuishan!$A$1:$B$251,3,FALSE)),"Pool Not in Records",VLOOKUP(UPPER(B868),$A$1:$B$251,3,FALSE)),"")</f>
        <v/>
      </c>
      <c r="Q868" s="13" t="str">
        <f t="shared" si="65"/>
        <v/>
      </c>
      <c r="R868" s="13"/>
      <c r="S868" s="13"/>
      <c r="T868" s="13" t="str">
        <f t="shared" si="68"/>
        <v>Invoice Made</v>
      </c>
      <c r="U868" s="13" t="b">
        <f t="shared" si="69"/>
        <v>1</v>
      </c>
      <c r="V868" s="13"/>
      <c r="W868" s="13"/>
      <c r="X868" s="13"/>
      <c r="Y868" s="13"/>
      <c r="Z868" s="13"/>
      <c r="AA868" s="13" t="str">
        <f t="shared" si="67"/>
        <v>SKS Saluda76</v>
      </c>
      <c r="AB868" s="13"/>
      <c r="AC868" s="13"/>
      <c r="AD868" s="13"/>
      <c r="AE868" s="13">
        <f>IF(TRIM(AA868=""),0,IF(ISNA(VLOOKUP(AA868,Tracker!$AB$2:$AB$3981,1,FALSE)),0,1))</f>
        <v>1</v>
      </c>
      <c r="AF868" s="13"/>
    </row>
    <row r="869" spans="1:32" ht="13.5">
      <c r="A869" s="246">
        <v>4368</v>
      </c>
      <c r="B869" s="271" t="s">
        <v>641</v>
      </c>
      <c r="C869" s="957" t="s">
        <v>165</v>
      </c>
      <c r="D869" s="874" t="s">
        <v>634</v>
      </c>
      <c r="E869" s="172"/>
      <c r="F869" s="234"/>
      <c r="G869" s="236"/>
      <c r="H869" s="874" t="s">
        <v>200</v>
      </c>
      <c r="I869" s="272">
        <v>43003</v>
      </c>
      <c r="J869" s="238"/>
      <c r="K869" s="711"/>
      <c r="L869" s="1023" t="s">
        <v>60</v>
      </c>
      <c r="M869" s="13" t="str">
        <f t="shared" si="66"/>
        <v>Invoice Made</v>
      </c>
      <c r="N869" s="13"/>
      <c r="O869" s="13"/>
      <c r="P869" s="13" t="str">
        <f>IF(L869="Navig8",IF(ISNA(VLOOKUP(UPPER(B869),LiangHuishan!$A$1:$B$251,3,FALSE)),"Pool Not in Records",VLOOKUP(UPPER(B869),$A$1:$B$251,3,FALSE)),"")</f>
        <v/>
      </c>
      <c r="Q869" s="13" t="str">
        <f t="shared" si="65"/>
        <v/>
      </c>
      <c r="R869" s="13"/>
      <c r="S869" s="13"/>
      <c r="T869" s="13" t="str">
        <f t="shared" si="68"/>
        <v>Invoice Made</v>
      </c>
      <c r="U869" s="13" t="b">
        <f t="shared" si="69"/>
        <v>1</v>
      </c>
      <c r="V869" s="13"/>
      <c r="W869" s="13"/>
      <c r="X869" s="13"/>
      <c r="Y869" s="13"/>
      <c r="Z869" s="13"/>
      <c r="AA869" s="13" t="str">
        <f t="shared" si="67"/>
        <v>Pacific Dawn45</v>
      </c>
      <c r="AB869" s="13"/>
      <c r="AC869" s="13"/>
      <c r="AD869" s="13"/>
      <c r="AE869" s="13">
        <f>IF(TRIM(AA869=""),0,IF(ISNA(VLOOKUP(AA869,Tracker!$AB$2:$AB$3981,1,FALSE)),0,1))</f>
        <v>1</v>
      </c>
      <c r="AF869" s="13"/>
    </row>
    <row r="870" spans="1:32" ht="13.5">
      <c r="A870" s="246">
        <v>4369</v>
      </c>
      <c r="B870" s="271" t="s">
        <v>1615</v>
      </c>
      <c r="C870" s="957" t="s">
        <v>124</v>
      </c>
      <c r="D870" s="874" t="s">
        <v>392</v>
      </c>
      <c r="E870" s="172" t="s">
        <v>152</v>
      </c>
      <c r="F870" s="234" t="s">
        <v>561</v>
      </c>
      <c r="G870" s="236">
        <v>42930</v>
      </c>
      <c r="H870" s="874" t="s">
        <v>424</v>
      </c>
      <c r="I870" s="272">
        <v>42958</v>
      </c>
      <c r="J870" s="238"/>
      <c r="K870" s="711" t="s">
        <v>411</v>
      </c>
      <c r="L870" s="1023" t="s">
        <v>28</v>
      </c>
      <c r="M870" s="13" t="str">
        <f t="shared" si="66"/>
        <v>Invoice Made</v>
      </c>
      <c r="N870" s="13"/>
      <c r="O870" s="13"/>
      <c r="P870" s="13" t="e">
        <f>IF(L870="Navig8",IF(ISNA(VLOOKUP(UPPER(B870),LiangHuishan!$A$1:$B$251,3,FALSE)),"Pool Not in Records",VLOOKUP(UPPER(B870),$A$1:$B$251,3,FALSE)),"")</f>
        <v>#N/A</v>
      </c>
      <c r="Q870" s="13" t="str">
        <f t="shared" si="65"/>
        <v/>
      </c>
      <c r="R870" s="13"/>
      <c r="S870" s="13"/>
      <c r="T870" s="13" t="str">
        <f t="shared" si="68"/>
        <v>Invoice Made</v>
      </c>
      <c r="U870" s="13" t="b">
        <f t="shared" si="69"/>
        <v>1</v>
      </c>
      <c r="V870" s="13"/>
      <c r="W870" s="13"/>
      <c r="X870" s="13"/>
      <c r="Y870" s="13"/>
      <c r="Z870" s="13"/>
      <c r="AA870" s="13" t="str">
        <f t="shared" si="67"/>
        <v>Navig8 Solidarity19</v>
      </c>
      <c r="AB870" s="13"/>
      <c r="AC870" s="13"/>
      <c r="AD870" s="13"/>
      <c r="AE870" s="13">
        <f>IF(TRIM(AA870=""),0,IF(ISNA(VLOOKUP(AA870,Tracker!$AB$2:$AB$3981,1,FALSE)),0,1))</f>
        <v>1</v>
      </c>
      <c r="AF870" s="13"/>
    </row>
    <row r="871" spans="1:32" ht="13.5">
      <c r="A871" s="246">
        <v>4370</v>
      </c>
      <c r="B871" s="271" t="s">
        <v>533</v>
      </c>
      <c r="C871" s="957" t="s">
        <v>707</v>
      </c>
      <c r="D871" s="874" t="s">
        <v>2541</v>
      </c>
      <c r="E871" s="172" t="s">
        <v>617</v>
      </c>
      <c r="F871" s="234" t="s">
        <v>3193</v>
      </c>
      <c r="G871" s="236">
        <v>42939</v>
      </c>
      <c r="H871" s="874" t="s">
        <v>1852</v>
      </c>
      <c r="I871" s="272">
        <v>42970</v>
      </c>
      <c r="J871" s="238"/>
      <c r="K871" s="711" t="s">
        <v>411</v>
      </c>
      <c r="L871" s="1023" t="s">
        <v>28</v>
      </c>
      <c r="M871" s="13" t="str">
        <f t="shared" si="66"/>
        <v>Invoice Made</v>
      </c>
      <c r="N871" s="13"/>
      <c r="O871" s="13"/>
      <c r="P871" s="13" t="e">
        <f>IF(L871="Navig8",IF(ISNA(VLOOKUP(UPPER(B871),LiangHuishan!$A$1:$B$251,3,FALSE)),"Pool Not in Records",VLOOKUP(UPPER(B871),$A$1:$B$251,3,FALSE)),"")</f>
        <v>#N/A</v>
      </c>
      <c r="Q871" s="13" t="str">
        <f t="shared" si="65"/>
        <v/>
      </c>
      <c r="R871" s="13"/>
      <c r="S871" s="13"/>
      <c r="T871" s="13" t="str">
        <f t="shared" si="68"/>
        <v>Invoice Made</v>
      </c>
      <c r="U871" s="13" t="b">
        <f t="shared" si="69"/>
        <v>1</v>
      </c>
      <c r="V871" s="13"/>
      <c r="W871" s="13"/>
      <c r="X871" s="13"/>
      <c r="Y871" s="13"/>
      <c r="Z871" s="13"/>
      <c r="AA871" s="13" t="str">
        <f t="shared" si="67"/>
        <v>Aframax Rio56</v>
      </c>
      <c r="AB871" s="13"/>
      <c r="AC871" s="13"/>
      <c r="AD871" s="13"/>
      <c r="AE871" s="13">
        <f>IF(TRIM(AA871=""),0,IF(ISNA(VLOOKUP(AA871,Tracker!$AB$2:$AB$3981,1,FALSE)),0,1))</f>
        <v>1</v>
      </c>
      <c r="AF871" s="13"/>
    </row>
    <row r="872" spans="1:32" ht="13.5">
      <c r="A872" s="243">
        <v>4371</v>
      </c>
      <c r="B872" s="243" t="s">
        <v>881</v>
      </c>
      <c r="C872" s="963" t="s">
        <v>79</v>
      </c>
      <c r="D872" s="877" t="s">
        <v>2474</v>
      </c>
      <c r="E872" s="172"/>
      <c r="F872" s="234" t="s">
        <v>170</v>
      </c>
      <c r="G872" s="236" t="s">
        <v>418</v>
      </c>
      <c r="H872" s="877" t="s">
        <v>25</v>
      </c>
      <c r="I872" s="490">
        <v>42986</v>
      </c>
      <c r="J872" s="238"/>
      <c r="K872" s="720"/>
      <c r="L872" s="1043" t="s">
        <v>2987</v>
      </c>
      <c r="M872" s="13" t="str">
        <f t="shared" si="66"/>
        <v>Invoice Not Made</v>
      </c>
      <c r="N872" s="191"/>
      <c r="O872" s="191"/>
      <c r="P872" s="191" t="str">
        <f>IF(L872="Navig8",IF(ISNA(VLOOKUP(UPPER(B872),LiangHuishan!$A$1:$B$251,3,FALSE)),"Pool Not in Records",VLOOKUP(UPPER(B872),$A$1:$B$251,3,FALSE)),"")</f>
        <v/>
      </c>
      <c r="Q872" s="191" t="str">
        <f t="shared" si="65"/>
        <v/>
      </c>
      <c r="R872" s="191"/>
      <c r="S872" s="191"/>
      <c r="T872" s="13" t="str">
        <f t="shared" si="68"/>
        <v>Invoice Not Made</v>
      </c>
      <c r="U872" s="13" t="b">
        <f t="shared" si="69"/>
        <v>1</v>
      </c>
      <c r="V872" s="191"/>
      <c r="W872" s="191"/>
      <c r="X872" s="191"/>
      <c r="Y872" s="191"/>
      <c r="Z872" s="191"/>
      <c r="AA872" s="13" t="str">
        <f t="shared" si="67"/>
        <v>Songa Sapphire24</v>
      </c>
      <c r="AB872" s="191"/>
      <c r="AC872" s="191"/>
      <c r="AD872" s="191"/>
      <c r="AE872" s="191">
        <f>IF(TRIM(AA872=""),0,IF(ISNA(VLOOKUP(AA872,Tracker!$AB$2:$AB$3981,1,FALSE)),0,1))</f>
        <v>0</v>
      </c>
      <c r="AF872" s="191"/>
    </row>
    <row r="873" spans="1:32" ht="13.5">
      <c r="A873" s="466">
        <v>4372</v>
      </c>
      <c r="B873" s="271" t="s">
        <v>3243</v>
      </c>
      <c r="C873" s="957" t="s">
        <v>3105</v>
      </c>
      <c r="D873" s="874" t="s">
        <v>817</v>
      </c>
      <c r="E873" s="172"/>
      <c r="F873" s="234"/>
      <c r="G873" s="236"/>
      <c r="H873" s="874" t="s">
        <v>7458</v>
      </c>
      <c r="I873" s="273">
        <v>43081</v>
      </c>
      <c r="J873" s="238"/>
      <c r="K873" s="573"/>
      <c r="L873" s="1039" t="s">
        <v>663</v>
      </c>
      <c r="M873" s="13" t="str">
        <f t="shared" si="66"/>
        <v>Invoice Made</v>
      </c>
      <c r="N873" s="13"/>
      <c r="O873" s="13"/>
      <c r="P873" s="13" t="str">
        <f>IF(L873="Navig8",IF(ISNA(VLOOKUP(UPPER(B873),LiangHuishan!$A$1:$B$251,3,FALSE)),"Pool Not in Records",VLOOKUP(UPPER(B873),$A$1:$B$251,3,FALSE)),"")</f>
        <v/>
      </c>
      <c r="Q873" s="13" t="str">
        <f t="shared" si="65"/>
        <v/>
      </c>
      <c r="R873" s="13"/>
      <c r="S873" s="13"/>
      <c r="T873" s="13" t="str">
        <f t="shared" si="68"/>
        <v>Invoice Made</v>
      </c>
      <c r="U873" s="13" t="b">
        <f t="shared" si="69"/>
        <v>1</v>
      </c>
      <c r="V873" s="13"/>
      <c r="W873" s="13"/>
      <c r="X873" s="13"/>
      <c r="Y873" s="13"/>
      <c r="Z873" s="13"/>
      <c r="AA873" s="13" t="str">
        <f t="shared" si="67"/>
        <v>Sonangol cabinda201705</v>
      </c>
      <c r="AB873" s="13"/>
      <c r="AC873" s="13"/>
      <c r="AD873" s="13"/>
      <c r="AE873" s="13">
        <f>IF(TRIM(AA873=""),0,IF(ISNA(VLOOKUP(AA873,Tracker!$AB$2:$AB$3981,1,FALSE)),0,1))</f>
        <v>1</v>
      </c>
      <c r="AF873" s="13"/>
    </row>
    <row r="874" spans="1:32" ht="13.5">
      <c r="A874" s="246">
        <v>4373</v>
      </c>
      <c r="B874" s="271" t="s">
        <v>2479</v>
      </c>
      <c r="C874" s="957" t="s">
        <v>3244</v>
      </c>
      <c r="D874" s="874" t="s">
        <v>2635</v>
      </c>
      <c r="E874" s="172"/>
      <c r="F874" s="234"/>
      <c r="G874" s="236"/>
      <c r="H874" s="874" t="s">
        <v>829</v>
      </c>
      <c r="I874" s="272">
        <v>43027</v>
      </c>
      <c r="J874" s="238"/>
      <c r="K874" s="711"/>
      <c r="L874" s="1023" t="s">
        <v>1466</v>
      </c>
      <c r="M874" s="13" t="str">
        <f t="shared" si="66"/>
        <v>Invoice Made</v>
      </c>
      <c r="N874" s="13"/>
      <c r="O874" s="13"/>
      <c r="P874" s="13" t="str">
        <f>IF(L874="Navig8",IF(ISNA(VLOOKUP(UPPER(B874),LiangHuishan!$A$1:$B$251,3,FALSE)),"Pool Not in Records",VLOOKUP(UPPER(B874),$A$1:$B$251,3,FALSE)),"")</f>
        <v/>
      </c>
      <c r="Q874" s="13" t="str">
        <f t="shared" si="65"/>
        <v/>
      </c>
      <c r="R874" s="13"/>
      <c r="S874" s="13"/>
      <c r="T874" s="13" t="str">
        <f t="shared" si="68"/>
        <v>Invoice Made</v>
      </c>
      <c r="U874" s="13" t="b">
        <f t="shared" si="69"/>
        <v>1</v>
      </c>
      <c r="V874" s="13"/>
      <c r="W874" s="13"/>
      <c r="X874" s="13"/>
      <c r="Y874" s="13"/>
      <c r="Z874" s="13"/>
      <c r="AA874" s="13" t="str">
        <f t="shared" si="67"/>
        <v>Pacific Bridge176</v>
      </c>
      <c r="AB874" s="13"/>
      <c r="AC874" s="13"/>
      <c r="AD874" s="13"/>
      <c r="AE874" s="13">
        <f>IF(TRIM(AA874=""),0,IF(ISNA(VLOOKUP(AA874,Tracker!$AB$2:$AB$3981,1,FALSE)),0,1))</f>
        <v>1</v>
      </c>
      <c r="AF874" s="13"/>
    </row>
    <row r="875" spans="1:32" ht="13.5">
      <c r="A875" s="474">
        <v>4434</v>
      </c>
      <c r="B875" s="280" t="s">
        <v>7400</v>
      </c>
      <c r="C875" s="957" t="s">
        <v>2484</v>
      </c>
      <c r="D875" s="491" t="s">
        <v>669</v>
      </c>
      <c r="E875" s="172" t="s">
        <v>669</v>
      </c>
      <c r="F875" s="234"/>
      <c r="G875" s="236"/>
      <c r="H875" s="547" t="s">
        <v>25</v>
      </c>
      <c r="I875" s="473">
        <v>43062</v>
      </c>
      <c r="J875" s="238"/>
      <c r="K875" s="573"/>
      <c r="L875" s="1023" t="s">
        <v>633</v>
      </c>
      <c r="M875" s="13" t="str">
        <f t="shared" si="66"/>
        <v>Invoice Made</v>
      </c>
      <c r="N875" s="13"/>
      <c r="O875" s="13"/>
      <c r="P875" s="13" t="str">
        <f>IF(L875="Navig8",IF(ISNA(VLOOKUP(UPPER(B875),LiangHuishan!$A$1:$B$251,3,FALSE)),"Pool Not in Records",VLOOKUP(UPPER(B875),$A$1:$B$251,3,FALSE)),"")</f>
        <v/>
      </c>
      <c r="Q875" s="13" t="str">
        <f t="shared" si="65"/>
        <v/>
      </c>
      <c r="R875" s="13"/>
      <c r="S875" s="13"/>
      <c r="T875" s="13" t="str">
        <f t="shared" si="68"/>
        <v>Invoice Made</v>
      </c>
      <c r="U875" s="13" t="b">
        <f t="shared" si="69"/>
        <v>1</v>
      </c>
      <c r="V875" s="13"/>
      <c r="W875" s="13"/>
      <c r="X875" s="13"/>
      <c r="Y875" s="13"/>
      <c r="Z875" s="13"/>
      <c r="AA875" s="13" t="str">
        <f t="shared" si="67"/>
        <v>Coral Express1701</v>
      </c>
      <c r="AB875" s="13"/>
      <c r="AC875" s="13"/>
      <c r="AD875" s="13"/>
      <c r="AE875" s="13">
        <f>IF(TRIM(AA875=""),0,IF(ISNA(VLOOKUP(AA875,Tracker!$AB$2:$AB$3981,1,FALSE)),0,1))</f>
        <v>1</v>
      </c>
      <c r="AF875" s="13"/>
    </row>
    <row r="876" spans="1:32" ht="13.5">
      <c r="A876" s="246">
        <v>4375</v>
      </c>
      <c r="B876" s="271" t="s">
        <v>7472</v>
      </c>
      <c r="C876" s="957" t="s">
        <v>632</v>
      </c>
      <c r="D876" s="874" t="s">
        <v>2783</v>
      </c>
      <c r="E876" s="172"/>
      <c r="F876" s="234"/>
      <c r="G876" s="236"/>
      <c r="H876" s="874" t="s">
        <v>7395</v>
      </c>
      <c r="I876" s="272">
        <v>43009</v>
      </c>
      <c r="J876" s="238"/>
      <c r="K876" s="711"/>
      <c r="L876" s="1023" t="s">
        <v>590</v>
      </c>
      <c r="M876" s="13" t="str">
        <f t="shared" si="66"/>
        <v>Invoice Made</v>
      </c>
      <c r="N876" s="13"/>
      <c r="O876" s="13"/>
      <c r="P876" s="13" t="str">
        <f>IF(L876="Navig8",IF(ISNA(VLOOKUP(UPPER(B876),LiangHuishan!$A$1:$B$251,3,FALSE)),"Pool Not in Records",VLOOKUP(UPPER(B876),$A$1:$B$251,3,FALSE)),"")</f>
        <v/>
      </c>
      <c r="Q876" s="13">
        <f t="shared" si="65"/>
        <v>0</v>
      </c>
      <c r="R876" s="13"/>
      <c r="S876" s="13"/>
      <c r="T876" s="13" t="str">
        <f t="shared" si="68"/>
        <v>Invoice Made</v>
      </c>
      <c r="U876" s="13" t="b">
        <f t="shared" si="69"/>
        <v>1</v>
      </c>
      <c r="V876" s="13"/>
      <c r="W876" s="13"/>
      <c r="X876" s="13"/>
      <c r="Y876" s="13"/>
      <c r="Z876" s="13"/>
      <c r="AA876" s="13" t="str">
        <f t="shared" si="67"/>
        <v>Seaways Rubymar131</v>
      </c>
      <c r="AB876" s="13"/>
      <c r="AC876" s="13"/>
      <c r="AD876" s="13"/>
      <c r="AE876" s="13">
        <f>IF(TRIM(AA876=""),0,IF(ISNA(VLOOKUP(AA876,Tracker!$AB$2:$AB$3981,1,FALSE)),0,1))</f>
        <v>1</v>
      </c>
      <c r="AF876" s="13"/>
    </row>
    <row r="877" spans="1:32" ht="13.5">
      <c r="A877" s="466">
        <v>4376</v>
      </c>
      <c r="B877" s="271" t="s">
        <v>611</v>
      </c>
      <c r="C877" s="957" t="s">
        <v>2773</v>
      </c>
      <c r="D877" s="874" t="s">
        <v>3246</v>
      </c>
      <c r="E877" s="172"/>
      <c r="F877" s="234" t="s">
        <v>291</v>
      </c>
      <c r="G877" s="236" t="s">
        <v>187</v>
      </c>
      <c r="H877" s="874" t="s">
        <v>614</v>
      </c>
      <c r="I877" s="273">
        <v>43019</v>
      </c>
      <c r="J877" s="238"/>
      <c r="K877" s="573"/>
      <c r="L877" s="1039" t="s">
        <v>663</v>
      </c>
      <c r="M877" s="13" t="str">
        <f t="shared" si="66"/>
        <v>Invoice Made</v>
      </c>
      <c r="N877" s="13"/>
      <c r="O877" s="13"/>
      <c r="P877" s="13" t="str">
        <f>IF(L877="Navig8",IF(ISNA(VLOOKUP(UPPER(B877),LiangHuishan!$A$1:$B$251,3,FALSE)),"Pool Not in Records",VLOOKUP(UPPER(B877),$A$1:$B$251,3,FALSE)),"")</f>
        <v/>
      </c>
      <c r="Q877" s="13" t="str">
        <f t="shared" si="65"/>
        <v/>
      </c>
      <c r="R877" s="13"/>
      <c r="S877" s="13"/>
      <c r="T877" s="13" t="str">
        <f t="shared" si="68"/>
        <v>Invoice Made</v>
      </c>
      <c r="U877" s="13" t="b">
        <f t="shared" si="69"/>
        <v>1</v>
      </c>
      <c r="V877" s="13"/>
      <c r="W877" s="13"/>
      <c r="X877" s="13"/>
      <c r="Y877" s="13"/>
      <c r="Z877" s="13"/>
      <c r="AA877" s="13" t="str">
        <f t="shared" si="67"/>
        <v>Sonangol Kalandula201703</v>
      </c>
      <c r="AB877" s="13"/>
      <c r="AC877" s="13"/>
      <c r="AD877" s="13"/>
      <c r="AE877" s="13">
        <f>IF(TRIM(AA877=""),0,IF(ISNA(VLOOKUP(AA877,Tracker!$AB$2:$AB$3981,1,FALSE)),0,1))</f>
        <v>1</v>
      </c>
      <c r="AF877" s="13"/>
    </row>
    <row r="878" spans="1:32" ht="13.5">
      <c r="A878" s="271">
        <v>4377</v>
      </c>
      <c r="B878" s="271" t="s">
        <v>2760</v>
      </c>
      <c r="C878" s="957" t="s">
        <v>658</v>
      </c>
      <c r="D878" s="874" t="s">
        <v>2866</v>
      </c>
      <c r="E878" s="172"/>
      <c r="F878" s="234"/>
      <c r="G878" s="236"/>
      <c r="H878" s="874"/>
      <c r="I878" s="272"/>
      <c r="J878" s="238"/>
      <c r="K878" s="711"/>
      <c r="L878" s="1023" t="s">
        <v>2867</v>
      </c>
      <c r="M878" s="13" t="str">
        <f t="shared" si="66"/>
        <v>Invoice Not Made</v>
      </c>
      <c r="N878" s="13"/>
      <c r="O878" s="13"/>
      <c r="P878" s="13" t="str">
        <f>IF(L878="Navig8",IF(ISNA(VLOOKUP(UPPER(B878),LiangHuishan!$A$1:$B$251,3,FALSE)),"Pool Not in Records",VLOOKUP(UPPER(B878),$A$1:$B$251,3,FALSE)),"")</f>
        <v/>
      </c>
      <c r="Q878" s="13" t="str">
        <f t="shared" si="65"/>
        <v/>
      </c>
      <c r="R878" s="13"/>
      <c r="S878" s="13"/>
      <c r="T878" s="13" t="str">
        <f t="shared" si="68"/>
        <v>Invoice Not Made</v>
      </c>
      <c r="U878" s="13" t="b">
        <f t="shared" si="69"/>
        <v>1</v>
      </c>
      <c r="V878" s="13"/>
      <c r="W878" s="13"/>
      <c r="X878" s="13"/>
      <c r="Y878" s="13"/>
      <c r="Z878" s="13"/>
      <c r="AA878" s="13" t="str">
        <f t="shared" si="67"/>
        <v>ETC Mena59</v>
      </c>
      <c r="AB878" s="13"/>
      <c r="AC878" s="13"/>
      <c r="AD878" s="13"/>
      <c r="AE878" s="13">
        <f>IF(TRIM(AA878=""),0,IF(ISNA(VLOOKUP(AA878,Tracker!$AB$2:$AB$3981,1,FALSE)),0,1))</f>
        <v>0</v>
      </c>
      <c r="AF878" s="13"/>
    </row>
    <row r="879" spans="1:32" ht="13.5">
      <c r="A879" s="474">
        <v>4442</v>
      </c>
      <c r="B879" s="280" t="s">
        <v>7407</v>
      </c>
      <c r="C879" s="957" t="s">
        <v>2484</v>
      </c>
      <c r="D879" s="491" t="s">
        <v>736</v>
      </c>
      <c r="E879" s="172" t="s">
        <v>736</v>
      </c>
      <c r="F879" s="234"/>
      <c r="G879" s="236"/>
      <c r="H879" s="547" t="s">
        <v>535</v>
      </c>
      <c r="I879" s="473">
        <v>43088</v>
      </c>
      <c r="J879" s="238"/>
      <c r="K879" s="573"/>
      <c r="L879" s="1023" t="s">
        <v>633</v>
      </c>
      <c r="M879" s="13" t="str">
        <f t="shared" si="66"/>
        <v>Invoice Made</v>
      </c>
      <c r="N879" s="13"/>
      <c r="O879" s="13"/>
      <c r="P879" s="13" t="str">
        <f>IF(L879="Navig8",IF(ISNA(VLOOKUP(UPPER(B879),LiangHuishan!$A$1:$B$251,3,FALSE)),"Pool Not in Records",VLOOKUP(UPPER(B879),$A$1:$B$251,3,FALSE)),"")</f>
        <v/>
      </c>
      <c r="Q879" s="13" t="str">
        <f t="shared" si="65"/>
        <v/>
      </c>
      <c r="R879" s="13"/>
      <c r="S879" s="13"/>
      <c r="T879" s="13" t="str">
        <f t="shared" si="68"/>
        <v>Invoice Made</v>
      </c>
      <c r="U879" s="13" t="b">
        <f t="shared" si="69"/>
        <v>1</v>
      </c>
      <c r="V879" s="13"/>
      <c r="W879" s="13"/>
      <c r="X879" s="13"/>
      <c r="Y879" s="13"/>
      <c r="Z879" s="13"/>
      <c r="AA879" s="13" t="str">
        <f t="shared" si="67"/>
        <v>STI San Telmo1701</v>
      </c>
      <c r="AB879" s="13"/>
      <c r="AC879" s="13"/>
      <c r="AD879" s="13"/>
      <c r="AE879" s="13">
        <f>IF(TRIM(AA879=""),0,IF(ISNA(VLOOKUP(AA879,Tracker!$AB$2:$AB$3981,1,FALSE)),0,1))</f>
        <v>1</v>
      </c>
      <c r="AF879" s="13"/>
    </row>
    <row r="880" spans="1:32" ht="13.5">
      <c r="A880" s="246">
        <v>4379</v>
      </c>
      <c r="B880" s="271" t="s">
        <v>818</v>
      </c>
      <c r="C880" s="957" t="s">
        <v>95</v>
      </c>
      <c r="D880" s="874" t="s">
        <v>63</v>
      </c>
      <c r="E880" s="172"/>
      <c r="F880" s="234"/>
      <c r="G880" s="236"/>
      <c r="H880" s="874" t="s">
        <v>20</v>
      </c>
      <c r="I880" s="272">
        <v>42994</v>
      </c>
      <c r="J880" s="238"/>
      <c r="K880" s="711"/>
      <c r="L880" s="1023" t="s">
        <v>60</v>
      </c>
      <c r="M880" s="13" t="str">
        <f t="shared" si="66"/>
        <v>Invoice Made</v>
      </c>
      <c r="N880" s="13"/>
      <c r="O880" s="13"/>
      <c r="P880" s="13" t="str">
        <f>IF(L880="Navig8",IF(ISNA(VLOOKUP(UPPER(B880),LiangHuishan!$A$1:$B$251,3,FALSE)),"Pool Not in Records",VLOOKUP(UPPER(B880),$A$1:$B$251,3,FALSE)),"")</f>
        <v/>
      </c>
      <c r="Q880" s="13" t="str">
        <f t="shared" si="65"/>
        <v/>
      </c>
      <c r="R880" s="13"/>
      <c r="S880" s="13"/>
      <c r="T880" s="13" t="str">
        <f t="shared" si="68"/>
        <v>Invoice Made</v>
      </c>
      <c r="U880" s="13" t="b">
        <f t="shared" si="69"/>
        <v>1</v>
      </c>
      <c r="V880" s="13"/>
      <c r="W880" s="13"/>
      <c r="X880" s="13"/>
      <c r="Y880" s="13"/>
      <c r="Z880" s="13"/>
      <c r="AA880" s="13" t="str">
        <f t="shared" si="67"/>
        <v>Songa Coral003</v>
      </c>
      <c r="AB880" s="13"/>
      <c r="AC880" s="13"/>
      <c r="AD880" s="13"/>
      <c r="AE880" s="13">
        <f>IF(TRIM(AA880=""),0,IF(ISNA(VLOOKUP(AA880,Tracker!$AB$2:$AB$3981,1,FALSE)),0,1))</f>
        <v>1</v>
      </c>
      <c r="AF880" s="13"/>
    </row>
    <row r="881" spans="1:32" ht="13.5">
      <c r="A881" s="243">
        <v>4380</v>
      </c>
      <c r="B881" s="243" t="s">
        <v>892</v>
      </c>
      <c r="C881" s="963" t="s">
        <v>707</v>
      </c>
      <c r="D881" s="877" t="s">
        <v>2474</v>
      </c>
      <c r="E881" s="172"/>
      <c r="F881" s="234"/>
      <c r="G881" s="236"/>
      <c r="H881" s="877"/>
      <c r="I881" s="490"/>
      <c r="J881" s="238"/>
      <c r="K881" s="720"/>
      <c r="L881" s="1043" t="s">
        <v>2987</v>
      </c>
      <c r="M881" s="13" t="str">
        <f t="shared" si="66"/>
        <v>Invoice Not Made</v>
      </c>
      <c r="N881" s="191"/>
      <c r="O881" s="191"/>
      <c r="P881" s="191" t="str">
        <f>IF(L881="Navig8",IF(ISNA(VLOOKUP(UPPER(B881),LiangHuishan!$A$1:$B$251,3,FALSE)),"Pool Not in Records",VLOOKUP(UPPER(B881),$A$1:$B$251,3,FALSE)),"")</f>
        <v/>
      </c>
      <c r="Q881" s="191" t="str">
        <f t="shared" si="65"/>
        <v/>
      </c>
      <c r="R881" s="191"/>
      <c r="S881" s="191"/>
      <c r="T881" s="13" t="str">
        <f t="shared" si="68"/>
        <v>Invoice Not Made</v>
      </c>
      <c r="U881" s="13" t="b">
        <f t="shared" si="69"/>
        <v>1</v>
      </c>
      <c r="V881" s="191"/>
      <c r="W881" s="191"/>
      <c r="X881" s="191"/>
      <c r="Y881" s="191"/>
      <c r="Z881" s="191"/>
      <c r="AA881" s="13" t="str">
        <f t="shared" si="67"/>
        <v>Elisalex Schulte56</v>
      </c>
      <c r="AB881" s="191"/>
      <c r="AC881" s="191"/>
      <c r="AD881" s="191"/>
      <c r="AE881" s="191">
        <f>IF(TRIM(AA881=""),0,IF(ISNA(VLOOKUP(AA881,Tracker!$AB$2:$AB$3981,1,FALSE)),0,1))</f>
        <v>0</v>
      </c>
      <c r="AF881" s="191"/>
    </row>
    <row r="882" spans="1:32" ht="13.5">
      <c r="A882" s="243">
        <v>4381</v>
      </c>
      <c r="B882" s="243" t="s">
        <v>2779</v>
      </c>
      <c r="C882" s="963" t="s">
        <v>3248</v>
      </c>
      <c r="D882" s="877" t="s">
        <v>2474</v>
      </c>
      <c r="E882" s="172"/>
      <c r="F882" s="234"/>
      <c r="G882" s="236"/>
      <c r="H882" s="877"/>
      <c r="I882" s="490"/>
      <c r="J882" s="238"/>
      <c r="K882" s="720"/>
      <c r="L882" s="1043" t="s">
        <v>2987</v>
      </c>
      <c r="M882" s="13" t="str">
        <f t="shared" si="66"/>
        <v>Invoice Not Made</v>
      </c>
      <c r="N882" s="191"/>
      <c r="O882" s="191"/>
      <c r="P882" s="191" t="str">
        <f>IF(L882="Navig8",IF(ISNA(VLOOKUP(UPPER(B882),LiangHuishan!$A$1:$B$251,3,FALSE)),"Pool Not in Records",VLOOKUP(UPPER(B882),$A$1:$B$251,3,FALSE)),"")</f>
        <v/>
      </c>
      <c r="Q882" s="191" t="str">
        <f t="shared" si="65"/>
        <v/>
      </c>
      <c r="R882" s="191"/>
      <c r="S882" s="191"/>
      <c r="T882" s="13" t="str">
        <f t="shared" si="68"/>
        <v>Invoice Not Made</v>
      </c>
      <c r="U882" s="13" t="b">
        <f t="shared" si="69"/>
        <v>1</v>
      </c>
      <c r="V882" s="191"/>
      <c r="W882" s="191"/>
      <c r="X882" s="191"/>
      <c r="Y882" s="191"/>
      <c r="Z882" s="191"/>
      <c r="AA882" s="13" t="str">
        <f t="shared" si="67"/>
        <v>Tigris208</v>
      </c>
      <c r="AB882" s="191"/>
      <c r="AC882" s="191"/>
      <c r="AD882" s="191"/>
      <c r="AE882" s="191">
        <f>IF(TRIM(AA882=""),0,IF(ISNA(VLOOKUP(AA882,Tracker!$AB$2:$AB$3981,1,FALSE)),0,1))</f>
        <v>0</v>
      </c>
      <c r="AF882" s="191"/>
    </row>
    <row r="883" spans="1:32" ht="13.5">
      <c r="A883" s="246">
        <v>4382</v>
      </c>
      <c r="B883" s="271" t="s">
        <v>1842</v>
      </c>
      <c r="C883" s="957" t="s">
        <v>3249</v>
      </c>
      <c r="D883" s="874" t="s">
        <v>683</v>
      </c>
      <c r="E883" s="172"/>
      <c r="F883" s="234"/>
      <c r="G883" s="236"/>
      <c r="H883" s="874" t="s">
        <v>71</v>
      </c>
      <c r="I883" s="272">
        <v>43015</v>
      </c>
      <c r="J883" s="238"/>
      <c r="K883" s="711"/>
      <c r="L883" s="1023" t="s">
        <v>60</v>
      </c>
      <c r="M883" s="13" t="str">
        <f t="shared" si="66"/>
        <v>Invoice Made</v>
      </c>
      <c r="N883" s="13"/>
      <c r="O883" s="13"/>
      <c r="P883" s="13" t="str">
        <f>IF(L883="Navig8",IF(ISNA(VLOOKUP(UPPER(B883),LiangHuishan!$A$1:$B$251,3,FALSE)),"Pool Not in Records",VLOOKUP(UPPER(B883),$A$1:$B$251,3,FALSE)),"")</f>
        <v/>
      </c>
      <c r="Q883" s="13" t="str">
        <f t="shared" si="65"/>
        <v/>
      </c>
      <c r="R883" s="13"/>
      <c r="S883" s="13"/>
      <c r="T883" s="13" t="str">
        <f t="shared" si="68"/>
        <v>Invoice Made</v>
      </c>
      <c r="U883" s="13" t="b">
        <f t="shared" si="69"/>
        <v>1</v>
      </c>
      <c r="V883" s="13"/>
      <c r="W883" s="13"/>
      <c r="X883" s="13"/>
      <c r="Y883" s="13"/>
      <c r="Z883" s="13"/>
      <c r="AA883" s="13" t="str">
        <f t="shared" si="67"/>
        <v>Donegal Spirit152</v>
      </c>
      <c r="AB883" s="13"/>
      <c r="AC883" s="13"/>
      <c r="AD883" s="13"/>
      <c r="AE883" s="13">
        <f>IF(TRIM(AA883=""),0,IF(ISNA(VLOOKUP(AA883,Tracker!$AB$2:$AB$3981,1,FALSE)),0,1))</f>
        <v>1</v>
      </c>
      <c r="AF883" s="13"/>
    </row>
    <row r="884" spans="1:32" ht="13.5">
      <c r="A884" s="243">
        <v>4383</v>
      </c>
      <c r="B884" s="243" t="s">
        <v>484</v>
      </c>
      <c r="C884" s="963" t="s">
        <v>3250</v>
      </c>
      <c r="D884" s="877" t="s">
        <v>2211</v>
      </c>
      <c r="E884" s="172"/>
      <c r="F884" s="234"/>
      <c r="G884" s="236"/>
      <c r="H884" s="877"/>
      <c r="I884" s="490"/>
      <c r="J884" s="238"/>
      <c r="K884" s="720"/>
      <c r="L884" s="1043" t="s">
        <v>60</v>
      </c>
      <c r="M884" s="13" t="str">
        <f t="shared" si="66"/>
        <v>Invoice Not Made</v>
      </c>
      <c r="N884" s="191" t="s">
        <v>27</v>
      </c>
      <c r="O884" s="191"/>
      <c r="P884" s="191" t="str">
        <f>IF(L884="Navig8",IF(ISNA(VLOOKUP(UPPER(B884),LiangHuishan!$A$1:$B$251,3,FALSE)),"Pool Not in Records",VLOOKUP(UPPER(B884),$A$1:$B$251,3,FALSE)),"")</f>
        <v/>
      </c>
      <c r="Q884" s="191" t="str">
        <f t="shared" si="65"/>
        <v/>
      </c>
      <c r="R884" s="191"/>
      <c r="S884" s="191"/>
      <c r="T884" s="13" t="str">
        <f t="shared" si="68"/>
        <v>Invoice Not Made</v>
      </c>
      <c r="U884" s="13" t="b">
        <f t="shared" si="69"/>
        <v>1</v>
      </c>
      <c r="V884" s="191"/>
      <c r="W884" s="191"/>
      <c r="X884" s="191"/>
      <c r="Y884" s="191"/>
      <c r="Z884" s="191"/>
      <c r="AA884" s="13" t="str">
        <f t="shared" si="67"/>
        <v>Esther Spirit145</v>
      </c>
      <c r="AB884" s="191"/>
      <c r="AC884" s="191"/>
      <c r="AD884" s="191"/>
      <c r="AE884" s="191">
        <f>IF(TRIM(AA884=""),0,IF(ISNA(VLOOKUP(AA884,Tracker!$AB$2:$AB$3981,1,FALSE)),0,1))</f>
        <v>0</v>
      </c>
      <c r="AF884" s="191"/>
    </row>
    <row r="885" spans="1:32" ht="13.5">
      <c r="A885" s="246">
        <v>4384</v>
      </c>
      <c r="B885" s="271" t="s">
        <v>635</v>
      </c>
      <c r="C885" s="957" t="s">
        <v>325</v>
      </c>
      <c r="D885" s="874" t="s">
        <v>2541</v>
      </c>
      <c r="E885" s="172"/>
      <c r="F885" s="234"/>
      <c r="G885" s="236"/>
      <c r="H885" s="874" t="s">
        <v>211</v>
      </c>
      <c r="I885" s="272">
        <v>43007</v>
      </c>
      <c r="J885" s="238"/>
      <c r="K885" s="711" t="s">
        <v>411</v>
      </c>
      <c r="L885" s="1023" t="s">
        <v>28</v>
      </c>
      <c r="M885" s="13" t="str">
        <f t="shared" si="66"/>
        <v>Invoice Made</v>
      </c>
      <c r="N885" s="13"/>
      <c r="O885" s="13"/>
      <c r="P885" s="13" t="e">
        <f>IF(L885="Navig8",IF(ISNA(VLOOKUP(UPPER(B885),LiangHuishan!$A$1:$B$251,3,FALSE)),"Pool Not in Records",VLOOKUP(UPPER(B885),$A$1:$B$251,3,FALSE)),"")</f>
        <v>#N/A</v>
      </c>
      <c r="Q885" s="13" t="str">
        <f t="shared" si="65"/>
        <v/>
      </c>
      <c r="R885" s="13"/>
      <c r="S885" s="13"/>
      <c r="T885" s="13" t="str">
        <f t="shared" si="68"/>
        <v>Invoice Made</v>
      </c>
      <c r="U885" s="13" t="b">
        <f t="shared" si="69"/>
        <v>1</v>
      </c>
      <c r="V885" s="13"/>
      <c r="W885" s="13"/>
      <c r="X885" s="13"/>
      <c r="Y885" s="13"/>
      <c r="Z885" s="13"/>
      <c r="AA885" s="13" t="str">
        <f t="shared" si="67"/>
        <v>Stride64</v>
      </c>
      <c r="AB885" s="13"/>
      <c r="AC885" s="13"/>
      <c r="AD885" s="13"/>
      <c r="AE885" s="13">
        <f>IF(TRIM(AA885=""),0,IF(ISNA(VLOOKUP(AA885,Tracker!$AB$2:$AB$3981,1,FALSE)),0,1))</f>
        <v>1</v>
      </c>
      <c r="AF885" s="13"/>
    </row>
    <row r="886" spans="1:32" ht="13.5">
      <c r="A886" s="246">
        <v>4385</v>
      </c>
      <c r="B886" s="271" t="s">
        <v>3251</v>
      </c>
      <c r="C886" s="957" t="s">
        <v>3098</v>
      </c>
      <c r="D886" s="874" t="s">
        <v>3252</v>
      </c>
      <c r="E886" s="172"/>
      <c r="F886" s="234" t="s">
        <v>3253</v>
      </c>
      <c r="G886" s="236" t="s">
        <v>776</v>
      </c>
      <c r="H886" s="874" t="s">
        <v>312</v>
      </c>
      <c r="I886" s="272">
        <v>43022</v>
      </c>
      <c r="J886" s="238"/>
      <c r="K886" s="711"/>
      <c r="L886" s="1023" t="s">
        <v>3255</v>
      </c>
      <c r="M886" s="13" t="str">
        <f t="shared" si="66"/>
        <v>Invoice Made</v>
      </c>
      <c r="N886" s="13"/>
      <c r="O886" s="13"/>
      <c r="P886" s="13" t="str">
        <f>IF(L886="Navig8",IF(ISNA(VLOOKUP(UPPER(B886),LiangHuishan!$A$1:$B$251,3,FALSE)),"Pool Not in Records",VLOOKUP(UPPER(B886),$A$1:$B$251,3,FALSE)),"")</f>
        <v/>
      </c>
      <c r="Q886" s="13" t="str">
        <f t="shared" si="65"/>
        <v/>
      </c>
      <c r="R886" s="13"/>
      <c r="S886" s="13"/>
      <c r="T886" s="13" t="str">
        <f t="shared" si="68"/>
        <v>Invoice Made</v>
      </c>
      <c r="U886" s="13" t="b">
        <f t="shared" si="69"/>
        <v>1</v>
      </c>
      <c r="V886" s="13"/>
      <c r="W886" s="13"/>
      <c r="X886" s="13"/>
      <c r="Y886" s="13"/>
      <c r="Z886" s="13"/>
      <c r="AA886" s="13" t="str">
        <f t="shared" si="67"/>
        <v>Front Brage201706</v>
      </c>
      <c r="AB886" s="13"/>
      <c r="AC886" s="13"/>
      <c r="AD886" s="13"/>
      <c r="AE886" s="13">
        <f>IF(TRIM(AA886=""),0,IF(ISNA(VLOOKUP(AA886,Tracker!$AB$2:$AB$3981,1,FALSE)),0,1))</f>
        <v>1</v>
      </c>
      <c r="AF886" s="13"/>
    </row>
    <row r="887" spans="1:32" ht="13.5">
      <c r="A887" s="271">
        <v>4386</v>
      </c>
      <c r="B887" s="271" t="s">
        <v>882</v>
      </c>
      <c r="C887" s="957"/>
      <c r="D887" s="874" t="s">
        <v>2474</v>
      </c>
      <c r="E887" s="172"/>
      <c r="F887" s="234"/>
      <c r="G887" s="236"/>
      <c r="H887" s="874"/>
      <c r="I887" s="272"/>
      <c r="J887" s="238"/>
      <c r="K887" s="711"/>
      <c r="L887" s="1023" t="s">
        <v>2987</v>
      </c>
      <c r="M887" s="13" t="str">
        <f t="shared" si="66"/>
        <v>Invoice Not Made</v>
      </c>
      <c r="N887" s="13"/>
      <c r="O887" s="13"/>
      <c r="P887" s="13" t="str">
        <f>IF(L887="Navig8",IF(ISNA(VLOOKUP(UPPER(B887),LiangHuishan!$A$1:$B$251,3,FALSE)),"Pool Not in Records",VLOOKUP(UPPER(B887),$A$1:$B$251,3,FALSE)),"")</f>
        <v/>
      </c>
      <c r="Q887" s="13" t="str">
        <f t="shared" si="65"/>
        <v/>
      </c>
      <c r="R887" s="13"/>
      <c r="S887" s="13"/>
      <c r="T887" s="13" t="str">
        <f t="shared" si="68"/>
        <v>Invoice Not Made</v>
      </c>
      <c r="U887" s="13" t="b">
        <f t="shared" si="69"/>
        <v>1</v>
      </c>
      <c r="V887" s="13"/>
      <c r="W887" s="13"/>
      <c r="X887" s="13"/>
      <c r="Y887" s="13"/>
      <c r="Z887" s="13"/>
      <c r="AA887" s="13" t="str">
        <f t="shared" si="67"/>
        <v>Vessel-Voy No not given</v>
      </c>
      <c r="AB887" s="13"/>
      <c r="AC887" s="13"/>
      <c r="AD887" s="13"/>
      <c r="AE887" s="13">
        <f>IF(TRIM(AA887=""),0,IF(ISNA(VLOOKUP(AA887,Tracker!$AB$2:$AB$3981,1,FALSE)),0,1))</f>
        <v>0</v>
      </c>
      <c r="AF887" s="13"/>
    </row>
    <row r="888" spans="1:32" ht="13.5">
      <c r="A888" s="246">
        <v>4387</v>
      </c>
      <c r="B888" s="271" t="s">
        <v>2700</v>
      </c>
      <c r="C888" s="957" t="s">
        <v>338</v>
      </c>
      <c r="D888" s="874" t="s">
        <v>1338</v>
      </c>
      <c r="E888" s="172"/>
      <c r="F888" s="234"/>
      <c r="G888" s="236"/>
      <c r="H888" s="874" t="s">
        <v>62</v>
      </c>
      <c r="I888" s="272">
        <v>43012</v>
      </c>
      <c r="J888" s="238"/>
      <c r="K888" s="711"/>
      <c r="L888" s="1023" t="s">
        <v>60</v>
      </c>
      <c r="M888" s="13" t="str">
        <f t="shared" si="66"/>
        <v>Invoice Made</v>
      </c>
      <c r="N888" s="13"/>
      <c r="O888" s="13"/>
      <c r="P888" s="13" t="str">
        <f>IF(L888="Navig8",IF(ISNA(VLOOKUP(UPPER(B888),LiangHuishan!$A$1:$B$251,3,FALSE)),"Pool Not in Records",VLOOKUP(UPPER(B888),$A$1:$B$251,3,FALSE)),"")</f>
        <v/>
      </c>
      <c r="Q888" s="13" t="str">
        <f t="shared" si="65"/>
        <v/>
      </c>
      <c r="R888" s="13"/>
      <c r="S888" s="13"/>
      <c r="T888" s="13" t="str">
        <f t="shared" si="68"/>
        <v>Invoice Made</v>
      </c>
      <c r="U888" s="13" t="b">
        <f t="shared" si="69"/>
        <v>1</v>
      </c>
      <c r="V888" s="13"/>
      <c r="W888" s="13"/>
      <c r="X888" s="13"/>
      <c r="Y888" s="13"/>
      <c r="Z888" s="13"/>
      <c r="AA888" s="13" t="str">
        <f t="shared" si="67"/>
        <v>Moscow Spirit14</v>
      </c>
      <c r="AB888" s="13"/>
      <c r="AC888" s="13"/>
      <c r="AD888" s="13"/>
      <c r="AE888" s="13">
        <f>IF(TRIM(AA888=""),0,IF(ISNA(VLOOKUP(AA888,Tracker!$AB$2:$AB$3981,1,FALSE)),0,1))</f>
        <v>1</v>
      </c>
      <c r="AF888" s="13"/>
    </row>
    <row r="889" spans="1:32" ht="13.5">
      <c r="A889" s="243">
        <v>4388</v>
      </c>
      <c r="B889" s="243" t="s">
        <v>2854</v>
      </c>
      <c r="C889" s="963" t="s">
        <v>2480</v>
      </c>
      <c r="D889" s="877" t="s">
        <v>2474</v>
      </c>
      <c r="E889" s="172"/>
      <c r="F889" s="234" t="s">
        <v>170</v>
      </c>
      <c r="G889" s="236" t="s">
        <v>2856</v>
      </c>
      <c r="H889" s="877" t="s">
        <v>412</v>
      </c>
      <c r="I889" s="490">
        <v>42991</v>
      </c>
      <c r="J889" s="238"/>
      <c r="K889" s="720"/>
      <c r="L889" s="1043" t="s">
        <v>2987</v>
      </c>
      <c r="M889" s="13" t="str">
        <f t="shared" si="66"/>
        <v>Invoice Not Made</v>
      </c>
      <c r="N889" s="191"/>
      <c r="O889" s="191"/>
      <c r="P889" s="191" t="str">
        <f>IF(L889="Navig8",IF(ISNA(VLOOKUP(UPPER(B889),LiangHuishan!$A$1:$B$251,3,FALSE)),"Pool Not in Records",VLOOKUP(UPPER(B889),$A$1:$B$251,3,FALSE)),"")</f>
        <v/>
      </c>
      <c r="Q889" s="191" t="str">
        <f t="shared" si="65"/>
        <v/>
      </c>
      <c r="R889" s="191"/>
      <c r="S889" s="191"/>
      <c r="T889" s="13" t="str">
        <f t="shared" si="68"/>
        <v>Invoice Not Made</v>
      </c>
      <c r="U889" s="13" t="b">
        <f t="shared" si="69"/>
        <v>1</v>
      </c>
      <c r="V889" s="191"/>
      <c r="W889" s="191"/>
      <c r="X889" s="191"/>
      <c r="Y889" s="191"/>
      <c r="Z889" s="191"/>
      <c r="AA889" s="13" t="str">
        <f t="shared" si="67"/>
        <v>Emmy Schulte170</v>
      </c>
      <c r="AB889" s="191"/>
      <c r="AC889" s="191"/>
      <c r="AD889" s="191"/>
      <c r="AE889" s="191">
        <f>IF(TRIM(AA889=""),0,IF(ISNA(VLOOKUP(AA889,Tracker!$AB$2:$AB$3981,1,FALSE)),0,1))</f>
        <v>0</v>
      </c>
      <c r="AF889" s="191"/>
    </row>
    <row r="890" spans="1:32" ht="13.5">
      <c r="A890" s="243">
        <v>4389</v>
      </c>
      <c r="B890" s="243" t="s">
        <v>2776</v>
      </c>
      <c r="C890" s="963" t="s">
        <v>422</v>
      </c>
      <c r="D890" s="877" t="s">
        <v>2474</v>
      </c>
      <c r="E890" s="172"/>
      <c r="F890" s="234" t="s">
        <v>159</v>
      </c>
      <c r="G890" s="236" t="s">
        <v>686</v>
      </c>
      <c r="H890" s="877" t="s">
        <v>418</v>
      </c>
      <c r="I890" s="490">
        <v>42994</v>
      </c>
      <c r="J890" s="238"/>
      <c r="K890" s="720"/>
      <c r="L890" s="1043" t="s">
        <v>2987</v>
      </c>
      <c r="M890" s="13" t="str">
        <f t="shared" si="66"/>
        <v>Invoice Not Made</v>
      </c>
      <c r="N890" s="191"/>
      <c r="O890" s="191"/>
      <c r="P890" s="191" t="str">
        <f>IF(L890="Navig8",IF(ISNA(VLOOKUP(UPPER(B890),LiangHuishan!$A$1:$B$251,3,FALSE)),"Pool Not in Records",VLOOKUP(UPPER(B890),$A$1:$B$251,3,FALSE)),"")</f>
        <v/>
      </c>
      <c r="Q890" s="191" t="str">
        <f t="shared" ref="Q890:Q953" si="70">IF(L890="Ultranav",IF(K890="",0,1),"")</f>
        <v/>
      </c>
      <c r="R890" s="191"/>
      <c r="S890" s="191"/>
      <c r="T890" s="13" t="str">
        <f t="shared" si="68"/>
        <v>Invoice Not Made</v>
      </c>
      <c r="U890" s="13" t="b">
        <f t="shared" si="69"/>
        <v>1</v>
      </c>
      <c r="V890" s="191"/>
      <c r="W890" s="191"/>
      <c r="X890" s="191"/>
      <c r="Y890" s="191"/>
      <c r="Z890" s="191"/>
      <c r="AA890" s="13" t="str">
        <f t="shared" si="67"/>
        <v>Sten Skagen71</v>
      </c>
      <c r="AB890" s="191"/>
      <c r="AC890" s="191"/>
      <c r="AD890" s="191"/>
      <c r="AE890" s="191">
        <f>IF(TRIM(AA890=""),0,IF(ISNA(VLOOKUP(AA890,Tracker!$AB$2:$AB$3981,1,FALSE)),0,1))</f>
        <v>0</v>
      </c>
      <c r="AF890" s="191"/>
    </row>
    <row r="891" spans="1:32" ht="13.5">
      <c r="A891" s="243">
        <v>4390</v>
      </c>
      <c r="B891" s="243" t="s">
        <v>1329</v>
      </c>
      <c r="C891" s="963" t="s">
        <v>46</v>
      </c>
      <c r="D891" s="877" t="s">
        <v>634</v>
      </c>
      <c r="E891" s="172"/>
      <c r="F891" s="234"/>
      <c r="G891" s="236"/>
      <c r="H891" s="877"/>
      <c r="I891" s="490"/>
      <c r="J891" s="238"/>
      <c r="K891" s="720"/>
      <c r="L891" s="1043" t="s">
        <v>60</v>
      </c>
      <c r="M891" s="13" t="str">
        <f t="shared" si="66"/>
        <v>Invoice Not Made</v>
      </c>
      <c r="N891" s="191" t="s">
        <v>27</v>
      </c>
      <c r="O891" s="191"/>
      <c r="P891" s="191" t="str">
        <f>IF(L891="Navig8",IF(ISNA(VLOOKUP(UPPER(B891),LiangHuishan!$A$1:$B$251,3,FALSE)),"Pool Not in Records",VLOOKUP(UPPER(B891),$A$1:$B$251,3,FALSE)),"")</f>
        <v/>
      </c>
      <c r="Q891" s="191" t="str">
        <f t="shared" si="70"/>
        <v/>
      </c>
      <c r="R891" s="191"/>
      <c r="S891" s="191"/>
      <c r="T891" s="13" t="str">
        <f t="shared" si="68"/>
        <v>Invoice Not Made</v>
      </c>
      <c r="U891" s="13" t="b">
        <f t="shared" si="69"/>
        <v>1</v>
      </c>
      <c r="V891" s="191"/>
      <c r="W891" s="191"/>
      <c r="X891" s="191"/>
      <c r="Y891" s="191"/>
      <c r="Z891" s="191"/>
      <c r="AA891" s="13" t="str">
        <f t="shared" si="67"/>
        <v>Atlantic Dawn41</v>
      </c>
      <c r="AB891" s="191"/>
      <c r="AC891" s="191"/>
      <c r="AD891" s="191"/>
      <c r="AE891" s="191">
        <f>IF(TRIM(AA891=""),0,IF(ISNA(VLOOKUP(AA891,Tracker!$AB$2:$AB$3981,1,FALSE)),0,1))</f>
        <v>0</v>
      </c>
      <c r="AF891" s="191"/>
    </row>
    <row r="892" spans="1:32" ht="13.5">
      <c r="A892" s="243">
        <v>4391</v>
      </c>
      <c r="B892" s="243" t="s">
        <v>881</v>
      </c>
      <c r="C892" s="963" t="s">
        <v>3278</v>
      </c>
      <c r="D892" s="877" t="s">
        <v>2474</v>
      </c>
      <c r="E892" s="172"/>
      <c r="F892" s="234" t="s">
        <v>159</v>
      </c>
      <c r="G892" s="236" t="s">
        <v>182</v>
      </c>
      <c r="H892" s="877" t="s">
        <v>25</v>
      </c>
      <c r="I892" s="490">
        <v>42991</v>
      </c>
      <c r="J892" s="238"/>
      <c r="K892" s="720"/>
      <c r="L892" s="1043" t="s">
        <v>2987</v>
      </c>
      <c r="M892" s="13" t="str">
        <f t="shared" si="66"/>
        <v>Invoice Not Made</v>
      </c>
      <c r="N892" s="191"/>
      <c r="O892" s="191"/>
      <c r="P892" s="191" t="str">
        <f>IF(L892="Navig8",IF(ISNA(VLOOKUP(UPPER(B892),LiangHuishan!$A$1:$B$251,3,FALSE)),"Pool Not in Records",VLOOKUP(UPPER(B892),$A$1:$B$251,3,FALSE)),"")</f>
        <v/>
      </c>
      <c r="Q892" s="191" t="str">
        <f t="shared" si="70"/>
        <v/>
      </c>
      <c r="R892" s="191"/>
      <c r="S892" s="191"/>
      <c r="T892" s="13" t="str">
        <f t="shared" si="68"/>
        <v>Invoice Not Made</v>
      </c>
      <c r="U892" s="13" t="b">
        <f t="shared" si="69"/>
        <v>1</v>
      </c>
      <c r="V892" s="191"/>
      <c r="W892" s="191"/>
      <c r="X892" s="191"/>
      <c r="Y892" s="191"/>
      <c r="Z892" s="191"/>
      <c r="AA892" s="13" t="str">
        <f t="shared" si="67"/>
        <v>Songa Sapphire24,25</v>
      </c>
      <c r="AB892" s="191"/>
      <c r="AC892" s="191"/>
      <c r="AD892" s="191"/>
      <c r="AE892" s="191">
        <f>IF(TRIM(AA892=""),0,IF(ISNA(VLOOKUP(AA892,Tracker!$AB$2:$AB$3981,1,FALSE)),0,1))</f>
        <v>0</v>
      </c>
      <c r="AF892" s="191"/>
    </row>
    <row r="893" spans="1:32" ht="13.5">
      <c r="A893" s="246">
        <v>4392</v>
      </c>
      <c r="B893" s="271" t="s">
        <v>80</v>
      </c>
      <c r="C893" s="957" t="s">
        <v>495</v>
      </c>
      <c r="D893" s="874" t="s">
        <v>2211</v>
      </c>
      <c r="E893" s="172"/>
      <c r="F893" s="234"/>
      <c r="G893" s="236"/>
      <c r="H893" s="874" t="s">
        <v>570</v>
      </c>
      <c r="I893" s="272">
        <v>43010</v>
      </c>
      <c r="J893" s="238"/>
      <c r="K893" s="711"/>
      <c r="L893" s="1023" t="s">
        <v>60</v>
      </c>
      <c r="M893" s="13" t="str">
        <f t="shared" si="66"/>
        <v>Invoice Made</v>
      </c>
      <c r="N893" s="13"/>
      <c r="O893" s="13"/>
      <c r="P893" s="13" t="str">
        <f>IF(L893="Navig8",IF(ISNA(VLOOKUP(UPPER(B893),LiangHuishan!$A$1:$B$251,3,FALSE)),"Pool Not in Records",VLOOKUP(UPPER(B893),$A$1:$B$251,3,FALSE)),"")</f>
        <v/>
      </c>
      <c r="Q893" s="13" t="str">
        <f t="shared" si="70"/>
        <v/>
      </c>
      <c r="R893" s="13"/>
      <c r="S893" s="13"/>
      <c r="T893" s="13" t="str">
        <f t="shared" si="68"/>
        <v>Invoice Made</v>
      </c>
      <c r="U893" s="13" t="b">
        <f t="shared" si="69"/>
        <v>1</v>
      </c>
      <c r="V893" s="13"/>
      <c r="W893" s="13"/>
      <c r="X893" s="13"/>
      <c r="Y893" s="13"/>
      <c r="Z893" s="13"/>
      <c r="AA893" s="13" t="str">
        <f t="shared" si="67"/>
        <v>Helga Spirit86</v>
      </c>
      <c r="AB893" s="13"/>
      <c r="AC893" s="13"/>
      <c r="AD893" s="13"/>
      <c r="AE893" s="13">
        <f>IF(TRIM(AA893=""),0,IF(ISNA(VLOOKUP(AA893,Tracker!$AB$2:$AB$3981,1,FALSE)),0,1))</f>
        <v>1</v>
      </c>
      <c r="AF893" s="13"/>
    </row>
    <row r="894" spans="1:32" ht="13.5">
      <c r="A894" s="246">
        <v>4393</v>
      </c>
      <c r="B894" s="271" t="s">
        <v>2198</v>
      </c>
      <c r="C894" s="957" t="s">
        <v>126</v>
      </c>
      <c r="D894" s="874" t="s">
        <v>442</v>
      </c>
      <c r="E894" s="172"/>
      <c r="F894" s="234" t="s">
        <v>371</v>
      </c>
      <c r="G894" s="236" t="s">
        <v>3256</v>
      </c>
      <c r="H894" s="874" t="s">
        <v>319</v>
      </c>
      <c r="I894" s="272">
        <v>43036</v>
      </c>
      <c r="J894" s="238"/>
      <c r="K894" s="711"/>
      <c r="L894" s="1023" t="s">
        <v>60</v>
      </c>
      <c r="M894" s="13" t="str">
        <f t="shared" si="66"/>
        <v>Invoice Made</v>
      </c>
      <c r="N894" s="13"/>
      <c r="O894" s="13"/>
      <c r="P894" s="13" t="str">
        <f>IF(L894="Navig8",IF(ISNA(VLOOKUP(UPPER(B894),LiangHuishan!$A$1:$B$251,3,FALSE)),"Pool Not in Records",VLOOKUP(UPPER(B894),$A$1:$B$251,3,FALSE)),"")</f>
        <v/>
      </c>
      <c r="Q894" s="13" t="str">
        <f t="shared" si="70"/>
        <v/>
      </c>
      <c r="R894" s="13"/>
      <c r="S894" s="13"/>
      <c r="T894" s="13" t="str">
        <f t="shared" si="68"/>
        <v>Invoice Made</v>
      </c>
      <c r="U894" s="13" t="b">
        <f t="shared" si="69"/>
        <v>1</v>
      </c>
      <c r="V894" s="13"/>
      <c r="W894" s="13"/>
      <c r="X894" s="13"/>
      <c r="Y894" s="13"/>
      <c r="Z894" s="13"/>
      <c r="AA894" s="13" t="str">
        <f t="shared" si="67"/>
        <v>Mare Picenum13</v>
      </c>
      <c r="AB894" s="13"/>
      <c r="AC894" s="13"/>
      <c r="AD894" s="13"/>
      <c r="AE894" s="13">
        <f>IF(TRIM(AA894=""),0,IF(ISNA(VLOOKUP(AA894,Tracker!$AB$2:$AB$3981,1,FALSE)),0,1))</f>
        <v>1</v>
      </c>
      <c r="AF894" s="13"/>
    </row>
    <row r="895" spans="1:32" ht="13.5">
      <c r="A895" s="246">
        <v>4394</v>
      </c>
      <c r="B895" s="271" t="s">
        <v>3257</v>
      </c>
      <c r="C895" s="957" t="s">
        <v>2975</v>
      </c>
      <c r="D895" s="874" t="s">
        <v>3258</v>
      </c>
      <c r="E895" s="172"/>
      <c r="F895" s="234"/>
      <c r="G895" s="236"/>
      <c r="H895" s="874" t="s">
        <v>20</v>
      </c>
      <c r="I895" s="272">
        <v>43026</v>
      </c>
      <c r="J895" s="238"/>
      <c r="K895" s="711"/>
      <c r="L895" s="1023" t="s">
        <v>1466</v>
      </c>
      <c r="M895" s="13" t="str">
        <f t="shared" si="66"/>
        <v>Invoice Made</v>
      </c>
      <c r="N895" s="13"/>
      <c r="O895" s="13"/>
      <c r="P895" s="13" t="str">
        <f>IF(L895="Navig8",IF(ISNA(VLOOKUP(UPPER(B895),LiangHuishan!$A$1:$B$251,3,FALSE)),"Pool Not in Records",VLOOKUP(UPPER(B895),$A$1:$B$251,3,FALSE)),"")</f>
        <v/>
      </c>
      <c r="Q895" s="13" t="str">
        <f t="shared" si="70"/>
        <v/>
      </c>
      <c r="R895" s="13"/>
      <c r="S895" s="13"/>
      <c r="T895" s="13" t="str">
        <f t="shared" si="68"/>
        <v>Invoice Made</v>
      </c>
      <c r="U895" s="13" t="b">
        <f t="shared" si="69"/>
        <v>1</v>
      </c>
      <c r="V895" s="13"/>
      <c r="W895" s="13"/>
      <c r="X895" s="13"/>
      <c r="Y895" s="13"/>
      <c r="Z895" s="13"/>
      <c r="AA895" s="13" t="str">
        <f t="shared" si="67"/>
        <v>SKS Satilla17008</v>
      </c>
      <c r="AB895" s="13"/>
      <c r="AC895" s="13"/>
      <c r="AD895" s="13"/>
      <c r="AE895" s="13">
        <f>IF(TRIM(AA895=""),0,IF(ISNA(VLOOKUP(AA895,Tracker!$AB$2:$AB$3981,1,FALSE)),0,1))</f>
        <v>1</v>
      </c>
      <c r="AF895" s="13"/>
    </row>
    <row r="896" spans="1:32" ht="13.5">
      <c r="A896" s="246">
        <v>4395</v>
      </c>
      <c r="B896" s="271" t="s">
        <v>794</v>
      </c>
      <c r="C896" s="957" t="s">
        <v>624</v>
      </c>
      <c r="D896" s="874" t="s">
        <v>634</v>
      </c>
      <c r="E896" s="172"/>
      <c r="F896" s="234"/>
      <c r="G896" s="236"/>
      <c r="H896" s="874" t="s">
        <v>1970</v>
      </c>
      <c r="I896" s="272">
        <v>43001</v>
      </c>
      <c r="J896" s="238"/>
      <c r="K896" s="711"/>
      <c r="L896" s="1023" t="s">
        <v>60</v>
      </c>
      <c r="M896" s="13" t="str">
        <f t="shared" si="66"/>
        <v>Invoice Made</v>
      </c>
      <c r="N896" s="13"/>
      <c r="O896" s="13"/>
      <c r="P896" s="13" t="str">
        <f>IF(L896="Navig8",IF(ISNA(VLOOKUP(UPPER(B896),LiangHuishan!$A$1:$B$251,3,FALSE)),"Pool Not in Records",VLOOKUP(UPPER(B896),$A$1:$B$251,3,FALSE)),"")</f>
        <v/>
      </c>
      <c r="Q896" s="13" t="str">
        <f t="shared" si="70"/>
        <v/>
      </c>
      <c r="R896" s="13"/>
      <c r="S896" s="13"/>
      <c r="T896" s="13" t="str">
        <f t="shared" si="68"/>
        <v>Invoice Made</v>
      </c>
      <c r="U896" s="13" t="b">
        <f t="shared" si="69"/>
        <v>1</v>
      </c>
      <c r="V896" s="13"/>
      <c r="W896" s="13"/>
      <c r="X896" s="13"/>
      <c r="Y896" s="13"/>
      <c r="Z896" s="13"/>
      <c r="AA896" s="13" t="str">
        <f t="shared" si="67"/>
        <v>Navion Marita51</v>
      </c>
      <c r="AB896" s="13"/>
      <c r="AC896" s="13"/>
      <c r="AD896" s="13"/>
      <c r="AE896" s="13">
        <f>IF(TRIM(AA896=""),0,IF(ISNA(VLOOKUP(AA896,Tracker!$AB$2:$AB$3981,1,FALSE)),0,1))</f>
        <v>1</v>
      </c>
      <c r="AF896" s="13"/>
    </row>
    <row r="897" spans="1:32" ht="13.5">
      <c r="A897" s="474">
        <v>4443</v>
      </c>
      <c r="B897" s="280" t="s">
        <v>2403</v>
      </c>
      <c r="C897" s="957" t="s">
        <v>2873</v>
      </c>
      <c r="D897" s="491" t="s">
        <v>3395</v>
      </c>
      <c r="E897" s="172" t="s">
        <v>3395</v>
      </c>
      <c r="F897" s="234"/>
      <c r="G897" s="236"/>
      <c r="H897" s="547" t="s">
        <v>25</v>
      </c>
      <c r="I897" s="473">
        <v>43067</v>
      </c>
      <c r="J897" s="238"/>
      <c r="K897" s="573"/>
      <c r="L897" s="1023" t="s">
        <v>633</v>
      </c>
      <c r="M897" s="13" t="str">
        <f t="shared" si="66"/>
        <v>Invoice Made</v>
      </c>
      <c r="N897" s="13"/>
      <c r="O897" s="13"/>
      <c r="P897" s="13" t="str">
        <f>IF(L897="Navig8",IF(ISNA(VLOOKUP(UPPER(B897),LiangHuishan!$A$1:$B$251,3,FALSE)),"Pool Not in Records",VLOOKUP(UPPER(B897),$A$1:$B$251,3,FALSE)),"")</f>
        <v/>
      </c>
      <c r="Q897" s="13" t="str">
        <f t="shared" si="70"/>
        <v/>
      </c>
      <c r="R897" s="13"/>
      <c r="S897" s="13"/>
      <c r="T897" s="13" t="str">
        <f t="shared" si="68"/>
        <v>Invoice Made</v>
      </c>
      <c r="U897" s="13" t="b">
        <f t="shared" si="69"/>
        <v>1</v>
      </c>
      <c r="V897" s="13"/>
      <c r="W897" s="13"/>
      <c r="X897" s="13"/>
      <c r="Y897" s="13"/>
      <c r="Z897" s="13"/>
      <c r="AA897" s="13" t="str">
        <f t="shared" si="67"/>
        <v>Essie C1705</v>
      </c>
      <c r="AB897" s="13"/>
      <c r="AC897" s="13"/>
      <c r="AD897" s="13"/>
      <c r="AE897" s="13">
        <f>IF(TRIM(AA897=""),0,IF(ISNA(VLOOKUP(AA897,Tracker!$AB$2:$AB$3981,1,FALSE)),0,1))</f>
        <v>1</v>
      </c>
      <c r="AF897" s="13"/>
    </row>
    <row r="898" spans="1:32" ht="13.5">
      <c r="A898" s="246">
        <v>4397</v>
      </c>
      <c r="B898" s="271" t="s">
        <v>2401</v>
      </c>
      <c r="C898" s="957" t="s">
        <v>72</v>
      </c>
      <c r="D898" s="874" t="s">
        <v>601</v>
      </c>
      <c r="E898" s="172"/>
      <c r="F898" s="234"/>
      <c r="G898" s="236"/>
      <c r="H898" s="874" t="s">
        <v>87</v>
      </c>
      <c r="I898" s="272">
        <v>43009</v>
      </c>
      <c r="J898" s="238"/>
      <c r="K898" s="711"/>
      <c r="L898" s="1023" t="s">
        <v>60</v>
      </c>
      <c r="M898" s="13" t="str">
        <f t="shared" si="66"/>
        <v>Invoice Made</v>
      </c>
      <c r="N898" s="13"/>
      <c r="O898" s="13"/>
      <c r="P898" s="13" t="str">
        <f>IF(L898="Navig8",IF(ISNA(VLOOKUP(UPPER(B898),LiangHuishan!$A$1:$B$251,3,FALSE)),"Pool Not in Records",VLOOKUP(UPPER(B898),$A$1:$B$251,3,FALSE)),"")</f>
        <v/>
      </c>
      <c r="Q898" s="13" t="str">
        <f t="shared" si="70"/>
        <v/>
      </c>
      <c r="R898" s="13"/>
      <c r="S898" s="13"/>
      <c r="T898" s="13" t="str">
        <f t="shared" si="68"/>
        <v>Invoice Made</v>
      </c>
      <c r="U898" s="13" t="b">
        <f t="shared" si="69"/>
        <v>1</v>
      </c>
      <c r="V898" s="13"/>
      <c r="W898" s="13"/>
      <c r="X898" s="13"/>
      <c r="Y898" s="13"/>
      <c r="Z898" s="13"/>
      <c r="AA898" s="13" t="str">
        <f t="shared" si="67"/>
        <v>Limerick Spirit87</v>
      </c>
      <c r="AB898" s="13"/>
      <c r="AC898" s="13"/>
      <c r="AD898" s="13"/>
      <c r="AE898" s="13">
        <f>IF(TRIM(AA898=""),0,IF(ISNA(VLOOKUP(AA898,Tracker!$AB$2:$AB$3981,1,FALSE)),0,1))</f>
        <v>1</v>
      </c>
      <c r="AF898" s="13"/>
    </row>
    <row r="899" spans="1:32" ht="13.5">
      <c r="A899" s="246">
        <v>4398</v>
      </c>
      <c r="B899" s="271" t="s">
        <v>2463</v>
      </c>
      <c r="C899" s="957" t="s">
        <v>196</v>
      </c>
      <c r="D899" s="874" t="s">
        <v>830</v>
      </c>
      <c r="E899" s="172"/>
      <c r="F899" s="234"/>
      <c r="G899" s="236"/>
      <c r="H899" s="874" t="s">
        <v>1970</v>
      </c>
      <c r="I899" s="272">
        <v>43032</v>
      </c>
      <c r="J899" s="238"/>
      <c r="K899" s="711"/>
      <c r="L899" s="1023" t="s">
        <v>60</v>
      </c>
      <c r="M899" s="13" t="str">
        <f t="shared" ref="M899:M962" si="71">IF(AND(NOT(TRIM(D899)="")),IF(AE899=1,"Invoice Made","Invoice Not Made"),"")</f>
        <v>Invoice Made</v>
      </c>
      <c r="N899" s="13"/>
      <c r="O899" s="13"/>
      <c r="P899" s="13" t="str">
        <f>IF(L899="Navig8",IF(ISNA(VLOOKUP(UPPER(B899),LiangHuishan!$A$1:$B$251,3,FALSE)),"Pool Not in Records",VLOOKUP(UPPER(B899),$A$1:$B$251,3,FALSE)),"")</f>
        <v/>
      </c>
      <c r="Q899" s="13" t="str">
        <f t="shared" si="70"/>
        <v/>
      </c>
      <c r="R899" s="13"/>
      <c r="S899" s="13"/>
      <c r="T899" s="13" t="str">
        <f t="shared" si="68"/>
        <v>Invoice Made</v>
      </c>
      <c r="U899" s="13" t="b">
        <f t="shared" si="69"/>
        <v>1</v>
      </c>
      <c r="V899" s="13"/>
      <c r="W899" s="13"/>
      <c r="X899" s="13"/>
      <c r="Y899" s="13"/>
      <c r="Z899" s="13"/>
      <c r="AA899" s="13" t="str">
        <f t="shared" ref="AA899:AA962" si="72">IF(OR(TRIM(B899)="",TRIM(C899)=""),"Vessel-Voy No not given",CONCATENATE(TRIM(B899),TRIM(C899)))</f>
        <v>Hovden Spirit29</v>
      </c>
      <c r="AB899" s="13"/>
      <c r="AC899" s="13"/>
      <c r="AD899" s="13"/>
      <c r="AE899" s="13">
        <f>IF(TRIM(AA899=""),0,IF(ISNA(VLOOKUP(AA899,Tracker!$AB$2:$AB$3981,1,FALSE)),0,1))</f>
        <v>1</v>
      </c>
      <c r="AF899" s="13"/>
    </row>
    <row r="900" spans="1:32" ht="13.5">
      <c r="A900" s="246">
        <v>4399</v>
      </c>
      <c r="B900" s="271" t="s">
        <v>1808</v>
      </c>
      <c r="C900" s="957" t="s">
        <v>3098</v>
      </c>
      <c r="D900" s="874" t="s">
        <v>671</v>
      </c>
      <c r="E900" s="172"/>
      <c r="F900" s="234"/>
      <c r="G900" s="236"/>
      <c r="H900" s="874" t="s">
        <v>24</v>
      </c>
      <c r="I900" s="272">
        <v>43020</v>
      </c>
      <c r="J900" s="238"/>
      <c r="K900" s="711" t="s">
        <v>411</v>
      </c>
      <c r="L900" s="1023" t="s">
        <v>28</v>
      </c>
      <c r="M900" s="13" t="str">
        <f t="shared" si="71"/>
        <v>Invoice Made</v>
      </c>
      <c r="N900" s="13"/>
      <c r="O900" s="13"/>
      <c r="P900" s="13" t="e">
        <f>IF(L900="Navig8",IF(ISNA(VLOOKUP(UPPER(B900),LiangHuishan!$A$1:$B$251,3,FALSE)),"Pool Not in Records",VLOOKUP(UPPER(B900),$A$1:$B$251,3,FALSE)),"")</f>
        <v>#N/A</v>
      </c>
      <c r="Q900" s="13" t="str">
        <f t="shared" si="70"/>
        <v/>
      </c>
      <c r="R900" s="13"/>
      <c r="S900" s="13"/>
      <c r="T900" s="13" t="str">
        <f t="shared" si="68"/>
        <v>Invoice Made</v>
      </c>
      <c r="U900" s="13" t="b">
        <f t="shared" si="69"/>
        <v>1</v>
      </c>
      <c r="V900" s="13"/>
      <c r="W900" s="13"/>
      <c r="X900" s="13"/>
      <c r="Y900" s="13"/>
      <c r="Z900" s="13"/>
      <c r="AA900" s="13" t="str">
        <f t="shared" si="72"/>
        <v>Gener8 Kara G201706</v>
      </c>
      <c r="AB900" s="13"/>
      <c r="AC900" s="13"/>
      <c r="AD900" s="13"/>
      <c r="AE900" s="13">
        <f>IF(TRIM(AA900=""),0,IF(ISNA(VLOOKUP(AA900,Tracker!$AB$2:$AB$3981,1,FALSE)),0,1))</f>
        <v>1</v>
      </c>
      <c r="AF900" s="13"/>
    </row>
    <row r="901" spans="1:32" ht="13.5">
      <c r="A901" s="243">
        <v>4400</v>
      </c>
      <c r="B901" s="243" t="s">
        <v>2854</v>
      </c>
      <c r="C901" s="963" t="s">
        <v>3260</v>
      </c>
      <c r="D901" s="877" t="s">
        <v>2474</v>
      </c>
      <c r="E901" s="172"/>
      <c r="F901" s="234" t="s">
        <v>2941</v>
      </c>
      <c r="G901" s="236" t="s">
        <v>699</v>
      </c>
      <c r="H901" s="877" t="s">
        <v>25</v>
      </c>
      <c r="I901" s="490">
        <v>42999</v>
      </c>
      <c r="J901" s="238"/>
      <c r="K901" s="720"/>
      <c r="L901" s="1043" t="s">
        <v>2987</v>
      </c>
      <c r="M901" s="13" t="str">
        <f t="shared" si="71"/>
        <v>Invoice Not Made</v>
      </c>
      <c r="N901" s="191"/>
      <c r="O901" s="191"/>
      <c r="P901" s="191" t="str">
        <f>IF(L901="Navig8",IF(ISNA(VLOOKUP(UPPER(B901),LiangHuishan!$A$1:$B$251,3,FALSE)),"Pool Not in Records",VLOOKUP(UPPER(B901),$A$1:$B$251,3,FALSE)),"")</f>
        <v/>
      </c>
      <c r="Q901" s="191" t="str">
        <f t="shared" si="70"/>
        <v/>
      </c>
      <c r="R901" s="191"/>
      <c r="S901" s="191"/>
      <c r="T901" s="13" t="str">
        <f t="shared" ref="T901:T964" si="73">IF(AND(NOT(TRIM(D901)="")),IF(AE901=1,"Invoice Made","Invoice Not Made"),"")</f>
        <v>Invoice Not Made</v>
      </c>
      <c r="U901" s="13" t="b">
        <f t="shared" ref="U901:U964" si="74">M901=T901</f>
        <v>1</v>
      </c>
      <c r="V901" s="191"/>
      <c r="W901" s="191"/>
      <c r="X901" s="191"/>
      <c r="Y901" s="191"/>
      <c r="Z901" s="191"/>
      <c r="AA901" s="13" t="str">
        <f t="shared" si="72"/>
        <v>Emmy Schulte171</v>
      </c>
      <c r="AB901" s="191"/>
      <c r="AC901" s="191"/>
      <c r="AD901" s="191"/>
      <c r="AE901" s="191">
        <f>IF(TRIM(AA901=""),0,IF(ISNA(VLOOKUP(AA901,Tracker!$AB$2:$AB$3981,1,FALSE)),0,1))</f>
        <v>0</v>
      </c>
      <c r="AF901" s="191"/>
    </row>
    <row r="902" spans="1:32" ht="13.5">
      <c r="A902" s="246">
        <v>4401</v>
      </c>
      <c r="B902" s="271" t="s">
        <v>881</v>
      </c>
      <c r="C902" s="957" t="s">
        <v>3293</v>
      </c>
      <c r="D902" s="874" t="s">
        <v>2474</v>
      </c>
      <c r="E902" s="172"/>
      <c r="F902" s="234" t="s">
        <v>3261</v>
      </c>
      <c r="G902" s="236" t="s">
        <v>686</v>
      </c>
      <c r="H902" s="874" t="s">
        <v>2870</v>
      </c>
      <c r="I902" s="272">
        <v>42879</v>
      </c>
      <c r="J902" s="238"/>
      <c r="K902" s="711"/>
      <c r="L902" s="1023" t="s">
        <v>2987</v>
      </c>
      <c r="M902" s="13" t="str">
        <f t="shared" si="71"/>
        <v>Invoice Made</v>
      </c>
      <c r="N902" s="13"/>
      <c r="O902" s="13"/>
      <c r="P902" s="13" t="str">
        <f>IF(L902="Navig8",IF(ISNA(VLOOKUP(UPPER(B902),LiangHuishan!$A$1:$B$251,3,FALSE)),"Pool Not in Records",VLOOKUP(UPPER(B902),$A$1:$B$251,3,FALSE)),"")</f>
        <v/>
      </c>
      <c r="Q902" s="13" t="str">
        <f t="shared" si="70"/>
        <v/>
      </c>
      <c r="R902" s="13"/>
      <c r="S902" s="13"/>
      <c r="T902" s="13" t="str">
        <f t="shared" si="73"/>
        <v>Invoice Made</v>
      </c>
      <c r="U902" s="13" t="b">
        <f t="shared" si="74"/>
        <v>1</v>
      </c>
      <c r="V902" s="13"/>
      <c r="W902" s="13"/>
      <c r="X902" s="13"/>
      <c r="Y902" s="13"/>
      <c r="Z902" s="13"/>
      <c r="AA902" s="13" t="str">
        <f t="shared" si="72"/>
        <v>Songa Sapphire24,25,26</v>
      </c>
      <c r="AB902" s="13"/>
      <c r="AC902" s="13"/>
      <c r="AD902" s="13"/>
      <c r="AE902" s="13">
        <f>IF(TRIM(AA902=""),0,IF(ISNA(VLOOKUP(AA902,Tracker!$AB$2:$AB$3981,1,FALSE)),0,1))</f>
        <v>1</v>
      </c>
      <c r="AF902" s="13"/>
    </row>
    <row r="903" spans="1:32" ht="13.5">
      <c r="A903" s="246">
        <v>4402</v>
      </c>
      <c r="B903" s="271" t="s">
        <v>818</v>
      </c>
      <c r="C903" s="957" t="s">
        <v>346</v>
      </c>
      <c r="D903" s="874" t="s">
        <v>63</v>
      </c>
      <c r="E903" s="172"/>
      <c r="F903" s="234"/>
      <c r="G903" s="236"/>
      <c r="H903" s="874" t="s">
        <v>1971</v>
      </c>
      <c r="I903" s="272">
        <v>43022</v>
      </c>
      <c r="J903" s="238"/>
      <c r="K903" s="711"/>
      <c r="L903" s="1023" t="s">
        <v>60</v>
      </c>
      <c r="M903" s="13" t="str">
        <f t="shared" si="71"/>
        <v>Invoice Made</v>
      </c>
      <c r="N903" s="13"/>
      <c r="O903" s="13"/>
      <c r="P903" s="13" t="str">
        <f>IF(L903="Navig8",IF(ISNA(VLOOKUP(UPPER(B903),LiangHuishan!$A$1:$B$251,3,FALSE)),"Pool Not in Records",VLOOKUP(UPPER(B903),$A$1:$B$251,3,FALSE)),"")</f>
        <v/>
      </c>
      <c r="Q903" s="13" t="str">
        <f t="shared" si="70"/>
        <v/>
      </c>
      <c r="R903" s="13"/>
      <c r="S903" s="13"/>
      <c r="T903" s="13" t="str">
        <f t="shared" si="73"/>
        <v>Invoice Made</v>
      </c>
      <c r="U903" s="13" t="b">
        <f t="shared" si="74"/>
        <v>1</v>
      </c>
      <c r="V903" s="13"/>
      <c r="W903" s="13"/>
      <c r="X903" s="13"/>
      <c r="Y903" s="13"/>
      <c r="Z903" s="13"/>
      <c r="AA903" s="13" t="str">
        <f t="shared" si="72"/>
        <v>Songa Coral04</v>
      </c>
      <c r="AB903" s="13"/>
      <c r="AC903" s="13"/>
      <c r="AD903" s="13"/>
      <c r="AE903" s="13">
        <f>IF(TRIM(AA903=""),0,IF(ISNA(VLOOKUP(AA903,Tracker!$AB$2:$AB$3981,1,FALSE)),0,1))</f>
        <v>1</v>
      </c>
      <c r="AF903" s="13"/>
    </row>
    <row r="904" spans="1:32" ht="13.5">
      <c r="A904" s="246">
        <v>4403</v>
      </c>
      <c r="B904" s="271" t="s">
        <v>689</v>
      </c>
      <c r="C904" s="957" t="s">
        <v>57</v>
      </c>
      <c r="D904" s="874" t="s">
        <v>864</v>
      </c>
      <c r="E904" s="172"/>
      <c r="F904" s="234" t="s">
        <v>152</v>
      </c>
      <c r="G904" s="236" t="s">
        <v>706</v>
      </c>
      <c r="H904" s="874" t="s">
        <v>334</v>
      </c>
      <c r="I904" s="272">
        <v>43019</v>
      </c>
      <c r="J904" s="238"/>
      <c r="K904" s="711"/>
      <c r="L904" s="1023" t="s">
        <v>590</v>
      </c>
      <c r="M904" s="13" t="str">
        <f t="shared" si="71"/>
        <v>Invoice Made</v>
      </c>
      <c r="N904" s="13"/>
      <c r="O904" s="13"/>
      <c r="P904" s="13" t="str">
        <f>IF(L904="Navig8",IF(ISNA(VLOOKUP(UPPER(B904),LiangHuishan!$A$1:$B$251,3,FALSE)),"Pool Not in Records",VLOOKUP(UPPER(B904),$A$1:$B$251,3,FALSE)),"")</f>
        <v/>
      </c>
      <c r="Q904" s="13">
        <f t="shared" si="70"/>
        <v>0</v>
      </c>
      <c r="R904" s="13"/>
      <c r="S904" s="13"/>
      <c r="T904" s="13" t="str">
        <f t="shared" si="73"/>
        <v>Invoice Made</v>
      </c>
      <c r="U904" s="13" t="b">
        <f t="shared" si="74"/>
        <v>1</v>
      </c>
      <c r="V904" s="13"/>
      <c r="W904" s="13"/>
      <c r="X904" s="13"/>
      <c r="Y904" s="13"/>
      <c r="Z904" s="13"/>
      <c r="AA904" s="13" t="str">
        <f t="shared" si="72"/>
        <v>Ariane18</v>
      </c>
      <c r="AB904" s="13"/>
      <c r="AC904" s="13"/>
      <c r="AD904" s="13"/>
      <c r="AE904" s="13">
        <f>IF(TRIM(AA904=""),0,IF(ISNA(VLOOKUP(AA904,Tracker!$AB$2:$AB$3981,1,FALSE)),0,1))</f>
        <v>1</v>
      </c>
      <c r="AF904" s="13"/>
    </row>
    <row r="905" spans="1:32" ht="13.5">
      <c r="A905" s="243">
        <v>4404</v>
      </c>
      <c r="B905" s="243" t="s">
        <v>2779</v>
      </c>
      <c r="C905" s="963" t="s">
        <v>3262</v>
      </c>
      <c r="D905" s="877" t="s">
        <v>2474</v>
      </c>
      <c r="E905" s="172"/>
      <c r="F905" s="234" t="s">
        <v>2972</v>
      </c>
      <c r="G905" s="236" t="s">
        <v>3263</v>
      </c>
      <c r="H905" s="877" t="s">
        <v>412</v>
      </c>
      <c r="I905" s="490">
        <v>43001</v>
      </c>
      <c r="J905" s="238"/>
      <c r="K905" s="720"/>
      <c r="L905" s="1043" t="s">
        <v>2987</v>
      </c>
      <c r="M905" s="13" t="str">
        <f t="shared" si="71"/>
        <v>Invoice Not Made</v>
      </c>
      <c r="N905" s="191"/>
      <c r="O905" s="191"/>
      <c r="P905" s="191" t="str">
        <f>IF(L905="Navig8",IF(ISNA(VLOOKUP(UPPER(B905),LiangHuishan!$A$1:$B$251,3,FALSE)),"Pool Not in Records",VLOOKUP(UPPER(B905),$A$1:$B$251,3,FALSE)),"")</f>
        <v/>
      </c>
      <c r="Q905" s="191" t="str">
        <f t="shared" si="70"/>
        <v/>
      </c>
      <c r="R905" s="191"/>
      <c r="S905" s="191"/>
      <c r="T905" s="13" t="str">
        <f t="shared" si="73"/>
        <v>Invoice Not Made</v>
      </c>
      <c r="U905" s="13" t="b">
        <f t="shared" si="74"/>
        <v>1</v>
      </c>
      <c r="V905" s="191"/>
      <c r="W905" s="191"/>
      <c r="X905" s="191"/>
      <c r="Y905" s="191"/>
      <c r="Z905" s="191"/>
      <c r="AA905" s="13" t="str">
        <f t="shared" si="72"/>
        <v>Tigris209</v>
      </c>
      <c r="AB905" s="191"/>
      <c r="AC905" s="191"/>
      <c r="AD905" s="191"/>
      <c r="AE905" s="191">
        <f>IF(TRIM(AA905=""),0,IF(ISNA(VLOOKUP(AA905,Tracker!$AB$2:$AB$3981,1,FALSE)),0,1))</f>
        <v>0</v>
      </c>
      <c r="AF905" s="191"/>
    </row>
    <row r="906" spans="1:32" ht="13.5">
      <c r="A906" s="246">
        <v>4405</v>
      </c>
      <c r="B906" s="271" t="s">
        <v>3264</v>
      </c>
      <c r="C906" s="957" t="s">
        <v>372</v>
      </c>
      <c r="D906" s="874" t="s">
        <v>864</v>
      </c>
      <c r="E906" s="172"/>
      <c r="F906" s="234"/>
      <c r="G906" s="236"/>
      <c r="H906" s="874" t="s">
        <v>1409</v>
      </c>
      <c r="I906" s="272">
        <v>43019</v>
      </c>
      <c r="J906" s="238"/>
      <c r="K906" s="711"/>
      <c r="L906" s="1023" t="s">
        <v>590</v>
      </c>
      <c r="M906" s="13" t="str">
        <f t="shared" si="71"/>
        <v>Invoice Made</v>
      </c>
      <c r="N906" s="13"/>
      <c r="O906" s="13"/>
      <c r="P906" s="13" t="str">
        <f>IF(L906="Navig8",IF(ISNA(VLOOKUP(UPPER(B906),LiangHuishan!$A$1:$B$251,3,FALSE)),"Pool Not in Records",VLOOKUP(UPPER(B906),$A$1:$B$251,3,FALSE)),"")</f>
        <v/>
      </c>
      <c r="Q906" s="13">
        <f t="shared" si="70"/>
        <v>0</v>
      </c>
      <c r="R906" s="13"/>
      <c r="S906" s="13"/>
      <c r="T906" s="13" t="str">
        <f t="shared" si="73"/>
        <v>Invoice Made</v>
      </c>
      <c r="U906" s="13" t="b">
        <f t="shared" si="74"/>
        <v>1</v>
      </c>
      <c r="V906" s="13"/>
      <c r="W906" s="13"/>
      <c r="X906" s="13"/>
      <c r="Y906" s="13"/>
      <c r="Z906" s="13"/>
      <c r="AA906" s="13" t="str">
        <f t="shared" si="72"/>
        <v>Overseas Samar68</v>
      </c>
      <c r="AB906" s="13"/>
      <c r="AC906" s="13"/>
      <c r="AD906" s="13"/>
      <c r="AE906" s="13">
        <f>IF(TRIM(AA906=""),0,IF(ISNA(VLOOKUP(AA906,Tracker!$AB$2:$AB$3981,1,FALSE)),0,1))</f>
        <v>1</v>
      </c>
      <c r="AF906" s="13"/>
    </row>
    <row r="907" spans="1:32" ht="13.5">
      <c r="A907" s="474">
        <v>4459</v>
      </c>
      <c r="B907" s="280" t="s">
        <v>7417</v>
      </c>
      <c r="C907" s="957" t="s">
        <v>2484</v>
      </c>
      <c r="D907" s="491" t="s">
        <v>669</v>
      </c>
      <c r="E907" s="172" t="s">
        <v>669</v>
      </c>
      <c r="F907" s="234"/>
      <c r="G907" s="236"/>
      <c r="H907" s="547" t="s">
        <v>25</v>
      </c>
      <c r="I907" s="473">
        <v>43083</v>
      </c>
      <c r="J907" s="238"/>
      <c r="K907" s="573"/>
      <c r="L907" s="1023" t="s">
        <v>633</v>
      </c>
      <c r="M907" s="13" t="str">
        <f t="shared" si="71"/>
        <v>Invoice Made</v>
      </c>
      <c r="N907" s="13"/>
      <c r="O907" s="13"/>
      <c r="P907" s="13" t="str">
        <f>IF(L907="Navig8",IF(ISNA(VLOOKUP(UPPER(B907),LiangHuishan!$A$1:$B$251,3,FALSE)),"Pool Not in Records",VLOOKUP(UPPER(B907),$A$1:$B$251,3,FALSE)),"")</f>
        <v/>
      </c>
      <c r="Q907" s="13" t="str">
        <f t="shared" si="70"/>
        <v/>
      </c>
      <c r="R907" s="13"/>
      <c r="S907" s="13"/>
      <c r="T907" s="13" t="str">
        <f t="shared" si="73"/>
        <v>Invoice Made</v>
      </c>
      <c r="U907" s="13" t="b">
        <f t="shared" si="74"/>
        <v>1</v>
      </c>
      <c r="V907" s="13"/>
      <c r="W907" s="13"/>
      <c r="X907" s="13"/>
      <c r="Y907" s="13"/>
      <c r="Z907" s="13"/>
      <c r="AA907" s="13" t="str">
        <f t="shared" si="72"/>
        <v>Altair1701</v>
      </c>
      <c r="AB907" s="13"/>
      <c r="AC907" s="13"/>
      <c r="AD907" s="13"/>
      <c r="AE907" s="13">
        <f>IF(TRIM(AA907=""),0,IF(ISNA(VLOOKUP(AA907,Tracker!$AB$2:$AB$3981,1,FALSE)),0,1))</f>
        <v>1</v>
      </c>
      <c r="AF907" s="13"/>
    </row>
    <row r="908" spans="1:32" ht="13.5">
      <c r="A908" s="243">
        <v>4407</v>
      </c>
      <c r="B908" s="243" t="s">
        <v>2776</v>
      </c>
      <c r="C908" s="963" t="s">
        <v>554</v>
      </c>
      <c r="D908" s="877" t="s">
        <v>2474</v>
      </c>
      <c r="E908" s="172"/>
      <c r="F908" s="234" t="s">
        <v>170</v>
      </c>
      <c r="G908" s="236" t="s">
        <v>418</v>
      </c>
      <c r="H908" s="877" t="s">
        <v>25</v>
      </c>
      <c r="I908" s="490">
        <v>43004</v>
      </c>
      <c r="J908" s="238"/>
      <c r="K908" s="720"/>
      <c r="L908" s="1043" t="s">
        <v>2987</v>
      </c>
      <c r="M908" s="13" t="str">
        <f t="shared" si="71"/>
        <v>Invoice Not Made</v>
      </c>
      <c r="N908" s="191"/>
      <c r="O908" s="191"/>
      <c r="P908" s="191" t="str">
        <f>IF(L908="Navig8",IF(ISNA(VLOOKUP(UPPER(B908),LiangHuishan!$A$1:$B$251,3,FALSE)),"Pool Not in Records",VLOOKUP(UPPER(B908),$A$1:$B$251,3,FALSE)),"")</f>
        <v/>
      </c>
      <c r="Q908" s="191" t="str">
        <f t="shared" si="70"/>
        <v/>
      </c>
      <c r="R908" s="191"/>
      <c r="S908" s="191"/>
      <c r="T908" s="13" t="str">
        <f t="shared" si="73"/>
        <v>Invoice Not Made</v>
      </c>
      <c r="U908" s="13" t="b">
        <f t="shared" si="74"/>
        <v>1</v>
      </c>
      <c r="V908" s="191"/>
      <c r="W908" s="191"/>
      <c r="X908" s="191"/>
      <c r="Y908" s="191"/>
      <c r="Z908" s="191"/>
      <c r="AA908" s="13" t="str">
        <f t="shared" si="72"/>
        <v>Sten Skagen72</v>
      </c>
      <c r="AB908" s="191"/>
      <c r="AC908" s="191"/>
      <c r="AD908" s="191"/>
      <c r="AE908" s="191">
        <f>IF(TRIM(AA908=""),0,IF(ISNA(VLOOKUP(AA908,Tracker!$AB$2:$AB$3981,1,FALSE)),0,1))</f>
        <v>0</v>
      </c>
      <c r="AF908" s="191"/>
    </row>
    <row r="909" spans="1:32" ht="13.5">
      <c r="A909" s="246">
        <v>4408</v>
      </c>
      <c r="B909" s="271" t="s">
        <v>2871</v>
      </c>
      <c r="C909" s="957" t="s">
        <v>414</v>
      </c>
      <c r="D909" s="874" t="s">
        <v>2783</v>
      </c>
      <c r="E909" s="172"/>
      <c r="F909" s="234" t="s">
        <v>152</v>
      </c>
      <c r="G909" s="236" t="s">
        <v>10596</v>
      </c>
      <c r="H909" s="874" t="s">
        <v>20</v>
      </c>
      <c r="I909" s="272">
        <v>43034</v>
      </c>
      <c r="J909" s="238"/>
      <c r="K909" s="711"/>
      <c r="L909" s="1023" t="s">
        <v>590</v>
      </c>
      <c r="M909" s="13" t="str">
        <f t="shared" si="71"/>
        <v>Invoice Made</v>
      </c>
      <c r="N909" s="13"/>
      <c r="O909" s="13"/>
      <c r="P909" s="13" t="str">
        <f>IF(L909="Navig8",IF(ISNA(VLOOKUP(UPPER(B909),LiangHuishan!$A$1:$B$251,3,FALSE)),"Pool Not in Records",VLOOKUP(UPPER(B909),$A$1:$B$251,3,FALSE)),"")</f>
        <v/>
      </c>
      <c r="Q909" s="13">
        <f t="shared" si="70"/>
        <v>0</v>
      </c>
      <c r="R909" s="13"/>
      <c r="S909" s="13"/>
      <c r="T909" s="13" t="str">
        <f t="shared" si="73"/>
        <v>Invoice Made</v>
      </c>
      <c r="U909" s="13" t="b">
        <f t="shared" si="74"/>
        <v>1</v>
      </c>
      <c r="V909" s="13"/>
      <c r="W909" s="13"/>
      <c r="X909" s="13"/>
      <c r="Y909" s="13"/>
      <c r="Z909" s="13"/>
      <c r="AA909" s="13" t="str">
        <f t="shared" si="72"/>
        <v>Cabo Misaki5</v>
      </c>
      <c r="AB909" s="13"/>
      <c r="AC909" s="13"/>
      <c r="AD909" s="13"/>
      <c r="AE909" s="13">
        <f>IF(TRIM(AA909=""),0,IF(ISNA(VLOOKUP(AA909,Tracker!$AB$2:$AB$3981,1,FALSE)),0,1))</f>
        <v>1</v>
      </c>
      <c r="AF909" s="13"/>
    </row>
    <row r="910" spans="1:32" ht="13.5">
      <c r="A910" s="246">
        <v>4409</v>
      </c>
      <c r="B910" s="271" t="s">
        <v>892</v>
      </c>
      <c r="C910" s="957" t="s">
        <v>3289</v>
      </c>
      <c r="D910" s="874" t="s">
        <v>2474</v>
      </c>
      <c r="E910" s="172"/>
      <c r="F910" s="234" t="s">
        <v>170</v>
      </c>
      <c r="G910" s="236" t="s">
        <v>2870</v>
      </c>
      <c r="H910" s="874" t="s">
        <v>25</v>
      </c>
      <c r="I910" s="272">
        <v>43004</v>
      </c>
      <c r="J910" s="238"/>
      <c r="K910" s="711"/>
      <c r="L910" s="1023" t="s">
        <v>2987</v>
      </c>
      <c r="M910" s="13" t="str">
        <f t="shared" si="71"/>
        <v>Invoice Made</v>
      </c>
      <c r="N910" s="13"/>
      <c r="O910" s="13"/>
      <c r="P910" s="13" t="str">
        <f>IF(L910="Navig8",IF(ISNA(VLOOKUP(UPPER(B910),LiangHuishan!$A$1:$B$251,3,FALSE)),"Pool Not in Records",VLOOKUP(UPPER(B910),$A$1:$B$251,3,FALSE)),"")</f>
        <v/>
      </c>
      <c r="Q910" s="13" t="str">
        <f t="shared" si="70"/>
        <v/>
      </c>
      <c r="R910" s="13"/>
      <c r="S910" s="13"/>
      <c r="T910" s="13" t="str">
        <f t="shared" si="73"/>
        <v>Invoice Made</v>
      </c>
      <c r="U910" s="13" t="b">
        <f t="shared" si="74"/>
        <v>1</v>
      </c>
      <c r="V910" s="13"/>
      <c r="W910" s="13"/>
      <c r="X910" s="13"/>
      <c r="Y910" s="13"/>
      <c r="Z910" s="13"/>
      <c r="AA910" s="13" t="str">
        <f t="shared" si="72"/>
        <v>Elisalex Schulte56,57</v>
      </c>
      <c r="AB910" s="13"/>
      <c r="AC910" s="13"/>
      <c r="AD910" s="13"/>
      <c r="AE910" s="13">
        <f>IF(TRIM(AA910=""),0,IF(ISNA(VLOOKUP(AA910,Tracker!$AB$2:$AB$3981,1,FALSE)),0,1))</f>
        <v>1</v>
      </c>
      <c r="AF910" s="13"/>
    </row>
    <row r="911" spans="1:32" ht="13.5">
      <c r="A911" s="246">
        <v>4410</v>
      </c>
      <c r="B911" s="271" t="s">
        <v>2854</v>
      </c>
      <c r="C911" s="957" t="s">
        <v>3291</v>
      </c>
      <c r="D911" s="874" t="s">
        <v>2474</v>
      </c>
      <c r="E911" s="172"/>
      <c r="F911" s="234" t="s">
        <v>159</v>
      </c>
      <c r="G911" s="236" t="s">
        <v>686</v>
      </c>
      <c r="H911" s="874" t="s">
        <v>2870</v>
      </c>
      <c r="I911" s="272">
        <v>43007</v>
      </c>
      <c r="J911" s="238"/>
      <c r="K911" s="711"/>
      <c r="L911" s="1023" t="s">
        <v>2987</v>
      </c>
      <c r="M911" s="13" t="str">
        <f t="shared" si="71"/>
        <v>Invoice Made</v>
      </c>
      <c r="N911" s="13"/>
      <c r="O911" s="13"/>
      <c r="P911" s="13" t="str">
        <f>IF(L911="Navig8",IF(ISNA(VLOOKUP(UPPER(B911),LiangHuishan!$A$1:$B$251,3,FALSE)),"Pool Not in Records",VLOOKUP(UPPER(B911),$A$1:$B$251,3,FALSE)),"")</f>
        <v/>
      </c>
      <c r="Q911" s="13" t="str">
        <f t="shared" si="70"/>
        <v/>
      </c>
      <c r="R911" s="13"/>
      <c r="S911" s="13"/>
      <c r="T911" s="13" t="str">
        <f t="shared" si="73"/>
        <v>Invoice Made</v>
      </c>
      <c r="U911" s="13" t="b">
        <f t="shared" si="74"/>
        <v>1</v>
      </c>
      <c r="V911" s="13"/>
      <c r="W911" s="13"/>
      <c r="X911" s="13"/>
      <c r="Y911" s="13"/>
      <c r="Z911" s="13"/>
      <c r="AA911" s="13" t="str">
        <f t="shared" si="72"/>
        <v>Emmy Schulte170,171,172</v>
      </c>
      <c r="AB911" s="13"/>
      <c r="AC911" s="13"/>
      <c r="AD911" s="13"/>
      <c r="AE911" s="13">
        <f>IF(TRIM(AA911=""),0,IF(ISNA(VLOOKUP(AA911,Tracker!$AB$2:$AB$3981,1,FALSE)),0,1))</f>
        <v>1</v>
      </c>
      <c r="AF911" s="13"/>
    </row>
    <row r="912" spans="1:32" ht="13.5">
      <c r="A912" s="246">
        <v>4411</v>
      </c>
      <c r="B912" s="271" t="s">
        <v>3266</v>
      </c>
      <c r="C912" s="957" t="s">
        <v>3262</v>
      </c>
      <c r="D912" s="874" t="s">
        <v>2783</v>
      </c>
      <c r="E912" s="172"/>
      <c r="F912" s="234" t="s">
        <v>256</v>
      </c>
      <c r="G912" s="236" t="s">
        <v>257</v>
      </c>
      <c r="H912" s="874" t="s">
        <v>1409</v>
      </c>
      <c r="I912" s="272">
        <v>43036</v>
      </c>
      <c r="J912" s="238"/>
      <c r="K912" s="711"/>
      <c r="L912" s="1023" t="s">
        <v>590</v>
      </c>
      <c r="M912" s="13" t="str">
        <f t="shared" si="71"/>
        <v>Invoice Made</v>
      </c>
      <c r="N912" s="13"/>
      <c r="O912" s="13"/>
      <c r="P912" s="13" t="str">
        <f>IF(L912="Navig8",IF(ISNA(VLOOKUP(UPPER(B912),LiangHuishan!$A$1:$B$251,3,FALSE)),"Pool Not in Records",VLOOKUP(UPPER(B912),$A$1:$B$251,3,FALSE)),"")</f>
        <v/>
      </c>
      <c r="Q912" s="13">
        <f t="shared" si="70"/>
        <v>0</v>
      </c>
      <c r="R912" s="13"/>
      <c r="S912" s="13"/>
      <c r="T912" s="13" t="str">
        <f t="shared" si="73"/>
        <v>Invoice Made</v>
      </c>
      <c r="U912" s="13" t="b">
        <f t="shared" si="74"/>
        <v>1</v>
      </c>
      <c r="V912" s="13"/>
      <c r="W912" s="13"/>
      <c r="X912" s="13"/>
      <c r="Y912" s="13"/>
      <c r="Z912" s="13"/>
      <c r="AA912" s="13" t="str">
        <f t="shared" si="72"/>
        <v>Seaways Jademar209</v>
      </c>
      <c r="AB912" s="13"/>
      <c r="AC912" s="13"/>
      <c r="AD912" s="13"/>
      <c r="AE912" s="13">
        <f>IF(TRIM(AA912=""),0,IF(ISNA(VLOOKUP(AA912,Tracker!$AB$2:$AB$3981,1,FALSE)),0,1))</f>
        <v>1</v>
      </c>
      <c r="AF912" s="13"/>
    </row>
    <row r="913" spans="1:32" ht="13.5">
      <c r="A913" s="474">
        <v>4521</v>
      </c>
      <c r="B913" s="280" t="s">
        <v>3265</v>
      </c>
      <c r="C913" s="957" t="s">
        <v>2612</v>
      </c>
      <c r="D913" s="874" t="s">
        <v>3395</v>
      </c>
      <c r="E913" s="172" t="s">
        <v>3395</v>
      </c>
      <c r="F913" s="234"/>
      <c r="G913" s="236"/>
      <c r="H913" s="874" t="s">
        <v>25</v>
      </c>
      <c r="I913" s="470">
        <v>43069</v>
      </c>
      <c r="J913" s="238"/>
      <c r="K913" s="573"/>
      <c r="L913" s="1023" t="s">
        <v>633</v>
      </c>
      <c r="M913" s="13" t="str">
        <f t="shared" si="71"/>
        <v>Invoice Made</v>
      </c>
      <c r="N913" s="13"/>
      <c r="O913" s="13"/>
      <c r="P913" s="13" t="str">
        <f>IF(L913="Navig8",IF(ISNA(VLOOKUP(UPPER(B913),LiangHuishan!$A$1:$B$251,3,FALSE)),"Pool Not in Records",VLOOKUP(UPPER(B913),$A$1:$B$251,3,FALSE)),"")</f>
        <v/>
      </c>
      <c r="Q913" s="13" t="str">
        <f t="shared" si="70"/>
        <v/>
      </c>
      <c r="R913" s="13"/>
      <c r="S913" s="13"/>
      <c r="T913" s="13" t="str">
        <f t="shared" si="73"/>
        <v>Invoice Made</v>
      </c>
      <c r="U913" s="13" t="b">
        <f t="shared" si="74"/>
        <v>1</v>
      </c>
      <c r="V913" s="13"/>
      <c r="W913" s="13"/>
      <c r="X913" s="13"/>
      <c r="Y913" s="13"/>
      <c r="Z913" s="13"/>
      <c r="AA913" s="13" t="str">
        <f t="shared" si="72"/>
        <v>British Cirrus1702</v>
      </c>
      <c r="AB913" s="13"/>
      <c r="AC913" s="13"/>
      <c r="AD913" s="13"/>
      <c r="AE913" s="13">
        <f>IF(TRIM(AA913=""),0,IF(ISNA(VLOOKUP(AA913,Tracker!$AB$2:$AB$3981,1,FALSE)),0,1))</f>
        <v>1</v>
      </c>
      <c r="AF913" s="13"/>
    </row>
    <row r="914" spans="1:32" ht="13.5">
      <c r="A914" s="246">
        <v>4413</v>
      </c>
      <c r="B914" s="271" t="s">
        <v>3269</v>
      </c>
      <c r="C914" s="957" t="s">
        <v>7507</v>
      </c>
      <c r="D914" s="874" t="s">
        <v>671</v>
      </c>
      <c r="E914" s="172"/>
      <c r="F914" s="234"/>
      <c r="G914" s="236"/>
      <c r="H914" s="874" t="s">
        <v>24</v>
      </c>
      <c r="I914" s="272">
        <v>43042</v>
      </c>
      <c r="J914" s="238"/>
      <c r="K914" s="711" t="s">
        <v>411</v>
      </c>
      <c r="L914" s="1023" t="s">
        <v>28</v>
      </c>
      <c r="M914" s="13" t="str">
        <f t="shared" si="71"/>
        <v>Invoice Made</v>
      </c>
      <c r="N914" s="13"/>
      <c r="O914" s="13"/>
      <c r="P914" s="13" t="str">
        <f>IF(L914="Navig8",IF(ISNA(VLOOKUP(UPPER(B914),LiangHuishan!$A$1:$B$251,3,FALSE)),"Pool Not in Records",VLOOKUP(UPPER(B914),$A$1:$B$251,3,FALSE)),"")</f>
        <v>Pool Not in Records</v>
      </c>
      <c r="Q914" s="13" t="str">
        <f t="shared" si="70"/>
        <v/>
      </c>
      <c r="R914" s="13"/>
      <c r="S914" s="13"/>
      <c r="T914" s="13" t="str">
        <f t="shared" si="73"/>
        <v>Invoice Made</v>
      </c>
      <c r="U914" s="13" t="b">
        <f t="shared" si="74"/>
        <v>1</v>
      </c>
      <c r="V914" s="13"/>
      <c r="W914" s="13"/>
      <c r="X914" s="13"/>
      <c r="Y914" s="13"/>
      <c r="Z914" s="13"/>
      <c r="AA914" s="13" t="str">
        <f t="shared" si="72"/>
        <v>Sparto002 EV</v>
      </c>
      <c r="AB914" s="13"/>
      <c r="AC914" s="13"/>
      <c r="AD914" s="13"/>
      <c r="AE914" s="13">
        <f>IF(TRIM(AA914=""),0,IF(ISNA(VLOOKUP(AA914,Tracker!$AB$2:$AB$3981,1,FALSE)),0,1))</f>
        <v>1</v>
      </c>
      <c r="AF914" s="13"/>
    </row>
    <row r="915" spans="1:32" ht="13.5">
      <c r="A915" s="246">
        <v>4414</v>
      </c>
      <c r="B915" s="271" t="s">
        <v>464</v>
      </c>
      <c r="C915" s="957" t="s">
        <v>3098</v>
      </c>
      <c r="D915" s="874" t="s">
        <v>2850</v>
      </c>
      <c r="E915" s="172"/>
      <c r="F915" s="234"/>
      <c r="G915" s="236"/>
      <c r="H915" s="874" t="s">
        <v>3875</v>
      </c>
      <c r="I915" s="273">
        <v>43053</v>
      </c>
      <c r="J915" s="238"/>
      <c r="K915" s="573"/>
      <c r="L915" s="1039" t="s">
        <v>663</v>
      </c>
      <c r="M915" s="13" t="str">
        <f t="shared" si="71"/>
        <v>Invoice Made</v>
      </c>
      <c r="N915" s="13"/>
      <c r="O915" s="13"/>
      <c r="P915" s="13" t="str">
        <f>IF(L915="Navig8",IF(ISNA(VLOOKUP(UPPER(B915),LiangHuishan!$A$1:$B$251,3,FALSE)),"Pool Not in Records",VLOOKUP(UPPER(B915),$A$1:$B$251,3,FALSE)),"")</f>
        <v/>
      </c>
      <c r="Q915" s="13" t="str">
        <f t="shared" si="70"/>
        <v/>
      </c>
      <c r="R915" s="13"/>
      <c r="S915" s="13"/>
      <c r="T915" s="13" t="str">
        <f t="shared" si="73"/>
        <v>Invoice Made</v>
      </c>
      <c r="U915" s="13" t="b">
        <f t="shared" si="74"/>
        <v>1</v>
      </c>
      <c r="V915" s="13"/>
      <c r="W915" s="13"/>
      <c r="X915" s="13"/>
      <c r="Y915" s="13"/>
      <c r="Z915" s="13"/>
      <c r="AA915" s="13" t="str">
        <f t="shared" si="72"/>
        <v>Stena Penguin201706</v>
      </c>
      <c r="AB915" s="13"/>
      <c r="AC915" s="13"/>
      <c r="AD915" s="13"/>
      <c r="AE915" s="13">
        <f>IF(TRIM(AA915=""),0,IF(ISNA(VLOOKUP(AA915,Tracker!$AB$2:$AB$3981,1,FALSE)),0,1))</f>
        <v>1</v>
      </c>
      <c r="AF915" s="13"/>
    </row>
    <row r="916" spans="1:32" ht="13.5">
      <c r="A916" s="246">
        <v>4415</v>
      </c>
      <c r="B916" s="271" t="s">
        <v>3270</v>
      </c>
      <c r="C916" s="957" t="s">
        <v>405</v>
      </c>
      <c r="D916" s="874" t="s">
        <v>3258</v>
      </c>
      <c r="E916" s="172"/>
      <c r="F916" s="234"/>
      <c r="G916" s="236"/>
      <c r="H916" s="874" t="s">
        <v>173</v>
      </c>
      <c r="I916" s="272">
        <v>43030</v>
      </c>
      <c r="J916" s="238"/>
      <c r="K916" s="711"/>
      <c r="L916" s="1023" t="s">
        <v>1466</v>
      </c>
      <c r="M916" s="13" t="str">
        <f t="shared" si="71"/>
        <v>Invoice Made</v>
      </c>
      <c r="N916" s="13"/>
      <c r="O916" s="13"/>
      <c r="P916" s="13" t="str">
        <f>IF(L916="Navig8",IF(ISNA(VLOOKUP(UPPER(B916),LiangHuishan!$A$1:$B$251,3,FALSE)),"Pool Not in Records",VLOOKUP(UPPER(B916),$A$1:$B$251,3,FALSE)),"")</f>
        <v/>
      </c>
      <c r="Q916" s="13" t="str">
        <f t="shared" si="70"/>
        <v/>
      </c>
      <c r="R916" s="13"/>
      <c r="S916" s="13"/>
      <c r="T916" s="13" t="str">
        <f t="shared" si="73"/>
        <v>Invoice Made</v>
      </c>
      <c r="U916" s="13" t="b">
        <f t="shared" si="74"/>
        <v>1</v>
      </c>
      <c r="V916" s="13"/>
      <c r="W916" s="13"/>
      <c r="X916" s="13"/>
      <c r="Y916" s="13"/>
      <c r="Z916" s="13"/>
      <c r="AA916" s="13" t="str">
        <f t="shared" si="72"/>
        <v>Advantage Start65</v>
      </c>
      <c r="AB916" s="13"/>
      <c r="AC916" s="13"/>
      <c r="AD916" s="13"/>
      <c r="AE916" s="13">
        <f>IF(TRIM(AA916=""),0,IF(ISNA(VLOOKUP(AA916,Tracker!$AB$2:$AB$3981,1,FALSE)),0,1))</f>
        <v>1</v>
      </c>
      <c r="AF916" s="13"/>
    </row>
    <row r="917" spans="1:32" ht="13.5">
      <c r="A917" s="246">
        <v>4416</v>
      </c>
      <c r="B917" s="271" t="s">
        <v>711</v>
      </c>
      <c r="C917" s="957" t="s">
        <v>154</v>
      </c>
      <c r="D917" s="874" t="s">
        <v>2474</v>
      </c>
      <c r="E917" s="172"/>
      <c r="F917" s="234"/>
      <c r="G917" s="236"/>
      <c r="H917" s="874" t="s">
        <v>771</v>
      </c>
      <c r="I917" s="272">
        <v>43047</v>
      </c>
      <c r="J917" s="238"/>
      <c r="K917" s="711"/>
      <c r="L917" s="1023" t="s">
        <v>1466</v>
      </c>
      <c r="M917" s="13" t="str">
        <f t="shared" si="71"/>
        <v>Invoice Made</v>
      </c>
      <c r="N917" s="13"/>
      <c r="O917" s="13"/>
      <c r="P917" s="13" t="str">
        <f>IF(L917="Navig8",IF(ISNA(VLOOKUP(UPPER(B917),LiangHuishan!$A$1:$B$251,3,FALSE)),"Pool Not in Records",VLOOKUP(UPPER(B917),$A$1:$B$251,3,FALSE)),"")</f>
        <v/>
      </c>
      <c r="Q917" s="13" t="str">
        <f t="shared" si="70"/>
        <v/>
      </c>
      <c r="R917" s="13"/>
      <c r="S917" s="13"/>
      <c r="T917" s="13" t="str">
        <f t="shared" si="73"/>
        <v>Invoice Made</v>
      </c>
      <c r="U917" s="13" t="b">
        <f t="shared" si="74"/>
        <v>1</v>
      </c>
      <c r="V917" s="13"/>
      <c r="W917" s="13"/>
      <c r="X917" s="13"/>
      <c r="Y917" s="13"/>
      <c r="Z917" s="13"/>
      <c r="AA917" s="13" t="str">
        <f t="shared" si="72"/>
        <v>Silver Valerie44</v>
      </c>
      <c r="AB917" s="13"/>
      <c r="AC917" s="13"/>
      <c r="AD917" s="13"/>
      <c r="AE917" s="13">
        <f>IF(TRIM(AA917=""),0,IF(ISNA(VLOOKUP(AA917,Tracker!$AB$2:$AB$3981,1,FALSE)),0,1))</f>
        <v>1</v>
      </c>
      <c r="AF917" s="13"/>
    </row>
    <row r="918" spans="1:32" ht="13.5">
      <c r="A918" s="271">
        <v>4417</v>
      </c>
      <c r="B918" s="271" t="s">
        <v>36</v>
      </c>
      <c r="C918" s="957"/>
      <c r="D918" s="874" t="s">
        <v>3271</v>
      </c>
      <c r="E918" s="172"/>
      <c r="F918" s="234"/>
      <c r="G918" s="236"/>
      <c r="H918" s="874"/>
      <c r="I918" s="272"/>
      <c r="J918" s="238"/>
      <c r="K918" s="711"/>
      <c r="L918" s="1023" t="s">
        <v>2867</v>
      </c>
      <c r="M918" s="13" t="str">
        <f t="shared" si="71"/>
        <v>Invoice Not Made</v>
      </c>
      <c r="N918" s="13"/>
      <c r="O918" s="13"/>
      <c r="P918" s="13" t="str">
        <f>IF(L918="Navig8",IF(ISNA(VLOOKUP(UPPER(B918),LiangHuishan!$A$1:$B$251,3,FALSE)),"Pool Not in Records",VLOOKUP(UPPER(B918),$A$1:$B$251,3,FALSE)),"")</f>
        <v/>
      </c>
      <c r="Q918" s="13" t="str">
        <f t="shared" si="70"/>
        <v/>
      </c>
      <c r="R918" s="13"/>
      <c r="S918" s="13"/>
      <c r="T918" s="13" t="str">
        <f t="shared" si="73"/>
        <v>Invoice Not Made</v>
      </c>
      <c r="U918" s="13" t="b">
        <f t="shared" si="74"/>
        <v>1</v>
      </c>
      <c r="V918" s="13"/>
      <c r="W918" s="13"/>
      <c r="X918" s="13"/>
      <c r="Y918" s="13"/>
      <c r="Z918" s="13"/>
      <c r="AA918" s="13" t="str">
        <f t="shared" si="72"/>
        <v>Vessel-Voy No not given</v>
      </c>
      <c r="AB918" s="13"/>
      <c r="AC918" s="13"/>
      <c r="AD918" s="13"/>
      <c r="AE918" s="13">
        <f>IF(TRIM(AA918=""),0,IF(ISNA(VLOOKUP(AA918,Tracker!$AB$2:$AB$3981,1,FALSE)),0,1))</f>
        <v>0</v>
      </c>
      <c r="AF918" s="13"/>
    </row>
    <row r="919" spans="1:32" ht="13.5">
      <c r="A919" s="246">
        <v>4418</v>
      </c>
      <c r="B919" s="271" t="s">
        <v>768</v>
      </c>
      <c r="C919" s="957" t="s">
        <v>250</v>
      </c>
      <c r="D919" s="874" t="s">
        <v>601</v>
      </c>
      <c r="E919" s="172"/>
      <c r="F919" s="234"/>
      <c r="G919" s="236"/>
      <c r="H919" s="874" t="s">
        <v>59</v>
      </c>
      <c r="I919" s="273">
        <v>43039</v>
      </c>
      <c r="J919" s="238"/>
      <c r="K919" s="573"/>
      <c r="L919" s="1039" t="s">
        <v>60</v>
      </c>
      <c r="M919" s="13" t="str">
        <f t="shared" si="71"/>
        <v>Invoice Made</v>
      </c>
      <c r="N919" s="13"/>
      <c r="O919" s="13"/>
      <c r="P919" s="13" t="str">
        <f>IF(L919="Navig8",IF(ISNA(VLOOKUP(UPPER(B919),LiangHuishan!$A$1:$B$251,3,FALSE)),"Pool Not in Records",VLOOKUP(UPPER(B919),$A$1:$B$251,3,FALSE)),"")</f>
        <v/>
      </c>
      <c r="Q919" s="13" t="str">
        <f t="shared" si="70"/>
        <v/>
      </c>
      <c r="R919" s="13"/>
      <c r="S919" s="13"/>
      <c r="T919" s="13" t="str">
        <f t="shared" si="73"/>
        <v>Invoice Made</v>
      </c>
      <c r="U919" s="13" t="b">
        <f t="shared" si="74"/>
        <v>1</v>
      </c>
      <c r="V919" s="13"/>
      <c r="W919" s="13"/>
      <c r="X919" s="13"/>
      <c r="Y919" s="13"/>
      <c r="Z919" s="13"/>
      <c r="AA919" s="13" t="str">
        <f t="shared" si="72"/>
        <v>Peak Spirit35</v>
      </c>
      <c r="AB919" s="13"/>
      <c r="AC919" s="13"/>
      <c r="AD919" s="13"/>
      <c r="AE919" s="13">
        <f>IF(TRIM(AA919=""),0,IF(ISNA(VLOOKUP(AA919,Tracker!$AB$2:$AB$3981,1,FALSE)),0,1))</f>
        <v>1</v>
      </c>
      <c r="AF919" s="13"/>
    </row>
    <row r="920" spans="1:32" ht="13.5">
      <c r="A920" s="246">
        <v>4419</v>
      </c>
      <c r="B920" s="271" t="s">
        <v>826</v>
      </c>
      <c r="C920" s="957" t="s">
        <v>245</v>
      </c>
      <c r="D920" s="874" t="s">
        <v>63</v>
      </c>
      <c r="E920" s="172"/>
      <c r="F920" s="234"/>
      <c r="G920" s="236"/>
      <c r="H920" s="874" t="s">
        <v>20</v>
      </c>
      <c r="I920" s="273">
        <v>43022</v>
      </c>
      <c r="J920" s="238"/>
      <c r="K920" s="573"/>
      <c r="L920" s="1039" t="s">
        <v>60</v>
      </c>
      <c r="M920" s="13" t="str">
        <f t="shared" si="71"/>
        <v>Invoice Made</v>
      </c>
      <c r="N920" s="13"/>
      <c r="O920" s="13"/>
      <c r="P920" s="13" t="str">
        <f>IF(L920="Navig8",IF(ISNA(VLOOKUP(UPPER(B920),LiangHuishan!$A$1:$B$251,3,FALSE)),"Pool Not in Records",VLOOKUP(UPPER(B920),$A$1:$B$251,3,FALSE)),"")</f>
        <v/>
      </c>
      <c r="Q920" s="13" t="str">
        <f t="shared" si="70"/>
        <v/>
      </c>
      <c r="R920" s="13"/>
      <c r="S920" s="13"/>
      <c r="T920" s="13" t="str">
        <f t="shared" si="73"/>
        <v>Invoice Made</v>
      </c>
      <c r="U920" s="13" t="b">
        <f t="shared" si="74"/>
        <v>1</v>
      </c>
      <c r="V920" s="13"/>
      <c r="W920" s="13"/>
      <c r="X920" s="13"/>
      <c r="Y920" s="13"/>
      <c r="Z920" s="13"/>
      <c r="AA920" s="13" t="str">
        <f t="shared" si="72"/>
        <v>Blue River34</v>
      </c>
      <c r="AB920" s="13"/>
      <c r="AC920" s="13"/>
      <c r="AD920" s="13"/>
      <c r="AE920" s="13">
        <f>IF(TRIM(AA920=""),0,IF(ISNA(VLOOKUP(AA920,Tracker!$AB$2:$AB$3981,1,FALSE)),0,1))</f>
        <v>1</v>
      </c>
      <c r="AF920" s="13"/>
    </row>
    <row r="921" spans="1:32" ht="13.5">
      <c r="A921" s="246">
        <v>4420</v>
      </c>
      <c r="B921" s="271" t="s">
        <v>2776</v>
      </c>
      <c r="C921" s="957" t="s">
        <v>3292</v>
      </c>
      <c r="D921" s="874" t="s">
        <v>2474</v>
      </c>
      <c r="E921" s="172"/>
      <c r="F921" s="234" t="s">
        <v>219</v>
      </c>
      <c r="G921" s="236" t="s">
        <v>412</v>
      </c>
      <c r="H921" s="874" t="s">
        <v>2881</v>
      </c>
      <c r="I921" s="272">
        <v>43010.333333333336</v>
      </c>
      <c r="J921" s="238"/>
      <c r="K921" s="711"/>
      <c r="L921" s="1023" t="s">
        <v>2987</v>
      </c>
      <c r="M921" s="13" t="str">
        <f t="shared" si="71"/>
        <v>Invoice Made</v>
      </c>
      <c r="N921" s="13"/>
      <c r="O921" s="13"/>
      <c r="P921" s="13" t="str">
        <f>IF(L921="Navig8",IF(ISNA(VLOOKUP(UPPER(B921),LiangHuishan!$A$1:$B$251,3,FALSE)),"Pool Not in Records",VLOOKUP(UPPER(B921),$A$1:$B$251,3,FALSE)),"")</f>
        <v/>
      </c>
      <c r="Q921" s="13" t="str">
        <f t="shared" si="70"/>
        <v/>
      </c>
      <c r="R921" s="13"/>
      <c r="S921" s="13"/>
      <c r="T921" s="13" t="str">
        <f t="shared" si="73"/>
        <v>Invoice Made</v>
      </c>
      <c r="U921" s="13" t="b">
        <f t="shared" si="74"/>
        <v>1</v>
      </c>
      <c r="V921" s="13"/>
      <c r="W921" s="13"/>
      <c r="X921" s="13"/>
      <c r="Y921" s="13"/>
      <c r="Z921" s="13"/>
      <c r="AA921" s="13" t="str">
        <f t="shared" si="72"/>
        <v>Sten Skagen71,72,73</v>
      </c>
      <c r="AB921" s="13"/>
      <c r="AC921" s="13"/>
      <c r="AD921" s="13"/>
      <c r="AE921" s="13">
        <f>IF(TRIM(AA921=""),0,IF(ISNA(VLOOKUP(AA921,Tracker!$AB$2:$AB$3981,1,FALSE)),0,1))</f>
        <v>1</v>
      </c>
      <c r="AF921" s="13"/>
    </row>
    <row r="922" spans="1:32" ht="13.5">
      <c r="A922" s="466">
        <v>4421</v>
      </c>
      <c r="B922" s="271" t="s">
        <v>3272</v>
      </c>
      <c r="C922" s="957" t="s">
        <v>3105</v>
      </c>
      <c r="D922" s="874" t="s">
        <v>3246</v>
      </c>
      <c r="E922" s="172"/>
      <c r="F922" s="234"/>
      <c r="G922" s="236"/>
      <c r="H922" s="874" t="s">
        <v>66</v>
      </c>
      <c r="I922" s="273">
        <v>43032</v>
      </c>
      <c r="J922" s="238"/>
      <c r="K922" s="573"/>
      <c r="L922" s="1039" t="s">
        <v>663</v>
      </c>
      <c r="M922" s="13" t="str">
        <f t="shared" si="71"/>
        <v>Invoice Made</v>
      </c>
      <c r="N922" s="13"/>
      <c r="O922" s="13"/>
      <c r="P922" s="13" t="str">
        <f>IF(L922="Navig8",IF(ISNA(VLOOKUP(UPPER(B922),LiangHuishan!$A$1:$B$251,3,FALSE)),"Pool Not in Records",VLOOKUP(UPPER(B922),$A$1:$B$251,3,FALSE)),"")</f>
        <v/>
      </c>
      <c r="Q922" s="13" t="str">
        <f t="shared" si="70"/>
        <v/>
      </c>
      <c r="R922" s="13"/>
      <c r="S922" s="13"/>
      <c r="T922" s="13" t="str">
        <f t="shared" si="73"/>
        <v>Invoice Made</v>
      </c>
      <c r="U922" s="13" t="b">
        <f t="shared" si="74"/>
        <v>1</v>
      </c>
      <c r="V922" s="13"/>
      <c r="W922" s="13"/>
      <c r="X922" s="13"/>
      <c r="Y922" s="13"/>
      <c r="Z922" s="13"/>
      <c r="AA922" s="13" t="str">
        <f t="shared" si="72"/>
        <v>Stena Superior201705</v>
      </c>
      <c r="AB922" s="13"/>
      <c r="AC922" s="13"/>
      <c r="AD922" s="13"/>
      <c r="AE922" s="13">
        <f>IF(TRIM(AA922=""),0,IF(ISNA(VLOOKUP(AA922,Tracker!$AB$2:$AB$3981,1,FALSE)),0,1))</f>
        <v>1</v>
      </c>
      <c r="AF922" s="13"/>
    </row>
    <row r="923" spans="1:32" ht="13.5">
      <c r="A923" s="246">
        <v>4423</v>
      </c>
      <c r="B923" s="271" t="s">
        <v>851</v>
      </c>
      <c r="C923" s="957" t="s">
        <v>213</v>
      </c>
      <c r="D923" s="874" t="s">
        <v>732</v>
      </c>
      <c r="E923" s="172"/>
      <c r="F923" s="234"/>
      <c r="G923" s="236"/>
      <c r="H923" s="874" t="s">
        <v>286</v>
      </c>
      <c r="I923" s="272">
        <v>43030</v>
      </c>
      <c r="J923" s="238"/>
      <c r="K923" s="711" t="s">
        <v>28</v>
      </c>
      <c r="L923" s="1023" t="s">
        <v>28</v>
      </c>
      <c r="M923" s="13" t="str">
        <f t="shared" si="71"/>
        <v>Invoice Made</v>
      </c>
      <c r="N923" s="13"/>
      <c r="O923" s="13"/>
      <c r="P923" s="13" t="str">
        <f>IF(L923="Navig8",IF(ISNA(VLOOKUP(UPPER(B923),LiangHuishan!$A$1:$B$251,3,FALSE)),"Pool Not in Records",VLOOKUP(UPPER(B923),$A$1:$B$251,3,FALSE)),"")</f>
        <v>Pool Not in Records</v>
      </c>
      <c r="Q923" s="13" t="str">
        <f t="shared" si="70"/>
        <v/>
      </c>
      <c r="R923" s="13"/>
      <c r="S923" s="13"/>
      <c r="T923" s="13" t="str">
        <f t="shared" si="73"/>
        <v>Invoice Made</v>
      </c>
      <c r="U923" s="13" t="b">
        <f t="shared" si="74"/>
        <v>1</v>
      </c>
      <c r="V923" s="13"/>
      <c r="W923" s="13"/>
      <c r="X923" s="13"/>
      <c r="Y923" s="13"/>
      <c r="Z923" s="13"/>
      <c r="AA923" s="13" t="str">
        <f t="shared" si="72"/>
        <v>Nave Ceilo69</v>
      </c>
      <c r="AB923" s="13"/>
      <c r="AC923" s="13"/>
      <c r="AD923" s="13"/>
      <c r="AE923" s="13">
        <f>IF(TRIM(AA923=""),0,IF(ISNA(VLOOKUP(AA923,Tracker!$AB$2:$AB$3981,1,FALSE)),0,1))</f>
        <v>1</v>
      </c>
      <c r="AF923" s="13"/>
    </row>
    <row r="924" spans="1:32" ht="13.5">
      <c r="A924" s="246">
        <v>4424</v>
      </c>
      <c r="B924" s="232" t="s">
        <v>2779</v>
      </c>
      <c r="C924" s="965" t="s">
        <v>3290</v>
      </c>
      <c r="D924" s="491" t="s">
        <v>2474</v>
      </c>
      <c r="E924" s="172"/>
      <c r="F924" s="234" t="s">
        <v>152</v>
      </c>
      <c r="G924" s="236" t="s">
        <v>182</v>
      </c>
      <c r="H924" s="491" t="s">
        <v>412</v>
      </c>
      <c r="I924" s="272">
        <v>43009</v>
      </c>
      <c r="J924" s="238"/>
      <c r="K924" s="717"/>
      <c r="L924" s="1046" t="s">
        <v>2987</v>
      </c>
      <c r="M924" s="13" t="str">
        <f t="shared" si="71"/>
        <v>Invoice Made</v>
      </c>
      <c r="N924" s="14"/>
      <c r="O924" s="14"/>
      <c r="P924" s="14" t="str">
        <f>IF(L924="Navig8",IF(ISNA(VLOOKUP(UPPER(B924),LiangHuishan!$A$1:$B$251,3,FALSE)),"Pool Not in Records",VLOOKUP(UPPER(B924),$A$1:$B$251,3,FALSE)),"")</f>
        <v/>
      </c>
      <c r="Q924" s="13" t="str">
        <f t="shared" si="70"/>
        <v/>
      </c>
      <c r="R924" s="13"/>
      <c r="S924" s="13"/>
      <c r="T924" s="13" t="str">
        <f t="shared" si="73"/>
        <v>Invoice Made</v>
      </c>
      <c r="U924" s="13" t="b">
        <f t="shared" si="74"/>
        <v>1</v>
      </c>
      <c r="V924" s="13"/>
      <c r="W924" s="13"/>
      <c r="X924" s="13"/>
      <c r="Y924" s="13"/>
      <c r="Z924" s="13"/>
      <c r="AA924" s="13" t="str">
        <f t="shared" si="72"/>
        <v>Tigris208,209,210</v>
      </c>
      <c r="AB924" s="13"/>
      <c r="AC924" s="13"/>
      <c r="AD924" s="13"/>
      <c r="AE924" s="13">
        <f>IF(TRIM(AA924=""),0,IF(ISNA(VLOOKUP(AA924,Tracker!$AB$2:$AB$3981,1,FALSE)),0,1))</f>
        <v>1</v>
      </c>
      <c r="AF924" s="13"/>
    </row>
    <row r="925" spans="1:32" ht="13.5">
      <c r="A925" s="246">
        <v>4425</v>
      </c>
      <c r="B925" s="232" t="s">
        <v>881</v>
      </c>
      <c r="C925" s="965" t="s">
        <v>192</v>
      </c>
      <c r="D925" s="547" t="s">
        <v>2474</v>
      </c>
      <c r="E925" s="172" t="s">
        <v>2474</v>
      </c>
      <c r="F925" s="234"/>
      <c r="G925" s="236"/>
      <c r="H925" s="547" t="s">
        <v>25</v>
      </c>
      <c r="I925" s="175">
        <v>43012</v>
      </c>
      <c r="J925" s="238"/>
      <c r="K925" s="716"/>
      <c r="L925" s="1046" t="s">
        <v>2987</v>
      </c>
      <c r="M925" s="13" t="str">
        <f t="shared" si="71"/>
        <v>Invoice Made</v>
      </c>
      <c r="N925" s="14"/>
      <c r="O925" s="14"/>
      <c r="P925" s="14" t="str">
        <f>IF(L925="Navig8",IF(ISNA(VLOOKUP(UPPER(B925),LiangHuishan!$A$1:$B$251,3,FALSE)),"Pool Not in Records",VLOOKUP(UPPER(B925),$A$1:$B$251,3,FALSE)),"")</f>
        <v/>
      </c>
      <c r="Q925" s="191" t="str">
        <f t="shared" si="70"/>
        <v/>
      </c>
      <c r="R925" s="191"/>
      <c r="S925" s="191"/>
      <c r="T925" s="13" t="str">
        <f t="shared" si="73"/>
        <v>Invoice Made</v>
      </c>
      <c r="U925" s="13" t="b">
        <f t="shared" si="74"/>
        <v>1</v>
      </c>
      <c r="V925" s="191"/>
      <c r="W925" s="191"/>
      <c r="X925" s="191"/>
      <c r="Y925" s="191"/>
      <c r="Z925" s="191"/>
      <c r="AA925" s="13" t="str">
        <f t="shared" si="72"/>
        <v>Songa Sapphire27</v>
      </c>
      <c r="AB925" s="191"/>
      <c r="AC925" s="191"/>
      <c r="AD925" s="191"/>
      <c r="AE925" s="191">
        <f>IF(TRIM(AA925=""),0,IF(ISNA(VLOOKUP(AA925,Tracker!$AB$2:$AB$3981,1,FALSE)),0,1))</f>
        <v>1</v>
      </c>
      <c r="AF925" s="191"/>
    </row>
    <row r="926" spans="1:32" ht="13.5">
      <c r="A926" s="466">
        <v>4426</v>
      </c>
      <c r="B926" s="271" t="s">
        <v>652</v>
      </c>
      <c r="C926" s="957" t="s">
        <v>3105</v>
      </c>
      <c r="D926" s="873" t="s">
        <v>2850</v>
      </c>
      <c r="E926" s="172" t="s">
        <v>2850</v>
      </c>
      <c r="F926" s="234"/>
      <c r="G926" s="236"/>
      <c r="H926" s="547" t="s">
        <v>24</v>
      </c>
      <c r="I926" s="175">
        <v>43030</v>
      </c>
      <c r="J926" s="238"/>
      <c r="K926" s="573"/>
      <c r="L926" s="1039" t="s">
        <v>663</v>
      </c>
      <c r="M926" s="13" t="str">
        <f t="shared" si="71"/>
        <v>Invoice Made</v>
      </c>
      <c r="N926" s="13"/>
      <c r="O926" s="13"/>
      <c r="P926" s="13" t="str">
        <f>IF(L926="Navig8",IF(ISNA(VLOOKUP(UPPER(B926),LiangHuishan!$A$1:$B$251,3,FALSE)),"Pool Not in Records",VLOOKUP(UPPER(B926),$A$1:$B$251,3,FALSE)),"")</f>
        <v/>
      </c>
      <c r="Q926" s="13" t="str">
        <f t="shared" si="70"/>
        <v/>
      </c>
      <c r="R926" s="13"/>
      <c r="S926" s="13"/>
      <c r="T926" s="13" t="str">
        <f t="shared" si="73"/>
        <v>Invoice Made</v>
      </c>
      <c r="U926" s="13" t="b">
        <f t="shared" si="74"/>
        <v>1</v>
      </c>
      <c r="V926" s="13"/>
      <c r="W926" s="13"/>
      <c r="X926" s="13"/>
      <c r="Y926" s="13"/>
      <c r="Z926" s="13"/>
      <c r="AA926" s="13" t="str">
        <f t="shared" si="72"/>
        <v>Sonangol Porto Amboim201705</v>
      </c>
      <c r="AB926" s="13"/>
      <c r="AC926" s="13"/>
      <c r="AD926" s="13"/>
      <c r="AE926" s="13">
        <f>IF(TRIM(AA926=""),0,IF(ISNA(VLOOKUP(AA926,Tracker!$AB$2:$AB$3981,1,FALSE)),0,1))</f>
        <v>1</v>
      </c>
      <c r="AF926" s="13"/>
    </row>
    <row r="927" spans="1:32" ht="13.5">
      <c r="A927" s="243">
        <v>4427</v>
      </c>
      <c r="B927" s="243" t="s">
        <v>7396</v>
      </c>
      <c r="C927" s="963" t="s">
        <v>498</v>
      </c>
      <c r="D927" s="885" t="s">
        <v>2474</v>
      </c>
      <c r="E927" s="172" t="s">
        <v>2474</v>
      </c>
      <c r="F927" s="234" t="s">
        <v>159</v>
      </c>
      <c r="G927" s="236" t="s">
        <v>686</v>
      </c>
      <c r="H927" s="878" t="s">
        <v>2870</v>
      </c>
      <c r="I927" s="193">
        <v>43018</v>
      </c>
      <c r="J927" s="238">
        <v>43023.791666666664</v>
      </c>
      <c r="K927" s="718"/>
      <c r="L927" s="1043" t="s">
        <v>2987</v>
      </c>
      <c r="M927" s="13" t="str">
        <f t="shared" si="71"/>
        <v>Invoice Not Made</v>
      </c>
      <c r="N927" s="191"/>
      <c r="O927" s="191"/>
      <c r="P927" s="191" t="str">
        <f>IF(L927="Navig8",IF(ISNA(VLOOKUP(UPPER(B927),LiangHuishan!$A$1:$B$251,3,FALSE)),"Pool Not in Records",VLOOKUP(UPPER(B927),$A$1:$B$251,3,FALSE)),"")</f>
        <v/>
      </c>
      <c r="Q927" s="191" t="str">
        <f t="shared" si="70"/>
        <v/>
      </c>
      <c r="R927" s="191"/>
      <c r="S927" s="191"/>
      <c r="T927" s="13" t="str">
        <f t="shared" si="73"/>
        <v>Invoice Not Made</v>
      </c>
      <c r="U927" s="13" t="b">
        <f t="shared" si="74"/>
        <v>1</v>
      </c>
      <c r="V927" s="191"/>
      <c r="W927" s="191"/>
      <c r="X927" s="191"/>
      <c r="Y927" s="191"/>
      <c r="Z927" s="191"/>
      <c r="AA927" s="13" t="str">
        <f t="shared" si="72"/>
        <v>Patricia57</v>
      </c>
      <c r="AB927" s="191"/>
      <c r="AC927" s="191"/>
      <c r="AD927" s="191"/>
      <c r="AE927" s="191">
        <f>IF(TRIM(AA927=""),0,IF(ISNA(VLOOKUP(AA927,Tracker!$AB$2:$AB$3981,1,FALSE)),0,1))</f>
        <v>0</v>
      </c>
      <c r="AF927" s="191"/>
    </row>
    <row r="928" spans="1:32" ht="13.5">
      <c r="A928" s="246">
        <v>4432</v>
      </c>
      <c r="B928" s="271" t="s">
        <v>638</v>
      </c>
      <c r="C928" s="957" t="s">
        <v>7397</v>
      </c>
      <c r="D928" s="873" t="s">
        <v>7398</v>
      </c>
      <c r="E928" s="172" t="s">
        <v>7398</v>
      </c>
      <c r="F928" s="234" t="s">
        <v>676</v>
      </c>
      <c r="G928" s="236" t="s">
        <v>122</v>
      </c>
      <c r="H928" s="547" t="s">
        <v>1971</v>
      </c>
      <c r="I928" s="175">
        <v>43036</v>
      </c>
      <c r="J928" s="238"/>
      <c r="K928" s="573"/>
      <c r="L928" s="1039" t="s">
        <v>60</v>
      </c>
      <c r="M928" s="13" t="str">
        <f t="shared" si="71"/>
        <v>Invoice Made</v>
      </c>
      <c r="N928" s="13"/>
      <c r="O928" s="13"/>
      <c r="P928" s="13" t="str">
        <f>IF(L928="Navig8",IF(ISNA(VLOOKUP(UPPER(B928),LiangHuishan!$A$1:$B$251,3,FALSE)),"Pool Not in Records",VLOOKUP(UPPER(B928),$A$1:$B$251,3,FALSE)),"")</f>
        <v/>
      </c>
      <c r="Q928" s="13" t="str">
        <f t="shared" si="70"/>
        <v/>
      </c>
      <c r="R928" s="13"/>
      <c r="S928" s="13"/>
      <c r="T928" s="13" t="str">
        <f t="shared" si="73"/>
        <v>Invoice Made</v>
      </c>
      <c r="U928" s="13" t="b">
        <f t="shared" si="74"/>
        <v>1</v>
      </c>
      <c r="V928" s="13"/>
      <c r="W928" s="13"/>
      <c r="X928" s="13"/>
      <c r="Y928" s="13"/>
      <c r="Z928" s="13"/>
      <c r="AA928" s="13" t="str">
        <f t="shared" si="72"/>
        <v>Mare TirrenumTK64</v>
      </c>
      <c r="AB928" s="13"/>
      <c r="AC928" s="13"/>
      <c r="AD928" s="13"/>
      <c r="AE928" s="13">
        <f>IF(TRIM(AA928=""),0,IF(ISNA(VLOOKUP(AA928,Tracker!$AB$2:$AB$3981,1,FALSE)),0,1))</f>
        <v>1</v>
      </c>
      <c r="AF928" s="13"/>
    </row>
    <row r="929" spans="1:32" ht="13.5">
      <c r="A929" s="475">
        <v>4529</v>
      </c>
      <c r="B929" s="280" t="s">
        <v>7500</v>
      </c>
      <c r="C929" s="957" t="s">
        <v>2484</v>
      </c>
      <c r="D929" s="886" t="s">
        <v>736</v>
      </c>
      <c r="E929" s="172" t="s">
        <v>736</v>
      </c>
      <c r="F929" s="234"/>
      <c r="G929" s="236"/>
      <c r="H929" s="874" t="s">
        <v>25</v>
      </c>
      <c r="I929" s="470">
        <v>43107</v>
      </c>
      <c r="J929" s="238"/>
      <c r="K929" s="573"/>
      <c r="L929" s="1023" t="s">
        <v>633</v>
      </c>
      <c r="M929" s="13" t="str">
        <f t="shared" si="71"/>
        <v>Invoice Made</v>
      </c>
      <c r="N929" s="13"/>
      <c r="O929" s="13"/>
      <c r="P929" s="13" t="str">
        <f>IF(L929="Navig8",IF(ISNA(VLOOKUP(UPPER(B929),LiangHuishan!$A$1:$B$251,3,FALSE)),"Pool Not in Records",VLOOKUP(UPPER(B929),$A$1:$B$251,3,FALSE)),"")</f>
        <v/>
      </c>
      <c r="Q929" s="13" t="str">
        <f t="shared" si="70"/>
        <v/>
      </c>
      <c r="R929" s="13"/>
      <c r="S929" s="13"/>
      <c r="T929" s="13" t="str">
        <f t="shared" si="73"/>
        <v>Invoice Made</v>
      </c>
      <c r="U929" s="13" t="b">
        <f t="shared" si="74"/>
        <v>1</v>
      </c>
      <c r="V929" s="13"/>
      <c r="W929" s="13"/>
      <c r="X929" s="13"/>
      <c r="Y929" s="13"/>
      <c r="Z929" s="13"/>
      <c r="AA929" s="13" t="str">
        <f t="shared" si="72"/>
        <v>STI Donald1701</v>
      </c>
      <c r="AB929" s="13"/>
      <c r="AC929" s="13"/>
      <c r="AD929" s="13"/>
      <c r="AE929" s="13">
        <f>IF(TRIM(AA929=""),0,IF(ISNA(VLOOKUP(AA929,Tracker!$AB$2:$AB$3981,1,FALSE)),0,1))</f>
        <v>1</v>
      </c>
      <c r="AF929" s="13"/>
    </row>
    <row r="930" spans="1:32" ht="13.5">
      <c r="A930" s="475">
        <v>4532</v>
      </c>
      <c r="B930" s="280" t="s">
        <v>866</v>
      </c>
      <c r="C930" s="957" t="s">
        <v>3268</v>
      </c>
      <c r="D930" s="886" t="s">
        <v>736</v>
      </c>
      <c r="E930" s="172" t="s">
        <v>736</v>
      </c>
      <c r="F930" s="234"/>
      <c r="G930" s="236"/>
      <c r="H930" s="874" t="s">
        <v>5509</v>
      </c>
      <c r="I930" s="470">
        <v>43099</v>
      </c>
      <c r="J930" s="238"/>
      <c r="K930" s="573"/>
      <c r="L930" s="1023" t="s">
        <v>633</v>
      </c>
      <c r="M930" s="13" t="str">
        <f t="shared" si="71"/>
        <v>Invoice Made</v>
      </c>
      <c r="N930" s="13"/>
      <c r="O930" s="13"/>
      <c r="P930" s="13" t="str">
        <f>IF(L930="Navig8",IF(ISNA(VLOOKUP(UPPER(B930),LiangHuishan!$A$1:$B$251,3,FALSE)),"Pool Not in Records",VLOOKUP(UPPER(B930),$A$1:$B$251,3,FALSE)),"")</f>
        <v/>
      </c>
      <c r="Q930" s="13" t="str">
        <f t="shared" si="70"/>
        <v/>
      </c>
      <c r="R930" s="13"/>
      <c r="S930" s="13"/>
      <c r="T930" s="13" t="str">
        <f t="shared" si="73"/>
        <v>Invoice Made</v>
      </c>
      <c r="U930" s="13" t="b">
        <f t="shared" si="74"/>
        <v>1</v>
      </c>
      <c r="V930" s="13"/>
      <c r="W930" s="13"/>
      <c r="X930" s="13"/>
      <c r="Y930" s="13"/>
      <c r="Z930" s="13"/>
      <c r="AA930" s="13" t="str">
        <f t="shared" si="72"/>
        <v>Stena Imperial1706</v>
      </c>
      <c r="AB930" s="13"/>
      <c r="AC930" s="13"/>
      <c r="AD930" s="13"/>
      <c r="AE930" s="13">
        <f>IF(TRIM(AA930=""),0,IF(ISNA(VLOOKUP(AA930,Tracker!$AB$2:$AB$3981,1,FALSE)),0,1))</f>
        <v>1</v>
      </c>
      <c r="AF930" s="13"/>
    </row>
    <row r="931" spans="1:32" ht="13.5">
      <c r="A931" s="246">
        <v>4435</v>
      </c>
      <c r="B931" s="271" t="s">
        <v>3110</v>
      </c>
      <c r="C931" s="957" t="s">
        <v>146</v>
      </c>
      <c r="D931" s="873" t="s">
        <v>2117</v>
      </c>
      <c r="E931" s="172" t="s">
        <v>2117</v>
      </c>
      <c r="F931" s="234"/>
      <c r="G931" s="236"/>
      <c r="H931" s="915" t="s">
        <v>2118</v>
      </c>
      <c r="I931" s="175">
        <v>43046</v>
      </c>
      <c r="J931" s="238"/>
      <c r="K931" s="711"/>
      <c r="L931" s="1023" t="s">
        <v>1466</v>
      </c>
      <c r="M931" s="13" t="str">
        <f t="shared" si="71"/>
        <v>Invoice Made</v>
      </c>
      <c r="N931" s="13"/>
      <c r="O931" s="13"/>
      <c r="P931" s="13" t="str">
        <f>IF(L931="Navig8",IF(ISNA(VLOOKUP(UPPER(B931),LiangHuishan!$A$1:$B$251,3,FALSE)),"Pool Not in Records",VLOOKUP(UPPER(B931),$A$1:$B$251,3,FALSE)),"")</f>
        <v/>
      </c>
      <c r="Q931" s="13" t="str">
        <f t="shared" si="70"/>
        <v/>
      </c>
      <c r="R931" s="13"/>
      <c r="S931" s="13"/>
      <c r="T931" s="13" t="str">
        <f t="shared" si="73"/>
        <v>Invoice Made</v>
      </c>
      <c r="U931" s="13" t="b">
        <f t="shared" si="74"/>
        <v>1</v>
      </c>
      <c r="V931" s="13"/>
      <c r="W931" s="13"/>
      <c r="X931" s="13"/>
      <c r="Y931" s="13"/>
      <c r="Z931" s="13"/>
      <c r="AA931" s="13" t="str">
        <f t="shared" si="72"/>
        <v>Silver Carolyn40</v>
      </c>
      <c r="AB931" s="13"/>
      <c r="AC931" s="13"/>
      <c r="AD931" s="13"/>
      <c r="AE931" s="13">
        <f>IF(TRIM(AA931=""),0,IF(ISNA(VLOOKUP(AA931,Tracker!$AB$2:$AB$3981,1,FALSE)),0,1))</f>
        <v>1</v>
      </c>
      <c r="AF931" s="13"/>
    </row>
    <row r="932" spans="1:32" ht="13.5">
      <c r="A932" s="246">
        <v>4436</v>
      </c>
      <c r="B932" s="271" t="s">
        <v>7401</v>
      </c>
      <c r="C932" s="957" t="s">
        <v>423</v>
      </c>
      <c r="D932" s="873" t="s">
        <v>1193</v>
      </c>
      <c r="E932" s="172" t="s">
        <v>1193</v>
      </c>
      <c r="F932" s="234"/>
      <c r="G932" s="236"/>
      <c r="H932" s="547" t="s">
        <v>10604</v>
      </c>
      <c r="I932" s="175">
        <v>43031</v>
      </c>
      <c r="J932" s="238"/>
      <c r="K932" s="573"/>
      <c r="L932" s="1023" t="s">
        <v>590</v>
      </c>
      <c r="M932" s="13" t="str">
        <f t="shared" si="71"/>
        <v>Invoice Made</v>
      </c>
      <c r="N932" s="13"/>
      <c r="O932" s="13"/>
      <c r="P932" s="13" t="str">
        <f>IF(L932="Navig8",IF(ISNA(VLOOKUP(UPPER(B932),LiangHuishan!$A$1:$B$251,3,FALSE)),"Pool Not in Records",VLOOKUP(UPPER(B932),$A$1:$B$251,3,FALSE)),"")</f>
        <v/>
      </c>
      <c r="Q932" s="13">
        <f t="shared" si="70"/>
        <v>0</v>
      </c>
      <c r="R932" s="13"/>
      <c r="S932" s="13"/>
      <c r="T932" s="13" t="str">
        <f t="shared" si="73"/>
        <v>Invoice Made</v>
      </c>
      <c r="U932" s="13" t="b">
        <f t="shared" si="74"/>
        <v>1</v>
      </c>
      <c r="V932" s="13"/>
      <c r="W932" s="13"/>
      <c r="X932" s="13"/>
      <c r="Y932" s="13"/>
      <c r="Z932" s="13"/>
      <c r="AA932" s="13" t="str">
        <f t="shared" si="72"/>
        <v>Chembulk Westport02</v>
      </c>
      <c r="AB932" s="13"/>
      <c r="AC932" s="13"/>
      <c r="AD932" s="13"/>
      <c r="AE932" s="13">
        <f>IF(TRIM(AA932=""),0,IF(ISNA(VLOOKUP(AA932,Tracker!$AB$2:$AB$3981,1,FALSE)),0,1))</f>
        <v>1</v>
      </c>
      <c r="AF932" s="13"/>
    </row>
    <row r="933" spans="1:32" ht="13.5">
      <c r="A933" s="246">
        <v>4437</v>
      </c>
      <c r="B933" s="271" t="s">
        <v>7402</v>
      </c>
      <c r="C933" s="957" t="s">
        <v>7403</v>
      </c>
      <c r="D933" s="873" t="s">
        <v>1861</v>
      </c>
      <c r="E933" s="172" t="s">
        <v>1861</v>
      </c>
      <c r="F933" s="234"/>
      <c r="G933" s="236"/>
      <c r="H933" s="547" t="s">
        <v>351</v>
      </c>
      <c r="I933" s="175">
        <v>43044</v>
      </c>
      <c r="J933" s="238"/>
      <c r="K933" s="573"/>
      <c r="L933" s="1023" t="s">
        <v>590</v>
      </c>
      <c r="M933" s="13" t="str">
        <f t="shared" si="71"/>
        <v>Invoice Made</v>
      </c>
      <c r="N933" s="13"/>
      <c r="O933" s="13"/>
      <c r="P933" s="13" t="str">
        <f>IF(L933="Navig8",IF(ISNA(VLOOKUP(UPPER(B933),LiangHuishan!$A$1:$B$251,3,FALSE)),"Pool Not in Records",VLOOKUP(UPPER(B933),$A$1:$B$251,3,FALSE)),"")</f>
        <v/>
      </c>
      <c r="Q933" s="13">
        <f t="shared" si="70"/>
        <v>0</v>
      </c>
      <c r="R933" s="13"/>
      <c r="S933" s="13"/>
      <c r="T933" s="13" t="str">
        <f t="shared" si="73"/>
        <v>Invoice Made</v>
      </c>
      <c r="U933" s="13" t="b">
        <f t="shared" si="74"/>
        <v>1</v>
      </c>
      <c r="V933" s="13"/>
      <c r="W933" s="13"/>
      <c r="X933" s="13"/>
      <c r="Y933" s="13"/>
      <c r="Z933" s="13"/>
      <c r="AA933" s="13" t="str">
        <f t="shared" si="72"/>
        <v>Aqualegend67_AG045</v>
      </c>
      <c r="AB933" s="13"/>
      <c r="AC933" s="13"/>
      <c r="AD933" s="13"/>
      <c r="AE933" s="13">
        <f>IF(TRIM(AA933=""),0,IF(ISNA(VLOOKUP(AA933,Tracker!$AB$2:$AB$3981,1,FALSE)),0,1))</f>
        <v>1</v>
      </c>
      <c r="AF933" s="13"/>
    </row>
    <row r="934" spans="1:32" ht="13.5">
      <c r="A934" s="243">
        <v>4438</v>
      </c>
      <c r="B934" s="243" t="s">
        <v>892</v>
      </c>
      <c r="C934" s="963" t="s">
        <v>326</v>
      </c>
      <c r="D934" s="885" t="s">
        <v>2474</v>
      </c>
      <c r="E934" s="172" t="s">
        <v>2474</v>
      </c>
      <c r="F934" s="234"/>
      <c r="G934" s="236"/>
      <c r="H934" s="878"/>
      <c r="I934" s="193"/>
      <c r="J934" s="238"/>
      <c r="K934" s="718"/>
      <c r="L934" s="1043" t="s">
        <v>2987</v>
      </c>
      <c r="M934" s="13" t="str">
        <f t="shared" si="71"/>
        <v>Invoice Not Made</v>
      </c>
      <c r="N934" s="191"/>
      <c r="O934" s="191"/>
      <c r="P934" s="191" t="str">
        <f>IF(L934="Navig8",IF(ISNA(VLOOKUP(UPPER(B934),LiangHuishan!$A$1:$B$251,3,FALSE)),"Pool Not in Records",VLOOKUP(UPPER(B934),$A$1:$B$251,3,FALSE)),"")</f>
        <v/>
      </c>
      <c r="Q934" s="191" t="str">
        <f t="shared" si="70"/>
        <v/>
      </c>
      <c r="R934" s="191"/>
      <c r="S934" s="191"/>
      <c r="T934" s="13" t="str">
        <f t="shared" si="73"/>
        <v>Invoice Not Made</v>
      </c>
      <c r="U934" s="13" t="b">
        <f t="shared" si="74"/>
        <v>1</v>
      </c>
      <c r="V934" s="191"/>
      <c r="W934" s="191"/>
      <c r="X934" s="191"/>
      <c r="Y934" s="191"/>
      <c r="Z934" s="191"/>
      <c r="AA934" s="13" t="str">
        <f t="shared" si="72"/>
        <v>Elisalex Schulte58</v>
      </c>
      <c r="AB934" s="191"/>
      <c r="AC934" s="191"/>
      <c r="AD934" s="191"/>
      <c r="AE934" s="191">
        <f>IF(TRIM(AA934=""),0,IF(ISNA(VLOOKUP(AA934,Tracker!$AB$2:$AB$3981,1,FALSE)),0,1))</f>
        <v>0</v>
      </c>
      <c r="AF934" s="191"/>
    </row>
    <row r="935" spans="1:32" ht="13.5">
      <c r="A935" s="246">
        <v>4439</v>
      </c>
      <c r="B935" s="271" t="s">
        <v>1329</v>
      </c>
      <c r="C935" s="957" t="s">
        <v>148</v>
      </c>
      <c r="D935" s="873" t="s">
        <v>634</v>
      </c>
      <c r="E935" s="172" t="s">
        <v>634</v>
      </c>
      <c r="F935" s="234"/>
      <c r="G935" s="236"/>
      <c r="H935" s="547" t="s">
        <v>7458</v>
      </c>
      <c r="I935" s="175">
        <v>43024</v>
      </c>
      <c r="J935" s="238"/>
      <c r="K935" s="573"/>
      <c r="L935" s="1039" t="s">
        <v>60</v>
      </c>
      <c r="M935" s="13" t="str">
        <f t="shared" si="71"/>
        <v>Invoice Made</v>
      </c>
      <c r="N935" s="13"/>
      <c r="O935" s="13"/>
      <c r="P935" s="13" t="str">
        <f>IF(L935="Navig8",IF(ISNA(VLOOKUP(UPPER(B935),LiangHuishan!$A$1:$B$251,3,FALSE)),"Pool Not in Records",VLOOKUP(UPPER(B935),$A$1:$B$251,3,FALSE)),"")</f>
        <v/>
      </c>
      <c r="Q935" s="13" t="str">
        <f t="shared" si="70"/>
        <v/>
      </c>
      <c r="R935" s="13"/>
      <c r="S935" s="13"/>
      <c r="T935" s="13" t="str">
        <f t="shared" si="73"/>
        <v>Invoice Made</v>
      </c>
      <c r="U935" s="13" t="b">
        <f t="shared" si="74"/>
        <v>1</v>
      </c>
      <c r="V935" s="13"/>
      <c r="W935" s="13"/>
      <c r="X935" s="13"/>
      <c r="Y935" s="13"/>
      <c r="Z935" s="13"/>
      <c r="AA935" s="13" t="str">
        <f t="shared" si="72"/>
        <v>Atlantic Dawn42</v>
      </c>
      <c r="AB935" s="13"/>
      <c r="AC935" s="13"/>
      <c r="AD935" s="13"/>
      <c r="AE935" s="13">
        <f>IF(TRIM(AA935=""),0,IF(ISNA(VLOOKUP(AA935,Tracker!$AB$2:$AB$3981,1,FALSE)),0,1))</f>
        <v>1</v>
      </c>
      <c r="AF935" s="13"/>
    </row>
    <row r="936" spans="1:32">
      <c r="A936" s="271">
        <v>4440</v>
      </c>
      <c r="B936" s="271" t="s">
        <v>7404</v>
      </c>
      <c r="C936" s="957" t="s">
        <v>1342</v>
      </c>
      <c r="D936" s="873" t="s">
        <v>3181</v>
      </c>
      <c r="E936" s="172" t="s">
        <v>3181</v>
      </c>
      <c r="F936" s="234" t="s">
        <v>7405</v>
      </c>
      <c r="G936" s="236" t="s">
        <v>7406</v>
      </c>
      <c r="H936" s="883">
        <v>43015</v>
      </c>
      <c r="I936" s="174" t="s">
        <v>267</v>
      </c>
      <c r="J936" s="238">
        <v>43024</v>
      </c>
      <c r="K936" s="711"/>
      <c r="L936" s="1023" t="s">
        <v>2867</v>
      </c>
      <c r="M936" s="13" t="str">
        <f t="shared" si="71"/>
        <v>Invoice Not Made</v>
      </c>
      <c r="N936" s="13"/>
      <c r="O936" s="13"/>
      <c r="P936" s="13" t="str">
        <f>IF(L936="Navig8",IF(ISNA(VLOOKUP(UPPER(B936),LiangHuishan!$A$1:$B$251,3,FALSE)),"Pool Not in Records",VLOOKUP(UPPER(B936),$A$1:$B$251,3,FALSE)),"")</f>
        <v/>
      </c>
      <c r="Q936" s="13" t="str">
        <f t="shared" si="70"/>
        <v/>
      </c>
      <c r="R936" s="13"/>
      <c r="S936" s="13"/>
      <c r="T936" s="13" t="str">
        <f t="shared" si="73"/>
        <v>Invoice Not Made</v>
      </c>
      <c r="U936" s="13" t="b">
        <f t="shared" si="74"/>
        <v>1</v>
      </c>
      <c r="V936" s="13"/>
      <c r="W936" s="13"/>
      <c r="X936" s="13"/>
      <c r="Y936" s="13"/>
      <c r="Z936" s="13"/>
      <c r="AA936" s="13" t="str">
        <f t="shared" si="72"/>
        <v>Desh Garima90</v>
      </c>
      <c r="AB936" s="13"/>
      <c r="AC936" s="13"/>
      <c r="AD936" s="13"/>
      <c r="AE936" s="13">
        <f>IF(TRIM(AA936=""),0,IF(ISNA(VLOOKUP(AA936,Tracker!$AB$2:$AB$3981,1,FALSE)),0,1))</f>
        <v>0</v>
      </c>
      <c r="AF936" s="13"/>
    </row>
    <row r="937" spans="1:32" ht="13.5">
      <c r="A937" s="246">
        <v>4441</v>
      </c>
      <c r="B937" s="271" t="s">
        <v>3094</v>
      </c>
      <c r="C937" s="957" t="s">
        <v>741</v>
      </c>
      <c r="D937" s="873" t="s">
        <v>688</v>
      </c>
      <c r="E937" s="172" t="s">
        <v>688</v>
      </c>
      <c r="F937" s="234"/>
      <c r="G937" s="236"/>
      <c r="H937" s="547" t="s">
        <v>645</v>
      </c>
      <c r="I937" s="175">
        <v>43084</v>
      </c>
      <c r="J937" s="238"/>
      <c r="K937" s="573"/>
      <c r="L937" s="1023" t="s">
        <v>590</v>
      </c>
      <c r="M937" s="13" t="str">
        <f t="shared" si="71"/>
        <v>Invoice Made</v>
      </c>
      <c r="N937" s="13"/>
      <c r="O937" s="13"/>
      <c r="P937" s="13" t="str">
        <f>IF(L937="Navig8",IF(ISNA(VLOOKUP(UPPER(B937),LiangHuishan!$A$1:$B$251,3,FALSE)),"Pool Not in Records",VLOOKUP(UPPER(B937),$A$1:$B$251,3,FALSE)),"")</f>
        <v/>
      </c>
      <c r="Q937" s="13">
        <f t="shared" si="70"/>
        <v>0</v>
      </c>
      <c r="R937" s="13"/>
      <c r="S937" s="13"/>
      <c r="T937" s="13" t="str">
        <f t="shared" si="73"/>
        <v>Invoice Made</v>
      </c>
      <c r="U937" s="13" t="b">
        <f t="shared" si="74"/>
        <v>1</v>
      </c>
      <c r="V937" s="13"/>
      <c r="W937" s="13"/>
      <c r="X937" s="13"/>
      <c r="Y937" s="13"/>
      <c r="Z937" s="13"/>
      <c r="AA937" s="13" t="str">
        <f t="shared" si="72"/>
        <v>Cabo Froward118</v>
      </c>
      <c r="AB937" s="13"/>
      <c r="AC937" s="13"/>
      <c r="AD937" s="13"/>
      <c r="AE937" s="13">
        <f>IF(TRIM(AA937=""),0,IF(ISNA(VLOOKUP(AA937,Tracker!$AB$2:$AB$3981,1,FALSE)),0,1))</f>
        <v>1</v>
      </c>
      <c r="AF937" s="13"/>
    </row>
    <row r="938" spans="1:32" ht="13.5">
      <c r="A938" s="475">
        <v>4568</v>
      </c>
      <c r="B938" s="280" t="s">
        <v>4729</v>
      </c>
      <c r="C938" s="957" t="s">
        <v>2484</v>
      </c>
      <c r="D938" s="886" t="s">
        <v>736</v>
      </c>
      <c r="E938" s="172" t="s">
        <v>736</v>
      </c>
      <c r="F938" s="234"/>
      <c r="G938" s="236"/>
      <c r="H938" s="874" t="s">
        <v>535</v>
      </c>
      <c r="I938" s="470">
        <v>43123</v>
      </c>
      <c r="J938" s="238"/>
      <c r="K938" s="573"/>
      <c r="L938" s="1023" t="s">
        <v>633</v>
      </c>
      <c r="M938" s="13" t="str">
        <f t="shared" si="71"/>
        <v>Invoice Made</v>
      </c>
      <c r="N938" s="13"/>
      <c r="O938" s="13"/>
      <c r="P938" s="13" t="str">
        <f>IF(L938="Navig8",IF(ISNA(VLOOKUP(UPPER(B938),LiangHuishan!$A$1:$B$251,3,FALSE)),"Pool Not in Records",VLOOKUP(UPPER(B938),$A$1:$B$251,3,FALSE)),"")</f>
        <v/>
      </c>
      <c r="Q938" s="13" t="str">
        <f t="shared" si="70"/>
        <v/>
      </c>
      <c r="R938" s="13"/>
      <c r="S938" s="13"/>
      <c r="T938" s="13" t="str">
        <f t="shared" si="73"/>
        <v>Invoice Made</v>
      </c>
      <c r="U938" s="13" t="b">
        <f t="shared" si="74"/>
        <v>1</v>
      </c>
      <c r="V938" s="13"/>
      <c r="W938" s="13"/>
      <c r="X938" s="13"/>
      <c r="Y938" s="13"/>
      <c r="Z938" s="13"/>
      <c r="AA938" s="13" t="str">
        <f t="shared" si="72"/>
        <v>Tenacity1701</v>
      </c>
      <c r="AB938" s="13"/>
      <c r="AC938" s="13"/>
      <c r="AD938" s="13"/>
      <c r="AE938" s="13">
        <f>IF(TRIM(AA938=""),0,IF(ISNA(VLOOKUP(AA938,Tracker!$AB$2:$AB$3981,1,FALSE)),0,1))</f>
        <v>1</v>
      </c>
      <c r="AF938" s="13"/>
    </row>
    <row r="939" spans="1:32" ht="13.5">
      <c r="A939" s="246">
        <v>4583</v>
      </c>
      <c r="B939" s="271" t="s">
        <v>7566</v>
      </c>
      <c r="C939" s="957" t="s">
        <v>2606</v>
      </c>
      <c r="D939" s="886" t="s">
        <v>736</v>
      </c>
      <c r="E939" s="172" t="s">
        <v>736</v>
      </c>
      <c r="F939" s="234"/>
      <c r="G939" s="236"/>
      <c r="H939" s="874" t="s">
        <v>25</v>
      </c>
      <c r="I939" s="477">
        <v>43121</v>
      </c>
      <c r="J939" s="238"/>
      <c r="K939" s="711"/>
      <c r="L939" s="1023" t="s">
        <v>633</v>
      </c>
      <c r="M939" s="13" t="str">
        <f t="shared" si="71"/>
        <v>Invoice Made</v>
      </c>
      <c r="N939" s="13"/>
      <c r="O939" s="13"/>
      <c r="P939" s="13" t="str">
        <f>IF(L939="Navig8",IF(ISNA(VLOOKUP(UPPER(B939),LiangHuishan!$A$1:$B$251,3,FALSE)),"Pool Not in Records",VLOOKUP(UPPER(B939),$A$1:$B$251,3,FALSE)),"")</f>
        <v/>
      </c>
      <c r="Q939" s="13" t="str">
        <f t="shared" si="70"/>
        <v/>
      </c>
      <c r="R939" s="13"/>
      <c r="S939" s="13"/>
      <c r="T939" s="13" t="str">
        <f t="shared" si="73"/>
        <v>Invoice Made</v>
      </c>
      <c r="U939" s="13" t="b">
        <f t="shared" si="74"/>
        <v>1</v>
      </c>
      <c r="V939" s="13"/>
      <c r="W939" s="13"/>
      <c r="X939" s="13"/>
      <c r="Y939" s="13"/>
      <c r="Z939" s="13"/>
      <c r="AA939" s="13" t="str">
        <f t="shared" si="72"/>
        <v>High Adventurer201701</v>
      </c>
      <c r="AB939" s="13"/>
      <c r="AC939" s="13"/>
      <c r="AD939" s="13"/>
      <c r="AE939" s="13">
        <f>IF(TRIM(AA939=""),0,IF(ISNA(VLOOKUP(AA939,Tracker!$AB$2:$AB$3981,1,FALSE)),0,1))</f>
        <v>1</v>
      </c>
      <c r="AF939" s="13"/>
    </row>
    <row r="940" spans="1:32" ht="13.5">
      <c r="A940" s="243">
        <v>4444</v>
      </c>
      <c r="B940" s="243" t="s">
        <v>2776</v>
      </c>
      <c r="C940" s="963" t="s">
        <v>407</v>
      </c>
      <c r="D940" s="885" t="s">
        <v>2474</v>
      </c>
      <c r="E940" s="172" t="s">
        <v>2474</v>
      </c>
      <c r="F940" s="234" t="s">
        <v>219</v>
      </c>
      <c r="G940" s="236" t="s">
        <v>412</v>
      </c>
      <c r="H940" s="878" t="s">
        <v>150</v>
      </c>
      <c r="I940" s="193">
        <v>43015</v>
      </c>
      <c r="J940" s="238">
        <v>43018</v>
      </c>
      <c r="K940" s="718"/>
      <c r="L940" s="1043" t="s">
        <v>2987</v>
      </c>
      <c r="M940" s="13" t="str">
        <f t="shared" si="71"/>
        <v>Invoice Not Made</v>
      </c>
      <c r="N940" s="191"/>
      <c r="O940" s="191"/>
      <c r="P940" s="191" t="str">
        <f>IF(L940="Navig8",IF(ISNA(VLOOKUP(UPPER(B940),LiangHuishan!$A$1:$B$251,3,FALSE)),"Pool Not in Records",VLOOKUP(UPPER(B940),$A$1:$B$251,3,FALSE)),"")</f>
        <v/>
      </c>
      <c r="Q940" s="191" t="str">
        <f t="shared" si="70"/>
        <v/>
      </c>
      <c r="R940" s="191"/>
      <c r="S940" s="191"/>
      <c r="T940" s="13" t="str">
        <f t="shared" si="73"/>
        <v>Invoice Not Made</v>
      </c>
      <c r="U940" s="13" t="b">
        <f t="shared" si="74"/>
        <v>1</v>
      </c>
      <c r="V940" s="191"/>
      <c r="W940" s="191"/>
      <c r="X940" s="191"/>
      <c r="Y940" s="191"/>
      <c r="Z940" s="191"/>
      <c r="AA940" s="13" t="str">
        <f t="shared" si="72"/>
        <v>Sten Skagen74</v>
      </c>
      <c r="AB940" s="191"/>
      <c r="AC940" s="191"/>
      <c r="AD940" s="191"/>
      <c r="AE940" s="191">
        <f>IF(TRIM(AA940=""),0,IF(ISNA(VLOOKUP(AA940,Tracker!$AB$2:$AB$3981,1,FALSE)),0,1))</f>
        <v>0</v>
      </c>
      <c r="AF940" s="191"/>
    </row>
    <row r="941" spans="1:32" ht="13.5">
      <c r="A941" s="243">
        <v>4445</v>
      </c>
      <c r="B941" s="464" t="s">
        <v>2779</v>
      </c>
      <c r="C941" s="973" t="s">
        <v>7408</v>
      </c>
      <c r="D941" s="885" t="s">
        <v>2474</v>
      </c>
      <c r="E941" s="172" t="s">
        <v>2474</v>
      </c>
      <c r="F941" s="234" t="s">
        <v>152</v>
      </c>
      <c r="G941" s="236" t="s">
        <v>418</v>
      </c>
      <c r="H941" s="916" t="s">
        <v>25</v>
      </c>
      <c r="I941" s="465">
        <v>43014</v>
      </c>
      <c r="J941" s="238">
        <v>43016</v>
      </c>
      <c r="K941" s="726"/>
      <c r="L941" s="1047" t="s">
        <v>2987</v>
      </c>
      <c r="M941" s="13" t="str">
        <f t="shared" si="71"/>
        <v>Invoice Not Made</v>
      </c>
      <c r="N941" s="191"/>
      <c r="O941" s="191"/>
      <c r="P941" s="191" t="str">
        <f>IF(L941="Navig8",IF(ISNA(VLOOKUP(UPPER(B941),LiangHuishan!$A$1:$B$251,3,FALSE)),"Pool Not in Records",VLOOKUP(UPPER(B941),$A$1:$B$251,3,FALSE)),"")</f>
        <v/>
      </c>
      <c r="Q941" s="191" t="str">
        <f t="shared" si="70"/>
        <v/>
      </c>
      <c r="R941" s="191"/>
      <c r="S941" s="191"/>
      <c r="T941" s="13" t="str">
        <f t="shared" si="73"/>
        <v>Invoice Not Made</v>
      </c>
      <c r="U941" s="13" t="b">
        <f t="shared" si="74"/>
        <v>1</v>
      </c>
      <c r="V941" s="191"/>
      <c r="W941" s="191"/>
      <c r="X941" s="191"/>
      <c r="Y941" s="191"/>
      <c r="Z941" s="191"/>
      <c r="AA941" s="13" t="str">
        <f t="shared" si="72"/>
        <v>Tigris211</v>
      </c>
      <c r="AB941" s="191"/>
      <c r="AC941" s="191"/>
      <c r="AD941" s="191"/>
      <c r="AE941" s="191">
        <f>IF(TRIM(AA941=""),0,IF(ISNA(VLOOKUP(AA941,Tracker!$AB$2:$AB$3981,1,FALSE)),0,1))</f>
        <v>0</v>
      </c>
      <c r="AF941" s="191"/>
    </row>
    <row r="942" spans="1:32" ht="13.5">
      <c r="A942" s="467">
        <v>4446</v>
      </c>
      <c r="B942" s="271" t="s">
        <v>628</v>
      </c>
      <c r="C942" s="957" t="s">
        <v>7409</v>
      </c>
      <c r="D942" s="491" t="s">
        <v>579</v>
      </c>
      <c r="E942" s="457" t="s">
        <v>579</v>
      </c>
      <c r="F942" s="234" t="s">
        <v>178</v>
      </c>
      <c r="G942" s="456" t="s">
        <v>412</v>
      </c>
      <c r="H942" s="547" t="s">
        <v>1395</v>
      </c>
      <c r="I942" s="175">
        <v>43037</v>
      </c>
      <c r="J942" s="458">
        <v>43029</v>
      </c>
      <c r="K942" s="573"/>
      <c r="L942" s="1039" t="s">
        <v>663</v>
      </c>
      <c r="M942" s="13" t="str">
        <f t="shared" si="71"/>
        <v>Invoice Made</v>
      </c>
      <c r="N942" s="13"/>
      <c r="O942" s="13"/>
      <c r="P942" s="13" t="str">
        <f>IF(L942="Navig8",IF(ISNA(VLOOKUP(UPPER(B942),LiangHuishan!$A$1:$B$251,3,FALSE)),"Pool Not in Records",VLOOKUP(UPPER(B942),$A$1:$B$251,3,FALSE)),"")</f>
        <v/>
      </c>
      <c r="Q942" s="13" t="str">
        <f t="shared" si="70"/>
        <v/>
      </c>
      <c r="R942" s="13"/>
      <c r="S942" s="13"/>
      <c r="T942" s="13" t="str">
        <f t="shared" si="73"/>
        <v>Invoice Made</v>
      </c>
      <c r="U942" s="13" t="b">
        <f t="shared" si="74"/>
        <v>1</v>
      </c>
      <c r="V942" s="13"/>
      <c r="W942" s="13"/>
      <c r="X942" s="13"/>
      <c r="Y942" s="13"/>
      <c r="Z942" s="13"/>
      <c r="AA942" s="13" t="str">
        <f t="shared" si="72"/>
        <v>Stena President201707</v>
      </c>
      <c r="AB942" s="13"/>
      <c r="AC942" s="13"/>
      <c r="AD942" s="13"/>
      <c r="AE942" s="13">
        <f>IF(TRIM(AA942=""),0,IF(ISNA(VLOOKUP(AA942,Tracker!$AB$2:$AB$3981,1,FALSE)),0,1))</f>
        <v>1</v>
      </c>
      <c r="AF942" s="13"/>
    </row>
    <row r="943" spans="1:32" ht="13.5">
      <c r="A943" s="246">
        <v>4447</v>
      </c>
      <c r="B943" s="461" t="s">
        <v>7410</v>
      </c>
      <c r="C943" s="974" t="s">
        <v>179</v>
      </c>
      <c r="D943" s="873" t="s">
        <v>1942</v>
      </c>
      <c r="E943" s="172" t="s">
        <v>1942</v>
      </c>
      <c r="F943" s="234"/>
      <c r="G943" s="236"/>
      <c r="H943" s="917" t="s">
        <v>645</v>
      </c>
      <c r="I943" s="463">
        <v>43074</v>
      </c>
      <c r="J943" s="238"/>
      <c r="K943" s="727"/>
      <c r="L943" s="1048" t="s">
        <v>590</v>
      </c>
      <c r="M943" s="13" t="str">
        <f t="shared" si="71"/>
        <v>Invoice Made</v>
      </c>
      <c r="N943" s="13"/>
      <c r="O943" s="13"/>
      <c r="P943" s="13" t="str">
        <f>IF(L943="Navig8",IF(ISNA(VLOOKUP(UPPER(B943),LiangHuishan!$A$1:$B$251,3,FALSE)),"Pool Not in Records",VLOOKUP(UPPER(B943),$A$1:$B$251,3,FALSE)),"")</f>
        <v/>
      </c>
      <c r="Q943" s="13">
        <f t="shared" si="70"/>
        <v>0</v>
      </c>
      <c r="R943" s="13"/>
      <c r="S943" s="13"/>
      <c r="T943" s="13" t="str">
        <f t="shared" si="73"/>
        <v>Invoice Made</v>
      </c>
      <c r="U943" s="13" t="b">
        <f t="shared" si="74"/>
        <v>1</v>
      </c>
      <c r="V943" s="13"/>
      <c r="W943" s="13"/>
      <c r="X943" s="13"/>
      <c r="Y943" s="13"/>
      <c r="Z943" s="13"/>
      <c r="AA943" s="13" t="str">
        <f t="shared" si="72"/>
        <v>Commander23</v>
      </c>
      <c r="AB943" s="13"/>
      <c r="AC943" s="13"/>
      <c r="AD943" s="13"/>
      <c r="AE943" s="13">
        <f>IF(TRIM(AA943=""),0,IF(ISNA(VLOOKUP(AA943,Tracker!$AB$2:$AB$3981,1,FALSE)),0,1))</f>
        <v>1</v>
      </c>
      <c r="AF943" s="13"/>
    </row>
    <row r="944" spans="1:32" ht="13.5">
      <c r="A944" s="246">
        <v>4448</v>
      </c>
      <c r="B944" s="271" t="s">
        <v>7411</v>
      </c>
      <c r="C944" s="957" t="s">
        <v>448</v>
      </c>
      <c r="D944" s="873" t="s">
        <v>3258</v>
      </c>
      <c r="E944" s="172" t="s">
        <v>3258</v>
      </c>
      <c r="F944" s="234"/>
      <c r="G944" s="236"/>
      <c r="H944" s="547" t="s">
        <v>203</v>
      </c>
      <c r="I944" s="175">
        <v>43055</v>
      </c>
      <c r="J944" s="238"/>
      <c r="K944" s="711"/>
      <c r="L944" s="1023" t="s">
        <v>1466</v>
      </c>
      <c r="M944" s="13" t="str">
        <f t="shared" si="71"/>
        <v>Invoice Made</v>
      </c>
      <c r="N944" s="13"/>
      <c r="O944" s="13"/>
      <c r="P944" s="13" t="str">
        <f>IF(L944="Navig8",IF(ISNA(VLOOKUP(UPPER(B944),LiangHuishan!$A$1:$B$251,3,FALSE)),"Pool Not in Records",VLOOKUP(UPPER(B944),$A$1:$B$251,3,FALSE)),"")</f>
        <v/>
      </c>
      <c r="Q944" s="13" t="str">
        <f t="shared" si="70"/>
        <v/>
      </c>
      <c r="R944" s="13"/>
      <c r="S944" s="13"/>
      <c r="T944" s="13" t="str">
        <f t="shared" si="73"/>
        <v>Invoice Made</v>
      </c>
      <c r="U944" s="13" t="b">
        <f t="shared" si="74"/>
        <v>1</v>
      </c>
      <c r="V944" s="13"/>
      <c r="W944" s="13"/>
      <c r="X944" s="13"/>
      <c r="Y944" s="13"/>
      <c r="Z944" s="13"/>
      <c r="AA944" s="13" t="str">
        <f t="shared" si="72"/>
        <v>Minerva Kalypso005</v>
      </c>
      <c r="AB944" s="13"/>
      <c r="AC944" s="13"/>
      <c r="AD944" s="13"/>
      <c r="AE944" s="13">
        <f>IF(TRIM(AA944=""),0,IF(ISNA(VLOOKUP(AA944,Tracker!$AB$2:$AB$3981,1,FALSE)),0,1))</f>
        <v>1</v>
      </c>
      <c r="AF944" s="13"/>
    </row>
    <row r="945" spans="1:32" ht="13.5">
      <c r="A945" s="246">
        <v>4450</v>
      </c>
      <c r="B945" s="271" t="s">
        <v>7412</v>
      </c>
      <c r="C945" s="957" t="s">
        <v>2873</v>
      </c>
      <c r="D945" s="873" t="s">
        <v>3318</v>
      </c>
      <c r="E945" s="172" t="s">
        <v>3318</v>
      </c>
      <c r="F945" s="234"/>
      <c r="G945" s="236"/>
      <c r="H945" s="547" t="s">
        <v>231</v>
      </c>
      <c r="I945" s="175">
        <v>43041</v>
      </c>
      <c r="J945" s="238"/>
      <c r="K945" s="573"/>
      <c r="L945" s="1023" t="s">
        <v>290</v>
      </c>
      <c r="M945" s="13" t="str">
        <f t="shared" si="71"/>
        <v>Invoice Made</v>
      </c>
      <c r="N945" s="13"/>
      <c r="O945" s="13"/>
      <c r="P945" s="13" t="str">
        <f>IF(L945="Navig8",IF(ISNA(VLOOKUP(UPPER(B945),LiangHuishan!$A$1:$B$251,3,FALSE)),"Pool Not in Records",VLOOKUP(UPPER(B945),$A$1:$B$251,3,FALSE)),"")</f>
        <v/>
      </c>
      <c r="Q945" s="13" t="str">
        <f t="shared" si="70"/>
        <v/>
      </c>
      <c r="R945" s="13"/>
      <c r="S945" s="13"/>
      <c r="T945" s="13" t="str">
        <f t="shared" si="73"/>
        <v>Invoice Made</v>
      </c>
      <c r="U945" s="13" t="b">
        <f t="shared" si="74"/>
        <v>1</v>
      </c>
      <c r="V945" s="13"/>
      <c r="W945" s="13"/>
      <c r="X945" s="13"/>
      <c r="Y945" s="13"/>
      <c r="Z945" s="13"/>
      <c r="AA945" s="13" t="str">
        <f t="shared" si="72"/>
        <v>British Cormorant1705</v>
      </c>
      <c r="AB945" s="13"/>
      <c r="AC945" s="13"/>
      <c r="AD945" s="13"/>
      <c r="AE945" s="13">
        <f>IF(TRIM(AA945=""),0,IF(ISNA(VLOOKUP(AA945,Tracker!$AB$2:$AB$3981,1,FALSE)),0,1))</f>
        <v>1</v>
      </c>
      <c r="AF945" s="13"/>
    </row>
    <row r="946" spans="1:32" ht="13.5">
      <c r="A946" s="243">
        <v>4451</v>
      </c>
      <c r="B946" s="243" t="s">
        <v>892</v>
      </c>
      <c r="C946" s="963" t="s">
        <v>348</v>
      </c>
      <c r="D946" s="885" t="s">
        <v>2474</v>
      </c>
      <c r="E946" s="172" t="s">
        <v>2474</v>
      </c>
      <c r="F946" s="234"/>
      <c r="G946" s="236"/>
      <c r="H946" s="878" t="s">
        <v>25</v>
      </c>
      <c r="I946" s="193" t="s">
        <v>7437</v>
      </c>
      <c r="J946" s="238"/>
      <c r="K946" s="718"/>
      <c r="L946" s="1043" t="s">
        <v>2987</v>
      </c>
      <c r="M946" s="13" t="str">
        <f t="shared" si="71"/>
        <v>Invoice Not Made</v>
      </c>
      <c r="N946" s="191"/>
      <c r="O946" s="191"/>
      <c r="P946" s="191" t="str">
        <f>IF(L946="Navig8",IF(ISNA(VLOOKUP(UPPER(B946),LiangHuishan!$A$1:$B$251,3,FALSE)),"Pool Not in Records",VLOOKUP(UPPER(B946),$A$1:$B$251,3,FALSE)),"")</f>
        <v/>
      </c>
      <c r="Q946" s="191" t="str">
        <f t="shared" si="70"/>
        <v/>
      </c>
      <c r="R946" s="191"/>
      <c r="S946" s="191"/>
      <c r="T946" s="13" t="str">
        <f t="shared" si="73"/>
        <v>Invoice Not Made</v>
      </c>
      <c r="U946" s="13" t="b">
        <f t="shared" si="74"/>
        <v>1</v>
      </c>
      <c r="V946" s="191"/>
      <c r="W946" s="191"/>
      <c r="X946" s="191"/>
      <c r="Y946" s="191"/>
      <c r="Z946" s="191"/>
      <c r="AA946" s="13" t="str">
        <f t="shared" si="72"/>
        <v>Elisalex Schulte60</v>
      </c>
      <c r="AB946" s="191"/>
      <c r="AC946" s="191"/>
      <c r="AD946" s="191"/>
      <c r="AE946" s="191">
        <f>IF(TRIM(AA946=""),0,IF(ISNA(VLOOKUP(AA946,Tracker!$AB$2:$AB$3981,1,FALSE)),0,1))</f>
        <v>0</v>
      </c>
      <c r="AF946" s="191"/>
    </row>
    <row r="947" spans="1:32" ht="13.5">
      <c r="A947" s="243">
        <v>4452</v>
      </c>
      <c r="B947" s="243" t="s">
        <v>2776</v>
      </c>
      <c r="C947" s="963" t="s">
        <v>177</v>
      </c>
      <c r="D947" s="885" t="s">
        <v>2474</v>
      </c>
      <c r="E947" s="172" t="s">
        <v>2474</v>
      </c>
      <c r="F947" s="234" t="s">
        <v>7413</v>
      </c>
      <c r="G947" s="236" t="s">
        <v>1308</v>
      </c>
      <c r="H947" s="878" t="s">
        <v>2881</v>
      </c>
      <c r="I947" s="193">
        <v>43022</v>
      </c>
      <c r="J947" s="238">
        <v>43023.166666666664</v>
      </c>
      <c r="K947" s="718"/>
      <c r="L947" s="1043" t="s">
        <v>2987</v>
      </c>
      <c r="M947" s="13" t="str">
        <f t="shared" si="71"/>
        <v>Invoice Not Made</v>
      </c>
      <c r="N947" s="191"/>
      <c r="O947" s="191"/>
      <c r="P947" s="191" t="str">
        <f>IF(L947="Navig8",IF(ISNA(VLOOKUP(UPPER(B947),LiangHuishan!$A$1:$B$251,3,FALSE)),"Pool Not in Records",VLOOKUP(UPPER(B947),$A$1:$B$251,3,FALSE)),"")</f>
        <v/>
      </c>
      <c r="Q947" s="191" t="str">
        <f t="shared" si="70"/>
        <v/>
      </c>
      <c r="R947" s="191"/>
      <c r="S947" s="191"/>
      <c r="T947" s="13" t="str">
        <f t="shared" si="73"/>
        <v>Invoice Not Made</v>
      </c>
      <c r="U947" s="13" t="b">
        <f t="shared" si="74"/>
        <v>1</v>
      </c>
      <c r="V947" s="191"/>
      <c r="W947" s="191"/>
      <c r="X947" s="191"/>
      <c r="Y947" s="191"/>
      <c r="Z947" s="191"/>
      <c r="AA947" s="13" t="str">
        <f t="shared" si="72"/>
        <v>Sten Skagen75</v>
      </c>
      <c r="AB947" s="191"/>
      <c r="AC947" s="191"/>
      <c r="AD947" s="191"/>
      <c r="AE947" s="191">
        <f>IF(TRIM(AA947=""),0,IF(ISNA(VLOOKUP(AA947,Tracker!$AB$2:$AB$3981,1,FALSE)),0,1))</f>
        <v>0</v>
      </c>
      <c r="AF947" s="191"/>
    </row>
    <row r="948" spans="1:32" ht="13.5">
      <c r="A948" s="246">
        <v>4453</v>
      </c>
      <c r="B948" s="271" t="s">
        <v>2688</v>
      </c>
      <c r="C948" s="957" t="s">
        <v>7414</v>
      </c>
      <c r="D948" s="873" t="s">
        <v>3187</v>
      </c>
      <c r="E948" s="172" t="s">
        <v>3187</v>
      </c>
      <c r="F948" s="234"/>
      <c r="G948" s="236"/>
      <c r="H948" s="547" t="s">
        <v>20</v>
      </c>
      <c r="I948" s="175">
        <v>43042</v>
      </c>
      <c r="J948" s="238"/>
      <c r="K948" s="573"/>
      <c r="L948" s="1023" t="s">
        <v>7479</v>
      </c>
      <c r="M948" s="13" t="str">
        <f t="shared" si="71"/>
        <v>Invoice Made</v>
      </c>
      <c r="N948" s="13"/>
      <c r="O948" s="13"/>
      <c r="P948" s="13" t="str">
        <f>IF(L948="Navig8",IF(ISNA(VLOOKUP(UPPER(B948),LiangHuishan!$A$1:$B$251,3,FALSE)),"Pool Not in Records",VLOOKUP(UPPER(B948),$A$1:$B$251,3,FALSE)),"")</f>
        <v/>
      </c>
      <c r="Q948" s="13" t="str">
        <f t="shared" si="70"/>
        <v/>
      </c>
      <c r="R948" s="13"/>
      <c r="S948" s="13"/>
      <c r="T948" s="13" t="str">
        <f t="shared" si="73"/>
        <v>Invoice Made</v>
      </c>
      <c r="U948" s="13" t="b">
        <f t="shared" si="74"/>
        <v>1</v>
      </c>
      <c r="V948" s="13"/>
      <c r="W948" s="13"/>
      <c r="X948" s="13"/>
      <c r="Y948" s="13"/>
      <c r="Z948" s="13"/>
      <c r="AA948" s="13" t="str">
        <f t="shared" si="72"/>
        <v>Aristoklis1708</v>
      </c>
      <c r="AB948" s="13"/>
      <c r="AC948" s="13"/>
      <c r="AD948" s="13"/>
      <c r="AE948" s="13">
        <f>IF(TRIM(AA948=""),0,IF(ISNA(VLOOKUP(AA948,Tracker!$AB$2:$AB$3981,1,FALSE)),0,1))</f>
        <v>1</v>
      </c>
      <c r="AF948" s="13"/>
    </row>
    <row r="949" spans="1:32" ht="13.5">
      <c r="A949" s="246">
        <v>4454</v>
      </c>
      <c r="B949" s="459" t="s">
        <v>647</v>
      </c>
      <c r="C949" s="975" t="s">
        <v>727</v>
      </c>
      <c r="D949" s="873" t="s">
        <v>2877</v>
      </c>
      <c r="E949" s="172" t="s">
        <v>2877</v>
      </c>
      <c r="F949" s="234" t="s">
        <v>277</v>
      </c>
      <c r="G949" s="236" t="s">
        <v>20</v>
      </c>
      <c r="H949" s="918" t="s">
        <v>499</v>
      </c>
      <c r="I949" s="471">
        <v>43034</v>
      </c>
      <c r="J949" s="238">
        <v>43029</v>
      </c>
      <c r="K949" s="728"/>
      <c r="L949" s="1049" t="s">
        <v>23</v>
      </c>
      <c r="M949" s="13" t="str">
        <f t="shared" si="71"/>
        <v>Invoice Made</v>
      </c>
      <c r="N949" s="13"/>
      <c r="O949" s="13"/>
      <c r="P949" s="496" t="str">
        <f>IF(L949="Navig8",IF(ISNA(VLOOKUP(UPPER(B949),LiangHuishan!$A$1:$B$251,3,FALSE)),"Pool Not in Records",VLOOKUP(UPPER(B949),$A$1:$B$251,3,FALSE)),"")</f>
        <v/>
      </c>
      <c r="Q949" s="13" t="str">
        <f t="shared" si="70"/>
        <v/>
      </c>
      <c r="R949" s="13"/>
      <c r="S949" s="13"/>
      <c r="T949" s="13" t="str">
        <f t="shared" si="73"/>
        <v>Invoice Made</v>
      </c>
      <c r="U949" s="13" t="b">
        <f t="shared" si="74"/>
        <v>1</v>
      </c>
      <c r="V949" s="13"/>
      <c r="W949" s="13"/>
      <c r="X949" s="13"/>
      <c r="Y949" s="13"/>
      <c r="Z949" s="13"/>
      <c r="AA949" s="13" t="str">
        <f t="shared" si="72"/>
        <v>Genmar Compatriot94</v>
      </c>
      <c r="AB949" s="13"/>
      <c r="AC949" s="13"/>
      <c r="AD949" s="13"/>
      <c r="AE949" s="13">
        <f>IF(TRIM(AA949=""),0,IF(ISNA(VLOOKUP(AA949,Tracker!$AB$2:$AB$3981,1,FALSE)),0,1))</f>
        <v>1</v>
      </c>
      <c r="AF949" s="13"/>
    </row>
    <row r="950" spans="1:32" ht="13.5">
      <c r="A950" s="467">
        <v>4455</v>
      </c>
      <c r="B950" s="271" t="s">
        <v>464</v>
      </c>
      <c r="C950" s="957" t="s">
        <v>7409</v>
      </c>
      <c r="D950" s="491" t="s">
        <v>3504</v>
      </c>
      <c r="E950" s="457" t="s">
        <v>3504</v>
      </c>
      <c r="F950" s="234"/>
      <c r="G950" s="456"/>
      <c r="H950" s="547" t="s">
        <v>150</v>
      </c>
      <c r="I950" s="175">
        <v>43024</v>
      </c>
      <c r="J950" s="458"/>
      <c r="K950" s="573"/>
      <c r="L950" s="1039" t="s">
        <v>663</v>
      </c>
      <c r="M950" s="13" t="str">
        <f t="shared" si="71"/>
        <v>Invoice Made</v>
      </c>
      <c r="N950" s="13"/>
      <c r="O950" s="13"/>
      <c r="P950" s="13" t="str">
        <f>IF(L950="Navig8",IF(ISNA(VLOOKUP(UPPER(B950),LiangHuishan!$A$1:$B$251,3,FALSE)),"Pool Not in Records",VLOOKUP(UPPER(B950),$A$1:$B$251,3,FALSE)),"")</f>
        <v/>
      </c>
      <c r="Q950" s="13" t="str">
        <f t="shared" si="70"/>
        <v/>
      </c>
      <c r="R950" s="13"/>
      <c r="S950" s="13"/>
      <c r="T950" s="13" t="str">
        <f t="shared" si="73"/>
        <v>Invoice Made</v>
      </c>
      <c r="U950" s="13" t="b">
        <f t="shared" si="74"/>
        <v>1</v>
      </c>
      <c r="V950" s="13"/>
      <c r="W950" s="13"/>
      <c r="X950" s="13"/>
      <c r="Y950" s="13"/>
      <c r="Z950" s="13"/>
      <c r="AA950" s="13" t="str">
        <f t="shared" si="72"/>
        <v>Stena Penguin201707</v>
      </c>
      <c r="AB950" s="13"/>
      <c r="AC950" s="13"/>
      <c r="AD950" s="13"/>
      <c r="AE950" s="13">
        <f>IF(TRIM(AA950=""),0,IF(ISNA(VLOOKUP(AA950,Tracker!$AB$2:$AB$3981,1,FALSE)),0,1))</f>
        <v>1</v>
      </c>
      <c r="AF950" s="13"/>
    </row>
    <row r="951" spans="1:32" ht="13.5">
      <c r="A951" s="246">
        <v>4456</v>
      </c>
      <c r="B951" s="461" t="s">
        <v>2854</v>
      </c>
      <c r="C951" s="974" t="s">
        <v>7436</v>
      </c>
      <c r="D951" s="873" t="s">
        <v>2474</v>
      </c>
      <c r="E951" s="172" t="s">
        <v>2474</v>
      </c>
      <c r="F951" s="234"/>
      <c r="G951" s="236"/>
      <c r="H951" s="917" t="s">
        <v>420</v>
      </c>
      <c r="I951" s="463">
        <v>43032</v>
      </c>
      <c r="J951" s="238"/>
      <c r="K951" s="727"/>
      <c r="L951" s="1048" t="s">
        <v>2987</v>
      </c>
      <c r="M951" s="13" t="str">
        <f t="shared" si="71"/>
        <v>Invoice Made</v>
      </c>
      <c r="N951" s="13"/>
      <c r="O951" s="13"/>
      <c r="P951" s="13" t="str">
        <f>IF(L951="Navig8",IF(ISNA(VLOOKUP(UPPER(B951),LiangHuishan!$A$1:$B$251,3,FALSE)),"Pool Not in Records",VLOOKUP(UPPER(B951),$A$1:$B$251,3,FALSE)),"")</f>
        <v/>
      </c>
      <c r="Q951" s="13" t="str">
        <f t="shared" si="70"/>
        <v/>
      </c>
      <c r="R951" s="13"/>
      <c r="S951" s="13"/>
      <c r="T951" s="13" t="str">
        <f t="shared" si="73"/>
        <v>Invoice Made</v>
      </c>
      <c r="U951" s="13" t="b">
        <f t="shared" si="74"/>
        <v>1</v>
      </c>
      <c r="V951" s="13"/>
      <c r="W951" s="13"/>
      <c r="X951" s="13"/>
      <c r="Y951" s="13"/>
      <c r="Z951" s="13"/>
      <c r="AA951" s="13" t="str">
        <f t="shared" si="72"/>
        <v>Emmy Schulte173,174,175</v>
      </c>
      <c r="AB951" s="13"/>
      <c r="AC951" s="13"/>
      <c r="AD951" s="13"/>
      <c r="AE951" s="13">
        <f>IF(TRIM(AA951=""),0,IF(ISNA(VLOOKUP(AA951,Tracker!$AB$2:$AB$3981,1,FALSE)),0,1))</f>
        <v>1</v>
      </c>
      <c r="AF951" s="13"/>
    </row>
    <row r="952" spans="1:32" ht="13.5">
      <c r="A952" s="246">
        <v>4458</v>
      </c>
      <c r="B952" s="271" t="s">
        <v>4380</v>
      </c>
      <c r="C952" s="957" t="s">
        <v>3754</v>
      </c>
      <c r="D952" s="873" t="s">
        <v>7415</v>
      </c>
      <c r="E952" s="172" t="s">
        <v>7415</v>
      </c>
      <c r="F952" s="234"/>
      <c r="G952" s="236"/>
      <c r="H952" s="547" t="s">
        <v>7556</v>
      </c>
      <c r="I952" s="175">
        <v>43079</v>
      </c>
      <c r="J952" s="238"/>
      <c r="K952" s="573"/>
      <c r="L952" s="1039" t="s">
        <v>7416</v>
      </c>
      <c r="M952" s="13" t="str">
        <f t="shared" si="71"/>
        <v>Invoice Made</v>
      </c>
      <c r="N952" s="13"/>
      <c r="O952" s="13"/>
      <c r="P952" s="13" t="str">
        <f>IF(L952="Navig8",IF(ISNA(VLOOKUP(UPPER(B952),LiangHuishan!$A$1:$B$251,3,FALSE)),"Pool Not in Records",VLOOKUP(UPPER(B952),$A$1:$B$251,3,FALSE)),"")</f>
        <v/>
      </c>
      <c r="Q952" s="13" t="str">
        <f t="shared" si="70"/>
        <v/>
      </c>
      <c r="R952" s="13"/>
      <c r="S952" s="13"/>
      <c r="T952" s="13" t="str">
        <f t="shared" si="73"/>
        <v>Invoice Made</v>
      </c>
      <c r="U952" s="13" t="b">
        <f t="shared" si="74"/>
        <v>1</v>
      </c>
      <c r="V952" s="13"/>
      <c r="W952" s="13"/>
      <c r="X952" s="13"/>
      <c r="Y952" s="13"/>
      <c r="Z952" s="13"/>
      <c r="AA952" s="13" t="str">
        <f t="shared" si="72"/>
        <v>Aframax River88</v>
      </c>
      <c r="AB952" s="13"/>
      <c r="AC952" s="13"/>
      <c r="AD952" s="13"/>
      <c r="AE952" s="13">
        <f>IF(TRIM(AA952=""),0,IF(ISNA(VLOOKUP(AA952,Tracker!$AB$2:$AB$3981,1,FALSE)),0,1))</f>
        <v>1</v>
      </c>
      <c r="AF952" s="13"/>
    </row>
    <row r="953" spans="1:32" ht="13.5">
      <c r="A953" s="246">
        <v>4585</v>
      </c>
      <c r="B953" s="271" t="s">
        <v>3330</v>
      </c>
      <c r="C953" s="957" t="s">
        <v>2484</v>
      </c>
      <c r="D953" s="886" t="s">
        <v>736</v>
      </c>
      <c r="E953" s="172" t="s">
        <v>736</v>
      </c>
      <c r="F953" s="234"/>
      <c r="G953" s="236"/>
      <c r="H953" s="874" t="s">
        <v>287</v>
      </c>
      <c r="I953" s="477">
        <v>43125</v>
      </c>
      <c r="J953" s="238">
        <v>43065</v>
      </c>
      <c r="K953" s="711"/>
      <c r="L953" s="1023" t="s">
        <v>633</v>
      </c>
      <c r="M953" s="13" t="str">
        <f t="shared" si="71"/>
        <v>Invoice Made</v>
      </c>
      <c r="N953" s="13"/>
      <c r="O953" s="13"/>
      <c r="P953" s="13" t="str">
        <f>IF(L953="Navig8",IF(ISNA(VLOOKUP(UPPER(B953),LiangHuishan!$A$1:$B$251,3,FALSE)),"Pool Not in Records",VLOOKUP(UPPER(B953),$A$1:$B$251,3,FALSE)),"")</f>
        <v/>
      </c>
      <c r="Q953" s="13" t="str">
        <f t="shared" si="70"/>
        <v/>
      </c>
      <c r="R953" s="13"/>
      <c r="S953" s="13"/>
      <c r="T953" s="13" t="str">
        <f t="shared" si="73"/>
        <v>Invoice Made</v>
      </c>
      <c r="U953" s="13" t="b">
        <f t="shared" si="74"/>
        <v>1</v>
      </c>
      <c r="V953" s="13"/>
      <c r="W953" s="13"/>
      <c r="X953" s="13"/>
      <c r="Y953" s="13"/>
      <c r="Z953" s="13"/>
      <c r="AA953" s="13" t="str">
        <f t="shared" si="72"/>
        <v>Muscat Silver1701</v>
      </c>
      <c r="AB953" s="13"/>
      <c r="AC953" s="13"/>
      <c r="AD953" s="13"/>
      <c r="AE953" s="13">
        <f>IF(TRIM(AA953=""),0,IF(ISNA(VLOOKUP(AA953,Tracker!$AB$2:$AB$3981,1,FALSE)),0,1))</f>
        <v>1</v>
      </c>
      <c r="AF953" s="13"/>
    </row>
    <row r="954" spans="1:32" ht="13.5">
      <c r="A954" s="243">
        <v>4460</v>
      </c>
      <c r="B954" s="243" t="s">
        <v>1938</v>
      </c>
      <c r="C954" s="963" t="s">
        <v>7418</v>
      </c>
      <c r="D954" s="885" t="s">
        <v>864</v>
      </c>
      <c r="E954" s="172" t="s">
        <v>864</v>
      </c>
      <c r="F954" s="234"/>
      <c r="G954" s="236"/>
      <c r="H954" s="878" t="s">
        <v>55</v>
      </c>
      <c r="I954" s="193">
        <v>43041</v>
      </c>
      <c r="J954" s="238"/>
      <c r="K954" s="718"/>
      <c r="L954" s="1043" t="s">
        <v>590</v>
      </c>
      <c r="M954" s="13" t="str">
        <f t="shared" si="71"/>
        <v>Invoice Not Made</v>
      </c>
      <c r="N954" s="191" t="s">
        <v>27</v>
      </c>
      <c r="O954" s="191"/>
      <c r="P954" s="191" t="str">
        <f>IF(L954="Navig8",IF(ISNA(VLOOKUP(UPPER(B954),LiangHuishan!$A$1:$B$251,3,FALSE)),"Pool Not in Records",VLOOKUP(UPPER(B954),$A$1:$B$251,3,FALSE)),"")</f>
        <v/>
      </c>
      <c r="Q954" s="191">
        <f t="shared" ref="Q954:Q1017" si="75">IF(L954="Ultranav",IF(K954="",0,1),"")</f>
        <v>0</v>
      </c>
      <c r="R954" s="191"/>
      <c r="S954" s="191"/>
      <c r="T954" s="13" t="str">
        <f t="shared" si="73"/>
        <v>Invoice Not Made</v>
      </c>
      <c r="U954" s="13" t="b">
        <f t="shared" si="74"/>
        <v>1</v>
      </c>
      <c r="V954" s="191"/>
      <c r="W954" s="191"/>
      <c r="X954" s="191"/>
      <c r="Y954" s="191"/>
      <c r="Z954" s="191"/>
      <c r="AA954" s="13" t="str">
        <f t="shared" si="72"/>
        <v>Overseas Pearlmar256</v>
      </c>
      <c r="AB954" s="191"/>
      <c r="AC954" s="191"/>
      <c r="AD954" s="191"/>
      <c r="AE954" s="191">
        <f>IF(TRIM(AA954=""),0,IF(ISNA(VLOOKUP(AA954,Tracker!$AB$2:$AB$3981,1,FALSE)),0,1))</f>
        <v>0</v>
      </c>
      <c r="AF954" s="191"/>
    </row>
    <row r="955" spans="1:32" ht="13.5">
      <c r="A955" s="246">
        <v>4461</v>
      </c>
      <c r="B955" s="271" t="s">
        <v>92</v>
      </c>
      <c r="C955" s="957" t="s">
        <v>4065</v>
      </c>
      <c r="D955" s="873" t="s">
        <v>601</v>
      </c>
      <c r="E955" s="172" t="s">
        <v>601</v>
      </c>
      <c r="F955" s="234"/>
      <c r="G955" s="236"/>
      <c r="H955" s="547" t="s">
        <v>645</v>
      </c>
      <c r="I955" s="175">
        <v>43065</v>
      </c>
      <c r="J955" s="238"/>
      <c r="K955" s="573"/>
      <c r="L955" s="1039" t="s">
        <v>60</v>
      </c>
      <c r="M955" s="13" t="str">
        <f t="shared" si="71"/>
        <v>Invoice Made</v>
      </c>
      <c r="N955" s="13"/>
      <c r="O955" s="13"/>
      <c r="P955" s="13" t="str">
        <f>IF(L955="Navig8",IF(ISNA(VLOOKUP(UPPER(B955),LiangHuishan!$A$1:$B$251,3,FALSE)),"Pool Not in Records",VLOOKUP(UPPER(B955),$A$1:$B$251,3,FALSE)),"")</f>
        <v/>
      </c>
      <c r="Q955" s="13" t="str">
        <f t="shared" si="75"/>
        <v/>
      </c>
      <c r="R955" s="13"/>
      <c r="S955" s="13"/>
      <c r="T955" s="13" t="str">
        <f t="shared" si="73"/>
        <v>Invoice Made</v>
      </c>
      <c r="U955" s="13" t="b">
        <f t="shared" si="74"/>
        <v>1</v>
      </c>
      <c r="V955" s="13"/>
      <c r="W955" s="13"/>
      <c r="X955" s="13"/>
      <c r="Y955" s="13"/>
      <c r="Z955" s="13"/>
      <c r="AA955" s="13" t="str">
        <f t="shared" si="72"/>
        <v>Luzon Spirit33</v>
      </c>
      <c r="AB955" s="13"/>
      <c r="AC955" s="13"/>
      <c r="AD955" s="13"/>
      <c r="AE955" s="13">
        <f>IF(TRIM(AA955=""),0,IF(ISNA(VLOOKUP(AA955,Tracker!$AB$2:$AB$3981,1,FALSE)),0,1))</f>
        <v>1</v>
      </c>
      <c r="AF955" s="13"/>
    </row>
    <row r="956" spans="1:32" ht="13.5">
      <c r="A956" s="246">
        <v>4462</v>
      </c>
      <c r="B956" s="271" t="s">
        <v>7419</v>
      </c>
      <c r="C956" s="957" t="s">
        <v>7420</v>
      </c>
      <c r="D956" s="873" t="s">
        <v>2868</v>
      </c>
      <c r="E956" s="172" t="s">
        <v>2868</v>
      </c>
      <c r="F956" s="234"/>
      <c r="G956" s="236"/>
      <c r="H956" s="547" t="s">
        <v>261</v>
      </c>
      <c r="I956" s="175">
        <v>43045</v>
      </c>
      <c r="J956" s="238"/>
      <c r="K956" s="573"/>
      <c r="L956" s="1023" t="s">
        <v>590</v>
      </c>
      <c r="M956" s="13" t="str">
        <f t="shared" si="71"/>
        <v>Invoice Made</v>
      </c>
      <c r="N956" s="13"/>
      <c r="O956" s="13"/>
      <c r="P956" s="13" t="str">
        <f>IF(L956="Navig8",IF(ISNA(VLOOKUP(UPPER(B956),LiangHuishan!$A$1:$B$251,3,FALSE)),"Pool Not in Records",VLOOKUP(UPPER(B956),$A$1:$B$251,3,FALSE)),"")</f>
        <v/>
      </c>
      <c r="Q956" s="13">
        <f t="shared" si="75"/>
        <v>0</v>
      </c>
      <c r="R956" s="13"/>
      <c r="S956" s="13"/>
      <c r="T956" s="13" t="str">
        <f t="shared" si="73"/>
        <v>Invoice Made</v>
      </c>
      <c r="U956" s="13" t="b">
        <f t="shared" si="74"/>
        <v>1</v>
      </c>
      <c r="V956" s="13"/>
      <c r="W956" s="13"/>
      <c r="X956" s="13"/>
      <c r="Y956" s="13"/>
      <c r="Z956" s="13"/>
      <c r="AA956" s="13" t="str">
        <f t="shared" si="72"/>
        <v>Chantal120P-127F</v>
      </c>
      <c r="AB956" s="13"/>
      <c r="AC956" s="13"/>
      <c r="AD956" s="13"/>
      <c r="AE956" s="13">
        <f>IF(TRIM(AA956=""),0,IF(ISNA(VLOOKUP(AA956,Tracker!$AB$2:$AB$3981,1,FALSE)),0,1))</f>
        <v>1</v>
      </c>
      <c r="AF956" s="13"/>
    </row>
    <row r="957" spans="1:32" ht="13.5">
      <c r="A957" s="246">
        <v>4463</v>
      </c>
      <c r="B957" s="271" t="s">
        <v>2401</v>
      </c>
      <c r="C957" s="957" t="s">
        <v>3754</v>
      </c>
      <c r="D957" s="873" t="s">
        <v>7398</v>
      </c>
      <c r="E957" s="172" t="s">
        <v>7398</v>
      </c>
      <c r="F957" s="234"/>
      <c r="G957" s="236"/>
      <c r="H957" s="547" t="s">
        <v>20</v>
      </c>
      <c r="I957" s="184">
        <v>43037</v>
      </c>
      <c r="J957" s="238"/>
      <c r="K957" s="711"/>
      <c r="L957" s="1039" t="s">
        <v>60</v>
      </c>
      <c r="M957" s="13" t="str">
        <f t="shared" si="71"/>
        <v>Invoice Made</v>
      </c>
      <c r="N957" s="13"/>
      <c r="O957" s="13"/>
      <c r="P957" s="13" t="str">
        <f>IF(L957="Navig8",IF(ISNA(VLOOKUP(UPPER(B957),LiangHuishan!$A$1:$B$251,3,FALSE)),"Pool Not in Records",VLOOKUP(UPPER(B957),$A$1:$B$251,3,FALSE)),"")</f>
        <v/>
      </c>
      <c r="Q957" s="13" t="str">
        <f t="shared" si="75"/>
        <v/>
      </c>
      <c r="R957" s="13"/>
      <c r="S957" s="13"/>
      <c r="T957" s="13" t="str">
        <f t="shared" si="73"/>
        <v>Invoice Made</v>
      </c>
      <c r="U957" s="13" t="b">
        <f t="shared" si="74"/>
        <v>1</v>
      </c>
      <c r="V957" s="13"/>
      <c r="W957" s="13"/>
      <c r="X957" s="13"/>
      <c r="Y957" s="13"/>
      <c r="Z957" s="13"/>
      <c r="AA957" s="13" t="str">
        <f t="shared" si="72"/>
        <v>Limerick Spirit88</v>
      </c>
      <c r="AB957" s="13"/>
      <c r="AC957" s="13"/>
      <c r="AD957" s="13"/>
      <c r="AE957" s="13">
        <f>IF(TRIM(AA957=""),0,IF(ISNA(VLOOKUP(AA957,Tracker!$AB$2:$AB$3981,1,FALSE)),0,1))</f>
        <v>1</v>
      </c>
      <c r="AF957" s="13"/>
    </row>
    <row r="958" spans="1:32" ht="13.5">
      <c r="A958" s="246">
        <v>4464</v>
      </c>
      <c r="B958" s="271" t="s">
        <v>818</v>
      </c>
      <c r="C958" s="957" t="s">
        <v>344</v>
      </c>
      <c r="D958" s="873" t="s">
        <v>63</v>
      </c>
      <c r="E958" s="172" t="s">
        <v>63</v>
      </c>
      <c r="F958" s="234"/>
      <c r="G958" s="236"/>
      <c r="H958" s="547" t="s">
        <v>20</v>
      </c>
      <c r="I958" s="175">
        <v>43048</v>
      </c>
      <c r="J958" s="238"/>
      <c r="K958" s="573"/>
      <c r="L958" s="1039" t="s">
        <v>60</v>
      </c>
      <c r="M958" s="13" t="str">
        <f t="shared" si="71"/>
        <v>Invoice Made</v>
      </c>
      <c r="N958" s="13"/>
      <c r="O958" s="13"/>
      <c r="P958" s="13" t="str">
        <f>IF(L958="Navig8",IF(ISNA(VLOOKUP(UPPER(B958),LiangHuishan!$A$1:$B$251,3,FALSE)),"Pool Not in Records",VLOOKUP(UPPER(B958),$A$1:$B$251,3,FALSE)),"")</f>
        <v/>
      </c>
      <c r="Q958" s="13" t="str">
        <f t="shared" si="75"/>
        <v/>
      </c>
      <c r="R958" s="13"/>
      <c r="S958" s="13"/>
      <c r="T958" s="13" t="str">
        <f t="shared" si="73"/>
        <v>Invoice Made</v>
      </c>
      <c r="U958" s="13" t="b">
        <f t="shared" si="74"/>
        <v>1</v>
      </c>
      <c r="V958" s="13"/>
      <c r="W958" s="13"/>
      <c r="X958" s="13"/>
      <c r="Y958" s="13"/>
      <c r="Z958" s="13"/>
      <c r="AA958" s="13" t="str">
        <f t="shared" si="72"/>
        <v>Songa Coral05</v>
      </c>
      <c r="AB958" s="13"/>
      <c r="AC958" s="13"/>
      <c r="AD958" s="13"/>
      <c r="AE958" s="13">
        <f>IF(TRIM(AA958=""),0,IF(ISNA(VLOOKUP(AA958,Tracker!$AB$2:$AB$3981,1,FALSE)),0,1))</f>
        <v>1</v>
      </c>
      <c r="AF958" s="13"/>
    </row>
    <row r="959" spans="1:32" ht="13.5">
      <c r="A959" s="246">
        <v>4465</v>
      </c>
      <c r="B959" s="271" t="s">
        <v>7396</v>
      </c>
      <c r="C959" s="957" t="s">
        <v>7438</v>
      </c>
      <c r="D959" s="873" t="s">
        <v>2474</v>
      </c>
      <c r="E959" s="172" t="s">
        <v>2474</v>
      </c>
      <c r="F959" s="234"/>
      <c r="G959" s="236"/>
      <c r="H959" s="547" t="s">
        <v>3099</v>
      </c>
      <c r="I959" s="175">
        <v>43038</v>
      </c>
      <c r="J959" s="238"/>
      <c r="K959" s="573"/>
      <c r="L959" s="1023" t="s">
        <v>2987</v>
      </c>
      <c r="M959" s="13" t="str">
        <f t="shared" si="71"/>
        <v>Invoice Made</v>
      </c>
      <c r="N959" s="13"/>
      <c r="O959" s="13"/>
      <c r="P959" s="13" t="str">
        <f>IF(L959="Navig8",IF(ISNA(VLOOKUP(UPPER(B959),LiangHuishan!$A$1:$B$251,3,FALSE)),"Pool Not in Records",VLOOKUP(UPPER(B959),$A$1:$B$251,3,FALSE)),"")</f>
        <v/>
      </c>
      <c r="Q959" s="13" t="str">
        <f t="shared" si="75"/>
        <v/>
      </c>
      <c r="R959" s="13"/>
      <c r="S959" s="13"/>
      <c r="T959" s="13" t="str">
        <f t="shared" si="73"/>
        <v>Invoice Made</v>
      </c>
      <c r="U959" s="13" t="b">
        <f t="shared" si="74"/>
        <v>1</v>
      </c>
      <c r="V959" s="13"/>
      <c r="W959" s="13"/>
      <c r="X959" s="13"/>
      <c r="Y959" s="13"/>
      <c r="Z959" s="13"/>
      <c r="AA959" s="13" t="str">
        <f t="shared" si="72"/>
        <v>Patricia57,58,59</v>
      </c>
      <c r="AB959" s="13"/>
      <c r="AC959" s="13"/>
      <c r="AD959" s="13"/>
      <c r="AE959" s="13">
        <f>IF(TRIM(AA959=""),0,IF(ISNA(VLOOKUP(AA959,Tracker!$AB$2:$AB$3981,1,FALSE)),0,1))</f>
        <v>1</v>
      </c>
      <c r="AF959" s="13"/>
    </row>
    <row r="960" spans="1:32" ht="13.5">
      <c r="A960" s="243">
        <v>4466</v>
      </c>
      <c r="B960" s="243" t="s">
        <v>892</v>
      </c>
      <c r="C960" s="963" t="s">
        <v>169</v>
      </c>
      <c r="D960" s="885" t="s">
        <v>2474</v>
      </c>
      <c r="E960" s="172" t="s">
        <v>2474</v>
      </c>
      <c r="F960" s="234"/>
      <c r="G960" s="236"/>
      <c r="H960" s="878"/>
      <c r="I960" s="193"/>
      <c r="J960" s="238"/>
      <c r="K960" s="718"/>
      <c r="L960" s="1043" t="s">
        <v>2987</v>
      </c>
      <c r="M960" s="13" t="str">
        <f t="shared" si="71"/>
        <v>Invoice Not Made</v>
      </c>
      <c r="N960" s="191"/>
      <c r="O960" s="191"/>
      <c r="P960" s="191" t="str">
        <f>IF(L960="Navig8",IF(ISNA(VLOOKUP(UPPER(B960),LiangHuishan!$A$1:$B$251,3,FALSE)),"Pool Not in Records",VLOOKUP(UPPER(B960),$A$1:$B$251,3,FALSE)),"")</f>
        <v/>
      </c>
      <c r="Q960" s="191" t="str">
        <f t="shared" si="75"/>
        <v/>
      </c>
      <c r="R960" s="191"/>
      <c r="S960" s="191"/>
      <c r="T960" s="13" t="str">
        <f t="shared" si="73"/>
        <v>Invoice Not Made</v>
      </c>
      <c r="U960" s="13" t="b">
        <f t="shared" si="74"/>
        <v>1</v>
      </c>
      <c r="V960" s="191"/>
      <c r="W960" s="191"/>
      <c r="X960" s="191"/>
      <c r="Y960" s="191"/>
      <c r="Z960" s="191"/>
      <c r="AA960" s="13" t="str">
        <f t="shared" si="72"/>
        <v>Elisalex Schulte61</v>
      </c>
      <c r="AB960" s="191"/>
      <c r="AC960" s="191"/>
      <c r="AD960" s="191"/>
      <c r="AE960" s="191">
        <f>IF(TRIM(AA960=""),0,IF(ISNA(VLOOKUP(AA960,Tracker!$AB$2:$AB$3981,1,FALSE)),0,1))</f>
        <v>0</v>
      </c>
      <c r="AF960" s="191"/>
    </row>
    <row r="961" spans="1:32" ht="13.5">
      <c r="A961" s="246">
        <v>4467</v>
      </c>
      <c r="B961" s="271" t="s">
        <v>7421</v>
      </c>
      <c r="C961" s="957" t="s">
        <v>789</v>
      </c>
      <c r="D961" s="873" t="s">
        <v>2783</v>
      </c>
      <c r="E961" s="172" t="s">
        <v>2783</v>
      </c>
      <c r="F961" s="234"/>
      <c r="G961" s="236"/>
      <c r="H961" s="547" t="s">
        <v>1409</v>
      </c>
      <c r="I961" s="175">
        <v>43043</v>
      </c>
      <c r="J961" s="238"/>
      <c r="K961" s="573"/>
      <c r="L961" s="1023" t="s">
        <v>590</v>
      </c>
      <c r="M961" s="13" t="str">
        <f t="shared" si="71"/>
        <v>Invoice Made</v>
      </c>
      <c r="N961" s="13"/>
      <c r="O961" s="13"/>
      <c r="P961" s="13" t="str">
        <f>IF(L961="Navig8",IF(ISNA(VLOOKUP(UPPER(B961),LiangHuishan!$A$1:$B$251,3,FALSE)),"Pool Not in Records",VLOOKUP(UPPER(B961),$A$1:$B$251,3,FALSE)),"")</f>
        <v/>
      </c>
      <c r="Q961" s="13">
        <f t="shared" si="75"/>
        <v>0</v>
      </c>
      <c r="R961" s="13"/>
      <c r="S961" s="13"/>
      <c r="T961" s="13" t="str">
        <f t="shared" si="73"/>
        <v>Invoice Made</v>
      </c>
      <c r="U961" s="13" t="b">
        <f t="shared" si="74"/>
        <v>1</v>
      </c>
      <c r="V961" s="13"/>
      <c r="W961" s="13"/>
      <c r="X961" s="13"/>
      <c r="Y961" s="13"/>
      <c r="Z961" s="13"/>
      <c r="AA961" s="13" t="str">
        <f t="shared" si="72"/>
        <v>Seaways Rubymar132</v>
      </c>
      <c r="AB961" s="13"/>
      <c r="AC961" s="13"/>
      <c r="AD961" s="13"/>
      <c r="AE961" s="13">
        <f>IF(TRIM(AA961=""),0,IF(ISNA(VLOOKUP(AA961,Tracker!$AB$2:$AB$3981,1,FALSE)),0,1))</f>
        <v>1</v>
      </c>
      <c r="AF961" s="13"/>
    </row>
    <row r="962" spans="1:32" ht="13.5">
      <c r="A962" s="246">
        <v>4468</v>
      </c>
      <c r="B962" s="271" t="s">
        <v>383</v>
      </c>
      <c r="C962" s="957" t="s">
        <v>7218</v>
      </c>
      <c r="D962" s="873" t="s">
        <v>1340</v>
      </c>
      <c r="E962" s="172" t="s">
        <v>1340</v>
      </c>
      <c r="F962" s="234"/>
      <c r="G962" s="236"/>
      <c r="H962" s="547" t="s">
        <v>7522</v>
      </c>
      <c r="I962" s="175">
        <v>43052</v>
      </c>
      <c r="J962" s="238"/>
      <c r="K962" s="573"/>
      <c r="L962" s="1039" t="s">
        <v>60</v>
      </c>
      <c r="M962" s="13" t="str">
        <f t="shared" si="71"/>
        <v>Invoice Made</v>
      </c>
      <c r="N962" s="13"/>
      <c r="O962" s="13"/>
      <c r="P962" s="13" t="str">
        <f>IF(L962="Navig8",IF(ISNA(VLOOKUP(UPPER(B962),LiangHuishan!$A$1:$B$251,3,FALSE)),"Pool Not in Records",VLOOKUP(UPPER(B962),$A$1:$B$251,3,FALSE)),"")</f>
        <v/>
      </c>
      <c r="Q962" s="13" t="str">
        <f t="shared" si="75"/>
        <v/>
      </c>
      <c r="R962" s="13"/>
      <c r="S962" s="13"/>
      <c r="T962" s="13" t="str">
        <f t="shared" si="73"/>
        <v>Invoice Made</v>
      </c>
      <c r="U962" s="13" t="b">
        <f t="shared" si="74"/>
        <v>1</v>
      </c>
      <c r="V962" s="13"/>
      <c r="W962" s="13"/>
      <c r="X962" s="13"/>
      <c r="Y962" s="13"/>
      <c r="Z962" s="13"/>
      <c r="AA962" s="13" t="str">
        <f t="shared" si="72"/>
        <v>Axel Spirit147</v>
      </c>
      <c r="AB962" s="13"/>
      <c r="AC962" s="13"/>
      <c r="AD962" s="13"/>
      <c r="AE962" s="13">
        <f>IF(TRIM(AA962=""),0,IF(ISNA(VLOOKUP(AA962,Tracker!$AB$2:$AB$3981,1,FALSE)),0,1))</f>
        <v>1</v>
      </c>
      <c r="AF962" s="13"/>
    </row>
    <row r="963" spans="1:32" ht="13.5">
      <c r="A963" s="243">
        <v>4469</v>
      </c>
      <c r="B963" s="243" t="s">
        <v>826</v>
      </c>
      <c r="C963" s="963" t="s">
        <v>250</v>
      </c>
      <c r="D963" s="885" t="s">
        <v>63</v>
      </c>
      <c r="E963" s="172" t="s">
        <v>63</v>
      </c>
      <c r="F963" s="234"/>
      <c r="G963" s="236"/>
      <c r="H963" s="878"/>
      <c r="I963" s="193"/>
      <c r="J963" s="238"/>
      <c r="K963" s="718"/>
      <c r="L963" s="1041" t="s">
        <v>60</v>
      </c>
      <c r="M963" s="13" t="str">
        <f t="shared" ref="M963:M1026" si="76">IF(AND(NOT(TRIM(D963)="")),IF(AE963=1,"Invoice Made","Invoice Not Made"),"")</f>
        <v>Invoice Not Made</v>
      </c>
      <c r="N963" s="191" t="s">
        <v>27</v>
      </c>
      <c r="O963" s="191"/>
      <c r="P963" s="191" t="str">
        <f>IF(L963="Navig8",IF(ISNA(VLOOKUP(UPPER(B963),LiangHuishan!$A$1:$B$251,3,FALSE)),"Pool Not in Records",VLOOKUP(UPPER(B963),$A$1:$B$251,3,FALSE)),"")</f>
        <v/>
      </c>
      <c r="Q963" s="191" t="str">
        <f t="shared" si="75"/>
        <v/>
      </c>
      <c r="R963" s="191"/>
      <c r="S963" s="191"/>
      <c r="T963" s="13" t="str">
        <f t="shared" si="73"/>
        <v>Invoice Not Made</v>
      </c>
      <c r="U963" s="13" t="b">
        <f t="shared" si="74"/>
        <v>1</v>
      </c>
      <c r="V963" s="191"/>
      <c r="W963" s="191"/>
      <c r="X963" s="191"/>
      <c r="Y963" s="191"/>
      <c r="Z963" s="191"/>
      <c r="AA963" s="13" t="str">
        <f t="shared" ref="AA963:AA1026" si="77">IF(OR(TRIM(B963)="",TRIM(C963)=""),"Vessel-Voy No not given",CONCATENATE(TRIM(B963),TRIM(C963)))</f>
        <v>Blue River35</v>
      </c>
      <c r="AB963" s="191"/>
      <c r="AC963" s="191"/>
      <c r="AD963" s="191"/>
      <c r="AE963" s="191">
        <f>IF(TRIM(AA963=""),0,IF(ISNA(VLOOKUP(AA963,Tracker!$AB$2:$AB$3981,1,FALSE)),0,1))</f>
        <v>0</v>
      </c>
      <c r="AF963" s="191"/>
    </row>
    <row r="964" spans="1:32" ht="13.5">
      <c r="A964" s="246">
        <v>4470</v>
      </c>
      <c r="B964" s="271" t="s">
        <v>2779</v>
      </c>
      <c r="C964" s="957" t="s">
        <v>7434</v>
      </c>
      <c r="D964" s="873" t="s">
        <v>2474</v>
      </c>
      <c r="E964" s="172" t="s">
        <v>2474</v>
      </c>
      <c r="F964" s="234"/>
      <c r="G964" s="236"/>
      <c r="H964" s="547" t="s">
        <v>2870</v>
      </c>
      <c r="I964" s="175">
        <v>43035</v>
      </c>
      <c r="J964" s="238"/>
      <c r="K964" s="573"/>
      <c r="L964" s="1023" t="s">
        <v>2987</v>
      </c>
      <c r="M964" s="13" t="str">
        <f t="shared" si="76"/>
        <v>Invoice Made</v>
      </c>
      <c r="N964" s="13"/>
      <c r="O964" s="13"/>
      <c r="P964" s="13" t="str">
        <f>IF(L964="Navig8",IF(ISNA(VLOOKUP(UPPER(B964),LiangHuishan!$A$1:$B$251,3,FALSE)),"Pool Not in Records",VLOOKUP(UPPER(B964),$A$1:$B$251,3,FALSE)),"")</f>
        <v/>
      </c>
      <c r="Q964" s="13" t="str">
        <f t="shared" si="75"/>
        <v/>
      </c>
      <c r="R964" s="13"/>
      <c r="S964" s="13"/>
      <c r="T964" s="13" t="str">
        <f t="shared" si="73"/>
        <v>Invoice Made</v>
      </c>
      <c r="U964" s="13" t="b">
        <f t="shared" si="74"/>
        <v>1</v>
      </c>
      <c r="V964" s="13"/>
      <c r="W964" s="13"/>
      <c r="X964" s="13"/>
      <c r="Y964" s="13"/>
      <c r="Z964" s="13"/>
      <c r="AA964" s="13" t="str">
        <f t="shared" si="77"/>
        <v>Tigris211,212</v>
      </c>
      <c r="AB964" s="13"/>
      <c r="AC964" s="13"/>
      <c r="AD964" s="13"/>
      <c r="AE964" s="13">
        <f>IF(TRIM(AA964=""),0,IF(ISNA(VLOOKUP(AA964,Tracker!$AB$2:$AB$3981,1,FALSE)),0,1))</f>
        <v>1</v>
      </c>
      <c r="AF964" s="13"/>
    </row>
    <row r="965" spans="1:32" ht="13.5">
      <c r="A965" s="246">
        <v>4471</v>
      </c>
      <c r="B965" s="271" t="s">
        <v>2760</v>
      </c>
      <c r="C965" s="957" t="s">
        <v>348</v>
      </c>
      <c r="D965" s="873" t="s">
        <v>521</v>
      </c>
      <c r="E965" s="172" t="s">
        <v>521</v>
      </c>
      <c r="F965" s="234"/>
      <c r="G965" s="236"/>
      <c r="H965" s="547" t="s">
        <v>20</v>
      </c>
      <c r="I965" s="175">
        <v>43044</v>
      </c>
      <c r="J965" s="238"/>
      <c r="K965" s="573" t="s">
        <v>411</v>
      </c>
      <c r="L965" s="1039" t="s">
        <v>28</v>
      </c>
      <c r="M965" s="13" t="str">
        <f t="shared" si="76"/>
        <v>Invoice Made</v>
      </c>
      <c r="N965" s="13"/>
      <c r="O965" s="13"/>
      <c r="P965" s="13" t="str">
        <f>IF(L965="Navig8",IF(ISNA(VLOOKUP(UPPER(B965),LiangHuishan!$A$1:$B$251,3,FALSE)),"Pool Not in Records",VLOOKUP(UPPER(B965),$A$1:$B$251,3,FALSE)),"")</f>
        <v>Pool Not in Records</v>
      </c>
      <c r="Q965" s="13" t="str">
        <f t="shared" si="75"/>
        <v/>
      </c>
      <c r="R965" s="13"/>
      <c r="S965" s="13"/>
      <c r="T965" s="13" t="str">
        <f t="shared" ref="T965:T1028" si="78">IF(AND(NOT(TRIM(D965)="")),IF(AE965=1,"Invoice Made","Invoice Not Made"),"")</f>
        <v>Invoice Made</v>
      </c>
      <c r="U965" s="13" t="b">
        <f t="shared" ref="U965:U1028" si="79">M965=T965</f>
        <v>1</v>
      </c>
      <c r="V965" s="13"/>
      <c r="W965" s="13"/>
      <c r="X965" s="13"/>
      <c r="Y965" s="13"/>
      <c r="Z965" s="13"/>
      <c r="AA965" s="13" t="str">
        <f t="shared" si="77"/>
        <v>ETC Mena60</v>
      </c>
      <c r="AB965" s="13"/>
      <c r="AC965" s="13"/>
      <c r="AD965" s="13"/>
      <c r="AE965" s="13">
        <f>IF(TRIM(AA965=""),0,IF(ISNA(VLOOKUP(AA965,Tracker!$AB$2:$AB$3981,1,FALSE)),0,1))</f>
        <v>1</v>
      </c>
      <c r="AF965" s="13"/>
    </row>
    <row r="966" spans="1:32" ht="13.5">
      <c r="A966" s="246">
        <v>4472</v>
      </c>
      <c r="B966" s="271" t="s">
        <v>2471</v>
      </c>
      <c r="C966" s="957" t="s">
        <v>624</v>
      </c>
      <c r="D966" s="873" t="s">
        <v>3258</v>
      </c>
      <c r="E966" s="172" t="s">
        <v>3258</v>
      </c>
      <c r="F966" s="234"/>
      <c r="G966" s="236"/>
      <c r="H966" s="547" t="s">
        <v>563</v>
      </c>
      <c r="I966" s="175">
        <v>43047</v>
      </c>
      <c r="J966" s="238"/>
      <c r="K966" s="711"/>
      <c r="L966" s="1023" t="s">
        <v>1466</v>
      </c>
      <c r="M966" s="13" t="str">
        <f t="shared" si="76"/>
        <v>Invoice Made</v>
      </c>
      <c r="N966" s="13"/>
      <c r="O966" s="13"/>
      <c r="P966" s="13" t="str">
        <f>IF(L966="Navig8",IF(ISNA(VLOOKUP(UPPER(B966),#REF!,3,FALSE)),"Pool Not in Records",VLOOKUP(UPPER(B966),#REF!,3,FALSE)),"")</f>
        <v/>
      </c>
      <c r="Q966" s="13" t="str">
        <f t="shared" si="75"/>
        <v/>
      </c>
      <c r="R966" s="13"/>
      <c r="S966" s="13"/>
      <c r="T966" s="13" t="str">
        <f t="shared" si="78"/>
        <v>Invoice Made</v>
      </c>
      <c r="U966" s="13" t="b">
        <f t="shared" si="79"/>
        <v>1</v>
      </c>
      <c r="V966" s="13"/>
      <c r="W966" s="13"/>
      <c r="X966" s="13"/>
      <c r="Y966" s="13"/>
      <c r="Z966" s="13"/>
      <c r="AA966" s="13" t="str">
        <f t="shared" si="77"/>
        <v>Advantage Sky51</v>
      </c>
      <c r="AB966" s="13"/>
      <c r="AC966" s="13"/>
      <c r="AD966" s="13"/>
      <c r="AE966" s="13">
        <f>IF(TRIM(AA966=""),0,IF(ISNA(VLOOKUP(AA966,Tracker!$AB$2:$AB$3981,1,FALSE)),0,1))</f>
        <v>1</v>
      </c>
      <c r="AF966" s="13"/>
    </row>
    <row r="967" spans="1:32" ht="13.5">
      <c r="A967" s="246">
        <v>4473</v>
      </c>
      <c r="B967" s="271" t="s">
        <v>3112</v>
      </c>
      <c r="C967" s="957" t="s">
        <v>361</v>
      </c>
      <c r="D967" s="873" t="s">
        <v>2868</v>
      </c>
      <c r="E967" s="172" t="s">
        <v>2868</v>
      </c>
      <c r="F967" s="234" t="s">
        <v>180</v>
      </c>
      <c r="G967" s="236" t="s">
        <v>2680</v>
      </c>
      <c r="H967" s="547" t="s">
        <v>261</v>
      </c>
      <c r="I967" s="175">
        <v>43050</v>
      </c>
      <c r="J967" s="238">
        <v>43046</v>
      </c>
      <c r="K967" s="573"/>
      <c r="L967" s="1023" t="s">
        <v>590</v>
      </c>
      <c r="M967" s="13" t="str">
        <f t="shared" si="76"/>
        <v>Invoice Made</v>
      </c>
      <c r="N967" s="13"/>
      <c r="O967" s="13"/>
      <c r="P967" s="13" t="str">
        <f>IF(L967="Navig8",IF(ISNA(VLOOKUP(UPPER(B967),#REF!,3,FALSE)),"Pool Not in Records",VLOOKUP(UPPER(B967),#REF!,3,FALSE)),"")</f>
        <v/>
      </c>
      <c r="Q967" s="13">
        <f t="shared" si="75"/>
        <v>0</v>
      </c>
      <c r="R967" s="13"/>
      <c r="S967" s="13"/>
      <c r="T967" s="13" t="str">
        <f t="shared" si="78"/>
        <v>Invoice Made</v>
      </c>
      <c r="U967" s="13" t="b">
        <f t="shared" si="79"/>
        <v>1</v>
      </c>
      <c r="V967" s="13"/>
      <c r="W967" s="13"/>
      <c r="X967" s="13"/>
      <c r="Y967" s="13"/>
      <c r="Z967" s="13"/>
      <c r="AA967" s="13" t="str">
        <f t="shared" si="77"/>
        <v>Selecao08</v>
      </c>
      <c r="AB967" s="13"/>
      <c r="AC967" s="13"/>
      <c r="AD967" s="13"/>
      <c r="AE967" s="13">
        <f>IF(TRIM(AA967=""),0,IF(ISNA(VLOOKUP(AA967,Tracker!$AB$2:$AB$3981,1,FALSE)),0,1))</f>
        <v>1</v>
      </c>
      <c r="AF967" s="13"/>
    </row>
    <row r="968" spans="1:32" ht="13.5">
      <c r="A968" s="246">
        <v>4474</v>
      </c>
      <c r="B968" s="271" t="s">
        <v>892</v>
      </c>
      <c r="C968" s="957" t="s">
        <v>7435</v>
      </c>
      <c r="D968" s="873" t="s">
        <v>2474</v>
      </c>
      <c r="E968" s="172" t="s">
        <v>2474</v>
      </c>
      <c r="F968" s="234"/>
      <c r="G968" s="236"/>
      <c r="H968" s="547" t="s">
        <v>412</v>
      </c>
      <c r="I968" s="175">
        <v>43036</v>
      </c>
      <c r="J968" s="238"/>
      <c r="K968" s="573"/>
      <c r="L968" s="1023" t="s">
        <v>2987</v>
      </c>
      <c r="M968" s="13" t="str">
        <f t="shared" si="76"/>
        <v>Invoice Made</v>
      </c>
      <c r="N968" s="13"/>
      <c r="O968" s="13"/>
      <c r="P968" s="13" t="str">
        <f>IF(L968="Navig8",IF(ISNA(VLOOKUP(UPPER(B968),#REF!,3,FALSE)),"Pool Not in Records",VLOOKUP(UPPER(B968),#REF!,3,FALSE)),"")</f>
        <v/>
      </c>
      <c r="Q968" s="13" t="str">
        <f t="shared" si="75"/>
        <v/>
      </c>
      <c r="R968" s="13"/>
      <c r="S968" s="13"/>
      <c r="T968" s="13" t="str">
        <f t="shared" si="78"/>
        <v>Invoice Made</v>
      </c>
      <c r="U968" s="13" t="b">
        <f t="shared" si="79"/>
        <v>1</v>
      </c>
      <c r="V968" s="13"/>
      <c r="W968" s="13"/>
      <c r="X968" s="13"/>
      <c r="Y968" s="13"/>
      <c r="Z968" s="13"/>
      <c r="AA968" s="13" t="str">
        <f t="shared" si="77"/>
        <v>Elisalex Schulte58,60,61,62</v>
      </c>
      <c r="AB968" s="13"/>
      <c r="AC968" s="13"/>
      <c r="AD968" s="13"/>
      <c r="AE968" s="13">
        <f>IF(TRIM(AA968=""),0,IF(ISNA(VLOOKUP(AA968,Tracker!$AB$2:$AB$3981,1,FALSE)),0,1))</f>
        <v>1</v>
      </c>
      <c r="AF968" s="13"/>
    </row>
    <row r="969" spans="1:32" ht="13.5">
      <c r="A969" s="243">
        <v>4475</v>
      </c>
      <c r="B969" s="243" t="s">
        <v>2779</v>
      </c>
      <c r="C969" s="963" t="s">
        <v>6814</v>
      </c>
      <c r="D969" s="885" t="s">
        <v>2474</v>
      </c>
      <c r="E969" s="172" t="s">
        <v>2474</v>
      </c>
      <c r="F969" s="234"/>
      <c r="G969" s="236"/>
      <c r="H969" s="878"/>
      <c r="I969" s="193"/>
      <c r="J969" s="238"/>
      <c r="K969" s="718"/>
      <c r="L969" s="1043" t="s">
        <v>2987</v>
      </c>
      <c r="M969" s="13" t="str">
        <f t="shared" si="76"/>
        <v>Invoice Not Made</v>
      </c>
      <c r="N969" s="191"/>
      <c r="O969" s="191"/>
      <c r="P969" s="191" t="str">
        <f>IF(L969="Navig8",IF(ISNA(VLOOKUP(UPPER(B969),#REF!,3,FALSE)),"Pool Not in Records",VLOOKUP(UPPER(B969),#REF!,3,FALSE)),"")</f>
        <v/>
      </c>
      <c r="Q969" s="191" t="str">
        <f t="shared" si="75"/>
        <v/>
      </c>
      <c r="R969" s="191"/>
      <c r="S969" s="191"/>
      <c r="T969" s="13" t="str">
        <f t="shared" si="78"/>
        <v>Invoice Not Made</v>
      </c>
      <c r="U969" s="13" t="b">
        <f t="shared" si="79"/>
        <v>1</v>
      </c>
      <c r="V969" s="191"/>
      <c r="W969" s="191"/>
      <c r="X969" s="191"/>
      <c r="Y969" s="191"/>
      <c r="Z969" s="191"/>
      <c r="AA969" s="13" t="str">
        <f t="shared" si="77"/>
        <v>Tigris213</v>
      </c>
      <c r="AB969" s="191"/>
      <c r="AC969" s="191"/>
      <c r="AD969" s="191"/>
      <c r="AE969" s="191">
        <f>IF(TRIM(AA969=""),0,IF(ISNA(VLOOKUP(AA969,Tracker!$AB$2:$AB$3981,1,FALSE)),0,1))</f>
        <v>0</v>
      </c>
      <c r="AF969" s="191"/>
    </row>
    <row r="970" spans="1:32" ht="13.5">
      <c r="A970" s="246">
        <v>4476</v>
      </c>
      <c r="B970" s="271" t="s">
        <v>2776</v>
      </c>
      <c r="C970" s="957" t="s">
        <v>7433</v>
      </c>
      <c r="D970" s="873" t="s">
        <v>2474</v>
      </c>
      <c r="E970" s="172" t="s">
        <v>2474</v>
      </c>
      <c r="F970" s="234"/>
      <c r="G970" s="236"/>
      <c r="H970" s="547" t="s">
        <v>25</v>
      </c>
      <c r="I970" s="175">
        <v>43030</v>
      </c>
      <c r="J970" s="238"/>
      <c r="K970" s="573"/>
      <c r="L970" s="1023" t="s">
        <v>2987</v>
      </c>
      <c r="M970" s="13" t="str">
        <f t="shared" si="76"/>
        <v>Invoice Made</v>
      </c>
      <c r="N970" s="13"/>
      <c r="O970" s="13"/>
      <c r="P970" s="13" t="str">
        <f>IF(L970="Navig8",IF(ISNA(VLOOKUP(UPPER(B970),#REF!,3,FALSE)),"Pool Not in Records",VLOOKUP(UPPER(B970),#REF!,3,FALSE)),"")</f>
        <v/>
      </c>
      <c r="Q970" s="13" t="str">
        <f t="shared" si="75"/>
        <v/>
      </c>
      <c r="R970" s="13"/>
      <c r="S970" s="13"/>
      <c r="T970" s="13" t="str">
        <f t="shared" si="78"/>
        <v>Invoice Made</v>
      </c>
      <c r="U970" s="13" t="b">
        <f t="shared" si="79"/>
        <v>1</v>
      </c>
      <c r="V970" s="13"/>
      <c r="W970" s="13"/>
      <c r="X970" s="13"/>
      <c r="Y970" s="13"/>
      <c r="Z970" s="13"/>
      <c r="AA970" s="13" t="str">
        <f t="shared" si="77"/>
        <v>Sten Skagen74,75,76,77,78,</v>
      </c>
      <c r="AB970" s="13"/>
      <c r="AC970" s="13"/>
      <c r="AD970" s="13"/>
      <c r="AE970" s="13">
        <f>IF(TRIM(AA970=""),0,IF(ISNA(VLOOKUP(AA970,Tracker!$AB$2:$AB$3981,1,FALSE)),0,1))</f>
        <v>1</v>
      </c>
      <c r="AF970" s="13"/>
    </row>
    <row r="971" spans="1:32" ht="13.5">
      <c r="A971" s="243">
        <v>4477</v>
      </c>
      <c r="B971" s="243" t="s">
        <v>2776</v>
      </c>
      <c r="C971" s="963" t="s">
        <v>3404</v>
      </c>
      <c r="D971" s="885" t="s">
        <v>2474</v>
      </c>
      <c r="E971" s="172" t="s">
        <v>2474</v>
      </c>
      <c r="F971" s="234"/>
      <c r="G971" s="236"/>
      <c r="H971" s="878" t="s">
        <v>25</v>
      </c>
      <c r="I971" s="193">
        <v>43033</v>
      </c>
      <c r="J971" s="238"/>
      <c r="K971" s="718"/>
      <c r="L971" s="1043" t="s">
        <v>2987</v>
      </c>
      <c r="M971" s="13" t="str">
        <f t="shared" si="76"/>
        <v>Invoice Not Made</v>
      </c>
      <c r="N971" s="191"/>
      <c r="O971" s="191"/>
      <c r="P971" s="191" t="str">
        <f>IF(L971="Navig8",IF(ISNA(VLOOKUP(UPPER(B971),#REF!,3,FALSE)),"Pool Not in Records",VLOOKUP(UPPER(B971),#REF!,3,FALSE)),"")</f>
        <v/>
      </c>
      <c r="Q971" s="191" t="str">
        <f t="shared" si="75"/>
        <v/>
      </c>
      <c r="R971" s="191"/>
      <c r="S971" s="191"/>
      <c r="T971" s="13" t="str">
        <f t="shared" si="78"/>
        <v>Invoice Not Made</v>
      </c>
      <c r="U971" s="13" t="b">
        <f t="shared" si="79"/>
        <v>1</v>
      </c>
      <c r="V971" s="191"/>
      <c r="W971" s="191"/>
      <c r="X971" s="191"/>
      <c r="Y971" s="191"/>
      <c r="Z971" s="191"/>
      <c r="AA971" s="13" t="str">
        <f t="shared" si="77"/>
        <v>Sten Skagen77</v>
      </c>
      <c r="AB971" s="191"/>
      <c r="AC971" s="191"/>
      <c r="AD971" s="191"/>
      <c r="AE971" s="191">
        <f>IF(TRIM(AA971=""),0,IF(ISNA(VLOOKUP(AA971,Tracker!$AB$2:$AB$3981,1,FALSE)),0,1))</f>
        <v>0</v>
      </c>
      <c r="AF971" s="191"/>
    </row>
    <row r="972" spans="1:32" ht="13.5">
      <c r="A972" s="243">
        <v>4478</v>
      </c>
      <c r="B972" s="243" t="s">
        <v>2776</v>
      </c>
      <c r="C972" s="963" t="s">
        <v>446</v>
      </c>
      <c r="D972" s="885" t="s">
        <v>2474</v>
      </c>
      <c r="E972" s="172" t="s">
        <v>2474</v>
      </c>
      <c r="F972" s="234"/>
      <c r="G972" s="236"/>
      <c r="H972" s="878" t="s">
        <v>25</v>
      </c>
      <c r="I972" s="193">
        <v>43036</v>
      </c>
      <c r="J972" s="238"/>
      <c r="K972" s="718"/>
      <c r="L972" s="1043" t="s">
        <v>2987</v>
      </c>
      <c r="M972" s="13" t="str">
        <f t="shared" si="76"/>
        <v>Invoice Not Made</v>
      </c>
      <c r="N972" s="191"/>
      <c r="O972" s="191"/>
      <c r="P972" s="191" t="str">
        <f>IF(L972="Navig8",IF(ISNA(VLOOKUP(UPPER(B972),#REF!,3,FALSE)),"Pool Not in Records",VLOOKUP(UPPER(B972),#REF!,3,FALSE)),"")</f>
        <v/>
      </c>
      <c r="Q972" s="191" t="str">
        <f t="shared" si="75"/>
        <v/>
      </c>
      <c r="R972" s="191"/>
      <c r="S972" s="191"/>
      <c r="T972" s="13" t="str">
        <f t="shared" si="78"/>
        <v>Invoice Not Made</v>
      </c>
      <c r="U972" s="13" t="b">
        <f t="shared" si="79"/>
        <v>1</v>
      </c>
      <c r="V972" s="191"/>
      <c r="W972" s="191"/>
      <c r="X972" s="191"/>
      <c r="Y972" s="191"/>
      <c r="Z972" s="191"/>
      <c r="AA972" s="13" t="str">
        <f t="shared" si="77"/>
        <v>Sten Skagen78</v>
      </c>
      <c r="AB972" s="191"/>
      <c r="AC972" s="191"/>
      <c r="AD972" s="191"/>
      <c r="AE972" s="191">
        <f>IF(TRIM(AA972=""),0,IF(ISNA(VLOOKUP(AA972,Tracker!$AB$2:$AB$3981,1,FALSE)),0,1))</f>
        <v>0</v>
      </c>
      <c r="AF972" s="191"/>
    </row>
    <row r="973" spans="1:32" ht="13.5">
      <c r="A973" s="243">
        <v>4479</v>
      </c>
      <c r="B973" s="243" t="s">
        <v>2776</v>
      </c>
      <c r="C973" s="963" t="s">
        <v>721</v>
      </c>
      <c r="D973" s="885" t="s">
        <v>2474</v>
      </c>
      <c r="E973" s="172" t="s">
        <v>2474</v>
      </c>
      <c r="F973" s="234"/>
      <c r="G973" s="236"/>
      <c r="H973" s="878"/>
      <c r="I973" s="193"/>
      <c r="J973" s="238"/>
      <c r="K973" s="718"/>
      <c r="L973" s="1043" t="s">
        <v>2987</v>
      </c>
      <c r="M973" s="13" t="str">
        <f t="shared" si="76"/>
        <v>Invoice Not Made</v>
      </c>
      <c r="N973" s="191"/>
      <c r="O973" s="191"/>
      <c r="P973" s="191" t="str">
        <f>IF(L973="Navig8",IF(ISNA(VLOOKUP(UPPER(B973),#REF!,3,FALSE)),"Pool Not in Records",VLOOKUP(UPPER(B973),#REF!,3,FALSE)),"")</f>
        <v/>
      </c>
      <c r="Q973" s="191" t="str">
        <f t="shared" si="75"/>
        <v/>
      </c>
      <c r="R973" s="191"/>
      <c r="S973" s="191"/>
      <c r="T973" s="13" t="str">
        <f t="shared" si="78"/>
        <v>Invoice Not Made</v>
      </c>
      <c r="U973" s="13" t="b">
        <f t="shared" si="79"/>
        <v>1</v>
      </c>
      <c r="V973" s="191"/>
      <c r="W973" s="191"/>
      <c r="X973" s="191"/>
      <c r="Y973" s="191"/>
      <c r="Z973" s="191"/>
      <c r="AA973" s="13" t="str">
        <f t="shared" si="77"/>
        <v>Sten Skagen79</v>
      </c>
      <c r="AB973" s="191"/>
      <c r="AC973" s="191"/>
      <c r="AD973" s="191"/>
      <c r="AE973" s="191">
        <f>IF(TRIM(AA973=""),0,IF(ISNA(VLOOKUP(AA973,Tracker!$AB$2:$AB$3981,1,FALSE)),0,1))</f>
        <v>0</v>
      </c>
      <c r="AF973" s="191"/>
    </row>
    <row r="974" spans="1:32" ht="13.5">
      <c r="A974" s="246">
        <v>4480</v>
      </c>
      <c r="B974" s="271" t="s">
        <v>3104</v>
      </c>
      <c r="C974" s="957" t="s">
        <v>338</v>
      </c>
      <c r="D974" s="873" t="s">
        <v>688</v>
      </c>
      <c r="E974" s="172" t="s">
        <v>688</v>
      </c>
      <c r="F974" s="234"/>
      <c r="G974" s="236"/>
      <c r="H974" s="547" t="s">
        <v>261</v>
      </c>
      <c r="I974" s="175">
        <v>43058</v>
      </c>
      <c r="J974" s="238"/>
      <c r="K974" s="573"/>
      <c r="L974" s="1023" t="s">
        <v>590</v>
      </c>
      <c r="M974" s="13" t="str">
        <f t="shared" si="76"/>
        <v>Invoice Made</v>
      </c>
      <c r="N974" s="13"/>
      <c r="O974" s="13"/>
      <c r="P974" s="13" t="str">
        <f>IF(L974="Navig8",IF(ISNA(VLOOKUP(UPPER(B974),#REF!,3,FALSE)),"Pool Not in Records",VLOOKUP(UPPER(B974),#REF!,3,FALSE)),"")</f>
        <v/>
      </c>
      <c r="Q974" s="13">
        <f t="shared" si="75"/>
        <v>0</v>
      </c>
      <c r="R974" s="13"/>
      <c r="S974" s="13"/>
      <c r="T974" s="13" t="str">
        <f t="shared" si="78"/>
        <v>Invoice Made</v>
      </c>
      <c r="U974" s="13" t="b">
        <f t="shared" si="79"/>
        <v>1</v>
      </c>
      <c r="V974" s="13"/>
      <c r="W974" s="13"/>
      <c r="X974" s="13"/>
      <c r="Y974" s="13"/>
      <c r="Z974" s="13"/>
      <c r="AA974" s="13" t="str">
        <f t="shared" si="77"/>
        <v>Cabo San Vicente14</v>
      </c>
      <c r="AB974" s="13"/>
      <c r="AC974" s="13"/>
      <c r="AD974" s="13"/>
      <c r="AE974" s="13">
        <f>IF(TRIM(AA974=""),0,IF(ISNA(VLOOKUP(AA974,Tracker!$AB$2:$AB$3981,1,FALSE)),0,1))</f>
        <v>1</v>
      </c>
      <c r="AF974" s="13"/>
    </row>
    <row r="975" spans="1:32" ht="13.5">
      <c r="A975" s="246">
        <v>4482</v>
      </c>
      <c r="B975" s="271" t="s">
        <v>2485</v>
      </c>
      <c r="C975" s="957" t="s">
        <v>245</v>
      </c>
      <c r="D975" s="873" t="s">
        <v>7398</v>
      </c>
      <c r="E975" s="172" t="s">
        <v>7398</v>
      </c>
      <c r="F975" s="234"/>
      <c r="G975" s="236"/>
      <c r="H975" s="547" t="s">
        <v>200</v>
      </c>
      <c r="I975" s="175">
        <v>43056</v>
      </c>
      <c r="J975" s="238"/>
      <c r="K975" s="573"/>
      <c r="L975" s="1039" t="s">
        <v>60</v>
      </c>
      <c r="M975" s="13" t="str">
        <f t="shared" si="76"/>
        <v>Invoice Made</v>
      </c>
      <c r="N975" s="13"/>
      <c r="O975" s="13"/>
      <c r="P975" s="13" t="str">
        <f>IF(L975="Navig8",IF(ISNA(VLOOKUP(UPPER(B975),#REF!,3,FALSE)),"Pool Not in Records",VLOOKUP(UPPER(B975),#REF!,3,FALSE)),"")</f>
        <v/>
      </c>
      <c r="Q975" s="13" t="str">
        <f t="shared" si="75"/>
        <v/>
      </c>
      <c r="R975" s="13"/>
      <c r="S975" s="13"/>
      <c r="T975" s="13" t="str">
        <f t="shared" si="78"/>
        <v>Invoice Made</v>
      </c>
      <c r="U975" s="13" t="b">
        <f t="shared" si="79"/>
        <v>1</v>
      </c>
      <c r="V975" s="13"/>
      <c r="W975" s="13"/>
      <c r="X975" s="13"/>
      <c r="Y975" s="13"/>
      <c r="Z975" s="13"/>
      <c r="AA975" s="13" t="str">
        <f t="shared" si="77"/>
        <v>Trysil Spirit34</v>
      </c>
      <c r="AB975" s="13"/>
      <c r="AC975" s="13"/>
      <c r="AD975" s="13"/>
      <c r="AE975" s="13">
        <f>IF(TRIM(AA975=""),0,IF(ISNA(VLOOKUP(AA975,Tracker!$AB$2:$AB$3981,1,FALSE)),0,1))</f>
        <v>1</v>
      </c>
      <c r="AF975" s="13"/>
    </row>
    <row r="976" spans="1:32" ht="13.5">
      <c r="A976" s="246">
        <v>4485</v>
      </c>
      <c r="B976" s="271" t="s">
        <v>7422</v>
      </c>
      <c r="C976" s="957" t="s">
        <v>3105</v>
      </c>
      <c r="D976" s="873" t="s">
        <v>3483</v>
      </c>
      <c r="E976" s="172" t="s">
        <v>3483</v>
      </c>
      <c r="F976" s="234"/>
      <c r="G976" s="236"/>
      <c r="H976" s="547" t="s">
        <v>261</v>
      </c>
      <c r="I976" s="473">
        <v>43074</v>
      </c>
      <c r="J976" s="238"/>
      <c r="K976" s="573"/>
      <c r="L976" s="1039" t="s">
        <v>23</v>
      </c>
      <c r="M976" s="13" t="str">
        <f t="shared" si="76"/>
        <v>Invoice Made</v>
      </c>
      <c r="N976" s="13"/>
      <c r="O976" s="13"/>
      <c r="P976" s="13" t="str">
        <f>IF(L976="Navig8",IF(ISNA(VLOOKUP(UPPER(B976),#REF!,3,FALSE)),"Pool Not in Records",VLOOKUP(UPPER(B976),#REF!,3,FALSE)),"")</f>
        <v/>
      </c>
      <c r="Q976" s="13" t="str">
        <f t="shared" si="75"/>
        <v/>
      </c>
      <c r="R976" s="13"/>
      <c r="S976" s="13"/>
      <c r="T976" s="13" t="str">
        <f t="shared" si="78"/>
        <v>Invoice Made</v>
      </c>
      <c r="U976" s="13" t="b">
        <f t="shared" si="79"/>
        <v>1</v>
      </c>
      <c r="V976" s="13"/>
      <c r="W976" s="13"/>
      <c r="X976" s="13"/>
      <c r="Y976" s="13"/>
      <c r="Z976" s="13"/>
      <c r="AA976" s="13" t="str">
        <f t="shared" si="77"/>
        <v>Gener8 Companion201705</v>
      </c>
      <c r="AB976" s="13"/>
      <c r="AC976" s="13"/>
      <c r="AD976" s="13"/>
      <c r="AE976" s="13">
        <f>IF(TRIM(AA976=""),0,IF(ISNA(VLOOKUP(AA976,Tracker!$AB$2:$AB$3981,1,FALSE)),0,1))</f>
        <v>1</v>
      </c>
      <c r="AF976" s="13"/>
    </row>
    <row r="977" spans="1:32" ht="13.5">
      <c r="A977" s="246">
        <v>4486</v>
      </c>
      <c r="B977" s="271" t="s">
        <v>7423</v>
      </c>
      <c r="C977" s="957" t="s">
        <v>129</v>
      </c>
      <c r="D977" s="873" t="s">
        <v>3273</v>
      </c>
      <c r="E977" s="172" t="s">
        <v>3273</v>
      </c>
      <c r="F977" s="234"/>
      <c r="G977" s="236"/>
      <c r="H977" s="547" t="s">
        <v>455</v>
      </c>
      <c r="I977" s="175">
        <v>43098</v>
      </c>
      <c r="J977" s="238"/>
      <c r="K977" s="573"/>
      <c r="L977" s="1039" t="s">
        <v>1485</v>
      </c>
      <c r="M977" s="13" t="str">
        <f t="shared" si="76"/>
        <v>Invoice Made</v>
      </c>
      <c r="N977" s="13"/>
      <c r="O977" s="13"/>
      <c r="P977" s="13" t="str">
        <f>IF(L977="Navig8",IF(ISNA(VLOOKUP(UPPER(B977),#REF!,3,FALSE)),"Pool Not in Records",VLOOKUP(UPPER(B977),#REF!,3,FALSE)),"")</f>
        <v/>
      </c>
      <c r="Q977" s="13" t="str">
        <f t="shared" si="75"/>
        <v/>
      </c>
      <c r="R977" s="13"/>
      <c r="S977" s="13"/>
      <c r="T977" s="13" t="str">
        <f t="shared" si="78"/>
        <v>Invoice Made</v>
      </c>
      <c r="U977" s="13" t="b">
        <f t="shared" si="79"/>
        <v>1</v>
      </c>
      <c r="V977" s="13"/>
      <c r="W977" s="13"/>
      <c r="X977" s="13"/>
      <c r="Y977" s="13"/>
      <c r="Z977" s="13"/>
      <c r="AA977" s="13" t="str">
        <f t="shared" si="77"/>
        <v>MTM Yangon11</v>
      </c>
      <c r="AB977" s="13"/>
      <c r="AC977" s="13"/>
      <c r="AD977" s="13"/>
      <c r="AE977" s="13">
        <f>IF(TRIM(AA977=""),0,IF(ISNA(VLOOKUP(AA977,Tracker!$AB$2:$AB$3981,1,FALSE)),0,1))</f>
        <v>1</v>
      </c>
      <c r="AF977" s="13"/>
    </row>
    <row r="978" spans="1:32" ht="13.5">
      <c r="A978" s="246">
        <v>4487</v>
      </c>
      <c r="B978" s="271" t="s">
        <v>80</v>
      </c>
      <c r="C978" s="957" t="s">
        <v>72</v>
      </c>
      <c r="D978" s="873" t="s">
        <v>7480</v>
      </c>
      <c r="E978" s="172" t="s">
        <v>7480</v>
      </c>
      <c r="F978" s="234" t="s">
        <v>377</v>
      </c>
      <c r="G978" s="236" t="s">
        <v>449</v>
      </c>
      <c r="H978" s="547" t="s">
        <v>570</v>
      </c>
      <c r="I978" s="273">
        <v>43058</v>
      </c>
      <c r="J978" s="238">
        <v>43058</v>
      </c>
      <c r="K978" s="711"/>
      <c r="L978" s="1023" t="s">
        <v>60</v>
      </c>
      <c r="M978" s="13" t="str">
        <f t="shared" si="76"/>
        <v>Invoice Made</v>
      </c>
      <c r="N978" s="13"/>
      <c r="O978" s="13"/>
      <c r="P978" s="13" t="str">
        <f>IF(L978="Navig8",IF(ISNA(VLOOKUP(UPPER(B978),#REF!,3,FALSE)),"Pool Not in Records",VLOOKUP(UPPER(B978),#REF!,3,FALSE)),"")</f>
        <v/>
      </c>
      <c r="Q978" s="13" t="str">
        <f t="shared" si="75"/>
        <v/>
      </c>
      <c r="R978" s="13"/>
      <c r="S978" s="13"/>
      <c r="T978" s="13" t="str">
        <f t="shared" si="78"/>
        <v>Invoice Made</v>
      </c>
      <c r="U978" s="13" t="b">
        <f t="shared" si="79"/>
        <v>1</v>
      </c>
      <c r="V978" s="13"/>
      <c r="W978" s="13"/>
      <c r="X978" s="13"/>
      <c r="Y978" s="13"/>
      <c r="Z978" s="13"/>
      <c r="AA978" s="13" t="str">
        <f t="shared" si="77"/>
        <v>Helga Spirit87</v>
      </c>
      <c r="AB978" s="13"/>
      <c r="AC978" s="13"/>
      <c r="AD978" s="13"/>
      <c r="AE978" s="13">
        <f>IF(TRIM(AA978=""),0,IF(ISNA(VLOOKUP(AA978,Tracker!$AB$2:$AB$3981,1,FALSE)),0,1))</f>
        <v>1</v>
      </c>
      <c r="AF978" s="13"/>
    </row>
    <row r="979" spans="1:32" ht="13.5">
      <c r="A979" s="246">
        <v>4488</v>
      </c>
      <c r="B979" s="271" t="s">
        <v>3078</v>
      </c>
      <c r="C979" s="957" t="s">
        <v>7481</v>
      </c>
      <c r="D979" s="873" t="s">
        <v>830</v>
      </c>
      <c r="E979" s="172" t="s">
        <v>830</v>
      </c>
      <c r="F979" s="234"/>
      <c r="G979" s="236"/>
      <c r="H979" s="547" t="s">
        <v>200</v>
      </c>
      <c r="I979" s="273">
        <v>43063</v>
      </c>
      <c r="J979" s="238"/>
      <c r="K979" s="711"/>
      <c r="L979" s="1023" t="s">
        <v>60</v>
      </c>
      <c r="M979" s="13" t="str">
        <f t="shared" si="76"/>
        <v>Invoice Made</v>
      </c>
      <c r="N979" s="13"/>
      <c r="O979" s="13"/>
      <c r="P979" s="13" t="str">
        <f>IF(L979="Navig8",IF(ISNA(VLOOKUP(UPPER(B979),#REF!,3,FALSE)),"Pool Not in Records",VLOOKUP(UPPER(B979),#REF!,3,FALSE)),"")</f>
        <v/>
      </c>
      <c r="Q979" s="13" t="str">
        <f t="shared" si="75"/>
        <v/>
      </c>
      <c r="R979" s="13"/>
      <c r="S979" s="13"/>
      <c r="T979" s="13" t="str">
        <f t="shared" si="78"/>
        <v>Invoice Made</v>
      </c>
      <c r="U979" s="13" t="b">
        <f t="shared" si="79"/>
        <v>1</v>
      </c>
      <c r="V979" s="13"/>
      <c r="W979" s="13"/>
      <c r="X979" s="13"/>
      <c r="Y979" s="13"/>
      <c r="Z979" s="13"/>
      <c r="AA979" s="13" t="str">
        <f t="shared" si="77"/>
        <v>Esteem BrillianceTK05</v>
      </c>
      <c r="AB979" s="13"/>
      <c r="AC979" s="13"/>
      <c r="AD979" s="13"/>
      <c r="AE979" s="13">
        <f>IF(TRIM(AA979=""),0,IF(ISNA(VLOOKUP(AA979,Tracker!$AB$2:$AB$3981,1,FALSE)),0,1))</f>
        <v>1</v>
      </c>
      <c r="AF979" s="13"/>
    </row>
    <row r="980" spans="1:32" ht="13.5">
      <c r="A980" s="246">
        <v>4490</v>
      </c>
      <c r="B980" s="271" t="s">
        <v>7482</v>
      </c>
      <c r="C980" s="957" t="s">
        <v>183</v>
      </c>
      <c r="D980" s="874" t="s">
        <v>7483</v>
      </c>
      <c r="E980" s="172" t="s">
        <v>7483</v>
      </c>
      <c r="F980" s="234"/>
      <c r="G980" s="236"/>
      <c r="H980" s="874" t="s">
        <v>20</v>
      </c>
      <c r="I980" s="272">
        <v>43078</v>
      </c>
      <c r="J980" s="238"/>
      <c r="K980" s="711" t="s">
        <v>411</v>
      </c>
      <c r="L980" s="1023" t="s">
        <v>28</v>
      </c>
      <c r="M980" s="13" t="str">
        <f t="shared" si="76"/>
        <v>Invoice Made</v>
      </c>
      <c r="N980" s="13"/>
      <c r="O980" s="13"/>
      <c r="P980" s="13" t="e">
        <f>IF(L980="Navig8",IF(ISNA(VLOOKUP(UPPER(B980),#REF!,3,FALSE)),"Pool Not in Records",VLOOKUP(UPPER(B980),#REF!,3,FALSE)),"")</f>
        <v>#REF!</v>
      </c>
      <c r="Q980" s="13" t="str">
        <f t="shared" si="75"/>
        <v/>
      </c>
      <c r="R980" s="13"/>
      <c r="S980" s="13"/>
      <c r="T980" s="13" t="str">
        <f t="shared" si="78"/>
        <v>Invoice Made</v>
      </c>
      <c r="U980" s="13" t="b">
        <f t="shared" si="79"/>
        <v>1</v>
      </c>
      <c r="V980" s="13"/>
      <c r="W980" s="13"/>
      <c r="X980" s="13"/>
      <c r="Y980" s="13"/>
      <c r="Z980" s="13"/>
      <c r="AA980" s="13" t="str">
        <f t="shared" si="77"/>
        <v>Cape Baxely25</v>
      </c>
      <c r="AB980" s="13"/>
      <c r="AC980" s="13"/>
      <c r="AD980" s="13"/>
      <c r="AE980" s="13">
        <f>IF(TRIM(AA980=""),0,IF(ISNA(VLOOKUP(AA980,Tracker!$AB$2:$AB$3981,1,FALSE)),0,1))</f>
        <v>1</v>
      </c>
      <c r="AF980" s="13"/>
    </row>
    <row r="981" spans="1:32" ht="13.5">
      <c r="A981" s="243">
        <v>4491</v>
      </c>
      <c r="B981" s="243" t="s">
        <v>882</v>
      </c>
      <c r="C981" s="963" t="s">
        <v>247</v>
      </c>
      <c r="D981" s="877" t="s">
        <v>2474</v>
      </c>
      <c r="E981" s="172" t="s">
        <v>2474</v>
      </c>
      <c r="F981" s="234"/>
      <c r="G981" s="236"/>
      <c r="H981" s="877"/>
      <c r="I981" s="490"/>
      <c r="J981" s="238"/>
      <c r="K981" s="720"/>
      <c r="L981" s="1043" t="s">
        <v>2987</v>
      </c>
      <c r="M981" s="13" t="str">
        <f t="shared" si="76"/>
        <v>Invoice Not Made</v>
      </c>
      <c r="N981" s="191"/>
      <c r="O981" s="191"/>
      <c r="P981" s="191" t="str">
        <f>IF(L981="Navig8",IF(ISNA(VLOOKUP(UPPER(B981),#REF!,3,FALSE)),"Pool Not in Records",VLOOKUP(UPPER(B981),#REF!,3,FALSE)),"")</f>
        <v/>
      </c>
      <c r="Q981" s="191" t="str">
        <f t="shared" si="75"/>
        <v/>
      </c>
      <c r="R981" s="191"/>
      <c r="S981" s="191"/>
      <c r="T981" s="13" t="str">
        <f t="shared" si="78"/>
        <v>Invoice Not Made</v>
      </c>
      <c r="U981" s="13" t="b">
        <f t="shared" si="79"/>
        <v>1</v>
      </c>
      <c r="V981" s="191"/>
      <c r="W981" s="191"/>
      <c r="X981" s="191"/>
      <c r="Y981" s="191"/>
      <c r="Z981" s="191"/>
      <c r="AA981" s="13" t="str">
        <f t="shared" si="77"/>
        <v>Songa Ruby37</v>
      </c>
      <c r="AB981" s="191"/>
      <c r="AC981" s="191"/>
      <c r="AD981" s="191"/>
      <c r="AE981" s="191">
        <f>IF(TRIM(AA981=""),0,IF(ISNA(VLOOKUP(AA981,Tracker!$AB$2:$AB$3981,1,FALSE)),0,1))</f>
        <v>0</v>
      </c>
      <c r="AF981" s="191"/>
    </row>
    <row r="982" spans="1:32" ht="13.5">
      <c r="A982" s="243">
        <v>4492</v>
      </c>
      <c r="B982" s="243" t="s">
        <v>892</v>
      </c>
      <c r="C982" s="963" t="s">
        <v>381</v>
      </c>
      <c r="D982" s="877" t="s">
        <v>2474</v>
      </c>
      <c r="E982" s="172" t="s">
        <v>2474</v>
      </c>
      <c r="F982" s="234"/>
      <c r="G982" s="236"/>
      <c r="H982" s="877"/>
      <c r="I982" s="490"/>
      <c r="J982" s="238"/>
      <c r="K982" s="720"/>
      <c r="L982" s="1043" t="s">
        <v>2987</v>
      </c>
      <c r="M982" s="13" t="str">
        <f t="shared" si="76"/>
        <v>Invoice Not Made</v>
      </c>
      <c r="N982" s="191"/>
      <c r="O982" s="191"/>
      <c r="P982" s="191" t="str">
        <f>IF(L982="Navig8",IF(ISNA(VLOOKUP(UPPER(B982),#REF!,3,FALSE)),"Pool Not in Records",VLOOKUP(UPPER(B982),#REF!,3,FALSE)),"")</f>
        <v/>
      </c>
      <c r="Q982" s="191" t="str">
        <f t="shared" si="75"/>
        <v/>
      </c>
      <c r="R982" s="191"/>
      <c r="S982" s="191"/>
      <c r="T982" s="13" t="str">
        <f t="shared" si="78"/>
        <v>Invoice Not Made</v>
      </c>
      <c r="U982" s="13" t="b">
        <f t="shared" si="79"/>
        <v>1</v>
      </c>
      <c r="V982" s="191"/>
      <c r="W982" s="191"/>
      <c r="X982" s="191"/>
      <c r="Y982" s="191"/>
      <c r="Z982" s="191"/>
      <c r="AA982" s="13" t="str">
        <f t="shared" si="77"/>
        <v>Elisalex Schulte63</v>
      </c>
      <c r="AB982" s="191"/>
      <c r="AC982" s="191"/>
      <c r="AD982" s="191"/>
      <c r="AE982" s="191">
        <f>IF(TRIM(AA982=""),0,IF(ISNA(VLOOKUP(AA982,Tracker!$AB$2:$AB$3981,1,FALSE)),0,1))</f>
        <v>0</v>
      </c>
      <c r="AF982" s="191"/>
    </row>
    <row r="983" spans="1:32" ht="13.5">
      <c r="A983" s="243">
        <v>4493</v>
      </c>
      <c r="B983" s="243" t="s">
        <v>2776</v>
      </c>
      <c r="C983" s="963" t="s">
        <v>202</v>
      </c>
      <c r="D983" s="877" t="s">
        <v>2474</v>
      </c>
      <c r="E983" s="172" t="s">
        <v>2474</v>
      </c>
      <c r="F983" s="234"/>
      <c r="G983" s="236"/>
      <c r="H983" s="877"/>
      <c r="I983" s="490"/>
      <c r="J983" s="238"/>
      <c r="K983" s="720"/>
      <c r="L983" s="1043" t="s">
        <v>2987</v>
      </c>
      <c r="M983" s="13" t="str">
        <f t="shared" si="76"/>
        <v>Invoice Not Made</v>
      </c>
      <c r="N983" s="191"/>
      <c r="O983" s="191"/>
      <c r="P983" s="191" t="str">
        <f>IF(L983="Navig8",IF(ISNA(VLOOKUP(UPPER(B983),#REF!,3,FALSE)),"Pool Not in Records",VLOOKUP(UPPER(B983),#REF!,3,FALSE)),"")</f>
        <v/>
      </c>
      <c r="Q983" s="191" t="str">
        <f t="shared" si="75"/>
        <v/>
      </c>
      <c r="R983" s="191"/>
      <c r="S983" s="191"/>
      <c r="T983" s="13" t="str">
        <f t="shared" si="78"/>
        <v>Invoice Not Made</v>
      </c>
      <c r="U983" s="13" t="b">
        <f t="shared" si="79"/>
        <v>1</v>
      </c>
      <c r="V983" s="191"/>
      <c r="W983" s="191"/>
      <c r="X983" s="191"/>
      <c r="Y983" s="191"/>
      <c r="Z983" s="191"/>
      <c r="AA983" s="13" t="str">
        <f t="shared" si="77"/>
        <v>Sten Skagen80</v>
      </c>
      <c r="AB983" s="191"/>
      <c r="AC983" s="191"/>
      <c r="AD983" s="191"/>
      <c r="AE983" s="191">
        <f>IF(TRIM(AA983=""),0,IF(ISNA(VLOOKUP(AA983,Tracker!$AB$2:$AB$3981,1,FALSE)),0,1))</f>
        <v>0</v>
      </c>
      <c r="AF983" s="191"/>
    </row>
    <row r="984" spans="1:32" ht="13.5">
      <c r="A984" s="246">
        <v>4494</v>
      </c>
      <c r="B984" s="232" t="s">
        <v>7484</v>
      </c>
      <c r="C984" s="965" t="s">
        <v>217</v>
      </c>
      <c r="D984" s="491" t="s">
        <v>1861</v>
      </c>
      <c r="E984" s="172" t="s">
        <v>1861</v>
      </c>
      <c r="F984" s="234"/>
      <c r="G984" s="236"/>
      <c r="H984" s="491" t="s">
        <v>351</v>
      </c>
      <c r="I984" s="272">
        <v>43103</v>
      </c>
      <c r="J984" s="238"/>
      <c r="K984" s="717"/>
      <c r="L984" s="1046" t="s">
        <v>590</v>
      </c>
      <c r="M984" s="13" t="str">
        <f t="shared" si="76"/>
        <v>Invoice Made</v>
      </c>
      <c r="N984" s="14"/>
      <c r="O984" s="14"/>
      <c r="P984" s="14" t="str">
        <f>IF(L984="Navig8",IF(ISNA(VLOOKUP(UPPER(B984),#REF!,3,FALSE)),"Pool Not in Records",VLOOKUP(UPPER(B984),#REF!,3,FALSE)),"")</f>
        <v/>
      </c>
      <c r="Q984" s="14">
        <f t="shared" si="75"/>
        <v>0</v>
      </c>
      <c r="R984" s="14"/>
      <c r="S984" s="14"/>
      <c r="T984" s="13" t="str">
        <f t="shared" si="78"/>
        <v>Invoice Made</v>
      </c>
      <c r="U984" s="13" t="b">
        <f t="shared" si="79"/>
        <v>1</v>
      </c>
      <c r="V984" s="14"/>
      <c r="W984" s="14"/>
      <c r="X984" s="14"/>
      <c r="Y984" s="14"/>
      <c r="Z984" s="14"/>
      <c r="AA984" s="13" t="str">
        <f t="shared" si="77"/>
        <v>Aqualoyalty48</v>
      </c>
      <c r="AB984" s="14"/>
      <c r="AC984" s="14"/>
      <c r="AD984" s="14"/>
      <c r="AE984" s="14">
        <f>IF(TRIM(AA984=""),0,IF(ISNA(VLOOKUP(AA984,Tracker!$AB$2:$AB$3981,1,FALSE)),0,1))</f>
        <v>1</v>
      </c>
      <c r="AF984" s="14"/>
    </row>
    <row r="985" spans="1:32" ht="13.5">
      <c r="A985" s="246">
        <v>4495</v>
      </c>
      <c r="B985" s="271" t="s">
        <v>1336</v>
      </c>
      <c r="C985" s="957" t="s">
        <v>3700</v>
      </c>
      <c r="D985" s="874" t="s">
        <v>7485</v>
      </c>
      <c r="E985" s="172" t="s">
        <v>7485</v>
      </c>
      <c r="F985" s="234"/>
      <c r="G985" s="236"/>
      <c r="H985" s="874" t="s">
        <v>62</v>
      </c>
      <c r="I985" s="273">
        <v>43072</v>
      </c>
      <c r="J985" s="238"/>
      <c r="K985" s="711"/>
      <c r="L985" s="1023" t="s">
        <v>60</v>
      </c>
      <c r="M985" s="13" t="str">
        <f t="shared" si="76"/>
        <v>Invoice Made</v>
      </c>
      <c r="N985" s="13"/>
      <c r="O985" s="13"/>
      <c r="P985" s="13" t="str">
        <f>IF(L985="Navig8",IF(ISNA(VLOOKUP(UPPER(B985),#REF!,3,FALSE)),"Pool Not in Records",VLOOKUP(UPPER(B985),#REF!,3,FALSE)),"")</f>
        <v/>
      </c>
      <c r="Q985" s="13" t="str">
        <f t="shared" si="75"/>
        <v/>
      </c>
      <c r="R985" s="13"/>
      <c r="S985" s="13"/>
      <c r="T985" s="13" t="str">
        <f t="shared" si="78"/>
        <v>Invoice Made</v>
      </c>
      <c r="U985" s="13" t="b">
        <f t="shared" si="79"/>
        <v>1</v>
      </c>
      <c r="V985" s="13"/>
      <c r="W985" s="13"/>
      <c r="X985" s="13"/>
      <c r="Y985" s="13"/>
      <c r="Z985" s="13"/>
      <c r="AA985" s="13" t="str">
        <f t="shared" si="77"/>
        <v>Rio Spirit012</v>
      </c>
      <c r="AB985" s="13"/>
      <c r="AC985" s="13"/>
      <c r="AD985" s="13"/>
      <c r="AE985" s="13">
        <f>IF(TRIM(AA985=""),0,IF(ISNA(VLOOKUP(AA985,Tracker!$AB$2:$AB$3981,1,FALSE)),0,1))</f>
        <v>1</v>
      </c>
      <c r="AF985" s="13"/>
    </row>
    <row r="986" spans="1:32" ht="13.5">
      <c r="A986" s="246">
        <v>4496</v>
      </c>
      <c r="B986" s="271" t="s">
        <v>1273</v>
      </c>
      <c r="C986" s="957" t="s">
        <v>84</v>
      </c>
      <c r="D986" s="874" t="s">
        <v>63</v>
      </c>
      <c r="E986" s="172" t="s">
        <v>63</v>
      </c>
      <c r="F986" s="234"/>
      <c r="G986" s="236"/>
      <c r="H986" s="874" t="s">
        <v>829</v>
      </c>
      <c r="I986" s="273">
        <v>43069</v>
      </c>
      <c r="J986" s="238"/>
      <c r="K986" s="711"/>
      <c r="L986" s="1023" t="s">
        <v>60</v>
      </c>
      <c r="M986" s="13" t="str">
        <f t="shared" si="76"/>
        <v>Invoice Made</v>
      </c>
      <c r="N986" s="13"/>
      <c r="O986" s="13"/>
      <c r="P986" s="13" t="str">
        <f>IF(L986="Navig8",IF(ISNA(VLOOKUP(UPPER(B986),#REF!,3,FALSE)),"Pool Not in Records",VLOOKUP(UPPER(B986),#REF!,3,FALSE)),"")</f>
        <v/>
      </c>
      <c r="Q986" s="13" t="str">
        <f t="shared" si="75"/>
        <v/>
      </c>
      <c r="R986" s="13"/>
      <c r="S986" s="13"/>
      <c r="T986" s="13" t="str">
        <f t="shared" si="78"/>
        <v>Invoice Made</v>
      </c>
      <c r="U986" s="13" t="b">
        <f t="shared" si="79"/>
        <v>1</v>
      </c>
      <c r="V986" s="13"/>
      <c r="W986" s="13"/>
      <c r="X986" s="13"/>
      <c r="Y986" s="13"/>
      <c r="Z986" s="13"/>
      <c r="AA986" s="13" t="str">
        <f t="shared" si="77"/>
        <v>Shanghai Dawn47</v>
      </c>
      <c r="AB986" s="13"/>
      <c r="AC986" s="13"/>
      <c r="AD986" s="13"/>
      <c r="AE986" s="13">
        <f>IF(TRIM(AA986=""),0,IF(ISNA(VLOOKUP(AA986,Tracker!$AB$2:$AB$3981,1,FALSE)),0,1))</f>
        <v>1</v>
      </c>
      <c r="AF986" s="13"/>
    </row>
    <row r="987" spans="1:32" ht="13.5">
      <c r="A987" s="243">
        <v>4497</v>
      </c>
      <c r="B987" s="243" t="s">
        <v>2854</v>
      </c>
      <c r="C987" s="963" t="s">
        <v>3174</v>
      </c>
      <c r="D987" s="877" t="s">
        <v>2474</v>
      </c>
      <c r="E987" s="172" t="s">
        <v>2474</v>
      </c>
      <c r="F987" s="234"/>
      <c r="G987" s="236"/>
      <c r="H987" s="877"/>
      <c r="I987" s="490"/>
      <c r="J987" s="238"/>
      <c r="K987" s="720"/>
      <c r="L987" s="1043" t="s">
        <v>2987</v>
      </c>
      <c r="M987" s="13" t="str">
        <f t="shared" si="76"/>
        <v>Invoice Not Made</v>
      </c>
      <c r="N987" s="191"/>
      <c r="O987" s="191"/>
      <c r="P987" s="191" t="str">
        <f>IF(L987="Navig8",IF(ISNA(VLOOKUP(UPPER(B987),#REF!,3,FALSE)),"Pool Not in Records",VLOOKUP(UPPER(B987),#REF!,3,FALSE)),"")</f>
        <v/>
      </c>
      <c r="Q987" s="191" t="str">
        <f t="shared" si="75"/>
        <v/>
      </c>
      <c r="R987" s="191"/>
      <c r="S987" s="191"/>
      <c r="T987" s="13" t="str">
        <f t="shared" si="78"/>
        <v>Invoice Not Made</v>
      </c>
      <c r="U987" s="13" t="b">
        <f t="shared" si="79"/>
        <v>1</v>
      </c>
      <c r="V987" s="191"/>
      <c r="W987" s="191"/>
      <c r="X987" s="191"/>
      <c r="Y987" s="191"/>
      <c r="Z987" s="191"/>
      <c r="AA987" s="13" t="str">
        <f t="shared" si="77"/>
        <v>Emmy Schulte173</v>
      </c>
      <c r="AB987" s="191"/>
      <c r="AC987" s="191"/>
      <c r="AD987" s="191"/>
      <c r="AE987" s="191">
        <f>IF(TRIM(AA987=""),0,IF(ISNA(VLOOKUP(AA987,Tracker!$AB$2:$AB$3981,1,FALSE)),0,1))</f>
        <v>0</v>
      </c>
      <c r="AF987" s="191"/>
    </row>
    <row r="988" spans="1:32" ht="13.5">
      <c r="A988" s="243">
        <v>4498</v>
      </c>
      <c r="B988" s="243" t="s">
        <v>2854</v>
      </c>
      <c r="C988" s="963" t="s">
        <v>7486</v>
      </c>
      <c r="D988" s="877" t="s">
        <v>2474</v>
      </c>
      <c r="E988" s="172" t="s">
        <v>2474</v>
      </c>
      <c r="F988" s="234"/>
      <c r="G988" s="236"/>
      <c r="H988" s="877"/>
      <c r="I988" s="490"/>
      <c r="J988" s="238"/>
      <c r="K988" s="720"/>
      <c r="L988" s="1043" t="s">
        <v>2987</v>
      </c>
      <c r="M988" s="13" t="str">
        <f t="shared" si="76"/>
        <v>Invoice Not Made</v>
      </c>
      <c r="N988" s="191"/>
      <c r="O988" s="191"/>
      <c r="P988" s="191" t="str">
        <f>IF(L988="Navig8",IF(ISNA(VLOOKUP(UPPER(B988),#REF!,3,FALSE)),"Pool Not in Records",VLOOKUP(UPPER(B988),#REF!,3,FALSE)),"")</f>
        <v/>
      </c>
      <c r="Q988" s="191" t="str">
        <f t="shared" si="75"/>
        <v/>
      </c>
      <c r="R988" s="191"/>
      <c r="S988" s="191"/>
      <c r="T988" s="13" t="str">
        <f t="shared" si="78"/>
        <v>Invoice Not Made</v>
      </c>
      <c r="U988" s="13" t="b">
        <f t="shared" si="79"/>
        <v>1</v>
      </c>
      <c r="V988" s="191"/>
      <c r="W988" s="191"/>
      <c r="X988" s="191"/>
      <c r="Y988" s="191"/>
      <c r="Z988" s="191"/>
      <c r="AA988" s="13" t="str">
        <f t="shared" si="77"/>
        <v>Emmy Schulte175</v>
      </c>
      <c r="AB988" s="191"/>
      <c r="AC988" s="191"/>
      <c r="AD988" s="191"/>
      <c r="AE988" s="191">
        <f>IF(TRIM(AA988=""),0,IF(ISNA(VLOOKUP(AA988,Tracker!$AB$2:$AB$3981,1,FALSE)),0,1))</f>
        <v>0</v>
      </c>
      <c r="AF988" s="191"/>
    </row>
    <row r="989" spans="1:32" ht="13.5">
      <c r="A989" s="243">
        <v>4499</v>
      </c>
      <c r="B989" s="243" t="s">
        <v>7396</v>
      </c>
      <c r="C989" s="963" t="s">
        <v>658</v>
      </c>
      <c r="D989" s="877" t="s">
        <v>2474</v>
      </c>
      <c r="E989" s="172" t="s">
        <v>2474</v>
      </c>
      <c r="F989" s="234"/>
      <c r="G989" s="236"/>
      <c r="H989" s="877"/>
      <c r="I989" s="490"/>
      <c r="J989" s="238"/>
      <c r="K989" s="720"/>
      <c r="L989" s="1043" t="s">
        <v>2987</v>
      </c>
      <c r="M989" s="13" t="str">
        <f t="shared" si="76"/>
        <v>Invoice Not Made</v>
      </c>
      <c r="N989" s="191"/>
      <c r="O989" s="191"/>
      <c r="P989" s="191" t="str">
        <f>IF(L989="Navig8",IF(ISNA(VLOOKUP(UPPER(B989),#REF!,3,FALSE)),"Pool Not in Records",VLOOKUP(UPPER(B989),#REF!,3,FALSE)),"")</f>
        <v/>
      </c>
      <c r="Q989" s="191" t="str">
        <f t="shared" si="75"/>
        <v/>
      </c>
      <c r="R989" s="191"/>
      <c r="S989" s="191"/>
      <c r="T989" s="13" t="str">
        <f t="shared" si="78"/>
        <v>Invoice Not Made</v>
      </c>
      <c r="U989" s="13" t="b">
        <f t="shared" si="79"/>
        <v>1</v>
      </c>
      <c r="V989" s="191"/>
      <c r="W989" s="191"/>
      <c r="X989" s="191"/>
      <c r="Y989" s="191"/>
      <c r="Z989" s="191"/>
      <c r="AA989" s="13" t="str">
        <f t="shared" si="77"/>
        <v>Patricia59</v>
      </c>
      <c r="AB989" s="191"/>
      <c r="AC989" s="191"/>
      <c r="AD989" s="191"/>
      <c r="AE989" s="191">
        <f>IF(TRIM(AA989=""),0,IF(ISNA(VLOOKUP(AA989,Tracker!$AB$2:$AB$3981,1,FALSE)),0,1))</f>
        <v>0</v>
      </c>
      <c r="AF989" s="191"/>
    </row>
    <row r="990" spans="1:32" ht="13.5">
      <c r="A990" s="246">
        <v>4500</v>
      </c>
      <c r="B990" s="271" t="s">
        <v>68</v>
      </c>
      <c r="C990" s="957" t="s">
        <v>4065</v>
      </c>
      <c r="D990" s="874" t="s">
        <v>634</v>
      </c>
      <c r="E990" s="172" t="s">
        <v>634</v>
      </c>
      <c r="F990" s="234"/>
      <c r="G990" s="236"/>
      <c r="H990" s="874" t="s">
        <v>1971</v>
      </c>
      <c r="I990" s="273">
        <v>43071</v>
      </c>
      <c r="J990" s="238"/>
      <c r="K990" s="711"/>
      <c r="L990" s="1023" t="s">
        <v>60</v>
      </c>
      <c r="M990" s="13" t="str">
        <f t="shared" si="76"/>
        <v>Invoice Made</v>
      </c>
      <c r="N990" s="13"/>
      <c r="O990" s="13"/>
      <c r="P990" s="13" t="str">
        <f>IF(L990="Navig8",IF(ISNA(VLOOKUP(UPPER(B990),#REF!,3,FALSE)),"Pool Not in Records",VLOOKUP(UPPER(B990),#REF!,3,FALSE)),"")</f>
        <v/>
      </c>
      <c r="Q990" s="13" t="str">
        <f t="shared" si="75"/>
        <v/>
      </c>
      <c r="R990" s="13"/>
      <c r="S990" s="13"/>
      <c r="T990" s="13" t="str">
        <f t="shared" si="78"/>
        <v>Invoice Made</v>
      </c>
      <c r="U990" s="13" t="b">
        <f t="shared" si="79"/>
        <v>1</v>
      </c>
      <c r="V990" s="13"/>
      <c r="W990" s="13"/>
      <c r="X990" s="13"/>
      <c r="Y990" s="13"/>
      <c r="Z990" s="13"/>
      <c r="AA990" s="13" t="str">
        <f t="shared" si="77"/>
        <v>Sebarok Spirit33</v>
      </c>
      <c r="AB990" s="13"/>
      <c r="AC990" s="13"/>
      <c r="AD990" s="13"/>
      <c r="AE990" s="13">
        <f>IF(TRIM(AA990=""),0,IF(ISNA(VLOOKUP(AA990,Tracker!$AB$2:$AB$3981,1,FALSE)),0,1))</f>
        <v>1</v>
      </c>
      <c r="AF990" s="13"/>
    </row>
    <row r="991" spans="1:32" ht="13.5">
      <c r="A991" s="246">
        <v>4502</v>
      </c>
      <c r="B991" s="271" t="s">
        <v>321</v>
      </c>
      <c r="C991" s="957" t="s">
        <v>7487</v>
      </c>
      <c r="D991" s="874" t="s">
        <v>830</v>
      </c>
      <c r="E991" s="172" t="s">
        <v>830</v>
      </c>
      <c r="F991" s="234" t="s">
        <v>121</v>
      </c>
      <c r="G991" s="236" t="s">
        <v>122</v>
      </c>
      <c r="H991" s="874" t="s">
        <v>82</v>
      </c>
      <c r="I991" s="273">
        <v>43065</v>
      </c>
      <c r="J991" s="238">
        <v>43065</v>
      </c>
      <c r="K991" s="711"/>
      <c r="L991" s="1023" t="s">
        <v>60</v>
      </c>
      <c r="M991" s="13" t="str">
        <f t="shared" si="76"/>
        <v>Invoice Made</v>
      </c>
      <c r="N991" s="13"/>
      <c r="O991" s="13"/>
      <c r="P991" s="13" t="str">
        <f>IF(L991="Navig8",IF(ISNA(VLOOKUP(UPPER(B991),#REF!,3,FALSE)),"Pool Not in Records",VLOOKUP(UPPER(B991),#REF!,3,FALSE)),"")</f>
        <v/>
      </c>
      <c r="Q991" s="13" t="str">
        <f t="shared" si="75"/>
        <v/>
      </c>
      <c r="R991" s="13"/>
      <c r="S991" s="13"/>
      <c r="T991" s="13" t="str">
        <f t="shared" si="78"/>
        <v>Invoice Made</v>
      </c>
      <c r="U991" s="13" t="b">
        <f t="shared" si="79"/>
        <v>1</v>
      </c>
      <c r="V991" s="13"/>
      <c r="W991" s="13"/>
      <c r="X991" s="13"/>
      <c r="Y991" s="13"/>
      <c r="Z991" s="13"/>
      <c r="AA991" s="13" t="str">
        <f t="shared" si="77"/>
        <v>Mare OriensTK78</v>
      </c>
      <c r="AB991" s="13"/>
      <c r="AC991" s="13"/>
      <c r="AD991" s="13"/>
      <c r="AE991" s="13">
        <f>IF(TRIM(AA991=""),0,IF(ISNA(VLOOKUP(AA991,Tracker!$AB$2:$AB$3981,1,FALSE)),0,1))</f>
        <v>1</v>
      </c>
      <c r="AF991" s="13"/>
    </row>
    <row r="992" spans="1:32" ht="13.5">
      <c r="A992" s="243">
        <v>4504</v>
      </c>
      <c r="B992" s="243" t="s">
        <v>2854</v>
      </c>
      <c r="C992" s="963" t="s">
        <v>3244</v>
      </c>
      <c r="D992" s="877" t="s">
        <v>2474</v>
      </c>
      <c r="E992" s="172" t="s">
        <v>2474</v>
      </c>
      <c r="F992" s="234"/>
      <c r="G992" s="236"/>
      <c r="H992" s="877"/>
      <c r="I992" s="490"/>
      <c r="J992" s="238"/>
      <c r="K992" s="720"/>
      <c r="L992" s="1043" t="s">
        <v>2987</v>
      </c>
      <c r="M992" s="13" t="str">
        <f t="shared" si="76"/>
        <v>Invoice Not Made</v>
      </c>
      <c r="N992" s="191"/>
      <c r="O992" s="191"/>
      <c r="P992" s="191" t="str">
        <f>IF(L992="Navig8",IF(ISNA(VLOOKUP(UPPER(B992),#REF!,3,FALSE)),"Pool Not in Records",VLOOKUP(UPPER(B992),#REF!,3,FALSE)),"")</f>
        <v/>
      </c>
      <c r="Q992" s="191" t="str">
        <f t="shared" si="75"/>
        <v/>
      </c>
      <c r="R992" s="191"/>
      <c r="S992" s="191"/>
      <c r="T992" s="13" t="str">
        <f t="shared" si="78"/>
        <v>Invoice Not Made</v>
      </c>
      <c r="U992" s="13" t="b">
        <f t="shared" si="79"/>
        <v>1</v>
      </c>
      <c r="V992" s="191"/>
      <c r="W992" s="191"/>
      <c r="X992" s="191"/>
      <c r="Y992" s="191"/>
      <c r="Z992" s="191"/>
      <c r="AA992" s="13" t="str">
        <f t="shared" si="77"/>
        <v>Emmy Schulte176</v>
      </c>
      <c r="AB992" s="191"/>
      <c r="AC992" s="191"/>
      <c r="AD992" s="191"/>
      <c r="AE992" s="191">
        <f>IF(TRIM(AA992=""),0,IF(ISNA(VLOOKUP(AA992,Tracker!$AB$2:$AB$3981,1,FALSE)),0,1))</f>
        <v>0</v>
      </c>
      <c r="AF992" s="191"/>
    </row>
    <row r="993" spans="1:32" ht="13.5">
      <c r="A993" s="243">
        <v>4505</v>
      </c>
      <c r="B993" s="243" t="s">
        <v>2854</v>
      </c>
      <c r="C993" s="963" t="s">
        <v>7488</v>
      </c>
      <c r="D993" s="877" t="s">
        <v>2474</v>
      </c>
      <c r="E993" s="172" t="s">
        <v>2474</v>
      </c>
      <c r="F993" s="234"/>
      <c r="G993" s="236"/>
      <c r="H993" s="877"/>
      <c r="I993" s="490"/>
      <c r="J993" s="238"/>
      <c r="K993" s="720"/>
      <c r="L993" s="1043" t="s">
        <v>2987</v>
      </c>
      <c r="M993" s="13" t="str">
        <f t="shared" si="76"/>
        <v>Invoice Not Made</v>
      </c>
      <c r="N993" s="191"/>
      <c r="O993" s="191"/>
      <c r="P993" s="191" t="str">
        <f>IF(L993="Navig8",IF(ISNA(VLOOKUP(UPPER(B993),#REF!,3,FALSE)),"Pool Not in Records",VLOOKUP(UPPER(B993),#REF!,3,FALSE)),"")</f>
        <v/>
      </c>
      <c r="Q993" s="191" t="str">
        <f t="shared" si="75"/>
        <v/>
      </c>
      <c r="R993" s="191"/>
      <c r="S993" s="191"/>
      <c r="T993" s="13" t="str">
        <f t="shared" si="78"/>
        <v>Invoice Not Made</v>
      </c>
      <c r="U993" s="13" t="b">
        <f t="shared" si="79"/>
        <v>1</v>
      </c>
      <c r="V993" s="191"/>
      <c r="W993" s="191"/>
      <c r="X993" s="191"/>
      <c r="Y993" s="191"/>
      <c r="Z993" s="191"/>
      <c r="AA993" s="13" t="str">
        <f t="shared" si="77"/>
        <v>Emmy Schulte177</v>
      </c>
      <c r="AB993" s="191"/>
      <c r="AC993" s="191"/>
      <c r="AD993" s="191"/>
      <c r="AE993" s="191">
        <f>IF(TRIM(AA993=""),0,IF(ISNA(VLOOKUP(AA993,Tracker!$AB$2:$AB$3981,1,FALSE)),0,1))</f>
        <v>0</v>
      </c>
      <c r="AF993" s="191"/>
    </row>
    <row r="994" spans="1:32" ht="13.5">
      <c r="A994" s="246">
        <v>4507</v>
      </c>
      <c r="B994" s="271" t="s">
        <v>7532</v>
      </c>
      <c r="C994" s="957" t="s">
        <v>91</v>
      </c>
      <c r="D994" s="874" t="s">
        <v>2783</v>
      </c>
      <c r="E994" s="172" t="s">
        <v>2783</v>
      </c>
      <c r="F994" s="234" t="s">
        <v>152</v>
      </c>
      <c r="G994" s="236" t="s">
        <v>507</v>
      </c>
      <c r="H994" s="874" t="s">
        <v>261</v>
      </c>
      <c r="I994" s="272">
        <v>43052</v>
      </c>
      <c r="J994" s="238">
        <v>43052</v>
      </c>
      <c r="K994" s="711"/>
      <c r="L994" s="1023" t="s">
        <v>590</v>
      </c>
      <c r="M994" s="13" t="str">
        <f t="shared" si="76"/>
        <v>Invoice Made</v>
      </c>
      <c r="N994" s="13"/>
      <c r="O994" s="13"/>
      <c r="P994" s="13" t="str">
        <f>IF(L994="Navig8",IF(ISNA(VLOOKUP(UPPER(B994),#REF!,3,FALSE)),"Pool Not in Records",VLOOKUP(UPPER(B994),#REF!,3,FALSE)),"")</f>
        <v/>
      </c>
      <c r="Q994" s="13">
        <f t="shared" si="75"/>
        <v>0</v>
      </c>
      <c r="R994" s="13"/>
      <c r="S994" s="13"/>
      <c r="T994" s="13" t="str">
        <f t="shared" si="78"/>
        <v>Invoice Made</v>
      </c>
      <c r="U994" s="13" t="b">
        <f t="shared" si="79"/>
        <v>1</v>
      </c>
      <c r="V994" s="13"/>
      <c r="W994" s="13"/>
      <c r="X994" s="13"/>
      <c r="Y994" s="13"/>
      <c r="Z994" s="13"/>
      <c r="AA994" s="13" t="str">
        <f t="shared" si="77"/>
        <v>Punta Gruesa002</v>
      </c>
      <c r="AB994" s="13"/>
      <c r="AC994" s="13"/>
      <c r="AD994" s="13"/>
      <c r="AE994" s="13">
        <f>IF(TRIM(AA994=""),0,IF(ISNA(VLOOKUP(AA994,Tracker!$AB$2:$AB$3981,1,FALSE)),0,1))</f>
        <v>1</v>
      </c>
      <c r="AF994" s="13"/>
    </row>
    <row r="995" spans="1:32" ht="13.5">
      <c r="A995" s="246">
        <v>4508</v>
      </c>
      <c r="B995" s="271" t="s">
        <v>1848</v>
      </c>
      <c r="C995" s="957" t="s">
        <v>142</v>
      </c>
      <c r="D995" s="874" t="s">
        <v>864</v>
      </c>
      <c r="E995" s="172" t="s">
        <v>864</v>
      </c>
      <c r="F995" s="234"/>
      <c r="G995" s="236"/>
      <c r="H995" s="874" t="s">
        <v>715</v>
      </c>
      <c r="I995" s="272">
        <v>43067</v>
      </c>
      <c r="J995" s="238"/>
      <c r="K995" s="711"/>
      <c r="L995" s="1023" t="s">
        <v>590</v>
      </c>
      <c r="M995" s="13" t="str">
        <f t="shared" si="76"/>
        <v>Invoice Made</v>
      </c>
      <c r="N995" s="13"/>
      <c r="O995" s="13"/>
      <c r="P995" s="13" t="str">
        <f>IF(L995="Navig8",IF(ISNA(VLOOKUP(UPPER(B995),#REF!,3,FALSE)),"Pool Not in Records",VLOOKUP(UPPER(B995),#REF!,3,FALSE)),"")</f>
        <v/>
      </c>
      <c r="Q995" s="13">
        <f t="shared" si="75"/>
        <v>0</v>
      </c>
      <c r="R995" s="13"/>
      <c r="S995" s="13"/>
      <c r="T995" s="13" t="str">
        <f t="shared" si="78"/>
        <v>Invoice Made</v>
      </c>
      <c r="U995" s="13" t="b">
        <f t="shared" si="79"/>
        <v>1</v>
      </c>
      <c r="V995" s="13"/>
      <c r="W995" s="13"/>
      <c r="X995" s="13"/>
      <c r="Y995" s="13"/>
      <c r="Z995" s="13"/>
      <c r="AA995" s="13" t="str">
        <f t="shared" si="77"/>
        <v>EL Junior PNT43</v>
      </c>
      <c r="AB995" s="13"/>
      <c r="AC995" s="13"/>
      <c r="AD995" s="13"/>
      <c r="AE995" s="13">
        <f>IF(TRIM(AA995=""),0,IF(ISNA(VLOOKUP(AA995,Tracker!$AB$2:$AB$3981,1,FALSE)),0,1))</f>
        <v>1</v>
      </c>
      <c r="AF995" s="13"/>
    </row>
    <row r="996" spans="1:32" ht="13.5">
      <c r="A996" s="246">
        <v>4509</v>
      </c>
      <c r="B996" s="271" t="s">
        <v>7489</v>
      </c>
      <c r="C996" s="957" t="s">
        <v>53</v>
      </c>
      <c r="D996" s="874" t="s">
        <v>3273</v>
      </c>
      <c r="E996" s="172" t="s">
        <v>3273</v>
      </c>
      <c r="F996" s="234"/>
      <c r="G996" s="236"/>
      <c r="H996" s="874" t="s">
        <v>25</v>
      </c>
      <c r="I996" s="273">
        <v>43101</v>
      </c>
      <c r="J996" s="238"/>
      <c r="K996" s="573"/>
      <c r="L996" s="1039" t="s">
        <v>1485</v>
      </c>
      <c r="M996" s="13" t="str">
        <f t="shared" si="76"/>
        <v>Invoice Made</v>
      </c>
      <c r="N996" s="13"/>
      <c r="O996" s="13"/>
      <c r="P996" s="13" t="str">
        <f>IF(L996="Navig8",IF(ISNA(VLOOKUP(UPPER(B996),#REF!,3,FALSE)),"Pool Not in Records",VLOOKUP(UPPER(B996),#REF!,3,FALSE)),"")</f>
        <v/>
      </c>
      <c r="Q996" s="13" t="str">
        <f t="shared" si="75"/>
        <v/>
      </c>
      <c r="R996" s="13"/>
      <c r="S996" s="13"/>
      <c r="T996" s="13" t="str">
        <f t="shared" si="78"/>
        <v>Invoice Made</v>
      </c>
      <c r="U996" s="13" t="b">
        <f t="shared" si="79"/>
        <v>1</v>
      </c>
      <c r="V996" s="13"/>
      <c r="W996" s="13"/>
      <c r="X996" s="13"/>
      <c r="Y996" s="13"/>
      <c r="Z996" s="13"/>
      <c r="AA996" s="13" t="str">
        <f t="shared" si="77"/>
        <v>Contest1</v>
      </c>
      <c r="AB996" s="13"/>
      <c r="AC996" s="13"/>
      <c r="AD996" s="13"/>
      <c r="AE996" s="13">
        <f>IF(TRIM(AA996=""),0,IF(ISNA(VLOOKUP(AA996,Tracker!$AB$2:$AB$3981,1,FALSE)),0,1))</f>
        <v>1</v>
      </c>
      <c r="AF996" s="13"/>
    </row>
    <row r="997" spans="1:32" ht="13.5">
      <c r="A997" s="246">
        <v>4510</v>
      </c>
      <c r="B997" s="271" t="s">
        <v>1938</v>
      </c>
      <c r="C997" s="957" t="s">
        <v>7490</v>
      </c>
      <c r="D997" s="874" t="s">
        <v>864</v>
      </c>
      <c r="E997" s="172" t="s">
        <v>864</v>
      </c>
      <c r="F997" s="234" t="s">
        <v>823</v>
      </c>
      <c r="G997" s="236" t="s">
        <v>507</v>
      </c>
      <c r="H997" s="874" t="s">
        <v>2232</v>
      </c>
      <c r="I997" s="273">
        <v>43050</v>
      </c>
      <c r="J997" s="238">
        <v>43050</v>
      </c>
      <c r="K997" s="711"/>
      <c r="L997" s="1023" t="s">
        <v>590</v>
      </c>
      <c r="M997" s="13" t="str">
        <f t="shared" si="76"/>
        <v>Invoice Made</v>
      </c>
      <c r="N997" s="13"/>
      <c r="O997" s="13"/>
      <c r="P997" s="13" t="str">
        <f>IF(L997="Navig8",IF(ISNA(VLOOKUP(UPPER(B997),#REF!,3,FALSE)),"Pool Not in Records",VLOOKUP(UPPER(B997),#REF!,3,FALSE)),"")</f>
        <v/>
      </c>
      <c r="Q997" s="13">
        <f t="shared" si="75"/>
        <v>0</v>
      </c>
      <c r="R997" s="13"/>
      <c r="S997" s="13"/>
      <c r="T997" s="13" t="str">
        <f t="shared" si="78"/>
        <v>Invoice Made</v>
      </c>
      <c r="U997" s="13" t="b">
        <f t="shared" si="79"/>
        <v>1</v>
      </c>
      <c r="V997" s="13"/>
      <c r="W997" s="13"/>
      <c r="X997" s="13"/>
      <c r="Y997" s="13"/>
      <c r="Z997" s="13"/>
      <c r="AA997" s="13" t="str">
        <f t="shared" si="77"/>
        <v>Overseas Pearlmar256B</v>
      </c>
      <c r="AB997" s="13"/>
      <c r="AC997" s="13"/>
      <c r="AD997" s="13"/>
      <c r="AE997" s="13">
        <f>IF(TRIM(AA997=""),0,IF(ISNA(VLOOKUP(AA997,Tracker!$AB$2:$AB$3981,1,FALSE)),0,1))</f>
        <v>1</v>
      </c>
      <c r="AF997" s="13"/>
    </row>
    <row r="998" spans="1:32" ht="13.5">
      <c r="A998" s="246">
        <v>4511</v>
      </c>
      <c r="B998" s="271" t="s">
        <v>1268</v>
      </c>
      <c r="C998" s="957" t="s">
        <v>197</v>
      </c>
      <c r="D998" s="874" t="s">
        <v>671</v>
      </c>
      <c r="E998" s="172" t="s">
        <v>671</v>
      </c>
      <c r="F998" s="234"/>
      <c r="G998" s="236"/>
      <c r="H998" s="874" t="s">
        <v>334</v>
      </c>
      <c r="I998" s="492">
        <v>43076</v>
      </c>
      <c r="J998" s="238"/>
      <c r="K998" s="711" t="s">
        <v>28</v>
      </c>
      <c r="L998" s="1023" t="s">
        <v>28</v>
      </c>
      <c r="M998" s="13" t="str">
        <f t="shared" si="76"/>
        <v>Invoice Made</v>
      </c>
      <c r="N998" s="13"/>
      <c r="O998" s="13"/>
      <c r="P998" s="13" t="e">
        <f>IF(L998="Navig8",IF(ISNA(VLOOKUP(UPPER(B998),#REF!,3,FALSE)),"Pool Not in Records",VLOOKUP(UPPER(B998),#REF!,3,FALSE)),"")</f>
        <v>#REF!</v>
      </c>
      <c r="Q998" s="13" t="str">
        <f t="shared" si="75"/>
        <v/>
      </c>
      <c r="R998" s="13"/>
      <c r="S998" s="13"/>
      <c r="T998" s="13" t="str">
        <f t="shared" si="78"/>
        <v>Invoice Made</v>
      </c>
      <c r="U998" s="13" t="b">
        <f t="shared" si="79"/>
        <v>1</v>
      </c>
      <c r="V998" s="13"/>
      <c r="W998" s="13"/>
      <c r="X998" s="13"/>
      <c r="Y998" s="13"/>
      <c r="Z998" s="13"/>
      <c r="AA998" s="13" t="str">
        <f t="shared" si="77"/>
        <v>Nave Cetus67</v>
      </c>
      <c r="AB998" s="13"/>
      <c r="AC998" s="13"/>
      <c r="AD998" s="13"/>
      <c r="AE998" s="13">
        <f>IF(TRIM(AA998=""),0,IF(ISNA(VLOOKUP(AA998,Tracker!$AB$2:$AB$3981,1,FALSE)),0,1))</f>
        <v>1</v>
      </c>
      <c r="AF998" s="13"/>
    </row>
    <row r="999" spans="1:32" ht="13.5">
      <c r="A999" s="246">
        <v>4512</v>
      </c>
      <c r="B999" s="271" t="s">
        <v>538</v>
      </c>
      <c r="C999" s="957" t="s">
        <v>7491</v>
      </c>
      <c r="D999" s="874" t="s">
        <v>2461</v>
      </c>
      <c r="E999" s="172" t="s">
        <v>2461</v>
      </c>
      <c r="F999" s="234"/>
      <c r="G999" s="236"/>
      <c r="H999" s="874" t="s">
        <v>122</v>
      </c>
      <c r="I999" s="492">
        <v>43457</v>
      </c>
      <c r="J999" s="238"/>
      <c r="K999" s="711" t="s">
        <v>411</v>
      </c>
      <c r="L999" s="1023" t="s">
        <v>28</v>
      </c>
      <c r="M999" s="13" t="str">
        <f t="shared" si="76"/>
        <v>Invoice Made</v>
      </c>
      <c r="N999" s="13"/>
      <c r="O999" s="13"/>
      <c r="P999" s="13" t="e">
        <f>IF(L999="Navig8",IF(ISNA(VLOOKUP(UPPER(B999),#REF!,3,FALSE)),"Pool Not in Records",VLOOKUP(UPPER(B999),#REF!,3,FALSE)),"")</f>
        <v>#REF!</v>
      </c>
      <c r="Q999" s="13" t="str">
        <f t="shared" si="75"/>
        <v/>
      </c>
      <c r="R999" s="13"/>
      <c r="S999" s="13"/>
      <c r="T999" s="13" t="str">
        <f t="shared" si="78"/>
        <v>Invoice Made</v>
      </c>
      <c r="U999" s="13" t="b">
        <f t="shared" si="79"/>
        <v>1</v>
      </c>
      <c r="V999" s="13"/>
      <c r="W999" s="13"/>
      <c r="X999" s="13"/>
      <c r="Y999" s="13"/>
      <c r="Z999" s="13"/>
      <c r="AA999" s="13" t="str">
        <f t="shared" si="77"/>
        <v>Bareilly05_2017</v>
      </c>
      <c r="AB999" s="13"/>
      <c r="AC999" s="13"/>
      <c r="AD999" s="13"/>
      <c r="AE999" s="13">
        <f>IF(TRIM(AA999=""),0,IF(ISNA(VLOOKUP(AA999,Tracker!$AB$2:$AB$3981,1,FALSE)),0,1))</f>
        <v>1</v>
      </c>
      <c r="AF999" s="13"/>
    </row>
    <row r="1000" spans="1:32" ht="13.5">
      <c r="A1000" s="246">
        <v>4513</v>
      </c>
      <c r="B1000" s="271" t="s">
        <v>7492</v>
      </c>
      <c r="C1000" s="957" t="s">
        <v>3105</v>
      </c>
      <c r="D1000" s="874" t="s">
        <v>3504</v>
      </c>
      <c r="E1000" s="172" t="s">
        <v>3504</v>
      </c>
      <c r="F1000" s="234"/>
      <c r="G1000" s="236"/>
      <c r="H1000" s="874" t="s">
        <v>215</v>
      </c>
      <c r="I1000" s="273">
        <v>43113</v>
      </c>
      <c r="J1000" s="238"/>
      <c r="K1000" s="573"/>
      <c r="L1000" s="1039" t="s">
        <v>663</v>
      </c>
      <c r="M1000" s="13" t="str">
        <f t="shared" si="76"/>
        <v>Invoice Made</v>
      </c>
      <c r="N1000" s="13"/>
      <c r="O1000" s="13"/>
      <c r="P1000" s="13" t="str">
        <f>IF(L1000="Navig8",IF(ISNA(VLOOKUP(UPPER(B1000),#REF!,3,FALSE)),"Pool Not in Records",VLOOKUP(UPPER(B1000),#REF!,3,FALSE)),"")</f>
        <v/>
      </c>
      <c r="Q1000" s="13" t="str">
        <f t="shared" si="75"/>
        <v/>
      </c>
      <c r="R1000" s="13"/>
      <c r="S1000" s="13"/>
      <c r="T1000" s="13" t="str">
        <f t="shared" si="78"/>
        <v>Invoice Made</v>
      </c>
      <c r="U1000" s="13" t="b">
        <f t="shared" si="79"/>
        <v>1</v>
      </c>
      <c r="V1000" s="13"/>
      <c r="W1000" s="13"/>
      <c r="X1000" s="13"/>
      <c r="Y1000" s="13"/>
      <c r="Z1000" s="13"/>
      <c r="AA1000" s="13" t="str">
        <f t="shared" si="77"/>
        <v>Shamrock201705</v>
      </c>
      <c r="AB1000" s="13"/>
      <c r="AC1000" s="13"/>
      <c r="AD1000" s="13"/>
      <c r="AE1000" s="13">
        <f>IF(TRIM(AA1000=""),0,IF(ISNA(VLOOKUP(AA1000,Tracker!$AB$2:$AB$3981,1,FALSE)),0,1))</f>
        <v>1</v>
      </c>
      <c r="AF1000" s="13"/>
    </row>
    <row r="1001" spans="1:32" ht="13.5">
      <c r="A1001" s="246">
        <v>4514</v>
      </c>
      <c r="B1001" s="271" t="s">
        <v>1303</v>
      </c>
      <c r="C1001" s="957" t="s">
        <v>179</v>
      </c>
      <c r="D1001" s="874" t="s">
        <v>864</v>
      </c>
      <c r="E1001" s="172" t="s">
        <v>864</v>
      </c>
      <c r="F1001" s="234"/>
      <c r="G1001" s="236"/>
      <c r="H1001" s="874" t="s">
        <v>1319</v>
      </c>
      <c r="I1001" s="273">
        <v>43068</v>
      </c>
      <c r="J1001" s="238"/>
      <c r="K1001" s="711"/>
      <c r="L1001" s="1023" t="s">
        <v>590</v>
      </c>
      <c r="M1001" s="13" t="str">
        <f t="shared" si="76"/>
        <v>Invoice Not Made</v>
      </c>
      <c r="N1001" s="13"/>
      <c r="O1001" s="13"/>
      <c r="P1001" s="13" t="str">
        <f>IF(L1001="Navig8",IF(ISNA(VLOOKUP(UPPER(B1001),#REF!,3,FALSE)),"Pool Not in Records",VLOOKUP(UPPER(B1001),#REF!,3,FALSE)),"")</f>
        <v/>
      </c>
      <c r="Q1001" s="13">
        <f t="shared" si="75"/>
        <v>0</v>
      </c>
      <c r="R1001" s="13"/>
      <c r="S1001" s="13"/>
      <c r="T1001" s="13" t="str">
        <f t="shared" si="78"/>
        <v>Invoice Not Made</v>
      </c>
      <c r="U1001" s="13" t="b">
        <f t="shared" si="79"/>
        <v>1</v>
      </c>
      <c r="V1001" s="13"/>
      <c r="W1001" s="13"/>
      <c r="X1001" s="13"/>
      <c r="Y1001" s="13"/>
      <c r="Z1001" s="13"/>
      <c r="AA1001" s="13" t="str">
        <f t="shared" si="77"/>
        <v>Danubia23</v>
      </c>
      <c r="AB1001" s="13"/>
      <c r="AC1001" s="13"/>
      <c r="AD1001" s="13"/>
      <c r="AE1001" s="13">
        <f>IF(TRIM(AA1001=""),0,IF(ISNA(VLOOKUP(AA1001,Tracker!$AB$2:$AB$3981,1,FALSE)),0,1))</f>
        <v>0</v>
      </c>
      <c r="AF1001" s="13"/>
    </row>
    <row r="1002" spans="1:32" ht="13.5">
      <c r="A1002" s="243">
        <v>4515</v>
      </c>
      <c r="B1002" s="243" t="s">
        <v>2779</v>
      </c>
      <c r="C1002" s="963" t="s">
        <v>7493</v>
      </c>
      <c r="D1002" s="877" t="s">
        <v>2474</v>
      </c>
      <c r="E1002" s="172" t="s">
        <v>2474</v>
      </c>
      <c r="F1002" s="234"/>
      <c r="G1002" s="236"/>
      <c r="H1002" s="877"/>
      <c r="I1002" s="490"/>
      <c r="J1002" s="238"/>
      <c r="K1002" s="720"/>
      <c r="L1002" s="1043" t="s">
        <v>2987</v>
      </c>
      <c r="M1002" s="13" t="str">
        <f t="shared" si="76"/>
        <v>Invoice Not Made</v>
      </c>
      <c r="N1002" s="191"/>
      <c r="O1002" s="191"/>
      <c r="P1002" s="191" t="str">
        <f>IF(L1002="Navig8",IF(ISNA(VLOOKUP(UPPER(B1002),#REF!,3,FALSE)),"Pool Not in Records",VLOOKUP(UPPER(B1002),#REF!,3,FALSE)),"")</f>
        <v/>
      </c>
      <c r="Q1002" s="191" t="str">
        <f t="shared" si="75"/>
        <v/>
      </c>
      <c r="R1002" s="191"/>
      <c r="S1002" s="191"/>
      <c r="T1002" s="13" t="str">
        <f t="shared" si="78"/>
        <v>Invoice Not Made</v>
      </c>
      <c r="U1002" s="13" t="b">
        <f t="shared" si="79"/>
        <v>1</v>
      </c>
      <c r="V1002" s="191"/>
      <c r="W1002" s="191"/>
      <c r="X1002" s="191"/>
      <c r="Y1002" s="191"/>
      <c r="Z1002" s="191"/>
      <c r="AA1002" s="13" t="str">
        <f t="shared" si="77"/>
        <v>Tigris214</v>
      </c>
      <c r="AB1002" s="191"/>
      <c r="AC1002" s="191"/>
      <c r="AD1002" s="191"/>
      <c r="AE1002" s="191">
        <f>IF(TRIM(AA1002=""),0,IF(ISNA(VLOOKUP(AA1002,Tracker!$AB$2:$AB$3981,1,FALSE)),0,1))</f>
        <v>0</v>
      </c>
      <c r="AF1002" s="191"/>
    </row>
    <row r="1003" spans="1:32" ht="13.5">
      <c r="A1003" s="246">
        <v>4516</v>
      </c>
      <c r="B1003" s="271" t="s">
        <v>540</v>
      </c>
      <c r="C1003" s="957" t="s">
        <v>707</v>
      </c>
      <c r="D1003" s="874" t="s">
        <v>2461</v>
      </c>
      <c r="E1003" s="172" t="s">
        <v>2461</v>
      </c>
      <c r="F1003" s="234"/>
      <c r="G1003" s="236"/>
      <c r="H1003" s="874" t="s">
        <v>20</v>
      </c>
      <c r="I1003" s="492">
        <v>43125</v>
      </c>
      <c r="J1003" s="238"/>
      <c r="K1003" s="711" t="s">
        <v>411</v>
      </c>
      <c r="L1003" s="1023" t="s">
        <v>28</v>
      </c>
      <c r="M1003" s="13" t="str">
        <f t="shared" si="76"/>
        <v>Invoice Made</v>
      </c>
      <c r="N1003" s="13"/>
      <c r="O1003" s="13"/>
      <c r="P1003" s="13" t="e">
        <f>IF(L1003="Navig8",IF(ISNA(VLOOKUP(UPPER(B1003),#REF!,3,FALSE)),"Pool Not in Records",VLOOKUP(UPPER(B1003),#REF!,3,FALSE)),"")</f>
        <v>#REF!</v>
      </c>
      <c r="Q1003" s="13" t="str">
        <f t="shared" si="75"/>
        <v/>
      </c>
      <c r="R1003" s="13"/>
      <c r="S1003" s="13"/>
      <c r="T1003" s="13" t="str">
        <f t="shared" si="78"/>
        <v>Invoice Made</v>
      </c>
      <c r="U1003" s="13" t="b">
        <f t="shared" si="79"/>
        <v>1</v>
      </c>
      <c r="V1003" s="13"/>
      <c r="W1003" s="13"/>
      <c r="X1003" s="13"/>
      <c r="Y1003" s="13"/>
      <c r="Z1003" s="13"/>
      <c r="AA1003" s="13" t="str">
        <f t="shared" si="77"/>
        <v>Afra Hawthorn56</v>
      </c>
      <c r="AB1003" s="13"/>
      <c r="AC1003" s="13"/>
      <c r="AD1003" s="13"/>
      <c r="AE1003" s="13">
        <f>IF(TRIM(AA1003=""),0,IF(ISNA(VLOOKUP(AA1003,Tracker!$AB$2:$AB$3981,1,FALSE)),0,1))</f>
        <v>1</v>
      </c>
      <c r="AF1003" s="13"/>
    </row>
    <row r="1004" spans="1:32" ht="13.5">
      <c r="A1004" s="246">
        <v>4517</v>
      </c>
      <c r="B1004" s="271" t="s">
        <v>7494</v>
      </c>
      <c r="C1004" s="957" t="s">
        <v>81</v>
      </c>
      <c r="D1004" s="874" t="s">
        <v>1193</v>
      </c>
      <c r="E1004" s="172" t="s">
        <v>1193</v>
      </c>
      <c r="F1004" s="234"/>
      <c r="G1004" s="236"/>
      <c r="H1004" s="874" t="s">
        <v>261</v>
      </c>
      <c r="I1004" s="273">
        <v>43066</v>
      </c>
      <c r="J1004" s="238"/>
      <c r="K1004" s="711"/>
      <c r="L1004" s="1023" t="s">
        <v>590</v>
      </c>
      <c r="M1004" s="13" t="str">
        <f t="shared" si="76"/>
        <v>Invoice Made</v>
      </c>
      <c r="N1004" s="13"/>
      <c r="O1004" s="13"/>
      <c r="P1004" s="13" t="str">
        <f>IF(L1004="Navig8",IF(ISNA(VLOOKUP(UPPER(B1004),#REF!,3,FALSE)),"Pool Not in Records",VLOOKUP(UPPER(B1004),#REF!,3,FALSE)),"")</f>
        <v/>
      </c>
      <c r="Q1004" s="13">
        <f t="shared" si="75"/>
        <v>0</v>
      </c>
      <c r="R1004" s="13"/>
      <c r="S1004" s="13"/>
      <c r="T1004" s="13" t="str">
        <f t="shared" si="78"/>
        <v>Invoice Made</v>
      </c>
      <c r="U1004" s="13" t="b">
        <f t="shared" si="79"/>
        <v>1</v>
      </c>
      <c r="V1004" s="13"/>
      <c r="W1004" s="13"/>
      <c r="X1004" s="13"/>
      <c r="Y1004" s="13"/>
      <c r="Z1004" s="13"/>
      <c r="AA1004" s="13" t="str">
        <f t="shared" si="77"/>
        <v>Goldengate Park26</v>
      </c>
      <c r="AB1004" s="13"/>
      <c r="AC1004" s="13"/>
      <c r="AD1004" s="13"/>
      <c r="AE1004" s="13">
        <f>IF(TRIM(AA1004=""),0,IF(ISNA(VLOOKUP(AA1004,Tracker!$AB$2:$AB$3981,1,FALSE)),0,1))</f>
        <v>1</v>
      </c>
      <c r="AF1004" s="13"/>
    </row>
    <row r="1005" spans="1:32" ht="13.5">
      <c r="A1005" s="246">
        <v>4518</v>
      </c>
      <c r="B1005" s="271" t="s">
        <v>65</v>
      </c>
      <c r="C1005" s="957" t="s">
        <v>3544</v>
      </c>
      <c r="D1005" s="874" t="s">
        <v>7495</v>
      </c>
      <c r="E1005" s="172" t="s">
        <v>7495</v>
      </c>
      <c r="F1005" s="234"/>
      <c r="G1005" s="236"/>
      <c r="H1005" s="874" t="s">
        <v>67</v>
      </c>
      <c r="I1005" s="273">
        <v>43071</v>
      </c>
      <c r="J1005" s="238"/>
      <c r="K1005" s="711"/>
      <c r="L1005" s="1023" t="s">
        <v>60</v>
      </c>
      <c r="M1005" s="13" t="str">
        <f t="shared" si="76"/>
        <v>Invoice Made</v>
      </c>
      <c r="N1005" s="13"/>
      <c r="O1005" s="13"/>
      <c r="P1005" s="13" t="str">
        <f>IF(L1005="Navig8",IF(ISNA(VLOOKUP(UPPER(B1005),#REF!,3,FALSE)),"Pool Not in Records",VLOOKUP(UPPER(B1005),#REF!,3,FALSE)),"")</f>
        <v/>
      </c>
      <c r="Q1005" s="13" t="str">
        <f t="shared" si="75"/>
        <v/>
      </c>
      <c r="R1005" s="13"/>
      <c r="S1005" s="13"/>
      <c r="T1005" s="13" t="str">
        <f t="shared" si="78"/>
        <v>Invoice Made</v>
      </c>
      <c r="U1005" s="13" t="b">
        <f t="shared" si="79"/>
        <v>1</v>
      </c>
      <c r="V1005" s="13"/>
      <c r="W1005" s="13"/>
      <c r="X1005" s="13"/>
      <c r="Y1005" s="13"/>
      <c r="Z1005" s="13"/>
      <c r="AA1005" s="13" t="str">
        <f t="shared" si="77"/>
        <v>Everest Spirit133</v>
      </c>
      <c r="AB1005" s="13"/>
      <c r="AC1005" s="13"/>
      <c r="AD1005" s="13"/>
      <c r="AE1005" s="13">
        <f>IF(TRIM(AA1005=""),0,IF(ISNA(VLOOKUP(AA1005,Tracker!$AB$2:$AB$3981,1,FALSE)),0,1))</f>
        <v>1</v>
      </c>
      <c r="AF1005" s="13"/>
    </row>
    <row r="1006" spans="1:32" ht="13.5">
      <c r="A1006" s="246">
        <v>4519</v>
      </c>
      <c r="B1006" s="271" t="s">
        <v>3694</v>
      </c>
      <c r="C1006" s="957" t="s">
        <v>658</v>
      </c>
      <c r="D1006" s="874" t="s">
        <v>1193</v>
      </c>
      <c r="E1006" s="172" t="s">
        <v>1193</v>
      </c>
      <c r="F1006" s="234"/>
      <c r="G1006" s="236"/>
      <c r="H1006" s="874" t="s">
        <v>7533</v>
      </c>
      <c r="I1006" s="273">
        <v>43068</v>
      </c>
      <c r="J1006" s="238"/>
      <c r="K1006" s="711"/>
      <c r="L1006" s="1023" t="s">
        <v>590</v>
      </c>
      <c r="M1006" s="13" t="str">
        <f t="shared" si="76"/>
        <v>Invoice Made</v>
      </c>
      <c r="N1006" s="13"/>
      <c r="O1006" s="13"/>
      <c r="P1006" s="13" t="str">
        <f>IF(L1006="Navig8",IF(ISNA(VLOOKUP(UPPER(B1006),#REF!,3,FALSE)),"Pool Not in Records",VLOOKUP(UPPER(B1006),#REF!,3,FALSE)),"")</f>
        <v/>
      </c>
      <c r="Q1006" s="13">
        <f t="shared" si="75"/>
        <v>0</v>
      </c>
      <c r="R1006" s="13"/>
      <c r="S1006" s="13"/>
      <c r="T1006" s="13" t="str">
        <f t="shared" si="78"/>
        <v>Invoice Made</v>
      </c>
      <c r="U1006" s="13" t="b">
        <f t="shared" si="79"/>
        <v>1</v>
      </c>
      <c r="V1006" s="13"/>
      <c r="W1006" s="13"/>
      <c r="X1006" s="13"/>
      <c r="Y1006" s="13"/>
      <c r="Z1006" s="13"/>
      <c r="AA1006" s="13" t="str">
        <f t="shared" si="77"/>
        <v>Shamrock Mercury59</v>
      </c>
      <c r="AB1006" s="13"/>
      <c r="AC1006" s="13"/>
      <c r="AD1006" s="13"/>
      <c r="AE1006" s="13">
        <f>IF(TRIM(AA1006=""),0,IF(ISNA(VLOOKUP(AA1006,Tracker!$AB$2:$AB$3981,1,FALSE)),0,1))</f>
        <v>1</v>
      </c>
      <c r="AF1006" s="13"/>
    </row>
    <row r="1007" spans="1:32" ht="13.5">
      <c r="A1007" s="246">
        <v>4520</v>
      </c>
      <c r="B1007" s="271" t="s">
        <v>7496</v>
      </c>
      <c r="C1007" s="957" t="s">
        <v>125</v>
      </c>
      <c r="D1007" s="874" t="s">
        <v>2783</v>
      </c>
      <c r="E1007" s="172" t="s">
        <v>2783</v>
      </c>
      <c r="F1007" s="234" t="s">
        <v>175</v>
      </c>
      <c r="G1007" s="236" t="s">
        <v>20</v>
      </c>
      <c r="H1007" s="874" t="s">
        <v>499</v>
      </c>
      <c r="I1007" s="273">
        <v>43064</v>
      </c>
      <c r="J1007" s="238">
        <v>43064</v>
      </c>
      <c r="K1007" s="711"/>
      <c r="L1007" s="1023" t="s">
        <v>590</v>
      </c>
      <c r="M1007" s="13" t="str">
        <f t="shared" si="76"/>
        <v>Invoice Made</v>
      </c>
      <c r="N1007" s="13"/>
      <c r="O1007" s="13"/>
      <c r="P1007" s="13" t="str">
        <f>IF(L1007="Navig8",IF(ISNA(VLOOKUP(UPPER(B1007),#REF!,3,FALSE)),"Pool Not in Records",VLOOKUP(UPPER(B1007),#REF!,3,FALSE)),"")</f>
        <v/>
      </c>
      <c r="Q1007" s="13">
        <f t="shared" si="75"/>
        <v>0</v>
      </c>
      <c r="R1007" s="13"/>
      <c r="S1007" s="13"/>
      <c r="T1007" s="13" t="str">
        <f t="shared" si="78"/>
        <v>Invoice Made</v>
      </c>
      <c r="U1007" s="13" t="b">
        <f t="shared" si="79"/>
        <v>1</v>
      </c>
      <c r="V1007" s="13"/>
      <c r="W1007" s="13"/>
      <c r="X1007" s="13"/>
      <c r="Y1007" s="13"/>
      <c r="Z1007" s="13"/>
      <c r="AA1007" s="13" t="str">
        <f t="shared" si="77"/>
        <v>Cabo Misaki6</v>
      </c>
      <c r="AB1007" s="13"/>
      <c r="AC1007" s="13"/>
      <c r="AD1007" s="13"/>
      <c r="AE1007" s="13">
        <f>IF(TRIM(AA1007=""),0,IF(ISNA(VLOOKUP(AA1007,Tracker!$AB$2:$AB$3981,1,FALSE)),0,1))</f>
        <v>1</v>
      </c>
      <c r="AF1007" s="13"/>
    </row>
    <row r="1008" spans="1:32" ht="13.5">
      <c r="A1008" s="246">
        <v>2344</v>
      </c>
      <c r="B1008" s="271" t="s">
        <v>1296</v>
      </c>
      <c r="C1008" s="957" t="s">
        <v>1401</v>
      </c>
      <c r="D1008" s="874" t="s">
        <v>736</v>
      </c>
      <c r="E1008" s="172" t="s">
        <v>522</v>
      </c>
      <c r="F1008" s="234"/>
      <c r="G1008" s="236" t="s">
        <v>10597</v>
      </c>
      <c r="H1008" s="874" t="s">
        <v>25</v>
      </c>
      <c r="I1008" s="477">
        <v>42734</v>
      </c>
      <c r="J1008" s="238"/>
      <c r="K1008" s="711"/>
      <c r="L1008" s="1023" t="s">
        <v>633</v>
      </c>
      <c r="M1008" s="13" t="str">
        <f t="shared" si="76"/>
        <v>Invoice Not Made</v>
      </c>
      <c r="N1008" s="13"/>
      <c r="O1008" s="13"/>
      <c r="P1008" s="13" t="str">
        <f>IF(L1008="Navig8",IF(ISNA(VLOOKUP(UPPER(B1008),#REF!,3,FALSE)),"Pool Not in Records",VLOOKUP(UPPER(B1008),#REF!,3,FALSE)),"")</f>
        <v/>
      </c>
      <c r="Q1008" s="13" t="str">
        <f t="shared" si="75"/>
        <v/>
      </c>
      <c r="R1008" s="13"/>
      <c r="S1008" s="13"/>
      <c r="T1008" s="13" t="str">
        <f t="shared" si="78"/>
        <v>Invoice Not Made</v>
      </c>
      <c r="U1008" s="13" t="b">
        <f t="shared" si="79"/>
        <v>1</v>
      </c>
      <c r="V1008" s="13"/>
      <c r="W1008" s="13"/>
      <c r="X1008" s="13"/>
      <c r="Y1008" s="13"/>
      <c r="Z1008" s="13"/>
      <c r="AA1008" s="13" t="str">
        <f t="shared" si="77"/>
        <v>Stena Concert1510</v>
      </c>
      <c r="AB1008" s="13"/>
      <c r="AC1008" s="13"/>
      <c r="AD1008" s="13"/>
      <c r="AE1008" s="13">
        <f>IF(TRIM(AA1008=""),0,IF(ISNA(VLOOKUP(AA1008,Tracker!$AB$2:$AB$3981,1,FALSE)),0,1))</f>
        <v>0</v>
      </c>
      <c r="AF1008" s="13"/>
    </row>
    <row r="1009" spans="1:32" ht="13.5">
      <c r="A1009" s="243">
        <v>4522</v>
      </c>
      <c r="B1009" s="243" t="s">
        <v>7497</v>
      </c>
      <c r="C1009" s="963" t="s">
        <v>381</v>
      </c>
      <c r="D1009" s="877" t="s">
        <v>7498</v>
      </c>
      <c r="E1009" s="172" t="s">
        <v>7498</v>
      </c>
      <c r="F1009" s="234"/>
      <c r="G1009" s="236"/>
      <c r="H1009" s="877"/>
      <c r="I1009" s="490"/>
      <c r="J1009" s="238"/>
      <c r="K1009" s="720"/>
      <c r="L1009" s="1043" t="s">
        <v>590</v>
      </c>
      <c r="M1009" s="13" t="str">
        <f t="shared" si="76"/>
        <v>Invoice Not Made</v>
      </c>
      <c r="N1009" s="191" t="s">
        <v>27</v>
      </c>
      <c r="O1009" s="191"/>
      <c r="P1009" s="191" t="str">
        <f>IF(L1009="Navig8",IF(ISNA(VLOOKUP(UPPER(B1009),#REF!,3,FALSE)),"Pool Not in Records",VLOOKUP(UPPER(B1009),#REF!,3,FALSE)),"")</f>
        <v/>
      </c>
      <c r="Q1009" s="191">
        <f t="shared" si="75"/>
        <v>0</v>
      </c>
      <c r="R1009" s="191"/>
      <c r="S1009" s="191"/>
      <c r="T1009" s="13" t="str">
        <f t="shared" si="78"/>
        <v>Invoice Not Made</v>
      </c>
      <c r="U1009" s="13" t="b">
        <f t="shared" si="79"/>
        <v>1</v>
      </c>
      <c r="V1009" s="191"/>
      <c r="W1009" s="191"/>
      <c r="X1009" s="191"/>
      <c r="Y1009" s="191"/>
      <c r="Z1009" s="191"/>
      <c r="AA1009" s="13" t="str">
        <f t="shared" si="77"/>
        <v>Aqualegacy63</v>
      </c>
      <c r="AB1009" s="191"/>
      <c r="AC1009" s="191"/>
      <c r="AD1009" s="191"/>
      <c r="AE1009" s="191">
        <f>IF(TRIM(AA1009=""),0,IF(ISNA(VLOOKUP(AA1009,Tracker!$AB$2:$AB$3981,1,FALSE)),0,1))</f>
        <v>0</v>
      </c>
      <c r="AF1009" s="191"/>
    </row>
    <row r="1010" spans="1:32" ht="13.5">
      <c r="A1010" s="243">
        <v>4523</v>
      </c>
      <c r="B1010" s="243" t="s">
        <v>2854</v>
      </c>
      <c r="C1010" s="963" t="s">
        <v>7499</v>
      </c>
      <c r="D1010" s="877" t="s">
        <v>2474</v>
      </c>
      <c r="E1010" s="172" t="s">
        <v>2474</v>
      </c>
      <c r="F1010" s="234"/>
      <c r="G1010" s="236"/>
      <c r="H1010" s="877"/>
      <c r="I1010" s="490"/>
      <c r="J1010" s="238"/>
      <c r="K1010" s="720"/>
      <c r="L1010" s="1043" t="s">
        <v>2987</v>
      </c>
      <c r="M1010" s="13" t="str">
        <f t="shared" si="76"/>
        <v>Invoice Not Made</v>
      </c>
      <c r="N1010" s="191"/>
      <c r="O1010" s="191"/>
      <c r="P1010" s="191" t="str">
        <f>IF(L1010="Navig8",IF(ISNA(VLOOKUP(UPPER(B1010),#REF!,3,FALSE)),"Pool Not in Records",VLOOKUP(UPPER(B1010),#REF!,3,FALSE)),"")</f>
        <v/>
      </c>
      <c r="Q1010" s="191" t="str">
        <f t="shared" si="75"/>
        <v/>
      </c>
      <c r="R1010" s="191"/>
      <c r="S1010" s="191"/>
      <c r="T1010" s="13" t="str">
        <f t="shared" si="78"/>
        <v>Invoice Not Made</v>
      </c>
      <c r="U1010" s="13" t="b">
        <f t="shared" si="79"/>
        <v>1</v>
      </c>
      <c r="V1010" s="191"/>
      <c r="W1010" s="191"/>
      <c r="X1010" s="191"/>
      <c r="Y1010" s="191"/>
      <c r="Z1010" s="191"/>
      <c r="AA1010" s="13" t="str">
        <f t="shared" si="77"/>
        <v>Emmy Schulte178</v>
      </c>
      <c r="AB1010" s="191"/>
      <c r="AC1010" s="191"/>
      <c r="AD1010" s="191"/>
      <c r="AE1010" s="191">
        <f>IF(TRIM(AA1010=""),0,IF(ISNA(VLOOKUP(AA1010,Tracker!$AB$2:$AB$3981,1,FALSE)),0,1))</f>
        <v>0</v>
      </c>
      <c r="AF1010" s="191"/>
    </row>
    <row r="1011" spans="1:32" ht="13.5">
      <c r="A1011" s="246">
        <v>4524</v>
      </c>
      <c r="B1011" s="271" t="s">
        <v>704</v>
      </c>
      <c r="C1011" s="957" t="s">
        <v>2778</v>
      </c>
      <c r="D1011" s="874" t="s">
        <v>1340</v>
      </c>
      <c r="E1011" s="172" t="s">
        <v>1340</v>
      </c>
      <c r="F1011" s="234"/>
      <c r="G1011" s="236"/>
      <c r="H1011" s="874" t="s">
        <v>567</v>
      </c>
      <c r="I1011" s="273">
        <v>43073</v>
      </c>
      <c r="J1011" s="238"/>
      <c r="K1011" s="711"/>
      <c r="L1011" s="1023" t="s">
        <v>60</v>
      </c>
      <c r="M1011" s="13" t="str">
        <f t="shared" si="76"/>
        <v>Invoice Made</v>
      </c>
      <c r="N1011" s="13"/>
      <c r="O1011" s="13"/>
      <c r="P1011" s="13" t="str">
        <f>IF(L1011="Navig8",IF(ISNA(VLOOKUP(UPPER(B1011),#REF!,3,FALSE)),"Pool Not in Records",VLOOKUP(UPPER(B1011),#REF!,3,FALSE)),"")</f>
        <v/>
      </c>
      <c r="Q1011" s="13" t="str">
        <f t="shared" si="75"/>
        <v/>
      </c>
      <c r="R1011" s="13"/>
      <c r="S1011" s="13"/>
      <c r="T1011" s="13" t="str">
        <f t="shared" si="78"/>
        <v>Invoice Made</v>
      </c>
      <c r="U1011" s="13" t="b">
        <f t="shared" si="79"/>
        <v>1</v>
      </c>
      <c r="V1011" s="13"/>
      <c r="W1011" s="13"/>
      <c r="X1011" s="13"/>
      <c r="Y1011" s="13"/>
      <c r="Z1011" s="13"/>
      <c r="AA1011" s="13" t="str">
        <f t="shared" si="77"/>
        <v>Navigator Spirit139</v>
      </c>
      <c r="AB1011" s="13"/>
      <c r="AC1011" s="13"/>
      <c r="AD1011" s="13"/>
      <c r="AE1011" s="13">
        <f>IF(TRIM(AA1011=""),0,IF(ISNA(VLOOKUP(AA1011,Tracker!$AB$2:$AB$3981,1,FALSE)),0,1))</f>
        <v>1</v>
      </c>
      <c r="AF1011" s="13"/>
    </row>
    <row r="1012" spans="1:32" ht="13.5">
      <c r="A1012" s="246">
        <v>4525</v>
      </c>
      <c r="B1012" s="271" t="s">
        <v>517</v>
      </c>
      <c r="C1012" s="957" t="s">
        <v>169</v>
      </c>
      <c r="D1012" s="874" t="s">
        <v>30</v>
      </c>
      <c r="E1012" s="172" t="s">
        <v>30</v>
      </c>
      <c r="F1012" s="234"/>
      <c r="G1012" s="236"/>
      <c r="H1012" s="874" t="s">
        <v>71</v>
      </c>
      <c r="I1012" s="492">
        <v>43117</v>
      </c>
      <c r="J1012" s="238"/>
      <c r="K1012" s="711" t="s">
        <v>411</v>
      </c>
      <c r="L1012" s="1023" t="s">
        <v>28</v>
      </c>
      <c r="M1012" s="13" t="str">
        <f t="shared" si="76"/>
        <v>Invoice Made</v>
      </c>
      <c r="N1012" s="13"/>
      <c r="O1012" s="13"/>
      <c r="P1012" s="13" t="e">
        <f>IF(L1012="Navig8",IF(ISNA(VLOOKUP(UPPER(B1012),#REF!,3,FALSE)),"Pool Not in Records",VLOOKUP(UPPER(B1012),#REF!,3,FALSE)),"")</f>
        <v>#REF!</v>
      </c>
      <c r="Q1012" s="13" t="str">
        <f t="shared" si="75"/>
        <v/>
      </c>
      <c r="R1012" s="13"/>
      <c r="S1012" s="13"/>
      <c r="T1012" s="13" t="str">
        <f t="shared" si="78"/>
        <v>Invoice Made</v>
      </c>
      <c r="U1012" s="13" t="b">
        <f t="shared" si="79"/>
        <v>1</v>
      </c>
      <c r="V1012" s="13"/>
      <c r="W1012" s="13"/>
      <c r="X1012" s="13"/>
      <c r="Y1012" s="13"/>
      <c r="Z1012" s="13"/>
      <c r="AA1012" s="13" t="str">
        <f t="shared" si="77"/>
        <v>Afra Willow61</v>
      </c>
      <c r="AB1012" s="13"/>
      <c r="AC1012" s="13"/>
      <c r="AD1012" s="13"/>
      <c r="AE1012" s="13">
        <f>IF(TRIM(AA1012=""),0,IF(ISNA(VLOOKUP(AA1012,Tracker!$AB$2:$AB$3981,1,FALSE)),0,1))</f>
        <v>1</v>
      </c>
      <c r="AF1012" s="13"/>
    </row>
    <row r="1013" spans="1:32" ht="13.5">
      <c r="A1013" s="246">
        <v>4526</v>
      </c>
      <c r="B1013" s="271" t="s">
        <v>826</v>
      </c>
      <c r="C1013" s="957" t="s">
        <v>143</v>
      </c>
      <c r="D1013" s="874" t="s">
        <v>63</v>
      </c>
      <c r="E1013" s="172" t="s">
        <v>63</v>
      </c>
      <c r="F1013" s="234"/>
      <c r="G1013" s="236"/>
      <c r="H1013" s="874" t="s">
        <v>90</v>
      </c>
      <c r="I1013" s="273">
        <v>43073</v>
      </c>
      <c r="J1013" s="238"/>
      <c r="K1013" s="711"/>
      <c r="L1013" s="1023" t="s">
        <v>60</v>
      </c>
      <c r="M1013" s="13" t="str">
        <f t="shared" si="76"/>
        <v>Invoice Made</v>
      </c>
      <c r="N1013" s="13"/>
      <c r="O1013" s="13"/>
      <c r="P1013" s="13" t="str">
        <f>IF(L1013="Navig8",IF(ISNA(VLOOKUP(UPPER(B1013),#REF!,3,FALSE)),"Pool Not in Records",VLOOKUP(UPPER(B1013),#REF!,3,FALSE)),"")</f>
        <v/>
      </c>
      <c r="Q1013" s="13" t="str">
        <f t="shared" si="75"/>
        <v/>
      </c>
      <c r="R1013" s="13"/>
      <c r="S1013" s="13"/>
      <c r="T1013" s="13" t="str">
        <f t="shared" si="78"/>
        <v>Invoice Made</v>
      </c>
      <c r="U1013" s="13" t="b">
        <f t="shared" si="79"/>
        <v>1</v>
      </c>
      <c r="V1013" s="13"/>
      <c r="W1013" s="13"/>
      <c r="X1013" s="13"/>
      <c r="Y1013" s="13"/>
      <c r="Z1013" s="13"/>
      <c r="AA1013" s="13" t="str">
        <f t="shared" si="77"/>
        <v>Blue River36</v>
      </c>
      <c r="AB1013" s="13"/>
      <c r="AC1013" s="13"/>
      <c r="AD1013" s="13"/>
      <c r="AE1013" s="13">
        <f>IF(TRIM(AA1013=""),0,IF(ISNA(VLOOKUP(AA1013,Tracker!$AB$2:$AB$3981,1,FALSE)),0,1))</f>
        <v>1</v>
      </c>
      <c r="AF1013" s="13"/>
    </row>
    <row r="1014" spans="1:32" ht="13.5">
      <c r="A1014" s="243">
        <v>4527</v>
      </c>
      <c r="B1014" s="243" t="s">
        <v>2779</v>
      </c>
      <c r="C1014" s="963" t="s">
        <v>4058</v>
      </c>
      <c r="D1014" s="877" t="s">
        <v>2474</v>
      </c>
      <c r="E1014" s="172" t="s">
        <v>2474</v>
      </c>
      <c r="F1014" s="234"/>
      <c r="G1014" s="236"/>
      <c r="H1014" s="877"/>
      <c r="I1014" s="490"/>
      <c r="J1014" s="238"/>
      <c r="K1014" s="720"/>
      <c r="L1014" s="1043" t="s">
        <v>2987</v>
      </c>
      <c r="M1014" s="13" t="str">
        <f t="shared" si="76"/>
        <v>Invoice Not Made</v>
      </c>
      <c r="N1014" s="191"/>
      <c r="O1014" s="191"/>
      <c r="P1014" s="191" t="str">
        <f>IF(L1014="Navig8",IF(ISNA(VLOOKUP(UPPER(B1014),#REF!,3,FALSE)),"Pool Not in Records",VLOOKUP(UPPER(B1014),#REF!,3,FALSE)),"")</f>
        <v/>
      </c>
      <c r="Q1014" s="191" t="str">
        <f t="shared" si="75"/>
        <v/>
      </c>
      <c r="R1014" s="191"/>
      <c r="S1014" s="191"/>
      <c r="T1014" s="13" t="str">
        <f t="shared" si="78"/>
        <v>Invoice Not Made</v>
      </c>
      <c r="U1014" s="13" t="b">
        <f t="shared" si="79"/>
        <v>1</v>
      </c>
      <c r="V1014" s="191"/>
      <c r="W1014" s="191"/>
      <c r="X1014" s="191"/>
      <c r="Y1014" s="191"/>
      <c r="Z1014" s="191"/>
      <c r="AA1014" s="13" t="str">
        <f t="shared" si="77"/>
        <v>Tigris215</v>
      </c>
      <c r="AB1014" s="191"/>
      <c r="AC1014" s="191"/>
      <c r="AD1014" s="191"/>
      <c r="AE1014" s="191">
        <f>IF(TRIM(AA1014=""),0,IF(ISNA(VLOOKUP(AA1014,Tracker!$AB$2:$AB$3981,1,FALSE)),0,1))</f>
        <v>0</v>
      </c>
      <c r="AF1014" s="191"/>
    </row>
    <row r="1015" spans="1:32" ht="13.5">
      <c r="A1015" s="246">
        <v>4528</v>
      </c>
      <c r="B1015" s="271" t="s">
        <v>2776</v>
      </c>
      <c r="C1015" s="957" t="s">
        <v>7546</v>
      </c>
      <c r="D1015" s="874" t="s">
        <v>2474</v>
      </c>
      <c r="E1015" s="172" t="s">
        <v>2474</v>
      </c>
      <c r="F1015" s="234"/>
      <c r="G1015" s="236"/>
      <c r="H1015" s="874" t="s">
        <v>412</v>
      </c>
      <c r="I1015" s="272">
        <v>43057</v>
      </c>
      <c r="J1015" s="238"/>
      <c r="K1015" s="711"/>
      <c r="L1015" s="1023" t="s">
        <v>2987</v>
      </c>
      <c r="M1015" s="13" t="str">
        <f t="shared" si="76"/>
        <v>Invoice Made</v>
      </c>
      <c r="N1015" s="13"/>
      <c r="O1015" s="13"/>
      <c r="P1015" s="13" t="str">
        <f>IF(L1015="Navig8",IF(ISNA(VLOOKUP(UPPER(B1015),#REF!,3,FALSE)),"Pool Not in Records",VLOOKUP(UPPER(B1015),#REF!,3,FALSE)),"")</f>
        <v/>
      </c>
      <c r="Q1015" s="13" t="str">
        <f t="shared" si="75"/>
        <v/>
      </c>
      <c r="R1015" s="13"/>
      <c r="S1015" s="13"/>
      <c r="T1015" s="13" t="str">
        <f t="shared" si="78"/>
        <v>Invoice Made</v>
      </c>
      <c r="U1015" s="13" t="b">
        <f t="shared" si="79"/>
        <v>1</v>
      </c>
      <c r="V1015" s="13"/>
      <c r="W1015" s="13"/>
      <c r="X1015" s="13"/>
      <c r="Y1015" s="13"/>
      <c r="Z1015" s="13"/>
      <c r="AA1015" s="13" t="str">
        <f t="shared" si="77"/>
        <v>Sten Skagen79,80,81</v>
      </c>
      <c r="AB1015" s="13"/>
      <c r="AC1015" s="13"/>
      <c r="AD1015" s="13"/>
      <c r="AE1015" s="13">
        <f>IF(TRIM(AA1015=""),0,IF(ISNA(VLOOKUP(AA1015,Tracker!$AB$2:$AB$3981,1,FALSE)),0,1))</f>
        <v>1</v>
      </c>
      <c r="AF1015" s="13"/>
    </row>
    <row r="1016" spans="1:32" ht="13.5">
      <c r="A1016" s="246">
        <v>2345</v>
      </c>
      <c r="B1016" s="271" t="s">
        <v>847</v>
      </c>
      <c r="C1016" s="957" t="s">
        <v>1293</v>
      </c>
      <c r="D1016" s="874" t="s">
        <v>736</v>
      </c>
      <c r="E1016" s="172" t="s">
        <v>522</v>
      </c>
      <c r="F1016" s="234"/>
      <c r="G1016" s="236" t="s">
        <v>10598</v>
      </c>
      <c r="H1016" s="874" t="s">
        <v>25</v>
      </c>
      <c r="I1016" s="477">
        <v>42397</v>
      </c>
      <c r="J1016" s="238"/>
      <c r="K1016" s="711"/>
      <c r="L1016" s="1023" t="s">
        <v>633</v>
      </c>
      <c r="M1016" s="13" t="str">
        <f t="shared" si="76"/>
        <v>Invoice Not Made</v>
      </c>
      <c r="N1016" s="13"/>
      <c r="O1016" s="13"/>
      <c r="P1016" s="13" t="str">
        <f>IF(L1016="Navig8",IF(ISNA(VLOOKUP(UPPER(B1016),#REF!,3,FALSE)),"Pool Not in Records",VLOOKUP(UPPER(B1016),#REF!,3,FALSE)),"")</f>
        <v/>
      </c>
      <c r="Q1016" s="13" t="str">
        <f t="shared" si="75"/>
        <v/>
      </c>
      <c r="R1016" s="13"/>
      <c r="S1016" s="13"/>
      <c r="T1016" s="13" t="str">
        <f t="shared" si="78"/>
        <v>Invoice Not Made</v>
      </c>
      <c r="U1016" s="13" t="b">
        <f t="shared" si="79"/>
        <v>1</v>
      </c>
      <c r="V1016" s="13"/>
      <c r="W1016" s="13"/>
      <c r="X1016" s="13"/>
      <c r="Y1016" s="13"/>
      <c r="Z1016" s="13"/>
      <c r="AA1016" s="13" t="str">
        <f t="shared" si="77"/>
        <v>STI Manhattan1504</v>
      </c>
      <c r="AB1016" s="13"/>
      <c r="AC1016" s="13"/>
      <c r="AD1016" s="13"/>
      <c r="AE1016" s="13">
        <f>IF(TRIM(AA1016=""),0,IF(ISNA(VLOOKUP(AA1016,Tracker!$AB$2:$AB$3981,1,FALSE)),0,1))</f>
        <v>0</v>
      </c>
      <c r="AF1016" s="13"/>
    </row>
    <row r="1017" spans="1:32" ht="13.5">
      <c r="A1017" s="475">
        <v>4530</v>
      </c>
      <c r="B1017" s="271" t="s">
        <v>490</v>
      </c>
      <c r="C1017" s="957" t="s">
        <v>302</v>
      </c>
      <c r="D1017" s="874" t="s">
        <v>1418</v>
      </c>
      <c r="E1017" s="172" t="s">
        <v>1418</v>
      </c>
      <c r="F1017" s="234"/>
      <c r="G1017" s="236"/>
      <c r="H1017" s="874" t="s">
        <v>62</v>
      </c>
      <c r="I1017" s="492">
        <v>43078</v>
      </c>
      <c r="J1017" s="238"/>
      <c r="K1017" s="711" t="s">
        <v>28</v>
      </c>
      <c r="L1017" s="1023" t="s">
        <v>28</v>
      </c>
      <c r="M1017" s="13" t="str">
        <f t="shared" si="76"/>
        <v>Invoice Made</v>
      </c>
      <c r="N1017" s="13"/>
      <c r="O1017" s="13"/>
      <c r="P1017" s="13" t="e">
        <f>IF(L1017="Navig8",IF(ISNA(VLOOKUP(UPPER(B1017),#REF!,3,FALSE)),"Pool Not in Records",VLOOKUP(UPPER(B1017),#REF!,3,FALSE)),"")</f>
        <v>#REF!</v>
      </c>
      <c r="Q1017" s="13" t="str">
        <f t="shared" si="75"/>
        <v/>
      </c>
      <c r="R1017" s="13"/>
      <c r="S1017" s="13"/>
      <c r="T1017" s="13" t="str">
        <f t="shared" si="78"/>
        <v>Invoice Made</v>
      </c>
      <c r="U1017" s="13" t="b">
        <f t="shared" si="79"/>
        <v>1</v>
      </c>
      <c r="V1017" s="13"/>
      <c r="W1017" s="13"/>
      <c r="X1017" s="13"/>
      <c r="Y1017" s="13"/>
      <c r="Z1017" s="13"/>
      <c r="AA1017" s="13" t="str">
        <f t="shared" si="77"/>
        <v>Nave Cielo70</v>
      </c>
      <c r="AB1017" s="13"/>
      <c r="AC1017" s="13"/>
      <c r="AD1017" s="13"/>
      <c r="AE1017" s="13">
        <f>IF(TRIM(AA1017=""),0,IF(ISNA(VLOOKUP(AA1017,Tracker!$AB$2:$AB$3981,1,FALSE)),0,1))</f>
        <v>1</v>
      </c>
      <c r="AF1017" s="13"/>
    </row>
    <row r="1018" spans="1:32" ht="13.5">
      <c r="A1018" s="475">
        <v>4531</v>
      </c>
      <c r="B1018" s="271" t="s">
        <v>7501</v>
      </c>
      <c r="C1018" s="957" t="s">
        <v>7502</v>
      </c>
      <c r="D1018" s="874" t="s">
        <v>2783</v>
      </c>
      <c r="E1018" s="172" t="s">
        <v>2783</v>
      </c>
      <c r="F1018" s="234"/>
      <c r="G1018" s="236"/>
      <c r="H1018" s="874" t="s">
        <v>1409</v>
      </c>
      <c r="I1018" s="273">
        <v>43073</v>
      </c>
      <c r="J1018" s="238"/>
      <c r="K1018" s="573"/>
      <c r="L1018" s="1039" t="s">
        <v>590</v>
      </c>
      <c r="M1018" s="13" t="str">
        <f t="shared" si="76"/>
        <v>Invoice Made</v>
      </c>
      <c r="N1018" s="13"/>
      <c r="O1018" s="13"/>
      <c r="P1018" s="13" t="str">
        <f>IF(L1018="Navig8",IF(ISNA(VLOOKUP(UPPER(B1018),#REF!,3,FALSE)),"Pool Not in Records",VLOOKUP(UPPER(B1018),#REF!,3,FALSE)),"")</f>
        <v/>
      </c>
      <c r="Q1018" s="13">
        <f t="shared" ref="Q1018:Q1081" si="80">IF(L1018="Ultranav",IF(K1018="",0,1),"")</f>
        <v>0</v>
      </c>
      <c r="R1018" s="13"/>
      <c r="S1018" s="13"/>
      <c r="T1018" s="13" t="str">
        <f t="shared" si="78"/>
        <v>Invoice Made</v>
      </c>
      <c r="U1018" s="13" t="b">
        <f t="shared" si="79"/>
        <v>1</v>
      </c>
      <c r="V1018" s="13"/>
      <c r="W1018" s="13"/>
      <c r="X1018" s="13"/>
      <c r="Y1018" s="13"/>
      <c r="Z1018" s="13"/>
      <c r="AA1018" s="13" t="str">
        <f t="shared" si="77"/>
        <v>Seaways jademar245-210</v>
      </c>
      <c r="AB1018" s="13"/>
      <c r="AC1018" s="13"/>
      <c r="AD1018" s="13"/>
      <c r="AE1018" s="13">
        <f>IF(TRIM(AA1018=""),0,IF(ISNA(VLOOKUP(AA1018,Tracker!$AB$2:$AB$3981,1,FALSE)),0,1))</f>
        <v>1</v>
      </c>
      <c r="AF1018" s="13"/>
    </row>
    <row r="1019" spans="1:32" ht="13.5">
      <c r="A1019" s="246">
        <v>2346</v>
      </c>
      <c r="B1019" s="271" t="s">
        <v>1353</v>
      </c>
      <c r="C1019" s="957" t="s">
        <v>781</v>
      </c>
      <c r="D1019" s="874" t="s">
        <v>736</v>
      </c>
      <c r="E1019" s="172" t="s">
        <v>522</v>
      </c>
      <c r="F1019" s="234"/>
      <c r="G1019" s="236" t="s">
        <v>122</v>
      </c>
      <c r="H1019" s="874" t="s">
        <v>25</v>
      </c>
      <c r="I1019" s="477">
        <v>42411</v>
      </c>
      <c r="J1019" s="238"/>
      <c r="K1019" s="711"/>
      <c r="L1019" s="1023" t="s">
        <v>633</v>
      </c>
      <c r="M1019" s="13" t="str">
        <f t="shared" si="76"/>
        <v>Invoice Not Made</v>
      </c>
      <c r="N1019" s="13"/>
      <c r="O1019" s="13"/>
      <c r="P1019" s="13" t="str">
        <f>IF(L1019="Navig8",IF(ISNA(VLOOKUP(UPPER(B1019),#REF!,3,FALSE)),"Pool Not in Records",VLOOKUP(UPPER(B1019),#REF!,3,FALSE)),"")</f>
        <v/>
      </c>
      <c r="Q1019" s="13" t="str">
        <f t="shared" si="80"/>
        <v/>
      </c>
      <c r="R1019" s="13"/>
      <c r="S1019" s="13"/>
      <c r="T1019" s="13" t="str">
        <f t="shared" si="78"/>
        <v>Invoice Not Made</v>
      </c>
      <c r="U1019" s="13" t="b">
        <f t="shared" si="79"/>
        <v>1</v>
      </c>
      <c r="V1019" s="13"/>
      <c r="W1019" s="13"/>
      <c r="X1019" s="13"/>
      <c r="Y1019" s="13"/>
      <c r="Z1019" s="13"/>
      <c r="AA1019" s="13" t="str">
        <f t="shared" si="77"/>
        <v>Pudu102</v>
      </c>
      <c r="AB1019" s="13"/>
      <c r="AC1019" s="13"/>
      <c r="AD1019" s="13"/>
      <c r="AE1019" s="13">
        <f>IF(TRIM(AA1019=""),0,IF(ISNA(VLOOKUP(AA1019,Tracker!$AB$2:$AB$3981,1,FALSE)),0,1))</f>
        <v>0</v>
      </c>
      <c r="AF1019" s="13"/>
    </row>
    <row r="1020" spans="1:32" ht="13.5">
      <c r="A1020" s="246">
        <v>4533</v>
      </c>
      <c r="B1020" s="271" t="s">
        <v>892</v>
      </c>
      <c r="C1020" s="957" t="s">
        <v>7549</v>
      </c>
      <c r="D1020" s="874" t="s">
        <v>2474</v>
      </c>
      <c r="E1020" s="172" t="s">
        <v>2474</v>
      </c>
      <c r="F1020" s="234"/>
      <c r="G1020" s="236"/>
      <c r="H1020" s="874" t="s">
        <v>25</v>
      </c>
      <c r="I1020" s="272">
        <v>43060</v>
      </c>
      <c r="J1020" s="238"/>
      <c r="K1020" s="711"/>
      <c r="L1020" s="1023" t="s">
        <v>2987</v>
      </c>
      <c r="M1020" s="13" t="str">
        <f t="shared" si="76"/>
        <v>Invoice Made</v>
      </c>
      <c r="N1020" s="13"/>
      <c r="O1020" s="13"/>
      <c r="P1020" s="13" t="str">
        <f>IF(L1020="Navig8",IF(ISNA(VLOOKUP(UPPER(B1020),#REF!,3,FALSE)),"Pool Not in Records",VLOOKUP(UPPER(B1020),#REF!,3,FALSE)),"")</f>
        <v/>
      </c>
      <c r="Q1020" s="13" t="str">
        <f t="shared" si="80"/>
        <v/>
      </c>
      <c r="R1020" s="13"/>
      <c r="S1020" s="13"/>
      <c r="T1020" s="13" t="str">
        <f t="shared" si="78"/>
        <v>Invoice Made</v>
      </c>
      <c r="U1020" s="13" t="b">
        <f t="shared" si="79"/>
        <v>1</v>
      </c>
      <c r="V1020" s="13"/>
      <c r="W1020" s="13"/>
      <c r="X1020" s="13"/>
      <c r="Y1020" s="13"/>
      <c r="Z1020" s="13"/>
      <c r="AA1020" s="13" t="str">
        <f t="shared" si="77"/>
        <v>Elisalex Schulte63,64,65</v>
      </c>
      <c r="AB1020" s="13"/>
      <c r="AC1020" s="13"/>
      <c r="AD1020" s="13"/>
      <c r="AE1020" s="13">
        <f>IF(TRIM(AA1020=""),0,IF(ISNA(VLOOKUP(AA1020,Tracker!$AB$2:$AB$3981,1,FALSE)),0,1))</f>
        <v>1</v>
      </c>
      <c r="AF1020" s="13"/>
    </row>
    <row r="1021" spans="1:32" ht="13.5">
      <c r="A1021" s="246">
        <v>4554</v>
      </c>
      <c r="B1021" s="271" t="s">
        <v>882</v>
      </c>
      <c r="C1021" s="957" t="s">
        <v>7547</v>
      </c>
      <c r="D1021" s="874" t="s">
        <v>2474</v>
      </c>
      <c r="E1021" s="172" t="s">
        <v>2474</v>
      </c>
      <c r="F1021" s="234"/>
      <c r="G1021" s="236"/>
      <c r="H1021" s="874" t="s">
        <v>7548</v>
      </c>
      <c r="I1021" s="272">
        <v>43060</v>
      </c>
      <c r="J1021" s="238"/>
      <c r="K1021" s="711"/>
      <c r="L1021" s="1023" t="s">
        <v>2987</v>
      </c>
      <c r="M1021" s="13" t="str">
        <f t="shared" si="76"/>
        <v>Invoice Made</v>
      </c>
      <c r="N1021" s="13"/>
      <c r="O1021" s="13"/>
      <c r="P1021" s="13" t="str">
        <f>IF(L1021="Navig8",IF(ISNA(VLOOKUP(UPPER(B1021),#REF!,3,FALSE)),"Pool Not in Records",VLOOKUP(UPPER(B1021),#REF!,3,FALSE)),"")</f>
        <v/>
      </c>
      <c r="Q1021" s="13" t="str">
        <f t="shared" si="80"/>
        <v/>
      </c>
      <c r="R1021" s="13"/>
      <c r="S1021" s="13"/>
      <c r="T1021" s="13" t="str">
        <f t="shared" si="78"/>
        <v>Invoice Made</v>
      </c>
      <c r="U1021" s="13" t="b">
        <f t="shared" si="79"/>
        <v>1</v>
      </c>
      <c r="V1021" s="13"/>
      <c r="W1021" s="13"/>
      <c r="X1021" s="13"/>
      <c r="Y1021" s="13"/>
      <c r="Z1021" s="13"/>
      <c r="AA1021" s="13" t="str">
        <f t="shared" si="77"/>
        <v>Songa Ruby37,39</v>
      </c>
      <c r="AB1021" s="13"/>
      <c r="AC1021" s="13"/>
      <c r="AD1021" s="13"/>
      <c r="AE1021" s="13">
        <f>IF(TRIM(AA1021=""),0,IF(ISNA(VLOOKUP(AA1021,Tracker!$AB$2:$AB$3981,1,FALSE)),0,1))</f>
        <v>1</v>
      </c>
      <c r="AF1021" s="13"/>
    </row>
    <row r="1022" spans="1:32" ht="13.5">
      <c r="A1022" s="246">
        <v>4555</v>
      </c>
      <c r="B1022" s="271" t="s">
        <v>2779</v>
      </c>
      <c r="C1022" s="957" t="s">
        <v>3964</v>
      </c>
      <c r="D1022" s="874" t="s">
        <v>2474</v>
      </c>
      <c r="E1022" s="172" t="s">
        <v>2474</v>
      </c>
      <c r="F1022" s="234"/>
      <c r="G1022" s="236"/>
      <c r="H1022" s="874" t="s">
        <v>2870</v>
      </c>
      <c r="I1022" s="272">
        <v>43063</v>
      </c>
      <c r="J1022" s="238"/>
      <c r="K1022" s="711"/>
      <c r="L1022" s="1023" t="s">
        <v>2987</v>
      </c>
      <c r="M1022" s="13" t="str">
        <f t="shared" si="76"/>
        <v>Invoice Made</v>
      </c>
      <c r="N1022" s="13"/>
      <c r="O1022" s="13"/>
      <c r="P1022" s="13" t="str">
        <f>IF(L1022="Navig8",IF(ISNA(VLOOKUP(UPPER(B1022),#REF!,3,FALSE)),"Pool Not in Records",VLOOKUP(UPPER(B1022),#REF!,3,FALSE)),"")</f>
        <v/>
      </c>
      <c r="Q1022" s="13" t="str">
        <f t="shared" si="80"/>
        <v/>
      </c>
      <c r="R1022" s="13"/>
      <c r="S1022" s="13"/>
      <c r="T1022" s="13" t="str">
        <f t="shared" si="78"/>
        <v>Invoice Made</v>
      </c>
      <c r="U1022" s="13" t="b">
        <f t="shared" si="79"/>
        <v>1</v>
      </c>
      <c r="V1022" s="13"/>
      <c r="W1022" s="13"/>
      <c r="X1022" s="13"/>
      <c r="Y1022" s="13"/>
      <c r="Z1022" s="13"/>
      <c r="AA1022" s="13" t="str">
        <f t="shared" si="77"/>
        <v>Tigris216</v>
      </c>
      <c r="AB1022" s="13"/>
      <c r="AC1022" s="13"/>
      <c r="AD1022" s="13"/>
      <c r="AE1022" s="13">
        <f>IF(TRIM(AA1022=""),0,IF(ISNA(VLOOKUP(AA1022,Tracker!$AB$2:$AB$3981,1,FALSE)),0,1))</f>
        <v>1</v>
      </c>
      <c r="AF1022" s="13"/>
    </row>
    <row r="1023" spans="1:32" ht="13.5">
      <c r="A1023" s="246">
        <v>4556</v>
      </c>
      <c r="B1023" s="271" t="s">
        <v>628</v>
      </c>
      <c r="C1023" s="957" t="s">
        <v>7503</v>
      </c>
      <c r="D1023" s="874" t="s">
        <v>2850</v>
      </c>
      <c r="E1023" s="172" t="s">
        <v>2850</v>
      </c>
      <c r="F1023" s="234"/>
      <c r="G1023" s="236"/>
      <c r="H1023" s="874" t="s">
        <v>7557</v>
      </c>
      <c r="I1023" s="273">
        <v>43080</v>
      </c>
      <c r="J1023" s="238"/>
      <c r="K1023" s="573"/>
      <c r="L1023" s="1039" t="s">
        <v>663</v>
      </c>
      <c r="M1023" s="13" t="str">
        <f t="shared" si="76"/>
        <v>Invoice Made</v>
      </c>
      <c r="N1023" s="13"/>
      <c r="O1023" s="13"/>
      <c r="P1023" s="13" t="str">
        <f>IF(L1023="Navig8",IF(ISNA(VLOOKUP(UPPER(B1023),#REF!,3,FALSE)),"Pool Not in Records",VLOOKUP(UPPER(B1023),#REF!,3,FALSE)),"")</f>
        <v/>
      </c>
      <c r="Q1023" s="13" t="str">
        <f t="shared" si="80"/>
        <v/>
      </c>
      <c r="R1023" s="13"/>
      <c r="S1023" s="13"/>
      <c r="T1023" s="13" t="str">
        <f t="shared" si="78"/>
        <v>Invoice Made</v>
      </c>
      <c r="U1023" s="13" t="b">
        <f t="shared" si="79"/>
        <v>1</v>
      </c>
      <c r="V1023" s="13"/>
      <c r="W1023" s="13"/>
      <c r="X1023" s="13"/>
      <c r="Y1023" s="13"/>
      <c r="Z1023" s="13"/>
      <c r="AA1023" s="13" t="str">
        <f t="shared" si="77"/>
        <v>Stena President201708</v>
      </c>
      <c r="AB1023" s="13"/>
      <c r="AC1023" s="13"/>
      <c r="AD1023" s="13"/>
      <c r="AE1023" s="13">
        <f>IF(TRIM(AA1023=""),0,IF(ISNA(VLOOKUP(AA1023,Tracker!$AB$2:$AB$3981,1,FALSE)),0,1))</f>
        <v>1</v>
      </c>
      <c r="AF1023" s="13"/>
    </row>
    <row r="1024" spans="1:32" ht="13.5">
      <c r="A1024" s="246">
        <v>4557</v>
      </c>
      <c r="B1024" s="271" t="s">
        <v>643</v>
      </c>
      <c r="C1024" s="957" t="s">
        <v>7503</v>
      </c>
      <c r="D1024" s="874" t="s">
        <v>579</v>
      </c>
      <c r="E1024" s="172" t="s">
        <v>579</v>
      </c>
      <c r="F1024" s="234"/>
      <c r="G1024" s="236"/>
      <c r="H1024" s="874" t="s">
        <v>55</v>
      </c>
      <c r="I1024" s="273">
        <v>43079</v>
      </c>
      <c r="J1024" s="238"/>
      <c r="K1024" s="573"/>
      <c r="L1024" s="1039" t="s">
        <v>663</v>
      </c>
      <c r="M1024" s="13" t="str">
        <f t="shared" si="76"/>
        <v>Invoice Made</v>
      </c>
      <c r="N1024" s="13"/>
      <c r="O1024" s="13"/>
      <c r="P1024" s="13" t="str">
        <f>IF(L1024="Navig8",IF(ISNA(VLOOKUP(UPPER(B1024),#REF!,3,FALSE)),"Pool Not in Records",VLOOKUP(UPPER(B1024),#REF!,3,FALSE)),"")</f>
        <v/>
      </c>
      <c r="Q1024" s="13" t="str">
        <f t="shared" si="80"/>
        <v/>
      </c>
      <c r="R1024" s="13"/>
      <c r="S1024" s="13"/>
      <c r="T1024" s="13" t="str">
        <f t="shared" si="78"/>
        <v>Invoice Made</v>
      </c>
      <c r="U1024" s="13" t="b">
        <f t="shared" si="79"/>
        <v>1</v>
      </c>
      <c r="V1024" s="13"/>
      <c r="W1024" s="13"/>
      <c r="X1024" s="13"/>
      <c r="Y1024" s="13"/>
      <c r="Z1024" s="13"/>
      <c r="AA1024" s="13" t="str">
        <f t="shared" si="77"/>
        <v>Stena Perros201708</v>
      </c>
      <c r="AB1024" s="13"/>
      <c r="AC1024" s="13"/>
      <c r="AD1024" s="13"/>
      <c r="AE1024" s="13">
        <f>IF(TRIM(AA1024=""),0,IF(ISNA(VLOOKUP(AA1024,Tracker!$AB$2:$AB$3981,1,FALSE)),0,1))</f>
        <v>1</v>
      </c>
      <c r="AF1024" s="13"/>
    </row>
    <row r="1025" spans="1:32" ht="13.5">
      <c r="A1025" s="246">
        <v>4558</v>
      </c>
      <c r="B1025" s="271" t="s">
        <v>2401</v>
      </c>
      <c r="C1025" s="957" t="s">
        <v>1342</v>
      </c>
      <c r="D1025" s="874" t="s">
        <v>7398</v>
      </c>
      <c r="E1025" s="172" t="s">
        <v>7398</v>
      </c>
      <c r="F1025" s="234"/>
      <c r="G1025" s="236"/>
      <c r="H1025" s="874" t="s">
        <v>200</v>
      </c>
      <c r="I1025" s="273">
        <v>43088</v>
      </c>
      <c r="J1025" s="238"/>
      <c r="K1025" s="711"/>
      <c r="L1025" s="1023" t="s">
        <v>60</v>
      </c>
      <c r="M1025" s="13" t="str">
        <f t="shared" si="76"/>
        <v>Invoice Made</v>
      </c>
      <c r="N1025" s="13"/>
      <c r="O1025" s="13"/>
      <c r="P1025" s="13" t="str">
        <f>IF(L1025="Navig8",IF(ISNA(VLOOKUP(UPPER(B1025),#REF!,3,FALSE)),"Pool Not in Records",VLOOKUP(UPPER(B1025),#REF!,3,FALSE)),"")</f>
        <v/>
      </c>
      <c r="Q1025" s="13" t="str">
        <f t="shared" si="80"/>
        <v/>
      </c>
      <c r="R1025" s="13"/>
      <c r="S1025" s="13"/>
      <c r="T1025" s="13" t="str">
        <f t="shared" si="78"/>
        <v>Invoice Made</v>
      </c>
      <c r="U1025" s="13" t="b">
        <f t="shared" si="79"/>
        <v>1</v>
      </c>
      <c r="V1025" s="13"/>
      <c r="W1025" s="13"/>
      <c r="X1025" s="13"/>
      <c r="Y1025" s="13"/>
      <c r="Z1025" s="13"/>
      <c r="AA1025" s="13" t="str">
        <f t="shared" si="77"/>
        <v>Limerick Spirit90</v>
      </c>
      <c r="AB1025" s="13"/>
      <c r="AC1025" s="13"/>
      <c r="AD1025" s="13"/>
      <c r="AE1025" s="13">
        <f>IF(TRIM(AA1025=""),0,IF(ISNA(VLOOKUP(AA1025,Tracker!$AB$2:$AB$3981,1,FALSE)),0,1))</f>
        <v>1</v>
      </c>
      <c r="AF1025" s="13"/>
    </row>
    <row r="1026" spans="1:32" ht="13.5">
      <c r="A1026" s="246">
        <v>4559</v>
      </c>
      <c r="B1026" s="271" t="s">
        <v>484</v>
      </c>
      <c r="C1026" s="957" t="s">
        <v>7218</v>
      </c>
      <c r="D1026" s="874" t="s">
        <v>2211</v>
      </c>
      <c r="E1026" s="172" t="s">
        <v>2211</v>
      </c>
      <c r="F1026" s="234"/>
      <c r="G1026" s="236"/>
      <c r="H1026" s="874" t="s">
        <v>563</v>
      </c>
      <c r="I1026" s="273">
        <v>43074</v>
      </c>
      <c r="J1026" s="238"/>
      <c r="K1026" s="711"/>
      <c r="L1026" s="1023" t="s">
        <v>60</v>
      </c>
      <c r="M1026" s="13" t="str">
        <f t="shared" si="76"/>
        <v>Invoice Made</v>
      </c>
      <c r="N1026" s="13"/>
      <c r="O1026" s="13"/>
      <c r="P1026" s="13" t="str">
        <f>IF(L1026="Navig8",IF(ISNA(VLOOKUP(UPPER(B1026),#REF!,3,FALSE)),"Pool Not in Records",VLOOKUP(UPPER(B1026),#REF!,3,FALSE)),"")</f>
        <v/>
      </c>
      <c r="Q1026" s="13" t="str">
        <f t="shared" si="80"/>
        <v/>
      </c>
      <c r="R1026" s="13"/>
      <c r="S1026" s="13"/>
      <c r="T1026" s="13" t="str">
        <f t="shared" si="78"/>
        <v>Invoice Made</v>
      </c>
      <c r="U1026" s="13" t="b">
        <f t="shared" si="79"/>
        <v>1</v>
      </c>
      <c r="V1026" s="13"/>
      <c r="W1026" s="13"/>
      <c r="X1026" s="13"/>
      <c r="Y1026" s="13"/>
      <c r="Z1026" s="13"/>
      <c r="AA1026" s="13" t="str">
        <f t="shared" si="77"/>
        <v>Esther Spirit147</v>
      </c>
      <c r="AB1026" s="13"/>
      <c r="AC1026" s="13"/>
      <c r="AD1026" s="13"/>
      <c r="AE1026" s="13">
        <f>IF(TRIM(AA1026=""),0,IF(ISNA(VLOOKUP(AA1026,Tracker!$AB$2:$AB$3981,1,FALSE)),0,1))</f>
        <v>1</v>
      </c>
      <c r="AF1026" s="13"/>
    </row>
    <row r="1027" spans="1:32" ht="13.5">
      <c r="A1027" s="246">
        <v>4560</v>
      </c>
      <c r="B1027" s="271" t="s">
        <v>7504</v>
      </c>
      <c r="C1027" s="957" t="s">
        <v>320</v>
      </c>
      <c r="D1027" s="874" t="s">
        <v>3258</v>
      </c>
      <c r="E1027" s="172" t="s">
        <v>3258</v>
      </c>
      <c r="F1027" s="234"/>
      <c r="G1027" s="236"/>
      <c r="H1027" s="874" t="s">
        <v>20</v>
      </c>
      <c r="I1027" s="273">
        <v>43072</v>
      </c>
      <c r="J1027" s="238"/>
      <c r="K1027" s="711"/>
      <c r="L1027" s="1023" t="s">
        <v>1466</v>
      </c>
      <c r="M1027" s="13" t="str">
        <f t="shared" ref="M1027:M1090" si="81">IF(AND(NOT(TRIM(D1027)="")),IF(AE1027=1,"Invoice Made","Invoice Not Made"),"")</f>
        <v>Invoice Made</v>
      </c>
      <c r="N1027" s="13"/>
      <c r="O1027" s="13"/>
      <c r="P1027" s="13" t="str">
        <f>IF(L1027="Navig8",IF(ISNA(VLOOKUP(UPPER(B1027),#REF!,3,FALSE)),"Pool Not in Records",VLOOKUP(UPPER(B1027),#REF!,3,FALSE)),"")</f>
        <v/>
      </c>
      <c r="Q1027" s="13" t="str">
        <f t="shared" si="80"/>
        <v/>
      </c>
      <c r="R1027" s="13"/>
      <c r="S1027" s="13"/>
      <c r="T1027" s="13" t="str">
        <f t="shared" si="78"/>
        <v>Invoice Made</v>
      </c>
      <c r="U1027" s="13" t="b">
        <f t="shared" si="79"/>
        <v>1</v>
      </c>
      <c r="V1027" s="13"/>
      <c r="W1027" s="13"/>
      <c r="X1027" s="13"/>
      <c r="Y1027" s="13"/>
      <c r="Z1027" s="13"/>
      <c r="AA1027" s="13" t="str">
        <f t="shared" ref="AA1027:AA1090" si="82">IF(OR(TRIM(B1027)="",TRIM(C1027)=""),"Vessel-Voy No not given",CONCATENATE(TRIM(B1027),TRIM(C1027)))</f>
        <v>SKS Spey39</v>
      </c>
      <c r="AB1027" s="13"/>
      <c r="AC1027" s="13"/>
      <c r="AD1027" s="13"/>
      <c r="AE1027" s="13">
        <f>IF(TRIM(AA1027=""),0,IF(ISNA(VLOOKUP(AA1027,Tracker!$AB$2:$AB$3981,1,FALSE)),0,1))</f>
        <v>1</v>
      </c>
      <c r="AF1027" s="13"/>
    </row>
    <row r="1028" spans="1:32" ht="13.5">
      <c r="A1028" s="243">
        <v>4561</v>
      </c>
      <c r="B1028" s="243" t="s">
        <v>2776</v>
      </c>
      <c r="C1028" s="963" t="s">
        <v>797</v>
      </c>
      <c r="D1028" s="877" t="s">
        <v>2474</v>
      </c>
      <c r="E1028" s="172" t="s">
        <v>2474</v>
      </c>
      <c r="F1028" s="234"/>
      <c r="G1028" s="236"/>
      <c r="H1028" s="877"/>
      <c r="I1028" s="490"/>
      <c r="J1028" s="238"/>
      <c r="K1028" s="720"/>
      <c r="L1028" s="1043" t="s">
        <v>2987</v>
      </c>
      <c r="M1028" s="13" t="str">
        <f t="shared" si="81"/>
        <v>Invoice Not Made</v>
      </c>
      <c r="N1028" s="191"/>
      <c r="O1028" s="191"/>
      <c r="P1028" s="191" t="str">
        <f>IF(L1028="Navig8",IF(ISNA(VLOOKUP(UPPER(B1028),#REF!,3,FALSE)),"Pool Not in Records",VLOOKUP(UPPER(B1028),#REF!,3,FALSE)),"")</f>
        <v/>
      </c>
      <c r="Q1028" s="191" t="str">
        <f t="shared" si="80"/>
        <v/>
      </c>
      <c r="R1028" s="191"/>
      <c r="S1028" s="191"/>
      <c r="T1028" s="13" t="str">
        <f t="shared" si="78"/>
        <v>Invoice Not Made</v>
      </c>
      <c r="U1028" s="13" t="b">
        <f t="shared" si="79"/>
        <v>1</v>
      </c>
      <c r="V1028" s="191"/>
      <c r="W1028" s="191"/>
      <c r="X1028" s="191"/>
      <c r="Y1028" s="191"/>
      <c r="Z1028" s="191"/>
      <c r="AA1028" s="13" t="str">
        <f t="shared" si="82"/>
        <v>Sten Skagen83</v>
      </c>
      <c r="AB1028" s="191"/>
      <c r="AC1028" s="191"/>
      <c r="AD1028" s="191"/>
      <c r="AE1028" s="191">
        <f>IF(TRIM(AA1028=""),0,IF(ISNA(VLOOKUP(AA1028,Tracker!$AB$2:$AB$3981,1,FALSE)),0,1))</f>
        <v>0</v>
      </c>
      <c r="AF1028" s="191"/>
    </row>
    <row r="1029" spans="1:32" ht="13.5">
      <c r="A1029" s="246">
        <v>4562</v>
      </c>
      <c r="B1029" s="271" t="s">
        <v>3166</v>
      </c>
      <c r="C1029" s="957" t="s">
        <v>158</v>
      </c>
      <c r="D1029" s="874" t="s">
        <v>2783</v>
      </c>
      <c r="E1029" s="172" t="s">
        <v>2783</v>
      </c>
      <c r="F1029" s="234"/>
      <c r="G1029" s="236"/>
      <c r="H1029" s="874" t="s">
        <v>7635</v>
      </c>
      <c r="I1029" s="273">
        <v>43074</v>
      </c>
      <c r="J1029" s="238"/>
      <c r="K1029" s="573"/>
      <c r="L1029" s="1039" t="s">
        <v>590</v>
      </c>
      <c r="M1029" s="13" t="str">
        <f t="shared" si="81"/>
        <v>Invoice Made</v>
      </c>
      <c r="N1029" s="13"/>
      <c r="O1029" s="13"/>
      <c r="P1029" s="13" t="str">
        <f>IF(L1029="Navig8",IF(ISNA(VLOOKUP(UPPER(B1029),#REF!,3,FALSE)),"Pool Not in Records",VLOOKUP(UPPER(B1029),#REF!,3,FALSE)),"")</f>
        <v/>
      </c>
      <c r="Q1029" s="13">
        <f t="shared" si="80"/>
        <v>0</v>
      </c>
      <c r="R1029" s="13"/>
      <c r="S1029" s="13"/>
      <c r="T1029" s="13" t="str">
        <f t="shared" ref="T1029:T1092" si="83">IF(AND(NOT(TRIM(D1029)="")),IF(AE1029=1,"Invoice Made","Invoice Not Made"),"")</f>
        <v>Invoice Made</v>
      </c>
      <c r="U1029" s="13" t="b">
        <f t="shared" ref="U1029:U1092" si="84">M1029=T1029</f>
        <v>1</v>
      </c>
      <c r="V1029" s="13"/>
      <c r="W1029" s="13"/>
      <c r="X1029" s="13"/>
      <c r="Y1029" s="13"/>
      <c r="Z1029" s="13"/>
      <c r="AA1029" s="13" t="str">
        <f t="shared" si="82"/>
        <v>Cabo Kamui10</v>
      </c>
      <c r="AB1029" s="13"/>
      <c r="AC1029" s="13"/>
      <c r="AD1029" s="13"/>
      <c r="AE1029" s="13">
        <f>IF(TRIM(AA1029=""),0,IF(ISNA(VLOOKUP(AA1029,Tracker!$AB$2:$AB$3981,1,FALSE)),0,1))</f>
        <v>1</v>
      </c>
      <c r="AF1029" s="13"/>
    </row>
    <row r="1030" spans="1:32" ht="13.5">
      <c r="A1030" s="246">
        <v>4563</v>
      </c>
      <c r="B1030" s="271" t="s">
        <v>7505</v>
      </c>
      <c r="C1030" s="957" t="s">
        <v>238</v>
      </c>
      <c r="D1030" s="874" t="s">
        <v>2395</v>
      </c>
      <c r="E1030" s="172" t="s">
        <v>2395</v>
      </c>
      <c r="F1030" s="234"/>
      <c r="G1030" s="236"/>
      <c r="H1030" s="874" t="s">
        <v>786</v>
      </c>
      <c r="I1030" s="492">
        <v>43103</v>
      </c>
      <c r="J1030" s="238"/>
      <c r="K1030" s="711" t="s">
        <v>411</v>
      </c>
      <c r="L1030" s="1023" t="s">
        <v>28</v>
      </c>
      <c r="M1030" s="13" t="str">
        <f t="shared" si="81"/>
        <v>Invoice Made</v>
      </c>
      <c r="N1030" s="13"/>
      <c r="O1030" s="13"/>
      <c r="P1030" s="13" t="s">
        <v>871</v>
      </c>
      <c r="Q1030" s="13" t="str">
        <f t="shared" si="80"/>
        <v/>
      </c>
      <c r="R1030" s="13"/>
      <c r="S1030" s="13"/>
      <c r="T1030" s="13" t="str">
        <f t="shared" si="83"/>
        <v>Invoice Made</v>
      </c>
      <c r="U1030" s="13" t="b">
        <f t="shared" si="84"/>
        <v>1</v>
      </c>
      <c r="V1030" s="13"/>
      <c r="W1030" s="13"/>
      <c r="X1030" s="13"/>
      <c r="Y1030" s="13"/>
      <c r="Z1030" s="13"/>
      <c r="AA1030" s="13" t="str">
        <f t="shared" si="82"/>
        <v>Eleni3</v>
      </c>
      <c r="AB1030" s="13"/>
      <c r="AC1030" s="13"/>
      <c r="AD1030" s="13"/>
      <c r="AE1030" s="13">
        <f>IF(TRIM(AA1030=""),0,IF(ISNA(VLOOKUP(AA1030,Tracker!$AB$2:$AB$3981,1,FALSE)),0,1))</f>
        <v>1</v>
      </c>
      <c r="AF1030" s="13"/>
    </row>
    <row r="1031" spans="1:32" ht="13.5">
      <c r="A1031" s="246">
        <v>4564</v>
      </c>
      <c r="B1031" s="271" t="s">
        <v>2854</v>
      </c>
      <c r="C1031" s="957" t="s">
        <v>7550</v>
      </c>
      <c r="D1031" s="874" t="s">
        <v>2474</v>
      </c>
      <c r="E1031" s="172" t="s">
        <v>2474</v>
      </c>
      <c r="F1031" s="234"/>
      <c r="G1031" s="236"/>
      <c r="H1031" s="874" t="s">
        <v>25</v>
      </c>
      <c r="I1031" s="272">
        <v>43064</v>
      </c>
      <c r="J1031" s="238"/>
      <c r="K1031" s="711"/>
      <c r="L1031" s="1023" t="s">
        <v>2987</v>
      </c>
      <c r="M1031" s="13" t="str">
        <f t="shared" si="81"/>
        <v>Invoice Made</v>
      </c>
      <c r="N1031" s="13"/>
      <c r="O1031" s="13"/>
      <c r="P1031" s="13" t="str">
        <f>IF(L1031="Navig8",IF(ISNA(VLOOKUP(UPPER(B1031),#REF!,3,FALSE)),"Pool Not in Records",VLOOKUP(UPPER(B1031),#REF!,3,FALSE)),"")</f>
        <v/>
      </c>
      <c r="Q1031" s="13" t="str">
        <f t="shared" si="80"/>
        <v/>
      </c>
      <c r="R1031" s="13"/>
      <c r="S1031" s="13"/>
      <c r="T1031" s="13" t="str">
        <f t="shared" si="83"/>
        <v>Invoice Made</v>
      </c>
      <c r="U1031" s="13" t="b">
        <f t="shared" si="84"/>
        <v>1</v>
      </c>
      <c r="V1031" s="13"/>
      <c r="W1031" s="13"/>
      <c r="X1031" s="13"/>
      <c r="Y1031" s="13"/>
      <c r="Z1031" s="13"/>
      <c r="AA1031" s="13" t="str">
        <f t="shared" si="82"/>
        <v>Emmy Schulte173-179</v>
      </c>
      <c r="AB1031" s="13"/>
      <c r="AC1031" s="13"/>
      <c r="AD1031" s="13"/>
      <c r="AE1031" s="13">
        <f>IF(TRIM(AA1031=""),0,IF(ISNA(VLOOKUP(AA1031,Tracker!$AB$2:$AB$3981,1,FALSE)),0,1))</f>
        <v>1</v>
      </c>
      <c r="AF1031" s="13"/>
    </row>
    <row r="1032" spans="1:32" ht="13.5">
      <c r="A1032" s="475">
        <v>4566</v>
      </c>
      <c r="B1032" s="271" t="s">
        <v>7506</v>
      </c>
      <c r="C1032" s="957" t="s">
        <v>423</v>
      </c>
      <c r="D1032" s="874" t="s">
        <v>1304</v>
      </c>
      <c r="E1032" s="172" t="s">
        <v>1304</v>
      </c>
      <c r="F1032" s="234"/>
      <c r="G1032" s="236"/>
      <c r="H1032" s="874" t="s">
        <v>1409</v>
      </c>
      <c r="I1032" s="273">
        <v>43121</v>
      </c>
      <c r="J1032" s="238"/>
      <c r="K1032" s="573"/>
      <c r="L1032" s="1039" t="s">
        <v>590</v>
      </c>
      <c r="M1032" s="13" t="str">
        <f t="shared" si="81"/>
        <v>Invoice Made</v>
      </c>
      <c r="N1032" s="13"/>
      <c r="O1032" s="13"/>
      <c r="P1032" s="13" t="str">
        <f>IF(L1032="Navig8",IF(ISNA(VLOOKUP(UPPER(B1032),#REF!,3,FALSE)),"Pool Not in Records",VLOOKUP(UPPER(B1032),#REF!,3,FALSE)),"")</f>
        <v/>
      </c>
      <c r="Q1032" s="13">
        <f t="shared" si="80"/>
        <v>0</v>
      </c>
      <c r="R1032" s="13"/>
      <c r="S1032" s="13"/>
      <c r="T1032" s="13" t="str">
        <f t="shared" si="83"/>
        <v>Invoice Made</v>
      </c>
      <c r="U1032" s="13" t="b">
        <f t="shared" si="84"/>
        <v>1</v>
      </c>
      <c r="V1032" s="13"/>
      <c r="W1032" s="13"/>
      <c r="X1032" s="13"/>
      <c r="Y1032" s="13"/>
      <c r="Z1032" s="13"/>
      <c r="AA1032" s="13" t="str">
        <f t="shared" si="82"/>
        <v>Aquatravesia02</v>
      </c>
      <c r="AB1032" s="13"/>
      <c r="AC1032" s="13"/>
      <c r="AD1032" s="13"/>
      <c r="AE1032" s="13">
        <f>IF(TRIM(AA1032=""),0,IF(ISNA(VLOOKUP(AA1032,Tracker!$AB$2:$AB$3981,1,FALSE)),0,1))</f>
        <v>1</v>
      </c>
      <c r="AF1032" s="13"/>
    </row>
    <row r="1033" spans="1:32" ht="13.5">
      <c r="A1033" s="475">
        <v>4567</v>
      </c>
      <c r="B1033" s="271" t="s">
        <v>1346</v>
      </c>
      <c r="C1033" s="957" t="s">
        <v>402</v>
      </c>
      <c r="D1033" s="874" t="s">
        <v>1834</v>
      </c>
      <c r="E1033" s="172" t="s">
        <v>1834</v>
      </c>
      <c r="F1033" s="234"/>
      <c r="G1033" s="236"/>
      <c r="H1033" s="874" t="s">
        <v>444</v>
      </c>
      <c r="I1033" s="273">
        <v>43072</v>
      </c>
      <c r="J1033" s="238"/>
      <c r="K1033" s="711"/>
      <c r="L1033" s="1023" t="s">
        <v>60</v>
      </c>
      <c r="M1033" s="13" t="str">
        <f t="shared" si="81"/>
        <v>Invoice Made</v>
      </c>
      <c r="N1033" s="13"/>
      <c r="O1033" s="13"/>
      <c r="P1033" s="13" t="str">
        <f>IF(L1033="Navig8",IF(ISNA(VLOOKUP(UPPER(B1033),#REF!,3,FALSE)),"Pool Not in Records",VLOOKUP(UPPER(B1033),#REF!,3,FALSE)),"")</f>
        <v/>
      </c>
      <c r="Q1033" s="13" t="str">
        <f t="shared" si="80"/>
        <v/>
      </c>
      <c r="R1033" s="13"/>
      <c r="S1033" s="13"/>
      <c r="T1033" s="13" t="str">
        <f t="shared" si="83"/>
        <v>Invoice Made</v>
      </c>
      <c r="U1033" s="13" t="b">
        <f t="shared" si="84"/>
        <v>1</v>
      </c>
      <c r="V1033" s="13"/>
      <c r="W1033" s="13"/>
      <c r="X1033" s="13"/>
      <c r="Y1033" s="13"/>
      <c r="Z1033" s="13"/>
      <c r="AA1033" s="13" t="str">
        <f t="shared" si="82"/>
        <v>Barcelona Spirit013</v>
      </c>
      <c r="AB1033" s="13"/>
      <c r="AC1033" s="13"/>
      <c r="AD1033" s="13"/>
      <c r="AE1033" s="13">
        <f>IF(TRIM(AA1033=""),0,IF(ISNA(VLOOKUP(AA1033,Tracker!$AB$2:$AB$3981,1,FALSE)),0,1))</f>
        <v>1</v>
      </c>
      <c r="AF1033" s="13"/>
    </row>
    <row r="1034" spans="1:32" ht="13.5">
      <c r="A1034" s="243">
        <v>3678</v>
      </c>
      <c r="B1034" s="243" t="s">
        <v>2193</v>
      </c>
      <c r="C1034" s="963"/>
      <c r="D1034" s="877" t="s">
        <v>644</v>
      </c>
      <c r="E1034" s="172"/>
      <c r="F1034" s="234"/>
      <c r="G1034" s="236"/>
      <c r="H1034" s="877"/>
      <c r="I1034" s="486"/>
      <c r="J1034" s="238"/>
      <c r="K1034" s="720"/>
      <c r="L1034" s="1043" t="s">
        <v>633</v>
      </c>
      <c r="M1034" s="13" t="str">
        <f t="shared" si="81"/>
        <v>Invoice Not Made</v>
      </c>
      <c r="N1034" s="191" t="s">
        <v>27</v>
      </c>
      <c r="O1034" s="191"/>
      <c r="P1034" s="191" t="str">
        <f>IF(L1034="Navig8",IF(ISNA(VLOOKUP(UPPER(B1034),#REF!,3,FALSE)),"Pool Not in Records",VLOOKUP(UPPER(B1034),#REF!,3,FALSE)),"")</f>
        <v/>
      </c>
      <c r="Q1034" s="191" t="str">
        <f t="shared" si="80"/>
        <v/>
      </c>
      <c r="R1034" s="191"/>
      <c r="S1034" s="191"/>
      <c r="T1034" s="13" t="str">
        <f t="shared" si="83"/>
        <v>Invoice Not Made</v>
      </c>
      <c r="U1034" s="13" t="b">
        <f t="shared" si="84"/>
        <v>1</v>
      </c>
      <c r="V1034" s="191"/>
      <c r="W1034" s="191"/>
      <c r="X1034" s="191"/>
      <c r="Y1034" s="191"/>
      <c r="Z1034" s="191"/>
      <c r="AA1034" s="13" t="str">
        <f t="shared" si="82"/>
        <v>Vessel-Voy No not given</v>
      </c>
      <c r="AB1034" s="191"/>
      <c r="AC1034" s="191"/>
      <c r="AD1034" s="191"/>
      <c r="AE1034" s="191">
        <f>IF(TRIM(AA1034=""),0,IF(ISNA(VLOOKUP(AA1034,Tracker!$AB$2:$AB$3981,1,FALSE)),0,1))</f>
        <v>0</v>
      </c>
      <c r="AF1034" s="191"/>
    </row>
    <row r="1035" spans="1:32" ht="13.5">
      <c r="A1035" s="246">
        <v>4569</v>
      </c>
      <c r="B1035" s="271" t="s">
        <v>641</v>
      </c>
      <c r="C1035" s="957" t="s">
        <v>217</v>
      </c>
      <c r="D1035" s="874" t="s">
        <v>634</v>
      </c>
      <c r="E1035" s="172" t="s">
        <v>634</v>
      </c>
      <c r="F1035" s="234"/>
      <c r="G1035" s="236"/>
      <c r="H1035" s="874" t="s">
        <v>3525</v>
      </c>
      <c r="I1035" s="273">
        <v>43099</v>
      </c>
      <c r="J1035" s="238">
        <v>43058</v>
      </c>
      <c r="K1035" s="711"/>
      <c r="L1035" s="1023" t="s">
        <v>60</v>
      </c>
      <c r="M1035" s="13" t="str">
        <f t="shared" si="81"/>
        <v>Invoice Made</v>
      </c>
      <c r="N1035" s="13"/>
      <c r="O1035" s="13"/>
      <c r="P1035" s="13" t="str">
        <f>IF(L1035="Navig8",IF(ISNA(VLOOKUP(UPPER(B1035),#REF!,3,FALSE)),"Pool Not in Records",VLOOKUP(UPPER(B1035),#REF!,3,FALSE)),"")</f>
        <v/>
      </c>
      <c r="Q1035" s="13" t="str">
        <f t="shared" si="80"/>
        <v/>
      </c>
      <c r="R1035" s="13"/>
      <c r="S1035" s="13"/>
      <c r="T1035" s="13" t="str">
        <f t="shared" si="83"/>
        <v>Invoice Made</v>
      </c>
      <c r="U1035" s="13" t="b">
        <f t="shared" si="84"/>
        <v>1</v>
      </c>
      <c r="V1035" s="13"/>
      <c r="W1035" s="13"/>
      <c r="X1035" s="13"/>
      <c r="Y1035" s="13"/>
      <c r="Z1035" s="13"/>
      <c r="AA1035" s="13" t="str">
        <f t="shared" si="82"/>
        <v>Pacific Dawn48</v>
      </c>
      <c r="AB1035" s="13"/>
      <c r="AC1035" s="13"/>
      <c r="AD1035" s="13"/>
      <c r="AE1035" s="13">
        <f>IF(TRIM(AA1035=""),0,IF(ISNA(VLOOKUP(AA1035,Tracker!$AB$2:$AB$3981,1,FALSE)),0,1))</f>
        <v>1</v>
      </c>
      <c r="AF1035" s="13"/>
    </row>
    <row r="1036" spans="1:32" ht="13.5">
      <c r="A1036" s="243">
        <v>4570</v>
      </c>
      <c r="B1036" s="243" t="s">
        <v>7558</v>
      </c>
      <c r="C1036" s="963" t="s">
        <v>184</v>
      </c>
      <c r="D1036" s="877" t="s">
        <v>2474</v>
      </c>
      <c r="E1036" s="172" t="s">
        <v>2474</v>
      </c>
      <c r="F1036" s="234"/>
      <c r="G1036" s="236"/>
      <c r="H1036" s="877"/>
      <c r="I1036" s="490"/>
      <c r="J1036" s="238"/>
      <c r="K1036" s="720"/>
      <c r="L1036" s="1043" t="s">
        <v>2987</v>
      </c>
      <c r="M1036" s="13" t="str">
        <f t="shared" si="81"/>
        <v>Invoice Not Made</v>
      </c>
      <c r="N1036" s="191"/>
      <c r="O1036" s="191"/>
      <c r="P1036" s="191" t="str">
        <f>IF(L1036="Navig8",IF(ISNA(VLOOKUP(UPPER(B1036),#REF!,3,FALSE)),"Pool Not in Records",VLOOKUP(UPPER(B1036),#REF!,3,FALSE)),"")</f>
        <v/>
      </c>
      <c r="Q1036" s="191" t="str">
        <f t="shared" si="80"/>
        <v/>
      </c>
      <c r="R1036" s="191"/>
      <c r="S1036" s="191"/>
      <c r="T1036" s="13" t="str">
        <f t="shared" si="83"/>
        <v>Invoice Not Made</v>
      </c>
      <c r="U1036" s="13" t="b">
        <f t="shared" si="84"/>
        <v>1</v>
      </c>
      <c r="V1036" s="191"/>
      <c r="W1036" s="191"/>
      <c r="X1036" s="191"/>
      <c r="Y1036" s="191"/>
      <c r="Z1036" s="191"/>
      <c r="AA1036" s="13" t="str">
        <f t="shared" si="82"/>
        <v>Elisalex Shulte66</v>
      </c>
      <c r="AB1036" s="191"/>
      <c r="AC1036" s="191"/>
      <c r="AD1036" s="191"/>
      <c r="AE1036" s="191">
        <f>IF(TRIM(AA1036=""),0,IF(ISNA(VLOOKUP(AA1036,Tracker!$AB$2:$AB$3981,1,FALSE)),0,1))</f>
        <v>0</v>
      </c>
      <c r="AF1036" s="191"/>
    </row>
    <row r="1037" spans="1:32" ht="13.5">
      <c r="A1037" s="246">
        <v>4571</v>
      </c>
      <c r="B1037" s="271" t="s">
        <v>3918</v>
      </c>
      <c r="C1037" s="957" t="s">
        <v>143</v>
      </c>
      <c r="D1037" s="874" t="s">
        <v>7559</v>
      </c>
      <c r="E1037" s="172" t="s">
        <v>7559</v>
      </c>
      <c r="F1037" s="234" t="s">
        <v>180</v>
      </c>
      <c r="G1037" s="236" t="s">
        <v>2680</v>
      </c>
      <c r="H1037" s="874" t="s">
        <v>66</v>
      </c>
      <c r="I1037" s="273">
        <v>43093</v>
      </c>
      <c r="J1037" s="238"/>
      <c r="K1037" s="573"/>
      <c r="L1037" s="1039" t="s">
        <v>590</v>
      </c>
      <c r="M1037" s="13" t="str">
        <f t="shared" si="81"/>
        <v>Invoice Made</v>
      </c>
      <c r="N1037" s="13"/>
      <c r="O1037" s="13"/>
      <c r="P1037" s="13" t="str">
        <f>IF(L1037="Navig8",IF(ISNA(VLOOKUP(UPPER(B1037),#REF!,3,FALSE)),"Pool Not in Records",VLOOKUP(UPPER(B1037),#REF!,3,FALSE)),"")</f>
        <v/>
      </c>
      <c r="Q1037" s="13">
        <f t="shared" si="80"/>
        <v>0</v>
      </c>
      <c r="R1037" s="13"/>
      <c r="S1037" s="13"/>
      <c r="T1037" s="13" t="str">
        <f t="shared" si="83"/>
        <v>Invoice Made</v>
      </c>
      <c r="U1037" s="13" t="b">
        <f t="shared" si="84"/>
        <v>1</v>
      </c>
      <c r="V1037" s="13"/>
      <c r="W1037" s="13"/>
      <c r="X1037" s="13"/>
      <c r="Y1037" s="13"/>
      <c r="Z1037" s="13"/>
      <c r="AA1037" s="13" t="str">
        <f t="shared" si="82"/>
        <v>Cabo De Hornos36</v>
      </c>
      <c r="AB1037" s="13"/>
      <c r="AC1037" s="13"/>
      <c r="AD1037" s="13"/>
      <c r="AE1037" s="13">
        <f>IF(TRIM(AA1037=""),0,IF(ISNA(VLOOKUP(AA1037,Tracker!$AB$2:$AB$3981,1,FALSE)),0,1))</f>
        <v>1</v>
      </c>
      <c r="AF1037" s="13"/>
    </row>
    <row r="1038" spans="1:32" ht="13.5">
      <c r="A1038" s="246">
        <v>4572</v>
      </c>
      <c r="B1038" s="271" t="s">
        <v>7560</v>
      </c>
      <c r="C1038" s="957" t="s">
        <v>423</v>
      </c>
      <c r="D1038" s="874" t="s">
        <v>2783</v>
      </c>
      <c r="E1038" s="172" t="s">
        <v>2783</v>
      </c>
      <c r="F1038" s="234" t="s">
        <v>256</v>
      </c>
      <c r="G1038" s="236" t="s">
        <v>3180</v>
      </c>
      <c r="H1038" s="907" t="s">
        <v>7291</v>
      </c>
      <c r="I1038" s="273">
        <v>43078</v>
      </c>
      <c r="J1038" s="238"/>
      <c r="K1038" s="573"/>
      <c r="L1038" s="1039" t="s">
        <v>590</v>
      </c>
      <c r="M1038" s="13" t="str">
        <f t="shared" si="81"/>
        <v>Invoice Made</v>
      </c>
      <c r="N1038" s="13"/>
      <c r="O1038" s="13"/>
      <c r="P1038" s="13" t="str">
        <f>IF(L1038="Navig8",IF(ISNA(VLOOKUP(UPPER(B1038),#REF!,3,FALSE)),"Pool Not in Records",VLOOKUP(UPPER(B1038),#REF!,3,FALSE)),"")</f>
        <v/>
      </c>
      <c r="Q1038" s="13">
        <f t="shared" si="80"/>
        <v>0</v>
      </c>
      <c r="R1038" s="13"/>
      <c r="S1038" s="13"/>
      <c r="T1038" s="13" t="str">
        <f t="shared" si="83"/>
        <v>Invoice Made</v>
      </c>
      <c r="U1038" s="13" t="b">
        <f t="shared" si="84"/>
        <v>1</v>
      </c>
      <c r="V1038" s="13"/>
      <c r="W1038" s="13"/>
      <c r="X1038" s="13"/>
      <c r="Y1038" s="13"/>
      <c r="Z1038" s="13"/>
      <c r="AA1038" s="13" t="str">
        <f t="shared" si="82"/>
        <v>Cabo Fuji02</v>
      </c>
      <c r="AB1038" s="13"/>
      <c r="AC1038" s="13"/>
      <c r="AD1038" s="13"/>
      <c r="AE1038" s="13">
        <f>IF(TRIM(AA1038=""),0,IF(ISNA(VLOOKUP(AA1038,Tracker!$AB$2:$AB$3981,1,FALSE)),0,1))</f>
        <v>1</v>
      </c>
      <c r="AF1038" s="13"/>
    </row>
    <row r="1039" spans="1:32" ht="13.5">
      <c r="A1039" s="246">
        <v>4573</v>
      </c>
      <c r="B1039" s="271" t="s">
        <v>689</v>
      </c>
      <c r="C1039" s="957" t="s">
        <v>163</v>
      </c>
      <c r="D1039" s="874" t="s">
        <v>864</v>
      </c>
      <c r="E1039" s="172" t="s">
        <v>864</v>
      </c>
      <c r="F1039" s="234" t="s">
        <v>256</v>
      </c>
      <c r="G1039" s="236" t="s">
        <v>257</v>
      </c>
      <c r="H1039" s="907" t="s">
        <v>24</v>
      </c>
      <c r="I1039" s="273">
        <v>43092</v>
      </c>
      <c r="J1039" s="238"/>
      <c r="K1039" s="573"/>
      <c r="L1039" s="1039" t="s">
        <v>590</v>
      </c>
      <c r="M1039" s="13" t="str">
        <f t="shared" si="81"/>
        <v>Invoice Made</v>
      </c>
      <c r="N1039" s="13"/>
      <c r="O1039" s="13"/>
      <c r="P1039" s="13" t="str">
        <f>IF(L1039="Navig8",IF(ISNA(VLOOKUP(UPPER(B1039),#REF!,3,FALSE)),"Pool Not in Records",VLOOKUP(UPPER(B1039),#REF!,3,FALSE)),"")</f>
        <v/>
      </c>
      <c r="Q1039" s="13">
        <f t="shared" si="80"/>
        <v>0</v>
      </c>
      <c r="R1039" s="13"/>
      <c r="S1039" s="13"/>
      <c r="T1039" s="13" t="str">
        <f t="shared" si="83"/>
        <v>Invoice Made</v>
      </c>
      <c r="U1039" s="13" t="b">
        <f t="shared" si="84"/>
        <v>1</v>
      </c>
      <c r="V1039" s="13"/>
      <c r="W1039" s="13"/>
      <c r="X1039" s="13"/>
      <c r="Y1039" s="13"/>
      <c r="Z1039" s="13"/>
      <c r="AA1039" s="13" t="str">
        <f t="shared" si="82"/>
        <v>Ariane20</v>
      </c>
      <c r="AB1039" s="13"/>
      <c r="AC1039" s="13"/>
      <c r="AD1039" s="13"/>
      <c r="AE1039" s="13">
        <f>IF(TRIM(AA1039=""),0,IF(ISNA(VLOOKUP(AA1039,Tracker!$AB$2:$AB$3981,1,FALSE)),0,1))</f>
        <v>1</v>
      </c>
      <c r="AF1039" s="13"/>
    </row>
    <row r="1040" spans="1:32" ht="13.5">
      <c r="A1040" s="246">
        <v>4574</v>
      </c>
      <c r="B1040" s="271" t="s">
        <v>520</v>
      </c>
      <c r="C1040" s="957" t="s">
        <v>2484</v>
      </c>
      <c r="D1040" s="874" t="s">
        <v>669</v>
      </c>
      <c r="E1040" s="172" t="s">
        <v>669</v>
      </c>
      <c r="F1040" s="234"/>
      <c r="G1040" s="236"/>
      <c r="H1040" s="874" t="s">
        <v>535</v>
      </c>
      <c r="I1040" s="272">
        <v>43151</v>
      </c>
      <c r="J1040" s="238"/>
      <c r="K1040" s="711"/>
      <c r="L1040" s="1023" t="s">
        <v>633</v>
      </c>
      <c r="M1040" s="13" t="str">
        <f t="shared" si="81"/>
        <v>Invoice Made</v>
      </c>
      <c r="N1040" s="13"/>
      <c r="O1040" s="13"/>
      <c r="P1040" s="13" t="str">
        <f>IF(L1040="Navig8",IF(ISNA(VLOOKUP(UPPER(B1040),#REF!,3,FALSE)),"Pool Not in Records",VLOOKUP(UPPER(B1040),#REF!,3,FALSE)),"")</f>
        <v/>
      </c>
      <c r="Q1040" s="13" t="str">
        <f t="shared" si="80"/>
        <v/>
      </c>
      <c r="R1040" s="13"/>
      <c r="S1040" s="13"/>
      <c r="T1040" s="13" t="str">
        <f t="shared" si="83"/>
        <v>Invoice Made</v>
      </c>
      <c r="U1040" s="13" t="b">
        <f t="shared" si="84"/>
        <v>1</v>
      </c>
      <c r="V1040" s="13"/>
      <c r="W1040" s="13"/>
      <c r="X1040" s="13"/>
      <c r="Y1040" s="13"/>
      <c r="Z1040" s="13"/>
      <c r="AA1040" s="13" t="str">
        <f t="shared" si="82"/>
        <v>Kastav1701</v>
      </c>
      <c r="AB1040" s="13"/>
      <c r="AC1040" s="13"/>
      <c r="AD1040" s="13"/>
      <c r="AE1040" s="13">
        <f>IF(TRIM(AA1040=""),0,IF(ISNA(VLOOKUP(AA1040,Tracker!$AB$2:$AB$3981,1,FALSE)),0,1))</f>
        <v>1</v>
      </c>
      <c r="AF1040" s="13"/>
    </row>
    <row r="1041" spans="1:32" ht="13.5">
      <c r="A1041" s="246">
        <v>4576</v>
      </c>
      <c r="B1041" s="271" t="s">
        <v>818</v>
      </c>
      <c r="C1041" s="957" t="s">
        <v>7561</v>
      </c>
      <c r="D1041" s="874" t="s">
        <v>63</v>
      </c>
      <c r="E1041" s="172" t="s">
        <v>63</v>
      </c>
      <c r="F1041" s="234"/>
      <c r="G1041" s="236"/>
      <c r="H1041" s="874" t="s">
        <v>255</v>
      </c>
      <c r="I1041" s="272">
        <v>43085</v>
      </c>
      <c r="J1041" s="238"/>
      <c r="K1041" s="711"/>
      <c r="L1041" s="1023" t="s">
        <v>60</v>
      </c>
      <c r="M1041" s="13" t="str">
        <f t="shared" si="81"/>
        <v>Invoice Made</v>
      </c>
      <c r="N1041" s="13"/>
      <c r="O1041" s="13"/>
      <c r="P1041" s="13" t="str">
        <f>IF(L1041="Navig8",IF(ISNA(VLOOKUP(UPPER(B1041),#REF!,3,FALSE)),"Pool Not in Records",VLOOKUP(UPPER(B1041),#REF!,3,FALSE)),"")</f>
        <v/>
      </c>
      <c r="Q1041" s="13" t="str">
        <f t="shared" si="80"/>
        <v/>
      </c>
      <c r="R1041" s="13"/>
      <c r="S1041" s="13"/>
      <c r="T1041" s="13" t="str">
        <f t="shared" si="83"/>
        <v>Invoice Made</v>
      </c>
      <c r="U1041" s="13" t="b">
        <f t="shared" si="84"/>
        <v>1</v>
      </c>
      <c r="V1041" s="13"/>
      <c r="W1041" s="13"/>
      <c r="X1041" s="13"/>
      <c r="Y1041" s="13"/>
      <c r="Z1041" s="13"/>
      <c r="AA1041" s="13" t="str">
        <f t="shared" si="82"/>
        <v>Songa CoralTK07</v>
      </c>
      <c r="AB1041" s="13"/>
      <c r="AC1041" s="13"/>
      <c r="AD1041" s="13"/>
      <c r="AE1041" s="13">
        <f>IF(TRIM(AA1041=""),0,IF(ISNA(VLOOKUP(AA1041,Tracker!$AB$2:$AB$3981,1,FALSE)),0,1))</f>
        <v>1</v>
      </c>
      <c r="AF1041" s="13"/>
    </row>
    <row r="1042" spans="1:32" ht="13.5">
      <c r="A1042" s="246">
        <v>4578</v>
      </c>
      <c r="B1042" s="271" t="s">
        <v>2272</v>
      </c>
      <c r="C1042" s="957" t="s">
        <v>143</v>
      </c>
      <c r="D1042" s="874" t="s">
        <v>3273</v>
      </c>
      <c r="E1042" s="172" t="s">
        <v>3273</v>
      </c>
      <c r="F1042" s="234"/>
      <c r="G1042" s="236"/>
      <c r="H1042" s="874" t="s">
        <v>455</v>
      </c>
      <c r="I1042" s="272">
        <v>43164</v>
      </c>
      <c r="J1042" s="238"/>
      <c r="K1042" s="711"/>
      <c r="L1042" s="1039" t="s">
        <v>1485</v>
      </c>
      <c r="M1042" s="13" t="str">
        <f t="shared" si="81"/>
        <v>Invoice Made</v>
      </c>
      <c r="N1042" s="13"/>
      <c r="O1042" s="13"/>
      <c r="P1042" s="13" t="str">
        <f>IF(L1042="Navig8",IF(ISNA(VLOOKUP(UPPER(B1042),#REF!,3,FALSE)),"Pool Not in Records",VLOOKUP(UPPER(B1042),#REF!,3,FALSE)),"")</f>
        <v/>
      </c>
      <c r="Q1042" s="13" t="str">
        <f t="shared" si="80"/>
        <v/>
      </c>
      <c r="R1042" s="13"/>
      <c r="S1042" s="13"/>
      <c r="T1042" s="13" t="str">
        <f t="shared" si="83"/>
        <v>Invoice Made</v>
      </c>
      <c r="U1042" s="13" t="b">
        <f t="shared" si="84"/>
        <v>1</v>
      </c>
      <c r="V1042" s="13"/>
      <c r="W1042" s="13"/>
      <c r="X1042" s="13"/>
      <c r="Y1042" s="13"/>
      <c r="Z1042" s="13"/>
      <c r="AA1042" s="13" t="str">
        <f t="shared" si="82"/>
        <v>King Gregory36</v>
      </c>
      <c r="AB1042" s="13"/>
      <c r="AC1042" s="13"/>
      <c r="AD1042" s="13"/>
      <c r="AE1042" s="13">
        <f>IF(TRIM(AA1042=""),0,IF(ISNA(VLOOKUP(AA1042,Tracker!$AB$2:$AB$3981,1,FALSE)),0,1))</f>
        <v>1</v>
      </c>
      <c r="AF1042" s="13"/>
    </row>
    <row r="1043" spans="1:32" ht="13.5">
      <c r="A1043" s="246">
        <v>4579</v>
      </c>
      <c r="B1043" s="271" t="s">
        <v>7419</v>
      </c>
      <c r="C1043" s="957" t="s">
        <v>7562</v>
      </c>
      <c r="D1043" s="874" t="s">
        <v>2868</v>
      </c>
      <c r="E1043" s="172" t="s">
        <v>2868</v>
      </c>
      <c r="F1043" s="234"/>
      <c r="G1043" s="236"/>
      <c r="H1043" s="874" t="s">
        <v>20</v>
      </c>
      <c r="I1043" s="273">
        <v>43115</v>
      </c>
      <c r="J1043" s="238"/>
      <c r="K1043" s="573"/>
      <c r="L1043" s="1039" t="s">
        <v>590</v>
      </c>
      <c r="M1043" s="13" t="str">
        <f t="shared" si="81"/>
        <v>Invoice Made</v>
      </c>
      <c r="N1043" s="13"/>
      <c r="O1043" s="13"/>
      <c r="P1043" s="13" t="str">
        <f>IF(L1043="Navig8",IF(ISNA(VLOOKUP(UPPER(B1043),#REF!,3,FALSE)),"Pool Not in Records",VLOOKUP(UPPER(B1043),#REF!,3,FALSE)),"")</f>
        <v/>
      </c>
      <c r="Q1043" s="13">
        <f t="shared" si="80"/>
        <v>0</v>
      </c>
      <c r="R1043" s="13"/>
      <c r="S1043" s="13"/>
      <c r="T1043" s="13" t="str">
        <f t="shared" si="83"/>
        <v>Invoice Made</v>
      </c>
      <c r="U1043" s="13" t="b">
        <f t="shared" si="84"/>
        <v>1</v>
      </c>
      <c r="V1043" s="13"/>
      <c r="W1043" s="13"/>
      <c r="X1043" s="13"/>
      <c r="Y1043" s="13"/>
      <c r="Z1043" s="13"/>
      <c r="AA1043" s="13" t="str">
        <f t="shared" si="82"/>
        <v>Chantal121P-128F</v>
      </c>
      <c r="AB1043" s="13"/>
      <c r="AC1043" s="13"/>
      <c r="AD1043" s="13"/>
      <c r="AE1043" s="13">
        <f>IF(TRIM(AA1043=""),0,IF(ISNA(VLOOKUP(AA1043,Tracker!$AB$2:$AB$3981,1,FALSE)),0,1))</f>
        <v>1</v>
      </c>
      <c r="AF1043" s="13"/>
    </row>
    <row r="1044" spans="1:32" ht="13.5">
      <c r="A1044" s="243">
        <v>4581</v>
      </c>
      <c r="B1044" s="243" t="s">
        <v>2779</v>
      </c>
      <c r="C1044" s="963" t="s">
        <v>7563</v>
      </c>
      <c r="D1044" s="877" t="s">
        <v>2474</v>
      </c>
      <c r="E1044" s="172" t="s">
        <v>2474</v>
      </c>
      <c r="F1044" s="234"/>
      <c r="G1044" s="236"/>
      <c r="H1044" s="877"/>
      <c r="I1044" s="490"/>
      <c r="J1044" s="238"/>
      <c r="K1044" s="720"/>
      <c r="L1044" s="1043" t="s">
        <v>2987</v>
      </c>
      <c r="M1044" s="13" t="str">
        <f t="shared" si="81"/>
        <v>Invoice Not Made</v>
      </c>
      <c r="N1044" s="191"/>
      <c r="O1044" s="191"/>
      <c r="P1044" s="191" t="str">
        <f>IF(L1044="Navig8",IF(ISNA(VLOOKUP(UPPER(B1044),#REF!,3,FALSE)),"Pool Not in Records",VLOOKUP(UPPER(B1044),#REF!,3,FALSE)),"")</f>
        <v/>
      </c>
      <c r="Q1044" s="191" t="str">
        <f t="shared" si="80"/>
        <v/>
      </c>
      <c r="R1044" s="191"/>
      <c r="S1044" s="191"/>
      <c r="T1044" s="13" t="str">
        <f t="shared" si="83"/>
        <v>Invoice Not Made</v>
      </c>
      <c r="U1044" s="13" t="b">
        <f t="shared" si="84"/>
        <v>1</v>
      </c>
      <c r="V1044" s="191"/>
      <c r="W1044" s="191"/>
      <c r="X1044" s="191"/>
      <c r="Y1044" s="191"/>
      <c r="Z1044" s="191"/>
      <c r="AA1044" s="13" t="str">
        <f t="shared" si="82"/>
        <v>Tigris217</v>
      </c>
      <c r="AB1044" s="191"/>
      <c r="AC1044" s="191"/>
      <c r="AD1044" s="191"/>
      <c r="AE1044" s="191">
        <f>IF(TRIM(AA1044=""),0,IF(ISNA(VLOOKUP(AA1044,Tracker!$AB$2:$AB$3981,1,FALSE)),0,1))</f>
        <v>0</v>
      </c>
      <c r="AF1044" s="191"/>
    </row>
    <row r="1045" spans="1:32" ht="13.5">
      <c r="A1045" s="246">
        <v>4582</v>
      </c>
      <c r="B1045" s="271" t="s">
        <v>7564</v>
      </c>
      <c r="C1045" s="957" t="s">
        <v>7714</v>
      </c>
      <c r="D1045" s="874" t="s">
        <v>7565</v>
      </c>
      <c r="E1045" s="172" t="s">
        <v>7565</v>
      </c>
      <c r="F1045" s="234"/>
      <c r="G1045" s="236"/>
      <c r="H1045" s="874" t="s">
        <v>287</v>
      </c>
      <c r="I1045" s="272">
        <v>43122</v>
      </c>
      <c r="J1045" s="238"/>
      <c r="K1045" s="711"/>
      <c r="L1045" s="1023" t="s">
        <v>7591</v>
      </c>
      <c r="M1045" s="13" t="str">
        <f t="shared" si="81"/>
        <v>Invoice Made</v>
      </c>
      <c r="N1045" s="13"/>
      <c r="O1045" s="13"/>
      <c r="P1045" s="13" t="str">
        <f>IF(L1045="Navig8",IF(ISNA(VLOOKUP(UPPER(B1045),#REF!,3,FALSE)),"Pool Not in Records",VLOOKUP(UPPER(B1045),#REF!,3,FALSE)),"")</f>
        <v/>
      </c>
      <c r="Q1045" s="13" t="str">
        <f t="shared" si="80"/>
        <v/>
      </c>
      <c r="R1045" s="13"/>
      <c r="S1045" s="13"/>
      <c r="T1045" s="13" t="str">
        <f t="shared" si="83"/>
        <v>Invoice Made</v>
      </c>
      <c r="U1045" s="13" t="b">
        <f t="shared" si="84"/>
        <v>1</v>
      </c>
      <c r="V1045" s="13"/>
      <c r="W1045" s="13"/>
      <c r="X1045" s="13"/>
      <c r="Y1045" s="13"/>
      <c r="Z1045" s="13"/>
      <c r="AA1045" s="13" t="str">
        <f t="shared" si="82"/>
        <v>Gunhild KirkGL007</v>
      </c>
      <c r="AB1045" s="13"/>
      <c r="AC1045" s="13"/>
      <c r="AD1045" s="13"/>
      <c r="AE1045" s="13">
        <f>IF(TRIM(AA1045=""),0,IF(ISNA(VLOOKUP(AA1045,Tracker!$AB$2:$AB$3981,1,FALSE)),0,1))</f>
        <v>1</v>
      </c>
      <c r="AF1045" s="13"/>
    </row>
    <row r="1046" spans="1:32" ht="13.5">
      <c r="A1046" s="192">
        <v>4093</v>
      </c>
      <c r="B1046" s="193" t="s">
        <v>1966</v>
      </c>
      <c r="C1046" s="966" t="s">
        <v>2862</v>
      </c>
      <c r="D1046" s="878" t="s">
        <v>736</v>
      </c>
      <c r="E1046" s="175"/>
      <c r="F1046" s="175"/>
      <c r="G1046" s="175"/>
      <c r="H1046" s="878"/>
      <c r="I1046" s="486"/>
      <c r="J1046" s="175"/>
      <c r="K1046" s="721"/>
      <c r="L1046" s="1033" t="s">
        <v>633</v>
      </c>
      <c r="M1046" s="13" t="str">
        <f t="shared" si="81"/>
        <v>Invoice Not Made</v>
      </c>
      <c r="N1046" s="191" t="s">
        <v>368</v>
      </c>
      <c r="O1046" s="191"/>
      <c r="P1046" s="191" t="str">
        <f>IF(L1046="Navig8",IF(ISNA(VLOOKUP(UPPER(B1046),#REF!,3,FALSE)),"Pool Not in Records",VLOOKUP(UPPER(B1046),#REF!,3,FALSE)),"")</f>
        <v/>
      </c>
      <c r="Q1046" s="191" t="str">
        <f t="shared" si="80"/>
        <v/>
      </c>
      <c r="R1046" s="191"/>
      <c r="S1046" s="191"/>
      <c r="T1046" s="13" t="str">
        <f t="shared" si="83"/>
        <v>Invoice Not Made</v>
      </c>
      <c r="U1046" s="13" t="b">
        <f t="shared" si="84"/>
        <v>1</v>
      </c>
      <c r="V1046" s="191"/>
      <c r="W1046" s="191"/>
      <c r="X1046" s="191"/>
      <c r="Y1046" s="191"/>
      <c r="Z1046" s="191"/>
      <c r="AA1046" s="13" t="str">
        <f t="shared" si="82"/>
        <v>Stenaweco Excellence1703</v>
      </c>
      <c r="AB1046" s="191"/>
      <c r="AC1046" s="191"/>
      <c r="AD1046" s="191"/>
      <c r="AE1046" s="191">
        <f>IF(TRIM(AA1046=""),0,IF(ISNA(VLOOKUP(AA1046,Tracker!$AB$2:$AB$3981,1,FALSE)),0,1))</f>
        <v>0</v>
      </c>
      <c r="AF1046" s="191"/>
    </row>
    <row r="1047" spans="1:32" ht="13.5">
      <c r="A1047" s="246">
        <v>4584</v>
      </c>
      <c r="B1047" s="271" t="s">
        <v>807</v>
      </c>
      <c r="C1047" s="957" t="s">
        <v>7567</v>
      </c>
      <c r="D1047" s="874" t="s">
        <v>7480</v>
      </c>
      <c r="E1047" s="172" t="s">
        <v>7480</v>
      </c>
      <c r="F1047" s="234"/>
      <c r="G1047" s="236"/>
      <c r="H1047" s="874" t="s">
        <v>567</v>
      </c>
      <c r="I1047" s="272">
        <v>43097</v>
      </c>
      <c r="J1047" s="238"/>
      <c r="K1047" s="711"/>
      <c r="L1047" s="1023" t="s">
        <v>60</v>
      </c>
      <c r="M1047" s="13" t="str">
        <f t="shared" si="81"/>
        <v>Invoice Made</v>
      </c>
      <c r="N1047" s="13"/>
      <c r="O1047" s="13"/>
      <c r="P1047" s="13" t="str">
        <f>IF(L1047="Navig8",IF(ISNA(VLOOKUP(UPPER(B1047),#REF!,3,FALSE)),"Pool Not in Records",VLOOKUP(UPPER(B1047),#REF!,3,FALSE)),"")</f>
        <v/>
      </c>
      <c r="Q1047" s="13" t="str">
        <f t="shared" si="80"/>
        <v/>
      </c>
      <c r="R1047" s="13"/>
      <c r="S1047" s="13"/>
      <c r="T1047" s="13" t="str">
        <f t="shared" si="83"/>
        <v>Invoice Made</v>
      </c>
      <c r="U1047" s="13" t="b">
        <f t="shared" si="84"/>
        <v>1</v>
      </c>
      <c r="V1047" s="13"/>
      <c r="W1047" s="13"/>
      <c r="X1047" s="13"/>
      <c r="Y1047" s="13"/>
      <c r="Z1047" s="13"/>
      <c r="AA1047" s="13" t="str">
        <f t="shared" si="82"/>
        <v>Galway Spirit305025</v>
      </c>
      <c r="AB1047" s="13"/>
      <c r="AC1047" s="13"/>
      <c r="AD1047" s="13"/>
      <c r="AE1047" s="13">
        <f>IF(TRIM(AA1047=""),0,IF(ISNA(VLOOKUP(AA1047,Tracker!$AB$2:$AB$3981,1,FALSE)),0,1))</f>
        <v>1</v>
      </c>
      <c r="AF1047" s="13"/>
    </row>
    <row r="1048" spans="1:32" ht="13.5">
      <c r="A1048" s="192">
        <v>4095</v>
      </c>
      <c r="B1048" s="193" t="s">
        <v>1330</v>
      </c>
      <c r="C1048" s="966" t="s">
        <v>2940</v>
      </c>
      <c r="D1048" s="878" t="s">
        <v>736</v>
      </c>
      <c r="E1048" s="175"/>
      <c r="F1048" s="175"/>
      <c r="G1048" s="175"/>
      <c r="H1048" s="878"/>
      <c r="I1048" s="486"/>
      <c r="J1048" s="175"/>
      <c r="K1048" s="721"/>
      <c r="L1048" s="1033" t="s">
        <v>633</v>
      </c>
      <c r="M1048" s="13" t="str">
        <f t="shared" si="81"/>
        <v>Invoice Not Made</v>
      </c>
      <c r="N1048" s="191" t="s">
        <v>368</v>
      </c>
      <c r="O1048" s="191"/>
      <c r="P1048" s="191" t="str">
        <f>IF(L1048="Navig8",IF(ISNA(VLOOKUP(UPPER(B1048),#REF!,3,FALSE)),"Pool Not in Records",VLOOKUP(UPPER(B1048),#REF!,3,FALSE)),"")</f>
        <v/>
      </c>
      <c r="Q1048" s="191" t="str">
        <f t="shared" si="80"/>
        <v/>
      </c>
      <c r="R1048" s="191"/>
      <c r="S1048" s="191"/>
      <c r="T1048" s="13" t="str">
        <f t="shared" si="83"/>
        <v>Invoice Not Made</v>
      </c>
      <c r="U1048" s="13" t="b">
        <f t="shared" si="84"/>
        <v>1</v>
      </c>
      <c r="V1048" s="191"/>
      <c r="W1048" s="191"/>
      <c r="X1048" s="191"/>
      <c r="Y1048" s="191"/>
      <c r="Z1048" s="191"/>
      <c r="AA1048" s="13" t="str">
        <f t="shared" si="82"/>
        <v>Andrea Corrado1704</v>
      </c>
      <c r="AB1048" s="191"/>
      <c r="AC1048" s="191"/>
      <c r="AD1048" s="191"/>
      <c r="AE1048" s="191">
        <f>IF(TRIM(AA1048=""),0,IF(ISNA(VLOOKUP(AA1048,Tracker!$AB$2:$AB$3981,1,FALSE)),0,1))</f>
        <v>0</v>
      </c>
      <c r="AF1048" s="191"/>
    </row>
    <row r="1049" spans="1:32" ht="13.5">
      <c r="A1049" s="243">
        <v>4586</v>
      </c>
      <c r="B1049" s="243" t="s">
        <v>2854</v>
      </c>
      <c r="C1049" s="963" t="s">
        <v>1428</v>
      </c>
      <c r="D1049" s="877" t="s">
        <v>2474</v>
      </c>
      <c r="E1049" s="172" t="s">
        <v>2474</v>
      </c>
      <c r="F1049" s="234"/>
      <c r="G1049" s="236"/>
      <c r="H1049" s="877"/>
      <c r="I1049" s="490"/>
      <c r="J1049" s="238"/>
      <c r="K1049" s="720"/>
      <c r="L1049" s="1043" t="s">
        <v>2987</v>
      </c>
      <c r="M1049" s="13" t="str">
        <f t="shared" si="81"/>
        <v>Invoice Not Made</v>
      </c>
      <c r="N1049" s="191"/>
      <c r="O1049" s="191"/>
      <c r="P1049" s="191" t="str">
        <f>IF(L1049="Navig8",IF(ISNA(VLOOKUP(UPPER(B1049),#REF!,3,FALSE)),"Pool Not in Records",VLOOKUP(UPPER(B1049),#REF!,3,FALSE)),"")</f>
        <v/>
      </c>
      <c r="Q1049" s="191" t="str">
        <f t="shared" si="80"/>
        <v/>
      </c>
      <c r="R1049" s="191"/>
      <c r="S1049" s="191"/>
      <c r="T1049" s="13" t="str">
        <f t="shared" si="83"/>
        <v>Invoice Not Made</v>
      </c>
      <c r="U1049" s="13" t="b">
        <f t="shared" si="84"/>
        <v>1</v>
      </c>
      <c r="V1049" s="191"/>
      <c r="W1049" s="191"/>
      <c r="X1049" s="191"/>
      <c r="Y1049" s="191"/>
      <c r="Z1049" s="191"/>
      <c r="AA1049" s="13" t="str">
        <f t="shared" si="82"/>
        <v>Emmy Schulte180</v>
      </c>
      <c r="AB1049" s="191"/>
      <c r="AC1049" s="191"/>
      <c r="AD1049" s="191"/>
      <c r="AE1049" s="191">
        <f>IF(TRIM(AA1049=""),0,IF(ISNA(VLOOKUP(AA1049,Tracker!$AB$2:$AB$3981,1,FALSE)),0,1))</f>
        <v>0</v>
      </c>
      <c r="AF1049" s="191"/>
    </row>
    <row r="1050" spans="1:32" ht="13.5">
      <c r="A1050" s="243">
        <v>4587</v>
      </c>
      <c r="B1050" s="243" t="s">
        <v>881</v>
      </c>
      <c r="C1050" s="963" t="s">
        <v>5964</v>
      </c>
      <c r="D1050" s="877" t="s">
        <v>2474</v>
      </c>
      <c r="E1050" s="172" t="s">
        <v>2474</v>
      </c>
      <c r="F1050" s="234"/>
      <c r="G1050" s="236"/>
      <c r="H1050" s="877"/>
      <c r="I1050" s="490"/>
      <c r="J1050" s="238"/>
      <c r="K1050" s="720"/>
      <c r="L1050" s="1043" t="s">
        <v>2987</v>
      </c>
      <c r="M1050" s="13" t="str">
        <f t="shared" si="81"/>
        <v>Invoice Not Made</v>
      </c>
      <c r="N1050" s="191"/>
      <c r="O1050" s="191"/>
      <c r="P1050" s="191" t="str">
        <f>IF(L1050="Navig8",IF(ISNA(VLOOKUP(UPPER(B1050),#REF!,3,FALSE)),"Pool Not in Records",VLOOKUP(UPPER(B1050),#REF!,3,FALSE)),"")</f>
        <v/>
      </c>
      <c r="Q1050" s="191" t="str">
        <f t="shared" si="80"/>
        <v/>
      </c>
      <c r="R1050" s="191"/>
      <c r="S1050" s="191"/>
      <c r="T1050" s="13" t="str">
        <f t="shared" si="83"/>
        <v>Invoice Not Made</v>
      </c>
      <c r="U1050" s="13" t="b">
        <f t="shared" si="84"/>
        <v>1</v>
      </c>
      <c r="V1050" s="191"/>
      <c r="W1050" s="191"/>
      <c r="X1050" s="191"/>
      <c r="Y1050" s="191"/>
      <c r="Z1050" s="191"/>
      <c r="AA1050" s="13" t="str">
        <f t="shared" si="82"/>
        <v>Songa Sapphire028</v>
      </c>
      <c r="AB1050" s="191"/>
      <c r="AC1050" s="191"/>
      <c r="AD1050" s="191"/>
      <c r="AE1050" s="191">
        <f>IF(TRIM(AA1050=""),0,IF(ISNA(VLOOKUP(AA1050,Tracker!$AB$2:$AB$3981,1,FALSE)),0,1))</f>
        <v>0</v>
      </c>
      <c r="AF1050" s="191"/>
    </row>
    <row r="1051" spans="1:32" ht="13.5">
      <c r="A1051" s="246">
        <v>4589</v>
      </c>
      <c r="B1051" s="271" t="s">
        <v>2030</v>
      </c>
      <c r="C1051" s="957" t="s">
        <v>6231</v>
      </c>
      <c r="D1051" s="874" t="s">
        <v>7568</v>
      </c>
      <c r="E1051" s="172" t="s">
        <v>7568</v>
      </c>
      <c r="F1051" s="234"/>
      <c r="G1051" s="236"/>
      <c r="H1051" s="874" t="s">
        <v>380</v>
      </c>
      <c r="I1051" s="272">
        <v>43133</v>
      </c>
      <c r="J1051" s="238"/>
      <c r="K1051" s="711"/>
      <c r="L1051" s="1023" t="s">
        <v>60</v>
      </c>
      <c r="M1051" s="13" t="str">
        <f t="shared" si="81"/>
        <v>Invoice Made</v>
      </c>
      <c r="N1051" s="13"/>
      <c r="O1051" s="13"/>
      <c r="P1051" s="13" t="str">
        <f>IF(L1051="Navig8",IF(ISNA(VLOOKUP(UPPER(B1051),#REF!,3,FALSE)),"Pool Not in Records",VLOOKUP(UPPER(B1051),#REF!,3,FALSE)),"")</f>
        <v/>
      </c>
      <c r="Q1051" s="13" t="str">
        <f t="shared" si="80"/>
        <v/>
      </c>
      <c r="R1051" s="13"/>
      <c r="S1051" s="13"/>
      <c r="T1051" s="13" t="str">
        <f t="shared" si="83"/>
        <v>Invoice Made</v>
      </c>
      <c r="U1051" s="13" t="b">
        <f t="shared" si="84"/>
        <v>1</v>
      </c>
      <c r="V1051" s="13"/>
      <c r="W1051" s="13"/>
      <c r="X1051" s="13"/>
      <c r="Y1051" s="13"/>
      <c r="Z1051" s="13"/>
      <c r="AA1051" s="13" t="str">
        <f t="shared" si="82"/>
        <v>Athens Spirit017</v>
      </c>
      <c r="AB1051" s="13"/>
      <c r="AC1051" s="13"/>
      <c r="AD1051" s="13"/>
      <c r="AE1051" s="13">
        <f>IF(TRIM(AA1051=""),0,IF(ISNA(VLOOKUP(AA1051,Tracker!$AB$2:$AB$3981,1,FALSE)),0,1))</f>
        <v>1</v>
      </c>
      <c r="AF1051" s="13"/>
    </row>
    <row r="1052" spans="1:32" ht="13.5">
      <c r="A1052" s="246">
        <v>4590</v>
      </c>
      <c r="B1052" s="271" t="s">
        <v>3175</v>
      </c>
      <c r="C1052" s="957" t="s">
        <v>2778</v>
      </c>
      <c r="D1052" s="874" t="s">
        <v>688</v>
      </c>
      <c r="E1052" s="172" t="s">
        <v>688</v>
      </c>
      <c r="F1052" s="234"/>
      <c r="G1052" s="236"/>
      <c r="H1052" s="874" t="s">
        <v>1409</v>
      </c>
      <c r="I1052" s="273">
        <v>43457</v>
      </c>
      <c r="J1052" s="238">
        <v>43052</v>
      </c>
      <c r="K1052" s="573"/>
      <c r="L1052" s="1039" t="s">
        <v>590</v>
      </c>
      <c r="M1052" s="13" t="str">
        <f t="shared" si="81"/>
        <v>Invoice Made</v>
      </c>
      <c r="N1052" s="13"/>
      <c r="O1052" s="13"/>
      <c r="P1052" s="13" t="str">
        <f>IF(L1052="Navig8",IF(ISNA(VLOOKUP(UPPER(B1052),#REF!,3,FALSE)),"Pool Not in Records",VLOOKUP(UPPER(B1052),#REF!,3,FALSE)),"")</f>
        <v/>
      </c>
      <c r="Q1052" s="13">
        <f t="shared" si="80"/>
        <v>0</v>
      </c>
      <c r="R1052" s="13"/>
      <c r="S1052" s="13"/>
      <c r="T1052" s="13" t="str">
        <f t="shared" si="83"/>
        <v>Invoice Made</v>
      </c>
      <c r="U1052" s="13" t="b">
        <f t="shared" si="84"/>
        <v>1</v>
      </c>
      <c r="V1052" s="13"/>
      <c r="W1052" s="13"/>
      <c r="X1052" s="13"/>
      <c r="Y1052" s="13"/>
      <c r="Z1052" s="13"/>
      <c r="AA1052" s="13" t="str">
        <f t="shared" si="82"/>
        <v>Seaways Silvermar139</v>
      </c>
      <c r="AB1052" s="13"/>
      <c r="AC1052" s="13"/>
      <c r="AD1052" s="13"/>
      <c r="AE1052" s="13">
        <f>IF(TRIM(AA1052=""),0,IF(ISNA(VLOOKUP(AA1052,Tracker!$AB$2:$AB$3981,1,FALSE)),0,1))</f>
        <v>1</v>
      </c>
      <c r="AF1052" s="13"/>
    </row>
    <row r="1053" spans="1:32" ht="13.5">
      <c r="A1053" s="243">
        <v>4591</v>
      </c>
      <c r="B1053" s="243" t="s">
        <v>7558</v>
      </c>
      <c r="C1053" s="963" t="s">
        <v>197</v>
      </c>
      <c r="D1053" s="877" t="s">
        <v>2474</v>
      </c>
      <c r="E1053" s="172" t="s">
        <v>2474</v>
      </c>
      <c r="F1053" s="234"/>
      <c r="G1053" s="236"/>
      <c r="H1053" s="877"/>
      <c r="I1053" s="490"/>
      <c r="J1053" s="238"/>
      <c r="K1053" s="720"/>
      <c r="L1053" s="1043" t="s">
        <v>2987</v>
      </c>
      <c r="M1053" s="13" t="str">
        <f t="shared" si="81"/>
        <v>Invoice Not Made</v>
      </c>
      <c r="N1053" s="191"/>
      <c r="O1053" s="191"/>
      <c r="P1053" s="191" t="str">
        <f>IF(L1053="Navig8",IF(ISNA(VLOOKUP(UPPER(B1053),#REF!,3,FALSE)),"Pool Not in Records",VLOOKUP(UPPER(B1053),#REF!,3,FALSE)),"")</f>
        <v/>
      </c>
      <c r="Q1053" s="191" t="str">
        <f t="shared" si="80"/>
        <v/>
      </c>
      <c r="R1053" s="191"/>
      <c r="S1053" s="191"/>
      <c r="T1053" s="13" t="str">
        <f t="shared" si="83"/>
        <v>Invoice Not Made</v>
      </c>
      <c r="U1053" s="13" t="b">
        <f t="shared" si="84"/>
        <v>1</v>
      </c>
      <c r="V1053" s="191"/>
      <c r="W1053" s="191"/>
      <c r="X1053" s="191"/>
      <c r="Y1053" s="191"/>
      <c r="Z1053" s="191"/>
      <c r="AA1053" s="13" t="str">
        <f t="shared" si="82"/>
        <v>Elisalex Shulte67</v>
      </c>
      <c r="AB1053" s="191"/>
      <c r="AC1053" s="191"/>
      <c r="AD1053" s="191"/>
      <c r="AE1053" s="191">
        <f>IF(TRIM(AA1053=""),0,IF(ISNA(VLOOKUP(AA1053,Tracker!$AB$2:$AB$3981,1,FALSE)),0,1))</f>
        <v>0</v>
      </c>
      <c r="AF1053" s="191"/>
    </row>
    <row r="1054" spans="1:32" ht="13.5">
      <c r="A1054" s="246">
        <v>4592</v>
      </c>
      <c r="B1054" s="271" t="s">
        <v>7496</v>
      </c>
      <c r="C1054" s="957" t="s">
        <v>370</v>
      </c>
      <c r="D1054" s="874" t="s">
        <v>2783</v>
      </c>
      <c r="E1054" s="172" t="s">
        <v>2783</v>
      </c>
      <c r="F1054" s="234"/>
      <c r="G1054" s="236"/>
      <c r="H1054" s="874" t="s">
        <v>585</v>
      </c>
      <c r="I1054" s="273">
        <v>43088</v>
      </c>
      <c r="J1054" s="238"/>
      <c r="K1054" s="573"/>
      <c r="L1054" s="1039" t="s">
        <v>590</v>
      </c>
      <c r="M1054" s="13" t="str">
        <f t="shared" si="81"/>
        <v>Invoice Made</v>
      </c>
      <c r="N1054" s="13"/>
      <c r="O1054" s="13"/>
      <c r="P1054" s="13" t="str">
        <f>IF(L1054="Navig8",IF(ISNA(VLOOKUP(UPPER(B1054),#REF!,3,FALSE)),"Pool Not in Records",VLOOKUP(UPPER(B1054),#REF!,3,FALSE)),"")</f>
        <v/>
      </c>
      <c r="Q1054" s="13">
        <f t="shared" si="80"/>
        <v>0</v>
      </c>
      <c r="R1054" s="13"/>
      <c r="S1054" s="13"/>
      <c r="T1054" s="13" t="str">
        <f t="shared" si="83"/>
        <v>Invoice Made</v>
      </c>
      <c r="U1054" s="13" t="b">
        <f t="shared" si="84"/>
        <v>1</v>
      </c>
      <c r="V1054" s="13"/>
      <c r="W1054" s="13"/>
      <c r="X1054" s="13"/>
      <c r="Y1054" s="13"/>
      <c r="Z1054" s="13"/>
      <c r="AA1054" s="13" t="str">
        <f t="shared" si="82"/>
        <v>Cabo Misaki7</v>
      </c>
      <c r="AB1054" s="13"/>
      <c r="AC1054" s="13"/>
      <c r="AD1054" s="13"/>
      <c r="AE1054" s="13">
        <f>IF(TRIM(AA1054=""),0,IF(ISNA(VLOOKUP(AA1054,Tracker!$AB$2:$AB$3981,1,FALSE)),0,1))</f>
        <v>1</v>
      </c>
      <c r="AF1054" s="13"/>
    </row>
    <row r="1055" spans="1:32" ht="13.5">
      <c r="A1055" s="246">
        <v>4593</v>
      </c>
      <c r="B1055" s="271" t="s">
        <v>7569</v>
      </c>
      <c r="C1055" s="957" t="s">
        <v>364</v>
      </c>
      <c r="D1055" s="874" t="s">
        <v>1480</v>
      </c>
      <c r="E1055" s="172" t="s">
        <v>1480</v>
      </c>
      <c r="F1055" s="234"/>
      <c r="G1055" s="236"/>
      <c r="H1055" s="874" t="s">
        <v>286</v>
      </c>
      <c r="I1055" s="272">
        <v>43113</v>
      </c>
      <c r="J1055" s="238">
        <v>43050</v>
      </c>
      <c r="K1055" s="711"/>
      <c r="L1055" s="1023" t="s">
        <v>1466</v>
      </c>
      <c r="M1055" s="13" t="str">
        <f t="shared" si="81"/>
        <v>Invoice Made</v>
      </c>
      <c r="N1055" s="13"/>
      <c r="O1055" s="13"/>
      <c r="P1055" s="13" t="str">
        <f>IF(L1055="Navig8",IF(ISNA(VLOOKUP(UPPER(B1055),#REF!,3,FALSE)),"Pool Not in Records",VLOOKUP(UPPER(B1055),#REF!,3,FALSE)),"")</f>
        <v/>
      </c>
      <c r="Q1055" s="13" t="str">
        <f t="shared" si="80"/>
        <v/>
      </c>
      <c r="R1055" s="13"/>
      <c r="S1055" s="13"/>
      <c r="T1055" s="13" t="str">
        <f t="shared" si="83"/>
        <v>Invoice Made</v>
      </c>
      <c r="U1055" s="13" t="b">
        <f t="shared" si="84"/>
        <v>1</v>
      </c>
      <c r="V1055" s="13"/>
      <c r="W1055" s="13"/>
      <c r="X1055" s="13"/>
      <c r="Y1055" s="13"/>
      <c r="Z1055" s="13"/>
      <c r="AA1055" s="13" t="str">
        <f t="shared" si="82"/>
        <v>Advantage Arrow111</v>
      </c>
      <c r="AB1055" s="13"/>
      <c r="AC1055" s="13"/>
      <c r="AD1055" s="13"/>
      <c r="AE1055" s="13">
        <f>IF(TRIM(AA1055=""),0,IF(ISNA(VLOOKUP(AA1055,Tracker!$AB$2:$AB$3981,1,FALSE)),0,1))</f>
        <v>1</v>
      </c>
      <c r="AF1055" s="13"/>
    </row>
    <row r="1056" spans="1:32" ht="13.5">
      <c r="A1056" s="246">
        <v>4594</v>
      </c>
      <c r="B1056" s="271" t="s">
        <v>3107</v>
      </c>
      <c r="C1056" s="957" t="s">
        <v>498</v>
      </c>
      <c r="D1056" s="874" t="s">
        <v>3258</v>
      </c>
      <c r="E1056" s="172" t="s">
        <v>3258</v>
      </c>
      <c r="F1056" s="234"/>
      <c r="G1056" s="236"/>
      <c r="H1056" s="874" t="s">
        <v>7597</v>
      </c>
      <c r="I1056" s="272">
        <v>43092</v>
      </c>
      <c r="J1056" s="238"/>
      <c r="K1056" s="711"/>
      <c r="L1056" s="1023" t="s">
        <v>1466</v>
      </c>
      <c r="M1056" s="13" t="str">
        <f t="shared" si="81"/>
        <v>Invoice Made</v>
      </c>
      <c r="N1056" s="13"/>
      <c r="O1056" s="13"/>
      <c r="P1056" s="13" t="str">
        <f>IF(L1056="Navig8",IF(ISNA(VLOOKUP(UPPER(B1056),#REF!,3,FALSE)),"Pool Not in Records",VLOOKUP(UPPER(B1056),#REF!,3,FALSE)),"")</f>
        <v/>
      </c>
      <c r="Q1056" s="13" t="str">
        <f t="shared" si="80"/>
        <v/>
      </c>
      <c r="R1056" s="13"/>
      <c r="S1056" s="13"/>
      <c r="T1056" s="13" t="str">
        <f t="shared" si="83"/>
        <v>Invoice Made</v>
      </c>
      <c r="U1056" s="13" t="b">
        <f t="shared" si="84"/>
        <v>1</v>
      </c>
      <c r="V1056" s="13"/>
      <c r="W1056" s="13"/>
      <c r="X1056" s="13"/>
      <c r="Y1056" s="13"/>
      <c r="Z1056" s="13"/>
      <c r="AA1056" s="13" t="str">
        <f t="shared" si="82"/>
        <v>SKS Sinni57</v>
      </c>
      <c r="AB1056" s="13"/>
      <c r="AC1056" s="13"/>
      <c r="AD1056" s="13"/>
      <c r="AE1056" s="13">
        <f>IF(TRIM(AA1056=""),0,IF(ISNA(VLOOKUP(AA1056,Tracker!$AB$2:$AB$3981,1,FALSE)),0,1))</f>
        <v>1</v>
      </c>
      <c r="AF1056" s="13"/>
    </row>
    <row r="1057" spans="1:32" ht="13.5">
      <c r="A1057" s="243">
        <v>4595</v>
      </c>
      <c r="B1057" s="243" t="s">
        <v>2779</v>
      </c>
      <c r="C1057" s="963" t="s">
        <v>7604</v>
      </c>
      <c r="D1057" s="877" t="s">
        <v>2474</v>
      </c>
      <c r="E1057" s="172" t="s">
        <v>2474</v>
      </c>
      <c r="F1057" s="234" t="s">
        <v>178</v>
      </c>
      <c r="G1057" s="236" t="s">
        <v>420</v>
      </c>
      <c r="H1057" s="877">
        <v>43080.75</v>
      </c>
      <c r="I1057" s="490" t="s">
        <v>7590</v>
      </c>
      <c r="J1057" s="238"/>
      <c r="K1057" s="720"/>
      <c r="L1057" s="1043" t="s">
        <v>2987</v>
      </c>
      <c r="M1057" s="13" t="str">
        <f t="shared" si="81"/>
        <v>Invoice Not Made</v>
      </c>
      <c r="N1057" s="191"/>
      <c r="O1057" s="191"/>
      <c r="P1057" s="191" t="str">
        <f>IF(L1057="Navig8",IF(ISNA(VLOOKUP(UPPER(B1057),#REF!,3,FALSE)),"Pool Not in Records",VLOOKUP(UPPER(B1057),#REF!,3,FALSE)),"")</f>
        <v/>
      </c>
      <c r="Q1057" s="191" t="str">
        <f t="shared" si="80"/>
        <v/>
      </c>
      <c r="R1057" s="191"/>
      <c r="S1057" s="191"/>
      <c r="T1057" s="13" t="str">
        <f t="shared" si="83"/>
        <v>Invoice Not Made</v>
      </c>
      <c r="U1057" s="13" t="b">
        <f t="shared" si="84"/>
        <v>1</v>
      </c>
      <c r="V1057" s="191"/>
      <c r="W1057" s="191"/>
      <c r="X1057" s="191"/>
      <c r="Y1057" s="191"/>
      <c r="Z1057" s="191"/>
      <c r="AA1057" s="13" t="str">
        <f t="shared" si="82"/>
        <v>Tigris217,218</v>
      </c>
      <c r="AB1057" s="191"/>
      <c r="AC1057" s="191"/>
      <c r="AD1057" s="191"/>
      <c r="AE1057" s="191">
        <f>IF(TRIM(AA1057=""),0,IF(ISNA(VLOOKUP(AA1057,Tracker!$AB$2:$AB$3981,1,FALSE)),0,1))</f>
        <v>0</v>
      </c>
      <c r="AF1057" s="191"/>
    </row>
    <row r="1058" spans="1:32" ht="13.5">
      <c r="A1058" s="246">
        <v>4596</v>
      </c>
      <c r="B1058" s="271" t="s">
        <v>3171</v>
      </c>
      <c r="C1058" s="957" t="s">
        <v>157</v>
      </c>
      <c r="D1058" s="874" t="s">
        <v>688</v>
      </c>
      <c r="E1058" s="172" t="s">
        <v>688</v>
      </c>
      <c r="F1058" s="234"/>
      <c r="G1058" s="236"/>
      <c r="H1058" s="874" t="s">
        <v>7635</v>
      </c>
      <c r="I1058" s="273">
        <v>43104</v>
      </c>
      <c r="J1058" s="238"/>
      <c r="K1058" s="573"/>
      <c r="L1058" s="1039" t="s">
        <v>590</v>
      </c>
      <c r="M1058" s="13" t="str">
        <f t="shared" si="81"/>
        <v>Invoice Made</v>
      </c>
      <c r="N1058" s="13"/>
      <c r="O1058" s="13"/>
      <c r="P1058" s="13" t="str">
        <f>IF(L1058="Navig8",IF(ISNA(VLOOKUP(UPPER(B1058),#REF!,3,FALSE)),"Pool Not in Records",VLOOKUP(UPPER(B1058),#REF!,3,FALSE)),"")</f>
        <v/>
      </c>
      <c r="Q1058" s="13">
        <f t="shared" si="80"/>
        <v>0</v>
      </c>
      <c r="R1058" s="13"/>
      <c r="S1058" s="13"/>
      <c r="T1058" s="13" t="str">
        <f t="shared" si="83"/>
        <v>Invoice Made</v>
      </c>
      <c r="U1058" s="13" t="b">
        <f t="shared" si="84"/>
        <v>1</v>
      </c>
      <c r="V1058" s="13"/>
      <c r="W1058" s="13"/>
      <c r="X1058" s="13"/>
      <c r="Y1058" s="13"/>
      <c r="Z1058" s="13"/>
      <c r="AA1058" s="13" t="str">
        <f t="shared" si="82"/>
        <v>Seaways Rosemar224</v>
      </c>
      <c r="AB1058" s="13"/>
      <c r="AC1058" s="13"/>
      <c r="AD1058" s="13"/>
      <c r="AE1058" s="13">
        <f>IF(TRIM(AA1058=""),0,IF(ISNA(VLOOKUP(AA1058,Tracker!$AB$2:$AB$3981,1,FALSE)),0,1))</f>
        <v>1</v>
      </c>
      <c r="AF1058" s="13"/>
    </row>
    <row r="1059" spans="1:32" ht="13.5">
      <c r="A1059" s="246">
        <v>4597</v>
      </c>
      <c r="B1059" s="271" t="s">
        <v>3172</v>
      </c>
      <c r="C1059" s="957" t="s">
        <v>414</v>
      </c>
      <c r="D1059" s="874" t="s">
        <v>7570</v>
      </c>
      <c r="E1059" s="172" t="s">
        <v>7570</v>
      </c>
      <c r="F1059" s="234" t="s">
        <v>617</v>
      </c>
      <c r="G1059" s="236" t="s">
        <v>3193</v>
      </c>
      <c r="H1059" s="907" t="s">
        <v>816</v>
      </c>
      <c r="I1059" s="492">
        <v>43133</v>
      </c>
      <c r="J1059" s="238"/>
      <c r="K1059" s="711" t="s">
        <v>411</v>
      </c>
      <c r="L1059" s="1023" t="s">
        <v>28</v>
      </c>
      <c r="M1059" s="13" t="str">
        <f t="shared" si="81"/>
        <v>Invoice Made</v>
      </c>
      <c r="N1059" s="13"/>
      <c r="O1059" s="13"/>
      <c r="P1059" s="13" t="s">
        <v>871</v>
      </c>
      <c r="Q1059" s="13" t="str">
        <f t="shared" si="80"/>
        <v/>
      </c>
      <c r="R1059" s="13"/>
      <c r="S1059" s="13"/>
      <c r="T1059" s="13" t="str">
        <f t="shared" si="83"/>
        <v>Invoice Made</v>
      </c>
      <c r="U1059" s="13" t="b">
        <f t="shared" si="84"/>
        <v>1</v>
      </c>
      <c r="V1059" s="13"/>
      <c r="W1059" s="13"/>
      <c r="X1059" s="13"/>
      <c r="Y1059" s="13"/>
      <c r="Z1059" s="13"/>
      <c r="AA1059" s="13" t="str">
        <f t="shared" si="82"/>
        <v>Lady M5</v>
      </c>
      <c r="AB1059" s="13"/>
      <c r="AC1059" s="13"/>
      <c r="AD1059" s="13"/>
      <c r="AE1059" s="13">
        <f>IF(TRIM(AA1059=""),0,IF(ISNA(VLOOKUP(AA1059,Tracker!$AB$2:$AB$3981,1,FALSE)),0,1))</f>
        <v>1</v>
      </c>
      <c r="AF1059" s="13"/>
    </row>
    <row r="1060" spans="1:32" ht="13.5">
      <c r="A1060" s="246">
        <v>4598</v>
      </c>
      <c r="B1060" s="271" t="s">
        <v>7636</v>
      </c>
      <c r="C1060" s="957" t="s">
        <v>325</v>
      </c>
      <c r="D1060" s="874" t="s">
        <v>864</v>
      </c>
      <c r="E1060" s="172" t="s">
        <v>864</v>
      </c>
      <c r="F1060" s="234"/>
      <c r="G1060" s="236"/>
      <c r="H1060" s="874" t="s">
        <v>1971</v>
      </c>
      <c r="I1060" s="273">
        <v>43101</v>
      </c>
      <c r="J1060" s="238"/>
      <c r="K1060" s="573"/>
      <c r="L1060" s="1039" t="s">
        <v>590</v>
      </c>
      <c r="M1060" s="13" t="str">
        <f t="shared" si="81"/>
        <v>Invoice Made</v>
      </c>
      <c r="N1060" s="13"/>
      <c r="O1060" s="13"/>
      <c r="P1060" s="13" t="str">
        <f>IF(L1060="Navig8",IF(ISNA(VLOOKUP(UPPER(B1060),#REF!,3,FALSE)),"Pool Not in Records",VLOOKUP(UPPER(B1060),#REF!,3,FALSE)),"")</f>
        <v/>
      </c>
      <c r="Q1060" s="13">
        <f t="shared" si="80"/>
        <v>0</v>
      </c>
      <c r="R1060" s="13"/>
      <c r="S1060" s="13"/>
      <c r="T1060" s="13" t="str">
        <f t="shared" si="83"/>
        <v>Invoice Made</v>
      </c>
      <c r="U1060" s="13" t="b">
        <f t="shared" si="84"/>
        <v>1</v>
      </c>
      <c r="V1060" s="13"/>
      <c r="W1060" s="13"/>
      <c r="X1060" s="13"/>
      <c r="Y1060" s="13"/>
      <c r="Z1060" s="13"/>
      <c r="AA1060" s="13" t="str">
        <f t="shared" si="82"/>
        <v>Seaways Leyte64</v>
      </c>
      <c r="AB1060" s="13"/>
      <c r="AC1060" s="13"/>
      <c r="AD1060" s="13"/>
      <c r="AE1060" s="13">
        <f>IF(TRIM(AA1060=""),0,IF(ISNA(VLOOKUP(AA1060,Tracker!$AB$2:$AB$3981,1,FALSE)),0,1))</f>
        <v>1</v>
      </c>
      <c r="AF1060" s="13"/>
    </row>
    <row r="1061" spans="1:32" ht="13.5">
      <c r="A1061" s="246">
        <v>4599</v>
      </c>
      <c r="B1061" s="271" t="s">
        <v>7571</v>
      </c>
      <c r="C1061" s="957" t="s">
        <v>7572</v>
      </c>
      <c r="D1061" s="874" t="s">
        <v>7485</v>
      </c>
      <c r="E1061" s="172" t="s">
        <v>7485</v>
      </c>
      <c r="F1061" s="234"/>
      <c r="G1061" s="236"/>
      <c r="H1061" s="874" t="s">
        <v>1308</v>
      </c>
      <c r="I1061" s="272">
        <v>43099</v>
      </c>
      <c r="J1061" s="238"/>
      <c r="K1061" s="711"/>
      <c r="L1061" s="1023" t="s">
        <v>60</v>
      </c>
      <c r="M1061" s="13" t="str">
        <f t="shared" si="81"/>
        <v>Invoice Made</v>
      </c>
      <c r="N1061" s="13"/>
      <c r="O1061" s="13"/>
      <c r="P1061" s="13" t="str">
        <f>IF(L1061="Navig8",IF(ISNA(VLOOKUP(UPPER(B1061),#REF!,3,FALSE)),"Pool Not in Records",VLOOKUP(UPPER(B1061),#REF!,3,FALSE)),"")</f>
        <v/>
      </c>
      <c r="Q1061" s="13" t="str">
        <f t="shared" si="80"/>
        <v/>
      </c>
      <c r="R1061" s="13"/>
      <c r="S1061" s="13"/>
      <c r="T1061" s="13" t="str">
        <f t="shared" si="83"/>
        <v>Invoice Made</v>
      </c>
      <c r="U1061" s="13" t="b">
        <f t="shared" si="84"/>
        <v>1</v>
      </c>
      <c r="V1061" s="13"/>
      <c r="W1061" s="13"/>
      <c r="X1061" s="13"/>
      <c r="Y1061" s="13"/>
      <c r="Z1061" s="13"/>
      <c r="AA1061" s="13" t="str">
        <f t="shared" si="82"/>
        <v>Matterhorn Spirit233</v>
      </c>
      <c r="AB1061" s="13"/>
      <c r="AC1061" s="13"/>
      <c r="AD1061" s="13"/>
      <c r="AE1061" s="13">
        <f>IF(TRIM(AA1061=""),0,IF(ISNA(VLOOKUP(AA1061,Tracker!$AB$2:$AB$3981,1,FALSE)),0,1))</f>
        <v>1</v>
      </c>
      <c r="AF1061" s="13"/>
    </row>
    <row r="1062" spans="1:32" ht="13.5">
      <c r="A1062" s="243">
        <v>4600</v>
      </c>
      <c r="B1062" s="243" t="s">
        <v>892</v>
      </c>
      <c r="C1062" s="963" t="s">
        <v>7601</v>
      </c>
      <c r="D1062" s="877" t="s">
        <v>2474</v>
      </c>
      <c r="E1062" s="172" t="s">
        <v>2474</v>
      </c>
      <c r="F1062" s="234"/>
      <c r="G1062" s="236"/>
      <c r="H1062" s="877" t="s">
        <v>25</v>
      </c>
      <c r="I1062" s="490">
        <v>43087</v>
      </c>
      <c r="J1062" s="238"/>
      <c r="K1062" s="720"/>
      <c r="L1062" s="1043" t="s">
        <v>2987</v>
      </c>
      <c r="M1062" s="13" t="str">
        <f t="shared" si="81"/>
        <v>Invoice Not Made</v>
      </c>
      <c r="N1062" s="191"/>
      <c r="O1062" s="191"/>
      <c r="P1062" s="191" t="str">
        <f>IF(L1062="Navig8",IF(ISNA(VLOOKUP(UPPER(B1062),#REF!,3,FALSE)),"Pool Not in Records",VLOOKUP(UPPER(B1062),#REF!,3,FALSE)),"")</f>
        <v/>
      </c>
      <c r="Q1062" s="191" t="str">
        <f t="shared" si="80"/>
        <v/>
      </c>
      <c r="R1062" s="191"/>
      <c r="S1062" s="191"/>
      <c r="T1062" s="13" t="str">
        <f t="shared" si="83"/>
        <v>Invoice Not Made</v>
      </c>
      <c r="U1062" s="13" t="b">
        <f t="shared" si="84"/>
        <v>1</v>
      </c>
      <c r="V1062" s="191"/>
      <c r="W1062" s="191"/>
      <c r="X1062" s="191"/>
      <c r="Y1062" s="191"/>
      <c r="Z1062" s="191"/>
      <c r="AA1062" s="13" t="str">
        <f t="shared" si="82"/>
        <v>Elisalex Schulte66,67,68</v>
      </c>
      <c r="AB1062" s="191"/>
      <c r="AC1062" s="191"/>
      <c r="AD1062" s="191"/>
      <c r="AE1062" s="191">
        <f>IF(TRIM(AA1062=""),0,IF(ISNA(VLOOKUP(AA1062,Tracker!$AB$2:$AB$3981,1,FALSE)),0,1))</f>
        <v>0</v>
      </c>
      <c r="AF1062" s="191"/>
    </row>
    <row r="1063" spans="1:32" ht="13.5">
      <c r="A1063" s="246">
        <v>4601</v>
      </c>
      <c r="B1063" s="271" t="s">
        <v>826</v>
      </c>
      <c r="C1063" s="957" t="s">
        <v>247</v>
      </c>
      <c r="D1063" s="874" t="s">
        <v>63</v>
      </c>
      <c r="E1063" s="172" t="s">
        <v>63</v>
      </c>
      <c r="F1063" s="234"/>
      <c r="G1063" s="236"/>
      <c r="H1063" s="874" t="s">
        <v>7612</v>
      </c>
      <c r="I1063" s="272">
        <v>43098</v>
      </c>
      <c r="J1063" s="238"/>
      <c r="K1063" s="711"/>
      <c r="L1063" s="1023" t="s">
        <v>60</v>
      </c>
      <c r="M1063" s="13" t="str">
        <f t="shared" si="81"/>
        <v>Invoice Made</v>
      </c>
      <c r="N1063" s="13"/>
      <c r="O1063" s="13"/>
      <c r="P1063" s="13" t="str">
        <f>IF(L1063="Navig8",IF(ISNA(VLOOKUP(UPPER(B1063),#REF!,3,FALSE)),"Pool Not in Records",VLOOKUP(UPPER(B1063),#REF!,3,FALSE)),"")</f>
        <v/>
      </c>
      <c r="Q1063" s="13" t="str">
        <f t="shared" si="80"/>
        <v/>
      </c>
      <c r="R1063" s="13"/>
      <c r="S1063" s="13"/>
      <c r="T1063" s="13" t="str">
        <f t="shared" si="83"/>
        <v>Invoice Made</v>
      </c>
      <c r="U1063" s="13" t="b">
        <f t="shared" si="84"/>
        <v>1</v>
      </c>
      <c r="V1063" s="13"/>
      <c r="W1063" s="13"/>
      <c r="X1063" s="13"/>
      <c r="Y1063" s="13"/>
      <c r="Z1063" s="13"/>
      <c r="AA1063" s="13" t="str">
        <f t="shared" si="82"/>
        <v>Blue River37</v>
      </c>
      <c r="AB1063" s="13"/>
      <c r="AC1063" s="13"/>
      <c r="AD1063" s="13"/>
      <c r="AE1063" s="13">
        <f>IF(TRIM(AA1063=""),0,IF(ISNA(VLOOKUP(AA1063,Tracker!$AB$2:$AB$3981,1,FALSE)),0,1))</f>
        <v>1</v>
      </c>
      <c r="AF1063" s="13"/>
    </row>
    <row r="1064" spans="1:32" ht="13.5">
      <c r="A1064" s="246">
        <v>4602</v>
      </c>
      <c r="B1064" s="271" t="s">
        <v>7678</v>
      </c>
      <c r="C1064" s="957" t="s">
        <v>81</v>
      </c>
      <c r="D1064" s="874" t="s">
        <v>601</v>
      </c>
      <c r="E1064" s="172" t="s">
        <v>601</v>
      </c>
      <c r="F1064" s="234"/>
      <c r="G1064" s="236"/>
      <c r="H1064" s="874" t="s">
        <v>86</v>
      </c>
      <c r="I1064" s="272">
        <v>43105</v>
      </c>
      <c r="J1064" s="238"/>
      <c r="K1064" s="711"/>
      <c r="L1064" s="1023" t="s">
        <v>60</v>
      </c>
      <c r="M1064" s="13" t="str">
        <f t="shared" si="81"/>
        <v>Invoice Made</v>
      </c>
      <c r="N1064" s="13"/>
      <c r="O1064" s="13"/>
      <c r="P1064" s="13" t="str">
        <f>IF(L1064="Navig8",IF(ISNA(VLOOKUP(UPPER(B1064),#REF!,3,FALSE)),"Pool Not in Records",VLOOKUP(UPPER(B1064),#REF!,3,FALSE)),"")</f>
        <v/>
      </c>
      <c r="Q1064" s="13" t="str">
        <f t="shared" si="80"/>
        <v/>
      </c>
      <c r="R1064" s="13"/>
      <c r="S1064" s="13"/>
      <c r="T1064" s="13" t="str">
        <f t="shared" si="83"/>
        <v>Invoice Made</v>
      </c>
      <c r="U1064" s="13" t="b">
        <f t="shared" si="84"/>
        <v>1</v>
      </c>
      <c r="V1064" s="13"/>
      <c r="W1064" s="13"/>
      <c r="X1064" s="13"/>
      <c r="Y1064" s="13"/>
      <c r="Z1064" s="13"/>
      <c r="AA1064" s="13" t="str">
        <f t="shared" si="82"/>
        <v>FSL Shanghai26</v>
      </c>
      <c r="AB1064" s="13"/>
      <c r="AC1064" s="13"/>
      <c r="AD1064" s="13"/>
      <c r="AE1064" s="13">
        <f>IF(TRIM(AA1064=""),0,IF(ISNA(VLOOKUP(AA1064,Tracker!$AB$2:$AB$3981,1,FALSE)),0,1))</f>
        <v>1</v>
      </c>
      <c r="AF1064" s="13"/>
    </row>
    <row r="1065" spans="1:32" ht="13.5">
      <c r="A1065" s="246">
        <v>4603</v>
      </c>
      <c r="B1065" s="271" t="s">
        <v>383</v>
      </c>
      <c r="C1065" s="957" t="s">
        <v>7194</v>
      </c>
      <c r="D1065" s="874" t="s">
        <v>1304</v>
      </c>
      <c r="E1065" s="172" t="s">
        <v>1304</v>
      </c>
      <c r="F1065" s="234"/>
      <c r="G1065" s="236"/>
      <c r="H1065" s="874" t="s">
        <v>563</v>
      </c>
      <c r="I1065" s="272">
        <v>43103</v>
      </c>
      <c r="J1065" s="238">
        <v>43064</v>
      </c>
      <c r="K1065" s="711"/>
      <c r="L1065" s="1023" t="s">
        <v>60</v>
      </c>
      <c r="M1065" s="13" t="str">
        <f t="shared" si="81"/>
        <v>Invoice Made</v>
      </c>
      <c r="N1065" s="13"/>
      <c r="O1065" s="13"/>
      <c r="P1065" s="13" t="str">
        <f>IF(L1065="Navig8",IF(ISNA(VLOOKUP(UPPER(B1065),#REF!,3,FALSE)),"Pool Not in Records",VLOOKUP(UPPER(B1065),#REF!,3,FALSE)),"")</f>
        <v/>
      </c>
      <c r="Q1065" s="13" t="str">
        <f t="shared" si="80"/>
        <v/>
      </c>
      <c r="R1065" s="13"/>
      <c r="S1065" s="13"/>
      <c r="T1065" s="13" t="str">
        <f t="shared" si="83"/>
        <v>Invoice Made</v>
      </c>
      <c r="U1065" s="13" t="b">
        <f t="shared" si="84"/>
        <v>1</v>
      </c>
      <c r="V1065" s="13"/>
      <c r="W1065" s="13"/>
      <c r="X1065" s="13"/>
      <c r="Y1065" s="13"/>
      <c r="Z1065" s="13"/>
      <c r="AA1065" s="13" t="str">
        <f t="shared" si="82"/>
        <v>Axel Spirit148</v>
      </c>
      <c r="AB1065" s="13"/>
      <c r="AC1065" s="13"/>
      <c r="AD1065" s="13"/>
      <c r="AE1065" s="13">
        <f>IF(TRIM(AA1065=""),0,IF(ISNA(VLOOKUP(AA1065,Tracker!$AB$2:$AB$3981,1,FALSE)),0,1))</f>
        <v>1</v>
      </c>
      <c r="AF1065" s="13"/>
    </row>
    <row r="1066" spans="1:32" ht="13.5">
      <c r="A1066" s="246">
        <v>4604</v>
      </c>
      <c r="B1066" s="271" t="s">
        <v>1329</v>
      </c>
      <c r="C1066" s="957" t="s">
        <v>165</v>
      </c>
      <c r="D1066" s="874" t="s">
        <v>634</v>
      </c>
      <c r="E1066" s="172" t="s">
        <v>634</v>
      </c>
      <c r="F1066" s="234"/>
      <c r="G1066" s="236"/>
      <c r="H1066" s="874" t="s">
        <v>200</v>
      </c>
      <c r="I1066" s="272">
        <v>43116</v>
      </c>
      <c r="J1066" s="238"/>
      <c r="K1066" s="711"/>
      <c r="L1066" s="1023" t="s">
        <v>60</v>
      </c>
      <c r="M1066" s="13" t="str">
        <f t="shared" si="81"/>
        <v>Invoice Made</v>
      </c>
      <c r="N1066" s="13"/>
      <c r="O1066" s="13"/>
      <c r="P1066" s="13" t="str">
        <f>IF(L1066="Navig8",IF(ISNA(VLOOKUP(UPPER(B1066),#REF!,3,FALSE)),"Pool Not in Records",VLOOKUP(UPPER(B1066),#REF!,3,FALSE)),"")</f>
        <v/>
      </c>
      <c r="Q1066" s="13" t="str">
        <f t="shared" si="80"/>
        <v/>
      </c>
      <c r="R1066" s="13"/>
      <c r="S1066" s="13"/>
      <c r="T1066" s="13" t="str">
        <f t="shared" si="83"/>
        <v>Invoice Made</v>
      </c>
      <c r="U1066" s="13" t="b">
        <f t="shared" si="84"/>
        <v>1</v>
      </c>
      <c r="V1066" s="13"/>
      <c r="W1066" s="13"/>
      <c r="X1066" s="13"/>
      <c r="Y1066" s="13"/>
      <c r="Z1066" s="13"/>
      <c r="AA1066" s="13" t="str">
        <f t="shared" si="82"/>
        <v>Atlantic Dawn45</v>
      </c>
      <c r="AB1066" s="13"/>
      <c r="AC1066" s="13"/>
      <c r="AD1066" s="13"/>
      <c r="AE1066" s="13">
        <f>IF(TRIM(AA1066=""),0,IF(ISNA(VLOOKUP(AA1066,Tracker!$AB$2:$AB$3981,1,FALSE)),0,1))</f>
        <v>1</v>
      </c>
      <c r="AF1066" s="13"/>
    </row>
    <row r="1067" spans="1:32" ht="13.5">
      <c r="A1067" s="246">
        <v>4605</v>
      </c>
      <c r="B1067" s="271" t="s">
        <v>1846</v>
      </c>
      <c r="C1067" s="957" t="s">
        <v>155</v>
      </c>
      <c r="D1067" s="874" t="s">
        <v>736</v>
      </c>
      <c r="E1067" s="172" t="s">
        <v>736</v>
      </c>
      <c r="F1067" s="234"/>
      <c r="G1067" s="236"/>
      <c r="H1067" s="874" t="s">
        <v>25</v>
      </c>
      <c r="I1067" s="477">
        <v>43134</v>
      </c>
      <c r="J1067" s="238"/>
      <c r="K1067" s="711"/>
      <c r="L1067" s="1023" t="s">
        <v>633</v>
      </c>
      <c r="M1067" s="13" t="str">
        <f t="shared" si="81"/>
        <v>Invoice Made</v>
      </c>
      <c r="N1067" s="13"/>
      <c r="O1067" s="13"/>
      <c r="P1067" s="13" t="str">
        <f>IF(L1067="Navig8",IF(ISNA(VLOOKUP(UPPER(B1067),#REF!,3,FALSE)),"Pool Not in Records",VLOOKUP(UPPER(B1067),#REF!,3,FALSE)),"")</f>
        <v/>
      </c>
      <c r="Q1067" s="13" t="str">
        <f t="shared" si="80"/>
        <v/>
      </c>
      <c r="R1067" s="13"/>
      <c r="S1067" s="13"/>
      <c r="T1067" s="13" t="str">
        <f t="shared" si="83"/>
        <v>Invoice Made</v>
      </c>
      <c r="U1067" s="13" t="b">
        <f t="shared" si="84"/>
        <v>1</v>
      </c>
      <c r="V1067" s="13"/>
      <c r="W1067" s="13"/>
      <c r="X1067" s="13"/>
      <c r="Y1067" s="13"/>
      <c r="Z1067" s="13"/>
      <c r="AA1067" s="13" t="str">
        <f t="shared" si="82"/>
        <v>Alkaios17</v>
      </c>
      <c r="AB1067" s="13"/>
      <c r="AC1067" s="13"/>
      <c r="AD1067" s="13"/>
      <c r="AE1067" s="13">
        <f>IF(TRIM(AA1067=""),0,IF(ISNA(VLOOKUP(AA1067,Tracker!$AB$2:$AB$3981,1,FALSE)),0,1))</f>
        <v>1</v>
      </c>
      <c r="AF1067" s="13"/>
    </row>
    <row r="1068" spans="1:32" ht="13.5">
      <c r="A1068" s="246">
        <v>4606</v>
      </c>
      <c r="B1068" s="271" t="s">
        <v>2776</v>
      </c>
      <c r="C1068" s="957" t="s">
        <v>7600</v>
      </c>
      <c r="D1068" s="874" t="s">
        <v>2474</v>
      </c>
      <c r="E1068" s="172" t="s">
        <v>2474</v>
      </c>
      <c r="F1068" s="234" t="s">
        <v>178</v>
      </c>
      <c r="G1068" s="236" t="s">
        <v>2844</v>
      </c>
      <c r="H1068" s="907" t="s">
        <v>7590</v>
      </c>
      <c r="I1068" s="272">
        <v>43095</v>
      </c>
      <c r="J1068" s="238"/>
      <c r="K1068" s="711"/>
      <c r="L1068" s="1023" t="s">
        <v>2987</v>
      </c>
      <c r="M1068" s="13" t="str">
        <f t="shared" si="81"/>
        <v>Invoice Made</v>
      </c>
      <c r="N1068" s="13"/>
      <c r="O1068" s="13"/>
      <c r="P1068" s="13" t="str">
        <f>IF(L1068="Navig8",IF(ISNA(VLOOKUP(UPPER(B1068),#REF!,3,FALSE)),"Pool Not in Records",VLOOKUP(UPPER(B1068),#REF!,3,FALSE)),"")</f>
        <v/>
      </c>
      <c r="Q1068" s="13" t="str">
        <f t="shared" si="80"/>
        <v/>
      </c>
      <c r="R1068" s="13"/>
      <c r="S1068" s="13"/>
      <c r="T1068" s="13" t="str">
        <f t="shared" si="83"/>
        <v>Invoice Made</v>
      </c>
      <c r="U1068" s="13" t="b">
        <f t="shared" si="84"/>
        <v>1</v>
      </c>
      <c r="V1068" s="13"/>
      <c r="W1068" s="13"/>
      <c r="X1068" s="13"/>
      <c r="Y1068" s="13"/>
      <c r="Z1068" s="13"/>
      <c r="AA1068" s="13" t="str">
        <f t="shared" si="82"/>
        <v>Sten Skagen83,84</v>
      </c>
      <c r="AB1068" s="13"/>
      <c r="AC1068" s="13"/>
      <c r="AD1068" s="13"/>
      <c r="AE1068" s="13">
        <f>IF(TRIM(AA1068=""),0,IF(ISNA(VLOOKUP(AA1068,Tracker!$AB$2:$AB$3981,1,FALSE)),0,1))</f>
        <v>1</v>
      </c>
      <c r="AF1068" s="13"/>
    </row>
    <row r="1069" spans="1:32" ht="13.5">
      <c r="A1069" s="243">
        <v>4607</v>
      </c>
      <c r="B1069" s="243" t="s">
        <v>2854</v>
      </c>
      <c r="C1069" s="963" t="s">
        <v>7602</v>
      </c>
      <c r="D1069" s="877" t="s">
        <v>2474</v>
      </c>
      <c r="E1069" s="172" t="s">
        <v>2474</v>
      </c>
      <c r="F1069" s="234"/>
      <c r="G1069" s="236"/>
      <c r="H1069" s="877"/>
      <c r="I1069" s="490"/>
      <c r="J1069" s="238"/>
      <c r="K1069" s="720"/>
      <c r="L1069" s="1043" t="s">
        <v>2987</v>
      </c>
      <c r="M1069" s="13" t="str">
        <f t="shared" si="81"/>
        <v>Invoice Not Made</v>
      </c>
      <c r="N1069" s="191"/>
      <c r="O1069" s="191"/>
      <c r="P1069" s="191" t="str">
        <f>IF(L1069="Navig8",IF(ISNA(VLOOKUP(UPPER(B1069),#REF!,3,FALSE)),"Pool Not in Records",VLOOKUP(UPPER(B1069),#REF!,3,FALSE)),"")</f>
        <v/>
      </c>
      <c r="Q1069" s="191" t="str">
        <f t="shared" si="80"/>
        <v/>
      </c>
      <c r="R1069" s="191"/>
      <c r="S1069" s="191"/>
      <c r="T1069" s="13" t="str">
        <f t="shared" si="83"/>
        <v>Invoice Not Made</v>
      </c>
      <c r="U1069" s="13" t="b">
        <f t="shared" si="84"/>
        <v>1</v>
      </c>
      <c r="V1069" s="191"/>
      <c r="W1069" s="191"/>
      <c r="X1069" s="191"/>
      <c r="Y1069" s="191"/>
      <c r="Z1069" s="191"/>
      <c r="AA1069" s="13" t="str">
        <f t="shared" si="82"/>
        <v>Emmy Schulte180,181</v>
      </c>
      <c r="AB1069" s="191"/>
      <c r="AC1069" s="191"/>
      <c r="AD1069" s="191"/>
      <c r="AE1069" s="191">
        <f>IF(TRIM(AA1069=""),0,IF(ISNA(VLOOKUP(AA1069,Tracker!$AB$2:$AB$3981,1,FALSE)),0,1))</f>
        <v>0</v>
      </c>
      <c r="AF1069" s="191"/>
    </row>
    <row r="1070" spans="1:32" ht="13.5">
      <c r="A1070" s="246">
        <v>4608</v>
      </c>
      <c r="B1070" s="271" t="s">
        <v>7573</v>
      </c>
      <c r="C1070" s="957" t="s">
        <v>3824</v>
      </c>
      <c r="D1070" s="874" t="s">
        <v>7574</v>
      </c>
      <c r="E1070" s="172" t="s">
        <v>7574</v>
      </c>
      <c r="F1070" s="234"/>
      <c r="G1070" s="236"/>
      <c r="H1070" s="874" t="s">
        <v>25</v>
      </c>
      <c r="I1070" s="492">
        <v>43098</v>
      </c>
      <c r="J1070" s="238"/>
      <c r="K1070" s="711" t="s">
        <v>411</v>
      </c>
      <c r="L1070" s="1023" t="s">
        <v>28</v>
      </c>
      <c r="M1070" s="13" t="str">
        <f t="shared" si="81"/>
        <v>Invoice Made</v>
      </c>
      <c r="N1070" s="13"/>
      <c r="O1070" s="13"/>
      <c r="P1070" s="13" t="s">
        <v>871</v>
      </c>
      <c r="Q1070" s="13" t="str">
        <f t="shared" si="80"/>
        <v/>
      </c>
      <c r="R1070" s="13"/>
      <c r="S1070" s="13"/>
      <c r="T1070" s="13" t="str">
        <f t="shared" si="83"/>
        <v>Invoice Made</v>
      </c>
      <c r="U1070" s="13" t="b">
        <f t="shared" si="84"/>
        <v>1</v>
      </c>
      <c r="V1070" s="13"/>
      <c r="W1070" s="13"/>
      <c r="X1070" s="13"/>
      <c r="Y1070" s="13"/>
      <c r="Z1070" s="13"/>
      <c r="AA1070" s="13" t="str">
        <f t="shared" si="82"/>
        <v>Tenacity VentureV05</v>
      </c>
      <c r="AB1070" s="13"/>
      <c r="AC1070" s="13"/>
      <c r="AD1070" s="13"/>
      <c r="AE1070" s="13">
        <f>IF(TRIM(AA1070=""),0,IF(ISNA(VLOOKUP(AA1070,Tracker!$AB$2:$AB$3981,1,FALSE)),0,1))</f>
        <v>1</v>
      </c>
      <c r="AF1070" s="13"/>
    </row>
    <row r="1071" spans="1:32" ht="13.5">
      <c r="A1071" s="246">
        <v>4609</v>
      </c>
      <c r="B1071" s="271" t="s">
        <v>484</v>
      </c>
      <c r="C1071" s="957" t="s">
        <v>7194</v>
      </c>
      <c r="D1071" s="874" t="s">
        <v>7480</v>
      </c>
      <c r="E1071" s="172" t="s">
        <v>7480</v>
      </c>
      <c r="F1071" s="234" t="s">
        <v>7575</v>
      </c>
      <c r="G1071" s="236" t="s">
        <v>706</v>
      </c>
      <c r="H1071" s="874" t="s">
        <v>567</v>
      </c>
      <c r="I1071" s="272">
        <v>43107</v>
      </c>
      <c r="J1071" s="238"/>
      <c r="K1071" s="711"/>
      <c r="L1071" s="1023" t="s">
        <v>60</v>
      </c>
      <c r="M1071" s="13" t="str">
        <f t="shared" si="81"/>
        <v>Invoice Made</v>
      </c>
      <c r="N1071" s="13"/>
      <c r="O1071" s="13"/>
      <c r="P1071" s="13" t="str">
        <f>IF(L1071="Navig8",IF(ISNA(VLOOKUP(UPPER(B1071),#REF!,3,FALSE)),"Pool Not in Records",VLOOKUP(UPPER(B1071),#REF!,3,FALSE)),"")</f>
        <v/>
      </c>
      <c r="Q1071" s="13" t="str">
        <f t="shared" si="80"/>
        <v/>
      </c>
      <c r="R1071" s="13"/>
      <c r="S1071" s="13"/>
      <c r="T1071" s="13" t="str">
        <f t="shared" si="83"/>
        <v>Invoice Made</v>
      </c>
      <c r="U1071" s="13" t="b">
        <f t="shared" si="84"/>
        <v>1</v>
      </c>
      <c r="V1071" s="13"/>
      <c r="W1071" s="13"/>
      <c r="X1071" s="13"/>
      <c r="Y1071" s="13"/>
      <c r="Z1071" s="13"/>
      <c r="AA1071" s="13" t="str">
        <f t="shared" si="82"/>
        <v>Esther Spirit148</v>
      </c>
      <c r="AB1071" s="13"/>
      <c r="AC1071" s="13"/>
      <c r="AD1071" s="13"/>
      <c r="AE1071" s="13">
        <f>IF(TRIM(AA1071=""),0,IF(ISNA(VLOOKUP(AA1071,Tracker!$AB$2:$AB$3981,1,FALSE)),0,1))</f>
        <v>1</v>
      </c>
      <c r="AF1071" s="13"/>
    </row>
    <row r="1072" spans="1:32" ht="13.5">
      <c r="A1072" s="246">
        <v>4610</v>
      </c>
      <c r="B1072" s="271" t="s">
        <v>2779</v>
      </c>
      <c r="C1072" s="957" t="s">
        <v>7627</v>
      </c>
      <c r="D1072" s="874" t="s">
        <v>2474</v>
      </c>
      <c r="E1072" s="172" t="s">
        <v>2474</v>
      </c>
      <c r="F1072" s="234" t="s">
        <v>180</v>
      </c>
      <c r="G1072" s="236" t="s">
        <v>2625</v>
      </c>
      <c r="H1072" s="874" t="s">
        <v>439</v>
      </c>
      <c r="I1072" s="272">
        <v>43095</v>
      </c>
      <c r="J1072" s="238"/>
      <c r="K1072" s="711"/>
      <c r="L1072" s="1023" t="s">
        <v>2987</v>
      </c>
      <c r="M1072" s="13" t="str">
        <f t="shared" si="81"/>
        <v>Invoice Made</v>
      </c>
      <c r="N1072" s="13"/>
      <c r="O1072" s="13"/>
      <c r="P1072" s="13" t="str">
        <f>IF(L1072="Navig8",IF(ISNA(VLOOKUP(UPPER(B1072),#REF!,3,FALSE)),"Pool Not in Records",VLOOKUP(UPPER(B1072),#REF!,3,FALSE)),"")</f>
        <v/>
      </c>
      <c r="Q1072" s="13" t="str">
        <f t="shared" si="80"/>
        <v/>
      </c>
      <c r="R1072" s="13"/>
      <c r="S1072" s="13"/>
      <c r="T1072" s="13" t="str">
        <f t="shared" si="83"/>
        <v>Invoice Made</v>
      </c>
      <c r="U1072" s="13" t="b">
        <f t="shared" si="84"/>
        <v>1</v>
      </c>
      <c r="V1072" s="13"/>
      <c r="W1072" s="13"/>
      <c r="X1072" s="13"/>
      <c r="Y1072" s="13"/>
      <c r="Z1072" s="13"/>
      <c r="AA1072" s="13" t="str">
        <f t="shared" si="82"/>
        <v>Tigris217,218,219</v>
      </c>
      <c r="AB1072" s="13"/>
      <c r="AC1072" s="13"/>
      <c r="AD1072" s="13"/>
      <c r="AE1072" s="13">
        <f>IF(TRIM(AA1072=""),0,IF(ISNA(VLOOKUP(AA1072,Tracker!$AB$2:$AB$3981,1,FALSE)),0,1))</f>
        <v>1</v>
      </c>
      <c r="AF1072" s="13"/>
    </row>
    <row r="1073" spans="1:32" ht="13.5">
      <c r="A1073" s="246">
        <v>4611</v>
      </c>
      <c r="B1073" s="271" t="s">
        <v>7576</v>
      </c>
      <c r="C1073" s="957" t="s">
        <v>3098</v>
      </c>
      <c r="D1073" s="874" t="s">
        <v>3246</v>
      </c>
      <c r="E1073" s="172" t="s">
        <v>3246</v>
      </c>
      <c r="F1073" s="234"/>
      <c r="G1073" s="236"/>
      <c r="H1073" s="874" t="s">
        <v>614</v>
      </c>
      <c r="I1073" s="272">
        <v>43134</v>
      </c>
      <c r="J1073" s="238"/>
      <c r="K1073" s="711"/>
      <c r="L1073" s="1023" t="s">
        <v>663</v>
      </c>
      <c r="M1073" s="13" t="str">
        <f t="shared" si="81"/>
        <v>Invoice Made</v>
      </c>
      <c r="N1073" s="13"/>
      <c r="O1073" s="13"/>
      <c r="P1073" s="13" t="str">
        <f>IF(L1073="Navig8",IF(ISNA(VLOOKUP(UPPER(B1073),#REF!,3,FALSE)),"Pool Not in Records",VLOOKUP(UPPER(B1073),#REF!,3,FALSE)),"")</f>
        <v/>
      </c>
      <c r="Q1073" s="13" t="str">
        <f t="shared" si="80"/>
        <v/>
      </c>
      <c r="R1073" s="13"/>
      <c r="S1073" s="13"/>
      <c r="T1073" s="13" t="str">
        <f t="shared" si="83"/>
        <v>Invoice Made</v>
      </c>
      <c r="U1073" s="13" t="b">
        <f t="shared" si="84"/>
        <v>1</v>
      </c>
      <c r="V1073" s="13"/>
      <c r="W1073" s="13"/>
      <c r="X1073" s="13"/>
      <c r="Y1073" s="13"/>
      <c r="Z1073" s="13"/>
      <c r="AA1073" s="13" t="str">
        <f t="shared" si="82"/>
        <v>Stena Suede201706</v>
      </c>
      <c r="AB1073" s="13"/>
      <c r="AC1073" s="13"/>
      <c r="AD1073" s="13"/>
      <c r="AE1073" s="13">
        <f>IF(TRIM(AA1073=""),0,IF(ISNA(VLOOKUP(AA1073,Tracker!$AB$2:$AB$3981,1,FALSE)),0,1))</f>
        <v>1</v>
      </c>
      <c r="AF1073" s="13"/>
    </row>
    <row r="1074" spans="1:32" ht="13.5">
      <c r="A1074" s="246">
        <v>4612</v>
      </c>
      <c r="B1074" s="271" t="s">
        <v>768</v>
      </c>
      <c r="C1074" s="957" t="s">
        <v>143</v>
      </c>
      <c r="D1074" s="874" t="s">
        <v>601</v>
      </c>
      <c r="E1074" s="172" t="s">
        <v>601</v>
      </c>
      <c r="F1074" s="234"/>
      <c r="G1074" s="236"/>
      <c r="H1074" s="874" t="s">
        <v>215</v>
      </c>
      <c r="I1074" s="272">
        <v>43123</v>
      </c>
      <c r="J1074" s="238"/>
      <c r="K1074" s="711"/>
      <c r="L1074" s="1023" t="s">
        <v>60</v>
      </c>
      <c r="M1074" s="13" t="str">
        <f t="shared" si="81"/>
        <v>Invoice Made</v>
      </c>
      <c r="N1074" s="13"/>
      <c r="O1074" s="13"/>
      <c r="P1074" s="13" t="str">
        <f>IF(L1074="Navig8",IF(ISNA(VLOOKUP(UPPER(B1074),#REF!,3,FALSE)),"Pool Not in Records",VLOOKUP(UPPER(B1074),#REF!,3,FALSE)),"")</f>
        <v/>
      </c>
      <c r="Q1074" s="13" t="str">
        <f t="shared" si="80"/>
        <v/>
      </c>
      <c r="R1074" s="13"/>
      <c r="S1074" s="13"/>
      <c r="T1074" s="13" t="str">
        <f t="shared" si="83"/>
        <v>Invoice Made</v>
      </c>
      <c r="U1074" s="13" t="b">
        <f t="shared" si="84"/>
        <v>1</v>
      </c>
      <c r="V1074" s="13"/>
      <c r="W1074" s="13"/>
      <c r="X1074" s="13"/>
      <c r="Y1074" s="13"/>
      <c r="Z1074" s="13"/>
      <c r="AA1074" s="13" t="str">
        <f t="shared" si="82"/>
        <v>Peak Spirit36</v>
      </c>
      <c r="AB1074" s="13"/>
      <c r="AC1074" s="13"/>
      <c r="AD1074" s="13"/>
      <c r="AE1074" s="13">
        <f>IF(TRIM(AA1074=""),0,IF(ISNA(VLOOKUP(AA1074,Tracker!$AB$2:$AB$3981,1,FALSE)),0,1))</f>
        <v>1</v>
      </c>
      <c r="AF1074" s="13"/>
    </row>
    <row r="1075" spans="1:32" ht="13.5">
      <c r="A1075" s="246">
        <v>4613</v>
      </c>
      <c r="B1075" s="271" t="s">
        <v>7577</v>
      </c>
      <c r="C1075" s="957" t="s">
        <v>7578</v>
      </c>
      <c r="D1075" s="874" t="s">
        <v>1382</v>
      </c>
      <c r="E1075" s="172" t="s">
        <v>1382</v>
      </c>
      <c r="F1075" s="234"/>
      <c r="G1075" s="236"/>
      <c r="H1075" s="874" t="s">
        <v>563</v>
      </c>
      <c r="I1075" s="492">
        <v>43107</v>
      </c>
      <c r="J1075" s="238"/>
      <c r="K1075" s="711" t="s">
        <v>411</v>
      </c>
      <c r="L1075" s="1023" t="s">
        <v>28</v>
      </c>
      <c r="M1075" s="13" t="str">
        <f t="shared" si="81"/>
        <v>Invoice Made</v>
      </c>
      <c r="N1075" s="13"/>
      <c r="O1075" s="13"/>
      <c r="P1075" s="13" t="e">
        <f>IF(L1075="Navig8",IF(ISNA(VLOOKUP(UPPER(B1075),#REF!,3,FALSE)),"Pool Not in Records",VLOOKUP(UPPER(B1075),#REF!,3,FALSE)),"")</f>
        <v>#REF!</v>
      </c>
      <c r="Q1075" s="13" t="str">
        <f t="shared" si="80"/>
        <v/>
      </c>
      <c r="R1075" s="13"/>
      <c r="S1075" s="13"/>
      <c r="T1075" s="13" t="str">
        <f t="shared" si="83"/>
        <v>Invoice Made</v>
      </c>
      <c r="U1075" s="13" t="b">
        <f t="shared" si="84"/>
        <v>1</v>
      </c>
      <c r="V1075" s="13"/>
      <c r="W1075" s="13"/>
      <c r="X1075" s="13"/>
      <c r="Y1075" s="13"/>
      <c r="Z1075" s="13"/>
      <c r="AA1075" s="13" t="str">
        <f t="shared" si="82"/>
        <v>Gener8 Harriet G17011</v>
      </c>
      <c r="AB1075" s="13"/>
      <c r="AC1075" s="13"/>
      <c r="AD1075" s="13"/>
      <c r="AE1075" s="13">
        <f>IF(TRIM(AA1075=""),0,IF(ISNA(VLOOKUP(AA1075,Tracker!$AB$2:$AB$3981,1,FALSE)),0,1))</f>
        <v>1</v>
      </c>
      <c r="AF1075" s="13"/>
    </row>
    <row r="1076" spans="1:32" ht="13.5">
      <c r="A1076" s="246">
        <v>4614</v>
      </c>
      <c r="B1076" s="271" t="s">
        <v>881</v>
      </c>
      <c r="C1076" s="957" t="s">
        <v>7603</v>
      </c>
      <c r="D1076" s="874" t="s">
        <v>2474</v>
      </c>
      <c r="E1076" s="172" t="s">
        <v>2474</v>
      </c>
      <c r="F1076" s="234"/>
      <c r="G1076" s="236"/>
      <c r="H1076" s="874" t="s">
        <v>1308</v>
      </c>
      <c r="I1076" s="272">
        <v>43099</v>
      </c>
      <c r="J1076" s="238"/>
      <c r="K1076" s="711"/>
      <c r="L1076" s="1023" t="s">
        <v>2987</v>
      </c>
      <c r="M1076" s="13" t="str">
        <f t="shared" si="81"/>
        <v>Invoice Made</v>
      </c>
      <c r="N1076" s="13"/>
      <c r="O1076" s="13"/>
      <c r="P1076" s="13" t="str">
        <f>IF(L1076="Navig8",IF(ISNA(VLOOKUP(UPPER(B1076),#REF!,3,FALSE)),"Pool Not in Records",VLOOKUP(UPPER(B1076),#REF!,3,FALSE)),"")</f>
        <v/>
      </c>
      <c r="Q1076" s="13" t="str">
        <f t="shared" si="80"/>
        <v/>
      </c>
      <c r="R1076" s="13"/>
      <c r="S1076" s="13"/>
      <c r="T1076" s="13" t="str">
        <f t="shared" si="83"/>
        <v>Invoice Made</v>
      </c>
      <c r="U1076" s="13" t="b">
        <f t="shared" si="84"/>
        <v>1</v>
      </c>
      <c r="V1076" s="13"/>
      <c r="W1076" s="13"/>
      <c r="X1076" s="13"/>
      <c r="Y1076" s="13"/>
      <c r="Z1076" s="13"/>
      <c r="AA1076" s="13" t="str">
        <f t="shared" si="82"/>
        <v>Songa Sapphire28,29</v>
      </c>
      <c r="AB1076" s="13"/>
      <c r="AC1076" s="13"/>
      <c r="AD1076" s="13"/>
      <c r="AE1076" s="13">
        <f>IF(TRIM(AA1076=""),0,IF(ISNA(VLOOKUP(AA1076,Tracker!$AB$2:$AB$3981,1,FALSE)),0,1))</f>
        <v>1</v>
      </c>
      <c r="AF1076" s="13"/>
    </row>
    <row r="1077" spans="1:32" ht="13.5">
      <c r="A1077" s="246">
        <v>4615</v>
      </c>
      <c r="B1077" s="271" t="s">
        <v>5646</v>
      </c>
      <c r="C1077" s="957" t="s">
        <v>714</v>
      </c>
      <c r="D1077" s="874" t="s">
        <v>7579</v>
      </c>
      <c r="E1077" s="172" t="s">
        <v>7579</v>
      </c>
      <c r="F1077" s="234"/>
      <c r="G1077" s="236"/>
      <c r="H1077" s="874" t="s">
        <v>261</v>
      </c>
      <c r="I1077" s="273">
        <v>43107</v>
      </c>
      <c r="J1077" s="238"/>
      <c r="K1077" s="573"/>
      <c r="L1077" s="1039" t="s">
        <v>590</v>
      </c>
      <c r="M1077" s="13" t="str">
        <f t="shared" si="81"/>
        <v>Invoice Made</v>
      </c>
      <c r="N1077" s="13"/>
      <c r="O1077" s="13"/>
      <c r="P1077" s="13" t="str">
        <f>IF(L1077="Navig8",IF(ISNA(VLOOKUP(UPPER(B1077),#REF!,3,FALSE)),"Pool Not in Records",VLOOKUP(UPPER(B1077),#REF!,3,FALSE)),"")</f>
        <v/>
      </c>
      <c r="Q1077" s="13">
        <f t="shared" si="80"/>
        <v>0</v>
      </c>
      <c r="R1077" s="13"/>
      <c r="S1077" s="13"/>
      <c r="T1077" s="13" t="str">
        <f t="shared" si="83"/>
        <v>Invoice Made</v>
      </c>
      <c r="U1077" s="13" t="b">
        <f t="shared" si="84"/>
        <v>1</v>
      </c>
      <c r="V1077" s="13"/>
      <c r="W1077" s="13"/>
      <c r="X1077" s="13"/>
      <c r="Y1077" s="13"/>
      <c r="Z1077" s="13"/>
      <c r="AA1077" s="13" t="str">
        <f t="shared" si="82"/>
        <v>Overseas Luzon137</v>
      </c>
      <c r="AB1077" s="13"/>
      <c r="AC1077" s="13"/>
      <c r="AD1077" s="13"/>
      <c r="AE1077" s="13">
        <f>IF(TRIM(AA1077=""),0,IF(ISNA(VLOOKUP(AA1077,Tracker!$AB$2:$AB$3981,1,FALSE)),0,1))</f>
        <v>1</v>
      </c>
      <c r="AF1077" s="13"/>
    </row>
    <row r="1078" spans="1:32" ht="13.5">
      <c r="A1078" s="246">
        <v>4616</v>
      </c>
      <c r="B1078" s="271" t="s">
        <v>2854</v>
      </c>
      <c r="C1078" s="957" t="s">
        <v>7628</v>
      </c>
      <c r="D1078" s="874" t="s">
        <v>2474</v>
      </c>
      <c r="E1078" s="172" t="s">
        <v>2474</v>
      </c>
      <c r="F1078" s="234" t="s">
        <v>574</v>
      </c>
      <c r="G1078" s="236" t="s">
        <v>25</v>
      </c>
      <c r="H1078" s="874" t="s">
        <v>25</v>
      </c>
      <c r="I1078" s="272">
        <v>43099</v>
      </c>
      <c r="J1078" s="238"/>
      <c r="K1078" s="711"/>
      <c r="L1078" s="1023" t="s">
        <v>2987</v>
      </c>
      <c r="M1078" s="13" t="str">
        <f t="shared" si="81"/>
        <v>Invoice Made</v>
      </c>
      <c r="N1078" s="13"/>
      <c r="O1078" s="13"/>
      <c r="P1078" s="13" t="str">
        <f>IF(L1078="Navig8",IF(ISNA(VLOOKUP(UPPER(B1078),#REF!,3,FALSE)),"Pool Not in Records",VLOOKUP(UPPER(B1078),#REF!,3,FALSE)),"")</f>
        <v/>
      </c>
      <c r="Q1078" s="13" t="str">
        <f t="shared" si="80"/>
        <v/>
      </c>
      <c r="R1078" s="13"/>
      <c r="S1078" s="13"/>
      <c r="T1078" s="13" t="str">
        <f t="shared" si="83"/>
        <v>Invoice Made</v>
      </c>
      <c r="U1078" s="13" t="b">
        <f t="shared" si="84"/>
        <v>1</v>
      </c>
      <c r="V1078" s="13"/>
      <c r="W1078" s="13"/>
      <c r="X1078" s="13"/>
      <c r="Y1078" s="13"/>
      <c r="Z1078" s="13"/>
      <c r="AA1078" s="13" t="str">
        <f t="shared" si="82"/>
        <v>Emmy Schulte180,181,182</v>
      </c>
      <c r="AB1078" s="13"/>
      <c r="AC1078" s="13"/>
      <c r="AD1078" s="13"/>
      <c r="AE1078" s="13">
        <f>IF(TRIM(AA1078=""),0,IF(ISNA(VLOOKUP(AA1078,Tracker!$AB$2:$AB$3981,1,FALSE)),0,1))</f>
        <v>1</v>
      </c>
      <c r="AF1078" s="13"/>
    </row>
    <row r="1079" spans="1:32" ht="13.5">
      <c r="A1079" s="246">
        <v>4617</v>
      </c>
      <c r="B1079" s="271" t="s">
        <v>643</v>
      </c>
      <c r="C1079" s="957" t="s">
        <v>7580</v>
      </c>
      <c r="D1079" s="874" t="s">
        <v>3504</v>
      </c>
      <c r="E1079" s="172" t="s">
        <v>3504</v>
      </c>
      <c r="F1079" s="234"/>
      <c r="G1079" s="236"/>
      <c r="H1079" s="874" t="s">
        <v>286</v>
      </c>
      <c r="I1079" s="272">
        <v>43109</v>
      </c>
      <c r="J1079" s="238"/>
      <c r="K1079" s="711"/>
      <c r="L1079" s="1023" t="s">
        <v>663</v>
      </c>
      <c r="M1079" s="13" t="str">
        <f t="shared" si="81"/>
        <v>Invoice Made</v>
      </c>
      <c r="N1079" s="13"/>
      <c r="O1079" s="13"/>
      <c r="P1079" s="13" t="str">
        <f>IF(L1079="Navig8",IF(ISNA(VLOOKUP(UPPER(B1079),#REF!,3,FALSE)),"Pool Not in Records",VLOOKUP(UPPER(B1079),#REF!,3,FALSE)),"")</f>
        <v/>
      </c>
      <c r="Q1079" s="13" t="str">
        <f t="shared" si="80"/>
        <v/>
      </c>
      <c r="R1079" s="13"/>
      <c r="S1079" s="13"/>
      <c r="T1079" s="13" t="str">
        <f t="shared" si="83"/>
        <v>Invoice Made</v>
      </c>
      <c r="U1079" s="13" t="b">
        <f t="shared" si="84"/>
        <v>1</v>
      </c>
      <c r="V1079" s="13"/>
      <c r="W1079" s="13"/>
      <c r="X1079" s="13"/>
      <c r="Y1079" s="13"/>
      <c r="Z1079" s="13"/>
      <c r="AA1079" s="13" t="str">
        <f t="shared" si="82"/>
        <v>Stena Perros201709</v>
      </c>
      <c r="AB1079" s="13"/>
      <c r="AC1079" s="13"/>
      <c r="AD1079" s="13"/>
      <c r="AE1079" s="13">
        <f>IF(TRIM(AA1079=""),0,IF(ISNA(VLOOKUP(AA1079,Tracker!$AB$2:$AB$3981,1,FALSE)),0,1))</f>
        <v>1</v>
      </c>
      <c r="AF1079" s="13"/>
    </row>
    <row r="1080" spans="1:32" ht="13.5">
      <c r="A1080" s="246">
        <v>4618</v>
      </c>
      <c r="B1080" s="271" t="s">
        <v>2485</v>
      </c>
      <c r="C1080" s="957" t="s">
        <v>143</v>
      </c>
      <c r="D1080" s="874" t="s">
        <v>7398</v>
      </c>
      <c r="E1080" s="172" t="s">
        <v>7398</v>
      </c>
      <c r="F1080" s="234"/>
      <c r="G1080" s="236"/>
      <c r="H1080" s="874" t="s">
        <v>48</v>
      </c>
      <c r="I1080" s="272">
        <v>43103</v>
      </c>
      <c r="J1080" s="238"/>
      <c r="K1080" s="711"/>
      <c r="L1080" s="1023" t="s">
        <v>60</v>
      </c>
      <c r="M1080" s="13" t="str">
        <f t="shared" si="81"/>
        <v>Invoice Made</v>
      </c>
      <c r="N1080" s="13"/>
      <c r="O1080" s="13"/>
      <c r="P1080" s="13" t="str">
        <f>IF(L1080="Navig8",IF(ISNA(VLOOKUP(UPPER(B1080),#REF!,3,FALSE)),"Pool Not in Records",VLOOKUP(UPPER(B1080),#REF!,3,FALSE)),"")</f>
        <v/>
      </c>
      <c r="Q1080" s="13" t="str">
        <f t="shared" si="80"/>
        <v/>
      </c>
      <c r="R1080" s="13"/>
      <c r="S1080" s="13"/>
      <c r="T1080" s="13" t="str">
        <f t="shared" si="83"/>
        <v>Invoice Made</v>
      </c>
      <c r="U1080" s="13" t="b">
        <f t="shared" si="84"/>
        <v>1</v>
      </c>
      <c r="V1080" s="13"/>
      <c r="W1080" s="13"/>
      <c r="X1080" s="13"/>
      <c r="Y1080" s="13"/>
      <c r="Z1080" s="13"/>
      <c r="AA1080" s="13" t="str">
        <f t="shared" si="82"/>
        <v>Trysil Spirit36</v>
      </c>
      <c r="AB1080" s="13"/>
      <c r="AC1080" s="13"/>
      <c r="AD1080" s="13"/>
      <c r="AE1080" s="13">
        <f>IF(TRIM(AA1080=""),0,IF(ISNA(VLOOKUP(AA1080,Tracker!$AB$2:$AB$3981,1,FALSE)),0,1))</f>
        <v>1</v>
      </c>
      <c r="AF1080" s="13"/>
    </row>
    <row r="1081" spans="1:32" ht="13.5">
      <c r="A1081" s="246">
        <v>4619</v>
      </c>
      <c r="B1081" s="271" t="s">
        <v>3434</v>
      </c>
      <c r="C1081" s="957" t="s">
        <v>7581</v>
      </c>
      <c r="D1081" s="874" t="s">
        <v>2756</v>
      </c>
      <c r="E1081" s="172" t="s">
        <v>2756</v>
      </c>
      <c r="F1081" s="234"/>
      <c r="G1081" s="236"/>
      <c r="H1081" s="874" t="s">
        <v>567</v>
      </c>
      <c r="I1081" s="272">
        <v>43122</v>
      </c>
      <c r="J1081" s="238"/>
      <c r="K1081" s="711"/>
      <c r="L1081" s="1023" t="s">
        <v>290</v>
      </c>
      <c r="M1081" s="13" t="str">
        <f t="shared" si="81"/>
        <v>Invoice Made</v>
      </c>
      <c r="N1081" s="13"/>
      <c r="O1081" s="13"/>
      <c r="P1081" s="13" t="str">
        <f>IF(L1081="Navig8",IF(ISNA(VLOOKUP(UPPER(B1081),#REF!,3,FALSE)),"Pool Not in Records",VLOOKUP(UPPER(B1081),#REF!,3,FALSE)),"")</f>
        <v/>
      </c>
      <c r="Q1081" s="13" t="str">
        <f t="shared" si="80"/>
        <v/>
      </c>
      <c r="R1081" s="13"/>
      <c r="S1081" s="13"/>
      <c r="T1081" s="13" t="str">
        <f t="shared" si="83"/>
        <v>Invoice Made</v>
      </c>
      <c r="U1081" s="13" t="b">
        <f t="shared" si="84"/>
        <v>1</v>
      </c>
      <c r="V1081" s="13"/>
      <c r="W1081" s="13"/>
      <c r="X1081" s="13"/>
      <c r="Y1081" s="13"/>
      <c r="Z1081" s="13"/>
      <c r="AA1081" s="13" t="str">
        <f t="shared" si="82"/>
        <v>British Robin17016</v>
      </c>
      <c r="AB1081" s="13"/>
      <c r="AC1081" s="13"/>
      <c r="AD1081" s="13"/>
      <c r="AE1081" s="13">
        <f>IF(TRIM(AA1081=""),0,IF(ISNA(VLOOKUP(AA1081,Tracker!$AB$2:$AB$3981,1,FALSE)),0,1))</f>
        <v>1</v>
      </c>
      <c r="AF1081" s="13"/>
    </row>
    <row r="1082" spans="1:32" ht="13.5">
      <c r="A1082" s="246">
        <v>4620</v>
      </c>
      <c r="B1082" s="271" t="s">
        <v>533</v>
      </c>
      <c r="C1082" s="957" t="s">
        <v>326</v>
      </c>
      <c r="D1082" s="874" t="s">
        <v>7570</v>
      </c>
      <c r="E1082" s="172" t="s">
        <v>7570</v>
      </c>
      <c r="F1082" s="234"/>
      <c r="G1082" s="236"/>
      <c r="H1082" s="874" t="s">
        <v>71</v>
      </c>
      <c r="I1082" s="492">
        <v>43139</v>
      </c>
      <c r="J1082" s="238"/>
      <c r="K1082" s="711" t="s">
        <v>411</v>
      </c>
      <c r="L1082" s="1023" t="s">
        <v>28</v>
      </c>
      <c r="M1082" s="13" t="str">
        <f t="shared" si="81"/>
        <v>Invoice Made</v>
      </c>
      <c r="N1082" s="13"/>
      <c r="O1082" s="13"/>
      <c r="P1082" s="13" t="e">
        <f>IF(L1082="Navig8",IF(ISNA(VLOOKUP(UPPER(B1082),#REF!,3,FALSE)),"Pool Not in Records",VLOOKUP(UPPER(B1082),#REF!,3,FALSE)),"")</f>
        <v>#REF!</v>
      </c>
      <c r="Q1082" s="13" t="str">
        <f t="shared" ref="Q1082:Q1145" si="85">IF(L1082="Ultranav",IF(K1082="",0,1),"")</f>
        <v/>
      </c>
      <c r="R1082" s="13"/>
      <c r="S1082" s="13"/>
      <c r="T1082" s="13" t="str">
        <f t="shared" si="83"/>
        <v>Invoice Made</v>
      </c>
      <c r="U1082" s="13" t="b">
        <f t="shared" si="84"/>
        <v>1</v>
      </c>
      <c r="V1082" s="13"/>
      <c r="W1082" s="13"/>
      <c r="X1082" s="13"/>
      <c r="Y1082" s="13"/>
      <c r="Z1082" s="13"/>
      <c r="AA1082" s="13" t="str">
        <f t="shared" si="82"/>
        <v>Aframax Rio58</v>
      </c>
      <c r="AB1082" s="13"/>
      <c r="AC1082" s="13"/>
      <c r="AD1082" s="13"/>
      <c r="AE1082" s="13">
        <f>IF(TRIM(AA1082=""),0,IF(ISNA(VLOOKUP(AA1082,Tracker!$AB$2:$AB$3981,1,FALSE)),0,1))</f>
        <v>1</v>
      </c>
      <c r="AF1082" s="13"/>
    </row>
    <row r="1083" spans="1:32" ht="13.5">
      <c r="A1083" s="246">
        <v>4621</v>
      </c>
      <c r="B1083" s="271" t="s">
        <v>7582</v>
      </c>
      <c r="C1083" s="957" t="s">
        <v>7583</v>
      </c>
      <c r="D1083" s="874" t="s">
        <v>2756</v>
      </c>
      <c r="E1083" s="172" t="s">
        <v>2756</v>
      </c>
      <c r="F1083" s="234" t="s">
        <v>394</v>
      </c>
      <c r="G1083" s="236" t="s">
        <v>1915</v>
      </c>
      <c r="H1083" s="907" t="s">
        <v>535</v>
      </c>
      <c r="I1083" s="272">
        <v>43127</v>
      </c>
      <c r="J1083" s="238"/>
      <c r="K1083" s="711"/>
      <c r="L1083" s="1023" t="s">
        <v>290</v>
      </c>
      <c r="M1083" s="13" t="str">
        <f t="shared" si="81"/>
        <v>Invoice Made</v>
      </c>
      <c r="N1083" s="13"/>
      <c r="O1083" s="13"/>
      <c r="P1083" s="13" t="str">
        <f>IF(L1083="Navig8",IF(ISNA(VLOOKUP(UPPER(B1083),#REF!,3,FALSE)),"Pool Not in Records",VLOOKUP(UPPER(B1083),#REF!,3,FALSE)),"")</f>
        <v/>
      </c>
      <c r="Q1083" s="13" t="str">
        <f t="shared" si="85"/>
        <v/>
      </c>
      <c r="R1083" s="13"/>
      <c r="S1083" s="13"/>
      <c r="T1083" s="13" t="str">
        <f t="shared" si="83"/>
        <v>Invoice Made</v>
      </c>
      <c r="U1083" s="13" t="b">
        <f t="shared" si="84"/>
        <v>1</v>
      </c>
      <c r="V1083" s="13"/>
      <c r="W1083" s="13"/>
      <c r="X1083" s="13"/>
      <c r="Y1083" s="13"/>
      <c r="Z1083" s="13"/>
      <c r="AA1083" s="13" t="str">
        <f t="shared" si="82"/>
        <v>British Tranquillity17014</v>
      </c>
      <c r="AB1083" s="13"/>
      <c r="AC1083" s="13"/>
      <c r="AD1083" s="13"/>
      <c r="AE1083" s="13">
        <f>IF(TRIM(AA1083=""),0,IF(ISNA(VLOOKUP(AA1083,Tracker!$AB$2:$AB$3981,1,FALSE)),0,1))</f>
        <v>1</v>
      </c>
      <c r="AF1083" s="13"/>
    </row>
    <row r="1084" spans="1:32" ht="13.5">
      <c r="A1084" s="246">
        <v>4622</v>
      </c>
      <c r="B1084" s="271" t="s">
        <v>598</v>
      </c>
      <c r="C1084" s="957" t="s">
        <v>2872</v>
      </c>
      <c r="D1084" s="874" t="s">
        <v>1377</v>
      </c>
      <c r="E1084" s="172" t="s">
        <v>1377</v>
      </c>
      <c r="F1084" s="234"/>
      <c r="G1084" s="236"/>
      <c r="H1084" s="874" t="s">
        <v>4778</v>
      </c>
      <c r="I1084" s="272">
        <v>43120</v>
      </c>
      <c r="J1084" s="238"/>
      <c r="K1084" s="711"/>
      <c r="L1084" s="1023" t="s">
        <v>663</v>
      </c>
      <c r="M1084" s="13" t="str">
        <f t="shared" si="81"/>
        <v>Invoice Made</v>
      </c>
      <c r="N1084" s="13"/>
      <c r="O1084" s="13"/>
      <c r="P1084" s="13" t="str">
        <f>IF(L1084="Navig8",IF(ISNA(VLOOKUP(UPPER(B1084),#REF!,3,FALSE)),"Pool Not in Records",VLOOKUP(UPPER(B1084),#REF!,3,FALSE)),"")</f>
        <v/>
      </c>
      <c r="Q1084" s="13" t="str">
        <f t="shared" si="85"/>
        <v/>
      </c>
      <c r="R1084" s="13"/>
      <c r="S1084" s="13"/>
      <c r="T1084" s="13" t="str">
        <f t="shared" si="83"/>
        <v>Invoice Made</v>
      </c>
      <c r="U1084" s="13" t="b">
        <f t="shared" si="84"/>
        <v>1</v>
      </c>
      <c r="V1084" s="13"/>
      <c r="W1084" s="13"/>
      <c r="X1084" s="13"/>
      <c r="Y1084" s="13"/>
      <c r="Z1084" s="13"/>
      <c r="AA1084" s="13" t="str">
        <f t="shared" si="82"/>
        <v>Stena Supreme201704</v>
      </c>
      <c r="AB1084" s="13"/>
      <c r="AC1084" s="13"/>
      <c r="AD1084" s="13"/>
      <c r="AE1084" s="13">
        <f>IF(TRIM(AA1084=""),0,IF(ISNA(VLOOKUP(AA1084,Tracker!$AB$2:$AB$3981,1,FALSE)),0,1))</f>
        <v>1</v>
      </c>
      <c r="AF1084" s="13"/>
    </row>
    <row r="1085" spans="1:32" ht="13.5">
      <c r="A1085" s="246">
        <v>4623</v>
      </c>
      <c r="B1085" s="271" t="s">
        <v>7584</v>
      </c>
      <c r="C1085" s="957" t="s">
        <v>7634</v>
      </c>
      <c r="D1085" s="874" t="s">
        <v>2474</v>
      </c>
      <c r="E1085" s="172" t="s">
        <v>2474</v>
      </c>
      <c r="F1085" s="234"/>
      <c r="G1085" s="236"/>
      <c r="H1085" s="874" t="s">
        <v>150</v>
      </c>
      <c r="I1085" s="272">
        <v>43099</v>
      </c>
      <c r="J1085" s="238"/>
      <c r="K1085" s="711"/>
      <c r="L1085" s="1023" t="s">
        <v>2987</v>
      </c>
      <c r="M1085" s="13" t="str">
        <f t="shared" si="81"/>
        <v>Invoice Not Made</v>
      </c>
      <c r="N1085" s="13"/>
      <c r="O1085" s="13"/>
      <c r="P1085" s="13" t="str">
        <f>IF(L1085="Navig8",IF(ISNA(VLOOKUP(UPPER(B1085),#REF!,3,FALSE)),"Pool Not in Records",VLOOKUP(UPPER(B1085),#REF!,3,FALSE)),"")</f>
        <v/>
      </c>
      <c r="Q1085" s="13" t="str">
        <f t="shared" si="85"/>
        <v/>
      </c>
      <c r="R1085" s="13"/>
      <c r="S1085" s="13"/>
      <c r="T1085" s="13" t="str">
        <f t="shared" si="83"/>
        <v>Invoice Not Made</v>
      </c>
      <c r="U1085" s="13" t="b">
        <f t="shared" si="84"/>
        <v>1</v>
      </c>
      <c r="V1085" s="13"/>
      <c r="W1085" s="13"/>
      <c r="X1085" s="13"/>
      <c r="Y1085" s="13"/>
      <c r="Z1085" s="13"/>
      <c r="AA1085" s="13" t="str">
        <f t="shared" si="82"/>
        <v>Elisalex Schulte67,68,69</v>
      </c>
      <c r="AB1085" s="13"/>
      <c r="AC1085" s="13"/>
      <c r="AD1085" s="13"/>
      <c r="AE1085" s="13">
        <f>IF(TRIM(AA1085=""),0,IF(ISNA(VLOOKUP(AA1085,Tracker!$AB$2:$AB$3981,1,FALSE)),0,1))</f>
        <v>0</v>
      </c>
      <c r="AF1085" s="13"/>
    </row>
    <row r="1086" spans="1:32" ht="13.5">
      <c r="A1086" s="246">
        <v>4624</v>
      </c>
      <c r="B1086" s="271" t="s">
        <v>2265</v>
      </c>
      <c r="C1086" s="957" t="s">
        <v>7585</v>
      </c>
      <c r="D1086" s="874" t="s">
        <v>7586</v>
      </c>
      <c r="E1086" s="172" t="s">
        <v>7586</v>
      </c>
      <c r="F1086" s="234"/>
      <c r="G1086" s="236"/>
      <c r="H1086" s="874" t="s">
        <v>261</v>
      </c>
      <c r="I1086" s="273">
        <v>43113</v>
      </c>
      <c r="J1086" s="238"/>
      <c r="K1086" s="573"/>
      <c r="L1086" s="1039" t="s">
        <v>590</v>
      </c>
      <c r="M1086" s="13" t="str">
        <f t="shared" si="81"/>
        <v>Invoice Made</v>
      </c>
      <c r="N1086" s="13"/>
      <c r="O1086" s="13"/>
      <c r="P1086" s="13" t="str">
        <f>IF(L1086="Navig8",IF(ISNA(VLOOKUP(UPPER(B1086),#REF!,3,FALSE)),"Pool Not in Records",VLOOKUP(UPPER(B1086),#REF!,3,FALSE)),"")</f>
        <v/>
      </c>
      <c r="Q1086" s="13">
        <f t="shared" si="85"/>
        <v>0</v>
      </c>
      <c r="R1086" s="13"/>
      <c r="S1086" s="13"/>
      <c r="T1086" s="13" t="str">
        <f t="shared" si="83"/>
        <v>Invoice Made</v>
      </c>
      <c r="U1086" s="13" t="b">
        <f t="shared" si="84"/>
        <v>1</v>
      </c>
      <c r="V1086" s="13"/>
      <c r="W1086" s="13"/>
      <c r="X1086" s="13"/>
      <c r="Y1086" s="13"/>
      <c r="Z1086" s="13"/>
      <c r="AA1086" s="13" t="str">
        <f t="shared" si="82"/>
        <v>Maya175P-120F</v>
      </c>
      <c r="AB1086" s="13"/>
      <c r="AC1086" s="13"/>
      <c r="AD1086" s="13"/>
      <c r="AE1086" s="13">
        <f>IF(TRIM(AA1086=""),0,IF(ISNA(VLOOKUP(AA1086,Tracker!$AB$2:$AB$3981,1,FALSE)),0,1))</f>
        <v>1</v>
      </c>
      <c r="AF1086" s="13"/>
    </row>
    <row r="1087" spans="1:32" ht="13.5">
      <c r="A1087" s="246">
        <v>4625</v>
      </c>
      <c r="B1087" s="271" t="s">
        <v>1481</v>
      </c>
      <c r="C1087" s="957" t="s">
        <v>7587</v>
      </c>
      <c r="D1087" s="874" t="s">
        <v>736</v>
      </c>
      <c r="E1087" s="172" t="s">
        <v>736</v>
      </c>
      <c r="F1087" s="234"/>
      <c r="G1087" s="236"/>
      <c r="H1087" s="874" t="s">
        <v>25</v>
      </c>
      <c r="I1087" s="477">
        <v>43161</v>
      </c>
      <c r="J1087" s="238"/>
      <c r="K1087" s="711"/>
      <c r="L1087" s="1023" t="s">
        <v>633</v>
      </c>
      <c r="M1087" s="13" t="str">
        <f t="shared" si="81"/>
        <v>Invoice Made</v>
      </c>
      <c r="N1087" s="13"/>
      <c r="O1087" s="13"/>
      <c r="P1087" s="13" t="str">
        <f>IF(L1087="Navig8",IF(ISNA(VLOOKUP(UPPER(B1087),#REF!,3,FALSE)),"Pool Not in Records",VLOOKUP(UPPER(B1087),#REF!,3,FALSE)),"")</f>
        <v/>
      </c>
      <c r="Q1087" s="13" t="str">
        <f t="shared" si="85"/>
        <v/>
      </c>
      <c r="R1087" s="13"/>
      <c r="S1087" s="13"/>
      <c r="T1087" s="13" t="str">
        <f t="shared" si="83"/>
        <v>Invoice Made</v>
      </c>
      <c r="U1087" s="13" t="b">
        <f t="shared" si="84"/>
        <v>1</v>
      </c>
      <c r="V1087" s="13"/>
      <c r="W1087" s="13"/>
      <c r="X1087" s="13"/>
      <c r="Y1087" s="13"/>
      <c r="Z1087" s="13"/>
      <c r="AA1087" s="13" t="str">
        <f t="shared" si="82"/>
        <v>Stena Imperative1709</v>
      </c>
      <c r="AB1087" s="13"/>
      <c r="AC1087" s="13"/>
      <c r="AD1087" s="13"/>
      <c r="AE1087" s="13">
        <f>IF(TRIM(AA1087=""),0,IF(ISNA(VLOOKUP(AA1087,Tracker!$AB$2:$AB$3981,1,FALSE)),0,1))</f>
        <v>1</v>
      </c>
      <c r="AF1087" s="13"/>
    </row>
    <row r="1088" spans="1:32" ht="13.5">
      <c r="A1088" s="246">
        <v>4626</v>
      </c>
      <c r="B1088" s="271" t="s">
        <v>818</v>
      </c>
      <c r="C1088" s="957" t="s">
        <v>144</v>
      </c>
      <c r="D1088" s="874" t="s">
        <v>63</v>
      </c>
      <c r="E1088" s="172" t="s">
        <v>63</v>
      </c>
      <c r="F1088" s="234"/>
      <c r="G1088" s="236"/>
      <c r="H1088" s="874" t="s">
        <v>86</v>
      </c>
      <c r="I1088" s="272">
        <v>43119</v>
      </c>
      <c r="J1088" s="238"/>
      <c r="K1088" s="711"/>
      <c r="L1088" s="1023" t="s">
        <v>60</v>
      </c>
      <c r="M1088" s="13" t="str">
        <f t="shared" si="81"/>
        <v>Invoice Made</v>
      </c>
      <c r="N1088" s="13"/>
      <c r="O1088" s="13"/>
      <c r="P1088" s="13" t="str">
        <f>IF(L1088="Navig8",IF(ISNA(VLOOKUP(UPPER(B1088),#REF!,3,FALSE)),"Pool Not in Records",VLOOKUP(UPPER(B1088),#REF!,3,FALSE)),"")</f>
        <v/>
      </c>
      <c r="Q1088" s="13" t="str">
        <f t="shared" si="85"/>
        <v/>
      </c>
      <c r="R1088" s="13"/>
      <c r="S1088" s="13"/>
      <c r="T1088" s="13" t="str">
        <f t="shared" si="83"/>
        <v>Invoice Made</v>
      </c>
      <c r="U1088" s="13" t="b">
        <f t="shared" si="84"/>
        <v>1</v>
      </c>
      <c r="V1088" s="13"/>
      <c r="W1088" s="13"/>
      <c r="X1088" s="13"/>
      <c r="Y1088" s="13"/>
      <c r="Z1088" s="13"/>
      <c r="AA1088" s="13" t="str">
        <f t="shared" si="82"/>
        <v>Songa Coral008</v>
      </c>
      <c r="AB1088" s="13"/>
      <c r="AC1088" s="13"/>
      <c r="AD1088" s="13"/>
      <c r="AE1088" s="13">
        <f>IF(TRIM(AA1088=""),0,IF(ISNA(VLOOKUP(AA1088,Tracker!$AB$2:$AB$3981,1,FALSE)),0,1))</f>
        <v>1</v>
      </c>
      <c r="AF1088" s="13"/>
    </row>
    <row r="1089" spans="1:32" s="497" customFormat="1" ht="13.5">
      <c r="A1089" s="243">
        <v>4627</v>
      </c>
      <c r="B1089" s="243" t="s">
        <v>7588</v>
      </c>
      <c r="C1089" s="963" t="s">
        <v>81</v>
      </c>
      <c r="D1089" s="877" t="s">
        <v>1382</v>
      </c>
      <c r="E1089" s="172" t="s">
        <v>1382</v>
      </c>
      <c r="F1089" s="234"/>
      <c r="G1089" s="236"/>
      <c r="H1089" s="877"/>
      <c r="I1089" s="498"/>
      <c r="J1089" s="238"/>
      <c r="K1089" s="720"/>
      <c r="L1089" s="1043" t="s">
        <v>28</v>
      </c>
      <c r="M1089" s="13" t="str">
        <f t="shared" si="81"/>
        <v>Invoice Not Made</v>
      </c>
      <c r="N1089" s="191" t="s">
        <v>368</v>
      </c>
      <c r="O1089" s="191"/>
      <c r="P1089" s="191" t="e">
        <f>IF(L1089="Navig8",IF(ISNA(VLOOKUP(UPPER(B1089),#REF!,3,FALSE)),"Pool Not in Records",VLOOKUP(UPPER(B1089),#REF!,3,FALSE)),"")</f>
        <v>#REF!</v>
      </c>
      <c r="Q1089" s="191" t="str">
        <f t="shared" si="85"/>
        <v/>
      </c>
      <c r="R1089" s="191"/>
      <c r="S1089" s="191"/>
      <c r="T1089" s="13" t="str">
        <f t="shared" si="83"/>
        <v>Invoice Not Made</v>
      </c>
      <c r="U1089" s="13" t="b">
        <f t="shared" si="84"/>
        <v>1</v>
      </c>
      <c r="V1089" s="191"/>
      <c r="W1089" s="191"/>
      <c r="X1089" s="191"/>
      <c r="Y1089" s="191"/>
      <c r="Z1089" s="191"/>
      <c r="AA1089" s="13" t="str">
        <f t="shared" si="82"/>
        <v>Wisdom Venture26</v>
      </c>
      <c r="AB1089" s="191"/>
      <c r="AC1089" s="191"/>
      <c r="AD1089" s="191"/>
      <c r="AE1089" s="191">
        <f>IF(TRIM(AA1089=""),0,IF(ISNA(VLOOKUP(AA1089,Tracker!$AB$2:$AB$3981,1,FALSE)),0,1))</f>
        <v>0</v>
      </c>
      <c r="AF1089" s="191"/>
    </row>
    <row r="1090" spans="1:32" ht="13.5">
      <c r="A1090" s="246">
        <v>4628</v>
      </c>
      <c r="B1090" s="271" t="s">
        <v>73</v>
      </c>
      <c r="C1090" s="957" t="s">
        <v>2778</v>
      </c>
      <c r="D1090" s="874" t="s">
        <v>830</v>
      </c>
      <c r="E1090" s="172" t="s">
        <v>830</v>
      </c>
      <c r="F1090" s="234"/>
      <c r="G1090" s="236"/>
      <c r="H1090" s="874" t="s">
        <v>64</v>
      </c>
      <c r="I1090" s="272">
        <v>43125</v>
      </c>
      <c r="J1090" s="238"/>
      <c r="K1090" s="711"/>
      <c r="L1090" s="1023" t="s">
        <v>60</v>
      </c>
      <c r="M1090" s="13" t="str">
        <f t="shared" si="81"/>
        <v>Invoice Made</v>
      </c>
      <c r="N1090" s="13"/>
      <c r="O1090" s="13"/>
      <c r="P1090" s="13" t="str">
        <f>IF(L1090="Navig8",IF(ISNA(VLOOKUP(UPPER(B1090),#REF!,3,FALSE)),"Pool Not in Records",VLOOKUP(UPPER(B1090),#REF!,3,FALSE)),"")</f>
        <v/>
      </c>
      <c r="Q1090" s="13" t="str">
        <f t="shared" si="85"/>
        <v/>
      </c>
      <c r="R1090" s="13"/>
      <c r="S1090" s="13"/>
      <c r="T1090" s="13" t="str">
        <f t="shared" si="83"/>
        <v>Invoice Made</v>
      </c>
      <c r="U1090" s="13" t="b">
        <f t="shared" si="84"/>
        <v>1</v>
      </c>
      <c r="V1090" s="13"/>
      <c r="W1090" s="13"/>
      <c r="X1090" s="13"/>
      <c r="Y1090" s="13"/>
      <c r="Z1090" s="13"/>
      <c r="AA1090" s="13" t="str">
        <f t="shared" si="82"/>
        <v>Erik Spirit139</v>
      </c>
      <c r="AB1090" s="13"/>
      <c r="AC1090" s="13"/>
      <c r="AD1090" s="13"/>
      <c r="AE1090" s="13">
        <f>IF(TRIM(AA1090=""),0,IF(ISNA(VLOOKUP(AA1090,Tracker!$AB$2:$AB$3981,1,FALSE)),0,1))</f>
        <v>1</v>
      </c>
      <c r="AF1090" s="13"/>
    </row>
    <row r="1091" spans="1:32" ht="13.5">
      <c r="A1091" s="246">
        <v>4629</v>
      </c>
      <c r="B1091" s="271" t="s">
        <v>7589</v>
      </c>
      <c r="C1091" s="957" t="s">
        <v>2484</v>
      </c>
      <c r="D1091" s="874" t="s">
        <v>736</v>
      </c>
      <c r="E1091" s="172" t="s">
        <v>736</v>
      </c>
      <c r="F1091" s="234"/>
      <c r="G1091" s="236"/>
      <c r="H1091" s="874" t="s">
        <v>2886</v>
      </c>
      <c r="I1091" s="477">
        <v>43119</v>
      </c>
      <c r="J1091" s="238"/>
      <c r="K1091" s="711"/>
      <c r="L1091" s="1023" t="s">
        <v>633</v>
      </c>
      <c r="M1091" s="13" t="str">
        <f t="shared" ref="M1091:M1154" si="86">IF(AND(NOT(TRIM(D1091)="")),IF(AE1091=1,"Invoice Made","Invoice Not Made"),"")</f>
        <v>Invoice Made</v>
      </c>
      <c r="N1091" s="13"/>
      <c r="O1091" s="13"/>
      <c r="P1091" s="13" t="str">
        <f>IF(L1091="Navig8",IF(ISNA(VLOOKUP(UPPER(B1091),#REF!,3,FALSE)),"Pool Not in Records",VLOOKUP(UPPER(B1091),#REF!,3,FALSE)),"")</f>
        <v/>
      </c>
      <c r="Q1091" s="13" t="str">
        <f t="shared" si="85"/>
        <v/>
      </c>
      <c r="R1091" s="13"/>
      <c r="S1091" s="13"/>
      <c r="T1091" s="13" t="str">
        <f t="shared" si="83"/>
        <v>Invoice Made</v>
      </c>
      <c r="U1091" s="13" t="b">
        <f t="shared" si="84"/>
        <v>1</v>
      </c>
      <c r="V1091" s="13"/>
      <c r="W1091" s="13"/>
      <c r="X1091" s="13"/>
      <c r="Y1091" s="13"/>
      <c r="Z1091" s="13"/>
      <c r="AA1091" s="13" t="str">
        <f t="shared" ref="AA1091:AA1154" si="87">IF(OR(TRIM(B1091)="",TRIM(C1091)=""),"Vessel-Voy No not given",CONCATENATE(TRIM(B1091),TRIM(C1091)))</f>
        <v>NCC Sudair1701</v>
      </c>
      <c r="AB1091" s="13"/>
      <c r="AC1091" s="13"/>
      <c r="AD1091" s="13"/>
      <c r="AE1091" s="13">
        <f>IF(TRIM(AA1091=""),0,IF(ISNA(VLOOKUP(AA1091,Tracker!$AB$2:$AB$3981,1,FALSE)),0,1))</f>
        <v>1</v>
      </c>
      <c r="AF1091" s="13"/>
    </row>
    <row r="1092" spans="1:32" ht="13.5">
      <c r="A1092" s="243">
        <v>4630</v>
      </c>
      <c r="B1092" s="243" t="s">
        <v>2776</v>
      </c>
      <c r="C1092" s="963" t="s">
        <v>220</v>
      </c>
      <c r="D1092" s="877" t="s">
        <v>2474</v>
      </c>
      <c r="E1092" s="172" t="s">
        <v>2474</v>
      </c>
      <c r="F1092" s="234"/>
      <c r="G1092" s="236"/>
      <c r="H1092" s="877"/>
      <c r="I1092" s="490"/>
      <c r="J1092" s="238"/>
      <c r="K1092" s="720"/>
      <c r="L1092" s="1043" t="s">
        <v>2987</v>
      </c>
      <c r="M1092" s="13" t="str">
        <f t="shared" si="86"/>
        <v>Invoice Not Made</v>
      </c>
      <c r="N1092" s="191"/>
      <c r="O1092" s="191"/>
      <c r="P1092" s="191" t="str">
        <f>IF(L1092="Navig8",IF(ISNA(VLOOKUP(UPPER(B1092),#REF!,3,FALSE)),"Pool Not in Records",VLOOKUP(UPPER(B1092),#REF!,3,FALSE)),"")</f>
        <v/>
      </c>
      <c r="Q1092" s="191" t="str">
        <f t="shared" si="85"/>
        <v/>
      </c>
      <c r="R1092" s="191"/>
      <c r="S1092" s="191"/>
      <c r="T1092" s="13" t="str">
        <f t="shared" si="83"/>
        <v>Invoice Not Made</v>
      </c>
      <c r="U1092" s="13" t="b">
        <f t="shared" si="84"/>
        <v>1</v>
      </c>
      <c r="V1092" s="191"/>
      <c r="W1092" s="191"/>
      <c r="X1092" s="191"/>
      <c r="Y1092" s="191"/>
      <c r="Z1092" s="191"/>
      <c r="AA1092" s="13" t="str">
        <f t="shared" si="87"/>
        <v>Sten Skagen85</v>
      </c>
      <c r="AB1092" s="191"/>
      <c r="AC1092" s="191"/>
      <c r="AD1092" s="191"/>
      <c r="AE1092" s="191">
        <f>IF(TRIM(AA1092=""),0,IF(ISNA(VLOOKUP(AA1092,Tracker!$AB$2:$AB$3981,1,FALSE)),0,1))</f>
        <v>0</v>
      </c>
      <c r="AF1092" s="191"/>
    </row>
    <row r="1093" spans="1:32" ht="13.5">
      <c r="A1093" s="243">
        <v>4631</v>
      </c>
      <c r="B1093" s="243" t="s">
        <v>892</v>
      </c>
      <c r="C1093" s="963" t="s">
        <v>302</v>
      </c>
      <c r="D1093" s="877" t="s">
        <v>2474</v>
      </c>
      <c r="E1093" s="172" t="s">
        <v>2474</v>
      </c>
      <c r="F1093" s="234"/>
      <c r="G1093" s="236"/>
      <c r="H1093" s="877"/>
      <c r="I1093" s="490"/>
      <c r="J1093" s="238"/>
      <c r="K1093" s="720"/>
      <c r="L1093" s="1043" t="s">
        <v>2987</v>
      </c>
      <c r="M1093" s="13" t="str">
        <f t="shared" si="86"/>
        <v>Invoice Not Made</v>
      </c>
      <c r="N1093" s="191"/>
      <c r="O1093" s="191"/>
      <c r="P1093" s="191" t="str">
        <f>IF(L1093="Navig8",IF(ISNA(VLOOKUP(UPPER(B1093),#REF!,3,FALSE)),"Pool Not in Records",VLOOKUP(UPPER(B1093),#REF!,3,FALSE)),"")</f>
        <v/>
      </c>
      <c r="Q1093" s="191" t="str">
        <f t="shared" si="85"/>
        <v/>
      </c>
      <c r="R1093" s="191"/>
      <c r="S1093" s="191"/>
      <c r="T1093" s="13" t="str">
        <f t="shared" ref="T1093:T1156" si="88">IF(AND(NOT(TRIM(D1093)="")),IF(AE1093=1,"Invoice Made","Invoice Not Made"),"")</f>
        <v>Invoice Not Made</v>
      </c>
      <c r="U1093" s="13" t="b">
        <f t="shared" ref="U1093:U1156" si="89">M1093=T1093</f>
        <v>1</v>
      </c>
      <c r="V1093" s="191"/>
      <c r="W1093" s="191"/>
      <c r="X1093" s="191"/>
      <c r="Y1093" s="191"/>
      <c r="Z1093" s="191"/>
      <c r="AA1093" s="13" t="str">
        <f t="shared" si="87"/>
        <v>Elisalex Schulte70</v>
      </c>
      <c r="AB1093" s="191"/>
      <c r="AC1093" s="191"/>
      <c r="AD1093" s="191"/>
      <c r="AE1093" s="191">
        <f>IF(TRIM(AA1093=""),0,IF(ISNA(VLOOKUP(AA1093,Tracker!$AB$2:$AB$3981,1,FALSE)),0,1))</f>
        <v>0</v>
      </c>
      <c r="AF1093" s="191"/>
    </row>
    <row r="1094" spans="1:32" ht="13.5">
      <c r="A1094" s="243">
        <v>4632</v>
      </c>
      <c r="B1094" s="243" t="s">
        <v>2854</v>
      </c>
      <c r="C1094" s="963" t="s">
        <v>8058</v>
      </c>
      <c r="D1094" s="877" t="s">
        <v>2474</v>
      </c>
      <c r="E1094" s="172" t="s">
        <v>2474</v>
      </c>
      <c r="F1094" s="234"/>
      <c r="G1094" s="236"/>
      <c r="H1094" s="877"/>
      <c r="I1094" s="490"/>
      <c r="J1094" s="238"/>
      <c r="K1094" s="720"/>
      <c r="L1094" s="1043" t="s">
        <v>2987</v>
      </c>
      <c r="M1094" s="13" t="str">
        <f t="shared" si="86"/>
        <v>Invoice Not Made</v>
      </c>
      <c r="N1094" s="191"/>
      <c r="O1094" s="191"/>
      <c r="P1094" s="191" t="str">
        <f>IF(L1094="Navig8",IF(ISNA(VLOOKUP(UPPER(B1094),#REF!,3,FALSE)),"Pool Not in Records",VLOOKUP(UPPER(B1094),#REF!,3,FALSE)),"")</f>
        <v/>
      </c>
      <c r="Q1094" s="191" t="str">
        <f t="shared" si="85"/>
        <v/>
      </c>
      <c r="R1094" s="191"/>
      <c r="S1094" s="191"/>
      <c r="T1094" s="13" t="str">
        <f t="shared" si="88"/>
        <v>Invoice Not Made</v>
      </c>
      <c r="U1094" s="13" t="b">
        <f t="shared" si="89"/>
        <v>1</v>
      </c>
      <c r="V1094" s="191"/>
      <c r="W1094" s="191"/>
      <c r="X1094" s="191"/>
      <c r="Y1094" s="191"/>
      <c r="Z1094" s="191"/>
      <c r="AA1094" s="13" t="str">
        <f t="shared" si="87"/>
        <v>Emmy Schulte183</v>
      </c>
      <c r="AB1094" s="191"/>
      <c r="AC1094" s="191"/>
      <c r="AD1094" s="191"/>
      <c r="AE1094" s="191">
        <f>IF(TRIM(AA1094=""),0,IF(ISNA(VLOOKUP(AA1094,Tracker!$AB$2:$AB$3981,1,FALSE)),0,1))</f>
        <v>0</v>
      </c>
      <c r="AF1094" s="191"/>
    </row>
    <row r="1095" spans="1:32" ht="13.5">
      <c r="A1095" s="246">
        <v>4633</v>
      </c>
      <c r="B1095" s="271" t="s">
        <v>92</v>
      </c>
      <c r="C1095" s="957" t="s">
        <v>245</v>
      </c>
      <c r="D1095" s="874" t="s">
        <v>634</v>
      </c>
      <c r="E1095" s="172" t="s">
        <v>634</v>
      </c>
      <c r="F1095" s="234"/>
      <c r="G1095" s="236"/>
      <c r="H1095" s="874" t="s">
        <v>20</v>
      </c>
      <c r="I1095" s="272">
        <v>43112</v>
      </c>
      <c r="J1095" s="238"/>
      <c r="K1095" s="711"/>
      <c r="L1095" s="1023" t="s">
        <v>60</v>
      </c>
      <c r="M1095" s="13" t="str">
        <f t="shared" si="86"/>
        <v>Invoice Made</v>
      </c>
      <c r="N1095" s="13"/>
      <c r="O1095" s="13"/>
      <c r="P1095" s="13" t="str">
        <f>IF(L1095="Navig8",IF(ISNA(VLOOKUP(UPPER(B1095),#REF!,3,FALSE)),"Pool Not in Records",VLOOKUP(UPPER(B1095),#REF!,3,FALSE)),"")</f>
        <v/>
      </c>
      <c r="Q1095" s="13" t="str">
        <f t="shared" si="85"/>
        <v/>
      </c>
      <c r="R1095" s="13"/>
      <c r="S1095" s="13"/>
      <c r="T1095" s="13" t="str">
        <f t="shared" si="88"/>
        <v>Invoice Made</v>
      </c>
      <c r="U1095" s="13" t="b">
        <f t="shared" si="89"/>
        <v>1</v>
      </c>
      <c r="V1095" s="13"/>
      <c r="W1095" s="13"/>
      <c r="X1095" s="13"/>
      <c r="Y1095" s="13"/>
      <c r="Z1095" s="13"/>
      <c r="AA1095" s="13" t="str">
        <f t="shared" si="87"/>
        <v>Luzon Spirit34</v>
      </c>
      <c r="AB1095" s="13"/>
      <c r="AC1095" s="13"/>
      <c r="AD1095" s="13"/>
      <c r="AE1095" s="13">
        <f>IF(TRIM(AA1095=""),0,IF(ISNA(VLOOKUP(AA1095,Tracker!$AB$2:$AB$3981,1,FALSE)),0,1))</f>
        <v>1</v>
      </c>
      <c r="AF1095" s="13"/>
    </row>
    <row r="1096" spans="1:32" ht="13.5">
      <c r="A1096" s="246">
        <v>4634</v>
      </c>
      <c r="B1096" s="271" t="s">
        <v>7687</v>
      </c>
      <c r="C1096" s="957" t="s">
        <v>7688</v>
      </c>
      <c r="D1096" s="874" t="s">
        <v>63</v>
      </c>
      <c r="E1096" s="172" t="s">
        <v>63</v>
      </c>
      <c r="F1096" s="234"/>
      <c r="G1096" s="236"/>
      <c r="H1096" s="874" t="s">
        <v>77</v>
      </c>
      <c r="I1096" s="272">
        <v>43120</v>
      </c>
      <c r="J1096" s="238"/>
      <c r="K1096" s="711"/>
      <c r="L1096" s="1023" t="s">
        <v>60</v>
      </c>
      <c r="M1096" s="13" t="str">
        <f t="shared" si="86"/>
        <v>Invoice Made</v>
      </c>
      <c r="N1096" s="13"/>
      <c r="O1096" s="13"/>
      <c r="P1096" s="13" t="str">
        <f>IF(L1096="Navig8",IF(ISNA(VLOOKUP(UPPER(B1096),#REF!,3,FALSE)),"Pool Not in Records",VLOOKUP(UPPER(B1096),#REF!,3,FALSE)),"")</f>
        <v/>
      </c>
      <c r="Q1096" s="13" t="str">
        <f t="shared" si="85"/>
        <v/>
      </c>
      <c r="R1096" s="13"/>
      <c r="S1096" s="13"/>
      <c r="T1096" s="13" t="str">
        <f t="shared" si="88"/>
        <v>Invoice Made</v>
      </c>
      <c r="U1096" s="13" t="b">
        <f t="shared" si="89"/>
        <v>1</v>
      </c>
      <c r="V1096" s="13"/>
      <c r="W1096" s="13"/>
      <c r="X1096" s="13"/>
      <c r="Y1096" s="13"/>
      <c r="Z1096" s="13"/>
      <c r="AA1096" s="13" t="str">
        <f t="shared" si="87"/>
        <v>FSL Hong Kong43-1712</v>
      </c>
      <c r="AB1096" s="13"/>
      <c r="AC1096" s="13"/>
      <c r="AD1096" s="13"/>
      <c r="AE1096" s="13">
        <f>IF(TRIM(AA1096=""),0,IF(ISNA(VLOOKUP(AA1096,Tracker!$AB$2:$AB$3981,1,FALSE)),0,1))</f>
        <v>1</v>
      </c>
      <c r="AF1096" s="13"/>
    </row>
    <row r="1097" spans="1:32" ht="13.5">
      <c r="A1097" s="246">
        <v>4635</v>
      </c>
      <c r="B1097" s="271" t="s">
        <v>777</v>
      </c>
      <c r="C1097" s="957" t="s">
        <v>7718</v>
      </c>
      <c r="D1097" s="874" t="s">
        <v>477</v>
      </c>
      <c r="E1097" s="172" t="s">
        <v>477</v>
      </c>
      <c r="F1097" s="234"/>
      <c r="G1097" s="236"/>
      <c r="H1097" s="874" t="s">
        <v>7719</v>
      </c>
      <c r="I1097" s="492">
        <v>43134</v>
      </c>
      <c r="J1097" s="238"/>
      <c r="K1097" s="711" t="s">
        <v>28</v>
      </c>
      <c r="L1097" s="1023" t="s">
        <v>28</v>
      </c>
      <c r="M1097" s="13" t="str">
        <f t="shared" si="86"/>
        <v>Invoice Made</v>
      </c>
      <c r="N1097" s="13"/>
      <c r="O1097" s="13"/>
      <c r="P1097" s="13" t="e">
        <f>IF(L1097="Navig8",IF(ISNA(VLOOKUP(UPPER(B1097),#REF!,3,FALSE)),"Pool Not in Records",VLOOKUP(UPPER(B1097),#REF!,3,FALSE)),"")</f>
        <v>#REF!</v>
      </c>
      <c r="Q1097" s="13" t="str">
        <f t="shared" si="85"/>
        <v/>
      </c>
      <c r="R1097" s="13"/>
      <c r="S1097" s="13"/>
      <c r="T1097" s="13" t="str">
        <f t="shared" si="88"/>
        <v>Invoice Made</v>
      </c>
      <c r="U1097" s="13" t="b">
        <f t="shared" si="89"/>
        <v>1</v>
      </c>
      <c r="V1097" s="13"/>
      <c r="W1097" s="13"/>
      <c r="X1097" s="13"/>
      <c r="Y1097" s="13"/>
      <c r="Z1097" s="13"/>
      <c r="AA1097" s="13" t="str">
        <f t="shared" si="87"/>
        <v>King Duncan1749</v>
      </c>
      <c r="AB1097" s="13"/>
      <c r="AC1097" s="13"/>
      <c r="AD1097" s="13"/>
      <c r="AE1097" s="13">
        <f>IF(TRIM(AA1097=""),0,IF(ISNA(VLOOKUP(AA1097,Tracker!$AB$2:$AB$3981,1,FALSE)),0,1))</f>
        <v>1</v>
      </c>
      <c r="AF1097" s="13"/>
    </row>
    <row r="1098" spans="1:32" ht="13.5">
      <c r="A1098" s="246">
        <v>4636</v>
      </c>
      <c r="B1098" s="271" t="s">
        <v>7690</v>
      </c>
      <c r="C1098" s="957" t="s">
        <v>769</v>
      </c>
      <c r="D1098" s="874" t="s">
        <v>830</v>
      </c>
      <c r="E1098" s="172" t="s">
        <v>830</v>
      </c>
      <c r="F1098" s="234"/>
      <c r="G1098" s="236"/>
      <c r="H1098" s="874" t="s">
        <v>20</v>
      </c>
      <c r="I1098" s="272">
        <v>43119</v>
      </c>
      <c r="J1098" s="238"/>
      <c r="K1098" s="711"/>
      <c r="L1098" s="1023" t="s">
        <v>60</v>
      </c>
      <c r="M1098" s="13" t="str">
        <f t="shared" si="86"/>
        <v>Invoice Made</v>
      </c>
      <c r="N1098" s="13"/>
      <c r="O1098" s="13"/>
      <c r="P1098" s="13" t="str">
        <f>IF(L1098="Navig8",IF(ISNA(VLOOKUP(UPPER(B1098),#REF!,3,FALSE)),"Pool Not in Records",VLOOKUP(UPPER(B1098),#REF!,3,FALSE)),"")</f>
        <v/>
      </c>
      <c r="Q1098" s="13" t="str">
        <f t="shared" si="85"/>
        <v/>
      </c>
      <c r="R1098" s="13"/>
      <c r="S1098" s="13"/>
      <c r="T1098" s="13" t="str">
        <f t="shared" si="88"/>
        <v>Invoice Made</v>
      </c>
      <c r="U1098" s="13" t="b">
        <f t="shared" si="89"/>
        <v>1</v>
      </c>
      <c r="V1098" s="13"/>
      <c r="W1098" s="13"/>
      <c r="X1098" s="13"/>
      <c r="Y1098" s="13"/>
      <c r="Z1098" s="13"/>
      <c r="AA1098" s="13" t="str">
        <f t="shared" si="87"/>
        <v>New AccordV01</v>
      </c>
      <c r="AB1098" s="13"/>
      <c r="AC1098" s="13"/>
      <c r="AD1098" s="13"/>
      <c r="AE1098" s="13">
        <f>IF(TRIM(AA1098=""),0,IF(ISNA(VLOOKUP(AA1098,Tracker!$AB$2:$AB$3981,1,FALSE)),0,1))</f>
        <v>1</v>
      </c>
      <c r="AF1098" s="13"/>
    </row>
    <row r="1099" spans="1:32" ht="13.5">
      <c r="A1099" s="246">
        <v>4637</v>
      </c>
      <c r="B1099" s="271" t="s">
        <v>2560</v>
      </c>
      <c r="C1099" s="957" t="s">
        <v>3186</v>
      </c>
      <c r="D1099" s="874" t="s">
        <v>669</v>
      </c>
      <c r="E1099" s="172" t="s">
        <v>669</v>
      </c>
      <c r="F1099" s="234"/>
      <c r="G1099" s="236"/>
      <c r="H1099" s="874" t="s">
        <v>25</v>
      </c>
      <c r="I1099" s="477">
        <v>43146</v>
      </c>
      <c r="J1099" s="238"/>
      <c r="K1099" s="711"/>
      <c r="L1099" s="1023" t="s">
        <v>633</v>
      </c>
      <c r="M1099" s="13" t="str">
        <f t="shared" si="86"/>
        <v>Invoice Made</v>
      </c>
      <c r="N1099" s="13"/>
      <c r="O1099" s="13"/>
      <c r="P1099" s="13" t="str">
        <f>IF(L1099="Navig8",IF(ISNA(VLOOKUP(UPPER(B1099),#REF!,3,FALSE)),"Pool Not in Records",VLOOKUP(UPPER(B1099),#REF!,3,FALSE)),"")</f>
        <v/>
      </c>
      <c r="Q1099" s="13" t="str">
        <f t="shared" si="85"/>
        <v/>
      </c>
      <c r="R1099" s="13"/>
      <c r="S1099" s="13"/>
      <c r="T1099" s="13" t="str">
        <f t="shared" si="88"/>
        <v>Invoice Made</v>
      </c>
      <c r="U1099" s="13" t="b">
        <f t="shared" si="89"/>
        <v>1</v>
      </c>
      <c r="V1099" s="13"/>
      <c r="W1099" s="13"/>
      <c r="X1099" s="13"/>
      <c r="Y1099" s="13"/>
      <c r="Z1099" s="13"/>
      <c r="AA1099" s="13" t="str">
        <f t="shared" si="87"/>
        <v>Stena Immaculate1707</v>
      </c>
      <c r="AB1099" s="13"/>
      <c r="AC1099" s="13"/>
      <c r="AD1099" s="13"/>
      <c r="AE1099" s="13">
        <f>IF(TRIM(AA1099=""),0,IF(ISNA(VLOOKUP(AA1099,Tracker!$AB$2:$AB$3981,1,FALSE)),0,1))</f>
        <v>1</v>
      </c>
      <c r="AF1099" s="13"/>
    </row>
    <row r="1100" spans="1:32" ht="13.5">
      <c r="A1100" s="246">
        <v>4638</v>
      </c>
      <c r="B1100" s="271" t="s">
        <v>881</v>
      </c>
      <c r="C1100" s="957" t="s">
        <v>199</v>
      </c>
      <c r="D1100" s="874" t="s">
        <v>2474</v>
      </c>
      <c r="E1100" s="172" t="s">
        <v>2474</v>
      </c>
      <c r="F1100" s="234"/>
      <c r="G1100" s="236"/>
      <c r="H1100" s="874" t="s">
        <v>25</v>
      </c>
      <c r="I1100" s="272">
        <v>43106</v>
      </c>
      <c r="J1100" s="238"/>
      <c r="K1100" s="711"/>
      <c r="L1100" s="1023" t="s">
        <v>2987</v>
      </c>
      <c r="M1100" s="13" t="str">
        <f t="shared" si="86"/>
        <v>Invoice Made</v>
      </c>
      <c r="N1100" s="13"/>
      <c r="O1100" s="13"/>
      <c r="P1100" s="13" t="str">
        <f>IF(L1100="Navig8",IF(ISNA(VLOOKUP(UPPER(B1100),#REF!,3,FALSE)),"Pool Not in Records",VLOOKUP(UPPER(B1100),#REF!,3,FALSE)),"")</f>
        <v/>
      </c>
      <c r="Q1100" s="13" t="str">
        <f t="shared" si="85"/>
        <v/>
      </c>
      <c r="R1100" s="13"/>
      <c r="S1100" s="13"/>
      <c r="T1100" s="13" t="str">
        <f t="shared" si="88"/>
        <v>Invoice Made</v>
      </c>
      <c r="U1100" s="13" t="b">
        <f t="shared" si="89"/>
        <v>1</v>
      </c>
      <c r="V1100" s="13"/>
      <c r="W1100" s="13"/>
      <c r="X1100" s="13"/>
      <c r="Y1100" s="13"/>
      <c r="Z1100" s="13"/>
      <c r="AA1100" s="13" t="str">
        <f t="shared" si="87"/>
        <v>Songa Sapphire30</v>
      </c>
      <c r="AB1100" s="13"/>
      <c r="AC1100" s="13"/>
      <c r="AD1100" s="13"/>
      <c r="AE1100" s="13">
        <f>IF(TRIM(AA1100=""),0,IF(ISNA(VLOOKUP(AA1100,Tracker!$AB$2:$AB$3981,1,FALSE)),0,1))</f>
        <v>1</v>
      </c>
      <c r="AF1100" s="13"/>
    </row>
    <row r="1101" spans="1:32" ht="13.5">
      <c r="A1101" s="246">
        <v>4639</v>
      </c>
      <c r="B1101" s="271" t="s">
        <v>1346</v>
      </c>
      <c r="C1101" s="957" t="s">
        <v>5954</v>
      </c>
      <c r="D1101" s="874" t="s">
        <v>7568</v>
      </c>
      <c r="E1101" s="172" t="s">
        <v>7568</v>
      </c>
      <c r="F1101" s="234"/>
      <c r="G1101" s="236"/>
      <c r="H1101" s="874" t="s">
        <v>3103</v>
      </c>
      <c r="I1101" s="272">
        <v>43140</v>
      </c>
      <c r="J1101" s="238"/>
      <c r="K1101" s="711"/>
      <c r="L1101" s="1023" t="s">
        <v>60</v>
      </c>
      <c r="M1101" s="13" t="str">
        <f t="shared" si="86"/>
        <v>Invoice Made</v>
      </c>
      <c r="N1101" s="13"/>
      <c r="O1101" s="13"/>
      <c r="P1101" s="13" t="str">
        <f>IF(L1101="Navig8",IF(ISNA(VLOOKUP(UPPER(B1101),#REF!,3,FALSE)),"Pool Not in Records",VLOOKUP(UPPER(B1101),#REF!,3,FALSE)),"")</f>
        <v/>
      </c>
      <c r="Q1101" s="13" t="str">
        <f t="shared" si="85"/>
        <v/>
      </c>
      <c r="R1101" s="13"/>
      <c r="S1101" s="13"/>
      <c r="T1101" s="13" t="str">
        <f t="shared" si="88"/>
        <v>Invoice Made</v>
      </c>
      <c r="U1101" s="13" t="b">
        <f t="shared" si="89"/>
        <v>1</v>
      </c>
      <c r="V1101" s="13"/>
      <c r="W1101" s="13"/>
      <c r="X1101" s="13"/>
      <c r="Y1101" s="13"/>
      <c r="Z1101" s="13"/>
      <c r="AA1101" s="13" t="str">
        <f t="shared" si="87"/>
        <v>Barcelona Spirit014</v>
      </c>
      <c r="AB1101" s="13"/>
      <c r="AC1101" s="13"/>
      <c r="AD1101" s="13"/>
      <c r="AE1101" s="13">
        <f>IF(TRIM(AA1101=""),0,IF(ISNA(VLOOKUP(AA1101,Tracker!$AB$2:$AB$3981,1,FALSE)),0,1))</f>
        <v>1</v>
      </c>
      <c r="AF1101" s="13"/>
    </row>
    <row r="1102" spans="1:32" ht="13.5">
      <c r="A1102" s="246">
        <v>4641</v>
      </c>
      <c r="B1102" s="271" t="s">
        <v>7560</v>
      </c>
      <c r="C1102" s="957" t="s">
        <v>406</v>
      </c>
      <c r="D1102" s="874" t="s">
        <v>2783</v>
      </c>
      <c r="E1102" s="172" t="s">
        <v>2783</v>
      </c>
      <c r="F1102" s="234" t="s">
        <v>178</v>
      </c>
      <c r="G1102" s="236" t="s">
        <v>201</v>
      </c>
      <c r="H1102" s="874" t="s">
        <v>645</v>
      </c>
      <c r="I1102" s="272">
        <v>43142</v>
      </c>
      <c r="J1102" s="238">
        <v>43138</v>
      </c>
      <c r="K1102" s="711"/>
      <c r="L1102" s="1023" t="s">
        <v>590</v>
      </c>
      <c r="M1102" s="13" t="str">
        <f t="shared" si="86"/>
        <v>Invoice Made</v>
      </c>
      <c r="N1102" s="13"/>
      <c r="O1102" s="13"/>
      <c r="P1102" s="13" t="str">
        <f>IF(L1102="Navig8",IF(ISNA(VLOOKUP(UPPER(B1102),#REF!,3,FALSE)),"Pool Not in Records",VLOOKUP(UPPER(B1102),#REF!,3,FALSE)),"")</f>
        <v/>
      </c>
      <c r="Q1102" s="13">
        <f t="shared" si="85"/>
        <v>0</v>
      </c>
      <c r="R1102" s="13"/>
      <c r="S1102" s="13"/>
      <c r="T1102" s="13" t="str">
        <f t="shared" si="88"/>
        <v>Invoice Made</v>
      </c>
      <c r="U1102" s="13" t="b">
        <f t="shared" si="89"/>
        <v>1</v>
      </c>
      <c r="V1102" s="13"/>
      <c r="W1102" s="13"/>
      <c r="X1102" s="13"/>
      <c r="Y1102" s="13"/>
      <c r="Z1102" s="13"/>
      <c r="AA1102" s="13" t="str">
        <f t="shared" si="87"/>
        <v>Cabo Fuji03</v>
      </c>
      <c r="AB1102" s="13"/>
      <c r="AC1102" s="13"/>
      <c r="AD1102" s="13"/>
      <c r="AE1102" s="13">
        <f>IF(TRIM(AA1102=""),0,IF(ISNA(VLOOKUP(AA1102,Tracker!$AB$2:$AB$3981,1,FALSE)),0,1))</f>
        <v>1</v>
      </c>
      <c r="AF1102" s="13"/>
    </row>
    <row r="1103" spans="1:32" ht="13.5">
      <c r="A1103" s="246">
        <v>4642</v>
      </c>
      <c r="B1103" s="271" t="s">
        <v>7819</v>
      </c>
      <c r="C1103" s="957" t="s">
        <v>81</v>
      </c>
      <c r="D1103" s="874" t="s">
        <v>1284</v>
      </c>
      <c r="E1103" s="172" t="s">
        <v>1284</v>
      </c>
      <c r="F1103" s="234"/>
      <c r="G1103" s="236"/>
      <c r="H1103" s="874" t="s">
        <v>7820</v>
      </c>
      <c r="I1103" s="272">
        <v>43168</v>
      </c>
      <c r="J1103" s="238"/>
      <c r="K1103" s="711"/>
      <c r="L1103" s="1023" t="s">
        <v>590</v>
      </c>
      <c r="M1103" s="13" t="str">
        <f t="shared" si="86"/>
        <v>Invoice Made</v>
      </c>
      <c r="N1103" s="13"/>
      <c r="O1103" s="13"/>
      <c r="P1103" s="13" t="str">
        <f>IF(L1103="Navig8",IF(ISNA(VLOOKUP(UPPER(B1103),#REF!,3,FALSE)),"Pool Not in Records",VLOOKUP(UPPER(B1103),#REF!,3,FALSE)),"")</f>
        <v/>
      </c>
      <c r="Q1103" s="13">
        <f t="shared" si="85"/>
        <v>0</v>
      </c>
      <c r="R1103" s="13"/>
      <c r="S1103" s="13"/>
      <c r="T1103" s="13" t="str">
        <f t="shared" si="88"/>
        <v>Invoice Made</v>
      </c>
      <c r="U1103" s="13" t="b">
        <f t="shared" si="89"/>
        <v>1</v>
      </c>
      <c r="V1103" s="13"/>
      <c r="W1103" s="13"/>
      <c r="X1103" s="13"/>
      <c r="Y1103" s="13"/>
      <c r="Z1103" s="13"/>
      <c r="AA1103" s="13" t="str">
        <f t="shared" si="87"/>
        <v>Marex Express26</v>
      </c>
      <c r="AB1103" s="13"/>
      <c r="AC1103" s="13"/>
      <c r="AD1103" s="13"/>
      <c r="AE1103" s="13">
        <f>IF(TRIM(AA1103=""),0,IF(ISNA(VLOOKUP(AA1103,Tracker!$AB$2:$AB$3981,1,FALSE)),0,1))</f>
        <v>1</v>
      </c>
      <c r="AF1103" s="13"/>
    </row>
    <row r="1104" spans="1:32" ht="13.5">
      <c r="A1104" s="243">
        <v>4643</v>
      </c>
      <c r="B1104" s="243" t="s">
        <v>2779</v>
      </c>
      <c r="C1104" s="963" t="s">
        <v>136</v>
      </c>
      <c r="D1104" s="877" t="s">
        <v>2474</v>
      </c>
      <c r="E1104" s="172" t="s">
        <v>2474</v>
      </c>
      <c r="F1104" s="234"/>
      <c r="G1104" s="236"/>
      <c r="H1104" s="877"/>
      <c r="I1104" s="490"/>
      <c r="J1104" s="238"/>
      <c r="K1104" s="720"/>
      <c r="L1104" s="1043" t="s">
        <v>2987</v>
      </c>
      <c r="M1104" s="13" t="str">
        <f t="shared" si="86"/>
        <v>Invoice Not Made</v>
      </c>
      <c r="N1104" s="191"/>
      <c r="O1104" s="191"/>
      <c r="P1104" s="191" t="str">
        <f>IF(L1104="Navig8",IF(ISNA(VLOOKUP(UPPER(B1104),#REF!,3,FALSE)),"Pool Not in Records",VLOOKUP(UPPER(B1104),#REF!,3,FALSE)),"")</f>
        <v/>
      </c>
      <c r="Q1104" s="191" t="str">
        <f t="shared" si="85"/>
        <v/>
      </c>
      <c r="R1104" s="191"/>
      <c r="S1104" s="191"/>
      <c r="T1104" s="13" t="str">
        <f t="shared" si="88"/>
        <v>Invoice Not Made</v>
      </c>
      <c r="U1104" s="13" t="b">
        <f t="shared" si="89"/>
        <v>1</v>
      </c>
      <c r="V1104" s="191"/>
      <c r="W1104" s="191"/>
      <c r="X1104" s="191"/>
      <c r="Y1104" s="191"/>
      <c r="Z1104" s="191"/>
      <c r="AA1104" s="13" t="str">
        <f t="shared" si="87"/>
        <v>Tigris221</v>
      </c>
      <c r="AB1104" s="191"/>
      <c r="AC1104" s="191"/>
      <c r="AD1104" s="191"/>
      <c r="AE1104" s="191">
        <f>IF(TRIM(AA1104=""),0,IF(ISNA(VLOOKUP(AA1104,Tracker!$AB$2:$AB$3981,1,FALSE)),0,1))</f>
        <v>0</v>
      </c>
      <c r="AF1104" s="191"/>
    </row>
    <row r="1105" spans="1:32" ht="13.5">
      <c r="A1105" s="246">
        <v>4644</v>
      </c>
      <c r="B1105" s="271" t="s">
        <v>538</v>
      </c>
      <c r="C1105" s="957" t="s">
        <v>7783</v>
      </c>
      <c r="D1105" s="874" t="s">
        <v>2461</v>
      </c>
      <c r="E1105" s="172" t="s">
        <v>2461</v>
      </c>
      <c r="F1105" s="234"/>
      <c r="G1105" s="236"/>
      <c r="H1105" s="874" t="s">
        <v>90</v>
      </c>
      <c r="I1105" s="492">
        <v>43175</v>
      </c>
      <c r="J1105" s="238"/>
      <c r="K1105" s="711" t="s">
        <v>411</v>
      </c>
      <c r="L1105" s="1023" t="s">
        <v>28</v>
      </c>
      <c r="M1105" s="13" t="str">
        <f t="shared" si="86"/>
        <v>Invoice Made</v>
      </c>
      <c r="N1105" s="13"/>
      <c r="O1105" s="13"/>
      <c r="P1105" s="13" t="e">
        <f>IF(L1105="Navig8",IF(ISNA(VLOOKUP(UPPER(B1105),#REF!,3,FALSE)),"Pool Not in Records",VLOOKUP(UPPER(B1105),#REF!,3,FALSE)),"")</f>
        <v>#REF!</v>
      </c>
      <c r="Q1105" s="13" t="str">
        <f t="shared" si="85"/>
        <v/>
      </c>
      <c r="R1105" s="13"/>
      <c r="S1105" s="13"/>
      <c r="T1105" s="13" t="str">
        <f t="shared" si="88"/>
        <v>Invoice Made</v>
      </c>
      <c r="U1105" s="13" t="b">
        <f t="shared" si="89"/>
        <v>1</v>
      </c>
      <c r="V1105" s="13"/>
      <c r="W1105" s="13"/>
      <c r="X1105" s="13"/>
      <c r="Y1105" s="13"/>
      <c r="Z1105" s="13"/>
      <c r="AA1105" s="13" t="str">
        <f t="shared" si="87"/>
        <v>Bareilly06_2017</v>
      </c>
      <c r="AB1105" s="13"/>
      <c r="AC1105" s="13"/>
      <c r="AD1105" s="13"/>
      <c r="AE1105" s="13">
        <f>IF(TRIM(AA1105=""),0,IF(ISNA(VLOOKUP(AA1105,Tracker!$AB$2:$AB$3981,1,FALSE)),0,1))</f>
        <v>1</v>
      </c>
      <c r="AF1105" s="13"/>
    </row>
    <row r="1106" spans="1:32" ht="13.5">
      <c r="A1106" s="246">
        <v>4645</v>
      </c>
      <c r="B1106" s="271" t="s">
        <v>7736</v>
      </c>
      <c r="C1106" s="957" t="s">
        <v>2873</v>
      </c>
      <c r="D1106" s="874" t="s">
        <v>736</v>
      </c>
      <c r="E1106" s="172" t="s">
        <v>736</v>
      </c>
      <c r="F1106" s="234"/>
      <c r="G1106" s="236"/>
      <c r="H1106" s="874" t="s">
        <v>25</v>
      </c>
      <c r="I1106" s="477">
        <v>43145</v>
      </c>
      <c r="J1106" s="238"/>
      <c r="K1106" s="711"/>
      <c r="L1106" s="1023" t="s">
        <v>633</v>
      </c>
      <c r="M1106" s="13" t="str">
        <f t="shared" si="86"/>
        <v>Invoice Made</v>
      </c>
      <c r="N1106" s="13"/>
      <c r="O1106" s="13"/>
      <c r="P1106" s="13" t="str">
        <f>IF(L1106="Navig8",IF(ISNA(VLOOKUP(UPPER(B1106),#REF!,3,FALSE)),"Pool Not in Records",VLOOKUP(UPPER(B1106),#REF!,3,FALSE)),"")</f>
        <v/>
      </c>
      <c r="Q1106" s="13" t="str">
        <f t="shared" si="85"/>
        <v/>
      </c>
      <c r="R1106" s="13"/>
      <c r="S1106" s="13"/>
      <c r="T1106" s="13" t="str">
        <f t="shared" si="88"/>
        <v>Invoice Made</v>
      </c>
      <c r="U1106" s="13" t="b">
        <f t="shared" si="89"/>
        <v>1</v>
      </c>
      <c r="V1106" s="13"/>
      <c r="W1106" s="13"/>
      <c r="X1106" s="13"/>
      <c r="Y1106" s="13"/>
      <c r="Z1106" s="13"/>
      <c r="AA1106" s="13" t="str">
        <f t="shared" si="87"/>
        <v>Stena Conquest1705</v>
      </c>
      <c r="AB1106" s="13"/>
      <c r="AC1106" s="13"/>
      <c r="AD1106" s="13"/>
      <c r="AE1106" s="13">
        <f>IF(TRIM(AA1106=""),0,IF(ISNA(VLOOKUP(AA1106,Tracker!$AB$2:$AB$3981,1,FALSE)),0,1))</f>
        <v>1</v>
      </c>
      <c r="AF1106" s="13"/>
    </row>
    <row r="1107" spans="1:32" ht="13.5">
      <c r="A1107" s="246">
        <v>4646</v>
      </c>
      <c r="B1107" s="232" t="s">
        <v>2776</v>
      </c>
      <c r="C1107" s="965" t="s">
        <v>7705</v>
      </c>
      <c r="D1107" s="491" t="s">
        <v>2474</v>
      </c>
      <c r="E1107" s="172" t="s">
        <v>2474</v>
      </c>
      <c r="F1107" s="234"/>
      <c r="G1107" s="236"/>
      <c r="H1107" s="491" t="s">
        <v>25</v>
      </c>
      <c r="I1107" s="272">
        <v>43118</v>
      </c>
      <c r="J1107" s="238"/>
      <c r="K1107" s="717"/>
      <c r="L1107" s="1046" t="s">
        <v>2987</v>
      </c>
      <c r="M1107" s="13" t="str">
        <f t="shared" si="86"/>
        <v>Invoice Made</v>
      </c>
      <c r="N1107" s="191"/>
      <c r="O1107" s="191"/>
      <c r="P1107" s="191" t="str">
        <f>IF(L1107="Navig8",IF(ISNA(VLOOKUP(UPPER(B1107),#REF!,3,FALSE)),"Pool Not in Records",VLOOKUP(UPPER(B1107),#REF!,3,FALSE)),"")</f>
        <v/>
      </c>
      <c r="Q1107" s="191" t="str">
        <f t="shared" si="85"/>
        <v/>
      </c>
      <c r="R1107" s="191"/>
      <c r="S1107" s="191"/>
      <c r="T1107" s="13" t="str">
        <f t="shared" si="88"/>
        <v>Invoice Made</v>
      </c>
      <c r="U1107" s="13" t="b">
        <f t="shared" si="89"/>
        <v>1</v>
      </c>
      <c r="V1107" s="191"/>
      <c r="W1107" s="191"/>
      <c r="X1107" s="191"/>
      <c r="Y1107" s="191"/>
      <c r="Z1107" s="191"/>
      <c r="AA1107" s="13" t="str">
        <f t="shared" si="87"/>
        <v>Sten Skagen85,86</v>
      </c>
      <c r="AB1107" s="191"/>
      <c r="AC1107" s="191"/>
      <c r="AD1107" s="191"/>
      <c r="AE1107" s="191">
        <f>IF(TRIM(AA1107=""),0,IF(ISNA(VLOOKUP(AA1107,Tracker!$AB$2:$AB$3981,1,FALSE)),0,1))</f>
        <v>1</v>
      </c>
      <c r="AF1107" s="191"/>
    </row>
    <row r="1108" spans="1:32" ht="13.5">
      <c r="A1108" s="246">
        <v>4647</v>
      </c>
      <c r="B1108" s="271" t="s">
        <v>7701</v>
      </c>
      <c r="C1108" s="957" t="s">
        <v>422</v>
      </c>
      <c r="D1108" s="874" t="s">
        <v>864</v>
      </c>
      <c r="E1108" s="172" t="s">
        <v>864</v>
      </c>
      <c r="F1108" s="234"/>
      <c r="G1108" s="236"/>
      <c r="H1108" s="874" t="s">
        <v>7702</v>
      </c>
      <c r="I1108" s="272">
        <v>43123</v>
      </c>
      <c r="J1108" s="238"/>
      <c r="K1108" s="711"/>
      <c r="L1108" s="1023" t="s">
        <v>590</v>
      </c>
      <c r="M1108" s="13" t="str">
        <f t="shared" si="86"/>
        <v>Invoice Made</v>
      </c>
      <c r="N1108" s="13"/>
      <c r="O1108" s="13"/>
      <c r="P1108" s="13" t="str">
        <f>IF(L1108="Navig8",IF(ISNA(VLOOKUP(UPPER(B1108),#REF!,3,FALSE)),"Pool Not in Records",VLOOKUP(UPPER(B1108),#REF!,3,FALSE)),"")</f>
        <v/>
      </c>
      <c r="Q1108" s="13">
        <f t="shared" si="85"/>
        <v>0</v>
      </c>
      <c r="R1108" s="13"/>
      <c r="S1108" s="13"/>
      <c r="T1108" s="13" t="str">
        <f t="shared" si="88"/>
        <v>Invoice Made</v>
      </c>
      <c r="U1108" s="13" t="b">
        <f t="shared" si="89"/>
        <v>1</v>
      </c>
      <c r="V1108" s="13"/>
      <c r="W1108" s="13"/>
      <c r="X1108" s="13"/>
      <c r="Y1108" s="13"/>
      <c r="Z1108" s="13"/>
      <c r="AA1108" s="13" t="str">
        <f t="shared" si="87"/>
        <v>Seaways Samar71</v>
      </c>
      <c r="AB1108" s="13"/>
      <c r="AC1108" s="13"/>
      <c r="AD1108" s="13"/>
      <c r="AE1108" s="13">
        <f>IF(TRIM(AA1108=""),0,IF(ISNA(VLOOKUP(AA1108,Tracker!$AB$2:$AB$3981,1,FALSE)),0,1))</f>
        <v>1</v>
      </c>
      <c r="AF1108" s="13"/>
    </row>
    <row r="1109" spans="1:32" ht="13.5">
      <c r="A1109" s="246">
        <v>4648</v>
      </c>
      <c r="B1109" s="271" t="s">
        <v>826</v>
      </c>
      <c r="C1109" s="957" t="s">
        <v>161</v>
      </c>
      <c r="D1109" s="874" t="s">
        <v>63</v>
      </c>
      <c r="E1109" s="172" t="s">
        <v>63</v>
      </c>
      <c r="F1109" s="234"/>
      <c r="G1109" s="236"/>
      <c r="H1109" s="874" t="s">
        <v>630</v>
      </c>
      <c r="I1109" s="272">
        <v>43129</v>
      </c>
      <c r="J1109" s="238"/>
      <c r="K1109" s="711"/>
      <c r="L1109" s="1023" t="s">
        <v>60</v>
      </c>
      <c r="M1109" s="13" t="str">
        <f t="shared" si="86"/>
        <v>Invoice Made</v>
      </c>
      <c r="N1109" s="13"/>
      <c r="O1109" s="13"/>
      <c r="P1109" s="13" t="str">
        <f>IF(L1109="Navig8",IF(ISNA(VLOOKUP(UPPER(B1109),#REF!,3,FALSE)),"Pool Not in Records",VLOOKUP(UPPER(B1109),#REF!,3,FALSE)),"")</f>
        <v/>
      </c>
      <c r="Q1109" s="13" t="str">
        <f t="shared" si="85"/>
        <v/>
      </c>
      <c r="R1109" s="13"/>
      <c r="S1109" s="13"/>
      <c r="T1109" s="13" t="str">
        <f t="shared" si="88"/>
        <v>Invoice Made</v>
      </c>
      <c r="U1109" s="13" t="b">
        <f t="shared" si="89"/>
        <v>1</v>
      </c>
      <c r="V1109" s="13"/>
      <c r="W1109" s="13"/>
      <c r="X1109" s="13"/>
      <c r="Y1109" s="13"/>
      <c r="Z1109" s="13"/>
      <c r="AA1109" s="13" t="str">
        <f t="shared" si="87"/>
        <v>Blue River38</v>
      </c>
      <c r="AB1109" s="13"/>
      <c r="AC1109" s="13"/>
      <c r="AD1109" s="13"/>
      <c r="AE1109" s="13">
        <f>IF(TRIM(AA1109=""),0,IF(ISNA(VLOOKUP(AA1109,Tracker!$AB$2:$AB$3981,1,FALSE)),0,1))</f>
        <v>1</v>
      </c>
      <c r="AF1109" s="13"/>
    </row>
    <row r="1110" spans="1:32" ht="13.5">
      <c r="A1110" s="246">
        <v>4648</v>
      </c>
      <c r="B1110" s="271" t="s">
        <v>7792</v>
      </c>
      <c r="C1110" s="957" t="s">
        <v>7793</v>
      </c>
      <c r="D1110" s="874" t="s">
        <v>3258</v>
      </c>
      <c r="E1110" s="172" t="s">
        <v>3258</v>
      </c>
      <c r="F1110" s="234" t="s">
        <v>617</v>
      </c>
      <c r="G1110" s="236" t="s">
        <v>3193</v>
      </c>
      <c r="H1110" s="874" t="s">
        <v>816</v>
      </c>
      <c r="I1110" s="272">
        <v>43165</v>
      </c>
      <c r="J1110" s="238">
        <v>43158</v>
      </c>
      <c r="K1110" s="711"/>
      <c r="L1110" s="1023" t="s">
        <v>1466</v>
      </c>
      <c r="M1110" s="13" t="str">
        <f t="shared" si="86"/>
        <v>Invoice Made</v>
      </c>
      <c r="N1110" s="13"/>
      <c r="O1110" s="13"/>
      <c r="P1110" s="13" t="str">
        <f>IF(L1110="Navig8",IF(ISNA(VLOOKUP(UPPER(B1110),#REF!,3,FALSE)),"Pool Not in Records",VLOOKUP(UPPER(B1110),#REF!,3,FALSE)),"")</f>
        <v/>
      </c>
      <c r="Q1110" s="13" t="str">
        <f t="shared" si="85"/>
        <v/>
      </c>
      <c r="R1110" s="13"/>
      <c r="S1110" s="13"/>
      <c r="T1110" s="13" t="str">
        <f t="shared" si="88"/>
        <v>Invoice Made</v>
      </c>
      <c r="U1110" s="13" t="b">
        <f t="shared" si="89"/>
        <v>1</v>
      </c>
      <c r="V1110" s="13"/>
      <c r="W1110" s="13"/>
      <c r="X1110" s="13"/>
      <c r="Y1110" s="13"/>
      <c r="Z1110" s="13"/>
      <c r="AA1110" s="13" t="str">
        <f t="shared" si="87"/>
        <v>Jag Lavanya5049027</v>
      </c>
      <c r="AB1110" s="13"/>
      <c r="AC1110" s="13"/>
      <c r="AD1110" s="13"/>
      <c r="AE1110" s="13">
        <f>IF(TRIM(AA1110=""),0,IF(ISNA(VLOOKUP(AA1110,Tracker!$AB$2:$AB$3981,1,FALSE)),0,1))</f>
        <v>1</v>
      </c>
      <c r="AF1110" s="13"/>
    </row>
    <row r="1111" spans="1:32" ht="13.5">
      <c r="A1111" s="243">
        <v>4650</v>
      </c>
      <c r="B1111" s="243" t="s">
        <v>2854</v>
      </c>
      <c r="C1111" s="963" t="s">
        <v>8059</v>
      </c>
      <c r="D1111" s="877" t="s">
        <v>2474</v>
      </c>
      <c r="E1111" s="172" t="s">
        <v>2474</v>
      </c>
      <c r="F1111" s="234" t="s">
        <v>2941</v>
      </c>
      <c r="G1111" s="236" t="s">
        <v>699</v>
      </c>
      <c r="H1111" s="877" t="s">
        <v>25</v>
      </c>
      <c r="I1111" s="490"/>
      <c r="J1111" s="238">
        <v>43114</v>
      </c>
      <c r="K1111" s="720"/>
      <c r="L1111" s="1043" t="s">
        <v>2987</v>
      </c>
      <c r="M1111" s="13" t="str">
        <f t="shared" si="86"/>
        <v>Invoice Not Made</v>
      </c>
      <c r="N1111" s="191"/>
      <c r="O1111" s="191"/>
      <c r="P1111" s="191" t="str">
        <f>IF(L1111="Navig8",IF(ISNA(VLOOKUP(UPPER(B1111),#REF!,3,FALSE)),"Pool Not in Records",VLOOKUP(UPPER(B1111),#REF!,3,FALSE)),"")</f>
        <v/>
      </c>
      <c r="Q1111" s="191" t="str">
        <f t="shared" si="85"/>
        <v/>
      </c>
      <c r="R1111" s="191"/>
      <c r="S1111" s="191"/>
      <c r="T1111" s="13" t="str">
        <f t="shared" si="88"/>
        <v>Invoice Not Made</v>
      </c>
      <c r="U1111" s="13" t="b">
        <f t="shared" si="89"/>
        <v>1</v>
      </c>
      <c r="V1111" s="191"/>
      <c r="W1111" s="191"/>
      <c r="X1111" s="191"/>
      <c r="Y1111" s="191"/>
      <c r="Z1111" s="191"/>
      <c r="AA1111" s="13" t="str">
        <f t="shared" si="87"/>
        <v>Emmy Schulte184</v>
      </c>
      <c r="AB1111" s="191"/>
      <c r="AC1111" s="191"/>
      <c r="AD1111" s="191"/>
      <c r="AE1111" s="191">
        <f>IF(TRIM(AA1111=""),0,IF(ISNA(VLOOKUP(AA1111,Tracker!$AB$2:$AB$3981,1,FALSE)),0,1))</f>
        <v>0</v>
      </c>
      <c r="AF1111" s="191"/>
    </row>
    <row r="1112" spans="1:32" ht="13.5">
      <c r="A1112" s="246">
        <v>4651</v>
      </c>
      <c r="B1112" s="271" t="s">
        <v>7558</v>
      </c>
      <c r="C1112" s="957" t="s">
        <v>7707</v>
      </c>
      <c r="D1112" s="874" t="s">
        <v>2474</v>
      </c>
      <c r="E1112" s="172" t="s">
        <v>2474</v>
      </c>
      <c r="F1112" s="234" t="s">
        <v>2941</v>
      </c>
      <c r="G1112" s="236" t="s">
        <v>570</v>
      </c>
      <c r="H1112" s="874" t="s">
        <v>25</v>
      </c>
      <c r="I1112" s="272">
        <v>43124</v>
      </c>
      <c r="J1112" s="238">
        <v>43119</v>
      </c>
      <c r="K1112" s="711"/>
      <c r="L1112" s="1023" t="s">
        <v>2987</v>
      </c>
      <c r="M1112" s="13" t="str">
        <f t="shared" si="86"/>
        <v>Invoice Made</v>
      </c>
      <c r="N1112" s="13"/>
      <c r="O1112" s="13"/>
      <c r="P1112" s="13" t="str">
        <f>IF(L1112="Navig8",IF(ISNA(VLOOKUP(UPPER(B1112),#REF!,3,FALSE)),"Pool Not in Records",VLOOKUP(UPPER(B1112),#REF!,3,FALSE)),"")</f>
        <v/>
      </c>
      <c r="Q1112" s="13" t="str">
        <f t="shared" si="85"/>
        <v/>
      </c>
      <c r="R1112" s="13"/>
      <c r="S1112" s="13"/>
      <c r="T1112" s="13" t="str">
        <f t="shared" si="88"/>
        <v>Invoice Made</v>
      </c>
      <c r="U1112" s="13" t="b">
        <f t="shared" si="89"/>
        <v>1</v>
      </c>
      <c r="V1112" s="13"/>
      <c r="W1112" s="13"/>
      <c r="X1112" s="13"/>
      <c r="Y1112" s="13"/>
      <c r="Z1112" s="13"/>
      <c r="AA1112" s="13" t="str">
        <f t="shared" si="87"/>
        <v>Elisalex Shulte70,71</v>
      </c>
      <c r="AB1112" s="13"/>
      <c r="AC1112" s="13"/>
      <c r="AD1112" s="13"/>
      <c r="AE1112" s="13">
        <f>IF(TRIM(AA1112=""),0,IF(ISNA(VLOOKUP(AA1112,Tracker!$AB$2:$AB$3981,1,FALSE)),0,1))</f>
        <v>1</v>
      </c>
      <c r="AF1112" s="13"/>
    </row>
    <row r="1113" spans="1:32" ht="13.5">
      <c r="A1113" s="246">
        <v>4652</v>
      </c>
      <c r="B1113" s="271" t="s">
        <v>1379</v>
      </c>
      <c r="C1113" s="957" t="s">
        <v>7738</v>
      </c>
      <c r="D1113" s="874" t="s">
        <v>736</v>
      </c>
      <c r="E1113" s="172" t="s">
        <v>736</v>
      </c>
      <c r="F1113" s="234"/>
      <c r="G1113" s="236"/>
      <c r="H1113" s="874" t="s">
        <v>287</v>
      </c>
      <c r="I1113" s="477">
        <v>43154</v>
      </c>
      <c r="J1113" s="238"/>
      <c r="K1113" s="711"/>
      <c r="L1113" s="1023" t="s">
        <v>633</v>
      </c>
      <c r="M1113" s="13" t="str">
        <f t="shared" si="86"/>
        <v>Invoice Made</v>
      </c>
      <c r="N1113" s="13"/>
      <c r="O1113" s="13"/>
      <c r="P1113" s="13" t="str">
        <f>IF(L1113="Navig8",IF(ISNA(VLOOKUP(UPPER(B1113),#REF!,3,FALSE)),"Pool Not in Records",VLOOKUP(UPPER(B1113),#REF!,3,FALSE)),"")</f>
        <v/>
      </c>
      <c r="Q1113" s="13" t="str">
        <f t="shared" si="85"/>
        <v/>
      </c>
      <c r="R1113" s="13"/>
      <c r="S1113" s="13"/>
      <c r="T1113" s="13" t="str">
        <f t="shared" si="88"/>
        <v>Invoice Made</v>
      </c>
      <c r="U1113" s="13" t="b">
        <f t="shared" si="89"/>
        <v>1</v>
      </c>
      <c r="V1113" s="13"/>
      <c r="W1113" s="13"/>
      <c r="X1113" s="13"/>
      <c r="Y1113" s="13"/>
      <c r="Z1113" s="13"/>
      <c r="AA1113" s="13" t="str">
        <f t="shared" si="87"/>
        <v>Rustaq Silver1801</v>
      </c>
      <c r="AB1113" s="13"/>
      <c r="AC1113" s="13"/>
      <c r="AD1113" s="13"/>
      <c r="AE1113" s="13">
        <f>IF(TRIM(AA1113=""),0,IF(ISNA(VLOOKUP(AA1113,Tracker!$AB$2:$AB$3981,1,FALSE)),0,1))</f>
        <v>1</v>
      </c>
      <c r="AF1113" s="13"/>
    </row>
    <row r="1114" spans="1:32" ht="13.5">
      <c r="A1114" s="246">
        <v>4653</v>
      </c>
      <c r="B1114" s="271" t="s">
        <v>2772</v>
      </c>
      <c r="C1114" s="957" t="s">
        <v>495</v>
      </c>
      <c r="D1114" s="874" t="s">
        <v>75</v>
      </c>
      <c r="E1114" s="172" t="s">
        <v>75</v>
      </c>
      <c r="F1114" s="234"/>
      <c r="G1114" s="236"/>
      <c r="H1114" s="874" t="s">
        <v>48</v>
      </c>
      <c r="I1114" s="272">
        <v>43172</v>
      </c>
      <c r="J1114" s="238"/>
      <c r="K1114" s="711"/>
      <c r="L1114" s="1023" t="s">
        <v>60</v>
      </c>
      <c r="M1114" s="13" t="str">
        <f t="shared" si="86"/>
        <v>Invoice Made</v>
      </c>
      <c r="N1114" s="13"/>
      <c r="O1114" s="13"/>
      <c r="P1114" s="13" t="str">
        <f>IF(L1114="Navig8",IF(ISNA(VLOOKUP(UPPER(B1114),#REF!,3,FALSE)),"Pool Not in Records",VLOOKUP(UPPER(B1114),#REF!,3,FALSE)),"")</f>
        <v/>
      </c>
      <c r="Q1114" s="13" t="str">
        <f t="shared" si="85"/>
        <v/>
      </c>
      <c r="R1114" s="13"/>
      <c r="S1114" s="13"/>
      <c r="T1114" s="13" t="str">
        <f t="shared" si="88"/>
        <v>Invoice Made</v>
      </c>
      <c r="U1114" s="13" t="b">
        <f t="shared" si="89"/>
        <v>1</v>
      </c>
      <c r="V1114" s="13"/>
      <c r="W1114" s="13"/>
      <c r="X1114" s="13"/>
      <c r="Y1114" s="13"/>
      <c r="Z1114" s="13"/>
      <c r="AA1114" s="13" t="str">
        <f t="shared" si="87"/>
        <v>Ridgebury Sally B86</v>
      </c>
      <c r="AB1114" s="13"/>
      <c r="AC1114" s="13"/>
      <c r="AD1114" s="13"/>
      <c r="AE1114" s="13">
        <f>IF(TRIM(AA1114=""),0,IF(ISNA(VLOOKUP(AA1114,Tracker!$AB$2:$AB$3981,1,FALSE)),0,1))</f>
        <v>1</v>
      </c>
      <c r="AF1114" s="13"/>
    </row>
    <row r="1115" spans="1:32" ht="13.5">
      <c r="A1115" s="243">
        <v>4654</v>
      </c>
      <c r="B1115" s="243" t="s">
        <v>2779</v>
      </c>
      <c r="C1115" s="963" t="s">
        <v>89</v>
      </c>
      <c r="D1115" s="877" t="s">
        <v>2474</v>
      </c>
      <c r="E1115" s="172" t="s">
        <v>2474</v>
      </c>
      <c r="F1115" s="234" t="s">
        <v>2972</v>
      </c>
      <c r="G1115" s="236" t="s">
        <v>2856</v>
      </c>
      <c r="H1115" s="877" t="s">
        <v>25</v>
      </c>
      <c r="I1115" s="490"/>
      <c r="J1115" s="238">
        <v>43119.125</v>
      </c>
      <c r="K1115" s="720"/>
      <c r="L1115" s="1043" t="s">
        <v>2987</v>
      </c>
      <c r="M1115" s="13" t="str">
        <f t="shared" si="86"/>
        <v>Invoice Not Made</v>
      </c>
      <c r="N1115" s="191"/>
      <c r="O1115" s="191"/>
      <c r="P1115" s="191" t="str">
        <f>IF(L1115="Navig8",IF(ISNA(VLOOKUP(UPPER(B1115),#REF!,3,FALSE)),"Pool Not in Records",VLOOKUP(UPPER(B1115),#REF!,3,FALSE)),"")</f>
        <v/>
      </c>
      <c r="Q1115" s="191" t="str">
        <f t="shared" si="85"/>
        <v/>
      </c>
      <c r="R1115" s="191"/>
      <c r="S1115" s="191"/>
      <c r="T1115" s="13" t="str">
        <f t="shared" si="88"/>
        <v>Invoice Not Made</v>
      </c>
      <c r="U1115" s="13" t="b">
        <f t="shared" si="89"/>
        <v>1</v>
      </c>
      <c r="V1115" s="191"/>
      <c r="W1115" s="191"/>
      <c r="X1115" s="191"/>
      <c r="Y1115" s="191"/>
      <c r="Z1115" s="191"/>
      <c r="AA1115" s="13" t="str">
        <f t="shared" si="87"/>
        <v>Tigris222</v>
      </c>
      <c r="AB1115" s="191"/>
      <c r="AC1115" s="191"/>
      <c r="AD1115" s="191"/>
      <c r="AE1115" s="191">
        <f>IF(TRIM(AA1115=""),0,IF(ISNA(VLOOKUP(AA1115,Tracker!$AB$2:$AB$3981,1,FALSE)),0,1))</f>
        <v>0</v>
      </c>
      <c r="AF1115" s="191"/>
    </row>
    <row r="1116" spans="1:32" ht="13.5">
      <c r="A1116" s="246">
        <v>4655</v>
      </c>
      <c r="B1116" s="271" t="s">
        <v>7744</v>
      </c>
      <c r="C1116" s="957" t="s">
        <v>79</v>
      </c>
      <c r="D1116" s="874" t="s">
        <v>601</v>
      </c>
      <c r="E1116" s="172" t="s">
        <v>601</v>
      </c>
      <c r="F1116" s="234"/>
      <c r="G1116" s="236"/>
      <c r="H1116" s="874" t="s">
        <v>64</v>
      </c>
      <c r="I1116" s="272">
        <v>43145</v>
      </c>
      <c r="J1116" s="238"/>
      <c r="K1116" s="711"/>
      <c r="L1116" s="1023" t="s">
        <v>60</v>
      </c>
      <c r="M1116" s="13" t="str">
        <f t="shared" si="86"/>
        <v>Invoice Made</v>
      </c>
      <c r="N1116" s="13"/>
      <c r="O1116" s="13"/>
      <c r="P1116" s="13" t="str">
        <f>IF(L1116="Navig8",IF(ISNA(VLOOKUP(UPPER(B1116),#REF!,3,FALSE)),"Pool Not in Records",VLOOKUP(UPPER(B1116),#REF!,3,FALSE)),"")</f>
        <v/>
      </c>
      <c r="Q1116" s="13" t="str">
        <f t="shared" si="85"/>
        <v/>
      </c>
      <c r="R1116" s="13"/>
      <c r="S1116" s="13"/>
      <c r="T1116" s="13" t="str">
        <f t="shared" si="88"/>
        <v>Invoice Made</v>
      </c>
      <c r="U1116" s="13" t="b">
        <f t="shared" si="89"/>
        <v>1</v>
      </c>
      <c r="V1116" s="13"/>
      <c r="W1116" s="13"/>
      <c r="X1116" s="13"/>
      <c r="Y1116" s="13"/>
      <c r="Z1116" s="13"/>
      <c r="AA1116" s="13" t="str">
        <f t="shared" si="87"/>
        <v>Blue Power24</v>
      </c>
      <c r="AB1116" s="13"/>
      <c r="AC1116" s="13"/>
      <c r="AD1116" s="13"/>
      <c r="AE1116" s="13">
        <f>IF(TRIM(AA1116=""),0,IF(ISNA(VLOOKUP(AA1116,Tracker!$AB$2:$AB$3981,1,FALSE)),0,1))</f>
        <v>1</v>
      </c>
      <c r="AF1116" s="13"/>
    </row>
    <row r="1117" spans="1:32" ht="13.5">
      <c r="A1117" s="246">
        <v>4656</v>
      </c>
      <c r="B1117" s="271" t="s">
        <v>7803</v>
      </c>
      <c r="C1117" s="957" t="s">
        <v>7738</v>
      </c>
      <c r="D1117" s="874" t="s">
        <v>736</v>
      </c>
      <c r="E1117" s="172" t="s">
        <v>736</v>
      </c>
      <c r="F1117" s="234"/>
      <c r="G1117" s="236"/>
      <c r="H1117" s="874" t="s">
        <v>2886</v>
      </c>
      <c r="I1117" s="477">
        <v>43171</v>
      </c>
      <c r="J1117" s="238"/>
      <c r="K1117" s="711"/>
      <c r="L1117" s="1023" t="s">
        <v>633</v>
      </c>
      <c r="M1117" s="13" t="str">
        <f t="shared" si="86"/>
        <v>Invoice Made</v>
      </c>
      <c r="N1117" s="13"/>
      <c r="O1117" s="13"/>
      <c r="P1117" s="13" t="str">
        <f>IF(L1117="Navig8",IF(ISNA(VLOOKUP(UPPER(B1117),#REF!,3,FALSE)),"Pool Not in Records",VLOOKUP(UPPER(B1117),#REF!,3,FALSE)),"")</f>
        <v/>
      </c>
      <c r="Q1117" s="13" t="str">
        <f t="shared" si="85"/>
        <v/>
      </c>
      <c r="R1117" s="13"/>
      <c r="S1117" s="13"/>
      <c r="T1117" s="13" t="str">
        <f t="shared" si="88"/>
        <v>Invoice Made</v>
      </c>
      <c r="U1117" s="13" t="b">
        <f t="shared" si="89"/>
        <v>1</v>
      </c>
      <c r="V1117" s="13"/>
      <c r="W1117" s="13"/>
      <c r="X1117" s="13"/>
      <c r="Y1117" s="13"/>
      <c r="Z1117" s="13"/>
      <c r="AA1117" s="13" t="str">
        <f t="shared" si="87"/>
        <v>Nord Oceania1801</v>
      </c>
      <c r="AB1117" s="13"/>
      <c r="AC1117" s="13"/>
      <c r="AD1117" s="13"/>
      <c r="AE1117" s="13">
        <f>IF(TRIM(AA1117=""),0,IF(ISNA(VLOOKUP(AA1117,Tracker!$AB$2:$AB$3981,1,FALSE)),0,1))</f>
        <v>1</v>
      </c>
      <c r="AF1117" s="13"/>
    </row>
    <row r="1118" spans="1:32" ht="13.5">
      <c r="A1118" s="246">
        <v>4657</v>
      </c>
      <c r="B1118" s="271" t="s">
        <v>7805</v>
      </c>
      <c r="C1118" s="957" t="s">
        <v>7730</v>
      </c>
      <c r="D1118" s="874" t="s">
        <v>736</v>
      </c>
      <c r="E1118" s="172" t="s">
        <v>736</v>
      </c>
      <c r="F1118" s="234"/>
      <c r="G1118" s="236"/>
      <c r="H1118" s="874" t="s">
        <v>535</v>
      </c>
      <c r="I1118" s="477">
        <v>43186</v>
      </c>
      <c r="J1118" s="238"/>
      <c r="K1118" s="711"/>
      <c r="L1118" s="1023" t="s">
        <v>633</v>
      </c>
      <c r="M1118" s="13" t="str">
        <f t="shared" si="86"/>
        <v>Invoice Made</v>
      </c>
      <c r="N1118" s="13"/>
      <c r="O1118" s="13"/>
      <c r="P1118" s="13" t="str">
        <f>IF(L1118="Navig8",IF(ISNA(VLOOKUP(UPPER(B1118),#REF!,3,FALSE)),"Pool Not in Records",VLOOKUP(UPPER(B1118),#REF!,3,FALSE)),"")</f>
        <v/>
      </c>
      <c r="Q1118" s="13" t="str">
        <f t="shared" si="85"/>
        <v/>
      </c>
      <c r="R1118" s="13"/>
      <c r="S1118" s="13"/>
      <c r="T1118" s="13" t="str">
        <f t="shared" si="88"/>
        <v>Invoice Made</v>
      </c>
      <c r="U1118" s="13" t="b">
        <f t="shared" si="89"/>
        <v>1</v>
      </c>
      <c r="V1118" s="13"/>
      <c r="W1118" s="13"/>
      <c r="X1118" s="13"/>
      <c r="Y1118" s="13"/>
      <c r="Z1118" s="13"/>
      <c r="AA1118" s="13" t="str">
        <f t="shared" si="87"/>
        <v>Wisby Atlantic201801</v>
      </c>
      <c r="AB1118" s="13"/>
      <c r="AC1118" s="13"/>
      <c r="AD1118" s="13"/>
      <c r="AE1118" s="13">
        <f>IF(TRIM(AA1118=""),0,IF(ISNA(VLOOKUP(AA1118,Tracker!$AB$2:$AB$3981,1,FALSE)),0,1))</f>
        <v>1</v>
      </c>
      <c r="AF1118" s="13"/>
    </row>
    <row r="1119" spans="1:32" ht="13.5">
      <c r="A1119" s="246">
        <v>4658</v>
      </c>
      <c r="B1119" s="271" t="s">
        <v>4392</v>
      </c>
      <c r="C1119" s="957" t="s">
        <v>7746</v>
      </c>
      <c r="D1119" s="874" t="s">
        <v>442</v>
      </c>
      <c r="E1119" s="172" t="s">
        <v>442</v>
      </c>
      <c r="F1119" s="234"/>
      <c r="G1119" s="236"/>
      <c r="H1119" s="874" t="s">
        <v>575</v>
      </c>
      <c r="I1119" s="272">
        <v>43145</v>
      </c>
      <c r="J1119" s="238"/>
      <c r="K1119" s="711"/>
      <c r="L1119" s="1023" t="s">
        <v>60</v>
      </c>
      <c r="M1119" s="13" t="str">
        <f t="shared" si="86"/>
        <v>Invoice Made</v>
      </c>
      <c r="N1119" s="13"/>
      <c r="O1119" s="13"/>
      <c r="P1119" s="13" t="str">
        <f>IF(L1119="Navig8",IF(ISNA(VLOOKUP(UPPER(B1119),#REF!,3,FALSE)),"Pool Not in Records",VLOOKUP(UPPER(B1119),#REF!,3,FALSE)),"")</f>
        <v/>
      </c>
      <c r="Q1119" s="13" t="str">
        <f t="shared" si="85"/>
        <v/>
      </c>
      <c r="R1119" s="13"/>
      <c r="S1119" s="13"/>
      <c r="T1119" s="13" t="str">
        <f t="shared" si="88"/>
        <v>Invoice Made</v>
      </c>
      <c r="U1119" s="13" t="b">
        <f t="shared" si="89"/>
        <v>1</v>
      </c>
      <c r="V1119" s="13"/>
      <c r="W1119" s="13"/>
      <c r="X1119" s="13"/>
      <c r="Y1119" s="13"/>
      <c r="Z1119" s="13"/>
      <c r="AA1119" s="13" t="str">
        <f t="shared" si="87"/>
        <v>Mare PicenumTK15</v>
      </c>
      <c r="AB1119" s="13"/>
      <c r="AC1119" s="13"/>
      <c r="AD1119" s="13"/>
      <c r="AE1119" s="13">
        <f>IF(TRIM(AA1119=""),0,IF(ISNA(VLOOKUP(AA1119,Tracker!$AB$2:$AB$3981,1,FALSE)),0,1))</f>
        <v>1</v>
      </c>
      <c r="AF1119" s="13"/>
    </row>
    <row r="1120" spans="1:32" ht="13.5">
      <c r="A1120" s="246">
        <v>4659</v>
      </c>
      <c r="B1120" s="271" t="s">
        <v>880</v>
      </c>
      <c r="C1120" s="957" t="s">
        <v>158</v>
      </c>
      <c r="D1120" s="874" t="s">
        <v>2474</v>
      </c>
      <c r="E1120" s="172" t="s">
        <v>2474</v>
      </c>
      <c r="F1120" s="234"/>
      <c r="G1120" s="236"/>
      <c r="H1120" s="874" t="s">
        <v>2870</v>
      </c>
      <c r="I1120" s="272">
        <v>43123</v>
      </c>
      <c r="J1120" s="238"/>
      <c r="K1120" s="711"/>
      <c r="L1120" s="1023" t="s">
        <v>2987</v>
      </c>
      <c r="M1120" s="13" t="str">
        <f t="shared" si="86"/>
        <v>Invoice Made</v>
      </c>
      <c r="N1120" s="13"/>
      <c r="O1120" s="13"/>
      <c r="P1120" s="13" t="str">
        <f>IF(L1120="Navig8",IF(ISNA(VLOOKUP(UPPER(B1120),#REF!,3,FALSE)),"Pool Not in Records",VLOOKUP(UPPER(B1120),#REF!,3,FALSE)),"")</f>
        <v/>
      </c>
      <c r="Q1120" s="13" t="str">
        <f t="shared" si="85"/>
        <v/>
      </c>
      <c r="R1120" s="13"/>
      <c r="S1120" s="13"/>
      <c r="T1120" s="13" t="str">
        <f t="shared" si="88"/>
        <v>Invoice Made</v>
      </c>
      <c r="U1120" s="13" t="b">
        <f t="shared" si="89"/>
        <v>1</v>
      </c>
      <c r="V1120" s="13"/>
      <c r="W1120" s="13"/>
      <c r="X1120" s="13"/>
      <c r="Y1120" s="13"/>
      <c r="Z1120" s="13"/>
      <c r="AA1120" s="13" t="str">
        <f t="shared" si="87"/>
        <v>Songa Pearl10</v>
      </c>
      <c r="AB1120" s="13"/>
      <c r="AC1120" s="13"/>
      <c r="AD1120" s="13"/>
      <c r="AE1120" s="13">
        <f>IF(TRIM(AA1120=""),0,IF(ISNA(VLOOKUP(AA1120,Tracker!$AB$2:$AB$3981,1,FALSE)),0,1))</f>
        <v>1</v>
      </c>
      <c r="AF1120" s="13"/>
    </row>
    <row r="1121" spans="1:32" ht="13.5">
      <c r="A1121" s="246">
        <v>4660</v>
      </c>
      <c r="B1121" s="271" t="s">
        <v>7795</v>
      </c>
      <c r="C1121" s="957" t="s">
        <v>117</v>
      </c>
      <c r="D1121" s="874" t="s">
        <v>3258</v>
      </c>
      <c r="E1121" s="172" t="s">
        <v>3258</v>
      </c>
      <c r="F1121" s="234"/>
      <c r="G1121" s="236"/>
      <c r="H1121" s="874" t="s">
        <v>203</v>
      </c>
      <c r="I1121" s="272">
        <v>43190</v>
      </c>
      <c r="J1121" s="238"/>
      <c r="K1121" s="711"/>
      <c r="L1121" s="1023" t="s">
        <v>1466</v>
      </c>
      <c r="M1121" s="13" t="str">
        <f t="shared" si="86"/>
        <v>Invoice Made</v>
      </c>
      <c r="N1121" s="13"/>
      <c r="O1121" s="13"/>
      <c r="P1121" s="13" t="str">
        <f>IF(L1121="Navig8",IF(ISNA(VLOOKUP(UPPER(B1121),#REF!,3,FALSE)),"Pool Not in Records",VLOOKUP(UPPER(B1121),#REF!,3,FALSE)),"")</f>
        <v/>
      </c>
      <c r="Q1121" s="13" t="str">
        <f t="shared" si="85"/>
        <v/>
      </c>
      <c r="R1121" s="13"/>
      <c r="S1121" s="13"/>
      <c r="T1121" s="13" t="str">
        <f t="shared" si="88"/>
        <v>Invoice Made</v>
      </c>
      <c r="U1121" s="13" t="b">
        <f t="shared" si="89"/>
        <v>1</v>
      </c>
      <c r="V1121" s="13"/>
      <c r="W1121" s="13"/>
      <c r="X1121" s="13"/>
      <c r="Y1121" s="13"/>
      <c r="Z1121" s="13"/>
      <c r="AA1121" s="13" t="str">
        <f t="shared" si="87"/>
        <v>Front Crown2</v>
      </c>
      <c r="AB1121" s="13"/>
      <c r="AC1121" s="13"/>
      <c r="AD1121" s="13"/>
      <c r="AE1121" s="13">
        <f>IF(TRIM(AA1121=""),0,IF(ISNA(VLOOKUP(AA1121,Tracker!$AB$2:$AB$3981,1,FALSE)),0,1))</f>
        <v>1</v>
      </c>
      <c r="AF1121" s="13"/>
    </row>
    <row r="1122" spans="1:32" ht="13.5">
      <c r="A1122" s="246">
        <v>4661</v>
      </c>
      <c r="B1122" s="271" t="s">
        <v>2854</v>
      </c>
      <c r="C1122" s="957" t="s">
        <v>7710</v>
      </c>
      <c r="D1122" s="874" t="s">
        <v>2474</v>
      </c>
      <c r="E1122" s="172" t="s">
        <v>2474</v>
      </c>
      <c r="F1122" s="234"/>
      <c r="G1122" s="236"/>
      <c r="H1122" s="874" t="s">
        <v>2870</v>
      </c>
      <c r="I1122" s="272">
        <v>43125</v>
      </c>
      <c r="J1122" s="238"/>
      <c r="K1122" s="711"/>
      <c r="L1122" s="1023" t="s">
        <v>2987</v>
      </c>
      <c r="M1122" s="13" t="str">
        <f t="shared" si="86"/>
        <v>Invoice Made</v>
      </c>
      <c r="N1122" s="13"/>
      <c r="O1122" s="13"/>
      <c r="P1122" s="13" t="str">
        <f>IF(L1122="Navig8",IF(ISNA(VLOOKUP(UPPER(B1122),#REF!,3,FALSE)),"Pool Not in Records",VLOOKUP(UPPER(B1122),#REF!,3,FALSE)),"")</f>
        <v/>
      </c>
      <c r="Q1122" s="13" t="str">
        <f t="shared" si="85"/>
        <v/>
      </c>
      <c r="R1122" s="13"/>
      <c r="S1122" s="13"/>
      <c r="T1122" s="13" t="str">
        <f t="shared" si="88"/>
        <v>Invoice Made</v>
      </c>
      <c r="U1122" s="13" t="b">
        <f t="shared" si="89"/>
        <v>1</v>
      </c>
      <c r="V1122" s="13"/>
      <c r="W1122" s="13"/>
      <c r="X1122" s="13"/>
      <c r="Y1122" s="13"/>
      <c r="Z1122" s="13"/>
      <c r="AA1122" s="13" t="str">
        <f t="shared" si="87"/>
        <v>Emmy Schulte183,184,185</v>
      </c>
      <c r="AB1122" s="13"/>
      <c r="AC1122" s="13"/>
      <c r="AD1122" s="13"/>
      <c r="AE1122" s="13">
        <f>IF(TRIM(AA1122=""),0,IF(ISNA(VLOOKUP(AA1122,Tracker!$AB$2:$AB$3981,1,FALSE)),0,1))</f>
        <v>1</v>
      </c>
      <c r="AF1122" s="13"/>
    </row>
    <row r="1123" spans="1:32" ht="13.5">
      <c r="A1123" s="246">
        <v>4662</v>
      </c>
      <c r="B1123" s="271" t="s">
        <v>7721</v>
      </c>
      <c r="C1123" s="957" t="s">
        <v>7722</v>
      </c>
      <c r="D1123" s="874" t="s">
        <v>1382</v>
      </c>
      <c r="E1123" s="172" t="s">
        <v>1382</v>
      </c>
      <c r="F1123" s="234"/>
      <c r="G1123" s="236"/>
      <c r="H1123" s="874" t="s">
        <v>62</v>
      </c>
      <c r="I1123" s="492">
        <v>43142</v>
      </c>
      <c r="J1123" s="238"/>
      <c r="K1123" s="711" t="s">
        <v>411</v>
      </c>
      <c r="L1123" s="1023" t="s">
        <v>28</v>
      </c>
      <c r="M1123" s="13" t="str">
        <f t="shared" si="86"/>
        <v>Invoice Made</v>
      </c>
      <c r="N1123" s="13"/>
      <c r="O1123" s="13"/>
      <c r="P1123" s="13" t="e">
        <f>IF(L1123="Navig8",IF(ISNA(VLOOKUP(UPPER(B1123),#REF!,3,FALSE)),"Pool Not in Records",VLOOKUP(UPPER(B1123),#REF!,3,FALSE)),"")</f>
        <v>#REF!</v>
      </c>
      <c r="Q1123" s="13" t="str">
        <f t="shared" si="85"/>
        <v/>
      </c>
      <c r="R1123" s="13"/>
      <c r="S1123" s="13"/>
      <c r="T1123" s="13" t="str">
        <f t="shared" si="88"/>
        <v>Invoice Made</v>
      </c>
      <c r="U1123" s="13" t="b">
        <f t="shared" si="89"/>
        <v>1</v>
      </c>
      <c r="V1123" s="13"/>
      <c r="W1123" s="13"/>
      <c r="X1123" s="13"/>
      <c r="Y1123" s="13"/>
      <c r="Z1123" s="13"/>
      <c r="AA1123" s="13" t="str">
        <f t="shared" si="87"/>
        <v>Victory Venture18001</v>
      </c>
      <c r="AB1123" s="13"/>
      <c r="AC1123" s="13"/>
      <c r="AD1123" s="13"/>
      <c r="AE1123" s="13">
        <f>IF(TRIM(AA1123=""),0,IF(ISNA(VLOOKUP(AA1123,Tracker!$AB$2:$AB$3981,1,FALSE)),0,1))</f>
        <v>1</v>
      </c>
      <c r="AF1123" s="13"/>
    </row>
    <row r="1124" spans="1:32" ht="13.5">
      <c r="A1124" s="246">
        <v>4663</v>
      </c>
      <c r="B1124" s="271" t="s">
        <v>809</v>
      </c>
      <c r="C1124" s="957" t="s">
        <v>7724</v>
      </c>
      <c r="D1124" s="874" t="s">
        <v>7574</v>
      </c>
      <c r="E1124" s="172" t="s">
        <v>7574</v>
      </c>
      <c r="F1124" s="234"/>
      <c r="G1124" s="236"/>
      <c r="H1124" s="874" t="s">
        <v>441</v>
      </c>
      <c r="I1124" s="492">
        <v>43140</v>
      </c>
      <c r="J1124" s="238"/>
      <c r="K1124" s="711" t="s">
        <v>28</v>
      </c>
      <c r="L1124" s="1023" t="s">
        <v>28</v>
      </c>
      <c r="M1124" s="13" t="str">
        <f t="shared" si="86"/>
        <v>Invoice Made</v>
      </c>
      <c r="N1124" s="13"/>
      <c r="O1124" s="13"/>
      <c r="P1124" s="13" t="e">
        <f>IF(L1124="Navig8",IF(ISNA(VLOOKUP(UPPER(B1124),#REF!,3,FALSE)),"Pool Not in Records",VLOOKUP(UPPER(B1124),#REF!,3,FALSE)),"")</f>
        <v>#REF!</v>
      </c>
      <c r="Q1124" s="13" t="str">
        <f t="shared" si="85"/>
        <v/>
      </c>
      <c r="R1124" s="13"/>
      <c r="S1124" s="13"/>
      <c r="T1124" s="13" t="str">
        <f t="shared" si="88"/>
        <v>Invoice Made</v>
      </c>
      <c r="U1124" s="13" t="b">
        <f t="shared" si="89"/>
        <v>1</v>
      </c>
      <c r="V1124" s="13"/>
      <c r="W1124" s="13"/>
      <c r="X1124" s="13"/>
      <c r="Y1124" s="13"/>
      <c r="Z1124" s="13"/>
      <c r="AA1124" s="13" t="str">
        <f t="shared" si="87"/>
        <v>King Darius39_17</v>
      </c>
      <c r="AB1124" s="13"/>
      <c r="AC1124" s="13"/>
      <c r="AD1124" s="13"/>
      <c r="AE1124" s="13">
        <f>IF(TRIM(AA1124=""),0,IF(ISNA(VLOOKUP(AA1124,Tracker!$AB$2:$AB$3981,1,FALSE)),0,1))</f>
        <v>1</v>
      </c>
      <c r="AF1124" s="13"/>
    </row>
    <row r="1125" spans="1:32" ht="13.5">
      <c r="A1125" s="246">
        <v>4664</v>
      </c>
      <c r="B1125" s="271" t="s">
        <v>80</v>
      </c>
      <c r="C1125" s="957" t="s">
        <v>1342</v>
      </c>
      <c r="D1125" s="874" t="s">
        <v>7480</v>
      </c>
      <c r="E1125" s="172" t="s">
        <v>7480</v>
      </c>
      <c r="F1125" s="234"/>
      <c r="G1125" s="236"/>
      <c r="H1125" s="874" t="s">
        <v>312</v>
      </c>
      <c r="I1125" s="272">
        <v>43133</v>
      </c>
      <c r="J1125" s="238"/>
      <c r="K1125" s="711"/>
      <c r="L1125" s="1023" t="s">
        <v>60</v>
      </c>
      <c r="M1125" s="13" t="str">
        <f t="shared" si="86"/>
        <v>Invoice Made</v>
      </c>
      <c r="N1125" s="13"/>
      <c r="O1125" s="13"/>
      <c r="P1125" s="13" t="str">
        <f>IF(L1125="Navig8",IF(ISNA(VLOOKUP(UPPER(B1125),#REF!,3,FALSE)),"Pool Not in Records",VLOOKUP(UPPER(B1125),#REF!,3,FALSE)),"")</f>
        <v/>
      </c>
      <c r="Q1125" s="13" t="str">
        <f t="shared" si="85"/>
        <v/>
      </c>
      <c r="R1125" s="13"/>
      <c r="S1125" s="13"/>
      <c r="T1125" s="13" t="str">
        <f t="shared" si="88"/>
        <v>Invoice Made</v>
      </c>
      <c r="U1125" s="13" t="b">
        <f t="shared" si="89"/>
        <v>1</v>
      </c>
      <c r="V1125" s="13"/>
      <c r="W1125" s="13"/>
      <c r="X1125" s="13"/>
      <c r="Y1125" s="13"/>
      <c r="Z1125" s="13"/>
      <c r="AA1125" s="13" t="str">
        <f t="shared" si="87"/>
        <v>Helga Spirit90</v>
      </c>
      <c r="AB1125" s="13"/>
      <c r="AC1125" s="13"/>
      <c r="AD1125" s="13"/>
      <c r="AE1125" s="13">
        <f>IF(TRIM(AA1125=""),0,IF(ISNA(VLOOKUP(AA1125,Tracker!$AB$2:$AB$3981,1,FALSE)),0,1))</f>
        <v>1</v>
      </c>
      <c r="AF1125" s="13"/>
    </row>
    <row r="1126" spans="1:32" ht="13.5">
      <c r="A1126" s="246">
        <v>4665</v>
      </c>
      <c r="B1126" s="271" t="s">
        <v>2779</v>
      </c>
      <c r="C1126" s="957" t="s">
        <v>7712</v>
      </c>
      <c r="D1126" s="874" t="s">
        <v>2474</v>
      </c>
      <c r="E1126" s="172" t="s">
        <v>2474</v>
      </c>
      <c r="F1126" s="234"/>
      <c r="G1126" s="236"/>
      <c r="H1126" s="874" t="s">
        <v>25</v>
      </c>
      <c r="I1126" s="272">
        <v>43119</v>
      </c>
      <c r="J1126" s="238"/>
      <c r="K1126" s="711"/>
      <c r="L1126" s="1023" t="s">
        <v>2987</v>
      </c>
      <c r="M1126" s="13" t="str">
        <f t="shared" si="86"/>
        <v>Invoice Made</v>
      </c>
      <c r="N1126" s="13"/>
      <c r="O1126" s="13"/>
      <c r="P1126" s="13" t="str">
        <f>IF(L1126="Navig8",IF(ISNA(VLOOKUP(UPPER(B1126),#REF!,3,FALSE)),"Pool Not in Records",VLOOKUP(UPPER(B1126),#REF!,3,FALSE)),"")</f>
        <v/>
      </c>
      <c r="Q1126" s="13" t="str">
        <f t="shared" si="85"/>
        <v/>
      </c>
      <c r="R1126" s="13"/>
      <c r="S1126" s="13"/>
      <c r="T1126" s="13" t="str">
        <f t="shared" si="88"/>
        <v>Invoice Made</v>
      </c>
      <c r="U1126" s="13" t="b">
        <f t="shared" si="89"/>
        <v>1</v>
      </c>
      <c r="V1126" s="13"/>
      <c r="W1126" s="13"/>
      <c r="X1126" s="13"/>
      <c r="Y1126" s="13"/>
      <c r="Z1126" s="13"/>
      <c r="AA1126" s="13" t="str">
        <f t="shared" si="87"/>
        <v>Tigris221,222,223</v>
      </c>
      <c r="AB1126" s="13"/>
      <c r="AC1126" s="13"/>
      <c r="AD1126" s="13"/>
      <c r="AE1126" s="13">
        <f>IF(TRIM(AA1126=""),0,IF(ISNA(VLOOKUP(AA1126,Tracker!$AB$2:$AB$3981,1,FALSE)),0,1))</f>
        <v>1</v>
      </c>
      <c r="AF1126" s="13"/>
    </row>
    <row r="1127" spans="1:32" ht="13.5">
      <c r="A1127" s="246">
        <v>4666</v>
      </c>
      <c r="B1127" s="271" t="s">
        <v>7808</v>
      </c>
      <c r="C1127" s="957" t="s">
        <v>7738</v>
      </c>
      <c r="D1127" s="874" t="s">
        <v>736</v>
      </c>
      <c r="E1127" s="172" t="s">
        <v>736</v>
      </c>
      <c r="F1127" s="234"/>
      <c r="G1127" s="236"/>
      <c r="H1127" s="874" t="s">
        <v>712</v>
      </c>
      <c r="I1127" s="477">
        <v>43171</v>
      </c>
      <c r="J1127" s="238"/>
      <c r="K1127" s="711"/>
      <c r="L1127" s="1023" t="s">
        <v>633</v>
      </c>
      <c r="M1127" s="13" t="str">
        <f t="shared" si="86"/>
        <v>Invoice Made</v>
      </c>
      <c r="N1127" s="13"/>
      <c r="O1127" s="13"/>
      <c r="P1127" s="13" t="str">
        <f>IF(L1127="Navig8",IF(ISNA(VLOOKUP(UPPER(B1127),#REF!,3,FALSE)),"Pool Not in Records",VLOOKUP(UPPER(B1127),#REF!,3,FALSE)),"")</f>
        <v/>
      </c>
      <c r="Q1127" s="13" t="str">
        <f t="shared" si="85"/>
        <v/>
      </c>
      <c r="R1127" s="13"/>
      <c r="S1127" s="13"/>
      <c r="T1127" s="13" t="str">
        <f t="shared" si="88"/>
        <v>Invoice Made</v>
      </c>
      <c r="U1127" s="13" t="b">
        <f t="shared" si="89"/>
        <v>1</v>
      </c>
      <c r="V1127" s="13"/>
      <c r="W1127" s="13"/>
      <c r="X1127" s="13"/>
      <c r="Y1127" s="13"/>
      <c r="Z1127" s="13"/>
      <c r="AA1127" s="13" t="str">
        <f t="shared" si="87"/>
        <v>STI Esles II1801</v>
      </c>
      <c r="AB1127" s="13"/>
      <c r="AC1127" s="13"/>
      <c r="AD1127" s="13"/>
      <c r="AE1127" s="13">
        <f>IF(TRIM(AA1127=""),0,IF(ISNA(VLOOKUP(AA1127,Tracker!$AB$2:$AB$3981,1,FALSE)),0,1))</f>
        <v>1</v>
      </c>
      <c r="AF1127" s="13"/>
    </row>
    <row r="1128" spans="1:32" ht="13.5">
      <c r="A1128" s="246">
        <v>4667</v>
      </c>
      <c r="B1128" s="271" t="s">
        <v>92</v>
      </c>
      <c r="C1128" s="957" t="s">
        <v>250</v>
      </c>
      <c r="D1128" s="874" t="s">
        <v>634</v>
      </c>
      <c r="E1128" s="172" t="s">
        <v>634</v>
      </c>
      <c r="F1128" s="234"/>
      <c r="G1128" s="236"/>
      <c r="H1128" s="874" t="s">
        <v>7749</v>
      </c>
      <c r="I1128" s="272">
        <v>43132</v>
      </c>
      <c r="J1128" s="238"/>
      <c r="K1128" s="711"/>
      <c r="L1128" s="1023" t="s">
        <v>60</v>
      </c>
      <c r="M1128" s="13" t="str">
        <f t="shared" si="86"/>
        <v>Invoice Made</v>
      </c>
      <c r="N1128" s="13"/>
      <c r="O1128" s="13"/>
      <c r="P1128" s="13" t="str">
        <f>IF(L1128="Navig8",IF(ISNA(VLOOKUP(UPPER(B1128),#REF!,3,FALSE)),"Pool Not in Records",VLOOKUP(UPPER(B1128),#REF!,3,FALSE)),"")</f>
        <v/>
      </c>
      <c r="Q1128" s="13" t="str">
        <f t="shared" si="85"/>
        <v/>
      </c>
      <c r="R1128" s="13"/>
      <c r="S1128" s="13"/>
      <c r="T1128" s="13" t="str">
        <f t="shared" si="88"/>
        <v>Invoice Made</v>
      </c>
      <c r="U1128" s="13" t="b">
        <f t="shared" si="89"/>
        <v>1</v>
      </c>
      <c r="V1128" s="13"/>
      <c r="W1128" s="13"/>
      <c r="X1128" s="13"/>
      <c r="Y1128" s="13"/>
      <c r="Z1128" s="13"/>
      <c r="AA1128" s="13" t="str">
        <f t="shared" si="87"/>
        <v>Luzon Spirit35</v>
      </c>
      <c r="AB1128" s="13"/>
      <c r="AC1128" s="13"/>
      <c r="AD1128" s="13"/>
      <c r="AE1128" s="13">
        <f>IF(TRIM(AA1128=""),0,IF(ISNA(VLOOKUP(AA1128,Tracker!$AB$2:$AB$3981,1,FALSE)),0,1))</f>
        <v>1</v>
      </c>
      <c r="AF1128" s="13"/>
    </row>
    <row r="1129" spans="1:32" ht="13.5">
      <c r="A1129" s="246">
        <v>4668</v>
      </c>
      <c r="B1129" s="271" t="s">
        <v>801</v>
      </c>
      <c r="C1129" s="957" t="s">
        <v>171</v>
      </c>
      <c r="D1129" s="874" t="s">
        <v>63</v>
      </c>
      <c r="E1129" s="172" t="s">
        <v>63</v>
      </c>
      <c r="F1129" s="234"/>
      <c r="G1129" s="236"/>
      <c r="H1129" s="874" t="s">
        <v>203</v>
      </c>
      <c r="I1129" s="272">
        <v>43132</v>
      </c>
      <c r="J1129" s="238"/>
      <c r="K1129" s="711"/>
      <c r="L1129" s="1023" t="s">
        <v>60</v>
      </c>
      <c r="M1129" s="13" t="str">
        <f t="shared" si="86"/>
        <v>Invoice Made</v>
      </c>
      <c r="N1129" s="13"/>
      <c r="O1129" s="13"/>
      <c r="P1129" s="13" t="str">
        <f>IF(L1129="Navig8",IF(ISNA(VLOOKUP(UPPER(B1129),#REF!,3,FALSE)),"Pool Not in Records",VLOOKUP(UPPER(B1129),#REF!,3,FALSE)),"")</f>
        <v/>
      </c>
      <c r="Q1129" s="13" t="str">
        <f t="shared" si="85"/>
        <v/>
      </c>
      <c r="R1129" s="13"/>
      <c r="S1129" s="13"/>
      <c r="T1129" s="13" t="str">
        <f t="shared" si="88"/>
        <v>Invoice Made</v>
      </c>
      <c r="U1129" s="13" t="b">
        <f t="shared" si="89"/>
        <v>1</v>
      </c>
      <c r="V1129" s="13"/>
      <c r="W1129" s="13"/>
      <c r="X1129" s="13"/>
      <c r="Y1129" s="13"/>
      <c r="Z1129" s="13"/>
      <c r="AA1129" s="13" t="str">
        <f t="shared" si="87"/>
        <v>Ningbo Dawn46</v>
      </c>
      <c r="AB1129" s="13"/>
      <c r="AC1129" s="13"/>
      <c r="AD1129" s="13"/>
      <c r="AE1129" s="13">
        <f>IF(TRIM(AA1129=""),0,IF(ISNA(VLOOKUP(AA1129,Tracker!$AB$2:$AB$3981,1,FALSE)),0,1))</f>
        <v>1</v>
      </c>
      <c r="AF1129" s="13"/>
    </row>
    <row r="1130" spans="1:32" ht="13.5">
      <c r="A1130" s="243">
        <v>4669</v>
      </c>
      <c r="B1130" s="271" t="s">
        <v>2776</v>
      </c>
      <c r="C1130" s="957" t="s">
        <v>72</v>
      </c>
      <c r="D1130" s="874" t="s">
        <v>2474</v>
      </c>
      <c r="E1130" s="172" t="s">
        <v>2474</v>
      </c>
      <c r="F1130" s="234"/>
      <c r="G1130" s="236"/>
      <c r="H1130" s="874"/>
      <c r="I1130" s="272"/>
      <c r="J1130" s="238"/>
      <c r="K1130" s="711"/>
      <c r="L1130" s="1023" t="s">
        <v>2987</v>
      </c>
      <c r="M1130" s="13" t="str">
        <f t="shared" si="86"/>
        <v>Invoice Not Made</v>
      </c>
      <c r="N1130" s="13"/>
      <c r="O1130" s="13"/>
      <c r="P1130" s="13" t="str">
        <f>IF(L1130="Navig8",IF(ISNA(VLOOKUP(UPPER(B1130),#REF!,3,FALSE)),"Pool Not in Records",VLOOKUP(UPPER(B1130),#REF!,3,FALSE)),"")</f>
        <v/>
      </c>
      <c r="Q1130" s="13" t="str">
        <f t="shared" si="85"/>
        <v/>
      </c>
      <c r="R1130" s="13"/>
      <c r="S1130" s="13"/>
      <c r="T1130" s="13" t="str">
        <f t="shared" si="88"/>
        <v>Invoice Not Made</v>
      </c>
      <c r="U1130" s="13" t="b">
        <f t="shared" si="89"/>
        <v>1</v>
      </c>
      <c r="V1130" s="13"/>
      <c r="W1130" s="13"/>
      <c r="X1130" s="13"/>
      <c r="Y1130" s="13"/>
      <c r="Z1130" s="13"/>
      <c r="AA1130" s="13" t="str">
        <f t="shared" si="87"/>
        <v>Sten Skagen87</v>
      </c>
      <c r="AB1130" s="13"/>
      <c r="AC1130" s="13"/>
      <c r="AD1130" s="13"/>
      <c r="AE1130" s="13">
        <f>IF(TRIM(AA1130=""),0,IF(ISNA(VLOOKUP(AA1130,Tracker!$AB$2:$AB$3981,1,FALSE)),0,1))</f>
        <v>0</v>
      </c>
      <c r="AF1130" s="13"/>
    </row>
    <row r="1131" spans="1:32" ht="13.5">
      <c r="A1131" s="246">
        <v>4670</v>
      </c>
      <c r="B1131" s="271" t="s">
        <v>2871</v>
      </c>
      <c r="C1131" s="957" t="s">
        <v>7761</v>
      </c>
      <c r="D1131" s="874" t="s">
        <v>2783</v>
      </c>
      <c r="E1131" s="172" t="s">
        <v>2783</v>
      </c>
      <c r="F1131" s="234"/>
      <c r="G1131" s="236"/>
      <c r="H1131" s="874" t="s">
        <v>90</v>
      </c>
      <c r="I1131" s="272">
        <v>43135</v>
      </c>
      <c r="J1131" s="238"/>
      <c r="K1131" s="711"/>
      <c r="L1131" s="1023" t="s">
        <v>590</v>
      </c>
      <c r="M1131" s="13" t="str">
        <f t="shared" si="86"/>
        <v>Invoice Made</v>
      </c>
      <c r="N1131" s="13"/>
      <c r="O1131" s="13"/>
      <c r="P1131" s="13" t="str">
        <f>IF(L1131="Navig8",IF(ISNA(VLOOKUP(UPPER(B1131),#REF!,3,FALSE)),"Pool Not in Records",VLOOKUP(UPPER(B1131),#REF!,3,FALSE)),"")</f>
        <v/>
      </c>
      <c r="Q1131" s="13">
        <f t="shared" si="85"/>
        <v>0</v>
      </c>
      <c r="R1131" s="13"/>
      <c r="S1131" s="13"/>
      <c r="T1131" s="13" t="str">
        <f t="shared" si="88"/>
        <v>Invoice Made</v>
      </c>
      <c r="U1131" s="13" t="b">
        <f t="shared" si="89"/>
        <v>1</v>
      </c>
      <c r="V1131" s="13"/>
      <c r="W1131" s="13"/>
      <c r="X1131" s="13"/>
      <c r="Y1131" s="13"/>
      <c r="Z1131" s="13"/>
      <c r="AA1131" s="13" t="str">
        <f t="shared" si="87"/>
        <v>Cabo MisakiCMS009</v>
      </c>
      <c r="AB1131" s="13"/>
      <c r="AC1131" s="13"/>
      <c r="AD1131" s="13"/>
      <c r="AE1131" s="13">
        <f>IF(TRIM(AA1131=""),0,IF(ISNA(VLOOKUP(AA1131,Tracker!$AB$2:$AB$3981,1,FALSE)),0,1))</f>
        <v>1</v>
      </c>
      <c r="AF1131" s="13"/>
    </row>
    <row r="1132" spans="1:32" ht="13.5">
      <c r="A1132" s="246">
        <v>4671</v>
      </c>
      <c r="B1132" s="271" t="s">
        <v>321</v>
      </c>
      <c r="C1132" s="957" t="s">
        <v>7692</v>
      </c>
      <c r="D1132" s="874" t="s">
        <v>7398</v>
      </c>
      <c r="E1132" s="172" t="s">
        <v>7398</v>
      </c>
      <c r="F1132" s="234"/>
      <c r="G1132" s="236"/>
      <c r="H1132" s="874" t="s">
        <v>255</v>
      </c>
      <c r="I1132" s="272">
        <v>43128</v>
      </c>
      <c r="J1132" s="238"/>
      <c r="K1132" s="711"/>
      <c r="L1132" s="1023" t="s">
        <v>60</v>
      </c>
      <c r="M1132" s="13" t="str">
        <f t="shared" si="86"/>
        <v>Invoice Made</v>
      </c>
      <c r="N1132" s="13"/>
      <c r="O1132" s="13"/>
      <c r="P1132" s="13" t="str">
        <f>IF(L1132="Navig8",IF(ISNA(VLOOKUP(UPPER(B1132),#REF!,3,FALSE)),"Pool Not in Records",VLOOKUP(UPPER(B1132),#REF!,3,FALSE)),"")</f>
        <v/>
      </c>
      <c r="Q1132" s="13" t="str">
        <f t="shared" si="85"/>
        <v/>
      </c>
      <c r="R1132" s="13"/>
      <c r="S1132" s="13"/>
      <c r="T1132" s="13" t="str">
        <f t="shared" si="88"/>
        <v>Invoice Made</v>
      </c>
      <c r="U1132" s="13" t="b">
        <f t="shared" si="89"/>
        <v>1</v>
      </c>
      <c r="V1132" s="13"/>
      <c r="W1132" s="13"/>
      <c r="X1132" s="13"/>
      <c r="Y1132" s="13"/>
      <c r="Z1132" s="13"/>
      <c r="AA1132" s="13" t="str">
        <f t="shared" si="87"/>
        <v>Mare OriensTK81</v>
      </c>
      <c r="AB1132" s="13"/>
      <c r="AC1132" s="13"/>
      <c r="AD1132" s="13"/>
      <c r="AE1132" s="13">
        <f>IF(TRIM(AA1132=""),0,IF(ISNA(VLOOKUP(AA1132,Tracker!$AB$2:$AB$3981,1,FALSE)),0,1))</f>
        <v>1</v>
      </c>
      <c r="AF1132" s="13"/>
    </row>
    <row r="1133" spans="1:32" ht="13.5">
      <c r="A1133" s="246">
        <v>4672</v>
      </c>
      <c r="B1133" s="271" t="s">
        <v>641</v>
      </c>
      <c r="C1133" s="957" t="s">
        <v>834</v>
      </c>
      <c r="D1133" s="874" t="s">
        <v>634</v>
      </c>
      <c r="E1133" s="172" t="s">
        <v>634</v>
      </c>
      <c r="F1133" s="234"/>
      <c r="G1133" s="236"/>
      <c r="H1133" s="874" t="s">
        <v>1970</v>
      </c>
      <c r="I1133" s="272">
        <v>43146</v>
      </c>
      <c r="J1133" s="238"/>
      <c r="K1133" s="711"/>
      <c r="L1133" s="1023" t="s">
        <v>60</v>
      </c>
      <c r="M1133" s="13" t="str">
        <f t="shared" si="86"/>
        <v>Invoice Made</v>
      </c>
      <c r="N1133" s="13"/>
      <c r="O1133" s="13"/>
      <c r="P1133" s="13" t="str">
        <f>IF(L1133="Navig8",IF(ISNA(VLOOKUP(UPPER(B1133),#REF!,3,FALSE)),"Pool Not in Records",VLOOKUP(UPPER(B1133),#REF!,3,FALSE)),"")</f>
        <v/>
      </c>
      <c r="Q1133" s="13" t="str">
        <f t="shared" si="85"/>
        <v/>
      </c>
      <c r="R1133" s="13"/>
      <c r="S1133" s="13"/>
      <c r="T1133" s="13" t="str">
        <f t="shared" si="88"/>
        <v>Invoice Made</v>
      </c>
      <c r="U1133" s="13" t="b">
        <f t="shared" si="89"/>
        <v>1</v>
      </c>
      <c r="V1133" s="13"/>
      <c r="W1133" s="13"/>
      <c r="X1133" s="13"/>
      <c r="Y1133" s="13"/>
      <c r="Z1133" s="13"/>
      <c r="AA1133" s="13" t="str">
        <f t="shared" si="87"/>
        <v>Pacific Dawn49</v>
      </c>
      <c r="AB1133" s="13"/>
      <c r="AC1133" s="13"/>
      <c r="AD1133" s="13"/>
      <c r="AE1133" s="13">
        <f>IF(TRIM(AA1133=""),0,IF(ISNA(VLOOKUP(AA1133,Tracker!$AB$2:$AB$3981,1,FALSE)),0,1))</f>
        <v>1</v>
      </c>
      <c r="AF1133" s="13"/>
    </row>
    <row r="1134" spans="1:32" ht="13.5">
      <c r="A1134" s="246">
        <v>4673</v>
      </c>
      <c r="B1134" s="271" t="s">
        <v>2286</v>
      </c>
      <c r="C1134" s="957" t="s">
        <v>7738</v>
      </c>
      <c r="D1134" s="874" t="s">
        <v>2677</v>
      </c>
      <c r="E1134" s="172" t="s">
        <v>2677</v>
      </c>
      <c r="F1134" s="234"/>
      <c r="G1134" s="236"/>
      <c r="H1134" s="874" t="s">
        <v>25</v>
      </c>
      <c r="I1134" s="477">
        <v>43176</v>
      </c>
      <c r="J1134" s="238"/>
      <c r="K1134" s="711"/>
      <c r="L1134" s="1023" t="s">
        <v>633</v>
      </c>
      <c r="M1134" s="13" t="str">
        <f t="shared" si="86"/>
        <v>Invoice Made</v>
      </c>
      <c r="N1134" s="13"/>
      <c r="O1134" s="13"/>
      <c r="P1134" s="13" t="str">
        <f>IF(L1134="Navig8",IF(ISNA(VLOOKUP(UPPER(B1134),#REF!,3,FALSE)),"Pool Not in Records",VLOOKUP(UPPER(B1134),#REF!,3,FALSE)),"")</f>
        <v/>
      </c>
      <c r="Q1134" s="13" t="str">
        <f t="shared" si="85"/>
        <v/>
      </c>
      <c r="R1134" s="13"/>
      <c r="S1134" s="13"/>
      <c r="T1134" s="13" t="str">
        <f t="shared" si="88"/>
        <v>Invoice Made</v>
      </c>
      <c r="U1134" s="13" t="b">
        <f t="shared" si="89"/>
        <v>1</v>
      </c>
      <c r="V1134" s="13"/>
      <c r="W1134" s="13"/>
      <c r="X1134" s="13"/>
      <c r="Y1134" s="13"/>
      <c r="Z1134" s="13"/>
      <c r="AA1134" s="13" t="str">
        <f t="shared" si="87"/>
        <v>Green Sea1801</v>
      </c>
      <c r="AB1134" s="13"/>
      <c r="AC1134" s="13"/>
      <c r="AD1134" s="13"/>
      <c r="AE1134" s="13">
        <f>IF(TRIM(AA1134=""),0,IF(ISNA(VLOOKUP(AA1134,Tracker!$AB$2:$AB$3981,1,FALSE)),0,1))</f>
        <v>1</v>
      </c>
      <c r="AF1134" s="13"/>
    </row>
    <row r="1135" spans="1:32" ht="13.5">
      <c r="A1135" s="246">
        <v>4674</v>
      </c>
      <c r="B1135" s="271" t="s">
        <v>3916</v>
      </c>
      <c r="C1135" s="957" t="s">
        <v>7763</v>
      </c>
      <c r="D1135" s="874" t="s">
        <v>2868</v>
      </c>
      <c r="E1135" s="172" t="s">
        <v>2868</v>
      </c>
      <c r="F1135" s="234"/>
      <c r="G1135" s="236"/>
      <c r="H1135" s="874" t="s">
        <v>261</v>
      </c>
      <c r="I1135" s="272">
        <v>43142</v>
      </c>
      <c r="J1135" s="238"/>
      <c r="K1135" s="711"/>
      <c r="L1135" s="1023" t="s">
        <v>590</v>
      </c>
      <c r="M1135" s="13" t="str">
        <f t="shared" si="86"/>
        <v>Invoice Made</v>
      </c>
      <c r="N1135" s="13"/>
      <c r="O1135" s="13"/>
      <c r="P1135" s="13" t="str">
        <f>IF(L1135="Navig8",IF(ISNA(VLOOKUP(UPPER(B1135),#REF!,3,FALSE)),"Pool Not in Records",VLOOKUP(UPPER(B1135),#REF!,3,FALSE)),"")</f>
        <v/>
      </c>
      <c r="Q1135" s="13">
        <f t="shared" si="85"/>
        <v>0</v>
      </c>
      <c r="R1135" s="13"/>
      <c r="S1135" s="13"/>
      <c r="T1135" s="13" t="str">
        <f t="shared" si="88"/>
        <v>Invoice Made</v>
      </c>
      <c r="U1135" s="13" t="b">
        <f t="shared" si="89"/>
        <v>1</v>
      </c>
      <c r="V1135" s="13"/>
      <c r="W1135" s="13"/>
      <c r="X1135" s="13"/>
      <c r="Y1135" s="13"/>
      <c r="Z1135" s="13"/>
      <c r="AA1135" s="13" t="str">
        <f t="shared" si="87"/>
        <v>World Harmony117P-126F</v>
      </c>
      <c r="AB1135" s="13"/>
      <c r="AC1135" s="13"/>
      <c r="AD1135" s="13"/>
      <c r="AE1135" s="13">
        <f>IF(TRIM(AA1135=""),0,IF(ISNA(VLOOKUP(AA1135,Tracker!$AB$2:$AB$3981,1,FALSE)),0,1))</f>
        <v>1</v>
      </c>
      <c r="AF1135" s="13"/>
    </row>
    <row r="1136" spans="1:32" ht="13.5">
      <c r="A1136" s="246">
        <v>4675</v>
      </c>
      <c r="B1136" s="271" t="s">
        <v>5065</v>
      </c>
      <c r="C1136" s="957" t="s">
        <v>624</v>
      </c>
      <c r="D1136" s="874" t="s">
        <v>754</v>
      </c>
      <c r="E1136" s="172" t="s">
        <v>754</v>
      </c>
      <c r="F1136" s="234" t="s">
        <v>472</v>
      </c>
      <c r="G1136" s="236" t="s">
        <v>8060</v>
      </c>
      <c r="H1136" s="874" t="s">
        <v>7753</v>
      </c>
      <c r="I1136" s="272">
        <v>43133</v>
      </c>
      <c r="J1136" s="238">
        <v>43139</v>
      </c>
      <c r="K1136" s="711"/>
      <c r="L1136" s="1023" t="s">
        <v>60</v>
      </c>
      <c r="M1136" s="13" t="str">
        <f t="shared" si="86"/>
        <v>Invoice Made</v>
      </c>
      <c r="N1136" s="13"/>
      <c r="O1136" s="13"/>
      <c r="P1136" s="13" t="str">
        <f>IF(L1136="Navig8",IF(ISNA(VLOOKUP(UPPER(B1136),#REF!,3,FALSE)),"Pool Not in Records",VLOOKUP(UPPER(B1136),#REF!,3,FALSE)),"")</f>
        <v/>
      </c>
      <c r="Q1136" s="13" t="str">
        <f t="shared" si="85"/>
        <v/>
      </c>
      <c r="R1136" s="13"/>
      <c r="S1136" s="13"/>
      <c r="T1136" s="13" t="str">
        <f t="shared" si="88"/>
        <v>Invoice Made</v>
      </c>
      <c r="U1136" s="13" t="b">
        <f t="shared" si="89"/>
        <v>1</v>
      </c>
      <c r="V1136" s="13"/>
      <c r="W1136" s="13"/>
      <c r="X1136" s="13"/>
      <c r="Y1136" s="13"/>
      <c r="Z1136" s="13"/>
      <c r="AA1136" s="13" t="str">
        <f t="shared" si="87"/>
        <v>Ghibli51</v>
      </c>
      <c r="AB1136" s="13"/>
      <c r="AC1136" s="13"/>
      <c r="AD1136" s="13"/>
      <c r="AE1136" s="13">
        <f>IF(TRIM(AA1136=""),0,IF(ISNA(VLOOKUP(AA1136,Tracker!$AB$2:$AB$3981,1,FALSE)),0,1))</f>
        <v>1</v>
      </c>
      <c r="AF1136" s="13"/>
    </row>
    <row r="1137" spans="1:32" ht="13.5">
      <c r="A1137" s="246">
        <v>4676</v>
      </c>
      <c r="B1137" s="271" t="s">
        <v>2342</v>
      </c>
      <c r="C1137" s="957" t="s">
        <v>7822</v>
      </c>
      <c r="D1137" s="874" t="s">
        <v>1861</v>
      </c>
      <c r="E1137" s="172" t="s">
        <v>1861</v>
      </c>
      <c r="F1137" s="234"/>
      <c r="G1137" s="236"/>
      <c r="H1137" s="874" t="s">
        <v>7823</v>
      </c>
      <c r="I1137" s="272">
        <v>43165</v>
      </c>
      <c r="J1137" s="238"/>
      <c r="K1137" s="711"/>
      <c r="L1137" s="1023" t="s">
        <v>590</v>
      </c>
      <c r="M1137" s="13" t="str">
        <f t="shared" si="86"/>
        <v>Invoice Made</v>
      </c>
      <c r="N1137" s="13"/>
      <c r="O1137" s="13"/>
      <c r="P1137" s="13" t="str">
        <f>IF(L1137="Navig8",IF(ISNA(VLOOKUP(UPPER(B1137),#REF!,3,FALSE)),"Pool Not in Records",VLOOKUP(UPPER(B1137),#REF!,3,FALSE)),"")</f>
        <v/>
      </c>
      <c r="Q1137" s="13">
        <f t="shared" si="85"/>
        <v>0</v>
      </c>
      <c r="R1137" s="13"/>
      <c r="S1137" s="13"/>
      <c r="T1137" s="13" t="str">
        <f t="shared" si="88"/>
        <v>Invoice Made</v>
      </c>
      <c r="U1137" s="13" t="b">
        <f t="shared" si="89"/>
        <v>1</v>
      </c>
      <c r="V1137" s="13"/>
      <c r="W1137" s="13"/>
      <c r="X1137" s="13"/>
      <c r="Y1137" s="13"/>
      <c r="Z1137" s="13"/>
      <c r="AA1137" s="13" t="str">
        <f t="shared" si="87"/>
        <v>Aqualegend69_AG047</v>
      </c>
      <c r="AB1137" s="13"/>
      <c r="AC1137" s="13"/>
      <c r="AD1137" s="13"/>
      <c r="AE1137" s="13">
        <f>IF(TRIM(AA1137=""),0,IF(ISNA(VLOOKUP(AA1137,Tracker!$AB$2:$AB$3981,1,FALSE)),0,1))</f>
        <v>1</v>
      </c>
      <c r="AF1137" s="13"/>
    </row>
    <row r="1138" spans="1:32" ht="13.5">
      <c r="A1138" s="246">
        <v>4677</v>
      </c>
      <c r="B1138" s="271" t="s">
        <v>7825</v>
      </c>
      <c r="C1138" s="957" t="s">
        <v>193</v>
      </c>
      <c r="D1138" s="874" t="s">
        <v>7826</v>
      </c>
      <c r="E1138" s="172" t="s">
        <v>7826</v>
      </c>
      <c r="F1138" s="234"/>
      <c r="G1138" s="236"/>
      <c r="H1138" s="874" t="s">
        <v>1285</v>
      </c>
      <c r="I1138" s="272">
        <v>43168</v>
      </c>
      <c r="J1138" s="238"/>
      <c r="K1138" s="711"/>
      <c r="L1138" s="1023" t="s">
        <v>590</v>
      </c>
      <c r="M1138" s="13" t="str">
        <f t="shared" si="86"/>
        <v>Invoice Made</v>
      </c>
      <c r="N1138" s="13"/>
      <c r="O1138" s="13"/>
      <c r="P1138" s="13" t="str">
        <f>IF(L1138="Navig8",IF(ISNA(VLOOKUP(UPPER(B1138),#REF!,3,FALSE)),"Pool Not in Records",VLOOKUP(UPPER(B1138),#REF!,3,FALSE)),"")</f>
        <v/>
      </c>
      <c r="Q1138" s="13">
        <f t="shared" si="85"/>
        <v>0</v>
      </c>
      <c r="R1138" s="13"/>
      <c r="S1138" s="13"/>
      <c r="T1138" s="13" t="str">
        <f t="shared" si="88"/>
        <v>Invoice Made</v>
      </c>
      <c r="U1138" s="13" t="b">
        <f t="shared" si="89"/>
        <v>1</v>
      </c>
      <c r="V1138" s="13"/>
      <c r="W1138" s="13"/>
      <c r="X1138" s="13"/>
      <c r="Y1138" s="13"/>
      <c r="Z1138" s="13"/>
      <c r="AA1138" s="13" t="str">
        <f t="shared" si="87"/>
        <v>Goldengate Park28</v>
      </c>
      <c r="AB1138" s="13"/>
      <c r="AC1138" s="13"/>
      <c r="AD1138" s="13"/>
      <c r="AE1138" s="13">
        <f>IF(TRIM(AA1138=""),0,IF(ISNA(VLOOKUP(AA1138,Tracker!$AB$2:$AB$3981,1,FALSE)),0,1))</f>
        <v>1</v>
      </c>
      <c r="AF1138" s="13"/>
    </row>
    <row r="1139" spans="1:32" ht="13.5">
      <c r="A1139" s="246">
        <v>4678</v>
      </c>
      <c r="B1139" s="271" t="s">
        <v>3171</v>
      </c>
      <c r="C1139" s="957" t="s">
        <v>168</v>
      </c>
      <c r="D1139" s="874" t="s">
        <v>688</v>
      </c>
      <c r="E1139" s="172" t="s">
        <v>688</v>
      </c>
      <c r="F1139" s="234"/>
      <c r="G1139" s="236"/>
      <c r="H1139" s="874" t="s">
        <v>645</v>
      </c>
      <c r="I1139" s="272">
        <v>43223</v>
      </c>
      <c r="J1139" s="238"/>
      <c r="K1139" s="711"/>
      <c r="L1139" s="1023" t="s">
        <v>590</v>
      </c>
      <c r="M1139" s="13" t="str">
        <f t="shared" si="86"/>
        <v>Invoice Made</v>
      </c>
      <c r="N1139" s="13"/>
      <c r="O1139" s="13"/>
      <c r="P1139" s="13" t="str">
        <f>IF(L1139="Navig8",IF(ISNA(VLOOKUP(UPPER(B1139),#REF!,3,FALSE)),"Pool Not in Records",VLOOKUP(UPPER(B1139),#REF!,3,FALSE)),"")</f>
        <v/>
      </c>
      <c r="Q1139" s="13">
        <f t="shared" si="85"/>
        <v>0</v>
      </c>
      <c r="R1139" s="13"/>
      <c r="S1139" s="13"/>
      <c r="T1139" s="13" t="str">
        <f t="shared" si="88"/>
        <v>Invoice Made</v>
      </c>
      <c r="U1139" s="13" t="b">
        <f t="shared" si="89"/>
        <v>1</v>
      </c>
      <c r="V1139" s="13"/>
      <c r="W1139" s="13"/>
      <c r="X1139" s="13"/>
      <c r="Y1139" s="13"/>
      <c r="Z1139" s="13"/>
      <c r="AA1139" s="13" t="str">
        <f t="shared" si="87"/>
        <v>Seaways Rosemar225</v>
      </c>
      <c r="AB1139" s="13"/>
      <c r="AC1139" s="13"/>
      <c r="AD1139" s="13"/>
      <c r="AE1139" s="13">
        <f>IF(TRIM(AA1139=""),0,IF(ISNA(VLOOKUP(AA1139,Tracker!$AB$2:$AB$3981,1,FALSE)),0,1))</f>
        <v>1</v>
      </c>
      <c r="AF1139" s="13"/>
    </row>
    <row r="1140" spans="1:32" ht="13.5">
      <c r="A1140" s="243">
        <v>4679</v>
      </c>
      <c r="B1140" s="271" t="s">
        <v>2854</v>
      </c>
      <c r="C1140" s="957" t="s">
        <v>8061</v>
      </c>
      <c r="D1140" s="874" t="s">
        <v>2474</v>
      </c>
      <c r="E1140" s="172" t="s">
        <v>2474</v>
      </c>
      <c r="F1140" s="234"/>
      <c r="G1140" s="236"/>
      <c r="H1140" s="874"/>
      <c r="I1140" s="272"/>
      <c r="J1140" s="238"/>
      <c r="K1140" s="711"/>
      <c r="L1140" s="1023" t="s">
        <v>2987</v>
      </c>
      <c r="M1140" s="13" t="str">
        <f t="shared" si="86"/>
        <v>Invoice Not Made</v>
      </c>
      <c r="N1140" s="13"/>
      <c r="O1140" s="13"/>
      <c r="P1140" s="13" t="str">
        <f>IF(L1140="Navig8",IF(ISNA(VLOOKUP(UPPER(B1140),#REF!,3,FALSE)),"Pool Not in Records",VLOOKUP(UPPER(B1140),#REF!,3,FALSE)),"")</f>
        <v/>
      </c>
      <c r="Q1140" s="13" t="str">
        <f t="shared" si="85"/>
        <v/>
      </c>
      <c r="R1140" s="13"/>
      <c r="S1140" s="13"/>
      <c r="T1140" s="13" t="str">
        <f t="shared" si="88"/>
        <v>Invoice Not Made</v>
      </c>
      <c r="U1140" s="13" t="b">
        <f t="shared" si="89"/>
        <v>1</v>
      </c>
      <c r="V1140" s="13"/>
      <c r="W1140" s="13"/>
      <c r="X1140" s="13"/>
      <c r="Y1140" s="13"/>
      <c r="Z1140" s="13"/>
      <c r="AA1140" s="13" t="str">
        <f t="shared" si="87"/>
        <v>Emmy Schulte186</v>
      </c>
      <c r="AB1140" s="13"/>
      <c r="AC1140" s="13"/>
      <c r="AD1140" s="13"/>
      <c r="AE1140" s="13">
        <f>IF(TRIM(AA1140=""),0,IF(ISNA(VLOOKUP(AA1140,Tracker!$AB$2:$AB$3981,1,FALSE)),0,1))</f>
        <v>0</v>
      </c>
      <c r="AF1140" s="13"/>
    </row>
    <row r="1141" spans="1:32" ht="13.5">
      <c r="A1141" s="246">
        <v>4680</v>
      </c>
      <c r="B1141" s="271" t="s">
        <v>818</v>
      </c>
      <c r="C1141" s="957" t="s">
        <v>4806</v>
      </c>
      <c r="D1141" s="874" t="s">
        <v>63</v>
      </c>
      <c r="E1141" s="172" t="s">
        <v>63</v>
      </c>
      <c r="F1141" s="234"/>
      <c r="G1141" s="236"/>
      <c r="H1141" s="874" t="s">
        <v>64</v>
      </c>
      <c r="I1141" s="272">
        <v>43141</v>
      </c>
      <c r="J1141" s="238"/>
      <c r="K1141" s="711"/>
      <c r="L1141" s="1023" t="s">
        <v>60</v>
      </c>
      <c r="M1141" s="13" t="str">
        <f t="shared" si="86"/>
        <v>Invoice Made</v>
      </c>
      <c r="N1141" s="13"/>
      <c r="O1141" s="13"/>
      <c r="P1141" s="13" t="str">
        <f>IF(L1141="Navig8",IF(ISNA(VLOOKUP(UPPER(B1141),#REF!,3,FALSE)),"Pool Not in Records",VLOOKUP(UPPER(B1141),#REF!,3,FALSE)),"")</f>
        <v/>
      </c>
      <c r="Q1141" s="13" t="str">
        <f t="shared" si="85"/>
        <v/>
      </c>
      <c r="R1141" s="13"/>
      <c r="S1141" s="13"/>
      <c r="T1141" s="13" t="str">
        <f t="shared" si="88"/>
        <v>Invoice Made</v>
      </c>
      <c r="U1141" s="13" t="b">
        <f t="shared" si="89"/>
        <v>1</v>
      </c>
      <c r="V1141" s="13"/>
      <c r="W1141" s="13"/>
      <c r="X1141" s="13"/>
      <c r="Y1141" s="13"/>
      <c r="Z1141" s="13"/>
      <c r="AA1141" s="13" t="str">
        <f t="shared" si="87"/>
        <v>Songa Coral009</v>
      </c>
      <c r="AB1141" s="13"/>
      <c r="AC1141" s="13"/>
      <c r="AD1141" s="13"/>
      <c r="AE1141" s="13">
        <f>IF(TRIM(AA1141=""),0,IF(ISNA(VLOOKUP(AA1141,Tracker!$AB$2:$AB$3981,1,FALSE)),0,1))</f>
        <v>1</v>
      </c>
      <c r="AF1141" s="13"/>
    </row>
    <row r="1142" spans="1:32" ht="13.5">
      <c r="A1142" s="246">
        <v>4681</v>
      </c>
      <c r="B1142" s="271" t="s">
        <v>643</v>
      </c>
      <c r="C1142" s="957" t="s">
        <v>7730</v>
      </c>
      <c r="D1142" s="874" t="s">
        <v>3504</v>
      </c>
      <c r="E1142" s="172" t="s">
        <v>3504</v>
      </c>
      <c r="F1142" s="234"/>
      <c r="G1142" s="236"/>
      <c r="H1142" s="874" t="s">
        <v>7798</v>
      </c>
      <c r="I1142" s="272">
        <v>43169</v>
      </c>
      <c r="J1142" s="238"/>
      <c r="K1142" s="711"/>
      <c r="L1142" s="1023" t="s">
        <v>663</v>
      </c>
      <c r="M1142" s="13" t="str">
        <f t="shared" si="86"/>
        <v>Invoice Made</v>
      </c>
      <c r="N1142" s="13"/>
      <c r="O1142" s="13"/>
      <c r="P1142" s="13" t="str">
        <f>IF(L1142="Navig8",IF(ISNA(VLOOKUP(UPPER(B1142),#REF!,3,FALSE)),"Pool Not in Records",VLOOKUP(UPPER(B1142),#REF!,3,FALSE)),"")</f>
        <v/>
      </c>
      <c r="Q1142" s="13" t="str">
        <f t="shared" si="85"/>
        <v/>
      </c>
      <c r="R1142" s="13"/>
      <c r="S1142" s="13"/>
      <c r="T1142" s="13" t="str">
        <f t="shared" si="88"/>
        <v>Invoice Made</v>
      </c>
      <c r="U1142" s="13" t="b">
        <f t="shared" si="89"/>
        <v>1</v>
      </c>
      <c r="V1142" s="13"/>
      <c r="W1142" s="13"/>
      <c r="X1142" s="13"/>
      <c r="Y1142" s="13"/>
      <c r="Z1142" s="13"/>
      <c r="AA1142" s="13" t="str">
        <f t="shared" si="87"/>
        <v>Stena Perros201801</v>
      </c>
      <c r="AB1142" s="13"/>
      <c r="AC1142" s="13"/>
      <c r="AD1142" s="13"/>
      <c r="AE1142" s="13">
        <f>IF(TRIM(AA1142=""),0,IF(ISNA(VLOOKUP(AA1142,Tracker!$AB$2:$AB$3981,1,FALSE)),0,1))</f>
        <v>1</v>
      </c>
      <c r="AF1142" s="13"/>
    </row>
    <row r="1143" spans="1:32" ht="13.5">
      <c r="A1143" s="243">
        <v>4682</v>
      </c>
      <c r="B1143" s="243" t="s">
        <v>7690</v>
      </c>
      <c r="C1143" s="963" t="s">
        <v>2948</v>
      </c>
      <c r="D1143" s="877" t="s">
        <v>830</v>
      </c>
      <c r="E1143" s="172" t="s">
        <v>830</v>
      </c>
      <c r="F1143" s="234"/>
      <c r="G1143" s="236"/>
      <c r="H1143" s="877"/>
      <c r="I1143" s="490">
        <v>43205</v>
      </c>
      <c r="J1143" s="238"/>
      <c r="K1143" s="720"/>
      <c r="L1143" s="1043" t="s">
        <v>60</v>
      </c>
      <c r="M1143" s="13" t="str">
        <f t="shared" si="86"/>
        <v>Invoice Not Made</v>
      </c>
      <c r="N1143" s="191" t="s">
        <v>8115</v>
      </c>
      <c r="O1143" s="191"/>
      <c r="P1143" s="191" t="str">
        <f>IF(L1143="Navig8",IF(ISNA(VLOOKUP(UPPER(B1143),#REF!,3,FALSE)),"Pool Not in Records",VLOOKUP(UPPER(B1143),#REF!,3,FALSE)),"")</f>
        <v/>
      </c>
      <c r="Q1143" s="191" t="str">
        <f t="shared" si="85"/>
        <v/>
      </c>
      <c r="R1143" s="191"/>
      <c r="S1143" s="191"/>
      <c r="T1143" s="13" t="str">
        <f t="shared" si="88"/>
        <v>Invoice Not Made</v>
      </c>
      <c r="U1143" s="13" t="b">
        <f t="shared" si="89"/>
        <v>1</v>
      </c>
      <c r="V1143" s="191"/>
      <c r="W1143" s="191"/>
      <c r="X1143" s="191"/>
      <c r="Y1143" s="191"/>
      <c r="Z1143" s="191"/>
      <c r="AA1143" s="13" t="str">
        <f t="shared" si="87"/>
        <v>New AccordV02</v>
      </c>
      <c r="AB1143" s="191"/>
      <c r="AC1143" s="191"/>
      <c r="AD1143" s="191"/>
      <c r="AE1143" s="191">
        <f>IF(TRIM(AA1143=""),0,IF(ISNA(VLOOKUP(AA1143,Tracker!$AB$2:$AB$3981,1,FALSE)),0,1))</f>
        <v>0</v>
      </c>
      <c r="AF1143" s="191"/>
    </row>
    <row r="1144" spans="1:32" ht="13.5">
      <c r="A1144" s="243">
        <v>4683</v>
      </c>
      <c r="B1144" s="271" t="s">
        <v>2779</v>
      </c>
      <c r="C1144" s="957" t="s">
        <v>157</v>
      </c>
      <c r="D1144" s="874" t="s">
        <v>2474</v>
      </c>
      <c r="E1144" s="172" t="s">
        <v>2474</v>
      </c>
      <c r="F1144" s="234"/>
      <c r="G1144" s="236"/>
      <c r="H1144" s="874"/>
      <c r="I1144" s="272"/>
      <c r="J1144" s="238"/>
      <c r="K1144" s="711"/>
      <c r="L1144" s="1023" t="s">
        <v>2987</v>
      </c>
      <c r="M1144" s="13" t="str">
        <f t="shared" si="86"/>
        <v>Invoice Not Made</v>
      </c>
      <c r="N1144" s="13"/>
      <c r="O1144" s="13"/>
      <c r="P1144" s="13" t="str">
        <f>IF(L1144="Navig8",IF(ISNA(VLOOKUP(UPPER(B1144),#REF!,3,FALSE)),"Pool Not in Records",VLOOKUP(UPPER(B1144),#REF!,3,FALSE)),"")</f>
        <v/>
      </c>
      <c r="Q1144" s="13" t="str">
        <f t="shared" si="85"/>
        <v/>
      </c>
      <c r="R1144" s="13"/>
      <c r="S1144" s="13"/>
      <c r="T1144" s="13" t="str">
        <f t="shared" si="88"/>
        <v>Invoice Not Made</v>
      </c>
      <c r="U1144" s="13" t="b">
        <f t="shared" si="89"/>
        <v>1</v>
      </c>
      <c r="V1144" s="13"/>
      <c r="W1144" s="13"/>
      <c r="X1144" s="13"/>
      <c r="Y1144" s="13"/>
      <c r="Z1144" s="13"/>
      <c r="AA1144" s="13" t="str">
        <f t="shared" si="87"/>
        <v>Tigris224</v>
      </c>
      <c r="AB1144" s="13"/>
      <c r="AC1144" s="13"/>
      <c r="AD1144" s="13"/>
      <c r="AE1144" s="13">
        <f>IF(TRIM(AA1144=""),0,IF(ISNA(VLOOKUP(AA1144,Tracker!$AB$2:$AB$3981,1,FALSE)),0,1))</f>
        <v>0</v>
      </c>
      <c r="AF1144" s="13"/>
    </row>
    <row r="1145" spans="1:32" ht="13.5">
      <c r="A1145" s="246">
        <v>4684</v>
      </c>
      <c r="B1145" s="271" t="s">
        <v>2401</v>
      </c>
      <c r="C1145" s="957" t="s">
        <v>773</v>
      </c>
      <c r="D1145" s="874" t="s">
        <v>7398</v>
      </c>
      <c r="E1145" s="172" t="s">
        <v>7398</v>
      </c>
      <c r="F1145" s="234"/>
      <c r="G1145" s="236"/>
      <c r="H1145" s="874" t="s">
        <v>90</v>
      </c>
      <c r="I1145" s="272">
        <v>43146</v>
      </c>
      <c r="J1145" s="238"/>
      <c r="K1145" s="711"/>
      <c r="L1145" s="1023" t="s">
        <v>60</v>
      </c>
      <c r="M1145" s="13" t="str">
        <f t="shared" si="86"/>
        <v>Invoice Made</v>
      </c>
      <c r="N1145" s="13"/>
      <c r="O1145" s="13"/>
      <c r="P1145" s="13" t="str">
        <f>IF(L1145="Navig8",IF(ISNA(VLOOKUP(UPPER(B1145),#REF!,3,FALSE)),"Pool Not in Records",VLOOKUP(UPPER(B1145),#REF!,3,FALSE)),"")</f>
        <v/>
      </c>
      <c r="Q1145" s="13" t="str">
        <f t="shared" si="85"/>
        <v/>
      </c>
      <c r="R1145" s="13"/>
      <c r="S1145" s="13"/>
      <c r="T1145" s="13" t="str">
        <f t="shared" si="88"/>
        <v>Invoice Made</v>
      </c>
      <c r="U1145" s="13" t="b">
        <f t="shared" si="89"/>
        <v>1</v>
      </c>
      <c r="V1145" s="13"/>
      <c r="W1145" s="13"/>
      <c r="X1145" s="13"/>
      <c r="Y1145" s="13"/>
      <c r="Z1145" s="13"/>
      <c r="AA1145" s="13" t="str">
        <f t="shared" si="87"/>
        <v>Limerick Spirit92</v>
      </c>
      <c r="AB1145" s="13"/>
      <c r="AC1145" s="13"/>
      <c r="AD1145" s="13"/>
      <c r="AE1145" s="13">
        <f>IF(TRIM(AA1145=""),0,IF(ISNA(VLOOKUP(AA1145,Tracker!$AB$2:$AB$3981,1,FALSE)),0,1))</f>
        <v>1</v>
      </c>
      <c r="AF1145" s="13"/>
    </row>
    <row r="1146" spans="1:32" ht="13.5">
      <c r="A1146" s="246">
        <v>4685</v>
      </c>
      <c r="B1146" s="271" t="s">
        <v>490</v>
      </c>
      <c r="C1146" s="957" t="s">
        <v>422</v>
      </c>
      <c r="D1146" s="874" t="s">
        <v>477</v>
      </c>
      <c r="E1146" s="172" t="s">
        <v>477</v>
      </c>
      <c r="F1146" s="234"/>
      <c r="G1146" s="236"/>
      <c r="H1146" s="874" t="s">
        <v>441</v>
      </c>
      <c r="I1146" s="492">
        <v>43147</v>
      </c>
      <c r="J1146" s="238"/>
      <c r="K1146" s="711" t="s">
        <v>8062</v>
      </c>
      <c r="L1146" s="1023" t="s">
        <v>28</v>
      </c>
      <c r="M1146" s="13" t="str">
        <f t="shared" si="86"/>
        <v>Invoice Made</v>
      </c>
      <c r="N1146" s="13"/>
      <c r="O1146" s="13"/>
      <c r="P1146" s="13"/>
      <c r="Q1146" s="13" t="str">
        <f t="shared" ref="Q1146:Q1209" si="90">IF(L1146="Ultranav",IF(K1146="",0,1),"")</f>
        <v/>
      </c>
      <c r="R1146" s="13"/>
      <c r="S1146" s="13"/>
      <c r="T1146" s="13" t="str">
        <f t="shared" si="88"/>
        <v>Invoice Made</v>
      </c>
      <c r="U1146" s="13" t="b">
        <f t="shared" si="89"/>
        <v>1</v>
      </c>
      <c r="V1146" s="13"/>
      <c r="W1146" s="13"/>
      <c r="X1146" s="13"/>
      <c r="Y1146" s="13"/>
      <c r="Z1146" s="13"/>
      <c r="AA1146" s="13" t="str">
        <f t="shared" si="87"/>
        <v>Nave Cielo71</v>
      </c>
      <c r="AB1146" s="13"/>
      <c r="AC1146" s="13"/>
      <c r="AD1146" s="13"/>
      <c r="AE1146" s="13">
        <f>IF(TRIM(AA1146=""),0,IF(ISNA(VLOOKUP(AA1146,Tracker!$AB$2:$AB$3981,1,FALSE)),0,1))</f>
        <v>1</v>
      </c>
      <c r="AF1146" s="13"/>
    </row>
    <row r="1147" spans="1:32" ht="13.5">
      <c r="A1147" s="246">
        <v>4686</v>
      </c>
      <c r="B1147" s="271" t="s">
        <v>7828</v>
      </c>
      <c r="C1147" s="957" t="s">
        <v>834</v>
      </c>
      <c r="D1147" s="874" t="s">
        <v>1861</v>
      </c>
      <c r="E1147" s="172" t="s">
        <v>1861</v>
      </c>
      <c r="F1147" s="234"/>
      <c r="G1147" s="236"/>
      <c r="H1147" s="874" t="s">
        <v>4354</v>
      </c>
      <c r="I1147" s="272">
        <v>43163</v>
      </c>
      <c r="J1147" s="238"/>
      <c r="K1147" s="711"/>
      <c r="L1147" s="1023" t="s">
        <v>590</v>
      </c>
      <c r="M1147" s="13" t="str">
        <f t="shared" si="86"/>
        <v>Invoice Made</v>
      </c>
      <c r="N1147" s="13"/>
      <c r="O1147" s="13"/>
      <c r="P1147" s="13" t="str">
        <f>IF(L1147="Navig8",IF(ISNA(VLOOKUP(UPPER(B1147),#REF!,3,FALSE)),"Pool Not in Records",VLOOKUP(UPPER(B1147),#REF!,3,FALSE)),"")</f>
        <v/>
      </c>
      <c r="Q1147" s="13">
        <f t="shared" si="90"/>
        <v>0</v>
      </c>
      <c r="R1147" s="13"/>
      <c r="S1147" s="13"/>
      <c r="T1147" s="13" t="str">
        <f t="shared" si="88"/>
        <v>Invoice Made</v>
      </c>
      <c r="U1147" s="13" t="b">
        <f t="shared" si="89"/>
        <v>1</v>
      </c>
      <c r="V1147" s="13"/>
      <c r="W1147" s="13"/>
      <c r="X1147" s="13"/>
      <c r="Y1147" s="13"/>
      <c r="Z1147" s="13"/>
      <c r="AA1147" s="13" t="str">
        <f t="shared" si="87"/>
        <v>Aqualoyalty49</v>
      </c>
      <c r="AB1147" s="13"/>
      <c r="AC1147" s="13"/>
      <c r="AD1147" s="13"/>
      <c r="AE1147" s="13">
        <f>IF(TRIM(AA1147=""),0,IF(ISNA(VLOOKUP(AA1147,Tracker!$AB$2:$AB$3981,1,FALSE)),0,1))</f>
        <v>1</v>
      </c>
      <c r="AF1147" s="13"/>
    </row>
    <row r="1148" spans="1:32" ht="13.5">
      <c r="A1148" s="246">
        <v>4687</v>
      </c>
      <c r="B1148" s="271" t="s">
        <v>7421</v>
      </c>
      <c r="C1148" s="957" t="s">
        <v>7765</v>
      </c>
      <c r="D1148" s="874" t="s">
        <v>1304</v>
      </c>
      <c r="E1148" s="172" t="s">
        <v>1304</v>
      </c>
      <c r="F1148" s="234"/>
      <c r="G1148" s="236"/>
      <c r="H1148" s="874" t="s">
        <v>261</v>
      </c>
      <c r="I1148" s="272">
        <v>43148</v>
      </c>
      <c r="J1148" s="238"/>
      <c r="K1148" s="711"/>
      <c r="L1148" s="1023" t="s">
        <v>590</v>
      </c>
      <c r="M1148" s="13" t="str">
        <f t="shared" si="86"/>
        <v>Invoice Made</v>
      </c>
      <c r="N1148" s="13"/>
      <c r="O1148" s="13"/>
      <c r="P1148" s="13" t="str">
        <f>IF(L1148="Navig8",IF(ISNA(VLOOKUP(UPPER(B1148),#REF!,3,FALSE)),"Pool Not in Records",VLOOKUP(UPPER(B1148),#REF!,3,FALSE)),"")</f>
        <v/>
      </c>
      <c r="Q1148" s="13">
        <f t="shared" si="90"/>
        <v>0</v>
      </c>
      <c r="R1148" s="13"/>
      <c r="S1148" s="13"/>
      <c r="T1148" s="13" t="str">
        <f t="shared" si="88"/>
        <v>Invoice Made</v>
      </c>
      <c r="U1148" s="13" t="b">
        <f t="shared" si="89"/>
        <v>1</v>
      </c>
      <c r="V1148" s="13"/>
      <c r="W1148" s="13"/>
      <c r="X1148" s="13"/>
      <c r="Y1148" s="13"/>
      <c r="Z1148" s="13"/>
      <c r="AA1148" s="13" t="str">
        <f t="shared" si="87"/>
        <v>Seaways Rubymar033_136</v>
      </c>
      <c r="AB1148" s="13"/>
      <c r="AC1148" s="13"/>
      <c r="AD1148" s="13"/>
      <c r="AE1148" s="13">
        <f>IF(TRIM(AA1148=""),0,IF(ISNA(VLOOKUP(AA1148,Tracker!$AB$2:$AB$3981,1,FALSE)),0,1))</f>
        <v>1</v>
      </c>
      <c r="AF1148" s="13"/>
    </row>
    <row r="1149" spans="1:32" ht="13.5">
      <c r="A1149" s="246">
        <v>4688</v>
      </c>
      <c r="B1149" s="271" t="s">
        <v>7767</v>
      </c>
      <c r="C1149" s="957" t="s">
        <v>79</v>
      </c>
      <c r="D1149" s="874" t="s">
        <v>1861</v>
      </c>
      <c r="E1149" s="172" t="s">
        <v>1861</v>
      </c>
      <c r="F1149" s="234"/>
      <c r="G1149" s="236"/>
      <c r="H1149" s="874" t="s">
        <v>365</v>
      </c>
      <c r="I1149" s="272">
        <v>43139</v>
      </c>
      <c r="J1149" s="238"/>
      <c r="K1149" s="711"/>
      <c r="L1149" s="1023" t="s">
        <v>590</v>
      </c>
      <c r="M1149" s="13" t="str">
        <f t="shared" si="86"/>
        <v>Invoice Made</v>
      </c>
      <c r="N1149" s="13"/>
      <c r="O1149" s="13"/>
      <c r="P1149" s="13" t="str">
        <f>IF(L1149="Navig8",IF(ISNA(VLOOKUP(UPPER(B1149),#REF!,3,FALSE)),"Pool Not in Records",VLOOKUP(UPPER(B1149),#REF!,3,FALSE)),"")</f>
        <v/>
      </c>
      <c r="Q1149" s="13">
        <f t="shared" si="90"/>
        <v>0</v>
      </c>
      <c r="R1149" s="13"/>
      <c r="S1149" s="13"/>
      <c r="T1149" s="13" t="str">
        <f t="shared" si="88"/>
        <v>Invoice Made</v>
      </c>
      <c r="U1149" s="13" t="b">
        <f t="shared" si="89"/>
        <v>1</v>
      </c>
      <c r="V1149" s="13"/>
      <c r="W1149" s="13"/>
      <c r="X1149" s="13"/>
      <c r="Y1149" s="13"/>
      <c r="Z1149" s="13"/>
      <c r="AA1149" s="13" t="str">
        <f t="shared" si="87"/>
        <v>Yasa Golden Horn24</v>
      </c>
      <c r="AB1149" s="13"/>
      <c r="AC1149" s="13"/>
      <c r="AD1149" s="13"/>
      <c r="AE1149" s="13">
        <f>IF(TRIM(AA1149=""),0,IF(ISNA(VLOOKUP(AA1149,Tracker!$AB$2:$AB$3981,1,FALSE)),0,1))</f>
        <v>1</v>
      </c>
      <c r="AF1149" s="13"/>
    </row>
    <row r="1150" spans="1:32" ht="13.5">
      <c r="A1150" s="246">
        <v>4689</v>
      </c>
      <c r="B1150" s="232" t="s">
        <v>7729</v>
      </c>
      <c r="C1150" s="957" t="s">
        <v>7730</v>
      </c>
      <c r="D1150" s="874" t="s">
        <v>1377</v>
      </c>
      <c r="E1150" s="172" t="s">
        <v>1377</v>
      </c>
      <c r="F1150" s="234" t="s">
        <v>8063</v>
      </c>
      <c r="G1150" s="236" t="s">
        <v>744</v>
      </c>
      <c r="H1150" s="907" t="s">
        <v>24</v>
      </c>
      <c r="I1150" s="272">
        <v>43153</v>
      </c>
      <c r="J1150" s="238">
        <v>43151</v>
      </c>
      <c r="K1150" s="711"/>
      <c r="L1150" s="1023" t="s">
        <v>663</v>
      </c>
      <c r="M1150" s="13" t="str">
        <f t="shared" si="86"/>
        <v>Invoice Made</v>
      </c>
      <c r="N1150" s="13"/>
      <c r="O1150" s="13"/>
      <c r="P1150" s="13" t="str">
        <f>IF(L1150="Navig8",IF(ISNA(VLOOKUP(UPPER(B1150),#REF!,3,FALSE)),"Pool Not in Records",VLOOKUP(UPPER(B1150),#REF!,3,FALSE)),"")</f>
        <v/>
      </c>
      <c r="Q1150" s="13" t="str">
        <f t="shared" si="90"/>
        <v/>
      </c>
      <c r="R1150" s="13"/>
      <c r="S1150" s="13"/>
      <c r="T1150" s="13" t="str">
        <f t="shared" si="88"/>
        <v>Invoice Made</v>
      </c>
      <c r="U1150" s="13" t="b">
        <f t="shared" si="89"/>
        <v>1</v>
      </c>
      <c r="V1150" s="13"/>
      <c r="W1150" s="13"/>
      <c r="X1150" s="13"/>
      <c r="Y1150" s="13"/>
      <c r="Z1150" s="13"/>
      <c r="AA1150" s="13" t="str">
        <f t="shared" si="87"/>
        <v>Ast Sunshine201801</v>
      </c>
      <c r="AB1150" s="13"/>
      <c r="AC1150" s="13"/>
      <c r="AD1150" s="13"/>
      <c r="AE1150" s="13">
        <f>IF(TRIM(AA1150=""),0,IF(ISNA(VLOOKUP(AA1150,Tracker!$AB$2:$AB$3981,1,FALSE)),0,1))</f>
        <v>1</v>
      </c>
      <c r="AF1150" s="13"/>
    </row>
    <row r="1151" spans="1:32" ht="13.5">
      <c r="A1151" s="246">
        <v>4690</v>
      </c>
      <c r="B1151" s="271" t="s">
        <v>638</v>
      </c>
      <c r="C1151" s="957" t="s">
        <v>213</v>
      </c>
      <c r="D1151" s="874" t="s">
        <v>7398</v>
      </c>
      <c r="E1151" s="172" t="s">
        <v>7398</v>
      </c>
      <c r="F1151" s="234"/>
      <c r="G1151" s="236"/>
      <c r="H1151" s="874" t="s">
        <v>90</v>
      </c>
      <c r="I1151" s="272">
        <v>43158</v>
      </c>
      <c r="J1151" s="238"/>
      <c r="K1151" s="711"/>
      <c r="L1151" s="1023" t="s">
        <v>60</v>
      </c>
      <c r="M1151" s="13" t="str">
        <f t="shared" si="86"/>
        <v>Invoice Made</v>
      </c>
      <c r="N1151" s="13"/>
      <c r="O1151" s="13"/>
      <c r="P1151" s="13" t="str">
        <f>IF(L1151="Navig8",IF(ISNA(VLOOKUP(UPPER(B1151),#REF!,3,FALSE)),"Pool Not in Records",VLOOKUP(UPPER(B1151),#REF!,3,FALSE)),"")</f>
        <v/>
      </c>
      <c r="Q1151" s="13" t="str">
        <f t="shared" si="90"/>
        <v/>
      </c>
      <c r="R1151" s="13"/>
      <c r="S1151" s="13"/>
      <c r="T1151" s="13" t="str">
        <f t="shared" si="88"/>
        <v>Invoice Made</v>
      </c>
      <c r="U1151" s="13" t="b">
        <f t="shared" si="89"/>
        <v>1</v>
      </c>
      <c r="V1151" s="13"/>
      <c r="W1151" s="13"/>
      <c r="X1151" s="13"/>
      <c r="Y1151" s="13"/>
      <c r="Z1151" s="13"/>
      <c r="AA1151" s="13" t="str">
        <f t="shared" si="87"/>
        <v>Mare Tirrenum69</v>
      </c>
      <c r="AB1151" s="13"/>
      <c r="AC1151" s="13"/>
      <c r="AD1151" s="13"/>
      <c r="AE1151" s="13">
        <f>IF(TRIM(AA1151=""),0,IF(ISNA(VLOOKUP(AA1151,Tracker!$AB$2:$AB$3981,1,FALSE)),0,1))</f>
        <v>1</v>
      </c>
      <c r="AF1151" s="13"/>
    </row>
    <row r="1152" spans="1:32" ht="13.5">
      <c r="A1152" s="243">
        <v>4691</v>
      </c>
      <c r="B1152" s="271" t="s">
        <v>880</v>
      </c>
      <c r="C1152" s="957" t="s">
        <v>129</v>
      </c>
      <c r="D1152" s="874" t="s">
        <v>2474</v>
      </c>
      <c r="E1152" s="172" t="s">
        <v>2474</v>
      </c>
      <c r="F1152" s="234"/>
      <c r="G1152" s="236"/>
      <c r="H1152" s="874"/>
      <c r="I1152" s="272"/>
      <c r="J1152" s="238"/>
      <c r="K1152" s="711"/>
      <c r="L1152" s="1023" t="s">
        <v>2987</v>
      </c>
      <c r="M1152" s="13" t="str">
        <f t="shared" si="86"/>
        <v>Invoice Not Made</v>
      </c>
      <c r="N1152" s="13"/>
      <c r="O1152" s="13"/>
      <c r="P1152" s="13" t="str">
        <f>IF(L1152="Navig8",IF(ISNA(VLOOKUP(UPPER(B1152),#REF!,3,FALSE)),"Pool Not in Records",VLOOKUP(UPPER(B1152),#REF!,3,FALSE)),"")</f>
        <v/>
      </c>
      <c r="Q1152" s="13" t="str">
        <f t="shared" si="90"/>
        <v/>
      </c>
      <c r="R1152" s="13"/>
      <c r="S1152" s="13"/>
      <c r="T1152" s="13" t="str">
        <f t="shared" si="88"/>
        <v>Invoice Not Made</v>
      </c>
      <c r="U1152" s="13" t="b">
        <f t="shared" si="89"/>
        <v>1</v>
      </c>
      <c r="V1152" s="13"/>
      <c r="W1152" s="13"/>
      <c r="X1152" s="13"/>
      <c r="Y1152" s="13"/>
      <c r="Z1152" s="13"/>
      <c r="AA1152" s="13" t="str">
        <f t="shared" si="87"/>
        <v>Songa Pearl11</v>
      </c>
      <c r="AB1152" s="13"/>
      <c r="AC1152" s="13"/>
      <c r="AD1152" s="13"/>
      <c r="AE1152" s="13">
        <f>IF(TRIM(AA1152=""),0,IF(ISNA(VLOOKUP(AA1152,Tracker!$AB$2:$AB$3981,1,FALSE)),0,1))</f>
        <v>0</v>
      </c>
      <c r="AF1152" s="13"/>
    </row>
    <row r="1153" spans="1:32" ht="13.5">
      <c r="A1153" s="243">
        <v>4692</v>
      </c>
      <c r="B1153" s="271" t="s">
        <v>2776</v>
      </c>
      <c r="C1153" s="957" t="s">
        <v>3754</v>
      </c>
      <c r="D1153" s="874" t="s">
        <v>2474</v>
      </c>
      <c r="E1153" s="172" t="s">
        <v>2474</v>
      </c>
      <c r="F1153" s="234"/>
      <c r="G1153" s="236"/>
      <c r="H1153" s="874"/>
      <c r="I1153" s="272"/>
      <c r="J1153" s="238"/>
      <c r="K1153" s="711"/>
      <c r="L1153" s="1023" t="s">
        <v>2987</v>
      </c>
      <c r="M1153" s="13" t="str">
        <f t="shared" si="86"/>
        <v>Invoice Not Made</v>
      </c>
      <c r="N1153" s="13"/>
      <c r="O1153" s="13"/>
      <c r="P1153" s="13" t="str">
        <f>IF(L1153="Navig8",IF(ISNA(VLOOKUP(UPPER(B1153),#REF!,3,FALSE)),"Pool Not in Records",VLOOKUP(UPPER(B1153),#REF!,3,FALSE)),"")</f>
        <v/>
      </c>
      <c r="Q1153" s="13" t="str">
        <f t="shared" si="90"/>
        <v/>
      </c>
      <c r="R1153" s="13"/>
      <c r="S1153" s="13"/>
      <c r="T1153" s="13" t="str">
        <f t="shared" si="88"/>
        <v>Invoice Not Made</v>
      </c>
      <c r="U1153" s="13" t="b">
        <f t="shared" si="89"/>
        <v>1</v>
      </c>
      <c r="V1153" s="13"/>
      <c r="W1153" s="13"/>
      <c r="X1153" s="13"/>
      <c r="Y1153" s="13"/>
      <c r="Z1153" s="13"/>
      <c r="AA1153" s="13" t="str">
        <f t="shared" si="87"/>
        <v>Sten Skagen88</v>
      </c>
      <c r="AB1153" s="13"/>
      <c r="AC1153" s="13"/>
      <c r="AD1153" s="13"/>
      <c r="AE1153" s="13">
        <f>IF(TRIM(AA1153=""),0,IF(ISNA(VLOOKUP(AA1153,Tracker!$AB$2:$AB$3981,1,FALSE)),0,1))</f>
        <v>0</v>
      </c>
      <c r="AF1153" s="13"/>
    </row>
    <row r="1154" spans="1:32" ht="13.5">
      <c r="A1154" s="246">
        <v>4693</v>
      </c>
      <c r="B1154" s="271" t="s">
        <v>1268</v>
      </c>
      <c r="C1154" s="957" t="s">
        <v>302</v>
      </c>
      <c r="D1154" s="874" t="s">
        <v>671</v>
      </c>
      <c r="E1154" s="172" t="s">
        <v>671</v>
      </c>
      <c r="F1154" s="234"/>
      <c r="G1154" s="236"/>
      <c r="H1154" s="874" t="s">
        <v>433</v>
      </c>
      <c r="I1154" s="492">
        <v>43157</v>
      </c>
      <c r="J1154" s="238"/>
      <c r="K1154" s="711" t="s">
        <v>28</v>
      </c>
      <c r="L1154" s="1023" t="s">
        <v>28</v>
      </c>
      <c r="M1154" s="13" t="str">
        <f t="shared" si="86"/>
        <v>Invoice Made</v>
      </c>
      <c r="N1154" s="13"/>
      <c r="O1154" s="13"/>
      <c r="P1154" s="13"/>
      <c r="Q1154" s="13" t="str">
        <f t="shared" si="90"/>
        <v/>
      </c>
      <c r="R1154" s="13"/>
      <c r="S1154" s="13"/>
      <c r="T1154" s="13" t="str">
        <f t="shared" si="88"/>
        <v>Invoice Made</v>
      </c>
      <c r="U1154" s="13" t="b">
        <f t="shared" si="89"/>
        <v>1</v>
      </c>
      <c r="V1154" s="13"/>
      <c r="W1154" s="13"/>
      <c r="X1154" s="13"/>
      <c r="Y1154" s="13"/>
      <c r="Z1154" s="13"/>
      <c r="AA1154" s="13" t="str">
        <f t="shared" si="87"/>
        <v>Nave Cetus70</v>
      </c>
      <c r="AB1154" s="13"/>
      <c r="AC1154" s="13"/>
      <c r="AD1154" s="13"/>
      <c r="AE1154" s="13">
        <f>IF(TRIM(AA1154=""),0,IF(ISNA(VLOOKUP(AA1154,Tracker!$AB$2:$AB$3981,1,FALSE)),0,1))</f>
        <v>1</v>
      </c>
      <c r="AF1154" s="13"/>
    </row>
    <row r="1155" spans="1:32" ht="13.5">
      <c r="A1155" s="243">
        <v>4694</v>
      </c>
      <c r="B1155" s="243" t="s">
        <v>8064</v>
      </c>
      <c r="C1155" s="963" t="s">
        <v>7738</v>
      </c>
      <c r="D1155" s="877" t="s">
        <v>736</v>
      </c>
      <c r="E1155" s="172" t="s">
        <v>736</v>
      </c>
      <c r="F1155" s="234"/>
      <c r="G1155" s="236"/>
      <c r="H1155" s="877"/>
      <c r="I1155" s="493"/>
      <c r="J1155" s="238"/>
      <c r="K1155" s="720"/>
      <c r="L1155" s="1043" t="s">
        <v>633</v>
      </c>
      <c r="M1155" s="13" t="str">
        <f t="shared" ref="M1155:M1218" si="91">IF(AND(NOT(TRIM(D1155)="")),IF(AE1155=1,"Invoice Made","Invoice Not Made"),"")</f>
        <v>Invoice Not Made</v>
      </c>
      <c r="N1155" s="191" t="s">
        <v>8115</v>
      </c>
      <c r="O1155" s="191"/>
      <c r="P1155" s="191" t="str">
        <f>IF(L1155="Navig8",IF(ISNA(VLOOKUP(UPPER(B1155),#REF!,3,FALSE)),"Pool Not in Records",VLOOKUP(UPPER(B1155),#REF!,3,FALSE)),"")</f>
        <v/>
      </c>
      <c r="Q1155" s="191" t="str">
        <f t="shared" si="90"/>
        <v/>
      </c>
      <c r="R1155" s="191"/>
      <c r="S1155" s="191"/>
      <c r="T1155" s="13" t="str">
        <f t="shared" si="88"/>
        <v>Invoice Not Made</v>
      </c>
      <c r="U1155" s="13" t="b">
        <f t="shared" si="89"/>
        <v>1</v>
      </c>
      <c r="V1155" s="191"/>
      <c r="W1155" s="191"/>
      <c r="X1155" s="191"/>
      <c r="Y1155" s="191"/>
      <c r="Z1155" s="191"/>
      <c r="AA1155" s="13" t="str">
        <f t="shared" ref="AA1155:AA1218" si="92">IF(OR(TRIM(B1155)="",TRIM(C1155)=""),"Vessel-Voy No not given",CONCATENATE(TRIM(B1155),TRIM(C1155)))</f>
        <v>STI Jatdins1801</v>
      </c>
      <c r="AB1155" s="191"/>
      <c r="AC1155" s="191"/>
      <c r="AD1155" s="191"/>
      <c r="AE1155" s="191">
        <f>IF(TRIM(AA1155=""),0,IF(ISNA(VLOOKUP(AA1155,Tracker!$AB$2:$AB$3981,1,FALSE)),0,1))</f>
        <v>0</v>
      </c>
      <c r="AF1155" s="191"/>
    </row>
    <row r="1156" spans="1:32" ht="13.5">
      <c r="A1156" s="246">
        <v>4695</v>
      </c>
      <c r="B1156" s="271" t="s">
        <v>7811</v>
      </c>
      <c r="C1156" s="957" t="s">
        <v>7738</v>
      </c>
      <c r="D1156" s="874" t="s">
        <v>1327</v>
      </c>
      <c r="E1156" s="172" t="s">
        <v>1327</v>
      </c>
      <c r="F1156" s="234"/>
      <c r="G1156" s="236"/>
      <c r="H1156" s="874" t="s">
        <v>25</v>
      </c>
      <c r="I1156" s="273">
        <v>43184</v>
      </c>
      <c r="J1156" s="238"/>
      <c r="K1156" s="711"/>
      <c r="L1156" s="1023" t="s">
        <v>633</v>
      </c>
      <c r="M1156" s="13" t="str">
        <f t="shared" si="91"/>
        <v>Invoice Made</v>
      </c>
      <c r="N1156" s="13"/>
      <c r="O1156" s="13"/>
      <c r="P1156" s="13" t="str">
        <f>IF(L1156="Navig8",IF(ISNA(VLOOKUP(UPPER(B1156),#REF!,3,FALSE)),"Pool Not in Records",VLOOKUP(UPPER(B1156),#REF!,3,FALSE)),"")</f>
        <v/>
      </c>
      <c r="Q1156" s="13" t="str">
        <f t="shared" si="90"/>
        <v/>
      </c>
      <c r="R1156" s="13"/>
      <c r="S1156" s="13"/>
      <c r="T1156" s="13" t="str">
        <f t="shared" si="88"/>
        <v>Invoice Made</v>
      </c>
      <c r="U1156" s="13" t="b">
        <f t="shared" si="89"/>
        <v>1</v>
      </c>
      <c r="V1156" s="13"/>
      <c r="W1156" s="13"/>
      <c r="X1156" s="13"/>
      <c r="Y1156" s="13"/>
      <c r="Z1156" s="13"/>
      <c r="AA1156" s="13" t="str">
        <f t="shared" si="92"/>
        <v>Wisby Pacific1801</v>
      </c>
      <c r="AB1156" s="13"/>
      <c r="AC1156" s="13"/>
      <c r="AD1156" s="13"/>
      <c r="AE1156" s="13">
        <f>IF(TRIM(AA1156=""),0,IF(ISNA(VLOOKUP(AA1156,Tracker!$AB$2:$AB$3981,1,FALSE)),0,1))</f>
        <v>1</v>
      </c>
      <c r="AF1156" s="13"/>
    </row>
    <row r="1157" spans="1:32" ht="13.5">
      <c r="A1157" s="246">
        <v>4696</v>
      </c>
      <c r="B1157" s="271" t="s">
        <v>383</v>
      </c>
      <c r="C1157" s="957" t="s">
        <v>313</v>
      </c>
      <c r="D1157" s="874" t="s">
        <v>2211</v>
      </c>
      <c r="E1157" s="172" t="s">
        <v>2211</v>
      </c>
      <c r="F1157" s="234"/>
      <c r="G1157" s="236"/>
      <c r="H1157" s="874" t="s">
        <v>4778</v>
      </c>
      <c r="I1157" s="272">
        <v>43144</v>
      </c>
      <c r="J1157" s="238"/>
      <c r="K1157" s="711"/>
      <c r="L1157" s="1023" t="s">
        <v>60</v>
      </c>
      <c r="M1157" s="13" t="str">
        <f t="shared" si="91"/>
        <v>Invoice Made</v>
      </c>
      <c r="N1157" s="13"/>
      <c r="O1157" s="13"/>
      <c r="P1157" s="13" t="str">
        <f>IF(L1157="Navig8",IF(ISNA(VLOOKUP(UPPER(B1157),#REF!,3,FALSE)),"Pool Not in Records",VLOOKUP(UPPER(B1157),#REF!,3,FALSE)),"")</f>
        <v/>
      </c>
      <c r="Q1157" s="13" t="str">
        <f t="shared" si="90"/>
        <v/>
      </c>
      <c r="R1157" s="13"/>
      <c r="S1157" s="13"/>
      <c r="T1157" s="13" t="str">
        <f t="shared" ref="T1157:T1220" si="93">IF(AND(NOT(TRIM(D1157)="")),IF(AE1157=1,"Invoice Made","Invoice Not Made"),"")</f>
        <v>Invoice Made</v>
      </c>
      <c r="U1157" s="13" t="b">
        <f t="shared" ref="U1157:U1220" si="94">M1157=T1157</f>
        <v>1</v>
      </c>
      <c r="V1157" s="13"/>
      <c r="W1157" s="13"/>
      <c r="X1157" s="13"/>
      <c r="Y1157" s="13"/>
      <c r="Z1157" s="13"/>
      <c r="AA1157" s="13" t="str">
        <f t="shared" si="92"/>
        <v>Axel Spirit150</v>
      </c>
      <c r="AB1157" s="13"/>
      <c r="AC1157" s="13"/>
      <c r="AD1157" s="13"/>
      <c r="AE1157" s="13">
        <f>IF(TRIM(AA1157=""),0,IF(ISNA(VLOOKUP(AA1157,Tracker!$AB$2:$AB$3981,1,FALSE)),0,1))</f>
        <v>1</v>
      </c>
      <c r="AF1157" s="13"/>
    </row>
    <row r="1158" spans="1:32" ht="13.5">
      <c r="A1158" s="243">
        <v>4697</v>
      </c>
      <c r="B1158" s="243" t="s">
        <v>7678</v>
      </c>
      <c r="C1158" s="963" t="s">
        <v>193</v>
      </c>
      <c r="D1158" s="877" t="s">
        <v>601</v>
      </c>
      <c r="E1158" s="172" t="s">
        <v>601</v>
      </c>
      <c r="F1158" s="234"/>
      <c r="G1158" s="236"/>
      <c r="H1158" s="877"/>
      <c r="I1158" s="490"/>
      <c r="J1158" s="238"/>
      <c r="K1158" s="720"/>
      <c r="L1158" s="1043" t="s">
        <v>60</v>
      </c>
      <c r="M1158" s="13" t="str">
        <f t="shared" si="91"/>
        <v>Invoice Not Made</v>
      </c>
      <c r="N1158" s="191" t="s">
        <v>8115</v>
      </c>
      <c r="O1158" s="191"/>
      <c r="P1158" s="191" t="str">
        <f>IF(L1158="Navig8",IF(ISNA(VLOOKUP(UPPER(B1158),#REF!,3,FALSE)),"Pool Not in Records",VLOOKUP(UPPER(B1158),#REF!,3,FALSE)),"")</f>
        <v/>
      </c>
      <c r="Q1158" s="191" t="str">
        <f t="shared" si="90"/>
        <v/>
      </c>
      <c r="R1158" s="191"/>
      <c r="S1158" s="191"/>
      <c r="T1158" s="13" t="str">
        <f t="shared" si="93"/>
        <v>Invoice Not Made</v>
      </c>
      <c r="U1158" s="13" t="b">
        <f t="shared" si="94"/>
        <v>1</v>
      </c>
      <c r="V1158" s="191"/>
      <c r="W1158" s="191"/>
      <c r="X1158" s="191"/>
      <c r="Y1158" s="191"/>
      <c r="Z1158" s="191"/>
      <c r="AA1158" s="13" t="str">
        <f t="shared" si="92"/>
        <v>FSL Shanghai28</v>
      </c>
      <c r="AB1158" s="191"/>
      <c r="AC1158" s="191"/>
      <c r="AD1158" s="191"/>
      <c r="AE1158" s="191">
        <f>IF(TRIM(AA1158=""),0,IF(ISNA(VLOOKUP(AA1158,Tracker!$AB$2:$AB$3981,1,FALSE)),0,1))</f>
        <v>0</v>
      </c>
      <c r="AF1158" s="191"/>
    </row>
    <row r="1159" spans="1:32" ht="13.5">
      <c r="A1159" s="246">
        <v>4698</v>
      </c>
      <c r="B1159" s="271" t="s">
        <v>635</v>
      </c>
      <c r="C1159" s="957" t="s">
        <v>422</v>
      </c>
      <c r="D1159" s="874" t="s">
        <v>671</v>
      </c>
      <c r="E1159" s="172" t="s">
        <v>671</v>
      </c>
      <c r="F1159" s="234"/>
      <c r="G1159" s="236"/>
      <c r="H1159" s="874" t="s">
        <v>25</v>
      </c>
      <c r="I1159" s="492">
        <v>43144</v>
      </c>
      <c r="J1159" s="238"/>
      <c r="K1159" s="711" t="s">
        <v>411</v>
      </c>
      <c r="L1159" s="1023" t="s">
        <v>28</v>
      </c>
      <c r="M1159" s="13" t="str">
        <f t="shared" si="91"/>
        <v>Invoice Made</v>
      </c>
      <c r="N1159" s="13"/>
      <c r="O1159" s="13"/>
      <c r="P1159" s="13"/>
      <c r="Q1159" s="13" t="str">
        <f t="shared" si="90"/>
        <v/>
      </c>
      <c r="R1159" s="13"/>
      <c r="S1159" s="13"/>
      <c r="T1159" s="13" t="str">
        <f t="shared" si="93"/>
        <v>Invoice Made</v>
      </c>
      <c r="U1159" s="13" t="b">
        <f t="shared" si="94"/>
        <v>1</v>
      </c>
      <c r="V1159" s="13"/>
      <c r="W1159" s="13"/>
      <c r="X1159" s="13"/>
      <c r="Y1159" s="13"/>
      <c r="Z1159" s="13"/>
      <c r="AA1159" s="13" t="str">
        <f t="shared" si="92"/>
        <v>Stride71</v>
      </c>
      <c r="AB1159" s="13"/>
      <c r="AC1159" s="13"/>
      <c r="AD1159" s="13"/>
      <c r="AE1159" s="13">
        <f>IF(TRIM(AA1159=""),0,IF(ISNA(VLOOKUP(AA1159,Tracker!$AB$2:$AB$3981,1,FALSE)),0,1))</f>
        <v>1</v>
      </c>
      <c r="AF1159" s="13"/>
    </row>
    <row r="1160" spans="1:32" ht="13.5">
      <c r="A1160" s="243">
        <v>4699</v>
      </c>
      <c r="B1160" s="271" t="s">
        <v>2854</v>
      </c>
      <c r="C1160" s="957" t="s">
        <v>6511</v>
      </c>
      <c r="D1160" s="874" t="s">
        <v>2474</v>
      </c>
      <c r="E1160" s="172" t="s">
        <v>2474</v>
      </c>
      <c r="F1160" s="234"/>
      <c r="G1160" s="236"/>
      <c r="H1160" s="874"/>
      <c r="I1160" s="272"/>
      <c r="J1160" s="238"/>
      <c r="K1160" s="711"/>
      <c r="L1160" s="1023" t="s">
        <v>2987</v>
      </c>
      <c r="M1160" s="13" t="str">
        <f t="shared" si="91"/>
        <v>Invoice Not Made</v>
      </c>
      <c r="N1160" s="13"/>
      <c r="O1160" s="13"/>
      <c r="P1160" s="13" t="str">
        <f>IF(L1160="Navig8",IF(ISNA(VLOOKUP(UPPER(B1160),#REF!,3,FALSE)),"Pool Not in Records",VLOOKUP(UPPER(B1160),#REF!,3,FALSE)),"")</f>
        <v/>
      </c>
      <c r="Q1160" s="13" t="str">
        <f t="shared" si="90"/>
        <v/>
      </c>
      <c r="R1160" s="13"/>
      <c r="S1160" s="13"/>
      <c r="T1160" s="13" t="str">
        <f t="shared" si="93"/>
        <v>Invoice Not Made</v>
      </c>
      <c r="U1160" s="13" t="b">
        <f t="shared" si="94"/>
        <v>1</v>
      </c>
      <c r="V1160" s="13"/>
      <c r="W1160" s="13"/>
      <c r="X1160" s="13"/>
      <c r="Y1160" s="13"/>
      <c r="Z1160" s="13"/>
      <c r="AA1160" s="13" t="str">
        <f t="shared" si="92"/>
        <v>Emmy Schulte187</v>
      </c>
      <c r="AB1160" s="13"/>
      <c r="AC1160" s="13"/>
      <c r="AD1160" s="13"/>
      <c r="AE1160" s="13">
        <f>IF(TRIM(AA1160=""),0,IF(ISNA(VLOOKUP(AA1160,Tracker!$AB$2:$AB$3981,1,FALSE)),0,1))</f>
        <v>0</v>
      </c>
      <c r="AF1160" s="13"/>
    </row>
    <row r="1161" spans="1:32" ht="13.5">
      <c r="A1161" s="246">
        <v>4700</v>
      </c>
      <c r="B1161" s="271" t="s">
        <v>689</v>
      </c>
      <c r="C1161" s="957" t="s">
        <v>179</v>
      </c>
      <c r="D1161" s="874" t="s">
        <v>864</v>
      </c>
      <c r="E1161" s="172" t="s">
        <v>864</v>
      </c>
      <c r="F1161" s="234"/>
      <c r="G1161" s="236"/>
      <c r="H1161" s="874" t="s">
        <v>25</v>
      </c>
      <c r="I1161" s="272">
        <v>43157</v>
      </c>
      <c r="J1161" s="238"/>
      <c r="K1161" s="711"/>
      <c r="L1161" s="1023" t="s">
        <v>590</v>
      </c>
      <c r="M1161" s="13" t="str">
        <f t="shared" si="91"/>
        <v>Invoice Made</v>
      </c>
      <c r="N1161" s="13"/>
      <c r="O1161" s="13"/>
      <c r="P1161" s="13" t="str">
        <f>IF(L1161="Navig8",IF(ISNA(VLOOKUP(UPPER(B1161),#REF!,3,FALSE)),"Pool Not in Records",VLOOKUP(UPPER(B1161),#REF!,3,FALSE)),"")</f>
        <v/>
      </c>
      <c r="Q1161" s="13">
        <f t="shared" si="90"/>
        <v>0</v>
      </c>
      <c r="R1161" s="13"/>
      <c r="S1161" s="13"/>
      <c r="T1161" s="13" t="str">
        <f t="shared" si="93"/>
        <v>Invoice Made</v>
      </c>
      <c r="U1161" s="13" t="b">
        <f t="shared" si="94"/>
        <v>1</v>
      </c>
      <c r="V1161" s="13"/>
      <c r="W1161" s="13"/>
      <c r="X1161" s="13"/>
      <c r="Y1161" s="13"/>
      <c r="Z1161" s="13"/>
      <c r="AA1161" s="13" t="str">
        <f t="shared" si="92"/>
        <v>Ariane23</v>
      </c>
      <c r="AB1161" s="13"/>
      <c r="AC1161" s="13"/>
      <c r="AD1161" s="13"/>
      <c r="AE1161" s="13">
        <f>IF(TRIM(AA1161=""),0,IF(ISNA(VLOOKUP(AA1161,Tracker!$AB$2:$AB$3981,1,FALSE)),0,1))</f>
        <v>1</v>
      </c>
      <c r="AF1161" s="13"/>
    </row>
    <row r="1162" spans="1:32" ht="13.5">
      <c r="A1162" s="246">
        <v>4701</v>
      </c>
      <c r="B1162" s="271" t="s">
        <v>2486</v>
      </c>
      <c r="C1162" s="957" t="s">
        <v>165</v>
      </c>
      <c r="D1162" s="874" t="s">
        <v>1480</v>
      </c>
      <c r="E1162" s="172" t="s">
        <v>1480</v>
      </c>
      <c r="F1162" s="234"/>
      <c r="G1162" s="236"/>
      <c r="H1162" s="874" t="s">
        <v>6674</v>
      </c>
      <c r="I1162" s="272">
        <v>43187</v>
      </c>
      <c r="J1162" s="238"/>
      <c r="K1162" s="711"/>
      <c r="L1162" s="1023" t="s">
        <v>1466</v>
      </c>
      <c r="M1162" s="13" t="str">
        <f t="shared" si="91"/>
        <v>Invoice Made</v>
      </c>
      <c r="N1162" s="13"/>
      <c r="O1162" s="13"/>
      <c r="P1162" s="13" t="str">
        <f>IF(L1162="Navig8",IF(ISNA(VLOOKUP(UPPER(B1162),#REF!,3,FALSE)),"Pool Not in Records",VLOOKUP(UPPER(B1162),#REF!,3,FALSE)),"")</f>
        <v/>
      </c>
      <c r="Q1162" s="13" t="str">
        <f t="shared" si="90"/>
        <v/>
      </c>
      <c r="R1162" s="13"/>
      <c r="S1162" s="13"/>
      <c r="T1162" s="13" t="str">
        <f t="shared" si="93"/>
        <v>Invoice Made</v>
      </c>
      <c r="U1162" s="13" t="b">
        <f t="shared" si="94"/>
        <v>1</v>
      </c>
      <c r="V1162" s="13"/>
      <c r="W1162" s="13"/>
      <c r="X1162" s="13"/>
      <c r="Y1162" s="13"/>
      <c r="Z1162" s="13"/>
      <c r="AA1162" s="13" t="str">
        <f t="shared" si="92"/>
        <v>New Advance45</v>
      </c>
      <c r="AB1162" s="13"/>
      <c r="AC1162" s="13"/>
      <c r="AD1162" s="13"/>
      <c r="AE1162" s="13">
        <f>IF(TRIM(AA1162=""),0,IF(ISNA(VLOOKUP(AA1162,Tracker!$AB$2:$AB$3981,1,FALSE)),0,1))</f>
        <v>1</v>
      </c>
      <c r="AF1162" s="13"/>
    </row>
    <row r="1163" spans="1:32" ht="13.5">
      <c r="A1163" s="246">
        <v>4702</v>
      </c>
      <c r="B1163" s="271" t="s">
        <v>7758</v>
      </c>
      <c r="C1163" s="957" t="s">
        <v>302</v>
      </c>
      <c r="D1163" s="874" t="s">
        <v>754</v>
      </c>
      <c r="E1163" s="172" t="s">
        <v>754</v>
      </c>
      <c r="F1163" s="234"/>
      <c r="G1163" s="236"/>
      <c r="H1163" s="874" t="s">
        <v>24</v>
      </c>
      <c r="I1163" s="272">
        <v>43148</v>
      </c>
      <c r="J1163" s="238"/>
      <c r="K1163" s="711"/>
      <c r="L1163" s="1023" t="s">
        <v>60</v>
      </c>
      <c r="M1163" s="13" t="str">
        <f t="shared" si="91"/>
        <v>Invoice Made</v>
      </c>
      <c r="N1163" s="13"/>
      <c r="O1163" s="13"/>
      <c r="P1163" s="13" t="str">
        <f>IF(L1163="Navig8",IF(ISNA(VLOOKUP(UPPER(B1163),#REF!,3,FALSE)),"Pool Not in Records",VLOOKUP(UPPER(B1163),#REF!,3,FALSE)),"")</f>
        <v/>
      </c>
      <c r="Q1163" s="13" t="str">
        <f t="shared" si="90"/>
        <v/>
      </c>
      <c r="R1163" s="13"/>
      <c r="S1163" s="13"/>
      <c r="T1163" s="13" t="str">
        <f t="shared" si="93"/>
        <v>Invoice Made</v>
      </c>
      <c r="U1163" s="13" t="b">
        <f t="shared" si="94"/>
        <v>1</v>
      </c>
      <c r="V1163" s="13"/>
      <c r="W1163" s="13"/>
      <c r="X1163" s="13"/>
      <c r="Y1163" s="13"/>
      <c r="Z1163" s="13"/>
      <c r="AA1163" s="13" t="str">
        <f t="shared" si="92"/>
        <v>Emerald Spirit70</v>
      </c>
      <c r="AB1163" s="13"/>
      <c r="AC1163" s="13"/>
      <c r="AD1163" s="13"/>
      <c r="AE1163" s="13">
        <f>IF(TRIM(AA1163=""),0,IF(ISNA(VLOOKUP(AA1163,Tracker!$AB$2:$AB$3981,1,FALSE)),0,1))</f>
        <v>1</v>
      </c>
      <c r="AF1163" s="13"/>
    </row>
    <row r="1164" spans="1:32" ht="13.5">
      <c r="A1164" s="243">
        <v>4703</v>
      </c>
      <c r="B1164" s="271" t="s">
        <v>2776</v>
      </c>
      <c r="C1164" s="957" t="s">
        <v>8065</v>
      </c>
      <c r="D1164" s="874" t="s">
        <v>2474</v>
      </c>
      <c r="E1164" s="172" t="s">
        <v>2474</v>
      </c>
      <c r="F1164" s="234"/>
      <c r="G1164" s="236"/>
      <c r="H1164" s="874"/>
      <c r="I1164" s="272"/>
      <c r="J1164" s="238"/>
      <c r="K1164" s="711"/>
      <c r="L1164" s="1023" t="s">
        <v>2987</v>
      </c>
      <c r="M1164" s="13" t="str">
        <f t="shared" si="91"/>
        <v>Invoice Not Made</v>
      </c>
      <c r="N1164" s="13"/>
      <c r="O1164" s="13"/>
      <c r="P1164" s="13" t="str">
        <f>IF(L1164="Navig8",IF(ISNA(VLOOKUP(UPPER(B1164),#REF!,3,FALSE)),"Pool Not in Records",VLOOKUP(UPPER(B1164),#REF!,3,FALSE)),"")</f>
        <v/>
      </c>
      <c r="Q1164" s="13" t="str">
        <f t="shared" si="90"/>
        <v/>
      </c>
      <c r="R1164" s="13"/>
      <c r="S1164" s="13"/>
      <c r="T1164" s="13" t="str">
        <f t="shared" si="93"/>
        <v>Invoice Not Made</v>
      </c>
      <c r="U1164" s="13" t="b">
        <f t="shared" si="94"/>
        <v>1</v>
      </c>
      <c r="V1164" s="13"/>
      <c r="W1164" s="13"/>
      <c r="X1164" s="13"/>
      <c r="Y1164" s="13"/>
      <c r="Z1164" s="13"/>
      <c r="AA1164" s="13" t="str">
        <f t="shared" si="92"/>
        <v>Sten Skagen87,88,89</v>
      </c>
      <c r="AB1164" s="13"/>
      <c r="AC1164" s="13"/>
      <c r="AD1164" s="13"/>
      <c r="AE1164" s="13">
        <f>IF(TRIM(AA1164=""),0,IF(ISNA(VLOOKUP(AA1164,Tracker!$AB$2:$AB$3981,1,FALSE)),0,1))</f>
        <v>0</v>
      </c>
      <c r="AF1164" s="13"/>
    </row>
    <row r="1165" spans="1:32" ht="13.5">
      <c r="A1165" s="243">
        <v>4704</v>
      </c>
      <c r="B1165" s="271" t="s">
        <v>880</v>
      </c>
      <c r="C1165" s="957" t="s">
        <v>8066</v>
      </c>
      <c r="D1165" s="874" t="s">
        <v>2474</v>
      </c>
      <c r="E1165" s="172" t="s">
        <v>2474</v>
      </c>
      <c r="F1165" s="234"/>
      <c r="G1165" s="236"/>
      <c r="H1165" s="874"/>
      <c r="I1165" s="272"/>
      <c r="J1165" s="238"/>
      <c r="K1165" s="711"/>
      <c r="L1165" s="1023" t="s">
        <v>2987</v>
      </c>
      <c r="M1165" s="13" t="str">
        <f t="shared" si="91"/>
        <v>Invoice Not Made</v>
      </c>
      <c r="N1165" s="13"/>
      <c r="O1165" s="13"/>
      <c r="P1165" s="13" t="str">
        <f>IF(L1165="Navig8",IF(ISNA(VLOOKUP(UPPER(B1165),#REF!,3,FALSE)),"Pool Not in Records",VLOOKUP(UPPER(B1165),#REF!,3,FALSE)),"")</f>
        <v/>
      </c>
      <c r="Q1165" s="13" t="str">
        <f t="shared" si="90"/>
        <v/>
      </c>
      <c r="R1165" s="13"/>
      <c r="S1165" s="13"/>
      <c r="T1165" s="13" t="str">
        <f t="shared" si="93"/>
        <v>Invoice Not Made</v>
      </c>
      <c r="U1165" s="13" t="b">
        <f t="shared" si="94"/>
        <v>1</v>
      </c>
      <c r="V1165" s="13"/>
      <c r="W1165" s="13"/>
      <c r="X1165" s="13"/>
      <c r="Y1165" s="13"/>
      <c r="Z1165" s="13"/>
      <c r="AA1165" s="13" t="str">
        <f t="shared" si="92"/>
        <v>Songa Pearl11,12</v>
      </c>
      <c r="AB1165" s="13"/>
      <c r="AC1165" s="13"/>
      <c r="AD1165" s="13"/>
      <c r="AE1165" s="13">
        <f>IF(TRIM(AA1165=""),0,IF(ISNA(VLOOKUP(AA1165,Tracker!$AB$2:$AB$3981,1,FALSE)),0,1))</f>
        <v>0</v>
      </c>
      <c r="AF1165" s="13"/>
    </row>
    <row r="1166" spans="1:32" ht="13.5">
      <c r="A1166" s="243">
        <v>4705</v>
      </c>
      <c r="B1166" s="271" t="s">
        <v>2854</v>
      </c>
      <c r="C1166" s="957" t="s">
        <v>8067</v>
      </c>
      <c r="D1166" s="874" t="s">
        <v>2474</v>
      </c>
      <c r="E1166" s="172" t="s">
        <v>2474</v>
      </c>
      <c r="F1166" s="234"/>
      <c r="G1166" s="236"/>
      <c r="H1166" s="874"/>
      <c r="I1166" s="272"/>
      <c r="J1166" s="238"/>
      <c r="K1166" s="711"/>
      <c r="L1166" s="1023" t="s">
        <v>2987</v>
      </c>
      <c r="M1166" s="13" t="str">
        <f t="shared" si="91"/>
        <v>Invoice Not Made</v>
      </c>
      <c r="N1166" s="13"/>
      <c r="O1166" s="13"/>
      <c r="P1166" s="13" t="str">
        <f>IF(L1166="Navig8",IF(ISNA(VLOOKUP(UPPER(B1166),#REF!,3,FALSE)),"Pool Not in Records",VLOOKUP(UPPER(B1166),#REF!,3,FALSE)),"")</f>
        <v/>
      </c>
      <c r="Q1166" s="13" t="str">
        <f t="shared" si="90"/>
        <v/>
      </c>
      <c r="R1166" s="13"/>
      <c r="S1166" s="13"/>
      <c r="T1166" s="13" t="str">
        <f t="shared" si="93"/>
        <v>Invoice Not Made</v>
      </c>
      <c r="U1166" s="13" t="b">
        <f t="shared" si="94"/>
        <v>1</v>
      </c>
      <c r="V1166" s="13"/>
      <c r="W1166" s="13"/>
      <c r="X1166" s="13"/>
      <c r="Y1166" s="13"/>
      <c r="Z1166" s="13"/>
      <c r="AA1166" s="13" t="str">
        <f t="shared" si="92"/>
        <v>Emmy Schulte186,187,188</v>
      </c>
      <c r="AB1166" s="13"/>
      <c r="AC1166" s="13"/>
      <c r="AD1166" s="13"/>
      <c r="AE1166" s="13">
        <f>IF(TRIM(AA1166=""),0,IF(ISNA(VLOOKUP(AA1166,Tracker!$AB$2:$AB$3981,1,FALSE)),0,1))</f>
        <v>0</v>
      </c>
      <c r="AF1166" s="13"/>
    </row>
    <row r="1167" spans="1:32" ht="13.5">
      <c r="A1167" s="243">
        <v>4706</v>
      </c>
      <c r="B1167" s="271" t="s">
        <v>892</v>
      </c>
      <c r="C1167" s="957" t="s">
        <v>407</v>
      </c>
      <c r="D1167" s="874" t="s">
        <v>2474</v>
      </c>
      <c r="E1167" s="172" t="s">
        <v>2474</v>
      </c>
      <c r="F1167" s="234"/>
      <c r="G1167" s="236"/>
      <c r="H1167" s="874"/>
      <c r="I1167" s="272"/>
      <c r="J1167" s="238"/>
      <c r="K1167" s="711"/>
      <c r="L1167" s="1023" t="s">
        <v>2987</v>
      </c>
      <c r="M1167" s="13" t="str">
        <f t="shared" si="91"/>
        <v>Invoice Not Made</v>
      </c>
      <c r="N1167" s="13"/>
      <c r="O1167" s="13"/>
      <c r="P1167" s="13" t="str">
        <f>IF(L1167="Navig8",IF(ISNA(VLOOKUP(UPPER(B1167),#REF!,3,FALSE)),"Pool Not in Records",VLOOKUP(UPPER(B1167),#REF!,3,FALSE)),"")</f>
        <v/>
      </c>
      <c r="Q1167" s="13" t="str">
        <f t="shared" si="90"/>
        <v/>
      </c>
      <c r="R1167" s="13"/>
      <c r="S1167" s="13"/>
      <c r="T1167" s="13" t="str">
        <f t="shared" si="93"/>
        <v>Invoice Not Made</v>
      </c>
      <c r="U1167" s="13" t="b">
        <f t="shared" si="94"/>
        <v>1</v>
      </c>
      <c r="V1167" s="13"/>
      <c r="W1167" s="13"/>
      <c r="X1167" s="13"/>
      <c r="Y1167" s="13"/>
      <c r="Z1167" s="13"/>
      <c r="AA1167" s="13" t="str">
        <f t="shared" si="92"/>
        <v>Elisalex Schulte74</v>
      </c>
      <c r="AB1167" s="13"/>
      <c r="AC1167" s="13"/>
      <c r="AD1167" s="13"/>
      <c r="AE1167" s="13">
        <f>IF(TRIM(AA1167=""),0,IF(ISNA(VLOOKUP(AA1167,Tracker!$AB$2:$AB$3981,1,FALSE)),0,1))</f>
        <v>0</v>
      </c>
      <c r="AF1167" s="13"/>
    </row>
    <row r="1168" spans="1:32" ht="13.5">
      <c r="A1168" s="246">
        <v>4707</v>
      </c>
      <c r="B1168" s="271" t="s">
        <v>7830</v>
      </c>
      <c r="C1168" s="957" t="s">
        <v>7831</v>
      </c>
      <c r="D1168" s="874" t="s">
        <v>2783</v>
      </c>
      <c r="E1168" s="172" t="s">
        <v>2783</v>
      </c>
      <c r="F1168" s="234"/>
      <c r="G1168" s="236"/>
      <c r="H1168" s="874" t="s">
        <v>3180</v>
      </c>
      <c r="I1168" s="272">
        <v>43163</v>
      </c>
      <c r="J1168" s="238"/>
      <c r="K1168" s="711"/>
      <c r="L1168" s="1023" t="s">
        <v>590</v>
      </c>
      <c r="M1168" s="13" t="str">
        <f t="shared" si="91"/>
        <v>Invoice Made</v>
      </c>
      <c r="N1168" s="13"/>
      <c r="O1168" s="13"/>
      <c r="P1168" s="13" t="str">
        <f>IF(L1168="Navig8",IF(ISNA(VLOOKUP(UPPER(B1168),#REF!,3,FALSE)),"Pool Not in Records",VLOOKUP(UPPER(B1168),#REF!,3,FALSE)),"")</f>
        <v/>
      </c>
      <c r="Q1168" s="13">
        <f t="shared" si="90"/>
        <v>0</v>
      </c>
      <c r="R1168" s="13"/>
      <c r="S1168" s="13"/>
      <c r="T1168" s="13" t="str">
        <f t="shared" si="93"/>
        <v>Invoice Made</v>
      </c>
      <c r="U1168" s="13" t="b">
        <f t="shared" si="94"/>
        <v>1</v>
      </c>
      <c r="V1168" s="13"/>
      <c r="W1168" s="13"/>
      <c r="X1168" s="13"/>
      <c r="Y1168" s="13"/>
      <c r="Z1168" s="13"/>
      <c r="AA1168" s="13" t="str">
        <f t="shared" si="92"/>
        <v>Seaways Pearlmar259</v>
      </c>
      <c r="AB1168" s="13"/>
      <c r="AC1168" s="13"/>
      <c r="AD1168" s="13"/>
      <c r="AE1168" s="13">
        <f>IF(TRIM(AA1168=""),0,IF(ISNA(VLOOKUP(AA1168,Tracker!$AB$2:$AB$3981,1,FALSE)),0,1))</f>
        <v>1</v>
      </c>
      <c r="AF1168" s="13"/>
    </row>
    <row r="1169" spans="1:32" ht="13.5">
      <c r="A1169" s="246">
        <v>4708</v>
      </c>
      <c r="B1169" s="271" t="s">
        <v>7816</v>
      </c>
      <c r="C1169" s="957" t="s">
        <v>53</v>
      </c>
      <c r="D1169" s="874" t="s">
        <v>7817</v>
      </c>
      <c r="E1169" s="172" t="s">
        <v>7817</v>
      </c>
      <c r="F1169" s="234"/>
      <c r="G1169" s="236"/>
      <c r="H1169" s="874" t="s">
        <v>25</v>
      </c>
      <c r="I1169" s="272">
        <v>43189</v>
      </c>
      <c r="J1169" s="238"/>
      <c r="K1169" s="711"/>
      <c r="L1169" s="1039" t="s">
        <v>1485</v>
      </c>
      <c r="M1169" s="13" t="str">
        <f t="shared" si="91"/>
        <v>Invoice Made</v>
      </c>
      <c r="N1169" s="13"/>
      <c r="O1169" s="13"/>
      <c r="P1169" s="13" t="str">
        <f>IF(L1169="Navig8",IF(ISNA(VLOOKUP(UPPER(B1169),#REF!,3,FALSE)),"Pool Not in Records",VLOOKUP(UPPER(B1169),#REF!,3,FALSE)),"")</f>
        <v/>
      </c>
      <c r="Q1169" s="13" t="str">
        <f t="shared" si="90"/>
        <v/>
      </c>
      <c r="R1169" s="13"/>
      <c r="S1169" s="13"/>
      <c r="T1169" s="13" t="str">
        <f t="shared" si="93"/>
        <v>Invoice Made</v>
      </c>
      <c r="U1169" s="13" t="b">
        <f t="shared" si="94"/>
        <v>1</v>
      </c>
      <c r="V1169" s="13"/>
      <c r="W1169" s="13"/>
      <c r="X1169" s="13"/>
      <c r="Y1169" s="13"/>
      <c r="Z1169" s="13"/>
      <c r="AA1169" s="13" t="str">
        <f t="shared" si="92"/>
        <v>Hellas Calafia1</v>
      </c>
      <c r="AB1169" s="13"/>
      <c r="AC1169" s="13"/>
      <c r="AD1169" s="13"/>
      <c r="AE1169" s="13">
        <f>IF(TRIM(AA1169=""),0,IF(ISNA(VLOOKUP(AA1169,Tracker!$AB$2:$AB$3981,1,FALSE)),0,1))</f>
        <v>1</v>
      </c>
      <c r="AF1169" s="13"/>
    </row>
    <row r="1170" spans="1:32" ht="13.5">
      <c r="A1170" s="246">
        <v>4709</v>
      </c>
      <c r="B1170" s="271" t="s">
        <v>321</v>
      </c>
      <c r="C1170" s="957" t="s">
        <v>212</v>
      </c>
      <c r="D1170" s="874" t="s">
        <v>7398</v>
      </c>
      <c r="E1170" s="172" t="s">
        <v>7398</v>
      </c>
      <c r="F1170" s="234"/>
      <c r="G1170" s="236"/>
      <c r="H1170" s="874" t="s">
        <v>82</v>
      </c>
      <c r="I1170" s="272">
        <v>43172</v>
      </c>
      <c r="J1170" s="238"/>
      <c r="K1170" s="711"/>
      <c r="L1170" s="1023" t="s">
        <v>60</v>
      </c>
      <c r="M1170" s="13" t="str">
        <f t="shared" si="91"/>
        <v>Invoice Made</v>
      </c>
      <c r="N1170" s="13"/>
      <c r="O1170" s="13"/>
      <c r="P1170" s="13" t="str">
        <f>IF(L1170="Navig8",IF(ISNA(VLOOKUP(UPPER(B1170),#REF!,3,FALSE)),"Pool Not in Records",VLOOKUP(UPPER(B1170),#REF!,3,FALSE)),"")</f>
        <v/>
      </c>
      <c r="Q1170" s="13" t="str">
        <f t="shared" si="90"/>
        <v/>
      </c>
      <c r="R1170" s="13"/>
      <c r="S1170" s="13"/>
      <c r="T1170" s="13" t="str">
        <f t="shared" si="93"/>
        <v>Invoice Made</v>
      </c>
      <c r="U1170" s="13" t="b">
        <f t="shared" si="94"/>
        <v>1</v>
      </c>
      <c r="V1170" s="13"/>
      <c r="W1170" s="13"/>
      <c r="X1170" s="13"/>
      <c r="Y1170" s="13"/>
      <c r="Z1170" s="13"/>
      <c r="AA1170" s="13" t="str">
        <f t="shared" si="92"/>
        <v>Mare Oriens82</v>
      </c>
      <c r="AB1170" s="13"/>
      <c r="AC1170" s="13"/>
      <c r="AD1170" s="13"/>
      <c r="AE1170" s="13">
        <f>IF(TRIM(AA1170=""),0,IF(ISNA(VLOOKUP(AA1170,Tracker!$AB$2:$AB$3981,1,FALSE)),0,1))</f>
        <v>1</v>
      </c>
      <c r="AF1170" s="13"/>
    </row>
    <row r="1171" spans="1:32" ht="13.5">
      <c r="A1171" s="246">
        <v>4710</v>
      </c>
      <c r="B1171" s="271" t="s">
        <v>1329</v>
      </c>
      <c r="C1171" s="957" t="s">
        <v>84</v>
      </c>
      <c r="D1171" s="874" t="s">
        <v>634</v>
      </c>
      <c r="E1171" s="172" t="s">
        <v>634</v>
      </c>
      <c r="F1171" s="234"/>
      <c r="G1171" s="236"/>
      <c r="H1171" s="874" t="s">
        <v>1970</v>
      </c>
      <c r="I1171" s="272">
        <v>43174</v>
      </c>
      <c r="J1171" s="238"/>
      <c r="K1171" s="711"/>
      <c r="L1171" s="1023" t="s">
        <v>60</v>
      </c>
      <c r="M1171" s="13" t="str">
        <f t="shared" si="91"/>
        <v>Invoice Made</v>
      </c>
      <c r="N1171" s="13"/>
      <c r="O1171" s="13"/>
      <c r="P1171" s="13" t="str">
        <f>IF(L1171="Navig8",IF(ISNA(VLOOKUP(UPPER(B1171),#REF!,3,FALSE)),"Pool Not in Records",VLOOKUP(UPPER(B1171),#REF!,3,FALSE)),"")</f>
        <v/>
      </c>
      <c r="Q1171" s="13" t="str">
        <f t="shared" si="90"/>
        <v/>
      </c>
      <c r="R1171" s="13"/>
      <c r="S1171" s="13"/>
      <c r="T1171" s="13" t="str">
        <f t="shared" si="93"/>
        <v>Invoice Made</v>
      </c>
      <c r="U1171" s="13" t="b">
        <f t="shared" si="94"/>
        <v>1</v>
      </c>
      <c r="V1171" s="13"/>
      <c r="W1171" s="13"/>
      <c r="X1171" s="13"/>
      <c r="Y1171" s="13"/>
      <c r="Z1171" s="13"/>
      <c r="AA1171" s="13" t="str">
        <f t="shared" si="92"/>
        <v>Atlantic Dawn47</v>
      </c>
      <c r="AB1171" s="13"/>
      <c r="AC1171" s="13"/>
      <c r="AD1171" s="13"/>
      <c r="AE1171" s="13">
        <f>IF(TRIM(AA1171=""),0,IF(ISNA(VLOOKUP(AA1171,Tracker!$AB$2:$AB$3981,1,FALSE)),0,1))</f>
        <v>1</v>
      </c>
      <c r="AF1171" s="13"/>
    </row>
    <row r="1172" spans="1:32" ht="13.5">
      <c r="A1172" s="246">
        <v>4711</v>
      </c>
      <c r="B1172" s="271" t="s">
        <v>2947</v>
      </c>
      <c r="C1172" s="957" t="s">
        <v>7875</v>
      </c>
      <c r="D1172" s="874" t="s">
        <v>671</v>
      </c>
      <c r="E1172" s="172" t="s">
        <v>671</v>
      </c>
      <c r="F1172" s="234"/>
      <c r="G1172" s="236"/>
      <c r="H1172" s="874" t="s">
        <v>7876</v>
      </c>
      <c r="I1172" s="272">
        <v>43194</v>
      </c>
      <c r="J1172" s="238"/>
      <c r="K1172" s="711" t="s">
        <v>411</v>
      </c>
      <c r="L1172" s="1023" t="s">
        <v>28</v>
      </c>
      <c r="M1172" s="13" t="str">
        <f t="shared" si="91"/>
        <v>Invoice Made</v>
      </c>
      <c r="N1172" s="13"/>
      <c r="O1172" s="13"/>
      <c r="P1172" s="13"/>
      <c r="Q1172" s="13" t="str">
        <f t="shared" si="90"/>
        <v/>
      </c>
      <c r="R1172" s="13"/>
      <c r="S1172" s="13"/>
      <c r="T1172" s="13" t="str">
        <f t="shared" si="93"/>
        <v>Invoice Made</v>
      </c>
      <c r="U1172" s="13" t="b">
        <f t="shared" si="94"/>
        <v>1</v>
      </c>
      <c r="V1172" s="13"/>
      <c r="W1172" s="13"/>
      <c r="X1172" s="13"/>
      <c r="Y1172" s="13"/>
      <c r="Z1172" s="13"/>
      <c r="AA1172" s="13" t="str">
        <f t="shared" si="92"/>
        <v>Unity VentureV06</v>
      </c>
      <c r="AB1172" s="13"/>
      <c r="AC1172" s="13"/>
      <c r="AD1172" s="13"/>
      <c r="AE1172" s="13">
        <f>IF(TRIM(AA1172=""),0,IF(ISNA(VLOOKUP(AA1172,Tracker!$AB$2:$AB$3981,1,FALSE)),0,1))</f>
        <v>1</v>
      </c>
      <c r="AF1172" s="13"/>
    </row>
    <row r="1173" spans="1:32" ht="13.5">
      <c r="A1173" s="243">
        <v>4712</v>
      </c>
      <c r="B1173" s="243" t="s">
        <v>1330</v>
      </c>
      <c r="C1173" s="963" t="s">
        <v>7738</v>
      </c>
      <c r="D1173" s="877" t="s">
        <v>736</v>
      </c>
      <c r="E1173" s="172" t="s">
        <v>736</v>
      </c>
      <c r="F1173" s="234"/>
      <c r="G1173" s="236"/>
      <c r="H1173" s="877"/>
      <c r="I1173" s="493"/>
      <c r="J1173" s="238"/>
      <c r="K1173" s="720"/>
      <c r="L1173" s="1043" t="s">
        <v>633</v>
      </c>
      <c r="M1173" s="13" t="str">
        <f t="shared" si="91"/>
        <v>Invoice Not Made</v>
      </c>
      <c r="N1173" s="191" t="s">
        <v>8115</v>
      </c>
      <c r="O1173" s="191"/>
      <c r="P1173" s="191" t="str">
        <f>IF(L1173="Navig8",IF(ISNA(VLOOKUP(UPPER(B1173),#REF!,3,FALSE)),"Pool Not in Records",VLOOKUP(UPPER(B1173),#REF!,3,FALSE)),"")</f>
        <v/>
      </c>
      <c r="Q1173" s="191" t="str">
        <f t="shared" si="90"/>
        <v/>
      </c>
      <c r="R1173" s="191"/>
      <c r="S1173" s="191"/>
      <c r="T1173" s="13" t="str">
        <f t="shared" si="93"/>
        <v>Invoice Not Made</v>
      </c>
      <c r="U1173" s="13" t="b">
        <f t="shared" si="94"/>
        <v>1</v>
      </c>
      <c r="V1173" s="191"/>
      <c r="W1173" s="191"/>
      <c r="X1173" s="191"/>
      <c r="Y1173" s="191"/>
      <c r="Z1173" s="191"/>
      <c r="AA1173" s="13" t="str">
        <f t="shared" si="92"/>
        <v>Andrea Corrado1801</v>
      </c>
      <c r="AB1173" s="191"/>
      <c r="AC1173" s="191"/>
      <c r="AD1173" s="191"/>
      <c r="AE1173" s="191">
        <f>IF(TRIM(AA1173=""),0,IF(ISNA(VLOOKUP(AA1173,Tracker!$AB$2:$AB$3981,1,FALSE)),0,1))</f>
        <v>0</v>
      </c>
      <c r="AF1173" s="191"/>
    </row>
    <row r="1174" spans="1:32" ht="13.5">
      <c r="A1174" s="246">
        <v>4713</v>
      </c>
      <c r="B1174" s="271" t="s">
        <v>73</v>
      </c>
      <c r="C1174" s="957" t="s">
        <v>224</v>
      </c>
      <c r="D1174" s="874" t="s">
        <v>7844</v>
      </c>
      <c r="E1174" s="172" t="s">
        <v>7844</v>
      </c>
      <c r="F1174" s="234"/>
      <c r="G1174" s="236"/>
      <c r="H1174" s="874" t="s">
        <v>20</v>
      </c>
      <c r="I1174" s="272">
        <v>43160</v>
      </c>
      <c r="J1174" s="238"/>
      <c r="K1174" s="711"/>
      <c r="L1174" s="1023" t="s">
        <v>60</v>
      </c>
      <c r="M1174" s="13" t="str">
        <f t="shared" si="91"/>
        <v>Invoice Made</v>
      </c>
      <c r="N1174" s="13"/>
      <c r="O1174" s="13"/>
      <c r="P1174" s="13" t="str">
        <f>IF(L1174="Navig8",IF(ISNA(VLOOKUP(UPPER(B1174),#REF!,3,FALSE)),"Pool Not in Records",VLOOKUP(UPPER(B1174),#REF!,3,FALSE)),"")</f>
        <v/>
      </c>
      <c r="Q1174" s="13" t="str">
        <f t="shared" si="90"/>
        <v/>
      </c>
      <c r="R1174" s="13"/>
      <c r="S1174" s="13"/>
      <c r="T1174" s="13" t="str">
        <f t="shared" si="93"/>
        <v>Invoice Made</v>
      </c>
      <c r="U1174" s="13" t="b">
        <f t="shared" si="94"/>
        <v>1</v>
      </c>
      <c r="V1174" s="13"/>
      <c r="W1174" s="13"/>
      <c r="X1174" s="13"/>
      <c r="Y1174" s="13"/>
      <c r="Z1174" s="13"/>
      <c r="AA1174" s="13" t="str">
        <f t="shared" si="92"/>
        <v>Erik Spirit140</v>
      </c>
      <c r="AB1174" s="13"/>
      <c r="AC1174" s="13"/>
      <c r="AD1174" s="13"/>
      <c r="AE1174" s="13">
        <f>IF(TRIM(AA1174=""),0,IF(ISNA(VLOOKUP(AA1174,Tracker!$AB$2:$AB$3981,1,FALSE)),0,1))</f>
        <v>1</v>
      </c>
      <c r="AF1174" s="13"/>
    </row>
    <row r="1175" spans="1:32" ht="13.5">
      <c r="A1175" s="246">
        <v>4714</v>
      </c>
      <c r="B1175" s="271" t="s">
        <v>7588</v>
      </c>
      <c r="C1175" s="957" t="s">
        <v>3836</v>
      </c>
      <c r="D1175" s="874" t="s">
        <v>1382</v>
      </c>
      <c r="E1175" s="172" t="s">
        <v>1382</v>
      </c>
      <c r="F1175" s="234" t="s">
        <v>178</v>
      </c>
      <c r="G1175" s="236" t="s">
        <v>8068</v>
      </c>
      <c r="H1175" s="907" t="s">
        <v>267</v>
      </c>
      <c r="I1175" s="272">
        <v>43165</v>
      </c>
      <c r="J1175" s="238">
        <v>43161</v>
      </c>
      <c r="K1175" s="711" t="s">
        <v>411</v>
      </c>
      <c r="L1175" s="1023" t="s">
        <v>28</v>
      </c>
      <c r="M1175" s="13" t="str">
        <f t="shared" si="91"/>
        <v>Invoice Made</v>
      </c>
      <c r="N1175" s="13"/>
      <c r="O1175" s="13"/>
      <c r="P1175" s="13"/>
      <c r="Q1175" s="13" t="str">
        <f t="shared" si="90"/>
        <v/>
      </c>
      <c r="R1175" s="13"/>
      <c r="S1175" s="13"/>
      <c r="T1175" s="13" t="str">
        <f t="shared" si="93"/>
        <v>Invoice Made</v>
      </c>
      <c r="U1175" s="13" t="b">
        <f t="shared" si="94"/>
        <v>1</v>
      </c>
      <c r="V1175" s="13"/>
      <c r="W1175" s="13"/>
      <c r="X1175" s="13"/>
      <c r="Y1175" s="13"/>
      <c r="Z1175" s="13"/>
      <c r="AA1175" s="13" t="str">
        <f t="shared" si="92"/>
        <v>Wisdom VentureV008</v>
      </c>
      <c r="AB1175" s="13"/>
      <c r="AC1175" s="13"/>
      <c r="AD1175" s="13"/>
      <c r="AE1175" s="13">
        <f>IF(TRIM(AA1175=""),0,IF(ISNA(VLOOKUP(AA1175,Tracker!$AB$2:$AB$3981,1,FALSE)),0,1))</f>
        <v>1</v>
      </c>
      <c r="AF1175" s="13"/>
    </row>
    <row r="1176" spans="1:32" ht="13.5">
      <c r="A1176" s="243">
        <v>4715</v>
      </c>
      <c r="B1176" s="271" t="s">
        <v>892</v>
      </c>
      <c r="C1176" s="957" t="s">
        <v>8069</v>
      </c>
      <c r="D1176" s="874" t="s">
        <v>2474</v>
      </c>
      <c r="E1176" s="172" t="s">
        <v>2474</v>
      </c>
      <c r="F1176" s="234"/>
      <c r="G1176" s="236"/>
      <c r="H1176" s="874"/>
      <c r="I1176" s="272"/>
      <c r="J1176" s="238"/>
      <c r="K1176" s="711"/>
      <c r="L1176" s="1023" t="s">
        <v>2987</v>
      </c>
      <c r="M1176" s="13" t="str">
        <f t="shared" si="91"/>
        <v>Invoice Not Made</v>
      </c>
      <c r="N1176" s="13"/>
      <c r="O1176" s="13"/>
      <c r="P1176" s="13" t="str">
        <f>IF(L1176="Navig8",IF(ISNA(VLOOKUP(UPPER(B1176),#REF!,3,FALSE)),"Pool Not in Records",VLOOKUP(UPPER(B1176),#REF!,3,FALSE)),"")</f>
        <v/>
      </c>
      <c r="Q1176" s="13" t="str">
        <f t="shared" si="90"/>
        <v/>
      </c>
      <c r="R1176" s="13"/>
      <c r="S1176" s="13"/>
      <c r="T1176" s="13" t="str">
        <f t="shared" si="93"/>
        <v>Invoice Not Made</v>
      </c>
      <c r="U1176" s="13" t="b">
        <f t="shared" si="94"/>
        <v>1</v>
      </c>
      <c r="V1176" s="13"/>
      <c r="W1176" s="13"/>
      <c r="X1176" s="13"/>
      <c r="Y1176" s="13"/>
      <c r="Z1176" s="13"/>
      <c r="AA1176" s="13" t="str">
        <f t="shared" si="92"/>
        <v>Elisalex Schulte74,75</v>
      </c>
      <c r="AB1176" s="13"/>
      <c r="AC1176" s="13"/>
      <c r="AD1176" s="13"/>
      <c r="AE1176" s="13">
        <f>IF(TRIM(AA1176=""),0,IF(ISNA(VLOOKUP(AA1176,Tracker!$AB$2:$AB$3981,1,FALSE)),0,1))</f>
        <v>0</v>
      </c>
      <c r="AF1176" s="13"/>
    </row>
    <row r="1177" spans="1:32" ht="13.5">
      <c r="A1177" s="246">
        <v>4716</v>
      </c>
      <c r="B1177" s="271" t="s">
        <v>2779</v>
      </c>
      <c r="C1177" s="957" t="s">
        <v>7770</v>
      </c>
      <c r="D1177" s="874" t="s">
        <v>2474</v>
      </c>
      <c r="E1177" s="172" t="s">
        <v>2474</v>
      </c>
      <c r="F1177" s="234"/>
      <c r="G1177" s="236"/>
      <c r="H1177" s="874" t="s">
        <v>25</v>
      </c>
      <c r="I1177" s="272">
        <v>43154</v>
      </c>
      <c r="J1177" s="238"/>
      <c r="K1177" s="711"/>
      <c r="L1177" s="1023" t="s">
        <v>2987</v>
      </c>
      <c r="M1177" s="13" t="str">
        <f t="shared" si="91"/>
        <v>Invoice Made</v>
      </c>
      <c r="N1177" s="13"/>
      <c r="O1177" s="13"/>
      <c r="P1177" s="13" t="str">
        <f>IF(L1177="Navig8",IF(ISNA(VLOOKUP(UPPER(B1177),#REF!,3,FALSE)),"Pool Not in Records",VLOOKUP(UPPER(B1177),#REF!,3,FALSE)),"")</f>
        <v/>
      </c>
      <c r="Q1177" s="13" t="str">
        <f t="shared" si="90"/>
        <v/>
      </c>
      <c r="R1177" s="13"/>
      <c r="S1177" s="13"/>
      <c r="T1177" s="13" t="str">
        <f t="shared" si="93"/>
        <v>Invoice Made</v>
      </c>
      <c r="U1177" s="13" t="b">
        <f t="shared" si="94"/>
        <v>1</v>
      </c>
      <c r="V1177" s="13"/>
      <c r="W1177" s="13"/>
      <c r="X1177" s="13"/>
      <c r="Y1177" s="13"/>
      <c r="Z1177" s="13"/>
      <c r="AA1177" s="13" t="str">
        <f t="shared" si="92"/>
        <v>Tigris224,225,226,227</v>
      </c>
      <c r="AB1177" s="13"/>
      <c r="AC1177" s="13"/>
      <c r="AD1177" s="13"/>
      <c r="AE1177" s="13">
        <f>IF(TRIM(AA1177=""),0,IF(ISNA(VLOOKUP(AA1177,Tracker!$AB$2:$AB$3981,1,FALSE)),0,1))</f>
        <v>1</v>
      </c>
      <c r="AF1177" s="13"/>
    </row>
    <row r="1178" spans="1:32" ht="13.5">
      <c r="A1178" s="246">
        <v>4717</v>
      </c>
      <c r="B1178" s="271" t="s">
        <v>7878</v>
      </c>
      <c r="C1178" s="957" t="s">
        <v>234</v>
      </c>
      <c r="D1178" s="874" t="s">
        <v>2541</v>
      </c>
      <c r="E1178" s="172" t="s">
        <v>2541</v>
      </c>
      <c r="F1178" s="234"/>
      <c r="G1178" s="236"/>
      <c r="H1178" s="874" t="s">
        <v>269</v>
      </c>
      <c r="I1178" s="272">
        <v>43198</v>
      </c>
      <c r="J1178" s="238"/>
      <c r="K1178" s="711" t="s">
        <v>411</v>
      </c>
      <c r="L1178" s="1023" t="s">
        <v>28</v>
      </c>
      <c r="M1178" s="13" t="str">
        <f t="shared" si="91"/>
        <v>Invoice Made</v>
      </c>
      <c r="N1178" s="13"/>
      <c r="O1178" s="13"/>
      <c r="P1178" s="13"/>
      <c r="Q1178" s="13" t="str">
        <f t="shared" si="90"/>
        <v/>
      </c>
      <c r="R1178" s="13"/>
      <c r="S1178" s="13"/>
      <c r="T1178" s="13" t="str">
        <f t="shared" si="93"/>
        <v>Invoice Made</v>
      </c>
      <c r="U1178" s="13" t="b">
        <f t="shared" si="94"/>
        <v>1</v>
      </c>
      <c r="V1178" s="13"/>
      <c r="W1178" s="13"/>
      <c r="X1178" s="13"/>
      <c r="Y1178" s="13"/>
      <c r="Z1178" s="13"/>
      <c r="AA1178" s="13" t="str">
        <f t="shared" si="92"/>
        <v>Maria Bottiglieri01</v>
      </c>
      <c r="AB1178" s="13"/>
      <c r="AC1178" s="13"/>
      <c r="AD1178" s="13"/>
      <c r="AE1178" s="13">
        <f>IF(TRIM(AA1178=""),0,IF(ISNA(VLOOKUP(AA1178,Tracker!$AB$2:$AB$3981,1,FALSE)),0,1))</f>
        <v>1</v>
      </c>
      <c r="AF1178" s="13"/>
    </row>
    <row r="1179" spans="1:32" ht="13.5">
      <c r="A1179" s="246">
        <v>4718</v>
      </c>
      <c r="B1179" s="271" t="s">
        <v>7496</v>
      </c>
      <c r="C1179" s="957" t="s">
        <v>7833</v>
      </c>
      <c r="D1179" s="874" t="s">
        <v>2783</v>
      </c>
      <c r="E1179" s="172" t="s">
        <v>2783</v>
      </c>
      <c r="F1179" s="234"/>
      <c r="G1179" s="236"/>
      <c r="H1179" s="874" t="s">
        <v>324</v>
      </c>
      <c r="I1179" s="272">
        <v>43171</v>
      </c>
      <c r="J1179" s="238"/>
      <c r="K1179" s="711"/>
      <c r="L1179" s="1023" t="s">
        <v>590</v>
      </c>
      <c r="M1179" s="13" t="str">
        <f t="shared" si="91"/>
        <v>Invoice Made</v>
      </c>
      <c r="N1179" s="13"/>
      <c r="O1179" s="13"/>
      <c r="P1179" s="13" t="str">
        <f>IF(L1179="Navig8",IF(ISNA(VLOOKUP(UPPER(B1179),#REF!,3,FALSE)),"Pool Not in Records",VLOOKUP(UPPER(B1179),#REF!,3,FALSE)),"")</f>
        <v/>
      </c>
      <c r="Q1179" s="13">
        <f t="shared" si="90"/>
        <v>0</v>
      </c>
      <c r="R1179" s="13"/>
      <c r="S1179" s="13"/>
      <c r="T1179" s="13" t="str">
        <f t="shared" si="93"/>
        <v>Invoice Made</v>
      </c>
      <c r="U1179" s="13" t="b">
        <f t="shared" si="94"/>
        <v>1</v>
      </c>
      <c r="V1179" s="13"/>
      <c r="W1179" s="13"/>
      <c r="X1179" s="13"/>
      <c r="Y1179" s="13"/>
      <c r="Z1179" s="13"/>
      <c r="AA1179" s="13" t="str">
        <f t="shared" si="92"/>
        <v>Cabo MisakiCMS010</v>
      </c>
      <c r="AB1179" s="13"/>
      <c r="AC1179" s="13"/>
      <c r="AD1179" s="13"/>
      <c r="AE1179" s="13">
        <f>IF(TRIM(AA1179=""),0,IF(ISNA(VLOOKUP(AA1179,Tracker!$AB$2:$AB$3981,1,FALSE)),0,1))</f>
        <v>1</v>
      </c>
      <c r="AF1179" s="13"/>
    </row>
    <row r="1180" spans="1:32" ht="13.5">
      <c r="A1180" s="243">
        <v>4719</v>
      </c>
      <c r="B1180" s="271" t="s">
        <v>2854</v>
      </c>
      <c r="C1180" s="957" t="s">
        <v>8070</v>
      </c>
      <c r="D1180" s="874" t="s">
        <v>2474</v>
      </c>
      <c r="E1180" s="172" t="s">
        <v>2474</v>
      </c>
      <c r="F1180" s="234"/>
      <c r="G1180" s="236"/>
      <c r="H1180" s="874"/>
      <c r="I1180" s="272"/>
      <c r="J1180" s="238"/>
      <c r="K1180" s="711"/>
      <c r="L1180" s="1023" t="s">
        <v>2987</v>
      </c>
      <c r="M1180" s="13" t="str">
        <f t="shared" si="91"/>
        <v>Invoice Not Made</v>
      </c>
      <c r="N1180" s="13"/>
      <c r="O1180" s="13"/>
      <c r="P1180" s="13" t="str">
        <f>IF(L1180="Navig8",IF(ISNA(VLOOKUP(UPPER(B1180),#REF!,3,FALSE)),"Pool Not in Records",VLOOKUP(UPPER(B1180),#REF!,3,FALSE)),"")</f>
        <v/>
      </c>
      <c r="Q1180" s="13" t="str">
        <f t="shared" si="90"/>
        <v/>
      </c>
      <c r="R1180" s="13"/>
      <c r="S1180" s="13"/>
      <c r="T1180" s="13" t="str">
        <f t="shared" si="93"/>
        <v>Invoice Not Made</v>
      </c>
      <c r="U1180" s="13" t="b">
        <f t="shared" si="94"/>
        <v>1</v>
      </c>
      <c r="V1180" s="13"/>
      <c r="W1180" s="13"/>
      <c r="X1180" s="13"/>
      <c r="Y1180" s="13"/>
      <c r="Z1180" s="13"/>
      <c r="AA1180" s="13" t="str">
        <f t="shared" si="92"/>
        <v>Emmy Schulte189</v>
      </c>
      <c r="AB1180" s="13"/>
      <c r="AC1180" s="13"/>
      <c r="AD1180" s="13"/>
      <c r="AE1180" s="13">
        <f>IF(TRIM(AA1180=""),0,IF(ISNA(VLOOKUP(AA1180,Tracker!$AB$2:$AB$3981,1,FALSE)),0,1))</f>
        <v>0</v>
      </c>
      <c r="AF1180" s="13"/>
    </row>
    <row r="1181" spans="1:32" ht="13.5">
      <c r="A1181" s="246">
        <v>4720</v>
      </c>
      <c r="B1181" s="271" t="s">
        <v>880</v>
      </c>
      <c r="C1181" s="957" t="s">
        <v>7772</v>
      </c>
      <c r="D1181" s="874" t="s">
        <v>2474</v>
      </c>
      <c r="E1181" s="172" t="s">
        <v>2474</v>
      </c>
      <c r="F1181" s="234"/>
      <c r="G1181" s="236"/>
      <c r="H1181" s="874" t="s">
        <v>25</v>
      </c>
      <c r="I1181" s="272">
        <v>43152</v>
      </c>
      <c r="J1181" s="238"/>
      <c r="K1181" s="711"/>
      <c r="L1181" s="1023" t="s">
        <v>2987</v>
      </c>
      <c r="M1181" s="13" t="str">
        <f t="shared" si="91"/>
        <v>Invoice Made</v>
      </c>
      <c r="N1181" s="13"/>
      <c r="O1181" s="13"/>
      <c r="P1181" s="13" t="str">
        <f>IF(L1181="Navig8",IF(ISNA(VLOOKUP(UPPER(B1181),#REF!,3,FALSE)),"Pool Not in Records",VLOOKUP(UPPER(B1181),#REF!,3,FALSE)),"")</f>
        <v/>
      </c>
      <c r="Q1181" s="13" t="str">
        <f t="shared" si="90"/>
        <v/>
      </c>
      <c r="R1181" s="13"/>
      <c r="S1181" s="13"/>
      <c r="T1181" s="13" t="str">
        <f t="shared" si="93"/>
        <v>Invoice Made</v>
      </c>
      <c r="U1181" s="13" t="b">
        <f t="shared" si="94"/>
        <v>1</v>
      </c>
      <c r="V1181" s="13"/>
      <c r="W1181" s="13"/>
      <c r="X1181" s="13"/>
      <c r="Y1181" s="13"/>
      <c r="Z1181" s="13"/>
      <c r="AA1181" s="13" t="str">
        <f t="shared" si="92"/>
        <v>Songa Pearl11,12,13</v>
      </c>
      <c r="AB1181" s="13"/>
      <c r="AC1181" s="13"/>
      <c r="AD1181" s="13"/>
      <c r="AE1181" s="13">
        <f>IF(TRIM(AA1181=""),0,IF(ISNA(VLOOKUP(AA1181,Tracker!$AB$2:$AB$3981,1,FALSE)),0,1))</f>
        <v>1</v>
      </c>
      <c r="AF1181" s="13"/>
    </row>
    <row r="1182" spans="1:32" ht="13.5">
      <c r="A1182" s="246">
        <v>4721</v>
      </c>
      <c r="B1182" s="271" t="s">
        <v>3172</v>
      </c>
      <c r="C1182" s="957" t="s">
        <v>125</v>
      </c>
      <c r="D1182" s="874" t="s">
        <v>7570</v>
      </c>
      <c r="E1182" s="172" t="s">
        <v>7570</v>
      </c>
      <c r="F1182" s="234"/>
      <c r="G1182" s="236"/>
      <c r="H1182" s="874" t="s">
        <v>59</v>
      </c>
      <c r="I1182" s="272">
        <v>43184</v>
      </c>
      <c r="J1182" s="238"/>
      <c r="K1182" s="711" t="s">
        <v>411</v>
      </c>
      <c r="L1182" s="1023" t="s">
        <v>28</v>
      </c>
      <c r="M1182" s="13" t="str">
        <f t="shared" si="91"/>
        <v>Invoice Made</v>
      </c>
      <c r="N1182" s="13"/>
      <c r="O1182" s="13"/>
      <c r="P1182" s="13"/>
      <c r="Q1182" s="13" t="str">
        <f t="shared" si="90"/>
        <v/>
      </c>
      <c r="R1182" s="13"/>
      <c r="S1182" s="13"/>
      <c r="T1182" s="13" t="str">
        <f t="shared" si="93"/>
        <v>Invoice Made</v>
      </c>
      <c r="U1182" s="13" t="b">
        <f t="shared" si="94"/>
        <v>1</v>
      </c>
      <c r="V1182" s="13"/>
      <c r="W1182" s="13"/>
      <c r="X1182" s="13"/>
      <c r="Y1182" s="13"/>
      <c r="Z1182" s="13"/>
      <c r="AA1182" s="13" t="str">
        <f t="shared" si="92"/>
        <v>Lady M6</v>
      </c>
      <c r="AB1182" s="13"/>
      <c r="AC1182" s="13"/>
      <c r="AD1182" s="13"/>
      <c r="AE1182" s="13">
        <f>IF(TRIM(AA1182=""),0,IF(ISNA(VLOOKUP(AA1182,Tracker!$AB$2:$AB$3981,1,FALSE)),0,1))</f>
        <v>1</v>
      </c>
      <c r="AF1182" s="13"/>
    </row>
    <row r="1183" spans="1:32" ht="13.5">
      <c r="A1183" s="246">
        <v>4722</v>
      </c>
      <c r="B1183" s="271" t="s">
        <v>517</v>
      </c>
      <c r="C1183" s="957" t="s">
        <v>700</v>
      </c>
      <c r="D1183" s="874" t="s">
        <v>7570</v>
      </c>
      <c r="E1183" s="172" t="s">
        <v>7570</v>
      </c>
      <c r="F1183" s="234"/>
      <c r="G1183" s="236"/>
      <c r="H1183" s="874" t="s">
        <v>1852</v>
      </c>
      <c r="I1183" s="272">
        <v>43193</v>
      </c>
      <c r="J1183" s="238"/>
      <c r="K1183" s="711" t="s">
        <v>411</v>
      </c>
      <c r="L1183" s="1023" t="s">
        <v>28</v>
      </c>
      <c r="M1183" s="13" t="str">
        <f t="shared" si="91"/>
        <v>Invoice Made</v>
      </c>
      <c r="N1183" s="13"/>
      <c r="O1183" s="13"/>
      <c r="P1183" s="13"/>
      <c r="Q1183" s="13" t="str">
        <f t="shared" si="90"/>
        <v/>
      </c>
      <c r="R1183" s="13"/>
      <c r="S1183" s="13"/>
      <c r="T1183" s="13" t="str">
        <f t="shared" si="93"/>
        <v>Invoice Made</v>
      </c>
      <c r="U1183" s="13" t="b">
        <f t="shared" si="94"/>
        <v>1</v>
      </c>
      <c r="V1183" s="13"/>
      <c r="W1183" s="13"/>
      <c r="X1183" s="13"/>
      <c r="Y1183" s="13"/>
      <c r="Z1183" s="13"/>
      <c r="AA1183" s="13" t="str">
        <f t="shared" si="92"/>
        <v>Afra Willow62</v>
      </c>
      <c r="AB1183" s="13"/>
      <c r="AC1183" s="13"/>
      <c r="AD1183" s="13"/>
      <c r="AE1183" s="13">
        <f>IF(TRIM(AA1183=""),0,IF(ISNA(VLOOKUP(AA1183,Tracker!$AB$2:$AB$3981,1,FALSE)),0,1))</f>
        <v>1</v>
      </c>
      <c r="AF1183" s="13"/>
    </row>
    <row r="1184" spans="1:32" ht="13.5">
      <c r="A1184" s="246">
        <v>4723</v>
      </c>
      <c r="B1184" s="271" t="s">
        <v>1525</v>
      </c>
      <c r="C1184" s="957" t="s">
        <v>273</v>
      </c>
      <c r="D1184" s="874" t="s">
        <v>2461</v>
      </c>
      <c r="E1184" s="172" t="s">
        <v>2461</v>
      </c>
      <c r="F1184" s="234"/>
      <c r="G1184" s="236"/>
      <c r="H1184" s="874" t="s">
        <v>269</v>
      </c>
      <c r="I1184" s="272">
        <v>43177</v>
      </c>
      <c r="J1184" s="238"/>
      <c r="K1184" s="711" t="s">
        <v>411</v>
      </c>
      <c r="L1184" s="1023" t="s">
        <v>28</v>
      </c>
      <c r="M1184" s="13" t="str">
        <f t="shared" si="91"/>
        <v>Invoice Made</v>
      </c>
      <c r="N1184" s="13"/>
      <c r="O1184" s="13"/>
      <c r="P1184" s="13"/>
      <c r="Q1184" s="13" t="str">
        <f t="shared" si="90"/>
        <v/>
      </c>
      <c r="R1184" s="13"/>
      <c r="S1184" s="13"/>
      <c r="T1184" s="13" t="str">
        <f t="shared" si="93"/>
        <v>Invoice Made</v>
      </c>
      <c r="U1184" s="13" t="b">
        <f t="shared" si="94"/>
        <v>1</v>
      </c>
      <c r="V1184" s="13"/>
      <c r="W1184" s="13"/>
      <c r="X1184" s="13"/>
      <c r="Y1184" s="13"/>
      <c r="Z1184" s="13"/>
      <c r="AA1184" s="13" t="str">
        <f t="shared" si="92"/>
        <v>Tonos9</v>
      </c>
      <c r="AB1184" s="13"/>
      <c r="AC1184" s="13"/>
      <c r="AD1184" s="13"/>
      <c r="AE1184" s="13">
        <f>IF(TRIM(AA1184=""),0,IF(ISNA(VLOOKUP(AA1184,Tracker!$AB$2:$AB$3981,1,FALSE)),0,1))</f>
        <v>1</v>
      </c>
      <c r="AF1184" s="13"/>
    </row>
    <row r="1185" spans="1:32" ht="13.5">
      <c r="A1185" s="246">
        <v>4724</v>
      </c>
      <c r="B1185" s="271" t="s">
        <v>647</v>
      </c>
      <c r="C1185" s="957" t="s">
        <v>461</v>
      </c>
      <c r="D1185" s="874" t="s">
        <v>2877</v>
      </c>
      <c r="E1185" s="172" t="s">
        <v>2877</v>
      </c>
      <c r="F1185" s="234"/>
      <c r="G1185" s="236"/>
      <c r="H1185" s="874" t="s">
        <v>67</v>
      </c>
      <c r="I1185" s="477">
        <v>43205</v>
      </c>
      <c r="J1185" s="238"/>
      <c r="K1185" s="711"/>
      <c r="L1185" s="1039" t="s">
        <v>23</v>
      </c>
      <c r="M1185" s="13" t="str">
        <f t="shared" si="91"/>
        <v>Invoice Made</v>
      </c>
      <c r="N1185" s="13"/>
      <c r="O1185" s="13"/>
      <c r="P1185" s="13" t="str">
        <f>IF(L1185="Navig8",IF(ISNA(VLOOKUP(UPPER(B1185),#REF!,3,FALSE)),"Pool Not in Records",VLOOKUP(UPPER(B1185),#REF!,3,FALSE)),"")</f>
        <v/>
      </c>
      <c r="Q1185" s="13" t="str">
        <f t="shared" si="90"/>
        <v/>
      </c>
      <c r="R1185" s="13"/>
      <c r="S1185" s="13"/>
      <c r="T1185" s="13" t="str">
        <f t="shared" si="93"/>
        <v>Invoice Made</v>
      </c>
      <c r="U1185" s="13" t="b">
        <f t="shared" si="94"/>
        <v>1</v>
      </c>
      <c r="V1185" s="13"/>
      <c r="W1185" s="13"/>
      <c r="X1185" s="13"/>
      <c r="Y1185" s="13"/>
      <c r="Z1185" s="13"/>
      <c r="AA1185" s="13" t="str">
        <f t="shared" si="92"/>
        <v>Genmar Compatriot98</v>
      </c>
      <c r="AB1185" s="13"/>
      <c r="AC1185" s="13"/>
      <c r="AD1185" s="13"/>
      <c r="AE1185" s="13">
        <f>IF(TRIM(AA1185=""),0,IF(ISNA(VLOOKUP(AA1185,Tracker!$AB$2:$AB$3981,1,FALSE)),0,1))</f>
        <v>1</v>
      </c>
      <c r="AF1185" s="13"/>
    </row>
    <row r="1186" spans="1:32" ht="13.5">
      <c r="A1186" s="246">
        <v>4725</v>
      </c>
      <c r="B1186" s="271" t="s">
        <v>7938</v>
      </c>
      <c r="C1186" s="957" t="s">
        <v>7738</v>
      </c>
      <c r="D1186" s="874" t="s">
        <v>736</v>
      </c>
      <c r="E1186" s="172" t="s">
        <v>736</v>
      </c>
      <c r="F1186" s="234"/>
      <c r="G1186" s="236"/>
      <c r="H1186" s="874" t="s">
        <v>25</v>
      </c>
      <c r="I1186" s="273">
        <v>43222</v>
      </c>
      <c r="J1186" s="238"/>
      <c r="K1186" s="711"/>
      <c r="L1186" s="1023" t="s">
        <v>633</v>
      </c>
      <c r="M1186" s="13" t="str">
        <f t="shared" si="91"/>
        <v>Invoice Made</v>
      </c>
      <c r="N1186" s="13"/>
      <c r="O1186" s="13"/>
      <c r="P1186" s="13" t="str">
        <f>IF(L1186="Navig8",IF(ISNA(VLOOKUP(UPPER(B1186),#REF!,3,FALSE)),"Pool Not in Records",VLOOKUP(UPPER(B1186),#REF!,3,FALSE)),"")</f>
        <v/>
      </c>
      <c r="Q1186" s="13" t="str">
        <f t="shared" si="90"/>
        <v/>
      </c>
      <c r="R1186" s="13"/>
      <c r="S1186" s="13"/>
      <c r="T1186" s="13" t="str">
        <f t="shared" si="93"/>
        <v>Invoice Made</v>
      </c>
      <c r="U1186" s="13" t="b">
        <f t="shared" si="94"/>
        <v>1</v>
      </c>
      <c r="V1186" s="13"/>
      <c r="W1186" s="13"/>
      <c r="X1186" s="13"/>
      <c r="Y1186" s="13"/>
      <c r="Z1186" s="13"/>
      <c r="AA1186" s="13" t="str">
        <f t="shared" si="92"/>
        <v>Maersk Cancun1801</v>
      </c>
      <c r="AB1186" s="13"/>
      <c r="AC1186" s="13"/>
      <c r="AD1186" s="13"/>
      <c r="AE1186" s="13">
        <f>IF(TRIM(AA1186=""),0,IF(ISNA(VLOOKUP(AA1186,Tracker!$AB$2:$AB$3981,1,FALSE)),0,1))</f>
        <v>1</v>
      </c>
      <c r="AF1186" s="13"/>
    </row>
    <row r="1187" spans="1:32" ht="13.5">
      <c r="A1187" s="243">
        <v>4726</v>
      </c>
      <c r="B1187" s="243" t="s">
        <v>1842</v>
      </c>
      <c r="C1187" s="963" t="s">
        <v>120</v>
      </c>
      <c r="D1187" s="877" t="s">
        <v>7398</v>
      </c>
      <c r="E1187" s="172" t="s">
        <v>7398</v>
      </c>
      <c r="F1187" s="234"/>
      <c r="G1187" s="236"/>
      <c r="H1187" s="877"/>
      <c r="I1187" s="490"/>
      <c r="J1187" s="238"/>
      <c r="K1187" s="720"/>
      <c r="L1187" s="1043" t="s">
        <v>60</v>
      </c>
      <c r="M1187" s="13" t="str">
        <f t="shared" si="91"/>
        <v>Invoice Not Made</v>
      </c>
      <c r="N1187" s="191" t="s">
        <v>8115</v>
      </c>
      <c r="O1187" s="191"/>
      <c r="P1187" s="191" t="str">
        <f>IF(L1187="Navig8",IF(ISNA(VLOOKUP(UPPER(B1187),#REF!,3,FALSE)),"Pool Not in Records",VLOOKUP(UPPER(B1187),#REF!,3,FALSE)),"")</f>
        <v/>
      </c>
      <c r="Q1187" s="191" t="str">
        <f t="shared" si="90"/>
        <v/>
      </c>
      <c r="R1187" s="191"/>
      <c r="S1187" s="191"/>
      <c r="T1187" s="13" t="str">
        <f t="shared" si="93"/>
        <v>Invoice Not Made</v>
      </c>
      <c r="U1187" s="13" t="b">
        <f t="shared" si="94"/>
        <v>1</v>
      </c>
      <c r="V1187" s="191"/>
      <c r="W1187" s="191"/>
      <c r="X1187" s="191"/>
      <c r="Y1187" s="191"/>
      <c r="Z1187" s="191"/>
      <c r="AA1187" s="13" t="str">
        <f t="shared" si="92"/>
        <v>Donegal Spirit198</v>
      </c>
      <c r="AB1187" s="191"/>
      <c r="AC1187" s="191"/>
      <c r="AD1187" s="191"/>
      <c r="AE1187" s="191">
        <f>IF(TRIM(AA1187=""),0,IF(ISNA(VLOOKUP(AA1187,Tracker!$AB$2:$AB$3981,1,FALSE)),0,1))</f>
        <v>0</v>
      </c>
      <c r="AF1187" s="191"/>
    </row>
    <row r="1188" spans="1:32" ht="13.5">
      <c r="A1188" s="246">
        <v>4727</v>
      </c>
      <c r="B1188" s="271" t="s">
        <v>7560</v>
      </c>
      <c r="C1188" s="957" t="s">
        <v>346</v>
      </c>
      <c r="D1188" s="874" t="s">
        <v>2783</v>
      </c>
      <c r="E1188" s="172" t="s">
        <v>2783</v>
      </c>
      <c r="F1188" s="234"/>
      <c r="G1188" s="236"/>
      <c r="H1188" s="874" t="s">
        <v>3180</v>
      </c>
      <c r="I1188" s="272">
        <v>43167</v>
      </c>
      <c r="J1188" s="238"/>
      <c r="K1188" s="711"/>
      <c r="L1188" s="1023" t="s">
        <v>590</v>
      </c>
      <c r="M1188" s="13" t="str">
        <f t="shared" si="91"/>
        <v>Invoice Made</v>
      </c>
      <c r="N1188" s="13"/>
      <c r="O1188" s="13"/>
      <c r="P1188" s="13" t="str">
        <f>IF(L1188="Navig8",IF(ISNA(VLOOKUP(UPPER(B1188),#REF!,3,FALSE)),"Pool Not in Records",VLOOKUP(UPPER(B1188),#REF!,3,FALSE)),"")</f>
        <v/>
      </c>
      <c r="Q1188" s="13">
        <f t="shared" si="90"/>
        <v>0</v>
      </c>
      <c r="R1188" s="13"/>
      <c r="S1188" s="13"/>
      <c r="T1188" s="13" t="str">
        <f t="shared" si="93"/>
        <v>Invoice Made</v>
      </c>
      <c r="U1188" s="13" t="b">
        <f t="shared" si="94"/>
        <v>1</v>
      </c>
      <c r="V1188" s="13"/>
      <c r="W1188" s="13"/>
      <c r="X1188" s="13"/>
      <c r="Y1188" s="13"/>
      <c r="Z1188" s="13"/>
      <c r="AA1188" s="13" t="str">
        <f t="shared" si="92"/>
        <v>Cabo Fuji04</v>
      </c>
      <c r="AB1188" s="13"/>
      <c r="AC1188" s="13"/>
      <c r="AD1188" s="13"/>
      <c r="AE1188" s="13">
        <f>IF(TRIM(AA1188=""),0,IF(ISNA(VLOOKUP(AA1188,Tracker!$AB$2:$AB$3981,1,FALSE)),0,1))</f>
        <v>1</v>
      </c>
      <c r="AF1188" s="13"/>
    </row>
    <row r="1189" spans="1:32" ht="13.5">
      <c r="A1189" s="246">
        <v>4728</v>
      </c>
      <c r="B1189" s="271" t="s">
        <v>7419</v>
      </c>
      <c r="C1189" s="957" t="s">
        <v>7836</v>
      </c>
      <c r="D1189" s="874" t="s">
        <v>2868</v>
      </c>
      <c r="E1189" s="172" t="s">
        <v>2868</v>
      </c>
      <c r="F1189" s="234"/>
      <c r="G1189" s="236"/>
      <c r="H1189" s="874" t="s">
        <v>150</v>
      </c>
      <c r="I1189" s="272">
        <v>43184</v>
      </c>
      <c r="J1189" s="238"/>
      <c r="K1189" s="573"/>
      <c r="L1189" s="1023" t="s">
        <v>590</v>
      </c>
      <c r="M1189" s="13" t="str">
        <f t="shared" si="91"/>
        <v>Invoice Made</v>
      </c>
      <c r="N1189" s="13"/>
      <c r="O1189" s="13"/>
      <c r="P1189" s="13" t="str">
        <f>IF(L1189="Navig8",IF(ISNA(VLOOKUP(UPPER(B1189),#REF!,3,FALSE)),"Pool Not in Records",VLOOKUP(UPPER(B1189),#REF!,3,FALSE)),"")</f>
        <v/>
      </c>
      <c r="Q1189" s="13">
        <f t="shared" si="90"/>
        <v>0</v>
      </c>
      <c r="R1189" s="13"/>
      <c r="S1189" s="13"/>
      <c r="T1189" s="13" t="str">
        <f t="shared" si="93"/>
        <v>Invoice Made</v>
      </c>
      <c r="U1189" s="13" t="b">
        <f t="shared" si="94"/>
        <v>1</v>
      </c>
      <c r="V1189" s="13"/>
      <c r="W1189" s="13"/>
      <c r="X1189" s="13"/>
      <c r="Y1189" s="13"/>
      <c r="Z1189" s="13"/>
      <c r="AA1189" s="13" t="str">
        <f t="shared" si="92"/>
        <v>Chantal122-129F</v>
      </c>
      <c r="AB1189" s="13"/>
      <c r="AC1189" s="13"/>
      <c r="AD1189" s="13"/>
      <c r="AE1189" s="13">
        <f>IF(TRIM(AA1189=""),0,IF(ISNA(VLOOKUP(AA1189,Tracker!$AB$2:$AB$3981,1,FALSE)),0,1))</f>
        <v>1</v>
      </c>
      <c r="AF1189" s="13"/>
    </row>
    <row r="1190" spans="1:32" ht="13.5">
      <c r="A1190" s="246">
        <v>4729</v>
      </c>
      <c r="B1190" s="271" t="s">
        <v>68</v>
      </c>
      <c r="C1190" s="957" t="s">
        <v>247</v>
      </c>
      <c r="D1190" s="874" t="s">
        <v>634</v>
      </c>
      <c r="E1190" s="172" t="s">
        <v>634</v>
      </c>
      <c r="F1190" s="234"/>
      <c r="G1190" s="236"/>
      <c r="H1190" s="874" t="s">
        <v>200</v>
      </c>
      <c r="I1190" s="272">
        <v>43183</v>
      </c>
      <c r="J1190" s="238"/>
      <c r="K1190" s="711"/>
      <c r="L1190" s="1023" t="s">
        <v>60</v>
      </c>
      <c r="M1190" s="13" t="str">
        <f t="shared" si="91"/>
        <v>Invoice Made</v>
      </c>
      <c r="N1190" s="13"/>
      <c r="O1190" s="13"/>
      <c r="P1190" s="13" t="str">
        <f>IF(L1190="Navig8",IF(ISNA(VLOOKUP(UPPER(B1190),#REF!,3,FALSE)),"Pool Not in Records",VLOOKUP(UPPER(B1190),#REF!,3,FALSE)),"")</f>
        <v/>
      </c>
      <c r="Q1190" s="13" t="str">
        <f t="shared" si="90"/>
        <v/>
      </c>
      <c r="R1190" s="13"/>
      <c r="S1190" s="13"/>
      <c r="T1190" s="13" t="str">
        <f t="shared" si="93"/>
        <v>Invoice Made</v>
      </c>
      <c r="U1190" s="13" t="b">
        <f t="shared" si="94"/>
        <v>1</v>
      </c>
      <c r="V1190" s="13"/>
      <c r="W1190" s="13"/>
      <c r="X1190" s="13"/>
      <c r="Y1190" s="13"/>
      <c r="Z1190" s="13"/>
      <c r="AA1190" s="13" t="str">
        <f t="shared" si="92"/>
        <v>Sebarok Spirit37</v>
      </c>
      <c r="AB1190" s="13"/>
      <c r="AC1190" s="13"/>
      <c r="AD1190" s="13"/>
      <c r="AE1190" s="13">
        <f>IF(TRIM(AA1190=""),0,IF(ISNA(VLOOKUP(AA1190,Tracker!$AB$2:$AB$3981,1,FALSE)),0,1))</f>
        <v>1</v>
      </c>
      <c r="AF1190" s="13"/>
    </row>
    <row r="1191" spans="1:32" ht="13.5">
      <c r="A1191" s="246">
        <v>4730</v>
      </c>
      <c r="B1191" s="271" t="s">
        <v>850</v>
      </c>
      <c r="C1191" s="957" t="s">
        <v>6511</v>
      </c>
      <c r="D1191" s="874" t="s">
        <v>2868</v>
      </c>
      <c r="E1191" s="172" t="s">
        <v>2868</v>
      </c>
      <c r="F1191" s="234"/>
      <c r="G1191" s="236"/>
      <c r="H1191" s="874" t="s">
        <v>261</v>
      </c>
      <c r="I1191" s="272">
        <v>43177</v>
      </c>
      <c r="J1191" s="238"/>
      <c r="K1191" s="711"/>
      <c r="L1191" s="1023" t="s">
        <v>590</v>
      </c>
      <c r="M1191" s="13" t="str">
        <f t="shared" si="91"/>
        <v>Invoice Made</v>
      </c>
      <c r="N1191" s="13"/>
      <c r="O1191" s="13"/>
      <c r="P1191" s="13" t="str">
        <f>IF(L1191="Navig8",IF(ISNA(VLOOKUP(UPPER(B1191),#REF!,3,FALSE)),"Pool Not in Records",VLOOKUP(UPPER(B1191),#REF!,3,FALSE)),"")</f>
        <v/>
      </c>
      <c r="Q1191" s="13">
        <f t="shared" si="90"/>
        <v>0</v>
      </c>
      <c r="R1191" s="13"/>
      <c r="S1191" s="13"/>
      <c r="T1191" s="13" t="str">
        <f t="shared" si="93"/>
        <v>Invoice Made</v>
      </c>
      <c r="U1191" s="13" t="b">
        <f t="shared" si="94"/>
        <v>1</v>
      </c>
      <c r="V1191" s="13"/>
      <c r="W1191" s="13"/>
      <c r="X1191" s="13"/>
      <c r="Y1191" s="13"/>
      <c r="Z1191" s="13"/>
      <c r="AA1191" s="13" t="str">
        <f t="shared" si="92"/>
        <v>Inca187</v>
      </c>
      <c r="AB1191" s="13"/>
      <c r="AC1191" s="13"/>
      <c r="AD1191" s="13"/>
      <c r="AE1191" s="13">
        <f>IF(TRIM(AA1191=""),0,IF(ISNA(VLOOKUP(AA1191,Tracker!$AB$2:$AB$3981,1,FALSE)),0,1))</f>
        <v>1</v>
      </c>
      <c r="AF1191" s="13"/>
    </row>
    <row r="1192" spans="1:32" ht="13.5">
      <c r="A1192" s="246">
        <v>4731</v>
      </c>
      <c r="B1192" s="271" t="s">
        <v>7774</v>
      </c>
      <c r="C1192" s="957" t="s">
        <v>7775</v>
      </c>
      <c r="D1192" s="874" t="s">
        <v>2474</v>
      </c>
      <c r="E1192" s="172" t="s">
        <v>2474</v>
      </c>
      <c r="F1192" s="234"/>
      <c r="G1192" s="236"/>
      <c r="H1192" s="874" t="s">
        <v>7776</v>
      </c>
      <c r="I1192" s="272">
        <v>43156</v>
      </c>
      <c r="J1192" s="238"/>
      <c r="K1192" s="711"/>
      <c r="L1192" s="1023" t="s">
        <v>2987</v>
      </c>
      <c r="M1192" s="13" t="str">
        <f t="shared" si="91"/>
        <v>Invoice Made</v>
      </c>
      <c r="N1192" s="13"/>
      <c r="O1192" s="13"/>
      <c r="P1192" s="13" t="str">
        <f>IF(L1192="Navig8",IF(ISNA(VLOOKUP(UPPER(B1192),#REF!,3,FALSE)),"Pool Not in Records",VLOOKUP(UPPER(B1192),#REF!,3,FALSE)),"")</f>
        <v/>
      </c>
      <c r="Q1192" s="13" t="str">
        <f t="shared" si="90"/>
        <v/>
      </c>
      <c r="R1192" s="13"/>
      <c r="S1192" s="13"/>
      <c r="T1192" s="13" t="str">
        <f t="shared" si="93"/>
        <v>Invoice Made</v>
      </c>
      <c r="U1192" s="13" t="b">
        <f t="shared" si="94"/>
        <v>1</v>
      </c>
      <c r="V1192" s="13"/>
      <c r="W1192" s="13"/>
      <c r="X1192" s="13"/>
      <c r="Y1192" s="13"/>
      <c r="Z1192" s="13"/>
      <c r="AA1192" s="13" t="str">
        <f t="shared" si="92"/>
        <v>Elisasex Schulte74,75,76</v>
      </c>
      <c r="AB1192" s="13"/>
      <c r="AC1192" s="13"/>
      <c r="AD1192" s="13"/>
      <c r="AE1192" s="13">
        <f>IF(TRIM(AA1192=""),0,IF(ISNA(VLOOKUP(AA1192,Tracker!$AB$2:$AB$3981,1,FALSE)),0,1))</f>
        <v>1</v>
      </c>
      <c r="AF1192" s="13"/>
    </row>
    <row r="1193" spans="1:32" ht="13.5">
      <c r="A1193" s="246">
        <v>4732</v>
      </c>
      <c r="B1193" s="271" t="s">
        <v>1346</v>
      </c>
      <c r="C1193" s="957" t="s">
        <v>151</v>
      </c>
      <c r="D1193" s="874" t="s">
        <v>7568</v>
      </c>
      <c r="E1193" s="172" t="s">
        <v>7568</v>
      </c>
      <c r="F1193" s="234"/>
      <c r="G1193" s="236"/>
      <c r="H1193" s="874" t="s">
        <v>24</v>
      </c>
      <c r="I1193" s="272">
        <v>43193</v>
      </c>
      <c r="J1193" s="238"/>
      <c r="K1193" s="711"/>
      <c r="L1193" s="1023" t="s">
        <v>60</v>
      </c>
      <c r="M1193" s="13" t="str">
        <f t="shared" si="91"/>
        <v>Invoice Made</v>
      </c>
      <c r="N1193" s="13"/>
      <c r="O1193" s="13"/>
      <c r="P1193" s="13" t="str">
        <f>IF(L1193="Navig8",IF(ISNA(VLOOKUP(UPPER(B1193),#REF!,3,FALSE)),"Pool Not in Records",VLOOKUP(UPPER(B1193),#REF!,3,FALSE)),"")</f>
        <v/>
      </c>
      <c r="Q1193" s="13" t="str">
        <f t="shared" si="90"/>
        <v/>
      </c>
      <c r="R1193" s="13"/>
      <c r="S1193" s="13"/>
      <c r="T1193" s="13" t="str">
        <f t="shared" si="93"/>
        <v>Invoice Made</v>
      </c>
      <c r="U1193" s="13" t="b">
        <f t="shared" si="94"/>
        <v>1</v>
      </c>
      <c r="V1193" s="13"/>
      <c r="W1193" s="13"/>
      <c r="X1193" s="13"/>
      <c r="Y1193" s="13"/>
      <c r="Z1193" s="13"/>
      <c r="AA1193" s="13" t="str">
        <f t="shared" si="92"/>
        <v>Barcelona Spirit15</v>
      </c>
      <c r="AB1193" s="13"/>
      <c r="AC1193" s="13"/>
      <c r="AD1193" s="13"/>
      <c r="AE1193" s="13">
        <f>IF(TRIM(AA1193=""),0,IF(ISNA(VLOOKUP(AA1193,Tracker!$AB$2:$AB$3981,1,FALSE)),0,1))</f>
        <v>1</v>
      </c>
      <c r="AF1193" s="13"/>
    </row>
    <row r="1194" spans="1:32" ht="13.5">
      <c r="A1194" s="246">
        <v>4733</v>
      </c>
      <c r="B1194" s="271" t="s">
        <v>7869</v>
      </c>
      <c r="C1194" s="957" t="s">
        <v>423</v>
      </c>
      <c r="D1194" s="874" t="s">
        <v>7870</v>
      </c>
      <c r="E1194" s="172" t="s">
        <v>7870</v>
      </c>
      <c r="F1194" s="234"/>
      <c r="G1194" s="236"/>
      <c r="H1194" s="874" t="s">
        <v>786</v>
      </c>
      <c r="I1194" s="272">
        <v>43178</v>
      </c>
      <c r="J1194" s="238"/>
      <c r="K1194" s="711"/>
      <c r="L1194" s="1023" t="s">
        <v>836</v>
      </c>
      <c r="M1194" s="13" t="str">
        <f t="shared" si="91"/>
        <v>Invoice Made</v>
      </c>
      <c r="N1194" s="13"/>
      <c r="O1194" s="13"/>
      <c r="P1194" s="13" t="str">
        <f>IF(L1194="Navig8",IF(ISNA(VLOOKUP(UPPER(B1194),#REF!,3,FALSE)),"Pool Not in Records",VLOOKUP(UPPER(B1194),#REF!,3,FALSE)),"")</f>
        <v/>
      </c>
      <c r="Q1194" s="13" t="str">
        <f t="shared" si="90"/>
        <v/>
      </c>
      <c r="R1194" s="13"/>
      <c r="S1194" s="13"/>
      <c r="T1194" s="13" t="str">
        <f t="shared" si="93"/>
        <v>Invoice Made</v>
      </c>
      <c r="U1194" s="13" t="b">
        <f t="shared" si="94"/>
        <v>1</v>
      </c>
      <c r="V1194" s="13"/>
      <c r="W1194" s="13"/>
      <c r="X1194" s="13"/>
      <c r="Y1194" s="13"/>
      <c r="Z1194" s="13"/>
      <c r="AA1194" s="13" t="str">
        <f t="shared" si="92"/>
        <v>Desert Rose02</v>
      </c>
      <c r="AB1194" s="13"/>
      <c r="AC1194" s="13"/>
      <c r="AD1194" s="13"/>
      <c r="AE1194" s="13">
        <f>IF(TRIM(AA1194=""),0,IF(ISNA(VLOOKUP(AA1194,Tracker!$AB$2:$AB$3981,1,FALSE)),0,1))</f>
        <v>1</v>
      </c>
      <c r="AF1194" s="13"/>
    </row>
    <row r="1195" spans="1:32" ht="13.5">
      <c r="A1195" s="246">
        <v>4734</v>
      </c>
      <c r="B1195" s="271" t="s">
        <v>635</v>
      </c>
      <c r="C1195" s="957" t="s">
        <v>554</v>
      </c>
      <c r="D1195" s="874" t="s">
        <v>671</v>
      </c>
      <c r="E1195" s="172" t="s">
        <v>671</v>
      </c>
      <c r="F1195" s="234"/>
      <c r="G1195" s="236"/>
      <c r="H1195" s="874" t="s">
        <v>5470</v>
      </c>
      <c r="I1195" s="272">
        <v>43173</v>
      </c>
      <c r="J1195" s="238"/>
      <c r="K1195" s="711" t="s">
        <v>411</v>
      </c>
      <c r="L1195" s="1023" t="s">
        <v>28</v>
      </c>
      <c r="M1195" s="13" t="str">
        <f t="shared" si="91"/>
        <v>Invoice Made</v>
      </c>
      <c r="N1195" s="13"/>
      <c r="O1195" s="13"/>
      <c r="P1195" s="13"/>
      <c r="Q1195" s="13" t="str">
        <f t="shared" si="90"/>
        <v/>
      </c>
      <c r="R1195" s="13"/>
      <c r="S1195" s="13"/>
      <c r="T1195" s="13" t="str">
        <f t="shared" si="93"/>
        <v>Invoice Made</v>
      </c>
      <c r="U1195" s="13" t="b">
        <f t="shared" si="94"/>
        <v>1</v>
      </c>
      <c r="V1195" s="13"/>
      <c r="W1195" s="13"/>
      <c r="X1195" s="13"/>
      <c r="Y1195" s="13"/>
      <c r="Z1195" s="13"/>
      <c r="AA1195" s="13" t="str">
        <f t="shared" si="92"/>
        <v>Stride72</v>
      </c>
      <c r="AB1195" s="13"/>
      <c r="AC1195" s="13"/>
      <c r="AD1195" s="13"/>
      <c r="AE1195" s="13">
        <f>IF(TRIM(AA1195=""),0,IF(ISNA(VLOOKUP(AA1195,Tracker!$AB$2:$AB$3981,1,FALSE)),0,1))</f>
        <v>1</v>
      </c>
      <c r="AF1195" s="13"/>
    </row>
    <row r="1196" spans="1:32" ht="13.5">
      <c r="A1196" s="243">
        <v>4735</v>
      </c>
      <c r="B1196" s="271" t="s">
        <v>2779</v>
      </c>
      <c r="C1196" s="957" t="s">
        <v>8071</v>
      </c>
      <c r="D1196" s="874" t="s">
        <v>2474</v>
      </c>
      <c r="E1196" s="172" t="s">
        <v>2474</v>
      </c>
      <c r="F1196" s="234"/>
      <c r="G1196" s="236"/>
      <c r="H1196" s="874"/>
      <c r="I1196" s="272"/>
      <c r="J1196" s="238"/>
      <c r="K1196" s="711"/>
      <c r="L1196" s="1023" t="s">
        <v>2987</v>
      </c>
      <c r="M1196" s="13" t="str">
        <f t="shared" si="91"/>
        <v>Invoice Not Made</v>
      </c>
      <c r="N1196" s="13"/>
      <c r="O1196" s="13"/>
      <c r="P1196" s="13" t="str">
        <f>IF(L1196="Navig8",IF(ISNA(VLOOKUP(UPPER(B1196),#REF!,3,FALSE)),"Pool Not in Records",VLOOKUP(UPPER(B1196),#REF!,3,FALSE)),"")</f>
        <v/>
      </c>
      <c r="Q1196" s="13" t="str">
        <f t="shared" si="90"/>
        <v/>
      </c>
      <c r="R1196" s="13"/>
      <c r="S1196" s="13"/>
      <c r="T1196" s="13" t="str">
        <f t="shared" si="93"/>
        <v>Invoice Not Made</v>
      </c>
      <c r="U1196" s="13" t="b">
        <f t="shared" si="94"/>
        <v>1</v>
      </c>
      <c r="V1196" s="13"/>
      <c r="W1196" s="13"/>
      <c r="X1196" s="13"/>
      <c r="Y1196" s="13"/>
      <c r="Z1196" s="13"/>
      <c r="AA1196" s="13" t="str">
        <f t="shared" si="92"/>
        <v>Tigris228</v>
      </c>
      <c r="AB1196" s="13"/>
      <c r="AC1196" s="13"/>
      <c r="AD1196" s="13"/>
      <c r="AE1196" s="13">
        <f>IF(TRIM(AA1196=""),0,IF(ISNA(VLOOKUP(AA1196,Tracker!$AB$2:$AB$3981,1,FALSE)),0,1))</f>
        <v>0</v>
      </c>
      <c r="AF1196" s="13"/>
    </row>
    <row r="1197" spans="1:32" ht="13.5">
      <c r="A1197" s="246">
        <v>4736</v>
      </c>
      <c r="B1197" s="271" t="s">
        <v>2854</v>
      </c>
      <c r="C1197" s="957" t="s">
        <v>7778</v>
      </c>
      <c r="D1197" s="874" t="s">
        <v>2474</v>
      </c>
      <c r="E1197" s="172" t="s">
        <v>2474</v>
      </c>
      <c r="F1197" s="234"/>
      <c r="G1197" s="236"/>
      <c r="H1197" s="874" t="s">
        <v>7779</v>
      </c>
      <c r="I1197" s="272">
        <v>43158</v>
      </c>
      <c r="J1197" s="238"/>
      <c r="K1197" s="711"/>
      <c r="L1197" s="1023" t="s">
        <v>2987</v>
      </c>
      <c r="M1197" s="13" t="str">
        <f t="shared" si="91"/>
        <v>Invoice Made</v>
      </c>
      <c r="N1197" s="13"/>
      <c r="O1197" s="13"/>
      <c r="P1197" s="13" t="str">
        <f>IF(L1197="Navig8",IF(ISNA(VLOOKUP(UPPER(B1197),#REF!,3,FALSE)),"Pool Not in Records",VLOOKUP(UPPER(B1197),#REF!,3,FALSE)),"")</f>
        <v/>
      </c>
      <c r="Q1197" s="13" t="str">
        <f t="shared" si="90"/>
        <v/>
      </c>
      <c r="R1197" s="13"/>
      <c r="S1197" s="13"/>
      <c r="T1197" s="13" t="str">
        <f t="shared" si="93"/>
        <v>Invoice Made</v>
      </c>
      <c r="U1197" s="13" t="b">
        <f t="shared" si="94"/>
        <v>1</v>
      </c>
      <c r="V1197" s="13"/>
      <c r="W1197" s="13"/>
      <c r="X1197" s="13"/>
      <c r="Y1197" s="13"/>
      <c r="Z1197" s="13"/>
      <c r="AA1197" s="13" t="str">
        <f t="shared" si="92"/>
        <v>Emmy Schulte186,187,188,189,190</v>
      </c>
      <c r="AB1197" s="13"/>
      <c r="AC1197" s="13"/>
      <c r="AD1197" s="13"/>
      <c r="AE1197" s="13">
        <f>IF(TRIM(AA1197=""),0,IF(ISNA(VLOOKUP(AA1197,Tracker!$AB$2:$AB$3981,1,FALSE)),0,1))</f>
        <v>1</v>
      </c>
      <c r="AF1197" s="13"/>
    </row>
    <row r="1198" spans="1:32" ht="13.5">
      <c r="A1198" s="246">
        <v>4737</v>
      </c>
      <c r="B1198" s="271" t="s">
        <v>2776</v>
      </c>
      <c r="C1198" s="957" t="s">
        <v>7781</v>
      </c>
      <c r="D1198" s="874" t="s">
        <v>2474</v>
      </c>
      <c r="E1198" s="172" t="s">
        <v>2474</v>
      </c>
      <c r="F1198" s="234"/>
      <c r="G1198" s="236"/>
      <c r="H1198" s="874" t="s">
        <v>3099</v>
      </c>
      <c r="I1198" s="272">
        <v>43156</v>
      </c>
      <c r="J1198" s="238"/>
      <c r="K1198" s="711"/>
      <c r="L1198" s="1023" t="s">
        <v>2987</v>
      </c>
      <c r="M1198" s="13" t="str">
        <f t="shared" si="91"/>
        <v>Invoice Made</v>
      </c>
      <c r="N1198" s="13"/>
      <c r="O1198" s="13"/>
      <c r="P1198" s="13" t="str">
        <f>IF(L1198="Navig8",IF(ISNA(VLOOKUP(UPPER(B1198),#REF!,3,FALSE)),"Pool Not in Records",VLOOKUP(UPPER(B1198),#REF!,3,FALSE)),"")</f>
        <v/>
      </c>
      <c r="Q1198" s="13" t="str">
        <f t="shared" si="90"/>
        <v/>
      </c>
      <c r="R1198" s="13"/>
      <c r="S1198" s="13"/>
      <c r="T1198" s="13" t="str">
        <f t="shared" si="93"/>
        <v>Invoice Made</v>
      </c>
      <c r="U1198" s="13" t="b">
        <f t="shared" si="94"/>
        <v>1</v>
      </c>
      <c r="V1198" s="13"/>
      <c r="W1198" s="13"/>
      <c r="X1198" s="13"/>
      <c r="Y1198" s="13"/>
      <c r="Z1198" s="13"/>
      <c r="AA1198" s="13" t="str">
        <f t="shared" si="92"/>
        <v>Sten Skagen87,88,89,90</v>
      </c>
      <c r="AB1198" s="13"/>
      <c r="AC1198" s="13"/>
      <c r="AD1198" s="13"/>
      <c r="AE1198" s="13">
        <f>IF(TRIM(AA1198=""),0,IF(ISNA(VLOOKUP(AA1198,Tracker!$AB$2:$AB$3981,1,FALSE)),0,1))</f>
        <v>1</v>
      </c>
      <c r="AF1198" s="13"/>
    </row>
    <row r="1199" spans="1:32" ht="13.5">
      <c r="A1199" s="243">
        <v>4738</v>
      </c>
      <c r="B1199" s="243" t="s">
        <v>7690</v>
      </c>
      <c r="C1199" s="963" t="s">
        <v>5847</v>
      </c>
      <c r="D1199" s="877" t="s">
        <v>830</v>
      </c>
      <c r="E1199" s="172" t="s">
        <v>830</v>
      </c>
      <c r="F1199" s="234"/>
      <c r="G1199" s="236"/>
      <c r="H1199" s="877"/>
      <c r="I1199" s="490"/>
      <c r="J1199" s="238"/>
      <c r="K1199" s="720"/>
      <c r="L1199" s="1043" t="s">
        <v>60</v>
      </c>
      <c r="M1199" s="13" t="str">
        <f t="shared" si="91"/>
        <v>Invoice Not Made</v>
      </c>
      <c r="N1199" s="191" t="s">
        <v>8115</v>
      </c>
      <c r="O1199" s="191"/>
      <c r="P1199" s="191" t="str">
        <f>IF(L1199="Navig8",IF(ISNA(VLOOKUP(UPPER(B1199),#REF!,3,FALSE)),"Pool Not in Records",VLOOKUP(UPPER(B1199),#REF!,3,FALSE)),"")</f>
        <v/>
      </c>
      <c r="Q1199" s="191" t="str">
        <f t="shared" si="90"/>
        <v/>
      </c>
      <c r="R1199" s="191"/>
      <c r="S1199" s="191"/>
      <c r="T1199" s="13" t="str">
        <f t="shared" si="93"/>
        <v>Invoice Not Made</v>
      </c>
      <c r="U1199" s="13" t="b">
        <f t="shared" si="94"/>
        <v>1</v>
      </c>
      <c r="V1199" s="191"/>
      <c r="W1199" s="191"/>
      <c r="X1199" s="191"/>
      <c r="Y1199" s="191"/>
      <c r="Z1199" s="191"/>
      <c r="AA1199" s="13" t="str">
        <f t="shared" si="92"/>
        <v>New AccordV03</v>
      </c>
      <c r="AB1199" s="191"/>
      <c r="AC1199" s="191"/>
      <c r="AD1199" s="191"/>
      <c r="AE1199" s="191">
        <f>IF(TRIM(AA1199=""),0,IF(ISNA(VLOOKUP(AA1199,Tracker!$AB$2:$AB$3981,1,FALSE)),0,1))</f>
        <v>0</v>
      </c>
      <c r="AF1199" s="191"/>
    </row>
    <row r="1200" spans="1:32" ht="13.5">
      <c r="A1200" s="246">
        <v>4739</v>
      </c>
      <c r="B1200" s="271" t="s">
        <v>826</v>
      </c>
      <c r="C1200" s="957" t="s">
        <v>146</v>
      </c>
      <c r="D1200" s="874" t="s">
        <v>63</v>
      </c>
      <c r="E1200" s="172" t="s">
        <v>63</v>
      </c>
      <c r="F1200" s="234"/>
      <c r="G1200" s="236"/>
      <c r="H1200" s="874" t="s">
        <v>7847</v>
      </c>
      <c r="I1200" s="272">
        <v>43177</v>
      </c>
      <c r="J1200" s="238"/>
      <c r="K1200" s="711"/>
      <c r="L1200" s="1023" t="s">
        <v>60</v>
      </c>
      <c r="M1200" s="13" t="str">
        <f t="shared" si="91"/>
        <v>Invoice Made</v>
      </c>
      <c r="N1200" s="13"/>
      <c r="O1200" s="13"/>
      <c r="P1200" s="13" t="str">
        <f>IF(L1200="Navig8",IF(ISNA(VLOOKUP(UPPER(B1200),#REF!,3,FALSE)),"Pool Not in Records",VLOOKUP(UPPER(B1200),#REF!,3,FALSE)),"")</f>
        <v/>
      </c>
      <c r="Q1200" s="13" t="str">
        <f t="shared" si="90"/>
        <v/>
      </c>
      <c r="R1200" s="13"/>
      <c r="S1200" s="13"/>
      <c r="T1200" s="13" t="str">
        <f t="shared" si="93"/>
        <v>Invoice Made</v>
      </c>
      <c r="U1200" s="13" t="b">
        <f t="shared" si="94"/>
        <v>1</v>
      </c>
      <c r="V1200" s="13"/>
      <c r="W1200" s="13"/>
      <c r="X1200" s="13"/>
      <c r="Y1200" s="13"/>
      <c r="Z1200" s="13"/>
      <c r="AA1200" s="13" t="str">
        <f t="shared" si="92"/>
        <v>Blue River40</v>
      </c>
      <c r="AB1200" s="13"/>
      <c r="AC1200" s="13"/>
      <c r="AD1200" s="13"/>
      <c r="AE1200" s="13">
        <f>IF(TRIM(AA1200=""),0,IF(ISNA(VLOOKUP(AA1200,Tracker!$AB$2:$AB$3981,1,FALSE)),0,1))</f>
        <v>1</v>
      </c>
      <c r="AF1200" s="13"/>
    </row>
    <row r="1201" spans="1:32" ht="13.5">
      <c r="A1201" s="246">
        <v>4740</v>
      </c>
      <c r="B1201" s="271" t="s">
        <v>7849</v>
      </c>
      <c r="C1201" s="957" t="s">
        <v>53</v>
      </c>
      <c r="D1201" s="874" t="s">
        <v>7568</v>
      </c>
      <c r="E1201" s="172" t="s">
        <v>7568</v>
      </c>
      <c r="F1201" s="234"/>
      <c r="G1201" s="236"/>
      <c r="H1201" s="874" t="s">
        <v>365</v>
      </c>
      <c r="I1201" s="272">
        <v>43173</v>
      </c>
      <c r="J1201" s="238"/>
      <c r="K1201" s="711"/>
      <c r="L1201" s="1023" t="s">
        <v>60</v>
      </c>
      <c r="M1201" s="13" t="str">
        <f t="shared" si="91"/>
        <v>Invoice Made</v>
      </c>
      <c r="N1201" s="13"/>
      <c r="O1201" s="13"/>
      <c r="P1201" s="13" t="str">
        <f>IF(L1201="Navig8",IF(ISNA(VLOOKUP(UPPER(B1201),#REF!,3,FALSE)),"Pool Not in Records",VLOOKUP(UPPER(B1201),#REF!,3,FALSE)),"")</f>
        <v/>
      </c>
      <c r="Q1201" s="13" t="str">
        <f t="shared" si="90"/>
        <v/>
      </c>
      <c r="R1201" s="13"/>
      <c r="S1201" s="13"/>
      <c r="T1201" s="13" t="str">
        <f t="shared" si="93"/>
        <v>Invoice Made</v>
      </c>
      <c r="U1201" s="13" t="b">
        <f t="shared" si="94"/>
        <v>1</v>
      </c>
      <c r="V1201" s="13"/>
      <c r="W1201" s="13"/>
      <c r="X1201" s="13"/>
      <c r="Y1201" s="13"/>
      <c r="Z1201" s="13"/>
      <c r="AA1201" s="13" t="str">
        <f t="shared" si="92"/>
        <v>Nordic Brasilia1</v>
      </c>
      <c r="AB1201" s="13"/>
      <c r="AC1201" s="13"/>
      <c r="AD1201" s="13"/>
      <c r="AE1201" s="13">
        <f>IF(TRIM(AA1201=""),0,IF(ISNA(VLOOKUP(AA1201,Tracker!$AB$2:$AB$3981,1,FALSE)),0,1))</f>
        <v>1</v>
      </c>
      <c r="AF1201" s="13"/>
    </row>
    <row r="1202" spans="1:32" ht="13.5">
      <c r="A1202" s="246">
        <v>4741</v>
      </c>
      <c r="B1202" s="271" t="s">
        <v>2401</v>
      </c>
      <c r="C1202" s="957" t="s">
        <v>367</v>
      </c>
      <c r="D1202" s="874" t="s">
        <v>7398</v>
      </c>
      <c r="E1202" s="172" t="s">
        <v>7398</v>
      </c>
      <c r="F1202" s="234"/>
      <c r="G1202" s="236"/>
      <c r="H1202" s="874" t="s">
        <v>7749</v>
      </c>
      <c r="I1202" s="272">
        <v>43166</v>
      </c>
      <c r="J1202" s="238"/>
      <c r="K1202" s="711"/>
      <c r="L1202" s="1023" t="s">
        <v>60</v>
      </c>
      <c r="M1202" s="13" t="str">
        <f t="shared" si="91"/>
        <v>Invoice Made</v>
      </c>
      <c r="N1202" s="13"/>
      <c r="O1202" s="13"/>
      <c r="P1202" s="13" t="str">
        <f>IF(L1202="Navig8",IF(ISNA(VLOOKUP(UPPER(B1202),#REF!,3,FALSE)),"Pool Not in Records",VLOOKUP(UPPER(B1202),#REF!,3,FALSE)),"")</f>
        <v/>
      </c>
      <c r="Q1202" s="13" t="str">
        <f t="shared" si="90"/>
        <v/>
      </c>
      <c r="R1202" s="13"/>
      <c r="S1202" s="13"/>
      <c r="T1202" s="13" t="str">
        <f t="shared" si="93"/>
        <v>Invoice Made</v>
      </c>
      <c r="U1202" s="13" t="b">
        <f t="shared" si="94"/>
        <v>1</v>
      </c>
      <c r="V1202" s="13"/>
      <c r="W1202" s="13"/>
      <c r="X1202" s="13"/>
      <c r="Y1202" s="13"/>
      <c r="Z1202" s="13"/>
      <c r="AA1202" s="13" t="str">
        <f t="shared" si="92"/>
        <v>Limerick Spirit93</v>
      </c>
      <c r="AB1202" s="13"/>
      <c r="AC1202" s="13"/>
      <c r="AD1202" s="13"/>
      <c r="AE1202" s="13">
        <f>IF(TRIM(AA1202=""),0,IF(ISNA(VLOOKUP(AA1202,Tracker!$AB$2:$AB$3981,1,FALSE)),0,1))</f>
        <v>1</v>
      </c>
      <c r="AF1202" s="13"/>
    </row>
    <row r="1203" spans="1:32" ht="13.5">
      <c r="A1203" s="176">
        <v>4742</v>
      </c>
      <c r="B1203" s="175" t="s">
        <v>7813</v>
      </c>
      <c r="C1203" s="958" t="s">
        <v>7722</v>
      </c>
      <c r="D1203" s="547" t="s">
        <v>2976</v>
      </c>
      <c r="E1203" s="175"/>
      <c r="F1203" s="175"/>
      <c r="G1203" s="175"/>
      <c r="H1203" s="547" t="s">
        <v>267</v>
      </c>
      <c r="I1203" s="175">
        <v>43195</v>
      </c>
      <c r="J1203" s="175"/>
      <c r="K1203" s="719"/>
      <c r="L1203" s="1027" t="s">
        <v>290</v>
      </c>
      <c r="M1203" s="13" t="str">
        <f t="shared" si="91"/>
        <v>Invoice Made</v>
      </c>
      <c r="N1203" s="13"/>
      <c r="O1203" s="13"/>
      <c r="P1203" s="13" t="str">
        <f>IF(L1203="Navig8",IF(ISNA(VLOOKUP(UPPER(B1203),#REF!,3,FALSE)),"Pool Not in Records",VLOOKUP(UPPER(B1203),#REF!,3,FALSE)),"")</f>
        <v/>
      </c>
      <c r="Q1203" s="13" t="str">
        <f t="shared" si="90"/>
        <v/>
      </c>
      <c r="R1203" s="13"/>
      <c r="S1203" s="13"/>
      <c r="T1203" s="13" t="str">
        <f t="shared" si="93"/>
        <v>Invoice Made</v>
      </c>
      <c r="U1203" s="13" t="b">
        <f t="shared" si="94"/>
        <v>1</v>
      </c>
      <c r="V1203" s="13"/>
      <c r="W1203" s="13"/>
      <c r="X1203" s="13"/>
      <c r="Y1203" s="13"/>
      <c r="Z1203" s="13"/>
      <c r="AA1203" s="13" t="str">
        <f t="shared" si="92"/>
        <v>British Resource18001</v>
      </c>
      <c r="AB1203" s="13"/>
      <c r="AC1203" s="13"/>
      <c r="AD1203" s="13"/>
      <c r="AE1203" s="13">
        <f>IF(TRIM(AA1203=""),0,IF(ISNA(VLOOKUP(AA1203,Tracker!$AB$2:$AB$3981,1,FALSE)),0,1))</f>
        <v>1</v>
      </c>
      <c r="AF1203" s="13"/>
    </row>
    <row r="1204" spans="1:32" ht="13.5">
      <c r="A1204" s="192">
        <v>4743</v>
      </c>
      <c r="B1204" s="175" t="s">
        <v>7774</v>
      </c>
      <c r="C1204" s="958" t="s">
        <v>3404</v>
      </c>
      <c r="D1204" s="547" t="s">
        <v>2474</v>
      </c>
      <c r="E1204" s="175"/>
      <c r="F1204" s="175"/>
      <c r="G1204" s="175"/>
      <c r="H1204" s="547"/>
      <c r="I1204" s="175"/>
      <c r="J1204" s="175"/>
      <c r="K1204" s="719"/>
      <c r="L1204" s="1025" t="s">
        <v>2987</v>
      </c>
      <c r="M1204" s="13" t="str">
        <f t="shared" si="91"/>
        <v>Invoice Not Made</v>
      </c>
      <c r="N1204" s="13"/>
      <c r="O1204" s="13"/>
      <c r="P1204" s="13" t="str">
        <f>IF(L1204="Navig8",IF(ISNA(VLOOKUP(UPPER(B1204),#REF!,3,FALSE)),"Pool Not in Records",VLOOKUP(UPPER(B1204),#REF!,3,FALSE)),"")</f>
        <v/>
      </c>
      <c r="Q1204" s="13" t="str">
        <f t="shared" si="90"/>
        <v/>
      </c>
      <c r="R1204" s="13"/>
      <c r="S1204" s="13"/>
      <c r="T1204" s="13" t="str">
        <f t="shared" si="93"/>
        <v>Invoice Not Made</v>
      </c>
      <c r="U1204" s="13" t="b">
        <f t="shared" si="94"/>
        <v>1</v>
      </c>
      <c r="V1204" s="13"/>
      <c r="W1204" s="13"/>
      <c r="X1204" s="13"/>
      <c r="Y1204" s="13"/>
      <c r="Z1204" s="13"/>
      <c r="AA1204" s="13" t="str">
        <f t="shared" si="92"/>
        <v>Elisasex Schulte77</v>
      </c>
      <c r="AB1204" s="13"/>
      <c r="AC1204" s="13"/>
      <c r="AD1204" s="13"/>
      <c r="AE1204" s="13">
        <f>IF(TRIM(AA1204=""),0,IF(ISNA(VLOOKUP(AA1204,Tracker!$AB$2:$AB$3981,1,FALSE)),0,1))</f>
        <v>0</v>
      </c>
      <c r="AF1204" s="13"/>
    </row>
    <row r="1205" spans="1:32" ht="13.5">
      <c r="A1205" s="176">
        <v>4744</v>
      </c>
      <c r="B1205" s="175" t="s">
        <v>1303</v>
      </c>
      <c r="C1205" s="958" t="s">
        <v>81</v>
      </c>
      <c r="D1205" s="547" t="s">
        <v>864</v>
      </c>
      <c r="E1205" s="175"/>
      <c r="F1205" s="175"/>
      <c r="G1205" s="175"/>
      <c r="H1205" s="547" t="s">
        <v>261</v>
      </c>
      <c r="I1205" s="184">
        <v>43184</v>
      </c>
      <c r="J1205" s="175"/>
      <c r="K1205" s="719"/>
      <c r="L1205" s="1025" t="s">
        <v>590</v>
      </c>
      <c r="M1205" s="13" t="str">
        <f t="shared" si="91"/>
        <v>Invoice Made</v>
      </c>
      <c r="N1205" s="13"/>
      <c r="O1205" s="13"/>
      <c r="P1205" s="13" t="str">
        <f>IF(L1205="Navig8",IF(ISNA(VLOOKUP(UPPER(B1205),#REF!,3,FALSE)),"Pool Not in Records",VLOOKUP(UPPER(B1205),#REF!,3,FALSE)),"")</f>
        <v/>
      </c>
      <c r="Q1205" s="13">
        <f t="shared" si="90"/>
        <v>0</v>
      </c>
      <c r="R1205" s="13"/>
      <c r="S1205" s="13"/>
      <c r="T1205" s="13" t="str">
        <f t="shared" si="93"/>
        <v>Invoice Made</v>
      </c>
      <c r="U1205" s="13" t="b">
        <f t="shared" si="94"/>
        <v>1</v>
      </c>
      <c r="V1205" s="13"/>
      <c r="W1205" s="13"/>
      <c r="X1205" s="13"/>
      <c r="Y1205" s="13"/>
      <c r="Z1205" s="13"/>
      <c r="AA1205" s="13" t="str">
        <f t="shared" si="92"/>
        <v>Danubia26</v>
      </c>
      <c r="AB1205" s="13"/>
      <c r="AC1205" s="13"/>
      <c r="AD1205" s="13"/>
      <c r="AE1205" s="13">
        <f>IF(TRIM(AA1205=""),0,IF(ISNA(VLOOKUP(AA1205,Tracker!$AB$2:$AB$3981,1,FALSE)),0,1))</f>
        <v>1</v>
      </c>
      <c r="AF1205" s="13"/>
    </row>
    <row r="1206" spans="1:32" ht="13.5">
      <c r="A1206" s="176">
        <v>4745</v>
      </c>
      <c r="B1206" s="175" t="s">
        <v>1269</v>
      </c>
      <c r="C1206" s="958" t="s">
        <v>7738</v>
      </c>
      <c r="D1206" s="547" t="s">
        <v>736</v>
      </c>
      <c r="E1206" s="175"/>
      <c r="F1206" s="175"/>
      <c r="G1206" s="175"/>
      <c r="H1206" s="547" t="s">
        <v>419</v>
      </c>
      <c r="I1206" s="175">
        <v>43206</v>
      </c>
      <c r="J1206" s="175"/>
      <c r="K1206" s="719"/>
      <c r="L1206" s="1027" t="s">
        <v>633</v>
      </c>
      <c r="M1206" s="13" t="str">
        <f t="shared" si="91"/>
        <v>Invoice Made</v>
      </c>
      <c r="N1206" s="13"/>
      <c r="O1206" s="13"/>
      <c r="P1206" s="13" t="str">
        <f>IF(L1206="Navig8",IF(ISNA(VLOOKUP(UPPER(B1206),#REF!,3,FALSE)),"Pool Not in Records",VLOOKUP(UPPER(B1206),#REF!,3,FALSE)),"")</f>
        <v/>
      </c>
      <c r="Q1206" s="13" t="str">
        <f t="shared" si="90"/>
        <v/>
      </c>
      <c r="R1206" s="13"/>
      <c r="S1206" s="13"/>
      <c r="T1206" s="13" t="str">
        <f t="shared" si="93"/>
        <v>Invoice Made</v>
      </c>
      <c r="U1206" s="13" t="b">
        <f t="shared" si="94"/>
        <v>1</v>
      </c>
      <c r="V1206" s="13"/>
      <c r="W1206" s="13"/>
      <c r="X1206" s="13"/>
      <c r="Y1206" s="13"/>
      <c r="Z1206" s="13"/>
      <c r="AA1206" s="13" t="str">
        <f t="shared" si="92"/>
        <v>Stenaweco Julia L1801</v>
      </c>
      <c r="AB1206" s="13"/>
      <c r="AC1206" s="13"/>
      <c r="AD1206" s="13"/>
      <c r="AE1206" s="13">
        <f>IF(TRIM(AA1206=""),0,IF(ISNA(VLOOKUP(AA1206,Tracker!$AB$2:$AB$3981,1,FALSE)),0,1))</f>
        <v>1</v>
      </c>
      <c r="AF1206" s="13"/>
    </row>
    <row r="1207" spans="1:32" ht="13.5">
      <c r="A1207" s="192">
        <v>4746</v>
      </c>
      <c r="B1207" s="175" t="s">
        <v>2779</v>
      </c>
      <c r="C1207" s="958" t="s">
        <v>168</v>
      </c>
      <c r="D1207" s="547" t="s">
        <v>2474</v>
      </c>
      <c r="E1207" s="175"/>
      <c r="F1207" s="175"/>
      <c r="G1207" s="175"/>
      <c r="H1207" s="547"/>
      <c r="I1207" s="175"/>
      <c r="J1207" s="175"/>
      <c r="K1207" s="719"/>
      <c r="L1207" s="1025" t="s">
        <v>2987</v>
      </c>
      <c r="M1207" s="13" t="str">
        <f t="shared" si="91"/>
        <v>Invoice Not Made</v>
      </c>
      <c r="N1207" s="13"/>
      <c r="O1207" s="13"/>
      <c r="P1207" s="13" t="str">
        <f>IF(L1207="Navig8",IF(ISNA(VLOOKUP(UPPER(B1207),#REF!,3,FALSE)),"Pool Not in Records",VLOOKUP(UPPER(B1207),#REF!,3,FALSE)),"")</f>
        <v/>
      </c>
      <c r="Q1207" s="13" t="str">
        <f t="shared" si="90"/>
        <v/>
      </c>
      <c r="R1207" s="13"/>
      <c r="S1207" s="13"/>
      <c r="T1207" s="13" t="str">
        <f t="shared" si="93"/>
        <v>Invoice Not Made</v>
      </c>
      <c r="U1207" s="13" t="b">
        <f t="shared" si="94"/>
        <v>1</v>
      </c>
      <c r="V1207" s="13"/>
      <c r="W1207" s="13"/>
      <c r="X1207" s="13"/>
      <c r="Y1207" s="13"/>
      <c r="Z1207" s="13"/>
      <c r="AA1207" s="13" t="str">
        <f t="shared" si="92"/>
        <v>Tigris225</v>
      </c>
      <c r="AB1207" s="13"/>
      <c r="AC1207" s="13"/>
      <c r="AD1207" s="13"/>
      <c r="AE1207" s="13">
        <f>IF(TRIM(AA1207=""),0,IF(ISNA(VLOOKUP(AA1207,Tracker!$AB$2:$AB$3981,1,FALSE)),0,1))</f>
        <v>0</v>
      </c>
      <c r="AF1207" s="13"/>
    </row>
    <row r="1208" spans="1:32" ht="13.5">
      <c r="A1208" s="192">
        <v>4747</v>
      </c>
      <c r="B1208" s="175" t="s">
        <v>2779</v>
      </c>
      <c r="C1208" s="958" t="s">
        <v>7073</v>
      </c>
      <c r="D1208" s="547" t="s">
        <v>2474</v>
      </c>
      <c r="E1208" s="175"/>
      <c r="F1208" s="175"/>
      <c r="G1208" s="175"/>
      <c r="H1208" s="547"/>
      <c r="I1208" s="175"/>
      <c r="J1208" s="175"/>
      <c r="K1208" s="719"/>
      <c r="L1208" s="1025" t="s">
        <v>2987</v>
      </c>
      <c r="M1208" s="13" t="str">
        <f t="shared" si="91"/>
        <v>Invoice Not Made</v>
      </c>
      <c r="N1208" s="13"/>
      <c r="O1208" s="13"/>
      <c r="P1208" s="13" t="str">
        <f>IF(L1208="Navig8",IF(ISNA(VLOOKUP(UPPER(B1208),#REF!,3,FALSE)),"Pool Not in Records",VLOOKUP(UPPER(B1208),#REF!,3,FALSE)),"")</f>
        <v/>
      </c>
      <c r="Q1208" s="13" t="str">
        <f t="shared" si="90"/>
        <v/>
      </c>
      <c r="R1208" s="13"/>
      <c r="S1208" s="13"/>
      <c r="T1208" s="13" t="str">
        <f t="shared" si="93"/>
        <v>Invoice Not Made</v>
      </c>
      <c r="U1208" s="13" t="b">
        <f t="shared" si="94"/>
        <v>1</v>
      </c>
      <c r="V1208" s="13"/>
      <c r="W1208" s="13"/>
      <c r="X1208" s="13"/>
      <c r="Y1208" s="13"/>
      <c r="Z1208" s="13"/>
      <c r="AA1208" s="13" t="str">
        <f t="shared" si="92"/>
        <v>Tigris226</v>
      </c>
      <c r="AB1208" s="13"/>
      <c r="AC1208" s="13"/>
      <c r="AD1208" s="13"/>
      <c r="AE1208" s="13">
        <f>IF(TRIM(AA1208=""),0,IF(ISNA(VLOOKUP(AA1208,Tracker!$AB$2:$AB$3981,1,FALSE)),0,1))</f>
        <v>0</v>
      </c>
      <c r="AF1208" s="13"/>
    </row>
    <row r="1209" spans="1:32" ht="13.5">
      <c r="A1209" s="176">
        <v>4748</v>
      </c>
      <c r="B1209" s="175" t="s">
        <v>7927</v>
      </c>
      <c r="C1209" s="958" t="s">
        <v>2060</v>
      </c>
      <c r="D1209" s="547" t="s">
        <v>7817</v>
      </c>
      <c r="E1209" s="175"/>
      <c r="F1209" s="175"/>
      <c r="G1209" s="175"/>
      <c r="H1209" s="547" t="s">
        <v>286</v>
      </c>
      <c r="I1209" s="175">
        <v>43236</v>
      </c>
      <c r="J1209" s="175"/>
      <c r="K1209" s="719"/>
      <c r="L1209" s="1027" t="s">
        <v>1485</v>
      </c>
      <c r="M1209" s="13" t="str">
        <f t="shared" si="91"/>
        <v>Invoice Made</v>
      </c>
      <c r="N1209" s="13"/>
      <c r="O1209" s="13"/>
      <c r="P1209" s="13" t="str">
        <f>IF(L1209="Navig8",IF(ISNA(VLOOKUP(UPPER(B1209),#REF!,3,FALSE)),"Pool Not in Records",VLOOKUP(UPPER(B1209),#REF!,3,FALSE)),"")</f>
        <v/>
      </c>
      <c r="Q1209" s="13" t="str">
        <f t="shared" si="90"/>
        <v/>
      </c>
      <c r="R1209" s="13"/>
      <c r="S1209" s="13"/>
      <c r="T1209" s="13" t="str">
        <f t="shared" si="93"/>
        <v>Invoice Made</v>
      </c>
      <c r="U1209" s="13" t="b">
        <f t="shared" si="94"/>
        <v>1</v>
      </c>
      <c r="V1209" s="13"/>
      <c r="W1209" s="13"/>
      <c r="X1209" s="13"/>
      <c r="Y1209" s="13"/>
      <c r="Z1209" s="13"/>
      <c r="AA1209" s="13" t="str">
        <f t="shared" si="92"/>
        <v>Lian Xi HuV5</v>
      </c>
      <c r="AB1209" s="13"/>
      <c r="AC1209" s="13"/>
      <c r="AD1209" s="13"/>
      <c r="AE1209" s="13">
        <f>IF(TRIM(AA1209=""),0,IF(ISNA(VLOOKUP(AA1209,Tracker!$AB$2:$AB$3981,1,FALSE)),0,1))</f>
        <v>1</v>
      </c>
      <c r="AF1209" s="13"/>
    </row>
    <row r="1210" spans="1:32" ht="13.5">
      <c r="A1210" s="176">
        <v>4749</v>
      </c>
      <c r="B1210" s="175" t="s">
        <v>7532</v>
      </c>
      <c r="C1210" s="958" t="s">
        <v>370</v>
      </c>
      <c r="D1210" s="547" t="s">
        <v>2783</v>
      </c>
      <c r="E1210" s="175"/>
      <c r="F1210" s="175"/>
      <c r="G1210" s="175"/>
      <c r="H1210" s="547" t="s">
        <v>62</v>
      </c>
      <c r="I1210" s="184">
        <v>43177</v>
      </c>
      <c r="J1210" s="175"/>
      <c r="K1210" s="719"/>
      <c r="L1210" s="1025" t="s">
        <v>590</v>
      </c>
      <c r="M1210" s="13" t="str">
        <f t="shared" si="91"/>
        <v>Invoice Made</v>
      </c>
      <c r="N1210" s="13"/>
      <c r="O1210" s="13"/>
      <c r="P1210" s="13" t="str">
        <f>IF(L1210="Navig8",IF(ISNA(VLOOKUP(UPPER(B1210),#REF!,3,FALSE)),"Pool Not in Records",VLOOKUP(UPPER(B1210),#REF!,3,FALSE)),"")</f>
        <v/>
      </c>
      <c r="Q1210" s="13">
        <f t="shared" ref="Q1210:Q1273" si="95">IF(L1210="Ultranav",IF(K1210="",0,1),"")</f>
        <v>0</v>
      </c>
      <c r="R1210" s="13"/>
      <c r="S1210" s="13"/>
      <c r="T1210" s="13" t="str">
        <f t="shared" si="93"/>
        <v>Invoice Made</v>
      </c>
      <c r="U1210" s="13" t="b">
        <f t="shared" si="94"/>
        <v>1</v>
      </c>
      <c r="V1210" s="13"/>
      <c r="W1210" s="13"/>
      <c r="X1210" s="13"/>
      <c r="Y1210" s="13"/>
      <c r="Z1210" s="13"/>
      <c r="AA1210" s="13" t="str">
        <f t="shared" si="92"/>
        <v>Punta Gruesa7</v>
      </c>
      <c r="AB1210" s="13"/>
      <c r="AC1210" s="13"/>
      <c r="AD1210" s="13"/>
      <c r="AE1210" s="13">
        <f>IF(TRIM(AA1210=""),0,IF(ISNA(VLOOKUP(AA1210,Tracker!$AB$2:$AB$3981,1,FALSE)),0,1))</f>
        <v>1</v>
      </c>
      <c r="AF1210" s="13"/>
    </row>
    <row r="1211" spans="1:32" ht="13.5">
      <c r="A1211" s="192">
        <v>4750</v>
      </c>
      <c r="B1211" s="175" t="s">
        <v>2779</v>
      </c>
      <c r="C1211" s="958" t="s">
        <v>4001</v>
      </c>
      <c r="D1211" s="547" t="s">
        <v>2474</v>
      </c>
      <c r="E1211" s="175"/>
      <c r="F1211" s="175"/>
      <c r="G1211" s="175"/>
      <c r="H1211" s="547"/>
      <c r="I1211" s="175"/>
      <c r="J1211" s="175"/>
      <c r="K1211" s="719"/>
      <c r="L1211" s="1025" t="s">
        <v>2987</v>
      </c>
      <c r="M1211" s="13" t="str">
        <f t="shared" si="91"/>
        <v>Invoice Not Made</v>
      </c>
      <c r="N1211" s="13"/>
      <c r="O1211" s="13"/>
      <c r="P1211" s="13" t="str">
        <f>IF(L1211="Navig8",IF(ISNA(VLOOKUP(UPPER(B1211),#REF!,3,FALSE)),"Pool Not in Records",VLOOKUP(UPPER(B1211),#REF!,3,FALSE)),"")</f>
        <v/>
      </c>
      <c r="Q1211" s="13" t="str">
        <f t="shared" si="95"/>
        <v/>
      </c>
      <c r="R1211" s="13"/>
      <c r="S1211" s="13"/>
      <c r="T1211" s="13" t="str">
        <f t="shared" si="93"/>
        <v>Invoice Not Made</v>
      </c>
      <c r="U1211" s="13" t="b">
        <f t="shared" si="94"/>
        <v>1</v>
      </c>
      <c r="V1211" s="13"/>
      <c r="W1211" s="13"/>
      <c r="X1211" s="13"/>
      <c r="Y1211" s="13"/>
      <c r="Z1211" s="13"/>
      <c r="AA1211" s="13" t="str">
        <f t="shared" si="92"/>
        <v>Tigris229</v>
      </c>
      <c r="AB1211" s="13"/>
      <c r="AC1211" s="13"/>
      <c r="AD1211" s="13"/>
      <c r="AE1211" s="13">
        <f>IF(TRIM(AA1211=""),0,IF(ISNA(VLOOKUP(AA1211,Tracker!$AB$2:$AB$3981,1,FALSE)),0,1))</f>
        <v>0</v>
      </c>
      <c r="AF1211" s="13"/>
    </row>
    <row r="1212" spans="1:32" ht="13.5">
      <c r="A1212" s="176">
        <v>4751</v>
      </c>
      <c r="B1212" s="175" t="s">
        <v>2463</v>
      </c>
      <c r="C1212" s="958" t="s">
        <v>161</v>
      </c>
      <c r="D1212" s="547" t="s">
        <v>830</v>
      </c>
      <c r="E1212" s="175"/>
      <c r="F1212" s="175"/>
      <c r="G1212" s="175"/>
      <c r="H1212" s="547" t="s">
        <v>200</v>
      </c>
      <c r="I1212" s="184">
        <v>43193</v>
      </c>
      <c r="J1212" s="175"/>
      <c r="K1212" s="719"/>
      <c r="L1212" s="1027" t="s">
        <v>60</v>
      </c>
      <c r="M1212" s="13" t="str">
        <f t="shared" si="91"/>
        <v>Invoice Made</v>
      </c>
      <c r="N1212" s="13"/>
      <c r="O1212" s="13"/>
      <c r="P1212" s="13" t="str">
        <f>IF(L1212="Navig8",IF(ISNA(VLOOKUP(UPPER(B1212),#REF!,3,FALSE)),"Pool Not in Records",VLOOKUP(UPPER(B1212),#REF!,3,FALSE)),"")</f>
        <v/>
      </c>
      <c r="Q1212" s="13" t="str">
        <f t="shared" si="95"/>
        <v/>
      </c>
      <c r="R1212" s="13"/>
      <c r="S1212" s="13"/>
      <c r="T1212" s="13" t="str">
        <f t="shared" si="93"/>
        <v>Invoice Made</v>
      </c>
      <c r="U1212" s="13" t="b">
        <f t="shared" si="94"/>
        <v>1</v>
      </c>
      <c r="V1212" s="13"/>
      <c r="W1212" s="13"/>
      <c r="X1212" s="13"/>
      <c r="Y1212" s="13"/>
      <c r="Z1212" s="13"/>
      <c r="AA1212" s="13" t="str">
        <f t="shared" si="92"/>
        <v>Hovden Spirit38</v>
      </c>
      <c r="AB1212" s="13"/>
      <c r="AC1212" s="13"/>
      <c r="AD1212" s="13"/>
      <c r="AE1212" s="13">
        <f>IF(TRIM(AA1212=""),0,IF(ISNA(VLOOKUP(AA1212,Tracker!$AB$2:$AB$3981,1,FALSE)),0,1))</f>
        <v>1</v>
      </c>
      <c r="AF1212" s="13"/>
    </row>
    <row r="1213" spans="1:32" ht="13.5">
      <c r="A1213" s="176">
        <v>4752</v>
      </c>
      <c r="B1213" s="175" t="s">
        <v>682</v>
      </c>
      <c r="C1213" s="958" t="s">
        <v>7852</v>
      </c>
      <c r="D1213" s="547" t="s">
        <v>601</v>
      </c>
      <c r="E1213" s="175"/>
      <c r="F1213" s="175"/>
      <c r="G1213" s="175"/>
      <c r="H1213" s="547" t="s">
        <v>88</v>
      </c>
      <c r="I1213" s="184">
        <v>43172</v>
      </c>
      <c r="J1213" s="175"/>
      <c r="K1213" s="719"/>
      <c r="L1213" s="1027" t="s">
        <v>60</v>
      </c>
      <c r="M1213" s="13" t="str">
        <f t="shared" si="91"/>
        <v>Invoice Made</v>
      </c>
      <c r="N1213" s="13"/>
      <c r="O1213" s="13"/>
      <c r="P1213" s="13" t="str">
        <f>IF(L1213="Navig8",IF(ISNA(VLOOKUP(UPPER(B1213),#REF!,3,FALSE)),"Pool Not in Records",VLOOKUP(UPPER(B1213),#REF!,3,FALSE)),"")</f>
        <v/>
      </c>
      <c r="Q1213" s="13" t="str">
        <f t="shared" si="95"/>
        <v/>
      </c>
      <c r="R1213" s="13"/>
      <c r="S1213" s="13"/>
      <c r="T1213" s="13" t="str">
        <f t="shared" si="93"/>
        <v>Invoice Made</v>
      </c>
      <c r="U1213" s="13" t="b">
        <f t="shared" si="94"/>
        <v>1</v>
      </c>
      <c r="V1213" s="13"/>
      <c r="W1213" s="13"/>
      <c r="X1213" s="13"/>
      <c r="Y1213" s="13"/>
      <c r="Z1213" s="13"/>
      <c r="AA1213" s="13" t="str">
        <f t="shared" si="92"/>
        <v>Tarbet SpiritV69</v>
      </c>
      <c r="AB1213" s="13"/>
      <c r="AC1213" s="13"/>
      <c r="AD1213" s="13"/>
      <c r="AE1213" s="13">
        <f>IF(TRIM(AA1213=""),0,IF(ISNA(VLOOKUP(AA1213,Tracker!$AB$2:$AB$3981,1,FALSE)),0,1))</f>
        <v>1</v>
      </c>
      <c r="AF1213" s="13"/>
    </row>
    <row r="1214" spans="1:32" ht="13.5">
      <c r="A1214" s="176">
        <v>4753</v>
      </c>
      <c r="B1214" s="175" t="s">
        <v>7934</v>
      </c>
      <c r="C1214" s="958" t="s">
        <v>7881</v>
      </c>
      <c r="D1214" s="547" t="s">
        <v>788</v>
      </c>
      <c r="E1214" s="175"/>
      <c r="F1214" s="175"/>
      <c r="G1214" s="175"/>
      <c r="H1214" s="547" t="s">
        <v>324</v>
      </c>
      <c r="I1214" s="175">
        <v>43218</v>
      </c>
      <c r="J1214" s="175"/>
      <c r="K1214" s="719" t="s">
        <v>411</v>
      </c>
      <c r="L1214" s="1027" t="s">
        <v>28</v>
      </c>
      <c r="M1214" s="13" t="str">
        <f t="shared" si="91"/>
        <v>Invoice Made</v>
      </c>
      <c r="N1214" s="13"/>
      <c r="O1214" s="13"/>
      <c r="P1214" s="13"/>
      <c r="Q1214" s="13" t="str">
        <f t="shared" si="95"/>
        <v/>
      </c>
      <c r="R1214" s="13"/>
      <c r="S1214" s="13"/>
      <c r="T1214" s="13" t="str">
        <f t="shared" si="93"/>
        <v>Invoice Made</v>
      </c>
      <c r="U1214" s="13" t="b">
        <f t="shared" si="94"/>
        <v>1</v>
      </c>
      <c r="V1214" s="13"/>
      <c r="W1214" s="13"/>
      <c r="X1214" s="13"/>
      <c r="Y1214" s="13"/>
      <c r="Z1214" s="13"/>
      <c r="AA1214" s="13" t="str">
        <f t="shared" si="92"/>
        <v>RS Aurora18002</v>
      </c>
      <c r="AB1214" s="13"/>
      <c r="AC1214" s="13"/>
      <c r="AD1214" s="13"/>
      <c r="AE1214" s="13">
        <f>IF(TRIM(AA1214=""),0,IF(ISNA(VLOOKUP(AA1214,Tracker!$AB$2:$AB$3981,1,FALSE)),0,1))</f>
        <v>1</v>
      </c>
      <c r="AF1214" s="13"/>
    </row>
    <row r="1215" spans="1:32" ht="13.5">
      <c r="A1215" s="192">
        <v>4754</v>
      </c>
      <c r="B1215" s="175" t="s">
        <v>2854</v>
      </c>
      <c r="C1215" s="958" t="s">
        <v>172</v>
      </c>
      <c r="D1215" s="547" t="s">
        <v>2474</v>
      </c>
      <c r="E1215" s="175"/>
      <c r="F1215" s="175"/>
      <c r="G1215" s="175"/>
      <c r="H1215" s="547"/>
      <c r="I1215" s="175"/>
      <c r="J1215" s="175"/>
      <c r="K1215" s="719"/>
      <c r="L1215" s="1025" t="s">
        <v>2987</v>
      </c>
      <c r="M1215" s="13" t="str">
        <f t="shared" si="91"/>
        <v>Invoice Not Made</v>
      </c>
      <c r="N1215" s="13"/>
      <c r="O1215" s="13"/>
      <c r="P1215" s="13" t="str">
        <f>IF(L1215="Navig8",IF(ISNA(VLOOKUP(UPPER(B1215),#REF!,3,FALSE)),"Pool Not in Records",VLOOKUP(UPPER(B1215),#REF!,3,FALSE)),"")</f>
        <v/>
      </c>
      <c r="Q1215" s="13" t="str">
        <f t="shared" si="95"/>
        <v/>
      </c>
      <c r="R1215" s="13"/>
      <c r="S1215" s="13"/>
      <c r="T1215" s="13" t="str">
        <f t="shared" si="93"/>
        <v>Invoice Not Made</v>
      </c>
      <c r="U1215" s="13" t="b">
        <f t="shared" si="94"/>
        <v>1</v>
      </c>
      <c r="V1215" s="13"/>
      <c r="W1215" s="13"/>
      <c r="X1215" s="13"/>
      <c r="Y1215" s="13"/>
      <c r="Z1215" s="13"/>
      <c r="AA1215" s="13" t="str">
        <f t="shared" si="92"/>
        <v>Emmy Schulte192</v>
      </c>
      <c r="AB1215" s="13"/>
      <c r="AC1215" s="13"/>
      <c r="AD1215" s="13"/>
      <c r="AE1215" s="13">
        <f>IF(TRIM(AA1215=""),0,IF(ISNA(VLOOKUP(AA1215,Tracker!$AB$2:$AB$3981,1,FALSE)),0,1))</f>
        <v>0</v>
      </c>
      <c r="AF1215" s="13"/>
    </row>
    <row r="1216" spans="1:32" ht="13.5">
      <c r="A1216" s="192">
        <v>4755</v>
      </c>
      <c r="B1216" s="175" t="s">
        <v>880</v>
      </c>
      <c r="C1216" s="958" t="s">
        <v>151</v>
      </c>
      <c r="D1216" s="547" t="s">
        <v>2474</v>
      </c>
      <c r="E1216" s="175"/>
      <c r="F1216" s="175"/>
      <c r="G1216" s="175"/>
      <c r="H1216" s="547"/>
      <c r="I1216" s="175"/>
      <c r="J1216" s="175"/>
      <c r="K1216" s="719"/>
      <c r="L1216" s="1025" t="s">
        <v>2987</v>
      </c>
      <c r="M1216" s="13" t="str">
        <f t="shared" si="91"/>
        <v>Invoice Not Made</v>
      </c>
      <c r="N1216" s="13"/>
      <c r="O1216" s="13"/>
      <c r="P1216" s="13" t="str">
        <f>IF(L1216="Navig8",IF(ISNA(VLOOKUP(UPPER(B1216),#REF!,3,FALSE)),"Pool Not in Records",VLOOKUP(UPPER(B1216),#REF!,3,FALSE)),"")</f>
        <v/>
      </c>
      <c r="Q1216" s="13" t="str">
        <f t="shared" si="95"/>
        <v/>
      </c>
      <c r="R1216" s="13"/>
      <c r="S1216" s="13"/>
      <c r="T1216" s="13" t="str">
        <f t="shared" si="93"/>
        <v>Invoice Not Made</v>
      </c>
      <c r="U1216" s="13" t="b">
        <f t="shared" si="94"/>
        <v>1</v>
      </c>
      <c r="V1216" s="13"/>
      <c r="W1216" s="13"/>
      <c r="X1216" s="13"/>
      <c r="Y1216" s="13"/>
      <c r="Z1216" s="13"/>
      <c r="AA1216" s="13" t="str">
        <f t="shared" si="92"/>
        <v>Songa Pearl15</v>
      </c>
      <c r="AB1216" s="13"/>
      <c r="AC1216" s="13"/>
      <c r="AD1216" s="13"/>
      <c r="AE1216" s="13">
        <f>IF(TRIM(AA1216=""),0,IF(ISNA(VLOOKUP(AA1216,Tracker!$AB$2:$AB$3981,1,FALSE)),0,1))</f>
        <v>0</v>
      </c>
      <c r="AF1216" s="13"/>
    </row>
    <row r="1217" spans="1:32" ht="13.5">
      <c r="A1217" s="176">
        <v>4756</v>
      </c>
      <c r="B1217" s="175" t="s">
        <v>4094</v>
      </c>
      <c r="C1217" s="958" t="s">
        <v>158</v>
      </c>
      <c r="D1217" s="547" t="s">
        <v>3258</v>
      </c>
      <c r="E1217" s="175"/>
      <c r="F1217" s="175"/>
      <c r="G1217" s="175"/>
      <c r="H1217" s="547" t="s">
        <v>90</v>
      </c>
      <c r="I1217" s="175">
        <v>43205</v>
      </c>
      <c r="J1217" s="175"/>
      <c r="K1217" s="719"/>
      <c r="L1217" s="1025" t="s">
        <v>1466</v>
      </c>
      <c r="M1217" s="13" t="str">
        <f t="shared" si="91"/>
        <v>Invoice Made</v>
      </c>
      <c r="N1217" s="13"/>
      <c r="O1217" s="13"/>
      <c r="P1217" s="13" t="str">
        <f>IF(L1217="Navig8",IF(ISNA(VLOOKUP(UPPER(B1217),#REF!,3,FALSE)),"Pool Not in Records",VLOOKUP(UPPER(B1217),#REF!,3,FALSE)),"")</f>
        <v/>
      </c>
      <c r="Q1217" s="13" t="str">
        <f t="shared" si="95"/>
        <v/>
      </c>
      <c r="R1217" s="13"/>
      <c r="S1217" s="13"/>
      <c r="T1217" s="13" t="str">
        <f t="shared" si="93"/>
        <v>Invoice Made</v>
      </c>
      <c r="U1217" s="13" t="b">
        <f t="shared" si="94"/>
        <v>1</v>
      </c>
      <c r="V1217" s="13"/>
      <c r="W1217" s="13"/>
      <c r="X1217" s="13"/>
      <c r="Y1217" s="13"/>
      <c r="Z1217" s="13"/>
      <c r="AA1217" s="13" t="str">
        <f t="shared" si="92"/>
        <v>Nobleway10</v>
      </c>
      <c r="AB1217" s="13"/>
      <c r="AC1217" s="13"/>
      <c r="AD1217" s="13"/>
      <c r="AE1217" s="13">
        <f>IF(TRIM(AA1217=""),0,IF(ISNA(VLOOKUP(AA1217,Tracker!$AB$2:$AB$3981,1,FALSE)),0,1))</f>
        <v>1</v>
      </c>
      <c r="AF1217" s="13"/>
    </row>
    <row r="1218" spans="1:32" ht="13.5">
      <c r="A1218" s="176">
        <v>4757</v>
      </c>
      <c r="B1218" s="175" t="s">
        <v>248</v>
      </c>
      <c r="C1218" s="958" t="s">
        <v>81</v>
      </c>
      <c r="D1218" s="547" t="s">
        <v>63</v>
      </c>
      <c r="E1218" s="175"/>
      <c r="F1218" s="175"/>
      <c r="G1218" s="175"/>
      <c r="H1218" s="547" t="s">
        <v>90</v>
      </c>
      <c r="I1218" s="184">
        <v>43184</v>
      </c>
      <c r="J1218" s="175"/>
      <c r="K1218" s="719"/>
      <c r="L1218" s="1027" t="s">
        <v>60</v>
      </c>
      <c r="M1218" s="13" t="str">
        <f t="shared" si="91"/>
        <v>Invoice Made</v>
      </c>
      <c r="N1218" s="13"/>
      <c r="O1218" s="13"/>
      <c r="P1218" s="13" t="str">
        <f>IF(L1218="Navig8",IF(ISNA(VLOOKUP(UPPER(B1218),#REF!,3,FALSE)),"Pool Not in Records",VLOOKUP(UPPER(B1218),#REF!,3,FALSE)),"")</f>
        <v/>
      </c>
      <c r="Q1218" s="13" t="str">
        <f t="shared" si="95"/>
        <v/>
      </c>
      <c r="R1218" s="13"/>
      <c r="S1218" s="13"/>
      <c r="T1218" s="13" t="str">
        <f t="shared" si="93"/>
        <v>Invoice Made</v>
      </c>
      <c r="U1218" s="13" t="b">
        <f t="shared" si="94"/>
        <v>1</v>
      </c>
      <c r="V1218" s="13"/>
      <c r="W1218" s="13"/>
      <c r="X1218" s="13"/>
      <c r="Y1218" s="13"/>
      <c r="Z1218" s="13"/>
      <c r="AA1218" s="13" t="str">
        <f t="shared" si="92"/>
        <v>BM Bonanza26</v>
      </c>
      <c r="AB1218" s="13"/>
      <c r="AC1218" s="13"/>
      <c r="AD1218" s="13"/>
      <c r="AE1218" s="13">
        <f>IF(TRIM(AA1218=""),0,IF(ISNA(VLOOKUP(AA1218,Tracker!$AB$2:$AB$3981,1,FALSE)),0,1))</f>
        <v>1</v>
      </c>
      <c r="AF1218" s="13"/>
    </row>
    <row r="1219" spans="1:32" ht="13.5">
      <c r="A1219" s="192">
        <v>4758</v>
      </c>
      <c r="B1219" s="175" t="s">
        <v>2776</v>
      </c>
      <c r="C1219" s="958" t="s">
        <v>773</v>
      </c>
      <c r="D1219" s="547" t="s">
        <v>2474</v>
      </c>
      <c r="E1219" s="175"/>
      <c r="F1219" s="175"/>
      <c r="G1219" s="175"/>
      <c r="H1219" s="547"/>
      <c r="I1219" s="175"/>
      <c r="J1219" s="175"/>
      <c r="K1219" s="719"/>
      <c r="L1219" s="1025" t="s">
        <v>2987</v>
      </c>
      <c r="M1219" s="13" t="str">
        <f t="shared" ref="M1219:M1282" si="96">IF(AND(NOT(TRIM(D1219)="")),IF(AE1219=1,"Invoice Made","Invoice Not Made"),"")</f>
        <v>Invoice Not Made</v>
      </c>
      <c r="N1219" s="13"/>
      <c r="O1219" s="13"/>
      <c r="P1219" s="13" t="str">
        <f>IF(L1219="Navig8",IF(ISNA(VLOOKUP(UPPER(B1219),#REF!,3,FALSE)),"Pool Not in Records",VLOOKUP(UPPER(B1219),#REF!,3,FALSE)),"")</f>
        <v/>
      </c>
      <c r="Q1219" s="13" t="str">
        <f t="shared" si="95"/>
        <v/>
      </c>
      <c r="R1219" s="13"/>
      <c r="S1219" s="13"/>
      <c r="T1219" s="13" t="str">
        <f t="shared" si="93"/>
        <v>Invoice Not Made</v>
      </c>
      <c r="U1219" s="13" t="b">
        <f t="shared" si="94"/>
        <v>1</v>
      </c>
      <c r="V1219" s="13"/>
      <c r="W1219" s="13"/>
      <c r="X1219" s="13"/>
      <c r="Y1219" s="13"/>
      <c r="Z1219" s="13"/>
      <c r="AA1219" s="13" t="str">
        <f t="shared" ref="AA1219:AA1282" si="97">IF(OR(TRIM(B1219)="",TRIM(C1219)=""),"Vessel-Voy No not given",CONCATENATE(TRIM(B1219),TRIM(C1219)))</f>
        <v>Sten Skagen92</v>
      </c>
      <c r="AB1219" s="13"/>
      <c r="AC1219" s="13"/>
      <c r="AD1219" s="13"/>
      <c r="AE1219" s="13">
        <f>IF(TRIM(AA1219=""),0,IF(ISNA(VLOOKUP(AA1219,Tracker!$AB$2:$AB$3981,1,FALSE)),0,1))</f>
        <v>0</v>
      </c>
      <c r="AF1219" s="13"/>
    </row>
    <row r="1220" spans="1:32" ht="13.5">
      <c r="A1220" s="192">
        <v>4759</v>
      </c>
      <c r="B1220" s="175" t="s">
        <v>2779</v>
      </c>
      <c r="C1220" s="958" t="s">
        <v>8072</v>
      </c>
      <c r="D1220" s="547" t="s">
        <v>2474</v>
      </c>
      <c r="E1220" s="175"/>
      <c r="F1220" s="175"/>
      <c r="G1220" s="175"/>
      <c r="H1220" s="547"/>
      <c r="I1220" s="175"/>
      <c r="J1220" s="175"/>
      <c r="K1220" s="719"/>
      <c r="L1220" s="1025" t="s">
        <v>2987</v>
      </c>
      <c r="M1220" s="13" t="str">
        <f t="shared" si="96"/>
        <v>Invoice Not Made</v>
      </c>
      <c r="N1220" s="13"/>
      <c r="O1220" s="13"/>
      <c r="P1220" s="13" t="str">
        <f>IF(L1220="Navig8",IF(ISNA(VLOOKUP(UPPER(B1220),#REF!,3,FALSE)),"Pool Not in Records",VLOOKUP(UPPER(B1220),#REF!,3,FALSE)),"")</f>
        <v/>
      </c>
      <c r="Q1220" s="13" t="str">
        <f t="shared" si="95"/>
        <v/>
      </c>
      <c r="R1220" s="13"/>
      <c r="S1220" s="13"/>
      <c r="T1220" s="13" t="str">
        <f t="shared" si="93"/>
        <v>Invoice Not Made</v>
      </c>
      <c r="U1220" s="13" t="b">
        <f t="shared" si="94"/>
        <v>1</v>
      </c>
      <c r="V1220" s="13"/>
      <c r="W1220" s="13"/>
      <c r="X1220" s="13"/>
      <c r="Y1220" s="13"/>
      <c r="Z1220" s="13"/>
      <c r="AA1220" s="13" t="str">
        <f t="shared" si="97"/>
        <v>Tigris230</v>
      </c>
      <c r="AB1220" s="13"/>
      <c r="AC1220" s="13"/>
      <c r="AD1220" s="13"/>
      <c r="AE1220" s="13">
        <f>IF(TRIM(AA1220=""),0,IF(ISNA(VLOOKUP(AA1220,Tracker!$AB$2:$AB$3981,1,FALSE)),0,1))</f>
        <v>0</v>
      </c>
      <c r="AF1220" s="13"/>
    </row>
    <row r="1221" spans="1:32" ht="13.5">
      <c r="A1221" s="176">
        <v>4760</v>
      </c>
      <c r="B1221" s="175" t="s">
        <v>8073</v>
      </c>
      <c r="C1221" s="958" t="s">
        <v>185</v>
      </c>
      <c r="D1221" s="547" t="s">
        <v>3956</v>
      </c>
      <c r="E1221" s="175"/>
      <c r="F1221" s="175"/>
      <c r="G1221" s="175"/>
      <c r="H1221" s="547" t="s">
        <v>48</v>
      </c>
      <c r="I1221" s="272">
        <v>43225</v>
      </c>
      <c r="J1221" s="175"/>
      <c r="K1221" s="719"/>
      <c r="L1221" s="1027" t="s">
        <v>8074</v>
      </c>
      <c r="M1221" s="13" t="str">
        <f t="shared" si="96"/>
        <v>Invoice Made</v>
      </c>
      <c r="N1221" s="13"/>
      <c r="O1221" s="13"/>
      <c r="P1221" s="13" t="str">
        <f>IF(L1221="Navig8",IF(ISNA(VLOOKUP(UPPER(B1221),#REF!,3,FALSE)),"Pool Not in Records",VLOOKUP(UPPER(B1221),#REF!,3,FALSE)),"")</f>
        <v/>
      </c>
      <c r="Q1221" s="13" t="str">
        <f t="shared" si="95"/>
        <v/>
      </c>
      <c r="R1221" s="13"/>
      <c r="S1221" s="13"/>
      <c r="T1221" s="13" t="str">
        <f t="shared" ref="T1221:T1284" si="98">IF(AND(NOT(TRIM(D1221)="")),IF(AE1221=1,"Invoice Made","Invoice Not Made"),"")</f>
        <v>Invoice Made</v>
      </c>
      <c r="U1221" s="13" t="b">
        <f t="shared" ref="U1221:U1284" si="99">M1221=T1221</f>
        <v>1</v>
      </c>
      <c r="V1221" s="13"/>
      <c r="W1221" s="13"/>
      <c r="X1221" s="13"/>
      <c r="Y1221" s="13"/>
      <c r="Z1221" s="13"/>
      <c r="AA1221" s="13" t="str">
        <f t="shared" si="97"/>
        <v>Advantage Award76</v>
      </c>
      <c r="AB1221" s="13"/>
      <c r="AC1221" s="13"/>
      <c r="AD1221" s="13"/>
      <c r="AE1221" s="13">
        <f>IF(TRIM(AA1221=""),0,IF(ISNA(VLOOKUP(AA1221,Tracker!$AB$2:$AB$3981,1,FALSE)),0,1))</f>
        <v>1</v>
      </c>
      <c r="AF1221" s="13"/>
    </row>
    <row r="1222" spans="1:32" ht="13.5">
      <c r="A1222" s="176">
        <v>4761</v>
      </c>
      <c r="B1222" s="175" t="s">
        <v>7894</v>
      </c>
      <c r="C1222" s="958" t="s">
        <v>7738</v>
      </c>
      <c r="D1222" s="547" t="s">
        <v>666</v>
      </c>
      <c r="E1222" s="175"/>
      <c r="F1222" s="175"/>
      <c r="G1222" s="175"/>
      <c r="H1222" s="547" t="s">
        <v>25</v>
      </c>
      <c r="I1222" s="175">
        <v>43206</v>
      </c>
      <c r="J1222" s="175"/>
      <c r="K1222" s="719"/>
      <c r="L1222" s="1027" t="s">
        <v>633</v>
      </c>
      <c r="M1222" s="13" t="str">
        <f t="shared" si="96"/>
        <v>Invoice Made</v>
      </c>
      <c r="N1222" s="13"/>
      <c r="O1222" s="13"/>
      <c r="P1222" s="13" t="str">
        <f>IF(L1222="Navig8",IF(ISNA(VLOOKUP(UPPER(B1222),#REF!,3,FALSE)),"Pool Not in Records",VLOOKUP(UPPER(B1222),#REF!,3,FALSE)),"")</f>
        <v/>
      </c>
      <c r="Q1222" s="13" t="str">
        <f t="shared" si="95"/>
        <v/>
      </c>
      <c r="R1222" s="13"/>
      <c r="S1222" s="13"/>
      <c r="T1222" s="13" t="str">
        <f t="shared" si="98"/>
        <v>Invoice Made</v>
      </c>
      <c r="U1222" s="13" t="b">
        <f t="shared" si="99"/>
        <v>1</v>
      </c>
      <c r="V1222" s="13"/>
      <c r="W1222" s="13"/>
      <c r="X1222" s="13"/>
      <c r="Y1222" s="13"/>
      <c r="Z1222" s="13"/>
      <c r="AA1222" s="13" t="str">
        <f t="shared" si="97"/>
        <v>Atlantic Journey1801</v>
      </c>
      <c r="AB1222" s="13"/>
      <c r="AC1222" s="13"/>
      <c r="AD1222" s="13"/>
      <c r="AE1222" s="13">
        <f>IF(TRIM(AA1222=""),0,IF(ISNA(VLOOKUP(AA1222,Tracker!$AB$2:$AB$3981,1,FALSE)),0,1))</f>
        <v>1</v>
      </c>
      <c r="AF1222" s="13"/>
    </row>
    <row r="1223" spans="1:32" ht="13.5">
      <c r="A1223" s="176">
        <v>4762</v>
      </c>
      <c r="B1223" s="175" t="s">
        <v>7721</v>
      </c>
      <c r="C1223" s="958" t="s">
        <v>7881</v>
      </c>
      <c r="D1223" s="547" t="s">
        <v>1382</v>
      </c>
      <c r="E1223" s="175"/>
      <c r="F1223" s="175"/>
      <c r="G1223" s="175"/>
      <c r="H1223" s="547" t="s">
        <v>8557</v>
      </c>
      <c r="I1223" s="175">
        <v>43202</v>
      </c>
      <c r="J1223" s="175"/>
      <c r="K1223" s="719" t="s">
        <v>411</v>
      </c>
      <c r="L1223" s="1027" t="s">
        <v>28</v>
      </c>
      <c r="M1223" s="13" t="str">
        <f t="shared" si="96"/>
        <v>Invoice Made</v>
      </c>
      <c r="N1223" s="13"/>
      <c r="O1223" s="13"/>
      <c r="P1223" s="13"/>
      <c r="Q1223" s="13" t="str">
        <f t="shared" si="95"/>
        <v/>
      </c>
      <c r="R1223" s="13"/>
      <c r="S1223" s="13"/>
      <c r="T1223" s="13" t="str">
        <f t="shared" si="98"/>
        <v>Invoice Made</v>
      </c>
      <c r="U1223" s="13" t="b">
        <f t="shared" si="99"/>
        <v>1</v>
      </c>
      <c r="V1223" s="13"/>
      <c r="W1223" s="13"/>
      <c r="X1223" s="13"/>
      <c r="Y1223" s="13"/>
      <c r="Z1223" s="13"/>
      <c r="AA1223" s="13" t="str">
        <f t="shared" si="97"/>
        <v>Victory Venture18002</v>
      </c>
      <c r="AB1223" s="13"/>
      <c r="AC1223" s="13"/>
      <c r="AD1223" s="13"/>
      <c r="AE1223" s="13">
        <f>IF(TRIM(AA1223=""),0,IF(ISNA(VLOOKUP(AA1223,Tracker!$AB$2:$AB$3981,1,FALSE)),0,1))</f>
        <v>1</v>
      </c>
      <c r="AF1223" s="13"/>
    </row>
    <row r="1224" spans="1:32" ht="13.5">
      <c r="A1224" s="176">
        <v>4763</v>
      </c>
      <c r="B1224" s="175" t="s">
        <v>7887</v>
      </c>
      <c r="C1224" s="958" t="s">
        <v>213</v>
      </c>
      <c r="D1224" s="547" t="s">
        <v>7888</v>
      </c>
      <c r="E1224" s="175"/>
      <c r="F1224" s="175"/>
      <c r="G1224" s="175"/>
      <c r="H1224" s="547" t="s">
        <v>816</v>
      </c>
      <c r="I1224" s="175">
        <v>43220</v>
      </c>
      <c r="J1224" s="175"/>
      <c r="K1224" s="719"/>
      <c r="L1224" s="1025" t="s">
        <v>1466</v>
      </c>
      <c r="M1224" s="13" t="str">
        <f t="shared" si="96"/>
        <v>Invoice Made</v>
      </c>
      <c r="N1224" s="13"/>
      <c r="O1224" s="13"/>
      <c r="P1224" s="13" t="str">
        <f>IF(L1224="Navig8",IF(ISNA(VLOOKUP(UPPER(B1224),#REF!,3,FALSE)),"Pool Not in Records",VLOOKUP(UPPER(B1224),#REF!,3,FALSE)),"")</f>
        <v/>
      </c>
      <c r="Q1224" s="13" t="str">
        <f t="shared" si="95"/>
        <v/>
      </c>
      <c r="R1224" s="13"/>
      <c r="S1224" s="13"/>
      <c r="T1224" s="13" t="str">
        <f t="shared" si="98"/>
        <v>Invoice Made</v>
      </c>
      <c r="U1224" s="13" t="b">
        <f t="shared" si="99"/>
        <v>1</v>
      </c>
      <c r="V1224" s="13"/>
      <c r="W1224" s="13"/>
      <c r="X1224" s="13"/>
      <c r="Y1224" s="13"/>
      <c r="Z1224" s="13"/>
      <c r="AA1224" s="13" t="str">
        <f t="shared" si="97"/>
        <v>Serene Sea69</v>
      </c>
      <c r="AB1224" s="13"/>
      <c r="AC1224" s="13"/>
      <c r="AD1224" s="13"/>
      <c r="AE1224" s="13">
        <f>IF(TRIM(AA1224=""),0,IF(ISNA(VLOOKUP(AA1224,Tracker!$AB$2:$AB$3981,1,FALSE)),0,1))</f>
        <v>1</v>
      </c>
      <c r="AF1224" s="13"/>
    </row>
    <row r="1225" spans="1:32" ht="13.5">
      <c r="A1225" s="176">
        <v>4764</v>
      </c>
      <c r="B1225" s="175" t="s">
        <v>7855</v>
      </c>
      <c r="C1225" s="958" t="s">
        <v>117</v>
      </c>
      <c r="D1225" s="547" t="s">
        <v>830</v>
      </c>
      <c r="E1225" s="175"/>
      <c r="F1225" s="175"/>
      <c r="G1225" s="175"/>
      <c r="H1225" s="547" t="s">
        <v>585</v>
      </c>
      <c r="I1225" s="184">
        <v>43185</v>
      </c>
      <c r="J1225" s="175"/>
      <c r="K1225" s="719"/>
      <c r="L1225" s="1027" t="s">
        <v>60</v>
      </c>
      <c r="M1225" s="13" t="str">
        <f t="shared" si="96"/>
        <v>Invoice Made</v>
      </c>
      <c r="N1225" s="13"/>
      <c r="O1225" s="13"/>
      <c r="P1225" s="13" t="str">
        <f>IF(L1225="Navig8",IF(ISNA(VLOOKUP(UPPER(B1225),#REF!,3,FALSE)),"Pool Not in Records",VLOOKUP(UPPER(B1225),#REF!,3,FALSE)),"")</f>
        <v/>
      </c>
      <c r="Q1225" s="13" t="str">
        <f t="shared" si="95"/>
        <v/>
      </c>
      <c r="R1225" s="13"/>
      <c r="S1225" s="13"/>
      <c r="T1225" s="13" t="str">
        <f t="shared" si="98"/>
        <v>Invoice Made</v>
      </c>
      <c r="U1225" s="13" t="b">
        <f t="shared" si="99"/>
        <v>1</v>
      </c>
      <c r="V1225" s="13"/>
      <c r="W1225" s="13"/>
      <c r="X1225" s="13"/>
      <c r="Y1225" s="13"/>
      <c r="Z1225" s="13"/>
      <c r="AA1225" s="13" t="str">
        <f t="shared" si="97"/>
        <v>New Award2</v>
      </c>
      <c r="AB1225" s="13"/>
      <c r="AC1225" s="13"/>
      <c r="AD1225" s="13"/>
      <c r="AE1225" s="13">
        <f>IF(TRIM(AA1225=""),0,IF(ISNA(VLOOKUP(AA1225,Tracker!$AB$2:$AB$3981,1,FALSE)),0,1))</f>
        <v>1</v>
      </c>
      <c r="AF1225" s="13"/>
    </row>
    <row r="1226" spans="1:32" ht="13.5">
      <c r="A1226" s="176">
        <v>4765</v>
      </c>
      <c r="B1226" s="175" t="s">
        <v>92</v>
      </c>
      <c r="C1226" s="958" t="s">
        <v>161</v>
      </c>
      <c r="D1226" s="547" t="s">
        <v>7398</v>
      </c>
      <c r="E1226" s="175"/>
      <c r="F1226" s="175"/>
      <c r="G1226" s="175"/>
      <c r="H1226" s="547" t="s">
        <v>435</v>
      </c>
      <c r="I1226" s="184">
        <v>43188</v>
      </c>
      <c r="J1226" s="175"/>
      <c r="K1226" s="719"/>
      <c r="L1226" s="1027" t="s">
        <v>60</v>
      </c>
      <c r="M1226" s="13" t="str">
        <f t="shared" si="96"/>
        <v>Invoice Made</v>
      </c>
      <c r="N1226" s="13"/>
      <c r="O1226" s="13"/>
      <c r="P1226" s="13" t="str">
        <f>IF(L1226="Navig8",IF(ISNA(VLOOKUP(UPPER(B1226),#REF!,3,FALSE)),"Pool Not in Records",VLOOKUP(UPPER(B1226),#REF!,3,FALSE)),"")</f>
        <v/>
      </c>
      <c r="Q1226" s="13" t="str">
        <f t="shared" si="95"/>
        <v/>
      </c>
      <c r="R1226" s="13"/>
      <c r="S1226" s="13"/>
      <c r="T1226" s="13" t="str">
        <f t="shared" si="98"/>
        <v>Invoice Made</v>
      </c>
      <c r="U1226" s="13" t="b">
        <f t="shared" si="99"/>
        <v>1</v>
      </c>
      <c r="V1226" s="13"/>
      <c r="W1226" s="13"/>
      <c r="X1226" s="13"/>
      <c r="Y1226" s="13"/>
      <c r="Z1226" s="13"/>
      <c r="AA1226" s="13" t="str">
        <f t="shared" si="97"/>
        <v>Luzon Spirit38</v>
      </c>
      <c r="AB1226" s="13"/>
      <c r="AC1226" s="13"/>
      <c r="AD1226" s="13"/>
      <c r="AE1226" s="13">
        <f>IF(TRIM(AA1226=""),0,IF(ISNA(VLOOKUP(AA1226,Tracker!$AB$2:$AB$3981,1,FALSE)),0,1))</f>
        <v>1</v>
      </c>
      <c r="AF1226" s="13"/>
    </row>
    <row r="1227" spans="1:32" ht="13.5">
      <c r="A1227" s="176">
        <v>4766</v>
      </c>
      <c r="B1227" s="175" t="s">
        <v>2401</v>
      </c>
      <c r="C1227" s="958" t="s">
        <v>727</v>
      </c>
      <c r="D1227" s="547" t="s">
        <v>7398</v>
      </c>
      <c r="E1227" s="175"/>
      <c r="F1227" s="175"/>
      <c r="G1227" s="175"/>
      <c r="H1227" s="547" t="s">
        <v>20</v>
      </c>
      <c r="I1227" s="184">
        <v>43192</v>
      </c>
      <c r="J1227" s="175"/>
      <c r="K1227" s="719"/>
      <c r="L1227" s="1027" t="s">
        <v>60</v>
      </c>
      <c r="M1227" s="13" t="str">
        <f t="shared" si="96"/>
        <v>Invoice Made</v>
      </c>
      <c r="N1227" s="13"/>
      <c r="O1227" s="13"/>
      <c r="P1227" s="13" t="str">
        <f>IF(L1227="Navig8",IF(ISNA(VLOOKUP(UPPER(B1227),#REF!,3,FALSE)),"Pool Not in Records",VLOOKUP(UPPER(B1227),#REF!,3,FALSE)),"")</f>
        <v/>
      </c>
      <c r="Q1227" s="13" t="str">
        <f t="shared" si="95"/>
        <v/>
      </c>
      <c r="R1227" s="13"/>
      <c r="S1227" s="13"/>
      <c r="T1227" s="13" t="str">
        <f t="shared" si="98"/>
        <v>Invoice Made</v>
      </c>
      <c r="U1227" s="13" t="b">
        <f t="shared" si="99"/>
        <v>1</v>
      </c>
      <c r="V1227" s="13"/>
      <c r="W1227" s="13"/>
      <c r="X1227" s="13"/>
      <c r="Y1227" s="13"/>
      <c r="Z1227" s="13"/>
      <c r="AA1227" s="13" t="str">
        <f t="shared" si="97"/>
        <v>Limerick Spirit94</v>
      </c>
      <c r="AB1227" s="13"/>
      <c r="AC1227" s="13"/>
      <c r="AD1227" s="13"/>
      <c r="AE1227" s="13">
        <f>IF(TRIM(AA1227=""),0,IF(ISNA(VLOOKUP(AA1227,Tracker!$AB$2:$AB$3981,1,FALSE)),0,1))</f>
        <v>1</v>
      </c>
      <c r="AF1227" s="13"/>
    </row>
    <row r="1228" spans="1:32" ht="13.5">
      <c r="A1228" s="192">
        <v>4767</v>
      </c>
      <c r="B1228" s="175" t="s">
        <v>2854</v>
      </c>
      <c r="C1228" s="958" t="s">
        <v>8075</v>
      </c>
      <c r="D1228" s="547" t="s">
        <v>2474</v>
      </c>
      <c r="E1228" s="175"/>
      <c r="F1228" s="175"/>
      <c r="G1228" s="175"/>
      <c r="H1228" s="547"/>
      <c r="I1228" s="175"/>
      <c r="J1228" s="175"/>
      <c r="K1228" s="719"/>
      <c r="L1228" s="1025" t="s">
        <v>2987</v>
      </c>
      <c r="M1228" s="13" t="str">
        <f t="shared" si="96"/>
        <v>Invoice Not Made</v>
      </c>
      <c r="N1228" s="13"/>
      <c r="O1228" s="13"/>
      <c r="P1228" s="13" t="str">
        <f>IF(L1228="Navig8",IF(ISNA(VLOOKUP(UPPER(B1228),#REF!,3,FALSE)),"Pool Not in Records",VLOOKUP(UPPER(B1228),#REF!,3,FALSE)),"")</f>
        <v/>
      </c>
      <c r="Q1228" s="13" t="str">
        <f t="shared" si="95"/>
        <v/>
      </c>
      <c r="R1228" s="13"/>
      <c r="S1228" s="13"/>
      <c r="T1228" s="13" t="str">
        <f t="shared" si="98"/>
        <v>Invoice Not Made</v>
      </c>
      <c r="U1228" s="13" t="b">
        <f t="shared" si="99"/>
        <v>1</v>
      </c>
      <c r="V1228" s="13"/>
      <c r="W1228" s="13"/>
      <c r="X1228" s="13"/>
      <c r="Y1228" s="13"/>
      <c r="Z1228" s="13"/>
      <c r="AA1228" s="13" t="str">
        <f t="shared" si="97"/>
        <v>Emmy Schulte194</v>
      </c>
      <c r="AB1228" s="13"/>
      <c r="AC1228" s="13"/>
      <c r="AD1228" s="13"/>
      <c r="AE1228" s="13">
        <f>IF(TRIM(AA1228=""),0,IF(ISNA(VLOOKUP(AA1228,Tracker!$AB$2:$AB$3981,1,FALSE)),0,1))</f>
        <v>0</v>
      </c>
      <c r="AF1228" s="13"/>
    </row>
    <row r="1229" spans="1:32" ht="13.5">
      <c r="A1229" s="192">
        <v>4769</v>
      </c>
      <c r="B1229" s="175" t="s">
        <v>7774</v>
      </c>
      <c r="C1229" s="958" t="s">
        <v>446</v>
      </c>
      <c r="D1229" s="547" t="s">
        <v>2474</v>
      </c>
      <c r="E1229" s="175"/>
      <c r="F1229" s="175"/>
      <c r="G1229" s="175"/>
      <c r="H1229" s="547"/>
      <c r="I1229" s="175"/>
      <c r="J1229" s="175"/>
      <c r="K1229" s="719"/>
      <c r="L1229" s="1025" t="s">
        <v>2987</v>
      </c>
      <c r="M1229" s="13" t="str">
        <f t="shared" si="96"/>
        <v>Invoice Not Made</v>
      </c>
      <c r="N1229" s="13"/>
      <c r="O1229" s="13"/>
      <c r="P1229" s="13" t="str">
        <f>IF(L1229="Navig8",IF(ISNA(VLOOKUP(UPPER(B1229),#REF!,3,FALSE)),"Pool Not in Records",VLOOKUP(UPPER(B1229),#REF!,3,FALSE)),"")</f>
        <v/>
      </c>
      <c r="Q1229" s="13" t="str">
        <f t="shared" si="95"/>
        <v/>
      </c>
      <c r="R1229" s="13"/>
      <c r="S1229" s="13"/>
      <c r="T1229" s="13" t="str">
        <f t="shared" si="98"/>
        <v>Invoice Not Made</v>
      </c>
      <c r="U1229" s="13" t="b">
        <f t="shared" si="99"/>
        <v>1</v>
      </c>
      <c r="V1229" s="13"/>
      <c r="W1229" s="13"/>
      <c r="X1229" s="13"/>
      <c r="Y1229" s="13"/>
      <c r="Z1229" s="13"/>
      <c r="AA1229" s="13" t="str">
        <f t="shared" si="97"/>
        <v>Elisasex Schulte78</v>
      </c>
      <c r="AB1229" s="13"/>
      <c r="AC1229" s="13"/>
      <c r="AD1229" s="13"/>
      <c r="AE1229" s="13">
        <f>IF(TRIM(AA1229=""),0,IF(ISNA(VLOOKUP(AA1229,Tracker!$AB$2:$AB$3981,1,FALSE)),0,1))</f>
        <v>0</v>
      </c>
      <c r="AF1229" s="13"/>
    </row>
    <row r="1230" spans="1:32" ht="13.5">
      <c r="A1230" s="176">
        <v>4770</v>
      </c>
      <c r="B1230" s="175" t="s">
        <v>2779</v>
      </c>
      <c r="C1230" s="958" t="s">
        <v>7859</v>
      </c>
      <c r="D1230" s="547" t="s">
        <v>2474</v>
      </c>
      <c r="E1230" s="175"/>
      <c r="F1230" s="175"/>
      <c r="G1230" s="175"/>
      <c r="H1230" s="547" t="s">
        <v>25</v>
      </c>
      <c r="I1230" s="175">
        <v>43177</v>
      </c>
      <c r="J1230" s="175"/>
      <c r="K1230" s="719"/>
      <c r="L1230" s="1025" t="s">
        <v>2987</v>
      </c>
      <c r="M1230" s="13" t="str">
        <f t="shared" si="96"/>
        <v>Invoice Made</v>
      </c>
      <c r="N1230" s="13"/>
      <c r="O1230" s="13"/>
      <c r="P1230" s="13" t="str">
        <f>IF(L1230="Navig8",IF(ISNA(VLOOKUP(UPPER(B1230),#REF!,3,FALSE)),"Pool Not in Records",VLOOKUP(UPPER(B1230),#REF!,3,FALSE)),"")</f>
        <v/>
      </c>
      <c r="Q1230" s="13" t="str">
        <f t="shared" si="95"/>
        <v/>
      </c>
      <c r="R1230" s="13"/>
      <c r="S1230" s="13"/>
      <c r="T1230" s="13" t="str">
        <f t="shared" si="98"/>
        <v>Invoice Made</v>
      </c>
      <c r="U1230" s="13" t="b">
        <f t="shared" si="99"/>
        <v>1</v>
      </c>
      <c r="V1230" s="13"/>
      <c r="W1230" s="13"/>
      <c r="X1230" s="13"/>
      <c r="Y1230" s="13"/>
      <c r="Z1230" s="13"/>
      <c r="AA1230" s="13" t="str">
        <f t="shared" si="97"/>
        <v>Tigris228,229,230,231</v>
      </c>
      <c r="AB1230" s="13"/>
      <c r="AC1230" s="13"/>
      <c r="AD1230" s="13"/>
      <c r="AE1230" s="13">
        <f>IF(TRIM(AA1230=""),0,IF(ISNA(VLOOKUP(AA1230,Tracker!$AB$2:$AB$3981,1,FALSE)),0,1))</f>
        <v>1</v>
      </c>
      <c r="AF1230" s="13"/>
    </row>
    <row r="1231" spans="1:32" ht="13.5">
      <c r="A1231" s="176">
        <v>4771</v>
      </c>
      <c r="B1231" s="175" t="s">
        <v>643</v>
      </c>
      <c r="C1231" s="958" t="s">
        <v>7800</v>
      </c>
      <c r="D1231" s="547" t="s">
        <v>3246</v>
      </c>
      <c r="E1231" s="175"/>
      <c r="F1231" s="175"/>
      <c r="G1231" s="175"/>
      <c r="H1231" s="547" t="s">
        <v>395</v>
      </c>
      <c r="I1231" s="184">
        <v>43184</v>
      </c>
      <c r="J1231" s="175"/>
      <c r="K1231" s="719"/>
      <c r="L1231" s="1027" t="s">
        <v>663</v>
      </c>
      <c r="M1231" s="13" t="str">
        <f t="shared" si="96"/>
        <v>Invoice Made</v>
      </c>
      <c r="N1231" s="13"/>
      <c r="O1231" s="13"/>
      <c r="P1231" s="13" t="str">
        <f>IF(L1231="Navig8",IF(ISNA(VLOOKUP(UPPER(B1231),#REF!,3,FALSE)),"Pool Not in Records",VLOOKUP(UPPER(B1231),#REF!,3,FALSE)),"")</f>
        <v/>
      </c>
      <c r="Q1231" s="13" t="str">
        <f t="shared" si="95"/>
        <v/>
      </c>
      <c r="R1231" s="13"/>
      <c r="S1231" s="13"/>
      <c r="T1231" s="13" t="str">
        <f t="shared" si="98"/>
        <v>Invoice Made</v>
      </c>
      <c r="U1231" s="13" t="b">
        <f t="shared" si="99"/>
        <v>1</v>
      </c>
      <c r="V1231" s="13"/>
      <c r="W1231" s="13"/>
      <c r="X1231" s="13"/>
      <c r="Y1231" s="13"/>
      <c r="Z1231" s="13"/>
      <c r="AA1231" s="13" t="str">
        <f t="shared" si="97"/>
        <v>Stena Perros201802</v>
      </c>
      <c r="AB1231" s="13"/>
      <c r="AC1231" s="13"/>
      <c r="AD1231" s="13"/>
      <c r="AE1231" s="13">
        <f>IF(TRIM(AA1231=""),0,IF(ISNA(VLOOKUP(AA1231,Tracker!$AB$2:$AB$3981,1,FALSE)),0,1))</f>
        <v>1</v>
      </c>
      <c r="AF1231" s="13"/>
    </row>
    <row r="1232" spans="1:32" ht="13.5">
      <c r="A1232" s="176">
        <v>4772</v>
      </c>
      <c r="B1232" s="175" t="s">
        <v>7872</v>
      </c>
      <c r="C1232" s="958" t="s">
        <v>234</v>
      </c>
      <c r="D1232" s="547" t="s">
        <v>3844</v>
      </c>
      <c r="E1232" s="175"/>
      <c r="F1232" s="175"/>
      <c r="G1232" s="175"/>
      <c r="H1232" s="547" t="s">
        <v>1409</v>
      </c>
      <c r="I1232" s="175">
        <v>43194</v>
      </c>
      <c r="J1232" s="175"/>
      <c r="K1232" s="719"/>
      <c r="L1232" s="1027" t="s">
        <v>1115</v>
      </c>
      <c r="M1232" s="13" t="str">
        <f t="shared" si="96"/>
        <v>Invoice Made</v>
      </c>
      <c r="N1232" s="13"/>
      <c r="O1232" s="13"/>
      <c r="P1232" s="13" t="str">
        <f>IF(L1232="Navig8",IF(ISNA(VLOOKUP(UPPER(B1232),#REF!,3,FALSE)),"Pool Not in Records",VLOOKUP(UPPER(B1232),#REF!,3,FALSE)),"")</f>
        <v/>
      </c>
      <c r="Q1232" s="13" t="str">
        <f t="shared" si="95"/>
        <v/>
      </c>
      <c r="R1232" s="13"/>
      <c r="S1232" s="13"/>
      <c r="T1232" s="13" t="str">
        <f t="shared" si="98"/>
        <v>Invoice Made</v>
      </c>
      <c r="U1232" s="13" t="b">
        <f t="shared" si="99"/>
        <v>1</v>
      </c>
      <c r="V1232" s="13"/>
      <c r="W1232" s="13"/>
      <c r="X1232" s="13"/>
      <c r="Y1232" s="13"/>
      <c r="Z1232" s="13"/>
      <c r="AA1232" s="13" t="str">
        <f t="shared" si="97"/>
        <v>Persepolis01</v>
      </c>
      <c r="AB1232" s="13"/>
      <c r="AC1232" s="13"/>
      <c r="AD1232" s="13"/>
      <c r="AE1232" s="13">
        <f>IF(TRIM(AA1232=""),0,IF(ISNA(VLOOKUP(AA1232,Tracker!$AB$2:$AB$3981,1,FALSE)),0,1))</f>
        <v>1</v>
      </c>
      <c r="AF1232" s="13"/>
    </row>
    <row r="1233" spans="1:32" ht="13.5">
      <c r="A1233" s="176">
        <v>4773</v>
      </c>
      <c r="B1233" s="175" t="s">
        <v>718</v>
      </c>
      <c r="C1233" s="958" t="s">
        <v>234</v>
      </c>
      <c r="D1233" s="547" t="s">
        <v>7398</v>
      </c>
      <c r="E1233" s="175"/>
      <c r="F1233" s="175"/>
      <c r="G1233" s="175"/>
      <c r="H1233" s="547" t="s">
        <v>64</v>
      </c>
      <c r="I1233" s="184">
        <v>43207</v>
      </c>
      <c r="J1233" s="175"/>
      <c r="K1233" s="719"/>
      <c r="L1233" s="1027" t="s">
        <v>60</v>
      </c>
      <c r="M1233" s="13" t="str">
        <f t="shared" si="96"/>
        <v>Invoice Made</v>
      </c>
      <c r="N1233" s="13"/>
      <c r="O1233" s="13"/>
      <c r="P1233" s="13" t="str">
        <f>IF(L1233="Navig8",IF(ISNA(VLOOKUP(UPPER(B1233),#REF!,3,FALSE)),"Pool Not in Records",VLOOKUP(UPPER(B1233),#REF!,3,FALSE)),"")</f>
        <v/>
      </c>
      <c r="Q1233" s="13" t="str">
        <f t="shared" si="95"/>
        <v/>
      </c>
      <c r="R1233" s="13"/>
      <c r="S1233" s="13"/>
      <c r="T1233" s="13" t="str">
        <f t="shared" si="98"/>
        <v>Invoice Made</v>
      </c>
      <c r="U1233" s="13" t="b">
        <f t="shared" si="99"/>
        <v>1</v>
      </c>
      <c r="V1233" s="13"/>
      <c r="W1233" s="13"/>
      <c r="X1233" s="13"/>
      <c r="Y1233" s="13"/>
      <c r="Z1233" s="13"/>
      <c r="AA1233" s="13" t="str">
        <f t="shared" si="97"/>
        <v>Leyla K01</v>
      </c>
      <c r="AB1233" s="13"/>
      <c r="AC1233" s="13"/>
      <c r="AD1233" s="13"/>
      <c r="AE1233" s="13">
        <f>IF(TRIM(AA1233=""),0,IF(ISNA(VLOOKUP(AA1233,Tracker!$AB$2:$AB$3981,1,FALSE)),0,1))</f>
        <v>1</v>
      </c>
      <c r="AF1233" s="13"/>
    </row>
    <row r="1234" spans="1:32" ht="13.5">
      <c r="A1234" s="176">
        <v>4774</v>
      </c>
      <c r="B1234" s="175" t="s">
        <v>440</v>
      </c>
      <c r="C1234" s="958" t="s">
        <v>57</v>
      </c>
      <c r="D1234" s="547" t="s">
        <v>1335</v>
      </c>
      <c r="E1234" s="175"/>
      <c r="F1234" s="175"/>
      <c r="G1234" s="175"/>
      <c r="H1234" s="547" t="s">
        <v>7915</v>
      </c>
      <c r="I1234" s="184">
        <v>43209</v>
      </c>
      <c r="J1234" s="175"/>
      <c r="K1234" s="719"/>
      <c r="L1234" s="1027" t="s">
        <v>60</v>
      </c>
      <c r="M1234" s="13" t="str">
        <f t="shared" si="96"/>
        <v>Invoice Made</v>
      </c>
      <c r="N1234" s="13"/>
      <c r="O1234" s="13"/>
      <c r="P1234" s="13" t="str">
        <f>IF(L1234="Navig8",IF(ISNA(VLOOKUP(UPPER(B1234),#REF!,3,FALSE)),"Pool Not in Records",VLOOKUP(UPPER(B1234),#REF!,3,FALSE)),"")</f>
        <v/>
      </c>
      <c r="Q1234" s="13" t="str">
        <f t="shared" si="95"/>
        <v/>
      </c>
      <c r="R1234" s="13"/>
      <c r="S1234" s="13"/>
      <c r="T1234" s="13" t="str">
        <f t="shared" si="98"/>
        <v>Invoice Made</v>
      </c>
      <c r="U1234" s="13" t="b">
        <f t="shared" si="99"/>
        <v>1</v>
      </c>
      <c r="V1234" s="13"/>
      <c r="W1234" s="13"/>
      <c r="X1234" s="13"/>
      <c r="Y1234" s="13"/>
      <c r="Z1234" s="13"/>
      <c r="AA1234" s="13" t="str">
        <f t="shared" si="97"/>
        <v>Tianlong Spirit18</v>
      </c>
      <c r="AB1234" s="13"/>
      <c r="AC1234" s="13"/>
      <c r="AD1234" s="13"/>
      <c r="AE1234" s="13">
        <f>IF(TRIM(AA1234=""),0,IF(ISNA(VLOOKUP(AA1234,Tracker!$AB$2:$AB$3981,1,FALSE)),0,1))</f>
        <v>1</v>
      </c>
      <c r="AF1234" s="13"/>
    </row>
    <row r="1235" spans="1:32" ht="13.5">
      <c r="A1235" s="176">
        <v>4775</v>
      </c>
      <c r="B1235" s="175" t="s">
        <v>7790</v>
      </c>
      <c r="C1235" s="958" t="s">
        <v>7730</v>
      </c>
      <c r="D1235" s="547" t="s">
        <v>720</v>
      </c>
      <c r="E1235" s="175"/>
      <c r="F1235" s="175"/>
      <c r="G1235" s="175"/>
      <c r="H1235" s="547" t="s">
        <v>1970</v>
      </c>
      <c r="I1235" s="175">
        <v>43187</v>
      </c>
      <c r="J1235" s="175"/>
      <c r="K1235" s="719" t="s">
        <v>411</v>
      </c>
      <c r="L1235" s="1027" t="s">
        <v>28</v>
      </c>
      <c r="M1235" s="13" t="str">
        <f t="shared" si="96"/>
        <v>Invoice Made</v>
      </c>
      <c r="N1235" s="13"/>
      <c r="O1235" s="13"/>
      <c r="P1235" s="13"/>
      <c r="Q1235" s="13" t="str">
        <f t="shared" si="95"/>
        <v/>
      </c>
      <c r="R1235" s="13"/>
      <c r="S1235" s="13"/>
      <c r="T1235" s="13" t="str">
        <f t="shared" si="98"/>
        <v>Invoice Made</v>
      </c>
      <c r="U1235" s="13" t="b">
        <f t="shared" si="99"/>
        <v>1</v>
      </c>
      <c r="V1235" s="13"/>
      <c r="W1235" s="13"/>
      <c r="X1235" s="13"/>
      <c r="Y1235" s="13"/>
      <c r="Z1235" s="13"/>
      <c r="AA1235" s="13" t="str">
        <f t="shared" si="97"/>
        <v>Ads Oslo201801</v>
      </c>
      <c r="AB1235" s="13"/>
      <c r="AC1235" s="13"/>
      <c r="AD1235" s="13"/>
      <c r="AE1235" s="13">
        <f>IF(TRIM(AA1235=""),0,IF(ISNA(VLOOKUP(AA1235,Tracker!$AB$2:$AB$3981,1,FALSE)),0,1))</f>
        <v>1</v>
      </c>
      <c r="AF1235" s="13"/>
    </row>
    <row r="1236" spans="1:32" ht="13.5">
      <c r="A1236" s="192">
        <v>4776</v>
      </c>
      <c r="B1236" s="175" t="s">
        <v>2776</v>
      </c>
      <c r="C1236" s="958" t="s">
        <v>367</v>
      </c>
      <c r="D1236" s="547" t="s">
        <v>2474</v>
      </c>
      <c r="E1236" s="175"/>
      <c r="F1236" s="175"/>
      <c r="G1236" s="175"/>
      <c r="H1236" s="547"/>
      <c r="I1236" s="175"/>
      <c r="J1236" s="175"/>
      <c r="K1236" s="719"/>
      <c r="L1236" s="1025" t="s">
        <v>2987</v>
      </c>
      <c r="M1236" s="13" t="str">
        <f t="shared" si="96"/>
        <v>Invoice Not Made</v>
      </c>
      <c r="N1236" s="13"/>
      <c r="O1236" s="13"/>
      <c r="P1236" s="13" t="str">
        <f>IF(L1236="Navig8",IF(ISNA(VLOOKUP(UPPER(B1236),#REF!,3,FALSE)),"Pool Not in Records",VLOOKUP(UPPER(B1236),#REF!,3,FALSE)),"")</f>
        <v/>
      </c>
      <c r="Q1236" s="13" t="str">
        <f t="shared" si="95"/>
        <v/>
      </c>
      <c r="R1236" s="13"/>
      <c r="S1236" s="13"/>
      <c r="T1236" s="13" t="str">
        <f t="shared" si="98"/>
        <v>Invoice Not Made</v>
      </c>
      <c r="U1236" s="13" t="b">
        <f t="shared" si="99"/>
        <v>1</v>
      </c>
      <c r="V1236" s="13"/>
      <c r="W1236" s="13"/>
      <c r="X1236" s="13"/>
      <c r="Y1236" s="13"/>
      <c r="Z1236" s="13"/>
      <c r="AA1236" s="13" t="str">
        <f t="shared" si="97"/>
        <v>Sten Skagen93</v>
      </c>
      <c r="AB1236" s="13"/>
      <c r="AC1236" s="13"/>
      <c r="AD1236" s="13"/>
      <c r="AE1236" s="13">
        <f>IF(TRIM(AA1236=""),0,IF(ISNA(VLOOKUP(AA1236,Tracker!$AB$2:$AB$3981,1,FALSE)),0,1))</f>
        <v>0</v>
      </c>
      <c r="AF1236" s="13"/>
    </row>
    <row r="1237" spans="1:32" ht="13.5">
      <c r="A1237" s="176">
        <v>4777</v>
      </c>
      <c r="B1237" s="175" t="s">
        <v>2331</v>
      </c>
      <c r="C1237" s="958" t="s">
        <v>151</v>
      </c>
      <c r="D1237" s="547" t="s">
        <v>75</v>
      </c>
      <c r="E1237" s="175"/>
      <c r="F1237" s="175"/>
      <c r="G1237" s="175"/>
      <c r="H1237" s="547" t="s">
        <v>614</v>
      </c>
      <c r="I1237" s="184">
        <v>43226</v>
      </c>
      <c r="J1237" s="175"/>
      <c r="K1237" s="719"/>
      <c r="L1237" s="1027" t="s">
        <v>60</v>
      </c>
      <c r="M1237" s="13" t="str">
        <f t="shared" si="96"/>
        <v>Invoice Made</v>
      </c>
      <c r="N1237" s="13"/>
      <c r="O1237" s="13"/>
      <c r="P1237" s="13" t="str">
        <f>IF(L1237="Navig8",IF(ISNA(VLOOKUP(UPPER(B1237),#REF!,3,FALSE)),"Pool Not in Records",VLOOKUP(UPPER(B1237),#REF!,3,FALSE)),"")</f>
        <v/>
      </c>
      <c r="Q1237" s="13" t="str">
        <f t="shared" si="95"/>
        <v/>
      </c>
      <c r="R1237" s="13"/>
      <c r="S1237" s="13"/>
      <c r="T1237" s="13" t="str">
        <f t="shared" si="98"/>
        <v>Invoice Made</v>
      </c>
      <c r="U1237" s="13" t="b">
        <f t="shared" si="99"/>
        <v>1</v>
      </c>
      <c r="V1237" s="13"/>
      <c r="W1237" s="13"/>
      <c r="X1237" s="13"/>
      <c r="Y1237" s="13"/>
      <c r="Z1237" s="13"/>
      <c r="AA1237" s="13" t="str">
        <f t="shared" si="97"/>
        <v>Sydney Spirit15</v>
      </c>
      <c r="AB1237" s="13"/>
      <c r="AC1237" s="13"/>
      <c r="AD1237" s="13"/>
      <c r="AE1237" s="13">
        <f>IF(TRIM(AA1237=""),0,IF(ISNA(VLOOKUP(AA1237,Tracker!$AB$2:$AB$3981,1,FALSE)),0,1))</f>
        <v>1</v>
      </c>
      <c r="AF1237" s="13"/>
    </row>
    <row r="1238" spans="1:32" ht="13.5">
      <c r="A1238" s="176">
        <v>4778</v>
      </c>
      <c r="B1238" s="175" t="s">
        <v>557</v>
      </c>
      <c r="C1238" s="958" t="s">
        <v>193</v>
      </c>
      <c r="D1238" s="547" t="s">
        <v>1382</v>
      </c>
      <c r="E1238" s="175"/>
      <c r="F1238" s="175"/>
      <c r="G1238" s="175"/>
      <c r="H1238" s="547" t="s">
        <v>319</v>
      </c>
      <c r="I1238" s="175">
        <v>43210</v>
      </c>
      <c r="J1238" s="175"/>
      <c r="K1238" s="719" t="s">
        <v>411</v>
      </c>
      <c r="L1238" s="1027" t="s">
        <v>28</v>
      </c>
      <c r="M1238" s="13" t="str">
        <f t="shared" si="96"/>
        <v>Invoice Made</v>
      </c>
      <c r="N1238" s="13"/>
      <c r="O1238" s="13"/>
      <c r="P1238" s="13"/>
      <c r="Q1238" s="13" t="str">
        <f t="shared" si="95"/>
        <v/>
      </c>
      <c r="R1238" s="13"/>
      <c r="S1238" s="13"/>
      <c r="T1238" s="13" t="str">
        <f t="shared" si="98"/>
        <v>Invoice Made</v>
      </c>
      <c r="U1238" s="13" t="b">
        <f t="shared" si="99"/>
        <v>1</v>
      </c>
      <c r="V1238" s="13"/>
      <c r="W1238" s="13"/>
      <c r="X1238" s="13"/>
      <c r="Y1238" s="13"/>
      <c r="Z1238" s="13"/>
      <c r="AA1238" s="13" t="str">
        <f t="shared" si="97"/>
        <v>Cape Baxley28</v>
      </c>
      <c r="AB1238" s="13"/>
      <c r="AC1238" s="13"/>
      <c r="AD1238" s="13"/>
      <c r="AE1238" s="13">
        <f>IF(TRIM(AA1238=""),0,IF(ISNA(VLOOKUP(AA1238,Tracker!$AB$2:$AB$3981,1,FALSE)),0,1))</f>
        <v>1</v>
      </c>
      <c r="AF1238" s="13"/>
    </row>
    <row r="1239" spans="1:32" ht="13.5">
      <c r="A1239" s="176">
        <v>4779</v>
      </c>
      <c r="B1239" s="175" t="s">
        <v>7929</v>
      </c>
      <c r="C1239" s="958" t="s">
        <v>7930</v>
      </c>
      <c r="D1239" s="547" t="s">
        <v>3273</v>
      </c>
      <c r="E1239" s="175"/>
      <c r="F1239" s="175"/>
      <c r="G1239" s="175"/>
      <c r="H1239" s="547" t="s">
        <v>182</v>
      </c>
      <c r="I1239" s="175">
        <v>43234</v>
      </c>
      <c r="J1239" s="175"/>
      <c r="K1239" s="719"/>
      <c r="L1239" s="1027" t="s">
        <v>1485</v>
      </c>
      <c r="M1239" s="13" t="str">
        <f t="shared" si="96"/>
        <v>Invoice Made</v>
      </c>
      <c r="N1239" s="13"/>
      <c r="O1239" s="13"/>
      <c r="P1239" s="13" t="str">
        <f>IF(L1239="Navig8",IF(ISNA(VLOOKUP(UPPER(B1239),#REF!,3,FALSE)),"Pool Not in Records",VLOOKUP(UPPER(B1239),#REF!,3,FALSE)),"")</f>
        <v/>
      </c>
      <c r="Q1239" s="13" t="str">
        <f t="shared" si="95"/>
        <v/>
      </c>
      <c r="R1239" s="13"/>
      <c r="S1239" s="13"/>
      <c r="T1239" s="13" t="str">
        <f t="shared" si="98"/>
        <v>Invoice Made</v>
      </c>
      <c r="U1239" s="13" t="b">
        <f t="shared" si="99"/>
        <v>1</v>
      </c>
      <c r="V1239" s="13"/>
      <c r="W1239" s="13"/>
      <c r="X1239" s="13"/>
      <c r="Y1239" s="13"/>
      <c r="Z1239" s="13"/>
      <c r="AA1239" s="13" t="str">
        <f t="shared" si="97"/>
        <v>Desert MarinerV1</v>
      </c>
      <c r="AB1239" s="13"/>
      <c r="AC1239" s="13"/>
      <c r="AD1239" s="13"/>
      <c r="AE1239" s="13">
        <f>IF(TRIM(AA1239=""),0,IF(ISNA(VLOOKUP(AA1239,Tracker!$AB$2:$AB$3981,1,FALSE)),0,1))</f>
        <v>1</v>
      </c>
      <c r="AF1239" s="13"/>
    </row>
    <row r="1240" spans="1:32" ht="13.5">
      <c r="A1240" s="176">
        <v>4780</v>
      </c>
      <c r="B1240" s="175" t="s">
        <v>7993</v>
      </c>
      <c r="C1240" s="958" t="s">
        <v>7930</v>
      </c>
      <c r="D1240" s="547" t="s">
        <v>3273</v>
      </c>
      <c r="E1240" s="175"/>
      <c r="F1240" s="175"/>
      <c r="G1240" s="175"/>
      <c r="H1240" s="547" t="s">
        <v>455</v>
      </c>
      <c r="I1240" s="175">
        <v>43251</v>
      </c>
      <c r="J1240" s="175"/>
      <c r="K1240" s="719"/>
      <c r="L1240" s="1027" t="s">
        <v>1485</v>
      </c>
      <c r="M1240" s="13" t="str">
        <f t="shared" si="96"/>
        <v>Invoice Made</v>
      </c>
      <c r="N1240" s="13"/>
      <c r="O1240" s="13"/>
      <c r="P1240" s="13" t="str">
        <f>IF(L1240="Navig8",IF(ISNA(VLOOKUP(UPPER(B1240),#REF!,3,FALSE)),"Pool Not in Records",VLOOKUP(UPPER(B1240),#REF!,3,FALSE)),"")</f>
        <v/>
      </c>
      <c r="Q1240" s="13" t="str">
        <f t="shared" si="95"/>
        <v/>
      </c>
      <c r="R1240" s="13"/>
      <c r="S1240" s="13"/>
      <c r="T1240" s="13" t="str">
        <f t="shared" si="98"/>
        <v>Invoice Made</v>
      </c>
      <c r="U1240" s="13" t="b">
        <f t="shared" si="99"/>
        <v>1</v>
      </c>
      <c r="V1240" s="13"/>
      <c r="W1240" s="13"/>
      <c r="X1240" s="13"/>
      <c r="Y1240" s="13"/>
      <c r="Z1240" s="13"/>
      <c r="AA1240" s="13" t="str">
        <f t="shared" si="97"/>
        <v>MTM ManilaV1</v>
      </c>
      <c r="AB1240" s="13"/>
      <c r="AC1240" s="13"/>
      <c r="AD1240" s="13"/>
      <c r="AE1240" s="13">
        <f>IF(TRIM(AA1240=""),0,IF(ISNA(VLOOKUP(AA1240,Tracker!$AB$2:$AB$3981,1,FALSE)),0,1))</f>
        <v>1</v>
      </c>
      <c r="AF1240" s="13"/>
    </row>
    <row r="1241" spans="1:32" ht="13.5">
      <c r="A1241" s="176">
        <v>4781</v>
      </c>
      <c r="B1241" s="175" t="s">
        <v>7588</v>
      </c>
      <c r="C1241" s="958" t="s">
        <v>297</v>
      </c>
      <c r="D1241" s="547" t="s">
        <v>7570</v>
      </c>
      <c r="E1241" s="175"/>
      <c r="F1241" s="175"/>
      <c r="G1241" s="175"/>
      <c r="H1241" s="547" t="s">
        <v>567</v>
      </c>
      <c r="I1241" s="175">
        <v>43224</v>
      </c>
      <c r="J1241" s="175"/>
      <c r="K1241" s="719" t="s">
        <v>411</v>
      </c>
      <c r="L1241" s="1027" t="s">
        <v>28</v>
      </c>
      <c r="M1241" s="13" t="str">
        <f t="shared" si="96"/>
        <v>Invoice Made</v>
      </c>
      <c r="N1241" s="13"/>
      <c r="O1241" s="13"/>
      <c r="P1241" s="13"/>
      <c r="Q1241" s="13" t="str">
        <f t="shared" si="95"/>
        <v/>
      </c>
      <c r="R1241" s="13"/>
      <c r="S1241" s="13"/>
      <c r="T1241" s="13" t="str">
        <f t="shared" si="98"/>
        <v>Invoice Made</v>
      </c>
      <c r="U1241" s="13" t="b">
        <f t="shared" si="99"/>
        <v>1</v>
      </c>
      <c r="V1241" s="13"/>
      <c r="W1241" s="13"/>
      <c r="X1241" s="13"/>
      <c r="Y1241" s="13"/>
      <c r="Z1241" s="13"/>
      <c r="AA1241" s="13" t="str">
        <f t="shared" si="97"/>
        <v>Wisdom Venture09</v>
      </c>
      <c r="AB1241" s="13"/>
      <c r="AC1241" s="13"/>
      <c r="AD1241" s="13"/>
      <c r="AE1241" s="13">
        <f>IF(TRIM(AA1241=""),0,IF(ISNA(VLOOKUP(AA1241,Tracker!$AB$2:$AB$3981,1,FALSE)),0,1))</f>
        <v>1</v>
      </c>
      <c r="AF1241" s="13"/>
    </row>
    <row r="1242" spans="1:32" ht="13.5">
      <c r="A1242" s="176">
        <v>4782</v>
      </c>
      <c r="B1242" s="175" t="s">
        <v>2854</v>
      </c>
      <c r="C1242" s="958" t="s">
        <v>7861</v>
      </c>
      <c r="D1242" s="547" t="s">
        <v>2474</v>
      </c>
      <c r="E1242" s="175"/>
      <c r="F1242" s="175"/>
      <c r="G1242" s="175"/>
      <c r="H1242" s="547" t="s">
        <v>7776</v>
      </c>
      <c r="I1242" s="175">
        <v>43187</v>
      </c>
      <c r="J1242" s="175"/>
      <c r="K1242" s="719"/>
      <c r="L1242" s="1025" t="s">
        <v>2987</v>
      </c>
      <c r="M1242" s="13" t="str">
        <f t="shared" si="96"/>
        <v>Invoice Made</v>
      </c>
      <c r="N1242" s="13"/>
      <c r="O1242" s="13"/>
      <c r="P1242" s="13" t="str">
        <f>IF(L1242="Navig8",IF(ISNA(VLOOKUP(UPPER(B1242),#REF!,3,FALSE)),"Pool Not in Records",VLOOKUP(UPPER(B1242),#REF!,3,FALSE)),"")</f>
        <v/>
      </c>
      <c r="Q1242" s="13" t="str">
        <f t="shared" si="95"/>
        <v/>
      </c>
      <c r="R1242" s="13"/>
      <c r="S1242" s="13"/>
      <c r="T1242" s="13" t="str">
        <f t="shared" si="98"/>
        <v>Invoice Made</v>
      </c>
      <c r="U1242" s="13" t="b">
        <f t="shared" si="99"/>
        <v>1</v>
      </c>
      <c r="V1242" s="13"/>
      <c r="W1242" s="13"/>
      <c r="X1242" s="13"/>
      <c r="Y1242" s="13"/>
      <c r="Z1242" s="13"/>
      <c r="AA1242" s="13" t="str">
        <f t="shared" si="97"/>
        <v>Emmy Schulte192,194,195</v>
      </c>
      <c r="AB1242" s="13"/>
      <c r="AC1242" s="13"/>
      <c r="AD1242" s="13"/>
      <c r="AE1242" s="13">
        <f>IF(TRIM(AA1242=""),0,IF(ISNA(VLOOKUP(AA1242,Tracker!$AB$2:$AB$3981,1,FALSE)),0,1))</f>
        <v>1</v>
      </c>
      <c r="AF1242" s="13"/>
    </row>
    <row r="1243" spans="1:32" ht="13.5">
      <c r="A1243" s="176">
        <v>4783</v>
      </c>
      <c r="B1243" s="175" t="s">
        <v>7774</v>
      </c>
      <c r="C1243" s="958" t="s">
        <v>7863</v>
      </c>
      <c r="D1243" s="547" t="s">
        <v>2474</v>
      </c>
      <c r="E1243" s="175"/>
      <c r="F1243" s="175"/>
      <c r="G1243" s="175"/>
      <c r="H1243" s="547" t="s">
        <v>25</v>
      </c>
      <c r="I1243" s="175">
        <v>43185</v>
      </c>
      <c r="J1243" s="175"/>
      <c r="K1243" s="719"/>
      <c r="L1243" s="1025" t="s">
        <v>2987</v>
      </c>
      <c r="M1243" s="13" t="str">
        <f t="shared" si="96"/>
        <v>Invoice Made</v>
      </c>
      <c r="N1243" s="13"/>
      <c r="O1243" s="13"/>
      <c r="P1243" s="13" t="str">
        <f>IF(L1243="Navig8",IF(ISNA(VLOOKUP(UPPER(B1243),#REF!,3,FALSE)),"Pool Not in Records",VLOOKUP(UPPER(B1243),#REF!,3,FALSE)),"")</f>
        <v/>
      </c>
      <c r="Q1243" s="13" t="str">
        <f t="shared" si="95"/>
        <v/>
      </c>
      <c r="R1243" s="13"/>
      <c r="S1243" s="13"/>
      <c r="T1243" s="13" t="str">
        <f t="shared" si="98"/>
        <v>Invoice Made</v>
      </c>
      <c r="U1243" s="13" t="b">
        <f t="shared" si="99"/>
        <v>1</v>
      </c>
      <c r="V1243" s="13"/>
      <c r="W1243" s="13"/>
      <c r="X1243" s="13"/>
      <c r="Y1243" s="13"/>
      <c r="Z1243" s="13"/>
      <c r="AA1243" s="13" t="str">
        <f t="shared" si="97"/>
        <v>Elisasex Schulte77,78,79</v>
      </c>
      <c r="AB1243" s="13"/>
      <c r="AC1243" s="13"/>
      <c r="AD1243" s="13"/>
      <c r="AE1243" s="13">
        <f>IF(TRIM(AA1243=""),0,IF(ISNA(VLOOKUP(AA1243,Tracker!$AB$2:$AB$3981,1,FALSE)),0,1))</f>
        <v>1</v>
      </c>
      <c r="AF1243" s="13"/>
    </row>
    <row r="1244" spans="1:32" ht="13.5">
      <c r="A1244" s="176">
        <v>4784</v>
      </c>
      <c r="B1244" s="175" t="s">
        <v>2776</v>
      </c>
      <c r="C1244" s="958" t="s">
        <v>7865</v>
      </c>
      <c r="D1244" s="547" t="s">
        <v>2474</v>
      </c>
      <c r="E1244" s="175"/>
      <c r="F1244" s="175"/>
      <c r="G1244" s="175"/>
      <c r="H1244" s="547" t="s">
        <v>25</v>
      </c>
      <c r="I1244" s="175">
        <v>43189</v>
      </c>
      <c r="J1244" s="175"/>
      <c r="K1244" s="719"/>
      <c r="L1244" s="1025" t="s">
        <v>2987</v>
      </c>
      <c r="M1244" s="13" t="str">
        <f t="shared" si="96"/>
        <v>Invoice Made</v>
      </c>
      <c r="N1244" s="13"/>
      <c r="O1244" s="13"/>
      <c r="P1244" s="13" t="str">
        <f>IF(L1244="Navig8",IF(ISNA(VLOOKUP(UPPER(B1244),#REF!,3,FALSE)),"Pool Not in Records",VLOOKUP(UPPER(B1244),#REF!,3,FALSE)),"")</f>
        <v/>
      </c>
      <c r="Q1244" s="13" t="str">
        <f t="shared" si="95"/>
        <v/>
      </c>
      <c r="R1244" s="13"/>
      <c r="S1244" s="13"/>
      <c r="T1244" s="13" t="str">
        <f t="shared" si="98"/>
        <v>Invoice Made</v>
      </c>
      <c r="U1244" s="13" t="b">
        <f t="shared" si="99"/>
        <v>1</v>
      </c>
      <c r="V1244" s="13"/>
      <c r="W1244" s="13"/>
      <c r="X1244" s="13"/>
      <c r="Y1244" s="13"/>
      <c r="Z1244" s="13"/>
      <c r="AA1244" s="13" t="str">
        <f t="shared" si="97"/>
        <v>Sten Skagen92,93,94</v>
      </c>
      <c r="AB1244" s="13"/>
      <c r="AC1244" s="13"/>
      <c r="AD1244" s="13"/>
      <c r="AE1244" s="13">
        <f>IF(TRIM(AA1244=""),0,IF(ISNA(VLOOKUP(AA1244,Tracker!$AB$2:$AB$3981,1,FALSE)),0,1))</f>
        <v>1</v>
      </c>
      <c r="AF1244" s="13"/>
    </row>
    <row r="1245" spans="1:32" ht="13.5">
      <c r="A1245" s="192">
        <v>4785</v>
      </c>
      <c r="B1245" s="193" t="s">
        <v>80</v>
      </c>
      <c r="C1245" s="966" t="s">
        <v>773</v>
      </c>
      <c r="D1245" s="878" t="s">
        <v>75</v>
      </c>
      <c r="E1245" s="175"/>
      <c r="F1245" s="175"/>
      <c r="G1245" s="175"/>
      <c r="H1245" s="878"/>
      <c r="I1245" s="320"/>
      <c r="J1245" s="175"/>
      <c r="K1245" s="721"/>
      <c r="L1245" s="1033" t="s">
        <v>60</v>
      </c>
      <c r="M1245" s="13" t="str">
        <f t="shared" si="96"/>
        <v>Invoice Not Made</v>
      </c>
      <c r="N1245" s="191" t="s">
        <v>8115</v>
      </c>
      <c r="O1245" s="191"/>
      <c r="P1245" s="191" t="str">
        <f>IF(L1245="Navig8",IF(ISNA(VLOOKUP(UPPER(B1245),#REF!,3,FALSE)),"Pool Not in Records",VLOOKUP(UPPER(B1245),#REF!,3,FALSE)),"")</f>
        <v/>
      </c>
      <c r="Q1245" s="191" t="str">
        <f t="shared" si="95"/>
        <v/>
      </c>
      <c r="R1245" s="191"/>
      <c r="S1245" s="191"/>
      <c r="T1245" s="13" t="str">
        <f t="shared" si="98"/>
        <v>Invoice Not Made</v>
      </c>
      <c r="U1245" s="13" t="b">
        <f t="shared" si="99"/>
        <v>1</v>
      </c>
      <c r="V1245" s="191"/>
      <c r="W1245" s="191"/>
      <c r="X1245" s="191"/>
      <c r="Y1245" s="191"/>
      <c r="Z1245" s="191"/>
      <c r="AA1245" s="13" t="str">
        <f t="shared" si="97"/>
        <v>Helga Spirit92</v>
      </c>
      <c r="AB1245" s="191"/>
      <c r="AC1245" s="191"/>
      <c r="AD1245" s="191"/>
      <c r="AE1245" s="191">
        <f>IF(TRIM(AA1245=""),0,IF(ISNA(VLOOKUP(AA1245,Tracker!$AB$2:$AB$3981,1,FALSE)),0,1))</f>
        <v>0</v>
      </c>
      <c r="AF1245" s="191"/>
    </row>
    <row r="1246" spans="1:32" ht="13.5">
      <c r="A1246" s="176">
        <v>4786</v>
      </c>
      <c r="B1246" s="175" t="s">
        <v>638</v>
      </c>
      <c r="C1246" s="958" t="s">
        <v>422</v>
      </c>
      <c r="D1246" s="547" t="s">
        <v>830</v>
      </c>
      <c r="E1246" s="175"/>
      <c r="F1246" s="175"/>
      <c r="G1246" s="175"/>
      <c r="H1246" s="547" t="s">
        <v>64</v>
      </c>
      <c r="I1246" s="184">
        <v>43214</v>
      </c>
      <c r="J1246" s="175"/>
      <c r="K1246" s="719"/>
      <c r="L1246" s="1027" t="s">
        <v>60</v>
      </c>
      <c r="M1246" s="13" t="str">
        <f t="shared" si="96"/>
        <v>Invoice Made</v>
      </c>
      <c r="N1246" s="13"/>
      <c r="O1246" s="13"/>
      <c r="P1246" s="13" t="str">
        <f>IF(L1246="Navig8",IF(ISNA(VLOOKUP(UPPER(B1246),#REF!,3,FALSE)),"Pool Not in Records",VLOOKUP(UPPER(B1246),#REF!,3,FALSE)),"")</f>
        <v/>
      </c>
      <c r="Q1246" s="13" t="str">
        <f t="shared" si="95"/>
        <v/>
      </c>
      <c r="R1246" s="13"/>
      <c r="S1246" s="13"/>
      <c r="T1246" s="13" t="str">
        <f t="shared" si="98"/>
        <v>Invoice Made</v>
      </c>
      <c r="U1246" s="13" t="b">
        <f t="shared" si="99"/>
        <v>1</v>
      </c>
      <c r="V1246" s="13"/>
      <c r="W1246" s="13"/>
      <c r="X1246" s="13"/>
      <c r="Y1246" s="13"/>
      <c r="Z1246" s="13"/>
      <c r="AA1246" s="13" t="str">
        <f t="shared" si="97"/>
        <v>Mare Tirrenum71</v>
      </c>
      <c r="AB1246" s="13"/>
      <c r="AC1246" s="13"/>
      <c r="AD1246" s="13"/>
      <c r="AE1246" s="13">
        <f>IF(TRIM(AA1246=""),0,IF(ISNA(VLOOKUP(AA1246,Tracker!$AB$2:$AB$3981,1,FALSE)),0,1))</f>
        <v>1</v>
      </c>
      <c r="AF1246" s="13"/>
    </row>
    <row r="1247" spans="1:32" ht="13.5">
      <c r="A1247" s="176">
        <v>4787</v>
      </c>
      <c r="B1247" s="175" t="s">
        <v>321</v>
      </c>
      <c r="C1247" s="958" t="s">
        <v>4212</v>
      </c>
      <c r="D1247" s="547" t="s">
        <v>7398</v>
      </c>
      <c r="E1247" s="175"/>
      <c r="F1247" s="175"/>
      <c r="G1247" s="175"/>
      <c r="H1247" s="547" t="s">
        <v>90</v>
      </c>
      <c r="I1247" s="184">
        <v>43232</v>
      </c>
      <c r="J1247" s="175"/>
      <c r="K1247" s="719"/>
      <c r="L1247" s="1027" t="s">
        <v>60</v>
      </c>
      <c r="M1247" s="13" t="str">
        <f t="shared" si="96"/>
        <v>Invoice Made</v>
      </c>
      <c r="N1247" s="13"/>
      <c r="O1247" s="13"/>
      <c r="P1247" s="13" t="str">
        <f>IF(L1247="Navig8",IF(ISNA(VLOOKUP(UPPER(B1247),#REF!,3,FALSE)),"Pool Not in Records",VLOOKUP(UPPER(B1247),#REF!,3,FALSE)),"")</f>
        <v/>
      </c>
      <c r="Q1247" s="13" t="str">
        <f t="shared" si="95"/>
        <v/>
      </c>
      <c r="R1247" s="13"/>
      <c r="S1247" s="13"/>
      <c r="T1247" s="13" t="str">
        <f t="shared" si="98"/>
        <v>Invoice Made</v>
      </c>
      <c r="U1247" s="13" t="b">
        <f t="shared" si="99"/>
        <v>1</v>
      </c>
      <c r="V1247" s="13"/>
      <c r="W1247" s="13"/>
      <c r="X1247" s="13"/>
      <c r="Y1247" s="13"/>
      <c r="Z1247" s="13"/>
      <c r="AA1247" s="13" t="str">
        <f t="shared" si="97"/>
        <v>Mare Oriens84</v>
      </c>
      <c r="AB1247" s="13"/>
      <c r="AC1247" s="13"/>
      <c r="AD1247" s="13"/>
      <c r="AE1247" s="13">
        <f>IF(TRIM(AA1247=""),0,IF(ISNA(VLOOKUP(AA1247,Tracker!$AB$2:$AB$3981,1,FALSE)),0,1))</f>
        <v>1</v>
      </c>
      <c r="AF1247" s="13"/>
    </row>
    <row r="1248" spans="1:32" ht="13.5">
      <c r="A1248" s="176">
        <v>4788</v>
      </c>
      <c r="B1248" s="175" t="s">
        <v>880</v>
      </c>
      <c r="C1248" s="958" t="s">
        <v>7867</v>
      </c>
      <c r="D1248" s="547" t="s">
        <v>2474</v>
      </c>
      <c r="E1248" s="175"/>
      <c r="F1248" s="175"/>
      <c r="G1248" s="175"/>
      <c r="H1248" s="547" t="s">
        <v>182</v>
      </c>
      <c r="I1248" s="175">
        <v>43181</v>
      </c>
      <c r="J1248" s="175"/>
      <c r="K1248" s="719"/>
      <c r="L1248" s="1025" t="s">
        <v>2987</v>
      </c>
      <c r="M1248" s="13" t="str">
        <f t="shared" si="96"/>
        <v>Invoice Made</v>
      </c>
      <c r="N1248" s="13"/>
      <c r="O1248" s="13"/>
      <c r="P1248" s="13" t="str">
        <f>IF(L1248="Navig8",IF(ISNA(VLOOKUP(UPPER(B1248),#REF!,3,FALSE)),"Pool Not in Records",VLOOKUP(UPPER(B1248),#REF!,3,FALSE)),"")</f>
        <v/>
      </c>
      <c r="Q1248" s="13" t="str">
        <f t="shared" si="95"/>
        <v/>
      </c>
      <c r="R1248" s="13"/>
      <c r="S1248" s="13"/>
      <c r="T1248" s="13" t="str">
        <f t="shared" si="98"/>
        <v>Invoice Made</v>
      </c>
      <c r="U1248" s="13" t="b">
        <f t="shared" si="99"/>
        <v>1</v>
      </c>
      <c r="V1248" s="13"/>
      <c r="W1248" s="13"/>
      <c r="X1248" s="13"/>
      <c r="Y1248" s="13"/>
      <c r="Z1248" s="13"/>
      <c r="AA1248" s="13" t="str">
        <f t="shared" si="97"/>
        <v>Songa Pearl15,17</v>
      </c>
      <c r="AB1248" s="13"/>
      <c r="AC1248" s="13"/>
      <c r="AD1248" s="13"/>
      <c r="AE1248" s="13">
        <f>IF(TRIM(AA1248=""),0,IF(ISNA(VLOOKUP(AA1248,Tracker!$AB$2:$AB$3981,1,FALSE)),0,1))</f>
        <v>1</v>
      </c>
      <c r="AF1248" s="13"/>
    </row>
    <row r="1249" spans="1:32" ht="13.5">
      <c r="A1249" s="176">
        <v>4789</v>
      </c>
      <c r="B1249" s="175" t="s">
        <v>641</v>
      </c>
      <c r="C1249" s="958" t="s">
        <v>74</v>
      </c>
      <c r="D1249" s="547" t="s">
        <v>634</v>
      </c>
      <c r="E1249" s="175"/>
      <c r="F1249" s="175"/>
      <c r="G1249" s="175"/>
      <c r="H1249" s="547" t="s">
        <v>20</v>
      </c>
      <c r="I1249" s="184">
        <v>43195</v>
      </c>
      <c r="J1249" s="175"/>
      <c r="K1249" s="719"/>
      <c r="L1249" s="1027" t="s">
        <v>60</v>
      </c>
      <c r="M1249" s="13" t="str">
        <f t="shared" si="96"/>
        <v>Invoice Made</v>
      </c>
      <c r="N1249" s="13"/>
      <c r="O1249" s="13"/>
      <c r="P1249" s="13" t="str">
        <f>IF(L1249="Navig8",IF(ISNA(VLOOKUP(UPPER(B1249),#REF!,3,FALSE)),"Pool Not in Records",VLOOKUP(UPPER(B1249),#REF!,3,FALSE)),"")</f>
        <v/>
      </c>
      <c r="Q1249" s="13" t="str">
        <f t="shared" si="95"/>
        <v/>
      </c>
      <c r="R1249" s="13"/>
      <c r="S1249" s="13"/>
      <c r="T1249" s="13" t="str">
        <f t="shared" si="98"/>
        <v>Invoice Made</v>
      </c>
      <c r="U1249" s="13" t="b">
        <f t="shared" si="99"/>
        <v>1</v>
      </c>
      <c r="V1249" s="13"/>
      <c r="W1249" s="13"/>
      <c r="X1249" s="13"/>
      <c r="Y1249" s="13"/>
      <c r="Z1249" s="13"/>
      <c r="AA1249" s="13" t="str">
        <f t="shared" si="97"/>
        <v>Pacific Dawn52</v>
      </c>
      <c r="AB1249" s="13"/>
      <c r="AC1249" s="13"/>
      <c r="AD1249" s="13"/>
      <c r="AE1249" s="13">
        <f>IF(TRIM(AA1249=""),0,IF(ISNA(VLOOKUP(AA1249,Tracker!$AB$2:$AB$3981,1,FALSE)),0,1))</f>
        <v>1</v>
      </c>
      <c r="AF1249" s="13"/>
    </row>
    <row r="1250" spans="1:32" ht="13.5">
      <c r="A1250" s="176">
        <v>4790</v>
      </c>
      <c r="B1250" s="175" t="s">
        <v>415</v>
      </c>
      <c r="C1250" s="958" t="s">
        <v>338</v>
      </c>
      <c r="D1250" s="547" t="s">
        <v>1834</v>
      </c>
      <c r="E1250" s="175"/>
      <c r="F1250" s="175"/>
      <c r="G1250" s="175"/>
      <c r="H1250" s="547" t="s">
        <v>816</v>
      </c>
      <c r="I1250" s="184">
        <v>43224</v>
      </c>
      <c r="J1250" s="175"/>
      <c r="K1250" s="719"/>
      <c r="L1250" s="1027" t="s">
        <v>60</v>
      </c>
      <c r="M1250" s="13" t="str">
        <f t="shared" si="96"/>
        <v>Invoice Made</v>
      </c>
      <c r="N1250" s="13"/>
      <c r="O1250" s="13"/>
      <c r="P1250" s="13" t="str">
        <f>IF(L1250="Navig8",IF(ISNA(VLOOKUP(UPPER(B1250),#REF!,3,FALSE)),"Pool Not in Records",VLOOKUP(UPPER(B1250),#REF!,3,FALSE)),"")</f>
        <v/>
      </c>
      <c r="Q1250" s="13" t="str">
        <f t="shared" si="95"/>
        <v/>
      </c>
      <c r="R1250" s="13"/>
      <c r="S1250" s="13"/>
      <c r="T1250" s="13" t="str">
        <f t="shared" si="98"/>
        <v>Invoice Made</v>
      </c>
      <c r="U1250" s="13" t="b">
        <f t="shared" si="99"/>
        <v>1</v>
      </c>
      <c r="V1250" s="13"/>
      <c r="W1250" s="13"/>
      <c r="X1250" s="13"/>
      <c r="Y1250" s="13"/>
      <c r="Z1250" s="13"/>
      <c r="AA1250" s="13" t="str">
        <f t="shared" si="97"/>
        <v>Iskmati Spirit14</v>
      </c>
      <c r="AB1250" s="13"/>
      <c r="AC1250" s="13"/>
      <c r="AD1250" s="13"/>
      <c r="AE1250" s="13">
        <f>IF(TRIM(AA1250=""),0,IF(ISNA(VLOOKUP(AA1250,Tracker!$AB$2:$AB$3981,1,FALSE)),0,1))</f>
        <v>1</v>
      </c>
      <c r="AF1250" s="13"/>
    </row>
    <row r="1251" spans="1:32" ht="13.5">
      <c r="A1251" s="192">
        <v>4791</v>
      </c>
      <c r="B1251" s="193" t="s">
        <v>2779</v>
      </c>
      <c r="C1251" s="966" t="s">
        <v>8076</v>
      </c>
      <c r="D1251" s="878" t="s">
        <v>2474</v>
      </c>
      <c r="E1251" s="175"/>
      <c r="F1251" s="175"/>
      <c r="G1251" s="175"/>
      <c r="H1251" s="878"/>
      <c r="I1251" s="193"/>
      <c r="J1251" s="175"/>
      <c r="K1251" s="721"/>
      <c r="L1251" s="1034" t="s">
        <v>2987</v>
      </c>
      <c r="M1251" s="13" t="str">
        <f t="shared" si="96"/>
        <v>Invoice Not Made</v>
      </c>
      <c r="N1251" s="191"/>
      <c r="O1251" s="191"/>
      <c r="P1251" s="191" t="str">
        <f>IF(L1251="Navig8",IF(ISNA(VLOOKUP(UPPER(B1251),#REF!,3,FALSE)),"Pool Not in Records",VLOOKUP(UPPER(B1251),#REF!,3,FALSE)),"")</f>
        <v/>
      </c>
      <c r="Q1251" s="191" t="str">
        <f t="shared" si="95"/>
        <v/>
      </c>
      <c r="R1251" s="191"/>
      <c r="S1251" s="191"/>
      <c r="T1251" s="13" t="str">
        <f t="shared" si="98"/>
        <v>Invoice Not Made</v>
      </c>
      <c r="U1251" s="13" t="b">
        <f t="shared" si="99"/>
        <v>1</v>
      </c>
      <c r="V1251" s="191"/>
      <c r="W1251" s="191"/>
      <c r="X1251" s="191"/>
      <c r="Y1251" s="191"/>
      <c r="Z1251" s="191"/>
      <c r="AA1251" s="13" t="str">
        <f t="shared" si="97"/>
        <v>Tigris232</v>
      </c>
      <c r="AB1251" s="191"/>
      <c r="AC1251" s="191"/>
      <c r="AD1251" s="191"/>
      <c r="AE1251" s="191">
        <f>IF(TRIM(AA1251=""),0,IF(ISNA(VLOOKUP(AA1251,Tracker!$AB$2:$AB$3981,1,FALSE)),0,1))</f>
        <v>0</v>
      </c>
      <c r="AF1251" s="191"/>
    </row>
    <row r="1252" spans="1:32" ht="13.5">
      <c r="A1252" s="176">
        <v>4792</v>
      </c>
      <c r="B1252" s="175" t="s">
        <v>803</v>
      </c>
      <c r="C1252" s="958" t="s">
        <v>423</v>
      </c>
      <c r="D1252" s="547" t="s">
        <v>7570</v>
      </c>
      <c r="E1252" s="175"/>
      <c r="F1252" s="175"/>
      <c r="G1252" s="175"/>
      <c r="H1252" s="547" t="s">
        <v>1852</v>
      </c>
      <c r="I1252" s="175">
        <v>43219</v>
      </c>
      <c r="J1252" s="175"/>
      <c r="K1252" s="719" t="s">
        <v>411</v>
      </c>
      <c r="L1252" s="1027" t="s">
        <v>28</v>
      </c>
      <c r="M1252" s="13" t="str">
        <f t="shared" si="96"/>
        <v>Invoice Made</v>
      </c>
      <c r="N1252" s="13"/>
      <c r="O1252" s="13"/>
      <c r="P1252" s="13"/>
      <c r="Q1252" s="13" t="str">
        <f t="shared" si="95"/>
        <v/>
      </c>
      <c r="R1252" s="13"/>
      <c r="S1252" s="13"/>
      <c r="T1252" s="13" t="str">
        <f t="shared" si="98"/>
        <v>Invoice Made</v>
      </c>
      <c r="U1252" s="13" t="b">
        <f t="shared" si="99"/>
        <v>1</v>
      </c>
      <c r="V1252" s="13"/>
      <c r="W1252" s="13"/>
      <c r="X1252" s="13"/>
      <c r="Y1252" s="13"/>
      <c r="Z1252" s="13"/>
      <c r="AA1252" s="13" t="str">
        <f t="shared" si="97"/>
        <v>RBD Gino Ferretti02</v>
      </c>
      <c r="AB1252" s="13"/>
      <c r="AC1252" s="13"/>
      <c r="AD1252" s="13"/>
      <c r="AE1252" s="13">
        <f>IF(TRIM(AA1252=""),0,IF(ISNA(VLOOKUP(AA1252,Tracker!$AB$2:$AB$3981,1,FALSE)),0,1))</f>
        <v>1</v>
      </c>
      <c r="AF1252" s="13"/>
    </row>
    <row r="1253" spans="1:32" ht="13.5">
      <c r="A1253" s="176">
        <v>4793</v>
      </c>
      <c r="B1253" s="175" t="s">
        <v>7919</v>
      </c>
      <c r="C1253" s="958" t="s">
        <v>166</v>
      </c>
      <c r="D1253" s="547" t="s">
        <v>1834</v>
      </c>
      <c r="E1253" s="175"/>
      <c r="F1253" s="175"/>
      <c r="G1253" s="175"/>
      <c r="H1253" s="547" t="s">
        <v>575</v>
      </c>
      <c r="I1253" s="184">
        <v>43215</v>
      </c>
      <c r="J1253" s="175"/>
      <c r="K1253" s="719"/>
      <c r="L1253" s="1027" t="s">
        <v>60</v>
      </c>
      <c r="M1253" s="13" t="str">
        <f t="shared" si="96"/>
        <v>Invoice Made</v>
      </c>
      <c r="N1253" s="13"/>
      <c r="O1253" s="13"/>
      <c r="P1253" s="13" t="str">
        <f>IF(L1253="Navig8",IF(ISNA(VLOOKUP(UPPER(B1253),#REF!,3,FALSE)),"Pool Not in Records",VLOOKUP(UPPER(B1253),#REF!,3,FALSE)),"")</f>
        <v/>
      </c>
      <c r="Q1253" s="13" t="str">
        <f t="shared" si="95"/>
        <v/>
      </c>
      <c r="R1253" s="13"/>
      <c r="S1253" s="13"/>
      <c r="T1253" s="13" t="str">
        <f t="shared" si="98"/>
        <v>Invoice Made</v>
      </c>
      <c r="U1253" s="13" t="b">
        <f t="shared" si="99"/>
        <v>1</v>
      </c>
      <c r="V1253" s="13"/>
      <c r="W1253" s="13"/>
      <c r="X1253" s="13"/>
      <c r="Y1253" s="13"/>
      <c r="Z1253" s="13"/>
      <c r="AA1253" s="13" t="str">
        <f t="shared" si="97"/>
        <v>Tokyo Spirit16</v>
      </c>
      <c r="AB1253" s="13"/>
      <c r="AC1253" s="13"/>
      <c r="AD1253" s="13"/>
      <c r="AE1253" s="13">
        <f>IF(TRIM(AA1253=""),0,IF(ISNA(VLOOKUP(AA1253,Tracker!$AB$2:$AB$3981,1,FALSE)),0,1))</f>
        <v>1</v>
      </c>
      <c r="AF1253" s="13"/>
    </row>
    <row r="1254" spans="1:32" ht="13.5">
      <c r="A1254" s="192">
        <v>4794</v>
      </c>
      <c r="B1254" s="193" t="s">
        <v>892</v>
      </c>
      <c r="C1254" s="966" t="s">
        <v>202</v>
      </c>
      <c r="D1254" s="878" t="s">
        <v>2474</v>
      </c>
      <c r="E1254" s="175"/>
      <c r="F1254" s="175"/>
      <c r="G1254" s="175"/>
      <c r="H1254" s="878"/>
      <c r="I1254" s="193"/>
      <c r="J1254" s="175"/>
      <c r="K1254" s="721"/>
      <c r="L1254" s="1034" t="s">
        <v>2987</v>
      </c>
      <c r="M1254" s="13" t="str">
        <f t="shared" si="96"/>
        <v>Invoice Not Made</v>
      </c>
      <c r="N1254" s="191"/>
      <c r="O1254" s="191"/>
      <c r="P1254" s="191" t="str">
        <f>IF(L1254="Navig8",IF(ISNA(VLOOKUP(UPPER(B1254),#REF!,3,FALSE)),"Pool Not in Records",VLOOKUP(UPPER(B1254),#REF!,3,FALSE)),"")</f>
        <v/>
      </c>
      <c r="Q1254" s="191" t="str">
        <f t="shared" si="95"/>
        <v/>
      </c>
      <c r="R1254" s="191"/>
      <c r="S1254" s="191"/>
      <c r="T1254" s="13" t="str">
        <f t="shared" si="98"/>
        <v>Invoice Not Made</v>
      </c>
      <c r="U1254" s="13" t="b">
        <f t="shared" si="99"/>
        <v>1</v>
      </c>
      <c r="V1254" s="191"/>
      <c r="W1254" s="191"/>
      <c r="X1254" s="191"/>
      <c r="Y1254" s="191"/>
      <c r="Z1254" s="191"/>
      <c r="AA1254" s="13" t="str">
        <f t="shared" si="97"/>
        <v>Elisalex Schulte80</v>
      </c>
      <c r="AB1254" s="191"/>
      <c r="AC1254" s="191"/>
      <c r="AD1254" s="191"/>
      <c r="AE1254" s="191">
        <f>IF(TRIM(AA1254=""),0,IF(ISNA(VLOOKUP(AA1254,Tracker!$AB$2:$AB$3981,1,FALSE)),0,1))</f>
        <v>0</v>
      </c>
      <c r="AF1254" s="191"/>
    </row>
    <row r="1255" spans="1:32" ht="13.5">
      <c r="A1255" s="192">
        <v>4795</v>
      </c>
      <c r="B1255" s="193" t="s">
        <v>2776</v>
      </c>
      <c r="C1255" s="966" t="s">
        <v>5168</v>
      </c>
      <c r="D1255" s="878" t="s">
        <v>2474</v>
      </c>
      <c r="E1255" s="175"/>
      <c r="F1255" s="175"/>
      <c r="G1255" s="175"/>
      <c r="H1255" s="878"/>
      <c r="I1255" s="193"/>
      <c r="J1255" s="175"/>
      <c r="K1255" s="721"/>
      <c r="L1255" s="1034" t="s">
        <v>2987</v>
      </c>
      <c r="M1255" s="13" t="str">
        <f t="shared" si="96"/>
        <v>Invoice Not Made</v>
      </c>
      <c r="N1255" s="191"/>
      <c r="O1255" s="191"/>
      <c r="P1255" s="191" t="str">
        <f>IF(L1255="Navig8",IF(ISNA(VLOOKUP(UPPER(B1255),#REF!,3,FALSE)),"Pool Not in Records",VLOOKUP(UPPER(B1255),#REF!,3,FALSE)),"")</f>
        <v/>
      </c>
      <c r="Q1255" s="191" t="str">
        <f t="shared" si="95"/>
        <v/>
      </c>
      <c r="R1255" s="191"/>
      <c r="S1255" s="191"/>
      <c r="T1255" s="13" t="str">
        <f t="shared" si="98"/>
        <v>Invoice Not Made</v>
      </c>
      <c r="U1255" s="13" t="b">
        <f t="shared" si="99"/>
        <v>1</v>
      </c>
      <c r="V1255" s="191"/>
      <c r="W1255" s="191"/>
      <c r="X1255" s="191"/>
      <c r="Y1255" s="191"/>
      <c r="Z1255" s="191"/>
      <c r="AA1255" s="13" t="str">
        <f t="shared" si="97"/>
        <v>Sten Skagen95</v>
      </c>
      <c r="AB1255" s="191"/>
      <c r="AC1255" s="191"/>
      <c r="AD1255" s="191"/>
      <c r="AE1255" s="191">
        <f>IF(TRIM(AA1255=""),0,IF(ISNA(VLOOKUP(AA1255,Tracker!$AB$2:$AB$3981,1,FALSE)),0,1))</f>
        <v>0</v>
      </c>
      <c r="AF1255" s="191"/>
    </row>
    <row r="1256" spans="1:32" ht="13.5">
      <c r="A1256" s="176">
        <v>4796</v>
      </c>
      <c r="B1256" s="175" t="s">
        <v>7419</v>
      </c>
      <c r="C1256" s="958" t="s">
        <v>7966</v>
      </c>
      <c r="D1256" s="547" t="s">
        <v>2868</v>
      </c>
      <c r="E1256" s="175"/>
      <c r="F1256" s="175"/>
      <c r="G1256" s="175"/>
      <c r="H1256" s="547" t="s">
        <v>62</v>
      </c>
      <c r="I1256" s="184">
        <v>43227</v>
      </c>
      <c r="J1256" s="175"/>
      <c r="K1256" s="719"/>
      <c r="L1256" s="1025" t="s">
        <v>590</v>
      </c>
      <c r="M1256" s="13" t="str">
        <f t="shared" si="96"/>
        <v>Invoice Made</v>
      </c>
      <c r="N1256" s="13"/>
      <c r="O1256" s="13"/>
      <c r="P1256" s="13" t="str">
        <f>IF(L1256="Navig8",IF(ISNA(VLOOKUP(UPPER(B1256),#REF!,3,FALSE)),"Pool Not in Records",VLOOKUP(UPPER(B1256),#REF!,3,FALSE)),"")</f>
        <v/>
      </c>
      <c r="Q1256" s="13">
        <f t="shared" si="95"/>
        <v>0</v>
      </c>
      <c r="R1256" s="13"/>
      <c r="S1256" s="13"/>
      <c r="T1256" s="13" t="str">
        <f t="shared" si="98"/>
        <v>Invoice Made</v>
      </c>
      <c r="U1256" s="13" t="b">
        <f t="shared" si="99"/>
        <v>1</v>
      </c>
      <c r="V1256" s="13"/>
      <c r="W1256" s="13"/>
      <c r="X1256" s="13"/>
      <c r="Y1256" s="13"/>
      <c r="Z1256" s="13"/>
      <c r="AA1256" s="13" t="str">
        <f t="shared" si="97"/>
        <v>Chantal123P-130F</v>
      </c>
      <c r="AB1256" s="13"/>
      <c r="AC1256" s="13"/>
      <c r="AD1256" s="13"/>
      <c r="AE1256" s="13">
        <f>IF(TRIM(AA1256=""),0,IF(ISNA(VLOOKUP(AA1256,Tracker!$AB$2:$AB$3981,1,FALSE)),0,1))</f>
        <v>1</v>
      </c>
      <c r="AF1256" s="13"/>
    </row>
    <row r="1257" spans="1:32" ht="13.5">
      <c r="A1257" s="176">
        <v>4797</v>
      </c>
      <c r="B1257" s="175" t="s">
        <v>7921</v>
      </c>
      <c r="C1257" s="958" t="s">
        <v>217</v>
      </c>
      <c r="D1257" s="547" t="s">
        <v>634</v>
      </c>
      <c r="E1257" s="175"/>
      <c r="F1257" s="175"/>
      <c r="G1257" s="175"/>
      <c r="H1257" s="547" t="s">
        <v>20</v>
      </c>
      <c r="I1257" s="184">
        <v>43204</v>
      </c>
      <c r="J1257" s="175"/>
      <c r="K1257" s="719"/>
      <c r="L1257" s="1027" t="s">
        <v>60</v>
      </c>
      <c r="M1257" s="13" t="str">
        <f t="shared" si="96"/>
        <v>Invoice Made</v>
      </c>
      <c r="N1257" s="13"/>
      <c r="O1257" s="13"/>
      <c r="P1257" s="13" t="str">
        <f>IF(L1257="Navig8",IF(ISNA(VLOOKUP(UPPER(B1257),#REF!,3,FALSE)),"Pool Not in Records",VLOOKUP(UPPER(B1257),#REF!,3,FALSE)),"")</f>
        <v/>
      </c>
      <c r="Q1257" s="13" t="str">
        <f t="shared" si="95"/>
        <v/>
      </c>
      <c r="R1257" s="13"/>
      <c r="S1257" s="13"/>
      <c r="T1257" s="13" t="str">
        <f t="shared" si="98"/>
        <v>Invoice Made</v>
      </c>
      <c r="U1257" s="13" t="b">
        <f t="shared" si="99"/>
        <v>1</v>
      </c>
      <c r="V1257" s="13"/>
      <c r="W1257" s="13"/>
      <c r="X1257" s="13"/>
      <c r="Y1257" s="13"/>
      <c r="Z1257" s="13"/>
      <c r="AA1257" s="13" t="str">
        <f t="shared" si="97"/>
        <v>Atlanic Dawn48</v>
      </c>
      <c r="AB1257" s="13"/>
      <c r="AC1257" s="13"/>
      <c r="AD1257" s="13"/>
      <c r="AE1257" s="13">
        <f>IF(TRIM(AA1257=""),0,IF(ISNA(VLOOKUP(AA1257,Tracker!$AB$2:$AB$3981,1,FALSE)),0,1))</f>
        <v>1</v>
      </c>
      <c r="AF1257" s="13"/>
    </row>
    <row r="1258" spans="1:32" ht="13.5">
      <c r="A1258" s="176">
        <v>4798</v>
      </c>
      <c r="B1258" s="175" t="s">
        <v>643</v>
      </c>
      <c r="C1258" s="958" t="s">
        <v>7890</v>
      </c>
      <c r="D1258" s="547" t="s">
        <v>3246</v>
      </c>
      <c r="E1258" s="175"/>
      <c r="F1258" s="175"/>
      <c r="G1258" s="175"/>
      <c r="H1258" s="547" t="s">
        <v>7891</v>
      </c>
      <c r="I1258" s="184">
        <v>43295</v>
      </c>
      <c r="J1258" s="175"/>
      <c r="K1258" s="719"/>
      <c r="L1258" s="1027" t="s">
        <v>663</v>
      </c>
      <c r="M1258" s="13" t="str">
        <f t="shared" si="96"/>
        <v>Invoice Made</v>
      </c>
      <c r="N1258" s="13"/>
      <c r="O1258" s="13"/>
      <c r="P1258" s="13" t="str">
        <f>IF(L1258="Navig8",IF(ISNA(VLOOKUP(UPPER(B1258),#REF!,3,FALSE)),"Pool Not in Records",VLOOKUP(UPPER(B1258),#REF!,3,FALSE)),"")</f>
        <v/>
      </c>
      <c r="Q1258" s="13" t="str">
        <f t="shared" si="95"/>
        <v/>
      </c>
      <c r="R1258" s="13"/>
      <c r="S1258" s="13"/>
      <c r="T1258" s="13" t="str">
        <f t="shared" si="98"/>
        <v>Invoice Made</v>
      </c>
      <c r="U1258" s="13" t="b">
        <f t="shared" si="99"/>
        <v>1</v>
      </c>
      <c r="V1258" s="13"/>
      <c r="W1258" s="13"/>
      <c r="X1258" s="13"/>
      <c r="Y1258" s="13"/>
      <c r="Z1258" s="13"/>
      <c r="AA1258" s="13" t="str">
        <f t="shared" si="97"/>
        <v>Stena Perros201803</v>
      </c>
      <c r="AB1258" s="13"/>
      <c r="AC1258" s="13"/>
      <c r="AD1258" s="13"/>
      <c r="AE1258" s="13">
        <f>IF(TRIM(AA1258=""),0,IF(ISNA(VLOOKUP(AA1258,Tracker!$AB$2:$AB$3981,1,FALSE)),0,1))</f>
        <v>1</v>
      </c>
      <c r="AF1258" s="13"/>
    </row>
    <row r="1259" spans="1:32" ht="13.5">
      <c r="A1259" s="192">
        <v>4799</v>
      </c>
      <c r="B1259" s="193" t="s">
        <v>880</v>
      </c>
      <c r="C1259" s="966" t="s">
        <v>124</v>
      </c>
      <c r="D1259" s="878" t="s">
        <v>2474</v>
      </c>
      <c r="E1259" s="175"/>
      <c r="F1259" s="175"/>
      <c r="G1259" s="175"/>
      <c r="H1259" s="878"/>
      <c r="I1259" s="193"/>
      <c r="J1259" s="175"/>
      <c r="K1259" s="721"/>
      <c r="L1259" s="1034" t="s">
        <v>2987</v>
      </c>
      <c r="M1259" s="13" t="str">
        <f t="shared" si="96"/>
        <v>Invoice Not Made</v>
      </c>
      <c r="N1259" s="191"/>
      <c r="O1259" s="191"/>
      <c r="P1259" s="191" t="str">
        <f>IF(L1259="Navig8",IF(ISNA(VLOOKUP(UPPER(B1259),#REF!,3,FALSE)),"Pool Not in Records",VLOOKUP(UPPER(B1259),#REF!,3,FALSE)),"")</f>
        <v/>
      </c>
      <c r="Q1259" s="191" t="str">
        <f t="shared" si="95"/>
        <v/>
      </c>
      <c r="R1259" s="191"/>
      <c r="S1259" s="191"/>
      <c r="T1259" s="13" t="str">
        <f t="shared" si="98"/>
        <v>Invoice Not Made</v>
      </c>
      <c r="U1259" s="13" t="b">
        <f t="shared" si="99"/>
        <v>1</v>
      </c>
      <c r="V1259" s="191"/>
      <c r="W1259" s="191"/>
      <c r="X1259" s="191"/>
      <c r="Y1259" s="191"/>
      <c r="Z1259" s="191"/>
      <c r="AA1259" s="13" t="str">
        <f t="shared" si="97"/>
        <v>Songa Pearl19</v>
      </c>
      <c r="AB1259" s="191"/>
      <c r="AC1259" s="191"/>
      <c r="AD1259" s="191"/>
      <c r="AE1259" s="191">
        <f>IF(TRIM(AA1259=""),0,IF(ISNA(VLOOKUP(AA1259,Tracker!$AB$2:$AB$3981,1,FALSE)),0,1))</f>
        <v>0</v>
      </c>
      <c r="AF1259" s="191"/>
    </row>
    <row r="1260" spans="1:32" ht="13.5">
      <c r="A1260" s="176">
        <v>4800</v>
      </c>
      <c r="B1260" s="175" t="s">
        <v>1848</v>
      </c>
      <c r="C1260" s="958" t="s">
        <v>217</v>
      </c>
      <c r="D1260" s="547" t="s">
        <v>864</v>
      </c>
      <c r="E1260" s="175"/>
      <c r="F1260" s="175"/>
      <c r="G1260" s="175"/>
      <c r="H1260" s="547" t="s">
        <v>1409</v>
      </c>
      <c r="I1260" s="184">
        <v>43221</v>
      </c>
      <c r="J1260" s="175"/>
      <c r="K1260" s="719"/>
      <c r="L1260" s="1025" t="s">
        <v>590</v>
      </c>
      <c r="M1260" s="13" t="str">
        <f t="shared" si="96"/>
        <v>Invoice Made</v>
      </c>
      <c r="N1260" s="13"/>
      <c r="O1260" s="13"/>
      <c r="P1260" s="13" t="str">
        <f>IF(L1260="Navig8",IF(ISNA(VLOOKUP(UPPER(B1260),#REF!,3,FALSE)),"Pool Not in Records",VLOOKUP(UPPER(B1260),#REF!,3,FALSE)),"")</f>
        <v/>
      </c>
      <c r="Q1260" s="13">
        <f t="shared" si="95"/>
        <v>0</v>
      </c>
      <c r="R1260" s="13"/>
      <c r="S1260" s="13"/>
      <c r="T1260" s="13" t="str">
        <f t="shared" si="98"/>
        <v>Invoice Made</v>
      </c>
      <c r="U1260" s="13" t="b">
        <f t="shared" si="99"/>
        <v>1</v>
      </c>
      <c r="V1260" s="13"/>
      <c r="W1260" s="13"/>
      <c r="X1260" s="13"/>
      <c r="Y1260" s="13"/>
      <c r="Z1260" s="13"/>
      <c r="AA1260" s="13" t="str">
        <f t="shared" si="97"/>
        <v>EL Junior PNT48</v>
      </c>
      <c r="AB1260" s="13"/>
      <c r="AC1260" s="13"/>
      <c r="AD1260" s="13"/>
      <c r="AE1260" s="13">
        <f>IF(TRIM(AA1260=""),0,IF(ISNA(VLOOKUP(AA1260,Tracker!$AB$2:$AB$3981,1,FALSE)),0,1))</f>
        <v>1</v>
      </c>
      <c r="AF1260" s="13"/>
    </row>
    <row r="1261" spans="1:32" ht="13.5">
      <c r="A1261" s="176">
        <v>4801</v>
      </c>
      <c r="B1261" s="175" t="s">
        <v>7690</v>
      </c>
      <c r="C1261" s="958" t="s">
        <v>7481</v>
      </c>
      <c r="D1261" s="547" t="s">
        <v>63</v>
      </c>
      <c r="E1261" s="175" t="s">
        <v>63</v>
      </c>
      <c r="F1261" s="175"/>
      <c r="G1261" s="175"/>
      <c r="H1261" s="547" t="s">
        <v>78</v>
      </c>
      <c r="I1261" s="184">
        <v>43205</v>
      </c>
      <c r="J1261" s="175"/>
      <c r="K1261" s="719"/>
      <c r="L1261" s="1027" t="s">
        <v>60</v>
      </c>
      <c r="M1261" s="13" t="str">
        <f t="shared" si="96"/>
        <v>Invoice Made</v>
      </c>
      <c r="N1261" s="13"/>
      <c r="O1261" s="13"/>
      <c r="P1261" s="13" t="str">
        <f>IF(L1261="Navig8",IF(ISNA(VLOOKUP(UPPER(B1261),#REF!,3,FALSE)),"Pool Not in Records",VLOOKUP(UPPER(B1261),#REF!,3,FALSE)),"")</f>
        <v/>
      </c>
      <c r="Q1261" s="13" t="str">
        <f t="shared" si="95"/>
        <v/>
      </c>
      <c r="R1261" s="13"/>
      <c r="S1261" s="13"/>
      <c r="T1261" s="13" t="str">
        <f t="shared" si="98"/>
        <v>Invoice Made</v>
      </c>
      <c r="U1261" s="13" t="b">
        <f t="shared" si="99"/>
        <v>1</v>
      </c>
      <c r="V1261" s="13"/>
      <c r="W1261" s="13"/>
      <c r="X1261" s="13"/>
      <c r="Y1261" s="13"/>
      <c r="Z1261" s="13"/>
      <c r="AA1261" s="13" t="str">
        <f t="shared" si="97"/>
        <v>New AccordTK05</v>
      </c>
      <c r="AB1261" s="13"/>
      <c r="AC1261" s="13"/>
      <c r="AD1261" s="13"/>
      <c r="AE1261" s="13">
        <f>IF(TRIM(AA1261=""),0,IF(ISNA(VLOOKUP(AA1261,Tracker!$AB$2:$AB$3981,1,FALSE)),0,1))</f>
        <v>1</v>
      </c>
      <c r="AF1261" s="13"/>
    </row>
    <row r="1262" spans="1:32" ht="13.5">
      <c r="A1262" s="176">
        <v>4802</v>
      </c>
      <c r="B1262" s="175" t="s">
        <v>818</v>
      </c>
      <c r="C1262" s="958" t="s">
        <v>129</v>
      </c>
      <c r="D1262" s="547" t="s">
        <v>63</v>
      </c>
      <c r="E1262" s="175" t="s">
        <v>63</v>
      </c>
      <c r="F1262" s="175"/>
      <c r="G1262" s="175"/>
      <c r="H1262" s="547" t="s">
        <v>88</v>
      </c>
      <c r="I1262" s="184">
        <v>43232</v>
      </c>
      <c r="J1262" s="175"/>
      <c r="K1262" s="719"/>
      <c r="L1262" s="1027" t="s">
        <v>60</v>
      </c>
      <c r="M1262" s="13" t="str">
        <f t="shared" si="96"/>
        <v>Invoice Made</v>
      </c>
      <c r="N1262" s="13"/>
      <c r="O1262" s="13"/>
      <c r="P1262" s="13" t="str">
        <f>IF(L1262="Navig8",IF(ISNA(VLOOKUP(UPPER(B1262),#REF!,3,FALSE)),"Pool Not in Records",VLOOKUP(UPPER(B1262),#REF!,3,FALSE)),"")</f>
        <v/>
      </c>
      <c r="Q1262" s="13" t="str">
        <f t="shared" si="95"/>
        <v/>
      </c>
      <c r="R1262" s="13"/>
      <c r="S1262" s="13"/>
      <c r="T1262" s="13" t="str">
        <f t="shared" si="98"/>
        <v>Invoice Made</v>
      </c>
      <c r="U1262" s="13" t="b">
        <f t="shared" si="99"/>
        <v>1</v>
      </c>
      <c r="V1262" s="13"/>
      <c r="W1262" s="13"/>
      <c r="X1262" s="13"/>
      <c r="Y1262" s="13"/>
      <c r="Z1262" s="13"/>
      <c r="AA1262" s="13" t="str">
        <f t="shared" si="97"/>
        <v>Songa Coral11</v>
      </c>
      <c r="AB1262" s="13"/>
      <c r="AC1262" s="13"/>
      <c r="AD1262" s="13"/>
      <c r="AE1262" s="13">
        <f>IF(TRIM(AA1262=""),0,IF(ISNA(VLOOKUP(AA1262,Tracker!$AB$2:$AB$3981,1,FALSE)),0,1))</f>
        <v>1</v>
      </c>
      <c r="AF1262" s="13"/>
    </row>
    <row r="1263" spans="1:32" ht="13.5">
      <c r="A1263" s="192">
        <v>4804</v>
      </c>
      <c r="B1263" s="193" t="s">
        <v>2779</v>
      </c>
      <c r="C1263" s="966" t="s">
        <v>7572</v>
      </c>
      <c r="D1263" s="878" t="s">
        <v>2474</v>
      </c>
      <c r="E1263" s="175" t="s">
        <v>2474</v>
      </c>
      <c r="F1263" s="175"/>
      <c r="G1263" s="175"/>
      <c r="H1263" s="878"/>
      <c r="I1263" s="193"/>
      <c r="J1263" s="175"/>
      <c r="K1263" s="721"/>
      <c r="L1263" s="1033" t="s">
        <v>2987</v>
      </c>
      <c r="M1263" s="13" t="str">
        <f t="shared" si="96"/>
        <v>Invoice Not Made</v>
      </c>
      <c r="N1263" s="191"/>
      <c r="O1263" s="191"/>
      <c r="P1263" s="191" t="str">
        <f>IF(L1263="Navig8",IF(ISNA(VLOOKUP(UPPER(B1263),#REF!,3,FALSE)),"Pool Not in Records",VLOOKUP(UPPER(B1263),#REF!,3,FALSE)),"")</f>
        <v/>
      </c>
      <c r="Q1263" s="191" t="str">
        <f t="shared" si="95"/>
        <v/>
      </c>
      <c r="R1263" s="191"/>
      <c r="S1263" s="191"/>
      <c r="T1263" s="13" t="str">
        <f t="shared" si="98"/>
        <v>Invoice Not Made</v>
      </c>
      <c r="U1263" s="13" t="b">
        <f t="shared" si="99"/>
        <v>1</v>
      </c>
      <c r="V1263" s="191"/>
      <c r="W1263" s="191"/>
      <c r="X1263" s="191"/>
      <c r="Y1263" s="191"/>
      <c r="Z1263" s="191"/>
      <c r="AA1263" s="13" t="str">
        <f t="shared" si="97"/>
        <v>Tigris233</v>
      </c>
      <c r="AB1263" s="191"/>
      <c r="AC1263" s="191"/>
      <c r="AD1263" s="191"/>
      <c r="AE1263" s="191">
        <f>IF(TRIM(AA1263=""),0,IF(ISNA(VLOOKUP(AA1263,Tracker!$AB$2:$AB$3981,1,FALSE)),0,1))</f>
        <v>0</v>
      </c>
      <c r="AF1263" s="191"/>
    </row>
    <row r="1264" spans="1:32" ht="13.5">
      <c r="A1264" s="176">
        <v>4805</v>
      </c>
      <c r="B1264" s="175" t="s">
        <v>4245</v>
      </c>
      <c r="C1264" s="958" t="s">
        <v>7738</v>
      </c>
      <c r="D1264" s="547" t="s">
        <v>736</v>
      </c>
      <c r="E1264" s="175" t="s">
        <v>736</v>
      </c>
      <c r="F1264" s="175"/>
      <c r="G1264" s="175"/>
      <c r="H1264" s="547" t="s">
        <v>25</v>
      </c>
      <c r="I1264" s="175">
        <v>43230</v>
      </c>
      <c r="J1264" s="175"/>
      <c r="K1264" s="719"/>
      <c r="L1264" s="1027" t="s">
        <v>633</v>
      </c>
      <c r="M1264" s="13" t="str">
        <f t="shared" si="96"/>
        <v>Invoice Made</v>
      </c>
      <c r="N1264" s="13"/>
      <c r="O1264" s="13"/>
      <c r="P1264" s="13" t="str">
        <f>IF(L1264="Navig8",IF(ISNA(VLOOKUP(UPPER(B1264),#REF!,3,FALSE)),"Pool Not in Records",VLOOKUP(UPPER(B1264),#REF!,3,FALSE)),"")</f>
        <v/>
      </c>
      <c r="Q1264" s="13" t="str">
        <f t="shared" si="95"/>
        <v/>
      </c>
      <c r="R1264" s="13"/>
      <c r="S1264" s="13"/>
      <c r="T1264" s="13" t="str">
        <f t="shared" si="98"/>
        <v>Invoice Made</v>
      </c>
      <c r="U1264" s="13" t="b">
        <f t="shared" si="99"/>
        <v>1</v>
      </c>
      <c r="V1264" s="13"/>
      <c r="W1264" s="13"/>
      <c r="X1264" s="13"/>
      <c r="Y1264" s="13"/>
      <c r="Z1264" s="13"/>
      <c r="AA1264" s="13" t="str">
        <f t="shared" si="97"/>
        <v>StenaWeco Venture1801</v>
      </c>
      <c r="AB1264" s="13"/>
      <c r="AC1264" s="13"/>
      <c r="AD1264" s="13"/>
      <c r="AE1264" s="13">
        <f>IF(TRIM(AA1264=""),0,IF(ISNA(VLOOKUP(AA1264,Tracker!$AB$2:$AB$3981,1,FALSE)),0,1))</f>
        <v>1</v>
      </c>
      <c r="AF1264" s="13"/>
    </row>
    <row r="1265" spans="1:32" ht="13.5">
      <c r="A1265" s="176">
        <v>4806</v>
      </c>
      <c r="B1265" s="175" t="s">
        <v>8056</v>
      </c>
      <c r="C1265" s="958" t="s">
        <v>7800</v>
      </c>
      <c r="D1265" s="547" t="s">
        <v>8057</v>
      </c>
      <c r="E1265" s="175" t="s">
        <v>8057</v>
      </c>
      <c r="F1265" s="175"/>
      <c r="G1265" s="175"/>
      <c r="H1265" s="547" t="s">
        <v>287</v>
      </c>
      <c r="I1265" s="175">
        <v>43250</v>
      </c>
      <c r="J1265" s="175"/>
      <c r="K1265" s="719"/>
      <c r="L1265" s="1027" t="s">
        <v>7656</v>
      </c>
      <c r="M1265" s="13" t="str">
        <f t="shared" si="96"/>
        <v>Invoice Made</v>
      </c>
      <c r="N1265" s="13"/>
      <c r="O1265" s="13"/>
      <c r="P1265" s="13" t="str">
        <f>IF(L1265="Navig8",IF(ISNA(VLOOKUP(UPPER(B1265),#REF!,3,FALSE)),"Pool Not in Records",VLOOKUP(UPPER(B1265),#REF!,3,FALSE)),"")</f>
        <v/>
      </c>
      <c r="Q1265" s="13" t="str">
        <f t="shared" si="95"/>
        <v/>
      </c>
      <c r="R1265" s="13"/>
      <c r="S1265" s="13"/>
      <c r="T1265" s="13" t="str">
        <f t="shared" si="98"/>
        <v>Invoice Made</v>
      </c>
      <c r="U1265" s="13" t="b">
        <f t="shared" si="99"/>
        <v>1</v>
      </c>
      <c r="V1265" s="13"/>
      <c r="W1265" s="13"/>
      <c r="X1265" s="13"/>
      <c r="Y1265" s="13"/>
      <c r="Z1265" s="13"/>
      <c r="AA1265" s="13" t="str">
        <f t="shared" si="97"/>
        <v>NCC Shams201802</v>
      </c>
      <c r="AB1265" s="13"/>
      <c r="AC1265" s="13"/>
      <c r="AD1265" s="13"/>
      <c r="AE1265" s="13">
        <f>IF(TRIM(AA1265=""),0,IF(ISNA(VLOOKUP(AA1265,Tracker!$AB$2:$AB$3981,1,FALSE)),0,1))</f>
        <v>1</v>
      </c>
      <c r="AF1265" s="13"/>
    </row>
    <row r="1266" spans="1:32" ht="13.5">
      <c r="A1266" s="176">
        <v>4807</v>
      </c>
      <c r="B1266" s="175" t="s">
        <v>2401</v>
      </c>
      <c r="C1266" s="958" t="s">
        <v>5168</v>
      </c>
      <c r="D1266" s="547" t="s">
        <v>7398</v>
      </c>
      <c r="E1266" s="175" t="s">
        <v>7398</v>
      </c>
      <c r="F1266" s="175"/>
      <c r="G1266" s="175"/>
      <c r="H1266" s="547" t="s">
        <v>88</v>
      </c>
      <c r="I1266" s="184">
        <v>43210</v>
      </c>
      <c r="J1266" s="175"/>
      <c r="K1266" s="719"/>
      <c r="L1266" s="1027" t="s">
        <v>60</v>
      </c>
      <c r="M1266" s="13" t="str">
        <f t="shared" si="96"/>
        <v>Invoice Made</v>
      </c>
      <c r="N1266" s="13"/>
      <c r="O1266" s="13"/>
      <c r="P1266" s="13" t="str">
        <f>IF(L1266="Navig8",IF(ISNA(VLOOKUP(UPPER(B1266),#REF!,3,FALSE)),"Pool Not in Records",VLOOKUP(UPPER(B1266),#REF!,3,FALSE)),"")</f>
        <v/>
      </c>
      <c r="Q1266" s="13" t="str">
        <f t="shared" si="95"/>
        <v/>
      </c>
      <c r="R1266" s="13"/>
      <c r="S1266" s="13"/>
      <c r="T1266" s="13" t="str">
        <f t="shared" si="98"/>
        <v>Invoice Made</v>
      </c>
      <c r="U1266" s="13" t="b">
        <f t="shared" si="99"/>
        <v>1</v>
      </c>
      <c r="V1266" s="13"/>
      <c r="W1266" s="13"/>
      <c r="X1266" s="13"/>
      <c r="Y1266" s="13"/>
      <c r="Z1266" s="13"/>
      <c r="AA1266" s="13" t="str">
        <f t="shared" si="97"/>
        <v>Limerick Spirit95</v>
      </c>
      <c r="AB1266" s="13"/>
      <c r="AC1266" s="13"/>
      <c r="AD1266" s="13"/>
      <c r="AE1266" s="13">
        <f>IF(TRIM(AA1266=""),0,IF(ISNA(VLOOKUP(AA1266,Tracker!$AB$2:$AB$3981,1,FALSE)),0,1))</f>
        <v>1</v>
      </c>
      <c r="AF1266" s="13"/>
    </row>
    <row r="1267" spans="1:32" ht="13.5">
      <c r="A1267" s="192">
        <v>4808</v>
      </c>
      <c r="B1267" s="193" t="s">
        <v>2854</v>
      </c>
      <c r="C1267" s="966" t="s">
        <v>3706</v>
      </c>
      <c r="D1267" s="878" t="s">
        <v>2474</v>
      </c>
      <c r="E1267" s="175" t="s">
        <v>2474</v>
      </c>
      <c r="F1267" s="175"/>
      <c r="G1267" s="175"/>
      <c r="H1267" s="878"/>
      <c r="I1267" s="193"/>
      <c r="J1267" s="175"/>
      <c r="K1267" s="721"/>
      <c r="L1267" s="1033" t="s">
        <v>2987</v>
      </c>
      <c r="M1267" s="13" t="str">
        <f t="shared" si="96"/>
        <v>Invoice Not Made</v>
      </c>
      <c r="N1267" s="191"/>
      <c r="O1267" s="191"/>
      <c r="P1267" s="191" t="str">
        <f>IF(L1267="Navig8",IF(ISNA(VLOOKUP(UPPER(B1267),#REF!,3,FALSE)),"Pool Not in Records",VLOOKUP(UPPER(B1267),#REF!,3,FALSE)),"")</f>
        <v/>
      </c>
      <c r="Q1267" s="191" t="str">
        <f t="shared" si="95"/>
        <v/>
      </c>
      <c r="R1267" s="191"/>
      <c r="S1267" s="191"/>
      <c r="T1267" s="13" t="str">
        <f t="shared" si="98"/>
        <v>Invoice Not Made</v>
      </c>
      <c r="U1267" s="13" t="b">
        <f t="shared" si="99"/>
        <v>1</v>
      </c>
      <c r="V1267" s="191"/>
      <c r="W1267" s="191"/>
      <c r="X1267" s="191"/>
      <c r="Y1267" s="191"/>
      <c r="Z1267" s="191"/>
      <c r="AA1267" s="13" t="str">
        <f t="shared" si="97"/>
        <v>Emmy Schulte197</v>
      </c>
      <c r="AB1267" s="191"/>
      <c r="AC1267" s="191"/>
      <c r="AD1267" s="191"/>
      <c r="AE1267" s="191">
        <f>IF(TRIM(AA1267=""),0,IF(ISNA(VLOOKUP(AA1267,Tracker!$AB$2:$AB$3981,1,FALSE)),0,1))</f>
        <v>0</v>
      </c>
      <c r="AF1267" s="191"/>
    </row>
    <row r="1268" spans="1:32" ht="13.5">
      <c r="A1268" s="192">
        <v>4809</v>
      </c>
      <c r="B1268" s="193" t="s">
        <v>2776</v>
      </c>
      <c r="C1268" s="966" t="s">
        <v>468</v>
      </c>
      <c r="D1268" s="878" t="s">
        <v>2474</v>
      </c>
      <c r="E1268" s="175" t="s">
        <v>2474</v>
      </c>
      <c r="F1268" s="175"/>
      <c r="G1268" s="175"/>
      <c r="H1268" s="878"/>
      <c r="I1268" s="193"/>
      <c r="J1268" s="175"/>
      <c r="K1268" s="721"/>
      <c r="L1268" s="1033" t="s">
        <v>2987</v>
      </c>
      <c r="M1268" s="13" t="str">
        <f t="shared" si="96"/>
        <v>Invoice Not Made</v>
      </c>
      <c r="N1268" s="191"/>
      <c r="O1268" s="191"/>
      <c r="P1268" s="191" t="str">
        <f>IF(L1268="Navig8",IF(ISNA(VLOOKUP(UPPER(B1268),#REF!,3,FALSE)),"Pool Not in Records",VLOOKUP(UPPER(B1268),#REF!,3,FALSE)),"")</f>
        <v/>
      </c>
      <c r="Q1268" s="191" t="str">
        <f t="shared" si="95"/>
        <v/>
      </c>
      <c r="R1268" s="191"/>
      <c r="S1268" s="191"/>
      <c r="T1268" s="13" t="str">
        <f t="shared" si="98"/>
        <v>Invoice Not Made</v>
      </c>
      <c r="U1268" s="13" t="b">
        <f t="shared" si="99"/>
        <v>1</v>
      </c>
      <c r="V1268" s="191"/>
      <c r="W1268" s="191"/>
      <c r="X1268" s="191"/>
      <c r="Y1268" s="191"/>
      <c r="Z1268" s="191"/>
      <c r="AA1268" s="13" t="str">
        <f t="shared" si="97"/>
        <v>Sten Skagen96</v>
      </c>
      <c r="AB1268" s="191"/>
      <c r="AC1268" s="191"/>
      <c r="AD1268" s="191"/>
      <c r="AE1268" s="191">
        <f>IF(TRIM(AA1268=""),0,IF(ISNA(VLOOKUP(AA1268,Tracker!$AB$2:$AB$3981,1,FALSE)),0,1))</f>
        <v>0</v>
      </c>
      <c r="AF1268" s="191"/>
    </row>
    <row r="1269" spans="1:32" ht="13.5">
      <c r="A1269" s="176">
        <v>4810</v>
      </c>
      <c r="B1269" s="175" t="s">
        <v>484</v>
      </c>
      <c r="C1269" s="958" t="s">
        <v>2855</v>
      </c>
      <c r="D1269" s="547" t="s">
        <v>2211</v>
      </c>
      <c r="E1269" s="175" t="s">
        <v>2211</v>
      </c>
      <c r="F1269" s="175"/>
      <c r="G1269" s="175"/>
      <c r="H1269" s="547" t="s">
        <v>7652</v>
      </c>
      <c r="I1269" s="184">
        <v>43218</v>
      </c>
      <c r="J1269" s="175"/>
      <c r="K1269" s="719"/>
      <c r="L1269" s="1027" t="s">
        <v>60</v>
      </c>
      <c r="M1269" s="13" t="str">
        <f t="shared" si="96"/>
        <v>Invoice Made</v>
      </c>
      <c r="N1269" s="13"/>
      <c r="O1269" s="13"/>
      <c r="P1269" s="13" t="str">
        <f>IF(L1269="Navig8",IF(ISNA(VLOOKUP(UPPER(B1269),#REF!,3,FALSE)),"Pool Not in Records",VLOOKUP(UPPER(B1269),#REF!,3,FALSE)),"")</f>
        <v/>
      </c>
      <c r="Q1269" s="13" t="str">
        <f t="shared" si="95"/>
        <v/>
      </c>
      <c r="R1269" s="13"/>
      <c r="S1269" s="13"/>
      <c r="T1269" s="13" t="str">
        <f t="shared" si="98"/>
        <v>Invoice Made</v>
      </c>
      <c r="U1269" s="13" t="b">
        <f t="shared" si="99"/>
        <v>1</v>
      </c>
      <c r="V1269" s="13"/>
      <c r="W1269" s="13"/>
      <c r="X1269" s="13"/>
      <c r="Y1269" s="13"/>
      <c r="Z1269" s="13"/>
      <c r="AA1269" s="13" t="str">
        <f t="shared" si="97"/>
        <v>Esther Spirit154</v>
      </c>
      <c r="AB1269" s="13"/>
      <c r="AC1269" s="13"/>
      <c r="AD1269" s="13"/>
      <c r="AE1269" s="13">
        <f>IF(TRIM(AA1269=""),0,IF(ISNA(VLOOKUP(AA1269,Tracker!$AB$2:$AB$3981,1,FALSE)),0,1))</f>
        <v>1</v>
      </c>
      <c r="AF1269" s="13"/>
    </row>
    <row r="1270" spans="1:32" ht="13.5">
      <c r="A1270" s="176">
        <v>4811</v>
      </c>
      <c r="B1270" s="175" t="s">
        <v>7496</v>
      </c>
      <c r="C1270" s="958" t="s">
        <v>129</v>
      </c>
      <c r="D1270" s="547" t="s">
        <v>1304</v>
      </c>
      <c r="E1270" s="175" t="s">
        <v>1304</v>
      </c>
      <c r="F1270" s="175"/>
      <c r="G1270" s="175"/>
      <c r="H1270" s="547" t="s">
        <v>1845</v>
      </c>
      <c r="I1270" s="184">
        <v>43212</v>
      </c>
      <c r="J1270" s="175"/>
      <c r="K1270" s="719"/>
      <c r="L1270" s="1025" t="s">
        <v>590</v>
      </c>
      <c r="M1270" s="13" t="str">
        <f t="shared" si="96"/>
        <v>Invoice Made</v>
      </c>
      <c r="N1270" s="13"/>
      <c r="O1270" s="13"/>
      <c r="P1270" s="13" t="str">
        <f>IF(L1270="Navig8",IF(ISNA(VLOOKUP(UPPER(B1270),#REF!,3,FALSE)),"Pool Not in Records",VLOOKUP(UPPER(B1270),#REF!,3,FALSE)),"")</f>
        <v/>
      </c>
      <c r="Q1270" s="13">
        <f t="shared" si="95"/>
        <v>0</v>
      </c>
      <c r="R1270" s="13"/>
      <c r="S1270" s="13"/>
      <c r="T1270" s="13" t="str">
        <f t="shared" si="98"/>
        <v>Invoice Made</v>
      </c>
      <c r="U1270" s="13" t="b">
        <f t="shared" si="99"/>
        <v>1</v>
      </c>
      <c r="V1270" s="13"/>
      <c r="W1270" s="13"/>
      <c r="X1270" s="13"/>
      <c r="Y1270" s="13"/>
      <c r="Z1270" s="13"/>
      <c r="AA1270" s="13" t="str">
        <f t="shared" si="97"/>
        <v>Cabo Misaki11</v>
      </c>
      <c r="AB1270" s="13"/>
      <c r="AC1270" s="13"/>
      <c r="AD1270" s="13"/>
      <c r="AE1270" s="13">
        <f>IF(TRIM(AA1270=""),0,IF(ISNA(VLOOKUP(AA1270,Tracker!$AB$2:$AB$3981,1,FALSE)),0,1))</f>
        <v>1</v>
      </c>
      <c r="AF1270" s="13"/>
    </row>
    <row r="1271" spans="1:32" ht="13.5">
      <c r="A1271" s="176">
        <v>4812</v>
      </c>
      <c r="B1271" s="175" t="s">
        <v>7995</v>
      </c>
      <c r="C1271" s="958" t="s">
        <v>7996</v>
      </c>
      <c r="D1271" s="547" t="s">
        <v>3273</v>
      </c>
      <c r="E1271" s="175" t="s">
        <v>3273</v>
      </c>
      <c r="F1271" s="175"/>
      <c r="G1271" s="175"/>
      <c r="H1271" s="547" t="s">
        <v>25</v>
      </c>
      <c r="I1271" s="175">
        <v>43249</v>
      </c>
      <c r="J1271" s="175"/>
      <c r="K1271" s="719"/>
      <c r="L1271" s="1027" t="s">
        <v>1485</v>
      </c>
      <c r="M1271" s="13" t="str">
        <f t="shared" si="96"/>
        <v>Invoice Made</v>
      </c>
      <c r="N1271" s="13"/>
      <c r="O1271" s="13"/>
      <c r="P1271" s="13" t="str">
        <f>IF(L1271="Navig8",IF(ISNA(VLOOKUP(UPPER(B1271),#REF!,3,FALSE)),"Pool Not in Records",VLOOKUP(UPPER(B1271),#REF!,3,FALSE)),"")</f>
        <v/>
      </c>
      <c r="Q1271" s="13" t="str">
        <f t="shared" si="95"/>
        <v/>
      </c>
      <c r="R1271" s="13"/>
      <c r="S1271" s="13"/>
      <c r="T1271" s="13" t="str">
        <f t="shared" si="98"/>
        <v>Invoice Made</v>
      </c>
      <c r="U1271" s="13" t="b">
        <f t="shared" si="99"/>
        <v>1</v>
      </c>
      <c r="V1271" s="13"/>
      <c r="W1271" s="13"/>
      <c r="X1271" s="13"/>
      <c r="Y1271" s="13"/>
      <c r="Z1271" s="13"/>
      <c r="AA1271" s="13" t="str">
        <f t="shared" si="97"/>
        <v>Stena ImperatorV1-1802</v>
      </c>
      <c r="AB1271" s="13"/>
      <c r="AC1271" s="13"/>
      <c r="AD1271" s="13"/>
      <c r="AE1271" s="13">
        <f>IF(TRIM(AA1271=""),0,IF(ISNA(VLOOKUP(AA1271,Tracker!$AB$2:$AB$3981,1,FALSE)),0,1))</f>
        <v>1</v>
      </c>
      <c r="AF1271" s="13"/>
    </row>
    <row r="1272" spans="1:32" ht="13.5">
      <c r="A1272" s="192">
        <v>4813</v>
      </c>
      <c r="B1272" s="193" t="s">
        <v>880</v>
      </c>
      <c r="C1272" s="966" t="s">
        <v>163</v>
      </c>
      <c r="D1272" s="878" t="s">
        <v>2474</v>
      </c>
      <c r="E1272" s="175" t="s">
        <v>2474</v>
      </c>
      <c r="F1272" s="175"/>
      <c r="G1272" s="175"/>
      <c r="H1272" s="878"/>
      <c r="I1272" s="193"/>
      <c r="J1272" s="175"/>
      <c r="K1272" s="721"/>
      <c r="L1272" s="1033" t="s">
        <v>2987</v>
      </c>
      <c r="M1272" s="13" t="str">
        <f t="shared" si="96"/>
        <v>Invoice Not Made</v>
      </c>
      <c r="N1272" s="191"/>
      <c r="O1272" s="191"/>
      <c r="P1272" s="191" t="str">
        <f>IF(L1272="Navig8",IF(ISNA(VLOOKUP(UPPER(B1272),#REF!,3,FALSE)),"Pool Not in Records",VLOOKUP(UPPER(B1272),#REF!,3,FALSE)),"")</f>
        <v/>
      </c>
      <c r="Q1272" s="191" t="str">
        <f t="shared" si="95"/>
        <v/>
      </c>
      <c r="R1272" s="191"/>
      <c r="S1272" s="191"/>
      <c r="T1272" s="13" t="str">
        <f t="shared" si="98"/>
        <v>Invoice Not Made</v>
      </c>
      <c r="U1272" s="13" t="b">
        <f t="shared" si="99"/>
        <v>1</v>
      </c>
      <c r="V1272" s="191"/>
      <c r="W1272" s="191"/>
      <c r="X1272" s="191"/>
      <c r="Y1272" s="191"/>
      <c r="Z1272" s="191"/>
      <c r="AA1272" s="13" t="str">
        <f t="shared" si="97"/>
        <v>Songa Pearl20</v>
      </c>
      <c r="AB1272" s="191"/>
      <c r="AC1272" s="191"/>
      <c r="AD1272" s="191"/>
      <c r="AE1272" s="191">
        <f>IF(TRIM(AA1272=""),0,IF(ISNA(VLOOKUP(AA1272,Tracker!$AB$2:$AB$3981,1,FALSE)),0,1))</f>
        <v>0</v>
      </c>
      <c r="AF1272" s="191"/>
    </row>
    <row r="1273" spans="1:32" ht="13.5">
      <c r="A1273" s="176">
        <v>4814</v>
      </c>
      <c r="B1273" s="175" t="s">
        <v>2442</v>
      </c>
      <c r="C1273" s="958" t="s">
        <v>7890</v>
      </c>
      <c r="D1273" s="547" t="s">
        <v>3483</v>
      </c>
      <c r="E1273" s="175" t="s">
        <v>3483</v>
      </c>
      <c r="F1273" s="175"/>
      <c r="G1273" s="175"/>
      <c r="H1273" s="547" t="s">
        <v>20</v>
      </c>
      <c r="I1273" s="473">
        <v>43223</v>
      </c>
      <c r="J1273" s="175"/>
      <c r="K1273" s="719"/>
      <c r="L1273" s="1027" t="s">
        <v>23</v>
      </c>
      <c r="M1273" s="13" t="str">
        <f t="shared" si="96"/>
        <v>Invoice Made</v>
      </c>
      <c r="N1273" s="13"/>
      <c r="O1273" s="13"/>
      <c r="P1273" s="13" t="str">
        <f>IF(L1273="Navig8",IF(ISNA(VLOOKUP(UPPER(B1273),#REF!,3,FALSE)),"Pool Not in Records",VLOOKUP(UPPER(B1273),#REF!,3,FALSE)),"")</f>
        <v/>
      </c>
      <c r="Q1273" s="13" t="str">
        <f t="shared" si="95"/>
        <v/>
      </c>
      <c r="R1273" s="13"/>
      <c r="S1273" s="13"/>
      <c r="T1273" s="13" t="str">
        <f t="shared" si="98"/>
        <v>Invoice Made</v>
      </c>
      <c r="U1273" s="13" t="b">
        <f t="shared" si="99"/>
        <v>1</v>
      </c>
      <c r="V1273" s="13"/>
      <c r="W1273" s="13"/>
      <c r="X1273" s="13"/>
      <c r="Y1273" s="13"/>
      <c r="Z1273" s="13"/>
      <c r="AA1273" s="13" t="str">
        <f t="shared" si="97"/>
        <v>Gener8 Companion201803</v>
      </c>
      <c r="AB1273" s="13"/>
      <c r="AC1273" s="13"/>
      <c r="AD1273" s="13"/>
      <c r="AE1273" s="13">
        <f>IF(TRIM(AA1273=""),0,IF(ISNA(VLOOKUP(AA1273,Tracker!$AB$2:$AB$3981,1,FALSE)),0,1))</f>
        <v>1</v>
      </c>
      <c r="AF1273" s="13"/>
    </row>
    <row r="1274" spans="1:32" ht="13.5">
      <c r="A1274" s="192">
        <v>4815</v>
      </c>
      <c r="B1274" s="193" t="s">
        <v>2854</v>
      </c>
      <c r="C1274" s="966" t="s">
        <v>120</v>
      </c>
      <c r="D1274" s="878" t="s">
        <v>2474</v>
      </c>
      <c r="E1274" s="175" t="s">
        <v>2474</v>
      </c>
      <c r="F1274" s="175"/>
      <c r="G1274" s="175"/>
      <c r="H1274" s="878"/>
      <c r="I1274" s="193"/>
      <c r="J1274" s="175"/>
      <c r="K1274" s="721"/>
      <c r="L1274" s="1033" t="s">
        <v>2987</v>
      </c>
      <c r="M1274" s="13" t="str">
        <f t="shared" si="96"/>
        <v>Invoice Not Made</v>
      </c>
      <c r="N1274" s="191"/>
      <c r="O1274" s="191"/>
      <c r="P1274" s="191" t="str">
        <f>IF(L1274="Navig8",IF(ISNA(VLOOKUP(UPPER(B1274),#REF!,3,FALSE)),"Pool Not in Records",VLOOKUP(UPPER(B1274),#REF!,3,FALSE)),"")</f>
        <v/>
      </c>
      <c r="Q1274" s="191" t="str">
        <f t="shared" ref="Q1274:Q1337" si="100">IF(L1274="Ultranav",IF(K1274="",0,1),"")</f>
        <v/>
      </c>
      <c r="R1274" s="191"/>
      <c r="S1274" s="191"/>
      <c r="T1274" s="13" t="str">
        <f t="shared" si="98"/>
        <v>Invoice Not Made</v>
      </c>
      <c r="U1274" s="13" t="b">
        <f t="shared" si="99"/>
        <v>1</v>
      </c>
      <c r="V1274" s="191"/>
      <c r="W1274" s="191"/>
      <c r="X1274" s="191"/>
      <c r="Y1274" s="191"/>
      <c r="Z1274" s="191"/>
      <c r="AA1274" s="13" t="str">
        <f t="shared" si="97"/>
        <v>Emmy Schulte198</v>
      </c>
      <c r="AB1274" s="191"/>
      <c r="AC1274" s="191"/>
      <c r="AD1274" s="191"/>
      <c r="AE1274" s="191">
        <f>IF(TRIM(AA1274=""),0,IF(ISNA(VLOOKUP(AA1274,Tracker!$AB$2:$AB$3981,1,FALSE)),0,1))</f>
        <v>0</v>
      </c>
      <c r="AF1274" s="191"/>
    </row>
    <row r="1275" spans="1:32" ht="13.5">
      <c r="A1275" s="176">
        <v>4816</v>
      </c>
      <c r="B1275" s="175" t="s">
        <v>2776</v>
      </c>
      <c r="C1275" s="958" t="s">
        <v>7901</v>
      </c>
      <c r="D1275" s="547" t="s">
        <v>2474</v>
      </c>
      <c r="E1275" s="175" t="s">
        <v>2474</v>
      </c>
      <c r="F1275" s="175"/>
      <c r="G1275" s="175"/>
      <c r="H1275" s="547" t="s">
        <v>2870</v>
      </c>
      <c r="I1275" s="175">
        <v>43209</v>
      </c>
      <c r="J1275" s="175"/>
      <c r="K1275" s="719"/>
      <c r="L1275" s="1027" t="s">
        <v>2987</v>
      </c>
      <c r="M1275" s="13" t="str">
        <f t="shared" si="96"/>
        <v>Invoice Made</v>
      </c>
      <c r="N1275" s="13"/>
      <c r="O1275" s="13"/>
      <c r="P1275" s="13" t="str">
        <f>IF(L1275="Navig8",IF(ISNA(VLOOKUP(UPPER(B1275),#REF!,3,FALSE)),"Pool Not in Records",VLOOKUP(UPPER(B1275),#REF!,3,FALSE)),"")</f>
        <v/>
      </c>
      <c r="Q1275" s="13" t="str">
        <f t="shared" si="100"/>
        <v/>
      </c>
      <c r="R1275" s="13"/>
      <c r="S1275" s="13"/>
      <c r="T1275" s="13" t="str">
        <f t="shared" si="98"/>
        <v>Invoice Made</v>
      </c>
      <c r="U1275" s="13" t="b">
        <f t="shared" si="99"/>
        <v>1</v>
      </c>
      <c r="V1275" s="13"/>
      <c r="W1275" s="13"/>
      <c r="X1275" s="13"/>
      <c r="Y1275" s="13"/>
      <c r="Z1275" s="13"/>
      <c r="AA1275" s="13" t="str">
        <f t="shared" si="97"/>
        <v>Sten Skagen95,96,97</v>
      </c>
      <c r="AB1275" s="13"/>
      <c r="AC1275" s="13"/>
      <c r="AD1275" s="13"/>
      <c r="AE1275" s="13">
        <f>IF(TRIM(AA1275=""),0,IF(ISNA(VLOOKUP(AA1275,Tracker!$AB$2:$AB$3981,1,FALSE)),0,1))</f>
        <v>1</v>
      </c>
      <c r="AF1275" s="13"/>
    </row>
    <row r="1276" spans="1:32" ht="13.5">
      <c r="A1276" s="176">
        <v>4817</v>
      </c>
      <c r="B1276" s="175" t="s">
        <v>3104</v>
      </c>
      <c r="C1276" s="958" t="s">
        <v>124</v>
      </c>
      <c r="D1276" s="547" t="s">
        <v>1942</v>
      </c>
      <c r="E1276" s="175" t="s">
        <v>1942</v>
      </c>
      <c r="F1276" s="175"/>
      <c r="G1276" s="175"/>
      <c r="H1276" s="547" t="s">
        <v>7891</v>
      </c>
      <c r="I1276" s="184">
        <v>43218</v>
      </c>
      <c r="J1276" s="175"/>
      <c r="K1276" s="719"/>
      <c r="L1276" s="1025" t="s">
        <v>590</v>
      </c>
      <c r="M1276" s="13" t="str">
        <f t="shared" si="96"/>
        <v>Invoice Made</v>
      </c>
      <c r="N1276" s="13"/>
      <c r="O1276" s="13"/>
      <c r="P1276" s="13" t="str">
        <f>IF(L1276="Navig8",IF(ISNA(VLOOKUP(UPPER(B1276),#REF!,3,FALSE)),"Pool Not in Records",VLOOKUP(UPPER(B1276),#REF!,3,FALSE)),"")</f>
        <v/>
      </c>
      <c r="Q1276" s="13">
        <f t="shared" si="100"/>
        <v>0</v>
      </c>
      <c r="R1276" s="13"/>
      <c r="S1276" s="13"/>
      <c r="T1276" s="13" t="str">
        <f t="shared" si="98"/>
        <v>Invoice Made</v>
      </c>
      <c r="U1276" s="13" t="b">
        <f t="shared" si="99"/>
        <v>1</v>
      </c>
      <c r="V1276" s="13"/>
      <c r="W1276" s="13"/>
      <c r="X1276" s="13"/>
      <c r="Y1276" s="13"/>
      <c r="Z1276" s="13"/>
      <c r="AA1276" s="13" t="str">
        <f t="shared" si="97"/>
        <v>Cabo San Vicente19</v>
      </c>
      <c r="AB1276" s="13"/>
      <c r="AC1276" s="13"/>
      <c r="AD1276" s="13"/>
      <c r="AE1276" s="13">
        <f>IF(TRIM(AA1276=""),0,IF(ISNA(VLOOKUP(AA1276,Tracker!$AB$2:$AB$3981,1,FALSE)),0,1))</f>
        <v>1</v>
      </c>
      <c r="AF1276" s="13"/>
    </row>
    <row r="1277" spans="1:32" ht="13.5">
      <c r="A1277" s="176">
        <v>4818</v>
      </c>
      <c r="B1277" s="175" t="s">
        <v>2141</v>
      </c>
      <c r="C1277" s="958" t="s">
        <v>179</v>
      </c>
      <c r="D1277" s="547" t="s">
        <v>7480</v>
      </c>
      <c r="E1277" s="175" t="s">
        <v>7480</v>
      </c>
      <c r="F1277" s="175"/>
      <c r="G1277" s="175"/>
      <c r="H1277" s="547" t="s">
        <v>515</v>
      </c>
      <c r="I1277" s="184">
        <v>43237</v>
      </c>
      <c r="J1277" s="175"/>
      <c r="K1277" s="719"/>
      <c r="L1277" s="1027" t="s">
        <v>60</v>
      </c>
      <c r="M1277" s="13" t="str">
        <f t="shared" si="96"/>
        <v>Invoice Made</v>
      </c>
      <c r="N1277" s="13"/>
      <c r="O1277" s="13"/>
      <c r="P1277" s="13" t="str">
        <f>IF(L1277="Navig8",IF(ISNA(VLOOKUP(UPPER(B1277),#REF!,3,FALSE)),"Pool Not in Records",VLOOKUP(UPPER(B1277),#REF!,3,FALSE)),"")</f>
        <v/>
      </c>
      <c r="Q1277" s="13" t="str">
        <f t="shared" si="100"/>
        <v/>
      </c>
      <c r="R1277" s="13"/>
      <c r="S1277" s="13"/>
      <c r="T1277" s="13" t="str">
        <f t="shared" si="98"/>
        <v>Invoice Made</v>
      </c>
      <c r="U1277" s="13" t="b">
        <f t="shared" si="99"/>
        <v>1</v>
      </c>
      <c r="V1277" s="13"/>
      <c r="W1277" s="13"/>
      <c r="X1277" s="13"/>
      <c r="Y1277" s="13"/>
      <c r="Z1277" s="13"/>
      <c r="AA1277" s="13" t="str">
        <f t="shared" si="97"/>
        <v>Aspen Spirit23</v>
      </c>
      <c r="AB1277" s="13"/>
      <c r="AC1277" s="13"/>
      <c r="AD1277" s="13"/>
      <c r="AE1277" s="13">
        <f>IF(TRIM(AA1277=""),0,IF(ISNA(VLOOKUP(AA1277,Tracker!$AB$2:$AB$3981,1,FALSE)),0,1))</f>
        <v>1</v>
      </c>
      <c r="AF1277" s="13"/>
    </row>
    <row r="1278" spans="1:32" ht="13.5">
      <c r="A1278" s="192">
        <v>4819</v>
      </c>
      <c r="B1278" s="193" t="s">
        <v>2779</v>
      </c>
      <c r="C1278" s="966" t="s">
        <v>8077</v>
      </c>
      <c r="D1278" s="878" t="s">
        <v>2474</v>
      </c>
      <c r="E1278" s="175" t="s">
        <v>2474</v>
      </c>
      <c r="F1278" s="175"/>
      <c r="G1278" s="175"/>
      <c r="H1278" s="878"/>
      <c r="I1278" s="193"/>
      <c r="J1278" s="175"/>
      <c r="K1278" s="721"/>
      <c r="L1278" s="1033" t="s">
        <v>2987</v>
      </c>
      <c r="M1278" s="13" t="str">
        <f t="shared" si="96"/>
        <v>Invoice Not Made</v>
      </c>
      <c r="N1278" s="191"/>
      <c r="O1278" s="191"/>
      <c r="P1278" s="191" t="str">
        <f>IF(L1278="Navig8",IF(ISNA(VLOOKUP(UPPER(B1278),#REF!,3,FALSE)),"Pool Not in Records",VLOOKUP(UPPER(B1278),#REF!,3,FALSE)),"")</f>
        <v/>
      </c>
      <c r="Q1278" s="191" t="str">
        <f t="shared" si="100"/>
        <v/>
      </c>
      <c r="R1278" s="191"/>
      <c r="S1278" s="191"/>
      <c r="T1278" s="13" t="str">
        <f t="shared" si="98"/>
        <v>Invoice Not Made</v>
      </c>
      <c r="U1278" s="13" t="b">
        <f t="shared" si="99"/>
        <v>1</v>
      </c>
      <c r="V1278" s="191"/>
      <c r="W1278" s="191"/>
      <c r="X1278" s="191"/>
      <c r="Y1278" s="191"/>
      <c r="Z1278" s="191"/>
      <c r="AA1278" s="13" t="str">
        <f t="shared" si="97"/>
        <v>Tigris234</v>
      </c>
      <c r="AB1278" s="191"/>
      <c r="AC1278" s="191"/>
      <c r="AD1278" s="191"/>
      <c r="AE1278" s="191">
        <f>IF(TRIM(AA1278=""),0,IF(ISNA(VLOOKUP(AA1278,Tracker!$AB$2:$AB$3981,1,FALSE)),0,1))</f>
        <v>0</v>
      </c>
      <c r="AF1278" s="191"/>
    </row>
    <row r="1279" spans="1:32" ht="13.5">
      <c r="A1279" s="176">
        <v>4820</v>
      </c>
      <c r="B1279" s="175" t="s">
        <v>8001</v>
      </c>
      <c r="C1279" s="958" t="s">
        <v>188</v>
      </c>
      <c r="D1279" s="547" t="s">
        <v>7888</v>
      </c>
      <c r="E1279" s="175" t="s">
        <v>7888</v>
      </c>
      <c r="F1279" s="175"/>
      <c r="G1279" s="175"/>
      <c r="H1279" s="547" t="s">
        <v>90</v>
      </c>
      <c r="I1279" s="175">
        <v>43257</v>
      </c>
      <c r="J1279" s="175"/>
      <c r="K1279" s="719"/>
      <c r="L1279" s="1025" t="s">
        <v>1466</v>
      </c>
      <c r="M1279" s="13" t="str">
        <f t="shared" si="96"/>
        <v>Invoice Made</v>
      </c>
      <c r="N1279" s="13"/>
      <c r="O1279" s="13"/>
      <c r="P1279" s="13" t="str">
        <f>IF(L1279="Navig8",IF(ISNA(VLOOKUP(UPPER(B1279),#REF!,3,FALSE)),"Pool Not in Records",VLOOKUP(UPPER(B1279),#REF!,3,FALSE)),"")</f>
        <v/>
      </c>
      <c r="Q1279" s="13" t="str">
        <f t="shared" si="100"/>
        <v/>
      </c>
      <c r="R1279" s="13"/>
      <c r="S1279" s="13"/>
      <c r="T1279" s="13" t="str">
        <f t="shared" si="98"/>
        <v>Invoice Made</v>
      </c>
      <c r="U1279" s="13" t="b">
        <f t="shared" si="99"/>
        <v>1</v>
      </c>
      <c r="V1279" s="13"/>
      <c r="W1279" s="13"/>
      <c r="X1279" s="13"/>
      <c r="Y1279" s="13"/>
      <c r="Z1279" s="13"/>
      <c r="AA1279" s="13" t="str">
        <f t="shared" si="97"/>
        <v>Nectar Sea31</v>
      </c>
      <c r="AB1279" s="13"/>
      <c r="AC1279" s="13"/>
      <c r="AD1279" s="13"/>
      <c r="AE1279" s="13">
        <f>IF(TRIM(AA1279=""),0,IF(ISNA(VLOOKUP(AA1279,Tracker!$AB$2:$AB$3981,1,FALSE)),0,1))</f>
        <v>1</v>
      </c>
      <c r="AF1279" s="13"/>
    </row>
    <row r="1280" spans="1:32" ht="13.5">
      <c r="A1280" s="176">
        <v>4821</v>
      </c>
      <c r="B1280" s="175" t="s">
        <v>3166</v>
      </c>
      <c r="C1280" s="958" t="s">
        <v>151</v>
      </c>
      <c r="D1280" s="547" t="s">
        <v>7899</v>
      </c>
      <c r="E1280" s="175" t="s">
        <v>7899</v>
      </c>
      <c r="F1280" s="175"/>
      <c r="G1280" s="175"/>
      <c r="H1280" s="547" t="s">
        <v>1409</v>
      </c>
      <c r="I1280" s="184">
        <v>43221</v>
      </c>
      <c r="J1280" s="175"/>
      <c r="K1280" s="719"/>
      <c r="L1280" s="1025" t="s">
        <v>590</v>
      </c>
      <c r="M1280" s="13" t="str">
        <f t="shared" si="96"/>
        <v>Invoice Made</v>
      </c>
      <c r="N1280" s="13"/>
      <c r="O1280" s="13"/>
      <c r="P1280" s="13" t="str">
        <f>IF(L1280="Navig8",IF(ISNA(VLOOKUP(UPPER(B1280),#REF!,3,FALSE)),"Pool Not in Records",VLOOKUP(UPPER(B1280),#REF!,3,FALSE)),"")</f>
        <v/>
      </c>
      <c r="Q1280" s="13">
        <f t="shared" si="100"/>
        <v>0</v>
      </c>
      <c r="R1280" s="13"/>
      <c r="S1280" s="13"/>
      <c r="T1280" s="13" t="str">
        <f t="shared" si="98"/>
        <v>Invoice Made</v>
      </c>
      <c r="U1280" s="13" t="b">
        <f t="shared" si="99"/>
        <v>1</v>
      </c>
      <c r="V1280" s="13"/>
      <c r="W1280" s="13"/>
      <c r="X1280" s="13"/>
      <c r="Y1280" s="13"/>
      <c r="Z1280" s="13"/>
      <c r="AA1280" s="13" t="str">
        <f t="shared" si="97"/>
        <v>Cabo Kamui15</v>
      </c>
      <c r="AB1280" s="13"/>
      <c r="AC1280" s="13"/>
      <c r="AD1280" s="13"/>
      <c r="AE1280" s="13">
        <f>IF(TRIM(AA1280=""),0,IF(ISNA(VLOOKUP(AA1280,Tracker!$AB$2:$AB$3981,1,FALSE)),0,1))</f>
        <v>1</v>
      </c>
      <c r="AF1280" s="13"/>
    </row>
    <row r="1281" spans="1:32" ht="13.5">
      <c r="A1281" s="192">
        <v>4822</v>
      </c>
      <c r="B1281" s="193" t="s">
        <v>892</v>
      </c>
      <c r="C1281" s="966" t="s">
        <v>212</v>
      </c>
      <c r="D1281" s="878" t="s">
        <v>2474</v>
      </c>
      <c r="E1281" s="175" t="s">
        <v>2474</v>
      </c>
      <c r="F1281" s="175"/>
      <c r="G1281" s="175"/>
      <c r="H1281" s="878"/>
      <c r="I1281" s="193"/>
      <c r="J1281" s="175"/>
      <c r="K1281" s="721"/>
      <c r="L1281" s="1033" t="s">
        <v>2987</v>
      </c>
      <c r="M1281" s="13" t="str">
        <f t="shared" si="96"/>
        <v>Invoice Not Made</v>
      </c>
      <c r="N1281" s="191"/>
      <c r="O1281" s="191"/>
      <c r="P1281" s="191" t="str">
        <f>IF(L1281="Navig8",IF(ISNA(VLOOKUP(UPPER(B1281),#REF!,3,FALSE)),"Pool Not in Records",VLOOKUP(UPPER(B1281),#REF!,3,FALSE)),"")</f>
        <v/>
      </c>
      <c r="Q1281" s="191" t="str">
        <f t="shared" si="100"/>
        <v/>
      </c>
      <c r="R1281" s="191"/>
      <c r="S1281" s="191"/>
      <c r="T1281" s="13" t="str">
        <f t="shared" si="98"/>
        <v>Invoice Not Made</v>
      </c>
      <c r="U1281" s="13" t="b">
        <f t="shared" si="99"/>
        <v>1</v>
      </c>
      <c r="V1281" s="191"/>
      <c r="W1281" s="191"/>
      <c r="X1281" s="191"/>
      <c r="Y1281" s="191"/>
      <c r="Z1281" s="191"/>
      <c r="AA1281" s="13" t="str">
        <f t="shared" si="97"/>
        <v>Elisalex Schulte82</v>
      </c>
      <c r="AB1281" s="191"/>
      <c r="AC1281" s="191"/>
      <c r="AD1281" s="191"/>
      <c r="AE1281" s="191">
        <f>IF(TRIM(AA1281=""),0,IF(ISNA(VLOOKUP(AA1281,Tracker!$AB$2:$AB$3981,1,FALSE)),0,1))</f>
        <v>0</v>
      </c>
      <c r="AF1281" s="191"/>
    </row>
    <row r="1282" spans="1:32" ht="13.5">
      <c r="A1282" s="176">
        <v>4823</v>
      </c>
      <c r="B1282" s="175" t="s">
        <v>2947</v>
      </c>
      <c r="C1282" s="958" t="s">
        <v>349</v>
      </c>
      <c r="D1282" s="547" t="s">
        <v>2541</v>
      </c>
      <c r="E1282" s="175" t="s">
        <v>2541</v>
      </c>
      <c r="F1282" s="175"/>
      <c r="G1282" s="175"/>
      <c r="H1282" s="547" t="s">
        <v>55</v>
      </c>
      <c r="I1282" s="175">
        <v>43223</v>
      </c>
      <c r="J1282" s="175"/>
      <c r="K1282" s="719" t="s">
        <v>411</v>
      </c>
      <c r="L1282" s="1027" t="s">
        <v>28</v>
      </c>
      <c r="M1282" s="13" t="str">
        <f t="shared" si="96"/>
        <v>Invoice Made</v>
      </c>
      <c r="N1282" s="13"/>
      <c r="O1282" s="13"/>
      <c r="P1282" s="13"/>
      <c r="Q1282" s="13" t="str">
        <f t="shared" si="100"/>
        <v/>
      </c>
      <c r="R1282" s="13"/>
      <c r="S1282" s="13"/>
      <c r="T1282" s="13" t="str">
        <f t="shared" si="98"/>
        <v>Invoice Made</v>
      </c>
      <c r="U1282" s="13" t="b">
        <f t="shared" si="99"/>
        <v>1</v>
      </c>
      <c r="V1282" s="13"/>
      <c r="W1282" s="13"/>
      <c r="X1282" s="13"/>
      <c r="Y1282" s="13"/>
      <c r="Z1282" s="13"/>
      <c r="AA1282" s="13" t="str">
        <f t="shared" si="97"/>
        <v>Unity Venture07</v>
      </c>
      <c r="AB1282" s="13"/>
      <c r="AC1282" s="13"/>
      <c r="AD1282" s="13"/>
      <c r="AE1282" s="13">
        <f>IF(TRIM(AA1282=""),0,IF(ISNA(VLOOKUP(AA1282,Tracker!$AB$2:$AB$3981,1,FALSE)),0,1))</f>
        <v>1</v>
      </c>
      <c r="AF1282" s="13"/>
    </row>
    <row r="1283" spans="1:32" ht="13.5">
      <c r="A1283" s="176">
        <v>4824</v>
      </c>
      <c r="B1283" s="175" t="s">
        <v>5659</v>
      </c>
      <c r="C1283" s="958" t="s">
        <v>485</v>
      </c>
      <c r="D1283" s="547" t="s">
        <v>7398</v>
      </c>
      <c r="E1283" s="175" t="s">
        <v>7398</v>
      </c>
      <c r="F1283" s="175"/>
      <c r="G1283" s="175"/>
      <c r="H1283" s="547" t="s">
        <v>173</v>
      </c>
      <c r="I1283" s="184">
        <v>43216</v>
      </c>
      <c r="J1283" s="175"/>
      <c r="K1283" s="719"/>
      <c r="L1283" s="1027" t="s">
        <v>60</v>
      </c>
      <c r="M1283" s="13" t="str">
        <f t="shared" ref="M1283:M1346" si="101">IF(AND(NOT(TRIM(D1283)="")),IF(AE1283=1,"Invoice Made","Invoice Not Made"),"")</f>
        <v>Invoice Made</v>
      </c>
      <c r="N1283" s="13"/>
      <c r="O1283" s="13"/>
      <c r="P1283" s="13" t="str">
        <f>IF(L1283="Navig8",IF(ISNA(VLOOKUP(UPPER(B1283),#REF!,3,FALSE)),"Pool Not in Records",VLOOKUP(UPPER(B1283),#REF!,3,FALSE)),"")</f>
        <v/>
      </c>
      <c r="Q1283" s="13" t="str">
        <f t="shared" si="100"/>
        <v/>
      </c>
      <c r="R1283" s="13"/>
      <c r="S1283" s="13"/>
      <c r="T1283" s="13" t="str">
        <f t="shared" si="98"/>
        <v>Invoice Made</v>
      </c>
      <c r="U1283" s="13" t="b">
        <f t="shared" si="99"/>
        <v>1</v>
      </c>
      <c r="V1283" s="13"/>
      <c r="W1283" s="13"/>
      <c r="X1283" s="13"/>
      <c r="Y1283" s="13"/>
      <c r="Z1283" s="13"/>
      <c r="AA1283" s="13" t="str">
        <f t="shared" ref="AA1283:AA1346" si="102">IF(OR(TRIM(B1283)="",TRIM(C1283)=""),"Vessel-Voy No not given",CONCATENATE(TRIM(B1283),TRIM(C1283)))</f>
        <v>Americas Spirit164</v>
      </c>
      <c r="AB1283" s="13"/>
      <c r="AC1283" s="13"/>
      <c r="AD1283" s="13"/>
      <c r="AE1283" s="13">
        <f>IF(TRIM(AA1283=""),0,IF(ISNA(VLOOKUP(AA1283,Tracker!$AB$2:$AB$3981,1,FALSE)),0,1))</f>
        <v>1</v>
      </c>
      <c r="AF1283" s="13"/>
    </row>
    <row r="1284" spans="1:32" ht="13.5">
      <c r="A1284" s="176">
        <v>4825</v>
      </c>
      <c r="B1284" s="175" t="s">
        <v>7968</v>
      </c>
      <c r="C1284" s="958" t="s">
        <v>1275</v>
      </c>
      <c r="D1284" s="547" t="s">
        <v>688</v>
      </c>
      <c r="E1284" s="175" t="s">
        <v>688</v>
      </c>
      <c r="F1284" s="175"/>
      <c r="G1284" s="175"/>
      <c r="H1284" s="547" t="s">
        <v>62</v>
      </c>
      <c r="I1284" s="184">
        <v>43234</v>
      </c>
      <c r="J1284" s="175"/>
      <c r="K1284" s="719"/>
      <c r="L1284" s="1025" t="s">
        <v>590</v>
      </c>
      <c r="M1284" s="13" t="str">
        <f t="shared" si="101"/>
        <v>Invoice Made</v>
      </c>
      <c r="N1284" s="13"/>
      <c r="O1284" s="13"/>
      <c r="P1284" s="13" t="str">
        <f>IF(L1284="Navig8",IF(ISNA(VLOOKUP(UPPER(B1284),#REF!,3,FALSE)),"Pool Not in Records",VLOOKUP(UPPER(B1284),#REF!,3,FALSE)),"")</f>
        <v/>
      </c>
      <c r="Q1284" s="13">
        <f t="shared" si="100"/>
        <v>0</v>
      </c>
      <c r="R1284" s="13"/>
      <c r="S1284" s="13"/>
      <c r="T1284" s="13" t="str">
        <f t="shared" si="98"/>
        <v>Invoice Made</v>
      </c>
      <c r="U1284" s="13" t="b">
        <f t="shared" si="99"/>
        <v>1</v>
      </c>
      <c r="V1284" s="13"/>
      <c r="W1284" s="13"/>
      <c r="X1284" s="13"/>
      <c r="Y1284" s="13"/>
      <c r="Z1284" s="13"/>
      <c r="AA1284" s="13" t="str">
        <f t="shared" si="102"/>
        <v>Seaways Goldmar146</v>
      </c>
      <c r="AB1284" s="13"/>
      <c r="AC1284" s="13"/>
      <c r="AD1284" s="13"/>
      <c r="AE1284" s="13">
        <f>IF(TRIM(AA1284=""),0,IF(ISNA(VLOOKUP(AA1284,Tracker!$AB$2:$AB$3981,1,FALSE)),0,1))</f>
        <v>1</v>
      </c>
      <c r="AF1284" s="13"/>
    </row>
    <row r="1285" spans="1:32" ht="13.5">
      <c r="A1285" s="176">
        <v>4826</v>
      </c>
      <c r="B1285" s="175" t="s">
        <v>7946</v>
      </c>
      <c r="C1285" s="958" t="s">
        <v>163</v>
      </c>
      <c r="D1285" s="547" t="s">
        <v>1335</v>
      </c>
      <c r="E1285" s="175" t="s">
        <v>1335</v>
      </c>
      <c r="F1285" s="175"/>
      <c r="G1285" s="175"/>
      <c r="H1285" s="547" t="s">
        <v>25</v>
      </c>
      <c r="I1285" s="184">
        <v>43240</v>
      </c>
      <c r="J1285" s="175"/>
      <c r="K1285" s="719"/>
      <c r="L1285" s="1027" t="s">
        <v>60</v>
      </c>
      <c r="M1285" s="13" t="str">
        <f t="shared" si="101"/>
        <v>Invoice Made</v>
      </c>
      <c r="N1285" s="13"/>
      <c r="O1285" s="13"/>
      <c r="P1285" s="13" t="str">
        <f>IF(L1285="Navig8",IF(ISNA(VLOOKUP(UPPER(B1285),#REF!,3,FALSE)),"Pool Not in Records",VLOOKUP(UPPER(B1285),#REF!,3,FALSE)),"")</f>
        <v/>
      </c>
      <c r="Q1285" s="13" t="str">
        <f t="shared" si="100"/>
        <v/>
      </c>
      <c r="R1285" s="13"/>
      <c r="S1285" s="13"/>
      <c r="T1285" s="13" t="str">
        <f t="shared" ref="T1285:T1348" si="103">IF(AND(NOT(TRIM(D1285)="")),IF(AE1285=1,"Invoice Made","Invoice Not Made"),"")</f>
        <v>Invoice Made</v>
      </c>
      <c r="U1285" s="13" t="b">
        <f t="shared" ref="U1285:U1348" si="104">M1285=T1285</f>
        <v>1</v>
      </c>
      <c r="V1285" s="13"/>
      <c r="W1285" s="13"/>
      <c r="X1285" s="13"/>
      <c r="Y1285" s="13"/>
      <c r="Z1285" s="13"/>
      <c r="AA1285" s="13" t="str">
        <f t="shared" si="102"/>
        <v>Tahoe Spirt20</v>
      </c>
      <c r="AB1285" s="13"/>
      <c r="AC1285" s="13"/>
      <c r="AD1285" s="13"/>
      <c r="AE1285" s="13">
        <f>IF(TRIM(AA1285=""),0,IF(ISNA(VLOOKUP(AA1285,Tracker!$AB$2:$AB$3981,1,FALSE)),0,1))</f>
        <v>1</v>
      </c>
      <c r="AF1285" s="13"/>
    </row>
    <row r="1286" spans="1:32" ht="13.5">
      <c r="A1286" s="176">
        <v>4827</v>
      </c>
      <c r="B1286" s="175" t="s">
        <v>7421</v>
      </c>
      <c r="C1286" s="958" t="s">
        <v>7970</v>
      </c>
      <c r="D1286" s="547" t="s">
        <v>1304</v>
      </c>
      <c r="E1286" s="175" t="s">
        <v>1304</v>
      </c>
      <c r="F1286" s="175"/>
      <c r="G1286" s="175"/>
      <c r="H1286" s="547" t="s">
        <v>7971</v>
      </c>
      <c r="I1286" s="184">
        <v>43228</v>
      </c>
      <c r="J1286" s="175"/>
      <c r="K1286" s="719"/>
      <c r="L1286" s="1025" t="s">
        <v>590</v>
      </c>
      <c r="M1286" s="13" t="str">
        <f t="shared" si="101"/>
        <v>Invoice Made</v>
      </c>
      <c r="N1286" s="13"/>
      <c r="O1286" s="13"/>
      <c r="P1286" s="13" t="str">
        <f>IF(L1286="Navig8",IF(ISNA(VLOOKUP(UPPER(B1286),#REF!,3,FALSE)),"Pool Not in Records",VLOOKUP(UPPER(B1286),#REF!,3,FALSE)),"")</f>
        <v/>
      </c>
      <c r="Q1286" s="13">
        <f t="shared" si="100"/>
        <v>0</v>
      </c>
      <c r="R1286" s="13"/>
      <c r="S1286" s="13"/>
      <c r="T1286" s="13" t="str">
        <f t="shared" si="103"/>
        <v>Invoice Made</v>
      </c>
      <c r="U1286" s="13" t="b">
        <f t="shared" si="104"/>
        <v>1</v>
      </c>
      <c r="V1286" s="13"/>
      <c r="W1286" s="13"/>
      <c r="X1286" s="13"/>
      <c r="Y1286" s="13"/>
      <c r="Z1286" s="13"/>
      <c r="AA1286" s="13" t="str">
        <f t="shared" si="102"/>
        <v>Seaways Rubymar035-138</v>
      </c>
      <c r="AB1286" s="13"/>
      <c r="AC1286" s="13"/>
      <c r="AD1286" s="13"/>
      <c r="AE1286" s="13">
        <f>IF(TRIM(AA1286=""),0,IF(ISNA(VLOOKUP(AA1286,Tracker!$AB$2:$AB$3981,1,FALSE)),0,1))</f>
        <v>1</v>
      </c>
      <c r="AF1286" s="13"/>
    </row>
    <row r="1287" spans="1:32" ht="13.5">
      <c r="A1287" s="192">
        <v>4828</v>
      </c>
      <c r="B1287" s="193" t="s">
        <v>1966</v>
      </c>
      <c r="C1287" s="966" t="s">
        <v>8078</v>
      </c>
      <c r="D1287" s="878" t="s">
        <v>736</v>
      </c>
      <c r="E1287" s="175" t="s">
        <v>736</v>
      </c>
      <c r="F1287" s="175"/>
      <c r="G1287" s="175"/>
      <c r="H1287" s="878"/>
      <c r="I1287" s="193"/>
      <c r="J1287" s="175"/>
      <c r="K1287" s="721"/>
      <c r="L1287" s="1033" t="s">
        <v>633</v>
      </c>
      <c r="M1287" s="13" t="str">
        <f t="shared" si="101"/>
        <v>Invoice Not Made</v>
      </c>
      <c r="N1287" s="191" t="s">
        <v>8115</v>
      </c>
      <c r="O1287" s="191"/>
      <c r="P1287" s="191" t="str">
        <f>IF(L1287="Navig8",IF(ISNA(VLOOKUP(UPPER(B1287),#REF!,3,FALSE)),"Pool Not in Records",VLOOKUP(UPPER(B1287),#REF!,3,FALSE)),"")</f>
        <v/>
      </c>
      <c r="Q1287" s="191" t="str">
        <f t="shared" si="100"/>
        <v/>
      </c>
      <c r="R1287" s="191"/>
      <c r="S1287" s="191"/>
      <c r="T1287" s="13" t="str">
        <f t="shared" si="103"/>
        <v>Invoice Not Made</v>
      </c>
      <c r="U1287" s="13" t="b">
        <f t="shared" si="104"/>
        <v>1</v>
      </c>
      <c r="V1287" s="191"/>
      <c r="W1287" s="191"/>
      <c r="X1287" s="191"/>
      <c r="Y1287" s="191"/>
      <c r="Z1287" s="191"/>
      <c r="AA1287" s="13" t="str">
        <f t="shared" si="102"/>
        <v>Stenaweco Excellence1803</v>
      </c>
      <c r="AB1287" s="191"/>
      <c r="AC1287" s="191"/>
      <c r="AD1287" s="191"/>
      <c r="AE1287" s="191">
        <f>IF(TRIM(AA1287=""),0,IF(ISNA(VLOOKUP(AA1287,Tracker!$AB$2:$AB$3981,1,FALSE)),0,1))</f>
        <v>0</v>
      </c>
      <c r="AF1287" s="191"/>
    </row>
    <row r="1288" spans="1:32" ht="13.5">
      <c r="A1288" s="176">
        <v>4829</v>
      </c>
      <c r="B1288" s="175" t="s">
        <v>8011</v>
      </c>
      <c r="C1288" s="958" t="s">
        <v>37</v>
      </c>
      <c r="D1288" s="547" t="s">
        <v>8012</v>
      </c>
      <c r="E1288" s="175" t="s">
        <v>8012</v>
      </c>
      <c r="F1288" s="175"/>
      <c r="G1288" s="175"/>
      <c r="H1288" s="547" t="s">
        <v>8013</v>
      </c>
      <c r="I1288" s="184">
        <v>43261</v>
      </c>
      <c r="J1288" s="175"/>
      <c r="K1288" s="719"/>
      <c r="L1288" s="1027" t="s">
        <v>60</v>
      </c>
      <c r="M1288" s="13" t="str">
        <f t="shared" si="101"/>
        <v>Invoice Made</v>
      </c>
      <c r="N1288" s="13"/>
      <c r="O1288" s="13"/>
      <c r="P1288" s="13" t="str">
        <f>IF(L1288="Navig8",IF(ISNA(VLOOKUP(UPPER(B1288),#REF!,3,FALSE)),"Pool Not in Records",VLOOKUP(UPPER(B1288),#REF!,3,FALSE)),"")</f>
        <v/>
      </c>
      <c r="Q1288" s="13" t="str">
        <f t="shared" si="100"/>
        <v/>
      </c>
      <c r="R1288" s="13"/>
      <c r="S1288" s="13"/>
      <c r="T1288" s="13" t="str">
        <f t="shared" si="103"/>
        <v>Invoice Made</v>
      </c>
      <c r="U1288" s="13" t="b">
        <f t="shared" si="104"/>
        <v>1</v>
      </c>
      <c r="V1288" s="13"/>
      <c r="W1288" s="13"/>
      <c r="X1288" s="13"/>
      <c r="Y1288" s="13"/>
      <c r="Z1288" s="13"/>
      <c r="AA1288" s="13" t="str">
        <f t="shared" si="102"/>
        <v>Baker Spirit22</v>
      </c>
      <c r="AB1288" s="13"/>
      <c r="AC1288" s="13"/>
      <c r="AD1288" s="13"/>
      <c r="AE1288" s="13">
        <f>IF(TRIM(AA1288=""),0,IF(ISNA(VLOOKUP(AA1288,Tracker!$AB$2:$AB$3981,1,FALSE)),0,1))</f>
        <v>1</v>
      </c>
      <c r="AF1288" s="13"/>
    </row>
    <row r="1289" spans="1:32" ht="13.5">
      <c r="A1289" s="192">
        <v>4830</v>
      </c>
      <c r="B1289" s="193" t="s">
        <v>880</v>
      </c>
      <c r="C1289" s="966" t="s">
        <v>174</v>
      </c>
      <c r="D1289" s="878" t="s">
        <v>2474</v>
      </c>
      <c r="E1289" s="175" t="s">
        <v>2474</v>
      </c>
      <c r="F1289" s="175"/>
      <c r="G1289" s="175"/>
      <c r="H1289" s="878"/>
      <c r="I1289" s="193"/>
      <c r="J1289" s="175"/>
      <c r="K1289" s="721"/>
      <c r="L1289" s="1033" t="s">
        <v>2987</v>
      </c>
      <c r="M1289" s="13" t="str">
        <f t="shared" si="101"/>
        <v>Invoice Not Made</v>
      </c>
      <c r="N1289" s="191"/>
      <c r="O1289" s="191"/>
      <c r="P1289" s="191" t="str">
        <f>IF(L1289="Navig8",IF(ISNA(VLOOKUP(UPPER(B1289),#REF!,3,FALSE)),"Pool Not in Records",VLOOKUP(UPPER(B1289),#REF!,3,FALSE)),"")</f>
        <v/>
      </c>
      <c r="Q1289" s="191" t="str">
        <f t="shared" si="100"/>
        <v/>
      </c>
      <c r="R1289" s="191"/>
      <c r="S1289" s="191"/>
      <c r="T1289" s="13" t="str">
        <f t="shared" si="103"/>
        <v>Invoice Not Made</v>
      </c>
      <c r="U1289" s="13" t="b">
        <f t="shared" si="104"/>
        <v>1</v>
      </c>
      <c r="V1289" s="191"/>
      <c r="W1289" s="191"/>
      <c r="X1289" s="191"/>
      <c r="Y1289" s="191"/>
      <c r="Z1289" s="191"/>
      <c r="AA1289" s="13" t="str">
        <f t="shared" si="102"/>
        <v>Songa Pearl21</v>
      </c>
      <c r="AB1289" s="191"/>
      <c r="AC1289" s="191"/>
      <c r="AD1289" s="191"/>
      <c r="AE1289" s="191">
        <f>IF(TRIM(AA1289=""),0,IF(ISNA(VLOOKUP(AA1289,Tracker!$AB$2:$AB$3981,1,FALSE)),0,1))</f>
        <v>0</v>
      </c>
      <c r="AF1289" s="191"/>
    </row>
    <row r="1290" spans="1:32" ht="13.5">
      <c r="A1290" s="176">
        <v>4831</v>
      </c>
      <c r="B1290" s="175" t="s">
        <v>578</v>
      </c>
      <c r="C1290" s="958" t="s">
        <v>7800</v>
      </c>
      <c r="D1290" s="547" t="s">
        <v>18</v>
      </c>
      <c r="E1290" s="175" t="s">
        <v>18</v>
      </c>
      <c r="F1290" s="175"/>
      <c r="G1290" s="175"/>
      <c r="H1290" s="547" t="s">
        <v>25</v>
      </c>
      <c r="I1290" s="175">
        <v>43235</v>
      </c>
      <c r="J1290" s="175"/>
      <c r="K1290" s="719"/>
      <c r="L1290" s="1027" t="s">
        <v>8079</v>
      </c>
      <c r="M1290" s="13" t="str">
        <f t="shared" si="101"/>
        <v>Invoice Made</v>
      </c>
      <c r="N1290" s="13"/>
      <c r="O1290" s="13"/>
      <c r="P1290" s="13" t="str">
        <f>IF(L1290="Navig8",IF(ISNA(VLOOKUP(UPPER(B1290),#REF!,3,FALSE)),"Pool Not in Records",VLOOKUP(UPPER(B1290),#REF!,3,FALSE)),"")</f>
        <v/>
      </c>
      <c r="Q1290" s="13" t="str">
        <f t="shared" si="100"/>
        <v/>
      </c>
      <c r="R1290" s="13"/>
      <c r="S1290" s="13"/>
      <c r="T1290" s="13" t="str">
        <f t="shared" si="103"/>
        <v>Invoice Made</v>
      </c>
      <c r="U1290" s="13" t="b">
        <f t="shared" si="104"/>
        <v>1</v>
      </c>
      <c r="V1290" s="13"/>
      <c r="W1290" s="13"/>
      <c r="X1290" s="13"/>
      <c r="Y1290" s="13"/>
      <c r="Z1290" s="13"/>
      <c r="AA1290" s="13" t="str">
        <f t="shared" si="102"/>
        <v>Pecos201802</v>
      </c>
      <c r="AB1290" s="13"/>
      <c r="AC1290" s="13"/>
      <c r="AD1290" s="13"/>
      <c r="AE1290" s="13">
        <f>IF(TRIM(AA1290=""),0,IF(ISNA(VLOOKUP(AA1290,Tracker!$AB$2:$AB$3981,1,FALSE)),0,1))</f>
        <v>1</v>
      </c>
      <c r="AF1290" s="13"/>
    </row>
    <row r="1291" spans="1:32" ht="13.5">
      <c r="A1291" s="494">
        <v>4832</v>
      </c>
      <c r="B1291" s="175" t="s">
        <v>8080</v>
      </c>
      <c r="C1291" s="958" t="s">
        <v>273</v>
      </c>
      <c r="D1291" s="547" t="s">
        <v>1942</v>
      </c>
      <c r="E1291" s="175" t="s">
        <v>1942</v>
      </c>
      <c r="F1291" s="175"/>
      <c r="G1291" s="175"/>
      <c r="H1291" s="547" t="s">
        <v>3788</v>
      </c>
      <c r="I1291" s="184">
        <v>43220</v>
      </c>
      <c r="J1291" s="175"/>
      <c r="K1291" s="719"/>
      <c r="L1291" s="1025" t="s">
        <v>590</v>
      </c>
      <c r="M1291" s="13" t="str">
        <f t="shared" si="101"/>
        <v>Invoice Not Made</v>
      </c>
      <c r="N1291" s="13"/>
      <c r="O1291" s="13"/>
      <c r="P1291" s="13" t="str">
        <f>IF(L1291="Navig8",IF(ISNA(VLOOKUP(UPPER(B1291),#REF!,3,FALSE)),"Pool Not in Records",VLOOKUP(UPPER(B1291),#REF!,3,FALSE)),"")</f>
        <v/>
      </c>
      <c r="Q1291" s="13">
        <f t="shared" si="100"/>
        <v>0</v>
      </c>
      <c r="R1291" s="13"/>
      <c r="S1291" s="13"/>
      <c r="T1291" s="13" t="str">
        <f t="shared" si="103"/>
        <v>Invoice Not Made</v>
      </c>
      <c r="U1291" s="13" t="b">
        <f t="shared" si="104"/>
        <v>1</v>
      </c>
      <c r="V1291" s="13"/>
      <c r="W1291" s="13"/>
      <c r="X1291" s="13"/>
      <c r="Y1291" s="13"/>
      <c r="Z1291" s="13"/>
      <c r="AA1291" s="13" t="str">
        <f t="shared" si="102"/>
        <v>Punta Gruesai9</v>
      </c>
      <c r="AB1291" s="13"/>
      <c r="AC1291" s="13"/>
      <c r="AD1291" s="13"/>
      <c r="AE1291" s="13">
        <f>IF(TRIM(AA1291=""),0,IF(ISNA(VLOOKUP(AA1291,Tracker!$AB$2:$AB$3981,1,FALSE)),0,1))</f>
        <v>0</v>
      </c>
      <c r="AF1291" s="13"/>
    </row>
    <row r="1292" spans="1:32" ht="13.5">
      <c r="A1292" s="176">
        <v>4833</v>
      </c>
      <c r="B1292" s="175" t="s">
        <v>2030</v>
      </c>
      <c r="C1292" s="958" t="s">
        <v>124</v>
      </c>
      <c r="D1292" s="547" t="s">
        <v>2278</v>
      </c>
      <c r="E1292" s="175" t="s">
        <v>2278</v>
      </c>
      <c r="F1292" s="175"/>
      <c r="G1292" s="175"/>
      <c r="H1292" s="547" t="s">
        <v>7948</v>
      </c>
      <c r="I1292" s="184">
        <v>43232</v>
      </c>
      <c r="J1292" s="175"/>
      <c r="K1292" s="719"/>
      <c r="L1292" s="1027" t="s">
        <v>60</v>
      </c>
      <c r="M1292" s="13" t="str">
        <f t="shared" si="101"/>
        <v>Invoice Made</v>
      </c>
      <c r="N1292" s="13"/>
      <c r="O1292" s="13"/>
      <c r="P1292" s="13" t="str">
        <f>IF(L1292="Navig8",IF(ISNA(VLOOKUP(UPPER(B1292),#REF!,3,FALSE)),"Pool Not in Records",VLOOKUP(UPPER(B1292),#REF!,3,FALSE)),"")</f>
        <v/>
      </c>
      <c r="Q1292" s="13" t="str">
        <f t="shared" si="100"/>
        <v/>
      </c>
      <c r="R1292" s="13"/>
      <c r="S1292" s="13"/>
      <c r="T1292" s="13" t="str">
        <f t="shared" si="103"/>
        <v>Invoice Made</v>
      </c>
      <c r="U1292" s="13" t="b">
        <f t="shared" si="104"/>
        <v>1</v>
      </c>
      <c r="V1292" s="13"/>
      <c r="W1292" s="13"/>
      <c r="X1292" s="13"/>
      <c r="Y1292" s="13"/>
      <c r="Z1292" s="13"/>
      <c r="AA1292" s="13" t="str">
        <f t="shared" si="102"/>
        <v>Athens Spirit19</v>
      </c>
      <c r="AB1292" s="13"/>
      <c r="AC1292" s="13"/>
      <c r="AD1292" s="13"/>
      <c r="AE1292" s="13">
        <f>IF(TRIM(AA1292=""),0,IF(ISNA(VLOOKUP(AA1292,Tracker!$AB$2:$AB$3981,1,FALSE)),0,1))</f>
        <v>1</v>
      </c>
      <c r="AF1292" s="13"/>
    </row>
    <row r="1293" spans="1:32" ht="13.5">
      <c r="A1293" s="176">
        <v>4834</v>
      </c>
      <c r="B1293" s="175" t="s">
        <v>7961</v>
      </c>
      <c r="C1293" s="958" t="s">
        <v>74</v>
      </c>
      <c r="D1293" s="547" t="s">
        <v>2868</v>
      </c>
      <c r="E1293" s="175" t="s">
        <v>2868</v>
      </c>
      <c r="F1293" s="175"/>
      <c r="G1293" s="175"/>
      <c r="H1293" s="547" t="s">
        <v>7962</v>
      </c>
      <c r="I1293" s="184">
        <v>43238</v>
      </c>
      <c r="J1293" s="175"/>
      <c r="K1293" s="719"/>
      <c r="L1293" s="1027" t="s">
        <v>1115</v>
      </c>
      <c r="M1293" s="13" t="str">
        <f t="shared" si="101"/>
        <v>Invoice Made</v>
      </c>
      <c r="N1293" s="13"/>
      <c r="O1293" s="13"/>
      <c r="P1293" s="13" t="str">
        <f>IF(L1293="Navig8",IF(ISNA(VLOOKUP(UPPER(B1293),#REF!,3,FALSE)),"Pool Not in Records",VLOOKUP(UPPER(B1293),#REF!,3,FALSE)),"")</f>
        <v/>
      </c>
      <c r="Q1293" s="13" t="str">
        <f t="shared" si="100"/>
        <v/>
      </c>
      <c r="R1293" s="13"/>
      <c r="S1293" s="13"/>
      <c r="T1293" s="13" t="str">
        <f t="shared" si="103"/>
        <v>Invoice Made</v>
      </c>
      <c r="U1293" s="13" t="b">
        <f t="shared" si="104"/>
        <v>1</v>
      </c>
      <c r="V1293" s="13"/>
      <c r="W1293" s="13"/>
      <c r="X1293" s="13"/>
      <c r="Y1293" s="13"/>
      <c r="Z1293" s="13"/>
      <c r="AA1293" s="13" t="str">
        <f t="shared" si="102"/>
        <v>Pichincha52</v>
      </c>
      <c r="AB1293" s="13"/>
      <c r="AC1293" s="13"/>
      <c r="AD1293" s="13"/>
      <c r="AE1293" s="13">
        <f>IF(TRIM(AA1293=""),0,IF(ISNA(VLOOKUP(AA1293,Tracker!$AB$2:$AB$3981,1,FALSE)),0,1))</f>
        <v>1</v>
      </c>
      <c r="AF1293" s="13"/>
    </row>
    <row r="1294" spans="1:32" ht="13.5">
      <c r="A1294" s="192">
        <v>4835</v>
      </c>
      <c r="B1294" s="175" t="s">
        <v>2776</v>
      </c>
      <c r="C1294" s="958" t="s">
        <v>461</v>
      </c>
      <c r="D1294" s="547" t="s">
        <v>2474</v>
      </c>
      <c r="E1294" s="175" t="s">
        <v>2474</v>
      </c>
      <c r="F1294" s="175"/>
      <c r="G1294" s="175"/>
      <c r="H1294" s="547"/>
      <c r="I1294" s="175"/>
      <c r="J1294" s="175"/>
      <c r="K1294" s="719"/>
      <c r="L1294" s="1027" t="s">
        <v>2987</v>
      </c>
      <c r="M1294" s="13" t="str">
        <f t="shared" si="101"/>
        <v>Invoice Not Made</v>
      </c>
      <c r="N1294" s="13"/>
      <c r="O1294" s="13"/>
      <c r="P1294" s="13" t="str">
        <f>IF(L1294="Navig8",IF(ISNA(VLOOKUP(UPPER(B1294),#REF!,3,FALSE)),"Pool Not in Records",VLOOKUP(UPPER(B1294),#REF!,3,FALSE)),"")</f>
        <v/>
      </c>
      <c r="Q1294" s="13" t="str">
        <f t="shared" si="100"/>
        <v/>
      </c>
      <c r="R1294" s="13"/>
      <c r="S1294" s="13"/>
      <c r="T1294" s="13" t="str">
        <f t="shared" si="103"/>
        <v>Invoice Not Made</v>
      </c>
      <c r="U1294" s="13" t="b">
        <f t="shared" si="104"/>
        <v>1</v>
      </c>
      <c r="V1294" s="13"/>
      <c r="W1294" s="13"/>
      <c r="X1294" s="13"/>
      <c r="Y1294" s="13"/>
      <c r="Z1294" s="13"/>
      <c r="AA1294" s="13" t="str">
        <f t="shared" si="102"/>
        <v>Sten Skagen98</v>
      </c>
      <c r="AB1294" s="13"/>
      <c r="AC1294" s="13"/>
      <c r="AD1294" s="13"/>
      <c r="AE1294" s="13">
        <f>IF(TRIM(AA1294=""),0,IF(ISNA(VLOOKUP(AA1294,Tracker!$AB$2:$AB$3981,1,FALSE)),0,1))</f>
        <v>0</v>
      </c>
      <c r="AF1294" s="13"/>
    </row>
    <row r="1295" spans="1:32" ht="13.5">
      <c r="A1295" s="176">
        <v>4836</v>
      </c>
      <c r="B1295" s="175" t="s">
        <v>502</v>
      </c>
      <c r="C1295" s="958" t="s">
        <v>422</v>
      </c>
      <c r="D1295" s="547" t="s">
        <v>63</v>
      </c>
      <c r="E1295" s="175" t="s">
        <v>63</v>
      </c>
      <c r="F1295" s="175"/>
      <c r="G1295" s="175"/>
      <c r="H1295" s="547" t="s">
        <v>1970</v>
      </c>
      <c r="I1295" s="184">
        <v>43242</v>
      </c>
      <c r="J1295" s="175"/>
      <c r="K1295" s="719"/>
      <c r="L1295" s="1027" t="s">
        <v>60</v>
      </c>
      <c r="M1295" s="13" t="str">
        <f t="shared" si="101"/>
        <v>Invoice Made</v>
      </c>
      <c r="N1295" s="13"/>
      <c r="O1295" s="13"/>
      <c r="P1295" s="13" t="str">
        <f>IF(L1295="Navig8",IF(ISNA(VLOOKUP(UPPER(B1295),#REF!,3,FALSE)),"Pool Not in Records",VLOOKUP(UPPER(B1295),#REF!,3,FALSE)),"")</f>
        <v/>
      </c>
      <c r="Q1295" s="13" t="str">
        <f t="shared" si="100"/>
        <v/>
      </c>
      <c r="R1295" s="13"/>
      <c r="S1295" s="13"/>
      <c r="T1295" s="13" t="str">
        <f t="shared" si="103"/>
        <v>Invoice Made</v>
      </c>
      <c r="U1295" s="13" t="b">
        <f t="shared" si="104"/>
        <v>1</v>
      </c>
      <c r="V1295" s="13"/>
      <c r="W1295" s="13"/>
      <c r="X1295" s="13"/>
      <c r="Y1295" s="13"/>
      <c r="Z1295" s="13"/>
      <c r="AA1295" s="13" t="str">
        <f t="shared" si="102"/>
        <v>BM Breeze71</v>
      </c>
      <c r="AB1295" s="13"/>
      <c r="AC1295" s="13"/>
      <c r="AD1295" s="13"/>
      <c r="AE1295" s="13">
        <f>IF(TRIM(AA1295=""),0,IF(ISNA(VLOOKUP(AA1295,Tracker!$AB$2:$AB$3981,1,FALSE)),0,1))</f>
        <v>1</v>
      </c>
      <c r="AF1295" s="13"/>
    </row>
    <row r="1296" spans="1:32" ht="13.5">
      <c r="A1296" s="176">
        <v>4837</v>
      </c>
      <c r="B1296" s="175" t="s">
        <v>1329</v>
      </c>
      <c r="C1296" s="958" t="s">
        <v>834</v>
      </c>
      <c r="D1296" s="547" t="s">
        <v>63</v>
      </c>
      <c r="E1296" s="175" t="s">
        <v>63</v>
      </c>
      <c r="F1296" s="175"/>
      <c r="G1296" s="175"/>
      <c r="H1296" s="547" t="s">
        <v>7951</v>
      </c>
      <c r="I1296" s="184">
        <v>43239</v>
      </c>
      <c r="J1296" s="175"/>
      <c r="K1296" s="719"/>
      <c r="L1296" s="1027" t="s">
        <v>60</v>
      </c>
      <c r="M1296" s="13" t="str">
        <f t="shared" si="101"/>
        <v>Invoice Made</v>
      </c>
      <c r="N1296" s="13"/>
      <c r="O1296" s="13"/>
      <c r="P1296" s="13" t="str">
        <f>IF(L1296="Navig8",IF(ISNA(VLOOKUP(UPPER(B1296),#REF!,3,FALSE)),"Pool Not in Records",VLOOKUP(UPPER(B1296),#REF!,3,FALSE)),"")</f>
        <v/>
      </c>
      <c r="Q1296" s="13" t="str">
        <f t="shared" si="100"/>
        <v/>
      </c>
      <c r="R1296" s="13"/>
      <c r="S1296" s="13"/>
      <c r="T1296" s="13" t="str">
        <f t="shared" si="103"/>
        <v>Invoice Made</v>
      </c>
      <c r="U1296" s="13" t="b">
        <f t="shared" si="104"/>
        <v>1</v>
      </c>
      <c r="V1296" s="13"/>
      <c r="W1296" s="13"/>
      <c r="X1296" s="13"/>
      <c r="Y1296" s="13"/>
      <c r="Z1296" s="13"/>
      <c r="AA1296" s="13" t="str">
        <f t="shared" si="102"/>
        <v>Atlantic Dawn49</v>
      </c>
      <c r="AB1296" s="13"/>
      <c r="AC1296" s="13"/>
      <c r="AD1296" s="13"/>
      <c r="AE1296" s="13">
        <f>IF(TRIM(AA1296=""),0,IF(ISNA(VLOOKUP(AA1296,Tracker!$AB$2:$AB$3981,1,FALSE)),0,1))</f>
        <v>1</v>
      </c>
      <c r="AF1296" s="13"/>
    </row>
    <row r="1297" spans="1:32" ht="13.5">
      <c r="A1297" s="176">
        <v>4838</v>
      </c>
      <c r="B1297" s="175" t="s">
        <v>2854</v>
      </c>
      <c r="C1297" s="958" t="s">
        <v>7903</v>
      </c>
      <c r="D1297" s="547" t="s">
        <v>2474</v>
      </c>
      <c r="E1297" s="175" t="s">
        <v>2474</v>
      </c>
      <c r="F1297" s="175"/>
      <c r="G1297" s="175"/>
      <c r="H1297" s="547" t="s">
        <v>25</v>
      </c>
      <c r="I1297" s="175">
        <v>43216</v>
      </c>
      <c r="J1297" s="175"/>
      <c r="K1297" s="719"/>
      <c r="L1297" s="1027" t="s">
        <v>2987</v>
      </c>
      <c r="M1297" s="13" t="str">
        <f t="shared" si="101"/>
        <v>Invoice Made</v>
      </c>
      <c r="N1297" s="13"/>
      <c r="O1297" s="13"/>
      <c r="P1297" s="13" t="str">
        <f>IF(L1297="Navig8",IF(ISNA(VLOOKUP(UPPER(B1297),#REF!,3,FALSE)),"Pool Not in Records",VLOOKUP(UPPER(B1297),#REF!,3,FALSE)),"")</f>
        <v/>
      </c>
      <c r="Q1297" s="13" t="str">
        <f t="shared" si="100"/>
        <v/>
      </c>
      <c r="R1297" s="13"/>
      <c r="S1297" s="13"/>
      <c r="T1297" s="13" t="str">
        <f t="shared" si="103"/>
        <v>Invoice Made</v>
      </c>
      <c r="U1297" s="13" t="b">
        <f t="shared" si="104"/>
        <v>1</v>
      </c>
      <c r="V1297" s="13"/>
      <c r="W1297" s="13"/>
      <c r="X1297" s="13"/>
      <c r="Y1297" s="13"/>
      <c r="Z1297" s="13"/>
      <c r="AA1297" s="13" t="str">
        <f t="shared" si="102"/>
        <v>Emmy Schulte197,198,199</v>
      </c>
      <c r="AB1297" s="13"/>
      <c r="AC1297" s="13"/>
      <c r="AD1297" s="13"/>
      <c r="AE1297" s="13">
        <f>IF(TRIM(AA1297=""),0,IF(ISNA(VLOOKUP(AA1297,Tracker!$AB$2:$AB$3981,1,FALSE)),0,1))</f>
        <v>1</v>
      </c>
      <c r="AF1297" s="13"/>
    </row>
    <row r="1298" spans="1:32" ht="13.5">
      <c r="A1298" s="176">
        <v>4839</v>
      </c>
      <c r="B1298" s="175" t="s">
        <v>892</v>
      </c>
      <c r="C1298" s="958" t="s">
        <v>7905</v>
      </c>
      <c r="D1298" s="547" t="s">
        <v>2474</v>
      </c>
      <c r="E1298" s="175" t="s">
        <v>2474</v>
      </c>
      <c r="F1298" s="175"/>
      <c r="G1298" s="175"/>
      <c r="H1298" s="547" t="s">
        <v>412</v>
      </c>
      <c r="I1298" s="175">
        <v>43215</v>
      </c>
      <c r="J1298" s="175"/>
      <c r="K1298" s="719"/>
      <c r="L1298" s="1027" t="s">
        <v>2987</v>
      </c>
      <c r="M1298" s="13" t="str">
        <f t="shared" si="101"/>
        <v>Invoice Made</v>
      </c>
      <c r="N1298" s="13"/>
      <c r="O1298" s="13"/>
      <c r="P1298" s="13" t="str">
        <f>IF(L1298="Navig8",IF(ISNA(VLOOKUP(UPPER(B1298),#REF!,3,FALSE)),"Pool Not in Records",VLOOKUP(UPPER(B1298),#REF!,3,FALSE)),"")</f>
        <v/>
      </c>
      <c r="Q1298" s="13" t="str">
        <f t="shared" si="100"/>
        <v/>
      </c>
      <c r="R1298" s="13"/>
      <c r="S1298" s="13"/>
      <c r="T1298" s="13" t="str">
        <f t="shared" si="103"/>
        <v>Invoice Made</v>
      </c>
      <c r="U1298" s="13" t="b">
        <f t="shared" si="104"/>
        <v>1</v>
      </c>
      <c r="V1298" s="13"/>
      <c r="W1298" s="13"/>
      <c r="X1298" s="13"/>
      <c r="Y1298" s="13"/>
      <c r="Z1298" s="13"/>
      <c r="AA1298" s="13" t="str">
        <f t="shared" si="102"/>
        <v>Elisalex Schulte80,81,82,83</v>
      </c>
      <c r="AB1298" s="13"/>
      <c r="AC1298" s="13"/>
      <c r="AD1298" s="13"/>
      <c r="AE1298" s="13">
        <f>IF(TRIM(AA1298=""),0,IF(ISNA(VLOOKUP(AA1298,Tracker!$AB$2:$AB$3981,1,FALSE)),0,1))</f>
        <v>1</v>
      </c>
      <c r="AF1298" s="13"/>
    </row>
    <row r="1299" spans="1:32" ht="13.5">
      <c r="A1299" s="176">
        <v>4840</v>
      </c>
      <c r="B1299" s="175" t="s">
        <v>2779</v>
      </c>
      <c r="C1299" s="958" t="s">
        <v>7907</v>
      </c>
      <c r="D1299" s="547" t="s">
        <v>2474</v>
      </c>
      <c r="E1299" s="175" t="s">
        <v>2474</v>
      </c>
      <c r="F1299" s="175"/>
      <c r="G1299" s="175"/>
      <c r="H1299" s="547" t="s">
        <v>4679</v>
      </c>
      <c r="I1299" s="175">
        <v>43218</v>
      </c>
      <c r="J1299" s="175"/>
      <c r="K1299" s="719"/>
      <c r="L1299" s="1027" t="s">
        <v>2987</v>
      </c>
      <c r="M1299" s="13" t="str">
        <f t="shared" si="101"/>
        <v>Invoice Made</v>
      </c>
      <c r="N1299" s="13"/>
      <c r="O1299" s="13"/>
      <c r="P1299" s="13" t="str">
        <f>IF(L1299="Navig8",IF(ISNA(VLOOKUP(UPPER(B1299),#REF!,3,FALSE)),"Pool Not in Records",VLOOKUP(UPPER(B1299),#REF!,3,FALSE)),"")</f>
        <v/>
      </c>
      <c r="Q1299" s="13" t="str">
        <f t="shared" si="100"/>
        <v/>
      </c>
      <c r="R1299" s="13"/>
      <c r="S1299" s="13"/>
      <c r="T1299" s="13" t="str">
        <f t="shared" si="103"/>
        <v>Invoice Made</v>
      </c>
      <c r="U1299" s="13" t="b">
        <f t="shared" si="104"/>
        <v>1</v>
      </c>
      <c r="V1299" s="13"/>
      <c r="W1299" s="13"/>
      <c r="X1299" s="13"/>
      <c r="Y1299" s="13"/>
      <c r="Z1299" s="13"/>
      <c r="AA1299" s="13" t="str">
        <f t="shared" si="102"/>
        <v>Tigris232,233,234,235</v>
      </c>
      <c r="AB1299" s="13"/>
      <c r="AC1299" s="13"/>
      <c r="AD1299" s="13"/>
      <c r="AE1299" s="13">
        <f>IF(TRIM(AA1299=""),0,IF(ISNA(VLOOKUP(AA1299,Tracker!$AB$2:$AB$3981,1,FALSE)),0,1))</f>
        <v>1</v>
      </c>
      <c r="AF1299" s="13"/>
    </row>
    <row r="1300" spans="1:32" ht="13.5">
      <c r="A1300" s="176">
        <v>4841</v>
      </c>
      <c r="B1300" s="175" t="s">
        <v>880</v>
      </c>
      <c r="C1300" s="958" t="s">
        <v>7909</v>
      </c>
      <c r="D1300" s="547" t="s">
        <v>2474</v>
      </c>
      <c r="E1300" s="175" t="s">
        <v>2474</v>
      </c>
      <c r="F1300" s="175"/>
      <c r="G1300" s="175"/>
      <c r="H1300" s="547" t="s">
        <v>7779</v>
      </c>
      <c r="I1300" s="175">
        <v>43218</v>
      </c>
      <c r="J1300" s="175"/>
      <c r="K1300" s="719"/>
      <c r="L1300" s="1027" t="s">
        <v>2987</v>
      </c>
      <c r="M1300" s="13" t="str">
        <f t="shared" si="101"/>
        <v>Invoice Made</v>
      </c>
      <c r="N1300" s="13"/>
      <c r="O1300" s="13"/>
      <c r="P1300" s="13" t="str">
        <f>IF(L1300="Navig8",IF(ISNA(VLOOKUP(UPPER(B1300),#REF!,3,FALSE)),"Pool Not in Records",VLOOKUP(UPPER(B1300),#REF!,3,FALSE)),"")</f>
        <v/>
      </c>
      <c r="Q1300" s="13" t="str">
        <f t="shared" si="100"/>
        <v/>
      </c>
      <c r="R1300" s="13"/>
      <c r="S1300" s="13"/>
      <c r="T1300" s="13" t="str">
        <f t="shared" si="103"/>
        <v>Invoice Made</v>
      </c>
      <c r="U1300" s="13" t="b">
        <f t="shared" si="104"/>
        <v>1</v>
      </c>
      <c r="V1300" s="13"/>
      <c r="W1300" s="13"/>
      <c r="X1300" s="13"/>
      <c r="Y1300" s="13"/>
      <c r="Z1300" s="13"/>
      <c r="AA1300" s="13" t="str">
        <f t="shared" si="102"/>
        <v>Songa Pearl18,19,20,22</v>
      </c>
      <c r="AB1300" s="13"/>
      <c r="AC1300" s="13"/>
      <c r="AD1300" s="13"/>
      <c r="AE1300" s="13">
        <f>IF(TRIM(AA1300=""),0,IF(ISNA(VLOOKUP(AA1300,Tracker!$AB$2:$AB$3981,1,FALSE)),0,1))</f>
        <v>1</v>
      </c>
      <c r="AF1300" s="13"/>
    </row>
    <row r="1301" spans="1:32" ht="13.5">
      <c r="A1301" s="176">
        <v>4842</v>
      </c>
      <c r="B1301" s="175" t="s">
        <v>7701</v>
      </c>
      <c r="C1301" s="958" t="s">
        <v>177</v>
      </c>
      <c r="D1301" s="547" t="s">
        <v>864</v>
      </c>
      <c r="E1301" s="175" t="s">
        <v>864</v>
      </c>
      <c r="F1301" s="175"/>
      <c r="G1301" s="175"/>
      <c r="H1301" s="547" t="s">
        <v>507</v>
      </c>
      <c r="I1301" s="184">
        <v>43235</v>
      </c>
      <c r="J1301" s="175"/>
      <c r="K1301" s="719"/>
      <c r="L1301" s="1025" t="s">
        <v>590</v>
      </c>
      <c r="M1301" s="13" t="str">
        <f t="shared" si="101"/>
        <v>Invoice Made</v>
      </c>
      <c r="N1301" s="13"/>
      <c r="O1301" s="13"/>
      <c r="P1301" s="13" t="str">
        <f>IF(L1301="Navig8",IF(ISNA(VLOOKUP(UPPER(B1301),#REF!,3,FALSE)),"Pool Not in Records",VLOOKUP(UPPER(B1301),#REF!,3,FALSE)),"")</f>
        <v/>
      </c>
      <c r="Q1301" s="13">
        <f t="shared" si="100"/>
        <v>0</v>
      </c>
      <c r="R1301" s="13"/>
      <c r="S1301" s="13"/>
      <c r="T1301" s="13" t="str">
        <f t="shared" si="103"/>
        <v>Invoice Made</v>
      </c>
      <c r="U1301" s="13" t="b">
        <f t="shared" si="104"/>
        <v>1</v>
      </c>
      <c r="V1301" s="13"/>
      <c r="W1301" s="13"/>
      <c r="X1301" s="13"/>
      <c r="Y1301" s="13"/>
      <c r="Z1301" s="13"/>
      <c r="AA1301" s="13" t="str">
        <f t="shared" si="102"/>
        <v>Seaways Samar75</v>
      </c>
      <c r="AB1301" s="13"/>
      <c r="AC1301" s="13"/>
      <c r="AD1301" s="13"/>
      <c r="AE1301" s="13">
        <f>IF(TRIM(AA1301=""),0,IF(ISNA(VLOOKUP(AA1301,Tracker!$AB$2:$AB$3981,1,FALSE)),0,1))</f>
        <v>1</v>
      </c>
      <c r="AF1301" s="13"/>
    </row>
    <row r="1302" spans="1:32" ht="13.5">
      <c r="A1302" s="176">
        <v>4843</v>
      </c>
      <c r="B1302" s="175" t="s">
        <v>3106</v>
      </c>
      <c r="C1302" s="958" t="s">
        <v>4058</v>
      </c>
      <c r="D1302" s="547" t="s">
        <v>688</v>
      </c>
      <c r="E1302" s="175" t="s">
        <v>688</v>
      </c>
      <c r="F1302" s="175"/>
      <c r="G1302" s="175"/>
      <c r="H1302" s="547" t="s">
        <v>312</v>
      </c>
      <c r="I1302" s="184">
        <v>43229</v>
      </c>
      <c r="J1302" s="175"/>
      <c r="K1302" s="719"/>
      <c r="L1302" s="1025" t="s">
        <v>590</v>
      </c>
      <c r="M1302" s="13" t="str">
        <f t="shared" si="101"/>
        <v>Invoice Made</v>
      </c>
      <c r="N1302" s="13"/>
      <c r="O1302" s="13"/>
      <c r="P1302" s="13" t="str">
        <f>IF(L1302="Navig8",IF(ISNA(VLOOKUP(UPPER(B1302),#REF!,3,FALSE)),"Pool Not in Records",VLOOKUP(UPPER(B1302),#REF!,3,FALSE)),"")</f>
        <v/>
      </c>
      <c r="Q1302" s="13">
        <f t="shared" si="100"/>
        <v>0</v>
      </c>
      <c r="R1302" s="13"/>
      <c r="S1302" s="13"/>
      <c r="T1302" s="13" t="str">
        <f t="shared" si="103"/>
        <v>Invoice Made</v>
      </c>
      <c r="U1302" s="13" t="b">
        <f t="shared" si="104"/>
        <v>1</v>
      </c>
      <c r="V1302" s="13"/>
      <c r="W1302" s="13"/>
      <c r="X1302" s="13"/>
      <c r="Y1302" s="13"/>
      <c r="Z1302" s="13"/>
      <c r="AA1302" s="13" t="str">
        <f t="shared" si="102"/>
        <v>Seaways Reymar215</v>
      </c>
      <c r="AB1302" s="13"/>
      <c r="AC1302" s="13"/>
      <c r="AD1302" s="13"/>
      <c r="AE1302" s="13">
        <f>IF(TRIM(AA1302=""),0,IF(ISNA(VLOOKUP(AA1302,Tracker!$AB$2:$AB$3981,1,FALSE)),0,1))</f>
        <v>1</v>
      </c>
      <c r="AF1302" s="13"/>
    </row>
    <row r="1303" spans="1:32" s="497" customFormat="1" ht="13.5">
      <c r="A1303" s="192">
        <v>4844</v>
      </c>
      <c r="B1303" s="193" t="s">
        <v>801</v>
      </c>
      <c r="C1303" s="966" t="s">
        <v>558</v>
      </c>
      <c r="D1303" s="878" t="s">
        <v>63</v>
      </c>
      <c r="E1303" s="175" t="s">
        <v>63</v>
      </c>
      <c r="F1303" s="175"/>
      <c r="G1303" s="175"/>
      <c r="H1303" s="878"/>
      <c r="I1303" s="320"/>
      <c r="J1303" s="175"/>
      <c r="K1303" s="721"/>
      <c r="L1303" s="1033" t="s">
        <v>60</v>
      </c>
      <c r="M1303" s="13" t="str">
        <f t="shared" si="101"/>
        <v>Invoice Not Made</v>
      </c>
      <c r="N1303" s="191" t="s">
        <v>8115</v>
      </c>
      <c r="O1303" s="191"/>
      <c r="P1303" s="191" t="str">
        <f>IF(L1303="Navig8",IF(ISNA(VLOOKUP(UPPER(B1303),#REF!,3,FALSE)),"Pool Not in Records",VLOOKUP(UPPER(B1303),#REF!,3,FALSE)),"")</f>
        <v/>
      </c>
      <c r="Q1303" s="191" t="str">
        <f t="shared" si="100"/>
        <v/>
      </c>
      <c r="R1303" s="191"/>
      <c r="S1303" s="191"/>
      <c r="T1303" s="13" t="str">
        <f t="shared" si="103"/>
        <v>Invoice Not Made</v>
      </c>
      <c r="U1303" s="13" t="b">
        <f t="shared" si="104"/>
        <v>1</v>
      </c>
      <c r="V1303" s="191"/>
      <c r="W1303" s="191"/>
      <c r="X1303" s="191"/>
      <c r="Y1303" s="191"/>
      <c r="Z1303" s="191"/>
      <c r="AA1303" s="13" t="str">
        <f t="shared" si="102"/>
        <v>Ningbo Dawn50</v>
      </c>
      <c r="AB1303" s="191"/>
      <c r="AC1303" s="191"/>
      <c r="AD1303" s="191"/>
      <c r="AE1303" s="191">
        <f>IF(TRIM(AA1303=""),0,IF(ISNA(VLOOKUP(AA1303,Tracker!$AB$2:$AB$3981,1,FALSE)),0,1))</f>
        <v>0</v>
      </c>
      <c r="AF1303" s="191"/>
    </row>
    <row r="1304" spans="1:32" ht="13.5">
      <c r="A1304" s="176">
        <v>4845</v>
      </c>
      <c r="B1304" s="175" t="s">
        <v>8081</v>
      </c>
      <c r="C1304" s="958" t="s">
        <v>53</v>
      </c>
      <c r="D1304" s="547" t="s">
        <v>3273</v>
      </c>
      <c r="E1304" s="175" t="s">
        <v>3273</v>
      </c>
      <c r="F1304" s="175"/>
      <c r="G1304" s="175"/>
      <c r="H1304" s="547" t="s">
        <v>25</v>
      </c>
      <c r="I1304" s="175">
        <v>43279</v>
      </c>
      <c r="J1304" s="175"/>
      <c r="K1304" s="719"/>
      <c r="L1304" s="1027" t="s">
        <v>1485</v>
      </c>
      <c r="M1304" s="13" t="str">
        <f t="shared" si="101"/>
        <v>Invoice Made</v>
      </c>
      <c r="N1304" s="13"/>
      <c r="O1304" s="13"/>
      <c r="P1304" s="13" t="str">
        <f>IF(L1304="Navig8",IF(ISNA(VLOOKUP(UPPER(B1304),#REF!,3,FALSE)),"Pool Not in Records",VLOOKUP(UPPER(B1304),#REF!,3,FALSE)),"")</f>
        <v/>
      </c>
      <c r="Q1304" s="13" t="str">
        <f t="shared" si="100"/>
        <v/>
      </c>
      <c r="R1304" s="13"/>
      <c r="S1304" s="13"/>
      <c r="T1304" s="13" t="str">
        <f t="shared" si="103"/>
        <v>Invoice Made</v>
      </c>
      <c r="U1304" s="13" t="b">
        <f t="shared" si="104"/>
        <v>1</v>
      </c>
      <c r="V1304" s="13"/>
      <c r="W1304" s="13"/>
      <c r="X1304" s="13"/>
      <c r="Y1304" s="13"/>
      <c r="Z1304" s="13"/>
      <c r="AA1304" s="13" t="str">
        <f t="shared" si="102"/>
        <v>Hellas Marianna1</v>
      </c>
      <c r="AB1304" s="13"/>
      <c r="AC1304" s="13"/>
      <c r="AD1304" s="13"/>
      <c r="AE1304" s="13">
        <f>IF(TRIM(AA1304=""),0,IF(ISNA(VLOOKUP(AA1304,Tracker!$AB$2:$AB$3981,1,FALSE)),0,1))</f>
        <v>1</v>
      </c>
      <c r="AF1304" s="13"/>
    </row>
    <row r="1305" spans="1:32" ht="13.5">
      <c r="A1305" s="246">
        <v>4846</v>
      </c>
      <c r="B1305" s="271" t="s">
        <v>818</v>
      </c>
      <c r="C1305" s="957" t="s">
        <v>41</v>
      </c>
      <c r="D1305" s="874" t="s">
        <v>63</v>
      </c>
      <c r="E1305" s="172" t="s">
        <v>63</v>
      </c>
      <c r="F1305" s="234"/>
      <c r="G1305" s="236"/>
      <c r="H1305" s="874" t="s">
        <v>4505</v>
      </c>
      <c r="I1305" s="272">
        <v>43232</v>
      </c>
      <c r="J1305" s="238"/>
      <c r="K1305" s="711"/>
      <c r="L1305" s="1039" t="s">
        <v>60</v>
      </c>
      <c r="M1305" s="13" t="str">
        <f t="shared" si="101"/>
        <v>Invoice Made</v>
      </c>
      <c r="N1305" s="13"/>
      <c r="O1305" s="13"/>
      <c r="P1305" s="13" t="str">
        <f>IF(L1305="Navig8",IF(ISNA(VLOOKUP(UPPER(B1305),#REF!,3,FALSE)),"Pool Not in Records",VLOOKUP(UPPER(B1305),#REF!,3,FALSE)),"")</f>
        <v/>
      </c>
      <c r="Q1305" s="13" t="str">
        <f t="shared" si="100"/>
        <v/>
      </c>
      <c r="R1305" s="13"/>
      <c r="S1305" s="13"/>
      <c r="T1305" s="13" t="str">
        <f t="shared" si="103"/>
        <v>Invoice Made</v>
      </c>
      <c r="U1305" s="13" t="b">
        <f t="shared" si="104"/>
        <v>1</v>
      </c>
      <c r="V1305" s="13"/>
      <c r="W1305" s="13"/>
      <c r="X1305" s="13"/>
      <c r="Y1305" s="13"/>
      <c r="Z1305" s="13"/>
      <c r="AA1305" s="13" t="str">
        <f t="shared" si="102"/>
        <v>Songa Coral12</v>
      </c>
      <c r="AB1305" s="13"/>
      <c r="AC1305" s="13"/>
      <c r="AD1305" s="13"/>
      <c r="AE1305" s="13">
        <f>IF(TRIM(AA1305=""),0,IF(ISNA(VLOOKUP(AA1305,Tracker!$AB$2:$AB$3981,1,FALSE)),0,1))</f>
        <v>1</v>
      </c>
      <c r="AF1305" s="13"/>
    </row>
    <row r="1306" spans="1:32" ht="13.5">
      <c r="A1306" s="246">
        <v>4847</v>
      </c>
      <c r="B1306" s="271" t="s">
        <v>73</v>
      </c>
      <c r="C1306" s="957" t="s">
        <v>7953</v>
      </c>
      <c r="D1306" s="874" t="s">
        <v>63</v>
      </c>
      <c r="E1306" s="172" t="s">
        <v>63</v>
      </c>
      <c r="F1306" s="234"/>
      <c r="G1306" s="236"/>
      <c r="H1306" s="874" t="s">
        <v>243</v>
      </c>
      <c r="I1306" s="272">
        <v>43245</v>
      </c>
      <c r="J1306" s="238"/>
      <c r="K1306" s="711"/>
      <c r="L1306" s="1039" t="s">
        <v>60</v>
      </c>
      <c r="M1306" s="13" t="str">
        <f t="shared" si="101"/>
        <v>Invoice Made</v>
      </c>
      <c r="N1306" s="13"/>
      <c r="O1306" s="13"/>
      <c r="P1306" s="13" t="str">
        <f>IF(L1306="Navig8",IF(ISNA(VLOOKUP(UPPER(B1306),#REF!,3,FALSE)),"Pool Not in Records",VLOOKUP(UPPER(B1306),#REF!,3,FALSE)),"")</f>
        <v/>
      </c>
      <c r="Q1306" s="13" t="str">
        <f t="shared" si="100"/>
        <v/>
      </c>
      <c r="R1306" s="13"/>
      <c r="S1306" s="13"/>
      <c r="T1306" s="13" t="str">
        <f t="shared" si="103"/>
        <v>Invoice Made</v>
      </c>
      <c r="U1306" s="13" t="b">
        <f t="shared" si="104"/>
        <v>1</v>
      </c>
      <c r="V1306" s="13"/>
      <c r="W1306" s="13"/>
      <c r="X1306" s="13"/>
      <c r="Y1306" s="13"/>
      <c r="Z1306" s="13"/>
      <c r="AA1306" s="13" t="str">
        <f t="shared" si="102"/>
        <v>Erik Spirit143</v>
      </c>
      <c r="AB1306" s="13"/>
      <c r="AC1306" s="13"/>
      <c r="AD1306" s="13"/>
      <c r="AE1306" s="13">
        <f>IF(TRIM(AA1306=""),0,IF(ISNA(VLOOKUP(AA1306,Tracker!$AB$2:$AB$3981,1,FALSE)),0,1))</f>
        <v>1</v>
      </c>
      <c r="AF1306" s="13"/>
    </row>
    <row r="1307" spans="1:32" ht="13.5">
      <c r="A1307" s="243">
        <v>4848</v>
      </c>
      <c r="B1307" s="271" t="s">
        <v>2854</v>
      </c>
      <c r="C1307" s="957" t="s">
        <v>116</v>
      </c>
      <c r="D1307" s="874" t="s">
        <v>2474</v>
      </c>
      <c r="E1307" s="172" t="s">
        <v>2474</v>
      </c>
      <c r="F1307" s="234"/>
      <c r="G1307" s="236"/>
      <c r="H1307" s="874"/>
      <c r="I1307" s="272"/>
      <c r="J1307" s="238"/>
      <c r="K1307" s="711"/>
      <c r="L1307" s="1039" t="s">
        <v>2987</v>
      </c>
      <c r="M1307" s="13" t="str">
        <f t="shared" si="101"/>
        <v>Invoice Not Made</v>
      </c>
      <c r="N1307" s="13"/>
      <c r="O1307" s="13"/>
      <c r="P1307" s="13" t="str">
        <f>IF(L1307="Navig8",IF(ISNA(VLOOKUP(UPPER(B1307),#REF!,3,FALSE)),"Pool Not in Records",VLOOKUP(UPPER(B1307),#REF!,3,FALSE)),"")</f>
        <v/>
      </c>
      <c r="Q1307" s="13" t="str">
        <f t="shared" si="100"/>
        <v/>
      </c>
      <c r="R1307" s="13"/>
      <c r="S1307" s="13"/>
      <c r="T1307" s="13" t="str">
        <f t="shared" si="103"/>
        <v>Invoice Not Made</v>
      </c>
      <c r="U1307" s="13" t="b">
        <f t="shared" si="104"/>
        <v>1</v>
      </c>
      <c r="V1307" s="13"/>
      <c r="W1307" s="13"/>
      <c r="X1307" s="13"/>
      <c r="Y1307" s="13"/>
      <c r="Z1307" s="13"/>
      <c r="AA1307" s="13" t="str">
        <f t="shared" si="102"/>
        <v>Emmy Schulte200</v>
      </c>
      <c r="AB1307" s="13"/>
      <c r="AC1307" s="13"/>
      <c r="AD1307" s="13"/>
      <c r="AE1307" s="13">
        <f>IF(TRIM(AA1307=""),0,IF(ISNA(VLOOKUP(AA1307,Tracker!$AB$2:$AB$3981,1,FALSE)),0,1))</f>
        <v>0</v>
      </c>
      <c r="AF1307" s="13"/>
    </row>
    <row r="1308" spans="1:32" ht="13.5">
      <c r="A1308" s="243">
        <v>4849</v>
      </c>
      <c r="B1308" s="271" t="s">
        <v>2776</v>
      </c>
      <c r="C1308" s="957" t="s">
        <v>4643</v>
      </c>
      <c r="D1308" s="874" t="s">
        <v>2474</v>
      </c>
      <c r="E1308" s="172" t="s">
        <v>2474</v>
      </c>
      <c r="F1308" s="234"/>
      <c r="G1308" s="236"/>
      <c r="H1308" s="874"/>
      <c r="I1308" s="272"/>
      <c r="J1308" s="238"/>
      <c r="K1308" s="711"/>
      <c r="L1308" s="1039" t="s">
        <v>2987</v>
      </c>
      <c r="M1308" s="13" t="str">
        <f t="shared" si="101"/>
        <v>Invoice Not Made</v>
      </c>
      <c r="N1308" s="13"/>
      <c r="O1308" s="13"/>
      <c r="P1308" s="13" t="str">
        <f>IF(L1308="Navig8",IF(ISNA(VLOOKUP(UPPER(B1308),#REF!,3,FALSE)),"Pool Not in Records",VLOOKUP(UPPER(B1308),#REF!,3,FALSE)),"")</f>
        <v/>
      </c>
      <c r="Q1308" s="13" t="str">
        <f t="shared" si="100"/>
        <v/>
      </c>
      <c r="R1308" s="13"/>
      <c r="S1308" s="13"/>
      <c r="T1308" s="13" t="str">
        <f t="shared" si="103"/>
        <v>Invoice Not Made</v>
      </c>
      <c r="U1308" s="13" t="b">
        <f t="shared" si="104"/>
        <v>1</v>
      </c>
      <c r="V1308" s="13"/>
      <c r="W1308" s="13"/>
      <c r="X1308" s="13"/>
      <c r="Y1308" s="13"/>
      <c r="Z1308" s="13"/>
      <c r="AA1308" s="13" t="str">
        <f t="shared" si="102"/>
        <v>Sten Skagen99</v>
      </c>
      <c r="AB1308" s="13"/>
      <c r="AC1308" s="13"/>
      <c r="AD1308" s="13"/>
      <c r="AE1308" s="13">
        <f>IF(TRIM(AA1308=""),0,IF(ISNA(VLOOKUP(AA1308,Tracker!$AB$2:$AB$3981,1,FALSE)),0,1))</f>
        <v>0</v>
      </c>
      <c r="AF1308" s="13"/>
    </row>
    <row r="1309" spans="1:32" ht="13.5">
      <c r="A1309" s="243">
        <v>4850</v>
      </c>
      <c r="B1309" s="271" t="s">
        <v>892</v>
      </c>
      <c r="C1309" s="957" t="s">
        <v>4212</v>
      </c>
      <c r="D1309" s="874" t="s">
        <v>2474</v>
      </c>
      <c r="E1309" s="172" t="s">
        <v>2474</v>
      </c>
      <c r="F1309" s="234"/>
      <c r="G1309" s="236"/>
      <c r="H1309" s="874"/>
      <c r="I1309" s="272"/>
      <c r="J1309" s="238"/>
      <c r="K1309" s="711"/>
      <c r="L1309" s="1039" t="s">
        <v>2987</v>
      </c>
      <c r="M1309" s="13" t="str">
        <f t="shared" si="101"/>
        <v>Invoice Not Made</v>
      </c>
      <c r="N1309" s="13"/>
      <c r="O1309" s="13"/>
      <c r="P1309" s="13" t="str">
        <f>IF(L1309="Navig8",IF(ISNA(VLOOKUP(UPPER(B1309),#REF!,3,FALSE)),"Pool Not in Records",VLOOKUP(UPPER(B1309),#REF!,3,FALSE)),"")</f>
        <v/>
      </c>
      <c r="Q1309" s="13" t="str">
        <f t="shared" si="100"/>
        <v/>
      </c>
      <c r="R1309" s="13"/>
      <c r="S1309" s="13"/>
      <c r="T1309" s="13" t="str">
        <f t="shared" si="103"/>
        <v>Invoice Not Made</v>
      </c>
      <c r="U1309" s="13" t="b">
        <f t="shared" si="104"/>
        <v>1</v>
      </c>
      <c r="V1309" s="13"/>
      <c r="W1309" s="13"/>
      <c r="X1309" s="13"/>
      <c r="Y1309" s="13"/>
      <c r="Z1309" s="13"/>
      <c r="AA1309" s="13" t="str">
        <f t="shared" si="102"/>
        <v>Elisalex Schulte84</v>
      </c>
      <c r="AB1309" s="13"/>
      <c r="AC1309" s="13"/>
      <c r="AD1309" s="13"/>
      <c r="AE1309" s="13">
        <f>IF(TRIM(AA1309=""),0,IF(ISNA(VLOOKUP(AA1309,Tracker!$AB$2:$AB$3981,1,FALSE)),0,1))</f>
        <v>0</v>
      </c>
      <c r="AF1309" s="13"/>
    </row>
    <row r="1310" spans="1:32" s="497" customFormat="1" ht="13.5">
      <c r="A1310" s="243">
        <v>4851</v>
      </c>
      <c r="B1310" s="243" t="s">
        <v>4456</v>
      </c>
      <c r="C1310" s="963" t="s">
        <v>7730</v>
      </c>
      <c r="D1310" s="877" t="s">
        <v>3246</v>
      </c>
      <c r="E1310" s="172" t="s">
        <v>3246</v>
      </c>
      <c r="F1310" s="234"/>
      <c r="G1310" s="236"/>
      <c r="H1310" s="877"/>
      <c r="I1310" s="499"/>
      <c r="J1310" s="238"/>
      <c r="K1310" s="720"/>
      <c r="L1310" s="1041" t="s">
        <v>663</v>
      </c>
      <c r="M1310" s="13" t="str">
        <f t="shared" si="101"/>
        <v>Invoice Not Made</v>
      </c>
      <c r="N1310" s="191" t="s">
        <v>368</v>
      </c>
      <c r="O1310" s="191"/>
      <c r="P1310" s="191" t="str">
        <f>IF(L1310="Navig8",IF(ISNA(VLOOKUP(UPPER(B1310),#REF!,3,FALSE)),"Pool Not in Records",VLOOKUP(UPPER(B1310),#REF!,3,FALSE)),"")</f>
        <v/>
      </c>
      <c r="Q1310" s="191" t="str">
        <f t="shared" si="100"/>
        <v/>
      </c>
      <c r="R1310" s="191"/>
      <c r="S1310" s="191"/>
      <c r="T1310" s="13" t="str">
        <f t="shared" si="103"/>
        <v>Invoice Not Made</v>
      </c>
      <c r="U1310" s="13" t="b">
        <f t="shared" si="104"/>
        <v>1</v>
      </c>
      <c r="V1310" s="191"/>
      <c r="W1310" s="191"/>
      <c r="X1310" s="191"/>
      <c r="Y1310" s="191"/>
      <c r="Z1310" s="191"/>
      <c r="AA1310" s="13" t="str">
        <f t="shared" si="102"/>
        <v>SKS Skeena201801</v>
      </c>
      <c r="AB1310" s="191"/>
      <c r="AC1310" s="191"/>
      <c r="AD1310" s="191"/>
      <c r="AE1310" s="191">
        <f>IF(TRIM(AA1310=""),0,IF(ISNA(VLOOKUP(AA1310,Tracker!$AB$2:$AB$3981,1,FALSE)),0,1))</f>
        <v>0</v>
      </c>
      <c r="AF1310" s="191"/>
    </row>
    <row r="1311" spans="1:32" ht="13.5">
      <c r="A1311" s="246">
        <v>4852</v>
      </c>
      <c r="B1311" s="271" t="s">
        <v>641</v>
      </c>
      <c r="C1311" s="957" t="s">
        <v>258</v>
      </c>
      <c r="D1311" s="874" t="s">
        <v>7955</v>
      </c>
      <c r="E1311" s="172" t="s">
        <v>7955</v>
      </c>
      <c r="F1311" s="234"/>
      <c r="G1311" s="236"/>
      <c r="H1311" s="874" t="s">
        <v>200</v>
      </c>
      <c r="I1311" s="272">
        <v>43234</v>
      </c>
      <c r="J1311" s="238"/>
      <c r="K1311" s="711"/>
      <c r="L1311" s="1039" t="s">
        <v>60</v>
      </c>
      <c r="M1311" s="13" t="str">
        <f t="shared" si="101"/>
        <v>Invoice Made</v>
      </c>
      <c r="N1311" s="13"/>
      <c r="O1311" s="13"/>
      <c r="P1311" s="13" t="str">
        <f>IF(L1311="Navig8",IF(ISNA(VLOOKUP(UPPER(B1311),#REF!,3,FALSE)),"Pool Not in Records",VLOOKUP(UPPER(B1311),#REF!,3,FALSE)),"")</f>
        <v/>
      </c>
      <c r="Q1311" s="13" t="str">
        <f t="shared" si="100"/>
        <v/>
      </c>
      <c r="R1311" s="13"/>
      <c r="S1311" s="13"/>
      <c r="T1311" s="13" t="str">
        <f t="shared" si="103"/>
        <v>Invoice Made</v>
      </c>
      <c r="U1311" s="13" t="b">
        <f t="shared" si="104"/>
        <v>1</v>
      </c>
      <c r="V1311" s="13"/>
      <c r="W1311" s="13"/>
      <c r="X1311" s="13"/>
      <c r="Y1311" s="13"/>
      <c r="Z1311" s="13"/>
      <c r="AA1311" s="13" t="str">
        <f t="shared" si="102"/>
        <v>Pacific Dawn54</v>
      </c>
      <c r="AB1311" s="13"/>
      <c r="AC1311" s="13"/>
      <c r="AD1311" s="13"/>
      <c r="AE1311" s="13">
        <f>IF(TRIM(AA1311=""),0,IF(ISNA(VLOOKUP(AA1311,Tracker!$AB$2:$AB$3981,1,FALSE)),0,1))</f>
        <v>1</v>
      </c>
      <c r="AF1311" s="13"/>
    </row>
    <row r="1312" spans="1:32" ht="13.5">
      <c r="A1312" s="246">
        <v>4853</v>
      </c>
      <c r="B1312" s="271" t="s">
        <v>7576</v>
      </c>
      <c r="C1312" s="957" t="s">
        <v>8003</v>
      </c>
      <c r="D1312" s="874" t="s">
        <v>817</v>
      </c>
      <c r="E1312" s="172" t="s">
        <v>817</v>
      </c>
      <c r="F1312" s="234"/>
      <c r="G1312" s="236"/>
      <c r="H1312" s="874" t="s">
        <v>2944</v>
      </c>
      <c r="I1312" s="272">
        <v>43322</v>
      </c>
      <c r="J1312" s="238"/>
      <c r="K1312" s="711"/>
      <c r="L1312" s="1039" t="s">
        <v>663</v>
      </c>
      <c r="M1312" s="13" t="str">
        <f t="shared" si="101"/>
        <v>Invoice Made</v>
      </c>
      <c r="N1312" s="13"/>
      <c r="O1312" s="13"/>
      <c r="P1312" s="13" t="str">
        <f>IF(L1312="Navig8",IF(ISNA(VLOOKUP(UPPER(B1312),#REF!,3,FALSE)),"Pool Not in Records",VLOOKUP(UPPER(B1312),#REF!,3,FALSE)),"")</f>
        <v/>
      </c>
      <c r="Q1312" s="13" t="str">
        <f t="shared" si="100"/>
        <v/>
      </c>
      <c r="R1312" s="13"/>
      <c r="S1312" s="13"/>
      <c r="T1312" s="13" t="str">
        <f t="shared" si="103"/>
        <v>Invoice Made</v>
      </c>
      <c r="U1312" s="13" t="b">
        <f t="shared" si="104"/>
        <v>1</v>
      </c>
      <c r="V1312" s="13"/>
      <c r="W1312" s="13"/>
      <c r="X1312" s="13"/>
      <c r="Y1312" s="13"/>
      <c r="Z1312" s="13"/>
      <c r="AA1312" s="13" t="str">
        <f t="shared" si="102"/>
        <v>Stena Suede201804</v>
      </c>
      <c r="AB1312" s="13"/>
      <c r="AC1312" s="13"/>
      <c r="AD1312" s="13"/>
      <c r="AE1312" s="13">
        <f>IF(TRIM(AA1312=""),0,IF(ISNA(VLOOKUP(AA1312,Tracker!$AB$2:$AB$3981,1,FALSE)),0,1))</f>
        <v>1</v>
      </c>
      <c r="AF1312" s="13"/>
    </row>
    <row r="1313" spans="1:32" ht="13.5">
      <c r="A1313" s="243">
        <v>4854</v>
      </c>
      <c r="B1313" s="271" t="s">
        <v>2779</v>
      </c>
      <c r="C1313" s="957" t="s">
        <v>8082</v>
      </c>
      <c r="D1313" s="874" t="s">
        <v>2474</v>
      </c>
      <c r="E1313" s="172" t="s">
        <v>2474</v>
      </c>
      <c r="F1313" s="234"/>
      <c r="G1313" s="236"/>
      <c r="H1313" s="874"/>
      <c r="I1313" s="272"/>
      <c r="J1313" s="238"/>
      <c r="K1313" s="711"/>
      <c r="L1313" s="1039" t="s">
        <v>2987</v>
      </c>
      <c r="M1313" s="13" t="str">
        <f t="shared" si="101"/>
        <v>Invoice Not Made</v>
      </c>
      <c r="N1313" s="13"/>
      <c r="O1313" s="13"/>
      <c r="P1313" s="13" t="str">
        <f>IF(L1313="Navig8",IF(ISNA(VLOOKUP(UPPER(B1313),#REF!,3,FALSE)),"Pool Not in Records",VLOOKUP(UPPER(B1313),#REF!,3,FALSE)),"")</f>
        <v/>
      </c>
      <c r="Q1313" s="13" t="str">
        <f t="shared" si="100"/>
        <v/>
      </c>
      <c r="R1313" s="13"/>
      <c r="S1313" s="13"/>
      <c r="T1313" s="13" t="str">
        <f t="shared" si="103"/>
        <v>Invoice Not Made</v>
      </c>
      <c r="U1313" s="13" t="b">
        <f t="shared" si="104"/>
        <v>1</v>
      </c>
      <c r="V1313" s="13"/>
      <c r="W1313" s="13"/>
      <c r="X1313" s="13"/>
      <c r="Y1313" s="13"/>
      <c r="Z1313" s="13"/>
      <c r="AA1313" s="13" t="str">
        <f t="shared" si="102"/>
        <v>Tigris236</v>
      </c>
      <c r="AB1313" s="13"/>
      <c r="AC1313" s="13"/>
      <c r="AD1313" s="13"/>
      <c r="AE1313" s="13">
        <f>IF(TRIM(AA1313=""),0,IF(ISNA(VLOOKUP(AA1313,Tracker!$AB$2:$AB$3981,1,FALSE)),0,1))</f>
        <v>0</v>
      </c>
      <c r="AF1313" s="13"/>
    </row>
    <row r="1314" spans="1:32" ht="13.5">
      <c r="A1314" s="246">
        <v>4855</v>
      </c>
      <c r="B1314" s="271" t="s">
        <v>1268</v>
      </c>
      <c r="C1314" s="957" t="s">
        <v>422</v>
      </c>
      <c r="D1314" s="874" t="s">
        <v>671</v>
      </c>
      <c r="E1314" s="172" t="s">
        <v>671</v>
      </c>
      <c r="F1314" s="234"/>
      <c r="G1314" s="236"/>
      <c r="H1314" s="874" t="s">
        <v>441</v>
      </c>
      <c r="I1314" s="272">
        <v>43201</v>
      </c>
      <c r="J1314" s="238"/>
      <c r="K1314" s="711" t="s">
        <v>8083</v>
      </c>
      <c r="L1314" s="1039" t="s">
        <v>28</v>
      </c>
      <c r="M1314" s="13" t="str">
        <f t="shared" si="101"/>
        <v>Invoice Made</v>
      </c>
      <c r="N1314" s="13"/>
      <c r="O1314" s="13"/>
      <c r="P1314" s="13"/>
      <c r="Q1314" s="13" t="str">
        <f t="shared" si="100"/>
        <v/>
      </c>
      <c r="R1314" s="13"/>
      <c r="S1314" s="13"/>
      <c r="T1314" s="13" t="str">
        <f t="shared" si="103"/>
        <v>Invoice Made</v>
      </c>
      <c r="U1314" s="13" t="b">
        <f t="shared" si="104"/>
        <v>1</v>
      </c>
      <c r="V1314" s="13"/>
      <c r="W1314" s="13"/>
      <c r="X1314" s="13"/>
      <c r="Y1314" s="13"/>
      <c r="Z1314" s="13"/>
      <c r="AA1314" s="13" t="str">
        <f t="shared" si="102"/>
        <v>Nave Cetus71</v>
      </c>
      <c r="AB1314" s="13"/>
      <c r="AC1314" s="13"/>
      <c r="AD1314" s="13"/>
      <c r="AE1314" s="13">
        <f>IF(TRIM(AA1314=""),0,IF(ISNA(VLOOKUP(AA1314,Tracker!$AB$2:$AB$3981,1,FALSE)),0,1))</f>
        <v>1</v>
      </c>
      <c r="AF1314" s="13"/>
    </row>
    <row r="1315" spans="1:32" ht="13.5">
      <c r="A1315" s="246">
        <v>4856</v>
      </c>
      <c r="B1315" s="271" t="s">
        <v>1303</v>
      </c>
      <c r="C1315" s="957" t="s">
        <v>193</v>
      </c>
      <c r="D1315" s="874" t="s">
        <v>864</v>
      </c>
      <c r="E1315" s="172" t="s">
        <v>864</v>
      </c>
      <c r="F1315" s="234"/>
      <c r="G1315" s="236"/>
      <c r="H1315" s="874" t="s">
        <v>7975</v>
      </c>
      <c r="I1315" s="272">
        <v>43236</v>
      </c>
      <c r="J1315" s="238"/>
      <c r="K1315" s="711"/>
      <c r="L1315" s="1023" t="s">
        <v>590</v>
      </c>
      <c r="M1315" s="13" t="str">
        <f t="shared" si="101"/>
        <v>Invoice Made</v>
      </c>
      <c r="N1315" s="13"/>
      <c r="O1315" s="13"/>
      <c r="P1315" s="13" t="str">
        <f>IF(L1315="Navig8",IF(ISNA(VLOOKUP(UPPER(B1315),#REF!,3,FALSE)),"Pool Not in Records",VLOOKUP(UPPER(B1315),#REF!,3,FALSE)),"")</f>
        <v/>
      </c>
      <c r="Q1315" s="13">
        <f t="shared" si="100"/>
        <v>0</v>
      </c>
      <c r="R1315" s="13"/>
      <c r="S1315" s="13"/>
      <c r="T1315" s="13" t="str">
        <f t="shared" si="103"/>
        <v>Invoice Made</v>
      </c>
      <c r="U1315" s="13" t="b">
        <f t="shared" si="104"/>
        <v>1</v>
      </c>
      <c r="V1315" s="13"/>
      <c r="W1315" s="13"/>
      <c r="X1315" s="13"/>
      <c r="Y1315" s="13"/>
      <c r="Z1315" s="13"/>
      <c r="AA1315" s="13" t="str">
        <f t="shared" si="102"/>
        <v>Danubia28</v>
      </c>
      <c r="AB1315" s="13"/>
      <c r="AC1315" s="13"/>
      <c r="AD1315" s="13"/>
      <c r="AE1315" s="13">
        <f>IF(TRIM(AA1315=""),0,IF(ISNA(VLOOKUP(AA1315,Tracker!$AB$2:$AB$3981,1,FALSE)),0,1))</f>
        <v>1</v>
      </c>
      <c r="AF1315" s="13"/>
    </row>
    <row r="1316" spans="1:32" ht="13.5">
      <c r="A1316" s="246">
        <v>4857</v>
      </c>
      <c r="B1316" s="271" t="s">
        <v>8008</v>
      </c>
      <c r="C1316" s="957" t="s">
        <v>8009</v>
      </c>
      <c r="D1316" s="874" t="s">
        <v>1327</v>
      </c>
      <c r="E1316" s="172" t="s">
        <v>1327</v>
      </c>
      <c r="F1316" s="234"/>
      <c r="G1316" s="236"/>
      <c r="H1316" s="874" t="s">
        <v>25</v>
      </c>
      <c r="I1316" s="272">
        <v>43257</v>
      </c>
      <c r="J1316" s="238"/>
      <c r="K1316" s="711"/>
      <c r="L1316" s="1039" t="s">
        <v>633</v>
      </c>
      <c r="M1316" s="13" t="str">
        <f t="shared" si="101"/>
        <v>Invoice Made</v>
      </c>
      <c r="N1316" s="13"/>
      <c r="O1316" s="13"/>
      <c r="P1316" s="13" t="str">
        <f>IF(L1316="Navig8",IF(ISNA(VLOOKUP(UPPER(B1316),#REF!,3,FALSE)),"Pool Not in Records",VLOOKUP(UPPER(B1316),#REF!,3,FALSE)),"")</f>
        <v/>
      </c>
      <c r="Q1316" s="13" t="str">
        <f t="shared" si="100"/>
        <v/>
      </c>
      <c r="R1316" s="13"/>
      <c r="S1316" s="13"/>
      <c r="T1316" s="13" t="str">
        <f t="shared" si="103"/>
        <v>Invoice Made</v>
      </c>
      <c r="U1316" s="13" t="b">
        <f t="shared" si="104"/>
        <v>1</v>
      </c>
      <c r="V1316" s="13"/>
      <c r="W1316" s="13"/>
      <c r="X1316" s="13"/>
      <c r="Y1316" s="13"/>
      <c r="Z1316" s="13"/>
      <c r="AA1316" s="13" t="str">
        <f t="shared" si="102"/>
        <v>Maetiga1802</v>
      </c>
      <c r="AB1316" s="13"/>
      <c r="AC1316" s="13"/>
      <c r="AD1316" s="13"/>
      <c r="AE1316" s="13">
        <f>IF(TRIM(AA1316=""),0,IF(ISNA(VLOOKUP(AA1316,Tracker!$AB$2:$AB$3981,1,FALSE)),0,1))</f>
        <v>1</v>
      </c>
      <c r="AF1316" s="13"/>
    </row>
    <row r="1317" spans="1:32" ht="13.5">
      <c r="A1317" s="246">
        <v>4858</v>
      </c>
      <c r="B1317" s="271" t="s">
        <v>2874</v>
      </c>
      <c r="C1317" s="957" t="s">
        <v>2334</v>
      </c>
      <c r="D1317" s="874" t="s">
        <v>2868</v>
      </c>
      <c r="E1317" s="172" t="s">
        <v>2868</v>
      </c>
      <c r="F1317" s="234"/>
      <c r="G1317" s="236"/>
      <c r="H1317" s="874" t="s">
        <v>1845</v>
      </c>
      <c r="I1317" s="495">
        <v>43236</v>
      </c>
      <c r="J1317" s="238"/>
      <c r="K1317" s="711"/>
      <c r="L1317" s="1039" t="s">
        <v>1115</v>
      </c>
      <c r="M1317" s="13" t="str">
        <f t="shared" si="101"/>
        <v>Invoice Made</v>
      </c>
      <c r="N1317" s="13"/>
      <c r="O1317" s="13"/>
      <c r="P1317" s="13" t="str">
        <f>IF(L1317="Navig8",IF(ISNA(VLOOKUP(UPPER(B1317),#REF!,3,FALSE)),"Pool Not in Records",VLOOKUP(UPPER(B1317),#REF!,3,FALSE)),"")</f>
        <v/>
      </c>
      <c r="Q1317" s="13" t="str">
        <f t="shared" si="100"/>
        <v/>
      </c>
      <c r="R1317" s="13"/>
      <c r="S1317" s="13"/>
      <c r="T1317" s="13" t="str">
        <f t="shared" si="103"/>
        <v>Invoice Made</v>
      </c>
      <c r="U1317" s="13" t="b">
        <f t="shared" si="104"/>
        <v>1</v>
      </c>
      <c r="V1317" s="13"/>
      <c r="W1317" s="13"/>
      <c r="X1317" s="13"/>
      <c r="Y1317" s="13"/>
      <c r="Z1317" s="13"/>
      <c r="AA1317" s="13" t="str">
        <f t="shared" si="102"/>
        <v>Andes163P-108F</v>
      </c>
      <c r="AB1317" s="13"/>
      <c r="AC1317" s="13"/>
      <c r="AD1317" s="13"/>
      <c r="AE1317" s="13">
        <f>IF(TRIM(AA1317=""),0,IF(ISNA(VLOOKUP(AA1317,Tracker!$AB$2:$AB$3981,1,FALSE)),0,1))</f>
        <v>1</v>
      </c>
      <c r="AF1317" s="13"/>
    </row>
    <row r="1318" spans="1:32" s="497" customFormat="1" ht="13.5">
      <c r="A1318" s="243">
        <v>4859</v>
      </c>
      <c r="B1318" s="243" t="s">
        <v>2851</v>
      </c>
      <c r="C1318" s="963" t="s">
        <v>7563</v>
      </c>
      <c r="D1318" s="877" t="s">
        <v>1304</v>
      </c>
      <c r="E1318" s="172" t="s">
        <v>1304</v>
      </c>
      <c r="F1318" s="234"/>
      <c r="G1318" s="236"/>
      <c r="H1318" s="877"/>
      <c r="I1318" s="490"/>
      <c r="J1318" s="238"/>
      <c r="K1318" s="720"/>
      <c r="L1318" s="1043" t="s">
        <v>590</v>
      </c>
      <c r="M1318" s="13" t="str">
        <f t="shared" si="101"/>
        <v>Invoice Not Made</v>
      </c>
      <c r="N1318" s="191" t="s">
        <v>368</v>
      </c>
      <c r="O1318" s="191"/>
      <c r="P1318" s="191" t="str">
        <f>IF(L1318="Navig8",IF(ISNA(VLOOKUP(UPPER(B1318),#REF!,3,FALSE)),"Pool Not in Records",VLOOKUP(UPPER(B1318),#REF!,3,FALSE)),"")</f>
        <v/>
      </c>
      <c r="Q1318" s="191">
        <f t="shared" si="100"/>
        <v>0</v>
      </c>
      <c r="R1318" s="191"/>
      <c r="S1318" s="191"/>
      <c r="T1318" s="13" t="str">
        <f t="shared" si="103"/>
        <v>Invoice Not Made</v>
      </c>
      <c r="U1318" s="13" t="b">
        <f t="shared" si="104"/>
        <v>1</v>
      </c>
      <c r="V1318" s="191"/>
      <c r="W1318" s="191"/>
      <c r="X1318" s="191"/>
      <c r="Y1318" s="191"/>
      <c r="Z1318" s="191"/>
      <c r="AA1318" s="13" t="str">
        <f t="shared" si="102"/>
        <v>Seaways Hellas217</v>
      </c>
      <c r="AB1318" s="191"/>
      <c r="AC1318" s="191"/>
      <c r="AD1318" s="191"/>
      <c r="AE1318" s="191">
        <f>IF(TRIM(AA1318=""),0,IF(ISNA(VLOOKUP(AA1318,Tracker!$AB$2:$AB$3981,1,FALSE)),0,1))</f>
        <v>0</v>
      </c>
      <c r="AF1318" s="191"/>
    </row>
    <row r="1319" spans="1:32" ht="13.5">
      <c r="A1319" s="246">
        <v>4860</v>
      </c>
      <c r="B1319" s="271" t="s">
        <v>7855</v>
      </c>
      <c r="C1319" s="957" t="s">
        <v>344</v>
      </c>
      <c r="D1319" s="874" t="s">
        <v>63</v>
      </c>
      <c r="E1319" s="172"/>
      <c r="F1319" s="234"/>
      <c r="G1319" s="236"/>
      <c r="H1319" s="874" t="s">
        <v>78</v>
      </c>
      <c r="I1319" s="272">
        <v>43232</v>
      </c>
      <c r="J1319" s="238"/>
      <c r="K1319" s="711"/>
      <c r="L1319" s="1039" t="s">
        <v>60</v>
      </c>
      <c r="M1319" s="13" t="str">
        <f t="shared" si="101"/>
        <v>Invoice Made</v>
      </c>
      <c r="N1319" s="13"/>
      <c r="O1319" s="13"/>
      <c r="P1319" s="13" t="str">
        <f>IF(L1319="Navig8",IF(ISNA(VLOOKUP(UPPER(B1319),#REF!,3,FALSE)),"Pool Not in Records",VLOOKUP(UPPER(B1319),#REF!,3,FALSE)),"")</f>
        <v/>
      </c>
      <c r="Q1319" s="13" t="str">
        <f t="shared" si="100"/>
        <v/>
      </c>
      <c r="R1319" s="13"/>
      <c r="S1319" s="13"/>
      <c r="T1319" s="13" t="str">
        <f t="shared" si="103"/>
        <v>Invoice Made</v>
      </c>
      <c r="U1319" s="13" t="b">
        <f t="shared" si="104"/>
        <v>1</v>
      </c>
      <c r="V1319" s="13"/>
      <c r="W1319" s="13"/>
      <c r="X1319" s="13"/>
      <c r="Y1319" s="13"/>
      <c r="Z1319" s="13"/>
      <c r="AA1319" s="13" t="str">
        <f t="shared" si="102"/>
        <v>New Award05</v>
      </c>
      <c r="AB1319" s="13"/>
      <c r="AC1319" s="13"/>
      <c r="AD1319" s="13"/>
      <c r="AE1319" s="13">
        <f>IF(TRIM(AA1319=""),0,IF(ISNA(VLOOKUP(AA1319,Tracker!$AB$2:$AB$3981,1,FALSE)),0,1))</f>
        <v>1</v>
      </c>
      <c r="AF1319" s="13"/>
    </row>
    <row r="1320" spans="1:32" ht="13.5">
      <c r="A1320" s="243">
        <v>4861</v>
      </c>
      <c r="B1320" s="271" t="s">
        <v>892</v>
      </c>
      <c r="C1320" s="957" t="s">
        <v>220</v>
      </c>
      <c r="D1320" s="874" t="s">
        <v>2474</v>
      </c>
      <c r="E1320" s="172"/>
      <c r="F1320" s="234"/>
      <c r="G1320" s="236"/>
      <c r="H1320" s="874"/>
      <c r="I1320" s="272"/>
      <c r="J1320" s="238"/>
      <c r="K1320" s="711"/>
      <c r="L1320" s="1039" t="s">
        <v>2987</v>
      </c>
      <c r="M1320" s="13" t="str">
        <f t="shared" si="101"/>
        <v>Invoice Not Made</v>
      </c>
      <c r="N1320" s="13"/>
      <c r="O1320" s="13"/>
      <c r="P1320" s="13" t="str">
        <f>IF(L1320="Navig8",IF(ISNA(VLOOKUP(UPPER(B1320),#REF!,3,FALSE)),"Pool Not in Records",VLOOKUP(UPPER(B1320),#REF!,3,FALSE)),"")</f>
        <v/>
      </c>
      <c r="Q1320" s="13" t="str">
        <f t="shared" si="100"/>
        <v/>
      </c>
      <c r="R1320" s="13"/>
      <c r="S1320" s="13"/>
      <c r="T1320" s="13" t="str">
        <f t="shared" si="103"/>
        <v>Invoice Not Made</v>
      </c>
      <c r="U1320" s="13" t="b">
        <f t="shared" si="104"/>
        <v>1</v>
      </c>
      <c r="V1320" s="13"/>
      <c r="W1320" s="13"/>
      <c r="X1320" s="13"/>
      <c r="Y1320" s="13"/>
      <c r="Z1320" s="13"/>
      <c r="AA1320" s="13" t="str">
        <f t="shared" si="102"/>
        <v>Elisalex Schulte85</v>
      </c>
      <c r="AB1320" s="13"/>
      <c r="AC1320" s="13"/>
      <c r="AD1320" s="13"/>
      <c r="AE1320" s="13">
        <f>IF(TRIM(AA1320=""),0,IF(ISNA(VLOOKUP(AA1320,Tracker!$AB$2:$AB$3981,1,FALSE)),0,1))</f>
        <v>0</v>
      </c>
      <c r="AF1320" s="13"/>
    </row>
    <row r="1321" spans="1:32" ht="13.5">
      <c r="A1321" s="246">
        <v>4862</v>
      </c>
      <c r="B1321" s="271" t="s">
        <v>3104</v>
      </c>
      <c r="C1321" s="957" t="s">
        <v>163</v>
      </c>
      <c r="D1321" s="874" t="s">
        <v>1942</v>
      </c>
      <c r="E1321" s="172"/>
      <c r="F1321" s="234"/>
      <c r="G1321" s="236"/>
      <c r="H1321" s="874" t="s">
        <v>62</v>
      </c>
      <c r="I1321" s="272">
        <v>43240</v>
      </c>
      <c r="J1321" s="238"/>
      <c r="K1321" s="711"/>
      <c r="L1321" s="1039" t="s">
        <v>590</v>
      </c>
      <c r="M1321" s="13" t="str">
        <f t="shared" si="101"/>
        <v>Invoice Made</v>
      </c>
      <c r="N1321" s="13"/>
      <c r="O1321" s="13"/>
      <c r="P1321" s="13" t="str">
        <f>IF(L1321="Navig8",IF(ISNA(VLOOKUP(UPPER(B1321),#REF!,3,FALSE)),"Pool Not in Records",VLOOKUP(UPPER(B1321),#REF!,3,FALSE)),"")</f>
        <v/>
      </c>
      <c r="Q1321" s="13">
        <f t="shared" si="100"/>
        <v>0</v>
      </c>
      <c r="R1321" s="13"/>
      <c r="S1321" s="13"/>
      <c r="T1321" s="13" t="str">
        <f t="shared" si="103"/>
        <v>Invoice Made</v>
      </c>
      <c r="U1321" s="13" t="b">
        <f t="shared" si="104"/>
        <v>1</v>
      </c>
      <c r="V1321" s="13"/>
      <c r="W1321" s="13"/>
      <c r="X1321" s="13"/>
      <c r="Y1321" s="13"/>
      <c r="Z1321" s="13"/>
      <c r="AA1321" s="13" t="str">
        <f t="shared" si="102"/>
        <v>Cabo San Vicente20</v>
      </c>
      <c r="AB1321" s="13"/>
      <c r="AC1321" s="13"/>
      <c r="AD1321" s="13"/>
      <c r="AE1321" s="13">
        <f>IF(TRIM(AA1321=""),0,IF(ISNA(VLOOKUP(AA1321,Tracker!$AB$2:$AB$3981,1,FALSE)),0,1))</f>
        <v>1</v>
      </c>
      <c r="AF1321" s="13"/>
    </row>
    <row r="1322" spans="1:32" ht="13.5">
      <c r="A1322" s="246">
        <v>4863</v>
      </c>
      <c r="B1322" s="271" t="s">
        <v>3112</v>
      </c>
      <c r="C1322" s="957" t="s">
        <v>7978</v>
      </c>
      <c r="D1322" s="874" t="s">
        <v>2868</v>
      </c>
      <c r="E1322" s="172"/>
      <c r="F1322" s="234"/>
      <c r="G1322" s="236"/>
      <c r="H1322" s="874" t="s">
        <v>7979</v>
      </c>
      <c r="I1322" s="272">
        <v>43235</v>
      </c>
      <c r="J1322" s="238"/>
      <c r="K1322" s="711"/>
      <c r="L1322" s="1039" t="s">
        <v>590</v>
      </c>
      <c r="M1322" s="13" t="str">
        <f t="shared" si="101"/>
        <v>Invoice Made</v>
      </c>
      <c r="N1322" s="13"/>
      <c r="O1322" s="13"/>
      <c r="P1322" s="13" t="str">
        <f>IF(L1322="Navig8",IF(ISNA(VLOOKUP(UPPER(B1322),#REF!,3,FALSE)),"Pool Not in Records",VLOOKUP(UPPER(B1322),#REF!,3,FALSE)),"")</f>
        <v/>
      </c>
      <c r="Q1322" s="13">
        <f t="shared" si="100"/>
        <v>0</v>
      </c>
      <c r="R1322" s="13"/>
      <c r="S1322" s="13"/>
      <c r="T1322" s="13" t="str">
        <f t="shared" si="103"/>
        <v>Invoice Made</v>
      </c>
      <c r="U1322" s="13" t="b">
        <f t="shared" si="104"/>
        <v>1</v>
      </c>
      <c r="V1322" s="13"/>
      <c r="W1322" s="13"/>
      <c r="X1322" s="13"/>
      <c r="Y1322" s="13"/>
      <c r="Z1322" s="13"/>
      <c r="AA1322" s="13" t="str">
        <f t="shared" si="102"/>
        <v>Selecao14P-114F</v>
      </c>
      <c r="AB1322" s="13"/>
      <c r="AC1322" s="13"/>
      <c r="AD1322" s="13"/>
      <c r="AE1322" s="13">
        <f>IF(TRIM(AA1322=""),0,IF(ISNA(VLOOKUP(AA1322,Tracker!$AB$2:$AB$3981,1,FALSE)),0,1))</f>
        <v>1</v>
      </c>
      <c r="AF1322" s="13"/>
    </row>
    <row r="1323" spans="1:32" ht="13.5">
      <c r="A1323" s="246">
        <v>4864</v>
      </c>
      <c r="B1323" s="271" t="s">
        <v>822</v>
      </c>
      <c r="C1323" s="957" t="s">
        <v>326</v>
      </c>
      <c r="D1323" s="874" t="s">
        <v>1834</v>
      </c>
      <c r="E1323" s="172"/>
      <c r="F1323" s="234"/>
      <c r="G1323" s="236"/>
      <c r="H1323" s="874" t="s">
        <v>3988</v>
      </c>
      <c r="I1323" s="272">
        <v>43266</v>
      </c>
      <c r="J1323" s="238"/>
      <c r="K1323" s="711"/>
      <c r="L1323" s="1039" t="s">
        <v>60</v>
      </c>
      <c r="M1323" s="13" t="str">
        <f t="shared" si="101"/>
        <v>Invoice Made</v>
      </c>
      <c r="N1323" s="13"/>
      <c r="O1323" s="13"/>
      <c r="P1323" s="13" t="str">
        <f>IF(L1323="Navig8",IF(ISNA(VLOOKUP(UPPER(B1323),#REF!,3,FALSE)),"Pool Not in Records",VLOOKUP(UPPER(B1323),#REF!,3,FALSE)),"")</f>
        <v/>
      </c>
      <c r="Q1323" s="13" t="str">
        <f t="shared" si="100"/>
        <v/>
      </c>
      <c r="R1323" s="13"/>
      <c r="S1323" s="13"/>
      <c r="T1323" s="13" t="str">
        <f t="shared" si="103"/>
        <v>Invoice Made</v>
      </c>
      <c r="U1323" s="13" t="b">
        <f t="shared" si="104"/>
        <v>1</v>
      </c>
      <c r="V1323" s="13"/>
      <c r="W1323" s="13"/>
      <c r="X1323" s="13"/>
      <c r="Y1323" s="13"/>
      <c r="Z1323" s="13"/>
      <c r="AA1323" s="13" t="str">
        <f t="shared" si="102"/>
        <v>Pinnacle Spirit58</v>
      </c>
      <c r="AB1323" s="13"/>
      <c r="AC1323" s="13"/>
      <c r="AD1323" s="13"/>
      <c r="AE1323" s="13">
        <f>IF(TRIM(AA1323=""),0,IF(ISNA(VLOOKUP(AA1323,Tracker!$AB$2:$AB$3981,1,FALSE)),0,1))</f>
        <v>1</v>
      </c>
      <c r="AF1323" s="13"/>
    </row>
    <row r="1324" spans="1:32" ht="13.5">
      <c r="A1324" s="246">
        <v>4865</v>
      </c>
      <c r="B1324" s="271" t="s">
        <v>7813</v>
      </c>
      <c r="C1324" s="957" t="s">
        <v>7990</v>
      </c>
      <c r="D1324" s="874" t="s">
        <v>7991</v>
      </c>
      <c r="E1324" s="172"/>
      <c r="F1324" s="234"/>
      <c r="G1324" s="236"/>
      <c r="H1324" s="874" t="s">
        <v>90</v>
      </c>
      <c r="I1324" s="272">
        <v>43251</v>
      </c>
      <c r="J1324" s="238"/>
      <c r="K1324" s="711"/>
      <c r="L1324" s="1039" t="s">
        <v>290</v>
      </c>
      <c r="M1324" s="13" t="str">
        <f t="shared" si="101"/>
        <v>Invoice Made</v>
      </c>
      <c r="N1324" s="13"/>
      <c r="O1324" s="13"/>
      <c r="P1324" s="13" t="str">
        <f>IF(L1324="Navig8",IF(ISNA(VLOOKUP(UPPER(B1324),#REF!,3,FALSE)),"Pool Not in Records",VLOOKUP(UPPER(B1324),#REF!,3,FALSE)),"")</f>
        <v/>
      </c>
      <c r="Q1324" s="13" t="str">
        <f t="shared" si="100"/>
        <v/>
      </c>
      <c r="R1324" s="13"/>
      <c r="S1324" s="13"/>
      <c r="T1324" s="13" t="str">
        <f t="shared" si="103"/>
        <v>Invoice Made</v>
      </c>
      <c r="U1324" s="13" t="b">
        <f t="shared" si="104"/>
        <v>1</v>
      </c>
      <c r="V1324" s="13"/>
      <c r="W1324" s="13"/>
      <c r="X1324" s="13"/>
      <c r="Y1324" s="13"/>
      <c r="Z1324" s="13"/>
      <c r="AA1324" s="13" t="str">
        <f t="shared" si="102"/>
        <v>British Resource18003</v>
      </c>
      <c r="AB1324" s="13"/>
      <c r="AC1324" s="13"/>
      <c r="AD1324" s="13"/>
      <c r="AE1324" s="13">
        <f>IF(TRIM(AA1324=""),0,IF(ISNA(VLOOKUP(AA1324,Tracker!$AB$2:$AB$3981,1,FALSE)),0,1))</f>
        <v>1</v>
      </c>
      <c r="AF1324" s="13"/>
    </row>
    <row r="1325" spans="1:32" ht="13.5">
      <c r="A1325" s="246">
        <v>4866</v>
      </c>
      <c r="B1325" s="271" t="s">
        <v>383</v>
      </c>
      <c r="C1325" s="957" t="s">
        <v>386</v>
      </c>
      <c r="D1325" s="874" t="s">
        <v>2211</v>
      </c>
      <c r="E1325" s="172"/>
      <c r="F1325" s="234"/>
      <c r="G1325" s="236"/>
      <c r="H1325" s="874" t="s">
        <v>62</v>
      </c>
      <c r="I1325" s="272">
        <v>43274</v>
      </c>
      <c r="J1325" s="238"/>
      <c r="K1325" s="711"/>
      <c r="L1325" s="1039" t="s">
        <v>60</v>
      </c>
      <c r="M1325" s="13" t="str">
        <f t="shared" si="101"/>
        <v>Invoice Made</v>
      </c>
      <c r="N1325" s="13"/>
      <c r="O1325" s="13"/>
      <c r="P1325" s="13" t="str">
        <f>IF(L1325="Navig8",IF(ISNA(VLOOKUP(UPPER(B1325),#REF!,3,FALSE)),"Pool Not in Records",VLOOKUP(UPPER(B1325),#REF!,3,FALSE)),"")</f>
        <v/>
      </c>
      <c r="Q1325" s="13" t="str">
        <f t="shared" si="100"/>
        <v/>
      </c>
      <c r="R1325" s="13"/>
      <c r="S1325" s="13"/>
      <c r="T1325" s="13" t="str">
        <f t="shared" si="103"/>
        <v>Invoice Made</v>
      </c>
      <c r="U1325" s="13" t="b">
        <f t="shared" si="104"/>
        <v>1</v>
      </c>
      <c r="V1325" s="13"/>
      <c r="W1325" s="13"/>
      <c r="X1325" s="13"/>
      <c r="Y1325" s="13"/>
      <c r="Z1325" s="13"/>
      <c r="AA1325" s="13" t="str">
        <f t="shared" si="102"/>
        <v>Axel Spirit155</v>
      </c>
      <c r="AB1325" s="13"/>
      <c r="AC1325" s="13"/>
      <c r="AD1325" s="13"/>
      <c r="AE1325" s="13">
        <f>IF(TRIM(AA1325=""),0,IF(ISNA(VLOOKUP(AA1325,Tracker!$AB$2:$AB$3981,1,FALSE)),0,1))</f>
        <v>1</v>
      </c>
      <c r="AF1325" s="13"/>
    </row>
    <row r="1326" spans="1:32" ht="13.5">
      <c r="A1326" s="243">
        <v>4867</v>
      </c>
      <c r="B1326" s="243" t="s">
        <v>68</v>
      </c>
      <c r="C1326" s="963" t="s">
        <v>46</v>
      </c>
      <c r="D1326" s="877" t="s">
        <v>7955</v>
      </c>
      <c r="E1326" s="172"/>
      <c r="F1326" s="234"/>
      <c r="G1326" s="236"/>
      <c r="H1326" s="877"/>
      <c r="I1326" s="490"/>
      <c r="J1326" s="238"/>
      <c r="K1326" s="720"/>
      <c r="L1326" s="1041" t="s">
        <v>60</v>
      </c>
      <c r="M1326" s="13" t="str">
        <f t="shared" si="101"/>
        <v>Invoice Not Made</v>
      </c>
      <c r="N1326" s="191" t="s">
        <v>8115</v>
      </c>
      <c r="O1326" s="191"/>
      <c r="P1326" s="191" t="str">
        <f>IF(L1326="Navig8",IF(ISNA(VLOOKUP(UPPER(B1326),#REF!,3,FALSE)),"Pool Not in Records",VLOOKUP(UPPER(B1326),#REF!,3,FALSE)),"")</f>
        <v/>
      </c>
      <c r="Q1326" s="191" t="str">
        <f t="shared" si="100"/>
        <v/>
      </c>
      <c r="R1326" s="191"/>
      <c r="S1326" s="191"/>
      <c r="T1326" s="13" t="str">
        <f t="shared" si="103"/>
        <v>Invoice Not Made</v>
      </c>
      <c r="U1326" s="13" t="b">
        <f t="shared" si="104"/>
        <v>1</v>
      </c>
      <c r="V1326" s="191"/>
      <c r="W1326" s="191"/>
      <c r="X1326" s="191"/>
      <c r="Y1326" s="191"/>
      <c r="Z1326" s="191"/>
      <c r="AA1326" s="13" t="str">
        <f t="shared" si="102"/>
        <v>Sebarok Spirit41</v>
      </c>
      <c r="AB1326" s="191"/>
      <c r="AC1326" s="191"/>
      <c r="AD1326" s="191"/>
      <c r="AE1326" s="191">
        <f>IF(TRIM(AA1326=""),0,IF(ISNA(VLOOKUP(AA1326,Tracker!$AB$2:$AB$3981,1,FALSE)),0,1))</f>
        <v>0</v>
      </c>
      <c r="AF1326" s="191"/>
    </row>
    <row r="1327" spans="1:32" ht="13.5">
      <c r="A1327" s="243">
        <v>4868</v>
      </c>
      <c r="B1327" s="271" t="s">
        <v>2779</v>
      </c>
      <c r="C1327" s="957" t="s">
        <v>8084</v>
      </c>
      <c r="D1327" s="874" t="s">
        <v>2474</v>
      </c>
      <c r="E1327" s="172"/>
      <c r="F1327" s="234"/>
      <c r="G1327" s="236"/>
      <c r="H1327" s="874"/>
      <c r="I1327" s="272"/>
      <c r="J1327" s="238"/>
      <c r="K1327" s="711"/>
      <c r="L1327" s="1023" t="s">
        <v>2987</v>
      </c>
      <c r="M1327" s="13" t="str">
        <f t="shared" si="101"/>
        <v>Invoice Not Made</v>
      </c>
      <c r="N1327" s="13"/>
      <c r="O1327" s="13"/>
      <c r="P1327" s="13" t="str">
        <f>IF(L1327="Navig8",IF(ISNA(VLOOKUP(UPPER(B1327),#REF!,3,FALSE)),"Pool Not in Records",VLOOKUP(UPPER(B1327),#REF!,3,FALSE)),"")</f>
        <v/>
      </c>
      <c r="Q1327" s="13" t="str">
        <f t="shared" si="100"/>
        <v/>
      </c>
      <c r="R1327" s="13"/>
      <c r="S1327" s="13"/>
      <c r="T1327" s="13" t="str">
        <f t="shared" si="103"/>
        <v>Invoice Not Made</v>
      </c>
      <c r="U1327" s="13" t="b">
        <f t="shared" si="104"/>
        <v>1</v>
      </c>
      <c r="V1327" s="13"/>
      <c r="W1327" s="13"/>
      <c r="X1327" s="13"/>
      <c r="Y1327" s="13"/>
      <c r="Z1327" s="13"/>
      <c r="AA1327" s="13" t="str">
        <f t="shared" si="102"/>
        <v>Tigris236IDC</v>
      </c>
      <c r="AB1327" s="13"/>
      <c r="AC1327" s="13"/>
      <c r="AD1327" s="13"/>
      <c r="AE1327" s="13">
        <f>IF(TRIM(AA1327=""),0,IF(ISNA(VLOOKUP(AA1327,Tracker!$AB$2:$AB$3981,1,FALSE)),0,1))</f>
        <v>0</v>
      </c>
      <c r="AF1327" s="13"/>
    </row>
    <row r="1328" spans="1:32" ht="13.5">
      <c r="A1328" s="246">
        <v>4869</v>
      </c>
      <c r="B1328" s="271" t="s">
        <v>5659</v>
      </c>
      <c r="C1328" s="957" t="s">
        <v>674</v>
      </c>
      <c r="D1328" s="874" t="s">
        <v>7398</v>
      </c>
      <c r="E1328" s="172"/>
      <c r="F1328" s="234"/>
      <c r="G1328" s="236"/>
      <c r="H1328" s="874" t="s">
        <v>8017</v>
      </c>
      <c r="I1328" s="272">
        <v>43254</v>
      </c>
      <c r="J1328" s="238"/>
      <c r="K1328" s="711"/>
      <c r="L1328" s="1023" t="s">
        <v>60</v>
      </c>
      <c r="M1328" s="13" t="str">
        <f t="shared" si="101"/>
        <v>Invoice Made</v>
      </c>
      <c r="N1328" s="13"/>
      <c r="O1328" s="13"/>
      <c r="P1328" s="13" t="str">
        <f>IF(L1328="Navig8",IF(ISNA(VLOOKUP(UPPER(B1328),#REF!,3,FALSE)),"Pool Not in Records",VLOOKUP(UPPER(B1328),#REF!,3,FALSE)),"")</f>
        <v/>
      </c>
      <c r="Q1328" s="13" t="str">
        <f t="shared" si="100"/>
        <v/>
      </c>
      <c r="R1328" s="13"/>
      <c r="S1328" s="13"/>
      <c r="T1328" s="13" t="str">
        <f t="shared" si="103"/>
        <v>Invoice Made</v>
      </c>
      <c r="U1328" s="13" t="b">
        <f t="shared" si="104"/>
        <v>1</v>
      </c>
      <c r="V1328" s="13"/>
      <c r="W1328" s="13"/>
      <c r="X1328" s="13"/>
      <c r="Y1328" s="13"/>
      <c r="Z1328" s="13"/>
      <c r="AA1328" s="13" t="str">
        <f t="shared" si="102"/>
        <v>Americas Spirit165</v>
      </c>
      <c r="AB1328" s="13"/>
      <c r="AC1328" s="13"/>
      <c r="AD1328" s="13"/>
      <c r="AE1328" s="13">
        <f>IF(TRIM(AA1328=""),0,IF(ISNA(VLOOKUP(AA1328,Tracker!$AB$2:$AB$3981,1,FALSE)),0,1))</f>
        <v>1</v>
      </c>
      <c r="AF1328" s="13"/>
    </row>
    <row r="1329" spans="1:32" ht="13.5">
      <c r="A1329" s="243">
        <v>4870</v>
      </c>
      <c r="B1329" s="271" t="s">
        <v>2776</v>
      </c>
      <c r="C1329" s="957" t="s">
        <v>8085</v>
      </c>
      <c r="D1329" s="874" t="s">
        <v>2474</v>
      </c>
      <c r="E1329" s="172"/>
      <c r="F1329" s="234"/>
      <c r="G1329" s="236"/>
      <c r="H1329" s="874"/>
      <c r="I1329" s="272"/>
      <c r="J1329" s="238"/>
      <c r="K1329" s="711"/>
      <c r="L1329" s="1023" t="s">
        <v>2987</v>
      </c>
      <c r="M1329" s="13" t="str">
        <f t="shared" si="101"/>
        <v>Invoice Not Made</v>
      </c>
      <c r="N1329" s="13"/>
      <c r="O1329" s="13"/>
      <c r="P1329" s="13" t="str">
        <f>IF(L1329="Navig8",IF(ISNA(VLOOKUP(UPPER(B1329),#REF!,3,FALSE)),"Pool Not in Records",VLOOKUP(UPPER(B1329),#REF!,3,FALSE)),"")</f>
        <v/>
      </c>
      <c r="Q1329" s="13" t="str">
        <f t="shared" si="100"/>
        <v/>
      </c>
      <c r="R1329" s="13"/>
      <c r="S1329" s="13"/>
      <c r="T1329" s="13" t="str">
        <f t="shared" si="103"/>
        <v>Invoice Not Made</v>
      </c>
      <c r="U1329" s="13" t="b">
        <f t="shared" si="104"/>
        <v>1</v>
      </c>
      <c r="V1329" s="13"/>
      <c r="W1329" s="13"/>
      <c r="X1329" s="13"/>
      <c r="Y1329" s="13"/>
      <c r="Z1329" s="13"/>
      <c r="AA1329" s="13" t="str">
        <f t="shared" si="102"/>
        <v>Sten Skagen100</v>
      </c>
      <c r="AB1329" s="13"/>
      <c r="AC1329" s="13"/>
      <c r="AD1329" s="13"/>
      <c r="AE1329" s="13">
        <f>IF(TRIM(AA1329=""),0,IF(ISNA(VLOOKUP(AA1329,Tracker!$AB$2:$AB$3981,1,FALSE)),0,1))</f>
        <v>0</v>
      </c>
      <c r="AF1329" s="13"/>
    </row>
    <row r="1330" spans="1:32" ht="13.5">
      <c r="A1330" s="246">
        <v>4871</v>
      </c>
      <c r="B1330" s="271" t="s">
        <v>4217</v>
      </c>
      <c r="C1330" s="957" t="s">
        <v>7998</v>
      </c>
      <c r="D1330" s="874" t="s">
        <v>7999</v>
      </c>
      <c r="E1330" s="172"/>
      <c r="F1330" s="234"/>
      <c r="G1330" s="236"/>
      <c r="H1330" s="874" t="s">
        <v>563</v>
      </c>
      <c r="I1330" s="477">
        <v>43267</v>
      </c>
      <c r="J1330" s="238"/>
      <c r="K1330" s="711"/>
      <c r="L1330" s="1023" t="s">
        <v>8086</v>
      </c>
      <c r="M1330" s="13" t="str">
        <f t="shared" si="101"/>
        <v>Invoice Made</v>
      </c>
      <c r="N1330" s="13"/>
      <c r="O1330" s="13"/>
      <c r="P1330" s="13" t="str">
        <f>IF(L1330="Navig8",IF(ISNA(VLOOKUP(UPPER(B1330),#REF!,3,FALSE)),"Pool Not in Records",VLOOKUP(UPPER(B1330),#REF!,3,FALSE)),"")</f>
        <v/>
      </c>
      <c r="Q1330" s="13" t="str">
        <f t="shared" si="100"/>
        <v/>
      </c>
      <c r="R1330" s="13"/>
      <c r="S1330" s="13"/>
      <c r="T1330" s="13" t="str">
        <f t="shared" si="103"/>
        <v>Invoice Made</v>
      </c>
      <c r="U1330" s="13" t="b">
        <f t="shared" si="104"/>
        <v>1</v>
      </c>
      <c r="V1330" s="13"/>
      <c r="W1330" s="13"/>
      <c r="X1330" s="13"/>
      <c r="Y1330" s="13"/>
      <c r="Z1330" s="13"/>
      <c r="AA1330" s="13" t="str">
        <f t="shared" si="102"/>
        <v>Euronike16381</v>
      </c>
      <c r="AB1330" s="13"/>
      <c r="AC1330" s="13"/>
      <c r="AD1330" s="13"/>
      <c r="AE1330" s="13">
        <f>IF(TRIM(AA1330=""),0,IF(ISNA(VLOOKUP(AA1330,Tracker!$AB$2:$AB$3981,1,FALSE)),0,1))</f>
        <v>1</v>
      </c>
      <c r="AF1330" s="13"/>
    </row>
    <row r="1331" spans="1:32" ht="13.5">
      <c r="A1331" s="246">
        <v>4872</v>
      </c>
      <c r="B1331" s="271" t="s">
        <v>801</v>
      </c>
      <c r="C1331" s="957" t="s">
        <v>624</v>
      </c>
      <c r="D1331" s="874" t="s">
        <v>7955</v>
      </c>
      <c r="E1331" s="172"/>
      <c r="F1331" s="234"/>
      <c r="G1331" s="236"/>
      <c r="H1331" s="874" t="s">
        <v>64</v>
      </c>
      <c r="I1331" s="272">
        <v>43259</v>
      </c>
      <c r="J1331" s="238"/>
      <c r="K1331" s="711"/>
      <c r="L1331" s="1023" t="s">
        <v>60</v>
      </c>
      <c r="M1331" s="13" t="str">
        <f t="shared" si="101"/>
        <v>Invoice Made</v>
      </c>
      <c r="N1331" s="13"/>
      <c r="O1331" s="13"/>
      <c r="P1331" s="13" t="str">
        <f>IF(L1331="Navig8",IF(ISNA(VLOOKUP(UPPER(B1331),#REF!,3,FALSE)),"Pool Not in Records",VLOOKUP(UPPER(B1331),#REF!,3,FALSE)),"")</f>
        <v/>
      </c>
      <c r="Q1331" s="13" t="str">
        <f t="shared" si="100"/>
        <v/>
      </c>
      <c r="R1331" s="13"/>
      <c r="S1331" s="13"/>
      <c r="T1331" s="13" t="str">
        <f t="shared" si="103"/>
        <v>Invoice Made</v>
      </c>
      <c r="U1331" s="13" t="b">
        <f t="shared" si="104"/>
        <v>1</v>
      </c>
      <c r="V1331" s="13"/>
      <c r="W1331" s="13"/>
      <c r="X1331" s="13"/>
      <c r="Y1331" s="13"/>
      <c r="Z1331" s="13"/>
      <c r="AA1331" s="13" t="str">
        <f t="shared" si="102"/>
        <v>Ningbo Dawn51</v>
      </c>
      <c r="AB1331" s="13"/>
      <c r="AC1331" s="13"/>
      <c r="AD1331" s="13"/>
      <c r="AE1331" s="13">
        <f>IF(TRIM(AA1331=""),0,IF(ISNA(VLOOKUP(AA1331,Tracker!$AB$2:$AB$3981,1,FALSE)),0,1))</f>
        <v>1</v>
      </c>
      <c r="AF1331" s="13"/>
    </row>
    <row r="1332" spans="1:32" ht="13.5">
      <c r="A1332" s="246">
        <v>4873</v>
      </c>
      <c r="B1332" s="271" t="s">
        <v>7690</v>
      </c>
      <c r="C1332" s="957" t="s">
        <v>8020</v>
      </c>
      <c r="D1332" s="874" t="s">
        <v>63</v>
      </c>
      <c r="E1332" s="172"/>
      <c r="F1332" s="234"/>
      <c r="G1332" s="236"/>
      <c r="H1332" s="874" t="s">
        <v>3525</v>
      </c>
      <c r="I1332" s="272">
        <v>43273</v>
      </c>
      <c r="J1332" s="238"/>
      <c r="K1332" s="711"/>
      <c r="L1332" s="1023" t="s">
        <v>60</v>
      </c>
      <c r="M1332" s="13" t="str">
        <f t="shared" si="101"/>
        <v>Invoice Made</v>
      </c>
      <c r="N1332" s="13"/>
      <c r="O1332" s="13"/>
      <c r="P1332" s="13" t="str">
        <f>IF(L1332="Navig8",IF(ISNA(VLOOKUP(UPPER(B1332),#REF!,3,FALSE)),"Pool Not in Records",VLOOKUP(UPPER(B1332),#REF!,3,FALSE)),"")</f>
        <v/>
      </c>
      <c r="Q1332" s="13" t="str">
        <f t="shared" si="100"/>
        <v/>
      </c>
      <c r="R1332" s="13"/>
      <c r="S1332" s="13"/>
      <c r="T1332" s="13" t="str">
        <f t="shared" si="103"/>
        <v>Invoice Made</v>
      </c>
      <c r="U1332" s="13" t="b">
        <f t="shared" si="104"/>
        <v>1</v>
      </c>
      <c r="V1332" s="13"/>
      <c r="W1332" s="13"/>
      <c r="X1332" s="13"/>
      <c r="Y1332" s="13"/>
      <c r="Z1332" s="13"/>
      <c r="AA1332" s="13" t="str">
        <f t="shared" si="102"/>
        <v>New AccordTK007</v>
      </c>
      <c r="AB1332" s="13"/>
      <c r="AC1332" s="13"/>
      <c r="AD1332" s="13"/>
      <c r="AE1332" s="13">
        <f>IF(TRIM(AA1332=""),0,IF(ISNA(VLOOKUP(AA1332,Tracker!$AB$2:$AB$3981,1,FALSE)),0,1))</f>
        <v>1</v>
      </c>
      <c r="AF1332" s="13"/>
    </row>
    <row r="1333" spans="1:32" ht="13.5">
      <c r="A1333" s="243">
        <v>4874</v>
      </c>
      <c r="B1333" s="243" t="s">
        <v>2700</v>
      </c>
      <c r="C1333" s="963"/>
      <c r="D1333" s="877" t="s">
        <v>442</v>
      </c>
      <c r="E1333" s="172"/>
      <c r="F1333" s="234"/>
      <c r="G1333" s="236"/>
      <c r="H1333" s="877"/>
      <c r="I1333" s="490"/>
      <c r="J1333" s="238"/>
      <c r="K1333" s="720"/>
      <c r="L1333" s="1043" t="s">
        <v>60</v>
      </c>
      <c r="M1333" s="13" t="str">
        <f t="shared" si="101"/>
        <v>Invoice Not Made</v>
      </c>
      <c r="N1333" s="191" t="s">
        <v>8115</v>
      </c>
      <c r="O1333" s="191"/>
      <c r="P1333" s="191" t="str">
        <f>IF(L1333="Navig8",IF(ISNA(VLOOKUP(UPPER(B1333),#REF!,3,FALSE)),"Pool Not in Records",VLOOKUP(UPPER(B1333),#REF!,3,FALSE)),"")</f>
        <v/>
      </c>
      <c r="Q1333" s="191" t="str">
        <f t="shared" si="100"/>
        <v/>
      </c>
      <c r="R1333" s="191"/>
      <c r="S1333" s="191"/>
      <c r="T1333" s="13" t="str">
        <f t="shared" si="103"/>
        <v>Invoice Not Made</v>
      </c>
      <c r="U1333" s="13" t="b">
        <f t="shared" si="104"/>
        <v>1</v>
      </c>
      <c r="V1333" s="191"/>
      <c r="W1333" s="191"/>
      <c r="X1333" s="191"/>
      <c r="Y1333" s="191"/>
      <c r="Z1333" s="191"/>
      <c r="AA1333" s="13" t="str">
        <f t="shared" si="102"/>
        <v>Vessel-Voy No not given</v>
      </c>
      <c r="AB1333" s="191"/>
      <c r="AC1333" s="191"/>
      <c r="AD1333" s="191"/>
      <c r="AE1333" s="191">
        <f>IF(TRIM(AA1333=""),0,IF(ISNA(VLOOKUP(AA1333,Tracker!$AB$2:$AB$3981,1,FALSE)),0,1))</f>
        <v>0</v>
      </c>
      <c r="AF1333" s="191"/>
    </row>
    <row r="1334" spans="1:32" ht="13.5">
      <c r="A1334" s="243">
        <v>4875</v>
      </c>
      <c r="B1334" s="271" t="s">
        <v>892</v>
      </c>
      <c r="C1334" s="957" t="s">
        <v>495</v>
      </c>
      <c r="D1334" s="874" t="s">
        <v>2474</v>
      </c>
      <c r="E1334" s="172"/>
      <c r="F1334" s="234"/>
      <c r="G1334" s="236"/>
      <c r="H1334" s="874"/>
      <c r="I1334" s="272"/>
      <c r="J1334" s="238"/>
      <c r="K1334" s="711"/>
      <c r="L1334" s="1023" t="s">
        <v>2987</v>
      </c>
      <c r="M1334" s="13" t="str">
        <f t="shared" si="101"/>
        <v>Invoice Not Made</v>
      </c>
      <c r="N1334" s="13"/>
      <c r="O1334" s="13"/>
      <c r="P1334" s="13" t="str">
        <f>IF(L1334="Navig8",IF(ISNA(VLOOKUP(UPPER(B1334),#REF!,3,FALSE)),"Pool Not in Records",VLOOKUP(UPPER(B1334),#REF!,3,FALSE)),"")</f>
        <v/>
      </c>
      <c r="Q1334" s="13" t="str">
        <f t="shared" si="100"/>
        <v/>
      </c>
      <c r="R1334" s="13"/>
      <c r="S1334" s="13"/>
      <c r="T1334" s="13" t="str">
        <f t="shared" si="103"/>
        <v>Invoice Not Made</v>
      </c>
      <c r="U1334" s="13" t="b">
        <f t="shared" si="104"/>
        <v>1</v>
      </c>
      <c r="V1334" s="13"/>
      <c r="W1334" s="13"/>
      <c r="X1334" s="13"/>
      <c r="Y1334" s="13"/>
      <c r="Z1334" s="13"/>
      <c r="AA1334" s="13" t="str">
        <f t="shared" si="102"/>
        <v>Elisalex Schulte86</v>
      </c>
      <c r="AB1334" s="13"/>
      <c r="AC1334" s="13"/>
      <c r="AD1334" s="13"/>
      <c r="AE1334" s="13">
        <f>IF(TRIM(AA1334=""),0,IF(ISNA(VLOOKUP(AA1334,Tracker!$AB$2:$AB$3981,1,FALSE)),0,1))</f>
        <v>0</v>
      </c>
      <c r="AF1334" s="13"/>
    </row>
    <row r="1335" spans="1:32" ht="13.5">
      <c r="A1335" s="243">
        <v>4876</v>
      </c>
      <c r="B1335" s="271" t="s">
        <v>2854</v>
      </c>
      <c r="C1335" s="957" t="s">
        <v>131</v>
      </c>
      <c r="D1335" s="874" t="s">
        <v>2474</v>
      </c>
      <c r="E1335" s="172"/>
      <c r="F1335" s="234"/>
      <c r="G1335" s="236"/>
      <c r="H1335" s="874"/>
      <c r="I1335" s="272"/>
      <c r="J1335" s="238"/>
      <c r="K1335" s="711"/>
      <c r="L1335" s="1023" t="s">
        <v>2987</v>
      </c>
      <c r="M1335" s="13" t="str">
        <f t="shared" si="101"/>
        <v>Invoice Not Made</v>
      </c>
      <c r="N1335" s="13"/>
      <c r="O1335" s="13"/>
      <c r="P1335" s="13" t="str">
        <f>IF(L1335="Navig8",IF(ISNA(VLOOKUP(UPPER(B1335),#REF!,3,FALSE)),"Pool Not in Records",VLOOKUP(UPPER(B1335),#REF!,3,FALSE)),"")</f>
        <v/>
      </c>
      <c r="Q1335" s="13" t="str">
        <f t="shared" si="100"/>
        <v/>
      </c>
      <c r="R1335" s="13"/>
      <c r="S1335" s="13"/>
      <c r="T1335" s="13" t="str">
        <f t="shared" si="103"/>
        <v>Invoice Not Made</v>
      </c>
      <c r="U1335" s="13" t="b">
        <f t="shared" si="104"/>
        <v>1</v>
      </c>
      <c r="V1335" s="13"/>
      <c r="W1335" s="13"/>
      <c r="X1335" s="13"/>
      <c r="Y1335" s="13"/>
      <c r="Z1335" s="13"/>
      <c r="AA1335" s="13" t="str">
        <f t="shared" si="102"/>
        <v>Emmy Schulte201</v>
      </c>
      <c r="AB1335" s="13"/>
      <c r="AC1335" s="13"/>
      <c r="AD1335" s="13"/>
      <c r="AE1335" s="13">
        <f>IF(TRIM(AA1335=""),0,IF(ISNA(VLOOKUP(AA1335,Tracker!$AB$2:$AB$3981,1,FALSE)),0,1))</f>
        <v>0</v>
      </c>
      <c r="AF1335" s="13"/>
    </row>
    <row r="1336" spans="1:32" ht="13.5">
      <c r="A1336" s="246">
        <v>4877</v>
      </c>
      <c r="B1336" s="271" t="s">
        <v>8036</v>
      </c>
      <c r="C1336" s="957" t="s">
        <v>238</v>
      </c>
      <c r="D1336" s="874" t="s">
        <v>7826</v>
      </c>
      <c r="E1336" s="172"/>
      <c r="F1336" s="234"/>
      <c r="G1336" s="236"/>
      <c r="H1336" s="874" t="s">
        <v>8037</v>
      </c>
      <c r="I1336" s="272">
        <v>43279</v>
      </c>
      <c r="J1336" s="238"/>
      <c r="K1336" s="711"/>
      <c r="L1336" s="1023" t="s">
        <v>590</v>
      </c>
      <c r="M1336" s="13" t="str">
        <f t="shared" si="101"/>
        <v>Invoice Made</v>
      </c>
      <c r="N1336" s="13"/>
      <c r="O1336" s="13"/>
      <c r="P1336" s="13" t="str">
        <f>IF(L1336="Navig8",IF(ISNA(VLOOKUP(UPPER(B1336),#REF!,3,FALSE)),"Pool Not in Records",VLOOKUP(UPPER(B1336),#REF!,3,FALSE)),"")</f>
        <v/>
      </c>
      <c r="Q1336" s="13">
        <f t="shared" si="100"/>
        <v>0</v>
      </c>
      <c r="R1336" s="13"/>
      <c r="S1336" s="13"/>
      <c r="T1336" s="13" t="str">
        <f t="shared" si="103"/>
        <v>Invoice Made</v>
      </c>
      <c r="U1336" s="13" t="b">
        <f t="shared" si="104"/>
        <v>1</v>
      </c>
      <c r="V1336" s="13"/>
      <c r="W1336" s="13"/>
      <c r="X1336" s="13"/>
      <c r="Y1336" s="13"/>
      <c r="Z1336" s="13"/>
      <c r="AA1336" s="13" t="str">
        <f t="shared" si="102"/>
        <v>Lincoln Park3</v>
      </c>
      <c r="AB1336" s="13"/>
      <c r="AC1336" s="13"/>
      <c r="AD1336" s="13"/>
      <c r="AE1336" s="13">
        <f>IF(TRIM(AA1336=""),0,IF(ISNA(VLOOKUP(AA1336,Tracker!$AB$2:$AB$3981,1,FALSE)),0,1))</f>
        <v>1</v>
      </c>
      <c r="AF1336" s="13"/>
    </row>
    <row r="1337" spans="1:32" ht="13.5">
      <c r="A1337" s="246">
        <v>4878</v>
      </c>
      <c r="B1337" s="271" t="s">
        <v>718</v>
      </c>
      <c r="C1337" s="957" t="s">
        <v>91</v>
      </c>
      <c r="D1337" s="874" t="s">
        <v>63</v>
      </c>
      <c r="E1337" s="172"/>
      <c r="F1337" s="234"/>
      <c r="G1337" s="236"/>
      <c r="H1337" s="874" t="s">
        <v>20</v>
      </c>
      <c r="I1337" s="272">
        <v>43253</v>
      </c>
      <c r="J1337" s="238"/>
      <c r="K1337" s="711"/>
      <c r="L1337" s="1023" t="s">
        <v>60</v>
      </c>
      <c r="M1337" s="13" t="str">
        <f t="shared" si="101"/>
        <v>Invoice Made</v>
      </c>
      <c r="N1337" s="13"/>
      <c r="O1337" s="13"/>
      <c r="P1337" s="13" t="str">
        <f>IF(L1337="Navig8",IF(ISNA(VLOOKUP(UPPER(B1337),#REF!,3,FALSE)),"Pool Not in Records",VLOOKUP(UPPER(B1337),#REF!,3,FALSE)),"")</f>
        <v/>
      </c>
      <c r="Q1337" s="13" t="str">
        <f t="shared" si="100"/>
        <v/>
      </c>
      <c r="R1337" s="13"/>
      <c r="S1337" s="13"/>
      <c r="T1337" s="13" t="str">
        <f t="shared" si="103"/>
        <v>Invoice Made</v>
      </c>
      <c r="U1337" s="13" t="b">
        <f t="shared" si="104"/>
        <v>1</v>
      </c>
      <c r="V1337" s="13"/>
      <c r="W1337" s="13"/>
      <c r="X1337" s="13"/>
      <c r="Y1337" s="13"/>
      <c r="Z1337" s="13"/>
      <c r="AA1337" s="13" t="str">
        <f t="shared" si="102"/>
        <v>Leyla K002</v>
      </c>
      <c r="AB1337" s="13"/>
      <c r="AC1337" s="13"/>
      <c r="AD1337" s="13"/>
      <c r="AE1337" s="13">
        <f>IF(TRIM(AA1337=""),0,IF(ISNA(VLOOKUP(AA1337,Tracker!$AB$2:$AB$3981,1,FALSE)),0,1))</f>
        <v>1</v>
      </c>
      <c r="AF1337" s="13"/>
    </row>
    <row r="1338" spans="1:32" ht="13.5">
      <c r="A1338" s="246">
        <v>4879</v>
      </c>
      <c r="B1338" s="271" t="s">
        <v>7878</v>
      </c>
      <c r="C1338" s="957" t="s">
        <v>7800</v>
      </c>
      <c r="D1338" s="874" t="s">
        <v>671</v>
      </c>
      <c r="E1338" s="172"/>
      <c r="F1338" s="234"/>
      <c r="G1338" s="236"/>
      <c r="H1338" s="874" t="s">
        <v>816</v>
      </c>
      <c r="I1338" s="272">
        <v>43298</v>
      </c>
      <c r="J1338" s="238"/>
      <c r="K1338" s="711" t="s">
        <v>411</v>
      </c>
      <c r="L1338" s="1023" t="s">
        <v>28</v>
      </c>
      <c r="M1338" s="13" t="str">
        <f t="shared" si="101"/>
        <v>Invoice Made</v>
      </c>
      <c r="N1338" s="13"/>
      <c r="O1338" s="13"/>
      <c r="P1338" s="13" t="s">
        <v>871</v>
      </c>
      <c r="Q1338" s="13" t="str">
        <f t="shared" ref="Q1338:Q1401" si="105">IF(L1338="Ultranav",IF(K1338="",0,1),"")</f>
        <v/>
      </c>
      <c r="R1338" s="13"/>
      <c r="S1338" s="13"/>
      <c r="T1338" s="13" t="str">
        <f t="shared" si="103"/>
        <v>Invoice Made</v>
      </c>
      <c r="U1338" s="13" t="b">
        <f t="shared" si="104"/>
        <v>1</v>
      </c>
      <c r="V1338" s="13"/>
      <c r="W1338" s="13"/>
      <c r="X1338" s="13"/>
      <c r="Y1338" s="13"/>
      <c r="Z1338" s="13"/>
      <c r="AA1338" s="13" t="str">
        <f t="shared" si="102"/>
        <v>Maria Bottiglieri201802</v>
      </c>
      <c r="AB1338" s="13"/>
      <c r="AC1338" s="13"/>
      <c r="AD1338" s="13"/>
      <c r="AE1338" s="13">
        <f>IF(TRIM(AA1338=""),0,IF(ISNA(VLOOKUP(AA1338,Tracker!$AB$2:$AB$3981,1,FALSE)),0,1))</f>
        <v>1</v>
      </c>
      <c r="AF1338" s="13"/>
    </row>
    <row r="1339" spans="1:32" ht="13.5">
      <c r="A1339" s="243">
        <v>4880</v>
      </c>
      <c r="B1339" s="271" t="s">
        <v>2779</v>
      </c>
      <c r="C1339" s="957" t="s">
        <v>8087</v>
      </c>
      <c r="D1339" s="874" t="s">
        <v>2474</v>
      </c>
      <c r="E1339" s="172"/>
      <c r="F1339" s="234"/>
      <c r="G1339" s="236"/>
      <c r="H1339" s="874"/>
      <c r="I1339" s="272"/>
      <c r="J1339" s="238"/>
      <c r="K1339" s="711"/>
      <c r="L1339" s="1023" t="s">
        <v>2987</v>
      </c>
      <c r="M1339" s="13" t="str">
        <f t="shared" si="101"/>
        <v>Invoice Not Made</v>
      </c>
      <c r="N1339" s="13"/>
      <c r="O1339" s="13"/>
      <c r="P1339" s="13" t="str">
        <f>IF(L1339="Navig8",IF(ISNA(VLOOKUP(UPPER(B1339),#REF!,3,FALSE)),"Pool Not in Records",VLOOKUP(UPPER(B1339),#REF!,3,FALSE)),"")</f>
        <v/>
      </c>
      <c r="Q1339" s="13" t="str">
        <f t="shared" si="105"/>
        <v/>
      </c>
      <c r="R1339" s="13"/>
      <c r="S1339" s="13"/>
      <c r="T1339" s="13" t="str">
        <f t="shared" si="103"/>
        <v>Invoice Not Made</v>
      </c>
      <c r="U1339" s="13" t="b">
        <f t="shared" si="104"/>
        <v>1</v>
      </c>
      <c r="V1339" s="13"/>
      <c r="W1339" s="13"/>
      <c r="X1339" s="13"/>
      <c r="Y1339" s="13"/>
      <c r="Z1339" s="13"/>
      <c r="AA1339" s="13" t="str">
        <f t="shared" si="102"/>
        <v>Tigris237</v>
      </c>
      <c r="AB1339" s="13"/>
      <c r="AC1339" s="13"/>
      <c r="AD1339" s="13"/>
      <c r="AE1339" s="13">
        <f>IF(TRIM(AA1339=""),0,IF(ISNA(VLOOKUP(AA1339,Tracker!$AB$2:$AB$3981,1,FALSE)),0,1))</f>
        <v>0</v>
      </c>
      <c r="AF1339" s="13"/>
    </row>
    <row r="1340" spans="1:32" ht="13.5">
      <c r="A1340" s="246">
        <v>4881</v>
      </c>
      <c r="B1340" s="271" t="s">
        <v>2265</v>
      </c>
      <c r="C1340" s="957" t="s">
        <v>3191</v>
      </c>
      <c r="D1340" s="874" t="s">
        <v>2868</v>
      </c>
      <c r="E1340" s="172"/>
      <c r="F1340" s="234"/>
      <c r="G1340" s="236"/>
      <c r="H1340" s="874" t="s">
        <v>1419</v>
      </c>
      <c r="I1340" s="272">
        <v>43248</v>
      </c>
      <c r="J1340" s="238"/>
      <c r="K1340" s="711"/>
      <c r="L1340" s="1023" t="s">
        <v>590</v>
      </c>
      <c r="M1340" s="13" t="str">
        <f t="shared" si="101"/>
        <v>Invoice Made</v>
      </c>
      <c r="N1340" s="13"/>
      <c r="O1340" s="13"/>
      <c r="P1340" s="13" t="str">
        <f>IF(L1340="Navig8",IF(ISNA(VLOOKUP(UPPER(B1340),#REF!,3,FALSE)),"Pool Not in Records",VLOOKUP(UPPER(B1340),#REF!,3,FALSE)),"")</f>
        <v/>
      </c>
      <c r="Q1340" s="13">
        <f t="shared" si="105"/>
        <v>0</v>
      </c>
      <c r="R1340" s="13"/>
      <c r="S1340" s="13"/>
      <c r="T1340" s="13" t="str">
        <f t="shared" si="103"/>
        <v>Invoice Made</v>
      </c>
      <c r="U1340" s="13" t="b">
        <f t="shared" si="104"/>
        <v>1</v>
      </c>
      <c r="V1340" s="13"/>
      <c r="W1340" s="13"/>
      <c r="X1340" s="13"/>
      <c r="Y1340" s="13"/>
      <c r="Z1340" s="13"/>
      <c r="AA1340" s="13" t="str">
        <f t="shared" si="102"/>
        <v>Maya182</v>
      </c>
      <c r="AB1340" s="13"/>
      <c r="AC1340" s="13"/>
      <c r="AD1340" s="13"/>
      <c r="AE1340" s="13">
        <f>IF(TRIM(AA1340=""),0,IF(ISNA(VLOOKUP(AA1340,Tracker!$AB$2:$AB$3981,1,FALSE)),0,1))</f>
        <v>1</v>
      </c>
      <c r="AF1340" s="13"/>
    </row>
    <row r="1341" spans="1:32" ht="13.5">
      <c r="A1341" s="246">
        <v>4882</v>
      </c>
      <c r="B1341" s="271" t="s">
        <v>8039</v>
      </c>
      <c r="C1341" s="957" t="s">
        <v>81</v>
      </c>
      <c r="D1341" s="874" t="s">
        <v>2955</v>
      </c>
      <c r="E1341" s="172"/>
      <c r="F1341" s="234"/>
      <c r="G1341" s="236"/>
      <c r="H1341" s="874" t="s">
        <v>182</v>
      </c>
      <c r="I1341" s="272">
        <v>43259</v>
      </c>
      <c r="J1341" s="238"/>
      <c r="K1341" s="711"/>
      <c r="L1341" s="1023" t="s">
        <v>590</v>
      </c>
      <c r="M1341" s="13" t="str">
        <f t="shared" si="101"/>
        <v>Invoice Made</v>
      </c>
      <c r="N1341" s="13"/>
      <c r="O1341" s="13"/>
      <c r="P1341" s="13" t="str">
        <f>IF(L1341="Navig8",IF(ISNA(VLOOKUP(UPPER(B1341),#REF!,3,FALSE)),"Pool Not in Records",VLOOKUP(UPPER(B1341),#REF!,3,FALSE)),"")</f>
        <v/>
      </c>
      <c r="Q1341" s="13">
        <f t="shared" si="105"/>
        <v>0</v>
      </c>
      <c r="R1341" s="13"/>
      <c r="S1341" s="13"/>
      <c r="T1341" s="13" t="str">
        <f t="shared" si="103"/>
        <v>Invoice Made</v>
      </c>
      <c r="U1341" s="13" t="b">
        <f t="shared" si="104"/>
        <v>1</v>
      </c>
      <c r="V1341" s="13"/>
      <c r="W1341" s="13"/>
      <c r="X1341" s="13"/>
      <c r="Y1341" s="13"/>
      <c r="Z1341" s="13"/>
      <c r="AA1341" s="13" t="str">
        <f t="shared" si="102"/>
        <v>Albatros Trader26</v>
      </c>
      <c r="AB1341" s="13"/>
      <c r="AC1341" s="13"/>
      <c r="AD1341" s="13"/>
      <c r="AE1341" s="13">
        <f>IF(TRIM(AA1341=""),0,IF(ISNA(VLOOKUP(AA1341,Tracker!$AB$2:$AB$3981,1,FALSE)),0,1))</f>
        <v>1</v>
      </c>
      <c r="AF1341" s="13"/>
    </row>
    <row r="1342" spans="1:32" ht="13.5">
      <c r="A1342" s="246">
        <v>4883</v>
      </c>
      <c r="B1342" s="271" t="s">
        <v>8117</v>
      </c>
      <c r="C1342" s="957" t="s">
        <v>8009</v>
      </c>
      <c r="D1342" s="874" t="s">
        <v>736</v>
      </c>
      <c r="E1342" s="172"/>
      <c r="F1342" s="234"/>
      <c r="G1342" s="236"/>
      <c r="H1342" s="874" t="s">
        <v>25</v>
      </c>
      <c r="I1342" s="272">
        <v>43289</v>
      </c>
      <c r="J1342" s="238"/>
      <c r="K1342" s="711"/>
      <c r="L1342" s="1023" t="s">
        <v>633</v>
      </c>
      <c r="M1342" s="13" t="str">
        <f t="shared" si="101"/>
        <v>Invoice Made</v>
      </c>
      <c r="N1342" s="13"/>
      <c r="O1342" s="13"/>
      <c r="P1342" s="13" t="str">
        <f>IF(L1342="Navig8",IF(ISNA(VLOOKUP(UPPER(B1342),#REF!,3,FALSE)),"Pool Not in Records",VLOOKUP(UPPER(B1342),#REF!,3,FALSE)),"")</f>
        <v/>
      </c>
      <c r="Q1342" s="13" t="str">
        <f t="shared" si="105"/>
        <v/>
      </c>
      <c r="R1342" s="13"/>
      <c r="S1342" s="13"/>
      <c r="T1342" s="13" t="str">
        <f t="shared" si="103"/>
        <v>Invoice Made</v>
      </c>
      <c r="U1342" s="13" t="b">
        <f t="shared" si="104"/>
        <v>1</v>
      </c>
      <c r="V1342" s="13"/>
      <c r="W1342" s="13"/>
      <c r="X1342" s="13"/>
      <c r="Y1342" s="13"/>
      <c r="Z1342" s="13"/>
      <c r="AA1342" s="13" t="str">
        <f t="shared" si="102"/>
        <v>Atlantic Marble1802</v>
      </c>
      <c r="AB1342" s="13"/>
      <c r="AC1342" s="13"/>
      <c r="AD1342" s="13"/>
      <c r="AE1342" s="13">
        <f>IF(TRIM(AA1342=""),0,IF(ISNA(VLOOKUP(AA1342,Tracker!$AB$2:$AB$3981,1,FALSE)),0,1))</f>
        <v>1</v>
      </c>
      <c r="AF1342" s="13"/>
    </row>
    <row r="1343" spans="1:32" ht="13.5">
      <c r="A1343" s="246">
        <v>4884</v>
      </c>
      <c r="B1343" s="271" t="s">
        <v>643</v>
      </c>
      <c r="C1343" s="957" t="s">
        <v>8003</v>
      </c>
      <c r="D1343" s="874" t="s">
        <v>3246</v>
      </c>
      <c r="E1343" s="172"/>
      <c r="F1343" s="234"/>
      <c r="G1343" s="236"/>
      <c r="H1343" s="874" t="s">
        <v>8004</v>
      </c>
      <c r="I1343" s="272">
        <v>43259</v>
      </c>
      <c r="J1343" s="238"/>
      <c r="K1343" s="711"/>
      <c r="L1343" s="1023" t="s">
        <v>663</v>
      </c>
      <c r="M1343" s="13" t="str">
        <f t="shared" si="101"/>
        <v>Invoice Made</v>
      </c>
      <c r="N1343" s="13"/>
      <c r="O1343" s="13"/>
      <c r="P1343" s="13" t="str">
        <f>IF(L1343="Navig8",IF(ISNA(VLOOKUP(UPPER(B1343),#REF!,3,FALSE)),"Pool Not in Records",VLOOKUP(UPPER(B1343),#REF!,3,FALSE)),"")</f>
        <v/>
      </c>
      <c r="Q1343" s="13" t="str">
        <f t="shared" si="105"/>
        <v/>
      </c>
      <c r="R1343" s="13"/>
      <c r="S1343" s="13"/>
      <c r="T1343" s="13" t="str">
        <f t="shared" si="103"/>
        <v>Invoice Made</v>
      </c>
      <c r="U1343" s="13" t="b">
        <f t="shared" si="104"/>
        <v>1</v>
      </c>
      <c r="V1343" s="13"/>
      <c r="W1343" s="13"/>
      <c r="X1343" s="13"/>
      <c r="Y1343" s="13"/>
      <c r="Z1343" s="13"/>
      <c r="AA1343" s="13" t="str">
        <f t="shared" si="102"/>
        <v>Stena Perros201804</v>
      </c>
      <c r="AB1343" s="13"/>
      <c r="AC1343" s="13"/>
      <c r="AD1343" s="13"/>
      <c r="AE1343" s="13">
        <f>IF(TRIM(AA1343=""),0,IF(ISNA(VLOOKUP(AA1343,Tracker!$AB$2:$AB$3981,1,FALSE)),0,1))</f>
        <v>1</v>
      </c>
      <c r="AF1343" s="13"/>
    </row>
    <row r="1344" spans="1:32" ht="13.5">
      <c r="A1344" s="246">
        <v>4885</v>
      </c>
      <c r="B1344" s="271" t="s">
        <v>7855</v>
      </c>
      <c r="C1344" s="957" t="s">
        <v>426</v>
      </c>
      <c r="D1344" s="874" t="s">
        <v>63</v>
      </c>
      <c r="E1344" s="172"/>
      <c r="F1344" s="234"/>
      <c r="G1344" s="236"/>
      <c r="H1344" s="874" t="s">
        <v>78</v>
      </c>
      <c r="I1344" s="272">
        <v>43269</v>
      </c>
      <c r="J1344" s="238"/>
      <c r="K1344" s="711"/>
      <c r="L1344" s="1023" t="s">
        <v>60</v>
      </c>
      <c r="M1344" s="13" t="str">
        <f t="shared" si="101"/>
        <v>Invoice Made</v>
      </c>
      <c r="N1344" s="13"/>
      <c r="O1344" s="13"/>
      <c r="P1344" s="13" t="str">
        <f>IF(L1344="Navig8",IF(ISNA(VLOOKUP(UPPER(B1344),#REF!,3,FALSE)),"Pool Not in Records",VLOOKUP(UPPER(B1344),#REF!,3,FALSE)),"")</f>
        <v/>
      </c>
      <c r="Q1344" s="13" t="str">
        <f t="shared" si="105"/>
        <v/>
      </c>
      <c r="R1344" s="13"/>
      <c r="S1344" s="13"/>
      <c r="T1344" s="13" t="str">
        <f t="shared" si="103"/>
        <v>Invoice Made</v>
      </c>
      <c r="U1344" s="13" t="b">
        <f t="shared" si="104"/>
        <v>1</v>
      </c>
      <c r="V1344" s="13"/>
      <c r="W1344" s="13"/>
      <c r="X1344" s="13"/>
      <c r="Y1344" s="13"/>
      <c r="Z1344" s="13"/>
      <c r="AA1344" s="13" t="str">
        <f t="shared" si="102"/>
        <v>New Award06</v>
      </c>
      <c r="AB1344" s="13"/>
      <c r="AC1344" s="13"/>
      <c r="AD1344" s="13"/>
      <c r="AE1344" s="13">
        <f>IF(TRIM(AA1344=""),0,IF(ISNA(VLOOKUP(AA1344,Tracker!$AB$2:$AB$3981,1,FALSE)),0,1))</f>
        <v>1</v>
      </c>
      <c r="AF1344" s="13"/>
    </row>
    <row r="1345" spans="1:32" ht="13.5">
      <c r="A1345" s="243">
        <v>4886</v>
      </c>
      <c r="B1345" s="271" t="s">
        <v>2854</v>
      </c>
      <c r="C1345" s="957" t="s">
        <v>3095</v>
      </c>
      <c r="D1345" s="874" t="s">
        <v>2474</v>
      </c>
      <c r="E1345" s="172"/>
      <c r="F1345" s="234"/>
      <c r="G1345" s="236"/>
      <c r="H1345" s="874"/>
      <c r="I1345" s="272"/>
      <c r="J1345" s="238"/>
      <c r="K1345" s="711"/>
      <c r="L1345" s="1023" t="s">
        <v>2987</v>
      </c>
      <c r="M1345" s="13" t="str">
        <f t="shared" si="101"/>
        <v>Invoice Not Made</v>
      </c>
      <c r="N1345" s="13"/>
      <c r="O1345" s="13"/>
      <c r="P1345" s="13" t="str">
        <f>IF(L1345="Navig8",IF(ISNA(VLOOKUP(UPPER(B1345),#REF!,3,FALSE)),"Pool Not in Records",VLOOKUP(UPPER(B1345),#REF!,3,FALSE)),"")</f>
        <v/>
      </c>
      <c r="Q1345" s="13" t="str">
        <f t="shared" si="105"/>
        <v/>
      </c>
      <c r="R1345" s="13"/>
      <c r="S1345" s="13"/>
      <c r="T1345" s="13" t="str">
        <f t="shared" si="103"/>
        <v>Invoice Not Made</v>
      </c>
      <c r="U1345" s="13" t="b">
        <f t="shared" si="104"/>
        <v>1</v>
      </c>
      <c r="V1345" s="13"/>
      <c r="W1345" s="13"/>
      <c r="X1345" s="13"/>
      <c r="Y1345" s="13"/>
      <c r="Z1345" s="13"/>
      <c r="AA1345" s="13" t="str">
        <f t="shared" si="102"/>
        <v>Emmy Schulte202</v>
      </c>
      <c r="AB1345" s="13"/>
      <c r="AC1345" s="13"/>
      <c r="AD1345" s="13"/>
      <c r="AE1345" s="13">
        <f>IF(TRIM(AA1345=""),0,IF(ISNA(VLOOKUP(AA1345,Tracker!$AB$2:$AB$3981,1,FALSE)),0,1))</f>
        <v>0</v>
      </c>
      <c r="AF1345" s="13"/>
    </row>
    <row r="1346" spans="1:32" ht="13.5">
      <c r="A1346" s="246">
        <v>4887</v>
      </c>
      <c r="B1346" s="271" t="s">
        <v>2776</v>
      </c>
      <c r="C1346" s="957" t="s">
        <v>7982</v>
      </c>
      <c r="D1346" s="874" t="s">
        <v>2474</v>
      </c>
      <c r="E1346" s="172"/>
      <c r="F1346" s="234"/>
      <c r="G1346" s="236"/>
      <c r="H1346" s="874" t="s">
        <v>2870</v>
      </c>
      <c r="I1346" s="272">
        <v>43248</v>
      </c>
      <c r="J1346" s="238"/>
      <c r="K1346" s="711"/>
      <c r="L1346" s="1023" t="s">
        <v>2987</v>
      </c>
      <c r="M1346" s="13" t="str">
        <f t="shared" si="101"/>
        <v>Invoice Made</v>
      </c>
      <c r="N1346" s="13"/>
      <c r="O1346" s="13"/>
      <c r="P1346" s="13" t="str">
        <f>IF(L1346="Navig8",IF(ISNA(VLOOKUP(UPPER(B1346),#REF!,3,FALSE)),"Pool Not in Records",VLOOKUP(UPPER(B1346),#REF!,3,FALSE)),"")</f>
        <v/>
      </c>
      <c r="Q1346" s="13" t="str">
        <f t="shared" si="105"/>
        <v/>
      </c>
      <c r="R1346" s="13"/>
      <c r="S1346" s="13"/>
      <c r="T1346" s="13" t="str">
        <f t="shared" si="103"/>
        <v>Invoice Made</v>
      </c>
      <c r="U1346" s="13" t="b">
        <f t="shared" si="104"/>
        <v>1</v>
      </c>
      <c r="V1346" s="13"/>
      <c r="W1346" s="13"/>
      <c r="X1346" s="13"/>
      <c r="Y1346" s="13"/>
      <c r="Z1346" s="13"/>
      <c r="AA1346" s="13" t="str">
        <f t="shared" si="102"/>
        <v>Sten Skagen98,99,100,101</v>
      </c>
      <c r="AB1346" s="13"/>
      <c r="AC1346" s="13"/>
      <c r="AD1346" s="13"/>
      <c r="AE1346" s="13">
        <f>IF(TRIM(AA1346=""),0,IF(ISNA(VLOOKUP(AA1346,Tracker!$AB$2:$AB$3981,1,FALSE)),0,1))</f>
        <v>1</v>
      </c>
      <c r="AF1346" s="13"/>
    </row>
    <row r="1347" spans="1:32" ht="13.5">
      <c r="A1347" s="246">
        <v>4888</v>
      </c>
      <c r="B1347" s="271" t="s">
        <v>807</v>
      </c>
      <c r="C1347" s="957" t="s">
        <v>249</v>
      </c>
      <c r="D1347" s="874" t="s">
        <v>7480</v>
      </c>
      <c r="E1347" s="172"/>
      <c r="F1347" s="234"/>
      <c r="G1347" s="236"/>
      <c r="H1347" s="874" t="s">
        <v>20</v>
      </c>
      <c r="I1347" s="272">
        <v>43238</v>
      </c>
      <c r="J1347" s="238"/>
      <c r="K1347" s="711"/>
      <c r="L1347" s="1023" t="s">
        <v>60</v>
      </c>
      <c r="M1347" s="13" t="str">
        <f t="shared" ref="M1347:M1410" si="106">IF(AND(NOT(TRIM(D1347)="")),IF(AE1347=1,"Invoice Made","Invoice Not Made"),"")</f>
        <v>Invoice Made</v>
      </c>
      <c r="N1347" s="13"/>
      <c r="O1347" s="13"/>
      <c r="P1347" s="13" t="str">
        <f>IF(L1347="Navig8",IF(ISNA(VLOOKUP(UPPER(B1347),#REF!,3,FALSE)),"Pool Not in Records",VLOOKUP(UPPER(B1347),#REF!,3,FALSE)),"")</f>
        <v/>
      </c>
      <c r="Q1347" s="13" t="str">
        <f t="shared" si="105"/>
        <v/>
      </c>
      <c r="R1347" s="13"/>
      <c r="S1347" s="13"/>
      <c r="T1347" s="13" t="str">
        <f t="shared" si="103"/>
        <v>Invoice Made</v>
      </c>
      <c r="U1347" s="13" t="b">
        <f t="shared" si="104"/>
        <v>1</v>
      </c>
      <c r="V1347" s="13"/>
      <c r="W1347" s="13"/>
      <c r="X1347" s="13"/>
      <c r="Y1347" s="13"/>
      <c r="Z1347" s="13"/>
      <c r="AA1347" s="13" t="str">
        <f t="shared" ref="AA1347:AA1410" si="107">IF(OR(TRIM(B1347)="",TRIM(C1347)=""),"Vessel-Voy No not given",CONCATENATE(TRIM(B1347),TRIM(C1347)))</f>
        <v>Galway Spirit104</v>
      </c>
      <c r="AB1347" s="13"/>
      <c r="AC1347" s="13"/>
      <c r="AD1347" s="13"/>
      <c r="AE1347" s="13">
        <f>IF(TRIM(AA1347=""),0,IF(ISNA(VLOOKUP(AA1347,Tracker!$AB$2:$AB$3981,1,FALSE)),0,1))</f>
        <v>1</v>
      </c>
      <c r="AF1347" s="13"/>
    </row>
    <row r="1348" spans="1:32" s="497" customFormat="1" ht="13.5">
      <c r="A1348" s="243">
        <v>4889</v>
      </c>
      <c r="B1348" s="243" t="s">
        <v>8088</v>
      </c>
      <c r="C1348" s="963" t="s">
        <v>158</v>
      </c>
      <c r="D1348" s="877" t="s">
        <v>5015</v>
      </c>
      <c r="E1348" s="172"/>
      <c r="F1348" s="234"/>
      <c r="G1348" s="236"/>
      <c r="H1348" s="877" t="s">
        <v>25</v>
      </c>
      <c r="I1348" s="490">
        <v>43280</v>
      </c>
      <c r="J1348" s="238"/>
      <c r="K1348" s="720"/>
      <c r="L1348" s="1043" t="s">
        <v>8089</v>
      </c>
      <c r="M1348" s="13" t="str">
        <f t="shared" si="106"/>
        <v>Invoice Not Made</v>
      </c>
      <c r="N1348" s="191" t="s">
        <v>1465</v>
      </c>
      <c r="O1348" s="191"/>
      <c r="P1348" s="191" t="str">
        <f>IF(L1348="Navig8",IF(ISNA(VLOOKUP(UPPER(B1348),#REF!,3,FALSE)),"Pool Not in Records",VLOOKUP(UPPER(B1348),#REF!,3,FALSE)),"")</f>
        <v/>
      </c>
      <c r="Q1348" s="191" t="str">
        <f t="shared" si="105"/>
        <v/>
      </c>
      <c r="R1348" s="191"/>
      <c r="S1348" s="191"/>
      <c r="T1348" s="13" t="str">
        <f t="shared" si="103"/>
        <v>Invoice Not Made</v>
      </c>
      <c r="U1348" s="13" t="b">
        <f t="shared" si="104"/>
        <v>1</v>
      </c>
      <c r="V1348" s="191"/>
      <c r="W1348" s="191"/>
      <c r="X1348" s="191"/>
      <c r="Y1348" s="191"/>
      <c r="Z1348" s="191"/>
      <c r="AA1348" s="13" t="str">
        <f t="shared" si="107"/>
        <v>Navig8 Universe10</v>
      </c>
      <c r="AB1348" s="191"/>
      <c r="AC1348" s="191"/>
      <c r="AD1348" s="191"/>
      <c r="AE1348" s="191">
        <f>IF(TRIM(AA1348=""),0,IF(ISNA(VLOOKUP(AA1348,Tracker!$AB$2:$AB$3981,1,FALSE)),0,1))</f>
        <v>0</v>
      </c>
      <c r="AF1348" s="191"/>
    </row>
    <row r="1349" spans="1:32" ht="13.5">
      <c r="A1349" s="246">
        <v>4890</v>
      </c>
      <c r="B1349" s="271" t="s">
        <v>7419</v>
      </c>
      <c r="C1349" s="957" t="s">
        <v>8041</v>
      </c>
      <c r="D1349" s="874" t="s">
        <v>2868</v>
      </c>
      <c r="E1349" s="172"/>
      <c r="F1349" s="234"/>
      <c r="G1349" s="236"/>
      <c r="H1349" s="874" t="s">
        <v>771</v>
      </c>
      <c r="I1349" s="272">
        <v>43269</v>
      </c>
      <c r="J1349" s="238"/>
      <c r="K1349" s="711"/>
      <c r="L1349" s="1023" t="s">
        <v>590</v>
      </c>
      <c r="M1349" s="13" t="str">
        <f t="shared" si="106"/>
        <v>Invoice Made</v>
      </c>
      <c r="N1349" s="13"/>
      <c r="O1349" s="13"/>
      <c r="P1349" s="13" t="str">
        <f>IF(L1349="Navig8",IF(ISNA(VLOOKUP(UPPER(B1349),#REF!,3,FALSE)),"Pool Not in Records",VLOOKUP(UPPER(B1349),#REF!,3,FALSE)),"")</f>
        <v/>
      </c>
      <c r="Q1349" s="13">
        <f t="shared" si="105"/>
        <v>0</v>
      </c>
      <c r="R1349" s="13"/>
      <c r="S1349" s="13"/>
      <c r="T1349" s="13" t="str">
        <f t="shared" ref="T1349:T1412" si="108">IF(AND(NOT(TRIM(D1349)="")),IF(AE1349=1,"Invoice Made","Invoice Not Made"),"")</f>
        <v>Invoice Made</v>
      </c>
      <c r="U1349" s="13" t="b">
        <f t="shared" ref="U1349:U1412" si="109">M1349=T1349</f>
        <v>1</v>
      </c>
      <c r="V1349" s="13"/>
      <c r="W1349" s="13"/>
      <c r="X1349" s="13"/>
      <c r="Y1349" s="13"/>
      <c r="Z1349" s="13"/>
      <c r="AA1349" s="13" t="str">
        <f t="shared" si="107"/>
        <v>Chantal124P-131F</v>
      </c>
      <c r="AB1349" s="13"/>
      <c r="AC1349" s="13"/>
      <c r="AD1349" s="13"/>
      <c r="AE1349" s="13">
        <f>IF(TRIM(AA1349=""),0,IF(ISNA(VLOOKUP(AA1349,Tracker!$AB$2:$AB$3981,1,FALSE)),0,1))</f>
        <v>1</v>
      </c>
      <c r="AF1349" s="13"/>
    </row>
    <row r="1350" spans="1:32" ht="13.5">
      <c r="A1350" s="246">
        <v>4890</v>
      </c>
      <c r="B1350" s="271" t="s">
        <v>7946</v>
      </c>
      <c r="C1350" s="957" t="s">
        <v>174</v>
      </c>
      <c r="D1350" s="874" t="s">
        <v>1335</v>
      </c>
      <c r="E1350" s="172"/>
      <c r="F1350" s="234"/>
      <c r="G1350" s="236"/>
      <c r="H1350" s="874" t="s">
        <v>2753</v>
      </c>
      <c r="I1350" s="272">
        <v>43276</v>
      </c>
      <c r="J1350" s="238"/>
      <c r="K1350" s="711"/>
      <c r="L1350" s="1023" t="s">
        <v>60</v>
      </c>
      <c r="M1350" s="13" t="str">
        <f t="shared" si="106"/>
        <v>Invoice Made</v>
      </c>
      <c r="N1350" s="13"/>
      <c r="O1350" s="13"/>
      <c r="P1350" s="13" t="str">
        <f>IF(L1350="Navig8",IF(ISNA(VLOOKUP(UPPER(B1350),#REF!,3,FALSE)),"Pool Not in Records",VLOOKUP(UPPER(B1350),#REF!,3,FALSE)),"")</f>
        <v/>
      </c>
      <c r="Q1350" s="13" t="str">
        <f t="shared" si="105"/>
        <v/>
      </c>
      <c r="R1350" s="13"/>
      <c r="S1350" s="13"/>
      <c r="T1350" s="13" t="str">
        <f t="shared" si="108"/>
        <v>Invoice Made</v>
      </c>
      <c r="U1350" s="13" t="b">
        <f t="shared" si="109"/>
        <v>1</v>
      </c>
      <c r="V1350" s="13"/>
      <c r="W1350" s="13"/>
      <c r="X1350" s="13"/>
      <c r="Y1350" s="13"/>
      <c r="Z1350" s="13"/>
      <c r="AA1350" s="13" t="str">
        <f t="shared" si="107"/>
        <v>Tahoe Spirt21</v>
      </c>
      <c r="AB1350" s="13"/>
      <c r="AC1350" s="13"/>
      <c r="AD1350" s="13"/>
      <c r="AE1350" s="13">
        <f>IF(TRIM(AA1350=""),0,IF(ISNA(VLOOKUP(AA1350,Tracker!$AB$2:$AB$3981,1,FALSE)),0,1))</f>
        <v>1</v>
      </c>
      <c r="AF1350" s="13"/>
    </row>
    <row r="1351" spans="1:32" ht="13.5">
      <c r="A1351" s="246">
        <v>4891</v>
      </c>
      <c r="B1351" s="271" t="s">
        <v>248</v>
      </c>
      <c r="C1351" s="957" t="s">
        <v>193</v>
      </c>
      <c r="D1351" s="874" t="s">
        <v>63</v>
      </c>
      <c r="E1351" s="172"/>
      <c r="F1351" s="234"/>
      <c r="G1351" s="236"/>
      <c r="H1351" s="874" t="s">
        <v>90</v>
      </c>
      <c r="I1351" s="272">
        <v>43275</v>
      </c>
      <c r="J1351" s="238"/>
      <c r="K1351" s="711"/>
      <c r="L1351" s="1023" t="s">
        <v>60</v>
      </c>
      <c r="M1351" s="13" t="str">
        <f t="shared" si="106"/>
        <v>Invoice Made</v>
      </c>
      <c r="N1351" s="13"/>
      <c r="O1351" s="13"/>
      <c r="P1351" s="13" t="str">
        <f>IF(L1351="Navig8",IF(ISNA(VLOOKUP(UPPER(B1351),#REF!,3,FALSE)),"Pool Not in Records",VLOOKUP(UPPER(B1351),#REF!,3,FALSE)),"")</f>
        <v/>
      </c>
      <c r="Q1351" s="13" t="str">
        <f t="shared" si="105"/>
        <v/>
      </c>
      <c r="R1351" s="13"/>
      <c r="S1351" s="13"/>
      <c r="T1351" s="13" t="str">
        <f t="shared" si="108"/>
        <v>Invoice Made</v>
      </c>
      <c r="U1351" s="13" t="b">
        <f t="shared" si="109"/>
        <v>1</v>
      </c>
      <c r="V1351" s="13"/>
      <c r="W1351" s="13"/>
      <c r="X1351" s="13"/>
      <c r="Y1351" s="13"/>
      <c r="Z1351" s="13"/>
      <c r="AA1351" s="13" t="str">
        <f t="shared" si="107"/>
        <v>BM Bonanza28</v>
      </c>
      <c r="AB1351" s="13"/>
      <c r="AC1351" s="13"/>
      <c r="AD1351" s="13"/>
      <c r="AE1351" s="13">
        <f>IF(TRIM(AA1351=""),0,IF(ISNA(VLOOKUP(AA1351,Tracker!$AB$2:$AB$3981,1,FALSE)),0,1))</f>
        <v>1</v>
      </c>
      <c r="AF1351" s="13"/>
    </row>
    <row r="1352" spans="1:32" ht="13.5">
      <c r="A1352" s="246">
        <v>4892</v>
      </c>
      <c r="B1352" s="271" t="s">
        <v>892</v>
      </c>
      <c r="C1352" s="957" t="s">
        <v>7984</v>
      </c>
      <c r="D1352" s="874" t="s">
        <v>2474</v>
      </c>
      <c r="E1352" s="172"/>
      <c r="F1352" s="234"/>
      <c r="G1352" s="236"/>
      <c r="H1352" s="874" t="s">
        <v>412</v>
      </c>
      <c r="I1352" s="272">
        <v>43246</v>
      </c>
      <c r="J1352" s="238"/>
      <c r="K1352" s="711"/>
      <c r="L1352" s="1023" t="s">
        <v>2987</v>
      </c>
      <c r="M1352" s="13" t="str">
        <f t="shared" si="106"/>
        <v>Invoice Made</v>
      </c>
      <c r="N1352" s="13"/>
      <c r="O1352" s="13"/>
      <c r="P1352" s="13" t="str">
        <f>IF(L1352="Navig8",IF(ISNA(VLOOKUP(UPPER(B1352),#REF!,3,FALSE)),"Pool Not in Records",VLOOKUP(UPPER(B1352),#REF!,3,FALSE)),"")</f>
        <v/>
      </c>
      <c r="Q1352" s="13" t="str">
        <f t="shared" si="105"/>
        <v/>
      </c>
      <c r="R1352" s="13"/>
      <c r="S1352" s="13"/>
      <c r="T1352" s="13" t="str">
        <f t="shared" si="108"/>
        <v>Invoice Made</v>
      </c>
      <c r="U1352" s="13" t="b">
        <f t="shared" si="109"/>
        <v>1</v>
      </c>
      <c r="V1352" s="13"/>
      <c r="W1352" s="13"/>
      <c r="X1352" s="13"/>
      <c r="Y1352" s="13"/>
      <c r="Z1352" s="13"/>
      <c r="AA1352" s="13" t="str">
        <f t="shared" si="107"/>
        <v>Elisalex Schulte84,85,86,87</v>
      </c>
      <c r="AB1352" s="13"/>
      <c r="AC1352" s="13"/>
      <c r="AD1352" s="13"/>
      <c r="AE1352" s="13">
        <f>IF(TRIM(AA1352=""),0,IF(ISNA(VLOOKUP(AA1352,Tracker!$AB$2:$AB$3981,1,FALSE)),0,1))</f>
        <v>1</v>
      </c>
      <c r="AF1352" s="13"/>
    </row>
    <row r="1353" spans="1:32" ht="13.5">
      <c r="A1353" s="246">
        <v>4893</v>
      </c>
      <c r="B1353" s="271" t="s">
        <v>7919</v>
      </c>
      <c r="C1353" s="957" t="s">
        <v>57</v>
      </c>
      <c r="D1353" s="874" t="s">
        <v>1834</v>
      </c>
      <c r="E1353" s="172"/>
      <c r="F1353" s="234"/>
      <c r="G1353" s="236"/>
      <c r="H1353" s="874" t="s">
        <v>64</v>
      </c>
      <c r="I1353" s="272">
        <v>43309</v>
      </c>
      <c r="J1353" s="238"/>
      <c r="K1353" s="711"/>
      <c r="L1353" s="1023" t="s">
        <v>60</v>
      </c>
      <c r="M1353" s="13" t="str">
        <f t="shared" si="106"/>
        <v>Invoice Made</v>
      </c>
      <c r="N1353" s="13"/>
      <c r="O1353" s="13"/>
      <c r="P1353" s="13" t="str">
        <f>IF(L1353="Navig8",IF(ISNA(VLOOKUP(UPPER(B1353),#REF!,3,FALSE)),"Pool Not in Records",VLOOKUP(UPPER(B1353),#REF!,3,FALSE)),"")</f>
        <v/>
      </c>
      <c r="Q1353" s="13" t="str">
        <f t="shared" si="105"/>
        <v/>
      </c>
      <c r="R1353" s="13"/>
      <c r="S1353" s="13"/>
      <c r="T1353" s="13" t="str">
        <f t="shared" si="108"/>
        <v>Invoice Made</v>
      </c>
      <c r="U1353" s="13" t="b">
        <f t="shared" si="109"/>
        <v>1</v>
      </c>
      <c r="V1353" s="13"/>
      <c r="W1353" s="13"/>
      <c r="X1353" s="13"/>
      <c r="Y1353" s="13"/>
      <c r="Z1353" s="13"/>
      <c r="AA1353" s="13" t="str">
        <f t="shared" si="107"/>
        <v>Tokyo Spirit18</v>
      </c>
      <c r="AB1353" s="13"/>
      <c r="AC1353" s="13"/>
      <c r="AD1353" s="13"/>
      <c r="AE1353" s="13">
        <f>IF(TRIM(AA1353=""),0,IF(ISNA(VLOOKUP(AA1353,Tracker!$AB$2:$AB$3981,1,FALSE)),0,1))</f>
        <v>1</v>
      </c>
      <c r="AF1353" s="13"/>
    </row>
    <row r="1354" spans="1:32" ht="13.5">
      <c r="A1354" s="246">
        <v>4894</v>
      </c>
      <c r="B1354" s="271" t="s">
        <v>2854</v>
      </c>
      <c r="C1354" s="957" t="s">
        <v>7986</v>
      </c>
      <c r="D1354" s="874" t="s">
        <v>2474</v>
      </c>
      <c r="E1354" s="172"/>
      <c r="F1354" s="234"/>
      <c r="G1354" s="236"/>
      <c r="H1354" s="874" t="s">
        <v>25</v>
      </c>
      <c r="I1354" s="272">
        <v>43248</v>
      </c>
      <c r="J1354" s="238"/>
      <c r="K1354" s="711"/>
      <c r="L1354" s="1023" t="s">
        <v>2987</v>
      </c>
      <c r="M1354" s="13" t="str">
        <f t="shared" si="106"/>
        <v>Invoice Made</v>
      </c>
      <c r="N1354" s="13"/>
      <c r="O1354" s="13"/>
      <c r="P1354" s="13" t="str">
        <f>IF(L1354="Navig8",IF(ISNA(VLOOKUP(UPPER(B1354),#REF!,3,FALSE)),"Pool Not in Records",VLOOKUP(UPPER(B1354),#REF!,3,FALSE)),"")</f>
        <v/>
      </c>
      <c r="Q1354" s="13" t="str">
        <f t="shared" si="105"/>
        <v/>
      </c>
      <c r="R1354" s="13"/>
      <c r="S1354" s="13"/>
      <c r="T1354" s="13" t="str">
        <f t="shared" si="108"/>
        <v>Invoice Made</v>
      </c>
      <c r="U1354" s="13" t="b">
        <f t="shared" si="109"/>
        <v>1</v>
      </c>
      <c r="V1354" s="13"/>
      <c r="W1354" s="13"/>
      <c r="X1354" s="13"/>
      <c r="Y1354" s="13"/>
      <c r="Z1354" s="13"/>
      <c r="AA1354" s="13" t="str">
        <f t="shared" si="107"/>
        <v>Emmy Schulte200,201,202,203</v>
      </c>
      <c r="AB1354" s="13"/>
      <c r="AC1354" s="13"/>
      <c r="AD1354" s="13"/>
      <c r="AE1354" s="13">
        <f>IF(TRIM(AA1354=""),0,IF(ISNA(VLOOKUP(AA1354,Tracker!$AB$2:$AB$3981,1,FALSE)),0,1))</f>
        <v>1</v>
      </c>
      <c r="AF1354" s="13"/>
    </row>
    <row r="1355" spans="1:32" ht="13.5">
      <c r="A1355" s="246">
        <v>4895</v>
      </c>
      <c r="B1355" s="271" t="s">
        <v>68</v>
      </c>
      <c r="C1355" s="957" t="s">
        <v>148</v>
      </c>
      <c r="D1355" s="874" t="s">
        <v>7955</v>
      </c>
      <c r="E1355" s="172"/>
      <c r="F1355" s="234"/>
      <c r="G1355" s="236"/>
      <c r="H1355" s="874" t="s">
        <v>3988</v>
      </c>
      <c r="I1355" s="272">
        <v>43281</v>
      </c>
      <c r="J1355" s="238"/>
      <c r="K1355" s="711"/>
      <c r="L1355" s="1023" t="s">
        <v>60</v>
      </c>
      <c r="M1355" s="13" t="str">
        <f t="shared" si="106"/>
        <v>Invoice Made</v>
      </c>
      <c r="N1355" s="13"/>
      <c r="O1355" s="13"/>
      <c r="P1355" s="13" t="str">
        <f>IF(L1355="Navig8",IF(ISNA(VLOOKUP(UPPER(B1355),#REF!,3,FALSE)),"Pool Not in Records",VLOOKUP(UPPER(B1355),#REF!,3,FALSE)),"")</f>
        <v/>
      </c>
      <c r="Q1355" s="13" t="str">
        <f t="shared" si="105"/>
        <v/>
      </c>
      <c r="R1355" s="13"/>
      <c r="S1355" s="13"/>
      <c r="T1355" s="13" t="str">
        <f t="shared" si="108"/>
        <v>Invoice Made</v>
      </c>
      <c r="U1355" s="13" t="b">
        <f t="shared" si="109"/>
        <v>1</v>
      </c>
      <c r="V1355" s="13"/>
      <c r="W1355" s="13"/>
      <c r="X1355" s="13"/>
      <c r="Y1355" s="13"/>
      <c r="Z1355" s="13"/>
      <c r="AA1355" s="13" t="str">
        <f t="shared" si="107"/>
        <v>Sebarok Spirit42</v>
      </c>
      <c r="AB1355" s="13"/>
      <c r="AC1355" s="13"/>
      <c r="AD1355" s="13"/>
      <c r="AE1355" s="13">
        <f>IF(TRIM(AA1355=""),0,IF(ISNA(VLOOKUP(AA1355,Tracker!$AB$2:$AB$3981,1,FALSE)),0,1))</f>
        <v>1</v>
      </c>
      <c r="AF1355" s="13"/>
    </row>
    <row r="1356" spans="1:32" ht="13.5">
      <c r="A1356" s="246">
        <v>4896</v>
      </c>
      <c r="B1356" s="271" t="s">
        <v>641</v>
      </c>
      <c r="C1356" s="957" t="s">
        <v>76</v>
      </c>
      <c r="D1356" s="874" t="s">
        <v>7955</v>
      </c>
      <c r="E1356" s="172"/>
      <c r="F1356" s="234"/>
      <c r="G1356" s="236"/>
      <c r="H1356" s="874" t="s">
        <v>8026</v>
      </c>
      <c r="I1356" s="272">
        <v>43264</v>
      </c>
      <c r="J1356" s="238"/>
      <c r="K1356" s="711"/>
      <c r="L1356" s="1023" t="s">
        <v>60</v>
      </c>
      <c r="M1356" s="13" t="str">
        <f t="shared" si="106"/>
        <v>Invoice Made</v>
      </c>
      <c r="N1356" s="13"/>
      <c r="O1356" s="13"/>
      <c r="P1356" s="13" t="str">
        <f>IF(L1356="Navig8",IF(ISNA(VLOOKUP(UPPER(B1356),#REF!,3,FALSE)),"Pool Not in Records",VLOOKUP(UPPER(B1356),#REF!,3,FALSE)),"")</f>
        <v/>
      </c>
      <c r="Q1356" s="13" t="str">
        <f t="shared" si="105"/>
        <v/>
      </c>
      <c r="R1356" s="13"/>
      <c r="S1356" s="13"/>
      <c r="T1356" s="13" t="str">
        <f t="shared" si="108"/>
        <v>Invoice Made</v>
      </c>
      <c r="U1356" s="13" t="b">
        <f t="shared" si="109"/>
        <v>1</v>
      </c>
      <c r="V1356" s="13"/>
      <c r="W1356" s="13"/>
      <c r="X1356" s="13"/>
      <c r="Y1356" s="13"/>
      <c r="Z1356" s="13"/>
      <c r="AA1356" s="13" t="str">
        <f t="shared" si="107"/>
        <v>Pacific Dawn55</v>
      </c>
      <c r="AB1356" s="13"/>
      <c r="AC1356" s="13"/>
      <c r="AD1356" s="13"/>
      <c r="AE1356" s="13">
        <f>IF(TRIM(AA1356=""),0,IF(ISNA(VLOOKUP(AA1356,Tracker!$AB$2:$AB$3981,1,FALSE)),0,1))</f>
        <v>1</v>
      </c>
      <c r="AF1356" s="13"/>
    </row>
    <row r="1357" spans="1:32" ht="13.5">
      <c r="A1357" s="246">
        <v>4897</v>
      </c>
      <c r="B1357" s="271" t="s">
        <v>1303</v>
      </c>
      <c r="C1357" s="957" t="s">
        <v>196</v>
      </c>
      <c r="D1357" s="874" t="s">
        <v>864</v>
      </c>
      <c r="E1357" s="172"/>
      <c r="F1357" s="234"/>
      <c r="G1357" s="236"/>
      <c r="H1357" s="874" t="s">
        <v>6582</v>
      </c>
      <c r="I1357" s="272">
        <v>43285</v>
      </c>
      <c r="J1357" s="238"/>
      <c r="K1357" s="711"/>
      <c r="L1357" s="1023" t="s">
        <v>590</v>
      </c>
      <c r="M1357" s="13" t="str">
        <f t="shared" si="106"/>
        <v>Invoice Made</v>
      </c>
      <c r="N1357" s="13"/>
      <c r="O1357" s="13"/>
      <c r="P1357" s="13" t="str">
        <f>IF(L1357="Navig8",IF(ISNA(VLOOKUP(UPPER(B1357),#REF!,3,FALSE)),"Pool Not in Records",VLOOKUP(UPPER(B1357),#REF!,3,FALSE)),"")</f>
        <v/>
      </c>
      <c r="Q1357" s="13">
        <f t="shared" si="105"/>
        <v>0</v>
      </c>
      <c r="R1357" s="13"/>
      <c r="S1357" s="13"/>
      <c r="T1357" s="13" t="str">
        <f t="shared" si="108"/>
        <v>Invoice Made</v>
      </c>
      <c r="U1357" s="13" t="b">
        <f t="shared" si="109"/>
        <v>1</v>
      </c>
      <c r="V1357" s="13"/>
      <c r="W1357" s="13"/>
      <c r="X1357" s="13"/>
      <c r="Y1357" s="13"/>
      <c r="Z1357" s="13"/>
      <c r="AA1357" s="13" t="str">
        <f t="shared" si="107"/>
        <v>Danubia29</v>
      </c>
      <c r="AB1357" s="13"/>
      <c r="AC1357" s="13"/>
      <c r="AD1357" s="13"/>
      <c r="AE1357" s="13">
        <f>IF(TRIM(AA1357=""),0,IF(ISNA(VLOOKUP(AA1357,Tracker!$AB$2:$AB$3981,1,FALSE)),0,1))</f>
        <v>1</v>
      </c>
      <c r="AF1357" s="13"/>
    </row>
    <row r="1358" spans="1:32" ht="13.5">
      <c r="A1358" s="246">
        <v>4898</v>
      </c>
      <c r="B1358" s="271" t="s">
        <v>1329</v>
      </c>
      <c r="C1358" s="957" t="s">
        <v>558</v>
      </c>
      <c r="D1358" s="874" t="s">
        <v>7955</v>
      </c>
      <c r="E1358" s="172"/>
      <c r="F1358" s="234"/>
      <c r="G1358" s="236"/>
      <c r="H1358" s="874" t="s">
        <v>20</v>
      </c>
      <c r="I1358" s="272">
        <v>43271</v>
      </c>
      <c r="J1358" s="238"/>
      <c r="K1358" s="711"/>
      <c r="L1358" s="1023" t="s">
        <v>60</v>
      </c>
      <c r="M1358" s="13" t="str">
        <f t="shared" si="106"/>
        <v>Invoice Made</v>
      </c>
      <c r="N1358" s="13"/>
      <c r="O1358" s="13"/>
      <c r="P1358" s="13" t="str">
        <f>IF(L1358="Navig8",IF(ISNA(VLOOKUP(UPPER(B1358),#REF!,3,FALSE)),"Pool Not in Records",VLOOKUP(UPPER(B1358),#REF!,3,FALSE)),"")</f>
        <v/>
      </c>
      <c r="Q1358" s="13" t="str">
        <f t="shared" si="105"/>
        <v/>
      </c>
      <c r="R1358" s="13"/>
      <c r="S1358" s="13"/>
      <c r="T1358" s="13" t="str">
        <f t="shared" si="108"/>
        <v>Invoice Made</v>
      </c>
      <c r="U1358" s="13" t="b">
        <f t="shared" si="109"/>
        <v>1</v>
      </c>
      <c r="V1358" s="13"/>
      <c r="W1358" s="13"/>
      <c r="X1358" s="13"/>
      <c r="Y1358" s="13"/>
      <c r="Z1358" s="13"/>
      <c r="AA1358" s="13" t="str">
        <f t="shared" si="107"/>
        <v>Atlantic Dawn50</v>
      </c>
      <c r="AB1358" s="13"/>
      <c r="AC1358" s="13"/>
      <c r="AD1358" s="13"/>
      <c r="AE1358" s="13">
        <f>IF(TRIM(AA1358=""),0,IF(ISNA(VLOOKUP(AA1358,Tracker!$AB$2:$AB$3981,1,FALSE)),0,1))</f>
        <v>1</v>
      </c>
      <c r="AF1358" s="13"/>
    </row>
    <row r="1359" spans="1:32" ht="13.5">
      <c r="A1359" s="246">
        <v>4899</v>
      </c>
      <c r="B1359" s="271" t="s">
        <v>2401</v>
      </c>
      <c r="C1359" s="957" t="s">
        <v>461</v>
      </c>
      <c r="D1359" s="874" t="s">
        <v>7398</v>
      </c>
      <c r="E1359" s="172"/>
      <c r="F1359" s="234"/>
      <c r="G1359" s="236"/>
      <c r="H1359" s="874" t="s">
        <v>48</v>
      </c>
      <c r="I1359" s="272">
        <v>43269</v>
      </c>
      <c r="J1359" s="238"/>
      <c r="K1359" s="711"/>
      <c r="L1359" s="1023" t="s">
        <v>60</v>
      </c>
      <c r="M1359" s="13" t="str">
        <f t="shared" si="106"/>
        <v>Invoice Made</v>
      </c>
      <c r="N1359" s="13"/>
      <c r="O1359" s="13"/>
      <c r="P1359" s="13" t="str">
        <f>IF(L1359="Navig8",IF(ISNA(VLOOKUP(UPPER(B1359),#REF!,3,FALSE)),"Pool Not in Records",VLOOKUP(UPPER(B1359),#REF!,3,FALSE)),"")</f>
        <v/>
      </c>
      <c r="Q1359" s="13" t="str">
        <f t="shared" si="105"/>
        <v/>
      </c>
      <c r="R1359" s="13"/>
      <c r="S1359" s="13"/>
      <c r="T1359" s="13" t="str">
        <f t="shared" si="108"/>
        <v>Invoice Made</v>
      </c>
      <c r="U1359" s="13" t="b">
        <f t="shared" si="109"/>
        <v>1</v>
      </c>
      <c r="V1359" s="13"/>
      <c r="W1359" s="13"/>
      <c r="X1359" s="13"/>
      <c r="Y1359" s="13"/>
      <c r="Z1359" s="13"/>
      <c r="AA1359" s="13" t="str">
        <f t="shared" si="107"/>
        <v>Limerick Spirit98</v>
      </c>
      <c r="AB1359" s="13"/>
      <c r="AC1359" s="13"/>
      <c r="AD1359" s="13"/>
      <c r="AE1359" s="13">
        <f>IF(TRIM(AA1359=""),0,IF(ISNA(VLOOKUP(AA1359,Tracker!$AB$2:$AB$3981,1,FALSE)),0,1))</f>
        <v>1</v>
      </c>
      <c r="AF1359" s="13"/>
    </row>
    <row r="1360" spans="1:32" ht="13.5">
      <c r="A1360" s="246">
        <v>4900</v>
      </c>
      <c r="B1360" s="271" t="s">
        <v>2028</v>
      </c>
      <c r="C1360" s="957" t="s">
        <v>8003</v>
      </c>
      <c r="D1360" s="874" t="s">
        <v>8006</v>
      </c>
      <c r="E1360" s="172"/>
      <c r="F1360" s="234"/>
      <c r="G1360" s="236"/>
      <c r="H1360" s="874" t="s">
        <v>385</v>
      </c>
      <c r="I1360" s="272">
        <v>43256</v>
      </c>
      <c r="J1360" s="238"/>
      <c r="K1360" s="711"/>
      <c r="L1360" s="1023" t="s">
        <v>663</v>
      </c>
      <c r="M1360" s="13" t="str">
        <f t="shared" si="106"/>
        <v>Invoice Made</v>
      </c>
      <c r="N1360" s="13"/>
      <c r="O1360" s="13"/>
      <c r="P1360" s="13" t="str">
        <f>IF(L1360="Navig8",IF(ISNA(VLOOKUP(UPPER(B1360),#REF!,3,FALSE)),"Pool Not in Records",VLOOKUP(UPPER(B1360),#REF!,3,FALSE)),"")</f>
        <v/>
      </c>
      <c r="Q1360" s="13" t="str">
        <f t="shared" si="105"/>
        <v/>
      </c>
      <c r="R1360" s="13"/>
      <c r="S1360" s="13"/>
      <c r="T1360" s="13" t="str">
        <f t="shared" si="108"/>
        <v>Invoice Made</v>
      </c>
      <c r="U1360" s="13" t="b">
        <f t="shared" si="109"/>
        <v>1</v>
      </c>
      <c r="V1360" s="13"/>
      <c r="W1360" s="13"/>
      <c r="X1360" s="13"/>
      <c r="Y1360" s="13"/>
      <c r="Z1360" s="13"/>
      <c r="AA1360" s="13" t="str">
        <f t="shared" si="107"/>
        <v>Stena President201804</v>
      </c>
      <c r="AB1360" s="13"/>
      <c r="AC1360" s="13"/>
      <c r="AD1360" s="13"/>
      <c r="AE1360" s="13">
        <f>IF(TRIM(AA1360=""),0,IF(ISNA(VLOOKUP(AA1360,Tracker!$AB$2:$AB$3981,1,FALSE)),0,1))</f>
        <v>1</v>
      </c>
      <c r="AF1360" s="13"/>
    </row>
    <row r="1361" spans="1:32" s="497" customFormat="1" ht="13.5">
      <c r="A1361" s="243">
        <v>4901</v>
      </c>
      <c r="B1361" s="243" t="s">
        <v>3185</v>
      </c>
      <c r="C1361" s="963" t="s">
        <v>297</v>
      </c>
      <c r="D1361" s="877" t="s">
        <v>720</v>
      </c>
      <c r="E1361" s="172"/>
      <c r="F1361" s="234"/>
      <c r="G1361" s="236"/>
      <c r="H1361" s="877" t="s">
        <v>203</v>
      </c>
      <c r="I1361" s="490">
        <v>43256</v>
      </c>
      <c r="J1361" s="238"/>
      <c r="K1361" s="720" t="s">
        <v>411</v>
      </c>
      <c r="L1361" s="1043" t="s">
        <v>28</v>
      </c>
      <c r="M1361" s="13" t="str">
        <f t="shared" si="106"/>
        <v>Invoice Not Made</v>
      </c>
      <c r="N1361" s="191" t="s">
        <v>8115</v>
      </c>
      <c r="O1361" s="191"/>
      <c r="P1361" s="191" t="s">
        <v>871</v>
      </c>
      <c r="Q1361" s="191" t="str">
        <f t="shared" si="105"/>
        <v/>
      </c>
      <c r="R1361" s="191"/>
      <c r="S1361" s="191"/>
      <c r="T1361" s="13" t="str">
        <f t="shared" si="108"/>
        <v>Invoice Not Made</v>
      </c>
      <c r="U1361" s="13" t="b">
        <f t="shared" si="109"/>
        <v>1</v>
      </c>
      <c r="V1361" s="191"/>
      <c r="W1361" s="191"/>
      <c r="X1361" s="191"/>
      <c r="Y1361" s="191"/>
      <c r="Z1361" s="191"/>
      <c r="AA1361" s="13" t="str">
        <f t="shared" si="107"/>
        <v>Ambrosia09</v>
      </c>
      <c r="AB1361" s="191"/>
      <c r="AC1361" s="191"/>
      <c r="AD1361" s="191"/>
      <c r="AE1361" s="191">
        <f>IF(TRIM(AA1361=""),0,IF(ISNA(VLOOKUP(AA1361,Tracker!$AB$2:$AB$3981,1,FALSE)),0,1))</f>
        <v>0</v>
      </c>
      <c r="AF1361" s="191"/>
    </row>
    <row r="1362" spans="1:32" ht="13.5">
      <c r="A1362" s="246">
        <v>4902</v>
      </c>
      <c r="B1362" s="271" t="s">
        <v>2779</v>
      </c>
      <c r="C1362" s="957" t="s">
        <v>7988</v>
      </c>
      <c r="D1362" s="874" t="s">
        <v>2474</v>
      </c>
      <c r="E1362" s="172"/>
      <c r="F1362" s="234"/>
      <c r="G1362" s="236"/>
      <c r="H1362" s="874" t="s">
        <v>25</v>
      </c>
      <c r="I1362" s="272">
        <v>43250</v>
      </c>
      <c r="J1362" s="238"/>
      <c r="K1362" s="711"/>
      <c r="L1362" s="1023" t="s">
        <v>2987</v>
      </c>
      <c r="M1362" s="13" t="str">
        <f t="shared" si="106"/>
        <v>Invoice Made</v>
      </c>
      <c r="N1362" s="13"/>
      <c r="O1362" s="13"/>
      <c r="P1362" s="13" t="str">
        <f>IF(L1362="Navig8",IF(ISNA(VLOOKUP(UPPER(B1362),#REF!,3,FALSE)),"Pool Not in Records",VLOOKUP(UPPER(B1362),#REF!,3,FALSE)),"")</f>
        <v/>
      </c>
      <c r="Q1362" s="13" t="str">
        <f t="shared" si="105"/>
        <v/>
      </c>
      <c r="R1362" s="13"/>
      <c r="S1362" s="13"/>
      <c r="T1362" s="13" t="str">
        <f t="shared" si="108"/>
        <v>Invoice Made</v>
      </c>
      <c r="U1362" s="13" t="b">
        <f t="shared" si="109"/>
        <v>1</v>
      </c>
      <c r="V1362" s="13"/>
      <c r="W1362" s="13"/>
      <c r="X1362" s="13"/>
      <c r="Y1362" s="13"/>
      <c r="Z1362" s="13"/>
      <c r="AA1362" s="13" t="str">
        <f t="shared" si="107"/>
        <v>Tigris236,236IDC,237,237IDC</v>
      </c>
      <c r="AB1362" s="13"/>
      <c r="AC1362" s="13"/>
      <c r="AD1362" s="13"/>
      <c r="AE1362" s="13">
        <f>IF(TRIM(AA1362=""),0,IF(ISNA(VLOOKUP(AA1362,Tracker!$AB$2:$AB$3981,1,FALSE)),0,1))</f>
        <v>1</v>
      </c>
      <c r="AF1362" s="13"/>
    </row>
    <row r="1363" spans="1:32" ht="13.5">
      <c r="A1363" s="243">
        <v>4903</v>
      </c>
      <c r="B1363" s="271" t="s">
        <v>2776</v>
      </c>
      <c r="C1363" s="957" t="s">
        <v>781</v>
      </c>
      <c r="D1363" s="874" t="s">
        <v>2474</v>
      </c>
      <c r="E1363" s="172"/>
      <c r="F1363" s="234"/>
      <c r="G1363" s="236"/>
      <c r="H1363" s="874"/>
      <c r="I1363" s="272"/>
      <c r="J1363" s="238"/>
      <c r="K1363" s="711"/>
      <c r="L1363" s="1023" t="s">
        <v>2987</v>
      </c>
      <c r="M1363" s="13" t="str">
        <f t="shared" si="106"/>
        <v>Invoice Not Made</v>
      </c>
      <c r="N1363" s="13"/>
      <c r="O1363" s="13"/>
      <c r="P1363" s="13" t="str">
        <f>IF(L1363="Navig8",IF(ISNA(VLOOKUP(UPPER(B1363),#REF!,3,FALSE)),"Pool Not in Records",VLOOKUP(UPPER(B1363),#REF!,3,FALSE)),"")</f>
        <v/>
      </c>
      <c r="Q1363" s="13" t="str">
        <f t="shared" si="105"/>
        <v/>
      </c>
      <c r="R1363" s="13"/>
      <c r="S1363" s="13"/>
      <c r="T1363" s="13" t="str">
        <f t="shared" si="108"/>
        <v>Invoice Not Made</v>
      </c>
      <c r="U1363" s="13" t="b">
        <f t="shared" si="109"/>
        <v>1</v>
      </c>
      <c r="V1363" s="13"/>
      <c r="W1363" s="13"/>
      <c r="X1363" s="13"/>
      <c r="Y1363" s="13"/>
      <c r="Z1363" s="13"/>
      <c r="AA1363" s="13" t="str">
        <f t="shared" si="107"/>
        <v>Sten Skagen102</v>
      </c>
      <c r="AB1363" s="13"/>
      <c r="AC1363" s="13"/>
      <c r="AD1363" s="13"/>
      <c r="AE1363" s="13">
        <f>IF(TRIM(AA1363=""),0,IF(ISNA(VLOOKUP(AA1363,Tracker!$AB$2:$AB$3981,1,FALSE)),0,1))</f>
        <v>0</v>
      </c>
      <c r="AF1363" s="13"/>
    </row>
    <row r="1364" spans="1:32" ht="13.5">
      <c r="A1364" s="243">
        <v>4904</v>
      </c>
      <c r="B1364" s="271" t="s">
        <v>892</v>
      </c>
      <c r="C1364" s="957" t="s">
        <v>3754</v>
      </c>
      <c r="D1364" s="874" t="s">
        <v>2474</v>
      </c>
      <c r="E1364" s="172"/>
      <c r="F1364" s="234"/>
      <c r="G1364" s="236"/>
      <c r="H1364" s="874"/>
      <c r="I1364" s="272"/>
      <c r="J1364" s="238"/>
      <c r="K1364" s="711"/>
      <c r="L1364" s="1023" t="s">
        <v>2987</v>
      </c>
      <c r="M1364" s="13" t="str">
        <f t="shared" si="106"/>
        <v>Invoice Not Made</v>
      </c>
      <c r="N1364" s="13"/>
      <c r="O1364" s="13"/>
      <c r="P1364" s="13"/>
      <c r="Q1364" s="13" t="str">
        <f t="shared" si="105"/>
        <v/>
      </c>
      <c r="R1364" s="13"/>
      <c r="S1364" s="13"/>
      <c r="T1364" s="13" t="str">
        <f t="shared" si="108"/>
        <v>Invoice Not Made</v>
      </c>
      <c r="U1364" s="13" t="b">
        <f t="shared" si="109"/>
        <v>1</v>
      </c>
      <c r="V1364" s="13"/>
      <c r="W1364" s="13"/>
      <c r="X1364" s="13"/>
      <c r="Y1364" s="13"/>
      <c r="Z1364" s="13"/>
      <c r="AA1364" s="13" t="str">
        <f t="shared" si="107"/>
        <v>Elisalex Schulte88</v>
      </c>
      <c r="AB1364" s="13"/>
      <c r="AC1364" s="13"/>
      <c r="AD1364" s="13"/>
      <c r="AE1364" s="13">
        <f>IF(TRIM(AA1364=""),0,IF(ISNA(VLOOKUP(AA1364,Tracker!$AB$2:$AB$3981,1,FALSE)),0,1))</f>
        <v>0</v>
      </c>
      <c r="AF1364" s="13"/>
    </row>
    <row r="1365" spans="1:32" ht="13.5">
      <c r="A1365" s="246">
        <v>4905</v>
      </c>
      <c r="B1365" s="271" t="s">
        <v>8043</v>
      </c>
      <c r="C1365" s="957" t="s">
        <v>297</v>
      </c>
      <c r="D1365" s="874" t="s">
        <v>864</v>
      </c>
      <c r="E1365" s="172"/>
      <c r="F1365" s="234"/>
      <c r="G1365" s="236"/>
      <c r="H1365" s="874" t="s">
        <v>1409</v>
      </c>
      <c r="I1365" s="272">
        <v>43272</v>
      </c>
      <c r="J1365" s="238"/>
      <c r="K1365" s="711"/>
      <c r="L1365" s="1023" t="s">
        <v>590</v>
      </c>
      <c r="M1365" s="13" t="str">
        <f t="shared" si="106"/>
        <v>Invoice Made</v>
      </c>
      <c r="N1365" s="13"/>
      <c r="O1365" s="13"/>
      <c r="P1365" s="13"/>
      <c r="Q1365" s="13">
        <f t="shared" si="105"/>
        <v>0</v>
      </c>
      <c r="R1365" s="13"/>
      <c r="S1365" s="13"/>
      <c r="T1365" s="13" t="str">
        <f t="shared" si="108"/>
        <v>Invoice Made</v>
      </c>
      <c r="U1365" s="13" t="b">
        <f t="shared" si="109"/>
        <v>1</v>
      </c>
      <c r="V1365" s="13"/>
      <c r="W1365" s="13"/>
      <c r="X1365" s="13"/>
      <c r="Y1365" s="13"/>
      <c r="Z1365" s="13"/>
      <c r="AA1365" s="13" t="str">
        <f t="shared" si="107"/>
        <v>Aquapuelche09</v>
      </c>
      <c r="AB1365" s="13"/>
      <c r="AC1365" s="13"/>
      <c r="AD1365" s="13"/>
      <c r="AE1365" s="13">
        <f>IF(TRIM(AA1365=""),0,IF(ISNA(VLOOKUP(AA1365,Tracker!$AB$2:$AB$3981,1,FALSE)),0,1))</f>
        <v>1</v>
      </c>
      <c r="AF1365" s="13"/>
    </row>
    <row r="1366" spans="1:32" ht="13.5">
      <c r="A1366" s="246">
        <v>4906</v>
      </c>
      <c r="B1366" s="271" t="s">
        <v>8045</v>
      </c>
      <c r="C1366" s="957" t="s">
        <v>8046</v>
      </c>
      <c r="D1366" s="874" t="s">
        <v>2868</v>
      </c>
      <c r="E1366" s="172"/>
      <c r="F1366" s="234"/>
      <c r="G1366" s="236"/>
      <c r="H1366" s="874" t="s">
        <v>8047</v>
      </c>
      <c r="I1366" s="272">
        <v>43262</v>
      </c>
      <c r="J1366" s="238"/>
      <c r="K1366" s="711"/>
      <c r="L1366" s="1023" t="s">
        <v>590</v>
      </c>
      <c r="M1366" s="13" t="str">
        <f t="shared" si="106"/>
        <v>Invoice Made</v>
      </c>
      <c r="N1366" s="13"/>
      <c r="O1366" s="13"/>
      <c r="P1366" s="13"/>
      <c r="Q1366" s="13">
        <f t="shared" si="105"/>
        <v>0</v>
      </c>
      <c r="R1366" s="13"/>
      <c r="S1366" s="13"/>
      <c r="T1366" s="13" t="str">
        <f t="shared" si="108"/>
        <v>Invoice Made</v>
      </c>
      <c r="U1366" s="13" t="b">
        <f t="shared" si="109"/>
        <v>1</v>
      </c>
      <c r="V1366" s="13"/>
      <c r="W1366" s="13"/>
      <c r="X1366" s="13"/>
      <c r="Y1366" s="13"/>
      <c r="Z1366" s="13"/>
      <c r="AA1366" s="13" t="str">
        <f t="shared" si="107"/>
        <v>Seleco16P-116F</v>
      </c>
      <c r="AB1366" s="13"/>
      <c r="AC1366" s="13"/>
      <c r="AD1366" s="13"/>
      <c r="AE1366" s="13">
        <f>IF(TRIM(AA1366=""),0,IF(ISNA(VLOOKUP(AA1366,Tracker!$AB$2:$AB$3981,1,FALSE)),0,1))</f>
        <v>1</v>
      </c>
      <c r="AF1366" s="13"/>
    </row>
    <row r="1367" spans="1:32" ht="13.5">
      <c r="A1367" s="246">
        <v>4907</v>
      </c>
      <c r="B1367" s="271" t="s">
        <v>803</v>
      </c>
      <c r="C1367" s="957" t="s">
        <v>8090</v>
      </c>
      <c r="D1367" s="874" t="s">
        <v>7570</v>
      </c>
      <c r="E1367" s="172"/>
      <c r="F1367" s="234"/>
      <c r="G1367" s="236"/>
      <c r="H1367" s="874" t="s">
        <v>242</v>
      </c>
      <c r="I1367" s="272">
        <v>43287</v>
      </c>
      <c r="J1367" s="238"/>
      <c r="K1367" s="711" t="s">
        <v>411</v>
      </c>
      <c r="L1367" s="1023" t="s">
        <v>28</v>
      </c>
      <c r="M1367" s="13" t="str">
        <f t="shared" si="106"/>
        <v>Invoice Made</v>
      </c>
      <c r="N1367" s="13"/>
      <c r="O1367" s="13"/>
      <c r="P1367" s="13"/>
      <c r="Q1367" s="13" t="str">
        <f t="shared" si="105"/>
        <v/>
      </c>
      <c r="R1367" s="13"/>
      <c r="S1367" s="13"/>
      <c r="T1367" s="13" t="str">
        <f t="shared" si="108"/>
        <v>Invoice Made</v>
      </c>
      <c r="U1367" s="13" t="b">
        <f t="shared" si="109"/>
        <v>1</v>
      </c>
      <c r="V1367" s="13"/>
      <c r="W1367" s="13"/>
      <c r="X1367" s="13"/>
      <c r="Y1367" s="13"/>
      <c r="Z1367" s="13"/>
      <c r="AA1367" s="13" t="str">
        <f t="shared" si="107"/>
        <v>RBD Gino Ferretti03_18</v>
      </c>
      <c r="AB1367" s="13"/>
      <c r="AC1367" s="13"/>
      <c r="AD1367" s="13"/>
      <c r="AE1367" s="13">
        <f>IF(TRIM(AA1367=""),0,IF(ISNA(VLOOKUP(AA1367,Tracker!$AB$2:$AB$3981,1,FALSE)),0,1))</f>
        <v>1</v>
      </c>
      <c r="AF1367" s="13"/>
    </row>
    <row r="1368" spans="1:32" ht="13.5">
      <c r="A1368" s="246">
        <v>4908</v>
      </c>
      <c r="B1368" s="271" t="s">
        <v>2487</v>
      </c>
      <c r="C1368" s="957" t="s">
        <v>57</v>
      </c>
      <c r="D1368" s="874" t="s">
        <v>8012</v>
      </c>
      <c r="E1368" s="172"/>
      <c r="F1368" s="234"/>
      <c r="G1368" s="236"/>
      <c r="H1368" s="874" t="s">
        <v>319</v>
      </c>
      <c r="I1368" s="272">
        <v>43331</v>
      </c>
      <c r="J1368" s="238"/>
      <c r="K1368" s="711"/>
      <c r="L1368" s="1023" t="s">
        <v>60</v>
      </c>
      <c r="M1368" s="13" t="str">
        <f t="shared" si="106"/>
        <v>Invoice Made</v>
      </c>
      <c r="N1368" s="13"/>
      <c r="O1368" s="13"/>
      <c r="P1368" s="13"/>
      <c r="Q1368" s="13" t="str">
        <f t="shared" si="105"/>
        <v/>
      </c>
      <c r="R1368" s="13"/>
      <c r="S1368" s="13"/>
      <c r="T1368" s="13" t="str">
        <f t="shared" si="108"/>
        <v>Invoice Made</v>
      </c>
      <c r="U1368" s="13" t="b">
        <f t="shared" si="109"/>
        <v>1</v>
      </c>
      <c r="V1368" s="13"/>
      <c r="W1368" s="13"/>
      <c r="X1368" s="13"/>
      <c r="Y1368" s="13"/>
      <c r="Z1368" s="13"/>
      <c r="AA1368" s="13" t="str">
        <f t="shared" si="107"/>
        <v>Cascade Spirit18</v>
      </c>
      <c r="AB1368" s="13"/>
      <c r="AC1368" s="13"/>
      <c r="AD1368" s="13"/>
      <c r="AE1368" s="13">
        <f>IF(TRIM(AA1368=""),0,IF(ISNA(VLOOKUP(AA1368,Tracker!$AB$2:$AB$3981,1,FALSE)),0,1))</f>
        <v>1</v>
      </c>
      <c r="AF1368" s="13"/>
    </row>
    <row r="1369" spans="1:32" ht="13.5">
      <c r="A1369" s="246">
        <v>4909</v>
      </c>
      <c r="B1369" s="271" t="s">
        <v>65</v>
      </c>
      <c r="C1369" s="957" t="s">
        <v>224</v>
      </c>
      <c r="D1369" s="874" t="s">
        <v>8030</v>
      </c>
      <c r="E1369" s="172"/>
      <c r="F1369" s="234"/>
      <c r="G1369" s="236"/>
      <c r="H1369" s="874" t="s">
        <v>2946</v>
      </c>
      <c r="I1369" s="272">
        <v>43268</v>
      </c>
      <c r="J1369" s="238"/>
      <c r="K1369" s="711"/>
      <c r="L1369" s="1023" t="s">
        <v>60</v>
      </c>
      <c r="M1369" s="13" t="str">
        <f t="shared" si="106"/>
        <v>Invoice Made</v>
      </c>
      <c r="N1369" s="13"/>
      <c r="O1369" s="13"/>
      <c r="P1369" s="13"/>
      <c r="Q1369" s="13" t="str">
        <f t="shared" si="105"/>
        <v/>
      </c>
      <c r="R1369" s="13"/>
      <c r="S1369" s="13"/>
      <c r="T1369" s="13" t="str">
        <f t="shared" si="108"/>
        <v>Invoice Made</v>
      </c>
      <c r="U1369" s="13" t="b">
        <f t="shared" si="109"/>
        <v>1</v>
      </c>
      <c r="V1369" s="13"/>
      <c r="W1369" s="13"/>
      <c r="X1369" s="13"/>
      <c r="Y1369" s="13"/>
      <c r="Z1369" s="13"/>
      <c r="AA1369" s="13" t="str">
        <f t="shared" si="107"/>
        <v>Everest Spirit140</v>
      </c>
      <c r="AB1369" s="13"/>
      <c r="AC1369" s="13"/>
      <c r="AD1369" s="13"/>
      <c r="AE1369" s="13">
        <f>IF(TRIM(AA1369=""),0,IF(ISNA(VLOOKUP(AA1369,Tracker!$AB$2:$AB$3981,1,FALSE)),0,1))</f>
        <v>1</v>
      </c>
      <c r="AF1369" s="13"/>
    </row>
    <row r="1370" spans="1:32" ht="13.5">
      <c r="A1370" s="243">
        <v>4910</v>
      </c>
      <c r="B1370" s="271" t="s">
        <v>2776</v>
      </c>
      <c r="C1370" s="957" t="s">
        <v>5931</v>
      </c>
      <c r="D1370" s="874" t="s">
        <v>2474</v>
      </c>
      <c r="E1370" s="172"/>
      <c r="F1370" s="234"/>
      <c r="G1370" s="236"/>
      <c r="H1370" s="874"/>
      <c r="I1370" s="272"/>
      <c r="J1370" s="238"/>
      <c r="K1370" s="711"/>
      <c r="L1370" s="1023" t="s">
        <v>2987</v>
      </c>
      <c r="M1370" s="13" t="str">
        <f t="shared" si="106"/>
        <v>Invoice Not Made</v>
      </c>
      <c r="N1370" s="13"/>
      <c r="O1370" s="13"/>
      <c r="P1370" s="13"/>
      <c r="Q1370" s="13" t="str">
        <f t="shared" si="105"/>
        <v/>
      </c>
      <c r="R1370" s="13"/>
      <c r="S1370" s="13"/>
      <c r="T1370" s="13" t="str">
        <f t="shared" si="108"/>
        <v>Invoice Not Made</v>
      </c>
      <c r="U1370" s="13" t="b">
        <f t="shared" si="109"/>
        <v>1</v>
      </c>
      <c r="V1370" s="13"/>
      <c r="W1370" s="13"/>
      <c r="X1370" s="13"/>
      <c r="Y1370" s="13"/>
      <c r="Z1370" s="13"/>
      <c r="AA1370" s="13" t="str">
        <f t="shared" si="107"/>
        <v>Sten Skagen103</v>
      </c>
      <c r="AB1370" s="13"/>
      <c r="AC1370" s="13"/>
      <c r="AD1370" s="13"/>
      <c r="AE1370" s="13">
        <f>IF(TRIM(AA1370=""),0,IF(ISNA(VLOOKUP(AA1370,Tracker!$AB$2:$AB$3981,1,FALSE)),0,1))</f>
        <v>0</v>
      </c>
      <c r="AF1370" s="13"/>
    </row>
    <row r="1371" spans="1:32" ht="13.5">
      <c r="A1371" s="246">
        <v>4911</v>
      </c>
      <c r="B1371" s="271" t="s">
        <v>538</v>
      </c>
      <c r="C1371" s="957" t="s">
        <v>8091</v>
      </c>
      <c r="D1371" s="874" t="s">
        <v>477</v>
      </c>
      <c r="E1371" s="172"/>
      <c r="F1371" s="234"/>
      <c r="G1371" s="236"/>
      <c r="H1371" s="874" t="s">
        <v>173</v>
      </c>
      <c r="I1371" s="272">
        <v>43298</v>
      </c>
      <c r="J1371" s="238"/>
      <c r="K1371" s="719" t="s">
        <v>411</v>
      </c>
      <c r="L1371" s="1023" t="s">
        <v>28</v>
      </c>
      <c r="M1371" s="13" t="str">
        <f t="shared" si="106"/>
        <v>Invoice Made</v>
      </c>
      <c r="N1371" s="13"/>
      <c r="O1371" s="13"/>
      <c r="P1371" s="13"/>
      <c r="Q1371" s="13" t="str">
        <f t="shared" si="105"/>
        <v/>
      </c>
      <c r="R1371" s="13"/>
      <c r="S1371" s="13"/>
      <c r="T1371" s="13" t="str">
        <f t="shared" si="108"/>
        <v>Invoice Made</v>
      </c>
      <c r="U1371" s="13" t="b">
        <f t="shared" si="109"/>
        <v>1</v>
      </c>
      <c r="V1371" s="13"/>
      <c r="W1371" s="13"/>
      <c r="X1371" s="13"/>
      <c r="Y1371" s="13"/>
      <c r="Z1371" s="13"/>
      <c r="AA1371" s="13" t="str">
        <f t="shared" si="107"/>
        <v>Bareilly11 _2018</v>
      </c>
      <c r="AB1371" s="13"/>
      <c r="AC1371" s="13"/>
      <c r="AD1371" s="13"/>
      <c r="AE1371" s="13">
        <f>IF(TRIM(AA1371=""),0,IF(ISNA(VLOOKUP(AA1371,Tracker!$AB$2:$AB$3981,1,FALSE)),0,1))</f>
        <v>1</v>
      </c>
      <c r="AF1371" s="13"/>
    </row>
    <row r="1372" spans="1:32" ht="13.5">
      <c r="A1372" s="246">
        <v>4912</v>
      </c>
      <c r="B1372" s="271" t="s">
        <v>7744</v>
      </c>
      <c r="C1372" s="957" t="s">
        <v>81</v>
      </c>
      <c r="D1372" s="874" t="s">
        <v>63</v>
      </c>
      <c r="E1372" s="172"/>
      <c r="F1372" s="234"/>
      <c r="G1372" s="236"/>
      <c r="H1372" s="874" t="s">
        <v>7959</v>
      </c>
      <c r="I1372" s="272">
        <v>43237</v>
      </c>
      <c r="J1372" s="238"/>
      <c r="K1372" s="711"/>
      <c r="L1372" s="1023" t="s">
        <v>60</v>
      </c>
      <c r="M1372" s="13" t="str">
        <f t="shared" si="106"/>
        <v>Invoice Made</v>
      </c>
      <c r="N1372" s="13"/>
      <c r="O1372" s="13"/>
      <c r="P1372" s="13"/>
      <c r="Q1372" s="13" t="str">
        <f t="shared" si="105"/>
        <v/>
      </c>
      <c r="R1372" s="13"/>
      <c r="S1372" s="13"/>
      <c r="T1372" s="13" t="str">
        <f t="shared" si="108"/>
        <v>Invoice Made</v>
      </c>
      <c r="U1372" s="13" t="b">
        <f t="shared" si="109"/>
        <v>1</v>
      </c>
      <c r="V1372" s="13"/>
      <c r="W1372" s="13"/>
      <c r="X1372" s="13"/>
      <c r="Y1372" s="13"/>
      <c r="Z1372" s="13"/>
      <c r="AA1372" s="13" t="str">
        <f t="shared" si="107"/>
        <v>Blue Power26</v>
      </c>
      <c r="AB1372" s="13"/>
      <c r="AC1372" s="13"/>
      <c r="AD1372" s="13"/>
      <c r="AE1372" s="13">
        <f>IF(TRIM(AA1372=""),0,IF(ISNA(VLOOKUP(AA1372,Tracker!$AB$2:$AB$3981,1,FALSE)),0,1))</f>
        <v>1</v>
      </c>
      <c r="AF1372" s="13"/>
    </row>
    <row r="1373" spans="1:32" ht="13.5">
      <c r="A1373" s="246">
        <v>4913</v>
      </c>
      <c r="B1373" s="271" t="s">
        <v>807</v>
      </c>
      <c r="C1373" s="957" t="s">
        <v>254</v>
      </c>
      <c r="D1373" s="874" t="s">
        <v>7398</v>
      </c>
      <c r="E1373" s="172"/>
      <c r="F1373" s="234"/>
      <c r="G1373" s="236"/>
      <c r="H1373" s="874" t="s">
        <v>64</v>
      </c>
      <c r="I1373" s="272">
        <v>43266</v>
      </c>
      <c r="J1373" s="238"/>
      <c r="K1373" s="711"/>
      <c r="L1373" s="1023" t="s">
        <v>60</v>
      </c>
      <c r="M1373" s="13" t="str">
        <f t="shared" si="106"/>
        <v>Invoice Made</v>
      </c>
      <c r="N1373" s="13"/>
      <c r="O1373" s="13"/>
      <c r="P1373" s="13"/>
      <c r="Q1373" s="13" t="str">
        <f t="shared" si="105"/>
        <v/>
      </c>
      <c r="R1373" s="13"/>
      <c r="S1373" s="13"/>
      <c r="T1373" s="13" t="str">
        <f t="shared" si="108"/>
        <v>Invoice Made</v>
      </c>
      <c r="U1373" s="13" t="b">
        <f t="shared" si="109"/>
        <v>1</v>
      </c>
      <c r="V1373" s="13"/>
      <c r="W1373" s="13"/>
      <c r="X1373" s="13"/>
      <c r="Y1373" s="13"/>
      <c r="Z1373" s="13"/>
      <c r="AA1373" s="13" t="str">
        <f t="shared" si="107"/>
        <v>Galway Spirit105</v>
      </c>
      <c r="AB1373" s="13"/>
      <c r="AC1373" s="13"/>
      <c r="AD1373" s="13"/>
      <c r="AE1373" s="13">
        <f>IF(TRIM(AA1373=""),0,IF(ISNA(VLOOKUP(AA1373,Tracker!$AB$2:$AB$3981,1,FALSE)),0,1))</f>
        <v>1</v>
      </c>
      <c r="AF1373" s="13"/>
    </row>
    <row r="1374" spans="1:32" ht="13.5">
      <c r="A1374" s="243">
        <v>4914</v>
      </c>
      <c r="B1374" s="271" t="s">
        <v>2779</v>
      </c>
      <c r="C1374" s="957" t="s">
        <v>8092</v>
      </c>
      <c r="D1374" s="874" t="s">
        <v>2474</v>
      </c>
      <c r="E1374" s="172"/>
      <c r="F1374" s="234"/>
      <c r="G1374" s="236"/>
      <c r="H1374" s="874"/>
      <c r="I1374" s="272"/>
      <c r="J1374" s="238"/>
      <c r="K1374" s="711"/>
      <c r="L1374" s="1023" t="s">
        <v>2987</v>
      </c>
      <c r="M1374" s="13" t="str">
        <f t="shared" si="106"/>
        <v>Invoice Not Made</v>
      </c>
      <c r="N1374" s="13"/>
      <c r="O1374" s="13"/>
      <c r="P1374" s="13"/>
      <c r="Q1374" s="13" t="str">
        <f t="shared" si="105"/>
        <v/>
      </c>
      <c r="R1374" s="13"/>
      <c r="S1374" s="13"/>
      <c r="T1374" s="13" t="str">
        <f t="shared" si="108"/>
        <v>Invoice Not Made</v>
      </c>
      <c r="U1374" s="13" t="b">
        <f t="shared" si="109"/>
        <v>1</v>
      </c>
      <c r="V1374" s="13"/>
      <c r="W1374" s="13"/>
      <c r="X1374" s="13"/>
      <c r="Y1374" s="13"/>
      <c r="Z1374" s="13"/>
      <c r="AA1374" s="13" t="str">
        <f t="shared" si="107"/>
        <v>Tigris238</v>
      </c>
      <c r="AB1374" s="13"/>
      <c r="AC1374" s="13"/>
      <c r="AD1374" s="13"/>
      <c r="AE1374" s="13">
        <f>IF(TRIM(AA1374=""),0,IF(ISNA(VLOOKUP(AA1374,Tracker!$AB$2:$AB$3981,1,FALSE)),0,1))</f>
        <v>0</v>
      </c>
      <c r="AF1374" s="13"/>
    </row>
    <row r="1375" spans="1:32" ht="13.5">
      <c r="A1375" s="246">
        <v>4915</v>
      </c>
      <c r="B1375" s="271" t="s">
        <v>484</v>
      </c>
      <c r="C1375" s="957" t="s">
        <v>1291</v>
      </c>
      <c r="D1375" s="874" t="s">
        <v>8033</v>
      </c>
      <c r="E1375" s="172"/>
      <c r="F1375" s="234"/>
      <c r="G1375" s="236"/>
      <c r="H1375" s="874" t="s">
        <v>6206</v>
      </c>
      <c r="I1375" s="272">
        <v>43267</v>
      </c>
      <c r="J1375" s="238"/>
      <c r="K1375" s="711"/>
      <c r="L1375" s="1023" t="s">
        <v>60</v>
      </c>
      <c r="M1375" s="13" t="str">
        <f t="shared" si="106"/>
        <v>Invoice Made</v>
      </c>
      <c r="N1375" s="13"/>
      <c r="O1375" s="13"/>
      <c r="P1375" s="13"/>
      <c r="Q1375" s="13" t="str">
        <f t="shared" si="105"/>
        <v/>
      </c>
      <c r="R1375" s="13"/>
      <c r="S1375" s="13"/>
      <c r="T1375" s="13" t="str">
        <f t="shared" si="108"/>
        <v>Invoice Made</v>
      </c>
      <c r="U1375" s="13" t="b">
        <f t="shared" si="109"/>
        <v>1</v>
      </c>
      <c r="V1375" s="13"/>
      <c r="W1375" s="13"/>
      <c r="X1375" s="13"/>
      <c r="Y1375" s="13"/>
      <c r="Z1375" s="13"/>
      <c r="AA1375" s="13" t="str">
        <f t="shared" si="107"/>
        <v>Esther Spirit158</v>
      </c>
      <c r="AB1375" s="13"/>
      <c r="AC1375" s="13"/>
      <c r="AD1375" s="13"/>
      <c r="AE1375" s="13">
        <f>IF(TRIM(AA1375=""),0,IF(ISNA(VLOOKUP(AA1375,Tracker!$AB$2:$AB$3981,1,FALSE)),0,1))</f>
        <v>1</v>
      </c>
      <c r="AF1375" s="13"/>
    </row>
    <row r="1376" spans="1:32" ht="13.5">
      <c r="A1376" s="243">
        <v>4916</v>
      </c>
      <c r="B1376" s="271" t="s">
        <v>2854</v>
      </c>
      <c r="C1376" s="957" t="s">
        <v>2852</v>
      </c>
      <c r="D1376" s="874" t="s">
        <v>2474</v>
      </c>
      <c r="E1376" s="172"/>
      <c r="F1376" s="234"/>
      <c r="G1376" s="236"/>
      <c r="H1376" s="874"/>
      <c r="I1376" s="272"/>
      <c r="J1376" s="238"/>
      <c r="K1376" s="711"/>
      <c r="L1376" s="1023" t="s">
        <v>2987</v>
      </c>
      <c r="M1376" s="13" t="str">
        <f t="shared" si="106"/>
        <v>Invoice Not Made</v>
      </c>
      <c r="N1376" s="13"/>
      <c r="O1376" s="13"/>
      <c r="P1376" s="13"/>
      <c r="Q1376" s="13" t="str">
        <f t="shared" si="105"/>
        <v/>
      </c>
      <c r="R1376" s="13"/>
      <c r="S1376" s="13"/>
      <c r="T1376" s="13" t="str">
        <f t="shared" si="108"/>
        <v>Invoice Not Made</v>
      </c>
      <c r="U1376" s="13" t="b">
        <f t="shared" si="109"/>
        <v>1</v>
      </c>
      <c r="V1376" s="13"/>
      <c r="W1376" s="13"/>
      <c r="X1376" s="13"/>
      <c r="Y1376" s="13"/>
      <c r="Z1376" s="13"/>
      <c r="AA1376" s="13" t="str">
        <f t="shared" si="107"/>
        <v>Emmy Schulte205</v>
      </c>
      <c r="AB1376" s="13"/>
      <c r="AC1376" s="13"/>
      <c r="AD1376" s="13"/>
      <c r="AE1376" s="13">
        <f>IF(TRIM(AA1376=""),0,IF(ISNA(VLOOKUP(AA1376,Tracker!$AB$2:$AB$3981,1,FALSE)),0,1))</f>
        <v>0</v>
      </c>
      <c r="AF1376" s="13"/>
    </row>
    <row r="1377" spans="1:32" ht="13.5">
      <c r="A1377" s="246">
        <v>4917</v>
      </c>
      <c r="B1377" s="271" t="s">
        <v>7855</v>
      </c>
      <c r="C1377" s="957" t="s">
        <v>297</v>
      </c>
      <c r="D1377" s="874" t="s">
        <v>830</v>
      </c>
      <c r="E1377" s="172"/>
      <c r="F1377" s="234"/>
      <c r="G1377" s="236"/>
      <c r="H1377" s="874" t="s">
        <v>82</v>
      </c>
      <c r="I1377" s="272">
        <v>43322</v>
      </c>
      <c r="J1377" s="238"/>
      <c r="K1377" s="711"/>
      <c r="L1377" s="1023" t="s">
        <v>60</v>
      </c>
      <c r="M1377" s="13" t="str">
        <f t="shared" si="106"/>
        <v>Invoice Made</v>
      </c>
      <c r="N1377" s="13"/>
      <c r="O1377" s="13"/>
      <c r="P1377" s="13"/>
      <c r="Q1377" s="13" t="str">
        <f t="shared" si="105"/>
        <v/>
      </c>
      <c r="R1377" s="13"/>
      <c r="S1377" s="13"/>
      <c r="T1377" s="13" t="str">
        <f t="shared" si="108"/>
        <v>Invoice Made</v>
      </c>
      <c r="U1377" s="13" t="b">
        <f t="shared" si="109"/>
        <v>1</v>
      </c>
      <c r="V1377" s="13"/>
      <c r="W1377" s="13"/>
      <c r="X1377" s="13"/>
      <c r="Y1377" s="13"/>
      <c r="Z1377" s="13"/>
      <c r="AA1377" s="13" t="str">
        <f t="shared" si="107"/>
        <v>New Award09</v>
      </c>
      <c r="AB1377" s="13"/>
      <c r="AC1377" s="13"/>
      <c r="AD1377" s="13"/>
      <c r="AE1377" s="13">
        <f>IF(TRIM(AA1377=""),0,IF(ISNA(VLOOKUP(AA1377,Tracker!$AB$2:$AB$3981,1,FALSE)),0,1))</f>
        <v>1</v>
      </c>
      <c r="AF1377" s="13"/>
    </row>
    <row r="1378" spans="1:32" ht="13.5">
      <c r="A1378" s="246">
        <v>4918</v>
      </c>
      <c r="B1378" s="175" t="s">
        <v>573</v>
      </c>
      <c r="C1378" s="957" t="s">
        <v>217</v>
      </c>
      <c r="D1378" s="874" t="s">
        <v>671</v>
      </c>
      <c r="E1378" s="172"/>
      <c r="F1378" s="234"/>
      <c r="G1378" s="236"/>
      <c r="H1378" s="874" t="s">
        <v>8116</v>
      </c>
      <c r="I1378" s="272">
        <v>43291</v>
      </c>
      <c r="J1378" s="238"/>
      <c r="K1378" s="711" t="s">
        <v>411</v>
      </c>
      <c r="L1378" s="1023" t="s">
        <v>28</v>
      </c>
      <c r="M1378" s="13" t="str">
        <f t="shared" si="106"/>
        <v>Invoice Not Made</v>
      </c>
      <c r="N1378" s="13"/>
      <c r="O1378" s="13"/>
      <c r="P1378" s="13"/>
      <c r="Q1378" s="13" t="str">
        <f t="shared" si="105"/>
        <v/>
      </c>
      <c r="R1378" s="13"/>
      <c r="S1378" s="13"/>
      <c r="T1378" s="13" t="str">
        <f t="shared" si="108"/>
        <v>Invoice Not Made</v>
      </c>
      <c r="U1378" s="13" t="b">
        <f t="shared" si="109"/>
        <v>1</v>
      </c>
      <c r="V1378" s="13"/>
      <c r="W1378" s="13"/>
      <c r="X1378" s="13"/>
      <c r="Y1378" s="13"/>
      <c r="Z1378" s="13"/>
      <c r="AA1378" s="13" t="str">
        <f t="shared" si="107"/>
        <v>Aframax Riviera48</v>
      </c>
      <c r="AB1378" s="13"/>
      <c r="AC1378" s="13"/>
      <c r="AD1378" s="13"/>
      <c r="AE1378" s="13">
        <f>IF(TRIM(AA1378=""),0,IF(ISNA(VLOOKUP(AA1378,Tracker!$AB$2:$AB$3981,1,FALSE)),0,1))</f>
        <v>0</v>
      </c>
      <c r="AF1378" s="13"/>
    </row>
    <row r="1379" spans="1:32" ht="13.5">
      <c r="A1379" s="243">
        <v>4919</v>
      </c>
      <c r="B1379" s="271" t="s">
        <v>2776</v>
      </c>
      <c r="C1379" s="957" t="s">
        <v>249</v>
      </c>
      <c r="D1379" s="874" t="s">
        <v>2474</v>
      </c>
      <c r="E1379" s="172"/>
      <c r="F1379" s="234"/>
      <c r="G1379" s="236"/>
      <c r="H1379" s="874"/>
      <c r="I1379" s="272"/>
      <c r="J1379" s="238"/>
      <c r="K1379" s="711"/>
      <c r="L1379" s="1023" t="s">
        <v>2987</v>
      </c>
      <c r="M1379" s="13" t="str">
        <f t="shared" si="106"/>
        <v>Invoice Not Made</v>
      </c>
      <c r="N1379" s="13"/>
      <c r="O1379" s="13"/>
      <c r="P1379" s="13"/>
      <c r="Q1379" s="13" t="str">
        <f t="shared" si="105"/>
        <v/>
      </c>
      <c r="R1379" s="13"/>
      <c r="S1379" s="13"/>
      <c r="T1379" s="13" t="str">
        <f t="shared" si="108"/>
        <v>Invoice Not Made</v>
      </c>
      <c r="U1379" s="13" t="b">
        <f t="shared" si="109"/>
        <v>1</v>
      </c>
      <c r="V1379" s="13"/>
      <c r="W1379" s="13"/>
      <c r="X1379" s="13"/>
      <c r="Y1379" s="13"/>
      <c r="Z1379" s="13"/>
      <c r="AA1379" s="13" t="str">
        <f t="shared" si="107"/>
        <v>Sten Skagen104</v>
      </c>
      <c r="AB1379" s="13"/>
      <c r="AC1379" s="13"/>
      <c r="AD1379" s="13"/>
      <c r="AE1379" s="13">
        <f>IF(TRIM(AA1379=""),0,IF(ISNA(VLOOKUP(AA1379,Tracker!$AB$2:$AB$3981,1,FALSE)),0,1))</f>
        <v>0</v>
      </c>
      <c r="AF1379" s="13"/>
    </row>
    <row r="1380" spans="1:32" ht="13.5">
      <c r="A1380" s="246">
        <v>4920</v>
      </c>
      <c r="B1380" s="271" t="s">
        <v>611</v>
      </c>
      <c r="C1380" s="957" t="s">
        <v>8094</v>
      </c>
      <c r="D1380" s="874" t="s">
        <v>666</v>
      </c>
      <c r="E1380" s="172"/>
      <c r="F1380" s="234"/>
      <c r="G1380" s="236"/>
      <c r="H1380" s="874" t="s">
        <v>614</v>
      </c>
      <c r="I1380" s="272">
        <v>43320</v>
      </c>
      <c r="J1380" s="238"/>
      <c r="K1380" s="711"/>
      <c r="L1380" s="1023" t="s">
        <v>663</v>
      </c>
      <c r="M1380" s="13" t="str">
        <f t="shared" si="106"/>
        <v>Invoice Made</v>
      </c>
      <c r="N1380" s="13"/>
      <c r="O1380" s="13"/>
      <c r="P1380" s="13"/>
      <c r="Q1380" s="13" t="str">
        <f t="shared" si="105"/>
        <v/>
      </c>
      <c r="R1380" s="13"/>
      <c r="S1380" s="13"/>
      <c r="T1380" s="13" t="str">
        <f t="shared" si="108"/>
        <v>Invoice Made</v>
      </c>
      <c r="U1380" s="13" t="b">
        <f t="shared" si="109"/>
        <v>1</v>
      </c>
      <c r="V1380" s="13"/>
      <c r="W1380" s="13"/>
      <c r="X1380" s="13"/>
      <c r="Y1380" s="13"/>
      <c r="Z1380" s="13"/>
      <c r="AA1380" s="13" t="str">
        <f t="shared" si="107"/>
        <v>Sonangol Kalandula2018_02</v>
      </c>
      <c r="AB1380" s="13"/>
      <c r="AC1380" s="13"/>
      <c r="AD1380" s="13"/>
      <c r="AE1380" s="13">
        <f>IF(TRIM(AA1380=""),0,IF(ISNA(VLOOKUP(AA1380,Tracker!$AB$2:$AB$3981,1,FALSE)),0,1))</f>
        <v>1</v>
      </c>
      <c r="AF1380" s="13"/>
    </row>
    <row r="1381" spans="1:32" ht="13.5">
      <c r="A1381" s="246">
        <v>4921</v>
      </c>
      <c r="B1381" s="271" t="s">
        <v>533</v>
      </c>
      <c r="C1381" s="957" t="s">
        <v>169</v>
      </c>
      <c r="D1381" s="874" t="s">
        <v>2541</v>
      </c>
      <c r="E1381" s="172"/>
      <c r="F1381" s="234"/>
      <c r="G1381" s="236"/>
      <c r="H1381" s="874" t="s">
        <v>25</v>
      </c>
      <c r="I1381" s="272">
        <v>43287</v>
      </c>
      <c r="J1381" s="238"/>
      <c r="K1381" s="711" t="s">
        <v>411</v>
      </c>
      <c r="L1381" s="1023" t="s">
        <v>28</v>
      </c>
      <c r="M1381" s="13" t="str">
        <f t="shared" si="106"/>
        <v>Invoice Made</v>
      </c>
      <c r="N1381" s="13"/>
      <c r="O1381" s="13"/>
      <c r="P1381" s="13"/>
      <c r="Q1381" s="13" t="str">
        <f t="shared" si="105"/>
        <v/>
      </c>
      <c r="R1381" s="13"/>
      <c r="S1381" s="13"/>
      <c r="T1381" s="13" t="str">
        <f t="shared" si="108"/>
        <v>Invoice Made</v>
      </c>
      <c r="U1381" s="13" t="b">
        <f t="shared" si="109"/>
        <v>1</v>
      </c>
      <c r="V1381" s="13"/>
      <c r="W1381" s="13"/>
      <c r="X1381" s="13"/>
      <c r="Y1381" s="13"/>
      <c r="Z1381" s="13"/>
      <c r="AA1381" s="13" t="str">
        <f t="shared" si="107"/>
        <v>Aframax Rio61</v>
      </c>
      <c r="AB1381" s="13"/>
      <c r="AC1381" s="13"/>
      <c r="AD1381" s="13"/>
      <c r="AE1381" s="13">
        <f>IF(TRIM(AA1381=""),0,IF(ISNA(VLOOKUP(AA1381,Tracker!$AB$2:$AB$3981,1,FALSE)),0,1))</f>
        <v>1</v>
      </c>
      <c r="AF1381" s="13"/>
    </row>
    <row r="1382" spans="1:32" ht="13.5">
      <c r="A1382" s="246">
        <v>4922</v>
      </c>
      <c r="B1382" s="271" t="s">
        <v>8095</v>
      </c>
      <c r="C1382" s="957" t="s">
        <v>8096</v>
      </c>
      <c r="D1382" s="874" t="s">
        <v>736</v>
      </c>
      <c r="E1382" s="172"/>
      <c r="F1382" s="234"/>
      <c r="G1382" s="236"/>
      <c r="H1382" s="874" t="s">
        <v>535</v>
      </c>
      <c r="I1382" s="272">
        <v>43329</v>
      </c>
      <c r="J1382" s="238"/>
      <c r="K1382" s="711"/>
      <c r="L1382" s="1023" t="s">
        <v>633</v>
      </c>
      <c r="M1382" s="13" t="str">
        <f t="shared" si="106"/>
        <v>Invoice Made</v>
      </c>
      <c r="N1382" s="13"/>
      <c r="O1382" s="13"/>
      <c r="P1382" s="13"/>
      <c r="Q1382" s="13" t="str">
        <f t="shared" si="105"/>
        <v/>
      </c>
      <c r="R1382" s="13"/>
      <c r="S1382" s="13"/>
      <c r="T1382" s="13" t="str">
        <f t="shared" si="108"/>
        <v>Invoice Made</v>
      </c>
      <c r="U1382" s="13" t="b">
        <f t="shared" si="109"/>
        <v>1</v>
      </c>
      <c r="V1382" s="13"/>
      <c r="W1382" s="13"/>
      <c r="X1382" s="13"/>
      <c r="Y1382" s="13"/>
      <c r="Z1382" s="13"/>
      <c r="AA1382" s="13" t="str">
        <f t="shared" si="107"/>
        <v>Stena Weco Excellence1804</v>
      </c>
      <c r="AB1382" s="13"/>
      <c r="AC1382" s="13"/>
      <c r="AD1382" s="13"/>
      <c r="AE1382" s="13">
        <f>IF(TRIM(AA1382=""),0,IF(ISNA(VLOOKUP(AA1382,Tracker!$AB$2:$AB$3981,1,FALSE)),0,1))</f>
        <v>1</v>
      </c>
      <c r="AF1382" s="13"/>
    </row>
    <row r="1383" spans="1:32" ht="13.5">
      <c r="A1383" s="243">
        <v>4923</v>
      </c>
      <c r="B1383" s="271" t="s">
        <v>892</v>
      </c>
      <c r="C1383" s="957" t="s">
        <v>2127</v>
      </c>
      <c r="D1383" s="874" t="s">
        <v>2474</v>
      </c>
      <c r="E1383" s="172"/>
      <c r="F1383" s="234"/>
      <c r="G1383" s="236"/>
      <c r="H1383" s="874"/>
      <c r="I1383" s="272"/>
      <c r="J1383" s="238"/>
      <c r="K1383" s="711"/>
      <c r="L1383" s="1023" t="s">
        <v>2987</v>
      </c>
      <c r="M1383" s="13" t="str">
        <f t="shared" si="106"/>
        <v>Invoice Not Made</v>
      </c>
      <c r="N1383" s="13"/>
      <c r="O1383" s="13"/>
      <c r="P1383" s="13"/>
      <c r="Q1383" s="13" t="str">
        <f t="shared" si="105"/>
        <v/>
      </c>
      <c r="R1383" s="13"/>
      <c r="S1383" s="13"/>
      <c r="T1383" s="13" t="str">
        <f t="shared" si="108"/>
        <v>Invoice Not Made</v>
      </c>
      <c r="U1383" s="13" t="b">
        <f t="shared" si="109"/>
        <v>1</v>
      </c>
      <c r="V1383" s="13"/>
      <c r="W1383" s="13"/>
      <c r="X1383" s="13"/>
      <c r="Y1383" s="13"/>
      <c r="Z1383" s="13"/>
      <c r="AA1383" s="13" t="str">
        <f t="shared" si="107"/>
        <v>Elisalex Schulte89</v>
      </c>
      <c r="AB1383" s="13"/>
      <c r="AC1383" s="13"/>
      <c r="AD1383" s="13"/>
      <c r="AE1383" s="13">
        <f>IF(TRIM(AA1383=""),0,IF(ISNA(VLOOKUP(AA1383,Tracker!$AB$2:$AB$3981,1,FALSE)),0,1))</f>
        <v>0</v>
      </c>
      <c r="AF1383" s="13"/>
    </row>
    <row r="1384" spans="1:32" s="497" customFormat="1" ht="13.5">
      <c r="A1384" s="243">
        <v>4924</v>
      </c>
      <c r="B1384" s="243" t="s">
        <v>2265</v>
      </c>
      <c r="C1384" s="963"/>
      <c r="D1384" s="877" t="s">
        <v>2868</v>
      </c>
      <c r="E1384" s="172"/>
      <c r="F1384" s="234"/>
      <c r="G1384" s="236"/>
      <c r="H1384" s="877"/>
      <c r="I1384" s="490"/>
      <c r="J1384" s="238"/>
      <c r="K1384" s="720"/>
      <c r="L1384" s="1043" t="s">
        <v>590</v>
      </c>
      <c r="M1384" s="13" t="str">
        <f t="shared" si="106"/>
        <v>Invoice Not Made</v>
      </c>
      <c r="N1384" s="191" t="s">
        <v>368</v>
      </c>
      <c r="O1384" s="191"/>
      <c r="P1384" s="191"/>
      <c r="Q1384" s="191">
        <f t="shared" si="105"/>
        <v>0</v>
      </c>
      <c r="R1384" s="191"/>
      <c r="S1384" s="191"/>
      <c r="T1384" s="13" t="str">
        <f t="shared" si="108"/>
        <v>Invoice Not Made</v>
      </c>
      <c r="U1384" s="13" t="b">
        <f t="shared" si="109"/>
        <v>1</v>
      </c>
      <c r="V1384" s="191"/>
      <c r="W1384" s="191"/>
      <c r="X1384" s="191"/>
      <c r="Y1384" s="191"/>
      <c r="Z1384" s="191"/>
      <c r="AA1384" s="13" t="str">
        <f t="shared" si="107"/>
        <v>Vessel-Voy No not given</v>
      </c>
      <c r="AB1384" s="191"/>
      <c r="AC1384" s="191"/>
      <c r="AD1384" s="191"/>
      <c r="AE1384" s="191">
        <f>IF(TRIM(AA1384=""),0,IF(ISNA(VLOOKUP(AA1384,Tracker!$AB$2:$AB$3981,1,FALSE)),0,1))</f>
        <v>0</v>
      </c>
      <c r="AF1384" s="191"/>
    </row>
    <row r="1385" spans="1:32" ht="13.5">
      <c r="A1385" s="246">
        <v>4925</v>
      </c>
      <c r="B1385" s="271" t="s">
        <v>8097</v>
      </c>
      <c r="C1385" s="957" t="s">
        <v>217</v>
      </c>
      <c r="D1385" s="874" t="s">
        <v>7888</v>
      </c>
      <c r="E1385" s="172"/>
      <c r="F1385" s="234"/>
      <c r="G1385" s="236"/>
      <c r="H1385" s="874" t="s">
        <v>4778</v>
      </c>
      <c r="I1385" s="272">
        <v>43281</v>
      </c>
      <c r="J1385" s="238"/>
      <c r="K1385" s="711"/>
      <c r="L1385" s="1023" t="s">
        <v>1466</v>
      </c>
      <c r="M1385" s="13" t="str">
        <f t="shared" si="106"/>
        <v>Invoice Made</v>
      </c>
      <c r="N1385" s="13"/>
      <c r="O1385" s="13"/>
      <c r="P1385" s="13"/>
      <c r="Q1385" s="13" t="str">
        <f t="shared" si="105"/>
        <v/>
      </c>
      <c r="R1385" s="13"/>
      <c r="S1385" s="13"/>
      <c r="T1385" s="13" t="str">
        <f t="shared" si="108"/>
        <v>Invoice Made</v>
      </c>
      <c r="U1385" s="13" t="b">
        <f t="shared" si="109"/>
        <v>1</v>
      </c>
      <c r="V1385" s="13"/>
      <c r="W1385" s="13"/>
      <c r="X1385" s="13"/>
      <c r="Y1385" s="13"/>
      <c r="Z1385" s="13"/>
      <c r="AA1385" s="13" t="str">
        <f t="shared" si="107"/>
        <v>NS Concord48</v>
      </c>
      <c r="AB1385" s="13"/>
      <c r="AC1385" s="13"/>
      <c r="AD1385" s="13"/>
      <c r="AE1385" s="13">
        <f>IF(TRIM(AA1385=""),0,IF(ISNA(VLOOKUP(AA1385,Tracker!$AB$2:$AB$3981,1,FALSE)),0,1))</f>
        <v>1</v>
      </c>
      <c r="AF1385" s="13"/>
    </row>
    <row r="1386" spans="1:32" ht="13.5">
      <c r="A1386" s="246">
        <v>4926</v>
      </c>
      <c r="B1386" s="271" t="s">
        <v>464</v>
      </c>
      <c r="C1386" s="957" t="s">
        <v>8098</v>
      </c>
      <c r="D1386" s="874" t="s">
        <v>8099</v>
      </c>
      <c r="E1386" s="172"/>
      <c r="F1386" s="234"/>
      <c r="G1386" s="236"/>
      <c r="H1386" s="874" t="s">
        <v>62</v>
      </c>
      <c r="I1386" s="272">
        <v>43299</v>
      </c>
      <c r="J1386" s="238"/>
      <c r="K1386" s="711"/>
      <c r="L1386" s="1023" t="s">
        <v>663</v>
      </c>
      <c r="M1386" s="13" t="str">
        <f t="shared" si="106"/>
        <v>Invoice Made</v>
      </c>
      <c r="N1386" s="13"/>
      <c r="O1386" s="13"/>
      <c r="P1386" s="13"/>
      <c r="Q1386" s="13" t="str">
        <f t="shared" si="105"/>
        <v/>
      </c>
      <c r="R1386" s="13"/>
      <c r="S1386" s="13"/>
      <c r="T1386" s="13" t="str">
        <f t="shared" si="108"/>
        <v>Invoice Made</v>
      </c>
      <c r="U1386" s="13" t="b">
        <f t="shared" si="109"/>
        <v>1</v>
      </c>
      <c r="V1386" s="13"/>
      <c r="W1386" s="13"/>
      <c r="X1386" s="13"/>
      <c r="Y1386" s="13"/>
      <c r="Z1386" s="13"/>
      <c r="AA1386" s="13" t="str">
        <f t="shared" si="107"/>
        <v>Stena Penguin201807</v>
      </c>
      <c r="AB1386" s="13"/>
      <c r="AC1386" s="13"/>
      <c r="AD1386" s="13"/>
      <c r="AE1386" s="13">
        <f>IF(TRIM(AA1386=""),0,IF(ISNA(VLOOKUP(AA1386,Tracker!$AB$2:$AB$3981,1,FALSE)),0,1))</f>
        <v>1</v>
      </c>
      <c r="AF1386" s="13"/>
    </row>
    <row r="1387" spans="1:32" ht="13.5">
      <c r="A1387" s="246">
        <v>4927</v>
      </c>
      <c r="B1387" s="271" t="s">
        <v>8100</v>
      </c>
      <c r="C1387" s="957" t="s">
        <v>7073</v>
      </c>
      <c r="D1387" s="874" t="s">
        <v>8101</v>
      </c>
      <c r="E1387" s="172"/>
      <c r="F1387" s="234"/>
      <c r="G1387" s="236"/>
      <c r="H1387" s="874" t="s">
        <v>8160</v>
      </c>
      <c r="I1387" s="272">
        <v>43278</v>
      </c>
      <c r="J1387" s="238"/>
      <c r="K1387" s="711"/>
      <c r="L1387" s="1023" t="s">
        <v>60</v>
      </c>
      <c r="M1387" s="13" t="str">
        <f t="shared" si="106"/>
        <v>Invoice Made</v>
      </c>
      <c r="N1387" s="13"/>
      <c r="O1387" s="13"/>
      <c r="P1387" s="13"/>
      <c r="Q1387" s="13" t="str">
        <f t="shared" si="105"/>
        <v/>
      </c>
      <c r="R1387" s="13"/>
      <c r="S1387" s="13"/>
      <c r="T1387" s="13" t="str">
        <f t="shared" si="108"/>
        <v>Invoice Made</v>
      </c>
      <c r="U1387" s="13" t="b">
        <f t="shared" si="109"/>
        <v>1</v>
      </c>
      <c r="V1387" s="13"/>
      <c r="W1387" s="13"/>
      <c r="X1387" s="13"/>
      <c r="Y1387" s="13"/>
      <c r="Z1387" s="13"/>
      <c r="AA1387" s="13" t="str">
        <f t="shared" si="107"/>
        <v>Explorer Spirit226</v>
      </c>
      <c r="AB1387" s="13"/>
      <c r="AC1387" s="13"/>
      <c r="AD1387" s="13"/>
      <c r="AE1387" s="13">
        <f>IF(TRIM(AA1387=""),0,IF(ISNA(VLOOKUP(AA1387,Tracker!$AB$2:$AB$3981,1,FALSE)),0,1))</f>
        <v>1</v>
      </c>
      <c r="AF1387" s="13"/>
    </row>
    <row r="1388" spans="1:32" ht="13.5">
      <c r="A1388" s="246">
        <v>4928</v>
      </c>
      <c r="B1388" s="271" t="s">
        <v>2854</v>
      </c>
      <c r="C1388" s="957" t="s">
        <v>3219</v>
      </c>
      <c r="D1388" s="874" t="s">
        <v>2474</v>
      </c>
      <c r="E1388" s="172"/>
      <c r="F1388" s="234"/>
      <c r="G1388" s="236"/>
      <c r="H1388" s="874" t="s">
        <v>4679</v>
      </c>
      <c r="I1388" s="272">
        <v>43279</v>
      </c>
      <c r="J1388" s="238"/>
      <c r="K1388" s="711"/>
      <c r="L1388" s="1023" t="s">
        <v>2987</v>
      </c>
      <c r="M1388" s="13" t="str">
        <f t="shared" si="106"/>
        <v>Invoice Made</v>
      </c>
      <c r="N1388" s="13"/>
      <c r="O1388" s="13"/>
      <c r="P1388" s="13"/>
      <c r="Q1388" s="13" t="str">
        <f t="shared" si="105"/>
        <v/>
      </c>
      <c r="R1388" s="13"/>
      <c r="S1388" s="13"/>
      <c r="T1388" s="13" t="str">
        <f t="shared" si="108"/>
        <v>Invoice Made</v>
      </c>
      <c r="U1388" s="13" t="b">
        <f t="shared" si="109"/>
        <v>1</v>
      </c>
      <c r="V1388" s="13"/>
      <c r="W1388" s="13"/>
      <c r="X1388" s="13"/>
      <c r="Y1388" s="13"/>
      <c r="Z1388" s="13"/>
      <c r="AA1388" s="13" t="str">
        <f t="shared" si="107"/>
        <v>Emmy Schulte204,205,206</v>
      </c>
      <c r="AB1388" s="13"/>
      <c r="AC1388" s="13"/>
      <c r="AD1388" s="13"/>
      <c r="AE1388" s="13">
        <f>IF(TRIM(AA1388=""),0,IF(ISNA(VLOOKUP(AA1388,Tracker!$AB$2:$AB$3981,1,FALSE)),0,1))</f>
        <v>1</v>
      </c>
      <c r="AF1388" s="13"/>
    </row>
    <row r="1389" spans="1:32" ht="13.5">
      <c r="A1389" s="246">
        <v>4929</v>
      </c>
      <c r="B1389" s="271" t="s">
        <v>2463</v>
      </c>
      <c r="C1389" s="957" t="s">
        <v>146</v>
      </c>
      <c r="D1389" s="874" t="s">
        <v>830</v>
      </c>
      <c r="E1389" s="172"/>
      <c r="F1389" s="234"/>
      <c r="G1389" s="236"/>
      <c r="H1389" s="874" t="s">
        <v>351</v>
      </c>
      <c r="I1389" s="272">
        <v>43276</v>
      </c>
      <c r="J1389" s="238"/>
      <c r="K1389" s="711"/>
      <c r="L1389" s="1023" t="s">
        <v>60</v>
      </c>
      <c r="M1389" s="13" t="str">
        <f t="shared" si="106"/>
        <v>Invoice Made</v>
      </c>
      <c r="N1389" s="13"/>
      <c r="O1389" s="13"/>
      <c r="P1389" s="13"/>
      <c r="Q1389" s="13" t="str">
        <f t="shared" si="105"/>
        <v/>
      </c>
      <c r="R1389" s="13"/>
      <c r="S1389" s="13"/>
      <c r="T1389" s="13" t="str">
        <f t="shared" si="108"/>
        <v>Invoice Made</v>
      </c>
      <c r="U1389" s="13" t="b">
        <f t="shared" si="109"/>
        <v>1</v>
      </c>
      <c r="V1389" s="13"/>
      <c r="W1389" s="13"/>
      <c r="X1389" s="13"/>
      <c r="Y1389" s="13"/>
      <c r="Z1389" s="13"/>
      <c r="AA1389" s="13" t="str">
        <f t="shared" si="107"/>
        <v>Hovden Spirit40</v>
      </c>
      <c r="AB1389" s="13"/>
      <c r="AC1389" s="13"/>
      <c r="AD1389" s="13"/>
      <c r="AE1389" s="13">
        <f>IF(TRIM(AA1389=""),0,IF(ISNA(VLOOKUP(AA1389,Tracker!$AB$2:$AB$3981,1,FALSE)),0,1))</f>
        <v>1</v>
      </c>
      <c r="AF1389" s="13"/>
    </row>
    <row r="1390" spans="1:32" ht="13.5">
      <c r="A1390" s="246">
        <v>4930</v>
      </c>
      <c r="B1390" s="271" t="s">
        <v>2442</v>
      </c>
      <c r="C1390" s="957" t="s">
        <v>8102</v>
      </c>
      <c r="D1390" s="874" t="s">
        <v>5685</v>
      </c>
      <c r="E1390" s="172"/>
      <c r="F1390" s="234"/>
      <c r="G1390" s="236"/>
      <c r="H1390" s="874" t="s">
        <v>729</v>
      </c>
      <c r="I1390" s="272">
        <v>43296</v>
      </c>
      <c r="J1390" s="238"/>
      <c r="K1390" s="711"/>
      <c r="L1390" s="1023" t="s">
        <v>23</v>
      </c>
      <c r="M1390" s="13" t="str">
        <f t="shared" si="106"/>
        <v>Invoice Made</v>
      </c>
      <c r="N1390" s="13"/>
      <c r="O1390" s="13"/>
      <c r="P1390" s="13"/>
      <c r="Q1390" s="13" t="str">
        <f t="shared" si="105"/>
        <v/>
      </c>
      <c r="R1390" s="13"/>
      <c r="S1390" s="13"/>
      <c r="T1390" s="13" t="str">
        <f t="shared" si="108"/>
        <v>Invoice Made</v>
      </c>
      <c r="U1390" s="13" t="b">
        <f t="shared" si="109"/>
        <v>1</v>
      </c>
      <c r="V1390" s="13"/>
      <c r="W1390" s="13"/>
      <c r="X1390" s="13"/>
      <c r="Y1390" s="13"/>
      <c r="Z1390" s="13"/>
      <c r="AA1390" s="13" t="str">
        <f t="shared" si="107"/>
        <v>Gener8 Companion2018-05</v>
      </c>
      <c r="AB1390" s="13"/>
      <c r="AC1390" s="13"/>
      <c r="AD1390" s="13"/>
      <c r="AE1390" s="13">
        <f>IF(TRIM(AA1390=""),0,IF(ISNA(VLOOKUP(AA1390,Tracker!$AB$2:$AB$3981,1,FALSE)),0,1))</f>
        <v>1</v>
      </c>
      <c r="AF1390" s="13"/>
    </row>
    <row r="1391" spans="1:32" ht="13.5">
      <c r="A1391" s="246">
        <v>4931</v>
      </c>
      <c r="B1391" s="271" t="s">
        <v>2776</v>
      </c>
      <c r="C1391" s="957" t="s">
        <v>8050</v>
      </c>
      <c r="D1391" s="874" t="s">
        <v>2474</v>
      </c>
      <c r="E1391" s="172"/>
      <c r="F1391" s="234"/>
      <c r="G1391" s="236"/>
      <c r="H1391" s="874" t="s">
        <v>8051</v>
      </c>
      <c r="I1391" s="272">
        <v>43275</v>
      </c>
      <c r="J1391" s="238"/>
      <c r="K1391" s="711"/>
      <c r="L1391" s="1023" t="s">
        <v>2987</v>
      </c>
      <c r="M1391" s="13" t="str">
        <f t="shared" si="106"/>
        <v>Invoice Made</v>
      </c>
      <c r="N1391" s="13"/>
      <c r="O1391" s="13"/>
      <c r="P1391" s="13"/>
      <c r="Q1391" s="13" t="str">
        <f t="shared" si="105"/>
        <v/>
      </c>
      <c r="R1391" s="13"/>
      <c r="S1391" s="13"/>
      <c r="T1391" s="13" t="str">
        <f t="shared" si="108"/>
        <v>Invoice Made</v>
      </c>
      <c r="U1391" s="13" t="b">
        <f t="shared" si="109"/>
        <v>1</v>
      </c>
      <c r="V1391" s="13"/>
      <c r="W1391" s="13"/>
      <c r="X1391" s="13"/>
      <c r="Y1391" s="13"/>
      <c r="Z1391" s="13"/>
      <c r="AA1391" s="13" t="str">
        <f t="shared" si="107"/>
        <v>Sten Skagen102,103,104,105</v>
      </c>
      <c r="AB1391" s="13"/>
      <c r="AC1391" s="13"/>
      <c r="AD1391" s="13"/>
      <c r="AE1391" s="13">
        <f>IF(TRIM(AA1391=""),0,IF(ISNA(VLOOKUP(AA1391,Tracker!$AB$2:$AB$3981,1,FALSE)),0,1))</f>
        <v>1</v>
      </c>
      <c r="AF1391" s="13"/>
    </row>
    <row r="1392" spans="1:32" ht="13.5">
      <c r="A1392" s="246">
        <v>4932</v>
      </c>
      <c r="B1392" s="271" t="s">
        <v>638</v>
      </c>
      <c r="C1392" s="957" t="s">
        <v>407</v>
      </c>
      <c r="D1392" s="874" t="s">
        <v>830</v>
      </c>
      <c r="E1392" s="172"/>
      <c r="F1392" s="234"/>
      <c r="G1392" s="236"/>
      <c r="H1392" s="874" t="s">
        <v>64</v>
      </c>
      <c r="I1392" s="272">
        <v>43308</v>
      </c>
      <c r="J1392" s="238"/>
      <c r="K1392" s="711"/>
      <c r="L1392" s="1023" t="s">
        <v>60</v>
      </c>
      <c r="M1392" s="13" t="str">
        <f t="shared" si="106"/>
        <v>Invoice Made</v>
      </c>
      <c r="N1392" s="13"/>
      <c r="O1392" s="13"/>
      <c r="P1392" s="13" t="str">
        <f>IF(L1392="Navig8",IF(ISNA(VLOOKUP(UPPER(B1392),#REF!,3,FALSE)),"Pool Not in Records",VLOOKUP(UPPER(B1392),#REF!,3,FALSE)),"")</f>
        <v/>
      </c>
      <c r="Q1392" s="13" t="str">
        <f t="shared" si="105"/>
        <v/>
      </c>
      <c r="R1392" s="13"/>
      <c r="S1392" s="13"/>
      <c r="T1392" s="13" t="str">
        <f t="shared" si="108"/>
        <v>Invoice Made</v>
      </c>
      <c r="U1392" s="13" t="b">
        <f t="shared" si="109"/>
        <v>1</v>
      </c>
      <c r="V1392" s="13"/>
      <c r="W1392" s="13"/>
      <c r="X1392" s="13"/>
      <c r="Y1392" s="13"/>
      <c r="Z1392" s="13"/>
      <c r="AA1392" s="13" t="str">
        <f t="shared" si="107"/>
        <v>Mare Tirrenum74</v>
      </c>
      <c r="AB1392" s="13"/>
      <c r="AC1392" s="13"/>
      <c r="AD1392" s="13"/>
      <c r="AE1392" s="13">
        <f>IF(TRIM(AA1392=""),0,IF(ISNA(VLOOKUP(AA1392,Tracker!$AB$2:$AB$3981,1,FALSE)),0,1))</f>
        <v>1</v>
      </c>
      <c r="AF1392" s="13"/>
    </row>
    <row r="1393" spans="1:32" ht="13.5">
      <c r="A1393" s="243">
        <v>4933</v>
      </c>
      <c r="B1393" s="271" t="s">
        <v>8103</v>
      </c>
      <c r="C1393" s="957" t="s">
        <v>834</v>
      </c>
      <c r="D1393" s="874" t="s">
        <v>2474</v>
      </c>
      <c r="E1393" s="172"/>
      <c r="F1393" s="234"/>
      <c r="G1393" s="236"/>
      <c r="H1393" s="874"/>
      <c r="I1393" s="272"/>
      <c r="J1393" s="238"/>
      <c r="K1393" s="711"/>
      <c r="L1393" s="1023" t="s">
        <v>2987</v>
      </c>
      <c r="M1393" s="13" t="str">
        <f t="shared" si="106"/>
        <v>Invoice Not Made</v>
      </c>
      <c r="N1393" s="13"/>
      <c r="O1393" s="13"/>
      <c r="P1393" s="13" t="str">
        <f>IF(L1393="Navig8",IF(ISNA(VLOOKUP(UPPER(B1393),#REF!,3,FALSE)),"Pool Not in Records",VLOOKUP(UPPER(B1393),#REF!,3,FALSE)),"")</f>
        <v/>
      </c>
      <c r="Q1393" s="13" t="str">
        <f t="shared" si="105"/>
        <v/>
      </c>
      <c r="R1393" s="13"/>
      <c r="S1393" s="13"/>
      <c r="T1393" s="13" t="str">
        <f t="shared" si="108"/>
        <v>Invoice Not Made</v>
      </c>
      <c r="U1393" s="13" t="b">
        <f t="shared" si="109"/>
        <v>1</v>
      </c>
      <c r="V1393" s="13"/>
      <c r="W1393" s="13"/>
      <c r="X1393" s="13"/>
      <c r="Y1393" s="13"/>
      <c r="Z1393" s="13"/>
      <c r="AA1393" s="13" t="str">
        <f t="shared" si="107"/>
        <v>Brentholmen49</v>
      </c>
      <c r="AB1393" s="13"/>
      <c r="AC1393" s="13"/>
      <c r="AD1393" s="13"/>
      <c r="AE1393" s="13">
        <f>IF(TRIM(AA1393=""),0,IF(ISNA(VLOOKUP(AA1393,Tracker!$AB$2:$AB$3981,1,FALSE)),0,1))</f>
        <v>0</v>
      </c>
      <c r="AF1393" s="13"/>
    </row>
    <row r="1394" spans="1:32" ht="13.5">
      <c r="A1394" s="246">
        <v>4934</v>
      </c>
      <c r="B1394" s="271" t="s">
        <v>635</v>
      </c>
      <c r="C1394" s="957" t="s">
        <v>177</v>
      </c>
      <c r="D1394" s="874" t="s">
        <v>671</v>
      </c>
      <c r="E1394" s="172"/>
      <c r="F1394" s="234"/>
      <c r="G1394" s="236"/>
      <c r="H1394" s="874" t="s">
        <v>225</v>
      </c>
      <c r="I1394" s="272">
        <v>43288</v>
      </c>
      <c r="J1394" s="238"/>
      <c r="K1394" s="711" t="s">
        <v>411</v>
      </c>
      <c r="L1394" s="1023" t="s">
        <v>28</v>
      </c>
      <c r="M1394" s="13" t="str">
        <f t="shared" si="106"/>
        <v>Invoice Made</v>
      </c>
      <c r="N1394" s="13"/>
      <c r="O1394" s="13"/>
      <c r="P1394" s="13"/>
      <c r="Q1394" s="13" t="str">
        <f t="shared" si="105"/>
        <v/>
      </c>
      <c r="R1394" s="13"/>
      <c r="S1394" s="13"/>
      <c r="T1394" s="13" t="str">
        <f t="shared" si="108"/>
        <v>Invoice Made</v>
      </c>
      <c r="U1394" s="13" t="b">
        <f t="shared" si="109"/>
        <v>1</v>
      </c>
      <c r="V1394" s="13"/>
      <c r="W1394" s="13"/>
      <c r="X1394" s="13"/>
      <c r="Y1394" s="13"/>
      <c r="Z1394" s="13"/>
      <c r="AA1394" s="13" t="str">
        <f t="shared" si="107"/>
        <v>Stride75</v>
      </c>
      <c r="AB1394" s="13"/>
      <c r="AC1394" s="13"/>
      <c r="AD1394" s="13"/>
      <c r="AE1394" s="13">
        <f>IF(TRIM(AA1394=""),0,IF(ISNA(VLOOKUP(AA1394,Tracker!$AB$2:$AB$3981,1,FALSE)),0,1))</f>
        <v>1</v>
      </c>
      <c r="AF1394" s="13"/>
    </row>
    <row r="1395" spans="1:32" ht="13.5">
      <c r="A1395" s="246">
        <v>4935</v>
      </c>
      <c r="B1395" s="271" t="s">
        <v>8104</v>
      </c>
      <c r="C1395" s="957" t="s">
        <v>154</v>
      </c>
      <c r="D1395" s="874" t="s">
        <v>8105</v>
      </c>
      <c r="E1395" s="172"/>
      <c r="F1395" s="234"/>
      <c r="G1395" s="236"/>
      <c r="H1395" s="874" t="s">
        <v>215</v>
      </c>
      <c r="I1395" s="272">
        <v>43336</v>
      </c>
      <c r="J1395" s="238"/>
      <c r="K1395" s="711"/>
      <c r="L1395" s="1023" t="s">
        <v>3255</v>
      </c>
      <c r="M1395" s="13" t="str">
        <f t="shared" si="106"/>
        <v>Invoice Made</v>
      </c>
      <c r="N1395" s="13"/>
      <c r="O1395" s="13"/>
      <c r="P1395" s="13" t="str">
        <f>IF(L1395="Navig8",IF(ISNA(VLOOKUP(UPPER(B1395),#REF!,3,FALSE)),"Pool Not in Records",VLOOKUP(UPPER(B1395),#REF!,3,FALSE)),"")</f>
        <v/>
      </c>
      <c r="Q1395" s="13" t="str">
        <f t="shared" si="105"/>
        <v/>
      </c>
      <c r="R1395" s="13"/>
      <c r="S1395" s="13"/>
      <c r="T1395" s="13" t="str">
        <f t="shared" si="108"/>
        <v>Invoice Made</v>
      </c>
      <c r="U1395" s="13" t="b">
        <f t="shared" si="109"/>
        <v>1</v>
      </c>
      <c r="V1395" s="13"/>
      <c r="W1395" s="13"/>
      <c r="X1395" s="13"/>
      <c r="Y1395" s="13"/>
      <c r="Z1395" s="13"/>
      <c r="AA1395" s="13" t="str">
        <f t="shared" si="107"/>
        <v>Glorycrown44</v>
      </c>
      <c r="AB1395" s="13"/>
      <c r="AC1395" s="13"/>
      <c r="AD1395" s="13"/>
      <c r="AE1395" s="13">
        <f>IF(TRIM(AA1395=""),0,IF(ISNA(VLOOKUP(AA1395,Tracker!$AB$2:$AB$3981,1,FALSE)),0,1))</f>
        <v>1</v>
      </c>
      <c r="AF1395" s="13"/>
    </row>
    <row r="1396" spans="1:32" ht="13.5">
      <c r="A1396" s="246">
        <v>4936</v>
      </c>
      <c r="B1396" s="232" t="s">
        <v>718</v>
      </c>
      <c r="C1396" s="957" t="s">
        <v>406</v>
      </c>
      <c r="D1396" s="874" t="s">
        <v>63</v>
      </c>
      <c r="E1396" s="172"/>
      <c r="F1396" s="234"/>
      <c r="G1396" s="236"/>
      <c r="H1396" s="874" t="s">
        <v>585</v>
      </c>
      <c r="I1396" s="272">
        <v>43281</v>
      </c>
      <c r="J1396" s="238"/>
      <c r="K1396" s="711"/>
      <c r="L1396" s="1023" t="s">
        <v>60</v>
      </c>
      <c r="M1396" s="13" t="str">
        <f t="shared" si="106"/>
        <v>Invoice Made</v>
      </c>
      <c r="N1396" s="13"/>
      <c r="O1396" s="13"/>
      <c r="P1396" s="13" t="str">
        <f>IF(L1396="Navig8",IF(ISNA(VLOOKUP(UPPER(B1396),#REF!,3,FALSE)),"Pool Not in Records",VLOOKUP(UPPER(B1396),#REF!,3,FALSE)),"")</f>
        <v/>
      </c>
      <c r="Q1396" s="13" t="str">
        <f t="shared" si="105"/>
        <v/>
      </c>
      <c r="R1396" s="13"/>
      <c r="S1396" s="13"/>
      <c r="T1396" s="13" t="str">
        <f t="shared" si="108"/>
        <v>Invoice Made</v>
      </c>
      <c r="U1396" s="13" t="b">
        <f t="shared" si="109"/>
        <v>1</v>
      </c>
      <c r="V1396" s="13"/>
      <c r="W1396" s="13"/>
      <c r="X1396" s="13"/>
      <c r="Y1396" s="13"/>
      <c r="Z1396" s="13"/>
      <c r="AA1396" s="13" t="str">
        <f t="shared" si="107"/>
        <v>Leyla K03</v>
      </c>
      <c r="AB1396" s="13"/>
      <c r="AC1396" s="13"/>
      <c r="AD1396" s="13"/>
      <c r="AE1396" s="13">
        <f>IF(TRIM(AA1396=""),0,IF(ISNA(VLOOKUP(AA1396,Tracker!$AB$2:$AB$3981,1,FALSE)),0,1))</f>
        <v>1</v>
      </c>
      <c r="AF1396" s="13"/>
    </row>
    <row r="1397" spans="1:32" ht="13.5">
      <c r="A1397" s="246">
        <v>4937</v>
      </c>
      <c r="B1397" s="271" t="s">
        <v>628</v>
      </c>
      <c r="C1397" s="957" t="s">
        <v>7800</v>
      </c>
      <c r="D1397" s="874" t="s">
        <v>3246</v>
      </c>
      <c r="E1397" s="172"/>
      <c r="F1397" s="234"/>
      <c r="G1397" s="236"/>
      <c r="H1397" s="874" t="s">
        <v>5310</v>
      </c>
      <c r="I1397" s="272">
        <v>43281</v>
      </c>
      <c r="J1397" s="238"/>
      <c r="K1397" s="711"/>
      <c r="L1397" s="1023" t="s">
        <v>663</v>
      </c>
      <c r="M1397" s="13" t="str">
        <f t="shared" si="106"/>
        <v>Invoice Made</v>
      </c>
      <c r="N1397" s="13"/>
      <c r="O1397" s="13"/>
      <c r="P1397" s="13" t="str">
        <f>IF(L1397="Navig8",IF(ISNA(VLOOKUP(UPPER(B1397),#REF!,3,FALSE)),"Pool Not in Records",VLOOKUP(UPPER(B1397),#REF!,3,FALSE)),"")</f>
        <v/>
      </c>
      <c r="Q1397" s="13" t="str">
        <f t="shared" si="105"/>
        <v/>
      </c>
      <c r="R1397" s="13"/>
      <c r="S1397" s="13"/>
      <c r="T1397" s="13" t="str">
        <f t="shared" si="108"/>
        <v>Invoice Made</v>
      </c>
      <c r="U1397" s="13" t="b">
        <f t="shared" si="109"/>
        <v>1</v>
      </c>
      <c r="V1397" s="13"/>
      <c r="W1397" s="13"/>
      <c r="X1397" s="13"/>
      <c r="Y1397" s="13"/>
      <c r="Z1397" s="13"/>
      <c r="AA1397" s="13" t="str">
        <f t="shared" si="107"/>
        <v>Stena President201802</v>
      </c>
      <c r="AB1397" s="13"/>
      <c r="AC1397" s="13"/>
      <c r="AD1397" s="13"/>
      <c r="AE1397" s="13">
        <f>IF(TRIM(AA1397=""),0,IF(ISNA(VLOOKUP(AA1397,Tracker!$AB$2:$AB$3981,1,FALSE)),0,1))</f>
        <v>1</v>
      </c>
      <c r="AF1397" s="13"/>
    </row>
    <row r="1398" spans="1:32" ht="13.5">
      <c r="A1398" s="243">
        <v>4938</v>
      </c>
      <c r="B1398" s="271" t="s">
        <v>8106</v>
      </c>
      <c r="C1398" s="957" t="s">
        <v>8107</v>
      </c>
      <c r="D1398" s="874" t="s">
        <v>8108</v>
      </c>
      <c r="E1398" s="172"/>
      <c r="F1398" s="234"/>
      <c r="G1398" s="236"/>
      <c r="H1398" s="874" t="s">
        <v>20</v>
      </c>
      <c r="I1398" s="272">
        <v>43322</v>
      </c>
      <c r="J1398" s="238"/>
      <c r="K1398" s="711"/>
      <c r="L1398" s="1023" t="s">
        <v>590</v>
      </c>
      <c r="M1398" s="13" t="str">
        <f t="shared" si="106"/>
        <v>Invoice Not Made</v>
      </c>
      <c r="N1398" s="13"/>
      <c r="O1398" s="13"/>
      <c r="P1398" s="13"/>
      <c r="Q1398" s="13">
        <f t="shared" si="105"/>
        <v>0</v>
      </c>
      <c r="R1398" s="13"/>
      <c r="S1398" s="13"/>
      <c r="T1398" s="13" t="str">
        <f t="shared" si="108"/>
        <v>Invoice Not Made</v>
      </c>
      <c r="U1398" s="13" t="b">
        <f t="shared" si="109"/>
        <v>1</v>
      </c>
      <c r="V1398" s="13"/>
      <c r="W1398" s="13"/>
      <c r="X1398" s="13"/>
      <c r="Y1398" s="13"/>
      <c r="Z1398" s="13"/>
      <c r="AA1398" s="13" t="str">
        <f t="shared" si="107"/>
        <v>Zaruma61_CA_128 F</v>
      </c>
      <c r="AB1398" s="13"/>
      <c r="AC1398" s="13"/>
      <c r="AD1398" s="13"/>
      <c r="AE1398" s="13">
        <f>IF(TRIM(AA1398=""),0,IF(ISNA(VLOOKUP(AA1398,Tracker!$AB$2:$AB$3981,1,FALSE)),0,1))</f>
        <v>0</v>
      </c>
      <c r="AF1398" s="13"/>
    </row>
    <row r="1399" spans="1:32" ht="13.5">
      <c r="A1399" s="246">
        <v>4939</v>
      </c>
      <c r="B1399" s="271" t="s">
        <v>3112</v>
      </c>
      <c r="C1399" s="957" t="s">
        <v>155</v>
      </c>
      <c r="D1399" s="874" t="s">
        <v>2868</v>
      </c>
      <c r="E1399" s="172"/>
      <c r="F1399" s="234"/>
      <c r="G1399" s="236"/>
      <c r="H1399" s="874" t="s">
        <v>356</v>
      </c>
      <c r="I1399" s="272">
        <v>43292</v>
      </c>
      <c r="J1399" s="238"/>
      <c r="K1399" s="711"/>
      <c r="L1399" s="1023" t="s">
        <v>590</v>
      </c>
      <c r="M1399" s="13" t="str">
        <f t="shared" si="106"/>
        <v>Invoice Made</v>
      </c>
      <c r="N1399" s="13"/>
      <c r="O1399" s="13"/>
      <c r="P1399" s="13"/>
      <c r="Q1399" s="13">
        <f t="shared" si="105"/>
        <v>0</v>
      </c>
      <c r="R1399" s="13"/>
      <c r="S1399" s="13"/>
      <c r="T1399" s="13" t="str">
        <f t="shared" si="108"/>
        <v>Invoice Made</v>
      </c>
      <c r="U1399" s="13" t="b">
        <f t="shared" si="109"/>
        <v>1</v>
      </c>
      <c r="V1399" s="13"/>
      <c r="W1399" s="13"/>
      <c r="X1399" s="13"/>
      <c r="Y1399" s="13"/>
      <c r="Z1399" s="13"/>
      <c r="AA1399" s="13" t="str">
        <f t="shared" si="107"/>
        <v>Selecao17</v>
      </c>
      <c r="AB1399" s="13"/>
      <c r="AC1399" s="13"/>
      <c r="AD1399" s="13"/>
      <c r="AE1399" s="13">
        <f>IF(TRIM(AA1399=""),0,IF(ISNA(VLOOKUP(AA1399,Tracker!$AB$2:$AB$3981,1,FALSE)),0,1))</f>
        <v>1</v>
      </c>
      <c r="AF1399" s="13"/>
    </row>
    <row r="1400" spans="1:32" ht="13.5">
      <c r="A1400" s="246">
        <v>4940</v>
      </c>
      <c r="B1400" s="271" t="s">
        <v>8109</v>
      </c>
      <c r="C1400" s="957" t="s">
        <v>53</v>
      </c>
      <c r="D1400" s="874" t="s">
        <v>3273</v>
      </c>
      <c r="E1400" s="172"/>
      <c r="F1400" s="234"/>
      <c r="G1400" s="236"/>
      <c r="H1400" s="874" t="s">
        <v>8224</v>
      </c>
      <c r="I1400" s="272">
        <v>43360</v>
      </c>
      <c r="J1400" s="238"/>
      <c r="K1400" s="711"/>
      <c r="L1400" s="1023" t="s">
        <v>1485</v>
      </c>
      <c r="M1400" s="13" t="str">
        <f t="shared" si="106"/>
        <v>Invoice Made</v>
      </c>
      <c r="N1400" s="13"/>
      <c r="O1400" s="13"/>
      <c r="P1400" s="13"/>
      <c r="Q1400" s="13" t="str">
        <f t="shared" si="105"/>
        <v/>
      </c>
      <c r="R1400" s="13"/>
      <c r="S1400" s="13"/>
      <c r="T1400" s="13" t="str">
        <f t="shared" si="108"/>
        <v>Invoice Made</v>
      </c>
      <c r="U1400" s="13" t="b">
        <f t="shared" si="109"/>
        <v>1</v>
      </c>
      <c r="V1400" s="13"/>
      <c r="W1400" s="13"/>
      <c r="X1400" s="13"/>
      <c r="Y1400" s="13"/>
      <c r="Z1400" s="13"/>
      <c r="AA1400" s="13" t="str">
        <f t="shared" si="107"/>
        <v>Port Said1</v>
      </c>
      <c r="AB1400" s="13"/>
      <c r="AC1400" s="13"/>
      <c r="AD1400" s="13"/>
      <c r="AE1400" s="13">
        <f>IF(TRIM(AA1400=""),0,IF(ISNA(VLOOKUP(AA1400,Tracker!$AB$2:$AB$3981,1,FALSE)),0,1))</f>
        <v>1</v>
      </c>
      <c r="AF1400" s="13"/>
    </row>
    <row r="1401" spans="1:32" ht="13.5">
      <c r="A1401" s="246">
        <v>4941</v>
      </c>
      <c r="B1401" s="271" t="s">
        <v>1438</v>
      </c>
      <c r="C1401" s="957" t="s">
        <v>174</v>
      </c>
      <c r="D1401" s="874" t="s">
        <v>1834</v>
      </c>
      <c r="E1401" s="172"/>
      <c r="F1401" s="234"/>
      <c r="G1401" s="236"/>
      <c r="H1401" s="874" t="s">
        <v>312</v>
      </c>
      <c r="I1401" s="272">
        <v>43291</v>
      </c>
      <c r="J1401" s="238"/>
      <c r="K1401" s="711"/>
      <c r="L1401" s="1023" t="s">
        <v>60</v>
      </c>
      <c r="M1401" s="13" t="str">
        <f t="shared" si="106"/>
        <v>Invoice Made</v>
      </c>
      <c r="N1401" s="13"/>
      <c r="O1401" s="13"/>
      <c r="P1401" s="13"/>
      <c r="Q1401" s="13" t="str">
        <f t="shared" si="105"/>
        <v/>
      </c>
      <c r="R1401" s="13"/>
      <c r="S1401" s="13"/>
      <c r="T1401" s="13" t="str">
        <f t="shared" si="108"/>
        <v>Invoice Made</v>
      </c>
      <c r="U1401" s="13" t="b">
        <f t="shared" si="109"/>
        <v>1</v>
      </c>
      <c r="V1401" s="13"/>
      <c r="W1401" s="13"/>
      <c r="X1401" s="13"/>
      <c r="Y1401" s="13"/>
      <c r="Z1401" s="13"/>
      <c r="AA1401" s="13" t="str">
        <f t="shared" si="107"/>
        <v>Vail Spirit21</v>
      </c>
      <c r="AB1401" s="13"/>
      <c r="AC1401" s="13"/>
      <c r="AD1401" s="13"/>
      <c r="AE1401" s="13">
        <f>IF(TRIM(AA1401=""),0,IF(ISNA(VLOOKUP(AA1401,Tracker!$AB$2:$AB$3981,1,FALSE)),0,1))</f>
        <v>1</v>
      </c>
      <c r="AF1401" s="13"/>
    </row>
    <row r="1402" spans="1:32" ht="13.5">
      <c r="A1402" s="246">
        <v>4942</v>
      </c>
      <c r="B1402" s="271" t="s">
        <v>321</v>
      </c>
      <c r="C1402" s="957" t="s">
        <v>72</v>
      </c>
      <c r="D1402" s="874" t="s">
        <v>830</v>
      </c>
      <c r="E1402" s="172"/>
      <c r="F1402" s="234"/>
      <c r="G1402" s="236"/>
      <c r="H1402" s="874" t="s">
        <v>90</v>
      </c>
      <c r="I1402" s="272">
        <v>43296</v>
      </c>
      <c r="J1402" s="238"/>
      <c r="K1402" s="711"/>
      <c r="L1402" s="1023" t="s">
        <v>60</v>
      </c>
      <c r="M1402" s="13" t="str">
        <f t="shared" si="106"/>
        <v>Invoice Made</v>
      </c>
      <c r="N1402" s="13"/>
      <c r="O1402" s="13"/>
      <c r="P1402" s="13"/>
      <c r="Q1402" s="13" t="str">
        <f t="shared" ref="Q1402:Q1465" si="110">IF(L1402="Ultranav",IF(K1402="",0,1),"")</f>
        <v/>
      </c>
      <c r="R1402" s="13"/>
      <c r="S1402" s="13"/>
      <c r="T1402" s="13" t="str">
        <f t="shared" si="108"/>
        <v>Invoice Made</v>
      </c>
      <c r="U1402" s="13" t="b">
        <f t="shared" si="109"/>
        <v>1</v>
      </c>
      <c r="V1402" s="13"/>
      <c r="W1402" s="13"/>
      <c r="X1402" s="13"/>
      <c r="Y1402" s="13"/>
      <c r="Z1402" s="13"/>
      <c r="AA1402" s="13" t="str">
        <f t="shared" si="107"/>
        <v>Mare Oriens87</v>
      </c>
      <c r="AB1402" s="13"/>
      <c r="AC1402" s="13"/>
      <c r="AD1402" s="13"/>
      <c r="AE1402" s="13">
        <f>IF(TRIM(AA1402=""),0,IF(ISNA(VLOOKUP(AA1402,Tracker!$AB$2:$AB$3981,1,FALSE)),0,1))</f>
        <v>1</v>
      </c>
      <c r="AF1402" s="13"/>
    </row>
    <row r="1403" spans="1:32" ht="13.5">
      <c r="A1403" s="246">
        <v>4943</v>
      </c>
      <c r="B1403" s="271" t="s">
        <v>369</v>
      </c>
      <c r="C1403" s="957" t="s">
        <v>8110</v>
      </c>
      <c r="D1403" s="874" t="s">
        <v>1382</v>
      </c>
      <c r="E1403" s="172"/>
      <c r="F1403" s="234"/>
      <c r="G1403" s="236"/>
      <c r="H1403" s="874" t="s">
        <v>2120</v>
      </c>
      <c r="I1403" s="272">
        <v>43300</v>
      </c>
      <c r="J1403" s="238"/>
      <c r="K1403" s="711" t="s">
        <v>411</v>
      </c>
      <c r="L1403" s="1023" t="s">
        <v>28</v>
      </c>
      <c r="M1403" s="13" t="str">
        <f t="shared" si="106"/>
        <v>Invoice Made</v>
      </c>
      <c r="N1403" s="13"/>
      <c r="O1403" s="13"/>
      <c r="P1403" s="13"/>
      <c r="Q1403" s="13" t="str">
        <f t="shared" si="110"/>
        <v/>
      </c>
      <c r="R1403" s="13"/>
      <c r="S1403" s="13"/>
      <c r="T1403" s="13" t="str">
        <f t="shared" si="108"/>
        <v>Invoice Made</v>
      </c>
      <c r="U1403" s="13" t="b">
        <f t="shared" si="109"/>
        <v>1</v>
      </c>
      <c r="V1403" s="13"/>
      <c r="W1403" s="13"/>
      <c r="X1403" s="13"/>
      <c r="Y1403" s="13"/>
      <c r="Z1403" s="13"/>
      <c r="AA1403" s="13" t="str">
        <f t="shared" si="107"/>
        <v>ETC Ramsis1805</v>
      </c>
      <c r="AB1403" s="13"/>
      <c r="AC1403" s="13"/>
      <c r="AD1403" s="13"/>
      <c r="AE1403" s="13">
        <f>IF(TRIM(AA1403=""),0,IF(ISNA(VLOOKUP(AA1403,Tracker!$AB$2:$AB$3981,1,FALSE)),0,1))</f>
        <v>1</v>
      </c>
      <c r="AF1403" s="13"/>
    </row>
    <row r="1404" spans="1:32" ht="13.5">
      <c r="A1404" s="246">
        <v>4944</v>
      </c>
      <c r="B1404" s="271" t="s">
        <v>7584</v>
      </c>
      <c r="C1404" s="957" t="s">
        <v>8053</v>
      </c>
      <c r="D1404" s="874" t="s">
        <v>2474</v>
      </c>
      <c r="E1404" s="172"/>
      <c r="F1404" s="234"/>
      <c r="G1404" s="236"/>
      <c r="H1404" s="874" t="s">
        <v>25</v>
      </c>
      <c r="I1404" s="272">
        <v>43277</v>
      </c>
      <c r="J1404" s="238"/>
      <c r="K1404" s="711"/>
      <c r="L1404" s="1023" t="s">
        <v>2987</v>
      </c>
      <c r="M1404" s="13" t="str">
        <f t="shared" si="106"/>
        <v>Invoice Made</v>
      </c>
      <c r="N1404" s="13"/>
      <c r="O1404" s="13"/>
      <c r="P1404" s="13"/>
      <c r="Q1404" s="13" t="str">
        <f t="shared" si="110"/>
        <v/>
      </c>
      <c r="R1404" s="13"/>
      <c r="S1404" s="13"/>
      <c r="T1404" s="13" t="str">
        <f t="shared" si="108"/>
        <v>Invoice Made</v>
      </c>
      <c r="U1404" s="13" t="b">
        <f t="shared" si="109"/>
        <v>1</v>
      </c>
      <c r="V1404" s="13"/>
      <c r="W1404" s="13"/>
      <c r="X1404" s="13"/>
      <c r="Y1404" s="13"/>
      <c r="Z1404" s="13"/>
      <c r="AA1404" s="13" t="str">
        <f t="shared" si="107"/>
        <v>Elisalex Schulte88,89,90</v>
      </c>
      <c r="AB1404" s="13"/>
      <c r="AC1404" s="13"/>
      <c r="AD1404" s="13"/>
      <c r="AE1404" s="13">
        <f>IF(TRIM(AA1404=""),0,IF(ISNA(VLOOKUP(AA1404,Tracker!$AB$2:$AB$3981,1,FALSE)),0,1))</f>
        <v>1</v>
      </c>
      <c r="AF1404" s="13"/>
    </row>
    <row r="1405" spans="1:32" ht="13.5">
      <c r="A1405" s="243">
        <v>4945</v>
      </c>
      <c r="B1405" s="271" t="s">
        <v>2776</v>
      </c>
      <c r="C1405" s="957" t="s">
        <v>619</v>
      </c>
      <c r="D1405" s="874" t="s">
        <v>2474</v>
      </c>
      <c r="E1405" s="172"/>
      <c r="F1405" s="234"/>
      <c r="G1405" s="236"/>
      <c r="H1405" s="874"/>
      <c r="I1405" s="272"/>
      <c r="J1405" s="238"/>
      <c r="K1405" s="711"/>
      <c r="L1405" s="1023" t="s">
        <v>2987</v>
      </c>
      <c r="M1405" s="13" t="str">
        <f t="shared" si="106"/>
        <v>Invoice Not Made</v>
      </c>
      <c r="N1405" s="13"/>
      <c r="O1405" s="13"/>
      <c r="P1405" s="13"/>
      <c r="Q1405" s="13" t="str">
        <f t="shared" si="110"/>
        <v/>
      </c>
      <c r="R1405" s="13"/>
      <c r="S1405" s="13"/>
      <c r="T1405" s="13" t="str">
        <f t="shared" si="108"/>
        <v>Invoice Not Made</v>
      </c>
      <c r="U1405" s="13" t="b">
        <f t="shared" si="109"/>
        <v>1</v>
      </c>
      <c r="V1405" s="13"/>
      <c r="W1405" s="13"/>
      <c r="X1405" s="13"/>
      <c r="Y1405" s="13"/>
      <c r="Z1405" s="13"/>
      <c r="AA1405" s="13" t="str">
        <f t="shared" si="107"/>
        <v>Sten Skagen106</v>
      </c>
      <c r="AB1405" s="13"/>
      <c r="AC1405" s="13"/>
      <c r="AD1405" s="13"/>
      <c r="AE1405" s="13">
        <f>IF(TRIM(AA1405=""),0,IF(ISNA(VLOOKUP(AA1405,Tracker!$AB$2:$AB$3981,1,FALSE)),0,1))</f>
        <v>0</v>
      </c>
      <c r="AF1405" s="13"/>
    </row>
    <row r="1406" spans="1:32" ht="13.5">
      <c r="A1406" s="246">
        <v>4947</v>
      </c>
      <c r="B1406" s="271" t="s">
        <v>73</v>
      </c>
      <c r="C1406" s="957" t="s">
        <v>3250</v>
      </c>
      <c r="D1406" s="874" t="s">
        <v>63</v>
      </c>
      <c r="E1406" s="172"/>
      <c r="F1406" s="234"/>
      <c r="G1406" s="236"/>
      <c r="H1406" s="874" t="s">
        <v>64</v>
      </c>
      <c r="I1406" s="272">
        <v>43307</v>
      </c>
      <c r="J1406" s="238"/>
      <c r="K1406" s="711"/>
      <c r="L1406" s="1023" t="s">
        <v>60</v>
      </c>
      <c r="M1406" s="13" t="str">
        <f t="shared" si="106"/>
        <v>Invoice Made</v>
      </c>
      <c r="N1406" s="13"/>
      <c r="O1406" s="13"/>
      <c r="P1406" s="13"/>
      <c r="Q1406" s="13" t="str">
        <f t="shared" si="110"/>
        <v/>
      </c>
      <c r="R1406" s="13"/>
      <c r="S1406" s="13"/>
      <c r="T1406" s="13" t="str">
        <f t="shared" si="108"/>
        <v>Invoice Made</v>
      </c>
      <c r="U1406" s="13" t="b">
        <f t="shared" si="109"/>
        <v>1</v>
      </c>
      <c r="V1406" s="13"/>
      <c r="W1406" s="13"/>
      <c r="X1406" s="13"/>
      <c r="Y1406" s="13"/>
      <c r="Z1406" s="13"/>
      <c r="AA1406" s="13" t="str">
        <f t="shared" si="107"/>
        <v>Erik Spirit145</v>
      </c>
      <c r="AB1406" s="13"/>
      <c r="AC1406" s="13"/>
      <c r="AD1406" s="13"/>
      <c r="AE1406" s="13">
        <f>IF(TRIM(AA1406=""),0,IF(ISNA(VLOOKUP(AA1406,Tracker!$AB$2:$AB$3981,1,FALSE)),0,1))</f>
        <v>1</v>
      </c>
      <c r="AF1406" s="13"/>
    </row>
    <row r="1407" spans="1:32" ht="13.5">
      <c r="A1407" s="246">
        <v>4948</v>
      </c>
      <c r="B1407" s="271" t="s">
        <v>5113</v>
      </c>
      <c r="C1407" s="957" t="s">
        <v>8261</v>
      </c>
      <c r="D1407" s="874" t="s">
        <v>817</v>
      </c>
      <c r="E1407" s="172"/>
      <c r="F1407" s="234"/>
      <c r="G1407" s="236"/>
      <c r="H1407" s="874" t="s">
        <v>614</v>
      </c>
      <c r="I1407" s="272">
        <v>43345</v>
      </c>
      <c r="J1407" s="238"/>
      <c r="K1407" s="711"/>
      <c r="L1407" s="1023" t="s">
        <v>663</v>
      </c>
      <c r="M1407" s="13" t="str">
        <f t="shared" si="106"/>
        <v>Invoice Made</v>
      </c>
      <c r="N1407" s="13"/>
      <c r="O1407" s="13"/>
      <c r="P1407" s="13"/>
      <c r="Q1407" s="13" t="str">
        <f t="shared" si="110"/>
        <v/>
      </c>
      <c r="R1407" s="13"/>
      <c r="S1407" s="13"/>
      <c r="T1407" s="13" t="str">
        <f t="shared" si="108"/>
        <v>Invoice Made</v>
      </c>
      <c r="U1407" s="13" t="b">
        <f t="shared" si="109"/>
        <v>1</v>
      </c>
      <c r="V1407" s="13"/>
      <c r="W1407" s="13"/>
      <c r="X1407" s="13"/>
      <c r="Y1407" s="13"/>
      <c r="Z1407" s="13"/>
      <c r="AA1407" s="13" t="str">
        <f t="shared" si="107"/>
        <v>Almi Sky2018-01</v>
      </c>
      <c r="AB1407" s="13"/>
      <c r="AC1407" s="13"/>
      <c r="AD1407" s="13"/>
      <c r="AE1407" s="13">
        <f>IF(TRIM(AA1407=""),0,IF(ISNA(VLOOKUP(AA1407,Tracker!$AB$2:$AB$3981,1,FALSE)),0,1))</f>
        <v>1</v>
      </c>
      <c r="AF1407" s="13"/>
    </row>
    <row r="1408" spans="1:32" s="497" customFormat="1" ht="13.5">
      <c r="A1408" s="243">
        <v>4949</v>
      </c>
      <c r="B1408" s="243" t="s">
        <v>2401</v>
      </c>
      <c r="C1408" s="963" t="s">
        <v>4643</v>
      </c>
      <c r="D1408" s="877" t="s">
        <v>8111</v>
      </c>
      <c r="E1408" s="172"/>
      <c r="F1408" s="234"/>
      <c r="G1408" s="236"/>
      <c r="H1408" s="877"/>
      <c r="I1408" s="490"/>
      <c r="J1408" s="238"/>
      <c r="K1408" s="720"/>
      <c r="L1408" s="1043" t="s">
        <v>60</v>
      </c>
      <c r="M1408" s="13" t="str">
        <f t="shared" si="106"/>
        <v>Invoice Not Made</v>
      </c>
      <c r="N1408" s="191" t="s">
        <v>8115</v>
      </c>
      <c r="O1408" s="191"/>
      <c r="P1408" s="191"/>
      <c r="Q1408" s="191" t="str">
        <f t="shared" si="110"/>
        <v/>
      </c>
      <c r="R1408" s="191"/>
      <c r="S1408" s="191"/>
      <c r="T1408" s="13" t="str">
        <f t="shared" si="108"/>
        <v>Invoice Not Made</v>
      </c>
      <c r="U1408" s="13" t="b">
        <f t="shared" si="109"/>
        <v>1</v>
      </c>
      <c r="V1408" s="191"/>
      <c r="W1408" s="191"/>
      <c r="X1408" s="191"/>
      <c r="Y1408" s="191"/>
      <c r="Z1408" s="191"/>
      <c r="AA1408" s="13" t="str">
        <f t="shared" si="107"/>
        <v>Limerick Spirit99</v>
      </c>
      <c r="AB1408" s="191"/>
      <c r="AC1408" s="191"/>
      <c r="AD1408" s="191"/>
      <c r="AE1408" s="191">
        <f>IF(TRIM(AA1408=""),0,IF(ISNA(VLOOKUP(AA1408,Tracker!$AB$2:$AB$3981,1,FALSE)),0,1))</f>
        <v>0</v>
      </c>
      <c r="AF1408" s="191"/>
    </row>
    <row r="1409" spans="1:32" ht="13.5">
      <c r="A1409" s="246">
        <v>4950</v>
      </c>
      <c r="B1409" s="271" t="s">
        <v>7790</v>
      </c>
      <c r="C1409" s="957" t="s">
        <v>414</v>
      </c>
      <c r="D1409" s="874" t="s">
        <v>720</v>
      </c>
      <c r="E1409" s="172"/>
      <c r="F1409" s="234"/>
      <c r="G1409" s="236"/>
      <c r="H1409" s="874" t="s">
        <v>24</v>
      </c>
      <c r="I1409" s="272">
        <v>43315</v>
      </c>
      <c r="J1409" s="238"/>
      <c r="K1409" s="711" t="s">
        <v>411</v>
      </c>
      <c r="L1409" s="1023" t="s">
        <v>28</v>
      </c>
      <c r="M1409" s="13" t="str">
        <f t="shared" si="106"/>
        <v>Invoice Made</v>
      </c>
      <c r="N1409" s="13"/>
      <c r="O1409" s="13"/>
      <c r="P1409" s="13"/>
      <c r="Q1409" s="13" t="str">
        <f t="shared" si="110"/>
        <v/>
      </c>
      <c r="R1409" s="13"/>
      <c r="S1409" s="13"/>
      <c r="T1409" s="13" t="str">
        <f t="shared" si="108"/>
        <v>Invoice Made</v>
      </c>
      <c r="U1409" s="13" t="b">
        <f t="shared" si="109"/>
        <v>1</v>
      </c>
      <c r="V1409" s="13"/>
      <c r="W1409" s="13"/>
      <c r="X1409" s="13"/>
      <c r="Y1409" s="13"/>
      <c r="Z1409" s="13"/>
      <c r="AA1409" s="13" t="str">
        <f t="shared" si="107"/>
        <v>Ads Oslo5</v>
      </c>
      <c r="AB1409" s="13"/>
      <c r="AC1409" s="13"/>
      <c r="AD1409" s="13"/>
      <c r="AE1409" s="13">
        <f>IF(TRIM(AA1409=""),0,IF(ISNA(VLOOKUP(AA1409,Tracker!$AB$2:$AB$3981,1,FALSE)),0,1))</f>
        <v>1</v>
      </c>
      <c r="AF1409" s="13"/>
    </row>
    <row r="1410" spans="1:32" ht="13.5">
      <c r="A1410" s="243">
        <v>4951</v>
      </c>
      <c r="B1410" s="271" t="s">
        <v>8103</v>
      </c>
      <c r="C1410" s="957" t="s">
        <v>558</v>
      </c>
      <c r="D1410" s="874" t="s">
        <v>2474</v>
      </c>
      <c r="E1410" s="172"/>
      <c r="F1410" s="234"/>
      <c r="G1410" s="236"/>
      <c r="H1410" s="874"/>
      <c r="I1410" s="272"/>
      <c r="J1410" s="238"/>
      <c r="K1410" s="711"/>
      <c r="L1410" s="1023" t="s">
        <v>2987</v>
      </c>
      <c r="M1410" s="13" t="str">
        <f t="shared" si="106"/>
        <v>Invoice Not Made</v>
      </c>
      <c r="N1410" s="13"/>
      <c r="O1410" s="13"/>
      <c r="P1410" s="13"/>
      <c r="Q1410" s="13" t="str">
        <f t="shared" si="110"/>
        <v/>
      </c>
      <c r="R1410" s="13"/>
      <c r="S1410" s="13"/>
      <c r="T1410" s="13" t="str">
        <f t="shared" si="108"/>
        <v>Invoice Not Made</v>
      </c>
      <c r="U1410" s="13" t="b">
        <f t="shared" si="109"/>
        <v>1</v>
      </c>
      <c r="V1410" s="13"/>
      <c r="W1410" s="13"/>
      <c r="X1410" s="13"/>
      <c r="Y1410" s="13"/>
      <c r="Z1410" s="13"/>
      <c r="AA1410" s="13" t="str">
        <f t="shared" si="107"/>
        <v>Brentholmen50</v>
      </c>
      <c r="AB1410" s="13"/>
      <c r="AC1410" s="13"/>
      <c r="AD1410" s="13"/>
      <c r="AE1410" s="13">
        <f>IF(TRIM(AA1410=""),0,IF(ISNA(VLOOKUP(AA1410,Tracker!$AB$2:$AB$3981,1,FALSE)),0,1))</f>
        <v>0</v>
      </c>
      <c r="AF1410" s="13"/>
    </row>
    <row r="1411" spans="1:32" ht="13.5">
      <c r="A1411" s="246">
        <v>4952</v>
      </c>
      <c r="B1411" s="271" t="s">
        <v>818</v>
      </c>
      <c r="C1411" s="957" t="s">
        <v>8179</v>
      </c>
      <c r="D1411" s="874" t="s">
        <v>720</v>
      </c>
      <c r="E1411" s="172"/>
      <c r="F1411" s="234"/>
      <c r="G1411" s="236"/>
      <c r="H1411" s="874" t="s">
        <v>312</v>
      </c>
      <c r="I1411" s="272">
        <v>43329</v>
      </c>
      <c r="J1411" s="238"/>
      <c r="K1411" s="711" t="s">
        <v>411</v>
      </c>
      <c r="L1411" s="1023" t="s">
        <v>28</v>
      </c>
      <c r="M1411" s="13" t="str">
        <f t="shared" ref="M1411:M1474" si="111">IF(AND(NOT(TRIM(D1411)="")),IF(AE1411=1,"Invoice Made","Invoice Not Made"),"")</f>
        <v>Invoice Made</v>
      </c>
      <c r="N1411" s="13"/>
      <c r="O1411" s="13"/>
      <c r="P1411" s="13"/>
      <c r="Q1411" s="13" t="str">
        <f t="shared" si="110"/>
        <v/>
      </c>
      <c r="R1411" s="13"/>
      <c r="S1411" s="13"/>
      <c r="T1411" s="13" t="str">
        <f t="shared" si="108"/>
        <v>Invoice Made</v>
      </c>
      <c r="U1411" s="13" t="b">
        <f t="shared" si="109"/>
        <v>1</v>
      </c>
      <c r="V1411" s="13"/>
      <c r="W1411" s="13"/>
      <c r="X1411" s="13"/>
      <c r="Y1411" s="13"/>
      <c r="Z1411" s="13"/>
      <c r="AA1411" s="13" t="str">
        <f t="shared" ref="AA1411:AA1474" si="112">IF(OR(TRIM(B1411)="",TRIM(C1411)=""),"Vessel-Voy No not given",CONCATENATE(TRIM(B1411),TRIM(C1411)))</f>
        <v>Songa Coralv02</v>
      </c>
      <c r="AB1411" s="13"/>
      <c r="AC1411" s="13"/>
      <c r="AD1411" s="13"/>
      <c r="AE1411" s="13">
        <f>IF(TRIM(AA1411=""),0,IF(ISNA(VLOOKUP(AA1411,Tracker!$AB$2:$AB$3981,1,FALSE)),0,1))</f>
        <v>1</v>
      </c>
      <c r="AF1411" s="13"/>
    </row>
    <row r="1412" spans="1:32" ht="13.5">
      <c r="A1412" s="246">
        <v>4953</v>
      </c>
      <c r="B1412" s="271" t="s">
        <v>2779</v>
      </c>
      <c r="C1412" s="957" t="s">
        <v>8112</v>
      </c>
      <c r="D1412" s="874" t="s">
        <v>2474</v>
      </c>
      <c r="E1412" s="172"/>
      <c r="F1412" s="234"/>
      <c r="G1412" s="236"/>
      <c r="H1412" s="874" t="s">
        <v>25</v>
      </c>
      <c r="I1412" s="272">
        <v>43273</v>
      </c>
      <c r="J1412" s="238"/>
      <c r="K1412" s="711"/>
      <c r="L1412" s="1023" t="s">
        <v>2987</v>
      </c>
      <c r="M1412" s="13" t="str">
        <f t="shared" si="111"/>
        <v>Invoice Not Made</v>
      </c>
      <c r="N1412" s="13"/>
      <c r="O1412" s="13"/>
      <c r="P1412" s="13"/>
      <c r="Q1412" s="13" t="str">
        <f t="shared" si="110"/>
        <v/>
      </c>
      <c r="R1412" s="13"/>
      <c r="S1412" s="13"/>
      <c r="T1412" s="13" t="str">
        <f t="shared" si="108"/>
        <v>Invoice Not Made</v>
      </c>
      <c r="U1412" s="13" t="b">
        <f t="shared" si="109"/>
        <v>1</v>
      </c>
      <c r="V1412" s="13"/>
      <c r="W1412" s="13"/>
      <c r="X1412" s="13"/>
      <c r="Y1412" s="13"/>
      <c r="Z1412" s="13"/>
      <c r="AA1412" s="13" t="str">
        <f t="shared" si="112"/>
        <v>Tigris238,239</v>
      </c>
      <c r="AB1412" s="13"/>
      <c r="AC1412" s="13"/>
      <c r="AD1412" s="13"/>
      <c r="AE1412" s="13">
        <f>IF(TRIM(AA1412=""),0,IF(ISNA(VLOOKUP(AA1412,Tracker!$AB$2:$AB$3981,1,FALSE)),0,1))</f>
        <v>0</v>
      </c>
      <c r="AF1412" s="13"/>
    </row>
    <row r="1413" spans="1:32" ht="13.5">
      <c r="A1413" s="246">
        <v>4954</v>
      </c>
      <c r="B1413" s="271" t="s">
        <v>8113</v>
      </c>
      <c r="C1413" s="957" t="s">
        <v>8009</v>
      </c>
      <c r="D1413" s="874" t="s">
        <v>666</v>
      </c>
      <c r="E1413" s="172"/>
      <c r="F1413" s="234"/>
      <c r="G1413" s="236"/>
      <c r="H1413" s="874" t="s">
        <v>25</v>
      </c>
      <c r="I1413" s="272">
        <v>43353</v>
      </c>
      <c r="J1413" s="238"/>
      <c r="K1413" s="711"/>
      <c r="L1413" s="1023" t="s">
        <v>633</v>
      </c>
      <c r="M1413" s="13" t="str">
        <f t="shared" si="111"/>
        <v>Invoice Made</v>
      </c>
      <c r="N1413" s="13"/>
      <c r="O1413" s="13"/>
      <c r="P1413" s="13"/>
      <c r="Q1413" s="13" t="str">
        <f t="shared" si="110"/>
        <v/>
      </c>
      <c r="R1413" s="13"/>
      <c r="S1413" s="13"/>
      <c r="T1413" s="13" t="str">
        <f t="shared" ref="T1413:T1476" si="113">IF(AND(NOT(TRIM(D1413)="")),IF(AE1413=1,"Invoice Made","Invoice Not Made"),"")</f>
        <v>Invoice Made</v>
      </c>
      <c r="U1413" s="13" t="b">
        <f t="shared" ref="U1413:U1476" si="114">M1413=T1413</f>
        <v>1</v>
      </c>
      <c r="V1413" s="13"/>
      <c r="W1413" s="13"/>
      <c r="X1413" s="13"/>
      <c r="Y1413" s="13"/>
      <c r="Z1413" s="13"/>
      <c r="AA1413" s="13" t="str">
        <f t="shared" si="112"/>
        <v>MT. Everest1802</v>
      </c>
      <c r="AB1413" s="13"/>
      <c r="AC1413" s="13"/>
      <c r="AD1413" s="13"/>
      <c r="AE1413" s="13">
        <f>IF(TRIM(AA1413=""),0,IF(ISNA(VLOOKUP(AA1413,Tracker!$AB$2:$AB$3981,1,FALSE)),0,1))</f>
        <v>1</v>
      </c>
      <c r="AF1413" s="13"/>
    </row>
    <row r="1414" spans="1:32" ht="13.5">
      <c r="A1414" s="243">
        <v>4955</v>
      </c>
      <c r="B1414" s="271" t="s">
        <v>7584</v>
      </c>
      <c r="C1414" s="957" t="s">
        <v>3759</v>
      </c>
      <c r="D1414" s="874" t="s">
        <v>2474</v>
      </c>
      <c r="E1414" s="172" t="s">
        <v>2474</v>
      </c>
      <c r="F1414" s="234"/>
      <c r="G1414" s="236"/>
      <c r="H1414" s="874"/>
      <c r="I1414" s="272"/>
      <c r="J1414" s="238"/>
      <c r="K1414" s="711"/>
      <c r="L1414" s="1023" t="s">
        <v>2987</v>
      </c>
      <c r="M1414" s="13" t="str">
        <f t="shared" si="111"/>
        <v>Invoice Not Made</v>
      </c>
      <c r="N1414" s="13"/>
      <c r="O1414" s="13"/>
      <c r="P1414" s="13"/>
      <c r="Q1414" s="13" t="str">
        <f t="shared" si="110"/>
        <v/>
      </c>
      <c r="R1414" s="13"/>
      <c r="S1414" s="13"/>
      <c r="T1414" s="13" t="str">
        <f t="shared" si="113"/>
        <v>Invoice Not Made</v>
      </c>
      <c r="U1414" s="13" t="b">
        <f t="shared" si="114"/>
        <v>1</v>
      </c>
      <c r="V1414" s="13"/>
      <c r="W1414" s="13"/>
      <c r="X1414" s="13"/>
      <c r="Y1414" s="13"/>
      <c r="Z1414" s="13"/>
      <c r="AA1414" s="13" t="str">
        <f t="shared" si="112"/>
        <v>Elisalex Schulte91</v>
      </c>
      <c r="AB1414" s="13"/>
      <c r="AC1414" s="13"/>
      <c r="AD1414" s="13"/>
      <c r="AE1414" s="13">
        <f>IF(TRIM(AA1414=""),0,IF(ISNA(VLOOKUP(AA1414,Tracker!$AB$2:$AB$3981,1,FALSE)),0,1))</f>
        <v>0</v>
      </c>
      <c r="AF1414" s="13"/>
    </row>
    <row r="1415" spans="1:32" ht="13.5">
      <c r="A1415" s="243">
        <v>4956</v>
      </c>
      <c r="B1415" s="271" t="s">
        <v>2854</v>
      </c>
      <c r="C1415" s="957" t="s">
        <v>3248</v>
      </c>
      <c r="D1415" s="874" t="s">
        <v>2474</v>
      </c>
      <c r="E1415" s="172" t="s">
        <v>2474</v>
      </c>
      <c r="F1415" s="234"/>
      <c r="G1415" s="236"/>
      <c r="H1415" s="874"/>
      <c r="I1415" s="272"/>
      <c r="J1415" s="238"/>
      <c r="K1415" s="711"/>
      <c r="L1415" s="1023" t="s">
        <v>2987</v>
      </c>
      <c r="M1415" s="13" t="str">
        <f t="shared" si="111"/>
        <v>Invoice Not Made</v>
      </c>
      <c r="N1415" s="13"/>
      <c r="O1415" s="13"/>
      <c r="P1415" s="13"/>
      <c r="Q1415" s="13" t="str">
        <f t="shared" si="110"/>
        <v/>
      </c>
      <c r="R1415" s="13"/>
      <c r="S1415" s="13"/>
      <c r="T1415" s="13" t="str">
        <f t="shared" si="113"/>
        <v>Invoice Not Made</v>
      </c>
      <c r="U1415" s="13" t="b">
        <f t="shared" si="114"/>
        <v>1</v>
      </c>
      <c r="V1415" s="13"/>
      <c r="W1415" s="13"/>
      <c r="X1415" s="13"/>
      <c r="Y1415" s="13"/>
      <c r="Z1415" s="13"/>
      <c r="AA1415" s="13" t="str">
        <f t="shared" si="112"/>
        <v>Emmy Schulte208</v>
      </c>
      <c r="AB1415" s="13"/>
      <c r="AC1415" s="13"/>
      <c r="AD1415" s="13"/>
      <c r="AE1415" s="13">
        <f>IF(TRIM(AA1415=""),0,IF(ISNA(VLOOKUP(AA1415,Tracker!$AB$2:$AB$3981,1,FALSE)),0,1))</f>
        <v>0</v>
      </c>
      <c r="AF1415" s="13"/>
    </row>
    <row r="1416" spans="1:32" ht="13.5">
      <c r="A1416" s="246">
        <v>4957</v>
      </c>
      <c r="B1416" s="271" t="s">
        <v>7678</v>
      </c>
      <c r="C1416" s="957" t="s">
        <v>245</v>
      </c>
      <c r="D1416" s="874" t="s">
        <v>601</v>
      </c>
      <c r="E1416" s="172" t="s">
        <v>601</v>
      </c>
      <c r="F1416" s="234"/>
      <c r="G1416" s="236"/>
      <c r="H1416" s="874" t="s">
        <v>324</v>
      </c>
      <c r="I1416" s="272">
        <v>43336</v>
      </c>
      <c r="J1416" s="238"/>
      <c r="K1416" s="711"/>
      <c r="L1416" s="1023" t="s">
        <v>60</v>
      </c>
      <c r="M1416" s="13" t="str">
        <f t="shared" si="111"/>
        <v>Invoice Made</v>
      </c>
      <c r="N1416" s="13"/>
      <c r="O1416" s="13"/>
      <c r="P1416" s="13"/>
      <c r="Q1416" s="13" t="str">
        <f t="shared" si="110"/>
        <v/>
      </c>
      <c r="R1416" s="13"/>
      <c r="S1416" s="13"/>
      <c r="T1416" s="13" t="str">
        <f t="shared" si="113"/>
        <v>Invoice Made</v>
      </c>
      <c r="U1416" s="13" t="b">
        <f t="shared" si="114"/>
        <v>1</v>
      </c>
      <c r="V1416" s="13"/>
      <c r="W1416" s="13"/>
      <c r="X1416" s="13"/>
      <c r="Y1416" s="13"/>
      <c r="Z1416" s="13"/>
      <c r="AA1416" s="13" t="str">
        <f t="shared" si="112"/>
        <v>FSL Shanghai34</v>
      </c>
      <c r="AB1416" s="13"/>
      <c r="AC1416" s="13"/>
      <c r="AD1416" s="13"/>
      <c r="AE1416" s="13">
        <f>IF(TRIM(AA1416=""),0,IF(ISNA(VLOOKUP(AA1416,Tracker!$AB$2:$AB$3981,1,FALSE)),0,1))</f>
        <v>1</v>
      </c>
      <c r="AF1416" s="13"/>
    </row>
    <row r="1417" spans="1:32" ht="13.5">
      <c r="A1417" s="246">
        <v>4958</v>
      </c>
      <c r="B1417" s="271" t="s">
        <v>7588</v>
      </c>
      <c r="C1417" s="957" t="s">
        <v>41</v>
      </c>
      <c r="D1417" s="874" t="s">
        <v>2395</v>
      </c>
      <c r="E1417" s="172" t="s">
        <v>2395</v>
      </c>
      <c r="F1417" s="234"/>
      <c r="G1417" s="236"/>
      <c r="H1417" s="874" t="s">
        <v>413</v>
      </c>
      <c r="I1417" s="272">
        <v>43303</v>
      </c>
      <c r="J1417" s="238"/>
      <c r="K1417" s="711" t="s">
        <v>411</v>
      </c>
      <c r="L1417" s="1023" t="s">
        <v>28</v>
      </c>
      <c r="M1417" s="13" t="str">
        <f t="shared" si="111"/>
        <v>Invoice Made</v>
      </c>
      <c r="N1417" s="13"/>
      <c r="O1417" s="13"/>
      <c r="P1417" s="13"/>
      <c r="Q1417" s="13" t="str">
        <f t="shared" si="110"/>
        <v/>
      </c>
      <c r="R1417" s="13"/>
      <c r="S1417" s="13"/>
      <c r="T1417" s="13" t="str">
        <f t="shared" si="113"/>
        <v>Invoice Made</v>
      </c>
      <c r="U1417" s="13" t="b">
        <f t="shared" si="114"/>
        <v>1</v>
      </c>
      <c r="V1417" s="13"/>
      <c r="W1417" s="13"/>
      <c r="X1417" s="13"/>
      <c r="Y1417" s="13"/>
      <c r="Z1417" s="13"/>
      <c r="AA1417" s="13" t="str">
        <f t="shared" si="112"/>
        <v>Wisdom Venture12</v>
      </c>
      <c r="AB1417" s="13"/>
      <c r="AC1417" s="13"/>
      <c r="AD1417" s="13"/>
      <c r="AE1417" s="13">
        <f>IF(TRIM(AA1417=""),0,IF(ISNA(VLOOKUP(AA1417,Tracker!$AB$2:$AB$3981,1,FALSE)),0,1))</f>
        <v>1</v>
      </c>
      <c r="AF1417" s="13"/>
    </row>
    <row r="1418" spans="1:32" ht="13.5">
      <c r="A1418" s="246">
        <v>4959</v>
      </c>
      <c r="B1418" s="271" t="s">
        <v>1848</v>
      </c>
      <c r="C1418" s="957" t="s">
        <v>624</v>
      </c>
      <c r="D1418" s="874" t="s">
        <v>864</v>
      </c>
      <c r="E1418" s="172" t="s">
        <v>864</v>
      </c>
      <c r="F1418" s="234"/>
      <c r="G1418" s="236"/>
      <c r="H1418" s="874" t="s">
        <v>413</v>
      </c>
      <c r="I1418" s="272">
        <v>43303</v>
      </c>
      <c r="J1418" s="238"/>
      <c r="K1418" s="711"/>
      <c r="L1418" s="1023" t="s">
        <v>590</v>
      </c>
      <c r="M1418" s="13" t="str">
        <f t="shared" si="111"/>
        <v>Invoice Made</v>
      </c>
      <c r="N1418" s="13"/>
      <c r="O1418" s="13"/>
      <c r="P1418" s="13"/>
      <c r="Q1418" s="13">
        <f t="shared" si="110"/>
        <v>0</v>
      </c>
      <c r="R1418" s="13"/>
      <c r="S1418" s="13"/>
      <c r="T1418" s="13" t="str">
        <f t="shared" si="113"/>
        <v>Invoice Made</v>
      </c>
      <c r="U1418" s="13" t="b">
        <f t="shared" si="114"/>
        <v>1</v>
      </c>
      <c r="V1418" s="13"/>
      <c r="W1418" s="13"/>
      <c r="X1418" s="13"/>
      <c r="Y1418" s="13"/>
      <c r="Z1418" s="13"/>
      <c r="AA1418" s="13" t="str">
        <f t="shared" si="112"/>
        <v>EL Junior PNT51</v>
      </c>
      <c r="AB1418" s="13"/>
      <c r="AC1418" s="13"/>
      <c r="AD1418" s="13"/>
      <c r="AE1418" s="13">
        <f>IF(TRIM(AA1418=""),0,IF(ISNA(VLOOKUP(AA1418,Tracker!$AB$2:$AB$3981,1,FALSE)),0,1))</f>
        <v>1</v>
      </c>
      <c r="AF1418" s="13"/>
    </row>
    <row r="1419" spans="1:32" ht="13.5">
      <c r="A1419" s="246">
        <v>4960</v>
      </c>
      <c r="B1419" s="271" t="s">
        <v>8118</v>
      </c>
      <c r="C1419" s="957" t="s">
        <v>8119</v>
      </c>
      <c r="D1419" s="874" t="s">
        <v>8120</v>
      </c>
      <c r="E1419" s="172" t="s">
        <v>8120</v>
      </c>
      <c r="F1419" s="234"/>
      <c r="G1419" s="236"/>
      <c r="H1419" s="874" t="s">
        <v>20</v>
      </c>
      <c r="I1419" s="272">
        <v>43314</v>
      </c>
      <c r="J1419" s="238"/>
      <c r="K1419" s="711"/>
      <c r="L1419" s="1023" t="s">
        <v>290</v>
      </c>
      <c r="M1419" s="13" t="str">
        <f t="shared" si="111"/>
        <v>Invoice Made</v>
      </c>
      <c r="N1419" s="13"/>
      <c r="O1419" s="13"/>
      <c r="P1419" s="13"/>
      <c r="Q1419" s="13" t="str">
        <f t="shared" si="110"/>
        <v/>
      </c>
      <c r="R1419" s="13"/>
      <c r="S1419" s="13"/>
      <c r="T1419" s="13" t="str">
        <f t="shared" si="113"/>
        <v>Invoice Made</v>
      </c>
      <c r="U1419" s="13" t="b">
        <f t="shared" si="114"/>
        <v>1</v>
      </c>
      <c r="V1419" s="13"/>
      <c r="W1419" s="13"/>
      <c r="X1419" s="13"/>
      <c r="Y1419" s="13"/>
      <c r="Z1419" s="13"/>
      <c r="AA1419" s="13" t="str">
        <f t="shared" si="112"/>
        <v>British Reliance18006</v>
      </c>
      <c r="AB1419" s="13"/>
      <c r="AC1419" s="13"/>
      <c r="AD1419" s="13"/>
      <c r="AE1419" s="13">
        <f>IF(TRIM(AA1419=""),0,IF(ISNA(VLOOKUP(AA1419,Tracker!$AB$2:$AB$3981,1,FALSE)),0,1))</f>
        <v>1</v>
      </c>
      <c r="AF1419" s="13"/>
    </row>
    <row r="1420" spans="1:32" ht="13.5">
      <c r="A1420" s="271">
        <v>4961</v>
      </c>
      <c r="B1420" s="271" t="s">
        <v>8121</v>
      </c>
      <c r="C1420" s="957" t="s">
        <v>674</v>
      </c>
      <c r="D1420" s="874" t="s">
        <v>2868</v>
      </c>
      <c r="E1420" s="172" t="s">
        <v>2868</v>
      </c>
      <c r="F1420" s="234"/>
      <c r="G1420" s="236"/>
      <c r="H1420" s="874"/>
      <c r="I1420" s="272"/>
      <c r="J1420" s="238"/>
      <c r="K1420" s="711"/>
      <c r="L1420" s="1023" t="s">
        <v>590</v>
      </c>
      <c r="M1420" s="13" t="str">
        <f t="shared" si="111"/>
        <v>Invoice Not Made</v>
      </c>
      <c r="N1420" s="13"/>
      <c r="O1420" s="13"/>
      <c r="P1420" s="13"/>
      <c r="Q1420" s="13">
        <f t="shared" si="110"/>
        <v>0</v>
      </c>
      <c r="R1420" s="13"/>
      <c r="S1420" s="13"/>
      <c r="T1420" s="13" t="str">
        <f t="shared" si="113"/>
        <v>Invoice Not Made</v>
      </c>
      <c r="U1420" s="13" t="b">
        <f t="shared" si="114"/>
        <v>1</v>
      </c>
      <c r="V1420" s="13"/>
      <c r="W1420" s="13"/>
      <c r="X1420" s="13"/>
      <c r="Y1420" s="13"/>
      <c r="Z1420" s="13"/>
      <c r="AA1420" s="13" t="str">
        <f t="shared" si="112"/>
        <v>Andes165</v>
      </c>
      <c r="AB1420" s="13"/>
      <c r="AC1420" s="13"/>
      <c r="AD1420" s="13"/>
      <c r="AE1420" s="13">
        <f>IF(TRIM(AA1420=""),0,IF(ISNA(VLOOKUP(AA1420,Tracker!$AB$2:$AB$3981,1,FALSE)),0,1))</f>
        <v>0</v>
      </c>
      <c r="AF1420" s="13"/>
    </row>
    <row r="1421" spans="1:32" ht="13.5">
      <c r="A1421" s="246">
        <v>4962</v>
      </c>
      <c r="B1421" s="271" t="s">
        <v>248</v>
      </c>
      <c r="C1421" s="957" t="s">
        <v>188</v>
      </c>
      <c r="D1421" s="874" t="s">
        <v>63</v>
      </c>
      <c r="E1421" s="172" t="s">
        <v>63</v>
      </c>
      <c r="F1421" s="234"/>
      <c r="G1421" s="236"/>
      <c r="H1421" s="874" t="s">
        <v>4505</v>
      </c>
      <c r="I1421" s="272">
        <v>43314</v>
      </c>
      <c r="J1421" s="238"/>
      <c r="K1421" s="711"/>
      <c r="L1421" s="1023" t="s">
        <v>60</v>
      </c>
      <c r="M1421" s="13" t="str">
        <f t="shared" si="111"/>
        <v>Invoice Made</v>
      </c>
      <c r="N1421" s="13"/>
      <c r="O1421" s="13"/>
      <c r="P1421" s="13"/>
      <c r="Q1421" s="13" t="str">
        <f t="shared" si="110"/>
        <v/>
      </c>
      <c r="R1421" s="13"/>
      <c r="S1421" s="13"/>
      <c r="T1421" s="13" t="str">
        <f t="shared" si="113"/>
        <v>Invoice Made</v>
      </c>
      <c r="U1421" s="13" t="b">
        <f t="shared" si="114"/>
        <v>1</v>
      </c>
      <c r="V1421" s="13"/>
      <c r="W1421" s="13"/>
      <c r="X1421" s="13"/>
      <c r="Y1421" s="13"/>
      <c r="Z1421" s="13"/>
      <c r="AA1421" s="13" t="str">
        <f t="shared" si="112"/>
        <v>BM Bonanza31</v>
      </c>
      <c r="AB1421" s="13"/>
      <c r="AC1421" s="13"/>
      <c r="AD1421" s="13"/>
      <c r="AE1421" s="13">
        <f>IF(TRIM(AA1421=""),0,IF(ISNA(VLOOKUP(AA1421,Tracker!$AB$2:$AB$3981,1,FALSE)),0,1))</f>
        <v>1</v>
      </c>
      <c r="AF1421" s="13"/>
    </row>
    <row r="1422" spans="1:32" s="497" customFormat="1" ht="13.5">
      <c r="A1422" s="243">
        <v>4963</v>
      </c>
      <c r="B1422" s="243" t="s">
        <v>7744</v>
      </c>
      <c r="C1422" s="963" t="s">
        <v>196</v>
      </c>
      <c r="D1422" s="877" t="s">
        <v>601</v>
      </c>
      <c r="E1422" s="172" t="s">
        <v>601</v>
      </c>
      <c r="F1422" s="234"/>
      <c r="G1422" s="236"/>
      <c r="H1422" s="877"/>
      <c r="I1422" s="499"/>
      <c r="J1422" s="238"/>
      <c r="K1422" s="720"/>
      <c r="L1422" s="1043" t="s">
        <v>60</v>
      </c>
      <c r="M1422" s="13" t="str">
        <f t="shared" si="111"/>
        <v>Invoice Not Made</v>
      </c>
      <c r="N1422" s="191" t="s">
        <v>8115</v>
      </c>
      <c r="O1422" s="191"/>
      <c r="P1422" s="191"/>
      <c r="Q1422" s="191" t="str">
        <f t="shared" si="110"/>
        <v/>
      </c>
      <c r="R1422" s="191"/>
      <c r="S1422" s="191"/>
      <c r="T1422" s="13" t="str">
        <f t="shared" si="113"/>
        <v>Invoice Not Made</v>
      </c>
      <c r="U1422" s="13" t="b">
        <f t="shared" si="114"/>
        <v>1</v>
      </c>
      <c r="V1422" s="191"/>
      <c r="W1422" s="191"/>
      <c r="X1422" s="191"/>
      <c r="Y1422" s="191"/>
      <c r="Z1422" s="191"/>
      <c r="AA1422" s="13" t="str">
        <f t="shared" si="112"/>
        <v>Blue Power29</v>
      </c>
      <c r="AB1422" s="191"/>
      <c r="AC1422" s="191"/>
      <c r="AD1422" s="191"/>
      <c r="AE1422" s="191">
        <f>IF(TRIM(AA1422=""),0,IF(ISNA(VLOOKUP(AA1422,Tracker!$AB$2:$AB$3981,1,FALSE)),0,1))</f>
        <v>0</v>
      </c>
      <c r="AF1422" s="191"/>
    </row>
    <row r="1423" spans="1:32" ht="13.5">
      <c r="A1423" s="243">
        <v>4964</v>
      </c>
      <c r="B1423" s="271" t="s">
        <v>2779</v>
      </c>
      <c r="C1423" s="957" t="s">
        <v>7197</v>
      </c>
      <c r="D1423" s="874" t="s">
        <v>2474</v>
      </c>
      <c r="E1423" s="172" t="s">
        <v>2474</v>
      </c>
      <c r="F1423" s="234"/>
      <c r="G1423" s="236"/>
      <c r="H1423" s="874"/>
      <c r="I1423" s="272"/>
      <c r="J1423" s="238"/>
      <c r="K1423" s="711"/>
      <c r="L1423" s="1023" t="s">
        <v>2987</v>
      </c>
      <c r="M1423" s="13" t="str">
        <f t="shared" si="111"/>
        <v>Invoice Not Made</v>
      </c>
      <c r="N1423" s="13"/>
      <c r="O1423" s="13"/>
      <c r="P1423" s="13"/>
      <c r="Q1423" s="13" t="str">
        <f t="shared" si="110"/>
        <v/>
      </c>
      <c r="R1423" s="13"/>
      <c r="S1423" s="13"/>
      <c r="T1423" s="13" t="str">
        <f t="shared" si="113"/>
        <v>Invoice Not Made</v>
      </c>
      <c r="U1423" s="13" t="b">
        <f t="shared" si="114"/>
        <v>1</v>
      </c>
      <c r="V1423" s="13"/>
      <c r="W1423" s="13"/>
      <c r="X1423" s="13"/>
      <c r="Y1423" s="13"/>
      <c r="Z1423" s="13"/>
      <c r="AA1423" s="13" t="str">
        <f t="shared" si="112"/>
        <v>Tigris241</v>
      </c>
      <c r="AB1423" s="13"/>
      <c r="AC1423" s="13"/>
      <c r="AD1423" s="13"/>
      <c r="AE1423" s="13">
        <f>IF(TRIM(AA1423=""),0,IF(ISNA(VLOOKUP(AA1423,Tracker!$AB$2:$AB$3981,1,FALSE)),0,1))</f>
        <v>0</v>
      </c>
      <c r="AF1423" s="13"/>
    </row>
    <row r="1424" spans="1:32" ht="13.5">
      <c r="A1424" s="243">
        <v>4965</v>
      </c>
      <c r="B1424" s="271" t="s">
        <v>2776</v>
      </c>
      <c r="C1424" s="957" t="s">
        <v>5480</v>
      </c>
      <c r="D1424" s="874" t="s">
        <v>2474</v>
      </c>
      <c r="E1424" s="172" t="s">
        <v>2474</v>
      </c>
      <c r="F1424" s="234"/>
      <c r="G1424" s="236"/>
      <c r="H1424" s="874"/>
      <c r="I1424" s="272"/>
      <c r="J1424" s="238"/>
      <c r="K1424" s="711"/>
      <c r="L1424" s="1023" t="s">
        <v>2987</v>
      </c>
      <c r="M1424" s="13" t="str">
        <f t="shared" si="111"/>
        <v>Invoice Not Made</v>
      </c>
      <c r="N1424" s="13"/>
      <c r="O1424" s="13"/>
      <c r="P1424" s="13"/>
      <c r="Q1424" s="13" t="str">
        <f t="shared" si="110"/>
        <v/>
      </c>
      <c r="R1424" s="13"/>
      <c r="S1424" s="13"/>
      <c r="T1424" s="13" t="str">
        <f t="shared" si="113"/>
        <v>Invoice Not Made</v>
      </c>
      <c r="U1424" s="13" t="b">
        <f t="shared" si="114"/>
        <v>1</v>
      </c>
      <c r="V1424" s="13"/>
      <c r="W1424" s="13"/>
      <c r="X1424" s="13"/>
      <c r="Y1424" s="13"/>
      <c r="Z1424" s="13"/>
      <c r="AA1424" s="13" t="str">
        <f t="shared" si="112"/>
        <v>Sten Skagen107</v>
      </c>
      <c r="AB1424" s="13"/>
      <c r="AC1424" s="13"/>
      <c r="AD1424" s="13"/>
      <c r="AE1424" s="13">
        <f>IF(TRIM(AA1424=""),0,IF(ISNA(VLOOKUP(AA1424,Tracker!$AB$2:$AB$3981,1,FALSE)),0,1))</f>
        <v>0</v>
      </c>
      <c r="AF1424" s="13"/>
    </row>
    <row r="1425" spans="1:32" ht="13.5">
      <c r="A1425" s="243">
        <v>4966</v>
      </c>
      <c r="B1425" s="271" t="s">
        <v>892</v>
      </c>
      <c r="C1425" s="957" t="s">
        <v>3759</v>
      </c>
      <c r="D1425" s="874" t="s">
        <v>2474</v>
      </c>
      <c r="E1425" s="172" t="s">
        <v>2474</v>
      </c>
      <c r="F1425" s="234"/>
      <c r="G1425" s="236"/>
      <c r="H1425" s="874"/>
      <c r="I1425" s="272"/>
      <c r="J1425" s="238"/>
      <c r="K1425" s="711"/>
      <c r="L1425" s="1023" t="s">
        <v>2987</v>
      </c>
      <c r="M1425" s="13" t="str">
        <f t="shared" si="111"/>
        <v>Invoice Not Made</v>
      </c>
      <c r="N1425" s="13"/>
      <c r="O1425" s="13"/>
      <c r="P1425" s="13"/>
      <c r="Q1425" s="13" t="str">
        <f t="shared" si="110"/>
        <v/>
      </c>
      <c r="R1425" s="13"/>
      <c r="S1425" s="13"/>
      <c r="T1425" s="13" t="str">
        <f t="shared" si="113"/>
        <v>Invoice Not Made</v>
      </c>
      <c r="U1425" s="13" t="b">
        <f t="shared" si="114"/>
        <v>1</v>
      </c>
      <c r="V1425" s="13"/>
      <c r="W1425" s="13"/>
      <c r="X1425" s="13"/>
      <c r="Y1425" s="13"/>
      <c r="Z1425" s="13"/>
      <c r="AA1425" s="13" t="str">
        <f t="shared" si="112"/>
        <v>Elisalex Schulte91</v>
      </c>
      <c r="AB1425" s="13"/>
      <c r="AC1425" s="13"/>
      <c r="AD1425" s="13"/>
      <c r="AE1425" s="13">
        <f>IF(TRIM(AA1425=""),0,IF(ISNA(VLOOKUP(AA1425,Tracker!$AB$2:$AB$3981,1,FALSE)),0,1))</f>
        <v>0</v>
      </c>
      <c r="AF1425" s="13"/>
    </row>
    <row r="1426" spans="1:32" ht="13.5">
      <c r="A1426" s="246">
        <v>4967</v>
      </c>
      <c r="B1426" s="271" t="s">
        <v>8122</v>
      </c>
      <c r="C1426" s="957" t="s">
        <v>624</v>
      </c>
      <c r="D1426" s="874" t="s">
        <v>8123</v>
      </c>
      <c r="E1426" s="172" t="s">
        <v>8123</v>
      </c>
      <c r="F1426" s="234"/>
      <c r="G1426" s="236"/>
      <c r="H1426" s="874" t="s">
        <v>25</v>
      </c>
      <c r="I1426" s="272">
        <v>43315</v>
      </c>
      <c r="J1426" s="238"/>
      <c r="K1426" s="711"/>
      <c r="L1426" s="1023" t="s">
        <v>60</v>
      </c>
      <c r="M1426" s="13" t="str">
        <f t="shared" si="111"/>
        <v>Invoice Made</v>
      </c>
      <c r="N1426" s="13"/>
      <c r="O1426" s="13"/>
      <c r="P1426" s="13"/>
      <c r="Q1426" s="13" t="str">
        <f t="shared" si="110"/>
        <v/>
      </c>
      <c r="R1426" s="13"/>
      <c r="S1426" s="13"/>
      <c r="T1426" s="13" t="str">
        <f t="shared" si="113"/>
        <v>Invoice Made</v>
      </c>
      <c r="U1426" s="13" t="b">
        <f t="shared" si="114"/>
        <v>1</v>
      </c>
      <c r="V1426" s="13"/>
      <c r="W1426" s="13"/>
      <c r="X1426" s="13"/>
      <c r="Y1426" s="13"/>
      <c r="Z1426" s="13"/>
      <c r="AA1426" s="13" t="str">
        <f t="shared" si="112"/>
        <v>Blue Pride51</v>
      </c>
      <c r="AB1426" s="13"/>
      <c r="AC1426" s="13"/>
      <c r="AD1426" s="13"/>
      <c r="AE1426" s="13">
        <f>IF(TRIM(AA1426=""),0,IF(ISNA(VLOOKUP(AA1426,Tracker!$AB$2:$AB$3981,1,FALSE)),0,1))</f>
        <v>1</v>
      </c>
      <c r="AF1426" s="13"/>
    </row>
    <row r="1427" spans="1:32" ht="13.5">
      <c r="A1427" s="246">
        <v>4968</v>
      </c>
      <c r="B1427" s="271" t="s">
        <v>7938</v>
      </c>
      <c r="C1427" s="957" t="s">
        <v>8009</v>
      </c>
      <c r="D1427" s="874" t="s">
        <v>666</v>
      </c>
      <c r="E1427" s="172" t="s">
        <v>666</v>
      </c>
      <c r="F1427" s="234"/>
      <c r="G1427" s="236"/>
      <c r="H1427" s="874" t="s">
        <v>25</v>
      </c>
      <c r="I1427" s="272">
        <v>43336</v>
      </c>
      <c r="J1427" s="238"/>
      <c r="K1427" s="711"/>
      <c r="L1427" s="1023" t="s">
        <v>633</v>
      </c>
      <c r="M1427" s="13" t="str">
        <f t="shared" si="111"/>
        <v>Invoice Made</v>
      </c>
      <c r="N1427" s="13"/>
      <c r="O1427" s="13"/>
      <c r="P1427" s="13"/>
      <c r="Q1427" s="13" t="str">
        <f t="shared" si="110"/>
        <v/>
      </c>
      <c r="R1427" s="13"/>
      <c r="S1427" s="13"/>
      <c r="T1427" s="13" t="str">
        <f t="shared" si="113"/>
        <v>Invoice Made</v>
      </c>
      <c r="U1427" s="13" t="b">
        <f t="shared" si="114"/>
        <v>1</v>
      </c>
      <c r="V1427" s="13"/>
      <c r="W1427" s="13"/>
      <c r="X1427" s="13"/>
      <c r="Y1427" s="13"/>
      <c r="Z1427" s="13"/>
      <c r="AA1427" s="13" t="str">
        <f t="shared" si="112"/>
        <v>Maersk Cancun1802</v>
      </c>
      <c r="AB1427" s="13"/>
      <c r="AC1427" s="13"/>
      <c r="AD1427" s="13"/>
      <c r="AE1427" s="13">
        <f>IF(TRIM(AA1427=""),0,IF(ISNA(VLOOKUP(AA1427,Tracker!$AB$2:$AB$3981,1,FALSE)),0,1))</f>
        <v>1</v>
      </c>
      <c r="AF1427" s="13"/>
    </row>
    <row r="1428" spans="1:32" ht="13.5">
      <c r="A1428" s="243">
        <v>4969</v>
      </c>
      <c r="B1428" s="271" t="s">
        <v>7496</v>
      </c>
      <c r="C1428" s="957" t="s">
        <v>338</v>
      </c>
      <c r="D1428" s="874" t="s">
        <v>2783</v>
      </c>
      <c r="E1428" s="172" t="s">
        <v>2783</v>
      </c>
      <c r="F1428" s="234"/>
      <c r="G1428" s="236"/>
      <c r="H1428" s="874" t="s">
        <v>3180</v>
      </c>
      <c r="I1428" s="272">
        <v>43318</v>
      </c>
      <c r="J1428" s="238"/>
      <c r="K1428" s="711"/>
      <c r="L1428" s="1023" t="s">
        <v>590</v>
      </c>
      <c r="M1428" s="13" t="str">
        <f t="shared" si="111"/>
        <v>Invoice Not Made</v>
      </c>
      <c r="N1428" s="13"/>
      <c r="O1428" s="13"/>
      <c r="P1428" s="13"/>
      <c r="Q1428" s="13">
        <f t="shared" si="110"/>
        <v>0</v>
      </c>
      <c r="R1428" s="13"/>
      <c r="S1428" s="13"/>
      <c r="T1428" s="13" t="str">
        <f t="shared" si="113"/>
        <v>Invoice Not Made</v>
      </c>
      <c r="U1428" s="13" t="b">
        <f t="shared" si="114"/>
        <v>1</v>
      </c>
      <c r="V1428" s="13"/>
      <c r="W1428" s="13"/>
      <c r="X1428" s="13"/>
      <c r="Y1428" s="13"/>
      <c r="Z1428" s="13"/>
      <c r="AA1428" s="13" t="str">
        <f t="shared" si="112"/>
        <v>Cabo Misaki14</v>
      </c>
      <c r="AB1428" s="13"/>
      <c r="AC1428" s="13"/>
      <c r="AD1428" s="13"/>
      <c r="AE1428" s="13">
        <f>IF(TRIM(AA1428=""),0,IF(ISNA(VLOOKUP(AA1428,Tracker!$AB$2:$AB$3981,1,FALSE)),0,1))</f>
        <v>0</v>
      </c>
      <c r="AF1428" s="13"/>
    </row>
    <row r="1429" spans="1:32" ht="13.5">
      <c r="A1429" s="246">
        <v>4970</v>
      </c>
      <c r="B1429" s="271" t="s">
        <v>8124</v>
      </c>
      <c r="C1429" s="957" t="s">
        <v>245</v>
      </c>
      <c r="D1429" s="874" t="s">
        <v>8012</v>
      </c>
      <c r="E1429" s="172" t="s">
        <v>8012</v>
      </c>
      <c r="F1429" s="234"/>
      <c r="G1429" s="236"/>
      <c r="H1429" s="874" t="s">
        <v>20</v>
      </c>
      <c r="I1429" s="272">
        <v>43318</v>
      </c>
      <c r="J1429" s="238"/>
      <c r="K1429" s="711"/>
      <c r="L1429" s="1023" t="s">
        <v>60</v>
      </c>
      <c r="M1429" s="13" t="str">
        <f t="shared" si="111"/>
        <v>Invoice Made</v>
      </c>
      <c r="N1429" s="13"/>
      <c r="O1429" s="13"/>
      <c r="P1429" s="13"/>
      <c r="Q1429" s="13" t="str">
        <f t="shared" si="110"/>
        <v/>
      </c>
      <c r="R1429" s="13"/>
      <c r="S1429" s="13"/>
      <c r="T1429" s="13" t="str">
        <f t="shared" si="113"/>
        <v>Invoice Made</v>
      </c>
      <c r="U1429" s="13" t="b">
        <f t="shared" si="114"/>
        <v>1</v>
      </c>
      <c r="V1429" s="13"/>
      <c r="W1429" s="13"/>
      <c r="X1429" s="13"/>
      <c r="Y1429" s="13"/>
      <c r="Z1429" s="13"/>
      <c r="AA1429" s="13" t="str">
        <f t="shared" si="112"/>
        <v>Monteral Spirit34</v>
      </c>
      <c r="AB1429" s="13"/>
      <c r="AC1429" s="13"/>
      <c r="AD1429" s="13"/>
      <c r="AE1429" s="13">
        <f>IF(TRIM(AA1429=""),0,IF(ISNA(VLOOKUP(AA1429,Tracker!$AB$2:$AB$3981,1,FALSE)),0,1))</f>
        <v>1</v>
      </c>
      <c r="AF1429" s="13"/>
    </row>
    <row r="1430" spans="1:32" ht="13.5">
      <c r="A1430" s="246">
        <v>4971</v>
      </c>
      <c r="B1430" s="271" t="s">
        <v>7721</v>
      </c>
      <c r="C1430" s="957" t="s">
        <v>8119</v>
      </c>
      <c r="D1430" s="874" t="s">
        <v>8125</v>
      </c>
      <c r="E1430" s="172" t="s">
        <v>8125</v>
      </c>
      <c r="F1430" s="234"/>
      <c r="G1430" s="236"/>
      <c r="H1430" s="874" t="s">
        <v>173</v>
      </c>
      <c r="I1430" s="272">
        <v>43321</v>
      </c>
      <c r="J1430" s="238"/>
      <c r="K1430" s="711" t="s">
        <v>411</v>
      </c>
      <c r="L1430" s="1023" t="s">
        <v>28</v>
      </c>
      <c r="M1430" s="13" t="str">
        <f t="shared" si="111"/>
        <v>Invoice Made</v>
      </c>
      <c r="N1430" s="13"/>
      <c r="O1430" s="13"/>
      <c r="P1430" s="13"/>
      <c r="Q1430" s="13" t="str">
        <f t="shared" si="110"/>
        <v/>
      </c>
      <c r="R1430" s="13"/>
      <c r="S1430" s="13"/>
      <c r="T1430" s="13" t="str">
        <f t="shared" si="113"/>
        <v>Invoice Made</v>
      </c>
      <c r="U1430" s="13" t="b">
        <f t="shared" si="114"/>
        <v>1</v>
      </c>
      <c r="V1430" s="13"/>
      <c r="W1430" s="13"/>
      <c r="X1430" s="13"/>
      <c r="Y1430" s="13"/>
      <c r="Z1430" s="13"/>
      <c r="AA1430" s="13" t="str">
        <f t="shared" si="112"/>
        <v>Victory Venture18006</v>
      </c>
      <c r="AB1430" s="13"/>
      <c r="AC1430" s="13"/>
      <c r="AD1430" s="13"/>
      <c r="AE1430" s="13">
        <f>IF(TRIM(AA1430=""),0,IF(ISNA(VLOOKUP(AA1430,Tracker!$AB$2:$AB$3981,1,FALSE)),0,1))</f>
        <v>1</v>
      </c>
      <c r="AF1430" s="13"/>
    </row>
    <row r="1431" spans="1:32" ht="13.5">
      <c r="A1431" s="246">
        <v>4972</v>
      </c>
      <c r="B1431" s="271" t="s">
        <v>7573</v>
      </c>
      <c r="C1431" s="957" t="s">
        <v>158</v>
      </c>
      <c r="D1431" s="874" t="s">
        <v>8125</v>
      </c>
      <c r="E1431" s="172" t="s">
        <v>8125</v>
      </c>
      <c r="F1431" s="234"/>
      <c r="G1431" s="236"/>
      <c r="H1431" s="874" t="s">
        <v>38</v>
      </c>
      <c r="I1431" s="272">
        <v>43334</v>
      </c>
      <c r="J1431" s="238"/>
      <c r="K1431" s="711" t="s">
        <v>411</v>
      </c>
      <c r="L1431" s="1023" t="s">
        <v>28</v>
      </c>
      <c r="M1431" s="13" t="str">
        <f t="shared" si="111"/>
        <v>Invoice Made</v>
      </c>
      <c r="N1431" s="13"/>
      <c r="O1431" s="13"/>
      <c r="P1431" s="13"/>
      <c r="Q1431" s="13" t="str">
        <f t="shared" si="110"/>
        <v/>
      </c>
      <c r="R1431" s="13"/>
      <c r="S1431" s="13"/>
      <c r="T1431" s="13" t="str">
        <f t="shared" si="113"/>
        <v>Invoice Made</v>
      </c>
      <c r="U1431" s="13" t="b">
        <f t="shared" si="114"/>
        <v>1</v>
      </c>
      <c r="V1431" s="13"/>
      <c r="W1431" s="13"/>
      <c r="X1431" s="13"/>
      <c r="Y1431" s="13"/>
      <c r="Z1431" s="13"/>
      <c r="AA1431" s="13" t="str">
        <f t="shared" si="112"/>
        <v>Tenacity Venture10</v>
      </c>
      <c r="AB1431" s="13"/>
      <c r="AC1431" s="13"/>
      <c r="AD1431" s="13"/>
      <c r="AE1431" s="13">
        <f>IF(TRIM(AA1431=""),0,IF(ISNA(VLOOKUP(AA1431,Tracker!$AB$2:$AB$3981,1,FALSE)),0,1))</f>
        <v>1</v>
      </c>
      <c r="AF1431" s="13"/>
    </row>
    <row r="1432" spans="1:32" ht="13.5">
      <c r="A1432" s="243">
        <v>4973</v>
      </c>
      <c r="B1432" s="271" t="s">
        <v>8103</v>
      </c>
      <c r="C1432" s="957" t="s">
        <v>834</v>
      </c>
      <c r="D1432" s="874" t="s">
        <v>2474</v>
      </c>
      <c r="E1432" s="172" t="s">
        <v>2474</v>
      </c>
      <c r="F1432" s="234"/>
      <c r="G1432" s="236"/>
      <c r="H1432" s="874"/>
      <c r="I1432" s="272"/>
      <c r="J1432" s="238"/>
      <c r="K1432" s="711"/>
      <c r="L1432" s="1023" t="s">
        <v>2987</v>
      </c>
      <c r="M1432" s="13" t="str">
        <f t="shared" si="111"/>
        <v>Invoice Not Made</v>
      </c>
      <c r="N1432" s="13"/>
      <c r="O1432" s="13"/>
      <c r="P1432" s="13"/>
      <c r="Q1432" s="13" t="str">
        <f t="shared" si="110"/>
        <v/>
      </c>
      <c r="R1432" s="13"/>
      <c r="S1432" s="13"/>
      <c r="T1432" s="13" t="str">
        <f t="shared" si="113"/>
        <v>Invoice Not Made</v>
      </c>
      <c r="U1432" s="13" t="b">
        <f t="shared" si="114"/>
        <v>1</v>
      </c>
      <c r="V1432" s="13"/>
      <c r="W1432" s="13"/>
      <c r="X1432" s="13"/>
      <c r="Y1432" s="13"/>
      <c r="Z1432" s="13"/>
      <c r="AA1432" s="13" t="str">
        <f t="shared" si="112"/>
        <v>Brentholmen49</v>
      </c>
      <c r="AB1432" s="13"/>
      <c r="AC1432" s="13"/>
      <c r="AD1432" s="13"/>
      <c r="AE1432" s="13">
        <f>IF(TRIM(AA1432=""),0,IF(ISNA(VLOOKUP(AA1432,Tracker!$AB$2:$AB$3981,1,FALSE)),0,1))</f>
        <v>0</v>
      </c>
      <c r="AF1432" s="13"/>
    </row>
    <row r="1433" spans="1:32" ht="13.5">
      <c r="A1433" s="246">
        <v>4974</v>
      </c>
      <c r="B1433" s="271" t="s">
        <v>7855</v>
      </c>
      <c r="C1433" s="957" t="s">
        <v>297</v>
      </c>
      <c r="D1433" s="874" t="s">
        <v>63</v>
      </c>
      <c r="E1433" s="172" t="s">
        <v>63</v>
      </c>
      <c r="F1433" s="234"/>
      <c r="G1433" s="236"/>
      <c r="H1433" s="874" t="s">
        <v>64</v>
      </c>
      <c r="I1433" s="272">
        <v>43322</v>
      </c>
      <c r="J1433" s="238"/>
      <c r="K1433" s="711"/>
      <c r="L1433" s="1023" t="s">
        <v>60</v>
      </c>
      <c r="M1433" s="13" t="str">
        <f t="shared" si="111"/>
        <v>Invoice Made</v>
      </c>
      <c r="N1433" s="13"/>
      <c r="O1433" s="13"/>
      <c r="P1433" s="13"/>
      <c r="Q1433" s="13" t="str">
        <f t="shared" si="110"/>
        <v/>
      </c>
      <c r="R1433" s="13"/>
      <c r="S1433" s="13"/>
      <c r="T1433" s="13" t="str">
        <f t="shared" si="113"/>
        <v>Invoice Made</v>
      </c>
      <c r="U1433" s="13" t="b">
        <f t="shared" si="114"/>
        <v>1</v>
      </c>
      <c r="V1433" s="13"/>
      <c r="W1433" s="13"/>
      <c r="X1433" s="13"/>
      <c r="Y1433" s="13"/>
      <c r="Z1433" s="13"/>
      <c r="AA1433" s="13" t="str">
        <f t="shared" si="112"/>
        <v>New Award09</v>
      </c>
      <c r="AB1433" s="13"/>
      <c r="AC1433" s="13"/>
      <c r="AD1433" s="13"/>
      <c r="AE1433" s="13">
        <f>IF(TRIM(AA1433=""),0,IF(ISNA(VLOOKUP(AA1433,Tracker!$AB$2:$AB$3981,1,FALSE)),0,1))</f>
        <v>1</v>
      </c>
      <c r="AF1433" s="13"/>
    </row>
    <row r="1434" spans="1:32" ht="13.5">
      <c r="A1434" s="246">
        <v>4975</v>
      </c>
      <c r="B1434" s="271" t="s">
        <v>8093</v>
      </c>
      <c r="C1434" s="957" t="s">
        <v>213</v>
      </c>
      <c r="D1434" s="874" t="s">
        <v>7570</v>
      </c>
      <c r="E1434" s="172" t="s">
        <v>7570</v>
      </c>
      <c r="F1434" s="234"/>
      <c r="G1434" s="236"/>
      <c r="H1434" s="874" t="s">
        <v>8161</v>
      </c>
      <c r="I1434" s="272">
        <v>43322</v>
      </c>
      <c r="J1434" s="238"/>
      <c r="K1434" s="711" t="s">
        <v>411</v>
      </c>
      <c r="L1434" s="1023" t="s">
        <v>28</v>
      </c>
      <c r="M1434" s="13" t="str">
        <f t="shared" si="111"/>
        <v>Invoice Made</v>
      </c>
      <c r="N1434" s="13"/>
      <c r="O1434" s="13"/>
      <c r="P1434" s="13"/>
      <c r="Q1434" s="13" t="str">
        <f t="shared" si="110"/>
        <v/>
      </c>
      <c r="R1434" s="13"/>
      <c r="S1434" s="13"/>
      <c r="T1434" s="13" t="str">
        <f t="shared" si="113"/>
        <v>Invoice Made</v>
      </c>
      <c r="U1434" s="13" t="b">
        <f t="shared" si="114"/>
        <v>1</v>
      </c>
      <c r="V1434" s="13"/>
      <c r="W1434" s="13"/>
      <c r="X1434" s="13"/>
      <c r="Y1434" s="13"/>
      <c r="Z1434" s="13"/>
      <c r="AA1434" s="13" t="str">
        <f t="shared" si="112"/>
        <v>Aframax Reveria69</v>
      </c>
      <c r="AB1434" s="13"/>
      <c r="AC1434" s="13"/>
      <c r="AD1434" s="13"/>
      <c r="AE1434" s="13">
        <f>IF(TRIM(AA1434=""),0,IF(ISNA(VLOOKUP(AA1434,Tracker!$AB$2:$AB$3981,1,FALSE)),0,1))</f>
        <v>1</v>
      </c>
      <c r="AF1434" s="13"/>
    </row>
    <row r="1435" spans="1:32" ht="13.5">
      <c r="A1435" s="246">
        <v>4976</v>
      </c>
      <c r="B1435" s="271" t="s">
        <v>8126</v>
      </c>
      <c r="C1435" s="957" t="s">
        <v>7738</v>
      </c>
      <c r="D1435" s="874" t="s">
        <v>666</v>
      </c>
      <c r="E1435" s="172" t="s">
        <v>666</v>
      </c>
      <c r="F1435" s="234"/>
      <c r="G1435" s="236"/>
      <c r="H1435" s="874" t="s">
        <v>535</v>
      </c>
      <c r="I1435" s="272">
        <v>43364</v>
      </c>
      <c r="J1435" s="238"/>
      <c r="K1435" s="711"/>
      <c r="L1435" s="1023" t="s">
        <v>633</v>
      </c>
      <c r="M1435" s="13" t="str">
        <f t="shared" si="111"/>
        <v>Invoice Made</v>
      </c>
      <c r="N1435" s="13"/>
      <c r="O1435" s="13"/>
      <c r="P1435" s="13"/>
      <c r="Q1435" s="13" t="str">
        <f t="shared" si="110"/>
        <v/>
      </c>
      <c r="R1435" s="13"/>
      <c r="S1435" s="13"/>
      <c r="T1435" s="13" t="str">
        <f t="shared" si="113"/>
        <v>Invoice Made</v>
      </c>
      <c r="U1435" s="13" t="b">
        <f t="shared" si="114"/>
        <v>1</v>
      </c>
      <c r="V1435" s="13"/>
      <c r="W1435" s="13"/>
      <c r="X1435" s="13"/>
      <c r="Y1435" s="13"/>
      <c r="Z1435" s="13"/>
      <c r="AA1435" s="13" t="str">
        <f t="shared" si="112"/>
        <v>High lander1801</v>
      </c>
      <c r="AB1435" s="13"/>
      <c r="AC1435" s="13"/>
      <c r="AD1435" s="13"/>
      <c r="AE1435" s="13">
        <f>IF(TRIM(AA1435=""),0,IF(ISNA(VLOOKUP(AA1435,Tracker!$AB$2:$AB$3981,1,FALSE)),0,1))</f>
        <v>1</v>
      </c>
      <c r="AF1435" s="13"/>
    </row>
    <row r="1436" spans="1:32" ht="13.5">
      <c r="A1436" s="243">
        <v>4977</v>
      </c>
      <c r="B1436" s="271" t="s">
        <v>2854</v>
      </c>
      <c r="C1436" s="957" t="s">
        <v>3248</v>
      </c>
      <c r="D1436" s="874" t="s">
        <v>2474</v>
      </c>
      <c r="E1436" s="172" t="s">
        <v>2474</v>
      </c>
      <c r="F1436" s="234"/>
      <c r="G1436" s="236"/>
      <c r="H1436" s="874"/>
      <c r="I1436" s="272"/>
      <c r="J1436" s="238"/>
      <c r="K1436" s="711"/>
      <c r="L1436" s="1023" t="s">
        <v>2987</v>
      </c>
      <c r="M1436" s="13" t="str">
        <f t="shared" si="111"/>
        <v>Invoice Not Made</v>
      </c>
      <c r="N1436" s="13"/>
      <c r="O1436" s="13"/>
      <c r="P1436" s="13"/>
      <c r="Q1436" s="13" t="str">
        <f t="shared" si="110"/>
        <v/>
      </c>
      <c r="R1436" s="13"/>
      <c r="S1436" s="13"/>
      <c r="T1436" s="13" t="str">
        <f t="shared" si="113"/>
        <v>Invoice Not Made</v>
      </c>
      <c r="U1436" s="13" t="b">
        <f t="shared" si="114"/>
        <v>1</v>
      </c>
      <c r="V1436" s="13"/>
      <c r="W1436" s="13"/>
      <c r="X1436" s="13"/>
      <c r="Y1436" s="13"/>
      <c r="Z1436" s="13"/>
      <c r="AA1436" s="13" t="str">
        <f t="shared" si="112"/>
        <v>Emmy Schulte208</v>
      </c>
      <c r="AB1436" s="13"/>
      <c r="AC1436" s="13"/>
      <c r="AD1436" s="13"/>
      <c r="AE1436" s="13">
        <f>IF(TRIM(AA1436=""),0,IF(ISNA(VLOOKUP(AA1436,Tracker!$AB$2:$AB$3981,1,FALSE)),0,1))</f>
        <v>0</v>
      </c>
      <c r="AF1436" s="13"/>
    </row>
    <row r="1437" spans="1:32" ht="13.5">
      <c r="A1437" s="243">
        <v>4978</v>
      </c>
      <c r="B1437" s="271" t="s">
        <v>2776</v>
      </c>
      <c r="C1437" s="957" t="s">
        <v>619</v>
      </c>
      <c r="D1437" s="874" t="s">
        <v>2474</v>
      </c>
      <c r="E1437" s="172" t="s">
        <v>2474</v>
      </c>
      <c r="F1437" s="234"/>
      <c r="G1437" s="236"/>
      <c r="H1437" s="874"/>
      <c r="I1437" s="272"/>
      <c r="J1437" s="238"/>
      <c r="K1437" s="711"/>
      <c r="L1437" s="1023" t="s">
        <v>2987</v>
      </c>
      <c r="M1437" s="13" t="str">
        <f t="shared" si="111"/>
        <v>Invoice Not Made</v>
      </c>
      <c r="N1437" s="13"/>
      <c r="O1437" s="13"/>
      <c r="P1437" s="13"/>
      <c r="Q1437" s="13" t="str">
        <f t="shared" si="110"/>
        <v/>
      </c>
      <c r="R1437" s="13"/>
      <c r="S1437" s="13"/>
      <c r="T1437" s="13" t="str">
        <f t="shared" si="113"/>
        <v>Invoice Not Made</v>
      </c>
      <c r="U1437" s="13" t="b">
        <f t="shared" si="114"/>
        <v>1</v>
      </c>
      <c r="V1437" s="13"/>
      <c r="W1437" s="13"/>
      <c r="X1437" s="13"/>
      <c r="Y1437" s="13"/>
      <c r="Z1437" s="13"/>
      <c r="AA1437" s="13" t="str">
        <f t="shared" si="112"/>
        <v>Sten Skagen106</v>
      </c>
      <c r="AB1437" s="13"/>
      <c r="AC1437" s="13"/>
      <c r="AD1437" s="13"/>
      <c r="AE1437" s="13">
        <f>IF(TRIM(AA1437=""),0,IF(ISNA(VLOOKUP(AA1437,Tracker!$AB$2:$AB$3981,1,FALSE)),0,1))</f>
        <v>0</v>
      </c>
      <c r="AF1437" s="13"/>
    </row>
    <row r="1438" spans="1:32" ht="13.5">
      <c r="A1438" s="246">
        <v>4979</v>
      </c>
      <c r="B1438" s="271" t="s">
        <v>8127</v>
      </c>
      <c r="C1438" s="957" t="s">
        <v>7890</v>
      </c>
      <c r="D1438" s="874" t="s">
        <v>3504</v>
      </c>
      <c r="E1438" s="172" t="s">
        <v>3504</v>
      </c>
      <c r="F1438" s="234"/>
      <c r="G1438" s="236"/>
      <c r="H1438" s="874" t="s">
        <v>8211</v>
      </c>
      <c r="I1438" s="272">
        <v>43346</v>
      </c>
      <c r="J1438" s="238"/>
      <c r="K1438" s="711"/>
      <c r="L1438" s="1023" t="s">
        <v>663</v>
      </c>
      <c r="M1438" s="13" t="str">
        <f t="shared" si="111"/>
        <v>Invoice Made</v>
      </c>
      <c r="N1438" s="13"/>
      <c r="O1438" s="13"/>
      <c r="P1438" s="13"/>
      <c r="Q1438" s="13" t="str">
        <f t="shared" si="110"/>
        <v/>
      </c>
      <c r="R1438" s="13"/>
      <c r="S1438" s="13"/>
      <c r="T1438" s="13" t="str">
        <f t="shared" si="113"/>
        <v>Invoice Made</v>
      </c>
      <c r="U1438" s="13" t="b">
        <f t="shared" si="114"/>
        <v>1</v>
      </c>
      <c r="V1438" s="13"/>
      <c r="W1438" s="13"/>
      <c r="X1438" s="13"/>
      <c r="Y1438" s="13"/>
      <c r="Z1438" s="13"/>
      <c r="AA1438" s="13" t="str">
        <f t="shared" si="112"/>
        <v>Almi Galaxy201803</v>
      </c>
      <c r="AB1438" s="13"/>
      <c r="AC1438" s="13"/>
      <c r="AD1438" s="13"/>
      <c r="AE1438" s="13">
        <f>IF(TRIM(AA1438=""),0,IF(ISNA(VLOOKUP(AA1438,Tracker!$AB$2:$AB$3981,1,FALSE)),0,1))</f>
        <v>1</v>
      </c>
      <c r="AF1438" s="13"/>
    </row>
    <row r="1439" spans="1:32" ht="13.5">
      <c r="A1439" s="246">
        <v>4980</v>
      </c>
      <c r="B1439" s="271" t="s">
        <v>1268</v>
      </c>
      <c r="C1439" s="957" t="s">
        <v>177</v>
      </c>
      <c r="D1439" s="874" t="s">
        <v>7483</v>
      </c>
      <c r="E1439" s="172" t="s">
        <v>7483</v>
      </c>
      <c r="F1439" s="234"/>
      <c r="G1439" s="236"/>
      <c r="H1439" s="874" t="s">
        <v>67</v>
      </c>
      <c r="I1439" s="272">
        <v>43318</v>
      </c>
      <c r="J1439" s="238"/>
      <c r="K1439" s="711" t="s">
        <v>8083</v>
      </c>
      <c r="L1439" s="1023" t="s">
        <v>28</v>
      </c>
      <c r="M1439" s="13" t="str">
        <f t="shared" si="111"/>
        <v>Invoice Made</v>
      </c>
      <c r="N1439" s="13"/>
      <c r="O1439" s="13"/>
      <c r="P1439" s="13"/>
      <c r="Q1439" s="13" t="str">
        <f t="shared" si="110"/>
        <v/>
      </c>
      <c r="R1439" s="13"/>
      <c r="S1439" s="13"/>
      <c r="T1439" s="13" t="str">
        <f t="shared" si="113"/>
        <v>Invoice Made</v>
      </c>
      <c r="U1439" s="13" t="b">
        <f t="shared" si="114"/>
        <v>1</v>
      </c>
      <c r="V1439" s="13"/>
      <c r="W1439" s="13"/>
      <c r="X1439" s="13"/>
      <c r="Y1439" s="13"/>
      <c r="Z1439" s="13"/>
      <c r="AA1439" s="13" t="str">
        <f t="shared" si="112"/>
        <v>Nave Cetus75</v>
      </c>
      <c r="AB1439" s="13"/>
      <c r="AC1439" s="13"/>
      <c r="AD1439" s="13"/>
      <c r="AE1439" s="13">
        <f>IF(TRIM(AA1439=""),0,IF(ISNA(VLOOKUP(AA1439,Tracker!$AB$2:$AB$3981,1,FALSE)),0,1))</f>
        <v>1</v>
      </c>
      <c r="AF1439" s="13"/>
    </row>
    <row r="1440" spans="1:32" ht="13.5">
      <c r="A1440" s="246">
        <v>4981</v>
      </c>
      <c r="B1440" s="271" t="s">
        <v>2854</v>
      </c>
      <c r="C1440" s="957" t="s">
        <v>8153</v>
      </c>
      <c r="D1440" s="874" t="s">
        <v>2474</v>
      </c>
      <c r="E1440" s="172" t="s">
        <v>2474</v>
      </c>
      <c r="F1440" s="234"/>
      <c r="G1440" s="236"/>
      <c r="H1440" s="874" t="s">
        <v>2870</v>
      </c>
      <c r="I1440" s="272">
        <v>43310</v>
      </c>
      <c r="J1440" s="238"/>
      <c r="K1440" s="711"/>
      <c r="L1440" s="1023" t="s">
        <v>2987</v>
      </c>
      <c r="M1440" s="13" t="str">
        <f t="shared" si="111"/>
        <v>Invoice Made</v>
      </c>
      <c r="N1440" s="13"/>
      <c r="O1440" s="13"/>
      <c r="P1440" s="13"/>
      <c r="Q1440" s="13" t="str">
        <f t="shared" si="110"/>
        <v/>
      </c>
      <c r="R1440" s="13"/>
      <c r="S1440" s="13"/>
      <c r="T1440" s="13" t="str">
        <f t="shared" si="113"/>
        <v>Invoice Made</v>
      </c>
      <c r="U1440" s="13" t="b">
        <f t="shared" si="114"/>
        <v>1</v>
      </c>
      <c r="V1440" s="13"/>
      <c r="W1440" s="13"/>
      <c r="X1440" s="13"/>
      <c r="Y1440" s="13"/>
      <c r="Z1440" s="13"/>
      <c r="AA1440" s="13" t="str">
        <f t="shared" si="112"/>
        <v>Emmy Schulte208,209,210,211</v>
      </c>
      <c r="AB1440" s="13"/>
      <c r="AC1440" s="13"/>
      <c r="AD1440" s="13"/>
      <c r="AE1440" s="13">
        <f>IF(TRIM(AA1440=""),0,IF(ISNA(VLOOKUP(AA1440,Tracker!$AB$2:$AB$3981,1,FALSE)),0,1))</f>
        <v>1</v>
      </c>
      <c r="AF1440" s="13"/>
    </row>
    <row r="1441" spans="1:32" ht="13.5">
      <c r="A1441" s="246">
        <v>4982</v>
      </c>
      <c r="B1441" s="271" t="s">
        <v>2776</v>
      </c>
      <c r="C1441" s="957" t="s">
        <v>8152</v>
      </c>
      <c r="D1441" s="874" t="s">
        <v>2474</v>
      </c>
      <c r="E1441" s="172" t="s">
        <v>2474</v>
      </c>
      <c r="F1441" s="234"/>
      <c r="G1441" s="236"/>
      <c r="H1441" s="874" t="s">
        <v>412</v>
      </c>
      <c r="I1441" s="272">
        <v>43309</v>
      </c>
      <c r="J1441" s="238"/>
      <c r="K1441" s="711"/>
      <c r="L1441" s="1023" t="s">
        <v>2987</v>
      </c>
      <c r="M1441" s="13" t="str">
        <f t="shared" si="111"/>
        <v>Invoice Made</v>
      </c>
      <c r="N1441" s="13"/>
      <c r="O1441" s="13"/>
      <c r="P1441" s="13"/>
      <c r="Q1441" s="13" t="str">
        <f t="shared" si="110"/>
        <v/>
      </c>
      <c r="R1441" s="13"/>
      <c r="S1441" s="13"/>
      <c r="T1441" s="13" t="str">
        <f t="shared" si="113"/>
        <v>Invoice Made</v>
      </c>
      <c r="U1441" s="13" t="b">
        <f t="shared" si="114"/>
        <v>1</v>
      </c>
      <c r="V1441" s="13"/>
      <c r="W1441" s="13"/>
      <c r="X1441" s="13"/>
      <c r="Y1441" s="13"/>
      <c r="Z1441" s="13"/>
      <c r="AA1441" s="13" t="str">
        <f t="shared" si="112"/>
        <v>Sten Skagen106,107,108,109</v>
      </c>
      <c r="AB1441" s="13"/>
      <c r="AC1441" s="13"/>
      <c r="AD1441" s="13"/>
      <c r="AE1441" s="13">
        <f>IF(TRIM(AA1441=""),0,IF(ISNA(VLOOKUP(AA1441,Tracker!$AB$2:$AB$3981,1,FALSE)),0,1))</f>
        <v>1</v>
      </c>
      <c r="AF1441" s="13"/>
    </row>
    <row r="1442" spans="1:32" ht="13.5">
      <c r="A1442" s="246">
        <v>4983</v>
      </c>
      <c r="B1442" s="271" t="s">
        <v>7584</v>
      </c>
      <c r="C1442" s="957" t="s">
        <v>8154</v>
      </c>
      <c r="D1442" s="874" t="s">
        <v>2474</v>
      </c>
      <c r="E1442" s="172" t="s">
        <v>2474</v>
      </c>
      <c r="F1442" s="234"/>
      <c r="G1442" s="236"/>
      <c r="H1442" s="874" t="s">
        <v>25</v>
      </c>
      <c r="I1442" s="272">
        <v>43306</v>
      </c>
      <c r="J1442" s="238"/>
      <c r="K1442" s="711"/>
      <c r="L1442" s="1023" t="s">
        <v>2987</v>
      </c>
      <c r="M1442" s="13" t="str">
        <f t="shared" si="111"/>
        <v>Invoice Made</v>
      </c>
      <c r="N1442" s="13"/>
      <c r="O1442" s="13"/>
      <c r="P1442" s="13"/>
      <c r="Q1442" s="13" t="str">
        <f t="shared" si="110"/>
        <v/>
      </c>
      <c r="R1442" s="13"/>
      <c r="S1442" s="13"/>
      <c r="T1442" s="13" t="str">
        <f t="shared" si="113"/>
        <v>Invoice Made</v>
      </c>
      <c r="U1442" s="13" t="b">
        <f t="shared" si="114"/>
        <v>1</v>
      </c>
      <c r="V1442" s="13"/>
      <c r="W1442" s="13"/>
      <c r="X1442" s="13"/>
      <c r="Y1442" s="13"/>
      <c r="Z1442" s="13"/>
      <c r="AA1442" s="13" t="str">
        <f t="shared" si="112"/>
        <v>Elisalex Schulte91,92,93</v>
      </c>
      <c r="AB1442" s="13"/>
      <c r="AC1442" s="13"/>
      <c r="AD1442" s="13"/>
      <c r="AE1442" s="13">
        <f>IF(TRIM(AA1442=""),0,IF(ISNA(VLOOKUP(AA1442,Tracker!$AB$2:$AB$3981,1,FALSE)),0,1))</f>
        <v>1</v>
      </c>
      <c r="AF1442" s="13"/>
    </row>
    <row r="1443" spans="1:32" ht="13.5">
      <c r="A1443" s="246">
        <v>4984</v>
      </c>
      <c r="B1443" s="271" t="s">
        <v>248</v>
      </c>
      <c r="C1443" s="957" t="s">
        <v>188</v>
      </c>
      <c r="D1443" s="874" t="s">
        <v>63</v>
      </c>
      <c r="E1443" s="172" t="s">
        <v>63</v>
      </c>
      <c r="F1443" s="234"/>
      <c r="G1443" s="236"/>
      <c r="H1443" s="874" t="s">
        <v>88</v>
      </c>
      <c r="I1443" s="272">
        <v>43314</v>
      </c>
      <c r="J1443" s="238"/>
      <c r="K1443" s="711"/>
      <c r="L1443" s="1023" t="s">
        <v>60</v>
      </c>
      <c r="M1443" s="13" t="str">
        <f t="shared" si="111"/>
        <v>Invoice Made</v>
      </c>
      <c r="N1443" s="13"/>
      <c r="O1443" s="13"/>
      <c r="P1443" s="13"/>
      <c r="Q1443" s="13" t="str">
        <f t="shared" si="110"/>
        <v/>
      </c>
      <c r="R1443" s="13"/>
      <c r="S1443" s="13"/>
      <c r="T1443" s="13" t="str">
        <f t="shared" si="113"/>
        <v>Invoice Made</v>
      </c>
      <c r="U1443" s="13" t="b">
        <f t="shared" si="114"/>
        <v>1</v>
      </c>
      <c r="V1443" s="13"/>
      <c r="W1443" s="13"/>
      <c r="X1443" s="13"/>
      <c r="Y1443" s="13"/>
      <c r="Z1443" s="13"/>
      <c r="AA1443" s="13" t="str">
        <f t="shared" si="112"/>
        <v>BM Bonanza31</v>
      </c>
      <c r="AB1443" s="13"/>
      <c r="AC1443" s="13"/>
      <c r="AD1443" s="13"/>
      <c r="AE1443" s="13">
        <f>IF(TRIM(AA1443=""),0,IF(ISNA(VLOOKUP(AA1443,Tracker!$AB$2:$AB$3981,1,FALSE)),0,1))</f>
        <v>1</v>
      </c>
      <c r="AF1443" s="13"/>
    </row>
    <row r="1444" spans="1:32" ht="13.5">
      <c r="A1444" s="246">
        <v>4985</v>
      </c>
      <c r="B1444" s="271" t="s">
        <v>2779</v>
      </c>
      <c r="C1444" s="957" t="s">
        <v>8150</v>
      </c>
      <c r="D1444" s="874" t="s">
        <v>2474</v>
      </c>
      <c r="E1444" s="172" t="s">
        <v>2474</v>
      </c>
      <c r="F1444" s="234"/>
      <c r="G1444" s="236"/>
      <c r="H1444" s="874" t="s">
        <v>25</v>
      </c>
      <c r="I1444" s="272">
        <v>43309</v>
      </c>
      <c r="J1444" s="238"/>
      <c r="K1444" s="711"/>
      <c r="L1444" s="1023" t="s">
        <v>2987</v>
      </c>
      <c r="M1444" s="13" t="str">
        <f t="shared" si="111"/>
        <v>Invoice Made</v>
      </c>
      <c r="N1444" s="13"/>
      <c r="O1444" s="13"/>
      <c r="P1444" s="13"/>
      <c r="Q1444" s="13" t="str">
        <f t="shared" si="110"/>
        <v/>
      </c>
      <c r="R1444" s="13"/>
      <c r="S1444" s="13"/>
      <c r="T1444" s="13" t="str">
        <f t="shared" si="113"/>
        <v>Invoice Made</v>
      </c>
      <c r="U1444" s="13" t="b">
        <f t="shared" si="114"/>
        <v>1</v>
      </c>
      <c r="V1444" s="13"/>
      <c r="W1444" s="13"/>
      <c r="X1444" s="13"/>
      <c r="Y1444" s="13"/>
      <c r="Z1444" s="13"/>
      <c r="AA1444" s="13" t="str">
        <f t="shared" si="112"/>
        <v>Tigris240,241,242</v>
      </c>
      <c r="AB1444" s="13"/>
      <c r="AC1444" s="13"/>
      <c r="AD1444" s="13"/>
      <c r="AE1444" s="13">
        <f>IF(TRIM(AA1444=""),0,IF(ISNA(VLOOKUP(AA1444,Tracker!$AB$2:$AB$3981,1,FALSE)),0,1))</f>
        <v>1</v>
      </c>
      <c r="AF1444" s="13"/>
    </row>
    <row r="1445" spans="1:32" ht="13.5">
      <c r="A1445" s="246">
        <v>4986</v>
      </c>
      <c r="B1445" s="271" t="s">
        <v>8103</v>
      </c>
      <c r="C1445" s="957" t="s">
        <v>8151</v>
      </c>
      <c r="D1445" s="874" t="s">
        <v>2474</v>
      </c>
      <c r="E1445" s="172" t="s">
        <v>2474</v>
      </c>
      <c r="F1445" s="234"/>
      <c r="G1445" s="236"/>
      <c r="H1445" s="874" t="s">
        <v>25</v>
      </c>
      <c r="I1445" s="272">
        <v>43312</v>
      </c>
      <c r="J1445" s="238"/>
      <c r="K1445" s="711"/>
      <c r="L1445" s="1023" t="s">
        <v>2987</v>
      </c>
      <c r="M1445" s="13" t="str">
        <f t="shared" si="111"/>
        <v>Invoice Made</v>
      </c>
      <c r="N1445" s="13"/>
      <c r="O1445" s="13"/>
      <c r="P1445" s="13"/>
      <c r="Q1445" s="13" t="str">
        <f t="shared" si="110"/>
        <v/>
      </c>
      <c r="R1445" s="13"/>
      <c r="S1445" s="13"/>
      <c r="T1445" s="13" t="str">
        <f t="shared" si="113"/>
        <v>Invoice Made</v>
      </c>
      <c r="U1445" s="13" t="b">
        <f t="shared" si="114"/>
        <v>1</v>
      </c>
      <c r="V1445" s="13"/>
      <c r="W1445" s="13"/>
      <c r="X1445" s="13"/>
      <c r="Y1445" s="13"/>
      <c r="Z1445" s="13"/>
      <c r="AA1445" s="13" t="str">
        <f t="shared" si="112"/>
        <v>Brentholmen49,50,51</v>
      </c>
      <c r="AB1445" s="13"/>
      <c r="AC1445" s="13"/>
      <c r="AD1445" s="13"/>
      <c r="AE1445" s="13">
        <f>IF(TRIM(AA1445=""),0,IF(ISNA(VLOOKUP(AA1445,Tracker!$AB$2:$AB$3981,1,FALSE)),0,1))</f>
        <v>1</v>
      </c>
      <c r="AF1445" s="13"/>
    </row>
    <row r="1446" spans="1:32" ht="13.5">
      <c r="A1446" s="246">
        <v>4987</v>
      </c>
      <c r="B1446" s="271" t="s">
        <v>635</v>
      </c>
      <c r="C1446" s="957" t="s">
        <v>185</v>
      </c>
      <c r="D1446" s="874" t="s">
        <v>671</v>
      </c>
      <c r="E1446" s="172" t="s">
        <v>671</v>
      </c>
      <c r="F1446" s="234"/>
      <c r="G1446" s="236"/>
      <c r="H1446" s="874" t="s">
        <v>5193</v>
      </c>
      <c r="I1446" s="272">
        <v>43335</v>
      </c>
      <c r="J1446" s="238"/>
      <c r="K1446" s="711" t="s">
        <v>411</v>
      </c>
      <c r="L1446" s="1023" t="s">
        <v>28</v>
      </c>
      <c r="M1446" s="13" t="str">
        <f t="shared" si="111"/>
        <v>Invoice Made</v>
      </c>
      <c r="N1446" s="13"/>
      <c r="O1446" s="13"/>
      <c r="P1446" s="13"/>
      <c r="Q1446" s="13" t="str">
        <f t="shared" si="110"/>
        <v/>
      </c>
      <c r="R1446" s="13"/>
      <c r="S1446" s="13"/>
      <c r="T1446" s="13" t="str">
        <f t="shared" si="113"/>
        <v>Invoice Made</v>
      </c>
      <c r="U1446" s="13" t="b">
        <f t="shared" si="114"/>
        <v>1</v>
      </c>
      <c r="V1446" s="13"/>
      <c r="W1446" s="13"/>
      <c r="X1446" s="13"/>
      <c r="Y1446" s="13"/>
      <c r="Z1446" s="13"/>
      <c r="AA1446" s="13" t="str">
        <f t="shared" si="112"/>
        <v>Stride76</v>
      </c>
      <c r="AB1446" s="13"/>
      <c r="AC1446" s="13"/>
      <c r="AD1446" s="13"/>
      <c r="AE1446" s="13">
        <f>IF(TRIM(AA1446=""),0,IF(ISNA(VLOOKUP(AA1446,Tracker!$AB$2:$AB$3981,1,FALSE)),0,1))</f>
        <v>1</v>
      </c>
      <c r="AF1446" s="13"/>
    </row>
    <row r="1447" spans="1:32" ht="13.5">
      <c r="A1447" s="246">
        <v>4988</v>
      </c>
      <c r="B1447" s="271" t="s">
        <v>8128</v>
      </c>
      <c r="C1447" s="957" t="s">
        <v>53</v>
      </c>
      <c r="D1447" s="874" t="s">
        <v>8057</v>
      </c>
      <c r="E1447" s="172" t="s">
        <v>8057</v>
      </c>
      <c r="F1447" s="234"/>
      <c r="G1447" s="236"/>
      <c r="H1447" s="874" t="s">
        <v>287</v>
      </c>
      <c r="I1447" s="272">
        <v>43346</v>
      </c>
      <c r="J1447" s="238"/>
      <c r="K1447" s="711"/>
      <c r="L1447" s="1023" t="s">
        <v>7656</v>
      </c>
      <c r="M1447" s="13" t="str">
        <f t="shared" si="111"/>
        <v>Invoice Not Made</v>
      </c>
      <c r="N1447" s="13"/>
      <c r="O1447" s="13"/>
      <c r="P1447" s="13"/>
      <c r="Q1447" s="13" t="str">
        <f t="shared" si="110"/>
        <v/>
      </c>
      <c r="R1447" s="13"/>
      <c r="S1447" s="13"/>
      <c r="T1447" s="13" t="str">
        <f t="shared" si="113"/>
        <v>Invoice Not Made</v>
      </c>
      <c r="U1447" s="13" t="b">
        <f t="shared" si="114"/>
        <v>1</v>
      </c>
      <c r="V1447" s="13"/>
      <c r="W1447" s="13"/>
      <c r="X1447" s="13"/>
      <c r="Y1447" s="13"/>
      <c r="Z1447" s="13"/>
      <c r="AA1447" s="13" t="str">
        <f t="shared" si="112"/>
        <v>Manolates1</v>
      </c>
      <c r="AB1447" s="13"/>
      <c r="AC1447" s="13"/>
      <c r="AD1447" s="13"/>
      <c r="AE1447" s="13">
        <f>IF(TRIM(AA1447=""),0,IF(ISNA(VLOOKUP(AA1447,Tracker!$AB$2:$AB$3981,1,FALSE)),0,1))</f>
        <v>0</v>
      </c>
      <c r="AF1447" s="13"/>
    </row>
    <row r="1448" spans="1:32" ht="13.5">
      <c r="A1448" s="246">
        <v>4989</v>
      </c>
      <c r="B1448" s="271" t="s">
        <v>7690</v>
      </c>
      <c r="C1448" s="957" t="s">
        <v>297</v>
      </c>
      <c r="D1448" s="874" t="s">
        <v>63</v>
      </c>
      <c r="E1448" s="172" t="s">
        <v>63</v>
      </c>
      <c r="F1448" s="234"/>
      <c r="G1448" s="236"/>
      <c r="H1448" s="874" t="s">
        <v>82</v>
      </c>
      <c r="I1448" s="272">
        <v>43334</v>
      </c>
      <c r="J1448" s="238"/>
      <c r="K1448" s="711"/>
      <c r="L1448" s="1023" t="s">
        <v>60</v>
      </c>
      <c r="M1448" s="13" t="str">
        <f t="shared" si="111"/>
        <v>Invoice Made</v>
      </c>
      <c r="N1448" s="13"/>
      <c r="O1448" s="13"/>
      <c r="P1448" s="13"/>
      <c r="Q1448" s="13" t="str">
        <f t="shared" si="110"/>
        <v/>
      </c>
      <c r="R1448" s="13"/>
      <c r="S1448" s="13"/>
      <c r="T1448" s="13" t="str">
        <f t="shared" si="113"/>
        <v>Invoice Made</v>
      </c>
      <c r="U1448" s="13" t="b">
        <f t="shared" si="114"/>
        <v>1</v>
      </c>
      <c r="V1448" s="13"/>
      <c r="W1448" s="13"/>
      <c r="X1448" s="13"/>
      <c r="Y1448" s="13"/>
      <c r="Z1448" s="13"/>
      <c r="AA1448" s="13" t="str">
        <f t="shared" si="112"/>
        <v>New Accord09</v>
      </c>
      <c r="AB1448" s="13"/>
      <c r="AC1448" s="13"/>
      <c r="AD1448" s="13"/>
      <c r="AE1448" s="13">
        <f>IF(TRIM(AA1448=""),0,IF(ISNA(VLOOKUP(AA1448,Tracker!$AB$2:$AB$3981,1,FALSE)),0,1))</f>
        <v>1</v>
      </c>
      <c r="AF1448" s="13"/>
    </row>
    <row r="1449" spans="1:32" ht="13.5">
      <c r="A1449" s="243">
        <v>4990</v>
      </c>
      <c r="B1449" s="271" t="s">
        <v>2776</v>
      </c>
      <c r="C1449" s="957" t="s">
        <v>546</v>
      </c>
      <c r="D1449" s="874" t="s">
        <v>2474</v>
      </c>
      <c r="E1449" s="172" t="s">
        <v>2474</v>
      </c>
      <c r="F1449" s="234"/>
      <c r="G1449" s="236"/>
      <c r="H1449" s="874"/>
      <c r="I1449" s="272"/>
      <c r="J1449" s="238"/>
      <c r="K1449" s="711"/>
      <c r="L1449" s="1023" t="s">
        <v>2987</v>
      </c>
      <c r="M1449" s="13" t="str">
        <f t="shared" si="111"/>
        <v>Invoice Not Made</v>
      </c>
      <c r="N1449" s="13"/>
      <c r="O1449" s="13"/>
      <c r="P1449" s="13"/>
      <c r="Q1449" s="13" t="str">
        <f t="shared" si="110"/>
        <v/>
      </c>
      <c r="R1449" s="13"/>
      <c r="S1449" s="13"/>
      <c r="T1449" s="13" t="str">
        <f t="shared" si="113"/>
        <v>Invoice Not Made</v>
      </c>
      <c r="U1449" s="13" t="b">
        <f t="shared" si="114"/>
        <v>1</v>
      </c>
      <c r="V1449" s="13"/>
      <c r="W1449" s="13"/>
      <c r="X1449" s="13"/>
      <c r="Y1449" s="13"/>
      <c r="Z1449" s="13"/>
      <c r="AA1449" s="13" t="str">
        <f t="shared" si="112"/>
        <v>Sten Skagen110</v>
      </c>
      <c r="AB1449" s="13"/>
      <c r="AC1449" s="13"/>
      <c r="AD1449" s="13"/>
      <c r="AE1449" s="13">
        <f>IF(TRIM(AA1449=""),0,IF(ISNA(VLOOKUP(AA1449,Tracker!$AB$2:$AB$3981,1,FALSE)),0,1))</f>
        <v>0</v>
      </c>
      <c r="AF1449" s="13"/>
    </row>
    <row r="1450" spans="1:32" ht="13.5">
      <c r="A1450" s="246">
        <v>4991</v>
      </c>
      <c r="B1450" s="271" t="s">
        <v>1438</v>
      </c>
      <c r="C1450" s="957" t="s">
        <v>37</v>
      </c>
      <c r="D1450" s="874" t="s">
        <v>1834</v>
      </c>
      <c r="E1450" s="172" t="s">
        <v>1834</v>
      </c>
      <c r="F1450" s="234"/>
      <c r="G1450" s="236"/>
      <c r="H1450" s="874" t="s">
        <v>312</v>
      </c>
      <c r="I1450" s="272">
        <v>43327</v>
      </c>
      <c r="J1450" s="238"/>
      <c r="K1450" s="711"/>
      <c r="L1450" s="1023" t="s">
        <v>60</v>
      </c>
      <c r="M1450" s="13" t="str">
        <f t="shared" si="111"/>
        <v>Invoice Made</v>
      </c>
      <c r="N1450" s="13"/>
      <c r="O1450" s="13"/>
      <c r="P1450" s="13"/>
      <c r="Q1450" s="13" t="str">
        <f t="shared" si="110"/>
        <v/>
      </c>
      <c r="R1450" s="13"/>
      <c r="S1450" s="13"/>
      <c r="T1450" s="13" t="str">
        <f t="shared" si="113"/>
        <v>Invoice Made</v>
      </c>
      <c r="U1450" s="13" t="b">
        <f t="shared" si="114"/>
        <v>1</v>
      </c>
      <c r="V1450" s="13"/>
      <c r="W1450" s="13"/>
      <c r="X1450" s="13"/>
      <c r="Y1450" s="13"/>
      <c r="Z1450" s="13"/>
      <c r="AA1450" s="13" t="str">
        <f t="shared" si="112"/>
        <v>Vail Spirit22</v>
      </c>
      <c r="AB1450" s="13"/>
      <c r="AC1450" s="13"/>
      <c r="AD1450" s="13"/>
      <c r="AE1450" s="13">
        <f>IF(TRIM(AA1450=""),0,IF(ISNA(VLOOKUP(AA1450,Tracker!$AB$2:$AB$3981,1,FALSE)),0,1))</f>
        <v>1</v>
      </c>
      <c r="AF1450" s="13"/>
    </row>
    <row r="1451" spans="1:32" ht="13.5">
      <c r="A1451" s="246">
        <v>4992</v>
      </c>
      <c r="B1451" s="271" t="s">
        <v>3088</v>
      </c>
      <c r="C1451" s="957" t="s">
        <v>234</v>
      </c>
      <c r="D1451" s="874" t="s">
        <v>7955</v>
      </c>
      <c r="E1451" s="172" t="s">
        <v>7955</v>
      </c>
      <c r="F1451" s="234"/>
      <c r="G1451" s="236"/>
      <c r="H1451" s="874" t="s">
        <v>77</v>
      </c>
      <c r="I1451" s="272">
        <v>43331</v>
      </c>
      <c r="J1451" s="238"/>
      <c r="K1451" s="711"/>
      <c r="L1451" s="1023" t="s">
        <v>60</v>
      </c>
      <c r="M1451" s="13" t="str">
        <f t="shared" si="111"/>
        <v>Invoice Not Made</v>
      </c>
      <c r="N1451" s="13"/>
      <c r="O1451" s="13"/>
      <c r="P1451" s="13"/>
      <c r="Q1451" s="13" t="str">
        <f t="shared" si="110"/>
        <v/>
      </c>
      <c r="R1451" s="13"/>
      <c r="S1451" s="13"/>
      <c r="T1451" s="13" t="str">
        <f t="shared" si="113"/>
        <v>Invoice Not Made</v>
      </c>
      <c r="U1451" s="13" t="b">
        <f t="shared" si="114"/>
        <v>1</v>
      </c>
      <c r="V1451" s="13"/>
      <c r="W1451" s="13"/>
      <c r="X1451" s="13"/>
      <c r="Y1451" s="13"/>
      <c r="Z1451" s="13"/>
      <c r="AA1451" s="13" t="str">
        <f t="shared" si="112"/>
        <v>Stavanger Bliss01</v>
      </c>
      <c r="AB1451" s="13"/>
      <c r="AC1451" s="13"/>
      <c r="AD1451" s="13"/>
      <c r="AE1451" s="13">
        <f>IF(TRIM(AA1451=""),0,IF(ISNA(VLOOKUP(AA1451,Tracker!$AB$2:$AB$3981,1,FALSE)),0,1))</f>
        <v>0</v>
      </c>
      <c r="AF1451" s="13"/>
    </row>
    <row r="1452" spans="1:32" ht="13.5">
      <c r="A1452" s="243">
        <v>4993</v>
      </c>
      <c r="B1452" s="271" t="s">
        <v>8103</v>
      </c>
      <c r="C1452" s="957" t="s">
        <v>447</v>
      </c>
      <c r="D1452" s="874" t="s">
        <v>2474</v>
      </c>
      <c r="E1452" s="172" t="s">
        <v>2474</v>
      </c>
      <c r="F1452" s="234"/>
      <c r="G1452" s="236"/>
      <c r="H1452" s="874"/>
      <c r="I1452" s="272"/>
      <c r="J1452" s="238"/>
      <c r="K1452" s="711"/>
      <c r="L1452" s="1023" t="s">
        <v>2987</v>
      </c>
      <c r="M1452" s="13" t="str">
        <f t="shared" si="111"/>
        <v>Invoice Not Made</v>
      </c>
      <c r="N1452" s="13"/>
      <c r="O1452" s="13"/>
      <c r="P1452" s="13"/>
      <c r="Q1452" s="13" t="str">
        <f t="shared" si="110"/>
        <v/>
      </c>
      <c r="R1452" s="13"/>
      <c r="S1452" s="13"/>
      <c r="T1452" s="13" t="str">
        <f t="shared" si="113"/>
        <v>Invoice Not Made</v>
      </c>
      <c r="U1452" s="13" t="b">
        <f t="shared" si="114"/>
        <v>1</v>
      </c>
      <c r="V1452" s="13"/>
      <c r="W1452" s="13"/>
      <c r="X1452" s="13"/>
      <c r="Y1452" s="13"/>
      <c r="Z1452" s="13"/>
      <c r="AA1452" s="13" t="str">
        <f t="shared" si="112"/>
        <v>Brentholmen53</v>
      </c>
      <c r="AB1452" s="13"/>
      <c r="AC1452" s="13"/>
      <c r="AD1452" s="13"/>
      <c r="AE1452" s="13">
        <f>IF(TRIM(AA1452=""),0,IF(ISNA(VLOOKUP(AA1452,Tracker!$AB$2:$AB$3981,1,FALSE)),0,1))</f>
        <v>0</v>
      </c>
      <c r="AF1452" s="13"/>
    </row>
    <row r="1453" spans="1:32" ht="13.5">
      <c r="A1453" s="246">
        <v>4994</v>
      </c>
      <c r="B1453" s="271" t="s">
        <v>538</v>
      </c>
      <c r="C1453" s="957" t="s">
        <v>234</v>
      </c>
      <c r="D1453" s="874" t="s">
        <v>2461</v>
      </c>
      <c r="E1453" s="172" t="s">
        <v>2461</v>
      </c>
      <c r="F1453" s="234"/>
      <c r="G1453" s="236"/>
      <c r="H1453" s="874" t="s">
        <v>20</v>
      </c>
      <c r="I1453" s="272">
        <v>43331</v>
      </c>
      <c r="J1453" s="238"/>
      <c r="K1453" s="711" t="s">
        <v>411</v>
      </c>
      <c r="L1453" s="1023" t="s">
        <v>28</v>
      </c>
      <c r="M1453" s="13" t="str">
        <f t="shared" si="111"/>
        <v>Invoice Made</v>
      </c>
      <c r="N1453" s="13"/>
      <c r="O1453" s="13"/>
      <c r="P1453" s="13"/>
      <c r="Q1453" s="13" t="str">
        <f t="shared" si="110"/>
        <v/>
      </c>
      <c r="R1453" s="13"/>
      <c r="S1453" s="13"/>
      <c r="T1453" s="13" t="str">
        <f t="shared" si="113"/>
        <v>Invoice Made</v>
      </c>
      <c r="U1453" s="13" t="b">
        <f t="shared" si="114"/>
        <v>1</v>
      </c>
      <c r="V1453" s="13"/>
      <c r="W1453" s="13"/>
      <c r="X1453" s="13"/>
      <c r="Y1453" s="13"/>
      <c r="Z1453" s="13"/>
      <c r="AA1453" s="13" t="str">
        <f t="shared" si="112"/>
        <v>Bareilly01</v>
      </c>
      <c r="AB1453" s="13"/>
      <c r="AC1453" s="13"/>
      <c r="AD1453" s="13"/>
      <c r="AE1453" s="13">
        <f>IF(TRIM(AA1453=""),0,IF(ISNA(VLOOKUP(AA1453,Tracker!$AB$2:$AB$3981,1,FALSE)),0,1))</f>
        <v>1</v>
      </c>
      <c r="AF1453" s="13"/>
    </row>
    <row r="1454" spans="1:32" ht="13.5">
      <c r="A1454" s="243">
        <v>4995</v>
      </c>
      <c r="B1454" s="271" t="s">
        <v>7828</v>
      </c>
      <c r="C1454" s="957" t="s">
        <v>422</v>
      </c>
      <c r="D1454" s="874" t="s">
        <v>1304</v>
      </c>
      <c r="E1454" s="172" t="s">
        <v>1304</v>
      </c>
      <c r="F1454" s="234"/>
      <c r="G1454" s="236"/>
      <c r="H1454" s="874" t="s">
        <v>1409</v>
      </c>
      <c r="I1454" s="272">
        <v>43336</v>
      </c>
      <c r="J1454" s="238"/>
      <c r="K1454" s="711"/>
      <c r="L1454" s="1023" t="s">
        <v>590</v>
      </c>
      <c r="M1454" s="13" t="str">
        <f t="shared" si="111"/>
        <v>Invoice Not Made</v>
      </c>
      <c r="N1454" s="13"/>
      <c r="O1454" s="13"/>
      <c r="P1454" s="13"/>
      <c r="Q1454" s="13">
        <f t="shared" si="110"/>
        <v>0</v>
      </c>
      <c r="R1454" s="13"/>
      <c r="S1454" s="13"/>
      <c r="T1454" s="13" t="str">
        <f t="shared" si="113"/>
        <v>Invoice Not Made</v>
      </c>
      <c r="U1454" s="13" t="b">
        <f t="shared" si="114"/>
        <v>1</v>
      </c>
      <c r="V1454" s="13"/>
      <c r="W1454" s="13"/>
      <c r="X1454" s="13"/>
      <c r="Y1454" s="13"/>
      <c r="Z1454" s="13"/>
      <c r="AA1454" s="13" t="str">
        <f t="shared" si="112"/>
        <v>Aqualoyalty71</v>
      </c>
      <c r="AB1454" s="13"/>
      <c r="AC1454" s="13"/>
      <c r="AD1454" s="13"/>
      <c r="AE1454" s="13">
        <f>IF(TRIM(AA1454=""),0,IF(ISNA(VLOOKUP(AA1454,Tracker!$AB$2:$AB$3981,1,FALSE)),0,1))</f>
        <v>0</v>
      </c>
      <c r="AF1454" s="13"/>
    </row>
    <row r="1455" spans="1:32" ht="13.5">
      <c r="A1455" s="243">
        <v>4996</v>
      </c>
      <c r="B1455" s="271" t="s">
        <v>8162</v>
      </c>
      <c r="C1455" s="957" t="s">
        <v>8163</v>
      </c>
      <c r="D1455" s="874" t="s">
        <v>2981</v>
      </c>
      <c r="E1455" s="172" t="s">
        <v>2981</v>
      </c>
      <c r="F1455" s="234"/>
      <c r="G1455" s="236"/>
      <c r="H1455" s="874" t="s">
        <v>441</v>
      </c>
      <c r="I1455" s="272">
        <v>43333</v>
      </c>
      <c r="J1455" s="238"/>
      <c r="K1455" s="711"/>
      <c r="L1455" s="1023" t="s">
        <v>590</v>
      </c>
      <c r="M1455" s="13" t="str">
        <f t="shared" si="111"/>
        <v>Invoice Not Made</v>
      </c>
      <c r="N1455" s="13"/>
      <c r="O1455" s="13"/>
      <c r="P1455" s="13"/>
      <c r="Q1455" s="13">
        <f t="shared" si="110"/>
        <v>0</v>
      </c>
      <c r="R1455" s="13"/>
      <c r="S1455" s="13"/>
      <c r="T1455" s="13" t="str">
        <f t="shared" si="113"/>
        <v>Invoice Not Made</v>
      </c>
      <c r="U1455" s="13" t="b">
        <f t="shared" si="114"/>
        <v>1</v>
      </c>
      <c r="V1455" s="13"/>
      <c r="W1455" s="13"/>
      <c r="X1455" s="13"/>
      <c r="Y1455" s="13"/>
      <c r="Z1455" s="13"/>
      <c r="AA1455" s="13" t="str">
        <f t="shared" si="112"/>
        <v>Maya185P-130F</v>
      </c>
      <c r="AB1455" s="13"/>
      <c r="AC1455" s="13"/>
      <c r="AD1455" s="13"/>
      <c r="AE1455" s="13">
        <f>IF(TRIM(AA1455=""),0,IF(ISNA(VLOOKUP(AA1455,Tracker!$AB$2:$AB$3981,1,FALSE)),0,1))</f>
        <v>0</v>
      </c>
      <c r="AF1455" s="13"/>
    </row>
    <row r="1456" spans="1:32" ht="13.5">
      <c r="A1456" s="246">
        <v>4997</v>
      </c>
      <c r="B1456" s="271" t="s">
        <v>7929</v>
      </c>
      <c r="C1456" s="957" t="s">
        <v>238</v>
      </c>
      <c r="D1456" s="874" t="s">
        <v>3273</v>
      </c>
      <c r="E1456" s="172" t="s">
        <v>3273</v>
      </c>
      <c r="F1456" s="234"/>
      <c r="G1456" s="236"/>
      <c r="H1456" s="874" t="s">
        <v>182</v>
      </c>
      <c r="I1456" s="272">
        <v>43378</v>
      </c>
      <c r="J1456" s="238"/>
      <c r="K1456" s="711"/>
      <c r="L1456" s="1023" t="s">
        <v>1485</v>
      </c>
      <c r="M1456" s="13" t="str">
        <f t="shared" si="111"/>
        <v>Invoice Made</v>
      </c>
      <c r="N1456" s="13"/>
      <c r="O1456" s="13"/>
      <c r="P1456" s="13"/>
      <c r="Q1456" s="13" t="str">
        <f t="shared" si="110"/>
        <v/>
      </c>
      <c r="R1456" s="13"/>
      <c r="S1456" s="13"/>
      <c r="T1456" s="13" t="str">
        <f t="shared" si="113"/>
        <v>Invoice Made</v>
      </c>
      <c r="U1456" s="13" t="b">
        <f t="shared" si="114"/>
        <v>1</v>
      </c>
      <c r="V1456" s="13"/>
      <c r="W1456" s="13"/>
      <c r="X1456" s="13"/>
      <c r="Y1456" s="13"/>
      <c r="Z1456" s="13"/>
      <c r="AA1456" s="13" t="str">
        <f t="shared" si="112"/>
        <v>Desert Mariner3</v>
      </c>
      <c r="AB1456" s="13"/>
      <c r="AC1456" s="13"/>
      <c r="AD1456" s="13"/>
      <c r="AE1456" s="13">
        <f>IF(TRIM(AA1456=""),0,IF(ISNA(VLOOKUP(AA1456,Tracker!$AB$2:$AB$3981,1,FALSE)),0,1))</f>
        <v>1</v>
      </c>
      <c r="AF1456" s="13"/>
    </row>
    <row r="1457" spans="1:32" ht="13.5">
      <c r="A1457" s="243">
        <v>4998</v>
      </c>
      <c r="B1457" s="271" t="s">
        <v>3112</v>
      </c>
      <c r="C1457" s="957" t="s">
        <v>8327</v>
      </c>
      <c r="D1457" s="874" t="s">
        <v>8164</v>
      </c>
      <c r="E1457" s="172" t="s">
        <v>8164</v>
      </c>
      <c r="F1457" s="234"/>
      <c r="G1457" s="236"/>
      <c r="H1457" s="874" t="s">
        <v>842</v>
      </c>
      <c r="I1457" s="272">
        <v>43395</v>
      </c>
      <c r="J1457" s="238"/>
      <c r="K1457" s="711"/>
      <c r="L1457" s="1023" t="s">
        <v>590</v>
      </c>
      <c r="M1457" s="13" t="str">
        <f t="shared" si="111"/>
        <v>Invoice Not Made</v>
      </c>
      <c r="N1457" s="13"/>
      <c r="O1457" s="13"/>
      <c r="P1457" s="13"/>
      <c r="Q1457" s="13">
        <f t="shared" si="110"/>
        <v>0</v>
      </c>
      <c r="R1457" s="13"/>
      <c r="S1457" s="13"/>
      <c r="T1457" s="13" t="str">
        <f t="shared" si="113"/>
        <v>Invoice Not Made</v>
      </c>
      <c r="U1457" s="13" t="b">
        <f t="shared" si="114"/>
        <v>1</v>
      </c>
      <c r="V1457" s="13"/>
      <c r="W1457" s="13"/>
      <c r="X1457" s="13"/>
      <c r="Y1457" s="13"/>
      <c r="Z1457" s="13"/>
      <c r="AA1457" s="13" t="str">
        <f t="shared" si="112"/>
        <v>Selecao19P-119 F</v>
      </c>
      <c r="AB1457" s="13"/>
      <c r="AC1457" s="13"/>
      <c r="AD1457" s="13"/>
      <c r="AE1457" s="13">
        <f>IF(TRIM(AA1457=""),0,IF(ISNA(VLOOKUP(AA1457,Tracker!$AB$2:$AB$3981,1,FALSE)),0,1))</f>
        <v>0</v>
      </c>
      <c r="AF1457" s="13"/>
    </row>
    <row r="1458" spans="1:32" ht="13.5">
      <c r="A1458" s="246">
        <v>4999</v>
      </c>
      <c r="B1458" s="271" t="s">
        <v>1329</v>
      </c>
      <c r="C1458" s="957" t="s">
        <v>447</v>
      </c>
      <c r="D1458" s="874" t="s">
        <v>8165</v>
      </c>
      <c r="E1458" s="172" t="s">
        <v>8165</v>
      </c>
      <c r="F1458" s="234"/>
      <c r="G1458" s="236"/>
      <c r="H1458" s="874" t="s">
        <v>8180</v>
      </c>
      <c r="I1458" s="272">
        <v>43320</v>
      </c>
      <c r="J1458" s="238"/>
      <c r="K1458" s="711"/>
      <c r="L1458" s="1023" t="s">
        <v>60</v>
      </c>
      <c r="M1458" s="13" t="str">
        <f t="shared" si="111"/>
        <v>Invoice Not Made</v>
      </c>
      <c r="N1458" s="13"/>
      <c r="O1458" s="13"/>
      <c r="P1458" s="13"/>
      <c r="Q1458" s="13" t="str">
        <f t="shared" si="110"/>
        <v/>
      </c>
      <c r="R1458" s="13"/>
      <c r="S1458" s="13"/>
      <c r="T1458" s="13" t="str">
        <f t="shared" si="113"/>
        <v>Invoice Not Made</v>
      </c>
      <c r="U1458" s="13" t="b">
        <f t="shared" si="114"/>
        <v>1</v>
      </c>
      <c r="V1458" s="13"/>
      <c r="W1458" s="13"/>
      <c r="X1458" s="13"/>
      <c r="Y1458" s="13"/>
      <c r="Z1458" s="13"/>
      <c r="AA1458" s="13" t="str">
        <f t="shared" si="112"/>
        <v>Atlantic Dawn53</v>
      </c>
      <c r="AB1458" s="13"/>
      <c r="AC1458" s="13"/>
      <c r="AD1458" s="13"/>
      <c r="AE1458" s="13">
        <f>IF(TRIM(AA1458=""),0,IF(ISNA(VLOOKUP(AA1458,Tracker!$AB$2:$AB$3981,1,FALSE)),0,1))</f>
        <v>0</v>
      </c>
      <c r="AF1458" s="13"/>
    </row>
    <row r="1459" spans="1:32" ht="13.5">
      <c r="A1459" s="246">
        <v>5000</v>
      </c>
      <c r="B1459" s="271" t="s">
        <v>1337</v>
      </c>
      <c r="C1459" s="957" t="s">
        <v>179</v>
      </c>
      <c r="D1459" s="874" t="s">
        <v>1834</v>
      </c>
      <c r="E1459" s="172" t="s">
        <v>1834</v>
      </c>
      <c r="F1459" s="234"/>
      <c r="G1459" s="236"/>
      <c r="H1459" s="874" t="s">
        <v>8181</v>
      </c>
      <c r="I1459" s="272">
        <v>43324</v>
      </c>
      <c r="J1459" s="238"/>
      <c r="K1459" s="711"/>
      <c r="L1459" s="1023" t="s">
        <v>60</v>
      </c>
      <c r="M1459" s="13" t="str">
        <f t="shared" si="111"/>
        <v>Invoice Made</v>
      </c>
      <c r="N1459" s="13"/>
      <c r="O1459" s="13"/>
      <c r="P1459" s="13"/>
      <c r="Q1459" s="13" t="str">
        <f t="shared" si="110"/>
        <v/>
      </c>
      <c r="R1459" s="13"/>
      <c r="S1459" s="13"/>
      <c r="T1459" s="13" t="str">
        <f t="shared" si="113"/>
        <v>Invoice Made</v>
      </c>
      <c r="U1459" s="13" t="b">
        <f t="shared" si="114"/>
        <v>1</v>
      </c>
      <c r="V1459" s="13"/>
      <c r="W1459" s="13"/>
      <c r="X1459" s="13"/>
      <c r="Y1459" s="13"/>
      <c r="Z1459" s="13"/>
      <c r="AA1459" s="13" t="str">
        <f t="shared" si="112"/>
        <v>Copper Spirit23</v>
      </c>
      <c r="AB1459" s="13"/>
      <c r="AC1459" s="13"/>
      <c r="AD1459" s="13"/>
      <c r="AE1459" s="13">
        <f>IF(TRIM(AA1459=""),0,IF(ISNA(VLOOKUP(AA1459,Tracker!$AB$2:$AB$3981,1,FALSE)),0,1))</f>
        <v>1</v>
      </c>
      <c r="AF1459" s="13"/>
    </row>
    <row r="1460" spans="1:32" ht="13.5">
      <c r="A1460" s="243">
        <v>5001</v>
      </c>
      <c r="B1460" s="271" t="s">
        <v>7584</v>
      </c>
      <c r="C1460" s="957" t="s">
        <v>5168</v>
      </c>
      <c r="D1460" s="874" t="s">
        <v>2474</v>
      </c>
      <c r="E1460" s="172" t="s">
        <v>2474</v>
      </c>
      <c r="F1460" s="234"/>
      <c r="G1460" s="236"/>
      <c r="H1460" s="874"/>
      <c r="I1460" s="272"/>
      <c r="J1460" s="238"/>
      <c r="K1460" s="711"/>
      <c r="L1460" s="1023" t="s">
        <v>2987</v>
      </c>
      <c r="M1460" s="13" t="str">
        <f t="shared" si="111"/>
        <v>Invoice Not Made</v>
      </c>
      <c r="N1460" s="13"/>
      <c r="O1460" s="13"/>
      <c r="P1460" s="13"/>
      <c r="Q1460" s="13" t="str">
        <f t="shared" si="110"/>
        <v/>
      </c>
      <c r="R1460" s="13"/>
      <c r="S1460" s="13"/>
      <c r="T1460" s="13" t="str">
        <f t="shared" si="113"/>
        <v>Invoice Not Made</v>
      </c>
      <c r="U1460" s="13" t="b">
        <f t="shared" si="114"/>
        <v>1</v>
      </c>
      <c r="V1460" s="13"/>
      <c r="W1460" s="13"/>
      <c r="X1460" s="13"/>
      <c r="Y1460" s="13"/>
      <c r="Z1460" s="13"/>
      <c r="AA1460" s="13" t="str">
        <f t="shared" si="112"/>
        <v>Elisalex Schulte95</v>
      </c>
      <c r="AB1460" s="13"/>
      <c r="AC1460" s="13"/>
      <c r="AD1460" s="13"/>
      <c r="AE1460" s="13">
        <f>IF(TRIM(AA1460=""),0,IF(ISNA(VLOOKUP(AA1460,Tracker!$AB$2:$AB$3981,1,FALSE)),0,1))</f>
        <v>0</v>
      </c>
      <c r="AF1460" s="13"/>
    </row>
    <row r="1461" spans="1:32" ht="13.5">
      <c r="A1461" s="243">
        <v>5002</v>
      </c>
      <c r="B1461" s="271" t="s">
        <v>7410</v>
      </c>
      <c r="C1461" s="957" t="s">
        <v>4065</v>
      </c>
      <c r="D1461" s="874" t="s">
        <v>8166</v>
      </c>
      <c r="E1461" s="172" t="s">
        <v>8166</v>
      </c>
      <c r="F1461" s="234"/>
      <c r="G1461" s="236"/>
      <c r="H1461" s="874" t="s">
        <v>66</v>
      </c>
      <c r="I1461" s="272">
        <v>43333</v>
      </c>
      <c r="J1461" s="238"/>
      <c r="K1461" s="711"/>
      <c r="L1461" s="1023" t="s">
        <v>590</v>
      </c>
      <c r="M1461" s="13" t="str">
        <f t="shared" si="111"/>
        <v>Invoice Not Made</v>
      </c>
      <c r="N1461" s="13"/>
      <c r="O1461" s="13"/>
      <c r="P1461" s="13"/>
      <c r="Q1461" s="13">
        <f t="shared" si="110"/>
        <v>0</v>
      </c>
      <c r="R1461" s="13"/>
      <c r="S1461" s="13"/>
      <c r="T1461" s="13" t="str">
        <f t="shared" si="113"/>
        <v>Invoice Not Made</v>
      </c>
      <c r="U1461" s="13" t="b">
        <f t="shared" si="114"/>
        <v>1</v>
      </c>
      <c r="V1461" s="13"/>
      <c r="W1461" s="13"/>
      <c r="X1461" s="13"/>
      <c r="Y1461" s="13"/>
      <c r="Z1461" s="13"/>
      <c r="AA1461" s="13" t="str">
        <f t="shared" si="112"/>
        <v>Commander33</v>
      </c>
      <c r="AB1461" s="13"/>
      <c r="AC1461" s="13"/>
      <c r="AD1461" s="13"/>
      <c r="AE1461" s="13">
        <f>IF(TRIM(AA1461=""),0,IF(ISNA(VLOOKUP(AA1461,Tracker!$AB$2:$AB$3981,1,FALSE)),0,1))</f>
        <v>0</v>
      </c>
      <c r="AF1461" s="13"/>
    </row>
    <row r="1462" spans="1:32" ht="13.5">
      <c r="A1462" s="243">
        <v>5003</v>
      </c>
      <c r="B1462" s="271" t="s">
        <v>2854</v>
      </c>
      <c r="C1462" s="957" t="s">
        <v>8167</v>
      </c>
      <c r="D1462" s="874" t="s">
        <v>2474</v>
      </c>
      <c r="E1462" s="172" t="s">
        <v>2474</v>
      </c>
      <c r="F1462" s="234"/>
      <c r="G1462" s="236"/>
      <c r="H1462" s="874"/>
      <c r="I1462" s="272"/>
      <c r="J1462" s="238"/>
      <c r="K1462" s="711"/>
      <c r="L1462" s="1023" t="s">
        <v>2987</v>
      </c>
      <c r="M1462" s="13" t="str">
        <f t="shared" si="111"/>
        <v>Invoice Not Made</v>
      </c>
      <c r="N1462" s="13"/>
      <c r="O1462" s="13"/>
      <c r="P1462" s="13"/>
      <c r="Q1462" s="13" t="str">
        <f t="shared" si="110"/>
        <v/>
      </c>
      <c r="R1462" s="13"/>
      <c r="S1462" s="13"/>
      <c r="T1462" s="13" t="str">
        <f t="shared" si="113"/>
        <v>Invoice Not Made</v>
      </c>
      <c r="U1462" s="13" t="b">
        <f t="shared" si="114"/>
        <v>1</v>
      </c>
      <c r="V1462" s="13"/>
      <c r="W1462" s="13"/>
      <c r="X1462" s="13"/>
      <c r="Y1462" s="13"/>
      <c r="Z1462" s="13"/>
      <c r="AA1462" s="13" t="str">
        <f t="shared" si="112"/>
        <v>Emmy Schulte212</v>
      </c>
      <c r="AB1462" s="13"/>
      <c r="AC1462" s="13"/>
      <c r="AD1462" s="13"/>
      <c r="AE1462" s="13">
        <f>IF(TRIM(AA1462=""),0,IF(ISNA(VLOOKUP(AA1462,Tracker!$AB$2:$AB$3981,1,FALSE)),0,1))</f>
        <v>0</v>
      </c>
      <c r="AF1462" s="13"/>
    </row>
    <row r="1463" spans="1:32" ht="13.5">
      <c r="A1463" s="246">
        <v>5004</v>
      </c>
      <c r="B1463" s="271" t="s">
        <v>801</v>
      </c>
      <c r="C1463" s="957" t="s">
        <v>74</v>
      </c>
      <c r="D1463" s="874" t="s">
        <v>8165</v>
      </c>
      <c r="E1463" s="172" t="s">
        <v>8165</v>
      </c>
      <c r="F1463" s="234"/>
      <c r="G1463" s="236"/>
      <c r="H1463" s="874" t="s">
        <v>20</v>
      </c>
      <c r="I1463" s="272">
        <v>43331</v>
      </c>
      <c r="J1463" s="238"/>
      <c r="K1463" s="711"/>
      <c r="L1463" s="1023" t="s">
        <v>60</v>
      </c>
      <c r="M1463" s="13" t="str">
        <f t="shared" si="111"/>
        <v>Invoice Made</v>
      </c>
      <c r="N1463" s="13"/>
      <c r="O1463" s="13"/>
      <c r="P1463" s="13"/>
      <c r="Q1463" s="13" t="str">
        <f t="shared" si="110"/>
        <v/>
      </c>
      <c r="R1463" s="13"/>
      <c r="S1463" s="13"/>
      <c r="T1463" s="13" t="str">
        <f t="shared" si="113"/>
        <v>Invoice Made</v>
      </c>
      <c r="U1463" s="13" t="b">
        <f t="shared" si="114"/>
        <v>1</v>
      </c>
      <c r="V1463" s="13"/>
      <c r="W1463" s="13"/>
      <c r="X1463" s="13"/>
      <c r="Y1463" s="13"/>
      <c r="Z1463" s="13"/>
      <c r="AA1463" s="13" t="str">
        <f t="shared" si="112"/>
        <v>Ningbo Dawn52</v>
      </c>
      <c r="AB1463" s="13"/>
      <c r="AC1463" s="13"/>
      <c r="AD1463" s="13"/>
      <c r="AE1463" s="13">
        <f>IF(TRIM(AA1463=""),0,IF(ISNA(VLOOKUP(AA1463,Tracker!$AB$2:$AB$3981,1,FALSE)),0,1))</f>
        <v>1</v>
      </c>
      <c r="AF1463" s="13"/>
    </row>
    <row r="1464" spans="1:32" s="523" customFormat="1" ht="13.5">
      <c r="A1464" s="246">
        <v>5005</v>
      </c>
      <c r="B1464" s="232" t="s">
        <v>8168</v>
      </c>
      <c r="C1464" s="965" t="s">
        <v>234</v>
      </c>
      <c r="D1464" s="491" t="s">
        <v>3273</v>
      </c>
      <c r="E1464" s="519" t="s">
        <v>3273</v>
      </c>
      <c r="F1464" s="520"/>
      <c r="G1464" s="521"/>
      <c r="H1464" s="491" t="s">
        <v>455</v>
      </c>
      <c r="I1464" s="272">
        <v>43401</v>
      </c>
      <c r="J1464" s="522"/>
      <c r="K1464" s="717"/>
      <c r="L1464" s="1046" t="s">
        <v>1485</v>
      </c>
      <c r="M1464" s="13" t="str">
        <f t="shared" si="111"/>
        <v>Invoice Made</v>
      </c>
      <c r="N1464" s="14"/>
      <c r="O1464" s="14"/>
      <c r="P1464" s="14"/>
      <c r="Q1464" s="14" t="str">
        <f t="shared" si="110"/>
        <v/>
      </c>
      <c r="R1464" s="14"/>
      <c r="S1464" s="14"/>
      <c r="T1464" s="13" t="str">
        <f t="shared" si="113"/>
        <v>Invoice Made</v>
      </c>
      <c r="U1464" s="13" t="b">
        <f t="shared" si="114"/>
        <v>1</v>
      </c>
      <c r="V1464" s="14"/>
      <c r="W1464" s="14"/>
      <c r="X1464" s="14"/>
      <c r="Y1464" s="14"/>
      <c r="Z1464" s="14"/>
      <c r="AA1464" s="13" t="str">
        <f t="shared" si="112"/>
        <v>Marvin Independence01</v>
      </c>
      <c r="AB1464" s="496"/>
      <c r="AC1464" s="496"/>
      <c r="AD1464" s="496"/>
      <c r="AE1464" s="496">
        <f>IF(TRIM(AA1464=""),0,IF(ISNA(VLOOKUP(AA1464,Tracker!$AB$2:$AB$3981,1,FALSE)),0,1))</f>
        <v>1</v>
      </c>
      <c r="AF1464" s="496"/>
    </row>
    <row r="1465" spans="1:32" ht="13.5">
      <c r="A1465" s="243">
        <v>5006</v>
      </c>
      <c r="B1465" s="271" t="s">
        <v>8169</v>
      </c>
      <c r="C1465" s="957" t="s">
        <v>554</v>
      </c>
      <c r="D1465" s="874" t="s">
        <v>864</v>
      </c>
      <c r="E1465" s="172" t="s">
        <v>864</v>
      </c>
      <c r="F1465" s="234"/>
      <c r="G1465" s="236"/>
      <c r="H1465" s="874" t="s">
        <v>324</v>
      </c>
      <c r="I1465" s="272">
        <v>43330</v>
      </c>
      <c r="J1465" s="238"/>
      <c r="K1465" s="711"/>
      <c r="L1465" s="1023" t="s">
        <v>590</v>
      </c>
      <c r="M1465" s="13" t="str">
        <f t="shared" si="111"/>
        <v>Invoice Not Made</v>
      </c>
      <c r="N1465" s="13"/>
      <c r="O1465" s="13"/>
      <c r="P1465" s="13"/>
      <c r="Q1465" s="13">
        <f t="shared" si="110"/>
        <v>0</v>
      </c>
      <c r="R1465" s="13"/>
      <c r="S1465" s="13"/>
      <c r="T1465" s="13" t="str">
        <f t="shared" si="113"/>
        <v>Invoice Not Made</v>
      </c>
      <c r="U1465" s="13" t="b">
        <f t="shared" si="114"/>
        <v>1</v>
      </c>
      <c r="V1465" s="13"/>
      <c r="W1465" s="13"/>
      <c r="X1465" s="13"/>
      <c r="Y1465" s="13"/>
      <c r="Z1465" s="13"/>
      <c r="AA1465" s="13" t="str">
        <f t="shared" si="112"/>
        <v>Seaways leyte72</v>
      </c>
      <c r="AB1465" s="13"/>
      <c r="AC1465" s="13"/>
      <c r="AD1465" s="13"/>
      <c r="AE1465" s="13">
        <f>IF(TRIM(AA1465=""),0,IF(ISNA(VLOOKUP(AA1465,Tracker!$AB$2:$AB$3981,1,FALSE)),0,1))</f>
        <v>0</v>
      </c>
      <c r="AF1465" s="13"/>
    </row>
    <row r="1466" spans="1:32" ht="13.5">
      <c r="A1466" s="243">
        <v>5007</v>
      </c>
      <c r="B1466" s="271" t="s">
        <v>8170</v>
      </c>
      <c r="C1466" s="957" t="s">
        <v>370</v>
      </c>
      <c r="D1466" s="874" t="s">
        <v>1942</v>
      </c>
      <c r="E1466" s="172" t="s">
        <v>1942</v>
      </c>
      <c r="F1466" s="234"/>
      <c r="G1466" s="236"/>
      <c r="H1466" s="874" t="s">
        <v>645</v>
      </c>
      <c r="I1466" s="272">
        <v>43351</v>
      </c>
      <c r="J1466" s="238"/>
      <c r="K1466" s="711"/>
      <c r="L1466" s="1023" t="s">
        <v>590</v>
      </c>
      <c r="M1466" s="13" t="str">
        <f t="shared" si="111"/>
        <v>Invoice Not Made</v>
      </c>
      <c r="N1466" s="13"/>
      <c r="O1466" s="13"/>
      <c r="P1466" s="13"/>
      <c r="Q1466" s="13">
        <f t="shared" ref="Q1466:Q1529" si="115">IF(L1466="Ultranav",IF(K1466="",0,1),"")</f>
        <v>0</v>
      </c>
      <c r="R1466" s="13"/>
      <c r="S1466" s="13"/>
      <c r="T1466" s="13" t="str">
        <f t="shared" si="113"/>
        <v>Invoice Not Made</v>
      </c>
      <c r="U1466" s="13" t="b">
        <f t="shared" si="114"/>
        <v>1</v>
      </c>
      <c r="V1466" s="13"/>
      <c r="W1466" s="13"/>
      <c r="X1466" s="13"/>
      <c r="Y1466" s="13"/>
      <c r="Z1466" s="13"/>
      <c r="AA1466" s="13" t="str">
        <f t="shared" si="112"/>
        <v>Antipolis7</v>
      </c>
      <c r="AB1466" s="13"/>
      <c r="AC1466" s="13"/>
      <c r="AD1466" s="13"/>
      <c r="AE1466" s="13">
        <f>IF(TRIM(AA1466=""),0,IF(ISNA(VLOOKUP(AA1466,Tracker!$AB$2:$AB$3981,1,FALSE)),0,1))</f>
        <v>0</v>
      </c>
      <c r="AF1466" s="13"/>
    </row>
    <row r="1467" spans="1:32" ht="13.5">
      <c r="A1467" s="243">
        <v>5008</v>
      </c>
      <c r="B1467" s="271" t="s">
        <v>2779</v>
      </c>
      <c r="C1467" s="957" t="s">
        <v>8171</v>
      </c>
      <c r="D1467" s="874" t="s">
        <v>2474</v>
      </c>
      <c r="E1467" s="172" t="s">
        <v>2474</v>
      </c>
      <c r="F1467" s="234"/>
      <c r="G1467" s="236"/>
      <c r="H1467" s="874"/>
      <c r="I1467" s="272"/>
      <c r="J1467" s="238"/>
      <c r="K1467" s="711"/>
      <c r="L1467" s="1023" t="s">
        <v>2987</v>
      </c>
      <c r="M1467" s="13" t="str">
        <f t="shared" si="111"/>
        <v>Invoice Not Made</v>
      </c>
      <c r="N1467" s="13"/>
      <c r="O1467" s="13"/>
      <c r="P1467" s="13"/>
      <c r="Q1467" s="13" t="str">
        <f t="shared" si="115"/>
        <v/>
      </c>
      <c r="R1467" s="13"/>
      <c r="S1467" s="13"/>
      <c r="T1467" s="13" t="str">
        <f t="shared" si="113"/>
        <v>Invoice Not Made</v>
      </c>
      <c r="U1467" s="13" t="b">
        <f t="shared" si="114"/>
        <v>1</v>
      </c>
      <c r="V1467" s="13"/>
      <c r="W1467" s="13"/>
      <c r="X1467" s="13"/>
      <c r="Y1467" s="13"/>
      <c r="Z1467" s="13"/>
      <c r="AA1467" s="13" t="str">
        <f t="shared" si="112"/>
        <v>Tigris244</v>
      </c>
      <c r="AB1467" s="13"/>
      <c r="AC1467" s="13"/>
      <c r="AD1467" s="13"/>
      <c r="AE1467" s="13">
        <f>IF(TRIM(AA1467=""),0,IF(ISNA(VLOOKUP(AA1467,Tracker!$AB$2:$AB$3981,1,FALSE)),0,1))</f>
        <v>0</v>
      </c>
      <c r="AF1467" s="13"/>
    </row>
    <row r="1468" spans="1:32" ht="13.5">
      <c r="A1468" s="246">
        <v>5009</v>
      </c>
      <c r="B1468" s="271" t="s">
        <v>826</v>
      </c>
      <c r="C1468" s="957" t="s">
        <v>171</v>
      </c>
      <c r="D1468" s="874" t="s">
        <v>601</v>
      </c>
      <c r="E1468" s="172" t="s">
        <v>601</v>
      </c>
      <c r="F1468" s="234"/>
      <c r="G1468" s="236"/>
      <c r="H1468" s="874" t="s">
        <v>64</v>
      </c>
      <c r="I1468" s="272">
        <v>43343</v>
      </c>
      <c r="J1468" s="238"/>
      <c r="K1468" s="711"/>
      <c r="L1468" s="1023" t="s">
        <v>60</v>
      </c>
      <c r="M1468" s="13" t="str">
        <f t="shared" si="111"/>
        <v>Invoice Made</v>
      </c>
      <c r="N1468" s="13"/>
      <c r="O1468" s="13"/>
      <c r="P1468" s="13"/>
      <c r="Q1468" s="13" t="str">
        <f t="shared" si="115"/>
        <v/>
      </c>
      <c r="R1468" s="13"/>
      <c r="S1468" s="13"/>
      <c r="T1468" s="13" t="str">
        <f t="shared" si="113"/>
        <v>Invoice Made</v>
      </c>
      <c r="U1468" s="13" t="b">
        <f t="shared" si="114"/>
        <v>1</v>
      </c>
      <c r="V1468" s="13"/>
      <c r="W1468" s="13"/>
      <c r="X1468" s="13"/>
      <c r="Y1468" s="13"/>
      <c r="Z1468" s="13"/>
      <c r="AA1468" s="13" t="str">
        <f t="shared" si="112"/>
        <v>Blue River46</v>
      </c>
      <c r="AB1468" s="13"/>
      <c r="AC1468" s="13"/>
      <c r="AD1468" s="13"/>
      <c r="AE1468" s="13">
        <f>IF(TRIM(AA1468=""),0,IF(ISNA(VLOOKUP(AA1468,Tracker!$AB$2:$AB$3981,1,FALSE)),0,1))</f>
        <v>1</v>
      </c>
      <c r="AF1468" s="13"/>
    </row>
    <row r="1469" spans="1:32" ht="13.5">
      <c r="A1469" s="243">
        <v>5010</v>
      </c>
      <c r="B1469" s="271" t="s">
        <v>7501</v>
      </c>
      <c r="C1469" s="957" t="s">
        <v>8213</v>
      </c>
      <c r="D1469" s="874" t="s">
        <v>8166</v>
      </c>
      <c r="E1469" s="172" t="s">
        <v>8166</v>
      </c>
      <c r="F1469" s="234"/>
      <c r="G1469" s="236"/>
      <c r="H1469" s="874" t="s">
        <v>806</v>
      </c>
      <c r="I1469" s="272">
        <v>43338</v>
      </c>
      <c r="J1469" s="238"/>
      <c r="K1469" s="711"/>
      <c r="L1469" s="1023" t="s">
        <v>590</v>
      </c>
      <c r="M1469" s="13" t="str">
        <f t="shared" si="111"/>
        <v>Invoice Not Made</v>
      </c>
      <c r="N1469" s="13"/>
      <c r="O1469" s="13"/>
      <c r="P1469" s="13"/>
      <c r="Q1469" s="13">
        <f t="shared" si="115"/>
        <v>0</v>
      </c>
      <c r="R1469" s="13"/>
      <c r="S1469" s="13"/>
      <c r="T1469" s="13" t="str">
        <f t="shared" si="113"/>
        <v>Invoice Not Made</v>
      </c>
      <c r="U1469" s="13" t="b">
        <f t="shared" si="114"/>
        <v>1</v>
      </c>
      <c r="V1469" s="13"/>
      <c r="W1469" s="13"/>
      <c r="X1469" s="13"/>
      <c r="Y1469" s="13"/>
      <c r="Z1469" s="13"/>
      <c r="AA1469" s="13" t="str">
        <f t="shared" si="112"/>
        <v>Seaways jademar220</v>
      </c>
      <c r="AB1469" s="13"/>
      <c r="AC1469" s="13"/>
      <c r="AD1469" s="13"/>
      <c r="AE1469" s="13">
        <f>IF(TRIM(AA1469=""),0,IF(ISNA(VLOOKUP(AA1469,Tracker!$AB$2:$AB$3981,1,FALSE)),0,1))</f>
        <v>0</v>
      </c>
      <c r="AF1469" s="13"/>
    </row>
    <row r="1470" spans="1:32" ht="13.5">
      <c r="A1470" s="246">
        <v>5011</v>
      </c>
      <c r="B1470" s="271" t="s">
        <v>641</v>
      </c>
      <c r="C1470" s="957" t="s">
        <v>326</v>
      </c>
      <c r="D1470" s="874" t="s">
        <v>63</v>
      </c>
      <c r="E1470" s="172" t="s">
        <v>63</v>
      </c>
      <c r="F1470" s="234"/>
      <c r="G1470" s="236"/>
      <c r="H1470" s="874" t="s">
        <v>319</v>
      </c>
      <c r="I1470" s="272">
        <v>43334</v>
      </c>
      <c r="J1470" s="238"/>
      <c r="K1470" s="711"/>
      <c r="L1470" s="1023" t="s">
        <v>60</v>
      </c>
      <c r="M1470" s="13" t="str">
        <f t="shared" si="111"/>
        <v>Invoice Made</v>
      </c>
      <c r="N1470" s="13"/>
      <c r="O1470" s="13"/>
      <c r="P1470" s="13"/>
      <c r="Q1470" s="13" t="str">
        <f t="shared" si="115"/>
        <v/>
      </c>
      <c r="R1470" s="13"/>
      <c r="S1470" s="13"/>
      <c r="T1470" s="13" t="str">
        <f t="shared" si="113"/>
        <v>Invoice Made</v>
      </c>
      <c r="U1470" s="13" t="b">
        <f t="shared" si="114"/>
        <v>1</v>
      </c>
      <c r="V1470" s="13"/>
      <c r="W1470" s="13"/>
      <c r="X1470" s="13"/>
      <c r="Y1470" s="13"/>
      <c r="Z1470" s="13"/>
      <c r="AA1470" s="13" t="str">
        <f t="shared" si="112"/>
        <v>Pacific Dawn58</v>
      </c>
      <c r="AB1470" s="13"/>
      <c r="AC1470" s="13"/>
      <c r="AD1470" s="13"/>
      <c r="AE1470" s="13">
        <f>IF(TRIM(AA1470=""),0,IF(ISNA(VLOOKUP(AA1470,Tracker!$AB$2:$AB$3981,1,FALSE)),0,1))</f>
        <v>1</v>
      </c>
      <c r="AF1470" s="13"/>
    </row>
    <row r="1471" spans="1:32" ht="13.5">
      <c r="A1471" s="246">
        <v>5012</v>
      </c>
      <c r="B1471" s="271" t="s">
        <v>718</v>
      </c>
      <c r="C1471" s="957" t="s">
        <v>344</v>
      </c>
      <c r="D1471" s="874" t="s">
        <v>63</v>
      </c>
      <c r="E1471" s="172" t="s">
        <v>63</v>
      </c>
      <c r="F1471" s="234"/>
      <c r="G1471" s="236"/>
      <c r="H1471" s="874" t="s">
        <v>466</v>
      </c>
      <c r="I1471" s="272">
        <v>43328</v>
      </c>
      <c r="J1471" s="238"/>
      <c r="K1471" s="711"/>
      <c r="L1471" s="1023" t="s">
        <v>60</v>
      </c>
      <c r="M1471" s="13" t="str">
        <f t="shared" si="111"/>
        <v>Invoice Made</v>
      </c>
      <c r="N1471" s="13"/>
      <c r="O1471" s="13"/>
      <c r="P1471" s="13"/>
      <c r="Q1471" s="13" t="str">
        <f t="shared" si="115"/>
        <v/>
      </c>
      <c r="R1471" s="13"/>
      <c r="S1471" s="13"/>
      <c r="T1471" s="13" t="str">
        <f t="shared" si="113"/>
        <v>Invoice Made</v>
      </c>
      <c r="U1471" s="13" t="b">
        <f t="shared" si="114"/>
        <v>1</v>
      </c>
      <c r="V1471" s="13"/>
      <c r="W1471" s="13"/>
      <c r="X1471" s="13"/>
      <c r="Y1471" s="13"/>
      <c r="Z1471" s="13"/>
      <c r="AA1471" s="13" t="str">
        <f t="shared" si="112"/>
        <v>Leyla K05</v>
      </c>
      <c r="AB1471" s="13"/>
      <c r="AC1471" s="13"/>
      <c r="AD1471" s="13"/>
      <c r="AE1471" s="13">
        <f>IF(TRIM(AA1471=""),0,IF(ISNA(VLOOKUP(AA1471,Tracker!$AB$2:$AB$3981,1,FALSE)),0,1))</f>
        <v>1</v>
      </c>
      <c r="AF1471" s="13"/>
    </row>
    <row r="1472" spans="1:32" ht="13.5">
      <c r="A1472" s="246">
        <v>5013</v>
      </c>
      <c r="B1472" s="271" t="s">
        <v>2776</v>
      </c>
      <c r="C1472" s="957" t="s">
        <v>8216</v>
      </c>
      <c r="D1472" s="874" t="s">
        <v>2474</v>
      </c>
      <c r="E1472" s="172" t="s">
        <v>2474</v>
      </c>
      <c r="F1472" s="234"/>
      <c r="G1472" s="236"/>
      <c r="H1472" s="874" t="s">
        <v>4679</v>
      </c>
      <c r="I1472" s="272">
        <v>43337</v>
      </c>
      <c r="J1472" s="238"/>
      <c r="K1472" s="711"/>
      <c r="L1472" s="1023" t="s">
        <v>2987</v>
      </c>
      <c r="M1472" s="13" t="str">
        <f t="shared" si="111"/>
        <v>Invoice Made</v>
      </c>
      <c r="N1472" s="13"/>
      <c r="O1472" s="13"/>
      <c r="P1472" s="13"/>
      <c r="Q1472" s="13" t="str">
        <f t="shared" si="115"/>
        <v/>
      </c>
      <c r="R1472" s="13"/>
      <c r="S1472" s="13"/>
      <c r="T1472" s="13" t="str">
        <f t="shared" si="113"/>
        <v>Invoice Made</v>
      </c>
      <c r="U1472" s="13" t="b">
        <f t="shared" si="114"/>
        <v>1</v>
      </c>
      <c r="V1472" s="13"/>
      <c r="W1472" s="13"/>
      <c r="X1472" s="13"/>
      <c r="Y1472" s="13"/>
      <c r="Z1472" s="13"/>
      <c r="AA1472" s="13" t="str">
        <f t="shared" si="112"/>
        <v>Sten Skagen110,111</v>
      </c>
      <c r="AB1472" s="13"/>
      <c r="AC1472" s="13"/>
      <c r="AD1472" s="13"/>
      <c r="AE1472" s="13">
        <f>IF(TRIM(AA1472=""),0,IF(ISNA(VLOOKUP(AA1472,Tracker!$AB$2:$AB$3981,1,FALSE)),0,1))</f>
        <v>1</v>
      </c>
      <c r="AF1472" s="13"/>
    </row>
    <row r="1473" spans="1:32" ht="13.5">
      <c r="A1473" s="243">
        <v>5014</v>
      </c>
      <c r="B1473" s="271" t="s">
        <v>8103</v>
      </c>
      <c r="C1473" s="957" t="s">
        <v>258</v>
      </c>
      <c r="D1473" s="874" t="s">
        <v>2474</v>
      </c>
      <c r="E1473" s="172" t="s">
        <v>2474</v>
      </c>
      <c r="F1473" s="234"/>
      <c r="G1473" s="236"/>
      <c r="H1473" s="874"/>
      <c r="I1473" s="272"/>
      <c r="J1473" s="238"/>
      <c r="K1473" s="711"/>
      <c r="L1473" s="1023" t="s">
        <v>2987</v>
      </c>
      <c r="M1473" s="13" t="str">
        <f t="shared" si="111"/>
        <v>Invoice Not Made</v>
      </c>
      <c r="N1473" s="13"/>
      <c r="O1473" s="13"/>
      <c r="P1473" s="13"/>
      <c r="Q1473" s="13" t="str">
        <f t="shared" si="115"/>
        <v/>
      </c>
      <c r="R1473" s="13"/>
      <c r="S1473" s="13"/>
      <c r="T1473" s="13" t="str">
        <f t="shared" si="113"/>
        <v>Invoice Not Made</v>
      </c>
      <c r="U1473" s="13" t="b">
        <f t="shared" si="114"/>
        <v>1</v>
      </c>
      <c r="V1473" s="13"/>
      <c r="W1473" s="13"/>
      <c r="X1473" s="13"/>
      <c r="Y1473" s="13"/>
      <c r="Z1473" s="13"/>
      <c r="AA1473" s="13" t="str">
        <f t="shared" si="112"/>
        <v>Brentholmen54</v>
      </c>
      <c r="AB1473" s="13"/>
      <c r="AC1473" s="13"/>
      <c r="AD1473" s="13"/>
      <c r="AE1473" s="13">
        <f>IF(TRIM(AA1473=""),0,IF(ISNA(VLOOKUP(AA1473,Tracker!$AB$2:$AB$3981,1,FALSE)),0,1))</f>
        <v>0</v>
      </c>
      <c r="AF1473" s="13"/>
    </row>
    <row r="1474" spans="1:32" ht="13.5">
      <c r="A1474" s="246">
        <v>5015</v>
      </c>
      <c r="B1474" s="271" t="s">
        <v>7721</v>
      </c>
      <c r="C1474" s="957" t="s">
        <v>8294</v>
      </c>
      <c r="D1474" s="874" t="s">
        <v>2461</v>
      </c>
      <c r="E1474" s="172" t="s">
        <v>2461</v>
      </c>
      <c r="F1474" s="234"/>
      <c r="G1474" s="236"/>
      <c r="H1474" s="874" t="s">
        <v>324</v>
      </c>
      <c r="I1474" s="272">
        <v>43395</v>
      </c>
      <c r="J1474" s="238"/>
      <c r="K1474" s="711" t="s">
        <v>411</v>
      </c>
      <c r="L1474" s="1023" t="s">
        <v>28</v>
      </c>
      <c r="M1474" s="13" t="str">
        <f t="shared" si="111"/>
        <v>Invoice Made</v>
      </c>
      <c r="N1474" s="13"/>
      <c r="O1474" s="13"/>
      <c r="P1474" s="13"/>
      <c r="Q1474" s="13" t="str">
        <f t="shared" si="115"/>
        <v/>
      </c>
      <c r="R1474" s="13"/>
      <c r="S1474" s="13"/>
      <c r="T1474" s="13" t="str">
        <f t="shared" si="113"/>
        <v>Invoice Made</v>
      </c>
      <c r="U1474" s="13" t="b">
        <f t="shared" si="114"/>
        <v>1</v>
      </c>
      <c r="V1474" s="13"/>
      <c r="W1474" s="13"/>
      <c r="X1474" s="13"/>
      <c r="Y1474" s="13"/>
      <c r="Z1474" s="13"/>
      <c r="AA1474" s="13" t="str">
        <f t="shared" si="112"/>
        <v>Victory Venture18007</v>
      </c>
      <c r="AB1474" s="13"/>
      <c r="AC1474" s="13"/>
      <c r="AD1474" s="13"/>
      <c r="AE1474" s="13">
        <f>IF(TRIM(AA1474=""),0,IF(ISNA(VLOOKUP(AA1474,Tracker!$AB$2:$AB$3981,1,FALSE)),0,1))</f>
        <v>1</v>
      </c>
      <c r="AF1474" s="13"/>
    </row>
    <row r="1475" spans="1:32" ht="13.5">
      <c r="A1475" s="243">
        <v>5016</v>
      </c>
      <c r="B1475" s="271" t="s">
        <v>892</v>
      </c>
      <c r="C1475" s="957" t="s">
        <v>468</v>
      </c>
      <c r="D1475" s="874" t="s">
        <v>2474</v>
      </c>
      <c r="E1475" s="172" t="s">
        <v>2474</v>
      </c>
      <c r="F1475" s="234"/>
      <c r="G1475" s="236"/>
      <c r="H1475" s="874"/>
      <c r="I1475" s="272"/>
      <c r="J1475" s="238"/>
      <c r="K1475" s="711"/>
      <c r="L1475" s="1023" t="s">
        <v>2987</v>
      </c>
      <c r="M1475" s="13" t="str">
        <f t="shared" ref="M1475:M1538" si="116">IF(AND(NOT(TRIM(D1475)="")),IF(AE1475=1,"Invoice Made","Invoice Not Made"),"")</f>
        <v>Invoice Not Made</v>
      </c>
      <c r="N1475" s="13"/>
      <c r="O1475" s="13"/>
      <c r="P1475" s="13" t="str">
        <f>IF(L1475="Navig8",IF(ISNA(VLOOKUP(UPPER(B1475),#REF!,3,FALSE)),"Pool Not in Records",VLOOKUP(UPPER(B1475),#REF!,3,FALSE)),"")</f>
        <v/>
      </c>
      <c r="Q1475" s="13" t="str">
        <f t="shared" si="115"/>
        <v/>
      </c>
      <c r="R1475" s="13"/>
      <c r="S1475" s="13"/>
      <c r="T1475" s="13" t="str">
        <f t="shared" si="113"/>
        <v>Invoice Not Made</v>
      </c>
      <c r="U1475" s="13" t="b">
        <f t="shared" si="114"/>
        <v>1</v>
      </c>
      <c r="V1475" s="13"/>
      <c r="W1475" s="13"/>
      <c r="X1475" s="13"/>
      <c r="Y1475" s="13"/>
      <c r="Z1475" s="13"/>
      <c r="AA1475" s="13" t="str">
        <f t="shared" ref="AA1475:AA1538" si="117">IF(OR(TRIM(B1475)="",TRIM(C1475)=""),"Vessel-Voy No not given",CONCATENATE(TRIM(B1475),TRIM(C1475)))</f>
        <v>Elisalex Schulte96</v>
      </c>
      <c r="AB1475" s="13"/>
      <c r="AC1475" s="13"/>
      <c r="AD1475" s="13"/>
      <c r="AE1475" s="13">
        <f>IF(TRIM(AA1475=""),0,IF(ISNA(VLOOKUP(AA1475,Tracker!$AB$2:$AB$3981,1,FALSE)),0,1))</f>
        <v>0</v>
      </c>
      <c r="AF1475" s="13"/>
    </row>
    <row r="1476" spans="1:32" ht="13.5">
      <c r="A1476" s="243">
        <v>5017</v>
      </c>
      <c r="B1476" s="271" t="s">
        <v>2854</v>
      </c>
      <c r="C1476" s="957" t="s">
        <v>6814</v>
      </c>
      <c r="D1476" s="874" t="s">
        <v>2474</v>
      </c>
      <c r="E1476" s="172" t="s">
        <v>2474</v>
      </c>
      <c r="F1476" s="234"/>
      <c r="G1476" s="236"/>
      <c r="H1476" s="874"/>
      <c r="I1476" s="272"/>
      <c r="J1476" s="238"/>
      <c r="K1476" s="711"/>
      <c r="L1476" s="1023" t="s">
        <v>2987</v>
      </c>
      <c r="M1476" s="13" t="str">
        <f t="shared" si="116"/>
        <v>Invoice Not Made</v>
      </c>
      <c r="N1476" s="13"/>
      <c r="O1476" s="13"/>
      <c r="P1476" s="13" t="str">
        <f>IF(L1476="Navig8",IF(ISNA(VLOOKUP(UPPER(B1476),#REF!,3,FALSE)),"Pool Not in Records",VLOOKUP(UPPER(B1476),#REF!,3,FALSE)),"")</f>
        <v/>
      </c>
      <c r="Q1476" s="13" t="str">
        <f t="shared" si="115"/>
        <v/>
      </c>
      <c r="R1476" s="13"/>
      <c r="S1476" s="13"/>
      <c r="T1476" s="13" t="str">
        <f t="shared" si="113"/>
        <v>Invoice Not Made</v>
      </c>
      <c r="U1476" s="13" t="b">
        <f t="shared" si="114"/>
        <v>1</v>
      </c>
      <c r="V1476" s="13"/>
      <c r="W1476" s="13"/>
      <c r="X1476" s="13"/>
      <c r="Y1476" s="13"/>
      <c r="Z1476" s="13"/>
      <c r="AA1476" s="13" t="str">
        <f t="shared" si="117"/>
        <v>Emmy Schulte213</v>
      </c>
      <c r="AB1476" s="13"/>
      <c r="AC1476" s="13"/>
      <c r="AD1476" s="13"/>
      <c r="AE1476" s="13">
        <f>IF(TRIM(AA1476=""),0,IF(ISNA(VLOOKUP(AA1476,Tracker!$AB$2:$AB$3981,1,FALSE)),0,1))</f>
        <v>0</v>
      </c>
      <c r="AF1476" s="13"/>
    </row>
    <row r="1477" spans="1:32" ht="13.5">
      <c r="A1477" s="246">
        <v>5018</v>
      </c>
      <c r="B1477" s="271" t="s">
        <v>7687</v>
      </c>
      <c r="C1477" s="957" t="s">
        <v>8267</v>
      </c>
      <c r="D1477" s="874" t="s">
        <v>601</v>
      </c>
      <c r="E1477" s="172" t="s">
        <v>601</v>
      </c>
      <c r="F1477" s="234"/>
      <c r="G1477" s="236"/>
      <c r="H1477" s="874" t="s">
        <v>1970</v>
      </c>
      <c r="I1477" s="272">
        <v>43361</v>
      </c>
      <c r="J1477" s="238"/>
      <c r="K1477" s="711"/>
      <c r="L1477" s="1023" t="s">
        <v>60</v>
      </c>
      <c r="M1477" s="13" t="str">
        <f t="shared" si="116"/>
        <v>Invoice Made</v>
      </c>
      <c r="N1477" s="13"/>
      <c r="O1477" s="13"/>
      <c r="P1477" s="13" t="str">
        <f>IF(L1477="Navig8",IF(ISNA(VLOOKUP(UPPER(B1477),#REF!,3,FALSE)),"Pool Not in Records",VLOOKUP(UPPER(B1477),#REF!,3,FALSE)),"")</f>
        <v/>
      </c>
      <c r="Q1477" s="13" t="str">
        <f t="shared" si="115"/>
        <v/>
      </c>
      <c r="R1477" s="13"/>
      <c r="S1477" s="13"/>
      <c r="T1477" s="13" t="str">
        <f t="shared" ref="T1477:T1540" si="118">IF(AND(NOT(TRIM(D1477)="")),IF(AE1477=1,"Invoice Made","Invoice Not Made"),"")</f>
        <v>Invoice Made</v>
      </c>
      <c r="U1477" s="13" t="b">
        <f t="shared" ref="U1477:U1540" si="119">M1477=T1477</f>
        <v>1</v>
      </c>
      <c r="V1477" s="13"/>
      <c r="W1477" s="13"/>
      <c r="X1477" s="13"/>
      <c r="Y1477" s="13"/>
      <c r="Z1477" s="13"/>
      <c r="AA1477" s="13" t="str">
        <f t="shared" si="117"/>
        <v>FSL Hong Kong1805_48</v>
      </c>
      <c r="AB1477" s="13"/>
      <c r="AC1477" s="13"/>
      <c r="AD1477" s="13"/>
      <c r="AE1477" s="13">
        <f>IF(TRIM(AA1477=""),0,IF(ISNA(VLOOKUP(AA1477,Tracker!$AB$2:$AB$3981,1,FALSE)),0,1))</f>
        <v>1</v>
      </c>
      <c r="AF1477" s="13"/>
    </row>
    <row r="1478" spans="1:32" ht="13.5">
      <c r="A1478" s="243">
        <v>5018</v>
      </c>
      <c r="B1478" s="271" t="s">
        <v>3094</v>
      </c>
      <c r="C1478" s="957" t="s">
        <v>8172</v>
      </c>
      <c r="D1478" s="874" t="s">
        <v>2783</v>
      </c>
      <c r="E1478" s="172" t="s">
        <v>2783</v>
      </c>
      <c r="F1478" s="234"/>
      <c r="G1478" s="236"/>
      <c r="H1478" s="874" t="s">
        <v>3180</v>
      </c>
      <c r="I1478" s="272">
        <v>43342</v>
      </c>
      <c r="J1478" s="238"/>
      <c r="K1478" s="711"/>
      <c r="L1478" s="1023" t="s">
        <v>590</v>
      </c>
      <c r="M1478" s="13" t="str">
        <f t="shared" si="116"/>
        <v>Invoice Not Made</v>
      </c>
      <c r="N1478" s="13"/>
      <c r="O1478" s="13"/>
      <c r="P1478" s="13" t="str">
        <f>IF(L1478="Navig8",IF(ISNA(VLOOKUP(UPPER(B1478),#REF!,3,FALSE)),"Pool Not in Records",VLOOKUP(UPPER(B1478),#REF!,3,FALSE)),"")</f>
        <v/>
      </c>
      <c r="Q1478" s="13">
        <f t="shared" si="115"/>
        <v>0</v>
      </c>
      <c r="R1478" s="13"/>
      <c r="S1478" s="13"/>
      <c r="T1478" s="13" t="str">
        <f t="shared" si="118"/>
        <v>Invoice Not Made</v>
      </c>
      <c r="U1478" s="13" t="b">
        <f t="shared" si="119"/>
        <v>1</v>
      </c>
      <c r="V1478" s="13"/>
      <c r="W1478" s="13"/>
      <c r="X1478" s="13"/>
      <c r="Y1478" s="13"/>
      <c r="Z1478" s="13"/>
      <c r="AA1478" s="13" t="str">
        <f t="shared" si="117"/>
        <v>Cabo Froward129</v>
      </c>
      <c r="AB1478" s="13"/>
      <c r="AC1478" s="13"/>
      <c r="AD1478" s="13"/>
      <c r="AE1478" s="13">
        <f>IF(TRIM(AA1478=""),0,IF(ISNA(VLOOKUP(AA1478,Tracker!$AB$2:$AB$3981,1,FALSE)),0,1))</f>
        <v>0</v>
      </c>
      <c r="AF1478" s="13"/>
    </row>
    <row r="1479" spans="1:32" ht="13.5">
      <c r="A1479" s="243">
        <v>5019</v>
      </c>
      <c r="B1479" s="271" t="s">
        <v>8036</v>
      </c>
      <c r="C1479" s="957" t="s">
        <v>285</v>
      </c>
      <c r="D1479" s="874" t="s">
        <v>7826</v>
      </c>
      <c r="E1479" s="172" t="s">
        <v>7826</v>
      </c>
      <c r="F1479" s="234"/>
      <c r="G1479" s="236"/>
      <c r="H1479" s="874" t="s">
        <v>8262</v>
      </c>
      <c r="I1479" s="272">
        <v>43349</v>
      </c>
      <c r="J1479" s="238"/>
      <c r="K1479" s="711"/>
      <c r="L1479" s="1023" t="s">
        <v>590</v>
      </c>
      <c r="M1479" s="13" t="str">
        <f t="shared" si="116"/>
        <v>Invoice Not Made</v>
      </c>
      <c r="N1479" s="13"/>
      <c r="O1479" s="13"/>
      <c r="P1479" s="13" t="str">
        <f>IF(L1479="Navig8",IF(ISNA(VLOOKUP(UPPER(B1479),#REF!,3,FALSE)),"Pool Not in Records",VLOOKUP(UPPER(B1479),#REF!,3,FALSE)),"")</f>
        <v/>
      </c>
      <c r="Q1479" s="13">
        <f t="shared" si="115"/>
        <v>0</v>
      </c>
      <c r="R1479" s="13"/>
      <c r="S1479" s="13"/>
      <c r="T1479" s="13" t="str">
        <f t="shared" si="118"/>
        <v>Invoice Not Made</v>
      </c>
      <c r="U1479" s="13" t="b">
        <f t="shared" si="119"/>
        <v>1</v>
      </c>
      <c r="V1479" s="13"/>
      <c r="W1479" s="13"/>
      <c r="X1479" s="13"/>
      <c r="Y1479" s="13"/>
      <c r="Z1479" s="13"/>
      <c r="AA1479" s="13" t="str">
        <f t="shared" si="117"/>
        <v>Lincoln Park4</v>
      </c>
      <c r="AB1479" s="13"/>
      <c r="AC1479" s="13"/>
      <c r="AD1479" s="13"/>
      <c r="AE1479" s="13">
        <f>IF(TRIM(AA1479=""),0,IF(ISNA(VLOOKUP(AA1479,Tracker!$AB$2:$AB$3981,1,FALSE)),0,1))</f>
        <v>0</v>
      </c>
      <c r="AF1479" s="13"/>
    </row>
    <row r="1480" spans="1:32" ht="13.5">
      <c r="A1480" s="246">
        <v>5020</v>
      </c>
      <c r="B1480" s="271" t="s">
        <v>484</v>
      </c>
      <c r="C1480" s="957" t="s">
        <v>621</v>
      </c>
      <c r="D1480" s="874" t="s">
        <v>7480</v>
      </c>
      <c r="E1480" s="172" t="s">
        <v>7480</v>
      </c>
      <c r="F1480" s="234"/>
      <c r="G1480" s="236"/>
      <c r="H1480" s="874" t="s">
        <v>67</v>
      </c>
      <c r="I1480" s="272">
        <v>43345</v>
      </c>
      <c r="J1480" s="238"/>
      <c r="K1480" s="711"/>
      <c r="L1480" s="1023" t="s">
        <v>60</v>
      </c>
      <c r="M1480" s="13" t="str">
        <f t="shared" si="116"/>
        <v>Invoice Made</v>
      </c>
      <c r="N1480" s="13"/>
      <c r="O1480" s="13"/>
      <c r="P1480" s="13" t="str">
        <f>IF(L1480="Navig8",IF(ISNA(VLOOKUP(UPPER(B1480),#REF!,3,FALSE)),"Pool Not in Records",VLOOKUP(UPPER(B1480),#REF!,3,FALSE)),"")</f>
        <v/>
      </c>
      <c r="Q1480" s="13" t="str">
        <f t="shared" si="115"/>
        <v/>
      </c>
      <c r="R1480" s="13"/>
      <c r="S1480" s="13"/>
      <c r="T1480" s="13" t="str">
        <f t="shared" si="118"/>
        <v>Invoice Made</v>
      </c>
      <c r="U1480" s="13" t="b">
        <f t="shared" si="119"/>
        <v>1</v>
      </c>
      <c r="V1480" s="13"/>
      <c r="W1480" s="13"/>
      <c r="X1480" s="13"/>
      <c r="Y1480" s="13"/>
      <c r="Z1480" s="13"/>
      <c r="AA1480" s="13" t="str">
        <f t="shared" si="117"/>
        <v>Esther Spirit160</v>
      </c>
      <c r="AB1480" s="13"/>
      <c r="AC1480" s="13"/>
      <c r="AD1480" s="13"/>
      <c r="AE1480" s="13">
        <f>IF(TRIM(AA1480=""),0,IF(ISNA(VLOOKUP(AA1480,Tracker!$AB$2:$AB$3981,1,FALSE)),0,1))</f>
        <v>1</v>
      </c>
      <c r="AF1480" s="13"/>
    </row>
    <row r="1481" spans="1:32" ht="13.5">
      <c r="A1481" s="246">
        <v>5021</v>
      </c>
      <c r="B1481" s="271" t="s">
        <v>598</v>
      </c>
      <c r="C1481" s="957" t="s">
        <v>7890</v>
      </c>
      <c r="D1481" s="874" t="s">
        <v>828</v>
      </c>
      <c r="E1481" s="172"/>
      <c r="F1481" s="234"/>
      <c r="G1481" s="236"/>
      <c r="H1481" s="874" t="s">
        <v>614</v>
      </c>
      <c r="I1481" s="272">
        <v>43372</v>
      </c>
      <c r="J1481" s="238"/>
      <c r="K1481" s="711"/>
      <c r="L1481" s="1023" t="s">
        <v>663</v>
      </c>
      <c r="M1481" s="13" t="str">
        <f t="shared" si="116"/>
        <v>Invoice Made</v>
      </c>
      <c r="N1481" s="13"/>
      <c r="O1481" s="13"/>
      <c r="P1481" s="13" t="str">
        <f>IF(L1481="Navig8",IF(ISNA(VLOOKUP(UPPER(B1481),#REF!,3,FALSE)),"Pool Not in Records",VLOOKUP(UPPER(B1481),#REF!,3,FALSE)),"")</f>
        <v/>
      </c>
      <c r="Q1481" s="13" t="str">
        <f t="shared" si="115"/>
        <v/>
      </c>
      <c r="R1481" s="13"/>
      <c r="S1481" s="13"/>
      <c r="T1481" s="13" t="str">
        <f t="shared" si="118"/>
        <v>Invoice Made</v>
      </c>
      <c r="U1481" s="13" t="b">
        <f t="shared" si="119"/>
        <v>1</v>
      </c>
      <c r="V1481" s="13"/>
      <c r="W1481" s="13"/>
      <c r="X1481" s="13"/>
      <c r="Y1481" s="13"/>
      <c r="Z1481" s="13"/>
      <c r="AA1481" s="13" t="str">
        <f t="shared" si="117"/>
        <v>Stena Supreme201803</v>
      </c>
      <c r="AB1481" s="13"/>
      <c r="AC1481" s="13"/>
      <c r="AD1481" s="13"/>
      <c r="AE1481" s="13">
        <f>IF(TRIM(AA1481=""),0,IF(ISNA(VLOOKUP(AA1481,Tracker!$AB$2:$AB$3981,1,FALSE)),0,1))</f>
        <v>1</v>
      </c>
      <c r="AF1481" s="13"/>
    </row>
    <row r="1482" spans="1:32" ht="13.5">
      <c r="A1482" s="246">
        <v>5022</v>
      </c>
      <c r="B1482" s="271" t="s">
        <v>508</v>
      </c>
      <c r="C1482" s="957" t="s">
        <v>348</v>
      </c>
      <c r="D1482" s="874" t="s">
        <v>7570</v>
      </c>
      <c r="E1482" s="172" t="s">
        <v>7570</v>
      </c>
      <c r="F1482" s="234"/>
      <c r="G1482" s="236"/>
      <c r="H1482" s="874" t="s">
        <v>71</v>
      </c>
      <c r="I1482" s="272">
        <v>43376</v>
      </c>
      <c r="J1482" s="238"/>
      <c r="K1482" s="711" t="s">
        <v>411</v>
      </c>
      <c r="L1482" s="1023" t="s">
        <v>28</v>
      </c>
      <c r="M1482" s="13" t="str">
        <f t="shared" si="116"/>
        <v>Invoice Made</v>
      </c>
      <c r="N1482" s="13"/>
      <c r="O1482" s="13"/>
      <c r="P1482" s="13"/>
      <c r="Q1482" s="13" t="str">
        <f t="shared" si="115"/>
        <v/>
      </c>
      <c r="R1482" s="13"/>
      <c r="S1482" s="13"/>
      <c r="T1482" s="13" t="str">
        <f t="shared" si="118"/>
        <v>Invoice Made</v>
      </c>
      <c r="U1482" s="13" t="b">
        <f t="shared" si="119"/>
        <v>1</v>
      </c>
      <c r="V1482" s="13"/>
      <c r="W1482" s="13"/>
      <c r="X1482" s="13"/>
      <c r="Y1482" s="13"/>
      <c r="Z1482" s="13"/>
      <c r="AA1482" s="13" t="str">
        <f t="shared" si="117"/>
        <v>Afra Laurel60</v>
      </c>
      <c r="AB1482" s="13"/>
      <c r="AC1482" s="13"/>
      <c r="AD1482" s="13"/>
      <c r="AE1482" s="13">
        <f>IF(TRIM(AA1482=""),0,IF(ISNA(VLOOKUP(AA1482,Tracker!$AB$2:$AB$3981,1,FALSE)),0,1))</f>
        <v>1</v>
      </c>
      <c r="AF1482" s="13"/>
    </row>
    <row r="1483" spans="1:32" ht="13.5">
      <c r="A1483" s="246">
        <v>5024</v>
      </c>
      <c r="B1483" s="271" t="s">
        <v>8103</v>
      </c>
      <c r="C1483" s="957" t="s">
        <v>8214</v>
      </c>
      <c r="D1483" s="874" t="s">
        <v>2474</v>
      </c>
      <c r="E1483" s="172" t="s">
        <v>2474</v>
      </c>
      <c r="F1483" s="234"/>
      <c r="G1483" s="236"/>
      <c r="H1483" s="874" t="s">
        <v>25</v>
      </c>
      <c r="I1483" s="272">
        <v>43336</v>
      </c>
      <c r="J1483" s="238"/>
      <c r="K1483" s="711"/>
      <c r="L1483" s="1023" t="s">
        <v>2987</v>
      </c>
      <c r="M1483" s="13" t="str">
        <f t="shared" si="116"/>
        <v>Invoice Made</v>
      </c>
      <c r="N1483" s="13"/>
      <c r="O1483" s="13"/>
      <c r="P1483" s="13" t="str">
        <f>IF(L1483="Navig8",IF(ISNA(VLOOKUP(UPPER(B1483),#REF!,3,FALSE)),"Pool Not in Records",VLOOKUP(UPPER(B1483),#REF!,3,FALSE)),"")</f>
        <v/>
      </c>
      <c r="Q1483" s="13" t="str">
        <f t="shared" si="115"/>
        <v/>
      </c>
      <c r="R1483" s="13"/>
      <c r="S1483" s="13"/>
      <c r="T1483" s="13" t="str">
        <f t="shared" si="118"/>
        <v>Invoice Made</v>
      </c>
      <c r="U1483" s="13" t="b">
        <f t="shared" si="119"/>
        <v>1</v>
      </c>
      <c r="V1483" s="13"/>
      <c r="W1483" s="13"/>
      <c r="X1483" s="13"/>
      <c r="Y1483" s="13"/>
      <c r="Z1483" s="13"/>
      <c r="AA1483" s="13" t="str">
        <f t="shared" si="117"/>
        <v>Brentholmen53,54,55</v>
      </c>
      <c r="AB1483" s="13"/>
      <c r="AC1483" s="13"/>
      <c r="AD1483" s="13"/>
      <c r="AE1483" s="13">
        <f>IF(TRIM(AA1483=""),0,IF(ISNA(VLOOKUP(AA1483,Tracker!$AB$2:$AB$3981,1,FALSE)),0,1))</f>
        <v>1</v>
      </c>
      <c r="AF1483" s="13"/>
    </row>
    <row r="1484" spans="1:32" ht="13.5">
      <c r="A1484" s="246">
        <v>5025</v>
      </c>
      <c r="B1484" s="271" t="s">
        <v>2054</v>
      </c>
      <c r="C1484" s="957" t="s">
        <v>326</v>
      </c>
      <c r="D1484" s="874" t="s">
        <v>7888</v>
      </c>
      <c r="E1484" s="172" t="s">
        <v>7888</v>
      </c>
      <c r="F1484" s="234"/>
      <c r="G1484" s="236"/>
      <c r="H1484" s="874" t="s">
        <v>829</v>
      </c>
      <c r="I1484" s="272">
        <v>43416</v>
      </c>
      <c r="J1484" s="238"/>
      <c r="K1484" s="711"/>
      <c r="L1484" s="1023" t="s">
        <v>1466</v>
      </c>
      <c r="M1484" s="13" t="str">
        <f t="shared" si="116"/>
        <v>Invoice Made</v>
      </c>
      <c r="N1484" s="13"/>
      <c r="O1484" s="13"/>
      <c r="P1484" s="13" t="str">
        <f>IF(L1484="Navig8",IF(ISNA(VLOOKUP(UPPER(B1484),#REF!,3,FALSE)),"Pool Not in Records",VLOOKUP(UPPER(B1484),#REF!,3,FALSE)),"")</f>
        <v/>
      </c>
      <c r="Q1484" s="13" t="str">
        <f t="shared" si="115"/>
        <v/>
      </c>
      <c r="R1484" s="13"/>
      <c r="S1484" s="13"/>
      <c r="T1484" s="13" t="str">
        <f t="shared" si="118"/>
        <v>Invoice Made</v>
      </c>
      <c r="U1484" s="13" t="b">
        <f t="shared" si="119"/>
        <v>1</v>
      </c>
      <c r="V1484" s="13"/>
      <c r="W1484" s="13"/>
      <c r="X1484" s="13"/>
      <c r="Y1484" s="13"/>
      <c r="Z1484" s="13"/>
      <c r="AA1484" s="13" t="str">
        <f t="shared" si="117"/>
        <v>Seavoyager58</v>
      </c>
      <c r="AB1484" s="13"/>
      <c r="AC1484" s="13"/>
      <c r="AD1484" s="13"/>
      <c r="AE1484" s="13">
        <f>IF(TRIM(AA1484=""),0,IF(ISNA(VLOOKUP(AA1484,Tracker!$AB$2:$AB$3981,1,FALSE)),0,1))</f>
        <v>1</v>
      </c>
      <c r="AF1484" s="13"/>
    </row>
    <row r="1485" spans="1:32" ht="13.5">
      <c r="A1485" s="246">
        <v>5026</v>
      </c>
      <c r="B1485" s="271" t="s">
        <v>7412</v>
      </c>
      <c r="C1485" s="957" t="s">
        <v>8173</v>
      </c>
      <c r="D1485" s="874" t="s">
        <v>8254</v>
      </c>
      <c r="E1485" s="172"/>
      <c r="F1485" s="234"/>
      <c r="G1485" s="236"/>
      <c r="H1485" s="908" t="s">
        <v>8223</v>
      </c>
      <c r="I1485" s="272">
        <v>43353</v>
      </c>
      <c r="J1485" s="238"/>
      <c r="K1485" s="711"/>
      <c r="L1485" s="1023" t="s">
        <v>290</v>
      </c>
      <c r="M1485" s="13" t="str">
        <f t="shared" si="116"/>
        <v>Invoice Made</v>
      </c>
      <c r="N1485" s="13"/>
      <c r="O1485" s="13"/>
      <c r="P1485" s="13" t="str">
        <f>IF(L1485="Navig8",IF(ISNA(VLOOKUP(UPPER(B1485),#REF!,3,FALSE)),"Pool Not in Records",VLOOKUP(UPPER(B1485),#REF!,3,FALSE)),"")</f>
        <v/>
      </c>
      <c r="Q1485" s="13" t="str">
        <f t="shared" si="115"/>
        <v/>
      </c>
      <c r="R1485" s="13"/>
      <c r="S1485" s="13"/>
      <c r="T1485" s="13" t="str">
        <f t="shared" si="118"/>
        <v>Invoice Made</v>
      </c>
      <c r="U1485" s="13" t="b">
        <f t="shared" si="119"/>
        <v>1</v>
      </c>
      <c r="V1485" s="13"/>
      <c r="W1485" s="13"/>
      <c r="X1485" s="13"/>
      <c r="Y1485" s="13"/>
      <c r="Z1485" s="13"/>
      <c r="AA1485" s="13" t="str">
        <f t="shared" si="117"/>
        <v>British Cormorant18012</v>
      </c>
      <c r="AB1485" s="13"/>
      <c r="AC1485" s="13"/>
      <c r="AD1485" s="13"/>
      <c r="AE1485" s="13">
        <f>IF(TRIM(AA1485=""),0,IF(ISNA(VLOOKUP(AA1485,Tracker!$AB$2:$AB$3981,1,FALSE)),0,1))</f>
        <v>1</v>
      </c>
      <c r="AF1485" s="13"/>
    </row>
    <row r="1486" spans="1:32" ht="13.5">
      <c r="A1486" s="243">
        <v>5027</v>
      </c>
      <c r="B1486" s="271" t="s">
        <v>2854</v>
      </c>
      <c r="C1486" s="957" t="s">
        <v>7493</v>
      </c>
      <c r="D1486" s="874" t="s">
        <v>2474</v>
      </c>
      <c r="E1486" s="172" t="s">
        <v>2474</v>
      </c>
      <c r="F1486" s="234"/>
      <c r="G1486" s="236"/>
      <c r="H1486" s="874"/>
      <c r="I1486" s="272"/>
      <c r="J1486" s="238"/>
      <c r="K1486" s="711"/>
      <c r="L1486" s="1023" t="s">
        <v>2987</v>
      </c>
      <c r="M1486" s="13" t="str">
        <f t="shared" si="116"/>
        <v>Invoice Not Made</v>
      </c>
      <c r="N1486" s="13"/>
      <c r="O1486" s="13"/>
      <c r="P1486" s="13" t="str">
        <f>IF(L1486="Navig8",IF(ISNA(VLOOKUP(UPPER(B1486),#REF!,3,FALSE)),"Pool Not in Records",VLOOKUP(UPPER(B1486),#REF!,3,FALSE)),"")</f>
        <v/>
      </c>
      <c r="Q1486" s="13" t="str">
        <f t="shared" si="115"/>
        <v/>
      </c>
      <c r="R1486" s="13"/>
      <c r="S1486" s="13"/>
      <c r="T1486" s="13" t="str">
        <f t="shared" si="118"/>
        <v>Invoice Not Made</v>
      </c>
      <c r="U1486" s="13" t="b">
        <f t="shared" si="119"/>
        <v>1</v>
      </c>
      <c r="V1486" s="13"/>
      <c r="W1486" s="13"/>
      <c r="X1486" s="13"/>
      <c r="Y1486" s="13"/>
      <c r="Z1486" s="13"/>
      <c r="AA1486" s="13" t="str">
        <f t="shared" si="117"/>
        <v>Emmy Schulte214</v>
      </c>
      <c r="AB1486" s="13"/>
      <c r="AC1486" s="13"/>
      <c r="AD1486" s="13"/>
      <c r="AE1486" s="13">
        <f>IF(TRIM(AA1486=""),0,IF(ISNA(VLOOKUP(AA1486,Tracker!$AB$2:$AB$3981,1,FALSE)),0,1))</f>
        <v>0</v>
      </c>
      <c r="AF1486" s="13"/>
    </row>
    <row r="1487" spans="1:32" ht="13.5">
      <c r="A1487" s="246">
        <v>5028</v>
      </c>
      <c r="B1487" s="271" t="s">
        <v>2463</v>
      </c>
      <c r="C1487" s="957" t="s">
        <v>154</v>
      </c>
      <c r="D1487" s="874" t="s">
        <v>8111</v>
      </c>
      <c r="E1487" s="172" t="s">
        <v>8111</v>
      </c>
      <c r="F1487" s="234"/>
      <c r="G1487" s="236"/>
      <c r="H1487" s="874" t="s">
        <v>7951</v>
      </c>
      <c r="I1487" s="272">
        <v>43362</v>
      </c>
      <c r="J1487" s="238"/>
      <c r="K1487" s="711"/>
      <c r="L1487" s="1023" t="s">
        <v>60</v>
      </c>
      <c r="M1487" s="13" t="str">
        <f t="shared" si="116"/>
        <v>Invoice Made</v>
      </c>
      <c r="N1487" s="13"/>
      <c r="O1487" s="13"/>
      <c r="P1487" s="13" t="str">
        <f>IF(L1487="Navig8",IF(ISNA(VLOOKUP(UPPER(B1487),#REF!,3,FALSE)),"Pool Not in Records",VLOOKUP(UPPER(B1487),#REF!,3,FALSE)),"")</f>
        <v/>
      </c>
      <c r="Q1487" s="13" t="str">
        <f t="shared" si="115"/>
        <v/>
      </c>
      <c r="R1487" s="13"/>
      <c r="S1487" s="13"/>
      <c r="T1487" s="13" t="str">
        <f t="shared" si="118"/>
        <v>Invoice Made</v>
      </c>
      <c r="U1487" s="13" t="b">
        <f t="shared" si="119"/>
        <v>1</v>
      </c>
      <c r="V1487" s="13"/>
      <c r="W1487" s="13"/>
      <c r="X1487" s="13"/>
      <c r="Y1487" s="13"/>
      <c r="Z1487" s="13"/>
      <c r="AA1487" s="13" t="str">
        <f t="shared" si="117"/>
        <v>Hovden Spirit44</v>
      </c>
      <c r="AB1487" s="13"/>
      <c r="AC1487" s="13"/>
      <c r="AD1487" s="13"/>
      <c r="AE1487" s="13">
        <f>IF(TRIM(AA1487=""),0,IF(ISNA(VLOOKUP(AA1487,Tracker!$AB$2:$AB$3981,1,FALSE)),0,1))</f>
        <v>1</v>
      </c>
      <c r="AF1487" s="13"/>
    </row>
    <row r="1488" spans="1:32" ht="13.5">
      <c r="A1488" s="246">
        <v>5030</v>
      </c>
      <c r="B1488" s="271" t="s">
        <v>1350</v>
      </c>
      <c r="C1488" s="957" t="s">
        <v>8009</v>
      </c>
      <c r="D1488" s="874" t="s">
        <v>8175</v>
      </c>
      <c r="E1488" s="172" t="s">
        <v>8175</v>
      </c>
      <c r="F1488" s="234"/>
      <c r="G1488" s="236"/>
      <c r="H1488" s="874" t="s">
        <v>25</v>
      </c>
      <c r="I1488" s="272">
        <v>43396</v>
      </c>
      <c r="J1488" s="238"/>
      <c r="K1488" s="711"/>
      <c r="L1488" s="1023" t="s">
        <v>633</v>
      </c>
      <c r="M1488" s="13" t="str">
        <f t="shared" si="116"/>
        <v>Invoice Made</v>
      </c>
      <c r="N1488" s="13"/>
      <c r="O1488" s="13"/>
      <c r="P1488" s="13" t="str">
        <f>IF(L1488="Navig8",IF(ISNA(VLOOKUP(UPPER(B1488),#REF!,3,FALSE)),"Pool Not in Records",VLOOKUP(UPPER(B1488),#REF!,3,FALSE)),"")</f>
        <v/>
      </c>
      <c r="Q1488" s="13" t="str">
        <f t="shared" si="115"/>
        <v/>
      </c>
      <c r="R1488" s="13"/>
      <c r="S1488" s="13"/>
      <c r="T1488" s="13" t="str">
        <f t="shared" si="118"/>
        <v>Invoice Made</v>
      </c>
      <c r="U1488" s="13" t="b">
        <f t="shared" si="119"/>
        <v>1</v>
      </c>
      <c r="V1488" s="13"/>
      <c r="W1488" s="13"/>
      <c r="X1488" s="13"/>
      <c r="Y1488" s="13"/>
      <c r="Z1488" s="13"/>
      <c r="AA1488" s="13" t="str">
        <f t="shared" si="117"/>
        <v>Houyoshi Express II1802</v>
      </c>
      <c r="AB1488" s="13"/>
      <c r="AC1488" s="13"/>
      <c r="AD1488" s="13"/>
      <c r="AE1488" s="13">
        <f>IF(TRIM(AA1488=""),0,IF(ISNA(VLOOKUP(AA1488,Tracker!$AB$2:$AB$3981,1,FALSE)),0,1))</f>
        <v>1</v>
      </c>
      <c r="AF1488" s="13"/>
    </row>
    <row r="1489" spans="1:32" ht="13.5">
      <c r="A1489" s="243">
        <v>5031</v>
      </c>
      <c r="B1489" s="271" t="s">
        <v>7419</v>
      </c>
      <c r="C1489" s="957" t="s">
        <v>8266</v>
      </c>
      <c r="D1489" s="874" t="s">
        <v>2981</v>
      </c>
      <c r="E1489" s="172" t="s">
        <v>2981</v>
      </c>
      <c r="F1489" s="234"/>
      <c r="G1489" s="236"/>
      <c r="H1489" s="874" t="s">
        <v>1409</v>
      </c>
      <c r="I1489" s="272">
        <v>43362</v>
      </c>
      <c r="J1489" s="238"/>
      <c r="K1489" s="711"/>
      <c r="L1489" s="1023" t="s">
        <v>590</v>
      </c>
      <c r="M1489" s="13" t="str">
        <f t="shared" si="116"/>
        <v>Invoice Not Made</v>
      </c>
      <c r="N1489" s="13"/>
      <c r="O1489" s="13"/>
      <c r="P1489" s="13" t="str">
        <f>IF(L1489="Navig8",IF(ISNA(VLOOKUP(UPPER(B1489),#REF!,3,FALSE)),"Pool Not in Records",VLOOKUP(UPPER(B1489),#REF!,3,FALSE)),"")</f>
        <v/>
      </c>
      <c r="Q1489" s="13">
        <f t="shared" si="115"/>
        <v>0</v>
      </c>
      <c r="R1489" s="13"/>
      <c r="S1489" s="13"/>
      <c r="T1489" s="13" t="str">
        <f t="shared" si="118"/>
        <v>Invoice Not Made</v>
      </c>
      <c r="U1489" s="13" t="b">
        <f t="shared" si="119"/>
        <v>1</v>
      </c>
      <c r="V1489" s="13"/>
      <c r="W1489" s="13"/>
      <c r="X1489" s="13"/>
      <c r="Y1489" s="13"/>
      <c r="Z1489" s="13"/>
      <c r="AA1489" s="13" t="str">
        <f t="shared" si="117"/>
        <v>Chantal127P-134F</v>
      </c>
      <c r="AB1489" s="13"/>
      <c r="AC1489" s="13"/>
      <c r="AD1489" s="13"/>
      <c r="AE1489" s="13">
        <f>IF(TRIM(AA1489=""),0,IF(ISNA(VLOOKUP(AA1489,Tracker!$AB$2:$AB$3981,1,FALSE)),0,1))</f>
        <v>0</v>
      </c>
      <c r="AF1489" s="13"/>
    </row>
    <row r="1490" spans="1:32" ht="13.5">
      <c r="A1490" s="243">
        <v>5034</v>
      </c>
      <c r="B1490" s="271" t="s">
        <v>8176</v>
      </c>
      <c r="C1490" s="965" t="s">
        <v>8265</v>
      </c>
      <c r="D1490" s="876" t="s">
        <v>1942</v>
      </c>
      <c r="E1490" s="172"/>
      <c r="F1490" s="234"/>
      <c r="G1490" s="236"/>
      <c r="H1490" s="874" t="s">
        <v>729</v>
      </c>
      <c r="I1490" s="272">
        <v>43362</v>
      </c>
      <c r="J1490" s="238"/>
      <c r="K1490" s="711"/>
      <c r="L1490" s="1023" t="s">
        <v>590</v>
      </c>
      <c r="M1490" s="13" t="str">
        <f t="shared" si="116"/>
        <v>Invoice Not Made</v>
      </c>
      <c r="N1490" s="13"/>
      <c r="O1490" s="13"/>
      <c r="P1490" s="13" t="str">
        <f>IF(L1490="Navig8",IF(ISNA(VLOOKUP(UPPER(B1490),#REF!,3,FALSE)),"Pool Not in Records",VLOOKUP(UPPER(B1490),#REF!,3,FALSE)),"")</f>
        <v/>
      </c>
      <c r="Q1490" s="13">
        <f t="shared" si="115"/>
        <v>0</v>
      </c>
      <c r="R1490" s="13"/>
      <c r="S1490" s="13"/>
      <c r="T1490" s="13" t="str">
        <f t="shared" si="118"/>
        <v>Invoice Not Made</v>
      </c>
      <c r="U1490" s="13" t="b">
        <f t="shared" si="119"/>
        <v>1</v>
      </c>
      <c r="V1490" s="13"/>
      <c r="W1490" s="13"/>
      <c r="X1490" s="13"/>
      <c r="Y1490" s="13"/>
      <c r="Z1490" s="13"/>
      <c r="AA1490" s="13" t="str">
        <f t="shared" si="117"/>
        <v>Nepolis05_18</v>
      </c>
      <c r="AB1490" s="13"/>
      <c r="AC1490" s="13"/>
      <c r="AD1490" s="13"/>
      <c r="AE1490" s="13">
        <f>IF(TRIM(AA1490=""),0,IF(ISNA(VLOOKUP(AA1490,Tracker!$AB$2:$AB$3981,1,FALSE)),0,1))</f>
        <v>0</v>
      </c>
      <c r="AF1490" s="13"/>
    </row>
    <row r="1491" spans="1:32" ht="13.5">
      <c r="A1491" s="246">
        <v>5035</v>
      </c>
      <c r="B1491" s="271" t="s">
        <v>8177</v>
      </c>
      <c r="C1491" s="957" t="s">
        <v>8382</v>
      </c>
      <c r="D1491" s="874" t="s">
        <v>3273</v>
      </c>
      <c r="E1491" s="172"/>
      <c r="F1491" s="234"/>
      <c r="G1491" s="236"/>
      <c r="H1491" s="874" t="s">
        <v>25</v>
      </c>
      <c r="I1491" s="272">
        <v>43410</v>
      </c>
      <c r="J1491" s="238"/>
      <c r="K1491" s="711"/>
      <c r="L1491" s="1023" t="s">
        <v>1485</v>
      </c>
      <c r="M1491" s="13" t="str">
        <f t="shared" si="116"/>
        <v>Invoice Made</v>
      </c>
      <c r="N1491" s="13"/>
      <c r="O1491" s="13"/>
      <c r="P1491" s="13" t="str">
        <f>IF(L1491="Navig8",IF(ISNA(VLOOKUP(UPPER(B1491),#REF!,3,FALSE)),"Pool Not in Records",VLOOKUP(UPPER(B1491),#REF!,3,FALSE)),"")</f>
        <v/>
      </c>
      <c r="Q1491" s="13" t="str">
        <f t="shared" si="115"/>
        <v/>
      </c>
      <c r="R1491" s="13"/>
      <c r="S1491" s="13"/>
      <c r="T1491" s="13" t="str">
        <f t="shared" si="118"/>
        <v>Invoice Made</v>
      </c>
      <c r="U1491" s="13" t="b">
        <f t="shared" si="119"/>
        <v>1</v>
      </c>
      <c r="V1491" s="13"/>
      <c r="W1491" s="13"/>
      <c r="X1491" s="13"/>
      <c r="Y1491" s="13"/>
      <c r="Z1491" s="13"/>
      <c r="AA1491" s="13" t="str">
        <f t="shared" si="117"/>
        <v>Marvin Confidence001-8</v>
      </c>
      <c r="AB1491" s="13"/>
      <c r="AC1491" s="13"/>
      <c r="AD1491" s="13"/>
      <c r="AE1491" s="13">
        <f>IF(TRIM(AA1491=""),0,IF(ISNA(VLOOKUP(AA1491,Tracker!$AB$2:$AB$3981,1,FALSE)),0,1))</f>
        <v>1</v>
      </c>
      <c r="AF1491" s="13"/>
    </row>
    <row r="1492" spans="1:32" ht="13.5">
      <c r="A1492" s="246">
        <v>5036</v>
      </c>
      <c r="B1492" s="271" t="s">
        <v>2779</v>
      </c>
      <c r="C1492" s="957" t="s">
        <v>8217</v>
      </c>
      <c r="D1492" s="874" t="s">
        <v>2474</v>
      </c>
      <c r="E1492" s="172" t="s">
        <v>2474</v>
      </c>
      <c r="F1492" s="234"/>
      <c r="G1492" s="236"/>
      <c r="H1492" s="874" t="s">
        <v>25</v>
      </c>
      <c r="I1492" s="272">
        <v>43340</v>
      </c>
      <c r="J1492" s="238"/>
      <c r="K1492" s="711"/>
      <c r="L1492" s="1023" t="s">
        <v>2987</v>
      </c>
      <c r="M1492" s="13" t="str">
        <f t="shared" si="116"/>
        <v>Invoice Made</v>
      </c>
      <c r="N1492" s="13"/>
      <c r="O1492" s="13"/>
      <c r="P1492" s="13" t="str">
        <f>IF(L1492="Navig8",IF(ISNA(VLOOKUP(UPPER(B1492),#REF!,3,FALSE)),"Pool Not in Records",VLOOKUP(UPPER(B1492),#REF!,3,FALSE)),"")</f>
        <v/>
      </c>
      <c r="Q1492" s="13" t="str">
        <f t="shared" si="115"/>
        <v/>
      </c>
      <c r="R1492" s="13"/>
      <c r="S1492" s="13"/>
      <c r="T1492" s="13" t="str">
        <f t="shared" si="118"/>
        <v>Invoice Made</v>
      </c>
      <c r="U1492" s="13" t="b">
        <f t="shared" si="119"/>
        <v>1</v>
      </c>
      <c r="V1492" s="13"/>
      <c r="W1492" s="13"/>
      <c r="X1492" s="13"/>
      <c r="Y1492" s="13"/>
      <c r="Z1492" s="13"/>
      <c r="AA1492" s="13" t="str">
        <f t="shared" si="117"/>
        <v>Tigris243,244,245</v>
      </c>
      <c r="AB1492" s="13"/>
      <c r="AC1492" s="13"/>
      <c r="AD1492" s="13"/>
      <c r="AE1492" s="13">
        <f>IF(TRIM(AA1492=""),0,IF(ISNA(VLOOKUP(AA1492,Tracker!$AB$2:$AB$3981,1,FALSE)),0,1))</f>
        <v>1</v>
      </c>
      <c r="AF1492" s="13"/>
    </row>
    <row r="1493" spans="1:32" ht="13.5">
      <c r="A1493" s="246">
        <v>5037</v>
      </c>
      <c r="B1493" s="271" t="s">
        <v>7584</v>
      </c>
      <c r="C1493" s="957" t="s">
        <v>7901</v>
      </c>
      <c r="D1493" s="874" t="s">
        <v>2474</v>
      </c>
      <c r="E1493" s="172" t="s">
        <v>2474</v>
      </c>
      <c r="F1493" s="234"/>
      <c r="G1493" s="236"/>
      <c r="H1493" s="874" t="s">
        <v>2870</v>
      </c>
      <c r="I1493" s="272">
        <v>43339</v>
      </c>
      <c r="J1493" s="238"/>
      <c r="K1493" s="711"/>
      <c r="L1493" s="1023" t="s">
        <v>2987</v>
      </c>
      <c r="M1493" s="13" t="str">
        <f t="shared" si="116"/>
        <v>Invoice Made</v>
      </c>
      <c r="N1493" s="13"/>
      <c r="O1493" s="13"/>
      <c r="P1493" s="13" t="str">
        <f>IF(L1493="Navig8",IF(ISNA(VLOOKUP(UPPER(B1493),#REF!,3,FALSE)),"Pool Not in Records",VLOOKUP(UPPER(B1493),#REF!,3,FALSE)),"")</f>
        <v/>
      </c>
      <c r="Q1493" s="13" t="str">
        <f t="shared" si="115"/>
        <v/>
      </c>
      <c r="R1493" s="13"/>
      <c r="S1493" s="13"/>
      <c r="T1493" s="13" t="str">
        <f t="shared" si="118"/>
        <v>Invoice Made</v>
      </c>
      <c r="U1493" s="13" t="b">
        <f t="shared" si="119"/>
        <v>1</v>
      </c>
      <c r="V1493" s="13"/>
      <c r="W1493" s="13"/>
      <c r="X1493" s="13"/>
      <c r="Y1493" s="13"/>
      <c r="Z1493" s="13"/>
      <c r="AA1493" s="13" t="str">
        <f t="shared" si="117"/>
        <v>Elisalex Schulte95,96,97</v>
      </c>
      <c r="AB1493" s="13"/>
      <c r="AC1493" s="13"/>
      <c r="AD1493" s="13"/>
      <c r="AE1493" s="13">
        <f>IF(TRIM(AA1493=""),0,IF(ISNA(VLOOKUP(AA1493,Tracker!$AB$2:$AB$3981,1,FALSE)),0,1))</f>
        <v>1</v>
      </c>
      <c r="AF1493" s="13"/>
    </row>
    <row r="1494" spans="1:32" ht="13.5">
      <c r="A1494" s="246">
        <v>5039</v>
      </c>
      <c r="B1494" s="271" t="s">
        <v>2486</v>
      </c>
      <c r="C1494" s="957" t="s">
        <v>447</v>
      </c>
      <c r="D1494" s="874" t="s">
        <v>7888</v>
      </c>
      <c r="E1494" s="172"/>
      <c r="F1494" s="234"/>
      <c r="G1494" s="236"/>
      <c r="H1494" s="874" t="s">
        <v>8323</v>
      </c>
      <c r="I1494" s="272">
        <v>43385</v>
      </c>
      <c r="J1494" s="238"/>
      <c r="K1494" s="711"/>
      <c r="L1494" s="1023" t="s">
        <v>1466</v>
      </c>
      <c r="M1494" s="13" t="str">
        <f t="shared" si="116"/>
        <v>Invoice Made</v>
      </c>
      <c r="N1494" s="13"/>
      <c r="O1494" s="13"/>
      <c r="P1494" s="13" t="str">
        <f>IF(L1494="Navig8",IF(ISNA(VLOOKUP(UPPER(B1494),#REF!,3,FALSE)),"Pool Not in Records",VLOOKUP(UPPER(B1494),#REF!,3,FALSE)),"")</f>
        <v/>
      </c>
      <c r="Q1494" s="13" t="str">
        <f t="shared" si="115"/>
        <v/>
      </c>
      <c r="R1494" s="13"/>
      <c r="S1494" s="13"/>
      <c r="T1494" s="13" t="str">
        <f t="shared" si="118"/>
        <v>Invoice Made</v>
      </c>
      <c r="U1494" s="13" t="b">
        <f t="shared" si="119"/>
        <v>1</v>
      </c>
      <c r="V1494" s="13"/>
      <c r="W1494" s="13"/>
      <c r="X1494" s="13"/>
      <c r="Y1494" s="13"/>
      <c r="Z1494" s="13"/>
      <c r="AA1494" s="13" t="str">
        <f t="shared" si="117"/>
        <v>New Advance53</v>
      </c>
      <c r="AB1494" s="13"/>
      <c r="AC1494" s="13"/>
      <c r="AD1494" s="13"/>
      <c r="AE1494" s="13">
        <f>IF(TRIM(AA1494=""),0,IF(ISNA(VLOOKUP(AA1494,Tracker!$AB$2:$AB$3981,1,FALSE)),0,1))</f>
        <v>1</v>
      </c>
      <c r="AF1494" s="13"/>
    </row>
    <row r="1495" spans="1:32" ht="13.5">
      <c r="A1495" s="246">
        <v>5040</v>
      </c>
      <c r="B1495" s="271" t="s">
        <v>1274</v>
      </c>
      <c r="C1495" s="957" t="s">
        <v>498</v>
      </c>
      <c r="D1495" s="874" t="s">
        <v>8165</v>
      </c>
      <c r="E1495" s="172"/>
      <c r="F1495" s="234"/>
      <c r="G1495" s="236"/>
      <c r="H1495" s="874" t="s">
        <v>255</v>
      </c>
      <c r="I1495" s="272">
        <v>43355</v>
      </c>
      <c r="J1495" s="238"/>
      <c r="K1495" s="711"/>
      <c r="L1495" s="1023" t="s">
        <v>60</v>
      </c>
      <c r="M1495" s="13" t="str">
        <f t="shared" si="116"/>
        <v>Invoice Made</v>
      </c>
      <c r="N1495" s="13"/>
      <c r="O1495" s="13"/>
      <c r="P1495" s="13" t="str">
        <f>IF(L1495="Navig8",IF(ISNA(VLOOKUP(UPPER(B1495),#REF!,3,FALSE)),"Pool Not in Records",VLOOKUP(UPPER(B1495),#REF!,3,FALSE)),"")</f>
        <v/>
      </c>
      <c r="Q1495" s="13" t="str">
        <f t="shared" si="115"/>
        <v/>
      </c>
      <c r="R1495" s="13"/>
      <c r="S1495" s="13"/>
      <c r="T1495" s="13" t="str">
        <f t="shared" si="118"/>
        <v>Invoice Made</v>
      </c>
      <c r="U1495" s="13" t="b">
        <f t="shared" si="119"/>
        <v>1</v>
      </c>
      <c r="V1495" s="13"/>
      <c r="W1495" s="13"/>
      <c r="X1495" s="13"/>
      <c r="Y1495" s="13"/>
      <c r="Z1495" s="13"/>
      <c r="AA1495" s="13" t="str">
        <f t="shared" si="117"/>
        <v>Yamato Spirit57</v>
      </c>
      <c r="AB1495" s="13"/>
      <c r="AC1495" s="13"/>
      <c r="AD1495" s="13"/>
      <c r="AE1495" s="13">
        <f>IF(TRIM(AA1495=""),0,IF(ISNA(VLOOKUP(AA1495,Tracker!$AB$2:$AB$3981,1,FALSE)),0,1))</f>
        <v>1</v>
      </c>
      <c r="AF1495" s="13"/>
    </row>
    <row r="1496" spans="1:32" ht="13.5">
      <c r="A1496" s="246">
        <v>5041</v>
      </c>
      <c r="B1496" s="271" t="s">
        <v>650</v>
      </c>
      <c r="C1496" s="957" t="s">
        <v>161</v>
      </c>
      <c r="D1496" s="874" t="s">
        <v>2395</v>
      </c>
      <c r="E1496" s="172"/>
      <c r="F1496" s="234"/>
      <c r="G1496" s="236"/>
      <c r="H1496" s="874" t="s">
        <v>24</v>
      </c>
      <c r="I1496" s="272">
        <v>43357</v>
      </c>
      <c r="J1496" s="238"/>
      <c r="K1496" s="711" t="s">
        <v>8253</v>
      </c>
      <c r="L1496" s="1023" t="s">
        <v>28</v>
      </c>
      <c r="M1496" s="13" t="str">
        <f t="shared" si="116"/>
        <v>Invoice Made</v>
      </c>
      <c r="N1496" s="13"/>
      <c r="O1496" s="13"/>
      <c r="P1496" s="13"/>
      <c r="Q1496" s="13" t="str">
        <f t="shared" si="115"/>
        <v/>
      </c>
      <c r="R1496" s="13"/>
      <c r="S1496" s="13"/>
      <c r="T1496" s="13" t="str">
        <f t="shared" si="118"/>
        <v>Invoice Made</v>
      </c>
      <c r="U1496" s="13" t="b">
        <f t="shared" si="119"/>
        <v>1</v>
      </c>
      <c r="V1496" s="13"/>
      <c r="W1496" s="13"/>
      <c r="X1496" s="13"/>
      <c r="Y1496" s="13"/>
      <c r="Z1496" s="13"/>
      <c r="AA1496" s="13" t="str">
        <f t="shared" si="117"/>
        <v>Cape Brindisi38</v>
      </c>
      <c r="AB1496" s="13"/>
      <c r="AC1496" s="13"/>
      <c r="AD1496" s="13"/>
      <c r="AE1496" s="13">
        <f>IF(TRIM(AA1496=""),0,IF(ISNA(VLOOKUP(AA1496,Tracker!$AB$2:$AB$3981,1,FALSE)),0,1))</f>
        <v>1</v>
      </c>
      <c r="AF1496" s="13"/>
    </row>
    <row r="1497" spans="1:32" ht="13.5">
      <c r="A1497" s="243">
        <v>5042</v>
      </c>
      <c r="B1497" s="271" t="s">
        <v>8103</v>
      </c>
      <c r="C1497" s="957"/>
      <c r="D1497" s="874" t="s">
        <v>2474</v>
      </c>
      <c r="E1497" s="172" t="s">
        <v>2474</v>
      </c>
      <c r="F1497" s="234"/>
      <c r="G1497" s="236"/>
      <c r="H1497" s="874"/>
      <c r="I1497" s="272"/>
      <c r="J1497" s="238"/>
      <c r="K1497" s="711"/>
      <c r="L1497" s="1023" t="s">
        <v>2987</v>
      </c>
      <c r="M1497" s="13" t="str">
        <f t="shared" si="116"/>
        <v>Invoice Not Made</v>
      </c>
      <c r="N1497" s="13"/>
      <c r="O1497" s="13"/>
      <c r="P1497" s="13" t="str">
        <f>IF(L1497="Navig8",IF(ISNA(VLOOKUP(UPPER(B1497),#REF!,3,FALSE)),"Pool Not in Records",VLOOKUP(UPPER(B1497),#REF!,3,FALSE)),"")</f>
        <v/>
      </c>
      <c r="Q1497" s="13" t="str">
        <f t="shared" si="115"/>
        <v/>
      </c>
      <c r="R1497" s="13"/>
      <c r="S1497" s="13"/>
      <c r="T1497" s="13" t="str">
        <f t="shared" si="118"/>
        <v>Invoice Not Made</v>
      </c>
      <c r="U1497" s="13" t="b">
        <f t="shared" si="119"/>
        <v>1</v>
      </c>
      <c r="V1497" s="13"/>
      <c r="W1497" s="13"/>
      <c r="X1497" s="13"/>
      <c r="Y1497" s="13"/>
      <c r="Z1497" s="13"/>
      <c r="AA1497" s="13" t="str">
        <f t="shared" si="117"/>
        <v>Vessel-Voy No not given</v>
      </c>
      <c r="AB1497" s="13"/>
      <c r="AC1497" s="13"/>
      <c r="AD1497" s="13"/>
      <c r="AE1497" s="13">
        <f>IF(TRIM(AA1497=""),0,IF(ISNA(VLOOKUP(AA1497,Tracker!$AB$2:$AB$3981,1,FALSE)),0,1))</f>
        <v>0</v>
      </c>
      <c r="AF1497" s="13"/>
    </row>
    <row r="1498" spans="1:32" ht="13.5">
      <c r="A1498" s="243">
        <v>5043</v>
      </c>
      <c r="B1498" s="271" t="s">
        <v>2776</v>
      </c>
      <c r="C1498" s="957"/>
      <c r="D1498" s="874" t="s">
        <v>2474</v>
      </c>
      <c r="E1498" s="172" t="s">
        <v>2474</v>
      </c>
      <c r="F1498" s="234"/>
      <c r="G1498" s="236"/>
      <c r="H1498" s="874"/>
      <c r="I1498" s="272"/>
      <c r="J1498" s="238"/>
      <c r="K1498" s="711"/>
      <c r="L1498" s="1023" t="s">
        <v>2987</v>
      </c>
      <c r="M1498" s="13" t="str">
        <f t="shared" si="116"/>
        <v>Invoice Not Made</v>
      </c>
      <c r="N1498" s="13"/>
      <c r="O1498" s="13"/>
      <c r="P1498" s="13" t="str">
        <f>IF(L1498="Navig8",IF(ISNA(VLOOKUP(UPPER(B1498),#REF!,3,FALSE)),"Pool Not in Records",VLOOKUP(UPPER(B1498),#REF!,3,FALSE)),"")</f>
        <v/>
      </c>
      <c r="Q1498" s="13" t="str">
        <f t="shared" si="115"/>
        <v/>
      </c>
      <c r="R1498" s="13"/>
      <c r="S1498" s="13"/>
      <c r="T1498" s="13" t="str">
        <f t="shared" si="118"/>
        <v>Invoice Not Made</v>
      </c>
      <c r="U1498" s="13" t="b">
        <f t="shared" si="119"/>
        <v>1</v>
      </c>
      <c r="V1498" s="13"/>
      <c r="W1498" s="13"/>
      <c r="X1498" s="13"/>
      <c r="Y1498" s="13"/>
      <c r="Z1498" s="13"/>
      <c r="AA1498" s="13" t="str">
        <f t="shared" si="117"/>
        <v>Vessel-Voy No not given</v>
      </c>
      <c r="AB1498" s="13"/>
      <c r="AC1498" s="13"/>
      <c r="AD1498" s="13"/>
      <c r="AE1498" s="13">
        <f>IF(TRIM(AA1498=""),0,IF(ISNA(VLOOKUP(AA1498,Tracker!$AB$2:$AB$3981,1,FALSE)),0,1))</f>
        <v>0</v>
      </c>
      <c r="AF1498" s="13"/>
    </row>
    <row r="1499" spans="1:32" ht="13.5">
      <c r="A1499" s="246">
        <v>5044</v>
      </c>
      <c r="B1499" s="271" t="s">
        <v>2854</v>
      </c>
      <c r="C1499" s="957" t="s">
        <v>8215</v>
      </c>
      <c r="D1499" s="874" t="s">
        <v>2474</v>
      </c>
      <c r="E1499" s="172" t="s">
        <v>2474</v>
      </c>
      <c r="F1499" s="234"/>
      <c r="G1499" s="236"/>
      <c r="H1499" s="491" t="s">
        <v>2870</v>
      </c>
      <c r="I1499" s="272">
        <v>43343</v>
      </c>
      <c r="J1499" s="238"/>
      <c r="K1499" s="711"/>
      <c r="L1499" s="1023" t="s">
        <v>2987</v>
      </c>
      <c r="M1499" s="13" t="str">
        <f t="shared" si="116"/>
        <v>Invoice Made</v>
      </c>
      <c r="N1499" s="13"/>
      <c r="O1499" s="13"/>
      <c r="P1499" s="13" t="str">
        <f>IF(L1499="Navig8",IF(ISNA(VLOOKUP(UPPER(B1499),#REF!,3,FALSE)),"Pool Not in Records",VLOOKUP(UPPER(B1499),#REF!,3,FALSE)),"")</f>
        <v/>
      </c>
      <c r="Q1499" s="13" t="str">
        <f t="shared" si="115"/>
        <v/>
      </c>
      <c r="R1499" s="13"/>
      <c r="S1499" s="13"/>
      <c r="T1499" s="13" t="str">
        <f t="shared" si="118"/>
        <v>Invoice Made</v>
      </c>
      <c r="U1499" s="13" t="b">
        <f t="shared" si="119"/>
        <v>1</v>
      </c>
      <c r="V1499" s="13"/>
      <c r="W1499" s="13"/>
      <c r="X1499" s="13"/>
      <c r="Y1499" s="13"/>
      <c r="Z1499" s="13"/>
      <c r="AA1499" s="13" t="str">
        <f t="shared" si="117"/>
        <v>Emmy Schulte212,213,214,215</v>
      </c>
      <c r="AB1499" s="13"/>
      <c r="AC1499" s="13"/>
      <c r="AD1499" s="13"/>
      <c r="AE1499" s="13">
        <f>IF(TRIM(AA1499=""),0,IF(ISNA(VLOOKUP(AA1499,Tracker!$AB$2:$AB$3981,1,FALSE)),0,1))</f>
        <v>1</v>
      </c>
      <c r="AF1499" s="13"/>
    </row>
    <row r="1500" spans="1:32" ht="13.5">
      <c r="A1500" s="246">
        <v>5045</v>
      </c>
      <c r="B1500" s="271" t="s">
        <v>718</v>
      </c>
      <c r="C1500" s="957" t="s">
        <v>426</v>
      </c>
      <c r="D1500" s="874" t="s">
        <v>63</v>
      </c>
      <c r="E1500" s="172" t="s">
        <v>63</v>
      </c>
      <c r="F1500" s="234"/>
      <c r="G1500" s="236"/>
      <c r="H1500" s="874" t="s">
        <v>90</v>
      </c>
      <c r="I1500" s="272">
        <v>43371</v>
      </c>
      <c r="J1500" s="238"/>
      <c r="K1500" s="711"/>
      <c r="L1500" s="1023" t="s">
        <v>60</v>
      </c>
      <c r="M1500" s="13" t="str">
        <f t="shared" si="116"/>
        <v>Invoice Made</v>
      </c>
      <c r="N1500" s="13"/>
      <c r="O1500" s="13"/>
      <c r="P1500" s="13" t="str">
        <f>IF(L1500="Navig8",IF(ISNA(VLOOKUP(UPPER(B1500),#REF!,3,FALSE)),"Pool Not in Records",VLOOKUP(UPPER(B1500),#REF!,3,FALSE)),"")</f>
        <v/>
      </c>
      <c r="Q1500" s="13" t="str">
        <f t="shared" si="115"/>
        <v/>
      </c>
      <c r="R1500" s="13"/>
      <c r="S1500" s="13"/>
      <c r="T1500" s="13" t="str">
        <f t="shared" si="118"/>
        <v>Invoice Made</v>
      </c>
      <c r="U1500" s="13" t="b">
        <f t="shared" si="119"/>
        <v>1</v>
      </c>
      <c r="V1500" s="13"/>
      <c r="W1500" s="13"/>
      <c r="X1500" s="13"/>
      <c r="Y1500" s="13"/>
      <c r="Z1500" s="13"/>
      <c r="AA1500" s="13" t="str">
        <f t="shared" si="117"/>
        <v>Leyla K06</v>
      </c>
      <c r="AB1500" s="13"/>
      <c r="AC1500" s="13"/>
      <c r="AD1500" s="13"/>
      <c r="AE1500" s="13">
        <f>IF(TRIM(AA1500=""),0,IF(ISNA(VLOOKUP(AA1500,Tracker!$AB$2:$AB$3981,1,FALSE)),0,1))</f>
        <v>1</v>
      </c>
      <c r="AF1500" s="13"/>
    </row>
    <row r="1501" spans="1:32" ht="13.5">
      <c r="A1501" s="246">
        <v>5046</v>
      </c>
      <c r="B1501" s="271" t="s">
        <v>2401</v>
      </c>
      <c r="C1501" s="957" t="s">
        <v>781</v>
      </c>
      <c r="D1501" s="547" t="s">
        <v>8111</v>
      </c>
      <c r="E1501" s="172"/>
      <c r="F1501" s="234"/>
      <c r="G1501" s="236"/>
      <c r="H1501" s="874" t="s">
        <v>82</v>
      </c>
      <c r="I1501" s="272">
        <v>43373</v>
      </c>
      <c r="J1501" s="238"/>
      <c r="K1501" s="711"/>
      <c r="L1501" s="1023" t="s">
        <v>60</v>
      </c>
      <c r="M1501" s="13" t="str">
        <f t="shared" si="116"/>
        <v>Invoice Made</v>
      </c>
      <c r="N1501" s="13"/>
      <c r="O1501" s="13"/>
      <c r="P1501" s="13" t="str">
        <f>IF(L1501="Navig8",IF(ISNA(VLOOKUP(UPPER(B1501),#REF!,3,FALSE)),"Pool Not in Records",VLOOKUP(UPPER(B1501),#REF!,3,FALSE)),"")</f>
        <v/>
      </c>
      <c r="Q1501" s="13" t="str">
        <f t="shared" si="115"/>
        <v/>
      </c>
      <c r="R1501" s="13"/>
      <c r="S1501" s="13"/>
      <c r="T1501" s="13" t="str">
        <f t="shared" si="118"/>
        <v>Invoice Made</v>
      </c>
      <c r="U1501" s="13" t="b">
        <f t="shared" si="119"/>
        <v>1</v>
      </c>
      <c r="V1501" s="13"/>
      <c r="W1501" s="13"/>
      <c r="X1501" s="13"/>
      <c r="Y1501" s="13"/>
      <c r="Z1501" s="13"/>
      <c r="AA1501" s="13" t="str">
        <f t="shared" si="117"/>
        <v>Limerick Spirit102</v>
      </c>
      <c r="AB1501" s="13"/>
      <c r="AC1501" s="13"/>
      <c r="AD1501" s="13"/>
      <c r="AE1501" s="13">
        <f>IF(TRIM(AA1501=""),0,IF(ISNA(VLOOKUP(AA1501,Tracker!$AB$2:$AB$3981,1,FALSE)),0,1))</f>
        <v>1</v>
      </c>
      <c r="AF1501" s="13"/>
    </row>
    <row r="1502" spans="1:32" ht="13.5">
      <c r="A1502" s="246">
        <v>5047</v>
      </c>
      <c r="B1502" s="271" t="s">
        <v>80</v>
      </c>
      <c r="C1502" s="957" t="s">
        <v>4643</v>
      </c>
      <c r="D1502" s="547" t="s">
        <v>2211</v>
      </c>
      <c r="E1502" s="172"/>
      <c r="F1502" s="234"/>
      <c r="G1502" s="236"/>
      <c r="H1502" s="874" t="s">
        <v>62</v>
      </c>
      <c r="I1502" s="272">
        <v>43364</v>
      </c>
      <c r="J1502" s="238"/>
      <c r="K1502" s="711"/>
      <c r="L1502" s="1023" t="s">
        <v>60</v>
      </c>
      <c r="M1502" s="13" t="str">
        <f t="shared" si="116"/>
        <v>Invoice Made</v>
      </c>
      <c r="N1502" s="13"/>
      <c r="O1502" s="13"/>
      <c r="P1502" s="13"/>
      <c r="Q1502" s="13" t="str">
        <f t="shared" si="115"/>
        <v/>
      </c>
      <c r="R1502" s="13"/>
      <c r="S1502" s="13"/>
      <c r="T1502" s="13" t="str">
        <f t="shared" si="118"/>
        <v>Invoice Made</v>
      </c>
      <c r="U1502" s="13" t="b">
        <f t="shared" si="119"/>
        <v>1</v>
      </c>
      <c r="V1502" s="13"/>
      <c r="W1502" s="13"/>
      <c r="X1502" s="13"/>
      <c r="Y1502" s="13"/>
      <c r="Z1502" s="13"/>
      <c r="AA1502" s="13" t="str">
        <f t="shared" si="117"/>
        <v>Helga Spirit99</v>
      </c>
      <c r="AB1502" s="13"/>
      <c r="AC1502" s="13"/>
      <c r="AD1502" s="13"/>
      <c r="AE1502" s="13">
        <f>IF(TRIM(AA1502=""),0,IF(ISNA(VLOOKUP(AA1502,Tracker!$AB$2:$AB$3981,1,FALSE)),0,1))</f>
        <v>1</v>
      </c>
      <c r="AF1502" s="13"/>
    </row>
    <row r="1503" spans="1:32" ht="13.5">
      <c r="A1503" s="246">
        <v>5048</v>
      </c>
      <c r="B1503" s="271" t="s">
        <v>8178</v>
      </c>
      <c r="C1503" s="957" t="s">
        <v>155</v>
      </c>
      <c r="D1503" s="874" t="s">
        <v>5015</v>
      </c>
      <c r="E1503" s="172"/>
      <c r="F1503" s="234"/>
      <c r="G1503" s="236"/>
      <c r="H1503" s="874" t="s">
        <v>25</v>
      </c>
      <c r="I1503" s="272">
        <v>43371</v>
      </c>
      <c r="J1503" s="238"/>
      <c r="K1503" s="711" t="s">
        <v>428</v>
      </c>
      <c r="L1503" s="1023" t="s">
        <v>8089</v>
      </c>
      <c r="M1503" s="13" t="str">
        <f t="shared" si="116"/>
        <v>Invoice Made</v>
      </c>
      <c r="N1503" s="13"/>
      <c r="O1503" s="13"/>
      <c r="P1503" s="13"/>
      <c r="Q1503" s="13" t="str">
        <f t="shared" si="115"/>
        <v/>
      </c>
      <c r="R1503" s="13"/>
      <c r="S1503" s="13"/>
      <c r="T1503" s="13" t="str">
        <f t="shared" si="118"/>
        <v>Invoice Made</v>
      </c>
      <c r="U1503" s="13" t="b">
        <f t="shared" si="119"/>
        <v>1</v>
      </c>
      <c r="V1503" s="13"/>
      <c r="W1503" s="13"/>
      <c r="X1503" s="13"/>
      <c r="Y1503" s="13"/>
      <c r="Z1503" s="13"/>
      <c r="AA1503" s="13" t="str">
        <f t="shared" si="117"/>
        <v>Navig8 Tourmaline17</v>
      </c>
      <c r="AB1503" s="13"/>
      <c r="AC1503" s="13"/>
      <c r="AD1503" s="13"/>
      <c r="AE1503" s="13">
        <f>IF(TRIM(AA1503=""),0,IF(ISNA(VLOOKUP(AA1503,Tracker!$AB$2:$AB$3981,1,FALSE)),0,1))</f>
        <v>1</v>
      </c>
      <c r="AF1503" s="13"/>
    </row>
    <row r="1504" spans="1:32" ht="13.5">
      <c r="A1504" s="246">
        <v>5049</v>
      </c>
      <c r="B1504" s="271" t="s">
        <v>544</v>
      </c>
      <c r="C1504" s="957" t="s">
        <v>238</v>
      </c>
      <c r="D1504" s="874" t="s">
        <v>788</v>
      </c>
      <c r="E1504" s="172" t="s">
        <v>788</v>
      </c>
      <c r="F1504" s="234"/>
      <c r="G1504" s="236"/>
      <c r="H1504" s="874" t="s">
        <v>8225</v>
      </c>
      <c r="I1504" s="272">
        <v>43367</v>
      </c>
      <c r="J1504" s="238"/>
      <c r="K1504" s="711" t="s">
        <v>8253</v>
      </c>
      <c r="L1504" s="1023" t="s">
        <v>28</v>
      </c>
      <c r="M1504" s="13" t="str">
        <f t="shared" si="116"/>
        <v>Invoice Made</v>
      </c>
      <c r="N1504" s="13"/>
      <c r="O1504" s="13"/>
      <c r="P1504" s="13"/>
      <c r="Q1504" s="13" t="str">
        <f t="shared" si="115"/>
        <v/>
      </c>
      <c r="R1504" s="13"/>
      <c r="S1504" s="13"/>
      <c r="T1504" s="13" t="str">
        <f t="shared" si="118"/>
        <v>Invoice Made</v>
      </c>
      <c r="U1504" s="13" t="b">
        <f t="shared" si="119"/>
        <v>1</v>
      </c>
      <c r="V1504" s="13"/>
      <c r="W1504" s="13"/>
      <c r="X1504" s="13"/>
      <c r="Y1504" s="13"/>
      <c r="Z1504" s="13"/>
      <c r="AA1504" s="13" t="str">
        <f t="shared" si="117"/>
        <v>Mesaieed3</v>
      </c>
      <c r="AB1504" s="13"/>
      <c r="AC1504" s="13"/>
      <c r="AD1504" s="13"/>
      <c r="AE1504" s="13">
        <f>IF(TRIM(AA1504=""),0,IF(ISNA(VLOOKUP(AA1504,Tracker!$AB$2:$AB$3981,1,FALSE)),0,1))</f>
        <v>1</v>
      </c>
      <c r="AF1504" s="13"/>
    </row>
    <row r="1505" spans="1:32" ht="13.5">
      <c r="A1505" s="243">
        <v>5050</v>
      </c>
      <c r="B1505" s="271" t="s">
        <v>2265</v>
      </c>
      <c r="C1505" s="957" t="s">
        <v>8264</v>
      </c>
      <c r="D1505" s="547" t="s">
        <v>8251</v>
      </c>
      <c r="E1505" s="172"/>
      <c r="F1505" s="234"/>
      <c r="G1505" s="236"/>
      <c r="H1505" s="874" t="s">
        <v>3993</v>
      </c>
      <c r="I1505" s="272">
        <v>43356</v>
      </c>
      <c r="J1505" s="238"/>
      <c r="K1505" s="711"/>
      <c r="L1505" s="1023" t="s">
        <v>590</v>
      </c>
      <c r="M1505" s="13" t="str">
        <f t="shared" si="116"/>
        <v>Invoice Not Made</v>
      </c>
      <c r="N1505" s="13"/>
      <c r="O1505" s="13"/>
      <c r="P1505" s="13" t="str">
        <f>IF(L1505="Navig8",IF(ISNA(VLOOKUP(UPPER(B1505),#REF!,3,FALSE)),"Pool Not in Records",VLOOKUP(UPPER(B1505),#REF!,3,FALSE)),"")</f>
        <v/>
      </c>
      <c r="Q1505" s="13">
        <f t="shared" si="115"/>
        <v>0</v>
      </c>
      <c r="R1505" s="13"/>
      <c r="S1505" s="13"/>
      <c r="T1505" s="13" t="str">
        <f t="shared" si="118"/>
        <v>Invoice Not Made</v>
      </c>
      <c r="U1505" s="13" t="b">
        <f t="shared" si="119"/>
        <v>1</v>
      </c>
      <c r="V1505" s="13"/>
      <c r="W1505" s="13"/>
      <c r="X1505" s="13"/>
      <c r="Y1505" s="13"/>
      <c r="Z1505" s="13"/>
      <c r="AA1505" s="13" t="str">
        <f t="shared" si="117"/>
        <v>Maya186P-131F</v>
      </c>
      <c r="AB1505" s="13"/>
      <c r="AC1505" s="13"/>
      <c r="AD1505" s="13"/>
      <c r="AE1505" s="13">
        <f>IF(TRIM(AA1505=""),0,IF(ISNA(VLOOKUP(AA1505,Tracker!$AB$2:$AB$3981,1,FALSE)),0,1))</f>
        <v>0</v>
      </c>
      <c r="AF1505" s="13"/>
    </row>
    <row r="1506" spans="1:32" ht="13.5">
      <c r="A1506" s="246">
        <v>5051</v>
      </c>
      <c r="B1506" s="271" t="s">
        <v>3112</v>
      </c>
      <c r="C1506" s="957" t="s">
        <v>8529</v>
      </c>
      <c r="D1506" s="547" t="s">
        <v>8251</v>
      </c>
      <c r="E1506" s="172"/>
      <c r="F1506" s="234"/>
      <c r="G1506" s="236"/>
      <c r="H1506" s="874" t="s">
        <v>1331</v>
      </c>
      <c r="I1506" s="272">
        <v>43463</v>
      </c>
      <c r="J1506" s="238"/>
      <c r="K1506" s="711"/>
      <c r="L1506" s="1023" t="s">
        <v>590</v>
      </c>
      <c r="M1506" s="13" t="str">
        <f t="shared" si="116"/>
        <v>Invoice Made</v>
      </c>
      <c r="N1506" s="13"/>
      <c r="O1506" s="13"/>
      <c r="P1506" s="13" t="str">
        <f>IF(L1506="Navig8",IF(ISNA(VLOOKUP(UPPER(B1506),#REF!,3,FALSE)),"Pool Not in Records",VLOOKUP(UPPER(B1506),#REF!,3,FALSE)),"")</f>
        <v/>
      </c>
      <c r="Q1506" s="13">
        <f t="shared" si="115"/>
        <v>0</v>
      </c>
      <c r="R1506" s="13"/>
      <c r="S1506" s="13"/>
      <c r="T1506" s="13" t="str">
        <f t="shared" si="118"/>
        <v>Invoice Made</v>
      </c>
      <c r="U1506" s="13" t="b">
        <f t="shared" si="119"/>
        <v>1</v>
      </c>
      <c r="V1506" s="13"/>
      <c r="W1506" s="13"/>
      <c r="X1506" s="13"/>
      <c r="Y1506" s="13"/>
      <c r="Z1506" s="13"/>
      <c r="AA1506" s="13" t="str">
        <f t="shared" si="117"/>
        <v>Selecao21P-121F</v>
      </c>
      <c r="AB1506" s="13"/>
      <c r="AC1506" s="13"/>
      <c r="AD1506" s="13"/>
      <c r="AE1506" s="13">
        <f>IF(TRIM(AA1506=""),0,IF(ISNA(VLOOKUP(AA1506,Tracker!$AB$2:$AB$3981,1,FALSE)),0,1))</f>
        <v>1</v>
      </c>
      <c r="AF1506" s="13"/>
    </row>
    <row r="1507" spans="1:32" ht="13.5">
      <c r="A1507" s="243">
        <v>5052</v>
      </c>
      <c r="B1507" s="271" t="s">
        <v>2779</v>
      </c>
      <c r="C1507" s="957" t="s">
        <v>7269</v>
      </c>
      <c r="D1507" s="874" t="s">
        <v>2474</v>
      </c>
      <c r="E1507" s="172" t="s">
        <v>2474</v>
      </c>
      <c r="F1507" s="234"/>
      <c r="G1507" s="236"/>
      <c r="H1507" s="874"/>
      <c r="I1507" s="272"/>
      <c r="J1507" s="238"/>
      <c r="K1507" s="711"/>
      <c r="L1507" s="1023" t="s">
        <v>2987</v>
      </c>
      <c r="M1507" s="13" t="str">
        <f t="shared" si="116"/>
        <v>Invoice Not Made</v>
      </c>
      <c r="N1507" s="13"/>
      <c r="O1507" s="13"/>
      <c r="P1507" s="13" t="str">
        <f>IF(L1507="Navig8",IF(ISNA(VLOOKUP(UPPER(B1507),#REF!,3,FALSE)),"Pool Not in Records",VLOOKUP(UPPER(B1507),#REF!,3,FALSE)),"")</f>
        <v/>
      </c>
      <c r="Q1507" s="13" t="str">
        <f t="shared" si="115"/>
        <v/>
      </c>
      <c r="R1507" s="13"/>
      <c r="S1507" s="13"/>
      <c r="T1507" s="13" t="str">
        <f t="shared" si="118"/>
        <v>Invoice Not Made</v>
      </c>
      <c r="U1507" s="13" t="b">
        <f t="shared" si="119"/>
        <v>1</v>
      </c>
      <c r="V1507" s="13"/>
      <c r="W1507" s="13"/>
      <c r="X1507" s="13"/>
      <c r="Y1507" s="13"/>
      <c r="Z1507" s="13"/>
      <c r="AA1507" s="13" t="str">
        <f t="shared" si="117"/>
        <v>Tigris246</v>
      </c>
      <c r="AB1507" s="13"/>
      <c r="AC1507" s="13"/>
      <c r="AD1507" s="13"/>
      <c r="AE1507" s="13">
        <f>IF(TRIM(AA1507=""),0,IF(ISNA(VLOOKUP(AA1507,Tracker!$AB$2:$AB$3981,1,FALSE)),0,1))</f>
        <v>0</v>
      </c>
      <c r="AF1507" s="13"/>
    </row>
    <row r="1508" spans="1:32" s="497" customFormat="1" ht="13.5">
      <c r="A1508" s="243">
        <v>5053</v>
      </c>
      <c r="B1508" s="243" t="s">
        <v>8226</v>
      </c>
      <c r="C1508" s="963" t="s">
        <v>372</v>
      </c>
      <c r="D1508" s="877" t="s">
        <v>2395</v>
      </c>
      <c r="E1508" s="172"/>
      <c r="F1508" s="234"/>
      <c r="G1508" s="236"/>
      <c r="H1508" s="877"/>
      <c r="I1508" s="499"/>
      <c r="J1508" s="238"/>
      <c r="K1508" s="720"/>
      <c r="L1508" s="1043" t="s">
        <v>28</v>
      </c>
      <c r="M1508" s="13" t="str">
        <f t="shared" si="116"/>
        <v>Invoice Not Made</v>
      </c>
      <c r="N1508" s="191" t="s">
        <v>368</v>
      </c>
      <c r="O1508" s="191"/>
      <c r="P1508" s="191"/>
      <c r="Q1508" s="191" t="str">
        <f t="shared" si="115"/>
        <v/>
      </c>
      <c r="R1508" s="191"/>
      <c r="S1508" s="191"/>
      <c r="T1508" s="13" t="str">
        <f t="shared" si="118"/>
        <v>Invoice Not Made</v>
      </c>
      <c r="U1508" s="13" t="b">
        <f t="shared" si="119"/>
        <v>1</v>
      </c>
      <c r="V1508" s="191"/>
      <c r="W1508" s="191"/>
      <c r="X1508" s="191"/>
      <c r="Y1508" s="191"/>
      <c r="Z1508" s="191"/>
      <c r="AA1508" s="13" t="str">
        <f t="shared" si="117"/>
        <v>AfraOak68</v>
      </c>
      <c r="AB1508" s="191"/>
      <c r="AC1508" s="191"/>
      <c r="AD1508" s="191"/>
      <c r="AE1508" s="191">
        <f>IF(TRIM(AA1508=""),0,IF(ISNA(VLOOKUP(AA1508,Tracker!$AB$2:$AB$3981,1,FALSE)),0,1))</f>
        <v>0</v>
      </c>
      <c r="AF1508" s="191"/>
    </row>
    <row r="1509" spans="1:32" ht="13.5">
      <c r="A1509" s="246">
        <v>5054</v>
      </c>
      <c r="B1509" s="271" t="s">
        <v>8227</v>
      </c>
      <c r="C1509" s="957" t="s">
        <v>53</v>
      </c>
      <c r="D1509" s="874" t="s">
        <v>3273</v>
      </c>
      <c r="E1509" s="172"/>
      <c r="F1509" s="234"/>
      <c r="G1509" s="236"/>
      <c r="H1509" s="874" t="s">
        <v>455</v>
      </c>
      <c r="I1509" s="272">
        <v>43815</v>
      </c>
      <c r="J1509" s="238"/>
      <c r="K1509" s="711"/>
      <c r="L1509" s="1023" t="s">
        <v>1485</v>
      </c>
      <c r="M1509" s="13" t="str">
        <f t="shared" si="116"/>
        <v>Invoice Made</v>
      </c>
      <c r="N1509" s="13"/>
      <c r="O1509" s="13"/>
      <c r="P1509" s="13" t="str">
        <f>IF(L1509="Navig8",IF(ISNA(VLOOKUP(UPPER(B1509),#REF!,3,FALSE)),"Pool Not in Records",VLOOKUP(UPPER(B1509),#REF!,3,FALSE)),"")</f>
        <v/>
      </c>
      <c r="Q1509" s="13" t="str">
        <f t="shared" si="115"/>
        <v/>
      </c>
      <c r="R1509" s="13"/>
      <c r="S1509" s="13"/>
      <c r="T1509" s="13" t="str">
        <f t="shared" si="118"/>
        <v>Invoice Made</v>
      </c>
      <c r="U1509" s="13" t="b">
        <f t="shared" si="119"/>
        <v>1</v>
      </c>
      <c r="V1509" s="13"/>
      <c r="W1509" s="13"/>
      <c r="X1509" s="13"/>
      <c r="Y1509" s="13"/>
      <c r="Z1509" s="13"/>
      <c r="AA1509" s="13" t="str">
        <f t="shared" si="117"/>
        <v>Marvin Faith1</v>
      </c>
      <c r="AB1509" s="13"/>
      <c r="AC1509" s="13"/>
      <c r="AD1509" s="13"/>
      <c r="AE1509" s="13">
        <f>IF(TRIM(AA1509=""),0,IF(ISNA(VLOOKUP(AA1509,Tracker!$AB$2:$AB$3981,1,FALSE)),0,1))</f>
        <v>1</v>
      </c>
      <c r="AF1509" s="13"/>
    </row>
    <row r="1510" spans="1:32" ht="13.5">
      <c r="A1510" s="246">
        <v>5055</v>
      </c>
      <c r="B1510" s="271" t="s">
        <v>8228</v>
      </c>
      <c r="C1510" s="957" t="s">
        <v>41</v>
      </c>
      <c r="D1510" s="874" t="s">
        <v>2048</v>
      </c>
      <c r="E1510" s="172"/>
      <c r="F1510" s="234"/>
      <c r="G1510" s="236"/>
      <c r="H1510" s="874" t="s">
        <v>66</v>
      </c>
      <c r="I1510" s="272">
        <v>43368</v>
      </c>
      <c r="J1510" s="238"/>
      <c r="K1510" s="711"/>
      <c r="L1510" s="1023" t="s">
        <v>1466</v>
      </c>
      <c r="M1510" s="13" t="str">
        <f t="shared" si="116"/>
        <v>Invoice Made</v>
      </c>
      <c r="N1510" s="13"/>
      <c r="O1510" s="13"/>
      <c r="P1510" s="13" t="str">
        <f>IF(L1510="Navig8",IF(ISNA(VLOOKUP(UPPER(B1510),#REF!,3,FALSE)),"Pool Not in Records",VLOOKUP(UPPER(B1510),#REF!,3,FALSE)),"")</f>
        <v/>
      </c>
      <c r="Q1510" s="13" t="str">
        <f t="shared" si="115"/>
        <v/>
      </c>
      <c r="R1510" s="13"/>
      <c r="S1510" s="13"/>
      <c r="T1510" s="13" t="str">
        <f t="shared" si="118"/>
        <v>Invoice Made</v>
      </c>
      <c r="U1510" s="13" t="b">
        <f t="shared" si="119"/>
        <v>1</v>
      </c>
      <c r="V1510" s="13"/>
      <c r="W1510" s="13"/>
      <c r="X1510" s="13"/>
      <c r="Y1510" s="13"/>
      <c r="Z1510" s="13"/>
      <c r="AA1510" s="13" t="str">
        <f t="shared" si="117"/>
        <v>Nordic Space12</v>
      </c>
      <c r="AB1510" s="13"/>
      <c r="AC1510" s="13"/>
      <c r="AD1510" s="13"/>
      <c r="AE1510" s="13">
        <f>IF(TRIM(AA1510=""),0,IF(ISNA(VLOOKUP(AA1510,Tracker!$AB$2:$AB$3981,1,FALSE)),0,1))</f>
        <v>1</v>
      </c>
      <c r="AF1510" s="13"/>
    </row>
    <row r="1511" spans="1:32" ht="13.5">
      <c r="A1511" s="243">
        <v>5057</v>
      </c>
      <c r="B1511" s="271" t="s">
        <v>850</v>
      </c>
      <c r="C1511" s="957" t="s">
        <v>8075</v>
      </c>
      <c r="D1511" s="874" t="s">
        <v>2981</v>
      </c>
      <c r="E1511" s="172"/>
      <c r="F1511" s="234"/>
      <c r="G1511" s="236"/>
      <c r="H1511" s="874" t="s">
        <v>8263</v>
      </c>
      <c r="I1511" s="272">
        <v>43355</v>
      </c>
      <c r="J1511" s="238"/>
      <c r="K1511" s="711"/>
      <c r="L1511" s="1023" t="s">
        <v>590</v>
      </c>
      <c r="M1511" s="13" t="str">
        <f t="shared" si="116"/>
        <v>Invoice Not Made</v>
      </c>
      <c r="N1511" s="13"/>
      <c r="O1511" s="13"/>
      <c r="P1511" s="13" t="str">
        <f>IF(L1511="Navig8",IF(ISNA(VLOOKUP(UPPER(B1511),#REF!,3,FALSE)),"Pool Not in Records",VLOOKUP(UPPER(B1511),#REF!,3,FALSE)),"")</f>
        <v/>
      </c>
      <c r="Q1511" s="13">
        <f t="shared" si="115"/>
        <v>0</v>
      </c>
      <c r="R1511" s="13"/>
      <c r="S1511" s="13"/>
      <c r="T1511" s="13" t="str">
        <f t="shared" si="118"/>
        <v>Invoice Not Made</v>
      </c>
      <c r="U1511" s="13" t="b">
        <f t="shared" si="119"/>
        <v>1</v>
      </c>
      <c r="V1511" s="13"/>
      <c r="W1511" s="13"/>
      <c r="X1511" s="13"/>
      <c r="Y1511" s="13"/>
      <c r="Z1511" s="13"/>
      <c r="AA1511" s="13" t="str">
        <f t="shared" si="117"/>
        <v>Inca194</v>
      </c>
      <c r="AB1511" s="13"/>
      <c r="AC1511" s="13"/>
      <c r="AD1511" s="13"/>
      <c r="AE1511" s="13">
        <f>IF(TRIM(AA1511=""),0,IF(ISNA(VLOOKUP(AA1511,Tracker!$AB$2:$AB$3981,1,FALSE)),0,1))</f>
        <v>0</v>
      </c>
      <c r="AF1511" s="13"/>
    </row>
    <row r="1512" spans="1:32" ht="13.5">
      <c r="A1512" s="246">
        <v>5058</v>
      </c>
      <c r="B1512" s="271" t="s">
        <v>8229</v>
      </c>
      <c r="C1512" s="957" t="s">
        <v>41</v>
      </c>
      <c r="D1512" s="874" t="s">
        <v>8230</v>
      </c>
      <c r="E1512" s="172"/>
      <c r="F1512" s="234"/>
      <c r="G1512" s="236"/>
      <c r="H1512" s="874" t="s">
        <v>90</v>
      </c>
      <c r="I1512" s="272">
        <v>43394</v>
      </c>
      <c r="J1512" s="238"/>
      <c r="K1512" s="711"/>
      <c r="L1512" s="1023" t="s">
        <v>1466</v>
      </c>
      <c r="M1512" s="13" t="str">
        <f t="shared" si="116"/>
        <v>Invoice Made</v>
      </c>
      <c r="N1512" s="13"/>
      <c r="O1512" s="13"/>
      <c r="P1512" s="13" t="str">
        <f>IF(L1512="Navig8",IF(ISNA(VLOOKUP(UPPER(B1512),#REF!,3,FALSE)),"Pool Not in Records",VLOOKUP(UPPER(B1512),#REF!,3,FALSE)),"")</f>
        <v/>
      </c>
      <c r="Q1512" s="13" t="str">
        <f t="shared" si="115"/>
        <v/>
      </c>
      <c r="R1512" s="13"/>
      <c r="S1512" s="13"/>
      <c r="T1512" s="13" t="str">
        <f t="shared" si="118"/>
        <v>Invoice Made</v>
      </c>
      <c r="U1512" s="13" t="b">
        <f t="shared" si="119"/>
        <v>1</v>
      </c>
      <c r="V1512" s="13"/>
      <c r="W1512" s="13"/>
      <c r="X1512" s="13"/>
      <c r="Y1512" s="13"/>
      <c r="Z1512" s="13"/>
      <c r="AA1512" s="13" t="str">
        <f t="shared" si="117"/>
        <v>CSK Valiant12</v>
      </c>
      <c r="AB1512" s="13"/>
      <c r="AC1512" s="13"/>
      <c r="AD1512" s="13"/>
      <c r="AE1512" s="13">
        <f>IF(TRIM(AA1512=""),0,IF(ISNA(VLOOKUP(AA1512,Tracker!$AB$2:$AB$3981,1,FALSE)),0,1))</f>
        <v>1</v>
      </c>
      <c r="AF1512" s="13"/>
    </row>
    <row r="1513" spans="1:32" ht="13.5">
      <c r="A1513" s="243">
        <v>5059</v>
      </c>
      <c r="B1513" s="271" t="s">
        <v>3171</v>
      </c>
      <c r="C1513" s="957" t="s">
        <v>8072</v>
      </c>
      <c r="D1513" s="874" t="s">
        <v>688</v>
      </c>
      <c r="E1513" s="172"/>
      <c r="F1513" s="234"/>
      <c r="G1513" s="236"/>
      <c r="H1513" s="874" t="s">
        <v>261</v>
      </c>
      <c r="I1513" s="272">
        <v>43359</v>
      </c>
      <c r="J1513" s="238"/>
      <c r="K1513" s="711"/>
      <c r="L1513" s="1023" t="s">
        <v>590</v>
      </c>
      <c r="M1513" s="13" t="str">
        <f t="shared" si="116"/>
        <v>Invoice Not Made</v>
      </c>
      <c r="N1513" s="13"/>
      <c r="O1513" s="13"/>
      <c r="P1513" s="13" t="str">
        <f>IF(L1513="Navig8",IF(ISNA(VLOOKUP(UPPER(B1513),#REF!,3,FALSE)),"Pool Not in Records",VLOOKUP(UPPER(B1513),#REF!,3,FALSE)),"")</f>
        <v/>
      </c>
      <c r="Q1513" s="13">
        <f t="shared" si="115"/>
        <v>0</v>
      </c>
      <c r="R1513" s="13"/>
      <c r="S1513" s="13"/>
      <c r="T1513" s="13" t="str">
        <f t="shared" si="118"/>
        <v>Invoice Not Made</v>
      </c>
      <c r="U1513" s="13" t="b">
        <f t="shared" si="119"/>
        <v>1</v>
      </c>
      <c r="V1513" s="13"/>
      <c r="W1513" s="13"/>
      <c r="X1513" s="13"/>
      <c r="Y1513" s="13"/>
      <c r="Z1513" s="13"/>
      <c r="AA1513" s="13" t="str">
        <f t="shared" si="117"/>
        <v>Seaways Rosemar230</v>
      </c>
      <c r="AB1513" s="13"/>
      <c r="AC1513" s="13"/>
      <c r="AD1513" s="13"/>
      <c r="AE1513" s="13">
        <f>IF(TRIM(AA1513=""),0,IF(ISNA(VLOOKUP(AA1513,Tracker!$AB$2:$AB$3981,1,FALSE)),0,1))</f>
        <v>0</v>
      </c>
      <c r="AF1513" s="13"/>
    </row>
    <row r="1514" spans="1:32" ht="13.5">
      <c r="A1514" s="246">
        <v>5060</v>
      </c>
      <c r="B1514" s="271" t="s">
        <v>8081</v>
      </c>
      <c r="C1514" s="957" t="s">
        <v>406</v>
      </c>
      <c r="D1514" s="874" t="s">
        <v>7817</v>
      </c>
      <c r="E1514" s="172"/>
      <c r="F1514" s="234"/>
      <c r="G1514" s="236"/>
      <c r="H1514" s="874" t="s">
        <v>2886</v>
      </c>
      <c r="I1514" s="272">
        <v>43420</v>
      </c>
      <c r="J1514" s="238"/>
      <c r="K1514" s="711"/>
      <c r="L1514" s="1023" t="s">
        <v>1485</v>
      </c>
      <c r="M1514" s="13" t="str">
        <f t="shared" si="116"/>
        <v>Invoice Made</v>
      </c>
      <c r="N1514" s="13"/>
      <c r="O1514" s="13"/>
      <c r="P1514" s="13" t="str">
        <f>IF(L1514="Navig8",IF(ISNA(VLOOKUP(UPPER(B1514),#REF!,3,FALSE)),"Pool Not in Records",VLOOKUP(UPPER(B1514),#REF!,3,FALSE)),"")</f>
        <v/>
      </c>
      <c r="Q1514" s="13" t="str">
        <f t="shared" si="115"/>
        <v/>
      </c>
      <c r="R1514" s="13"/>
      <c r="S1514" s="13"/>
      <c r="T1514" s="13" t="str">
        <f t="shared" si="118"/>
        <v>Invoice Made</v>
      </c>
      <c r="U1514" s="13" t="b">
        <f t="shared" si="119"/>
        <v>1</v>
      </c>
      <c r="V1514" s="13"/>
      <c r="W1514" s="13"/>
      <c r="X1514" s="13"/>
      <c r="Y1514" s="13"/>
      <c r="Z1514" s="13"/>
      <c r="AA1514" s="13" t="str">
        <f t="shared" si="117"/>
        <v>Hellas Marianna03</v>
      </c>
      <c r="AB1514" s="13"/>
      <c r="AC1514" s="13"/>
      <c r="AD1514" s="13"/>
      <c r="AE1514" s="13">
        <f>IF(TRIM(AA1514=""),0,IF(ISNA(VLOOKUP(AA1514,Tracker!$AB$2:$AB$3981,1,FALSE)),0,1))</f>
        <v>1</v>
      </c>
      <c r="AF1514" s="13"/>
    </row>
    <row r="1515" spans="1:32" ht="13.5">
      <c r="A1515" s="243">
        <v>5061</v>
      </c>
      <c r="B1515" s="271" t="s">
        <v>8231</v>
      </c>
      <c r="C1515" s="957" t="s">
        <v>8232</v>
      </c>
      <c r="D1515" s="874" t="s">
        <v>2474</v>
      </c>
      <c r="E1515" s="172"/>
      <c r="F1515" s="234"/>
      <c r="G1515" s="236"/>
      <c r="H1515" s="874"/>
      <c r="I1515" s="272"/>
      <c r="J1515" s="238"/>
      <c r="K1515" s="711"/>
      <c r="L1515" s="1023" t="s">
        <v>2987</v>
      </c>
      <c r="M1515" s="13" t="str">
        <f t="shared" si="116"/>
        <v>Invoice Not Made</v>
      </c>
      <c r="N1515" s="13"/>
      <c r="O1515" s="13"/>
      <c r="P1515" s="13" t="str">
        <f>IF(L1515="Navig8",IF(ISNA(VLOOKUP(UPPER(B1515),#REF!,3,FALSE)),"Pool Not in Records",VLOOKUP(UPPER(B1515),#REF!,3,FALSE)),"")</f>
        <v/>
      </c>
      <c r="Q1515" s="13" t="str">
        <f t="shared" si="115"/>
        <v/>
      </c>
      <c r="R1515" s="13"/>
      <c r="S1515" s="13"/>
      <c r="T1515" s="13" t="str">
        <f t="shared" si="118"/>
        <v>Invoice Not Made</v>
      </c>
      <c r="U1515" s="13" t="b">
        <f t="shared" si="119"/>
        <v>1</v>
      </c>
      <c r="V1515" s="13"/>
      <c r="W1515" s="13"/>
      <c r="X1515" s="13"/>
      <c r="Y1515" s="13"/>
      <c r="Z1515" s="13"/>
      <c r="AA1515" s="13" t="str">
        <f t="shared" si="117"/>
        <v>Patea18521</v>
      </c>
      <c r="AB1515" s="13"/>
      <c r="AC1515" s="13"/>
      <c r="AD1515" s="13"/>
      <c r="AE1515" s="13">
        <f>IF(TRIM(AA1515=""),0,IF(ISNA(VLOOKUP(AA1515,Tracker!$AB$2:$AB$3981,1,FALSE)),0,1))</f>
        <v>0</v>
      </c>
      <c r="AF1515" s="13"/>
    </row>
    <row r="1516" spans="1:32" ht="13.5">
      <c r="A1516" s="246">
        <v>5062</v>
      </c>
      <c r="B1516" s="271" t="s">
        <v>8233</v>
      </c>
      <c r="C1516" s="957" t="s">
        <v>165</v>
      </c>
      <c r="D1516" s="874" t="s">
        <v>8234</v>
      </c>
      <c r="E1516" s="172"/>
      <c r="F1516" s="234"/>
      <c r="G1516" s="236"/>
      <c r="H1516" s="874" t="s">
        <v>203</v>
      </c>
      <c r="I1516" s="272">
        <v>43378</v>
      </c>
      <c r="J1516" s="238"/>
      <c r="K1516" s="711"/>
      <c r="L1516" s="1023" t="s">
        <v>1466</v>
      </c>
      <c r="M1516" s="13" t="str">
        <f t="shared" si="116"/>
        <v>Invoice Made</v>
      </c>
      <c r="N1516" s="13"/>
      <c r="O1516" s="13"/>
      <c r="P1516" s="13" t="str">
        <f>IF(L1516="Navig8",IF(ISNA(VLOOKUP(UPPER(B1516),#REF!,3,FALSE)),"Pool Not in Records",VLOOKUP(UPPER(B1516),#REF!,3,FALSE)),"")</f>
        <v/>
      </c>
      <c r="Q1516" s="13" t="str">
        <f t="shared" si="115"/>
        <v/>
      </c>
      <c r="R1516" s="13"/>
      <c r="S1516" s="13"/>
      <c r="T1516" s="13" t="str">
        <f t="shared" si="118"/>
        <v>Invoice Made</v>
      </c>
      <c r="U1516" s="13" t="b">
        <f t="shared" si="119"/>
        <v>1</v>
      </c>
      <c r="V1516" s="13"/>
      <c r="W1516" s="13"/>
      <c r="X1516" s="13"/>
      <c r="Y1516" s="13"/>
      <c r="Z1516" s="13"/>
      <c r="AA1516" s="13" t="str">
        <f t="shared" si="117"/>
        <v>SKS Sprey45</v>
      </c>
      <c r="AB1516" s="13"/>
      <c r="AC1516" s="13"/>
      <c r="AD1516" s="13"/>
      <c r="AE1516" s="13">
        <f>IF(TRIM(AA1516=""),0,IF(ISNA(VLOOKUP(AA1516,Tracker!$AB$2:$AB$3981,1,FALSE)),0,1))</f>
        <v>1</v>
      </c>
      <c r="AF1516" s="13"/>
    </row>
    <row r="1517" spans="1:32" ht="13.5">
      <c r="A1517" s="246">
        <v>5063</v>
      </c>
      <c r="B1517" s="271" t="s">
        <v>1786</v>
      </c>
      <c r="C1517" s="957" t="s">
        <v>8235</v>
      </c>
      <c r="D1517" s="874" t="s">
        <v>8236</v>
      </c>
      <c r="E1517" s="172"/>
      <c r="F1517" s="234"/>
      <c r="G1517" s="236"/>
      <c r="H1517" s="874" t="s">
        <v>25</v>
      </c>
      <c r="I1517" s="272">
        <v>43379</v>
      </c>
      <c r="J1517" s="238"/>
      <c r="K1517" s="711" t="s">
        <v>428</v>
      </c>
      <c r="L1517" s="1023" t="s">
        <v>8089</v>
      </c>
      <c r="M1517" s="13" t="str">
        <f t="shared" si="116"/>
        <v>Invoice Made</v>
      </c>
      <c r="N1517" s="13"/>
      <c r="O1517" s="13"/>
      <c r="P1517" s="13" t="str">
        <f>IF(L1517="Navig8",IF(ISNA(VLOOKUP(UPPER(B1517),#REF!,3,FALSE)),"Pool Not in Records",VLOOKUP(UPPER(B1517),#REF!,3,FALSE)),"")</f>
        <v/>
      </c>
      <c r="Q1517" s="13" t="str">
        <f t="shared" si="115"/>
        <v/>
      </c>
      <c r="R1517" s="13"/>
      <c r="S1517" s="13"/>
      <c r="T1517" s="13" t="str">
        <f t="shared" si="118"/>
        <v>Invoice Made</v>
      </c>
      <c r="U1517" s="13" t="b">
        <f t="shared" si="119"/>
        <v>1</v>
      </c>
      <c r="V1517" s="13"/>
      <c r="W1517" s="13"/>
      <c r="X1517" s="13"/>
      <c r="Y1517" s="13"/>
      <c r="Z1517" s="13"/>
      <c r="AA1517" s="13" t="str">
        <f t="shared" si="117"/>
        <v>Navig8 Amber03A</v>
      </c>
      <c r="AB1517" s="13"/>
      <c r="AC1517" s="13"/>
      <c r="AD1517" s="13"/>
      <c r="AE1517" s="13">
        <f>IF(TRIM(AA1517=""),0,IF(ISNA(VLOOKUP(AA1517,Tracker!$AB$2:$AB$3981,1,FALSE)),0,1))</f>
        <v>1</v>
      </c>
      <c r="AF1517" s="13"/>
    </row>
    <row r="1518" spans="1:32" ht="13.5">
      <c r="A1518" s="243">
        <v>5064</v>
      </c>
      <c r="B1518" s="271" t="s">
        <v>3106</v>
      </c>
      <c r="C1518" s="957" t="s">
        <v>3611</v>
      </c>
      <c r="D1518" s="874" t="s">
        <v>8237</v>
      </c>
      <c r="E1518" s="172"/>
      <c r="F1518" s="234"/>
      <c r="G1518" s="236"/>
      <c r="H1518" s="874" t="s">
        <v>733</v>
      </c>
      <c r="I1518" s="272">
        <v>43378</v>
      </c>
      <c r="J1518" s="238"/>
      <c r="K1518" s="711"/>
      <c r="L1518" s="1023" t="s">
        <v>590</v>
      </c>
      <c r="M1518" s="13" t="str">
        <f t="shared" si="116"/>
        <v>Invoice Not Made</v>
      </c>
      <c r="N1518" s="13"/>
      <c r="O1518" s="13"/>
      <c r="P1518" s="13" t="str">
        <f>IF(L1518="Navig8",IF(ISNA(VLOOKUP(UPPER(B1518),#REF!,3,FALSE)),"Pool Not in Records",VLOOKUP(UPPER(B1518),#REF!,3,FALSE)),"")</f>
        <v/>
      </c>
      <c r="Q1518" s="13">
        <f t="shared" si="115"/>
        <v>0</v>
      </c>
      <c r="R1518" s="13"/>
      <c r="S1518" s="13"/>
      <c r="T1518" s="13" t="str">
        <f t="shared" si="118"/>
        <v>Invoice Not Made</v>
      </c>
      <c r="U1518" s="13" t="b">
        <f t="shared" si="119"/>
        <v>1</v>
      </c>
      <c r="V1518" s="13"/>
      <c r="W1518" s="13"/>
      <c r="X1518" s="13"/>
      <c r="Y1518" s="13"/>
      <c r="Z1518" s="13"/>
      <c r="AA1518" s="13" t="str">
        <f t="shared" si="117"/>
        <v>Seaways Reymar219</v>
      </c>
      <c r="AB1518" s="13"/>
      <c r="AC1518" s="13"/>
      <c r="AD1518" s="13"/>
      <c r="AE1518" s="13">
        <f>IF(TRIM(AA1518=""),0,IF(ISNA(VLOOKUP(AA1518,Tracker!$AB$2:$AB$3981,1,FALSE)),0,1))</f>
        <v>0</v>
      </c>
      <c r="AF1518" s="13"/>
    </row>
    <row r="1519" spans="1:32" ht="13.5">
      <c r="A1519" s="243">
        <v>5065</v>
      </c>
      <c r="B1519" s="271" t="s">
        <v>2854</v>
      </c>
      <c r="C1519" s="957" t="s">
        <v>3964</v>
      </c>
      <c r="D1519" s="874" t="s">
        <v>2474</v>
      </c>
      <c r="E1519" s="172"/>
      <c r="F1519" s="234"/>
      <c r="G1519" s="236"/>
      <c r="H1519" s="874"/>
      <c r="I1519" s="272"/>
      <c r="J1519" s="238"/>
      <c r="K1519" s="711"/>
      <c r="L1519" s="1023" t="s">
        <v>2987</v>
      </c>
      <c r="M1519" s="13" t="str">
        <f t="shared" si="116"/>
        <v>Invoice Not Made</v>
      </c>
      <c r="N1519" s="13"/>
      <c r="O1519" s="13"/>
      <c r="P1519" s="13" t="str">
        <f>IF(L1519="Navig8",IF(ISNA(VLOOKUP(UPPER(B1519),#REF!,3,FALSE)),"Pool Not in Records",VLOOKUP(UPPER(B1519),#REF!,3,FALSE)),"")</f>
        <v/>
      </c>
      <c r="Q1519" s="13" t="str">
        <f t="shared" si="115"/>
        <v/>
      </c>
      <c r="R1519" s="13"/>
      <c r="S1519" s="13"/>
      <c r="T1519" s="13" t="str">
        <f t="shared" si="118"/>
        <v>Invoice Not Made</v>
      </c>
      <c r="U1519" s="13" t="b">
        <f t="shared" si="119"/>
        <v>1</v>
      </c>
      <c r="V1519" s="13"/>
      <c r="W1519" s="13"/>
      <c r="X1519" s="13"/>
      <c r="Y1519" s="13"/>
      <c r="Z1519" s="13"/>
      <c r="AA1519" s="13" t="str">
        <f t="shared" si="117"/>
        <v>Emmy Schulte216</v>
      </c>
      <c r="AB1519" s="13"/>
      <c r="AC1519" s="13"/>
      <c r="AD1519" s="13"/>
      <c r="AE1519" s="13">
        <f>IF(TRIM(AA1519=""),0,IF(ISNA(VLOOKUP(AA1519,Tracker!$AB$2:$AB$3981,1,FALSE)),0,1))</f>
        <v>0</v>
      </c>
      <c r="AF1519" s="13"/>
    </row>
    <row r="1520" spans="1:32" ht="13.5">
      <c r="A1520" s="243">
        <v>5066</v>
      </c>
      <c r="B1520" s="271" t="s">
        <v>892</v>
      </c>
      <c r="C1520" s="957" t="s">
        <v>461</v>
      </c>
      <c r="D1520" s="874" t="s">
        <v>2474</v>
      </c>
      <c r="E1520" s="172"/>
      <c r="F1520" s="234"/>
      <c r="G1520" s="236"/>
      <c r="H1520" s="874"/>
      <c r="I1520" s="272"/>
      <c r="J1520" s="238"/>
      <c r="K1520" s="711"/>
      <c r="L1520" s="1023" t="s">
        <v>2987</v>
      </c>
      <c r="M1520" s="13" t="str">
        <f t="shared" si="116"/>
        <v>Invoice Not Made</v>
      </c>
      <c r="N1520" s="13"/>
      <c r="O1520" s="13"/>
      <c r="P1520" s="13" t="str">
        <f>IF(L1520="Navig8",IF(ISNA(VLOOKUP(UPPER(B1520),#REF!,3,FALSE)),"Pool Not in Records",VLOOKUP(UPPER(B1520),#REF!,3,FALSE)),"")</f>
        <v/>
      </c>
      <c r="Q1520" s="13" t="str">
        <f t="shared" si="115"/>
        <v/>
      </c>
      <c r="R1520" s="13"/>
      <c r="S1520" s="13"/>
      <c r="T1520" s="13" t="str">
        <f t="shared" si="118"/>
        <v>Invoice Not Made</v>
      </c>
      <c r="U1520" s="13" t="b">
        <f t="shared" si="119"/>
        <v>1</v>
      </c>
      <c r="V1520" s="13"/>
      <c r="W1520" s="13"/>
      <c r="X1520" s="13"/>
      <c r="Y1520" s="13"/>
      <c r="Z1520" s="13"/>
      <c r="AA1520" s="13" t="str">
        <f t="shared" si="117"/>
        <v>Elisalex Schulte98</v>
      </c>
      <c r="AB1520" s="13"/>
      <c r="AC1520" s="13"/>
      <c r="AD1520" s="13"/>
      <c r="AE1520" s="13">
        <f>IF(TRIM(AA1520=""),0,IF(ISNA(VLOOKUP(AA1520,Tracker!$AB$2:$AB$3981,1,FALSE)),0,1))</f>
        <v>0</v>
      </c>
      <c r="AF1520" s="13"/>
    </row>
    <row r="1521" spans="1:32" ht="13.5">
      <c r="A1521" s="243">
        <v>5067</v>
      </c>
      <c r="B1521" s="271" t="s">
        <v>2779</v>
      </c>
      <c r="C1521" s="957" t="s">
        <v>6833</v>
      </c>
      <c r="D1521" s="874" t="s">
        <v>2474</v>
      </c>
      <c r="E1521" s="172"/>
      <c r="F1521" s="234"/>
      <c r="G1521" s="236"/>
      <c r="H1521" s="874"/>
      <c r="I1521" s="272"/>
      <c r="J1521" s="238"/>
      <c r="K1521" s="711"/>
      <c r="L1521" s="1023" t="s">
        <v>2987</v>
      </c>
      <c r="M1521" s="13" t="str">
        <f t="shared" si="116"/>
        <v>Invoice Not Made</v>
      </c>
      <c r="N1521" s="13"/>
      <c r="O1521" s="13"/>
      <c r="P1521" s="13" t="str">
        <f>IF(L1521="Navig8",IF(ISNA(VLOOKUP(UPPER(B1521),#REF!,3,FALSE)),"Pool Not in Records",VLOOKUP(UPPER(B1521),#REF!,3,FALSE)),"")</f>
        <v/>
      </c>
      <c r="Q1521" s="13" t="str">
        <f t="shared" si="115"/>
        <v/>
      </c>
      <c r="R1521" s="13"/>
      <c r="S1521" s="13"/>
      <c r="T1521" s="13" t="str">
        <f t="shared" si="118"/>
        <v>Invoice Not Made</v>
      </c>
      <c r="U1521" s="13" t="b">
        <f t="shared" si="119"/>
        <v>1</v>
      </c>
      <c r="V1521" s="13"/>
      <c r="W1521" s="13"/>
      <c r="X1521" s="13"/>
      <c r="Y1521" s="13"/>
      <c r="Z1521" s="13"/>
      <c r="AA1521" s="13" t="str">
        <f t="shared" si="117"/>
        <v>Tigris247</v>
      </c>
      <c r="AB1521" s="13"/>
      <c r="AC1521" s="13"/>
      <c r="AD1521" s="13"/>
      <c r="AE1521" s="13">
        <f>IF(TRIM(AA1521=""),0,IF(ISNA(VLOOKUP(AA1521,Tracker!$AB$2:$AB$3981,1,FALSE)),0,1))</f>
        <v>0</v>
      </c>
      <c r="AF1521" s="13"/>
    </row>
    <row r="1522" spans="1:32" ht="13.5">
      <c r="A1522" s="243">
        <v>5068</v>
      </c>
      <c r="B1522" s="271" t="s">
        <v>8238</v>
      </c>
      <c r="C1522" s="957" t="s">
        <v>624</v>
      </c>
      <c r="D1522" s="874" t="s">
        <v>1942</v>
      </c>
      <c r="E1522" s="172"/>
      <c r="F1522" s="234"/>
      <c r="G1522" s="236"/>
      <c r="H1522" s="874" t="s">
        <v>441</v>
      </c>
      <c r="I1522" s="272">
        <v>43371</v>
      </c>
      <c r="J1522" s="238"/>
      <c r="K1522" s="711"/>
      <c r="L1522" s="1023" t="s">
        <v>590</v>
      </c>
      <c r="M1522" s="13" t="str">
        <f t="shared" si="116"/>
        <v>Invoice Not Made</v>
      </c>
      <c r="N1522" s="13"/>
      <c r="O1522" s="13"/>
      <c r="P1522" s="13" t="str">
        <f>IF(L1522="Navig8",IF(ISNA(VLOOKUP(UPPER(B1522),#REF!,3,FALSE)),"Pool Not in Records",VLOOKUP(UPPER(B1522),#REF!,3,FALSE)),"")</f>
        <v/>
      </c>
      <c r="Q1522" s="13">
        <f t="shared" si="115"/>
        <v>0</v>
      </c>
      <c r="R1522" s="13"/>
      <c r="S1522" s="13"/>
      <c r="T1522" s="13" t="str">
        <f t="shared" si="118"/>
        <v>Invoice Not Made</v>
      </c>
      <c r="U1522" s="13" t="b">
        <f t="shared" si="119"/>
        <v>1</v>
      </c>
      <c r="V1522" s="13"/>
      <c r="W1522" s="13"/>
      <c r="X1522" s="13"/>
      <c r="Y1522" s="13"/>
      <c r="Z1522" s="13"/>
      <c r="AA1522" s="13" t="str">
        <f t="shared" si="117"/>
        <v>Kerala51</v>
      </c>
      <c r="AB1522" s="13"/>
      <c r="AC1522" s="13"/>
      <c r="AD1522" s="13"/>
      <c r="AE1522" s="13">
        <f>IF(TRIM(AA1522=""),0,IF(ISNA(VLOOKUP(AA1522,Tracker!$AB$2:$AB$3981,1,FALSE)),0,1))</f>
        <v>0</v>
      </c>
      <c r="AF1522" s="13"/>
    </row>
    <row r="1523" spans="1:32" ht="13.5">
      <c r="A1523" s="243">
        <v>5069</v>
      </c>
      <c r="B1523" s="271" t="s">
        <v>8239</v>
      </c>
      <c r="C1523" s="957" t="s">
        <v>126</v>
      </c>
      <c r="D1523" s="874" t="s">
        <v>1304</v>
      </c>
      <c r="E1523" s="172"/>
      <c r="F1523" s="234"/>
      <c r="G1523" s="236"/>
      <c r="H1523" s="874" t="s">
        <v>90</v>
      </c>
      <c r="I1523" s="272">
        <v>43359</v>
      </c>
      <c r="J1523" s="238"/>
      <c r="K1523" s="711"/>
      <c r="L1523" s="1023" t="s">
        <v>590</v>
      </c>
      <c r="M1523" s="13" t="str">
        <f t="shared" si="116"/>
        <v>Invoice Not Made</v>
      </c>
      <c r="N1523" s="13"/>
      <c r="O1523" s="13"/>
      <c r="P1523" s="13" t="str">
        <f>IF(L1523="Navig8",IF(ISNA(VLOOKUP(UPPER(B1523),#REF!,3,FALSE)),"Pool Not in Records",VLOOKUP(UPPER(B1523),#REF!,3,FALSE)),"")</f>
        <v/>
      </c>
      <c r="Q1523" s="13">
        <f t="shared" si="115"/>
        <v>0</v>
      </c>
      <c r="R1523" s="13"/>
      <c r="S1523" s="13"/>
      <c r="T1523" s="13" t="str">
        <f t="shared" si="118"/>
        <v>Invoice Not Made</v>
      </c>
      <c r="U1523" s="13" t="b">
        <f t="shared" si="119"/>
        <v>1</v>
      </c>
      <c r="V1523" s="13"/>
      <c r="W1523" s="13"/>
      <c r="X1523" s="13"/>
      <c r="Y1523" s="13"/>
      <c r="Z1523" s="13"/>
      <c r="AA1523" s="13" t="str">
        <f t="shared" si="117"/>
        <v>Aquasurazo13</v>
      </c>
      <c r="AB1523" s="13"/>
      <c r="AC1523" s="13"/>
      <c r="AD1523" s="13"/>
      <c r="AE1523" s="13">
        <f>IF(TRIM(AA1523=""),0,IF(ISNA(VLOOKUP(AA1523,Tracker!$AB$2:$AB$3981,1,FALSE)),0,1))</f>
        <v>0</v>
      </c>
      <c r="AF1523" s="13"/>
    </row>
    <row r="1524" spans="1:32" ht="13.5">
      <c r="A1524" s="246">
        <v>5070</v>
      </c>
      <c r="B1524" s="271" t="s">
        <v>531</v>
      </c>
      <c r="C1524" s="957" t="s">
        <v>405</v>
      </c>
      <c r="D1524" s="874" t="s">
        <v>8240</v>
      </c>
      <c r="E1524" s="172"/>
      <c r="F1524" s="234"/>
      <c r="G1524" s="236"/>
      <c r="H1524" s="874" t="s">
        <v>59</v>
      </c>
      <c r="I1524" s="272">
        <v>43379</v>
      </c>
      <c r="J1524" s="238"/>
      <c r="K1524" s="711"/>
      <c r="L1524" s="1023" t="s">
        <v>60</v>
      </c>
      <c r="M1524" s="13" t="str">
        <f t="shared" si="116"/>
        <v>Invoice Made</v>
      </c>
      <c r="N1524" s="13"/>
      <c r="O1524" s="13"/>
      <c r="P1524" s="13" t="str">
        <f>IF(L1524="Navig8",IF(ISNA(VLOOKUP(UPPER(B1524),#REF!,3,FALSE)),"Pool Not in Records",VLOOKUP(UPPER(B1524),#REF!,3,FALSE)),"")</f>
        <v/>
      </c>
      <c r="Q1524" s="13" t="str">
        <f t="shared" si="115"/>
        <v/>
      </c>
      <c r="R1524" s="13"/>
      <c r="S1524" s="13"/>
      <c r="T1524" s="13" t="str">
        <f t="shared" si="118"/>
        <v>Invoice Made</v>
      </c>
      <c r="U1524" s="13" t="b">
        <f t="shared" si="119"/>
        <v>1</v>
      </c>
      <c r="V1524" s="13"/>
      <c r="W1524" s="13"/>
      <c r="X1524" s="13"/>
      <c r="Y1524" s="13"/>
      <c r="Z1524" s="13"/>
      <c r="AA1524" s="13" t="str">
        <f t="shared" si="117"/>
        <v>Stavanger Blossom65</v>
      </c>
      <c r="AB1524" s="13"/>
      <c r="AC1524" s="13"/>
      <c r="AD1524" s="13"/>
      <c r="AE1524" s="13">
        <f>IF(TRIM(AA1524=""),0,IF(ISNA(VLOOKUP(AA1524,Tracker!$AB$2:$AB$3981,1,FALSE)),0,1))</f>
        <v>1</v>
      </c>
      <c r="AF1524" s="13"/>
    </row>
    <row r="1525" spans="1:32" ht="13.5">
      <c r="A1525" s="246">
        <v>5071</v>
      </c>
      <c r="B1525" s="271" t="s">
        <v>8241</v>
      </c>
      <c r="C1525" s="957" t="s">
        <v>7738</v>
      </c>
      <c r="D1525" s="874" t="s">
        <v>8175</v>
      </c>
      <c r="E1525" s="172"/>
      <c r="F1525" s="234"/>
      <c r="G1525" s="236"/>
      <c r="H1525" s="874" t="s">
        <v>25</v>
      </c>
      <c r="I1525" s="272">
        <v>43396</v>
      </c>
      <c r="J1525" s="238"/>
      <c r="K1525" s="711"/>
      <c r="L1525" s="1023" t="s">
        <v>633</v>
      </c>
      <c r="M1525" s="13" t="str">
        <f t="shared" si="116"/>
        <v>Invoice Made</v>
      </c>
      <c r="N1525" s="13"/>
      <c r="O1525" s="13"/>
      <c r="P1525" s="13" t="str">
        <f>IF(L1525="Navig8",IF(ISNA(VLOOKUP(UPPER(B1525),#REF!,3,FALSE)),"Pool Not in Records",VLOOKUP(UPPER(B1525),#REF!,3,FALSE)),"")</f>
        <v/>
      </c>
      <c r="Q1525" s="13" t="str">
        <f t="shared" si="115"/>
        <v/>
      </c>
      <c r="R1525" s="13"/>
      <c r="S1525" s="13"/>
      <c r="T1525" s="13" t="str">
        <f t="shared" si="118"/>
        <v>Invoice Made</v>
      </c>
      <c r="U1525" s="13" t="b">
        <f t="shared" si="119"/>
        <v>1</v>
      </c>
      <c r="V1525" s="13"/>
      <c r="W1525" s="13"/>
      <c r="X1525" s="13"/>
      <c r="Y1525" s="13"/>
      <c r="Z1525" s="13"/>
      <c r="AA1525" s="13" t="str">
        <f t="shared" si="117"/>
        <v>St.Michaelis1801</v>
      </c>
      <c r="AB1525" s="13"/>
      <c r="AC1525" s="13"/>
      <c r="AD1525" s="13"/>
      <c r="AE1525" s="13">
        <f>IF(TRIM(AA1525=""),0,IF(ISNA(VLOOKUP(AA1525,Tracker!$AB$2:$AB$3981,1,FALSE)),0,1))</f>
        <v>1</v>
      </c>
      <c r="AF1525" s="13"/>
    </row>
    <row r="1526" spans="1:32" ht="13.5">
      <c r="A1526" s="243">
        <v>5072</v>
      </c>
      <c r="B1526" s="271" t="s">
        <v>7496</v>
      </c>
      <c r="C1526" s="957" t="s">
        <v>151</v>
      </c>
      <c r="D1526" s="874" t="s">
        <v>2783</v>
      </c>
      <c r="E1526" s="172"/>
      <c r="F1526" s="234"/>
      <c r="G1526" s="236"/>
      <c r="H1526" s="874" t="s">
        <v>1409</v>
      </c>
      <c r="I1526" s="272">
        <v>43376</v>
      </c>
      <c r="J1526" s="238"/>
      <c r="K1526" s="711"/>
      <c r="L1526" s="1023" t="s">
        <v>590</v>
      </c>
      <c r="M1526" s="13" t="str">
        <f t="shared" si="116"/>
        <v>Invoice Made</v>
      </c>
      <c r="N1526" s="13"/>
      <c r="O1526" s="13"/>
      <c r="P1526" s="13" t="str">
        <f>IF(L1526="Navig8",IF(ISNA(VLOOKUP(UPPER(B1526),#REF!,3,FALSE)),"Pool Not in Records",VLOOKUP(UPPER(B1526),#REF!,3,FALSE)),"")</f>
        <v/>
      </c>
      <c r="Q1526" s="13">
        <f t="shared" si="115"/>
        <v>0</v>
      </c>
      <c r="R1526" s="13"/>
      <c r="S1526" s="13"/>
      <c r="T1526" s="13" t="str">
        <f t="shared" si="118"/>
        <v>Invoice Made</v>
      </c>
      <c r="U1526" s="13" t="b">
        <f t="shared" si="119"/>
        <v>1</v>
      </c>
      <c r="V1526" s="13"/>
      <c r="W1526" s="13"/>
      <c r="X1526" s="13"/>
      <c r="Y1526" s="13"/>
      <c r="Z1526" s="13"/>
      <c r="AA1526" s="13" t="str">
        <f t="shared" si="117"/>
        <v>Cabo Misaki15</v>
      </c>
      <c r="AB1526" s="13"/>
      <c r="AC1526" s="13"/>
      <c r="AD1526" s="13"/>
      <c r="AE1526" s="13">
        <f>IF(TRIM(AA1526=""),0,IF(ISNA(VLOOKUP(AA1526,Tracker!$AB$2:$AB$3981,1,FALSE)),0,1))</f>
        <v>1</v>
      </c>
      <c r="AF1526" s="13"/>
    </row>
    <row r="1527" spans="1:32" ht="13.5">
      <c r="A1527" s="246">
        <v>5073</v>
      </c>
      <c r="B1527" s="271" t="s">
        <v>573</v>
      </c>
      <c r="C1527" s="957" t="s">
        <v>302</v>
      </c>
      <c r="D1527" s="874" t="s">
        <v>7570</v>
      </c>
      <c r="E1527" s="172"/>
      <c r="F1527" s="234"/>
      <c r="G1527" s="236"/>
      <c r="H1527" s="874" t="s">
        <v>8487</v>
      </c>
      <c r="I1527" s="272">
        <v>43367</v>
      </c>
      <c r="J1527" s="238"/>
      <c r="K1527" s="711" t="s">
        <v>411</v>
      </c>
      <c r="L1527" s="1023" t="s">
        <v>28</v>
      </c>
      <c r="M1527" s="13" t="str">
        <f t="shared" si="116"/>
        <v>Invoice Made</v>
      </c>
      <c r="N1527" s="13"/>
      <c r="O1527" s="13"/>
      <c r="P1527" s="13"/>
      <c r="Q1527" s="13" t="str">
        <f t="shared" si="115"/>
        <v/>
      </c>
      <c r="R1527" s="13"/>
      <c r="S1527" s="13"/>
      <c r="T1527" s="13" t="str">
        <f t="shared" si="118"/>
        <v>Invoice Made</v>
      </c>
      <c r="U1527" s="13" t="b">
        <f t="shared" si="119"/>
        <v>1</v>
      </c>
      <c r="V1527" s="13"/>
      <c r="W1527" s="13"/>
      <c r="X1527" s="13"/>
      <c r="Y1527" s="13"/>
      <c r="Z1527" s="13"/>
      <c r="AA1527" s="13" t="str">
        <f t="shared" si="117"/>
        <v>Aframax Riviera70</v>
      </c>
      <c r="AB1527" s="13"/>
      <c r="AC1527" s="13"/>
      <c r="AD1527" s="13"/>
      <c r="AE1527" s="13">
        <f>IF(TRIM(AA1527=""),0,IF(ISNA(VLOOKUP(AA1527,Tracker!$AB$2:$AB$3981,1,FALSE)),0,1))</f>
        <v>1</v>
      </c>
      <c r="AF1527" s="13"/>
    </row>
    <row r="1528" spans="1:32" ht="13.5">
      <c r="A1528" s="246">
        <v>5075</v>
      </c>
      <c r="B1528" s="271" t="s">
        <v>8242</v>
      </c>
      <c r="C1528" s="957" t="s">
        <v>192</v>
      </c>
      <c r="D1528" s="874" t="s">
        <v>8012</v>
      </c>
      <c r="E1528" s="172"/>
      <c r="F1528" s="234"/>
      <c r="G1528" s="236"/>
      <c r="H1528" s="874" t="s">
        <v>575</v>
      </c>
      <c r="I1528" s="272">
        <v>43362</v>
      </c>
      <c r="J1528" s="238"/>
      <c r="K1528" s="711"/>
      <c r="L1528" s="1023" t="s">
        <v>60</v>
      </c>
      <c r="M1528" s="13" t="str">
        <f t="shared" si="116"/>
        <v>Invoice Made</v>
      </c>
      <c r="N1528" s="13"/>
      <c r="O1528" s="13"/>
      <c r="P1528" s="13" t="str">
        <f>IF(L1528="Navig8",IF(ISNA(VLOOKUP(UPPER(B1528),#REF!,3,FALSE)),"Pool Not in Records",VLOOKUP(UPPER(B1528),#REF!,3,FALSE)),"")</f>
        <v/>
      </c>
      <c r="Q1528" s="13" t="str">
        <f t="shared" si="115"/>
        <v/>
      </c>
      <c r="R1528" s="13"/>
      <c r="S1528" s="13"/>
      <c r="T1528" s="13" t="str">
        <f t="shared" si="118"/>
        <v>Invoice Made</v>
      </c>
      <c r="U1528" s="13" t="b">
        <f t="shared" si="119"/>
        <v>1</v>
      </c>
      <c r="V1528" s="13"/>
      <c r="W1528" s="13"/>
      <c r="X1528" s="13"/>
      <c r="Y1528" s="13"/>
      <c r="Z1528" s="13"/>
      <c r="AA1528" s="13" t="str">
        <f t="shared" si="117"/>
        <v>Atlanta Spirit27</v>
      </c>
      <c r="AB1528" s="13"/>
      <c r="AC1528" s="13"/>
      <c r="AD1528" s="13"/>
      <c r="AE1528" s="13">
        <f>IF(TRIM(AA1528=""),0,IF(ISNA(VLOOKUP(AA1528,Tracker!$AB$2:$AB$3981,1,FALSE)),0,1))</f>
        <v>1</v>
      </c>
      <c r="AF1528" s="13"/>
    </row>
    <row r="1529" spans="1:32" ht="13.5">
      <c r="A1529" s="243">
        <v>5076</v>
      </c>
      <c r="B1529" s="271" t="s">
        <v>3094</v>
      </c>
      <c r="C1529" s="957" t="s">
        <v>5410</v>
      </c>
      <c r="D1529" s="874" t="s">
        <v>2783</v>
      </c>
      <c r="E1529" s="172"/>
      <c r="F1529" s="234"/>
      <c r="G1529" s="236"/>
      <c r="H1529" s="874" t="s">
        <v>733</v>
      </c>
      <c r="I1529" s="272">
        <v>43362</v>
      </c>
      <c r="J1529" s="238"/>
      <c r="K1529" s="711"/>
      <c r="L1529" s="1023" t="s">
        <v>590</v>
      </c>
      <c r="M1529" s="13" t="str">
        <f t="shared" si="116"/>
        <v>Invoice Not Made</v>
      </c>
      <c r="N1529" s="13"/>
      <c r="O1529" s="13"/>
      <c r="P1529" s="13" t="str">
        <f>IF(L1529="Navig8",IF(ISNA(VLOOKUP(UPPER(B1529),#REF!,3,FALSE)),"Pool Not in Records",VLOOKUP(UPPER(B1529),#REF!,3,FALSE)),"")</f>
        <v/>
      </c>
      <c r="Q1529" s="13">
        <f t="shared" si="115"/>
        <v>0</v>
      </c>
      <c r="R1529" s="13"/>
      <c r="S1529" s="13"/>
      <c r="T1529" s="13" t="str">
        <f t="shared" si="118"/>
        <v>Invoice Not Made</v>
      </c>
      <c r="U1529" s="13" t="b">
        <f t="shared" si="119"/>
        <v>1</v>
      </c>
      <c r="V1529" s="13"/>
      <c r="W1529" s="13"/>
      <c r="X1529" s="13"/>
      <c r="Y1529" s="13"/>
      <c r="Z1529" s="13"/>
      <c r="AA1529" s="13" t="str">
        <f t="shared" si="117"/>
        <v>Cabo Froward130</v>
      </c>
      <c r="AB1529" s="13"/>
      <c r="AC1529" s="13"/>
      <c r="AD1529" s="13"/>
      <c r="AE1529" s="13">
        <f>IF(TRIM(AA1529=""),0,IF(ISNA(VLOOKUP(AA1529,Tracker!$AB$2:$AB$3981,1,FALSE)),0,1))</f>
        <v>0</v>
      </c>
      <c r="AF1529" s="13"/>
    </row>
    <row r="1530" spans="1:32" ht="13.5">
      <c r="A1530" s="243">
        <v>5077</v>
      </c>
      <c r="B1530" s="271" t="s">
        <v>8103</v>
      </c>
      <c r="C1530" s="957" t="s">
        <v>498</v>
      </c>
      <c r="D1530" s="874" t="s">
        <v>2474</v>
      </c>
      <c r="E1530" s="172"/>
      <c r="F1530" s="234"/>
      <c r="G1530" s="236"/>
      <c r="H1530" s="874"/>
      <c r="I1530" s="272"/>
      <c r="J1530" s="238"/>
      <c r="K1530" s="711"/>
      <c r="L1530" s="1023" t="s">
        <v>2987</v>
      </c>
      <c r="M1530" s="13" t="str">
        <f t="shared" si="116"/>
        <v>Invoice Not Made</v>
      </c>
      <c r="N1530" s="13"/>
      <c r="O1530" s="13"/>
      <c r="P1530" s="13" t="str">
        <f>IF(L1530="Navig8",IF(ISNA(VLOOKUP(UPPER(B1530),#REF!,3,FALSE)),"Pool Not in Records",VLOOKUP(UPPER(B1530),#REF!,3,FALSE)),"")</f>
        <v/>
      </c>
      <c r="Q1530" s="13" t="str">
        <f t="shared" ref="Q1530:Q1592" si="120">IF(L1530="Ultranav",IF(K1530="",0,1),"")</f>
        <v/>
      </c>
      <c r="R1530" s="13"/>
      <c r="S1530" s="13"/>
      <c r="T1530" s="13" t="str">
        <f t="shared" si="118"/>
        <v>Invoice Not Made</v>
      </c>
      <c r="U1530" s="13" t="b">
        <f t="shared" si="119"/>
        <v>1</v>
      </c>
      <c r="V1530" s="13"/>
      <c r="W1530" s="13"/>
      <c r="X1530" s="13"/>
      <c r="Y1530" s="13"/>
      <c r="Z1530" s="13"/>
      <c r="AA1530" s="13" t="str">
        <f t="shared" si="117"/>
        <v>Brentholmen57</v>
      </c>
      <c r="AB1530" s="13"/>
      <c r="AC1530" s="13"/>
      <c r="AD1530" s="13"/>
      <c r="AE1530" s="13">
        <f>IF(TRIM(AA1530=""),0,IF(ISNA(VLOOKUP(AA1530,Tracker!$AB$2:$AB$3981,1,FALSE)),0,1))</f>
        <v>0</v>
      </c>
      <c r="AF1530" s="13"/>
    </row>
    <row r="1531" spans="1:32" ht="13.5">
      <c r="A1531" s="246">
        <v>5078</v>
      </c>
      <c r="B1531" s="271" t="s">
        <v>8243</v>
      </c>
      <c r="C1531" s="957" t="s">
        <v>8110</v>
      </c>
      <c r="D1531" s="874" t="s">
        <v>8252</v>
      </c>
      <c r="E1531" s="172"/>
      <c r="F1531" s="234"/>
      <c r="G1531" s="236"/>
      <c r="H1531" s="874" t="s">
        <v>215</v>
      </c>
      <c r="I1531" s="272">
        <v>43412</v>
      </c>
      <c r="J1531" s="238"/>
      <c r="K1531" s="711"/>
      <c r="L1531" s="1023" t="s">
        <v>8479</v>
      </c>
      <c r="M1531" s="13" t="str">
        <f t="shared" si="116"/>
        <v>Invoice Made</v>
      </c>
      <c r="N1531" s="13"/>
      <c r="O1531" s="13"/>
      <c r="P1531" s="13" t="str">
        <f>IF(L1531="Navig8",IF(ISNA(VLOOKUP(UPPER(B1531),#REF!,3,FALSE)),"Pool Not in Records",VLOOKUP(UPPER(B1531),#REF!,3,FALSE)),"")</f>
        <v/>
      </c>
      <c r="Q1531" s="13" t="str">
        <f t="shared" si="120"/>
        <v/>
      </c>
      <c r="R1531" s="13"/>
      <c r="S1531" s="13"/>
      <c r="T1531" s="13" t="str">
        <f t="shared" si="118"/>
        <v>Invoice Made</v>
      </c>
      <c r="U1531" s="13" t="b">
        <f t="shared" si="119"/>
        <v>1</v>
      </c>
      <c r="V1531" s="13"/>
      <c r="W1531" s="13"/>
      <c r="X1531" s="13"/>
      <c r="Y1531" s="13"/>
      <c r="Z1531" s="13"/>
      <c r="AA1531" s="13" t="str">
        <f t="shared" si="117"/>
        <v>Maria1805</v>
      </c>
      <c r="AB1531" s="13"/>
      <c r="AC1531" s="13"/>
      <c r="AD1531" s="13"/>
      <c r="AE1531" s="13">
        <f>IF(TRIM(AA1531=""),0,IF(ISNA(VLOOKUP(AA1531,Tracker!$AB$2:$AB$3981,1,FALSE)),0,1))</f>
        <v>1</v>
      </c>
      <c r="AF1531" s="13"/>
    </row>
    <row r="1532" spans="1:32" ht="13.5">
      <c r="A1532" s="246">
        <v>5079</v>
      </c>
      <c r="B1532" s="271" t="s">
        <v>2854</v>
      </c>
      <c r="C1532" s="957" t="s">
        <v>8284</v>
      </c>
      <c r="D1532" s="874" t="s">
        <v>2474</v>
      </c>
      <c r="E1532" s="172"/>
      <c r="F1532" s="234"/>
      <c r="G1532" s="236"/>
      <c r="H1532" s="874" t="s">
        <v>25</v>
      </c>
      <c r="I1532" s="272">
        <v>43369</v>
      </c>
      <c r="J1532" s="238"/>
      <c r="K1532" s="711"/>
      <c r="L1532" s="1023" t="s">
        <v>2987</v>
      </c>
      <c r="M1532" s="13" t="str">
        <f t="shared" si="116"/>
        <v>Invoice Made</v>
      </c>
      <c r="N1532" s="13"/>
      <c r="O1532" s="13"/>
      <c r="P1532" s="13" t="str">
        <f>IF(L1532="Navig8",IF(ISNA(VLOOKUP(UPPER(B1532),#REF!,3,FALSE)),"Pool Not in Records",VLOOKUP(UPPER(B1532),#REF!,3,FALSE)),"")</f>
        <v/>
      </c>
      <c r="Q1532" s="13" t="str">
        <f t="shared" si="120"/>
        <v/>
      </c>
      <c r="R1532" s="13"/>
      <c r="S1532" s="13"/>
      <c r="T1532" s="13" t="str">
        <f t="shared" si="118"/>
        <v>Invoice Made</v>
      </c>
      <c r="U1532" s="13" t="b">
        <f t="shared" si="119"/>
        <v>1</v>
      </c>
      <c r="V1532" s="13"/>
      <c r="W1532" s="13"/>
      <c r="X1532" s="13"/>
      <c r="Y1532" s="13"/>
      <c r="Z1532" s="13"/>
      <c r="AA1532" s="13" t="str">
        <f t="shared" si="117"/>
        <v>Emmy Schulte216,217</v>
      </c>
      <c r="AB1532" s="13"/>
      <c r="AC1532" s="13"/>
      <c r="AD1532" s="13"/>
      <c r="AE1532" s="13">
        <f>IF(TRIM(AA1532=""),0,IF(ISNA(VLOOKUP(AA1532,Tracker!$AB$2:$AB$3981,1,FALSE)),0,1))</f>
        <v>1</v>
      </c>
      <c r="AF1532" s="13"/>
    </row>
    <row r="1533" spans="1:32" ht="13.5">
      <c r="A1533" s="246">
        <v>5080</v>
      </c>
      <c r="B1533" s="271" t="s">
        <v>1268</v>
      </c>
      <c r="C1533" s="957" t="s">
        <v>446</v>
      </c>
      <c r="D1533" s="874" t="s">
        <v>2541</v>
      </c>
      <c r="E1533" s="172"/>
      <c r="F1533" s="234"/>
      <c r="G1533" s="236"/>
      <c r="H1533" s="874" t="s">
        <v>25</v>
      </c>
      <c r="I1533" s="272">
        <v>43389</v>
      </c>
      <c r="J1533" s="238"/>
      <c r="K1533" s="711" t="s">
        <v>8083</v>
      </c>
      <c r="L1533" s="1023" t="s">
        <v>28</v>
      </c>
      <c r="M1533" s="13" t="str">
        <f t="shared" si="116"/>
        <v>Invoice Made</v>
      </c>
      <c r="N1533" s="13"/>
      <c r="O1533" s="13"/>
      <c r="P1533" s="13"/>
      <c r="Q1533" s="13" t="str">
        <f t="shared" si="120"/>
        <v/>
      </c>
      <c r="R1533" s="13"/>
      <c r="S1533" s="13"/>
      <c r="T1533" s="13" t="str">
        <f t="shared" si="118"/>
        <v>Invoice Made</v>
      </c>
      <c r="U1533" s="13" t="b">
        <f t="shared" si="119"/>
        <v>1</v>
      </c>
      <c r="V1533" s="13"/>
      <c r="W1533" s="13"/>
      <c r="X1533" s="13"/>
      <c r="Y1533" s="13"/>
      <c r="Z1533" s="13"/>
      <c r="AA1533" s="13" t="str">
        <f t="shared" si="117"/>
        <v>Nave Cetus78</v>
      </c>
      <c r="AB1533" s="13"/>
      <c r="AC1533" s="13"/>
      <c r="AD1533" s="13"/>
      <c r="AE1533" s="13">
        <f>IF(TRIM(AA1533=""),0,IF(ISNA(VLOOKUP(AA1533,Tracker!$AB$2:$AB$3981,1,FALSE)),0,1))</f>
        <v>1</v>
      </c>
      <c r="AF1533" s="13"/>
    </row>
    <row r="1534" spans="1:32" ht="13.5">
      <c r="A1534" s="243">
        <v>5081</v>
      </c>
      <c r="B1534" s="271" t="s">
        <v>8036</v>
      </c>
      <c r="C1534" s="957" t="s">
        <v>344</v>
      </c>
      <c r="D1534" s="874" t="s">
        <v>7826</v>
      </c>
      <c r="E1534" s="172"/>
      <c r="F1534" s="234"/>
      <c r="G1534" s="236"/>
      <c r="H1534" s="874" t="s">
        <v>1576</v>
      </c>
      <c r="I1534" s="272">
        <v>43386</v>
      </c>
      <c r="J1534" s="238"/>
      <c r="K1534" s="711"/>
      <c r="L1534" s="1023" t="s">
        <v>590</v>
      </c>
      <c r="M1534" s="13" t="str">
        <f t="shared" si="116"/>
        <v>Invoice Not Made</v>
      </c>
      <c r="N1534" s="13"/>
      <c r="O1534" s="13"/>
      <c r="P1534" s="13" t="str">
        <f>IF(L1534="Navig8",IF(ISNA(VLOOKUP(UPPER(B1534),#REF!,3,FALSE)),"Pool Not in Records",VLOOKUP(UPPER(B1534),#REF!,3,FALSE)),"")</f>
        <v/>
      </c>
      <c r="Q1534" s="13">
        <f t="shared" si="120"/>
        <v>0</v>
      </c>
      <c r="R1534" s="13"/>
      <c r="S1534" s="13"/>
      <c r="T1534" s="13" t="str">
        <f t="shared" si="118"/>
        <v>Invoice Not Made</v>
      </c>
      <c r="U1534" s="13" t="b">
        <f t="shared" si="119"/>
        <v>1</v>
      </c>
      <c r="V1534" s="13"/>
      <c r="W1534" s="13"/>
      <c r="X1534" s="13"/>
      <c r="Y1534" s="13"/>
      <c r="Z1534" s="13"/>
      <c r="AA1534" s="13" t="str">
        <f t="shared" si="117"/>
        <v>Lincoln Park05</v>
      </c>
      <c r="AB1534" s="13"/>
      <c r="AC1534" s="13"/>
      <c r="AD1534" s="13"/>
      <c r="AE1534" s="13">
        <f>IF(TRIM(AA1534=""),0,IF(ISNA(VLOOKUP(AA1534,Tracker!$AB$2:$AB$3981,1,FALSE)),0,1))</f>
        <v>0</v>
      </c>
      <c r="AF1534" s="13"/>
    </row>
    <row r="1535" spans="1:32" ht="13.5">
      <c r="A1535" s="243">
        <v>5082</v>
      </c>
      <c r="B1535" s="271" t="s">
        <v>2776</v>
      </c>
      <c r="C1535" s="957" t="s">
        <v>774</v>
      </c>
      <c r="D1535" s="874" t="s">
        <v>2474</v>
      </c>
      <c r="E1535" s="172"/>
      <c r="F1535" s="234"/>
      <c r="G1535" s="236"/>
      <c r="H1535" s="874"/>
      <c r="I1535" s="272"/>
      <c r="J1535" s="238"/>
      <c r="K1535" s="711"/>
      <c r="L1535" s="1023" t="s">
        <v>2987</v>
      </c>
      <c r="M1535" s="13" t="str">
        <f t="shared" si="116"/>
        <v>Invoice Not Made</v>
      </c>
      <c r="N1535" s="13"/>
      <c r="O1535" s="13"/>
      <c r="P1535" s="13" t="str">
        <f>IF(L1535="Navig8",IF(ISNA(VLOOKUP(UPPER(B1535),#REF!,3,FALSE)),"Pool Not in Records",VLOOKUP(UPPER(B1535),#REF!,3,FALSE)),"")</f>
        <v/>
      </c>
      <c r="Q1535" s="13" t="str">
        <f t="shared" si="120"/>
        <v/>
      </c>
      <c r="R1535" s="13"/>
      <c r="S1535" s="13"/>
      <c r="T1535" s="13" t="str">
        <f t="shared" si="118"/>
        <v>Invoice Not Made</v>
      </c>
      <c r="U1535" s="13" t="b">
        <f t="shared" si="119"/>
        <v>1</v>
      </c>
      <c r="V1535" s="13"/>
      <c r="W1535" s="13"/>
      <c r="X1535" s="13"/>
      <c r="Y1535" s="13"/>
      <c r="Z1535" s="13"/>
      <c r="AA1535" s="13" t="str">
        <f t="shared" si="117"/>
        <v>Sten Skagen113</v>
      </c>
      <c r="AB1535" s="13"/>
      <c r="AC1535" s="13"/>
      <c r="AD1535" s="13"/>
      <c r="AE1535" s="13">
        <f>IF(TRIM(AA1535=""),0,IF(ISNA(VLOOKUP(AA1535,Tracker!$AB$2:$AB$3981,1,FALSE)),0,1))</f>
        <v>0</v>
      </c>
      <c r="AF1535" s="13"/>
    </row>
    <row r="1536" spans="1:32" ht="13.5">
      <c r="A1536" s="243">
        <v>5083</v>
      </c>
      <c r="B1536" s="271" t="s">
        <v>2854</v>
      </c>
      <c r="C1536" s="957" t="s">
        <v>6659</v>
      </c>
      <c r="D1536" s="874" t="s">
        <v>2474</v>
      </c>
      <c r="E1536" s="172"/>
      <c r="F1536" s="234"/>
      <c r="G1536" s="236"/>
      <c r="H1536" s="874"/>
      <c r="I1536" s="272"/>
      <c r="J1536" s="238"/>
      <c r="K1536" s="711"/>
      <c r="L1536" s="1023" t="s">
        <v>2987</v>
      </c>
      <c r="M1536" s="13" t="str">
        <f t="shared" si="116"/>
        <v>Invoice Not Made</v>
      </c>
      <c r="N1536" s="13"/>
      <c r="O1536" s="13"/>
      <c r="P1536" s="13" t="str">
        <f>IF(L1536="Navig8",IF(ISNA(VLOOKUP(UPPER(B1536),#REF!,3,FALSE)),"Pool Not in Records",VLOOKUP(UPPER(B1536),#REF!,3,FALSE)),"")</f>
        <v/>
      </c>
      <c r="Q1536" s="13" t="str">
        <f t="shared" si="120"/>
        <v/>
      </c>
      <c r="R1536" s="13"/>
      <c r="S1536" s="13"/>
      <c r="T1536" s="13" t="str">
        <f t="shared" si="118"/>
        <v>Invoice Not Made</v>
      </c>
      <c r="U1536" s="13" t="b">
        <f t="shared" si="119"/>
        <v>1</v>
      </c>
      <c r="V1536" s="13"/>
      <c r="W1536" s="13"/>
      <c r="X1536" s="13"/>
      <c r="Y1536" s="13"/>
      <c r="Z1536" s="13"/>
      <c r="AA1536" s="13" t="str">
        <f t="shared" si="117"/>
        <v>Emmy Schulte248</v>
      </c>
      <c r="AB1536" s="13"/>
      <c r="AC1536" s="13"/>
      <c r="AD1536" s="13"/>
      <c r="AE1536" s="13">
        <f>IF(TRIM(AA1536=""),0,IF(ISNA(VLOOKUP(AA1536,Tracker!$AB$2:$AB$3981,1,FALSE)),0,1))</f>
        <v>0</v>
      </c>
      <c r="AF1536" s="13"/>
    </row>
    <row r="1537" spans="1:32" ht="13.5">
      <c r="A1537" s="246">
        <v>5084</v>
      </c>
      <c r="B1537" s="271" t="s">
        <v>2874</v>
      </c>
      <c r="C1537" s="957" t="s">
        <v>53</v>
      </c>
      <c r="D1537" s="874" t="s">
        <v>3273</v>
      </c>
      <c r="E1537" s="172"/>
      <c r="F1537" s="234"/>
      <c r="G1537" s="236"/>
      <c r="H1537" s="874" t="s">
        <v>10605</v>
      </c>
      <c r="I1537" s="272">
        <v>43413</v>
      </c>
      <c r="J1537" s="238"/>
      <c r="K1537" s="711"/>
      <c r="L1537" s="1023" t="s">
        <v>1485</v>
      </c>
      <c r="M1537" s="13" t="str">
        <f t="shared" si="116"/>
        <v>Invoice Made</v>
      </c>
      <c r="N1537" s="13"/>
      <c r="O1537" s="13"/>
      <c r="P1537" s="13" t="str">
        <f>IF(L1537="Navig8",IF(ISNA(VLOOKUP(UPPER(B1537),#REF!,3,FALSE)),"Pool Not in Records",VLOOKUP(UPPER(B1537),#REF!,3,FALSE)),"")</f>
        <v/>
      </c>
      <c r="Q1537" s="13" t="str">
        <f t="shared" si="120"/>
        <v/>
      </c>
      <c r="R1537" s="13"/>
      <c r="S1537" s="13"/>
      <c r="T1537" s="13" t="str">
        <f t="shared" si="118"/>
        <v>Invoice Made</v>
      </c>
      <c r="U1537" s="13" t="b">
        <f t="shared" si="119"/>
        <v>1</v>
      </c>
      <c r="V1537" s="13"/>
      <c r="W1537" s="13"/>
      <c r="X1537" s="13"/>
      <c r="Y1537" s="13"/>
      <c r="Z1537" s="13"/>
      <c r="AA1537" s="13" t="str">
        <f t="shared" si="117"/>
        <v>Andes1</v>
      </c>
      <c r="AB1537" s="13"/>
      <c r="AC1537" s="13"/>
      <c r="AD1537" s="13"/>
      <c r="AE1537" s="13">
        <f>IF(TRIM(AA1537=""),0,IF(ISNA(VLOOKUP(AA1537,Tracker!$AB$2:$AB$3981,1,FALSE)),0,1))</f>
        <v>1</v>
      </c>
      <c r="AF1537" s="13"/>
    </row>
    <row r="1538" spans="1:32" ht="13.5">
      <c r="A1538" s="271">
        <v>5085</v>
      </c>
      <c r="B1538" s="271" t="s">
        <v>68</v>
      </c>
      <c r="C1538" s="957" t="s">
        <v>84</v>
      </c>
      <c r="D1538" s="874" t="s">
        <v>8111</v>
      </c>
      <c r="E1538" s="172"/>
      <c r="F1538" s="234"/>
      <c r="G1538" s="236"/>
      <c r="H1538" s="874"/>
      <c r="I1538" s="272"/>
      <c r="J1538" s="238"/>
      <c r="K1538" s="711"/>
      <c r="L1538" s="1023" t="s">
        <v>60</v>
      </c>
      <c r="M1538" s="13" t="str">
        <f t="shared" si="116"/>
        <v>Invoice Not Made</v>
      </c>
      <c r="N1538" s="13"/>
      <c r="O1538" s="13"/>
      <c r="P1538" s="13" t="str">
        <f>IF(L1538="Navig8",IF(ISNA(VLOOKUP(UPPER(B1538),#REF!,3,FALSE)),"Pool Not in Records",VLOOKUP(UPPER(B1538),#REF!,3,FALSE)),"")</f>
        <v/>
      </c>
      <c r="Q1538" s="13" t="str">
        <f t="shared" si="120"/>
        <v/>
      </c>
      <c r="R1538" s="13"/>
      <c r="S1538" s="13"/>
      <c r="T1538" s="13" t="str">
        <f t="shared" si="118"/>
        <v>Invoice Not Made</v>
      </c>
      <c r="U1538" s="13" t="b">
        <f t="shared" si="119"/>
        <v>1</v>
      </c>
      <c r="V1538" s="13"/>
      <c r="W1538" s="13"/>
      <c r="X1538" s="13"/>
      <c r="Y1538" s="13"/>
      <c r="Z1538" s="13"/>
      <c r="AA1538" s="13" t="str">
        <f t="shared" si="117"/>
        <v>Sebarok Spirit47</v>
      </c>
      <c r="AB1538" s="13"/>
      <c r="AC1538" s="13"/>
      <c r="AD1538" s="13"/>
      <c r="AE1538" s="13">
        <f>IF(TRIM(AA1538=""),0,IF(ISNA(VLOOKUP(AA1538,Tracker!$AB$2:$AB$3981,1,FALSE)),0,1))</f>
        <v>0</v>
      </c>
      <c r="AF1538" s="13"/>
    </row>
    <row r="1539" spans="1:32" ht="13.5">
      <c r="A1539" s="246">
        <v>5086</v>
      </c>
      <c r="B1539" s="271" t="s">
        <v>566</v>
      </c>
      <c r="C1539" s="957" t="s">
        <v>446</v>
      </c>
      <c r="D1539" s="874" t="s">
        <v>2461</v>
      </c>
      <c r="E1539" s="172"/>
      <c r="F1539" s="234"/>
      <c r="G1539" s="236"/>
      <c r="H1539" s="874" t="s">
        <v>20</v>
      </c>
      <c r="I1539" s="272">
        <v>43378</v>
      </c>
      <c r="J1539" s="238"/>
      <c r="K1539" s="711" t="s">
        <v>8253</v>
      </c>
      <c r="L1539" s="1023" t="s">
        <v>28</v>
      </c>
      <c r="M1539" s="13" t="str">
        <f t="shared" ref="M1539:M1602" si="121">IF(AND(NOT(TRIM(D1539)="")),IF(AE1539=1,"Invoice Made","Invoice Not Made"),"")</f>
        <v>Invoice Made</v>
      </c>
      <c r="N1539" s="13"/>
      <c r="O1539" s="13"/>
      <c r="P1539" s="13"/>
      <c r="Q1539" s="13" t="str">
        <f t="shared" si="120"/>
        <v/>
      </c>
      <c r="R1539" s="13"/>
      <c r="S1539" s="13"/>
      <c r="T1539" s="13" t="str">
        <f t="shared" si="118"/>
        <v>Invoice Made</v>
      </c>
      <c r="U1539" s="13" t="b">
        <f t="shared" si="119"/>
        <v>1</v>
      </c>
      <c r="V1539" s="13"/>
      <c r="W1539" s="13"/>
      <c r="X1539" s="13"/>
      <c r="Y1539" s="13"/>
      <c r="Z1539" s="13"/>
      <c r="AA1539" s="13" t="str">
        <f t="shared" ref="AA1539:AA1602" si="122">IF(OR(TRIM(B1539)="",TRIM(C1539)=""),"Vessel-Voy No not given",CONCATENATE(TRIM(B1539),TRIM(C1539)))</f>
        <v>Kanpur78</v>
      </c>
      <c r="AB1539" s="13"/>
      <c r="AC1539" s="13"/>
      <c r="AD1539" s="13"/>
      <c r="AE1539" s="13">
        <f>IF(TRIM(AA1539=""),0,IF(ISNA(VLOOKUP(AA1539,Tracker!$AB$2:$AB$3981,1,FALSE)),0,1))</f>
        <v>1</v>
      </c>
      <c r="AF1539" s="13"/>
    </row>
    <row r="1540" spans="1:32" ht="13.5">
      <c r="A1540" s="246">
        <v>5087</v>
      </c>
      <c r="B1540" s="271" t="s">
        <v>822</v>
      </c>
      <c r="C1540" s="957" t="s">
        <v>658</v>
      </c>
      <c r="D1540" s="874" t="s">
        <v>1834</v>
      </c>
      <c r="E1540" s="172"/>
      <c r="F1540" s="234"/>
      <c r="G1540" s="236"/>
      <c r="H1540" s="874" t="s">
        <v>90</v>
      </c>
      <c r="I1540" s="272">
        <v>43407</v>
      </c>
      <c r="J1540" s="238"/>
      <c r="K1540" s="711"/>
      <c r="L1540" s="1023" t="s">
        <v>60</v>
      </c>
      <c r="M1540" s="13" t="str">
        <f t="shared" si="121"/>
        <v>Invoice Made</v>
      </c>
      <c r="N1540" s="13"/>
      <c r="O1540" s="13"/>
      <c r="P1540" s="13" t="str">
        <f>IF(L1540="Navig8",IF(ISNA(VLOOKUP(UPPER(B1540),#REF!,3,FALSE)),"Pool Not in Records",VLOOKUP(UPPER(B1540),#REF!,3,FALSE)),"")</f>
        <v/>
      </c>
      <c r="Q1540" s="13" t="str">
        <f t="shared" si="120"/>
        <v/>
      </c>
      <c r="R1540" s="13"/>
      <c r="S1540" s="13"/>
      <c r="T1540" s="13" t="str">
        <f t="shared" si="118"/>
        <v>Invoice Made</v>
      </c>
      <c r="U1540" s="13" t="b">
        <f t="shared" si="119"/>
        <v>1</v>
      </c>
      <c r="V1540" s="13"/>
      <c r="W1540" s="13"/>
      <c r="X1540" s="13"/>
      <c r="Y1540" s="13"/>
      <c r="Z1540" s="13"/>
      <c r="AA1540" s="13" t="str">
        <f t="shared" si="122"/>
        <v>Pinnacle Spirit59</v>
      </c>
      <c r="AB1540" s="13"/>
      <c r="AC1540" s="13"/>
      <c r="AD1540" s="13"/>
      <c r="AE1540" s="13">
        <f>IF(TRIM(AA1540=""),0,IF(ISNA(VLOOKUP(AA1540,Tracker!$AB$2:$AB$3981,1,FALSE)),0,1))</f>
        <v>1</v>
      </c>
      <c r="AF1540" s="13"/>
    </row>
    <row r="1541" spans="1:32" ht="13.5">
      <c r="A1541" s="246">
        <v>5088</v>
      </c>
      <c r="B1541" s="271" t="s">
        <v>8103</v>
      </c>
      <c r="C1541" s="957" t="s">
        <v>8282</v>
      </c>
      <c r="D1541" s="874" t="s">
        <v>2474</v>
      </c>
      <c r="E1541" s="172"/>
      <c r="F1541" s="234"/>
      <c r="G1541" s="236"/>
      <c r="H1541" s="874" t="s">
        <v>7779</v>
      </c>
      <c r="I1541" s="272">
        <v>43367</v>
      </c>
      <c r="J1541" s="238"/>
      <c r="K1541" s="711"/>
      <c r="L1541" s="1023" t="s">
        <v>2987</v>
      </c>
      <c r="M1541" s="13" t="str">
        <f t="shared" si="121"/>
        <v>Invoice Made</v>
      </c>
      <c r="N1541" s="13"/>
      <c r="O1541" s="13"/>
      <c r="P1541" s="13" t="str">
        <f>IF(L1541="Navig8",IF(ISNA(VLOOKUP(UPPER(B1541),#REF!,3,FALSE)),"Pool Not in Records",VLOOKUP(UPPER(B1541),#REF!,3,FALSE)),"")</f>
        <v/>
      </c>
      <c r="Q1541" s="13" t="str">
        <f t="shared" si="120"/>
        <v/>
      </c>
      <c r="R1541" s="13"/>
      <c r="S1541" s="13"/>
      <c r="T1541" s="13" t="str">
        <f t="shared" ref="T1541:T1604" si="123">IF(AND(NOT(TRIM(D1541)="")),IF(AE1541=1,"Invoice Made","Invoice Not Made"),"")</f>
        <v>Invoice Made</v>
      </c>
      <c r="U1541" s="13" t="b">
        <f t="shared" ref="U1541:U1604" si="124">M1541=T1541</f>
        <v>1</v>
      </c>
      <c r="V1541" s="13"/>
      <c r="W1541" s="13"/>
      <c r="X1541" s="13"/>
      <c r="Y1541" s="13"/>
      <c r="Z1541" s="13"/>
      <c r="AA1541" s="13" t="str">
        <f t="shared" si="122"/>
        <v>Brentholmen56,57,58</v>
      </c>
      <c r="AB1541" s="13"/>
      <c r="AC1541" s="13"/>
      <c r="AD1541" s="13"/>
      <c r="AE1541" s="13">
        <f>IF(TRIM(AA1541=""),0,IF(ISNA(VLOOKUP(AA1541,Tracker!$AB$2:$AB$3981,1,FALSE)),0,1))</f>
        <v>1</v>
      </c>
      <c r="AF1541" s="13"/>
    </row>
    <row r="1542" spans="1:32" ht="13.5">
      <c r="A1542" s="243">
        <v>5089</v>
      </c>
      <c r="B1542" s="271" t="s">
        <v>8326</v>
      </c>
      <c r="C1542" s="957" t="s">
        <v>3671</v>
      </c>
      <c r="D1542" s="874" t="s">
        <v>864</v>
      </c>
      <c r="E1542" s="172"/>
      <c r="F1542" s="234"/>
      <c r="G1542" s="236"/>
      <c r="H1542" s="874" t="s">
        <v>62</v>
      </c>
      <c r="I1542" s="272">
        <v>43388</v>
      </c>
      <c r="J1542" s="238"/>
      <c r="K1542" s="711"/>
      <c r="L1542" s="1023" t="s">
        <v>590</v>
      </c>
      <c r="M1542" s="13" t="str">
        <f t="shared" si="121"/>
        <v>Invoice Not Made</v>
      </c>
      <c r="N1542" s="13"/>
      <c r="O1542" s="13"/>
      <c r="P1542" s="13" t="str">
        <f>IF(L1542="Navig8",IF(ISNA(VLOOKUP(UPPER(B1542),#REF!,3,FALSE)),"Pool Not in Records",VLOOKUP(UPPER(B1542),#REF!,3,FALSE)),"")</f>
        <v/>
      </c>
      <c r="Q1542" s="13">
        <f t="shared" si="120"/>
        <v>0</v>
      </c>
      <c r="R1542" s="13"/>
      <c r="S1542" s="13"/>
      <c r="T1542" s="13" t="str">
        <f t="shared" si="123"/>
        <v>Invoice Not Made</v>
      </c>
      <c r="U1542" s="13" t="b">
        <f t="shared" si="124"/>
        <v>1</v>
      </c>
      <c r="V1542" s="13"/>
      <c r="W1542" s="13"/>
      <c r="X1542" s="13"/>
      <c r="Y1542" s="13"/>
      <c r="Z1542" s="13"/>
      <c r="AA1542" s="13" t="str">
        <f t="shared" si="122"/>
        <v>Seaway Leyte73</v>
      </c>
      <c r="AB1542" s="13"/>
      <c r="AC1542" s="13"/>
      <c r="AD1542" s="13"/>
      <c r="AE1542" s="13">
        <f>IF(TRIM(AA1542=""),0,IF(ISNA(VLOOKUP(AA1542,Tracker!$AB$2:$AB$3981,1,FALSE)),0,1))</f>
        <v>0</v>
      </c>
      <c r="AF1542" s="13"/>
    </row>
    <row r="1543" spans="1:32" ht="13.5">
      <c r="A1543" s="243">
        <v>5090</v>
      </c>
      <c r="B1543" s="271" t="s">
        <v>7421</v>
      </c>
      <c r="C1543" s="957" t="s">
        <v>8244</v>
      </c>
      <c r="D1543" s="874" t="s">
        <v>8245</v>
      </c>
      <c r="E1543" s="172"/>
      <c r="F1543" s="234"/>
      <c r="G1543" s="236"/>
      <c r="H1543" s="874" t="s">
        <v>3180</v>
      </c>
      <c r="I1543" s="272">
        <v>43371</v>
      </c>
      <c r="J1543" s="238"/>
      <c r="K1543" s="711"/>
      <c r="L1543" s="1023" t="s">
        <v>590</v>
      </c>
      <c r="M1543" s="13" t="str">
        <f t="shared" si="121"/>
        <v>Invoice Not Made</v>
      </c>
      <c r="N1543" s="13"/>
      <c r="O1543" s="13"/>
      <c r="P1543" s="13" t="str">
        <f>IF(L1543="Navig8",IF(ISNA(VLOOKUP(UPPER(B1543),#REF!,3,FALSE)),"Pool Not in Records",VLOOKUP(UPPER(B1543),#REF!,3,FALSE)),"")</f>
        <v/>
      </c>
      <c r="Q1543" s="13">
        <f t="shared" si="120"/>
        <v>0</v>
      </c>
      <c r="R1543" s="13"/>
      <c r="S1543" s="13"/>
      <c r="T1543" s="13" t="str">
        <f t="shared" si="123"/>
        <v>Invoice Not Made</v>
      </c>
      <c r="U1543" s="13" t="b">
        <f t="shared" si="124"/>
        <v>1</v>
      </c>
      <c r="V1543" s="13"/>
      <c r="W1543" s="13"/>
      <c r="X1543" s="13"/>
      <c r="Y1543" s="13"/>
      <c r="Z1543" s="13"/>
      <c r="AA1543" s="13" t="str">
        <f t="shared" si="122"/>
        <v>Seaways Rubymar039-142</v>
      </c>
      <c r="AB1543" s="13"/>
      <c r="AC1543" s="13"/>
      <c r="AD1543" s="13"/>
      <c r="AE1543" s="13">
        <f>IF(TRIM(AA1543=""),0,IF(ISNA(VLOOKUP(AA1543,Tracker!$AB$2:$AB$3981,1,FALSE)),0,1))</f>
        <v>0</v>
      </c>
      <c r="AF1543" s="13"/>
    </row>
    <row r="1544" spans="1:32" ht="13.5">
      <c r="A1544" s="246">
        <v>5091</v>
      </c>
      <c r="B1544" s="271" t="s">
        <v>2779</v>
      </c>
      <c r="C1544" s="957" t="s">
        <v>8287</v>
      </c>
      <c r="D1544" s="874" t="s">
        <v>2474</v>
      </c>
      <c r="E1544" s="172"/>
      <c r="F1544" s="234"/>
      <c r="G1544" s="236"/>
      <c r="H1544" s="874" t="s">
        <v>4679</v>
      </c>
      <c r="I1544" s="272">
        <v>43367</v>
      </c>
      <c r="J1544" s="238"/>
      <c r="K1544" s="711"/>
      <c r="L1544" s="1023" t="s">
        <v>2987</v>
      </c>
      <c r="M1544" s="13" t="str">
        <f t="shared" si="121"/>
        <v>Invoice Made</v>
      </c>
      <c r="N1544" s="13"/>
      <c r="O1544" s="13"/>
      <c r="P1544" s="13" t="str">
        <f>IF(L1544="Navig8",IF(ISNA(VLOOKUP(UPPER(B1544),#REF!,3,FALSE)),"Pool Not in Records",VLOOKUP(UPPER(B1544),#REF!,3,FALSE)),"")</f>
        <v/>
      </c>
      <c r="Q1544" s="13" t="str">
        <f t="shared" si="120"/>
        <v/>
      </c>
      <c r="R1544" s="13"/>
      <c r="S1544" s="13"/>
      <c r="T1544" s="13" t="str">
        <f t="shared" si="123"/>
        <v>Invoice Made</v>
      </c>
      <c r="U1544" s="13" t="b">
        <f t="shared" si="124"/>
        <v>1</v>
      </c>
      <c r="V1544" s="13"/>
      <c r="W1544" s="13"/>
      <c r="X1544" s="13"/>
      <c r="Y1544" s="13"/>
      <c r="Z1544" s="13"/>
      <c r="AA1544" s="13" t="str">
        <f t="shared" si="122"/>
        <v>Tigris246,247,248,248B</v>
      </c>
      <c r="AB1544" s="13"/>
      <c r="AC1544" s="13"/>
      <c r="AD1544" s="13"/>
      <c r="AE1544" s="13">
        <f>IF(TRIM(AA1544=""),0,IF(ISNA(VLOOKUP(AA1544,Tracker!$AB$2:$AB$3981,1,FALSE)),0,1))</f>
        <v>1</v>
      </c>
      <c r="AF1544" s="13"/>
    </row>
    <row r="1545" spans="1:32" ht="13.5">
      <c r="A1545" s="246">
        <v>5092</v>
      </c>
      <c r="B1545" s="271" t="s">
        <v>892</v>
      </c>
      <c r="C1545" s="957" t="s">
        <v>8283</v>
      </c>
      <c r="D1545" s="874" t="s">
        <v>2474</v>
      </c>
      <c r="E1545" s="172"/>
      <c r="F1545" s="234"/>
      <c r="G1545" s="236"/>
      <c r="H1545" s="874" t="s">
        <v>2870</v>
      </c>
      <c r="I1545" s="272">
        <v>43369</v>
      </c>
      <c r="J1545" s="238"/>
      <c r="K1545" s="711"/>
      <c r="L1545" s="1023" t="s">
        <v>2987</v>
      </c>
      <c r="M1545" s="13" t="str">
        <f t="shared" si="121"/>
        <v>Invoice Made</v>
      </c>
      <c r="N1545" s="13"/>
      <c r="O1545" s="13"/>
      <c r="P1545" s="13" t="str">
        <f>IF(L1545="Navig8",IF(ISNA(VLOOKUP(UPPER(B1545),#REF!,3,FALSE)),"Pool Not in Records",VLOOKUP(UPPER(B1545),#REF!,3,FALSE)),"")</f>
        <v/>
      </c>
      <c r="Q1545" s="13" t="str">
        <f t="shared" si="120"/>
        <v/>
      </c>
      <c r="R1545" s="13"/>
      <c r="S1545" s="13"/>
      <c r="T1545" s="13" t="str">
        <f t="shared" si="123"/>
        <v>Invoice Made</v>
      </c>
      <c r="U1545" s="13" t="b">
        <f t="shared" si="124"/>
        <v>1</v>
      </c>
      <c r="V1545" s="13"/>
      <c r="W1545" s="13"/>
      <c r="X1545" s="13"/>
      <c r="Y1545" s="13"/>
      <c r="Z1545" s="13"/>
      <c r="AA1545" s="13" t="str">
        <f t="shared" si="122"/>
        <v>Elisalex Schulte98,99,100</v>
      </c>
      <c r="AB1545" s="13"/>
      <c r="AC1545" s="13"/>
      <c r="AD1545" s="13"/>
      <c r="AE1545" s="13">
        <f>IF(TRIM(AA1545=""),0,IF(ISNA(VLOOKUP(AA1545,Tracker!$AB$2:$AB$3981,1,FALSE)),0,1))</f>
        <v>1</v>
      </c>
      <c r="AF1545" s="13"/>
    </row>
    <row r="1546" spans="1:32" ht="13.5">
      <c r="A1546" s="246">
        <v>5093</v>
      </c>
      <c r="B1546" s="271" t="s">
        <v>8231</v>
      </c>
      <c r="C1546" s="957" t="s">
        <v>8285</v>
      </c>
      <c r="D1546" s="874" t="s">
        <v>2474</v>
      </c>
      <c r="E1546" s="172"/>
      <c r="F1546" s="234"/>
      <c r="G1546" s="236"/>
      <c r="H1546" s="874" t="s">
        <v>4679</v>
      </c>
      <c r="I1546" s="272">
        <v>43371</v>
      </c>
      <c r="J1546" s="238"/>
      <c r="K1546" s="711"/>
      <c r="L1546" s="1023" t="s">
        <v>2987</v>
      </c>
      <c r="M1546" s="13" t="str">
        <f t="shared" si="121"/>
        <v>Invoice Made</v>
      </c>
      <c r="N1546" s="13"/>
      <c r="O1546" s="13"/>
      <c r="P1546" s="13" t="str">
        <f>IF(L1546="Navig8",IF(ISNA(VLOOKUP(UPPER(B1546),#REF!,3,FALSE)),"Pool Not in Records",VLOOKUP(UPPER(B1546),#REF!,3,FALSE)),"")</f>
        <v/>
      </c>
      <c r="Q1546" s="13" t="str">
        <f t="shared" si="120"/>
        <v/>
      </c>
      <c r="R1546" s="13"/>
      <c r="S1546" s="13"/>
      <c r="T1546" s="13" t="str">
        <f t="shared" si="123"/>
        <v>Invoice Made</v>
      </c>
      <c r="U1546" s="13" t="b">
        <f t="shared" si="124"/>
        <v>1</v>
      </c>
      <c r="V1546" s="13"/>
      <c r="W1546" s="13"/>
      <c r="X1546" s="13"/>
      <c r="Y1546" s="13"/>
      <c r="Z1546" s="13"/>
      <c r="AA1546" s="13" t="str">
        <f t="shared" si="122"/>
        <v>Patea36,37</v>
      </c>
      <c r="AB1546" s="13"/>
      <c r="AC1546" s="13"/>
      <c r="AD1546" s="13"/>
      <c r="AE1546" s="13">
        <f>IF(TRIM(AA1546=""),0,IF(ISNA(VLOOKUP(AA1546,Tracker!$AB$2:$AB$3981,1,FALSE)),0,1))</f>
        <v>1</v>
      </c>
      <c r="AF1546" s="13"/>
    </row>
    <row r="1547" spans="1:32" ht="13.5">
      <c r="A1547" s="246">
        <v>5094</v>
      </c>
      <c r="B1547" s="271" t="s">
        <v>8246</v>
      </c>
      <c r="C1547" s="957" t="s">
        <v>8247</v>
      </c>
      <c r="D1547" s="874" t="s">
        <v>736</v>
      </c>
      <c r="E1547" s="172"/>
      <c r="F1547" s="234"/>
      <c r="G1547" s="236"/>
      <c r="H1547" s="874" t="s">
        <v>25</v>
      </c>
      <c r="I1547" s="272">
        <v>43418</v>
      </c>
      <c r="J1547" s="238"/>
      <c r="K1547" s="711"/>
      <c r="L1547" s="1023" t="s">
        <v>633</v>
      </c>
      <c r="M1547" s="13" t="str">
        <f t="shared" si="121"/>
        <v>Invoice Made</v>
      </c>
      <c r="N1547" s="13"/>
      <c r="O1547" s="13"/>
      <c r="P1547" s="13" t="str">
        <f>IF(L1547="Navig8",IF(ISNA(VLOOKUP(UPPER(B1547),#REF!,3,FALSE)),"Pool Not in Records",VLOOKUP(UPPER(B1547),#REF!,3,FALSE)),"")</f>
        <v/>
      </c>
      <c r="Q1547" s="13" t="str">
        <f t="shared" si="120"/>
        <v/>
      </c>
      <c r="R1547" s="13"/>
      <c r="S1547" s="13"/>
      <c r="T1547" s="13" t="str">
        <f t="shared" si="123"/>
        <v>Invoice Made</v>
      </c>
      <c r="U1547" s="13" t="b">
        <f t="shared" si="124"/>
        <v>1</v>
      </c>
      <c r="V1547" s="13"/>
      <c r="W1547" s="13"/>
      <c r="X1547" s="13"/>
      <c r="Y1547" s="13"/>
      <c r="Z1547" s="13"/>
      <c r="AA1547" s="13" t="str">
        <f t="shared" si="122"/>
        <v>Marjorie K1806</v>
      </c>
      <c r="AB1547" s="13"/>
      <c r="AC1547" s="13"/>
      <c r="AD1547" s="13"/>
      <c r="AE1547" s="13">
        <f>IF(TRIM(AA1547=""),0,IF(ISNA(VLOOKUP(AA1547,Tracker!$AB$2:$AB$3981,1,FALSE)),0,1))</f>
        <v>1</v>
      </c>
      <c r="AF1547" s="13"/>
    </row>
    <row r="1548" spans="1:32" ht="13.5">
      <c r="A1548" s="246">
        <v>5095</v>
      </c>
      <c r="B1548" s="271" t="s">
        <v>8385</v>
      </c>
      <c r="C1548" s="957" t="s">
        <v>8009</v>
      </c>
      <c r="D1548" s="874" t="s">
        <v>8175</v>
      </c>
      <c r="E1548" s="172"/>
      <c r="F1548" s="234"/>
      <c r="G1548" s="236"/>
      <c r="H1548" s="874" t="s">
        <v>712</v>
      </c>
      <c r="I1548" s="272">
        <v>43422</v>
      </c>
      <c r="J1548" s="238"/>
      <c r="K1548" s="711"/>
      <c r="L1548" s="1023" t="s">
        <v>633</v>
      </c>
      <c r="M1548" s="13" t="str">
        <f t="shared" si="121"/>
        <v>Invoice Made</v>
      </c>
      <c r="N1548" s="13"/>
      <c r="O1548" s="13"/>
      <c r="P1548" s="13" t="str">
        <f>IF(L1548="Navig8",IF(ISNA(VLOOKUP(UPPER(B1548),#REF!,3,FALSE)),"Pool Not in Records",VLOOKUP(UPPER(B1548),#REF!,3,FALSE)),"")</f>
        <v/>
      </c>
      <c r="Q1548" s="13" t="str">
        <f t="shared" si="120"/>
        <v/>
      </c>
      <c r="R1548" s="13"/>
      <c r="S1548" s="13"/>
      <c r="T1548" s="13" t="str">
        <f t="shared" si="123"/>
        <v>Invoice Made</v>
      </c>
      <c r="U1548" s="13" t="b">
        <f t="shared" si="124"/>
        <v>1</v>
      </c>
      <c r="V1548" s="13"/>
      <c r="W1548" s="13"/>
      <c r="X1548" s="13"/>
      <c r="Y1548" s="13"/>
      <c r="Z1548" s="13"/>
      <c r="AA1548" s="13" t="str">
        <f t="shared" si="122"/>
        <v>Chios Star1802</v>
      </c>
      <c r="AB1548" s="13"/>
      <c r="AC1548" s="13"/>
      <c r="AD1548" s="13"/>
      <c r="AE1548" s="13">
        <f>IF(TRIM(AA1548=""),0,IF(ISNA(VLOOKUP(AA1548,Tracker!$AB$2:$AB$3981,1,FALSE)),0,1))</f>
        <v>1</v>
      </c>
      <c r="AF1548" s="13"/>
    </row>
    <row r="1549" spans="1:32" ht="13.5">
      <c r="A1549" s="246">
        <v>5096</v>
      </c>
      <c r="B1549" s="271" t="s">
        <v>2776</v>
      </c>
      <c r="C1549" s="957" t="s">
        <v>8286</v>
      </c>
      <c r="D1549" s="874" t="s">
        <v>2474</v>
      </c>
      <c r="E1549" s="172"/>
      <c r="F1549" s="234"/>
      <c r="G1549" s="236"/>
      <c r="H1549" s="874" t="s">
        <v>25</v>
      </c>
      <c r="I1549" s="272">
        <v>43371</v>
      </c>
      <c r="J1549" s="238"/>
      <c r="K1549" s="711"/>
      <c r="L1549" s="1023" t="s">
        <v>2987</v>
      </c>
      <c r="M1549" s="13" t="str">
        <f t="shared" si="121"/>
        <v>Invoice Made</v>
      </c>
      <c r="N1549" s="13"/>
      <c r="O1549" s="13"/>
      <c r="P1549" s="13" t="str">
        <f>IF(L1549="Navig8",IF(ISNA(VLOOKUP(UPPER(B1549),#REF!,3,FALSE)),"Pool Not in Records",VLOOKUP(UPPER(B1549),#REF!,3,FALSE)),"")</f>
        <v/>
      </c>
      <c r="Q1549" s="13" t="str">
        <f t="shared" si="120"/>
        <v/>
      </c>
      <c r="R1549" s="13"/>
      <c r="S1549" s="13"/>
      <c r="T1549" s="13" t="str">
        <f t="shared" si="123"/>
        <v>Invoice Made</v>
      </c>
      <c r="U1549" s="13" t="b">
        <f t="shared" si="124"/>
        <v>1</v>
      </c>
      <c r="V1549" s="13"/>
      <c r="W1549" s="13"/>
      <c r="X1549" s="13"/>
      <c r="Y1549" s="13"/>
      <c r="Z1549" s="13"/>
      <c r="AA1549" s="13" t="str">
        <f t="shared" si="122"/>
        <v>Sten Skagen112,113,114</v>
      </c>
      <c r="AB1549" s="13"/>
      <c r="AC1549" s="13"/>
      <c r="AD1549" s="13"/>
      <c r="AE1549" s="13">
        <f>IF(TRIM(AA1549=""),0,IF(ISNA(VLOOKUP(AA1549,Tracker!$AB$2:$AB$3981,1,FALSE)),0,1))</f>
        <v>1</v>
      </c>
      <c r="AF1549" s="13"/>
    </row>
    <row r="1550" spans="1:32" ht="13.5">
      <c r="A1550" s="243">
        <v>5097</v>
      </c>
      <c r="B1550" s="271" t="s">
        <v>8103</v>
      </c>
      <c r="C1550" s="957" t="s">
        <v>658</v>
      </c>
      <c r="D1550" s="874" t="s">
        <v>2474</v>
      </c>
      <c r="E1550" s="172"/>
      <c r="F1550" s="234"/>
      <c r="G1550" s="236"/>
      <c r="H1550" s="874"/>
      <c r="I1550" s="272"/>
      <c r="J1550" s="238"/>
      <c r="K1550" s="711"/>
      <c r="L1550" s="1023" t="s">
        <v>2987</v>
      </c>
      <c r="M1550" s="13" t="str">
        <f t="shared" si="121"/>
        <v>Invoice Not Made</v>
      </c>
      <c r="N1550" s="13"/>
      <c r="O1550" s="13"/>
      <c r="P1550" s="13" t="str">
        <f>IF(L1550="Navig8",IF(ISNA(VLOOKUP(UPPER(B1550),#REF!,3,FALSE)),"Pool Not in Records",VLOOKUP(UPPER(B1550),#REF!,3,FALSE)),"")</f>
        <v/>
      </c>
      <c r="Q1550" s="13" t="str">
        <f t="shared" si="120"/>
        <v/>
      </c>
      <c r="R1550" s="13"/>
      <c r="S1550" s="13"/>
      <c r="T1550" s="13" t="str">
        <f t="shared" si="123"/>
        <v>Invoice Not Made</v>
      </c>
      <c r="U1550" s="13" t="b">
        <f t="shared" si="124"/>
        <v>1</v>
      </c>
      <c r="V1550" s="13"/>
      <c r="W1550" s="13"/>
      <c r="X1550" s="13"/>
      <c r="Y1550" s="13"/>
      <c r="Z1550" s="13"/>
      <c r="AA1550" s="13" t="str">
        <f t="shared" si="122"/>
        <v>Brentholmen59</v>
      </c>
      <c r="AB1550" s="13"/>
      <c r="AC1550" s="13"/>
      <c r="AD1550" s="13"/>
      <c r="AE1550" s="13">
        <f>IF(TRIM(AA1550=""),0,IF(ISNA(VLOOKUP(AA1550,Tracker!$AB$2:$AB$3981,1,FALSE)),0,1))</f>
        <v>0</v>
      </c>
      <c r="AF1550" s="13"/>
    </row>
    <row r="1551" spans="1:32" ht="13.5">
      <c r="A1551" s="246">
        <v>5098</v>
      </c>
      <c r="B1551" s="271" t="s">
        <v>2957</v>
      </c>
      <c r="C1551" s="957" t="s">
        <v>249</v>
      </c>
      <c r="D1551" s="874" t="s">
        <v>8248</v>
      </c>
      <c r="E1551" s="172"/>
      <c r="F1551" s="234"/>
      <c r="G1551" s="236"/>
      <c r="H1551" s="874" t="s">
        <v>3551</v>
      </c>
      <c r="I1551" s="272">
        <v>43389</v>
      </c>
      <c r="J1551" s="238"/>
      <c r="K1551" s="711"/>
      <c r="L1551" s="1023" t="s">
        <v>60</v>
      </c>
      <c r="M1551" s="13" t="str">
        <f t="shared" si="121"/>
        <v>Invoice Made</v>
      </c>
      <c r="N1551" s="13"/>
      <c r="O1551" s="13"/>
      <c r="P1551" s="13" t="str">
        <f>IF(L1551="Navig8",IF(ISNA(VLOOKUP(UPPER(B1551),#REF!,3,FALSE)),"Pool Not in Records",VLOOKUP(UPPER(B1551),#REF!,3,FALSE)),"")</f>
        <v/>
      </c>
      <c r="Q1551" s="13" t="str">
        <f t="shared" si="120"/>
        <v/>
      </c>
      <c r="R1551" s="13"/>
      <c r="S1551" s="13"/>
      <c r="T1551" s="13" t="str">
        <f t="shared" si="123"/>
        <v>Invoice Made</v>
      </c>
      <c r="U1551" s="13" t="b">
        <f t="shared" si="124"/>
        <v>1</v>
      </c>
      <c r="V1551" s="13"/>
      <c r="W1551" s="13"/>
      <c r="X1551" s="13"/>
      <c r="Y1551" s="13"/>
      <c r="Z1551" s="13"/>
      <c r="AA1551" s="13" t="str">
        <f t="shared" si="122"/>
        <v>Garibaldi Spirit104</v>
      </c>
      <c r="AB1551" s="13"/>
      <c r="AC1551" s="13"/>
      <c r="AD1551" s="13"/>
      <c r="AE1551" s="13">
        <f>IF(TRIM(AA1551=""),0,IF(ISNA(VLOOKUP(AA1551,Tracker!$AB$2:$AB$3981,1,FALSE)),0,1))</f>
        <v>1</v>
      </c>
      <c r="AF1551" s="13"/>
    </row>
    <row r="1552" spans="1:32" ht="13.5">
      <c r="A1552" s="243">
        <v>5099</v>
      </c>
      <c r="B1552" s="271" t="s">
        <v>3918</v>
      </c>
      <c r="C1552" s="957" t="s">
        <v>217</v>
      </c>
      <c r="D1552" s="874" t="s">
        <v>1942</v>
      </c>
      <c r="E1552" s="172"/>
      <c r="F1552" s="234"/>
      <c r="G1552" s="236"/>
      <c r="H1552" s="874" t="s">
        <v>8325</v>
      </c>
      <c r="I1552" s="272">
        <v>43387</v>
      </c>
      <c r="J1552" s="238"/>
      <c r="K1552" s="711"/>
      <c r="L1552" s="1023" t="s">
        <v>590</v>
      </c>
      <c r="M1552" s="13" t="str">
        <f t="shared" si="121"/>
        <v>Invoice Not Made</v>
      </c>
      <c r="N1552" s="13"/>
      <c r="O1552" s="13"/>
      <c r="P1552" s="13" t="str">
        <f>IF(L1552="Navig8",IF(ISNA(VLOOKUP(UPPER(B1552),#REF!,3,FALSE)),"Pool Not in Records",VLOOKUP(UPPER(B1552),#REF!,3,FALSE)),"")</f>
        <v/>
      </c>
      <c r="Q1552" s="13">
        <f t="shared" si="120"/>
        <v>0</v>
      </c>
      <c r="R1552" s="13"/>
      <c r="S1552" s="13"/>
      <c r="T1552" s="13" t="str">
        <f t="shared" si="123"/>
        <v>Invoice Not Made</v>
      </c>
      <c r="U1552" s="13" t="b">
        <f t="shared" si="124"/>
        <v>1</v>
      </c>
      <c r="V1552" s="13"/>
      <c r="W1552" s="13"/>
      <c r="X1552" s="13"/>
      <c r="Y1552" s="13"/>
      <c r="Z1552" s="13"/>
      <c r="AA1552" s="13" t="str">
        <f t="shared" si="122"/>
        <v>Cabo De Hornos48</v>
      </c>
      <c r="AB1552" s="13"/>
      <c r="AC1552" s="13"/>
      <c r="AD1552" s="13"/>
      <c r="AE1552" s="13">
        <f>IF(TRIM(AA1552=""),0,IF(ISNA(VLOOKUP(AA1552,Tracker!$AB$2:$AB$3981,1,FALSE)),0,1))</f>
        <v>0</v>
      </c>
      <c r="AF1552" s="13"/>
    </row>
    <row r="1553" spans="1:32" ht="13.5">
      <c r="A1553" s="243">
        <v>5060</v>
      </c>
      <c r="B1553" s="271" t="s">
        <v>8249</v>
      </c>
      <c r="C1553" s="957" t="s">
        <v>3671</v>
      </c>
      <c r="D1553" s="874" t="s">
        <v>2474</v>
      </c>
      <c r="E1553" s="172"/>
      <c r="F1553" s="234"/>
      <c r="G1553" s="236"/>
      <c r="H1553" s="874"/>
      <c r="I1553" s="272"/>
      <c r="J1553" s="238"/>
      <c r="K1553" s="711"/>
      <c r="L1553" s="1023" t="s">
        <v>2987</v>
      </c>
      <c r="M1553" s="13" t="str">
        <f t="shared" si="121"/>
        <v>Invoice Not Made</v>
      </c>
      <c r="N1553" s="13"/>
      <c r="O1553" s="13"/>
      <c r="P1553" s="13" t="str">
        <f>IF(L1553="Navig8",IF(ISNA(VLOOKUP(UPPER(B1553),#REF!,3,FALSE)),"Pool Not in Records",VLOOKUP(UPPER(B1553),#REF!,3,FALSE)),"")</f>
        <v/>
      </c>
      <c r="Q1553" s="13" t="str">
        <f t="shared" si="120"/>
        <v/>
      </c>
      <c r="R1553" s="13"/>
      <c r="S1553" s="13"/>
      <c r="T1553" s="13" t="str">
        <f t="shared" si="123"/>
        <v>Invoice Not Made</v>
      </c>
      <c r="U1553" s="13" t="b">
        <f t="shared" si="124"/>
        <v>1</v>
      </c>
      <c r="V1553" s="13"/>
      <c r="W1553" s="13"/>
      <c r="X1553" s="13"/>
      <c r="Y1553" s="13"/>
      <c r="Z1553" s="13"/>
      <c r="AA1553" s="13" t="str">
        <f t="shared" si="122"/>
        <v>Pantagonia73</v>
      </c>
      <c r="AB1553" s="13"/>
      <c r="AC1553" s="13"/>
      <c r="AD1553" s="13"/>
      <c r="AE1553" s="13">
        <f>IF(TRIM(AA1553=""),0,IF(ISNA(VLOOKUP(AA1553,Tracker!$AB$2:$AB$3981,1,FALSE)),0,1))</f>
        <v>0</v>
      </c>
      <c r="AF1553" s="13"/>
    </row>
    <row r="1554" spans="1:32" ht="13.5">
      <c r="A1554" s="246">
        <v>5061</v>
      </c>
      <c r="B1554" s="271" t="s">
        <v>5659</v>
      </c>
      <c r="C1554" s="957" t="s">
        <v>713</v>
      </c>
      <c r="D1554" s="874" t="s">
        <v>63</v>
      </c>
      <c r="E1554" s="172"/>
      <c r="F1554" s="234"/>
      <c r="G1554" s="236"/>
      <c r="H1554" s="874" t="s">
        <v>82</v>
      </c>
      <c r="I1554" s="272">
        <v>43396</v>
      </c>
      <c r="J1554" s="238"/>
      <c r="K1554" s="711"/>
      <c r="L1554" s="1023" t="s">
        <v>60</v>
      </c>
      <c r="M1554" s="13" t="str">
        <f t="shared" si="121"/>
        <v>Invoice Made</v>
      </c>
      <c r="N1554" s="13"/>
      <c r="O1554" s="13"/>
      <c r="P1554" s="13" t="str">
        <f>IF(L1554="Navig8",IF(ISNA(VLOOKUP(UPPER(B1554),#REF!,3,FALSE)),"Pool Not in Records",VLOOKUP(UPPER(B1554),#REF!,3,FALSE)),"")</f>
        <v/>
      </c>
      <c r="Q1554" s="13" t="str">
        <f t="shared" si="120"/>
        <v/>
      </c>
      <c r="R1554" s="13"/>
      <c r="S1554" s="13"/>
      <c r="T1554" s="13" t="str">
        <f t="shared" si="123"/>
        <v>Invoice Made</v>
      </c>
      <c r="U1554" s="13" t="b">
        <f t="shared" si="124"/>
        <v>1</v>
      </c>
      <c r="V1554" s="13"/>
      <c r="W1554" s="13"/>
      <c r="X1554" s="13"/>
      <c r="Y1554" s="13"/>
      <c r="Z1554" s="13"/>
      <c r="AA1554" s="13" t="str">
        <f t="shared" si="122"/>
        <v>Americas Spirit168</v>
      </c>
      <c r="AB1554" s="13"/>
      <c r="AC1554" s="13"/>
      <c r="AD1554" s="13"/>
      <c r="AE1554" s="13">
        <f>IF(TRIM(AA1554=""),0,IF(ISNA(VLOOKUP(AA1554,Tracker!$AB$2:$AB$3981,1,FALSE)),0,1))</f>
        <v>1</v>
      </c>
      <c r="AF1554" s="13"/>
    </row>
    <row r="1555" spans="1:32" s="497" customFormat="1" ht="13.5">
      <c r="A1555" s="243">
        <v>5063</v>
      </c>
      <c r="B1555" s="243" t="s">
        <v>3094</v>
      </c>
      <c r="C1555" s="963" t="s">
        <v>632</v>
      </c>
      <c r="D1555" s="877" t="s">
        <v>864</v>
      </c>
      <c r="E1555" s="172"/>
      <c r="F1555" s="234"/>
      <c r="G1555" s="236"/>
      <c r="H1555" s="877"/>
      <c r="I1555" s="499"/>
      <c r="J1555" s="238"/>
      <c r="K1555" s="720"/>
      <c r="L1555" s="1043" t="s">
        <v>590</v>
      </c>
      <c r="M1555" s="13" t="str">
        <f t="shared" si="121"/>
        <v>Invoice Not Made</v>
      </c>
      <c r="N1555" s="191" t="s">
        <v>368</v>
      </c>
      <c r="O1555" s="191"/>
      <c r="P1555" s="191" t="str">
        <f>IF(L1555="Navig8",IF(ISNA(VLOOKUP(UPPER(B1555),#REF!,3,FALSE)),"Pool Not in Records",VLOOKUP(UPPER(B1555),#REF!,3,FALSE)),"")</f>
        <v/>
      </c>
      <c r="Q1555" s="191">
        <f t="shared" si="120"/>
        <v>0</v>
      </c>
      <c r="R1555" s="191"/>
      <c r="S1555" s="191"/>
      <c r="T1555" s="13" t="str">
        <f t="shared" si="123"/>
        <v>Invoice Not Made</v>
      </c>
      <c r="U1555" s="13" t="b">
        <f t="shared" si="124"/>
        <v>1</v>
      </c>
      <c r="V1555" s="191"/>
      <c r="W1555" s="191"/>
      <c r="X1555" s="191"/>
      <c r="Y1555" s="191"/>
      <c r="Z1555" s="191"/>
      <c r="AA1555" s="13" t="str">
        <f t="shared" si="122"/>
        <v>Cabo Froward131</v>
      </c>
      <c r="AB1555" s="191"/>
      <c r="AC1555" s="191"/>
      <c r="AD1555" s="191"/>
      <c r="AE1555" s="191">
        <f>IF(TRIM(AA1555=""),0,IF(ISNA(VLOOKUP(AA1555,Tracker!$AB$2:$AB$3981,1,FALSE)),0,1))</f>
        <v>0</v>
      </c>
      <c r="AF1555" s="191"/>
    </row>
    <row r="1556" spans="1:32" s="497" customFormat="1" ht="13.5">
      <c r="A1556" s="243">
        <v>5064</v>
      </c>
      <c r="B1556" s="243" t="s">
        <v>7828</v>
      </c>
      <c r="C1556" s="963" t="s">
        <v>76</v>
      </c>
      <c r="D1556" s="877" t="s">
        <v>1304</v>
      </c>
      <c r="E1556" s="172"/>
      <c r="F1556" s="234"/>
      <c r="G1556" s="236"/>
      <c r="H1556" s="877"/>
      <c r="I1556" s="499"/>
      <c r="J1556" s="238"/>
      <c r="K1556" s="720"/>
      <c r="L1556" s="1043" t="s">
        <v>590</v>
      </c>
      <c r="M1556" s="13" t="str">
        <f t="shared" si="121"/>
        <v>Invoice Not Made</v>
      </c>
      <c r="N1556" s="191" t="s">
        <v>368</v>
      </c>
      <c r="O1556" s="191"/>
      <c r="P1556" s="191" t="str">
        <f>IF(L1556="Navig8",IF(ISNA(VLOOKUP(UPPER(B1556),#REF!,3,FALSE)),"Pool Not in Records",VLOOKUP(UPPER(B1556),#REF!,3,FALSE)),"")</f>
        <v/>
      </c>
      <c r="Q1556" s="191">
        <f t="shared" si="120"/>
        <v>0</v>
      </c>
      <c r="R1556" s="191"/>
      <c r="S1556" s="191"/>
      <c r="T1556" s="13" t="str">
        <f t="shared" si="123"/>
        <v>Invoice Not Made</v>
      </c>
      <c r="U1556" s="13" t="b">
        <f t="shared" si="124"/>
        <v>1</v>
      </c>
      <c r="V1556" s="191"/>
      <c r="W1556" s="191"/>
      <c r="X1556" s="191"/>
      <c r="Y1556" s="191"/>
      <c r="Z1556" s="191"/>
      <c r="AA1556" s="13" t="str">
        <f t="shared" si="122"/>
        <v>Aqualoyalty55</v>
      </c>
      <c r="AB1556" s="191"/>
      <c r="AC1556" s="191"/>
      <c r="AD1556" s="191"/>
      <c r="AE1556" s="191">
        <f>IF(TRIM(AA1556=""),0,IF(ISNA(VLOOKUP(AA1556,Tracker!$AB$2:$AB$3981,1,FALSE)),0,1))</f>
        <v>0</v>
      </c>
      <c r="AF1556" s="191"/>
    </row>
    <row r="1557" spans="1:32" ht="13.5">
      <c r="A1557" s="246">
        <v>5065</v>
      </c>
      <c r="B1557" s="271" t="s">
        <v>8250</v>
      </c>
      <c r="C1557" s="957" t="s">
        <v>117</v>
      </c>
      <c r="D1557" s="874" t="s">
        <v>8251</v>
      </c>
      <c r="E1557" s="172"/>
      <c r="F1557" s="234"/>
      <c r="G1557" s="236"/>
      <c r="H1557" s="874" t="s">
        <v>645</v>
      </c>
      <c r="I1557" s="272">
        <v>43412</v>
      </c>
      <c r="J1557" s="238"/>
      <c r="K1557" s="711"/>
      <c r="L1557" s="1023" t="s">
        <v>590</v>
      </c>
      <c r="M1557" s="13" t="str">
        <f t="shared" si="121"/>
        <v>Invoice Made</v>
      </c>
      <c r="N1557" s="13"/>
      <c r="O1557" s="13"/>
      <c r="P1557" s="13" t="str">
        <f>IF(L1557="Navig8",IF(ISNA(VLOOKUP(UPPER(B1557),#REF!,3,FALSE)),"Pool Not in Records",VLOOKUP(UPPER(B1557),#REF!,3,FALSE)),"")</f>
        <v/>
      </c>
      <c r="Q1557" s="13">
        <f t="shared" si="120"/>
        <v>0</v>
      </c>
      <c r="R1557" s="13"/>
      <c r="S1557" s="13"/>
      <c r="T1557" s="13" t="str">
        <f t="shared" si="123"/>
        <v>Invoice Made</v>
      </c>
      <c r="U1557" s="13" t="b">
        <f t="shared" si="124"/>
        <v>1</v>
      </c>
      <c r="V1557" s="13"/>
      <c r="W1557" s="13"/>
      <c r="X1557" s="13"/>
      <c r="Y1557" s="13"/>
      <c r="Z1557" s="13"/>
      <c r="AA1557" s="13" t="str">
        <f t="shared" si="122"/>
        <v>Nicopolis2</v>
      </c>
      <c r="AB1557" s="13"/>
      <c r="AC1557" s="13"/>
      <c r="AD1557" s="13"/>
      <c r="AE1557" s="13">
        <f>IF(TRIM(AA1557=""),0,IF(ISNA(VLOOKUP(AA1557,Tracker!$AB$2:$AB$3981,1,FALSE)),0,1))</f>
        <v>1</v>
      </c>
      <c r="AF1557" s="13"/>
    </row>
    <row r="1558" spans="1:32" ht="13.5">
      <c r="A1558" s="271">
        <v>5066</v>
      </c>
      <c r="B1558" s="271" t="s">
        <v>1328</v>
      </c>
      <c r="C1558" s="957" t="s">
        <v>6625</v>
      </c>
      <c r="D1558" s="874" t="s">
        <v>864</v>
      </c>
      <c r="E1558" s="172"/>
      <c r="F1558" s="234"/>
      <c r="G1558" s="236"/>
      <c r="H1558" s="874"/>
      <c r="I1558" s="272"/>
      <c r="J1558" s="238"/>
      <c r="K1558" s="711"/>
      <c r="L1558" s="1023" t="s">
        <v>590</v>
      </c>
      <c r="M1558" s="13" t="str">
        <f t="shared" si="121"/>
        <v>Invoice Not Made</v>
      </c>
      <c r="N1558" s="13"/>
      <c r="O1558" s="13"/>
      <c r="P1558" s="13" t="str">
        <f>IF(L1558="Navig8",IF(ISNA(VLOOKUP(UPPER(B1558),#REF!,3,FALSE)),"Pool Not in Records",VLOOKUP(UPPER(B1558),#REF!,3,FALSE)),"")</f>
        <v/>
      </c>
      <c r="Q1558" s="13">
        <f t="shared" si="120"/>
        <v>0</v>
      </c>
      <c r="R1558" s="13"/>
      <c r="S1558" s="13"/>
      <c r="T1558" s="13" t="str">
        <f t="shared" si="123"/>
        <v>Invoice Not Made</v>
      </c>
      <c r="U1558" s="13" t="b">
        <f t="shared" si="124"/>
        <v>1</v>
      </c>
      <c r="V1558" s="13"/>
      <c r="W1558" s="13"/>
      <c r="X1558" s="13"/>
      <c r="Y1558" s="13"/>
      <c r="Z1558" s="13"/>
      <c r="AA1558" s="13" t="str">
        <f t="shared" si="122"/>
        <v>Overseas Goldmar251</v>
      </c>
      <c r="AB1558" s="13"/>
      <c r="AC1558" s="13"/>
      <c r="AD1558" s="13"/>
      <c r="AE1558" s="13">
        <f>IF(TRIM(AA1558=""),0,IF(ISNA(VLOOKUP(AA1558,Tracker!$AB$2:$AB$3981,1,FALSE)),0,1))</f>
        <v>0</v>
      </c>
      <c r="AF1558" s="13"/>
    </row>
    <row r="1559" spans="1:32" ht="13.5">
      <c r="A1559" s="246">
        <v>5067</v>
      </c>
      <c r="B1559" s="271" t="s">
        <v>464</v>
      </c>
      <c r="C1559" s="957" t="s">
        <v>8324</v>
      </c>
      <c r="D1559" s="874" t="s">
        <v>8099</v>
      </c>
      <c r="E1559" s="172"/>
      <c r="F1559" s="234"/>
      <c r="G1559" s="236"/>
      <c r="H1559" s="874" t="s">
        <v>699</v>
      </c>
      <c r="I1559" s="272">
        <v>43392</v>
      </c>
      <c r="J1559" s="238"/>
      <c r="K1559" s="711"/>
      <c r="L1559" s="1023" t="s">
        <v>663</v>
      </c>
      <c r="M1559" s="13" t="str">
        <f t="shared" si="121"/>
        <v>Invoice Made</v>
      </c>
      <c r="N1559" s="13"/>
      <c r="O1559" s="13"/>
      <c r="P1559" s="13" t="str">
        <f>IF(L1559="Navig8",IF(ISNA(VLOOKUP(UPPER(B1559),#REF!,3,FALSE)),"Pool Not in Records",VLOOKUP(UPPER(B1559),#REF!,3,FALSE)),"")</f>
        <v/>
      </c>
      <c r="Q1559" s="13" t="str">
        <f t="shared" si="120"/>
        <v/>
      </c>
      <c r="R1559" s="13"/>
      <c r="S1559" s="13"/>
      <c r="T1559" s="13" t="str">
        <f t="shared" si="123"/>
        <v>Invoice Made</v>
      </c>
      <c r="U1559" s="13" t="b">
        <f t="shared" si="124"/>
        <v>1</v>
      </c>
      <c r="V1559" s="13"/>
      <c r="W1559" s="13"/>
      <c r="X1559" s="13"/>
      <c r="Y1559" s="13"/>
      <c r="Z1559" s="13"/>
      <c r="AA1559" s="13" t="str">
        <f t="shared" si="122"/>
        <v>Stena Penguin201810</v>
      </c>
      <c r="AB1559" s="13"/>
      <c r="AC1559" s="13"/>
      <c r="AD1559" s="13"/>
      <c r="AE1559" s="13">
        <f>IF(TRIM(AA1559=""),0,IF(ISNA(VLOOKUP(AA1559,Tracker!$AB$2:$AB$3981,1,FALSE)),0,1))</f>
        <v>1</v>
      </c>
      <c r="AF1559" s="13"/>
    </row>
    <row r="1560" spans="1:32" ht="13.5">
      <c r="A1560" s="246">
        <v>5068</v>
      </c>
      <c r="B1560" s="271" t="s">
        <v>7934</v>
      </c>
      <c r="C1560" s="957" t="s">
        <v>370</v>
      </c>
      <c r="D1560" s="874" t="s">
        <v>465</v>
      </c>
      <c r="E1560" s="172"/>
      <c r="F1560" s="234"/>
      <c r="G1560" s="236"/>
      <c r="H1560" s="874" t="s">
        <v>319</v>
      </c>
      <c r="I1560" s="272">
        <v>43764</v>
      </c>
      <c r="J1560" s="238"/>
      <c r="K1560" s="711" t="s">
        <v>411</v>
      </c>
      <c r="L1560" s="1023" t="s">
        <v>28</v>
      </c>
      <c r="M1560" s="13" t="str">
        <f t="shared" si="121"/>
        <v>Invoice Made</v>
      </c>
      <c r="N1560" s="13"/>
      <c r="O1560" s="13"/>
      <c r="P1560" s="13"/>
      <c r="Q1560" s="13" t="str">
        <f t="shared" si="120"/>
        <v/>
      </c>
      <c r="R1560" s="13"/>
      <c r="S1560" s="13"/>
      <c r="T1560" s="13" t="str">
        <f t="shared" si="123"/>
        <v>Invoice Made</v>
      </c>
      <c r="U1560" s="13" t="b">
        <f t="shared" si="124"/>
        <v>1</v>
      </c>
      <c r="V1560" s="13"/>
      <c r="W1560" s="13"/>
      <c r="X1560" s="13"/>
      <c r="Y1560" s="13"/>
      <c r="Z1560" s="13"/>
      <c r="AA1560" s="13" t="str">
        <f t="shared" si="122"/>
        <v>RS Aurora7</v>
      </c>
      <c r="AB1560" s="13"/>
      <c r="AC1560" s="13"/>
      <c r="AD1560" s="13"/>
      <c r="AE1560" s="13">
        <f>IF(TRIM(AA1560=""),0,IF(ISNA(VLOOKUP(AA1560,Tracker!$AB$2:$AB$3981,1,FALSE)),0,1))</f>
        <v>1</v>
      </c>
      <c r="AF1560" s="13"/>
    </row>
    <row r="1561" spans="1:32" ht="13.5">
      <c r="A1561" s="243">
        <v>5069</v>
      </c>
      <c r="B1561" s="271" t="s">
        <v>2854</v>
      </c>
      <c r="C1561" s="957" t="s">
        <v>167</v>
      </c>
      <c r="D1561" s="874" t="s">
        <v>2474</v>
      </c>
      <c r="E1561" s="172"/>
      <c r="F1561" s="234"/>
      <c r="G1561" s="236"/>
      <c r="H1561" s="874"/>
      <c r="I1561" s="272"/>
      <c r="J1561" s="238"/>
      <c r="K1561" s="711"/>
      <c r="L1561" s="1023" t="s">
        <v>2987</v>
      </c>
      <c r="M1561" s="13" t="str">
        <f t="shared" si="121"/>
        <v>Invoice Not Made</v>
      </c>
      <c r="N1561" s="13"/>
      <c r="O1561" s="13"/>
      <c r="P1561" s="13" t="str">
        <f>IF(L1561="Navig8",IF(ISNA(VLOOKUP(UPPER(B1561),#REF!,3,FALSE)),"Pool Not in Records",VLOOKUP(UPPER(B1561),#REF!,3,FALSE)),"")</f>
        <v/>
      </c>
      <c r="Q1561" s="13" t="str">
        <f t="shared" si="120"/>
        <v/>
      </c>
      <c r="R1561" s="13"/>
      <c r="S1561" s="13"/>
      <c r="T1561" s="13" t="str">
        <f t="shared" si="123"/>
        <v>Invoice Not Made</v>
      </c>
      <c r="U1561" s="13" t="b">
        <f t="shared" si="124"/>
        <v>1</v>
      </c>
      <c r="V1561" s="13"/>
      <c r="W1561" s="13"/>
      <c r="X1561" s="13"/>
      <c r="Y1561" s="13"/>
      <c r="Z1561" s="13"/>
      <c r="AA1561" s="13" t="str">
        <f t="shared" si="122"/>
        <v>Emmy Schulte218</v>
      </c>
      <c r="AB1561" s="13"/>
      <c r="AC1561" s="13"/>
      <c r="AD1561" s="13"/>
      <c r="AE1561" s="13">
        <f>IF(TRIM(AA1561=""),0,IF(ISNA(VLOOKUP(AA1561,Tracker!$AB$2:$AB$3981,1,FALSE)),0,1))</f>
        <v>0</v>
      </c>
      <c r="AF1561" s="13"/>
    </row>
    <row r="1562" spans="1:32" ht="13.5">
      <c r="A1562" s="246">
        <v>5070</v>
      </c>
      <c r="B1562" s="271" t="s">
        <v>2776</v>
      </c>
      <c r="C1562" s="957" t="s">
        <v>586</v>
      </c>
      <c r="D1562" s="874" t="s">
        <v>2474</v>
      </c>
      <c r="E1562" s="172"/>
      <c r="F1562" s="234"/>
      <c r="G1562" s="236"/>
      <c r="H1562" s="874" t="s">
        <v>2870</v>
      </c>
      <c r="I1562" s="272">
        <v>43434</v>
      </c>
      <c r="J1562" s="238"/>
      <c r="K1562" s="711"/>
      <c r="L1562" s="1023" t="s">
        <v>2987</v>
      </c>
      <c r="M1562" s="13" t="str">
        <f t="shared" si="121"/>
        <v>Invoice Made</v>
      </c>
      <c r="N1562" s="13"/>
      <c r="O1562" s="13"/>
      <c r="P1562" s="13" t="str">
        <f>IF(L1562="Navig8",IF(ISNA(VLOOKUP(UPPER(B1562),#REF!,3,FALSE)),"Pool Not in Records",VLOOKUP(UPPER(B1562),#REF!,3,FALSE)),"")</f>
        <v/>
      </c>
      <c r="Q1562" s="13" t="str">
        <f t="shared" si="120"/>
        <v/>
      </c>
      <c r="R1562" s="13"/>
      <c r="S1562" s="13"/>
      <c r="T1562" s="13" t="str">
        <f t="shared" si="123"/>
        <v>Invoice Made</v>
      </c>
      <c r="U1562" s="13" t="b">
        <f t="shared" si="124"/>
        <v>1</v>
      </c>
      <c r="V1562" s="13"/>
      <c r="W1562" s="13"/>
      <c r="X1562" s="13"/>
      <c r="Y1562" s="13"/>
      <c r="Z1562" s="13"/>
      <c r="AA1562" s="13" t="str">
        <f t="shared" si="122"/>
        <v>Sten Skagen115</v>
      </c>
      <c r="AB1562" s="13"/>
      <c r="AC1562" s="13"/>
      <c r="AD1562" s="13"/>
      <c r="AE1562" s="13">
        <f>IF(TRIM(AA1562=""),0,IF(ISNA(VLOOKUP(AA1562,Tracker!$AB$2:$AB$3981,1,FALSE)),0,1))</f>
        <v>1</v>
      </c>
      <c r="AF1562" s="13"/>
    </row>
    <row r="1563" spans="1:32" ht="13.5">
      <c r="A1563" s="246">
        <v>5071</v>
      </c>
      <c r="B1563" s="271" t="s">
        <v>7878</v>
      </c>
      <c r="C1563" s="957" t="s">
        <v>8003</v>
      </c>
      <c r="D1563" s="874" t="s">
        <v>788</v>
      </c>
      <c r="E1563" s="172"/>
      <c r="F1563" s="234"/>
      <c r="G1563" s="236"/>
      <c r="H1563" s="874" t="s">
        <v>59</v>
      </c>
      <c r="I1563" s="272">
        <v>43361</v>
      </c>
      <c r="J1563" s="238"/>
      <c r="K1563" s="711" t="s">
        <v>411</v>
      </c>
      <c r="L1563" s="1050" t="s">
        <v>28</v>
      </c>
      <c r="M1563" s="13" t="str">
        <f t="shared" si="121"/>
        <v>Invoice Made</v>
      </c>
      <c r="N1563" s="13"/>
      <c r="O1563" s="13"/>
      <c r="P1563" s="13"/>
      <c r="Q1563" s="13" t="str">
        <f t="shared" si="120"/>
        <v/>
      </c>
      <c r="R1563" s="13"/>
      <c r="S1563" s="13"/>
      <c r="T1563" s="13" t="str">
        <f t="shared" si="123"/>
        <v>Invoice Made</v>
      </c>
      <c r="U1563" s="13" t="b">
        <f t="shared" si="124"/>
        <v>1</v>
      </c>
      <c r="V1563" s="13"/>
      <c r="W1563" s="13"/>
      <c r="X1563" s="13"/>
      <c r="Y1563" s="13"/>
      <c r="Z1563" s="13"/>
      <c r="AA1563" s="13" t="str">
        <f t="shared" si="122"/>
        <v>Maria Bottiglieri201804</v>
      </c>
      <c r="AB1563" s="13"/>
      <c r="AC1563" s="13"/>
      <c r="AD1563" s="13"/>
      <c r="AE1563" s="13">
        <f>IF(TRIM(AA1563=""),0,IF(ISNA(VLOOKUP(AA1563,Tracker!$AB$2:$AB$3981,1,FALSE)),0,1))</f>
        <v>1</v>
      </c>
      <c r="AF1563" s="13"/>
    </row>
    <row r="1564" spans="1:32" ht="13.5">
      <c r="A1564" s="243">
        <v>5072</v>
      </c>
      <c r="B1564" s="271" t="s">
        <v>2779</v>
      </c>
      <c r="C1564" s="957" t="s">
        <v>7188</v>
      </c>
      <c r="D1564" s="874" t="s">
        <v>2474</v>
      </c>
      <c r="E1564" s="172" t="s">
        <v>2474</v>
      </c>
      <c r="F1564" s="234"/>
      <c r="G1564" s="236"/>
      <c r="H1564" s="874"/>
      <c r="I1564" s="272"/>
      <c r="J1564" s="238"/>
      <c r="K1564" s="711"/>
      <c r="L1564" s="1023" t="s">
        <v>2987</v>
      </c>
      <c r="M1564" s="13" t="str">
        <f t="shared" si="121"/>
        <v>Invoice Not Made</v>
      </c>
      <c r="N1564" s="13"/>
      <c r="O1564" s="13"/>
      <c r="P1564" s="13" t="str">
        <f>IF(L1564="Navig8",IF(ISNA(VLOOKUP(UPPER(B1564),#REF!,3,FALSE)),"Pool Not in Records",VLOOKUP(UPPER(B1564),#REF!,3,FALSE)),"")</f>
        <v/>
      </c>
      <c r="Q1564" s="13" t="str">
        <f t="shared" si="120"/>
        <v/>
      </c>
      <c r="R1564" s="13"/>
      <c r="S1564" s="13"/>
      <c r="T1564" s="13" t="str">
        <f t="shared" si="123"/>
        <v>Invoice Not Made</v>
      </c>
      <c r="U1564" s="13" t="b">
        <f t="shared" si="124"/>
        <v>1</v>
      </c>
      <c r="V1564" s="13"/>
      <c r="W1564" s="13"/>
      <c r="X1564" s="13"/>
      <c r="Y1564" s="13"/>
      <c r="Z1564" s="13"/>
      <c r="AA1564" s="13" t="str">
        <f t="shared" si="122"/>
        <v>Tigris249</v>
      </c>
      <c r="AB1564" s="13"/>
      <c r="AC1564" s="13"/>
      <c r="AD1564" s="13"/>
      <c r="AE1564" s="13">
        <f>IF(TRIM(AA1564=""),0,IF(ISNA(VLOOKUP(AA1564,Tracker!$AB$2:$AB$3981,1,FALSE)),0,1))</f>
        <v>0</v>
      </c>
      <c r="AF1564" s="13"/>
    </row>
    <row r="1565" spans="1:32" ht="13.5">
      <c r="A1565" s="243">
        <v>5073</v>
      </c>
      <c r="B1565" s="271" t="s">
        <v>892</v>
      </c>
      <c r="C1565" s="957" t="s">
        <v>265</v>
      </c>
      <c r="D1565" s="874" t="s">
        <v>2474</v>
      </c>
      <c r="E1565" s="172" t="s">
        <v>2474</v>
      </c>
      <c r="F1565" s="234"/>
      <c r="G1565" s="236"/>
      <c r="H1565" s="874"/>
      <c r="I1565" s="272"/>
      <c r="J1565" s="238"/>
      <c r="K1565" s="711"/>
      <c r="L1565" s="1023" t="s">
        <v>2987</v>
      </c>
      <c r="M1565" s="13" t="str">
        <f t="shared" si="121"/>
        <v>Invoice Not Made</v>
      </c>
      <c r="N1565" s="13"/>
      <c r="O1565" s="13"/>
      <c r="P1565" s="13" t="str">
        <f>IF(L1565="Navig8",IF(ISNA(VLOOKUP(UPPER(B1565),#REF!,3,FALSE)),"Pool Not in Records",VLOOKUP(UPPER(B1565),#REF!,3,FALSE)),"")</f>
        <v/>
      </c>
      <c r="Q1565" s="13" t="str">
        <f t="shared" si="120"/>
        <v/>
      </c>
      <c r="R1565" s="13"/>
      <c r="S1565" s="13"/>
      <c r="T1565" s="13" t="str">
        <f t="shared" si="123"/>
        <v>Invoice Not Made</v>
      </c>
      <c r="U1565" s="13" t="b">
        <f t="shared" si="124"/>
        <v>1</v>
      </c>
      <c r="V1565" s="13"/>
      <c r="W1565" s="13"/>
      <c r="X1565" s="13"/>
      <c r="Y1565" s="13"/>
      <c r="Z1565" s="13"/>
      <c r="AA1565" s="13" t="str">
        <f t="shared" si="122"/>
        <v>Elisalex Schulte101</v>
      </c>
      <c r="AB1565" s="13"/>
      <c r="AC1565" s="13"/>
      <c r="AD1565" s="13"/>
      <c r="AE1565" s="13">
        <f>IF(TRIM(AA1565=""),0,IF(ISNA(VLOOKUP(AA1565,Tracker!$AB$2:$AB$3981,1,FALSE)),0,1))</f>
        <v>0</v>
      </c>
      <c r="AF1565" s="13"/>
    </row>
    <row r="1566" spans="1:32" ht="13.5">
      <c r="A1566" s="246">
        <v>5075</v>
      </c>
      <c r="B1566" s="271" t="s">
        <v>1795</v>
      </c>
      <c r="C1566" s="957" t="s">
        <v>346</v>
      </c>
      <c r="D1566" s="874" t="s">
        <v>8295</v>
      </c>
      <c r="E1566" s="172" t="s">
        <v>8295</v>
      </c>
      <c r="F1566" s="234"/>
      <c r="G1566" s="236"/>
      <c r="H1566" s="874" t="s">
        <v>25</v>
      </c>
      <c r="I1566" s="272">
        <v>43417</v>
      </c>
      <c r="J1566" s="238"/>
      <c r="K1566" s="711"/>
      <c r="L1566" s="1023" t="s">
        <v>8296</v>
      </c>
      <c r="M1566" s="13" t="str">
        <f t="shared" si="121"/>
        <v>Invoice Made</v>
      </c>
      <c r="N1566" s="13"/>
      <c r="O1566" s="13"/>
      <c r="P1566" s="13" t="str">
        <f>IF(L1566="Navig8",IF(ISNA(VLOOKUP(UPPER(B1566),#REF!,3,FALSE)),"Pool Not in Records",VLOOKUP(UPPER(B1566),#REF!,3,FALSE)),"")</f>
        <v/>
      </c>
      <c r="Q1566" s="13" t="str">
        <f t="shared" si="120"/>
        <v/>
      </c>
      <c r="R1566" s="13"/>
      <c r="S1566" s="13"/>
      <c r="T1566" s="13" t="str">
        <f t="shared" si="123"/>
        <v>Invoice Made</v>
      </c>
      <c r="U1566" s="13" t="b">
        <f t="shared" si="124"/>
        <v>1</v>
      </c>
      <c r="V1566" s="13"/>
      <c r="W1566" s="13"/>
      <c r="X1566" s="13"/>
      <c r="Y1566" s="13"/>
      <c r="Z1566" s="13"/>
      <c r="AA1566" s="13" t="str">
        <f t="shared" si="122"/>
        <v>Navig8 Aventurine04</v>
      </c>
      <c r="AB1566" s="13"/>
      <c r="AC1566" s="13"/>
      <c r="AD1566" s="13"/>
      <c r="AE1566" s="13">
        <f>IF(TRIM(AA1566=""),0,IF(ISNA(VLOOKUP(AA1566,Tracker!$AB$2:$AB$3981,1,FALSE)),0,1))</f>
        <v>1</v>
      </c>
      <c r="AF1566" s="13"/>
    </row>
    <row r="1567" spans="1:32" ht="13.5">
      <c r="A1567" s="246">
        <v>5076</v>
      </c>
      <c r="B1567" s="271" t="s">
        <v>635</v>
      </c>
      <c r="C1567" s="957" t="s">
        <v>446</v>
      </c>
      <c r="D1567" s="874" t="s">
        <v>2395</v>
      </c>
      <c r="E1567" s="172" t="s">
        <v>2395</v>
      </c>
      <c r="F1567" s="234"/>
      <c r="G1567" s="236"/>
      <c r="H1567" s="874" t="s">
        <v>8322</v>
      </c>
      <c r="I1567" s="272">
        <v>43389</v>
      </c>
      <c r="J1567" s="238"/>
      <c r="K1567" s="711" t="s">
        <v>411</v>
      </c>
      <c r="L1567" s="1023" t="s">
        <v>28</v>
      </c>
      <c r="M1567" s="13" t="str">
        <f t="shared" si="121"/>
        <v>Invoice Made</v>
      </c>
      <c r="N1567" s="13"/>
      <c r="O1567" s="13"/>
      <c r="P1567" s="13"/>
      <c r="Q1567" s="13" t="str">
        <f t="shared" si="120"/>
        <v/>
      </c>
      <c r="R1567" s="13"/>
      <c r="S1567" s="13"/>
      <c r="T1567" s="13" t="str">
        <f t="shared" si="123"/>
        <v>Invoice Made</v>
      </c>
      <c r="U1567" s="13" t="b">
        <f t="shared" si="124"/>
        <v>1</v>
      </c>
      <c r="V1567" s="13"/>
      <c r="W1567" s="13"/>
      <c r="X1567" s="13"/>
      <c r="Y1567" s="13"/>
      <c r="Z1567" s="13"/>
      <c r="AA1567" s="13" t="str">
        <f t="shared" si="122"/>
        <v>Stride78</v>
      </c>
      <c r="AB1567" s="13"/>
      <c r="AC1567" s="13"/>
      <c r="AD1567" s="13"/>
      <c r="AE1567" s="13">
        <f>IF(TRIM(AA1567=""),0,IF(ISNA(VLOOKUP(AA1567,Tracker!$AB$2:$AB$3981,1,FALSE)),0,1))</f>
        <v>1</v>
      </c>
      <c r="AF1567" s="13"/>
    </row>
    <row r="1568" spans="1:32" ht="13.5">
      <c r="A1568" s="243">
        <v>5077</v>
      </c>
      <c r="B1568" s="271" t="s">
        <v>8103</v>
      </c>
      <c r="C1568" s="957" t="s">
        <v>348</v>
      </c>
      <c r="D1568" s="874" t="s">
        <v>2474</v>
      </c>
      <c r="E1568" s="172" t="s">
        <v>2474</v>
      </c>
      <c r="F1568" s="234"/>
      <c r="G1568" s="236"/>
      <c r="H1568" s="874"/>
      <c r="I1568" s="272"/>
      <c r="J1568" s="238"/>
      <c r="K1568" s="711"/>
      <c r="L1568" s="1023" t="s">
        <v>2987</v>
      </c>
      <c r="M1568" s="13" t="str">
        <f t="shared" si="121"/>
        <v>Invoice Not Made</v>
      </c>
      <c r="N1568" s="13"/>
      <c r="O1568" s="13"/>
      <c r="P1568" s="13" t="str">
        <f>IF(L1568="Navig8",IF(ISNA(VLOOKUP(UPPER(B1568),#REF!,3,FALSE)),"Pool Not in Records",VLOOKUP(UPPER(B1568),#REF!,3,FALSE)),"")</f>
        <v/>
      </c>
      <c r="Q1568" s="13" t="str">
        <f t="shared" si="120"/>
        <v/>
      </c>
      <c r="R1568" s="13"/>
      <c r="S1568" s="13"/>
      <c r="T1568" s="13" t="str">
        <f t="shared" si="123"/>
        <v>Invoice Not Made</v>
      </c>
      <c r="U1568" s="13" t="b">
        <f t="shared" si="124"/>
        <v>1</v>
      </c>
      <c r="V1568" s="13"/>
      <c r="W1568" s="13"/>
      <c r="X1568" s="13"/>
      <c r="Y1568" s="13"/>
      <c r="Z1568" s="13"/>
      <c r="AA1568" s="13" t="str">
        <f t="shared" si="122"/>
        <v>Brentholmen60</v>
      </c>
      <c r="AB1568" s="13"/>
      <c r="AC1568" s="13"/>
      <c r="AD1568" s="13"/>
      <c r="AE1568" s="13">
        <f>IF(TRIM(AA1568=""),0,IF(ISNA(VLOOKUP(AA1568,Tracker!$AB$2:$AB$3981,1,FALSE)),0,1))</f>
        <v>0</v>
      </c>
      <c r="AF1568" s="13"/>
    </row>
    <row r="1569" spans="1:32" ht="13.5">
      <c r="A1569" s="246">
        <v>5078</v>
      </c>
      <c r="B1569" s="271" t="s">
        <v>7501</v>
      </c>
      <c r="C1569" s="957" t="s">
        <v>89</v>
      </c>
      <c r="D1569" s="874" t="s">
        <v>8245</v>
      </c>
      <c r="E1569" s="172" t="s">
        <v>8245</v>
      </c>
      <c r="F1569" s="234"/>
      <c r="G1569" s="236"/>
      <c r="H1569" s="874" t="s">
        <v>7891</v>
      </c>
      <c r="I1569" s="272">
        <v>43410</v>
      </c>
      <c r="J1569" s="238"/>
      <c r="K1569" s="711"/>
      <c r="L1569" s="1023" t="s">
        <v>590</v>
      </c>
      <c r="M1569" s="13" t="str">
        <f t="shared" si="121"/>
        <v>Invoice Made</v>
      </c>
      <c r="N1569" s="13"/>
      <c r="O1569" s="13"/>
      <c r="P1569" s="13" t="str">
        <f>IF(L1569="Navig8",IF(ISNA(VLOOKUP(UPPER(B1569),#REF!,3,FALSE)),"Pool Not in Records",VLOOKUP(UPPER(B1569),#REF!,3,FALSE)),"")</f>
        <v/>
      </c>
      <c r="Q1569" s="13">
        <f t="shared" si="120"/>
        <v>0</v>
      </c>
      <c r="R1569" s="13"/>
      <c r="S1569" s="13"/>
      <c r="T1569" s="13" t="str">
        <f t="shared" si="123"/>
        <v>Invoice Made</v>
      </c>
      <c r="U1569" s="13" t="b">
        <f t="shared" si="124"/>
        <v>1</v>
      </c>
      <c r="V1569" s="13"/>
      <c r="W1569" s="13"/>
      <c r="X1569" s="13"/>
      <c r="Y1569" s="13"/>
      <c r="Z1569" s="13"/>
      <c r="AA1569" s="13" t="str">
        <f t="shared" si="122"/>
        <v>Seaways jademar222</v>
      </c>
      <c r="AB1569" s="13"/>
      <c r="AC1569" s="13"/>
      <c r="AD1569" s="13"/>
      <c r="AE1569" s="13">
        <f>IF(TRIM(AA1569=""),0,IF(ISNA(VLOOKUP(AA1569,Tracker!$AB$2:$AB$3981,1,FALSE)),0,1))</f>
        <v>1</v>
      </c>
      <c r="AF1569" s="13"/>
    </row>
    <row r="1570" spans="1:32" ht="13.5">
      <c r="A1570" s="246">
        <v>5079</v>
      </c>
      <c r="B1570" s="271" t="s">
        <v>1000</v>
      </c>
      <c r="C1570" s="957" t="s">
        <v>405</v>
      </c>
      <c r="D1570" s="874" t="s">
        <v>7570</v>
      </c>
      <c r="E1570" s="172" t="s">
        <v>7570</v>
      </c>
      <c r="F1570" s="234"/>
      <c r="G1570" s="236"/>
      <c r="H1570" s="874" t="s">
        <v>3525</v>
      </c>
      <c r="I1570" s="272">
        <v>43426</v>
      </c>
      <c r="J1570" s="238"/>
      <c r="K1570" s="711" t="s">
        <v>8253</v>
      </c>
      <c r="L1570" s="1023" t="s">
        <v>28</v>
      </c>
      <c r="M1570" s="13" t="str">
        <f t="shared" si="121"/>
        <v>Invoice Made</v>
      </c>
      <c r="N1570" s="13"/>
      <c r="O1570" s="13"/>
      <c r="P1570" s="13"/>
      <c r="Q1570" s="13" t="str">
        <f t="shared" si="120"/>
        <v/>
      </c>
      <c r="R1570" s="13"/>
      <c r="S1570" s="13"/>
      <c r="T1570" s="13" t="str">
        <f t="shared" si="123"/>
        <v>Invoice Made</v>
      </c>
      <c r="U1570" s="13" t="b">
        <f t="shared" si="124"/>
        <v>1</v>
      </c>
      <c r="V1570" s="13"/>
      <c r="W1570" s="13"/>
      <c r="X1570" s="13"/>
      <c r="Y1570" s="13"/>
      <c r="Z1570" s="13"/>
      <c r="AA1570" s="13" t="str">
        <f t="shared" si="122"/>
        <v>Afra willow65</v>
      </c>
      <c r="AB1570" s="13"/>
      <c r="AC1570" s="13"/>
      <c r="AD1570" s="13"/>
      <c r="AE1570" s="13">
        <f>IF(TRIM(AA1570=""),0,IF(ISNA(VLOOKUP(AA1570,Tracker!$AB$2:$AB$3981,1,FALSE)),0,1))</f>
        <v>1</v>
      </c>
      <c r="AF1570" s="13"/>
    </row>
    <row r="1571" spans="1:32" ht="13.5">
      <c r="A1571" s="246">
        <v>5080</v>
      </c>
      <c r="B1571" s="271" t="s">
        <v>538</v>
      </c>
      <c r="C1571" s="957" t="s">
        <v>406</v>
      </c>
      <c r="D1571" s="874" t="s">
        <v>2461</v>
      </c>
      <c r="E1571" s="172" t="s">
        <v>2461</v>
      </c>
      <c r="F1571" s="234"/>
      <c r="G1571" s="236"/>
      <c r="H1571" s="874" t="s">
        <v>38</v>
      </c>
      <c r="I1571" s="272">
        <v>43798</v>
      </c>
      <c r="J1571" s="238"/>
      <c r="K1571" s="711" t="s">
        <v>8253</v>
      </c>
      <c r="L1571" s="1023" t="s">
        <v>28</v>
      </c>
      <c r="M1571" s="13" t="str">
        <f t="shared" si="121"/>
        <v>Invoice Made</v>
      </c>
      <c r="N1571" s="13"/>
      <c r="O1571" s="13"/>
      <c r="P1571" s="13"/>
      <c r="Q1571" s="13" t="str">
        <f t="shared" si="120"/>
        <v/>
      </c>
      <c r="R1571" s="13"/>
      <c r="S1571" s="13"/>
      <c r="T1571" s="13" t="str">
        <f t="shared" si="123"/>
        <v>Invoice Made</v>
      </c>
      <c r="U1571" s="13" t="b">
        <f t="shared" si="124"/>
        <v>1</v>
      </c>
      <c r="V1571" s="13"/>
      <c r="W1571" s="13"/>
      <c r="X1571" s="13"/>
      <c r="Y1571" s="13"/>
      <c r="Z1571" s="13"/>
      <c r="AA1571" s="13" t="str">
        <f t="shared" si="122"/>
        <v>Bareilly03</v>
      </c>
      <c r="AB1571" s="13"/>
      <c r="AC1571" s="13"/>
      <c r="AD1571" s="13"/>
      <c r="AE1571" s="13">
        <f>IF(TRIM(AA1571=""),0,IF(ISNA(VLOOKUP(AA1571,Tracker!$AB$2:$AB$3981,1,FALSE)),0,1))</f>
        <v>1</v>
      </c>
      <c r="AF1571" s="13"/>
    </row>
    <row r="1572" spans="1:32" ht="13.5">
      <c r="A1572" s="246">
        <v>5081</v>
      </c>
      <c r="B1572" s="271" t="s">
        <v>768</v>
      </c>
      <c r="C1572" s="957" t="s">
        <v>46</v>
      </c>
      <c r="D1572" s="874" t="s">
        <v>8165</v>
      </c>
      <c r="E1572" s="172" t="s">
        <v>8165</v>
      </c>
      <c r="F1572" s="234"/>
      <c r="G1572" s="236"/>
      <c r="H1572" s="874" t="s">
        <v>1970</v>
      </c>
      <c r="I1572" s="272">
        <v>43406</v>
      </c>
      <c r="J1572" s="238"/>
      <c r="K1572" s="711"/>
      <c r="L1572" s="1023" t="s">
        <v>60</v>
      </c>
      <c r="M1572" s="13" t="str">
        <f t="shared" si="121"/>
        <v>Invoice Made</v>
      </c>
      <c r="N1572" s="13"/>
      <c r="O1572" s="13"/>
      <c r="P1572" s="13" t="str">
        <f>IF(L1572="Navig8",IF(ISNA(VLOOKUP(UPPER(B1572),#REF!,3,FALSE)),"Pool Not in Records",VLOOKUP(UPPER(B1572),#REF!,3,FALSE)),"")</f>
        <v/>
      </c>
      <c r="Q1572" s="13" t="str">
        <f t="shared" si="120"/>
        <v/>
      </c>
      <c r="R1572" s="13"/>
      <c r="S1572" s="13"/>
      <c r="T1572" s="13" t="str">
        <f t="shared" si="123"/>
        <v>Invoice Made</v>
      </c>
      <c r="U1572" s="13" t="b">
        <f t="shared" si="124"/>
        <v>1</v>
      </c>
      <c r="V1572" s="13"/>
      <c r="W1572" s="13"/>
      <c r="X1572" s="13"/>
      <c r="Y1572" s="13"/>
      <c r="Z1572" s="13"/>
      <c r="AA1572" s="13" t="str">
        <f t="shared" si="122"/>
        <v>Peak Spirit41</v>
      </c>
      <c r="AB1572" s="13"/>
      <c r="AC1572" s="13"/>
      <c r="AD1572" s="13"/>
      <c r="AE1572" s="13">
        <f>IF(TRIM(AA1572=""),0,IF(ISNA(VLOOKUP(AA1572,Tracker!$AB$2:$AB$3981,1,FALSE)),0,1))</f>
        <v>1</v>
      </c>
      <c r="AF1572" s="13"/>
    </row>
    <row r="1573" spans="1:32" ht="13.5">
      <c r="A1573" s="246">
        <v>5082</v>
      </c>
      <c r="B1573" s="271" t="s">
        <v>2272</v>
      </c>
      <c r="C1573" s="957" t="s">
        <v>142</v>
      </c>
      <c r="D1573" s="874" t="s">
        <v>3273</v>
      </c>
      <c r="E1573" s="172" t="s">
        <v>3273</v>
      </c>
      <c r="F1573" s="234"/>
      <c r="G1573" s="236"/>
      <c r="H1573" s="874" t="s">
        <v>25</v>
      </c>
      <c r="I1573" s="272">
        <v>43803</v>
      </c>
      <c r="J1573" s="238"/>
      <c r="K1573" s="711"/>
      <c r="L1573" s="1023" t="s">
        <v>1485</v>
      </c>
      <c r="M1573" s="13" t="str">
        <f t="shared" si="121"/>
        <v>Invoice Made</v>
      </c>
      <c r="N1573" s="13"/>
      <c r="O1573" s="13"/>
      <c r="P1573" s="13" t="str">
        <f>IF(L1573="Navig8",IF(ISNA(VLOOKUP(UPPER(B1573),#REF!,3,FALSE)),"Pool Not in Records",VLOOKUP(UPPER(B1573),#REF!,3,FALSE)),"")</f>
        <v/>
      </c>
      <c r="Q1573" s="13" t="str">
        <f t="shared" si="120"/>
        <v/>
      </c>
      <c r="R1573" s="13"/>
      <c r="S1573" s="13"/>
      <c r="T1573" s="13" t="str">
        <f t="shared" si="123"/>
        <v>Invoice Made</v>
      </c>
      <c r="U1573" s="13" t="b">
        <f t="shared" si="124"/>
        <v>1</v>
      </c>
      <c r="V1573" s="13"/>
      <c r="W1573" s="13"/>
      <c r="X1573" s="13"/>
      <c r="Y1573" s="13"/>
      <c r="Z1573" s="13"/>
      <c r="AA1573" s="13" t="str">
        <f t="shared" si="122"/>
        <v>King Gregory43</v>
      </c>
      <c r="AB1573" s="13"/>
      <c r="AC1573" s="13"/>
      <c r="AD1573" s="13"/>
      <c r="AE1573" s="13">
        <f>IF(TRIM(AA1573=""),0,IF(ISNA(VLOOKUP(AA1573,Tracker!$AB$2:$AB$3981,1,FALSE)),0,1))</f>
        <v>1</v>
      </c>
      <c r="AF1573" s="13"/>
    </row>
    <row r="1574" spans="1:32" ht="13.5">
      <c r="A1574" s="243">
        <v>5083</v>
      </c>
      <c r="B1574" s="271" t="s">
        <v>3166</v>
      </c>
      <c r="C1574" s="957" t="s">
        <v>37</v>
      </c>
      <c r="D1574" s="874" t="s">
        <v>2783</v>
      </c>
      <c r="E1574" s="172" t="s">
        <v>2783</v>
      </c>
      <c r="F1574" s="234"/>
      <c r="G1574" s="236"/>
      <c r="H1574" s="874" t="s">
        <v>8181</v>
      </c>
      <c r="I1574" s="272">
        <v>43401</v>
      </c>
      <c r="J1574" s="238"/>
      <c r="K1574" s="711"/>
      <c r="L1574" s="1023" t="s">
        <v>590</v>
      </c>
      <c r="M1574" s="13" t="str">
        <f t="shared" si="121"/>
        <v>Invoice Not Made</v>
      </c>
      <c r="N1574" s="13"/>
      <c r="O1574" s="13"/>
      <c r="P1574" s="13" t="str">
        <f>IF(L1574="Navig8",IF(ISNA(VLOOKUP(UPPER(B1574),#REF!,3,FALSE)),"Pool Not in Records",VLOOKUP(UPPER(B1574),#REF!,3,FALSE)),"")</f>
        <v/>
      </c>
      <c r="Q1574" s="13">
        <f t="shared" si="120"/>
        <v>0</v>
      </c>
      <c r="R1574" s="13"/>
      <c r="S1574" s="13"/>
      <c r="T1574" s="13" t="str">
        <f t="shared" si="123"/>
        <v>Invoice Not Made</v>
      </c>
      <c r="U1574" s="13" t="b">
        <f t="shared" si="124"/>
        <v>1</v>
      </c>
      <c r="V1574" s="13"/>
      <c r="W1574" s="13"/>
      <c r="X1574" s="13"/>
      <c r="Y1574" s="13"/>
      <c r="Z1574" s="13"/>
      <c r="AA1574" s="13" t="str">
        <f t="shared" si="122"/>
        <v>Cabo Kamui22</v>
      </c>
      <c r="AB1574" s="13"/>
      <c r="AC1574" s="13"/>
      <c r="AD1574" s="13"/>
      <c r="AE1574" s="13">
        <f>IF(TRIM(AA1574=""),0,IF(ISNA(VLOOKUP(AA1574,Tracker!$AB$2:$AB$3981,1,FALSE)),0,1))</f>
        <v>0</v>
      </c>
      <c r="AF1574" s="13"/>
    </row>
    <row r="1575" spans="1:32" ht="13.5">
      <c r="A1575" s="246">
        <v>5084</v>
      </c>
      <c r="B1575" s="271" t="s">
        <v>8297</v>
      </c>
      <c r="C1575" s="957" t="s">
        <v>46</v>
      </c>
      <c r="D1575" s="874" t="s">
        <v>8298</v>
      </c>
      <c r="E1575" s="172" t="s">
        <v>8298</v>
      </c>
      <c r="F1575" s="234"/>
      <c r="G1575" s="236"/>
      <c r="H1575" s="874" t="s">
        <v>267</v>
      </c>
      <c r="I1575" s="272">
        <v>43406</v>
      </c>
      <c r="J1575" s="238"/>
      <c r="K1575" s="711"/>
      <c r="L1575" s="1023" t="s">
        <v>1466</v>
      </c>
      <c r="M1575" s="13" t="str">
        <f t="shared" si="121"/>
        <v>Invoice Made</v>
      </c>
      <c r="N1575" s="13"/>
      <c r="O1575" s="13"/>
      <c r="P1575" s="13" t="str">
        <f>IF(L1575="Navig8",IF(ISNA(VLOOKUP(UPPER(B1575),#REF!,3,FALSE)),"Pool Not in Records",VLOOKUP(UPPER(B1575),#REF!,3,FALSE)),"")</f>
        <v/>
      </c>
      <c r="Q1575" s="13" t="str">
        <f t="shared" si="120"/>
        <v/>
      </c>
      <c r="R1575" s="13"/>
      <c r="S1575" s="13"/>
      <c r="T1575" s="13" t="str">
        <f t="shared" si="123"/>
        <v>Invoice Made</v>
      </c>
      <c r="U1575" s="13" t="b">
        <f t="shared" si="124"/>
        <v>1</v>
      </c>
      <c r="V1575" s="13"/>
      <c r="W1575" s="13"/>
      <c r="X1575" s="13"/>
      <c r="Y1575" s="13"/>
      <c r="Z1575" s="13"/>
      <c r="AA1575" s="13" t="str">
        <f t="shared" si="122"/>
        <v>Pacific Treasures41</v>
      </c>
      <c r="AB1575" s="13"/>
      <c r="AC1575" s="13"/>
      <c r="AD1575" s="13"/>
      <c r="AE1575" s="13">
        <f>IF(TRIM(AA1575=""),0,IF(ISNA(VLOOKUP(AA1575,Tracker!$AB$2:$AB$3981,1,FALSE)),0,1))</f>
        <v>1</v>
      </c>
      <c r="AF1575" s="13"/>
    </row>
    <row r="1576" spans="1:32" ht="13.5">
      <c r="A1576" s="246">
        <v>5085</v>
      </c>
      <c r="B1576" s="271" t="s">
        <v>8299</v>
      </c>
      <c r="C1576" s="957" t="s">
        <v>7738</v>
      </c>
      <c r="D1576" s="874" t="s">
        <v>736</v>
      </c>
      <c r="E1576" s="172" t="s">
        <v>736</v>
      </c>
      <c r="F1576" s="234"/>
      <c r="G1576" s="236"/>
      <c r="H1576" s="874" t="s">
        <v>25</v>
      </c>
      <c r="I1576" s="272">
        <v>43429</v>
      </c>
      <c r="J1576" s="238"/>
      <c r="K1576" s="711"/>
      <c r="L1576" s="1023" t="s">
        <v>633</v>
      </c>
      <c r="M1576" s="13" t="str">
        <f t="shared" si="121"/>
        <v>Invoice Made</v>
      </c>
      <c r="N1576" s="13"/>
      <c r="O1576" s="13"/>
      <c r="P1576" s="13" t="str">
        <f>IF(L1576="Navig8",IF(ISNA(VLOOKUP(UPPER(B1576),#REF!,3,FALSE)),"Pool Not in Records",VLOOKUP(UPPER(B1576),#REF!,3,FALSE)),"")</f>
        <v/>
      </c>
      <c r="Q1576" s="13" t="str">
        <f t="shared" si="120"/>
        <v/>
      </c>
      <c r="R1576" s="13"/>
      <c r="S1576" s="13"/>
      <c r="T1576" s="13" t="str">
        <f t="shared" si="123"/>
        <v>Invoice Made</v>
      </c>
      <c r="U1576" s="13" t="b">
        <f t="shared" si="124"/>
        <v>1</v>
      </c>
      <c r="V1576" s="13"/>
      <c r="W1576" s="13"/>
      <c r="X1576" s="13"/>
      <c r="Y1576" s="13"/>
      <c r="Z1576" s="13"/>
      <c r="AA1576" s="13" t="str">
        <f t="shared" si="122"/>
        <v>Nord Valorous1801</v>
      </c>
      <c r="AB1576" s="13"/>
      <c r="AC1576" s="13"/>
      <c r="AD1576" s="13"/>
      <c r="AE1576" s="13">
        <f>IF(TRIM(AA1576=""),0,IF(ISNA(VLOOKUP(AA1576,Tracker!$AB$2:$AB$3981,1,FALSE)),0,1))</f>
        <v>1</v>
      </c>
      <c r="AF1576" s="13"/>
    </row>
    <row r="1577" spans="1:32" ht="13.5">
      <c r="A1577" s="246">
        <v>5086</v>
      </c>
      <c r="B1577" s="271" t="s">
        <v>8507</v>
      </c>
      <c r="C1577" s="957" t="s">
        <v>7738</v>
      </c>
      <c r="D1577" s="874" t="s">
        <v>736</v>
      </c>
      <c r="E1577" s="172" t="s">
        <v>736</v>
      </c>
      <c r="F1577" s="234"/>
      <c r="G1577" s="236"/>
      <c r="H1577" s="874" t="s">
        <v>25</v>
      </c>
      <c r="I1577" s="272">
        <v>43442</v>
      </c>
      <c r="J1577" s="238"/>
      <c r="K1577" s="711"/>
      <c r="L1577" s="1023" t="s">
        <v>633</v>
      </c>
      <c r="M1577" s="13" t="str">
        <f t="shared" si="121"/>
        <v>Invoice Made</v>
      </c>
      <c r="N1577" s="13"/>
      <c r="O1577" s="13"/>
      <c r="P1577" s="13" t="str">
        <f>IF(L1577="Navig8",IF(ISNA(VLOOKUP(UPPER(B1577),#REF!,3,FALSE)),"Pool Not in Records",VLOOKUP(UPPER(B1577),#REF!,3,FALSE)),"")</f>
        <v/>
      </c>
      <c r="Q1577" s="13" t="str">
        <f t="shared" si="120"/>
        <v/>
      </c>
      <c r="R1577" s="13"/>
      <c r="S1577" s="13"/>
      <c r="T1577" s="13" t="str">
        <f t="shared" si="123"/>
        <v>Invoice Made</v>
      </c>
      <c r="U1577" s="13" t="b">
        <f t="shared" si="124"/>
        <v>1</v>
      </c>
      <c r="V1577" s="13"/>
      <c r="W1577" s="13"/>
      <c r="X1577" s="13"/>
      <c r="Y1577" s="13"/>
      <c r="Z1577" s="13"/>
      <c r="AA1577" s="13" t="str">
        <f t="shared" si="122"/>
        <v>Nord Jewel1801</v>
      </c>
      <c r="AB1577" s="13"/>
      <c r="AC1577" s="13"/>
      <c r="AD1577" s="13"/>
      <c r="AE1577" s="13">
        <f>IF(TRIM(AA1577=""),0,IF(ISNA(VLOOKUP(AA1577,Tracker!$AB$2:$AB$3981,1,FALSE)),0,1))</f>
        <v>1</v>
      </c>
      <c r="AF1577" s="13"/>
    </row>
    <row r="1578" spans="1:32" ht="13.5">
      <c r="A1578" s="243">
        <v>5087</v>
      </c>
      <c r="B1578" s="271" t="s">
        <v>8300</v>
      </c>
      <c r="C1578" s="957" t="s">
        <v>407</v>
      </c>
      <c r="D1578" s="874" t="s">
        <v>2474</v>
      </c>
      <c r="E1578" s="172" t="s">
        <v>2474</v>
      </c>
      <c r="F1578" s="234"/>
      <c r="G1578" s="236"/>
      <c r="H1578" s="874"/>
      <c r="I1578" s="272"/>
      <c r="J1578" s="238"/>
      <c r="K1578" s="711"/>
      <c r="L1578" s="1023" t="s">
        <v>2987</v>
      </c>
      <c r="M1578" s="13" t="str">
        <f t="shared" si="121"/>
        <v>Invoice Not Made</v>
      </c>
      <c r="N1578" s="13"/>
      <c r="O1578" s="13"/>
      <c r="P1578" s="13" t="str">
        <f>IF(L1578="Navig8",IF(ISNA(VLOOKUP(UPPER(B1578),#REF!,3,FALSE)),"Pool Not in Records",VLOOKUP(UPPER(B1578),#REF!,3,FALSE)),"")</f>
        <v/>
      </c>
      <c r="Q1578" s="13" t="str">
        <f t="shared" si="120"/>
        <v/>
      </c>
      <c r="R1578" s="13"/>
      <c r="S1578" s="13"/>
      <c r="T1578" s="13" t="str">
        <f t="shared" si="123"/>
        <v>Invoice Not Made</v>
      </c>
      <c r="U1578" s="13" t="b">
        <f t="shared" si="124"/>
        <v>1</v>
      </c>
      <c r="V1578" s="13"/>
      <c r="W1578" s="13"/>
      <c r="X1578" s="13"/>
      <c r="Y1578" s="13"/>
      <c r="Z1578" s="13"/>
      <c r="AA1578" s="13" t="str">
        <f t="shared" si="122"/>
        <v>Patagonia74</v>
      </c>
      <c r="AB1578" s="13"/>
      <c r="AC1578" s="13"/>
      <c r="AD1578" s="13"/>
      <c r="AE1578" s="13">
        <f>IF(TRIM(AA1578=""),0,IF(ISNA(VLOOKUP(AA1578,Tracker!$AB$2:$AB$3981,1,FALSE)),0,1))</f>
        <v>0</v>
      </c>
      <c r="AF1578" s="13"/>
    </row>
    <row r="1579" spans="1:32" ht="13.5">
      <c r="A1579" s="271">
        <v>5088</v>
      </c>
      <c r="B1579" s="271" t="s">
        <v>8301</v>
      </c>
      <c r="C1579" s="957"/>
      <c r="D1579" s="874" t="s">
        <v>8302</v>
      </c>
      <c r="E1579" s="172" t="s">
        <v>8302</v>
      </c>
      <c r="F1579" s="234"/>
      <c r="G1579" s="236"/>
      <c r="H1579" s="874"/>
      <c r="I1579" s="272"/>
      <c r="J1579" s="238"/>
      <c r="K1579" s="711"/>
      <c r="L1579" s="1023"/>
      <c r="M1579" s="13" t="str">
        <f t="shared" si="121"/>
        <v>Invoice Not Made</v>
      </c>
      <c r="N1579" s="13"/>
      <c r="O1579" s="13"/>
      <c r="P1579" s="13" t="str">
        <f>IF(L1579="Navig8",IF(ISNA(VLOOKUP(UPPER(B1579),#REF!,3,FALSE)),"Pool Not in Records",VLOOKUP(UPPER(B1579),#REF!,3,FALSE)),"")</f>
        <v/>
      </c>
      <c r="Q1579" s="13" t="str">
        <f t="shared" si="120"/>
        <v/>
      </c>
      <c r="R1579" s="13"/>
      <c r="S1579" s="13"/>
      <c r="T1579" s="13" t="str">
        <f t="shared" si="123"/>
        <v>Invoice Not Made</v>
      </c>
      <c r="U1579" s="13" t="b">
        <f t="shared" si="124"/>
        <v>1</v>
      </c>
      <c r="V1579" s="13"/>
      <c r="W1579" s="13"/>
      <c r="X1579" s="13"/>
      <c r="Y1579" s="13"/>
      <c r="Z1579" s="13"/>
      <c r="AA1579" s="13" t="str">
        <f t="shared" si="122"/>
        <v>Vessel-Voy No not given</v>
      </c>
      <c r="AB1579" s="13"/>
      <c r="AC1579" s="13"/>
      <c r="AD1579" s="13"/>
      <c r="AE1579" s="13">
        <f>IF(TRIM(AA1579=""),0,IF(ISNA(VLOOKUP(AA1579,Tracker!$AB$2:$AB$3981,1,FALSE)),0,1))</f>
        <v>0</v>
      </c>
      <c r="AF1579" s="13"/>
    </row>
    <row r="1580" spans="1:32" ht="13.5">
      <c r="A1580" s="246">
        <v>5089</v>
      </c>
      <c r="B1580" s="271" t="s">
        <v>7946</v>
      </c>
      <c r="C1580" s="957" t="s">
        <v>79</v>
      </c>
      <c r="D1580" s="874" t="s">
        <v>8248</v>
      </c>
      <c r="E1580" s="172" t="s">
        <v>8248</v>
      </c>
      <c r="F1580" s="234"/>
      <c r="G1580" s="236"/>
      <c r="H1580" s="874" t="s">
        <v>3988</v>
      </c>
      <c r="I1580" s="272">
        <v>43416</v>
      </c>
      <c r="J1580" s="238"/>
      <c r="K1580" s="711"/>
      <c r="L1580" s="1023" t="s">
        <v>60</v>
      </c>
      <c r="M1580" s="13" t="str">
        <f t="shared" si="121"/>
        <v>Invoice Made</v>
      </c>
      <c r="N1580" s="13"/>
      <c r="O1580" s="13"/>
      <c r="P1580" s="13" t="str">
        <f>IF(L1580="Navig8",IF(ISNA(VLOOKUP(UPPER(B1580),#REF!,3,FALSE)),"Pool Not in Records",VLOOKUP(UPPER(B1580),#REF!,3,FALSE)),"")</f>
        <v/>
      </c>
      <c r="Q1580" s="13" t="str">
        <f t="shared" si="120"/>
        <v/>
      </c>
      <c r="R1580" s="13"/>
      <c r="S1580" s="13"/>
      <c r="T1580" s="13" t="str">
        <f t="shared" si="123"/>
        <v>Invoice Made</v>
      </c>
      <c r="U1580" s="13" t="b">
        <f t="shared" si="124"/>
        <v>1</v>
      </c>
      <c r="V1580" s="13"/>
      <c r="W1580" s="13"/>
      <c r="X1580" s="13"/>
      <c r="Y1580" s="13"/>
      <c r="Z1580" s="13"/>
      <c r="AA1580" s="13" t="str">
        <f t="shared" si="122"/>
        <v>Tahoe Spirt24</v>
      </c>
      <c r="AB1580" s="13"/>
      <c r="AC1580" s="13"/>
      <c r="AD1580" s="13"/>
      <c r="AE1580" s="13">
        <f>IF(TRIM(AA1580=""),0,IF(ISNA(VLOOKUP(AA1580,Tracker!$AB$2:$AB$3981,1,FALSE)),0,1))</f>
        <v>1</v>
      </c>
      <c r="AF1580" s="13"/>
    </row>
    <row r="1581" spans="1:32" ht="13.5">
      <c r="A1581" s="246">
        <v>5090</v>
      </c>
      <c r="B1581" s="271" t="s">
        <v>628</v>
      </c>
      <c r="C1581" s="957" t="s">
        <v>8303</v>
      </c>
      <c r="D1581" s="874" t="s">
        <v>8304</v>
      </c>
      <c r="E1581" s="172" t="s">
        <v>8304</v>
      </c>
      <c r="F1581" s="234"/>
      <c r="G1581" s="236"/>
      <c r="H1581" s="874" t="s">
        <v>4000</v>
      </c>
      <c r="I1581" s="272">
        <v>43392</v>
      </c>
      <c r="J1581" s="238"/>
      <c r="K1581" s="711"/>
      <c r="L1581" s="1023" t="s">
        <v>663</v>
      </c>
      <c r="M1581" s="13" t="str">
        <f t="shared" si="121"/>
        <v>Invoice Made</v>
      </c>
      <c r="N1581" s="13"/>
      <c r="O1581" s="13"/>
      <c r="P1581" s="13" t="str">
        <f>IF(L1581="Navig8",IF(ISNA(VLOOKUP(UPPER(B1581),#REF!,3,FALSE)),"Pool Not in Records",VLOOKUP(UPPER(B1581),#REF!,3,FALSE)),"")</f>
        <v/>
      </c>
      <c r="Q1581" s="13" t="str">
        <f t="shared" si="120"/>
        <v/>
      </c>
      <c r="R1581" s="13"/>
      <c r="S1581" s="13"/>
      <c r="T1581" s="13" t="str">
        <f t="shared" si="123"/>
        <v>Invoice Made</v>
      </c>
      <c r="U1581" s="13" t="b">
        <f t="shared" si="124"/>
        <v>1</v>
      </c>
      <c r="V1581" s="13"/>
      <c r="W1581" s="13"/>
      <c r="X1581" s="13"/>
      <c r="Y1581" s="13"/>
      <c r="Z1581" s="13"/>
      <c r="AA1581" s="13" t="str">
        <f t="shared" si="122"/>
        <v>Stena President201805</v>
      </c>
      <c r="AB1581" s="13"/>
      <c r="AC1581" s="13"/>
      <c r="AD1581" s="13"/>
      <c r="AE1581" s="13">
        <f>IF(TRIM(AA1581=""),0,IF(ISNA(VLOOKUP(AA1581,Tracker!$AB$2:$AB$3981,1,FALSE)),0,1))</f>
        <v>1</v>
      </c>
      <c r="AF1581" s="13"/>
    </row>
    <row r="1582" spans="1:32" ht="13.5">
      <c r="A1582" s="243">
        <v>5091</v>
      </c>
      <c r="B1582" s="271" t="s">
        <v>3104</v>
      </c>
      <c r="C1582" s="957" t="s">
        <v>183</v>
      </c>
      <c r="D1582" s="874" t="s">
        <v>1942</v>
      </c>
      <c r="E1582" s="172" t="s">
        <v>1942</v>
      </c>
      <c r="F1582" s="234"/>
      <c r="G1582" s="236"/>
      <c r="H1582" s="874" t="s">
        <v>55</v>
      </c>
      <c r="I1582" s="272">
        <v>43403</v>
      </c>
      <c r="J1582" s="238"/>
      <c r="K1582" s="711"/>
      <c r="L1582" s="1023" t="s">
        <v>590</v>
      </c>
      <c r="M1582" s="13" t="str">
        <f t="shared" si="121"/>
        <v>Invoice Not Made</v>
      </c>
      <c r="N1582" s="13"/>
      <c r="O1582" s="13"/>
      <c r="P1582" s="13" t="str">
        <f>IF(L1582="Navig8",IF(ISNA(VLOOKUP(UPPER(B1582),#REF!,3,FALSE)),"Pool Not in Records",VLOOKUP(UPPER(B1582),#REF!,3,FALSE)),"")</f>
        <v/>
      </c>
      <c r="Q1582" s="13">
        <f t="shared" si="120"/>
        <v>0</v>
      </c>
      <c r="R1582" s="13"/>
      <c r="S1582" s="13"/>
      <c r="T1582" s="13" t="str">
        <f t="shared" si="123"/>
        <v>Invoice Not Made</v>
      </c>
      <c r="U1582" s="13" t="b">
        <f t="shared" si="124"/>
        <v>1</v>
      </c>
      <c r="V1582" s="13"/>
      <c r="W1582" s="13"/>
      <c r="X1582" s="13"/>
      <c r="Y1582" s="13"/>
      <c r="Z1582" s="13"/>
      <c r="AA1582" s="13" t="str">
        <f t="shared" si="122"/>
        <v>Cabo San Vicente25</v>
      </c>
      <c r="AB1582" s="13"/>
      <c r="AC1582" s="13"/>
      <c r="AD1582" s="13"/>
      <c r="AE1582" s="13">
        <f>IF(TRIM(AA1582=""),0,IF(ISNA(VLOOKUP(AA1582,Tracker!$AB$2:$AB$3981,1,FALSE)),0,1))</f>
        <v>0</v>
      </c>
      <c r="AF1582" s="13"/>
    </row>
    <row r="1583" spans="1:32" ht="13.5">
      <c r="A1583" s="246">
        <v>5092</v>
      </c>
      <c r="B1583" s="271" t="s">
        <v>2851</v>
      </c>
      <c r="C1583" s="957" t="s">
        <v>157</v>
      </c>
      <c r="D1583" s="874" t="s">
        <v>8305</v>
      </c>
      <c r="E1583" s="172" t="s">
        <v>8305</v>
      </c>
      <c r="F1583" s="234"/>
      <c r="G1583" s="236"/>
      <c r="H1583" s="874" t="s">
        <v>86</v>
      </c>
      <c r="I1583" s="272">
        <v>43422</v>
      </c>
      <c r="J1583" s="238"/>
      <c r="K1583" s="711"/>
      <c r="L1583" s="1023" t="s">
        <v>590</v>
      </c>
      <c r="M1583" s="13" t="str">
        <f t="shared" si="121"/>
        <v>Invoice Made</v>
      </c>
      <c r="N1583" s="13"/>
      <c r="O1583" s="13"/>
      <c r="P1583" s="13" t="str">
        <f>IF(L1583="Navig8",IF(ISNA(VLOOKUP(UPPER(B1583),#REF!,3,FALSE)),"Pool Not in Records",VLOOKUP(UPPER(B1583),#REF!,3,FALSE)),"")</f>
        <v/>
      </c>
      <c r="Q1583" s="13">
        <f t="shared" si="120"/>
        <v>0</v>
      </c>
      <c r="R1583" s="13"/>
      <c r="S1583" s="13"/>
      <c r="T1583" s="13" t="str">
        <f t="shared" si="123"/>
        <v>Invoice Made</v>
      </c>
      <c r="U1583" s="13" t="b">
        <f t="shared" si="124"/>
        <v>1</v>
      </c>
      <c r="V1583" s="13"/>
      <c r="W1583" s="13"/>
      <c r="X1583" s="13"/>
      <c r="Y1583" s="13"/>
      <c r="Z1583" s="13"/>
      <c r="AA1583" s="13" t="str">
        <f t="shared" si="122"/>
        <v>Seaways Hellas224</v>
      </c>
      <c r="AB1583" s="13"/>
      <c r="AC1583" s="13"/>
      <c r="AD1583" s="13"/>
      <c r="AE1583" s="13">
        <f>IF(TRIM(AA1583=""),0,IF(ISNA(VLOOKUP(AA1583,Tracker!$AB$2:$AB$3981,1,FALSE)),0,1))</f>
        <v>1</v>
      </c>
      <c r="AF1583" s="13"/>
    </row>
    <row r="1584" spans="1:32" ht="13.5">
      <c r="A1584" s="243">
        <v>5093</v>
      </c>
      <c r="B1584" s="271" t="s">
        <v>2854</v>
      </c>
      <c r="C1584" s="957" t="s">
        <v>3611</v>
      </c>
      <c r="D1584" s="874" t="s">
        <v>2474</v>
      </c>
      <c r="E1584" s="172" t="s">
        <v>2474</v>
      </c>
      <c r="F1584" s="234"/>
      <c r="G1584" s="236"/>
      <c r="H1584" s="874"/>
      <c r="I1584" s="272"/>
      <c r="J1584" s="238"/>
      <c r="K1584" s="711"/>
      <c r="L1584" s="1023" t="s">
        <v>2987</v>
      </c>
      <c r="M1584" s="13" t="str">
        <f t="shared" si="121"/>
        <v>Invoice Not Made</v>
      </c>
      <c r="N1584" s="13"/>
      <c r="O1584" s="13"/>
      <c r="P1584" s="13" t="str">
        <f>IF(L1584="Navig8",IF(ISNA(VLOOKUP(UPPER(B1584),#REF!,3,FALSE)),"Pool Not in Records",VLOOKUP(UPPER(B1584),#REF!,3,FALSE)),"")</f>
        <v/>
      </c>
      <c r="Q1584" s="13" t="str">
        <f t="shared" si="120"/>
        <v/>
      </c>
      <c r="R1584" s="13"/>
      <c r="S1584" s="13"/>
      <c r="T1584" s="13" t="str">
        <f t="shared" si="123"/>
        <v>Invoice Not Made</v>
      </c>
      <c r="U1584" s="13" t="b">
        <f t="shared" si="124"/>
        <v>1</v>
      </c>
      <c r="V1584" s="13"/>
      <c r="W1584" s="13"/>
      <c r="X1584" s="13"/>
      <c r="Y1584" s="13"/>
      <c r="Z1584" s="13"/>
      <c r="AA1584" s="13" t="str">
        <f t="shared" si="122"/>
        <v>Emmy Schulte219</v>
      </c>
      <c r="AB1584" s="13"/>
      <c r="AC1584" s="13"/>
      <c r="AD1584" s="13"/>
      <c r="AE1584" s="13">
        <f>IF(TRIM(AA1584=""),0,IF(ISNA(VLOOKUP(AA1584,Tracker!$AB$2:$AB$3981,1,FALSE)),0,1))</f>
        <v>0</v>
      </c>
      <c r="AF1584" s="13"/>
    </row>
    <row r="1585" spans="1:32" ht="13.5">
      <c r="A1585" s="246">
        <v>5094</v>
      </c>
      <c r="B1585" s="271" t="s">
        <v>7744</v>
      </c>
      <c r="C1585" s="957" t="s">
        <v>188</v>
      </c>
      <c r="D1585" s="874" t="s">
        <v>601</v>
      </c>
      <c r="E1585" s="172" t="s">
        <v>601</v>
      </c>
      <c r="F1585" s="234"/>
      <c r="G1585" s="236"/>
      <c r="H1585" s="874" t="s">
        <v>630</v>
      </c>
      <c r="I1585" s="272">
        <v>43399</v>
      </c>
      <c r="J1585" s="238"/>
      <c r="K1585" s="711"/>
      <c r="L1585" s="1023" t="s">
        <v>60</v>
      </c>
      <c r="M1585" s="13" t="str">
        <f t="shared" si="121"/>
        <v>Invoice Made</v>
      </c>
      <c r="N1585" s="13"/>
      <c r="O1585" s="13"/>
      <c r="P1585" s="13" t="str">
        <f>IF(L1585="Navig8",IF(ISNA(VLOOKUP(UPPER(B1585),#REF!,3,FALSE)),"Pool Not in Records",VLOOKUP(UPPER(B1585),#REF!,3,FALSE)),"")</f>
        <v/>
      </c>
      <c r="Q1585" s="13" t="str">
        <f t="shared" si="120"/>
        <v/>
      </c>
      <c r="R1585" s="13"/>
      <c r="S1585" s="13"/>
      <c r="T1585" s="13" t="str">
        <f t="shared" si="123"/>
        <v>Invoice Made</v>
      </c>
      <c r="U1585" s="13" t="b">
        <f t="shared" si="124"/>
        <v>1</v>
      </c>
      <c r="V1585" s="13"/>
      <c r="W1585" s="13"/>
      <c r="X1585" s="13"/>
      <c r="Y1585" s="13"/>
      <c r="Z1585" s="13"/>
      <c r="AA1585" s="13" t="str">
        <f t="shared" si="122"/>
        <v>Blue Power31</v>
      </c>
      <c r="AB1585" s="13"/>
      <c r="AC1585" s="13"/>
      <c r="AD1585" s="13"/>
      <c r="AE1585" s="13">
        <f>IF(TRIM(AA1585=""),0,IF(ISNA(VLOOKUP(AA1585,Tracker!$AB$2:$AB$3981,1,FALSE)),0,1))</f>
        <v>1</v>
      </c>
      <c r="AF1585" s="13"/>
    </row>
    <row r="1586" spans="1:32" ht="13.5">
      <c r="A1586" s="246">
        <v>5095</v>
      </c>
      <c r="B1586" s="271" t="s">
        <v>8306</v>
      </c>
      <c r="C1586" s="957" t="s">
        <v>8307</v>
      </c>
      <c r="D1586" s="874" t="s">
        <v>8236</v>
      </c>
      <c r="E1586" s="172" t="s">
        <v>8236</v>
      </c>
      <c r="F1586" s="234"/>
      <c r="G1586" s="236"/>
      <c r="H1586" s="874" t="s">
        <v>25</v>
      </c>
      <c r="I1586" s="272">
        <v>43417</v>
      </c>
      <c r="J1586" s="238"/>
      <c r="K1586" s="711"/>
      <c r="L1586" s="1023" t="s">
        <v>8296</v>
      </c>
      <c r="M1586" s="13" t="str">
        <f t="shared" si="121"/>
        <v>Invoice Made</v>
      </c>
      <c r="N1586" s="13"/>
      <c r="O1586" s="13"/>
      <c r="P1586" s="13" t="str">
        <f>IF(L1586="Navig8",IF(ISNA(VLOOKUP(UPPER(B1586),#REF!,3,FALSE)),"Pool Not in Records",VLOOKUP(UPPER(B1586),#REF!,3,FALSE)),"")</f>
        <v/>
      </c>
      <c r="Q1586" s="13" t="str">
        <f t="shared" si="120"/>
        <v/>
      </c>
      <c r="R1586" s="13"/>
      <c r="S1586" s="13"/>
      <c r="T1586" s="13" t="str">
        <f t="shared" si="123"/>
        <v>Invoice Made</v>
      </c>
      <c r="U1586" s="13" t="b">
        <f t="shared" si="124"/>
        <v>1</v>
      </c>
      <c r="V1586" s="13"/>
      <c r="W1586" s="13"/>
      <c r="X1586" s="13"/>
      <c r="Y1586" s="13"/>
      <c r="Z1586" s="13"/>
      <c r="AA1586" s="13" t="str">
        <f t="shared" si="122"/>
        <v>TRF Mongstad05</v>
      </c>
      <c r="AB1586" s="13"/>
      <c r="AC1586" s="13"/>
      <c r="AD1586" s="13"/>
      <c r="AE1586" s="13">
        <f>IF(TRIM(AA1586=""),0,IF(ISNA(VLOOKUP(AA1586,Tracker!$AB$2:$AB$3981,1,FALSE)),0,1))</f>
        <v>1</v>
      </c>
      <c r="AF1586" s="13"/>
    </row>
    <row r="1587" spans="1:32" ht="13.5">
      <c r="A1587" s="246">
        <v>5096</v>
      </c>
      <c r="B1587" s="271" t="s">
        <v>725</v>
      </c>
      <c r="C1587" s="957" t="s">
        <v>320</v>
      </c>
      <c r="D1587" s="874" t="s">
        <v>2278</v>
      </c>
      <c r="E1587" s="172" t="s">
        <v>2278</v>
      </c>
      <c r="F1587" s="234"/>
      <c r="G1587" s="236"/>
      <c r="H1587" s="874" t="s">
        <v>5310</v>
      </c>
      <c r="I1587" s="272">
        <v>43422</v>
      </c>
      <c r="J1587" s="238"/>
      <c r="K1587" s="711"/>
      <c r="L1587" s="1023" t="s">
        <v>60</v>
      </c>
      <c r="M1587" s="13" t="str">
        <f t="shared" si="121"/>
        <v>Invoice Made</v>
      </c>
      <c r="N1587" s="13"/>
      <c r="O1587" s="13"/>
      <c r="P1587" s="13" t="str">
        <f>IF(L1587="Navig8",IF(ISNA(VLOOKUP(UPPER(B1587),#REF!,3,FALSE)),"Pool Not in Records",VLOOKUP(UPPER(B1587),#REF!,3,FALSE)),"")</f>
        <v/>
      </c>
      <c r="Q1587" s="13" t="str">
        <f t="shared" si="120"/>
        <v/>
      </c>
      <c r="R1587" s="13"/>
      <c r="S1587" s="13"/>
      <c r="T1587" s="13" t="str">
        <f t="shared" si="123"/>
        <v>Invoice Made</v>
      </c>
      <c r="U1587" s="13" t="b">
        <f t="shared" si="124"/>
        <v>1</v>
      </c>
      <c r="V1587" s="13"/>
      <c r="W1587" s="13"/>
      <c r="X1587" s="13"/>
      <c r="Y1587" s="13"/>
      <c r="Z1587" s="13"/>
      <c r="AA1587" s="13" t="str">
        <f t="shared" si="122"/>
        <v>Godavari Spirit39</v>
      </c>
      <c r="AB1587" s="13"/>
      <c r="AC1587" s="13"/>
      <c r="AD1587" s="13"/>
      <c r="AE1587" s="13">
        <f>IF(TRIM(AA1587=""),0,IF(ISNA(VLOOKUP(AA1587,Tracker!$AB$2:$AB$3981,1,FALSE)),0,1))</f>
        <v>1</v>
      </c>
      <c r="AF1587" s="13"/>
    </row>
    <row r="1588" spans="1:32" ht="13.5">
      <c r="A1588" s="243">
        <v>5097</v>
      </c>
      <c r="B1588" s="271" t="s">
        <v>2779</v>
      </c>
      <c r="C1588" s="957" t="s">
        <v>7311</v>
      </c>
      <c r="D1588" s="874" t="s">
        <v>2474</v>
      </c>
      <c r="E1588" s="172" t="s">
        <v>2474</v>
      </c>
      <c r="F1588" s="234"/>
      <c r="G1588" s="236"/>
      <c r="H1588" s="874"/>
      <c r="I1588" s="272"/>
      <c r="J1588" s="238"/>
      <c r="K1588" s="711"/>
      <c r="L1588" s="1023" t="s">
        <v>2987</v>
      </c>
      <c r="M1588" s="13" t="str">
        <f t="shared" si="121"/>
        <v>Invoice Not Made</v>
      </c>
      <c r="N1588" s="13"/>
      <c r="O1588" s="13"/>
      <c r="P1588" s="13" t="str">
        <f>IF(L1588="Navig8",IF(ISNA(VLOOKUP(UPPER(B1588),#REF!,3,FALSE)),"Pool Not in Records",VLOOKUP(UPPER(B1588),#REF!,3,FALSE)),"")</f>
        <v/>
      </c>
      <c r="Q1588" s="13" t="str">
        <f t="shared" si="120"/>
        <v/>
      </c>
      <c r="R1588" s="13"/>
      <c r="S1588" s="13"/>
      <c r="T1588" s="13" t="str">
        <f t="shared" si="123"/>
        <v>Invoice Not Made</v>
      </c>
      <c r="U1588" s="13" t="b">
        <f t="shared" si="124"/>
        <v>1</v>
      </c>
      <c r="V1588" s="13"/>
      <c r="W1588" s="13"/>
      <c r="X1588" s="13"/>
      <c r="Y1588" s="13"/>
      <c r="Z1588" s="13"/>
      <c r="AA1588" s="13" t="str">
        <f t="shared" si="122"/>
        <v>Tigris250</v>
      </c>
      <c r="AB1588" s="13"/>
      <c r="AC1588" s="13"/>
      <c r="AD1588" s="13"/>
      <c r="AE1588" s="13">
        <f>IF(TRIM(AA1588=""),0,IF(ISNA(VLOOKUP(AA1588,Tracker!$AB$2:$AB$3981,1,FALSE)),0,1))</f>
        <v>0</v>
      </c>
      <c r="AF1588" s="13"/>
    </row>
    <row r="1589" spans="1:32" ht="13.5">
      <c r="A1589" s="243">
        <v>5098</v>
      </c>
      <c r="B1589" s="271" t="s">
        <v>8103</v>
      </c>
      <c r="C1589" s="957" t="s">
        <v>169</v>
      </c>
      <c r="D1589" s="874" t="s">
        <v>2474</v>
      </c>
      <c r="E1589" s="172" t="s">
        <v>2474</v>
      </c>
      <c r="F1589" s="234"/>
      <c r="G1589" s="236"/>
      <c r="H1589" s="874"/>
      <c r="I1589" s="272"/>
      <c r="J1589" s="238"/>
      <c r="K1589" s="711"/>
      <c r="L1589" s="1023" t="s">
        <v>2987</v>
      </c>
      <c r="M1589" s="13" t="str">
        <f t="shared" si="121"/>
        <v>Invoice Not Made</v>
      </c>
      <c r="N1589" s="13"/>
      <c r="O1589" s="13"/>
      <c r="P1589" s="13" t="str">
        <f>IF(L1589="Navig8",IF(ISNA(VLOOKUP(UPPER(B1589),#REF!,3,FALSE)),"Pool Not in Records",VLOOKUP(UPPER(B1589),#REF!,3,FALSE)),"")</f>
        <v/>
      </c>
      <c r="Q1589" s="13" t="str">
        <f t="shared" si="120"/>
        <v/>
      </c>
      <c r="R1589" s="13"/>
      <c r="S1589" s="13"/>
      <c r="T1589" s="13" t="str">
        <f t="shared" si="123"/>
        <v>Invoice Not Made</v>
      </c>
      <c r="U1589" s="13" t="b">
        <f t="shared" si="124"/>
        <v>1</v>
      </c>
      <c r="V1589" s="13"/>
      <c r="W1589" s="13"/>
      <c r="X1589" s="13"/>
      <c r="Y1589" s="13"/>
      <c r="Z1589" s="13"/>
      <c r="AA1589" s="13" t="str">
        <f t="shared" si="122"/>
        <v>Brentholmen61</v>
      </c>
      <c r="AB1589" s="13"/>
      <c r="AC1589" s="13"/>
      <c r="AD1589" s="13"/>
      <c r="AE1589" s="13">
        <f>IF(TRIM(AA1589=""),0,IF(ISNA(VLOOKUP(AA1589,Tracker!$AB$2:$AB$3981,1,FALSE)),0,1))</f>
        <v>0</v>
      </c>
      <c r="AF1589" s="13"/>
    </row>
    <row r="1590" spans="1:32" ht="13.5">
      <c r="A1590" s="246">
        <v>5099</v>
      </c>
      <c r="B1590" s="271" t="s">
        <v>8174</v>
      </c>
      <c r="C1590" s="957" t="s">
        <v>125</v>
      </c>
      <c r="D1590" s="874" t="s">
        <v>1942</v>
      </c>
      <c r="E1590" s="172" t="s">
        <v>1942</v>
      </c>
      <c r="F1590" s="234"/>
      <c r="G1590" s="236"/>
      <c r="H1590" s="874" t="s">
        <v>1331</v>
      </c>
      <c r="I1590" s="272">
        <v>43408</v>
      </c>
      <c r="J1590" s="238"/>
      <c r="K1590" s="711"/>
      <c r="L1590" s="1023" t="s">
        <v>590</v>
      </c>
      <c r="M1590" s="13" t="str">
        <f t="shared" si="121"/>
        <v>Invoice Made</v>
      </c>
      <c r="N1590" s="13"/>
      <c r="O1590" s="13"/>
      <c r="P1590" s="13" t="str">
        <f>IF(L1590="Navig8",IF(ISNA(VLOOKUP(UPPER(B1590),#REF!,3,FALSE)),"Pool Not in Records",VLOOKUP(UPPER(B1590),#REF!,3,FALSE)),"")</f>
        <v/>
      </c>
      <c r="Q1590" s="13">
        <f t="shared" si="120"/>
        <v>0</v>
      </c>
      <c r="R1590" s="13"/>
      <c r="S1590" s="13"/>
      <c r="T1590" s="13" t="str">
        <f t="shared" si="123"/>
        <v>Invoice Made</v>
      </c>
      <c r="U1590" s="13" t="b">
        <f t="shared" si="124"/>
        <v>1</v>
      </c>
      <c r="V1590" s="13"/>
      <c r="W1590" s="13"/>
      <c r="X1590" s="13"/>
      <c r="Y1590" s="13"/>
      <c r="Z1590" s="13"/>
      <c r="AA1590" s="13" t="str">
        <f t="shared" si="122"/>
        <v>Neapolis6</v>
      </c>
      <c r="AB1590" s="13"/>
      <c r="AC1590" s="13"/>
      <c r="AD1590" s="13"/>
      <c r="AE1590" s="13">
        <f>IF(TRIM(AA1590=""),0,IF(ISNA(VLOOKUP(AA1590,Tracker!$AB$2:$AB$3981,1,FALSE)),0,1))</f>
        <v>1</v>
      </c>
      <c r="AF1590" s="13"/>
    </row>
    <row r="1591" spans="1:32" ht="13.5">
      <c r="A1591" s="243">
        <v>5100</v>
      </c>
      <c r="B1591" s="271" t="s">
        <v>7584</v>
      </c>
      <c r="C1591" s="957" t="s">
        <v>5931</v>
      </c>
      <c r="D1591" s="874" t="s">
        <v>2474</v>
      </c>
      <c r="E1591" s="172" t="s">
        <v>2474</v>
      </c>
      <c r="F1591" s="234"/>
      <c r="G1591" s="236"/>
      <c r="H1591" s="874"/>
      <c r="I1591" s="272"/>
      <c r="J1591" s="238"/>
      <c r="K1591" s="711"/>
      <c r="L1591" s="1023" t="s">
        <v>2987</v>
      </c>
      <c r="M1591" s="13" t="str">
        <f t="shared" si="121"/>
        <v>Invoice Not Made</v>
      </c>
      <c r="N1591" s="13"/>
      <c r="O1591" s="13"/>
      <c r="P1591" s="13" t="str">
        <f>IF(L1591="Navig8",IF(ISNA(VLOOKUP(UPPER(B1591),#REF!,3,FALSE)),"Pool Not in Records",VLOOKUP(UPPER(B1591),#REF!,3,FALSE)),"")</f>
        <v/>
      </c>
      <c r="Q1591" s="13" t="str">
        <f t="shared" si="120"/>
        <v/>
      </c>
      <c r="R1591" s="13"/>
      <c r="S1591" s="13"/>
      <c r="T1591" s="13" t="str">
        <f t="shared" si="123"/>
        <v>Invoice Not Made</v>
      </c>
      <c r="U1591" s="13" t="b">
        <f t="shared" si="124"/>
        <v>1</v>
      </c>
      <c r="V1591" s="13"/>
      <c r="W1591" s="13"/>
      <c r="X1591" s="13"/>
      <c r="Y1591" s="13"/>
      <c r="Z1591" s="13"/>
      <c r="AA1591" s="13" t="str">
        <f t="shared" si="122"/>
        <v>Elisalex Schulte103</v>
      </c>
      <c r="AB1591" s="13"/>
      <c r="AC1591" s="13"/>
      <c r="AD1591" s="13"/>
      <c r="AE1591" s="13">
        <f>IF(TRIM(AA1591=""),0,IF(ISNA(VLOOKUP(AA1591,Tracker!$AB$2:$AB$3981,1,FALSE)),0,1))</f>
        <v>0</v>
      </c>
      <c r="AF1591" s="13"/>
    </row>
    <row r="1592" spans="1:32" ht="13.5">
      <c r="A1592" s="246">
        <v>5101</v>
      </c>
      <c r="B1592" s="271" t="s">
        <v>2779</v>
      </c>
      <c r="C1592" s="957" t="s">
        <v>8361</v>
      </c>
      <c r="D1592" s="874" t="s">
        <v>2474</v>
      </c>
      <c r="E1592" s="172" t="s">
        <v>2474</v>
      </c>
      <c r="F1592" s="234"/>
      <c r="G1592" s="236"/>
      <c r="H1592" s="874" t="s">
        <v>8370</v>
      </c>
      <c r="I1592" s="272">
        <v>43391</v>
      </c>
      <c r="J1592" s="238"/>
      <c r="K1592" s="711"/>
      <c r="L1592" s="1023" t="s">
        <v>2987</v>
      </c>
      <c r="M1592" s="13" t="str">
        <f t="shared" si="121"/>
        <v>Invoice Made</v>
      </c>
      <c r="N1592" s="13"/>
      <c r="O1592" s="13"/>
      <c r="P1592" s="13" t="str">
        <f>IF(L1592="Navig8",IF(ISNA(VLOOKUP(UPPER(B1592),#REF!,3,FALSE)),"Pool Not in Records",VLOOKUP(UPPER(B1592),#REF!,3,FALSE)),"")</f>
        <v/>
      </c>
      <c r="Q1592" s="13" t="str">
        <f t="shared" si="120"/>
        <v/>
      </c>
      <c r="R1592" s="13"/>
      <c r="S1592" s="13"/>
      <c r="T1592" s="13" t="str">
        <f t="shared" si="123"/>
        <v>Invoice Made</v>
      </c>
      <c r="U1592" s="13" t="b">
        <f t="shared" si="124"/>
        <v>1</v>
      </c>
      <c r="V1592" s="13"/>
      <c r="W1592" s="13"/>
      <c r="X1592" s="13"/>
      <c r="Y1592" s="13"/>
      <c r="Z1592" s="13"/>
      <c r="AA1592" s="13" t="str">
        <f t="shared" si="122"/>
        <v>Tigris249,250,251</v>
      </c>
      <c r="AB1592" s="13"/>
      <c r="AC1592" s="13"/>
      <c r="AD1592" s="13"/>
      <c r="AE1592" s="13">
        <f>IF(TRIM(AA1592=""),0,IF(ISNA(VLOOKUP(AA1592,Tracker!$AB$2:$AB$3981,1,FALSE)),0,1))</f>
        <v>1</v>
      </c>
      <c r="AF1592" s="13"/>
    </row>
    <row r="1593" spans="1:32" ht="13.5">
      <c r="A1593" s="246">
        <v>5102</v>
      </c>
      <c r="B1593" s="271" t="s">
        <v>8308</v>
      </c>
      <c r="C1593" s="957" t="s">
        <v>8098</v>
      </c>
      <c r="D1593" s="874" t="s">
        <v>828</v>
      </c>
      <c r="E1593" s="172" t="s">
        <v>828</v>
      </c>
      <c r="F1593" s="234"/>
      <c r="G1593" s="236"/>
      <c r="H1593" s="874" t="s">
        <v>614</v>
      </c>
      <c r="I1593" s="272">
        <v>43441</v>
      </c>
      <c r="J1593" s="238"/>
      <c r="K1593" s="711"/>
      <c r="L1593" s="1023" t="s">
        <v>663</v>
      </c>
      <c r="M1593" s="13" t="str">
        <f t="shared" si="121"/>
        <v>Invoice Made</v>
      </c>
      <c r="N1593" s="13"/>
      <c r="O1593" s="13"/>
      <c r="P1593" s="13" t="str">
        <f>IF(L1593="Navig8",IF(ISNA(VLOOKUP(UPPER(B1593),#REF!,3,FALSE)),"Pool Not in Records",VLOOKUP(UPPER(B1593),#REF!,3,FALSE)),"")</f>
        <v/>
      </c>
      <c r="Q1593" s="13" t="str">
        <f t="shared" ref="Q1593:Q1613" si="125">IF(L1593="Ultranav",IF(K1593="",0,1),"")</f>
        <v/>
      </c>
      <c r="R1593" s="13"/>
      <c r="S1593" s="13"/>
      <c r="T1593" s="13" t="str">
        <f t="shared" si="123"/>
        <v>Invoice Made</v>
      </c>
      <c r="U1593" s="13" t="b">
        <f t="shared" si="124"/>
        <v>1</v>
      </c>
      <c r="V1593" s="13"/>
      <c r="W1593" s="13"/>
      <c r="X1593" s="13"/>
      <c r="Y1593" s="13"/>
      <c r="Z1593" s="13"/>
      <c r="AA1593" s="13" t="str">
        <f t="shared" si="122"/>
        <v>Sonangol Maiombe201807</v>
      </c>
      <c r="AB1593" s="13"/>
      <c r="AC1593" s="13"/>
      <c r="AD1593" s="13"/>
      <c r="AE1593" s="13">
        <f>IF(TRIM(AA1593=""),0,IF(ISNA(VLOOKUP(AA1593,Tracker!$AB$2:$AB$3981,1,FALSE)),0,1))</f>
        <v>1</v>
      </c>
      <c r="AF1593" s="13"/>
    </row>
    <row r="1594" spans="1:32" ht="13.5">
      <c r="A1594" s="246">
        <v>5103</v>
      </c>
      <c r="B1594" s="271" t="s">
        <v>641</v>
      </c>
      <c r="C1594" s="957" t="s">
        <v>348</v>
      </c>
      <c r="D1594" s="874" t="s">
        <v>8165</v>
      </c>
      <c r="E1594" s="172" t="s">
        <v>8165</v>
      </c>
      <c r="F1594" s="234"/>
      <c r="G1594" s="236"/>
      <c r="H1594" s="874" t="s">
        <v>365</v>
      </c>
      <c r="I1594" s="272">
        <v>43396</v>
      </c>
      <c r="J1594" s="238"/>
      <c r="K1594" s="711"/>
      <c r="L1594" s="1023" t="s">
        <v>60</v>
      </c>
      <c r="M1594" s="13" t="str">
        <f t="shared" si="121"/>
        <v>Invoice Made</v>
      </c>
      <c r="N1594" s="13"/>
      <c r="O1594" s="13"/>
      <c r="P1594" s="13" t="str">
        <f>IF(L1594="Navig8",IF(ISNA(VLOOKUP(UPPER(B1594),#REF!,3,FALSE)),"Pool Not in Records",VLOOKUP(UPPER(B1594),#REF!,3,FALSE)),"")</f>
        <v/>
      </c>
      <c r="Q1594" s="13" t="str">
        <f t="shared" si="125"/>
        <v/>
      </c>
      <c r="R1594" s="13"/>
      <c r="S1594" s="13"/>
      <c r="T1594" s="13" t="str">
        <f t="shared" si="123"/>
        <v>Invoice Made</v>
      </c>
      <c r="U1594" s="13" t="b">
        <f t="shared" si="124"/>
        <v>1</v>
      </c>
      <c r="V1594" s="13"/>
      <c r="W1594" s="13"/>
      <c r="X1594" s="13"/>
      <c r="Y1594" s="13"/>
      <c r="Z1594" s="13"/>
      <c r="AA1594" s="13" t="str">
        <f t="shared" si="122"/>
        <v>Pacific Dawn60</v>
      </c>
      <c r="AB1594" s="13"/>
      <c r="AC1594" s="13"/>
      <c r="AD1594" s="13"/>
      <c r="AE1594" s="13">
        <f>IF(TRIM(AA1594=""),0,IF(ISNA(VLOOKUP(AA1594,Tracker!$AB$2:$AB$3981,1,FALSE)),0,1))</f>
        <v>1</v>
      </c>
      <c r="AF1594" s="13"/>
    </row>
    <row r="1595" spans="1:32" ht="13.5">
      <c r="A1595" s="246">
        <v>5104</v>
      </c>
      <c r="B1595" s="271" t="s">
        <v>8309</v>
      </c>
      <c r="C1595" s="957" t="s">
        <v>161</v>
      </c>
      <c r="D1595" s="874" t="s">
        <v>2474</v>
      </c>
      <c r="E1595" s="172" t="s">
        <v>2474</v>
      </c>
      <c r="F1595" s="234"/>
      <c r="G1595" s="236"/>
      <c r="H1595" s="874" t="s">
        <v>25</v>
      </c>
      <c r="I1595" s="272">
        <v>43396</v>
      </c>
      <c r="J1595" s="238"/>
      <c r="K1595" s="711"/>
      <c r="L1595" s="1023" t="s">
        <v>2987</v>
      </c>
      <c r="M1595" s="13" t="str">
        <f t="shared" si="121"/>
        <v>Invoice Made</v>
      </c>
      <c r="N1595" s="13"/>
      <c r="O1595" s="13"/>
      <c r="P1595" s="13" t="str">
        <f>IF(L1595="Navig8",IF(ISNA(VLOOKUP(UPPER(B1595),#REF!,3,FALSE)),"Pool Not in Records",VLOOKUP(UPPER(B1595),#REF!,3,FALSE)),"")</f>
        <v/>
      </c>
      <c r="Q1595" s="13" t="str">
        <f t="shared" si="125"/>
        <v/>
      </c>
      <c r="R1595" s="13"/>
      <c r="S1595" s="13"/>
      <c r="T1595" s="13" t="str">
        <f t="shared" si="123"/>
        <v>Invoice Made</v>
      </c>
      <c r="U1595" s="13" t="b">
        <f t="shared" si="124"/>
        <v>1</v>
      </c>
      <c r="V1595" s="13"/>
      <c r="W1595" s="13"/>
      <c r="X1595" s="13"/>
      <c r="Y1595" s="13"/>
      <c r="Z1595" s="13"/>
      <c r="AA1595" s="13" t="str">
        <f t="shared" si="122"/>
        <v>Vestholmen38</v>
      </c>
      <c r="AB1595" s="13"/>
      <c r="AC1595" s="13"/>
      <c r="AD1595" s="13"/>
      <c r="AE1595" s="13">
        <f>IF(TRIM(AA1595=""),0,IF(ISNA(VLOOKUP(AA1595,Tracker!$AB$2:$AB$3981,1,FALSE)),0,1))</f>
        <v>1</v>
      </c>
      <c r="AF1595" s="13"/>
    </row>
    <row r="1596" spans="1:32" ht="13.5">
      <c r="A1596" s="246">
        <v>5105</v>
      </c>
      <c r="B1596" s="271" t="s">
        <v>8170</v>
      </c>
      <c r="C1596" s="957" t="s">
        <v>482</v>
      </c>
      <c r="D1596" s="874" t="s">
        <v>1942</v>
      </c>
      <c r="E1596" s="172" t="s">
        <v>1942</v>
      </c>
      <c r="F1596" s="234"/>
      <c r="G1596" s="236"/>
      <c r="H1596" s="874" t="s">
        <v>645</v>
      </c>
      <c r="I1596" s="272">
        <v>43422</v>
      </c>
      <c r="J1596" s="238"/>
      <c r="K1596" s="711"/>
      <c r="L1596" s="1023" t="s">
        <v>590</v>
      </c>
      <c r="M1596" s="13" t="str">
        <f t="shared" si="121"/>
        <v>Invoice Made</v>
      </c>
      <c r="N1596" s="13"/>
      <c r="O1596" s="13"/>
      <c r="P1596" s="13" t="str">
        <f>IF(L1596="Navig8",IF(ISNA(VLOOKUP(UPPER(B1596),#REF!,3,FALSE)),"Pool Not in Records",VLOOKUP(UPPER(B1596),#REF!,3,FALSE)),"")</f>
        <v/>
      </c>
      <c r="Q1596" s="13">
        <f t="shared" si="125"/>
        <v>0</v>
      </c>
      <c r="R1596" s="13"/>
      <c r="S1596" s="13"/>
      <c r="T1596" s="13" t="str">
        <f t="shared" si="123"/>
        <v>Invoice Made</v>
      </c>
      <c r="U1596" s="13" t="b">
        <f t="shared" si="124"/>
        <v>1</v>
      </c>
      <c r="V1596" s="13"/>
      <c r="W1596" s="13"/>
      <c r="X1596" s="13"/>
      <c r="Y1596" s="13"/>
      <c r="Z1596" s="13"/>
      <c r="AA1596" s="13" t="str">
        <f t="shared" si="122"/>
        <v>Antipolis8</v>
      </c>
      <c r="AB1596" s="13"/>
      <c r="AC1596" s="13"/>
      <c r="AD1596" s="13"/>
      <c r="AE1596" s="13">
        <f>IF(TRIM(AA1596=""),0,IF(ISNA(VLOOKUP(AA1596,Tracker!$AB$2:$AB$3981,1,FALSE)),0,1))</f>
        <v>1</v>
      </c>
      <c r="AF1596" s="13"/>
    </row>
    <row r="1597" spans="1:32" ht="13.5">
      <c r="A1597" s="246">
        <v>5107</v>
      </c>
      <c r="B1597" s="271" t="s">
        <v>8310</v>
      </c>
      <c r="C1597" s="957" t="s">
        <v>7738</v>
      </c>
      <c r="D1597" s="874" t="s">
        <v>8175</v>
      </c>
      <c r="E1597" s="172" t="s">
        <v>8175</v>
      </c>
      <c r="F1597" s="234"/>
      <c r="G1597" s="236"/>
      <c r="H1597" s="874" t="s">
        <v>561</v>
      </c>
      <c r="I1597" s="272">
        <v>43418</v>
      </c>
      <c r="J1597" s="238"/>
      <c r="K1597" s="711"/>
      <c r="L1597" s="1023" t="s">
        <v>633</v>
      </c>
      <c r="M1597" s="13" t="str">
        <f t="shared" si="121"/>
        <v>Invoice Made</v>
      </c>
      <c r="N1597" s="13"/>
      <c r="O1597" s="13"/>
      <c r="P1597" s="13" t="str">
        <f>IF(L1597="Navig8",IF(ISNA(VLOOKUP(UPPER(B1597),#REF!,3,FALSE)),"Pool Not in Records",VLOOKUP(UPPER(B1597),#REF!,3,FALSE)),"")</f>
        <v/>
      </c>
      <c r="Q1597" s="13" t="str">
        <f t="shared" si="125"/>
        <v/>
      </c>
      <c r="R1597" s="13"/>
      <c r="S1597" s="13"/>
      <c r="T1597" s="13" t="str">
        <f t="shared" si="123"/>
        <v>Invoice Made</v>
      </c>
      <c r="U1597" s="13" t="b">
        <f t="shared" si="124"/>
        <v>1</v>
      </c>
      <c r="V1597" s="13"/>
      <c r="W1597" s="13"/>
      <c r="X1597" s="13"/>
      <c r="Y1597" s="13"/>
      <c r="Z1597" s="13"/>
      <c r="AA1597" s="13" t="str">
        <f t="shared" si="122"/>
        <v>Ghetty Bottiglieri1801</v>
      </c>
      <c r="AB1597" s="13"/>
      <c r="AC1597" s="13"/>
      <c r="AD1597" s="13"/>
      <c r="AE1597" s="13">
        <f>IF(TRIM(AA1597=""),0,IF(ISNA(VLOOKUP(AA1597,Tracker!$AB$2:$AB$3981,1,FALSE)),0,1))</f>
        <v>1</v>
      </c>
      <c r="AF1597" s="13"/>
    </row>
    <row r="1598" spans="1:32" ht="13.5">
      <c r="A1598" s="243">
        <v>5108</v>
      </c>
      <c r="B1598" s="271" t="s">
        <v>8300</v>
      </c>
      <c r="C1598" s="957" t="s">
        <v>8360</v>
      </c>
      <c r="D1598" s="874" t="s">
        <v>2474</v>
      </c>
      <c r="E1598" s="172" t="s">
        <v>2474</v>
      </c>
      <c r="F1598" s="234"/>
      <c r="G1598" s="236"/>
      <c r="H1598" s="874"/>
      <c r="I1598" s="272"/>
      <c r="J1598" s="238"/>
      <c r="K1598" s="711"/>
      <c r="L1598" s="1023" t="s">
        <v>2987</v>
      </c>
      <c r="M1598" s="13" t="str">
        <f t="shared" si="121"/>
        <v>Invoice Not Made</v>
      </c>
      <c r="N1598" s="13"/>
      <c r="O1598" s="13"/>
      <c r="P1598" s="13" t="str">
        <f>IF(L1598="Navig8",IF(ISNA(VLOOKUP(UPPER(B1598),#REF!,3,FALSE)),"Pool Not in Records",VLOOKUP(UPPER(B1598),#REF!,3,FALSE)),"")</f>
        <v/>
      </c>
      <c r="Q1598" s="13" t="str">
        <f t="shared" si="125"/>
        <v/>
      </c>
      <c r="R1598" s="13"/>
      <c r="S1598" s="13"/>
      <c r="T1598" s="13" t="str">
        <f t="shared" si="123"/>
        <v>Invoice Not Made</v>
      </c>
      <c r="U1598" s="13" t="b">
        <f t="shared" si="124"/>
        <v>1</v>
      </c>
      <c r="V1598" s="13"/>
      <c r="W1598" s="13"/>
      <c r="X1598" s="13"/>
      <c r="Y1598" s="13"/>
      <c r="Z1598" s="13"/>
      <c r="AA1598" s="13" t="str">
        <f t="shared" si="122"/>
        <v>Patagonia73,74,75</v>
      </c>
      <c r="AB1598" s="13"/>
      <c r="AC1598" s="13"/>
      <c r="AD1598" s="13"/>
      <c r="AE1598" s="13">
        <f>IF(TRIM(AA1598=""),0,IF(ISNA(VLOOKUP(AA1598,Tracker!$AB$2:$AB$3981,1,FALSE)),0,1))</f>
        <v>0</v>
      </c>
      <c r="AF1598" s="13"/>
    </row>
    <row r="1599" spans="1:32" ht="13.5">
      <c r="A1599" s="246">
        <v>5109</v>
      </c>
      <c r="B1599" s="271" t="s">
        <v>638</v>
      </c>
      <c r="C1599" s="957" t="s">
        <v>446</v>
      </c>
      <c r="D1599" s="874" t="s">
        <v>8165</v>
      </c>
      <c r="E1599" s="172" t="s">
        <v>8165</v>
      </c>
      <c r="F1599" s="234"/>
      <c r="G1599" s="236"/>
      <c r="H1599" s="874" t="s">
        <v>82</v>
      </c>
      <c r="I1599" s="272">
        <v>43414</v>
      </c>
      <c r="J1599" s="238"/>
      <c r="K1599" s="711"/>
      <c r="L1599" s="1023" t="s">
        <v>60</v>
      </c>
      <c r="M1599" s="13" t="str">
        <f t="shared" si="121"/>
        <v>Invoice Made</v>
      </c>
      <c r="N1599" s="13"/>
      <c r="O1599" s="13"/>
      <c r="P1599" s="13" t="str">
        <f>IF(L1599="Navig8",IF(ISNA(VLOOKUP(UPPER(B1599),#REF!,3,FALSE)),"Pool Not in Records",VLOOKUP(UPPER(B1599),#REF!,3,FALSE)),"")</f>
        <v/>
      </c>
      <c r="Q1599" s="13" t="str">
        <f t="shared" si="125"/>
        <v/>
      </c>
      <c r="R1599" s="13"/>
      <c r="S1599" s="13"/>
      <c r="T1599" s="13" t="str">
        <f t="shared" si="123"/>
        <v>Invoice Made</v>
      </c>
      <c r="U1599" s="13" t="b">
        <f t="shared" si="124"/>
        <v>1</v>
      </c>
      <c r="V1599" s="13"/>
      <c r="W1599" s="13"/>
      <c r="X1599" s="13"/>
      <c r="Y1599" s="13"/>
      <c r="Z1599" s="13"/>
      <c r="AA1599" s="13" t="str">
        <f t="shared" si="122"/>
        <v>Mare Tirrenum78</v>
      </c>
      <c r="AB1599" s="13"/>
      <c r="AC1599" s="13"/>
      <c r="AD1599" s="13"/>
      <c r="AE1599" s="13">
        <f>IF(TRIM(AA1599=""),0,IF(ISNA(VLOOKUP(AA1599,Tracker!$AB$2:$AB$3981,1,FALSE)),0,1))</f>
        <v>1</v>
      </c>
      <c r="AF1599" s="13"/>
    </row>
    <row r="1600" spans="1:32" ht="13.5">
      <c r="A1600" s="246">
        <v>5110</v>
      </c>
      <c r="B1600" s="271" t="s">
        <v>1321</v>
      </c>
      <c r="C1600" s="957" t="s">
        <v>250</v>
      </c>
      <c r="D1600" s="874" t="s">
        <v>1271</v>
      </c>
      <c r="E1600" s="172" t="s">
        <v>1271</v>
      </c>
      <c r="F1600" s="234"/>
      <c r="G1600" s="236"/>
      <c r="H1600" s="874" t="s">
        <v>8524</v>
      </c>
      <c r="I1600" s="272">
        <v>43440</v>
      </c>
      <c r="J1600" s="238"/>
      <c r="K1600" s="711"/>
      <c r="L1600" s="1023" t="s">
        <v>590</v>
      </c>
      <c r="M1600" s="13" t="str">
        <f t="shared" si="121"/>
        <v>Invoice Made</v>
      </c>
      <c r="N1600" s="13"/>
      <c r="O1600" s="13"/>
      <c r="P1600" s="13" t="str">
        <f>IF(L1600="Navig8",IF(ISNA(VLOOKUP(UPPER(B1600),#REF!,3,FALSE)),"Pool Not in Records",VLOOKUP(UPPER(B1600),#REF!,3,FALSE)),"")</f>
        <v/>
      </c>
      <c r="Q1600" s="13">
        <f t="shared" si="125"/>
        <v>0</v>
      </c>
      <c r="R1600" s="13"/>
      <c r="S1600" s="13"/>
      <c r="T1600" s="13" t="str">
        <f t="shared" si="123"/>
        <v>Invoice Made</v>
      </c>
      <c r="U1600" s="13" t="b">
        <f t="shared" si="124"/>
        <v>1</v>
      </c>
      <c r="V1600" s="13"/>
      <c r="W1600" s="13"/>
      <c r="X1600" s="13"/>
      <c r="Y1600" s="13"/>
      <c r="Z1600" s="13"/>
      <c r="AA1600" s="13" t="str">
        <f t="shared" si="122"/>
        <v>Meridian Express35</v>
      </c>
      <c r="AB1600" s="13"/>
      <c r="AC1600" s="13"/>
      <c r="AD1600" s="13"/>
      <c r="AE1600" s="13">
        <f>IF(TRIM(AA1600=""),0,IF(ISNA(VLOOKUP(AA1600,Tracker!$AB$2:$AB$3981,1,FALSE)),0,1))</f>
        <v>1</v>
      </c>
      <c r="AF1600" s="13"/>
    </row>
    <row r="1601" spans="1:32" ht="13.5">
      <c r="A1601" s="246">
        <v>5111</v>
      </c>
      <c r="B1601" s="271" t="s">
        <v>7584</v>
      </c>
      <c r="C1601" s="957" t="s">
        <v>8358</v>
      </c>
      <c r="D1601" s="874" t="s">
        <v>2474</v>
      </c>
      <c r="E1601" s="172" t="s">
        <v>2474</v>
      </c>
      <c r="F1601" s="234"/>
      <c r="G1601" s="236"/>
      <c r="H1601" s="874" t="s">
        <v>25</v>
      </c>
      <c r="I1601" s="272">
        <v>43401</v>
      </c>
      <c r="J1601" s="238"/>
      <c r="K1601" s="711"/>
      <c r="L1601" s="1023" t="s">
        <v>2987</v>
      </c>
      <c r="M1601" s="13" t="str">
        <f t="shared" si="121"/>
        <v>Invoice Made</v>
      </c>
      <c r="N1601" s="13"/>
      <c r="O1601" s="13"/>
      <c r="P1601" s="13" t="str">
        <f>IF(L1601="Navig8",IF(ISNA(VLOOKUP(UPPER(B1601),#REF!,3,FALSE)),"Pool Not in Records",VLOOKUP(UPPER(B1601),#REF!,3,FALSE)),"")</f>
        <v/>
      </c>
      <c r="Q1601" s="13" t="str">
        <f t="shared" si="125"/>
        <v/>
      </c>
      <c r="R1601" s="13"/>
      <c r="S1601" s="13"/>
      <c r="T1601" s="13" t="str">
        <f t="shared" si="123"/>
        <v>Invoice Made</v>
      </c>
      <c r="U1601" s="13" t="b">
        <f t="shared" si="124"/>
        <v>1</v>
      </c>
      <c r="V1601" s="13"/>
      <c r="W1601" s="13"/>
      <c r="X1601" s="13"/>
      <c r="Y1601" s="13"/>
      <c r="Z1601" s="13"/>
      <c r="AA1601" s="13" t="str">
        <f t="shared" si="122"/>
        <v>Elisalex Schulte101,102,103,104</v>
      </c>
      <c r="AB1601" s="13"/>
      <c r="AC1601" s="13"/>
      <c r="AD1601" s="13"/>
      <c r="AE1601" s="13">
        <f>IF(TRIM(AA1601=""),0,IF(ISNA(VLOOKUP(AA1601,Tracker!$AB$2:$AB$3981,1,FALSE)),0,1))</f>
        <v>1</v>
      </c>
      <c r="AF1601" s="13"/>
    </row>
    <row r="1602" spans="1:32" ht="13.5">
      <c r="A1602" s="246">
        <v>5112</v>
      </c>
      <c r="B1602" s="271" t="s">
        <v>8311</v>
      </c>
      <c r="C1602" s="957" t="s">
        <v>53</v>
      </c>
      <c r="D1602" s="874" t="s">
        <v>3273</v>
      </c>
      <c r="E1602" s="172" t="s">
        <v>3273</v>
      </c>
      <c r="F1602" s="234"/>
      <c r="G1602" s="236"/>
      <c r="H1602" s="874" t="s">
        <v>455</v>
      </c>
      <c r="I1602" s="272">
        <v>43489</v>
      </c>
      <c r="J1602" s="238"/>
      <c r="K1602" s="711"/>
      <c r="L1602" s="1023" t="s">
        <v>1485</v>
      </c>
      <c r="M1602" s="13" t="str">
        <f t="shared" si="121"/>
        <v>Invoice Made</v>
      </c>
      <c r="N1602" s="13"/>
      <c r="O1602" s="13"/>
      <c r="P1602" s="13" t="str">
        <f>IF(L1602="Navig8",IF(ISNA(VLOOKUP(UPPER(B1602),#REF!,3,FALSE)),"Pool Not in Records",VLOOKUP(UPPER(B1602),#REF!,3,FALSE)),"")</f>
        <v/>
      </c>
      <c r="Q1602" s="13" t="str">
        <f t="shared" si="125"/>
        <v/>
      </c>
      <c r="R1602" s="13"/>
      <c r="S1602" s="13"/>
      <c r="T1602" s="13" t="str">
        <f t="shared" si="123"/>
        <v>Invoice Made</v>
      </c>
      <c r="U1602" s="13" t="b">
        <f t="shared" si="124"/>
        <v>1</v>
      </c>
      <c r="V1602" s="13"/>
      <c r="W1602" s="13"/>
      <c r="X1602" s="13"/>
      <c r="Y1602" s="13"/>
      <c r="Z1602" s="13"/>
      <c r="AA1602" s="13" t="str">
        <f t="shared" si="122"/>
        <v>Elandra Redwood1</v>
      </c>
      <c r="AB1602" s="13"/>
      <c r="AC1602" s="13"/>
      <c r="AD1602" s="13"/>
      <c r="AE1602" s="13">
        <f>IF(TRIM(AA1602=""),0,IF(ISNA(VLOOKUP(AA1602,Tracker!$AB$2:$AB$3981,1,FALSE)),0,1))</f>
        <v>1</v>
      </c>
      <c r="AF1602" s="13"/>
    </row>
    <row r="1603" spans="1:32" ht="13.5">
      <c r="A1603" s="246">
        <v>5113</v>
      </c>
      <c r="B1603" s="271" t="s">
        <v>1842</v>
      </c>
      <c r="C1603" s="957" t="s">
        <v>713</v>
      </c>
      <c r="D1603" s="874" t="s">
        <v>8312</v>
      </c>
      <c r="E1603" s="172" t="s">
        <v>8312</v>
      </c>
      <c r="F1603" s="234"/>
      <c r="G1603" s="236"/>
      <c r="H1603" s="874" t="s">
        <v>48</v>
      </c>
      <c r="I1603" s="272">
        <v>43412</v>
      </c>
      <c r="J1603" s="238"/>
      <c r="K1603" s="711"/>
      <c r="L1603" s="1023" t="s">
        <v>60</v>
      </c>
      <c r="M1603" s="13" t="str">
        <f t="shared" ref="M1603:M1666" si="126">IF(AND(NOT(TRIM(D1603)="")),IF(AE1603=1,"Invoice Made","Invoice Not Made"),"")</f>
        <v>Invoice Made</v>
      </c>
      <c r="N1603" s="13"/>
      <c r="O1603" s="13"/>
      <c r="P1603" s="13" t="str">
        <f>IF(L1603="Navig8",IF(ISNA(VLOOKUP(UPPER(B1603),#REF!,3,FALSE)),"Pool Not in Records",VLOOKUP(UPPER(B1603),#REF!,3,FALSE)),"")</f>
        <v/>
      </c>
      <c r="Q1603" s="13" t="str">
        <f t="shared" si="125"/>
        <v/>
      </c>
      <c r="R1603" s="13"/>
      <c r="S1603" s="13"/>
      <c r="T1603" s="13" t="str">
        <f t="shared" si="123"/>
        <v>Invoice Made</v>
      </c>
      <c r="U1603" s="13" t="b">
        <f t="shared" si="124"/>
        <v>1</v>
      </c>
      <c r="V1603" s="13"/>
      <c r="W1603" s="13"/>
      <c r="X1603" s="13"/>
      <c r="Y1603" s="13"/>
      <c r="Z1603" s="13"/>
      <c r="AA1603" s="13" t="str">
        <f t="shared" ref="AA1603:AA1666" si="127">IF(OR(TRIM(B1603)="",TRIM(C1603)=""),"Vessel-Voy No not given",CONCATENATE(TRIM(B1603),TRIM(C1603)))</f>
        <v>Donegal Spirit168</v>
      </c>
      <c r="AB1603" s="13"/>
      <c r="AC1603" s="13"/>
      <c r="AD1603" s="13"/>
      <c r="AE1603" s="13">
        <f>IF(TRIM(AA1603=""),0,IF(ISNA(VLOOKUP(AA1603,Tracker!$AB$2:$AB$3981,1,FALSE)),0,1))</f>
        <v>1</v>
      </c>
      <c r="AF1603" s="13"/>
    </row>
    <row r="1604" spans="1:32" ht="13.5">
      <c r="A1604" s="246">
        <v>5114</v>
      </c>
      <c r="B1604" s="271" t="s">
        <v>7878</v>
      </c>
      <c r="C1604" s="957" t="s">
        <v>346</v>
      </c>
      <c r="D1604" s="874" t="s">
        <v>671</v>
      </c>
      <c r="E1604" s="172" t="s">
        <v>671</v>
      </c>
      <c r="F1604" s="234"/>
      <c r="G1604" s="236"/>
      <c r="H1604" s="874" t="s">
        <v>816</v>
      </c>
      <c r="I1604" s="272">
        <v>43800</v>
      </c>
      <c r="J1604" s="238"/>
      <c r="K1604" s="711" t="s">
        <v>411</v>
      </c>
      <c r="L1604" s="1023" t="s">
        <v>28</v>
      </c>
      <c r="M1604" s="13" t="str">
        <f t="shared" si="126"/>
        <v>Invoice Made</v>
      </c>
      <c r="N1604" s="13"/>
      <c r="O1604" s="13"/>
      <c r="P1604" s="13"/>
      <c r="Q1604" s="13" t="str">
        <f t="shared" si="125"/>
        <v/>
      </c>
      <c r="R1604" s="13"/>
      <c r="S1604" s="13"/>
      <c r="T1604" s="13" t="str">
        <f t="shared" si="123"/>
        <v>Invoice Made</v>
      </c>
      <c r="U1604" s="13" t="b">
        <f t="shared" si="124"/>
        <v>1</v>
      </c>
      <c r="V1604" s="13"/>
      <c r="W1604" s="13"/>
      <c r="X1604" s="13"/>
      <c r="Y1604" s="13"/>
      <c r="Z1604" s="13"/>
      <c r="AA1604" s="13" t="str">
        <f t="shared" si="127"/>
        <v>Maria Bottiglieri04</v>
      </c>
      <c r="AB1604" s="13"/>
      <c r="AC1604" s="13"/>
      <c r="AD1604" s="13"/>
      <c r="AE1604" s="13">
        <f>IF(TRIM(AA1604=""),0,IF(ISNA(VLOOKUP(AA1604,Tracker!$AB$2:$AB$3981,1,FALSE)),0,1))</f>
        <v>1</v>
      </c>
      <c r="AF1604" s="13"/>
    </row>
    <row r="1605" spans="1:32" ht="13.5">
      <c r="A1605" s="246">
        <v>5115</v>
      </c>
      <c r="B1605" s="271" t="s">
        <v>2854</v>
      </c>
      <c r="C1605" s="965" t="s">
        <v>8450</v>
      </c>
      <c r="D1605" s="874" t="s">
        <v>2474</v>
      </c>
      <c r="E1605" s="172" t="s">
        <v>2474</v>
      </c>
      <c r="F1605" s="234"/>
      <c r="G1605" s="236"/>
      <c r="H1605" s="874" t="s">
        <v>8371</v>
      </c>
      <c r="I1605" s="272">
        <v>43429</v>
      </c>
      <c r="J1605" s="238"/>
      <c r="K1605" s="711"/>
      <c r="L1605" s="1023" t="s">
        <v>2987</v>
      </c>
      <c r="M1605" s="13" t="str">
        <f t="shared" si="126"/>
        <v>Invoice Made</v>
      </c>
      <c r="N1605" s="13"/>
      <c r="O1605" s="13"/>
      <c r="P1605" s="13" t="str">
        <f>IF(L1605="Navig8",IF(ISNA(VLOOKUP(UPPER(B1605),#REF!,3,FALSE)),"Pool Not in Records",VLOOKUP(UPPER(B1605),#REF!,3,FALSE)),"")</f>
        <v/>
      </c>
      <c r="Q1605" s="13" t="str">
        <f t="shared" si="125"/>
        <v/>
      </c>
      <c r="R1605" s="13"/>
      <c r="S1605" s="13"/>
      <c r="T1605" s="13" t="str">
        <f t="shared" ref="T1605:T1668" si="128">IF(AND(NOT(TRIM(D1605)="")),IF(AE1605=1,"Invoice Made","Invoice Not Made"),"")</f>
        <v>Invoice Made</v>
      </c>
      <c r="U1605" s="13" t="b">
        <f t="shared" ref="U1605:U1668" si="129">M1605=T1605</f>
        <v>1</v>
      </c>
      <c r="V1605" s="13"/>
      <c r="W1605" s="13"/>
      <c r="X1605" s="13"/>
      <c r="Y1605" s="13"/>
      <c r="Z1605" s="13"/>
      <c r="AA1605" s="13" t="str">
        <f t="shared" si="127"/>
        <v>Emmy Schulte222,223,224</v>
      </c>
      <c r="AB1605" s="13"/>
      <c r="AC1605" s="13"/>
      <c r="AD1605" s="13"/>
      <c r="AE1605" s="13">
        <f>IF(TRIM(AA1605=""),0,IF(ISNA(VLOOKUP(AA1605,Tracker!$AB$2:$AB$3981,1,FALSE)),0,1))</f>
        <v>1</v>
      </c>
      <c r="AF1605" s="13"/>
    </row>
    <row r="1606" spans="1:32" ht="13.5">
      <c r="A1606" s="246">
        <v>5116</v>
      </c>
      <c r="B1606" s="271" t="s">
        <v>8103</v>
      </c>
      <c r="C1606" s="957" t="s">
        <v>8357</v>
      </c>
      <c r="D1606" s="874" t="s">
        <v>2474</v>
      </c>
      <c r="E1606" s="172" t="s">
        <v>2474</v>
      </c>
      <c r="F1606" s="234"/>
      <c r="G1606" s="236"/>
      <c r="H1606" s="874" t="s">
        <v>8371</v>
      </c>
      <c r="I1606" s="272">
        <v>43400</v>
      </c>
      <c r="J1606" s="238"/>
      <c r="K1606" s="711"/>
      <c r="L1606" s="1023" t="s">
        <v>2987</v>
      </c>
      <c r="M1606" s="13" t="str">
        <f t="shared" si="126"/>
        <v>Invoice Made</v>
      </c>
      <c r="N1606" s="13"/>
      <c r="O1606" s="13"/>
      <c r="P1606" s="13" t="str">
        <f>IF(L1606="Navig8",IF(ISNA(VLOOKUP(UPPER(B1606),#REF!,3,FALSE)),"Pool Not in Records",VLOOKUP(UPPER(B1606),#REF!,3,FALSE)),"")</f>
        <v/>
      </c>
      <c r="Q1606" s="13" t="str">
        <f t="shared" si="125"/>
        <v/>
      </c>
      <c r="R1606" s="13"/>
      <c r="S1606" s="13"/>
      <c r="T1606" s="13" t="str">
        <f t="shared" si="128"/>
        <v>Invoice Made</v>
      </c>
      <c r="U1606" s="13" t="b">
        <f t="shared" si="129"/>
        <v>1</v>
      </c>
      <c r="V1606" s="13"/>
      <c r="W1606" s="13"/>
      <c r="X1606" s="13"/>
      <c r="Y1606" s="13"/>
      <c r="Z1606" s="13"/>
      <c r="AA1606" s="13" t="str">
        <f t="shared" si="127"/>
        <v>Brentholmen59,60,61,62</v>
      </c>
      <c r="AB1606" s="13"/>
      <c r="AC1606" s="13"/>
      <c r="AD1606" s="13"/>
      <c r="AE1606" s="13">
        <f>IF(TRIM(AA1606=""),0,IF(ISNA(VLOOKUP(AA1606,Tracker!$AB$2:$AB$3981,1,FALSE)),0,1))</f>
        <v>1</v>
      </c>
      <c r="AF1606" s="13"/>
    </row>
    <row r="1607" spans="1:32" s="497" customFormat="1" ht="13.5">
      <c r="A1607" s="243">
        <v>5117</v>
      </c>
      <c r="B1607" s="243" t="s">
        <v>566</v>
      </c>
      <c r="C1607" s="963" t="s">
        <v>721</v>
      </c>
      <c r="D1607" s="877" t="s">
        <v>2461</v>
      </c>
      <c r="E1607" s="172" t="s">
        <v>2461</v>
      </c>
      <c r="F1607" s="234"/>
      <c r="G1607" s="236"/>
      <c r="H1607" s="877"/>
      <c r="I1607" s="499"/>
      <c r="J1607" s="238"/>
      <c r="K1607" s="720"/>
      <c r="L1607" s="1043" t="s">
        <v>28</v>
      </c>
      <c r="M1607" s="13" t="str">
        <f t="shared" si="126"/>
        <v>Invoice Not Made</v>
      </c>
      <c r="N1607" s="191" t="s">
        <v>368</v>
      </c>
      <c r="O1607" s="191"/>
      <c r="P1607" s="191"/>
      <c r="Q1607" s="191" t="str">
        <f t="shared" si="125"/>
        <v/>
      </c>
      <c r="R1607" s="191"/>
      <c r="S1607" s="191"/>
      <c r="T1607" s="13" t="str">
        <f t="shared" si="128"/>
        <v>Invoice Not Made</v>
      </c>
      <c r="U1607" s="13" t="b">
        <f t="shared" si="129"/>
        <v>1</v>
      </c>
      <c r="V1607" s="191"/>
      <c r="W1607" s="191"/>
      <c r="X1607" s="191"/>
      <c r="Y1607" s="191"/>
      <c r="Z1607" s="191"/>
      <c r="AA1607" s="13" t="str">
        <f t="shared" si="127"/>
        <v>Kanpur79</v>
      </c>
      <c r="AB1607" s="191"/>
      <c r="AC1607" s="191"/>
      <c r="AD1607" s="191"/>
      <c r="AE1607" s="191">
        <f>IF(TRIM(AA1607=""),0,IF(ISNA(VLOOKUP(AA1607,Tracker!$AB$2:$AB$3981,1,FALSE)),0,1))</f>
        <v>0</v>
      </c>
      <c r="AF1607" s="191"/>
    </row>
    <row r="1608" spans="1:32" ht="13.5">
      <c r="A1608" s="246">
        <v>5118</v>
      </c>
      <c r="B1608" s="271" t="s">
        <v>3257</v>
      </c>
      <c r="C1608" s="957" t="s">
        <v>142</v>
      </c>
      <c r="D1608" s="874" t="s">
        <v>2048</v>
      </c>
      <c r="E1608" s="172" t="s">
        <v>2048</v>
      </c>
      <c r="F1608" s="234"/>
      <c r="G1608" s="236"/>
      <c r="H1608" s="874" t="s">
        <v>816</v>
      </c>
      <c r="I1608" s="272">
        <v>43430</v>
      </c>
      <c r="J1608" s="238"/>
      <c r="K1608" s="711"/>
      <c r="L1608" s="1023" t="s">
        <v>1466</v>
      </c>
      <c r="M1608" s="13" t="str">
        <f t="shared" si="126"/>
        <v>Invoice Made</v>
      </c>
      <c r="N1608" s="13"/>
      <c r="O1608" s="13"/>
      <c r="P1608" s="13" t="str">
        <f>IF(L1608="Navig8",IF(ISNA(VLOOKUP(UPPER(B1608),#REF!,3,FALSE)),"Pool Not in Records",VLOOKUP(UPPER(B1608),#REF!,3,FALSE)),"")</f>
        <v/>
      </c>
      <c r="Q1608" s="13" t="str">
        <f t="shared" si="125"/>
        <v/>
      </c>
      <c r="R1608" s="13"/>
      <c r="S1608" s="13"/>
      <c r="T1608" s="13" t="str">
        <f t="shared" si="128"/>
        <v>Invoice Made</v>
      </c>
      <c r="U1608" s="13" t="b">
        <f t="shared" si="129"/>
        <v>1</v>
      </c>
      <c r="V1608" s="13"/>
      <c r="W1608" s="13"/>
      <c r="X1608" s="13"/>
      <c r="Y1608" s="13"/>
      <c r="Z1608" s="13"/>
      <c r="AA1608" s="13" t="str">
        <f t="shared" si="127"/>
        <v>SKS Satilla43</v>
      </c>
      <c r="AB1608" s="13"/>
      <c r="AC1608" s="13"/>
      <c r="AD1608" s="13"/>
      <c r="AE1608" s="13">
        <f>IF(TRIM(AA1608=""),0,IF(ISNA(VLOOKUP(AA1608,Tracker!$AB$2:$AB$3981,1,FALSE)),0,1))</f>
        <v>1</v>
      </c>
      <c r="AF1608" s="13"/>
    </row>
    <row r="1609" spans="1:32" ht="13.5">
      <c r="A1609" s="246">
        <v>5119</v>
      </c>
      <c r="B1609" s="271" t="s">
        <v>8313</v>
      </c>
      <c r="C1609" s="957" t="s">
        <v>406</v>
      </c>
      <c r="D1609" s="874" t="s">
        <v>1382</v>
      </c>
      <c r="E1609" s="172" t="s">
        <v>1382</v>
      </c>
      <c r="F1609" s="234"/>
      <c r="G1609" s="236"/>
      <c r="H1609" s="874" t="s">
        <v>8384</v>
      </c>
      <c r="I1609" s="272">
        <v>43415</v>
      </c>
      <c r="J1609" s="238"/>
      <c r="K1609" s="711" t="s">
        <v>411</v>
      </c>
      <c r="L1609" s="1023" t="s">
        <v>28</v>
      </c>
      <c r="M1609" s="13" t="str">
        <f t="shared" si="126"/>
        <v>Invoice Made</v>
      </c>
      <c r="N1609" s="13"/>
      <c r="O1609" s="13"/>
      <c r="P1609" s="13"/>
      <c r="Q1609" s="13" t="str">
        <f t="shared" si="125"/>
        <v/>
      </c>
      <c r="R1609" s="13"/>
      <c r="S1609" s="13"/>
      <c r="T1609" s="13" t="str">
        <f t="shared" si="128"/>
        <v>Invoice Made</v>
      </c>
      <c r="U1609" s="13" t="b">
        <f t="shared" si="129"/>
        <v>1</v>
      </c>
      <c r="V1609" s="13"/>
      <c r="W1609" s="13"/>
      <c r="X1609" s="13"/>
      <c r="Y1609" s="13"/>
      <c r="Z1609" s="13"/>
      <c r="AA1609" s="13" t="str">
        <f t="shared" si="127"/>
        <v>Fos Da Vinci03</v>
      </c>
      <c r="AB1609" s="13"/>
      <c r="AC1609" s="13"/>
      <c r="AD1609" s="13"/>
      <c r="AE1609" s="13">
        <f>IF(TRIM(AA1609=""),0,IF(ISNA(VLOOKUP(AA1609,Tracker!$AB$2:$AB$3981,1,FALSE)),0,1))</f>
        <v>1</v>
      </c>
      <c r="AF1609" s="13"/>
    </row>
    <row r="1610" spans="1:32" ht="13.5">
      <c r="A1610" s="246">
        <v>5120</v>
      </c>
      <c r="B1610" s="271" t="s">
        <v>2030</v>
      </c>
      <c r="C1610" s="957" t="s">
        <v>179</v>
      </c>
      <c r="D1610" s="874" t="s">
        <v>8314</v>
      </c>
      <c r="E1610" s="172" t="s">
        <v>8314</v>
      </c>
      <c r="F1610" s="234"/>
      <c r="G1610" s="236"/>
      <c r="H1610" s="874" t="s">
        <v>25</v>
      </c>
      <c r="I1610" s="272">
        <v>43421</v>
      </c>
      <c r="J1610" s="238"/>
      <c r="K1610" s="711"/>
      <c r="L1610" s="1023" t="s">
        <v>60</v>
      </c>
      <c r="M1610" s="13" t="str">
        <f t="shared" si="126"/>
        <v>Invoice Made</v>
      </c>
      <c r="N1610" s="13"/>
      <c r="O1610" s="13"/>
      <c r="P1610" s="13" t="str">
        <f>IF(L1610="Navig8",IF(ISNA(VLOOKUP(UPPER(B1610),#REF!,3,FALSE)),"Pool Not in Records",VLOOKUP(UPPER(B1610),#REF!,3,FALSE)),"")</f>
        <v/>
      </c>
      <c r="Q1610" s="13" t="str">
        <f t="shared" si="125"/>
        <v/>
      </c>
      <c r="R1610" s="13"/>
      <c r="S1610" s="13"/>
      <c r="T1610" s="13" t="str">
        <f t="shared" si="128"/>
        <v>Invoice Made</v>
      </c>
      <c r="U1610" s="13" t="b">
        <f t="shared" si="129"/>
        <v>1</v>
      </c>
      <c r="V1610" s="13"/>
      <c r="W1610" s="13"/>
      <c r="X1610" s="13"/>
      <c r="Y1610" s="13"/>
      <c r="Z1610" s="13"/>
      <c r="AA1610" s="13" t="str">
        <f t="shared" si="127"/>
        <v>Athens Spirit23</v>
      </c>
      <c r="AB1610" s="13"/>
      <c r="AC1610" s="13"/>
      <c r="AD1610" s="13"/>
      <c r="AE1610" s="13">
        <f>IF(TRIM(AA1610=""),0,IF(ISNA(VLOOKUP(AA1610,Tracker!$AB$2:$AB$3981,1,FALSE)),0,1))</f>
        <v>1</v>
      </c>
      <c r="AF1610" s="13"/>
    </row>
    <row r="1611" spans="1:32" ht="13.5">
      <c r="A1611" s="246">
        <v>5121</v>
      </c>
      <c r="B1611" s="271" t="s">
        <v>3088</v>
      </c>
      <c r="C1611" s="957" t="s">
        <v>346</v>
      </c>
      <c r="D1611" s="874" t="s">
        <v>8165</v>
      </c>
      <c r="E1611" s="172" t="s">
        <v>8165</v>
      </c>
      <c r="F1611" s="234"/>
      <c r="G1611" s="236"/>
      <c r="H1611" s="874" t="s">
        <v>1970</v>
      </c>
      <c r="I1611" s="272">
        <v>43421</v>
      </c>
      <c r="J1611" s="238"/>
      <c r="K1611" s="711"/>
      <c r="L1611" s="1023" t="s">
        <v>60</v>
      </c>
      <c r="M1611" s="13" t="str">
        <f t="shared" si="126"/>
        <v>Invoice Made</v>
      </c>
      <c r="N1611" s="13"/>
      <c r="O1611" s="13"/>
      <c r="P1611" s="13" t="str">
        <f>IF(L1611="Navig8",IF(ISNA(VLOOKUP(UPPER(B1611),#REF!,3,FALSE)),"Pool Not in Records",VLOOKUP(UPPER(B1611),#REF!,3,FALSE)),"")</f>
        <v/>
      </c>
      <c r="Q1611" s="13" t="str">
        <f t="shared" si="125"/>
        <v/>
      </c>
      <c r="R1611" s="13"/>
      <c r="S1611" s="13"/>
      <c r="T1611" s="13" t="str">
        <f t="shared" si="128"/>
        <v>Invoice Made</v>
      </c>
      <c r="U1611" s="13" t="b">
        <f t="shared" si="129"/>
        <v>1</v>
      </c>
      <c r="V1611" s="13"/>
      <c r="W1611" s="13"/>
      <c r="X1611" s="13"/>
      <c r="Y1611" s="13"/>
      <c r="Z1611" s="13"/>
      <c r="AA1611" s="13" t="str">
        <f t="shared" si="127"/>
        <v>Stavanger Bliss04</v>
      </c>
      <c r="AB1611" s="13"/>
      <c r="AC1611" s="13"/>
      <c r="AD1611" s="13"/>
      <c r="AE1611" s="13">
        <f>IF(TRIM(AA1611=""),0,IF(ISNA(VLOOKUP(AA1611,Tracker!$AB$2:$AB$3981,1,FALSE)),0,1))</f>
        <v>1</v>
      </c>
      <c r="AF1611" s="13"/>
    </row>
    <row r="1612" spans="1:32" ht="13.5">
      <c r="A1612" s="246">
        <v>5122</v>
      </c>
      <c r="B1612" s="271" t="s">
        <v>650</v>
      </c>
      <c r="C1612" s="957" t="s">
        <v>146</v>
      </c>
      <c r="D1612" s="874" t="s">
        <v>8315</v>
      </c>
      <c r="E1612" s="172" t="s">
        <v>8315</v>
      </c>
      <c r="F1612" s="234"/>
      <c r="G1612" s="236"/>
      <c r="H1612" s="874" t="s">
        <v>20</v>
      </c>
      <c r="I1612" s="272">
        <v>43803</v>
      </c>
      <c r="J1612" s="238"/>
      <c r="K1612" s="711" t="s">
        <v>411</v>
      </c>
      <c r="L1612" s="1023" t="s">
        <v>28</v>
      </c>
      <c r="M1612" s="13" t="str">
        <f t="shared" si="126"/>
        <v>Invoice Made</v>
      </c>
      <c r="N1612" s="13"/>
      <c r="O1612" s="13"/>
      <c r="P1612" s="13"/>
      <c r="Q1612" s="13" t="str">
        <f t="shared" si="125"/>
        <v/>
      </c>
      <c r="R1612" s="13"/>
      <c r="S1612" s="13"/>
      <c r="T1612" s="13" t="str">
        <f t="shared" si="128"/>
        <v>Invoice Made</v>
      </c>
      <c r="U1612" s="13" t="b">
        <f t="shared" si="129"/>
        <v>1</v>
      </c>
      <c r="V1612" s="13"/>
      <c r="W1612" s="13"/>
      <c r="X1612" s="13"/>
      <c r="Y1612" s="13"/>
      <c r="Z1612" s="13"/>
      <c r="AA1612" s="13" t="str">
        <f t="shared" si="127"/>
        <v>Cape Brindisi40</v>
      </c>
      <c r="AB1612" s="13"/>
      <c r="AC1612" s="13"/>
      <c r="AD1612" s="13"/>
      <c r="AE1612" s="13">
        <f>IF(TRIM(AA1612=""),0,IF(ISNA(VLOOKUP(AA1612,Tracker!$AB$2:$AB$3981,1,FALSE)),0,1))</f>
        <v>1</v>
      </c>
      <c r="AF1612" s="13"/>
    </row>
    <row r="1613" spans="1:32" ht="13.5">
      <c r="A1613" s="246">
        <v>5123</v>
      </c>
      <c r="B1613" s="271" t="s">
        <v>8316</v>
      </c>
      <c r="C1613" s="957" t="s">
        <v>346</v>
      </c>
      <c r="D1613" s="874" t="s">
        <v>8236</v>
      </c>
      <c r="E1613" s="172" t="s">
        <v>8236</v>
      </c>
      <c r="F1613" s="234"/>
      <c r="G1613" s="236"/>
      <c r="H1613" s="874" t="s">
        <v>8484</v>
      </c>
      <c r="I1613" s="272">
        <v>43797</v>
      </c>
      <c r="J1613" s="238"/>
      <c r="K1613" s="711" t="s">
        <v>8482</v>
      </c>
      <c r="L1613" s="1023" t="s">
        <v>8089</v>
      </c>
      <c r="M1613" s="13" t="str">
        <f t="shared" si="126"/>
        <v>Invoice Made</v>
      </c>
      <c r="N1613" s="13"/>
      <c r="O1613" s="13"/>
      <c r="P1613" s="13" t="str">
        <f>IF(L1613="Navig8",IF(ISNA(VLOOKUP(UPPER(B1613),#REF!,3,FALSE)),"Pool Not in Records",VLOOKUP(UPPER(B1613),#REF!,3,FALSE)),"")</f>
        <v/>
      </c>
      <c r="Q1613" s="13" t="str">
        <f t="shared" si="125"/>
        <v/>
      </c>
      <c r="R1613" s="13"/>
      <c r="S1613" s="13"/>
      <c r="T1613" s="13" t="str">
        <f t="shared" si="128"/>
        <v>Invoice Made</v>
      </c>
      <c r="U1613" s="13" t="b">
        <f t="shared" si="129"/>
        <v>1</v>
      </c>
      <c r="V1613" s="13"/>
      <c r="W1613" s="13"/>
      <c r="X1613" s="13"/>
      <c r="Y1613" s="13"/>
      <c r="Z1613" s="13"/>
      <c r="AA1613" s="13" t="str">
        <f t="shared" si="127"/>
        <v>Navig8 Ammolite04</v>
      </c>
      <c r="AB1613" s="13"/>
      <c r="AC1613" s="13"/>
      <c r="AD1613" s="13"/>
      <c r="AE1613" s="13">
        <f>IF(TRIM(AA1613=""),0,IF(ISNA(VLOOKUP(AA1613,Tracker!$AB$2:$AB$3981,1,FALSE)),0,1))</f>
        <v>1</v>
      </c>
      <c r="AF1613" s="13"/>
    </row>
    <row r="1614" spans="1:32" ht="13.5">
      <c r="A1614" s="246">
        <v>5124</v>
      </c>
      <c r="B1614" s="271" t="s">
        <v>8106</v>
      </c>
      <c r="C1614" s="957" t="s">
        <v>8367</v>
      </c>
      <c r="D1614" s="874" t="s">
        <v>8108</v>
      </c>
      <c r="E1614" s="172" t="s">
        <v>8108</v>
      </c>
      <c r="F1614" s="234"/>
      <c r="G1614" s="236"/>
      <c r="H1614" s="874" t="s">
        <v>90</v>
      </c>
      <c r="I1614" s="272">
        <v>43427</v>
      </c>
      <c r="J1614" s="238"/>
      <c r="K1614" s="711"/>
      <c r="L1614" s="1023" t="s">
        <v>590</v>
      </c>
      <c r="M1614" s="13" t="str">
        <f t="shared" si="126"/>
        <v>Invoice Made</v>
      </c>
      <c r="N1614" s="13"/>
      <c r="O1614" s="13"/>
      <c r="P1614" s="13" t="str">
        <f>IF(H1614="Navig8",IF(ISNA(VLOOKUP(UPPER(B1614),#REF!,3,FALSE)),"Pool Not in Records",VLOOKUP(UPPER(B1614),#REF!,3,FALSE)),"")</f>
        <v/>
      </c>
      <c r="Q1614" s="13" t="str">
        <f>IF(H1614="Ultranav",IF(K1614="",0,1),"")</f>
        <v/>
      </c>
      <c r="R1614" s="13"/>
      <c r="S1614" s="13"/>
      <c r="T1614" s="13" t="str">
        <f t="shared" si="128"/>
        <v>Invoice Made</v>
      </c>
      <c r="U1614" s="13" t="b">
        <f t="shared" si="129"/>
        <v>1</v>
      </c>
      <c r="V1614" s="13"/>
      <c r="W1614" s="13"/>
      <c r="X1614" s="13"/>
      <c r="Y1614" s="13"/>
      <c r="Z1614" s="13"/>
      <c r="AA1614" s="13" t="str">
        <f t="shared" si="127"/>
        <v>Zaruma63CA-130F-18</v>
      </c>
      <c r="AB1614" s="13"/>
      <c r="AC1614" s="13"/>
      <c r="AD1614" s="13"/>
      <c r="AE1614" s="13">
        <f>IF(TRIM(AA1614=""),0,IF(ISNA(VLOOKUP(AA1614,Tracker!$AB$2:$AB$3981,1,FALSE)),0,1))</f>
        <v>1</v>
      </c>
      <c r="AF1614" s="13"/>
    </row>
    <row r="1615" spans="1:32" ht="13.5">
      <c r="A1615" s="246">
        <v>5125</v>
      </c>
      <c r="B1615" s="271" t="s">
        <v>7421</v>
      </c>
      <c r="C1615" s="957" t="s">
        <v>8434</v>
      </c>
      <c r="D1615" s="874" t="s">
        <v>8245</v>
      </c>
      <c r="E1615" s="172" t="s">
        <v>8245</v>
      </c>
      <c r="F1615" s="234"/>
      <c r="G1615" s="236"/>
      <c r="H1615" s="874" t="s">
        <v>261</v>
      </c>
      <c r="I1615" s="272">
        <v>43415</v>
      </c>
      <c r="J1615" s="238"/>
      <c r="K1615" s="711"/>
      <c r="L1615" s="1023" t="s">
        <v>590</v>
      </c>
      <c r="M1615" s="13" t="str">
        <f t="shared" si="126"/>
        <v>Invoice Made</v>
      </c>
      <c r="N1615" s="13"/>
      <c r="O1615" s="13"/>
      <c r="P1615" s="13" t="str">
        <f>IF(L1615="Navig8",IF(ISNA(VLOOKUP(UPPER(B1615),#REF!,3,FALSE)),"Pool Not in Records",VLOOKUP(UPPER(B1615),#REF!,3,FALSE)),"")</f>
        <v/>
      </c>
      <c r="Q1615" s="13">
        <f t="shared" ref="Q1615:Q1645" si="130">IF(L1615="Ultranav",IF(K1615="",0,1),"")</f>
        <v>0</v>
      </c>
      <c r="R1615" s="13"/>
      <c r="S1615" s="13"/>
      <c r="T1615" s="13" t="str">
        <f t="shared" si="128"/>
        <v>Invoice Made</v>
      </c>
      <c r="U1615" s="13" t="b">
        <f t="shared" si="129"/>
        <v>1</v>
      </c>
      <c r="V1615" s="13"/>
      <c r="W1615" s="13"/>
      <c r="X1615" s="13"/>
      <c r="Y1615" s="13"/>
      <c r="Z1615" s="13"/>
      <c r="AA1615" s="13" t="str">
        <f t="shared" si="127"/>
        <v>Seaways Rubymar041-144</v>
      </c>
      <c r="AB1615" s="13"/>
      <c r="AC1615" s="13"/>
      <c r="AD1615" s="13"/>
      <c r="AE1615" s="13">
        <f>IF(TRIM(AA1615=""),0,IF(ISNA(VLOOKUP(AA1615,Tracker!$AB$2:$AB$3981,1,FALSE)),0,1))</f>
        <v>1</v>
      </c>
      <c r="AF1615" s="13"/>
    </row>
    <row r="1616" spans="1:32" ht="13.5">
      <c r="A1616" s="246">
        <v>5126</v>
      </c>
      <c r="B1616" s="271" t="s">
        <v>8103</v>
      </c>
      <c r="C1616" s="965" t="s">
        <v>8447</v>
      </c>
      <c r="D1616" s="874" t="s">
        <v>2474</v>
      </c>
      <c r="E1616" s="172" t="s">
        <v>2474</v>
      </c>
      <c r="F1616" s="234"/>
      <c r="G1616" s="236"/>
      <c r="H1616" s="874" t="s">
        <v>8448</v>
      </c>
      <c r="I1616" s="272">
        <v>43431</v>
      </c>
      <c r="J1616" s="238"/>
      <c r="K1616" s="711"/>
      <c r="L1616" s="1023" t="s">
        <v>2987</v>
      </c>
      <c r="M1616" s="13" t="str">
        <f t="shared" si="126"/>
        <v>Invoice Made</v>
      </c>
      <c r="N1616" s="13"/>
      <c r="O1616" s="13"/>
      <c r="P1616" s="13" t="str">
        <f>IF(L1616="Navig8",IF(ISNA(VLOOKUP(UPPER(B1616),#REF!,3,FALSE)),"Pool Not in Records",VLOOKUP(UPPER(B1616),#REF!,3,FALSE)),"")</f>
        <v/>
      </c>
      <c r="Q1616" s="13" t="str">
        <f t="shared" si="130"/>
        <v/>
      </c>
      <c r="R1616" s="13"/>
      <c r="S1616" s="13"/>
      <c r="T1616" s="13" t="str">
        <f t="shared" si="128"/>
        <v>Invoice Made</v>
      </c>
      <c r="U1616" s="13" t="b">
        <f t="shared" si="129"/>
        <v>1</v>
      </c>
      <c r="V1616" s="13"/>
      <c r="W1616" s="13"/>
      <c r="X1616" s="13"/>
      <c r="Y1616" s="13"/>
      <c r="Z1616" s="13"/>
      <c r="AA1616" s="13" t="str">
        <f t="shared" si="127"/>
        <v>Brentholmen63,64,65,66</v>
      </c>
      <c r="AB1616" s="13"/>
      <c r="AC1616" s="13"/>
      <c r="AD1616" s="13"/>
      <c r="AE1616" s="13">
        <f>IF(TRIM(AA1616=""),0,IF(ISNA(VLOOKUP(AA1616,Tracker!$AB$2:$AB$3981,1,FALSE)),0,1))</f>
        <v>1</v>
      </c>
      <c r="AF1616" s="13"/>
    </row>
    <row r="1617" spans="1:32" ht="13.5">
      <c r="A1617" s="246">
        <v>5127</v>
      </c>
      <c r="B1617" s="271" t="s">
        <v>2854</v>
      </c>
      <c r="C1617" s="957" t="s">
        <v>8359</v>
      </c>
      <c r="D1617" s="874" t="s">
        <v>2474</v>
      </c>
      <c r="E1617" s="172" t="s">
        <v>2474</v>
      </c>
      <c r="F1617" s="234"/>
      <c r="G1617" s="236"/>
      <c r="H1617" s="874" t="s">
        <v>2870</v>
      </c>
      <c r="I1617" s="272">
        <v>43404</v>
      </c>
      <c r="J1617" s="238"/>
      <c r="K1617" s="711"/>
      <c r="L1617" s="1023" t="s">
        <v>2987</v>
      </c>
      <c r="M1617" s="13" t="str">
        <f t="shared" si="126"/>
        <v>Invoice Made</v>
      </c>
      <c r="N1617" s="13"/>
      <c r="O1617" s="13"/>
      <c r="P1617" s="13" t="str">
        <f>IF(L1617="Navig8",IF(ISNA(VLOOKUP(UPPER(B1617),#REF!,3,FALSE)),"Pool Not in Records",VLOOKUP(UPPER(B1617),#REF!,3,FALSE)),"")</f>
        <v/>
      </c>
      <c r="Q1617" s="13" t="str">
        <f t="shared" si="130"/>
        <v/>
      </c>
      <c r="R1617" s="13"/>
      <c r="S1617" s="13"/>
      <c r="T1617" s="13" t="str">
        <f t="shared" si="128"/>
        <v>Invoice Made</v>
      </c>
      <c r="U1617" s="13" t="b">
        <f t="shared" si="129"/>
        <v>1</v>
      </c>
      <c r="V1617" s="13"/>
      <c r="W1617" s="13"/>
      <c r="X1617" s="13"/>
      <c r="Y1617" s="13"/>
      <c r="Z1617" s="13"/>
      <c r="AA1617" s="13" t="str">
        <f t="shared" si="127"/>
        <v>Emmy Schulte218,219,220,221</v>
      </c>
      <c r="AB1617" s="13"/>
      <c r="AC1617" s="13"/>
      <c r="AD1617" s="13"/>
      <c r="AE1617" s="13">
        <f>IF(TRIM(AA1617=""),0,IF(ISNA(VLOOKUP(AA1617,Tracker!$AB$2:$AB$3981,1,FALSE)),0,1))</f>
        <v>1</v>
      </c>
      <c r="AF1617" s="13"/>
    </row>
    <row r="1618" spans="1:32" ht="13.5">
      <c r="A1618" s="271">
        <v>5128</v>
      </c>
      <c r="B1618" s="271" t="s">
        <v>2339</v>
      </c>
      <c r="C1618" s="957"/>
      <c r="D1618" s="874" t="s">
        <v>2474</v>
      </c>
      <c r="E1618" s="172" t="s">
        <v>2474</v>
      </c>
      <c r="F1618" s="234"/>
      <c r="G1618" s="236"/>
      <c r="H1618" s="874"/>
      <c r="I1618" s="272"/>
      <c r="J1618" s="238"/>
      <c r="K1618" s="711"/>
      <c r="L1618" s="1023" t="s">
        <v>2987</v>
      </c>
      <c r="M1618" s="13" t="str">
        <f t="shared" si="126"/>
        <v>Invoice Not Made</v>
      </c>
      <c r="N1618" s="13"/>
      <c r="O1618" s="13"/>
      <c r="P1618" s="13" t="str">
        <f>IF(L1618="Navig8",IF(ISNA(VLOOKUP(UPPER(B1618),#REF!,3,FALSE)),"Pool Not in Records",VLOOKUP(UPPER(B1618),#REF!,3,FALSE)),"")</f>
        <v/>
      </c>
      <c r="Q1618" s="13" t="str">
        <f t="shared" si="130"/>
        <v/>
      </c>
      <c r="R1618" s="13"/>
      <c r="S1618" s="13"/>
      <c r="T1618" s="13" t="str">
        <f t="shared" si="128"/>
        <v>Invoice Not Made</v>
      </c>
      <c r="U1618" s="13" t="b">
        <f t="shared" si="129"/>
        <v>1</v>
      </c>
      <c r="V1618" s="13"/>
      <c r="W1618" s="13"/>
      <c r="X1618" s="13"/>
      <c r="Y1618" s="13"/>
      <c r="Z1618" s="13"/>
      <c r="AA1618" s="13" t="str">
        <f t="shared" si="127"/>
        <v>Vessel-Voy No not given</v>
      </c>
      <c r="AB1618" s="13"/>
      <c r="AC1618" s="13"/>
      <c r="AD1618" s="13"/>
      <c r="AE1618" s="13">
        <f>IF(TRIM(AA1618=""),0,IF(ISNA(VLOOKUP(AA1618,Tracker!$AB$2:$AB$3981,1,FALSE)),0,1))</f>
        <v>0</v>
      </c>
      <c r="AF1618" s="13"/>
    </row>
    <row r="1619" spans="1:32" ht="13.5">
      <c r="A1619" s="246">
        <v>5129</v>
      </c>
      <c r="B1619" s="271" t="s">
        <v>8300</v>
      </c>
      <c r="C1619" s="957" t="s">
        <v>185</v>
      </c>
      <c r="D1619" s="874" t="s">
        <v>2474</v>
      </c>
      <c r="E1619" s="172" t="s">
        <v>2474</v>
      </c>
      <c r="F1619" s="234"/>
      <c r="G1619" s="236"/>
      <c r="H1619" s="874" t="s">
        <v>3099</v>
      </c>
      <c r="I1619" s="272">
        <v>43404</v>
      </c>
      <c r="J1619" s="238"/>
      <c r="K1619" s="711"/>
      <c r="L1619" s="1023" t="s">
        <v>2987</v>
      </c>
      <c r="M1619" s="13" t="str">
        <f t="shared" si="126"/>
        <v>Invoice Made</v>
      </c>
      <c r="N1619" s="13"/>
      <c r="O1619" s="13"/>
      <c r="P1619" s="13" t="str">
        <f>IF(L1619="Navig8",IF(ISNA(VLOOKUP(UPPER(B1619),#REF!,3,FALSE)),"Pool Not in Records",VLOOKUP(UPPER(B1619),#REF!,3,FALSE)),"")</f>
        <v/>
      </c>
      <c r="Q1619" s="13" t="str">
        <f t="shared" si="130"/>
        <v/>
      </c>
      <c r="R1619" s="13"/>
      <c r="S1619" s="13"/>
      <c r="T1619" s="13" t="str">
        <f t="shared" si="128"/>
        <v>Invoice Made</v>
      </c>
      <c r="U1619" s="13" t="b">
        <f t="shared" si="129"/>
        <v>1</v>
      </c>
      <c r="V1619" s="13"/>
      <c r="W1619" s="13"/>
      <c r="X1619" s="13"/>
      <c r="Y1619" s="13"/>
      <c r="Z1619" s="13"/>
      <c r="AA1619" s="13" t="str">
        <f t="shared" si="127"/>
        <v>Patagonia76</v>
      </c>
      <c r="AB1619" s="13"/>
      <c r="AC1619" s="13"/>
      <c r="AD1619" s="13"/>
      <c r="AE1619" s="13">
        <f>IF(TRIM(AA1619=""),0,IF(ISNA(VLOOKUP(AA1619,Tracker!$AB$2:$AB$3981,1,FALSE)),0,1))</f>
        <v>1</v>
      </c>
      <c r="AF1619" s="13"/>
    </row>
    <row r="1620" spans="1:32" ht="13.5">
      <c r="A1620" s="246">
        <v>5130</v>
      </c>
      <c r="B1620" s="271" t="s">
        <v>7506</v>
      </c>
      <c r="C1620" s="957" t="s">
        <v>129</v>
      </c>
      <c r="D1620" s="874" t="s">
        <v>1304</v>
      </c>
      <c r="E1620" s="172" t="s">
        <v>1304</v>
      </c>
      <c r="F1620" s="234"/>
      <c r="G1620" s="236"/>
      <c r="H1620" s="874" t="s">
        <v>645</v>
      </c>
      <c r="I1620" s="272">
        <v>43443</v>
      </c>
      <c r="J1620" s="238"/>
      <c r="K1620" s="711"/>
      <c r="L1620" s="1023" t="s">
        <v>590</v>
      </c>
      <c r="M1620" s="13" t="str">
        <f t="shared" si="126"/>
        <v>Invoice Made</v>
      </c>
      <c r="N1620" s="13"/>
      <c r="O1620" s="13"/>
      <c r="P1620" s="13" t="str">
        <f>IF(L1620="Navig8",IF(ISNA(VLOOKUP(UPPER(B1620),#REF!,3,FALSE)),"Pool Not in Records",VLOOKUP(UPPER(B1620),#REF!,3,FALSE)),"")</f>
        <v/>
      </c>
      <c r="Q1620" s="13">
        <f t="shared" si="130"/>
        <v>0</v>
      </c>
      <c r="R1620" s="13"/>
      <c r="S1620" s="13"/>
      <c r="T1620" s="13" t="str">
        <f t="shared" si="128"/>
        <v>Invoice Made</v>
      </c>
      <c r="U1620" s="13" t="b">
        <f t="shared" si="129"/>
        <v>1</v>
      </c>
      <c r="V1620" s="13"/>
      <c r="W1620" s="13"/>
      <c r="X1620" s="13"/>
      <c r="Y1620" s="13"/>
      <c r="Z1620" s="13"/>
      <c r="AA1620" s="13" t="str">
        <f t="shared" si="127"/>
        <v>Aquatravesia11</v>
      </c>
      <c r="AB1620" s="13"/>
      <c r="AC1620" s="13"/>
      <c r="AD1620" s="13"/>
      <c r="AE1620" s="13">
        <f>IF(TRIM(AA1620=""),0,IF(ISNA(VLOOKUP(AA1620,Tracker!$AB$2:$AB$3981,1,FALSE)),0,1))</f>
        <v>1</v>
      </c>
      <c r="AF1620" s="13"/>
    </row>
    <row r="1621" spans="1:32" ht="13.5">
      <c r="A1621" s="246">
        <v>5132</v>
      </c>
      <c r="B1621" s="271" t="s">
        <v>529</v>
      </c>
      <c r="C1621" s="957" t="s">
        <v>213</v>
      </c>
      <c r="D1621" s="874" t="s">
        <v>7570</v>
      </c>
      <c r="E1621" s="172" t="s">
        <v>7570</v>
      </c>
      <c r="F1621" s="234"/>
      <c r="G1621" s="236"/>
      <c r="H1621" s="874" t="s">
        <v>90</v>
      </c>
      <c r="I1621" s="272">
        <v>43418</v>
      </c>
      <c r="J1621" s="238"/>
      <c r="K1621" s="711" t="s">
        <v>411</v>
      </c>
      <c r="L1621" s="1023" t="s">
        <v>28</v>
      </c>
      <c r="M1621" s="13" t="str">
        <f t="shared" si="126"/>
        <v>Invoice Made</v>
      </c>
      <c r="N1621" s="13"/>
      <c r="O1621" s="13"/>
      <c r="P1621" s="13"/>
      <c r="Q1621" s="13" t="str">
        <f t="shared" si="130"/>
        <v/>
      </c>
      <c r="R1621" s="13"/>
      <c r="S1621" s="13"/>
      <c r="T1621" s="13" t="str">
        <f t="shared" si="128"/>
        <v>Invoice Made</v>
      </c>
      <c r="U1621" s="13" t="b">
        <f t="shared" si="129"/>
        <v>1</v>
      </c>
      <c r="V1621" s="13"/>
      <c r="W1621" s="13"/>
      <c r="X1621" s="13"/>
      <c r="Y1621" s="13"/>
      <c r="Z1621" s="13"/>
      <c r="AA1621" s="13" t="str">
        <f t="shared" si="127"/>
        <v>Afra Oak69</v>
      </c>
      <c r="AB1621" s="13"/>
      <c r="AC1621" s="13"/>
      <c r="AD1621" s="13"/>
      <c r="AE1621" s="13">
        <f>IF(TRIM(AA1621=""),0,IF(ISNA(VLOOKUP(AA1621,Tracker!$AB$2:$AB$3981,1,FALSE)),0,1))</f>
        <v>1</v>
      </c>
      <c r="AF1621" s="13"/>
    </row>
    <row r="1622" spans="1:32" ht="13.5">
      <c r="A1622" s="246">
        <v>5134</v>
      </c>
      <c r="B1622" s="271" t="s">
        <v>2874</v>
      </c>
      <c r="C1622" s="976" t="s">
        <v>8525</v>
      </c>
      <c r="D1622" s="874" t="s">
        <v>2981</v>
      </c>
      <c r="E1622" s="172" t="s">
        <v>2981</v>
      </c>
      <c r="F1622" s="234"/>
      <c r="G1622" s="236"/>
      <c r="H1622" s="874" t="s">
        <v>20</v>
      </c>
      <c r="I1622" s="272">
        <v>43449</v>
      </c>
      <c r="J1622" s="238"/>
      <c r="K1622" s="711"/>
      <c r="L1622" s="1023" t="s">
        <v>590</v>
      </c>
      <c r="M1622" s="13" t="str">
        <f t="shared" si="126"/>
        <v>Invoice Made</v>
      </c>
      <c r="N1622" s="13"/>
      <c r="O1622" s="13"/>
      <c r="P1622" s="13" t="str">
        <f>IF(L1622="Navig8",IF(ISNA(VLOOKUP(UPPER(B1622),#REF!,3,FALSE)),"Pool Not in Records",VLOOKUP(UPPER(B1622),#REF!,3,FALSE)),"")</f>
        <v/>
      </c>
      <c r="Q1622" s="13">
        <f t="shared" si="130"/>
        <v>0</v>
      </c>
      <c r="R1622" s="13"/>
      <c r="S1622" s="13"/>
      <c r="T1622" s="13" t="str">
        <f t="shared" si="128"/>
        <v>Invoice Made</v>
      </c>
      <c r="U1622" s="13" t="b">
        <f t="shared" si="129"/>
        <v>1</v>
      </c>
      <c r="V1622" s="13"/>
      <c r="W1622" s="13"/>
      <c r="X1622" s="13"/>
      <c r="Y1622" s="13"/>
      <c r="Z1622" s="13"/>
      <c r="AA1622" s="13" t="str">
        <f t="shared" si="127"/>
        <v>Andes169P-129F-18</v>
      </c>
      <c r="AB1622" s="13"/>
      <c r="AC1622" s="13"/>
      <c r="AD1622" s="13"/>
      <c r="AE1622" s="13">
        <f>IF(TRIM(AA1622=""),0,IF(ISNA(VLOOKUP(AA1622,Tracker!$AB$2:$AB$3981,1,FALSE)),0,1))</f>
        <v>1</v>
      </c>
      <c r="AF1622" s="13"/>
    </row>
    <row r="1623" spans="1:32" ht="13.5">
      <c r="A1623" s="246">
        <v>5135</v>
      </c>
      <c r="B1623" s="271" t="s">
        <v>68</v>
      </c>
      <c r="C1623" s="957" t="s">
        <v>834</v>
      </c>
      <c r="D1623" s="874" t="s">
        <v>8312</v>
      </c>
      <c r="E1623" s="172" t="s">
        <v>8312</v>
      </c>
      <c r="F1623" s="234"/>
      <c r="G1623" s="236"/>
      <c r="H1623" s="874" t="s">
        <v>3988</v>
      </c>
      <c r="I1623" s="272">
        <v>43416</v>
      </c>
      <c r="J1623" s="238"/>
      <c r="K1623" s="711"/>
      <c r="L1623" s="1023" t="s">
        <v>60</v>
      </c>
      <c r="M1623" s="13" t="str">
        <f t="shared" si="126"/>
        <v>Invoice Made</v>
      </c>
      <c r="N1623" s="13"/>
      <c r="O1623" s="13"/>
      <c r="P1623" s="13" t="str">
        <f>IF(L1623="Navig8",IF(ISNA(VLOOKUP(UPPER(B1623),#REF!,3,FALSE)),"Pool Not in Records",VLOOKUP(UPPER(B1623),#REF!,3,FALSE)),"")</f>
        <v/>
      </c>
      <c r="Q1623" s="13" t="str">
        <f t="shared" si="130"/>
        <v/>
      </c>
      <c r="R1623" s="13"/>
      <c r="S1623" s="13"/>
      <c r="T1623" s="13" t="str">
        <f t="shared" si="128"/>
        <v>Invoice Made</v>
      </c>
      <c r="U1623" s="13" t="b">
        <f t="shared" si="129"/>
        <v>1</v>
      </c>
      <c r="V1623" s="13"/>
      <c r="W1623" s="13"/>
      <c r="X1623" s="13"/>
      <c r="Y1623" s="13"/>
      <c r="Z1623" s="13"/>
      <c r="AA1623" s="13" t="str">
        <f t="shared" si="127"/>
        <v>Sebarok Spirit49</v>
      </c>
      <c r="AB1623" s="13"/>
      <c r="AC1623" s="13"/>
      <c r="AD1623" s="13"/>
      <c r="AE1623" s="13">
        <f>IF(TRIM(AA1623=""),0,IF(ISNA(VLOOKUP(AA1623,Tracker!$AB$2:$AB$3981,1,FALSE)),0,1))</f>
        <v>1</v>
      </c>
      <c r="AF1623" s="13"/>
    </row>
    <row r="1624" spans="1:32" ht="13.5">
      <c r="A1624" s="246">
        <v>5136</v>
      </c>
      <c r="B1624" s="271" t="s">
        <v>8318</v>
      </c>
      <c r="C1624" s="957" t="s">
        <v>7738</v>
      </c>
      <c r="D1624" s="874" t="s">
        <v>8175</v>
      </c>
      <c r="E1624" s="172" t="s">
        <v>8175</v>
      </c>
      <c r="F1624" s="234"/>
      <c r="G1624" s="236"/>
      <c r="H1624" s="874" t="s">
        <v>645</v>
      </c>
      <c r="I1624" s="272">
        <v>43467</v>
      </c>
      <c r="J1624" s="238"/>
      <c r="K1624" s="711"/>
      <c r="L1624" s="1023" t="s">
        <v>633</v>
      </c>
      <c r="M1624" s="13" t="str">
        <f t="shared" si="126"/>
        <v>Invoice Made</v>
      </c>
      <c r="N1624" s="13"/>
      <c r="O1624" s="13"/>
      <c r="P1624" s="13" t="str">
        <f>IF(L1624="Navig8",IF(ISNA(VLOOKUP(UPPER(B1624),#REF!,3,FALSE)),"Pool Not in Records",VLOOKUP(UPPER(B1624),#REF!,3,FALSE)),"")</f>
        <v/>
      </c>
      <c r="Q1624" s="13" t="str">
        <f t="shared" si="130"/>
        <v/>
      </c>
      <c r="R1624" s="13"/>
      <c r="S1624" s="13"/>
      <c r="T1624" s="13" t="str">
        <f t="shared" si="128"/>
        <v>Invoice Made</v>
      </c>
      <c r="U1624" s="13" t="b">
        <f t="shared" si="129"/>
        <v>1</v>
      </c>
      <c r="V1624" s="13"/>
      <c r="W1624" s="13"/>
      <c r="X1624" s="13"/>
      <c r="Y1624" s="13"/>
      <c r="Z1624" s="13"/>
      <c r="AA1624" s="13" t="str">
        <f t="shared" si="127"/>
        <v>ST.Nikolai1801</v>
      </c>
      <c r="AB1624" s="13"/>
      <c r="AC1624" s="13"/>
      <c r="AD1624" s="13"/>
      <c r="AE1624" s="13">
        <f>IF(TRIM(AA1624=""),0,IF(ISNA(VLOOKUP(AA1624,Tracker!$AB$2:$AB$3981,1,FALSE)),0,1))</f>
        <v>1</v>
      </c>
      <c r="AF1624" s="13"/>
    </row>
    <row r="1625" spans="1:32" ht="13.5">
      <c r="A1625" s="246">
        <v>5137</v>
      </c>
      <c r="B1625" s="271" t="s">
        <v>2779</v>
      </c>
      <c r="C1625" s="957" t="s">
        <v>8446</v>
      </c>
      <c r="D1625" s="874" t="s">
        <v>2474</v>
      </c>
      <c r="E1625" s="172" t="s">
        <v>2474</v>
      </c>
      <c r="F1625" s="234"/>
      <c r="G1625" s="236"/>
      <c r="H1625" s="874" t="s">
        <v>412</v>
      </c>
      <c r="I1625" s="272">
        <v>43429</v>
      </c>
      <c r="J1625" s="238"/>
      <c r="K1625" s="711"/>
      <c r="L1625" s="1023" t="s">
        <v>2987</v>
      </c>
      <c r="M1625" s="13" t="str">
        <f t="shared" si="126"/>
        <v>Invoice Made</v>
      </c>
      <c r="N1625" s="13"/>
      <c r="O1625" s="13"/>
      <c r="P1625" s="13" t="str">
        <f>IF(L1625="Navig8",IF(ISNA(VLOOKUP(UPPER(B1625),#REF!,3,FALSE)),"Pool Not in Records",VLOOKUP(UPPER(B1625),#REF!,3,FALSE)),"")</f>
        <v/>
      </c>
      <c r="Q1625" s="13" t="str">
        <f t="shared" si="130"/>
        <v/>
      </c>
      <c r="R1625" s="13"/>
      <c r="S1625" s="13"/>
      <c r="T1625" s="13" t="str">
        <f t="shared" si="128"/>
        <v>Invoice Made</v>
      </c>
      <c r="U1625" s="13" t="b">
        <f t="shared" si="129"/>
        <v>1</v>
      </c>
      <c r="V1625" s="13"/>
      <c r="W1625" s="13"/>
      <c r="X1625" s="13"/>
      <c r="Y1625" s="13"/>
      <c r="Z1625" s="13"/>
      <c r="AA1625" s="13" t="str">
        <f t="shared" si="127"/>
        <v>Tigris252,253,254,255</v>
      </c>
      <c r="AB1625" s="13"/>
      <c r="AC1625" s="13"/>
      <c r="AD1625" s="13"/>
      <c r="AE1625" s="13">
        <f>IF(TRIM(AA1625=""),0,IF(ISNA(VLOOKUP(AA1625,Tracker!$AB$2:$AB$3981,1,FALSE)),0,1))</f>
        <v>1</v>
      </c>
      <c r="AF1625" s="13"/>
    </row>
    <row r="1626" spans="1:32" ht="13.5">
      <c r="A1626" s="246">
        <v>5138</v>
      </c>
      <c r="B1626" s="271" t="s">
        <v>8319</v>
      </c>
      <c r="C1626" s="957" t="s">
        <v>8003</v>
      </c>
      <c r="D1626" s="874" t="s">
        <v>817</v>
      </c>
      <c r="E1626" s="172" t="s">
        <v>817</v>
      </c>
      <c r="F1626" s="234"/>
      <c r="G1626" s="236"/>
      <c r="H1626" s="874" t="s">
        <v>614</v>
      </c>
      <c r="I1626" s="272">
        <v>43513</v>
      </c>
      <c r="J1626" s="238"/>
      <c r="K1626" s="711"/>
      <c r="L1626" s="1023" t="s">
        <v>663</v>
      </c>
      <c r="M1626" s="13" t="str">
        <f t="shared" si="126"/>
        <v>Invoice Made</v>
      </c>
      <c r="N1626" s="13"/>
      <c r="O1626" s="13"/>
      <c r="P1626" s="13" t="str">
        <f>IF(L1626="Navig8",IF(ISNA(VLOOKUP(UPPER(B1626),#REF!,3,FALSE)),"Pool Not in Records",VLOOKUP(UPPER(B1626),#REF!,3,FALSE)),"")</f>
        <v/>
      </c>
      <c r="Q1626" s="13" t="str">
        <f t="shared" si="130"/>
        <v/>
      </c>
      <c r="R1626" s="13"/>
      <c r="S1626" s="13"/>
      <c r="T1626" s="13" t="str">
        <f t="shared" si="128"/>
        <v>Invoice Made</v>
      </c>
      <c r="U1626" s="13" t="b">
        <f t="shared" si="129"/>
        <v>1</v>
      </c>
      <c r="V1626" s="13"/>
      <c r="W1626" s="13"/>
      <c r="X1626" s="13"/>
      <c r="Y1626" s="13"/>
      <c r="Z1626" s="13"/>
      <c r="AA1626" s="13" t="str">
        <f t="shared" si="127"/>
        <v>Stena Surprise201804</v>
      </c>
      <c r="AB1626" s="13"/>
      <c r="AC1626" s="13"/>
      <c r="AD1626" s="13"/>
      <c r="AE1626" s="13">
        <f>IF(TRIM(AA1626=""),0,IF(ISNA(VLOOKUP(AA1626,Tracker!$AB$2:$AB$3981,1,FALSE)),0,1))</f>
        <v>1</v>
      </c>
      <c r="AF1626" s="13"/>
    </row>
    <row r="1627" spans="1:32" ht="13.5">
      <c r="A1627" s="246">
        <v>5139</v>
      </c>
      <c r="B1627" s="271" t="s">
        <v>780</v>
      </c>
      <c r="C1627" s="957" t="s">
        <v>8320</v>
      </c>
      <c r="D1627" s="874" t="s">
        <v>8321</v>
      </c>
      <c r="E1627" s="172" t="s">
        <v>8321</v>
      </c>
      <c r="F1627" s="234"/>
      <c r="G1627" s="236"/>
      <c r="H1627" s="874" t="s">
        <v>25</v>
      </c>
      <c r="I1627" s="272">
        <v>43446</v>
      </c>
      <c r="J1627" s="238"/>
      <c r="K1627" s="711"/>
      <c r="L1627" s="1023" t="s">
        <v>633</v>
      </c>
      <c r="M1627" s="13" t="str">
        <f t="shared" si="126"/>
        <v>Invoice Made</v>
      </c>
      <c r="N1627" s="13"/>
      <c r="O1627" s="13"/>
      <c r="P1627" s="13" t="str">
        <f>IF(L1627="Navig8",IF(ISNA(VLOOKUP(UPPER(B1627),#REF!,3,FALSE)),"Pool Not in Records",VLOOKUP(UPPER(B1627),#REF!,3,FALSE)),"")</f>
        <v/>
      </c>
      <c r="Q1627" s="13" t="str">
        <f t="shared" si="130"/>
        <v/>
      </c>
      <c r="R1627" s="13"/>
      <c r="S1627" s="13"/>
      <c r="T1627" s="13" t="str">
        <f t="shared" si="128"/>
        <v>Invoice Made</v>
      </c>
      <c r="U1627" s="13" t="b">
        <f t="shared" si="129"/>
        <v>1</v>
      </c>
      <c r="V1627" s="13"/>
      <c r="W1627" s="13"/>
      <c r="X1627" s="13"/>
      <c r="Y1627" s="13"/>
      <c r="Z1627" s="13"/>
      <c r="AA1627" s="13" t="str">
        <f t="shared" si="127"/>
        <v>Silver Gwen1808</v>
      </c>
      <c r="AB1627" s="13"/>
      <c r="AC1627" s="13"/>
      <c r="AD1627" s="13"/>
      <c r="AE1627" s="13">
        <f>IF(TRIM(AA1627=""),0,IF(ISNA(VLOOKUP(AA1627,Tracker!$AB$2:$AB$3981,1,FALSE)),0,1))</f>
        <v>1</v>
      </c>
      <c r="AF1627" s="13"/>
    </row>
    <row r="1628" spans="1:32" ht="13.5">
      <c r="A1628" s="518">
        <v>5140</v>
      </c>
      <c r="B1628" s="175" t="s">
        <v>4427</v>
      </c>
      <c r="C1628" s="958" t="s">
        <v>247</v>
      </c>
      <c r="D1628" s="547" t="s">
        <v>8248</v>
      </c>
      <c r="E1628" s="187" t="s">
        <v>8248</v>
      </c>
      <c r="F1628" s="187"/>
      <c r="G1628" s="187"/>
      <c r="H1628" s="547" t="s">
        <v>3988</v>
      </c>
      <c r="I1628" s="175">
        <v>43374</v>
      </c>
      <c r="J1628" s="187"/>
      <c r="K1628" s="719"/>
      <c r="L1628" s="1027" t="s">
        <v>60</v>
      </c>
      <c r="M1628" s="13" t="str">
        <f t="shared" si="126"/>
        <v>Invoice Made</v>
      </c>
      <c r="N1628" s="13"/>
      <c r="O1628" s="13"/>
      <c r="P1628" s="13" t="str">
        <f>IF(L1628="Navig8",IF(ISNA(VLOOKUP(UPPER(B1628),#REF!,3,FALSE)),"Pool Not in Records",VLOOKUP(UPPER(B1628),#REF!,3,FALSE)),"")</f>
        <v/>
      </c>
      <c r="Q1628" s="13" t="str">
        <f t="shared" si="130"/>
        <v/>
      </c>
      <c r="R1628" s="13"/>
      <c r="S1628" s="13"/>
      <c r="T1628" s="13" t="str">
        <f t="shared" si="128"/>
        <v>Invoice Made</v>
      </c>
      <c r="U1628" s="13" t="b">
        <f t="shared" si="129"/>
        <v>1</v>
      </c>
      <c r="V1628" s="13"/>
      <c r="W1628" s="13"/>
      <c r="X1628" s="13"/>
      <c r="Y1628" s="13"/>
      <c r="Z1628" s="13"/>
      <c r="AA1628" s="13" t="str">
        <f t="shared" si="127"/>
        <v>Narmada Spirit37</v>
      </c>
      <c r="AB1628" s="13"/>
      <c r="AC1628" s="13"/>
      <c r="AD1628" s="13"/>
      <c r="AE1628" s="13">
        <f>IF(TRIM(AA1628=""),0,IF(ISNA(VLOOKUP(AA1628,Tracker!$AB$2:$AB$3981,1,FALSE)),0,1))</f>
        <v>1</v>
      </c>
      <c r="AF1628" s="13"/>
    </row>
    <row r="1629" spans="1:32" ht="13.5">
      <c r="A1629" s="518">
        <v>5141</v>
      </c>
      <c r="B1629" s="175" t="s">
        <v>445</v>
      </c>
      <c r="C1629" s="958" t="s">
        <v>79</v>
      </c>
      <c r="D1629" s="547" t="s">
        <v>1834</v>
      </c>
      <c r="E1629" s="187" t="s">
        <v>1834</v>
      </c>
      <c r="F1629" s="187"/>
      <c r="G1629" s="187"/>
      <c r="H1629" s="547" t="s">
        <v>82</v>
      </c>
      <c r="I1629" s="175">
        <v>43387</v>
      </c>
      <c r="J1629" s="187"/>
      <c r="K1629" s="719"/>
      <c r="L1629" s="1027" t="s">
        <v>60</v>
      </c>
      <c r="M1629" s="13" t="str">
        <f t="shared" si="126"/>
        <v>Invoice Made</v>
      </c>
      <c r="N1629" s="13"/>
      <c r="O1629" s="13"/>
      <c r="P1629" s="13" t="str">
        <f>IF(L1629="Navig8",IF(ISNA(VLOOKUP(UPPER(B1629),#REF!,3,FALSE)),"Pool Not in Records",VLOOKUP(UPPER(B1629),#REF!,3,FALSE)),"")</f>
        <v/>
      </c>
      <c r="Q1629" s="13" t="str">
        <f t="shared" si="130"/>
        <v/>
      </c>
      <c r="R1629" s="13"/>
      <c r="S1629" s="13"/>
      <c r="T1629" s="13" t="str">
        <f t="shared" si="128"/>
        <v>Invoice Made</v>
      </c>
      <c r="U1629" s="13" t="b">
        <f t="shared" si="129"/>
        <v>1</v>
      </c>
      <c r="V1629" s="13"/>
      <c r="W1629" s="13"/>
      <c r="X1629" s="13"/>
      <c r="Y1629" s="13"/>
      <c r="Z1629" s="13"/>
      <c r="AA1629" s="13" t="str">
        <f t="shared" si="127"/>
        <v>Jiaolong Spirit24</v>
      </c>
      <c r="AB1629" s="13"/>
      <c r="AC1629" s="13"/>
      <c r="AD1629" s="13"/>
      <c r="AE1629" s="13">
        <f>IF(TRIM(AA1629=""),0,IF(ISNA(VLOOKUP(AA1629,Tracker!$AB$2:$AB$3981,1,FALSE)),0,1))</f>
        <v>1</v>
      </c>
      <c r="AF1629" s="13"/>
    </row>
    <row r="1630" spans="1:32" ht="13.5">
      <c r="A1630" s="518">
        <v>5144</v>
      </c>
      <c r="B1630" s="186" t="s">
        <v>4639</v>
      </c>
      <c r="C1630" s="977" t="s">
        <v>7890</v>
      </c>
      <c r="D1630" s="887" t="s">
        <v>666</v>
      </c>
      <c r="E1630" s="187" t="s">
        <v>666</v>
      </c>
      <c r="F1630" s="187"/>
      <c r="G1630" s="187"/>
      <c r="H1630" s="547" t="s">
        <v>8339</v>
      </c>
      <c r="I1630" s="184">
        <v>43384</v>
      </c>
      <c r="J1630" s="187"/>
      <c r="K1630" s="729"/>
      <c r="L1630" s="1036" t="s">
        <v>663</v>
      </c>
      <c r="M1630" s="13" t="str">
        <f t="shared" si="126"/>
        <v>Invoice Made</v>
      </c>
      <c r="N1630" s="13"/>
      <c r="O1630" s="13"/>
      <c r="P1630" s="13" t="str">
        <f>IF(L1630="Navig8",IF(ISNA(VLOOKUP(UPPER(B1630),#REF!,3,FALSE)),"Pool Not in Records",VLOOKUP(UPPER(B1630),#REF!,3,FALSE)),"")</f>
        <v/>
      </c>
      <c r="Q1630" s="13" t="str">
        <f t="shared" si="130"/>
        <v/>
      </c>
      <c r="R1630" s="13"/>
      <c r="S1630" s="13"/>
      <c r="T1630" s="13" t="str">
        <f t="shared" si="128"/>
        <v>Invoice Made</v>
      </c>
      <c r="U1630" s="13" t="b">
        <f t="shared" si="129"/>
        <v>1</v>
      </c>
      <c r="V1630" s="13"/>
      <c r="W1630" s="13"/>
      <c r="X1630" s="13"/>
      <c r="Y1630" s="13"/>
      <c r="Z1630" s="13"/>
      <c r="AA1630" s="13" t="str">
        <f t="shared" si="127"/>
        <v>Sonangol Kalandula201803</v>
      </c>
      <c r="AB1630" s="13"/>
      <c r="AC1630" s="13"/>
      <c r="AD1630" s="13"/>
      <c r="AE1630" s="13">
        <f>IF(TRIM(AA1630=""),0,IF(ISNA(VLOOKUP(AA1630,Tracker!$AB$2:$AB$3981,1,FALSE)),0,1))</f>
        <v>1</v>
      </c>
      <c r="AF1630" s="13"/>
    </row>
    <row r="1631" spans="1:32" ht="13.5">
      <c r="A1631" s="518">
        <v>5145</v>
      </c>
      <c r="B1631" s="175" t="s">
        <v>8317</v>
      </c>
      <c r="C1631" s="958" t="s">
        <v>117</v>
      </c>
      <c r="D1631" s="547" t="s">
        <v>1942</v>
      </c>
      <c r="E1631" s="187" t="s">
        <v>1942</v>
      </c>
      <c r="F1631" s="187"/>
      <c r="G1631" s="187"/>
      <c r="H1631" s="547" t="s">
        <v>261</v>
      </c>
      <c r="I1631" s="175">
        <v>43378</v>
      </c>
      <c r="J1631" s="187"/>
      <c r="K1631" s="719"/>
      <c r="L1631" s="1027" t="s">
        <v>590</v>
      </c>
      <c r="M1631" s="13" t="str">
        <f t="shared" si="126"/>
        <v>Invoice Made</v>
      </c>
      <c r="N1631" s="13"/>
      <c r="O1631" s="13"/>
      <c r="P1631" s="13" t="str">
        <f>IF(L1631="Navig8",IF(ISNA(VLOOKUP(UPPER(B1631),#REF!,3,FALSE)),"Pool Not in Records",VLOOKUP(UPPER(B1631),#REF!,3,FALSE)),"")</f>
        <v/>
      </c>
      <c r="Q1631" s="13">
        <f t="shared" si="130"/>
        <v>0</v>
      </c>
      <c r="R1631" s="13"/>
      <c r="S1631" s="13"/>
      <c r="T1631" s="13" t="str">
        <f t="shared" si="128"/>
        <v>Invoice Made</v>
      </c>
      <c r="U1631" s="13" t="b">
        <f t="shared" si="129"/>
        <v>1</v>
      </c>
      <c r="V1631" s="13"/>
      <c r="W1631" s="13"/>
      <c r="X1631" s="13"/>
      <c r="Y1631" s="13"/>
      <c r="Z1631" s="13"/>
      <c r="AA1631" s="13" t="str">
        <f t="shared" si="127"/>
        <v>Cabo San Antonio2</v>
      </c>
      <c r="AB1631" s="13"/>
      <c r="AC1631" s="13"/>
      <c r="AD1631" s="13"/>
      <c r="AE1631" s="13">
        <f>IF(TRIM(AA1631=""),0,IF(ISNA(VLOOKUP(AA1631,Tracker!$AB$2:$AB$3981,1,FALSE)),0,1))</f>
        <v>1</v>
      </c>
      <c r="AF1631" s="13"/>
    </row>
    <row r="1632" spans="1:32" ht="13.5">
      <c r="A1632" s="518">
        <v>5146</v>
      </c>
      <c r="B1632" s="175" t="s">
        <v>7968</v>
      </c>
      <c r="C1632" s="958" t="s">
        <v>7114</v>
      </c>
      <c r="D1632" s="547" t="s">
        <v>8328</v>
      </c>
      <c r="E1632" s="187" t="s">
        <v>8328</v>
      </c>
      <c r="F1632" s="187"/>
      <c r="G1632" s="187"/>
      <c r="H1632" s="547" t="s">
        <v>3180</v>
      </c>
      <c r="I1632" s="175">
        <v>43380</v>
      </c>
      <c r="J1632" s="187"/>
      <c r="K1632" s="719"/>
      <c r="L1632" s="1027" t="s">
        <v>590</v>
      </c>
      <c r="M1632" s="13" t="str">
        <f t="shared" si="126"/>
        <v>Invoice Made</v>
      </c>
      <c r="N1632" s="13"/>
      <c r="O1632" s="13"/>
      <c r="P1632" s="13" t="str">
        <f>IF(L1632="Navig8",IF(ISNA(VLOOKUP(UPPER(B1632),#REF!,3,FALSE)),"Pool Not in Records",VLOOKUP(UPPER(B1632),#REF!,3,FALSE)),"")</f>
        <v/>
      </c>
      <c r="Q1632" s="13">
        <f t="shared" si="130"/>
        <v>0</v>
      </c>
      <c r="R1632" s="13"/>
      <c r="S1632" s="13"/>
      <c r="T1632" s="13" t="str">
        <f t="shared" si="128"/>
        <v>Invoice Made</v>
      </c>
      <c r="U1632" s="13" t="b">
        <f t="shared" si="129"/>
        <v>1</v>
      </c>
      <c r="V1632" s="13"/>
      <c r="W1632" s="13"/>
      <c r="X1632" s="13"/>
      <c r="Y1632" s="13"/>
      <c r="Z1632" s="13"/>
      <c r="AA1632" s="13" t="str">
        <f t="shared" si="127"/>
        <v>Seaways Goldmar151</v>
      </c>
      <c r="AB1632" s="13"/>
      <c r="AC1632" s="13"/>
      <c r="AD1632" s="13"/>
      <c r="AE1632" s="13">
        <f>IF(TRIM(AA1632=""),0,IF(ISNA(VLOOKUP(AA1632,Tracker!$AB$2:$AB$3981,1,FALSE)),0,1))</f>
        <v>1</v>
      </c>
      <c r="AF1632" s="13"/>
    </row>
    <row r="1633" spans="1:32" ht="13.5">
      <c r="A1633" s="518">
        <v>5147</v>
      </c>
      <c r="B1633" s="232" t="s">
        <v>7828</v>
      </c>
      <c r="C1633" s="958" t="s">
        <v>554</v>
      </c>
      <c r="D1633" s="547" t="s">
        <v>1304</v>
      </c>
      <c r="E1633" s="187" t="s">
        <v>1304</v>
      </c>
      <c r="F1633" s="187"/>
      <c r="G1633" s="187"/>
      <c r="H1633" s="547" t="s">
        <v>66</v>
      </c>
      <c r="I1633" s="175">
        <v>43388</v>
      </c>
      <c r="J1633" s="187"/>
      <c r="K1633" s="719"/>
      <c r="L1633" s="1027" t="s">
        <v>590</v>
      </c>
      <c r="M1633" s="13" t="str">
        <f t="shared" si="126"/>
        <v>Invoice Made</v>
      </c>
      <c r="N1633" s="13"/>
      <c r="O1633" s="13"/>
      <c r="P1633" s="13" t="str">
        <f>IF(L1633="Navig8",IF(ISNA(VLOOKUP(UPPER(B1633),#REF!,3,FALSE)),"Pool Not in Records",VLOOKUP(UPPER(B1633),#REF!,3,FALSE)),"")</f>
        <v/>
      </c>
      <c r="Q1633" s="13">
        <f t="shared" si="130"/>
        <v>0</v>
      </c>
      <c r="R1633" s="13"/>
      <c r="S1633" s="13"/>
      <c r="T1633" s="13" t="str">
        <f t="shared" si="128"/>
        <v>Invoice Made</v>
      </c>
      <c r="U1633" s="13" t="b">
        <f t="shared" si="129"/>
        <v>1</v>
      </c>
      <c r="V1633" s="13"/>
      <c r="W1633" s="13"/>
      <c r="X1633" s="13"/>
      <c r="Y1633" s="13"/>
      <c r="Z1633" s="13"/>
      <c r="AA1633" s="13" t="str">
        <f t="shared" si="127"/>
        <v>Aqualoyalty72</v>
      </c>
      <c r="AB1633" s="13"/>
      <c r="AC1633" s="13"/>
      <c r="AD1633" s="13"/>
      <c r="AE1633" s="13">
        <f>IF(TRIM(AA1633=""),0,IF(ISNA(VLOOKUP(AA1633,Tracker!$AB$2:$AB$3981,1,FALSE)),0,1))</f>
        <v>1</v>
      </c>
      <c r="AF1633" s="13"/>
    </row>
    <row r="1634" spans="1:32" ht="13.5">
      <c r="A1634" s="518">
        <v>5148</v>
      </c>
      <c r="B1634" s="175" t="s">
        <v>7636</v>
      </c>
      <c r="C1634" s="958" t="s">
        <v>3671</v>
      </c>
      <c r="D1634" s="547" t="s">
        <v>864</v>
      </c>
      <c r="E1634" s="187" t="s">
        <v>864</v>
      </c>
      <c r="F1634" s="187"/>
      <c r="G1634" s="187"/>
      <c r="H1634" s="547" t="s">
        <v>62</v>
      </c>
      <c r="I1634" s="175">
        <v>43388</v>
      </c>
      <c r="J1634" s="187"/>
      <c r="K1634" s="719"/>
      <c r="L1634" s="1027" t="s">
        <v>590</v>
      </c>
      <c r="M1634" s="13" t="str">
        <f t="shared" si="126"/>
        <v>Invoice Made</v>
      </c>
      <c r="N1634" s="13"/>
      <c r="O1634" s="13"/>
      <c r="P1634" s="13" t="str">
        <f>IF(L1634="Navig8",IF(ISNA(VLOOKUP(UPPER(B1634),#REF!,3,FALSE)),"Pool Not in Records",VLOOKUP(UPPER(B1634),#REF!,3,FALSE)),"")</f>
        <v/>
      </c>
      <c r="Q1634" s="13">
        <f t="shared" si="130"/>
        <v>0</v>
      </c>
      <c r="R1634" s="13"/>
      <c r="S1634" s="13"/>
      <c r="T1634" s="13" t="str">
        <f t="shared" si="128"/>
        <v>Invoice Made</v>
      </c>
      <c r="U1634" s="13" t="b">
        <f t="shared" si="129"/>
        <v>1</v>
      </c>
      <c r="V1634" s="13"/>
      <c r="W1634" s="13"/>
      <c r="X1634" s="13"/>
      <c r="Y1634" s="13"/>
      <c r="Z1634" s="13"/>
      <c r="AA1634" s="13" t="str">
        <f t="shared" si="127"/>
        <v>Seaways Leyte73</v>
      </c>
      <c r="AB1634" s="13"/>
      <c r="AC1634" s="13"/>
      <c r="AD1634" s="13"/>
      <c r="AE1634" s="13">
        <f>IF(TRIM(AA1634=""),0,IF(ISNA(VLOOKUP(AA1634,Tracker!$AB$2:$AB$3981,1,FALSE)),0,1))</f>
        <v>1</v>
      </c>
      <c r="AF1634" s="13"/>
    </row>
    <row r="1635" spans="1:32" ht="13.5">
      <c r="A1635" s="518">
        <v>5149</v>
      </c>
      <c r="B1635" s="175" t="s">
        <v>2871</v>
      </c>
      <c r="C1635" s="958" t="s">
        <v>151</v>
      </c>
      <c r="D1635" s="547" t="s">
        <v>2783</v>
      </c>
      <c r="E1635" s="187" t="s">
        <v>2783</v>
      </c>
      <c r="F1635" s="187"/>
      <c r="G1635" s="187"/>
      <c r="H1635" s="547" t="s">
        <v>1409</v>
      </c>
      <c r="I1635" s="175">
        <v>43376</v>
      </c>
      <c r="J1635" s="187"/>
      <c r="K1635" s="719"/>
      <c r="L1635" s="1027" t="s">
        <v>590</v>
      </c>
      <c r="M1635" s="13" t="str">
        <f t="shared" si="126"/>
        <v>Invoice Made</v>
      </c>
      <c r="N1635" s="13"/>
      <c r="O1635" s="13"/>
      <c r="P1635" s="13" t="str">
        <f>IF(L1635="Navig8",IF(ISNA(VLOOKUP(UPPER(B1635),#REF!,3,FALSE)),"Pool Not in Records",VLOOKUP(UPPER(B1635),#REF!,3,FALSE)),"")</f>
        <v/>
      </c>
      <c r="Q1635" s="13">
        <f t="shared" si="130"/>
        <v>0</v>
      </c>
      <c r="R1635" s="13"/>
      <c r="S1635" s="13"/>
      <c r="T1635" s="13" t="str">
        <f t="shared" si="128"/>
        <v>Invoice Made</v>
      </c>
      <c r="U1635" s="13" t="b">
        <f t="shared" si="129"/>
        <v>1</v>
      </c>
      <c r="V1635" s="13"/>
      <c r="W1635" s="13"/>
      <c r="X1635" s="13"/>
      <c r="Y1635" s="13"/>
      <c r="Z1635" s="13"/>
      <c r="AA1635" s="13" t="str">
        <f t="shared" si="127"/>
        <v>Cabo Misaki15</v>
      </c>
      <c r="AB1635" s="13"/>
      <c r="AC1635" s="13"/>
      <c r="AD1635" s="13"/>
      <c r="AE1635" s="13">
        <f>IF(TRIM(AA1635=""),0,IF(ISNA(VLOOKUP(AA1635,Tracker!$AB$2:$AB$3981,1,FALSE)),0,1))</f>
        <v>1</v>
      </c>
      <c r="AF1635" s="13"/>
    </row>
    <row r="1636" spans="1:32" ht="13.5">
      <c r="A1636" s="518">
        <v>5150</v>
      </c>
      <c r="B1636" s="175" t="s">
        <v>3106</v>
      </c>
      <c r="C1636" s="958" t="s">
        <v>8213</v>
      </c>
      <c r="D1636" s="547" t="s">
        <v>8237</v>
      </c>
      <c r="E1636" s="187" t="s">
        <v>8237</v>
      </c>
      <c r="F1636" s="187"/>
      <c r="G1636" s="187"/>
      <c r="H1636" s="547" t="s">
        <v>261</v>
      </c>
      <c r="I1636" s="175">
        <v>43415</v>
      </c>
      <c r="J1636" s="187"/>
      <c r="K1636" s="719"/>
      <c r="L1636" s="1027" t="s">
        <v>590</v>
      </c>
      <c r="M1636" s="13" t="str">
        <f t="shared" si="126"/>
        <v>Invoice Made</v>
      </c>
      <c r="N1636" s="13"/>
      <c r="O1636" s="13"/>
      <c r="P1636" s="13" t="str">
        <f>IF(L1636="Navig8",IF(ISNA(VLOOKUP(UPPER(B1636),#REF!,3,FALSE)),"Pool Not in Records",VLOOKUP(UPPER(B1636),#REF!,3,FALSE)),"")</f>
        <v/>
      </c>
      <c r="Q1636" s="13">
        <f t="shared" si="130"/>
        <v>0</v>
      </c>
      <c r="R1636" s="13"/>
      <c r="S1636" s="13"/>
      <c r="T1636" s="13" t="str">
        <f t="shared" si="128"/>
        <v>Invoice Made</v>
      </c>
      <c r="U1636" s="13" t="b">
        <f t="shared" si="129"/>
        <v>1</v>
      </c>
      <c r="V1636" s="13"/>
      <c r="W1636" s="13"/>
      <c r="X1636" s="13"/>
      <c r="Y1636" s="13"/>
      <c r="Z1636" s="13"/>
      <c r="AA1636" s="13" t="str">
        <f t="shared" si="127"/>
        <v>Seaways Reymar220</v>
      </c>
      <c r="AB1636" s="13"/>
      <c r="AC1636" s="13"/>
      <c r="AD1636" s="13"/>
      <c r="AE1636" s="13">
        <f>IF(TRIM(AA1636=""),0,IF(ISNA(VLOOKUP(AA1636,Tracker!$AB$2:$AB$3981,1,FALSE)),0,1))</f>
        <v>1</v>
      </c>
      <c r="AF1636" s="13"/>
    </row>
    <row r="1637" spans="1:32" ht="13.5">
      <c r="A1637" s="518">
        <v>5151</v>
      </c>
      <c r="B1637" s="175" t="s">
        <v>3918</v>
      </c>
      <c r="C1637" s="958" t="s">
        <v>834</v>
      </c>
      <c r="D1637" s="547" t="s">
        <v>2783</v>
      </c>
      <c r="E1637" s="187" t="s">
        <v>2783</v>
      </c>
      <c r="F1637" s="187"/>
      <c r="G1637" s="187"/>
      <c r="H1637" s="547" t="s">
        <v>8435</v>
      </c>
      <c r="I1637" s="175">
        <v>43428</v>
      </c>
      <c r="J1637" s="187"/>
      <c r="K1637" s="719"/>
      <c r="L1637" s="1027" t="s">
        <v>590</v>
      </c>
      <c r="M1637" s="13" t="str">
        <f t="shared" si="126"/>
        <v>Invoice Made</v>
      </c>
      <c r="N1637" s="13"/>
      <c r="O1637" s="13"/>
      <c r="P1637" s="13" t="str">
        <f>IF(L1637="Navig8",IF(ISNA(VLOOKUP(UPPER(B1637),#REF!,3,FALSE)),"Pool Not in Records",VLOOKUP(UPPER(B1637),#REF!,3,FALSE)),"")</f>
        <v/>
      </c>
      <c r="Q1637" s="13">
        <f t="shared" si="130"/>
        <v>0</v>
      </c>
      <c r="R1637" s="13"/>
      <c r="S1637" s="13"/>
      <c r="T1637" s="13" t="str">
        <f t="shared" si="128"/>
        <v>Invoice Made</v>
      </c>
      <c r="U1637" s="13" t="b">
        <f t="shared" si="129"/>
        <v>1</v>
      </c>
      <c r="V1637" s="13"/>
      <c r="W1637" s="13"/>
      <c r="X1637" s="13"/>
      <c r="Y1637" s="13"/>
      <c r="Z1637" s="13"/>
      <c r="AA1637" s="13" t="str">
        <f t="shared" si="127"/>
        <v>Cabo De Hornos49</v>
      </c>
      <c r="AB1637" s="13"/>
      <c r="AC1637" s="13"/>
      <c r="AD1637" s="13"/>
      <c r="AE1637" s="13">
        <f>IF(TRIM(AA1637=""),0,IF(ISNA(VLOOKUP(AA1637,Tracker!$AB$2:$AB$3981,1,FALSE)),0,1))</f>
        <v>1</v>
      </c>
      <c r="AF1637" s="13"/>
    </row>
    <row r="1638" spans="1:32" ht="13.5">
      <c r="A1638" s="535">
        <v>5152</v>
      </c>
      <c r="B1638" s="187" t="s">
        <v>892</v>
      </c>
      <c r="C1638" s="978" t="s">
        <v>619</v>
      </c>
      <c r="D1638" s="887" t="s">
        <v>2474</v>
      </c>
      <c r="E1638" s="187" t="s">
        <v>2474</v>
      </c>
      <c r="F1638" s="187"/>
      <c r="G1638" s="187"/>
      <c r="H1638" s="547"/>
      <c r="I1638" s="175"/>
      <c r="J1638" s="187"/>
      <c r="K1638" s="729"/>
      <c r="L1638" s="1037" t="s">
        <v>2987</v>
      </c>
      <c r="M1638" s="13" t="str">
        <f t="shared" si="126"/>
        <v>Invoice Not Made</v>
      </c>
      <c r="N1638" s="13"/>
      <c r="O1638" s="13"/>
      <c r="P1638" s="13" t="str">
        <f>IF(L1638="Navig8",IF(ISNA(VLOOKUP(UPPER(B1638),#REF!,3,FALSE)),"Pool Not in Records",VLOOKUP(UPPER(B1638),#REF!,3,FALSE)),"")</f>
        <v/>
      </c>
      <c r="Q1638" s="13" t="str">
        <f t="shared" si="130"/>
        <v/>
      </c>
      <c r="R1638" s="13"/>
      <c r="S1638" s="13"/>
      <c r="T1638" s="13" t="str">
        <f t="shared" si="128"/>
        <v>Invoice Not Made</v>
      </c>
      <c r="U1638" s="13" t="b">
        <f t="shared" si="129"/>
        <v>1</v>
      </c>
      <c r="V1638" s="13"/>
      <c r="W1638" s="13"/>
      <c r="X1638" s="13"/>
      <c r="Y1638" s="13"/>
      <c r="Z1638" s="13"/>
      <c r="AA1638" s="13" t="str">
        <f t="shared" si="127"/>
        <v>Elisalex Schulte106</v>
      </c>
      <c r="AB1638" s="13"/>
      <c r="AC1638" s="13"/>
      <c r="AD1638" s="13"/>
      <c r="AE1638" s="13">
        <f>IF(TRIM(AA1638=""),0,IF(ISNA(VLOOKUP(AA1638,Tracker!$AB$2:$AB$3981,1,FALSE)),0,1))</f>
        <v>0</v>
      </c>
      <c r="AF1638" s="13"/>
    </row>
    <row r="1639" spans="1:32" ht="13.5">
      <c r="A1639" s="518">
        <v>5153</v>
      </c>
      <c r="B1639" s="187" t="s">
        <v>8300</v>
      </c>
      <c r="C1639" s="978" t="s">
        <v>8449</v>
      </c>
      <c r="D1639" s="887" t="s">
        <v>2474</v>
      </c>
      <c r="E1639" s="187" t="s">
        <v>2474</v>
      </c>
      <c r="F1639" s="187"/>
      <c r="G1639" s="187"/>
      <c r="H1639" s="547" t="s">
        <v>25</v>
      </c>
      <c r="I1639" s="175">
        <v>43431</v>
      </c>
      <c r="J1639" s="187"/>
      <c r="K1639" s="729"/>
      <c r="L1639" s="1037" t="s">
        <v>2987</v>
      </c>
      <c r="M1639" s="13" t="str">
        <f t="shared" si="126"/>
        <v>Invoice Made</v>
      </c>
      <c r="N1639" s="13"/>
      <c r="O1639" s="13"/>
      <c r="P1639" s="13" t="str">
        <f>IF(L1639="Navig8",IF(ISNA(VLOOKUP(UPPER(B1639),#REF!,3,FALSE)),"Pool Not in Records",VLOOKUP(UPPER(B1639),#REF!,3,FALSE)),"")</f>
        <v/>
      </c>
      <c r="Q1639" s="13" t="str">
        <f t="shared" si="130"/>
        <v/>
      </c>
      <c r="R1639" s="13"/>
      <c r="S1639" s="13"/>
      <c r="T1639" s="13" t="str">
        <f t="shared" si="128"/>
        <v>Invoice Made</v>
      </c>
      <c r="U1639" s="13" t="b">
        <f t="shared" si="129"/>
        <v>1</v>
      </c>
      <c r="V1639" s="13"/>
      <c r="W1639" s="13"/>
      <c r="X1639" s="13"/>
      <c r="Y1639" s="13"/>
      <c r="Z1639" s="13"/>
      <c r="AA1639" s="13" t="str">
        <f t="shared" si="127"/>
        <v>Patagonia76,77,78,79</v>
      </c>
      <c r="AB1639" s="13"/>
      <c r="AC1639" s="13"/>
      <c r="AD1639" s="13"/>
      <c r="AE1639" s="13">
        <f>IF(TRIM(AA1639=""),0,IF(ISNA(VLOOKUP(AA1639,Tracker!$AB$2:$AB$3981,1,FALSE)),0,1))</f>
        <v>1</v>
      </c>
      <c r="AF1639" s="13"/>
    </row>
    <row r="1640" spans="1:32" ht="13.5">
      <c r="A1640" s="518">
        <v>5154</v>
      </c>
      <c r="B1640" s="271" t="s">
        <v>628</v>
      </c>
      <c r="C1640" s="957" t="s">
        <v>8342</v>
      </c>
      <c r="D1640" s="874" t="s">
        <v>8304</v>
      </c>
      <c r="E1640" s="172"/>
      <c r="F1640" s="234"/>
      <c r="G1640" s="236"/>
      <c r="H1640" s="874" t="s">
        <v>55</v>
      </c>
      <c r="I1640" s="272">
        <v>43374</v>
      </c>
      <c r="J1640" s="238"/>
      <c r="K1640" s="711"/>
      <c r="L1640" s="1050" t="s">
        <v>663</v>
      </c>
      <c r="M1640" s="13" t="str">
        <f t="shared" si="126"/>
        <v>Invoice Made</v>
      </c>
      <c r="N1640" s="13"/>
      <c r="O1640" s="13"/>
      <c r="P1640" s="13" t="str">
        <f>IF(L1640="Navig8",IF(ISNA(VLOOKUP(UPPER(B1640),#REF!,3,FALSE)),"Pool Not in Records",VLOOKUP(UPPER(B1640),#REF!,3,FALSE)),"")</f>
        <v/>
      </c>
      <c r="Q1640" s="13" t="str">
        <f t="shared" si="130"/>
        <v/>
      </c>
      <c r="R1640" s="13"/>
      <c r="S1640" s="13"/>
      <c r="T1640" s="13" t="str">
        <f t="shared" si="128"/>
        <v>Invoice Made</v>
      </c>
      <c r="U1640" s="13" t="b">
        <f t="shared" si="129"/>
        <v>1</v>
      </c>
      <c r="V1640" s="13"/>
      <c r="W1640" s="13"/>
      <c r="X1640" s="13"/>
      <c r="Y1640" s="13"/>
      <c r="Z1640" s="13"/>
      <c r="AA1640" s="13" t="str">
        <f t="shared" si="127"/>
        <v>Stena President2018004</v>
      </c>
      <c r="AB1640" s="13"/>
      <c r="AC1640" s="13"/>
      <c r="AD1640" s="13"/>
      <c r="AE1640" s="13">
        <f>IF(TRIM(AA1640=""),0,IF(ISNA(VLOOKUP(AA1640,Tracker!$AB$2:$AB$3981,1,FALSE)),0,1))</f>
        <v>1</v>
      </c>
      <c r="AF1640" s="13"/>
    </row>
    <row r="1641" spans="1:32" ht="13.5">
      <c r="A1641" s="518">
        <v>5155</v>
      </c>
      <c r="B1641" s="271" t="s">
        <v>8388</v>
      </c>
      <c r="C1641" s="957" t="s">
        <v>230</v>
      </c>
      <c r="D1641" s="874" t="s">
        <v>2048</v>
      </c>
      <c r="E1641" s="172" t="s">
        <v>2048</v>
      </c>
      <c r="F1641" s="234"/>
      <c r="G1641" s="236"/>
      <c r="H1641" s="874" t="s">
        <v>1331</v>
      </c>
      <c r="I1641" s="272">
        <v>43468</v>
      </c>
      <c r="J1641" s="238"/>
      <c r="K1641" s="711"/>
      <c r="L1641" s="1050" t="s">
        <v>1466</v>
      </c>
      <c r="M1641" s="13" t="str">
        <f t="shared" si="126"/>
        <v>Invoice Made</v>
      </c>
      <c r="N1641" s="13"/>
      <c r="O1641" s="13" t="s">
        <v>1466</v>
      </c>
      <c r="P1641" s="13" t="str">
        <f>IF(L1641="Navig8",IF(ISNA(VLOOKUP(UPPER(B1641),#REF!,3,FALSE)),"Pool Not in Records",VLOOKUP(UPPER(B1641),#REF!,3,FALSE)),"")</f>
        <v/>
      </c>
      <c r="Q1641" s="13" t="str">
        <f t="shared" si="130"/>
        <v/>
      </c>
      <c r="R1641" s="13"/>
      <c r="S1641" s="13"/>
      <c r="T1641" s="13" t="str">
        <f t="shared" si="128"/>
        <v>Invoice Made</v>
      </c>
      <c r="U1641" s="13" t="b">
        <f t="shared" si="129"/>
        <v>1</v>
      </c>
      <c r="V1641" s="13"/>
      <c r="W1641" s="13"/>
      <c r="X1641" s="13"/>
      <c r="Y1641" s="13"/>
      <c r="Z1641" s="13"/>
      <c r="AA1641" s="13" t="str">
        <f t="shared" si="127"/>
        <v>Advantage Atom141</v>
      </c>
      <c r="AB1641" s="13"/>
      <c r="AC1641" s="13"/>
      <c r="AD1641" s="13"/>
      <c r="AE1641" s="13">
        <f>IF(TRIM(AA1641=""),0,IF(ISNA(VLOOKUP(AA1641,Tracker!$AB$2:$AB$3981,1,FALSE)),0,1))</f>
        <v>1</v>
      </c>
      <c r="AF1641" s="13"/>
    </row>
    <row r="1642" spans="1:32" ht="13.5">
      <c r="A1642" s="518">
        <v>5156</v>
      </c>
      <c r="B1642" s="271" t="s">
        <v>3270</v>
      </c>
      <c r="C1642" s="957" t="s">
        <v>422</v>
      </c>
      <c r="D1642" s="874" t="s">
        <v>8389</v>
      </c>
      <c r="E1642" s="172" t="s">
        <v>8389</v>
      </c>
      <c r="F1642" s="234"/>
      <c r="G1642" s="236"/>
      <c r="H1642" s="874" t="s">
        <v>64</v>
      </c>
      <c r="I1642" s="272">
        <v>43443</v>
      </c>
      <c r="J1642" s="238"/>
      <c r="K1642" s="711"/>
      <c r="L1642" s="1050" t="s">
        <v>1466</v>
      </c>
      <c r="M1642" s="13" t="str">
        <f t="shared" si="126"/>
        <v>Invoice Made</v>
      </c>
      <c r="N1642" s="13"/>
      <c r="O1642" s="13" t="s">
        <v>1466</v>
      </c>
      <c r="P1642" s="13" t="str">
        <f>IF(L1642="Navig8",IF(ISNA(VLOOKUP(UPPER(B1642),#REF!,3,FALSE)),"Pool Not in Records",VLOOKUP(UPPER(B1642),#REF!,3,FALSE)),"")</f>
        <v/>
      </c>
      <c r="Q1642" s="13" t="str">
        <f t="shared" si="130"/>
        <v/>
      </c>
      <c r="R1642" s="13"/>
      <c r="S1642" s="13"/>
      <c r="T1642" s="13" t="str">
        <f t="shared" si="128"/>
        <v>Invoice Made</v>
      </c>
      <c r="U1642" s="13" t="b">
        <f t="shared" si="129"/>
        <v>1</v>
      </c>
      <c r="V1642" s="13"/>
      <c r="W1642" s="13"/>
      <c r="X1642" s="13"/>
      <c r="Y1642" s="13"/>
      <c r="Z1642" s="13"/>
      <c r="AA1642" s="13" t="str">
        <f t="shared" si="127"/>
        <v>Advantage Start71</v>
      </c>
      <c r="AB1642" s="13"/>
      <c r="AC1642" s="13"/>
      <c r="AD1642" s="13"/>
      <c r="AE1642" s="13">
        <f>IF(TRIM(AA1642=""),0,IF(ISNA(VLOOKUP(AA1642,Tracker!$AB$2:$AB$3981,1,FALSE)),0,1))</f>
        <v>1</v>
      </c>
      <c r="AF1642" s="13"/>
    </row>
    <row r="1643" spans="1:32" ht="13.5">
      <c r="A1643" s="518">
        <v>5157</v>
      </c>
      <c r="B1643" s="271" t="s">
        <v>8390</v>
      </c>
      <c r="C1643" s="957" t="s">
        <v>144</v>
      </c>
      <c r="D1643" s="874" t="s">
        <v>8389</v>
      </c>
      <c r="E1643" s="172" t="s">
        <v>8389</v>
      </c>
      <c r="F1643" s="234"/>
      <c r="G1643" s="236"/>
      <c r="H1643" s="874" t="s">
        <v>20</v>
      </c>
      <c r="I1643" s="272">
        <v>43468</v>
      </c>
      <c r="J1643" s="238"/>
      <c r="K1643" s="711"/>
      <c r="L1643" s="1050" t="s">
        <v>1466</v>
      </c>
      <c r="M1643" s="13" t="str">
        <f t="shared" si="126"/>
        <v>Invoice Made</v>
      </c>
      <c r="N1643" s="13"/>
      <c r="O1643" s="13" t="s">
        <v>1466</v>
      </c>
      <c r="P1643" s="13" t="str">
        <f>IF(L1643="Navig8",IF(ISNA(VLOOKUP(UPPER(B1643),#REF!,3,FALSE)),"Pool Not in Records",VLOOKUP(UPPER(B1643),#REF!,3,FALSE)),"")</f>
        <v/>
      </c>
      <c r="Q1643" s="13" t="str">
        <f t="shared" si="130"/>
        <v/>
      </c>
      <c r="R1643" s="13"/>
      <c r="S1643" s="13"/>
      <c r="T1643" s="13" t="str">
        <f t="shared" si="128"/>
        <v>Invoice Made</v>
      </c>
      <c r="U1643" s="13" t="b">
        <f t="shared" si="129"/>
        <v>1</v>
      </c>
      <c r="V1643" s="13"/>
      <c r="W1643" s="13"/>
      <c r="X1643" s="13"/>
      <c r="Y1643" s="13"/>
      <c r="Z1643" s="13"/>
      <c r="AA1643" s="13" t="str">
        <f t="shared" si="127"/>
        <v>Nordic Star008</v>
      </c>
      <c r="AB1643" s="13"/>
      <c r="AC1643" s="13"/>
      <c r="AD1643" s="13"/>
      <c r="AE1643" s="13">
        <f>IF(TRIM(AA1643=""),0,IF(ISNA(VLOOKUP(AA1643,Tracker!$AB$2:$AB$3981,1,FALSE)),0,1))</f>
        <v>1</v>
      </c>
      <c r="AF1643" s="13"/>
    </row>
    <row r="1644" spans="1:32" ht="13.5">
      <c r="A1644" s="518">
        <v>5158</v>
      </c>
      <c r="B1644" s="271" t="s">
        <v>2487</v>
      </c>
      <c r="C1644" s="957" t="s">
        <v>163</v>
      </c>
      <c r="D1644" s="874" t="s">
        <v>8012</v>
      </c>
      <c r="E1644" s="172" t="s">
        <v>8012</v>
      </c>
      <c r="F1644" s="234"/>
      <c r="G1644" s="236"/>
      <c r="H1644" s="874" t="s">
        <v>20</v>
      </c>
      <c r="I1644" s="272">
        <v>43449</v>
      </c>
      <c r="J1644" s="238"/>
      <c r="K1644" s="711"/>
      <c r="L1644" s="1050" t="s">
        <v>60</v>
      </c>
      <c r="M1644" s="13" t="str">
        <f t="shared" si="126"/>
        <v>Invoice Made</v>
      </c>
      <c r="N1644" s="13"/>
      <c r="O1644" s="13"/>
      <c r="P1644" s="13" t="str">
        <f>IF(L1644="Navig8",IF(ISNA(VLOOKUP(UPPER(B1644),#REF!,3,FALSE)),"Pool Not in Records",VLOOKUP(UPPER(B1644),#REF!,3,FALSE)),"")</f>
        <v/>
      </c>
      <c r="Q1644" s="13" t="str">
        <f t="shared" si="130"/>
        <v/>
      </c>
      <c r="R1644" s="13"/>
      <c r="S1644" s="13"/>
      <c r="T1644" s="13" t="str">
        <f t="shared" si="128"/>
        <v>Invoice Made</v>
      </c>
      <c r="U1644" s="13" t="b">
        <f t="shared" si="129"/>
        <v>1</v>
      </c>
      <c r="V1644" s="13"/>
      <c r="W1644" s="13"/>
      <c r="X1644" s="13"/>
      <c r="Y1644" s="13"/>
      <c r="Z1644" s="13"/>
      <c r="AA1644" s="13" t="str">
        <f t="shared" si="127"/>
        <v>Cascade Spirit20</v>
      </c>
      <c r="AB1644" s="13"/>
      <c r="AC1644" s="13"/>
      <c r="AD1644" s="13"/>
      <c r="AE1644" s="13">
        <f>IF(TRIM(AA1644=""),0,IF(ISNA(VLOOKUP(AA1644,Tracker!$AB$2:$AB$3981,1,FALSE)),0,1))</f>
        <v>1</v>
      </c>
      <c r="AF1644" s="13"/>
    </row>
    <row r="1645" spans="1:32" ht="13.5">
      <c r="A1645" s="518">
        <v>5159</v>
      </c>
      <c r="B1645" s="271" t="s">
        <v>508</v>
      </c>
      <c r="C1645" s="957" t="s">
        <v>169</v>
      </c>
      <c r="D1645" s="874" t="s">
        <v>521</v>
      </c>
      <c r="E1645" s="172" t="s">
        <v>521</v>
      </c>
      <c r="F1645" s="234"/>
      <c r="G1645" s="236"/>
      <c r="H1645" s="874" t="s">
        <v>8116</v>
      </c>
      <c r="I1645" s="272">
        <v>43425</v>
      </c>
      <c r="J1645" s="238"/>
      <c r="K1645" s="711" t="s">
        <v>411</v>
      </c>
      <c r="L1645" s="1050" t="s">
        <v>28</v>
      </c>
      <c r="M1645" s="13" t="str">
        <f t="shared" si="126"/>
        <v>Invoice Made</v>
      </c>
      <c r="N1645" s="13"/>
      <c r="O1645" s="13" t="s">
        <v>28</v>
      </c>
      <c r="P1645" s="13" t="e">
        <f>IF(L1645="Navig8",IF(ISNA(VLOOKUP(UPPER(B1645),#REF!,3,FALSE)),"Pool Not in Records",VLOOKUP(UPPER(B1645),#REF!,3,FALSE)),"")</f>
        <v>#REF!</v>
      </c>
      <c r="Q1645" s="13" t="str">
        <f t="shared" si="130"/>
        <v/>
      </c>
      <c r="R1645" s="13"/>
      <c r="S1645" s="13"/>
      <c r="T1645" s="13" t="str">
        <f t="shared" si="128"/>
        <v>Invoice Made</v>
      </c>
      <c r="U1645" s="13" t="b">
        <f t="shared" si="129"/>
        <v>1</v>
      </c>
      <c r="V1645" s="13"/>
      <c r="W1645" s="13"/>
      <c r="X1645" s="13"/>
      <c r="Y1645" s="13"/>
      <c r="Z1645" s="13"/>
      <c r="AA1645" s="13" t="str">
        <f t="shared" si="127"/>
        <v>Afra Laurel61</v>
      </c>
      <c r="AB1645" s="13"/>
      <c r="AC1645" s="13"/>
      <c r="AD1645" s="13"/>
      <c r="AE1645" s="13">
        <f>IF(TRIM(AA1645=""),0,IF(ISNA(VLOOKUP(AA1645,Tracker!$AB$2:$AB$3981,1,FALSE)),0,1))</f>
        <v>1</v>
      </c>
      <c r="AF1645" s="13"/>
    </row>
    <row r="1646" spans="1:32" ht="13.5">
      <c r="A1646" s="535">
        <v>5160</v>
      </c>
      <c r="B1646" s="271" t="s">
        <v>892</v>
      </c>
      <c r="C1646" s="957" t="s">
        <v>781</v>
      </c>
      <c r="D1646" s="874" t="s">
        <v>2474</v>
      </c>
      <c r="E1646" s="172" t="s">
        <v>2474</v>
      </c>
      <c r="F1646" s="234"/>
      <c r="G1646" s="236"/>
      <c r="H1646" s="874"/>
      <c r="I1646" s="272"/>
      <c r="J1646" s="238"/>
      <c r="K1646" s="711"/>
      <c r="L1646" s="1050" t="s">
        <v>2987</v>
      </c>
      <c r="M1646" s="13" t="str">
        <f t="shared" si="126"/>
        <v>Invoice Not Made</v>
      </c>
      <c r="N1646" s="13"/>
      <c r="O1646" s="13" t="s">
        <v>2987</v>
      </c>
      <c r="P1646" s="13" t="str">
        <f>IF(L1646="Navig8",IF(ISNA(VLOOKUP(UPPER(B1646),#REF!,3,FALSE)),"Pool Not in Records",VLOOKUP(UPPER(B1646),#REF!,3,FALSE)),"")</f>
        <v/>
      </c>
      <c r="Q1646" s="13" t="str">
        <f t="shared" ref="Q1646:Q1675" si="131">IF(L1646="Ultranav",IF(K1646="",0,1),"")</f>
        <v/>
      </c>
      <c r="R1646" s="13"/>
      <c r="S1646" s="13"/>
      <c r="T1646" s="13" t="str">
        <f t="shared" si="128"/>
        <v>Invoice Not Made</v>
      </c>
      <c r="U1646" s="13" t="b">
        <f t="shared" si="129"/>
        <v>1</v>
      </c>
      <c r="V1646" s="13"/>
      <c r="W1646" s="13"/>
      <c r="X1646" s="13"/>
      <c r="Y1646" s="13"/>
      <c r="Z1646" s="13"/>
      <c r="AA1646" s="13" t="str">
        <f t="shared" si="127"/>
        <v>Elisalex Schulte102</v>
      </c>
      <c r="AB1646" s="13"/>
      <c r="AC1646" s="13"/>
      <c r="AD1646" s="13"/>
      <c r="AE1646" s="13">
        <f>IF(TRIM(AA1646=""),0,IF(ISNA(VLOOKUP(AA1646,Tracker!$AB$2:$AB$3981,1,FALSE)),0,1))</f>
        <v>0</v>
      </c>
      <c r="AF1646" s="13"/>
    </row>
    <row r="1647" spans="1:32" ht="13.5">
      <c r="A1647" s="535">
        <v>5161</v>
      </c>
      <c r="B1647" s="271" t="s">
        <v>892</v>
      </c>
      <c r="C1647" s="957" t="s">
        <v>254</v>
      </c>
      <c r="D1647" s="874" t="s">
        <v>2474</v>
      </c>
      <c r="E1647" s="172" t="s">
        <v>2474</v>
      </c>
      <c r="F1647" s="234"/>
      <c r="G1647" s="236"/>
      <c r="H1647" s="874"/>
      <c r="I1647" s="272"/>
      <c r="J1647" s="238"/>
      <c r="K1647" s="711"/>
      <c r="L1647" s="1050" t="s">
        <v>2987</v>
      </c>
      <c r="M1647" s="13" t="str">
        <f t="shared" si="126"/>
        <v>Invoice Not Made</v>
      </c>
      <c r="N1647" s="13"/>
      <c r="O1647" s="13" t="s">
        <v>2987</v>
      </c>
      <c r="P1647" s="13" t="str">
        <f>IF(L1647="Navig8",IF(ISNA(VLOOKUP(UPPER(B1647),#REF!,3,FALSE)),"Pool Not in Records",VLOOKUP(UPPER(B1647),#REF!,3,FALSE)),"")</f>
        <v/>
      </c>
      <c r="Q1647" s="13" t="str">
        <f t="shared" si="131"/>
        <v/>
      </c>
      <c r="R1647" s="13"/>
      <c r="S1647" s="13"/>
      <c r="T1647" s="13" t="str">
        <f t="shared" si="128"/>
        <v>Invoice Not Made</v>
      </c>
      <c r="U1647" s="13" t="b">
        <f t="shared" si="129"/>
        <v>1</v>
      </c>
      <c r="V1647" s="13"/>
      <c r="W1647" s="13"/>
      <c r="X1647" s="13"/>
      <c r="Y1647" s="13"/>
      <c r="Z1647" s="13"/>
      <c r="AA1647" s="13" t="str">
        <f t="shared" si="127"/>
        <v>Elisalex Schulte105</v>
      </c>
      <c r="AB1647" s="13"/>
      <c r="AC1647" s="13"/>
      <c r="AD1647" s="13"/>
      <c r="AE1647" s="13">
        <f>IF(TRIM(AA1647=""),0,IF(ISNA(VLOOKUP(AA1647,Tracker!$AB$2:$AB$3981,1,FALSE)),0,1))</f>
        <v>0</v>
      </c>
      <c r="AF1647" s="13"/>
    </row>
    <row r="1648" spans="1:32" ht="13.5">
      <c r="A1648" s="518">
        <v>5162</v>
      </c>
      <c r="B1648" s="271" t="s">
        <v>2054</v>
      </c>
      <c r="C1648" s="957" t="s">
        <v>166</v>
      </c>
      <c r="D1648" s="874" t="s">
        <v>8391</v>
      </c>
      <c r="E1648" s="172" t="s">
        <v>8391</v>
      </c>
      <c r="F1648" s="234"/>
      <c r="G1648" s="236"/>
      <c r="H1648" s="874" t="s">
        <v>511</v>
      </c>
      <c r="I1648" s="272">
        <v>43469</v>
      </c>
      <c r="J1648" s="238"/>
      <c r="K1648" s="711"/>
      <c r="L1648" s="1050" t="s">
        <v>1466</v>
      </c>
      <c r="M1648" s="13" t="str">
        <f t="shared" si="126"/>
        <v>Invoice Made</v>
      </c>
      <c r="N1648" s="13"/>
      <c r="O1648" s="13" t="s">
        <v>1466</v>
      </c>
      <c r="P1648" s="13" t="str">
        <f>IF(L1648="Navig8",IF(ISNA(VLOOKUP(UPPER(B1648),#REF!,3,FALSE)),"Pool Not in Records",VLOOKUP(UPPER(B1648),#REF!,3,FALSE)),"")</f>
        <v/>
      </c>
      <c r="Q1648" s="13" t="str">
        <f t="shared" si="131"/>
        <v/>
      </c>
      <c r="R1648" s="13"/>
      <c r="S1648" s="13"/>
      <c r="T1648" s="13" t="str">
        <f t="shared" si="128"/>
        <v>Invoice Made</v>
      </c>
      <c r="U1648" s="13" t="b">
        <f t="shared" si="129"/>
        <v>1</v>
      </c>
      <c r="V1648" s="13"/>
      <c r="W1648" s="13"/>
      <c r="X1648" s="13"/>
      <c r="Y1648" s="13"/>
      <c r="Z1648" s="13"/>
      <c r="AA1648" s="13" t="str">
        <f t="shared" si="127"/>
        <v>Seavoyager16</v>
      </c>
      <c r="AB1648" s="13"/>
      <c r="AC1648" s="13"/>
      <c r="AD1648" s="13"/>
      <c r="AE1648" s="13">
        <f>IF(TRIM(AA1648=""),0,IF(ISNA(VLOOKUP(AA1648,Tracker!$AB$2:$AB$3981,1,FALSE)),0,1))</f>
        <v>1</v>
      </c>
      <c r="AF1648" s="13"/>
    </row>
    <row r="1649" spans="1:32" ht="13.5">
      <c r="A1649" s="518">
        <v>5163</v>
      </c>
      <c r="B1649" s="271" t="s">
        <v>1268</v>
      </c>
      <c r="C1649" s="957" t="s">
        <v>721</v>
      </c>
      <c r="D1649" s="874" t="s">
        <v>2541</v>
      </c>
      <c r="E1649" s="172" t="s">
        <v>2541</v>
      </c>
      <c r="F1649" s="234"/>
      <c r="G1649" s="236"/>
      <c r="H1649" s="874" t="s">
        <v>67</v>
      </c>
      <c r="I1649" s="272">
        <v>43415</v>
      </c>
      <c r="J1649" s="238"/>
      <c r="K1649" s="711" t="s">
        <v>8083</v>
      </c>
      <c r="L1649" s="1050" t="s">
        <v>28</v>
      </c>
      <c r="M1649" s="13" t="str">
        <f t="shared" si="126"/>
        <v>Invoice Made</v>
      </c>
      <c r="N1649" s="13"/>
      <c r="O1649" s="13" t="s">
        <v>28</v>
      </c>
      <c r="P1649" s="13" t="e">
        <f>IF(L1649="Navig8",IF(ISNA(VLOOKUP(UPPER(B1649),#REF!,3,FALSE)),"Pool Not in Records",VLOOKUP(UPPER(B1649),#REF!,3,FALSE)),"")</f>
        <v>#REF!</v>
      </c>
      <c r="Q1649" s="13" t="str">
        <f t="shared" si="131"/>
        <v/>
      </c>
      <c r="R1649" s="13"/>
      <c r="S1649" s="13"/>
      <c r="T1649" s="13" t="str">
        <f t="shared" si="128"/>
        <v>Invoice Made</v>
      </c>
      <c r="U1649" s="13" t="b">
        <f t="shared" si="129"/>
        <v>1</v>
      </c>
      <c r="V1649" s="13"/>
      <c r="W1649" s="13"/>
      <c r="X1649" s="13"/>
      <c r="Y1649" s="13"/>
      <c r="Z1649" s="13"/>
      <c r="AA1649" s="13" t="str">
        <f t="shared" si="127"/>
        <v>Nave Cetus79</v>
      </c>
      <c r="AB1649" s="13"/>
      <c r="AC1649" s="13"/>
      <c r="AD1649" s="13"/>
      <c r="AE1649" s="13">
        <f>IF(TRIM(AA1649=""),0,IF(ISNA(VLOOKUP(AA1649,Tracker!$AB$2:$AB$3981,1,FALSE)),0,1))</f>
        <v>1</v>
      </c>
      <c r="AF1649" s="13"/>
    </row>
    <row r="1650" spans="1:32" ht="13.5">
      <c r="A1650" s="518">
        <v>5164</v>
      </c>
      <c r="B1650" s="271" t="s">
        <v>7588</v>
      </c>
      <c r="C1650" s="957" t="s">
        <v>155</v>
      </c>
      <c r="D1650" s="874" t="s">
        <v>2395</v>
      </c>
      <c r="E1650" s="172" t="s">
        <v>2395</v>
      </c>
      <c r="F1650" s="234"/>
      <c r="G1650" s="236"/>
      <c r="H1650" s="874" t="s">
        <v>20</v>
      </c>
      <c r="I1650" s="272">
        <v>43819</v>
      </c>
      <c r="J1650" s="238"/>
      <c r="K1650" s="711" t="s">
        <v>411</v>
      </c>
      <c r="L1650" s="1050" t="s">
        <v>28</v>
      </c>
      <c r="M1650" s="13" t="str">
        <f t="shared" si="126"/>
        <v>Invoice Made</v>
      </c>
      <c r="N1650" s="13"/>
      <c r="O1650" s="13" t="s">
        <v>28</v>
      </c>
      <c r="P1650" s="13" t="e">
        <f>IF(L1650="Navig8",IF(ISNA(VLOOKUP(UPPER(B1650),#REF!,3,FALSE)),"Pool Not in Records",VLOOKUP(UPPER(B1650),#REF!,3,FALSE)),"")</f>
        <v>#REF!</v>
      </c>
      <c r="Q1650" s="13" t="str">
        <f t="shared" si="131"/>
        <v/>
      </c>
      <c r="R1650" s="13"/>
      <c r="S1650" s="13"/>
      <c r="T1650" s="13" t="str">
        <f t="shared" si="128"/>
        <v>Invoice Made</v>
      </c>
      <c r="U1650" s="13" t="b">
        <f t="shared" si="129"/>
        <v>1</v>
      </c>
      <c r="V1650" s="13"/>
      <c r="W1650" s="13"/>
      <c r="X1650" s="13"/>
      <c r="Y1650" s="13"/>
      <c r="Z1650" s="13"/>
      <c r="AA1650" s="13" t="str">
        <f t="shared" si="127"/>
        <v>Wisdom Venture17</v>
      </c>
      <c r="AB1650" s="13"/>
      <c r="AC1650" s="13"/>
      <c r="AD1650" s="13"/>
      <c r="AE1650" s="13">
        <f>IF(TRIM(AA1650=""),0,IF(ISNA(VLOOKUP(AA1650,Tracker!$AB$2:$AB$3981,1,FALSE)),0,1))</f>
        <v>1</v>
      </c>
      <c r="AF1650" s="13"/>
    </row>
    <row r="1651" spans="1:32" ht="13.5">
      <c r="A1651" s="518">
        <v>5165</v>
      </c>
      <c r="B1651" s="271" t="s">
        <v>544</v>
      </c>
      <c r="C1651" s="957" t="s">
        <v>53</v>
      </c>
      <c r="D1651" s="874" t="s">
        <v>788</v>
      </c>
      <c r="E1651" s="172" t="s">
        <v>788</v>
      </c>
      <c r="F1651" s="234"/>
      <c r="G1651" s="236"/>
      <c r="H1651" s="874" t="s">
        <v>816</v>
      </c>
      <c r="I1651" s="272">
        <v>43814</v>
      </c>
      <c r="J1651" s="238"/>
      <c r="K1651" s="711" t="s">
        <v>411</v>
      </c>
      <c r="L1651" s="1050" t="s">
        <v>28</v>
      </c>
      <c r="M1651" s="13" t="str">
        <f t="shared" si="126"/>
        <v>Invoice Made</v>
      </c>
      <c r="N1651" s="13"/>
      <c r="O1651" s="13" t="s">
        <v>28</v>
      </c>
      <c r="P1651" s="13" t="e">
        <f>IF(L1651="Navig8",IF(ISNA(VLOOKUP(UPPER(B1651),#REF!,3,FALSE)),"Pool Not in Records",VLOOKUP(UPPER(B1651),#REF!,3,FALSE)),"")</f>
        <v>#REF!</v>
      </c>
      <c r="Q1651" s="13" t="str">
        <f t="shared" si="131"/>
        <v/>
      </c>
      <c r="R1651" s="13"/>
      <c r="S1651" s="13"/>
      <c r="T1651" s="13" t="str">
        <f t="shared" si="128"/>
        <v>Invoice Made</v>
      </c>
      <c r="U1651" s="13" t="b">
        <f t="shared" si="129"/>
        <v>1</v>
      </c>
      <c r="V1651" s="13"/>
      <c r="W1651" s="13"/>
      <c r="X1651" s="13"/>
      <c r="Y1651" s="13"/>
      <c r="Z1651" s="13"/>
      <c r="AA1651" s="13" t="str">
        <f t="shared" si="127"/>
        <v>Mesaieed1</v>
      </c>
      <c r="AB1651" s="13"/>
      <c r="AC1651" s="13"/>
      <c r="AD1651" s="13"/>
      <c r="AE1651" s="13">
        <f>IF(TRIM(AA1651=""),0,IF(ISNA(VLOOKUP(AA1651,Tracker!$AB$2:$AB$3981,1,FALSE)),0,1))</f>
        <v>1</v>
      </c>
      <c r="AF1651" s="13"/>
    </row>
    <row r="1652" spans="1:32" ht="13.5">
      <c r="A1652" s="518">
        <v>5166</v>
      </c>
      <c r="B1652" s="271" t="s">
        <v>8392</v>
      </c>
      <c r="C1652" s="957" t="s">
        <v>7738</v>
      </c>
      <c r="D1652" s="874" t="s">
        <v>736</v>
      </c>
      <c r="E1652" s="172" t="s">
        <v>736</v>
      </c>
      <c r="F1652" s="234"/>
      <c r="G1652" s="236"/>
      <c r="H1652" s="874" t="s">
        <v>535</v>
      </c>
      <c r="I1652" s="272">
        <v>43482</v>
      </c>
      <c r="J1652" s="238"/>
      <c r="K1652" s="711"/>
      <c r="L1652" s="1050" t="s">
        <v>633</v>
      </c>
      <c r="M1652" s="13" t="str">
        <f t="shared" si="126"/>
        <v>Invoice Made</v>
      </c>
      <c r="N1652" s="13"/>
      <c r="O1652" s="13" t="s">
        <v>633</v>
      </c>
      <c r="P1652" s="13" t="str">
        <f>IF(L1652="Navig8",IF(ISNA(VLOOKUP(UPPER(B1652),#REF!,3,FALSE)),"Pool Not in Records",VLOOKUP(UPPER(B1652),#REF!,3,FALSE)),"")</f>
        <v/>
      </c>
      <c r="Q1652" s="13" t="str">
        <f t="shared" si="131"/>
        <v/>
      </c>
      <c r="R1652" s="13"/>
      <c r="S1652" s="13"/>
      <c r="T1652" s="13" t="str">
        <f t="shared" si="128"/>
        <v>Invoice Made</v>
      </c>
      <c r="U1652" s="13" t="b">
        <f t="shared" si="129"/>
        <v>1</v>
      </c>
      <c r="V1652" s="13"/>
      <c r="W1652" s="13"/>
      <c r="X1652" s="13"/>
      <c r="Y1652" s="13"/>
      <c r="Z1652" s="13"/>
      <c r="AA1652" s="13" t="str">
        <f t="shared" si="127"/>
        <v>Maersk Cayman1801</v>
      </c>
      <c r="AB1652" s="13"/>
      <c r="AC1652" s="13"/>
      <c r="AD1652" s="13"/>
      <c r="AE1652" s="13">
        <f>IF(TRIM(AA1652=""),0,IF(ISNA(VLOOKUP(AA1652,Tracker!$AB$2:$AB$3981,1,FALSE)),0,1))</f>
        <v>1</v>
      </c>
      <c r="AF1652" s="13"/>
    </row>
    <row r="1653" spans="1:32" ht="13.5">
      <c r="A1653" s="518">
        <v>5167</v>
      </c>
      <c r="B1653" s="271" t="s">
        <v>464</v>
      </c>
      <c r="C1653" s="957" t="s">
        <v>8393</v>
      </c>
      <c r="D1653" s="874" t="s">
        <v>8099</v>
      </c>
      <c r="E1653" s="172" t="s">
        <v>8099</v>
      </c>
      <c r="F1653" s="234"/>
      <c r="G1653" s="236"/>
      <c r="H1653" s="874" t="s">
        <v>55</v>
      </c>
      <c r="I1653" s="272">
        <v>43426</v>
      </c>
      <c r="J1653" s="238"/>
      <c r="K1653" s="711"/>
      <c r="L1653" s="1050" t="s">
        <v>663</v>
      </c>
      <c r="M1653" s="13" t="str">
        <f t="shared" si="126"/>
        <v>Invoice Made</v>
      </c>
      <c r="N1653" s="13"/>
      <c r="O1653" s="13" t="s">
        <v>663</v>
      </c>
      <c r="P1653" s="13" t="str">
        <f>IF(L1653="Navig8",IF(ISNA(VLOOKUP(UPPER(B1653),#REF!,3,FALSE)),"Pool Not in Records",VLOOKUP(UPPER(B1653),#REF!,3,FALSE)),"")</f>
        <v/>
      </c>
      <c r="Q1653" s="13" t="str">
        <f t="shared" si="131"/>
        <v/>
      </c>
      <c r="R1653" s="13"/>
      <c r="S1653" s="13"/>
      <c r="T1653" s="13" t="str">
        <f t="shared" si="128"/>
        <v>Invoice Made</v>
      </c>
      <c r="U1653" s="13" t="b">
        <f t="shared" si="129"/>
        <v>1</v>
      </c>
      <c r="V1653" s="13"/>
      <c r="W1653" s="13"/>
      <c r="X1653" s="13"/>
      <c r="Y1653" s="13"/>
      <c r="Z1653" s="13"/>
      <c r="AA1653" s="13" t="str">
        <f t="shared" si="127"/>
        <v>Stena Penguin201811</v>
      </c>
      <c r="AB1653" s="13"/>
      <c r="AC1653" s="13"/>
      <c r="AD1653" s="13"/>
      <c r="AE1653" s="13">
        <f>IF(TRIM(AA1653=""),0,IF(ISNA(VLOOKUP(AA1653,Tracker!$AB$2:$AB$3981,1,FALSE)),0,1))</f>
        <v>1</v>
      </c>
      <c r="AF1653" s="13"/>
    </row>
    <row r="1654" spans="1:32" ht="13.5">
      <c r="A1654" s="518">
        <v>5168</v>
      </c>
      <c r="B1654" s="271" t="s">
        <v>7576</v>
      </c>
      <c r="C1654" s="957" t="s">
        <v>8602</v>
      </c>
      <c r="D1654" s="874" t="s">
        <v>817</v>
      </c>
      <c r="E1654" s="172" t="s">
        <v>817</v>
      </c>
      <c r="F1654" s="234"/>
      <c r="G1654" s="236"/>
      <c r="H1654" s="874" t="s">
        <v>614</v>
      </c>
      <c r="I1654" s="272">
        <v>43483</v>
      </c>
      <c r="J1654" s="238"/>
      <c r="K1654" s="711"/>
      <c r="L1654" s="1050" t="s">
        <v>663</v>
      </c>
      <c r="M1654" s="13" t="str">
        <f t="shared" si="126"/>
        <v>Invoice Made</v>
      </c>
      <c r="N1654" s="13"/>
      <c r="O1654" s="13" t="s">
        <v>663</v>
      </c>
      <c r="P1654" s="13" t="str">
        <f>IF(L1654="Navig8",IF(ISNA(VLOOKUP(UPPER(B1654),#REF!,3,FALSE)),"Pool Not in Records",VLOOKUP(UPPER(B1654),#REF!,3,FALSE)),"")</f>
        <v/>
      </c>
      <c r="Q1654" s="13" t="str">
        <f t="shared" si="131"/>
        <v/>
      </c>
      <c r="R1654" s="13"/>
      <c r="S1654" s="13"/>
      <c r="T1654" s="13" t="str">
        <f t="shared" si="128"/>
        <v>Invoice Made</v>
      </c>
      <c r="U1654" s="13" t="b">
        <f t="shared" si="129"/>
        <v>1</v>
      </c>
      <c r="V1654" s="13"/>
      <c r="W1654" s="13"/>
      <c r="X1654" s="13"/>
      <c r="Y1654" s="13"/>
      <c r="Z1654" s="13"/>
      <c r="AA1654" s="13" t="str">
        <f t="shared" si="127"/>
        <v>Stena Suede201806</v>
      </c>
      <c r="AB1654" s="13"/>
      <c r="AC1654" s="13"/>
      <c r="AD1654" s="13"/>
      <c r="AE1654" s="13">
        <f>IF(TRIM(AA1654=""),0,IF(ISNA(VLOOKUP(AA1654,Tracker!$AB$2:$AB$3981,1,FALSE)),0,1))</f>
        <v>1</v>
      </c>
      <c r="AF1654" s="13"/>
    </row>
    <row r="1655" spans="1:32" ht="13.5">
      <c r="A1655" s="518">
        <v>5169</v>
      </c>
      <c r="B1655" s="271" t="s">
        <v>483</v>
      </c>
      <c r="C1655" s="957" t="s">
        <v>8501</v>
      </c>
      <c r="D1655" s="874" t="s">
        <v>1377</v>
      </c>
      <c r="E1655" s="172" t="s">
        <v>1377</v>
      </c>
      <c r="F1655" s="234"/>
      <c r="G1655" s="236"/>
      <c r="H1655" s="874" t="s">
        <v>25</v>
      </c>
      <c r="I1655" s="272">
        <v>43447</v>
      </c>
      <c r="J1655" s="238"/>
      <c r="K1655" s="711"/>
      <c r="L1655" s="1050" t="s">
        <v>663</v>
      </c>
      <c r="M1655" s="13" t="str">
        <f t="shared" si="126"/>
        <v>Invoice Made</v>
      </c>
      <c r="N1655" s="13"/>
      <c r="O1655" s="13" t="s">
        <v>663</v>
      </c>
      <c r="P1655" s="13" t="str">
        <f>IF(L1655="Navig8",IF(ISNA(VLOOKUP(UPPER(B1655),#REF!,3,FALSE)),"Pool Not in Records",VLOOKUP(UPPER(B1655),#REF!,3,FALSE)),"")</f>
        <v/>
      </c>
      <c r="Q1655" s="13" t="str">
        <f t="shared" si="131"/>
        <v/>
      </c>
      <c r="R1655" s="13"/>
      <c r="S1655" s="13"/>
      <c r="T1655" s="13" t="str">
        <f t="shared" si="128"/>
        <v>Invoice Made</v>
      </c>
      <c r="U1655" s="13" t="b">
        <f t="shared" si="129"/>
        <v>1</v>
      </c>
      <c r="V1655" s="13"/>
      <c r="W1655" s="13"/>
      <c r="X1655" s="13"/>
      <c r="Y1655" s="13"/>
      <c r="Z1655" s="13"/>
      <c r="AA1655" s="13" t="str">
        <f t="shared" si="127"/>
        <v>Stena Superior201805</v>
      </c>
      <c r="AB1655" s="13"/>
      <c r="AC1655" s="13"/>
      <c r="AD1655" s="13"/>
      <c r="AE1655" s="13">
        <f>IF(TRIM(AA1655=""),0,IF(ISNA(VLOOKUP(AA1655,Tracker!$AB$2:$AB$3981,1,FALSE)),0,1))</f>
        <v>1</v>
      </c>
      <c r="AF1655" s="13"/>
    </row>
    <row r="1656" spans="1:32" ht="13.5">
      <c r="A1656" s="518">
        <v>5170</v>
      </c>
      <c r="B1656" s="271" t="s">
        <v>8394</v>
      </c>
      <c r="C1656" s="957">
        <v>37</v>
      </c>
      <c r="D1656" s="874" t="s">
        <v>1489</v>
      </c>
      <c r="E1656" s="172" t="s">
        <v>1489</v>
      </c>
      <c r="F1656" s="234"/>
      <c r="G1656" s="236"/>
      <c r="H1656" s="874" t="s">
        <v>24</v>
      </c>
      <c r="I1656" s="272">
        <v>43426</v>
      </c>
      <c r="J1656" s="238"/>
      <c r="K1656" s="711"/>
      <c r="L1656" s="1050" t="s">
        <v>590</v>
      </c>
      <c r="M1656" s="13" t="str">
        <f t="shared" si="126"/>
        <v>Invoice Made</v>
      </c>
      <c r="N1656" s="13"/>
      <c r="O1656" s="13"/>
      <c r="P1656" s="13" t="str">
        <f>IF(L1656="Navig8",IF(ISNA(VLOOKUP(UPPER(B1656),#REF!,3,FALSE)),"Pool Not in Records",VLOOKUP(UPPER(B1656),#REF!,3,FALSE)),"")</f>
        <v/>
      </c>
      <c r="Q1656" s="13">
        <f t="shared" si="131"/>
        <v>0</v>
      </c>
      <c r="R1656" s="13"/>
      <c r="S1656" s="13"/>
      <c r="T1656" s="13" t="str">
        <f t="shared" si="128"/>
        <v>Invoice Made</v>
      </c>
      <c r="U1656" s="13" t="b">
        <f t="shared" si="129"/>
        <v>1</v>
      </c>
      <c r="V1656" s="13"/>
      <c r="W1656" s="13"/>
      <c r="X1656" s="13"/>
      <c r="Y1656" s="13"/>
      <c r="Z1656" s="13"/>
      <c r="AA1656" s="13" t="str">
        <f t="shared" si="127"/>
        <v>Confidence37</v>
      </c>
      <c r="AB1656" s="13"/>
      <c r="AC1656" s="13"/>
      <c r="AD1656" s="13"/>
      <c r="AE1656" s="13">
        <f>IF(TRIM(AA1656=""),0,IF(ISNA(VLOOKUP(AA1656,Tracker!$AB$2:$AB$3981,1,FALSE)),0,1))</f>
        <v>1</v>
      </c>
      <c r="AF1656" s="13"/>
    </row>
    <row r="1657" spans="1:32" ht="13.5">
      <c r="A1657" s="518">
        <v>5171</v>
      </c>
      <c r="B1657" s="271" t="s">
        <v>8395</v>
      </c>
      <c r="C1657" s="957" t="s">
        <v>126</v>
      </c>
      <c r="D1657" s="874" t="s">
        <v>2048</v>
      </c>
      <c r="E1657" s="172" t="s">
        <v>2048</v>
      </c>
      <c r="F1657" s="234"/>
      <c r="G1657" s="236"/>
      <c r="H1657" s="874" t="s">
        <v>563</v>
      </c>
      <c r="I1657" s="272">
        <v>43438</v>
      </c>
      <c r="J1657" s="238"/>
      <c r="K1657" s="711"/>
      <c r="L1657" s="1050" t="s">
        <v>1466</v>
      </c>
      <c r="M1657" s="13" t="str">
        <f t="shared" si="126"/>
        <v>Invoice Made</v>
      </c>
      <c r="N1657" s="13"/>
      <c r="O1657" s="13" t="s">
        <v>1466</v>
      </c>
      <c r="P1657" s="13" t="str">
        <f>IF(L1657="Navig8",IF(ISNA(VLOOKUP(UPPER(B1657),#REF!,3,FALSE)),"Pool Not in Records",VLOOKUP(UPPER(B1657),#REF!,3,FALSE)),"")</f>
        <v/>
      </c>
      <c r="Q1657" s="13" t="str">
        <f t="shared" si="131"/>
        <v/>
      </c>
      <c r="R1657" s="13"/>
      <c r="S1657" s="13"/>
      <c r="T1657" s="13" t="str">
        <f t="shared" si="128"/>
        <v>Invoice Made</v>
      </c>
      <c r="U1657" s="13" t="b">
        <f t="shared" si="129"/>
        <v>1</v>
      </c>
      <c r="V1657" s="13"/>
      <c r="W1657" s="13"/>
      <c r="X1657" s="13"/>
      <c r="Y1657" s="13"/>
      <c r="Z1657" s="13"/>
      <c r="AA1657" s="13" t="str">
        <f t="shared" si="127"/>
        <v>SCF Surgut13</v>
      </c>
      <c r="AB1657" s="13"/>
      <c r="AC1657" s="13"/>
      <c r="AD1657" s="13"/>
      <c r="AE1657" s="13">
        <f>IF(TRIM(AA1657=""),0,IF(ISNA(VLOOKUP(AA1657,Tracker!$AB$2:$AB$3981,1,FALSE)),0,1))</f>
        <v>1</v>
      </c>
      <c r="AF1657" s="13"/>
    </row>
    <row r="1658" spans="1:32" ht="13.5">
      <c r="A1658" s="518">
        <v>5172</v>
      </c>
      <c r="B1658" s="271" t="s">
        <v>7504</v>
      </c>
      <c r="C1658" s="957" t="s">
        <v>171</v>
      </c>
      <c r="D1658" s="874" t="s">
        <v>8234</v>
      </c>
      <c r="E1658" s="172" t="s">
        <v>8234</v>
      </c>
      <c r="F1658" s="234"/>
      <c r="G1658" s="236"/>
      <c r="H1658" s="874" t="s">
        <v>20</v>
      </c>
      <c r="I1658" s="272">
        <v>43435</v>
      </c>
      <c r="J1658" s="238"/>
      <c r="K1658" s="711"/>
      <c r="L1658" s="1050" t="s">
        <v>1466</v>
      </c>
      <c r="M1658" s="13" t="str">
        <f t="shared" si="126"/>
        <v>Invoice Made</v>
      </c>
      <c r="N1658" s="13"/>
      <c r="O1658" s="13" t="s">
        <v>1466</v>
      </c>
      <c r="P1658" s="13" t="str">
        <f>IF(L1658="Navig8",IF(ISNA(VLOOKUP(UPPER(B1658),#REF!,3,FALSE)),"Pool Not in Records",VLOOKUP(UPPER(B1658),#REF!,3,FALSE)),"")</f>
        <v/>
      </c>
      <c r="Q1658" s="13" t="str">
        <f t="shared" si="131"/>
        <v/>
      </c>
      <c r="R1658" s="13"/>
      <c r="S1658" s="13"/>
      <c r="T1658" s="13" t="str">
        <f t="shared" si="128"/>
        <v>Invoice Made</v>
      </c>
      <c r="U1658" s="13" t="b">
        <f t="shared" si="129"/>
        <v>1</v>
      </c>
      <c r="V1658" s="13"/>
      <c r="W1658" s="13"/>
      <c r="X1658" s="13"/>
      <c r="Y1658" s="13"/>
      <c r="Z1658" s="13"/>
      <c r="AA1658" s="13" t="str">
        <f t="shared" si="127"/>
        <v>SKS Spey46</v>
      </c>
      <c r="AB1658" s="13"/>
      <c r="AC1658" s="13"/>
      <c r="AD1658" s="13"/>
      <c r="AE1658" s="13">
        <f>IF(TRIM(AA1658=""),0,IF(ISNA(VLOOKUP(AA1658,Tracker!$AB$2:$AB$3981,1,FALSE)),0,1))</f>
        <v>1</v>
      </c>
      <c r="AF1658" s="13"/>
    </row>
    <row r="1659" spans="1:32" ht="13.5">
      <c r="A1659" s="518">
        <v>5173</v>
      </c>
      <c r="B1659" s="271" t="s">
        <v>8396</v>
      </c>
      <c r="C1659" s="957" t="s">
        <v>250</v>
      </c>
      <c r="D1659" s="874" t="s">
        <v>8389</v>
      </c>
      <c r="E1659" s="172" t="s">
        <v>8389</v>
      </c>
      <c r="F1659" s="234"/>
      <c r="G1659" s="236"/>
      <c r="H1659" s="874" t="s">
        <v>20</v>
      </c>
      <c r="I1659" s="272">
        <v>43429</v>
      </c>
      <c r="J1659" s="238"/>
      <c r="K1659" s="711"/>
      <c r="L1659" s="1050" t="s">
        <v>1466</v>
      </c>
      <c r="M1659" s="13" t="str">
        <f t="shared" si="126"/>
        <v>Invoice Made</v>
      </c>
      <c r="N1659" s="13"/>
      <c r="O1659" s="13" t="s">
        <v>1466</v>
      </c>
      <c r="P1659" s="13" t="str">
        <f>IF(L1659="Navig8",IF(ISNA(VLOOKUP(UPPER(B1659),#REF!,3,FALSE)),"Pool Not in Records",VLOOKUP(UPPER(B1659),#REF!,3,FALSE)),"")</f>
        <v/>
      </c>
      <c r="Q1659" s="13" t="str">
        <f t="shared" si="131"/>
        <v/>
      </c>
      <c r="R1659" s="13"/>
      <c r="S1659" s="13"/>
      <c r="T1659" s="13" t="str">
        <f t="shared" si="128"/>
        <v>Invoice Made</v>
      </c>
      <c r="U1659" s="13" t="b">
        <f t="shared" si="129"/>
        <v>1</v>
      </c>
      <c r="V1659" s="13"/>
      <c r="W1659" s="13"/>
      <c r="X1659" s="13"/>
      <c r="Y1659" s="13"/>
      <c r="Z1659" s="13"/>
      <c r="AA1659" s="13" t="str">
        <f t="shared" si="127"/>
        <v>Advantage Spring35</v>
      </c>
      <c r="AB1659" s="13"/>
      <c r="AC1659" s="13"/>
      <c r="AD1659" s="13"/>
      <c r="AE1659" s="13">
        <f>IF(TRIM(AA1659=""),0,IF(ISNA(VLOOKUP(AA1659,Tracker!$AB$2:$AB$3981,1,FALSE)),0,1))</f>
        <v>1</v>
      </c>
      <c r="AF1659" s="13"/>
    </row>
    <row r="1660" spans="1:32" ht="13.5">
      <c r="A1660" s="518">
        <v>5174</v>
      </c>
      <c r="B1660" s="271" t="s">
        <v>7410</v>
      </c>
      <c r="C1660" s="957" t="s">
        <v>8397</v>
      </c>
      <c r="D1660" s="874" t="s">
        <v>8245</v>
      </c>
      <c r="E1660" s="172" t="s">
        <v>8245</v>
      </c>
      <c r="F1660" s="234"/>
      <c r="G1660" s="236"/>
      <c r="H1660" s="874" t="s">
        <v>261</v>
      </c>
      <c r="I1660" s="272">
        <v>43438</v>
      </c>
      <c r="J1660" s="238"/>
      <c r="K1660" s="711"/>
      <c r="L1660" s="1050" t="s">
        <v>590</v>
      </c>
      <c r="M1660" s="13" t="str">
        <f t="shared" si="126"/>
        <v>Invoice Made</v>
      </c>
      <c r="N1660" s="13"/>
      <c r="O1660" s="13"/>
      <c r="P1660" s="13" t="str">
        <f>IF(L1660="Navig8",IF(ISNA(VLOOKUP(UPPER(B1660),#REF!,3,FALSE)),"Pool Not in Records",VLOOKUP(UPPER(B1660),#REF!,3,FALSE)),"")</f>
        <v/>
      </c>
      <c r="Q1660" s="13">
        <f t="shared" si="131"/>
        <v>0</v>
      </c>
      <c r="R1660" s="13"/>
      <c r="S1660" s="13"/>
      <c r="T1660" s="13" t="str">
        <f t="shared" si="128"/>
        <v>Invoice Made</v>
      </c>
      <c r="U1660" s="13" t="b">
        <f t="shared" si="129"/>
        <v>1</v>
      </c>
      <c r="V1660" s="13"/>
      <c r="W1660" s="13"/>
      <c r="X1660" s="13"/>
      <c r="Y1660" s="13"/>
      <c r="Z1660" s="13"/>
      <c r="AA1660" s="13" t="str">
        <f t="shared" si="127"/>
        <v>Commander37-37</v>
      </c>
      <c r="AB1660" s="13"/>
      <c r="AC1660" s="13"/>
      <c r="AD1660" s="13"/>
      <c r="AE1660" s="13">
        <f>IF(TRIM(AA1660=""),0,IF(ISNA(VLOOKUP(AA1660,Tracker!$AB$2:$AB$3981,1,FALSE)),0,1))</f>
        <v>1</v>
      </c>
      <c r="AF1660" s="13"/>
    </row>
    <row r="1661" spans="1:32" ht="13.5">
      <c r="A1661" s="531">
        <v>5176</v>
      </c>
      <c r="B1661" s="271" t="s">
        <v>7934</v>
      </c>
      <c r="C1661" s="957"/>
      <c r="D1661" s="874" t="s">
        <v>7570</v>
      </c>
      <c r="E1661" s="172" t="s">
        <v>7570</v>
      </c>
      <c r="F1661" s="234"/>
      <c r="G1661" s="236"/>
      <c r="H1661" s="874"/>
      <c r="I1661" s="272"/>
      <c r="J1661" s="238"/>
      <c r="K1661" s="711"/>
      <c r="L1661" s="1050" t="s">
        <v>28</v>
      </c>
      <c r="M1661" s="13" t="str">
        <f t="shared" si="126"/>
        <v>Invoice Not Made</v>
      </c>
      <c r="N1661" s="13"/>
      <c r="O1661" s="13" t="s">
        <v>28</v>
      </c>
      <c r="P1661" s="13" t="e">
        <f>IF(L1661="Navig8",IF(ISNA(VLOOKUP(UPPER(B1661),#REF!,3,FALSE)),"Pool Not in Records",VLOOKUP(UPPER(B1661),#REF!,3,FALSE)),"")</f>
        <v>#REF!</v>
      </c>
      <c r="Q1661" s="13" t="str">
        <f t="shared" si="131"/>
        <v/>
      </c>
      <c r="R1661" s="13"/>
      <c r="S1661" s="13"/>
      <c r="T1661" s="13" t="str">
        <f t="shared" si="128"/>
        <v>Invoice Not Made</v>
      </c>
      <c r="U1661" s="13" t="b">
        <f t="shared" si="129"/>
        <v>1</v>
      </c>
      <c r="V1661" s="13"/>
      <c r="W1661" s="13"/>
      <c r="X1661" s="13"/>
      <c r="Y1661" s="13"/>
      <c r="Z1661" s="13"/>
      <c r="AA1661" s="13" t="str">
        <f t="shared" si="127"/>
        <v>Vessel-Voy No not given</v>
      </c>
      <c r="AB1661" s="13"/>
      <c r="AC1661" s="13"/>
      <c r="AD1661" s="13"/>
      <c r="AE1661" s="13">
        <f>IF(TRIM(AA1661=""),0,IF(ISNA(VLOOKUP(AA1661,Tracker!$AB$2:$AB$3981,1,FALSE)),0,1))</f>
        <v>0</v>
      </c>
      <c r="AF1661" s="13"/>
    </row>
    <row r="1662" spans="1:32" ht="13.5">
      <c r="A1662" s="518">
        <v>5177</v>
      </c>
      <c r="B1662" s="271" t="s">
        <v>892</v>
      </c>
      <c r="C1662" s="957" t="s">
        <v>8152</v>
      </c>
      <c r="D1662" s="874" t="s">
        <v>2474</v>
      </c>
      <c r="E1662" s="172" t="s">
        <v>2474</v>
      </c>
      <c r="F1662" s="234"/>
      <c r="G1662" s="236"/>
      <c r="H1662" s="874" t="s">
        <v>535</v>
      </c>
      <c r="I1662" s="272">
        <v>43434</v>
      </c>
      <c r="J1662" s="238"/>
      <c r="K1662" s="711"/>
      <c r="L1662" s="1050" t="s">
        <v>2987</v>
      </c>
      <c r="M1662" s="13" t="str">
        <f t="shared" si="126"/>
        <v>Invoice Made</v>
      </c>
      <c r="N1662" s="13"/>
      <c r="O1662" s="13" t="s">
        <v>2987</v>
      </c>
      <c r="P1662" s="13" t="str">
        <f>IF(L1662="Navig8",IF(ISNA(VLOOKUP(UPPER(B1662),#REF!,3,FALSE)),"Pool Not in Records",VLOOKUP(UPPER(B1662),#REF!,3,FALSE)),"")</f>
        <v/>
      </c>
      <c r="Q1662" s="13" t="str">
        <f t="shared" si="131"/>
        <v/>
      </c>
      <c r="R1662" s="13"/>
      <c r="S1662" s="13"/>
      <c r="T1662" s="13" t="str">
        <f t="shared" si="128"/>
        <v>Invoice Made</v>
      </c>
      <c r="U1662" s="13" t="b">
        <f t="shared" si="129"/>
        <v>1</v>
      </c>
      <c r="V1662" s="13"/>
      <c r="W1662" s="13"/>
      <c r="X1662" s="13"/>
      <c r="Y1662" s="13"/>
      <c r="Z1662" s="13"/>
      <c r="AA1662" s="13" t="str">
        <f t="shared" si="127"/>
        <v>Elisalex Schulte106,107,108,109</v>
      </c>
      <c r="AB1662" s="13"/>
      <c r="AC1662" s="13"/>
      <c r="AD1662" s="13"/>
      <c r="AE1662" s="13">
        <f>IF(TRIM(AA1662=""),0,IF(ISNA(VLOOKUP(AA1662,Tracker!$AB$2:$AB$3981,1,FALSE)),0,1))</f>
        <v>1</v>
      </c>
      <c r="AF1662" s="13"/>
    </row>
    <row r="1663" spans="1:32" ht="13.5">
      <c r="A1663" s="518">
        <v>5178</v>
      </c>
      <c r="B1663" s="271" t="s">
        <v>8398</v>
      </c>
      <c r="C1663" s="957" t="s">
        <v>405</v>
      </c>
      <c r="D1663" s="874" t="s">
        <v>8230</v>
      </c>
      <c r="E1663" s="172" t="s">
        <v>8230</v>
      </c>
      <c r="F1663" s="234"/>
      <c r="G1663" s="236"/>
      <c r="H1663" s="874" t="s">
        <v>786</v>
      </c>
      <c r="I1663" s="272">
        <v>43474</v>
      </c>
      <c r="J1663" s="238"/>
      <c r="K1663" s="711"/>
      <c r="L1663" s="1050" t="s">
        <v>1466</v>
      </c>
      <c r="M1663" s="13" t="str">
        <f t="shared" si="126"/>
        <v>Invoice Made</v>
      </c>
      <c r="N1663" s="13"/>
      <c r="O1663" s="13" t="s">
        <v>1466</v>
      </c>
      <c r="P1663" s="13" t="str">
        <f>IF(L1663="Navig8",IF(ISNA(VLOOKUP(UPPER(B1663),#REF!,3,FALSE)),"Pool Not in Records",VLOOKUP(UPPER(B1663),#REF!,3,FALSE)),"")</f>
        <v/>
      </c>
      <c r="Q1663" s="13" t="str">
        <f t="shared" si="131"/>
        <v/>
      </c>
      <c r="R1663" s="13"/>
      <c r="S1663" s="13"/>
      <c r="T1663" s="13" t="str">
        <f t="shared" si="128"/>
        <v>Invoice Made</v>
      </c>
      <c r="U1663" s="13" t="b">
        <f t="shared" si="129"/>
        <v>1</v>
      </c>
      <c r="V1663" s="13"/>
      <c r="W1663" s="13"/>
      <c r="X1663" s="13"/>
      <c r="Y1663" s="13"/>
      <c r="Z1663" s="13"/>
      <c r="AA1663" s="13" t="str">
        <f t="shared" si="127"/>
        <v>Oklahoma65</v>
      </c>
      <c r="AB1663" s="13"/>
      <c r="AC1663" s="13"/>
      <c r="AD1663" s="13"/>
      <c r="AE1663" s="13">
        <f>IF(TRIM(AA1663=""),0,IF(ISNA(VLOOKUP(AA1663,Tracker!$AB$2:$AB$3981,1,FALSE)),0,1))</f>
        <v>1</v>
      </c>
      <c r="AF1663" s="13"/>
    </row>
    <row r="1664" spans="1:32" ht="13.5">
      <c r="A1664" s="518">
        <v>5179</v>
      </c>
      <c r="B1664" s="271" t="s">
        <v>4217</v>
      </c>
      <c r="C1664" s="957" t="s">
        <v>8599</v>
      </c>
      <c r="D1664" s="874" t="s">
        <v>7999</v>
      </c>
      <c r="E1664" s="172" t="s">
        <v>7999</v>
      </c>
      <c r="F1664" s="234"/>
      <c r="G1664" s="236"/>
      <c r="H1664" s="874" t="s">
        <v>215</v>
      </c>
      <c r="I1664" s="477">
        <v>43468</v>
      </c>
      <c r="J1664" s="238"/>
      <c r="K1664" s="711"/>
      <c r="L1664" s="1050" t="s">
        <v>2069</v>
      </c>
      <c r="M1664" s="13" t="str">
        <f t="shared" si="126"/>
        <v>Invoice Made</v>
      </c>
      <c r="N1664" s="13"/>
      <c r="O1664" s="13" t="s">
        <v>2069</v>
      </c>
      <c r="P1664" s="13" t="str">
        <f>IF(L1664="Navig8",IF(ISNA(VLOOKUP(UPPER(B1664),#REF!,3,FALSE)),"Pool Not in Records",VLOOKUP(UPPER(B1664),#REF!,3,FALSE)),"")</f>
        <v/>
      </c>
      <c r="Q1664" s="13" t="str">
        <f t="shared" si="131"/>
        <v/>
      </c>
      <c r="R1664" s="13"/>
      <c r="S1664" s="13"/>
      <c r="T1664" s="13" t="str">
        <f t="shared" si="128"/>
        <v>Invoice Made</v>
      </c>
      <c r="U1664" s="13" t="b">
        <f t="shared" si="129"/>
        <v>1</v>
      </c>
      <c r="V1664" s="13"/>
      <c r="W1664" s="13"/>
      <c r="X1664" s="13"/>
      <c r="Y1664" s="13"/>
      <c r="Z1664" s="13"/>
      <c r="AA1664" s="13" t="str">
        <f t="shared" si="127"/>
        <v>Euronike16726</v>
      </c>
      <c r="AB1664" s="13"/>
      <c r="AC1664" s="13"/>
      <c r="AD1664" s="13"/>
      <c r="AE1664" s="13">
        <f>IF(TRIM(AA1664=""),0,IF(ISNA(VLOOKUP(AA1664,Tracker!$AB$2:$AB$3981,1,FALSE)),0,1))</f>
        <v>1</v>
      </c>
      <c r="AF1664" s="13"/>
    </row>
    <row r="1665" spans="1:32" ht="13.5">
      <c r="A1665" s="518">
        <v>5180</v>
      </c>
      <c r="B1665" s="271" t="s">
        <v>1853</v>
      </c>
      <c r="C1665" s="957" t="s">
        <v>320</v>
      </c>
      <c r="D1665" s="874" t="s">
        <v>3273</v>
      </c>
      <c r="E1665" s="172" t="s">
        <v>3273</v>
      </c>
      <c r="F1665" s="234"/>
      <c r="G1665" s="236"/>
      <c r="H1665" s="874" t="s">
        <v>455</v>
      </c>
      <c r="I1665" s="272">
        <v>43521</v>
      </c>
      <c r="J1665" s="238"/>
      <c r="K1665" s="711"/>
      <c r="L1665" s="1050" t="s">
        <v>1485</v>
      </c>
      <c r="M1665" s="13" t="str">
        <f t="shared" si="126"/>
        <v>Invoice Made</v>
      </c>
      <c r="N1665" s="13"/>
      <c r="O1665" s="13" t="s">
        <v>8296</v>
      </c>
      <c r="P1665" s="13" t="str">
        <f>IF(L1665="Navig8",IF(ISNA(VLOOKUP(UPPER(B1665),#REF!,3,FALSE)),"Pool Not in Records",VLOOKUP(UPPER(B1665),#REF!,3,FALSE)),"")</f>
        <v/>
      </c>
      <c r="Q1665" s="13" t="str">
        <f t="shared" si="131"/>
        <v/>
      </c>
      <c r="R1665" s="13"/>
      <c r="S1665" s="13"/>
      <c r="T1665" s="13" t="str">
        <f t="shared" si="128"/>
        <v>Invoice Made</v>
      </c>
      <c r="U1665" s="13" t="b">
        <f t="shared" si="129"/>
        <v>1</v>
      </c>
      <c r="V1665" s="13"/>
      <c r="W1665" s="13"/>
      <c r="X1665" s="13"/>
      <c r="Y1665" s="13"/>
      <c r="Z1665" s="13"/>
      <c r="AA1665" s="13" t="str">
        <f t="shared" si="127"/>
        <v>Lady Malou39</v>
      </c>
      <c r="AB1665" s="13"/>
      <c r="AC1665" s="13"/>
      <c r="AD1665" s="13"/>
      <c r="AE1665" s="13">
        <f>IF(TRIM(AA1665=""),0,IF(ISNA(VLOOKUP(AA1665,Tracker!$AB$2:$AB$3981,1,FALSE)),0,1))</f>
        <v>1</v>
      </c>
      <c r="AF1665" s="13"/>
    </row>
    <row r="1666" spans="1:32" ht="13.5">
      <c r="A1666" s="518">
        <v>5181</v>
      </c>
      <c r="B1666" s="271" t="s">
        <v>8399</v>
      </c>
      <c r="C1666" s="957">
        <v>6</v>
      </c>
      <c r="D1666" s="874" t="s">
        <v>8295</v>
      </c>
      <c r="E1666" s="172" t="s">
        <v>8295</v>
      </c>
      <c r="F1666" s="234"/>
      <c r="G1666" s="236"/>
      <c r="H1666" s="874" t="s">
        <v>25</v>
      </c>
      <c r="I1666" s="272">
        <v>43817</v>
      </c>
      <c r="J1666" s="238"/>
      <c r="K1666" s="711" t="s">
        <v>8482</v>
      </c>
      <c r="L1666" s="1050" t="s">
        <v>8296</v>
      </c>
      <c r="M1666" s="13" t="str">
        <f t="shared" si="126"/>
        <v>Invoice Made</v>
      </c>
      <c r="N1666" s="13"/>
      <c r="O1666" s="13" t="s">
        <v>8296</v>
      </c>
      <c r="P1666" s="13" t="str">
        <f>IF(L1666="Navig8",IF(ISNA(VLOOKUP(UPPER(B1666),#REF!,3,FALSE)),"Pool Not in Records",VLOOKUP(UPPER(B1666),#REF!,3,FALSE)),"")</f>
        <v/>
      </c>
      <c r="Q1666" s="13" t="str">
        <f t="shared" si="131"/>
        <v/>
      </c>
      <c r="R1666" s="13"/>
      <c r="S1666" s="13"/>
      <c r="T1666" s="13" t="str">
        <f t="shared" si="128"/>
        <v>Invoice Made</v>
      </c>
      <c r="U1666" s="13" t="b">
        <f t="shared" si="129"/>
        <v>1</v>
      </c>
      <c r="V1666" s="13"/>
      <c r="W1666" s="13"/>
      <c r="X1666" s="13"/>
      <c r="Y1666" s="13"/>
      <c r="Z1666" s="13"/>
      <c r="AA1666" s="13" t="str">
        <f t="shared" si="127"/>
        <v>Navig8 Alabastor6</v>
      </c>
      <c r="AB1666" s="13"/>
      <c r="AC1666" s="13"/>
      <c r="AD1666" s="13"/>
      <c r="AE1666" s="13">
        <f>IF(TRIM(AA1666=""),0,IF(ISNA(VLOOKUP(AA1666,Tracker!$AB$2:$AB$3981,1,FALSE)),0,1))</f>
        <v>1</v>
      </c>
      <c r="AF1666" s="13"/>
    </row>
    <row r="1667" spans="1:32" ht="13.5">
      <c r="A1667" s="518">
        <v>5182</v>
      </c>
      <c r="B1667" s="271" t="s">
        <v>8309</v>
      </c>
      <c r="C1667" s="957">
        <v>41</v>
      </c>
      <c r="D1667" s="874" t="s">
        <v>2474</v>
      </c>
      <c r="E1667" s="172" t="s">
        <v>2474</v>
      </c>
      <c r="F1667" s="234"/>
      <c r="G1667" s="236"/>
      <c r="H1667" s="874" t="s">
        <v>2870</v>
      </c>
      <c r="I1667" s="272">
        <v>43429</v>
      </c>
      <c r="J1667" s="238"/>
      <c r="K1667" s="711"/>
      <c r="L1667" s="1050" t="s">
        <v>2987</v>
      </c>
      <c r="M1667" s="13" t="str">
        <f t="shared" ref="M1667:M1730" si="132">IF(AND(NOT(TRIM(D1667)="")),IF(AE1667=1,"Invoice Made","Invoice Not Made"),"")</f>
        <v>Invoice Made</v>
      </c>
      <c r="N1667" s="13"/>
      <c r="O1667" s="13" t="s">
        <v>2987</v>
      </c>
      <c r="P1667" s="13" t="str">
        <f>IF(L1667="Navig8",IF(ISNA(VLOOKUP(UPPER(B1667),#REF!,3,FALSE)),"Pool Not in Records",VLOOKUP(UPPER(B1667),#REF!,3,FALSE)),"")</f>
        <v/>
      </c>
      <c r="Q1667" s="13" t="str">
        <f t="shared" si="131"/>
        <v/>
      </c>
      <c r="R1667" s="13"/>
      <c r="S1667" s="13"/>
      <c r="T1667" s="13" t="str">
        <f t="shared" si="128"/>
        <v>Invoice Made</v>
      </c>
      <c r="U1667" s="13" t="b">
        <f t="shared" si="129"/>
        <v>1</v>
      </c>
      <c r="V1667" s="13"/>
      <c r="W1667" s="13"/>
      <c r="X1667" s="13"/>
      <c r="Y1667" s="13"/>
      <c r="Z1667" s="13"/>
      <c r="AA1667" s="13" t="str">
        <f t="shared" ref="AA1667:AA1730" si="133">IF(OR(TRIM(B1667)="",TRIM(C1667)=""),"Vessel-Voy No not given",CONCATENATE(TRIM(B1667),TRIM(C1667)))</f>
        <v>Vestholmen41</v>
      </c>
      <c r="AB1667" s="13"/>
      <c r="AC1667" s="13"/>
      <c r="AD1667" s="13"/>
      <c r="AE1667" s="13">
        <f>IF(TRIM(AA1667=""),0,IF(ISNA(VLOOKUP(AA1667,Tracker!$AB$2:$AB$3981,1,FALSE)),0,1))</f>
        <v>1</v>
      </c>
      <c r="AF1667" s="13"/>
    </row>
    <row r="1668" spans="1:32" ht="13.5">
      <c r="A1668" s="518">
        <v>5184</v>
      </c>
      <c r="B1668" s="271" t="s">
        <v>8400</v>
      </c>
      <c r="C1668" s="957" t="s">
        <v>344</v>
      </c>
      <c r="D1668" s="874" t="s">
        <v>8483</v>
      </c>
      <c r="E1668" s="172"/>
      <c r="F1668" s="234"/>
      <c r="G1668" s="236"/>
      <c r="H1668" s="874" t="s">
        <v>25</v>
      </c>
      <c r="I1668" s="272">
        <v>43825</v>
      </c>
      <c r="J1668" s="238"/>
      <c r="K1668" s="711" t="s">
        <v>8482</v>
      </c>
      <c r="L1668" s="1050" t="s">
        <v>8296</v>
      </c>
      <c r="M1668" s="13" t="str">
        <f t="shared" si="132"/>
        <v>Invoice Made</v>
      </c>
      <c r="N1668" s="13"/>
      <c r="O1668" s="13" t="s">
        <v>8296</v>
      </c>
      <c r="P1668" s="13" t="str">
        <f>IF(L1668="Navig8",IF(ISNA(VLOOKUP(UPPER(B1668),#REF!,3,FALSE)),"Pool Not in Records",VLOOKUP(UPPER(B1668),#REF!,3,FALSE)),"")</f>
        <v/>
      </c>
      <c r="Q1668" s="13" t="str">
        <f t="shared" si="131"/>
        <v/>
      </c>
      <c r="R1668" s="13"/>
      <c r="S1668" s="13"/>
      <c r="T1668" s="13" t="str">
        <f t="shared" si="128"/>
        <v>Invoice Made</v>
      </c>
      <c r="U1668" s="13" t="b">
        <f t="shared" si="129"/>
        <v>1</v>
      </c>
      <c r="V1668" s="13"/>
      <c r="W1668" s="13"/>
      <c r="X1668" s="13"/>
      <c r="Y1668" s="13"/>
      <c r="Z1668" s="13"/>
      <c r="AA1668" s="13" t="str">
        <f t="shared" si="133"/>
        <v>Songa Fortune05</v>
      </c>
      <c r="AB1668" s="13"/>
      <c r="AC1668" s="13"/>
      <c r="AD1668" s="13"/>
      <c r="AE1668" s="13">
        <f>IF(TRIM(AA1668=""),0,IF(ISNA(VLOOKUP(AA1668,Tracker!$AB$2:$AB$3981,1,FALSE)),0,1))</f>
        <v>1</v>
      </c>
      <c r="AF1668" s="13"/>
    </row>
    <row r="1669" spans="1:32" ht="13.5">
      <c r="A1669" s="518">
        <v>5185</v>
      </c>
      <c r="B1669" s="271" t="s">
        <v>8401</v>
      </c>
      <c r="C1669" s="957">
        <v>1</v>
      </c>
      <c r="D1669" s="874" t="s">
        <v>63</v>
      </c>
      <c r="E1669" s="172" t="s">
        <v>63</v>
      </c>
      <c r="F1669" s="234"/>
      <c r="G1669" s="236"/>
      <c r="H1669" s="874" t="s">
        <v>8513</v>
      </c>
      <c r="I1669" s="272">
        <v>43445</v>
      </c>
      <c r="J1669" s="238"/>
      <c r="K1669" s="711"/>
      <c r="L1669" s="1050" t="s">
        <v>60</v>
      </c>
      <c r="M1669" s="13" t="str">
        <f t="shared" si="132"/>
        <v>Invoice Made</v>
      </c>
      <c r="N1669" s="13"/>
      <c r="O1669" s="13"/>
      <c r="P1669" s="13" t="str">
        <f>IF(L1669="Navig8",IF(ISNA(VLOOKUP(UPPER(B1669),#REF!,3,FALSE)),"Pool Not in Records",VLOOKUP(UPPER(B1669),#REF!,3,FALSE)),"")</f>
        <v/>
      </c>
      <c r="Q1669" s="13" t="str">
        <f t="shared" si="131"/>
        <v/>
      </c>
      <c r="R1669" s="13"/>
      <c r="S1669" s="13"/>
      <c r="T1669" s="13" t="str">
        <f t="shared" ref="T1669:T1732" si="134">IF(AND(NOT(TRIM(D1669)="")),IF(AE1669=1,"Invoice Made","Invoice Not Made"),"")</f>
        <v>Invoice Made</v>
      </c>
      <c r="U1669" s="13" t="b">
        <f t="shared" ref="U1669:U1732" si="135">M1669=T1669</f>
        <v>1</v>
      </c>
      <c r="V1669" s="13"/>
      <c r="W1669" s="13"/>
      <c r="X1669" s="13"/>
      <c r="Y1669" s="13"/>
      <c r="Z1669" s="13"/>
      <c r="AA1669" s="13" t="str">
        <f t="shared" si="133"/>
        <v>Pusaka Borneo1</v>
      </c>
      <c r="AB1669" s="13"/>
      <c r="AC1669" s="13"/>
      <c r="AD1669" s="13"/>
      <c r="AE1669" s="13">
        <f>IF(TRIM(AA1669=""),0,IF(ISNA(VLOOKUP(AA1669,Tracker!$AB$2:$AB$3981,1,FALSE)),0,1))</f>
        <v>1</v>
      </c>
      <c r="AF1669" s="13"/>
    </row>
    <row r="1670" spans="1:32" ht="13.5">
      <c r="A1670" s="518">
        <v>5186</v>
      </c>
      <c r="B1670" s="271" t="s">
        <v>8402</v>
      </c>
      <c r="C1670" s="957">
        <v>15</v>
      </c>
      <c r="D1670" s="874" t="s">
        <v>63</v>
      </c>
      <c r="E1670" s="172" t="s">
        <v>63</v>
      </c>
      <c r="F1670" s="234"/>
      <c r="G1670" s="236"/>
      <c r="H1670" s="874" t="s">
        <v>255</v>
      </c>
      <c r="I1670" s="272">
        <v>43443</v>
      </c>
      <c r="J1670" s="238"/>
      <c r="K1670" s="711"/>
      <c r="L1670" s="1050" t="s">
        <v>60</v>
      </c>
      <c r="M1670" s="13" t="str">
        <f t="shared" si="132"/>
        <v>Invoice Made</v>
      </c>
      <c r="N1670" s="13"/>
      <c r="O1670" s="13"/>
      <c r="P1670" s="13" t="str">
        <f>IF(L1670="Navig8",IF(ISNA(VLOOKUP(UPPER(B1670),#REF!,3,FALSE)),"Pool Not in Records",VLOOKUP(UPPER(B1670),#REF!,3,FALSE)),"")</f>
        <v/>
      </c>
      <c r="Q1670" s="13" t="str">
        <f t="shared" si="131"/>
        <v/>
      </c>
      <c r="R1670" s="13"/>
      <c r="S1670" s="13"/>
      <c r="T1670" s="13" t="str">
        <f t="shared" si="134"/>
        <v>Invoice Made</v>
      </c>
      <c r="U1670" s="13" t="b">
        <f t="shared" si="135"/>
        <v>1</v>
      </c>
      <c r="V1670" s="13"/>
      <c r="W1670" s="13"/>
      <c r="X1670" s="13"/>
      <c r="Y1670" s="13"/>
      <c r="Z1670" s="13"/>
      <c r="AA1670" s="13" t="str">
        <f t="shared" si="133"/>
        <v>New Accord15</v>
      </c>
      <c r="AB1670" s="13"/>
      <c r="AC1670" s="13"/>
      <c r="AD1670" s="13"/>
      <c r="AE1670" s="13">
        <f>IF(TRIM(AA1670=""),0,IF(ISNA(VLOOKUP(AA1670,Tracker!$AB$2:$AB$3981,1,FALSE)),0,1))</f>
        <v>1</v>
      </c>
      <c r="AF1670" s="13"/>
    </row>
    <row r="1671" spans="1:32" ht="13.5">
      <c r="A1671" s="518">
        <v>5188</v>
      </c>
      <c r="B1671" s="271" t="s">
        <v>8403</v>
      </c>
      <c r="C1671" s="957">
        <v>1808</v>
      </c>
      <c r="D1671" s="874" t="s">
        <v>736</v>
      </c>
      <c r="E1671" s="172" t="s">
        <v>736</v>
      </c>
      <c r="F1671" s="234"/>
      <c r="G1671" s="236"/>
      <c r="H1671" s="874" t="s">
        <v>25</v>
      </c>
      <c r="I1671" s="272">
        <v>43460</v>
      </c>
      <c r="J1671" s="238"/>
      <c r="K1671" s="711"/>
      <c r="L1671" s="1050" t="s">
        <v>633</v>
      </c>
      <c r="M1671" s="13" t="str">
        <f t="shared" si="132"/>
        <v>Invoice Made</v>
      </c>
      <c r="N1671" s="13"/>
      <c r="O1671" s="13" t="s">
        <v>633</v>
      </c>
      <c r="P1671" s="13" t="str">
        <f>IF(L1671="Navig8",IF(ISNA(VLOOKUP(UPPER(B1671),#REF!,3,FALSE)),"Pool Not in Records",VLOOKUP(UPPER(B1671),#REF!,3,FALSE)),"")</f>
        <v/>
      </c>
      <c r="Q1671" s="13" t="str">
        <f t="shared" si="131"/>
        <v/>
      </c>
      <c r="R1671" s="13"/>
      <c r="S1671" s="13"/>
      <c r="T1671" s="13" t="str">
        <f t="shared" si="134"/>
        <v>Invoice Made</v>
      </c>
      <c r="U1671" s="13" t="b">
        <f t="shared" si="135"/>
        <v>1</v>
      </c>
      <c r="V1671" s="13"/>
      <c r="W1671" s="13"/>
      <c r="X1671" s="13"/>
      <c r="Y1671" s="13"/>
      <c r="Z1671" s="13"/>
      <c r="AA1671" s="13" t="str">
        <f t="shared" si="133"/>
        <v>StenaWeco Elegance1808</v>
      </c>
      <c r="AB1671" s="13"/>
      <c r="AC1671" s="13"/>
      <c r="AD1671" s="13"/>
      <c r="AE1671" s="13">
        <f>IF(TRIM(AA1671=""),0,IF(ISNA(VLOOKUP(AA1671,Tracker!$AB$2:$AB$3981,1,FALSE)),0,1))</f>
        <v>1</v>
      </c>
      <c r="AF1671" s="13"/>
    </row>
    <row r="1672" spans="1:32" ht="13.5">
      <c r="A1672" s="518">
        <v>5189</v>
      </c>
      <c r="B1672" s="271" t="s">
        <v>3171</v>
      </c>
      <c r="C1672" s="957">
        <v>232</v>
      </c>
      <c r="D1672" s="874" t="s">
        <v>688</v>
      </c>
      <c r="E1672" s="172"/>
      <c r="F1672" s="234"/>
      <c r="G1672" s="236"/>
      <c r="H1672" s="547" t="s">
        <v>261</v>
      </c>
      <c r="I1672" s="272">
        <v>43423</v>
      </c>
      <c r="J1672" s="238"/>
      <c r="K1672" s="711"/>
      <c r="L1672" s="1050" t="s">
        <v>590</v>
      </c>
      <c r="M1672" s="13" t="str">
        <f t="shared" si="132"/>
        <v>Invoice Made</v>
      </c>
      <c r="N1672" s="13"/>
      <c r="O1672" s="13"/>
      <c r="P1672" s="13" t="str">
        <f>IF(L1672="Navig8",IF(ISNA(VLOOKUP(UPPER(B1672),#REF!,3,FALSE)),"Pool Not in Records",VLOOKUP(UPPER(B1672),#REF!,3,FALSE)),"")</f>
        <v/>
      </c>
      <c r="Q1672" s="13">
        <f t="shared" si="131"/>
        <v>0</v>
      </c>
      <c r="R1672" s="13"/>
      <c r="S1672" s="13"/>
      <c r="T1672" s="13" t="str">
        <f t="shared" si="134"/>
        <v>Invoice Made</v>
      </c>
      <c r="U1672" s="13" t="b">
        <f t="shared" si="135"/>
        <v>1</v>
      </c>
      <c r="V1672" s="13"/>
      <c r="W1672" s="13"/>
      <c r="X1672" s="13"/>
      <c r="Y1672" s="13"/>
      <c r="Z1672" s="13"/>
      <c r="AA1672" s="13" t="str">
        <f t="shared" si="133"/>
        <v>Seaways Rosemar232</v>
      </c>
      <c r="AB1672" s="13"/>
      <c r="AC1672" s="13"/>
      <c r="AD1672" s="13"/>
      <c r="AE1672" s="13">
        <f>IF(TRIM(AA1672=""),0,IF(ISNA(VLOOKUP(AA1672,Tracker!$AB$2:$AB$3981,1,FALSE)),0,1))</f>
        <v>1</v>
      </c>
      <c r="AF1672" s="13"/>
    </row>
    <row r="1673" spans="1:32" ht="13.5">
      <c r="A1673" s="518">
        <v>5190</v>
      </c>
      <c r="B1673" s="271" t="s">
        <v>8404</v>
      </c>
      <c r="C1673" s="957">
        <v>31</v>
      </c>
      <c r="D1673" s="874" t="s">
        <v>8535</v>
      </c>
      <c r="E1673" s="172"/>
      <c r="F1673" s="234"/>
      <c r="G1673" s="236"/>
      <c r="H1673" s="874" t="s">
        <v>1349</v>
      </c>
      <c r="I1673" s="272">
        <v>43443</v>
      </c>
      <c r="J1673" s="238"/>
      <c r="K1673" s="711"/>
      <c r="L1673" s="1050" t="s">
        <v>590</v>
      </c>
      <c r="M1673" s="13" t="str">
        <f t="shared" si="132"/>
        <v>Invoice Made</v>
      </c>
      <c r="N1673" s="13"/>
      <c r="O1673" s="13"/>
      <c r="P1673" s="13" t="str">
        <f>IF(L1673="Navig8",IF(ISNA(VLOOKUP(UPPER(B1673),#REF!,3,FALSE)),"Pool Not in Records",VLOOKUP(UPPER(B1673),#REF!,3,FALSE)),"")</f>
        <v/>
      </c>
      <c r="Q1673" s="13">
        <f t="shared" si="131"/>
        <v>0</v>
      </c>
      <c r="R1673" s="13"/>
      <c r="S1673" s="13"/>
      <c r="T1673" s="13" t="str">
        <f t="shared" si="134"/>
        <v>Invoice Made</v>
      </c>
      <c r="U1673" s="13" t="b">
        <f t="shared" si="135"/>
        <v>1</v>
      </c>
      <c r="V1673" s="13"/>
      <c r="W1673" s="13"/>
      <c r="X1673" s="13"/>
      <c r="Y1673" s="13"/>
      <c r="Z1673" s="13"/>
      <c r="AA1673" s="13" t="str">
        <f t="shared" si="133"/>
        <v>Albatross Trader31</v>
      </c>
      <c r="AB1673" s="13"/>
      <c r="AC1673" s="13"/>
      <c r="AD1673" s="13"/>
      <c r="AE1673" s="13">
        <f>IF(TRIM(AA1673=""),0,IF(ISNA(VLOOKUP(AA1673,Tracker!$AB$2:$AB$3981,1,FALSE)),0,1))</f>
        <v>1</v>
      </c>
      <c r="AF1673" s="13"/>
    </row>
    <row r="1674" spans="1:32" ht="13.5">
      <c r="A1674" s="518">
        <v>5191</v>
      </c>
      <c r="B1674" s="271" t="s">
        <v>8405</v>
      </c>
      <c r="C1674" s="957" t="s">
        <v>8598</v>
      </c>
      <c r="D1674" s="874" t="s">
        <v>7999</v>
      </c>
      <c r="E1674" s="172"/>
      <c r="F1674" s="234"/>
      <c r="G1674" s="236"/>
      <c r="H1674" s="874" t="s">
        <v>356</v>
      </c>
      <c r="I1674" s="477">
        <v>43468</v>
      </c>
      <c r="J1674" s="238"/>
      <c r="K1674" s="711"/>
      <c r="L1674" s="1050" t="s">
        <v>2069</v>
      </c>
      <c r="M1674" s="13" t="str">
        <f t="shared" si="132"/>
        <v>Invoice Made</v>
      </c>
      <c r="N1674" s="13"/>
      <c r="O1674" s="13" t="s">
        <v>2069</v>
      </c>
      <c r="P1674" s="13" t="str">
        <f>IF(L1674="Navig8",IF(ISNA(VLOOKUP(UPPER(B1674),#REF!,3,FALSE)),"Pool Not in Records",VLOOKUP(UPPER(B1674),#REF!,3,FALSE)),"")</f>
        <v/>
      </c>
      <c r="Q1674" s="13" t="str">
        <f t="shared" si="131"/>
        <v/>
      </c>
      <c r="R1674" s="13"/>
      <c r="S1674" s="13"/>
      <c r="T1674" s="13" t="str">
        <f t="shared" si="134"/>
        <v>Invoice Made</v>
      </c>
      <c r="U1674" s="13" t="b">
        <f t="shared" si="135"/>
        <v>1</v>
      </c>
      <c r="V1674" s="13"/>
      <c r="W1674" s="13"/>
      <c r="X1674" s="13"/>
      <c r="Y1674" s="13"/>
      <c r="Z1674" s="13"/>
      <c r="AA1674" s="13" t="str">
        <f t="shared" si="133"/>
        <v>Suez Vaslles16751</v>
      </c>
      <c r="AB1674" s="13"/>
      <c r="AC1674" s="13"/>
      <c r="AD1674" s="13"/>
      <c r="AE1674" s="13">
        <f>IF(TRIM(AA1674=""),0,IF(ISNA(VLOOKUP(AA1674,Tracker!$AB$2:$AB$3981,1,FALSE)),0,1))</f>
        <v>1</v>
      </c>
      <c r="AF1674" s="13"/>
    </row>
    <row r="1675" spans="1:32" ht="13.5">
      <c r="A1675" s="518">
        <v>5192</v>
      </c>
      <c r="B1675" s="271" t="s">
        <v>3104</v>
      </c>
      <c r="C1675" s="957" t="s">
        <v>81</v>
      </c>
      <c r="D1675" s="874" t="s">
        <v>1283</v>
      </c>
      <c r="E1675" s="172"/>
      <c r="F1675" s="234"/>
      <c r="G1675" s="236"/>
      <c r="H1675" s="874" t="s">
        <v>645</v>
      </c>
      <c r="I1675" s="272">
        <v>43464</v>
      </c>
      <c r="J1675" s="238"/>
      <c r="K1675" s="711"/>
      <c r="L1675" s="1050" t="s">
        <v>590</v>
      </c>
      <c r="M1675" s="13" t="str">
        <f t="shared" si="132"/>
        <v>Invoice Made</v>
      </c>
      <c r="N1675" s="13"/>
      <c r="O1675" s="13"/>
      <c r="P1675" s="13" t="str">
        <f>IF(L1675="Navig8",IF(ISNA(VLOOKUP(UPPER(B1675),#REF!,3,FALSE)),"Pool Not in Records",VLOOKUP(UPPER(B1675),#REF!,3,FALSE)),"")</f>
        <v/>
      </c>
      <c r="Q1675" s="13">
        <f t="shared" si="131"/>
        <v>0</v>
      </c>
      <c r="R1675" s="13"/>
      <c r="S1675" s="13"/>
      <c r="T1675" s="13" t="str">
        <f t="shared" si="134"/>
        <v>Invoice Made</v>
      </c>
      <c r="U1675" s="13" t="b">
        <f t="shared" si="135"/>
        <v>1</v>
      </c>
      <c r="V1675" s="13"/>
      <c r="W1675" s="13"/>
      <c r="X1675" s="13"/>
      <c r="Y1675" s="13"/>
      <c r="Z1675" s="13"/>
      <c r="AA1675" s="13" t="str">
        <f t="shared" si="133"/>
        <v>Cabo San Vicente26</v>
      </c>
      <c r="AB1675" s="13"/>
      <c r="AC1675" s="13"/>
      <c r="AD1675" s="13"/>
      <c r="AE1675" s="13">
        <f>IF(TRIM(AA1675=""),0,IF(ISNA(VLOOKUP(AA1675,Tracker!$AB$2:$AB$3981,1,FALSE)),0,1))</f>
        <v>1</v>
      </c>
      <c r="AF1675" s="13"/>
    </row>
    <row r="1676" spans="1:32" ht="13.5">
      <c r="A1676" s="518">
        <v>5193</v>
      </c>
      <c r="B1676" s="271" t="s">
        <v>1273</v>
      </c>
      <c r="C1676" s="957" t="s">
        <v>372</v>
      </c>
      <c r="D1676" s="874" t="s">
        <v>2278</v>
      </c>
      <c r="E1676" s="172"/>
      <c r="F1676" s="234"/>
      <c r="G1676" s="236"/>
      <c r="H1676" s="874" t="s">
        <v>622</v>
      </c>
      <c r="I1676" s="272">
        <v>43444</v>
      </c>
      <c r="J1676" s="238"/>
      <c r="K1676" s="711"/>
      <c r="L1676" s="1050" t="s">
        <v>60</v>
      </c>
      <c r="M1676" s="13" t="str">
        <f t="shared" si="132"/>
        <v>Invoice Made</v>
      </c>
      <c r="N1676" s="13"/>
      <c r="O1676" s="13"/>
      <c r="P1676" s="13" t="str">
        <f>IF(L1676="Navig8",IF(ISNA(VLOOKUP(UPPER(B1676),#REF!,3,FALSE)),"Pool Not in Records",VLOOKUP(UPPER(B1676),#REF!,3,FALSE)),"")</f>
        <v/>
      </c>
      <c r="Q1676" s="13" t="str">
        <f t="shared" ref="Q1676:Q1707" si="136">IF(L1676="Ultranav",IF(K1676="",0,1),"")</f>
        <v/>
      </c>
      <c r="R1676" s="13"/>
      <c r="S1676" s="13"/>
      <c r="T1676" s="13" t="str">
        <f t="shared" si="134"/>
        <v>Invoice Made</v>
      </c>
      <c r="U1676" s="13" t="b">
        <f t="shared" si="135"/>
        <v>1</v>
      </c>
      <c r="V1676" s="13"/>
      <c r="W1676" s="13"/>
      <c r="X1676" s="13"/>
      <c r="Y1676" s="13"/>
      <c r="Z1676" s="13"/>
      <c r="AA1676" s="13" t="str">
        <f t="shared" si="133"/>
        <v>Shanghai Dawn68</v>
      </c>
      <c r="AB1676" s="13"/>
      <c r="AC1676" s="13"/>
      <c r="AD1676" s="13"/>
      <c r="AE1676" s="13">
        <f>IF(TRIM(AA1676=""),0,IF(ISNA(VLOOKUP(AA1676,Tracker!$AB$2:$AB$3981,1,FALSE)),0,1))</f>
        <v>1</v>
      </c>
      <c r="AF1676" s="13"/>
    </row>
    <row r="1677" spans="1:32" ht="13.5">
      <c r="A1677" s="518">
        <v>5194</v>
      </c>
      <c r="B1677" s="271" t="s">
        <v>5065</v>
      </c>
      <c r="C1677" s="957" t="s">
        <v>302</v>
      </c>
      <c r="D1677" s="874" t="s">
        <v>8314</v>
      </c>
      <c r="E1677" s="172"/>
      <c r="F1677" s="234"/>
      <c r="G1677" s="236"/>
      <c r="H1677" s="874" t="s">
        <v>24</v>
      </c>
      <c r="I1677" s="272">
        <v>43470</v>
      </c>
      <c r="J1677" s="238"/>
      <c r="K1677" s="711"/>
      <c r="L1677" s="1050" t="s">
        <v>60</v>
      </c>
      <c r="M1677" s="13" t="str">
        <f t="shared" si="132"/>
        <v>Invoice Made</v>
      </c>
      <c r="N1677" s="13"/>
      <c r="O1677" s="13"/>
      <c r="P1677" s="13" t="str">
        <f>IF(L1677="Navig8",IF(ISNA(VLOOKUP(UPPER(B1677),#REF!,3,FALSE)),"Pool Not in Records",VLOOKUP(UPPER(B1677),#REF!,3,FALSE)),"")</f>
        <v/>
      </c>
      <c r="Q1677" s="13" t="str">
        <f t="shared" si="136"/>
        <v/>
      </c>
      <c r="R1677" s="13"/>
      <c r="S1677" s="13"/>
      <c r="T1677" s="13" t="str">
        <f t="shared" si="134"/>
        <v>Invoice Made</v>
      </c>
      <c r="U1677" s="13" t="b">
        <f t="shared" si="135"/>
        <v>1</v>
      </c>
      <c r="V1677" s="13"/>
      <c r="W1677" s="13"/>
      <c r="X1677" s="13"/>
      <c r="Y1677" s="13"/>
      <c r="Z1677" s="13"/>
      <c r="AA1677" s="13" t="str">
        <f t="shared" si="133"/>
        <v>Ghibli70</v>
      </c>
      <c r="AB1677" s="13"/>
      <c r="AC1677" s="13"/>
      <c r="AD1677" s="13"/>
      <c r="AE1677" s="13">
        <f>IF(TRIM(AA1677=""),0,IF(ISNA(VLOOKUP(AA1677,Tracker!$AB$2:$AB$3981,1,FALSE)),0,1))</f>
        <v>1</v>
      </c>
      <c r="AF1677" s="13"/>
    </row>
    <row r="1678" spans="1:32" ht="13.5">
      <c r="A1678" s="518">
        <v>5195</v>
      </c>
      <c r="B1678" s="271" t="s">
        <v>636</v>
      </c>
      <c r="C1678" s="957" t="s">
        <v>8602</v>
      </c>
      <c r="D1678" s="887" t="s">
        <v>685</v>
      </c>
      <c r="E1678" s="172"/>
      <c r="F1678" s="234"/>
      <c r="G1678" s="236"/>
      <c r="H1678" s="874" t="s">
        <v>173</v>
      </c>
      <c r="I1678" s="272">
        <v>43473</v>
      </c>
      <c r="J1678" s="238"/>
      <c r="K1678" s="711"/>
      <c r="L1678" s="1050" t="s">
        <v>663</v>
      </c>
      <c r="M1678" s="13" t="str">
        <f t="shared" si="132"/>
        <v>Invoice Made</v>
      </c>
      <c r="N1678" s="13"/>
      <c r="O1678" s="13" t="s">
        <v>663</v>
      </c>
      <c r="P1678" s="13" t="str">
        <f>IF(L1678="Navig8",IF(ISNA(VLOOKUP(UPPER(B1678),#REF!,3,FALSE)),"Pool Not in Records",VLOOKUP(UPPER(B1678),#REF!,3,FALSE)),"")</f>
        <v/>
      </c>
      <c r="Q1678" s="13" t="str">
        <f t="shared" si="136"/>
        <v/>
      </c>
      <c r="R1678" s="13"/>
      <c r="S1678" s="13"/>
      <c r="T1678" s="13" t="str">
        <f t="shared" si="134"/>
        <v>Invoice Made</v>
      </c>
      <c r="U1678" s="13" t="b">
        <f t="shared" si="135"/>
        <v>1</v>
      </c>
      <c r="V1678" s="13"/>
      <c r="W1678" s="13"/>
      <c r="X1678" s="13"/>
      <c r="Y1678" s="13"/>
      <c r="Z1678" s="13"/>
      <c r="AA1678" s="13" t="str">
        <f t="shared" si="133"/>
        <v>Sonangol Huila201806</v>
      </c>
      <c r="AB1678" s="13"/>
      <c r="AC1678" s="13"/>
      <c r="AD1678" s="13"/>
      <c r="AE1678" s="13">
        <f>IF(TRIM(AA1678=""),0,IF(ISNA(VLOOKUP(AA1678,Tracker!$AB$2:$AB$3981,1,FALSE)),0,1))</f>
        <v>1</v>
      </c>
      <c r="AF1678" s="13"/>
    </row>
    <row r="1679" spans="1:32" ht="13.5">
      <c r="A1679" s="518">
        <v>5196</v>
      </c>
      <c r="B1679" s="271" t="s">
        <v>8095</v>
      </c>
      <c r="C1679" s="957" t="s">
        <v>8668</v>
      </c>
      <c r="D1679" s="874" t="s">
        <v>736</v>
      </c>
      <c r="E1679" s="172"/>
      <c r="F1679" s="234"/>
      <c r="G1679" s="236"/>
      <c r="H1679" s="874" t="s">
        <v>25</v>
      </c>
      <c r="I1679" s="272">
        <v>43507</v>
      </c>
      <c r="J1679" s="238"/>
      <c r="K1679" s="711"/>
      <c r="L1679" s="1050" t="s">
        <v>633</v>
      </c>
      <c r="M1679" s="13" t="str">
        <f t="shared" si="132"/>
        <v>Invoice Made</v>
      </c>
      <c r="N1679" s="13"/>
      <c r="O1679" s="13" t="s">
        <v>633</v>
      </c>
      <c r="P1679" s="13" t="str">
        <f>IF(L1679="Navig8",IF(ISNA(VLOOKUP(UPPER(B1679),#REF!,3,FALSE)),"Pool Not in Records",VLOOKUP(UPPER(B1679),#REF!,3,FALSE)),"")</f>
        <v/>
      </c>
      <c r="Q1679" s="13" t="str">
        <f t="shared" si="136"/>
        <v/>
      </c>
      <c r="R1679" s="13"/>
      <c r="S1679" s="13"/>
      <c r="T1679" s="13" t="str">
        <f t="shared" si="134"/>
        <v>Invoice Made</v>
      </c>
      <c r="U1679" s="13" t="b">
        <f t="shared" si="135"/>
        <v>1</v>
      </c>
      <c r="V1679" s="13"/>
      <c r="W1679" s="13"/>
      <c r="X1679" s="13"/>
      <c r="Y1679" s="13"/>
      <c r="Z1679" s="13"/>
      <c r="AA1679" s="13" t="str">
        <f t="shared" si="133"/>
        <v>Stena Weco Excellence1807</v>
      </c>
      <c r="AB1679" s="13"/>
      <c r="AC1679" s="13"/>
      <c r="AD1679" s="13"/>
      <c r="AE1679" s="13">
        <f>IF(TRIM(AA1679=""),0,IF(ISNA(VLOOKUP(AA1679,Tracker!$AB$2:$AB$3981,1,FALSE)),0,1))</f>
        <v>1</v>
      </c>
      <c r="AF1679" s="13"/>
    </row>
    <row r="1680" spans="1:32" ht="13.5">
      <c r="A1680" s="518">
        <v>5197</v>
      </c>
      <c r="B1680" s="271" t="s">
        <v>1274</v>
      </c>
      <c r="C1680" s="957" t="s">
        <v>169</v>
      </c>
      <c r="D1680" s="874" t="s">
        <v>8165</v>
      </c>
      <c r="E1680" s="172" t="s">
        <v>8165</v>
      </c>
      <c r="F1680" s="234"/>
      <c r="G1680" s="236"/>
      <c r="H1680" s="874" t="s">
        <v>200</v>
      </c>
      <c r="I1680" s="272">
        <v>43458</v>
      </c>
      <c r="J1680" s="238"/>
      <c r="K1680" s="711"/>
      <c r="L1680" s="1050" t="s">
        <v>60</v>
      </c>
      <c r="M1680" s="13" t="str">
        <f t="shared" si="132"/>
        <v>Invoice Made</v>
      </c>
      <c r="N1680" s="13"/>
      <c r="O1680" s="13"/>
      <c r="P1680" s="13" t="str">
        <f>IF(L1680="Navig8",IF(ISNA(VLOOKUP(UPPER(B1680),#REF!,3,FALSE)),"Pool Not in Records",VLOOKUP(UPPER(B1680),#REF!,3,FALSE)),"")</f>
        <v/>
      </c>
      <c r="Q1680" s="13" t="str">
        <f t="shared" si="136"/>
        <v/>
      </c>
      <c r="R1680" s="13"/>
      <c r="S1680" s="13"/>
      <c r="T1680" s="13" t="str">
        <f t="shared" si="134"/>
        <v>Invoice Made</v>
      </c>
      <c r="U1680" s="13" t="b">
        <f t="shared" si="135"/>
        <v>1</v>
      </c>
      <c r="V1680" s="13"/>
      <c r="W1680" s="13"/>
      <c r="X1680" s="13"/>
      <c r="Y1680" s="13"/>
      <c r="Z1680" s="13"/>
      <c r="AA1680" s="13" t="str">
        <f t="shared" si="133"/>
        <v>Yamato Spirit61</v>
      </c>
      <c r="AB1680" s="13"/>
      <c r="AC1680" s="13"/>
      <c r="AD1680" s="13"/>
      <c r="AE1680" s="13">
        <f>IF(TRIM(AA1680=""),0,IF(ISNA(VLOOKUP(AA1680,Tracker!$AB$2:$AB$3981,1,FALSE)),0,1))</f>
        <v>1</v>
      </c>
      <c r="AF1680" s="13"/>
    </row>
    <row r="1681" spans="1:32" ht="13.5">
      <c r="A1681" s="518">
        <v>5198</v>
      </c>
      <c r="B1681" s="271" t="s">
        <v>8458</v>
      </c>
      <c r="C1681" s="957">
        <v>5</v>
      </c>
      <c r="D1681" s="874" t="s">
        <v>8295</v>
      </c>
      <c r="E1681" s="172"/>
      <c r="F1681" s="234"/>
      <c r="G1681" s="236"/>
      <c r="H1681" s="874" t="s">
        <v>8600</v>
      </c>
      <c r="I1681" s="272">
        <v>43480</v>
      </c>
      <c r="J1681" s="238"/>
      <c r="K1681" s="711" t="s">
        <v>8482</v>
      </c>
      <c r="L1681" s="1023" t="s">
        <v>8296</v>
      </c>
      <c r="M1681" s="13" t="str">
        <f t="shared" si="132"/>
        <v>Invoice Made</v>
      </c>
      <c r="N1681" s="13"/>
      <c r="O1681" s="13"/>
      <c r="P1681" s="13" t="str">
        <f>IF(L1681="Navig8",IF(ISNA(VLOOKUP(UPPER(B1681),#REF!,3,FALSE)),"Pool Not in Records",VLOOKUP(UPPER(B1681),#REF!,3,FALSE)),"")</f>
        <v/>
      </c>
      <c r="Q1681" s="13" t="str">
        <f t="shared" si="136"/>
        <v/>
      </c>
      <c r="R1681" s="13"/>
      <c r="S1681" s="13"/>
      <c r="T1681" s="13" t="str">
        <f t="shared" si="134"/>
        <v>Invoice Made</v>
      </c>
      <c r="U1681" s="13" t="b">
        <f t="shared" si="135"/>
        <v>1</v>
      </c>
      <c r="V1681" s="13"/>
      <c r="W1681" s="13"/>
      <c r="X1681" s="13"/>
      <c r="Y1681" s="13"/>
      <c r="Z1681" s="13"/>
      <c r="AA1681" s="13" t="str">
        <f t="shared" si="133"/>
        <v>Navig8 Andesine5</v>
      </c>
      <c r="AB1681" s="13"/>
      <c r="AC1681" s="13"/>
      <c r="AD1681" s="13"/>
      <c r="AE1681" s="13">
        <f>IF(TRIM(AA1681=""),0,IF(ISNA(VLOOKUP(AA1681,Tracker!$AB$2:$AB$3981,1,FALSE)),0,1))</f>
        <v>1</v>
      </c>
      <c r="AF1681" s="13"/>
    </row>
    <row r="1682" spans="1:32" ht="13.5">
      <c r="A1682" s="518">
        <v>5199</v>
      </c>
      <c r="B1682" s="271" t="s">
        <v>68</v>
      </c>
      <c r="C1682" s="957">
        <v>50</v>
      </c>
      <c r="D1682" s="874" t="s">
        <v>601</v>
      </c>
      <c r="E1682" s="172"/>
      <c r="F1682" s="234"/>
      <c r="G1682" s="236"/>
      <c r="H1682" s="874" t="s">
        <v>200</v>
      </c>
      <c r="I1682" s="272">
        <v>43443</v>
      </c>
      <c r="J1682" s="238"/>
      <c r="K1682" s="711"/>
      <c r="L1682" s="1023" t="s">
        <v>60</v>
      </c>
      <c r="M1682" s="13" t="str">
        <f t="shared" si="132"/>
        <v>Invoice Made</v>
      </c>
      <c r="N1682" s="13"/>
      <c r="O1682" s="13"/>
      <c r="P1682" s="13" t="str">
        <f>IF(L1682="Navig8",IF(ISNA(VLOOKUP(UPPER(B1682),#REF!,3,FALSE)),"Pool Not in Records",VLOOKUP(UPPER(B1682),#REF!,3,FALSE)),"")</f>
        <v/>
      </c>
      <c r="Q1682" s="13" t="str">
        <f t="shared" si="136"/>
        <v/>
      </c>
      <c r="R1682" s="13"/>
      <c r="S1682" s="13"/>
      <c r="T1682" s="13" t="str">
        <f t="shared" si="134"/>
        <v>Invoice Made</v>
      </c>
      <c r="U1682" s="13" t="b">
        <f t="shared" si="135"/>
        <v>1</v>
      </c>
      <c r="V1682" s="13"/>
      <c r="W1682" s="13"/>
      <c r="X1682" s="13"/>
      <c r="Y1682" s="13"/>
      <c r="Z1682" s="13"/>
      <c r="AA1682" s="13" t="str">
        <f t="shared" si="133"/>
        <v>Sebarok Spirit50</v>
      </c>
      <c r="AB1682" s="13"/>
      <c r="AC1682" s="13"/>
      <c r="AD1682" s="13"/>
      <c r="AE1682" s="13">
        <f>IF(TRIM(AA1682=""),0,IF(ISNA(VLOOKUP(AA1682,Tracker!$AB$2:$AB$3981,1,FALSE)),0,1))</f>
        <v>1</v>
      </c>
      <c r="AF1682" s="13"/>
    </row>
    <row r="1683" spans="1:32" ht="13.5">
      <c r="A1683" s="518">
        <v>5200</v>
      </c>
      <c r="B1683" s="271" t="s">
        <v>801</v>
      </c>
      <c r="C1683" s="957">
        <v>56</v>
      </c>
      <c r="D1683" s="874" t="s">
        <v>7955</v>
      </c>
      <c r="E1683" s="172"/>
      <c r="F1683" s="234"/>
      <c r="G1683" s="236"/>
      <c r="H1683" s="874" t="s">
        <v>222</v>
      </c>
      <c r="I1683" s="272">
        <v>43457</v>
      </c>
      <c r="J1683" s="238"/>
      <c r="K1683" s="711"/>
      <c r="L1683" s="1023" t="s">
        <v>60</v>
      </c>
      <c r="M1683" s="13" t="str">
        <f t="shared" si="132"/>
        <v>Invoice Made</v>
      </c>
      <c r="N1683" s="13"/>
      <c r="O1683" s="13"/>
      <c r="P1683" s="13" t="str">
        <f>IF(L1683="Navig8",IF(ISNA(VLOOKUP(UPPER(B1683),#REF!,3,FALSE)),"Pool Not in Records",VLOOKUP(UPPER(B1683),#REF!,3,FALSE)),"")</f>
        <v/>
      </c>
      <c r="Q1683" s="13" t="str">
        <f t="shared" si="136"/>
        <v/>
      </c>
      <c r="R1683" s="13"/>
      <c r="S1683" s="13"/>
      <c r="T1683" s="13" t="str">
        <f t="shared" si="134"/>
        <v>Invoice Made</v>
      </c>
      <c r="U1683" s="13" t="b">
        <f t="shared" si="135"/>
        <v>1</v>
      </c>
      <c r="V1683" s="13"/>
      <c r="W1683" s="13"/>
      <c r="X1683" s="13"/>
      <c r="Y1683" s="13"/>
      <c r="Z1683" s="13"/>
      <c r="AA1683" s="13" t="str">
        <f t="shared" si="133"/>
        <v>Ningbo Dawn56</v>
      </c>
      <c r="AB1683" s="13"/>
      <c r="AC1683" s="13"/>
      <c r="AD1683" s="13"/>
      <c r="AE1683" s="13">
        <f>IF(TRIM(AA1683=""),0,IF(ISNA(VLOOKUP(AA1683,Tracker!$AB$2:$AB$3981,1,FALSE)),0,1))</f>
        <v>1</v>
      </c>
      <c r="AF1683" s="13"/>
    </row>
    <row r="1684" spans="1:32" ht="13.5">
      <c r="A1684" s="518">
        <v>5201</v>
      </c>
      <c r="B1684" s="271" t="s">
        <v>1329</v>
      </c>
      <c r="C1684" s="957">
        <v>57</v>
      </c>
      <c r="D1684" s="874" t="s">
        <v>63</v>
      </c>
      <c r="E1684" s="172"/>
      <c r="F1684" s="234"/>
      <c r="G1684" s="236"/>
      <c r="H1684" s="874" t="s">
        <v>90</v>
      </c>
      <c r="I1684" s="272">
        <v>43459</v>
      </c>
      <c r="J1684" s="238"/>
      <c r="K1684" s="711"/>
      <c r="L1684" s="1023" t="s">
        <v>60</v>
      </c>
      <c r="M1684" s="13" t="str">
        <f t="shared" si="132"/>
        <v>Invoice Made</v>
      </c>
      <c r="N1684" s="13"/>
      <c r="O1684" s="13"/>
      <c r="P1684" s="13" t="str">
        <f>IF(L1684="Navig8",IF(ISNA(VLOOKUP(UPPER(B1684),#REF!,3,FALSE)),"Pool Not in Records",VLOOKUP(UPPER(B1684),#REF!,3,FALSE)),"")</f>
        <v/>
      </c>
      <c r="Q1684" s="13" t="str">
        <f t="shared" si="136"/>
        <v/>
      </c>
      <c r="R1684" s="13"/>
      <c r="S1684" s="13"/>
      <c r="T1684" s="13" t="str">
        <f t="shared" si="134"/>
        <v>Invoice Made</v>
      </c>
      <c r="U1684" s="13" t="b">
        <f t="shared" si="135"/>
        <v>1</v>
      </c>
      <c r="V1684" s="13"/>
      <c r="W1684" s="13"/>
      <c r="X1684" s="13"/>
      <c r="Y1684" s="13"/>
      <c r="Z1684" s="13"/>
      <c r="AA1684" s="13" t="str">
        <f t="shared" si="133"/>
        <v>Atlantic Dawn57</v>
      </c>
      <c r="AB1684" s="13"/>
      <c r="AC1684" s="13"/>
      <c r="AD1684" s="13"/>
      <c r="AE1684" s="13">
        <f>IF(TRIM(AA1684=""),0,IF(ISNA(VLOOKUP(AA1684,Tracker!$AB$2:$AB$3981,1,FALSE)),0,1))</f>
        <v>1</v>
      </c>
      <c r="AF1684" s="13"/>
    </row>
    <row r="1685" spans="1:32" ht="13.5">
      <c r="A1685" s="518">
        <v>5202</v>
      </c>
      <c r="B1685" s="271" t="s">
        <v>3088</v>
      </c>
      <c r="C1685" s="957">
        <v>5</v>
      </c>
      <c r="D1685" s="874" t="s">
        <v>63</v>
      </c>
      <c r="E1685" s="172"/>
      <c r="F1685" s="234"/>
      <c r="G1685" s="236"/>
      <c r="H1685" s="874" t="s">
        <v>7847</v>
      </c>
      <c r="I1685" s="272">
        <v>43458</v>
      </c>
      <c r="J1685" s="238"/>
      <c r="K1685" s="711"/>
      <c r="L1685" s="1023" t="s">
        <v>60</v>
      </c>
      <c r="M1685" s="13" t="str">
        <f t="shared" si="132"/>
        <v>Invoice Made</v>
      </c>
      <c r="N1685" s="13"/>
      <c r="O1685" s="13"/>
      <c r="P1685" s="13" t="str">
        <f>IF(L1685="Navig8",IF(ISNA(VLOOKUP(UPPER(B1685),#REF!,3,FALSE)),"Pool Not in Records",VLOOKUP(UPPER(B1685),#REF!,3,FALSE)),"")</f>
        <v/>
      </c>
      <c r="Q1685" s="13" t="str">
        <f t="shared" si="136"/>
        <v/>
      </c>
      <c r="R1685" s="13"/>
      <c r="S1685" s="13"/>
      <c r="T1685" s="13" t="str">
        <f t="shared" si="134"/>
        <v>Invoice Made</v>
      </c>
      <c r="U1685" s="13" t="b">
        <f t="shared" si="135"/>
        <v>1</v>
      </c>
      <c r="V1685" s="13"/>
      <c r="W1685" s="13"/>
      <c r="X1685" s="13"/>
      <c r="Y1685" s="13"/>
      <c r="Z1685" s="13"/>
      <c r="AA1685" s="13" t="str">
        <f t="shared" si="133"/>
        <v>Stavanger Bliss5</v>
      </c>
      <c r="AB1685" s="13"/>
      <c r="AC1685" s="13"/>
      <c r="AD1685" s="13"/>
      <c r="AE1685" s="13">
        <f>IF(TRIM(AA1685=""),0,IF(ISNA(VLOOKUP(AA1685,Tracker!$AB$2:$AB$3981,1,FALSE)),0,1))</f>
        <v>1</v>
      </c>
      <c r="AF1685" s="13"/>
    </row>
    <row r="1686" spans="1:32" ht="13.5">
      <c r="A1686" s="535">
        <v>5203</v>
      </c>
      <c r="B1686" s="271" t="s">
        <v>8309</v>
      </c>
      <c r="C1686" s="957">
        <v>40</v>
      </c>
      <c r="D1686" s="874" t="s">
        <v>2474</v>
      </c>
      <c r="E1686" s="172"/>
      <c r="F1686" s="234"/>
      <c r="G1686" s="236"/>
      <c r="H1686" s="874"/>
      <c r="I1686" s="272"/>
      <c r="J1686" s="238"/>
      <c r="K1686" s="711"/>
      <c r="L1686" s="1023" t="s">
        <v>8459</v>
      </c>
      <c r="M1686" s="13" t="str">
        <f t="shared" si="132"/>
        <v>Invoice Not Made</v>
      </c>
      <c r="N1686" s="13"/>
      <c r="O1686" s="13"/>
      <c r="P1686" s="13" t="str">
        <f>IF(L1686="Navig8",IF(ISNA(VLOOKUP(UPPER(B1686),#REF!,3,FALSE)),"Pool Not in Records",VLOOKUP(UPPER(B1686),#REF!,3,FALSE)),"")</f>
        <v/>
      </c>
      <c r="Q1686" s="13" t="str">
        <f t="shared" si="136"/>
        <v/>
      </c>
      <c r="R1686" s="13"/>
      <c r="S1686" s="13"/>
      <c r="T1686" s="13" t="str">
        <f t="shared" si="134"/>
        <v>Invoice Not Made</v>
      </c>
      <c r="U1686" s="13" t="b">
        <f t="shared" si="135"/>
        <v>1</v>
      </c>
      <c r="V1686" s="13"/>
      <c r="W1686" s="13"/>
      <c r="X1686" s="13"/>
      <c r="Y1686" s="13"/>
      <c r="Z1686" s="13"/>
      <c r="AA1686" s="13" t="str">
        <f t="shared" si="133"/>
        <v>Vestholmen40</v>
      </c>
      <c r="AB1686" s="13"/>
      <c r="AC1686" s="13"/>
      <c r="AD1686" s="13"/>
      <c r="AE1686" s="13">
        <f>IF(TRIM(AA1686=""),0,IF(ISNA(VLOOKUP(AA1686,Tracker!$AB$2:$AB$3981,1,FALSE)),0,1))</f>
        <v>0</v>
      </c>
      <c r="AF1686" s="13"/>
    </row>
    <row r="1687" spans="1:32" ht="13.5">
      <c r="A1687" s="535">
        <v>5204</v>
      </c>
      <c r="B1687" s="271" t="s">
        <v>2854</v>
      </c>
      <c r="C1687" s="957">
        <v>223</v>
      </c>
      <c r="D1687" s="874" t="s">
        <v>2474</v>
      </c>
      <c r="E1687" s="172"/>
      <c r="F1687" s="234"/>
      <c r="G1687" s="236"/>
      <c r="H1687" s="874"/>
      <c r="I1687" s="272"/>
      <c r="J1687" s="238"/>
      <c r="K1687" s="711"/>
      <c r="L1687" s="1023" t="s">
        <v>8459</v>
      </c>
      <c r="M1687" s="13" t="str">
        <f t="shared" si="132"/>
        <v>Invoice Not Made</v>
      </c>
      <c r="N1687" s="13"/>
      <c r="O1687" s="13"/>
      <c r="P1687" s="13" t="str">
        <f>IF(L1687="Navig8",IF(ISNA(VLOOKUP(UPPER(B1687),#REF!,3,FALSE)),"Pool Not in Records",VLOOKUP(UPPER(B1687),#REF!,3,FALSE)),"")</f>
        <v/>
      </c>
      <c r="Q1687" s="13" t="str">
        <f t="shared" si="136"/>
        <v/>
      </c>
      <c r="R1687" s="13"/>
      <c r="S1687" s="13"/>
      <c r="T1687" s="13" t="str">
        <f t="shared" si="134"/>
        <v>Invoice Not Made</v>
      </c>
      <c r="U1687" s="13" t="b">
        <f t="shared" si="135"/>
        <v>1</v>
      </c>
      <c r="V1687" s="13"/>
      <c r="W1687" s="13"/>
      <c r="X1687" s="13"/>
      <c r="Y1687" s="13"/>
      <c r="Z1687" s="13"/>
      <c r="AA1687" s="13" t="str">
        <f t="shared" si="133"/>
        <v>Emmy Schulte223</v>
      </c>
      <c r="AB1687" s="13"/>
      <c r="AC1687" s="13"/>
      <c r="AD1687" s="13"/>
      <c r="AE1687" s="13">
        <f>IF(TRIM(AA1687=""),0,IF(ISNA(VLOOKUP(AA1687,Tracker!$AB$2:$AB$3981,1,FALSE)),0,1))</f>
        <v>0</v>
      </c>
      <c r="AF1687" s="13"/>
    </row>
    <row r="1688" spans="1:32" ht="13.5">
      <c r="A1688" s="535">
        <v>5205</v>
      </c>
      <c r="B1688" s="271" t="s">
        <v>8103</v>
      </c>
      <c r="C1688" s="957">
        <v>64</v>
      </c>
      <c r="D1688" s="874" t="s">
        <v>2474</v>
      </c>
      <c r="E1688" s="172"/>
      <c r="F1688" s="234"/>
      <c r="G1688" s="236"/>
      <c r="H1688" s="874"/>
      <c r="I1688" s="272"/>
      <c r="J1688" s="238"/>
      <c r="K1688" s="711"/>
      <c r="L1688" s="1023" t="s">
        <v>8459</v>
      </c>
      <c r="M1688" s="13" t="str">
        <f t="shared" si="132"/>
        <v>Invoice Not Made</v>
      </c>
      <c r="N1688" s="13"/>
      <c r="O1688" s="13"/>
      <c r="P1688" s="13" t="str">
        <f>IF(L1688="Navig8",IF(ISNA(VLOOKUP(UPPER(B1688),#REF!,3,FALSE)),"Pool Not in Records",VLOOKUP(UPPER(B1688),#REF!,3,FALSE)),"")</f>
        <v/>
      </c>
      <c r="Q1688" s="13" t="str">
        <f t="shared" si="136"/>
        <v/>
      </c>
      <c r="R1688" s="13"/>
      <c r="S1688" s="13"/>
      <c r="T1688" s="13" t="str">
        <f t="shared" si="134"/>
        <v>Invoice Not Made</v>
      </c>
      <c r="U1688" s="13" t="b">
        <f t="shared" si="135"/>
        <v>1</v>
      </c>
      <c r="V1688" s="13"/>
      <c r="W1688" s="13"/>
      <c r="X1688" s="13"/>
      <c r="Y1688" s="13"/>
      <c r="Z1688" s="13"/>
      <c r="AA1688" s="13" t="str">
        <f t="shared" si="133"/>
        <v>Brentholmen64</v>
      </c>
      <c r="AB1688" s="13"/>
      <c r="AC1688" s="13"/>
      <c r="AD1688" s="13"/>
      <c r="AE1688" s="13">
        <f>IF(TRIM(AA1688=""),0,IF(ISNA(VLOOKUP(AA1688,Tracker!$AB$2:$AB$3981,1,FALSE)),0,1))</f>
        <v>0</v>
      </c>
      <c r="AF1688" s="13"/>
    </row>
    <row r="1689" spans="1:32" ht="13.5">
      <c r="A1689" s="535">
        <v>5206</v>
      </c>
      <c r="B1689" s="271" t="s">
        <v>892</v>
      </c>
      <c r="C1689" s="957">
        <v>107</v>
      </c>
      <c r="D1689" s="874" t="s">
        <v>2474</v>
      </c>
      <c r="E1689" s="172"/>
      <c r="F1689" s="234"/>
      <c r="G1689" s="236"/>
      <c r="H1689" s="874"/>
      <c r="I1689" s="272"/>
      <c r="J1689" s="238"/>
      <c r="K1689" s="711"/>
      <c r="L1689" s="1023" t="s">
        <v>8459</v>
      </c>
      <c r="M1689" s="13" t="str">
        <f t="shared" si="132"/>
        <v>Invoice Not Made</v>
      </c>
      <c r="N1689" s="13"/>
      <c r="O1689" s="13"/>
      <c r="P1689" s="13" t="str">
        <f>IF(L1689="Navig8",IF(ISNA(VLOOKUP(UPPER(B1689),#REF!,3,FALSE)),"Pool Not in Records",VLOOKUP(UPPER(B1689),#REF!,3,FALSE)),"")</f>
        <v/>
      </c>
      <c r="Q1689" s="13" t="str">
        <f t="shared" si="136"/>
        <v/>
      </c>
      <c r="R1689" s="13"/>
      <c r="S1689" s="13"/>
      <c r="T1689" s="13" t="str">
        <f t="shared" si="134"/>
        <v>Invoice Not Made</v>
      </c>
      <c r="U1689" s="13" t="b">
        <f t="shared" si="135"/>
        <v>1</v>
      </c>
      <c r="V1689" s="13"/>
      <c r="W1689" s="13"/>
      <c r="X1689" s="13"/>
      <c r="Y1689" s="13"/>
      <c r="Z1689" s="13"/>
      <c r="AA1689" s="13" t="str">
        <f t="shared" si="133"/>
        <v>Elisalex Schulte107</v>
      </c>
      <c r="AB1689" s="13"/>
      <c r="AC1689" s="13"/>
      <c r="AD1689" s="13"/>
      <c r="AE1689" s="13">
        <f>IF(TRIM(AA1689=""),0,IF(ISNA(VLOOKUP(AA1689,Tracker!$AB$2:$AB$3981,1,FALSE)),0,1))</f>
        <v>0</v>
      </c>
      <c r="AF1689" s="13"/>
    </row>
    <row r="1690" spans="1:32" ht="13.5">
      <c r="A1690" s="535">
        <v>5207</v>
      </c>
      <c r="B1690" s="271" t="s">
        <v>8300</v>
      </c>
      <c r="C1690" s="957">
        <v>78</v>
      </c>
      <c r="D1690" s="874" t="s">
        <v>2474</v>
      </c>
      <c r="E1690" s="172"/>
      <c r="F1690" s="234"/>
      <c r="G1690" s="236"/>
      <c r="H1690" s="874"/>
      <c r="I1690" s="272"/>
      <c r="J1690" s="238"/>
      <c r="K1690" s="711"/>
      <c r="L1690" s="1023" t="s">
        <v>8459</v>
      </c>
      <c r="M1690" s="13" t="str">
        <f t="shared" si="132"/>
        <v>Invoice Not Made</v>
      </c>
      <c r="N1690" s="13"/>
      <c r="O1690" s="13"/>
      <c r="P1690" s="13" t="str">
        <f>IF(L1690="Navig8",IF(ISNA(VLOOKUP(UPPER(B1690),#REF!,3,FALSE)),"Pool Not in Records",VLOOKUP(UPPER(B1690),#REF!,3,FALSE)),"")</f>
        <v/>
      </c>
      <c r="Q1690" s="13" t="str">
        <f t="shared" si="136"/>
        <v/>
      </c>
      <c r="R1690" s="13"/>
      <c r="S1690" s="13"/>
      <c r="T1690" s="13" t="str">
        <f t="shared" si="134"/>
        <v>Invoice Not Made</v>
      </c>
      <c r="U1690" s="13" t="b">
        <f t="shared" si="135"/>
        <v>1</v>
      </c>
      <c r="V1690" s="13"/>
      <c r="W1690" s="13"/>
      <c r="X1690" s="13"/>
      <c r="Y1690" s="13"/>
      <c r="Z1690" s="13"/>
      <c r="AA1690" s="13" t="str">
        <f t="shared" si="133"/>
        <v>Patagonia78</v>
      </c>
      <c r="AB1690" s="13"/>
      <c r="AC1690" s="13"/>
      <c r="AD1690" s="13"/>
      <c r="AE1690" s="13">
        <f>IF(TRIM(AA1690=""),0,IF(ISNA(VLOOKUP(AA1690,Tracker!$AB$2:$AB$3981,1,FALSE)),0,1))</f>
        <v>0</v>
      </c>
      <c r="AF1690" s="13"/>
    </row>
    <row r="1691" spans="1:32" ht="13.5">
      <c r="A1691" s="535">
        <v>5208</v>
      </c>
      <c r="B1691" s="271" t="s">
        <v>2779</v>
      </c>
      <c r="C1691" s="957">
        <v>254</v>
      </c>
      <c r="D1691" s="874" t="s">
        <v>2474</v>
      </c>
      <c r="E1691" s="172"/>
      <c r="F1691" s="234"/>
      <c r="G1691" s="236"/>
      <c r="H1691" s="874"/>
      <c r="I1691" s="272"/>
      <c r="J1691" s="238"/>
      <c r="K1691" s="711"/>
      <c r="L1691" s="1023" t="s">
        <v>8459</v>
      </c>
      <c r="M1691" s="13" t="str">
        <f t="shared" si="132"/>
        <v>Invoice Not Made</v>
      </c>
      <c r="N1691" s="13"/>
      <c r="O1691" s="13"/>
      <c r="P1691" s="13" t="str">
        <f>IF(L1691="Navig8",IF(ISNA(VLOOKUP(UPPER(B1691),#REF!,3,FALSE)),"Pool Not in Records",VLOOKUP(UPPER(B1691),#REF!,3,FALSE)),"")</f>
        <v/>
      </c>
      <c r="Q1691" s="13" t="str">
        <f t="shared" si="136"/>
        <v/>
      </c>
      <c r="R1691" s="13"/>
      <c r="S1691" s="13"/>
      <c r="T1691" s="13" t="str">
        <f t="shared" si="134"/>
        <v>Invoice Not Made</v>
      </c>
      <c r="U1691" s="13" t="b">
        <f t="shared" si="135"/>
        <v>1</v>
      </c>
      <c r="V1691" s="13"/>
      <c r="W1691" s="13"/>
      <c r="X1691" s="13"/>
      <c r="Y1691" s="13"/>
      <c r="Z1691" s="13"/>
      <c r="AA1691" s="13" t="str">
        <f t="shared" si="133"/>
        <v>Tigris254</v>
      </c>
      <c r="AB1691" s="13"/>
      <c r="AC1691" s="13"/>
      <c r="AD1691" s="13"/>
      <c r="AE1691" s="13">
        <f>IF(TRIM(AA1691=""),0,IF(ISNA(VLOOKUP(AA1691,Tracker!$AB$2:$AB$3981,1,FALSE)),0,1))</f>
        <v>0</v>
      </c>
      <c r="AF1691" s="13"/>
    </row>
    <row r="1692" spans="1:32" ht="13.5">
      <c r="A1692" s="535">
        <v>5209</v>
      </c>
      <c r="B1692" s="271" t="s">
        <v>2854</v>
      </c>
      <c r="C1692" s="957">
        <v>224</v>
      </c>
      <c r="D1692" s="874" t="s">
        <v>2474</v>
      </c>
      <c r="E1692" s="172"/>
      <c r="F1692" s="234"/>
      <c r="G1692" s="236"/>
      <c r="H1692" s="874"/>
      <c r="I1692" s="272"/>
      <c r="J1692" s="238"/>
      <c r="K1692" s="711"/>
      <c r="L1692" s="1023" t="s">
        <v>8459</v>
      </c>
      <c r="M1692" s="13" t="str">
        <f t="shared" si="132"/>
        <v>Invoice Not Made</v>
      </c>
      <c r="N1692" s="13"/>
      <c r="O1692" s="13"/>
      <c r="P1692" s="13" t="str">
        <f>IF(L1692="Navig8",IF(ISNA(VLOOKUP(UPPER(B1692),#REF!,3,FALSE)),"Pool Not in Records",VLOOKUP(UPPER(B1692),#REF!,3,FALSE)),"")</f>
        <v/>
      </c>
      <c r="Q1692" s="13" t="str">
        <f t="shared" si="136"/>
        <v/>
      </c>
      <c r="R1692" s="13"/>
      <c r="S1692" s="13"/>
      <c r="T1692" s="13" t="str">
        <f t="shared" si="134"/>
        <v>Invoice Not Made</v>
      </c>
      <c r="U1692" s="13" t="b">
        <f t="shared" si="135"/>
        <v>1</v>
      </c>
      <c r="V1692" s="13"/>
      <c r="W1692" s="13"/>
      <c r="X1692" s="13"/>
      <c r="Y1692" s="13"/>
      <c r="Z1692" s="13"/>
      <c r="AA1692" s="13" t="str">
        <f t="shared" si="133"/>
        <v>Emmy Schulte224</v>
      </c>
      <c r="AB1692" s="13"/>
      <c r="AC1692" s="13"/>
      <c r="AD1692" s="13"/>
      <c r="AE1692" s="13">
        <f>IF(TRIM(AA1692=""),0,IF(ISNA(VLOOKUP(AA1692,Tracker!$AB$2:$AB$3981,1,FALSE)),0,1))</f>
        <v>0</v>
      </c>
      <c r="AF1692" s="13"/>
    </row>
    <row r="1693" spans="1:32" ht="13.5">
      <c r="A1693" s="535">
        <v>5210</v>
      </c>
      <c r="B1693" s="271" t="s">
        <v>8103</v>
      </c>
      <c r="C1693" s="957">
        <v>65</v>
      </c>
      <c r="D1693" s="874" t="s">
        <v>2474</v>
      </c>
      <c r="E1693" s="172"/>
      <c r="F1693" s="234"/>
      <c r="G1693" s="236"/>
      <c r="H1693" s="874"/>
      <c r="I1693" s="272"/>
      <c r="J1693" s="238"/>
      <c r="K1693" s="711"/>
      <c r="L1693" s="1023" t="s">
        <v>8459</v>
      </c>
      <c r="M1693" s="13" t="str">
        <f t="shared" si="132"/>
        <v>Invoice Not Made</v>
      </c>
      <c r="N1693" s="13"/>
      <c r="O1693" s="13"/>
      <c r="P1693" s="13" t="str">
        <f>IF(L1693="Navig8",IF(ISNA(VLOOKUP(UPPER(B1693),#REF!,3,FALSE)),"Pool Not in Records",VLOOKUP(UPPER(B1693),#REF!,3,FALSE)),"")</f>
        <v/>
      </c>
      <c r="Q1693" s="13" t="str">
        <f t="shared" si="136"/>
        <v/>
      </c>
      <c r="R1693" s="13"/>
      <c r="S1693" s="13"/>
      <c r="T1693" s="13" t="str">
        <f t="shared" si="134"/>
        <v>Invoice Not Made</v>
      </c>
      <c r="U1693" s="13" t="b">
        <f t="shared" si="135"/>
        <v>1</v>
      </c>
      <c r="V1693" s="13"/>
      <c r="W1693" s="13"/>
      <c r="X1693" s="13"/>
      <c r="Y1693" s="13"/>
      <c r="Z1693" s="13"/>
      <c r="AA1693" s="13" t="str">
        <f t="shared" si="133"/>
        <v>Brentholmen65</v>
      </c>
      <c r="AB1693" s="13"/>
      <c r="AC1693" s="13"/>
      <c r="AD1693" s="13"/>
      <c r="AE1693" s="13">
        <f>IF(TRIM(AA1693=""),0,IF(ISNA(VLOOKUP(AA1693,Tracker!$AB$2:$AB$3981,1,FALSE)),0,1))</f>
        <v>0</v>
      </c>
      <c r="AF1693" s="13"/>
    </row>
    <row r="1694" spans="1:32" ht="13.5">
      <c r="A1694" s="535">
        <v>5211</v>
      </c>
      <c r="B1694" s="271" t="s">
        <v>2779</v>
      </c>
      <c r="C1694" s="957">
        <v>225</v>
      </c>
      <c r="D1694" s="874" t="s">
        <v>2474</v>
      </c>
      <c r="E1694" s="172"/>
      <c r="F1694" s="234"/>
      <c r="G1694" s="236"/>
      <c r="H1694" s="874"/>
      <c r="I1694" s="272"/>
      <c r="J1694" s="238"/>
      <c r="K1694" s="711"/>
      <c r="L1694" s="1023" t="s">
        <v>8459</v>
      </c>
      <c r="M1694" s="13" t="str">
        <f t="shared" si="132"/>
        <v>Invoice Not Made</v>
      </c>
      <c r="N1694" s="13"/>
      <c r="O1694" s="13"/>
      <c r="P1694" s="13" t="str">
        <f>IF(L1694="Navig8",IF(ISNA(VLOOKUP(UPPER(B1694),#REF!,3,FALSE)),"Pool Not in Records",VLOOKUP(UPPER(B1694),#REF!,3,FALSE)),"")</f>
        <v/>
      </c>
      <c r="Q1694" s="13" t="str">
        <f t="shared" si="136"/>
        <v/>
      </c>
      <c r="R1694" s="13"/>
      <c r="S1694" s="13"/>
      <c r="T1694" s="13" t="str">
        <f t="shared" si="134"/>
        <v>Invoice Not Made</v>
      </c>
      <c r="U1694" s="13" t="b">
        <f t="shared" si="135"/>
        <v>1</v>
      </c>
      <c r="V1694" s="13"/>
      <c r="W1694" s="13"/>
      <c r="X1694" s="13"/>
      <c r="Y1694" s="13"/>
      <c r="Z1694" s="13"/>
      <c r="AA1694" s="13" t="str">
        <f t="shared" si="133"/>
        <v>Tigris225</v>
      </c>
      <c r="AB1694" s="13"/>
      <c r="AC1694" s="13"/>
      <c r="AD1694" s="13"/>
      <c r="AE1694" s="13">
        <f>IF(TRIM(AA1694=""),0,IF(ISNA(VLOOKUP(AA1694,Tracker!$AB$2:$AB$3981,1,FALSE)),0,1))</f>
        <v>0</v>
      </c>
      <c r="AF1694" s="13"/>
    </row>
    <row r="1695" spans="1:32" ht="13.5">
      <c r="A1695" s="535">
        <v>5212</v>
      </c>
      <c r="B1695" s="271" t="s">
        <v>8103</v>
      </c>
      <c r="C1695" s="957">
        <v>66</v>
      </c>
      <c r="D1695" s="874" t="s">
        <v>2474</v>
      </c>
      <c r="E1695" s="172"/>
      <c r="F1695" s="234"/>
      <c r="G1695" s="236"/>
      <c r="H1695" s="874"/>
      <c r="I1695" s="272"/>
      <c r="J1695" s="238"/>
      <c r="K1695" s="711"/>
      <c r="L1695" s="1023" t="s">
        <v>8459</v>
      </c>
      <c r="M1695" s="13" t="str">
        <f t="shared" si="132"/>
        <v>Invoice Not Made</v>
      </c>
      <c r="N1695" s="13"/>
      <c r="O1695" s="13"/>
      <c r="P1695" s="13" t="str">
        <f>IF(L1695="Navig8",IF(ISNA(VLOOKUP(UPPER(B1695),#REF!,3,FALSE)),"Pool Not in Records",VLOOKUP(UPPER(B1695),#REF!,3,FALSE)),"")</f>
        <v/>
      </c>
      <c r="Q1695" s="13" t="str">
        <f t="shared" si="136"/>
        <v/>
      </c>
      <c r="R1695" s="13"/>
      <c r="S1695" s="13"/>
      <c r="T1695" s="13" t="str">
        <f t="shared" si="134"/>
        <v>Invoice Not Made</v>
      </c>
      <c r="U1695" s="13" t="b">
        <f t="shared" si="135"/>
        <v>1</v>
      </c>
      <c r="V1695" s="13"/>
      <c r="W1695" s="13"/>
      <c r="X1695" s="13"/>
      <c r="Y1695" s="13"/>
      <c r="Z1695" s="13"/>
      <c r="AA1695" s="13" t="str">
        <f t="shared" si="133"/>
        <v>Brentholmen66</v>
      </c>
      <c r="AB1695" s="13"/>
      <c r="AC1695" s="13"/>
      <c r="AD1695" s="13"/>
      <c r="AE1695" s="13">
        <f>IF(TRIM(AA1695=""),0,IF(ISNA(VLOOKUP(AA1695,Tracker!$AB$2:$AB$3981,1,FALSE)),0,1))</f>
        <v>0</v>
      </c>
      <c r="AF1695" s="13"/>
    </row>
    <row r="1696" spans="1:32" ht="13.5">
      <c r="A1696" s="535">
        <v>5213</v>
      </c>
      <c r="B1696" s="271" t="s">
        <v>8300</v>
      </c>
      <c r="C1696" s="957">
        <v>79</v>
      </c>
      <c r="D1696" s="874" t="s">
        <v>2474</v>
      </c>
      <c r="E1696" s="172"/>
      <c r="F1696" s="234"/>
      <c r="G1696" s="236"/>
      <c r="H1696" s="874"/>
      <c r="I1696" s="272"/>
      <c r="J1696" s="238"/>
      <c r="K1696" s="711"/>
      <c r="L1696" s="1023" t="s">
        <v>8459</v>
      </c>
      <c r="M1696" s="13" t="str">
        <f t="shared" si="132"/>
        <v>Invoice Not Made</v>
      </c>
      <c r="N1696" s="13"/>
      <c r="O1696" s="13"/>
      <c r="P1696" s="13" t="str">
        <f>IF(L1696="Navig8",IF(ISNA(VLOOKUP(UPPER(B1696),#REF!,3,FALSE)),"Pool Not in Records",VLOOKUP(UPPER(B1696),#REF!,3,FALSE)),"")</f>
        <v/>
      </c>
      <c r="Q1696" s="13" t="str">
        <f t="shared" si="136"/>
        <v/>
      </c>
      <c r="R1696" s="13"/>
      <c r="S1696" s="13"/>
      <c r="T1696" s="13" t="str">
        <f t="shared" si="134"/>
        <v>Invoice Not Made</v>
      </c>
      <c r="U1696" s="13" t="b">
        <f t="shared" si="135"/>
        <v>1</v>
      </c>
      <c r="V1696" s="13"/>
      <c r="W1696" s="13"/>
      <c r="X1696" s="13"/>
      <c r="Y1696" s="13"/>
      <c r="Z1696" s="13"/>
      <c r="AA1696" s="13" t="str">
        <f t="shared" si="133"/>
        <v>Patagonia79</v>
      </c>
      <c r="AB1696" s="13"/>
      <c r="AC1696" s="13"/>
      <c r="AD1696" s="13"/>
      <c r="AE1696" s="13">
        <f>IF(TRIM(AA1696=""),0,IF(ISNA(VLOOKUP(AA1696,Tracker!$AB$2:$AB$3981,1,FALSE)),0,1))</f>
        <v>0</v>
      </c>
      <c r="AF1696" s="13"/>
    </row>
    <row r="1697" spans="1:32" ht="13.5">
      <c r="A1697" s="535">
        <v>5214</v>
      </c>
      <c r="B1697" s="271" t="s">
        <v>8103</v>
      </c>
      <c r="C1697" s="957">
        <v>67</v>
      </c>
      <c r="D1697" s="874" t="s">
        <v>2474</v>
      </c>
      <c r="E1697" s="172"/>
      <c r="F1697" s="234"/>
      <c r="G1697" s="236"/>
      <c r="H1697" s="874"/>
      <c r="I1697" s="272"/>
      <c r="J1697" s="238"/>
      <c r="K1697" s="711"/>
      <c r="L1697" s="1023" t="s">
        <v>8459</v>
      </c>
      <c r="M1697" s="13" t="str">
        <f t="shared" si="132"/>
        <v>Invoice Not Made</v>
      </c>
      <c r="N1697" s="13"/>
      <c r="O1697" s="13"/>
      <c r="P1697" s="13" t="str">
        <f>IF(L1697="Navig8",IF(ISNA(VLOOKUP(UPPER(B1697),#REF!,3,FALSE)),"Pool Not in Records",VLOOKUP(UPPER(B1697),#REF!,3,FALSE)),"")</f>
        <v/>
      </c>
      <c r="Q1697" s="13" t="str">
        <f t="shared" si="136"/>
        <v/>
      </c>
      <c r="R1697" s="13"/>
      <c r="S1697" s="13"/>
      <c r="T1697" s="13" t="str">
        <f t="shared" si="134"/>
        <v>Invoice Not Made</v>
      </c>
      <c r="U1697" s="13" t="b">
        <f t="shared" si="135"/>
        <v>1</v>
      </c>
      <c r="V1697" s="13"/>
      <c r="W1697" s="13"/>
      <c r="X1697" s="13"/>
      <c r="Y1697" s="13"/>
      <c r="Z1697" s="13"/>
      <c r="AA1697" s="13" t="str">
        <f t="shared" si="133"/>
        <v>Brentholmen67</v>
      </c>
      <c r="AB1697" s="13"/>
      <c r="AC1697" s="13"/>
      <c r="AD1697" s="13"/>
      <c r="AE1697" s="13">
        <f>IF(TRIM(AA1697=""),0,IF(ISNA(VLOOKUP(AA1697,Tracker!$AB$2:$AB$3981,1,FALSE)),0,1))</f>
        <v>0</v>
      </c>
      <c r="AF1697" s="13"/>
    </row>
    <row r="1698" spans="1:32" ht="13.5">
      <c r="A1698" s="535">
        <v>5215</v>
      </c>
      <c r="B1698" s="271" t="s">
        <v>8300</v>
      </c>
      <c r="C1698" s="957">
        <v>80</v>
      </c>
      <c r="D1698" s="874" t="s">
        <v>2474</v>
      </c>
      <c r="E1698" s="172"/>
      <c r="F1698" s="234"/>
      <c r="G1698" s="236"/>
      <c r="H1698" s="874"/>
      <c r="I1698" s="272"/>
      <c r="J1698" s="238"/>
      <c r="K1698" s="711"/>
      <c r="L1698" s="1023" t="s">
        <v>8459</v>
      </c>
      <c r="M1698" s="13" t="str">
        <f t="shared" si="132"/>
        <v>Invoice Not Made</v>
      </c>
      <c r="N1698" s="13"/>
      <c r="O1698" s="13"/>
      <c r="P1698" s="13" t="str">
        <f>IF(L1698="Navig8",IF(ISNA(VLOOKUP(UPPER(B1698),#REF!,3,FALSE)),"Pool Not in Records",VLOOKUP(UPPER(B1698),#REF!,3,FALSE)),"")</f>
        <v/>
      </c>
      <c r="Q1698" s="13" t="str">
        <f t="shared" si="136"/>
        <v/>
      </c>
      <c r="R1698" s="13"/>
      <c r="S1698" s="13"/>
      <c r="T1698" s="13" t="str">
        <f t="shared" si="134"/>
        <v>Invoice Not Made</v>
      </c>
      <c r="U1698" s="13" t="b">
        <f t="shared" si="135"/>
        <v>1</v>
      </c>
      <c r="V1698" s="13"/>
      <c r="W1698" s="13"/>
      <c r="X1698" s="13"/>
      <c r="Y1698" s="13"/>
      <c r="Z1698" s="13"/>
      <c r="AA1698" s="13" t="str">
        <f t="shared" si="133"/>
        <v>Patagonia80</v>
      </c>
      <c r="AB1698" s="13"/>
      <c r="AC1698" s="13"/>
      <c r="AD1698" s="13"/>
      <c r="AE1698" s="13">
        <f>IF(TRIM(AA1698=""),0,IF(ISNA(VLOOKUP(AA1698,Tracker!$AB$2:$AB$3981,1,FALSE)),0,1))</f>
        <v>0</v>
      </c>
      <c r="AF1698" s="13"/>
    </row>
    <row r="1699" spans="1:32" ht="13.5">
      <c r="A1699" s="535">
        <v>5216</v>
      </c>
      <c r="B1699" s="271" t="s">
        <v>2779</v>
      </c>
      <c r="C1699" s="957">
        <v>256</v>
      </c>
      <c r="D1699" s="874" t="s">
        <v>2474</v>
      </c>
      <c r="E1699" s="172"/>
      <c r="F1699" s="234"/>
      <c r="G1699" s="236"/>
      <c r="H1699" s="874"/>
      <c r="I1699" s="272"/>
      <c r="J1699" s="238"/>
      <c r="K1699" s="711"/>
      <c r="L1699" s="1023" t="s">
        <v>8459</v>
      </c>
      <c r="M1699" s="13" t="str">
        <f t="shared" si="132"/>
        <v>Invoice Not Made</v>
      </c>
      <c r="N1699" s="13"/>
      <c r="O1699" s="13"/>
      <c r="P1699" s="13" t="str">
        <f>IF(L1699="Navig8",IF(ISNA(VLOOKUP(UPPER(B1699),#REF!,3,FALSE)),"Pool Not in Records",VLOOKUP(UPPER(B1699),#REF!,3,FALSE)),"")</f>
        <v/>
      </c>
      <c r="Q1699" s="13" t="str">
        <f t="shared" si="136"/>
        <v/>
      </c>
      <c r="R1699" s="13"/>
      <c r="S1699" s="13"/>
      <c r="T1699" s="13" t="str">
        <f t="shared" si="134"/>
        <v>Invoice Not Made</v>
      </c>
      <c r="U1699" s="13" t="b">
        <f t="shared" si="135"/>
        <v>1</v>
      </c>
      <c r="V1699" s="13"/>
      <c r="W1699" s="13"/>
      <c r="X1699" s="13"/>
      <c r="Y1699" s="13"/>
      <c r="Z1699" s="13"/>
      <c r="AA1699" s="13" t="str">
        <f t="shared" si="133"/>
        <v>Tigris256</v>
      </c>
      <c r="AB1699" s="13"/>
      <c r="AC1699" s="13"/>
      <c r="AD1699" s="13"/>
      <c r="AE1699" s="13">
        <f>IF(TRIM(AA1699=""),0,IF(ISNA(VLOOKUP(AA1699,Tracker!$AB$2:$AB$3981,1,FALSE)),0,1))</f>
        <v>0</v>
      </c>
      <c r="AF1699" s="13"/>
    </row>
    <row r="1700" spans="1:32" ht="13.5">
      <c r="A1700" s="518">
        <v>5217</v>
      </c>
      <c r="B1700" s="271" t="s">
        <v>8460</v>
      </c>
      <c r="C1700" s="957" t="s">
        <v>8461</v>
      </c>
      <c r="D1700" s="874" t="s">
        <v>8462</v>
      </c>
      <c r="E1700" s="172"/>
      <c r="F1700" s="234"/>
      <c r="G1700" s="236"/>
      <c r="H1700" s="874" t="s">
        <v>25</v>
      </c>
      <c r="I1700" s="272">
        <v>43474</v>
      </c>
      <c r="J1700" s="238"/>
      <c r="K1700" s="711"/>
      <c r="L1700" s="1023" t="s">
        <v>7591</v>
      </c>
      <c r="M1700" s="13" t="str">
        <f t="shared" si="132"/>
        <v>Invoice Made</v>
      </c>
      <c r="N1700" s="13"/>
      <c r="O1700" s="13"/>
      <c r="P1700" s="13" t="str">
        <f>IF(L1700="Navig8",IF(ISNA(VLOOKUP(UPPER(B1700),#REF!,3,FALSE)),"Pool Not in Records",VLOOKUP(UPPER(B1700),#REF!,3,FALSE)),"")</f>
        <v/>
      </c>
      <c r="Q1700" s="13" t="str">
        <f t="shared" si="136"/>
        <v/>
      </c>
      <c r="R1700" s="13"/>
      <c r="S1700" s="13"/>
      <c r="T1700" s="13" t="str">
        <f t="shared" si="134"/>
        <v>Invoice Made</v>
      </c>
      <c r="U1700" s="13" t="b">
        <f t="shared" si="135"/>
        <v>1</v>
      </c>
      <c r="V1700" s="13"/>
      <c r="W1700" s="13"/>
      <c r="X1700" s="13"/>
      <c r="Y1700" s="13"/>
      <c r="Z1700" s="13"/>
      <c r="AA1700" s="13" t="str">
        <f t="shared" si="133"/>
        <v>Hafnia Lupus27_35</v>
      </c>
      <c r="AB1700" s="13"/>
      <c r="AC1700" s="13"/>
      <c r="AD1700" s="13"/>
      <c r="AE1700" s="13">
        <f>IF(TRIM(AA1700=""),0,IF(ISNA(VLOOKUP(AA1700,Tracker!$AB$2:$AB$3981,1,FALSE)),0,1))</f>
        <v>1</v>
      </c>
      <c r="AF1700" s="13"/>
    </row>
    <row r="1701" spans="1:32" ht="13.5">
      <c r="A1701" s="518">
        <v>5218</v>
      </c>
      <c r="B1701" s="271" t="s">
        <v>8463</v>
      </c>
      <c r="C1701" s="957">
        <v>74</v>
      </c>
      <c r="D1701" s="874" t="s">
        <v>1304</v>
      </c>
      <c r="E1701" s="172"/>
      <c r="F1701" s="234"/>
      <c r="G1701" s="236"/>
      <c r="H1701" s="874" t="s">
        <v>1409</v>
      </c>
      <c r="I1701" s="272">
        <v>43450</v>
      </c>
      <c r="J1701" s="238"/>
      <c r="K1701" s="711"/>
      <c r="L1701" s="1023" t="s">
        <v>590</v>
      </c>
      <c r="M1701" s="13" t="str">
        <f t="shared" si="132"/>
        <v>Invoice Made</v>
      </c>
      <c r="N1701" s="13"/>
      <c r="O1701" s="13"/>
      <c r="P1701" s="13" t="str">
        <f>IF(L1701="Navig8",IF(ISNA(VLOOKUP(UPPER(B1701),#REF!,3,FALSE)),"Pool Not in Records",VLOOKUP(UPPER(B1701),#REF!,3,FALSE)),"")</f>
        <v/>
      </c>
      <c r="Q1701" s="13">
        <f t="shared" si="136"/>
        <v>0</v>
      </c>
      <c r="R1701" s="13"/>
      <c r="S1701" s="13"/>
      <c r="T1701" s="13" t="str">
        <f t="shared" si="134"/>
        <v>Invoice Made</v>
      </c>
      <c r="U1701" s="13" t="b">
        <f t="shared" si="135"/>
        <v>1</v>
      </c>
      <c r="V1701" s="13"/>
      <c r="W1701" s="13"/>
      <c r="X1701" s="13"/>
      <c r="Y1701" s="13"/>
      <c r="Z1701" s="13"/>
      <c r="AA1701" s="13" t="str">
        <f t="shared" si="133"/>
        <v>Aqua loyalty74</v>
      </c>
      <c r="AB1701" s="13"/>
      <c r="AC1701" s="13"/>
      <c r="AD1701" s="13"/>
      <c r="AE1701" s="13">
        <f>IF(TRIM(AA1701=""),0,IF(ISNA(VLOOKUP(AA1701,Tracker!$AB$2:$AB$3981,1,FALSE)),0,1))</f>
        <v>1</v>
      </c>
      <c r="AF1701" s="13"/>
    </row>
    <row r="1702" spans="1:32" ht="13.5">
      <c r="A1702" s="518">
        <v>5219</v>
      </c>
      <c r="B1702" s="271" t="s">
        <v>3106</v>
      </c>
      <c r="C1702" s="957">
        <v>221</v>
      </c>
      <c r="D1702" s="874" t="s">
        <v>1489</v>
      </c>
      <c r="E1702" s="172"/>
      <c r="F1702" s="234"/>
      <c r="G1702" s="236"/>
      <c r="H1702" s="874" t="s">
        <v>1331</v>
      </c>
      <c r="I1702" s="272">
        <v>43457</v>
      </c>
      <c r="J1702" s="238"/>
      <c r="K1702" s="711"/>
      <c r="L1702" s="1023" t="s">
        <v>590</v>
      </c>
      <c r="M1702" s="13" t="str">
        <f t="shared" si="132"/>
        <v>Invoice Made</v>
      </c>
      <c r="N1702" s="13"/>
      <c r="O1702" s="13"/>
      <c r="P1702" s="13" t="str">
        <f>IF(L1702="Navig8",IF(ISNA(VLOOKUP(UPPER(B1702),#REF!,3,FALSE)),"Pool Not in Records",VLOOKUP(UPPER(B1702),#REF!,3,FALSE)),"")</f>
        <v/>
      </c>
      <c r="Q1702" s="13">
        <f t="shared" si="136"/>
        <v>0</v>
      </c>
      <c r="R1702" s="13"/>
      <c r="S1702" s="13"/>
      <c r="T1702" s="13" t="str">
        <f t="shared" si="134"/>
        <v>Invoice Made</v>
      </c>
      <c r="U1702" s="13" t="b">
        <f t="shared" si="135"/>
        <v>1</v>
      </c>
      <c r="V1702" s="13"/>
      <c r="W1702" s="13"/>
      <c r="X1702" s="13"/>
      <c r="Y1702" s="13"/>
      <c r="Z1702" s="13"/>
      <c r="AA1702" s="13" t="str">
        <f t="shared" si="133"/>
        <v>Seaways Reymar221</v>
      </c>
      <c r="AB1702" s="13"/>
      <c r="AC1702" s="13"/>
      <c r="AD1702" s="13"/>
      <c r="AE1702" s="13">
        <f>IF(TRIM(AA1702=""),0,IF(ISNA(VLOOKUP(AA1702,Tracker!$AB$2:$AB$3981,1,FALSE)),0,1))</f>
        <v>1</v>
      </c>
      <c r="AF1702" s="13"/>
    </row>
    <row r="1703" spans="1:32" ht="13.5">
      <c r="A1703" s="518">
        <v>5220</v>
      </c>
      <c r="B1703" s="271" t="s">
        <v>7872</v>
      </c>
      <c r="C1703" s="957">
        <v>10</v>
      </c>
      <c r="D1703" s="874" t="s">
        <v>8464</v>
      </c>
      <c r="E1703" s="172"/>
      <c r="F1703" s="234"/>
      <c r="G1703" s="236"/>
      <c r="H1703" s="874" t="s">
        <v>312</v>
      </c>
      <c r="I1703" s="272">
        <v>43445</v>
      </c>
      <c r="J1703" s="238"/>
      <c r="K1703" s="711"/>
      <c r="L1703" s="1023" t="s">
        <v>590</v>
      </c>
      <c r="M1703" s="13" t="str">
        <f t="shared" si="132"/>
        <v>Invoice Made</v>
      </c>
      <c r="N1703" s="13"/>
      <c r="O1703" s="13"/>
      <c r="P1703" s="13" t="str">
        <f>IF(L1703="Navig8",IF(ISNA(VLOOKUP(UPPER(B1703),#REF!,3,FALSE)),"Pool Not in Records",VLOOKUP(UPPER(B1703),#REF!,3,FALSE)),"")</f>
        <v/>
      </c>
      <c r="Q1703" s="13">
        <f t="shared" si="136"/>
        <v>0</v>
      </c>
      <c r="R1703" s="13"/>
      <c r="S1703" s="13"/>
      <c r="T1703" s="13" t="str">
        <f t="shared" si="134"/>
        <v>Invoice Made</v>
      </c>
      <c r="U1703" s="13" t="b">
        <f t="shared" si="135"/>
        <v>1</v>
      </c>
      <c r="V1703" s="13"/>
      <c r="W1703" s="13"/>
      <c r="X1703" s="13"/>
      <c r="Y1703" s="13"/>
      <c r="Z1703" s="13"/>
      <c r="AA1703" s="13" t="str">
        <f t="shared" si="133"/>
        <v>Persepolis10</v>
      </c>
      <c r="AB1703" s="13"/>
      <c r="AC1703" s="13"/>
      <c r="AD1703" s="13"/>
      <c r="AE1703" s="13">
        <f>IF(TRIM(AA1703=""),0,IF(ISNA(VLOOKUP(AA1703,Tracker!$AB$2:$AB$3981,1,FALSE)),0,1))</f>
        <v>1</v>
      </c>
      <c r="AF1703" s="13"/>
    </row>
    <row r="1704" spans="1:32" ht="13.5">
      <c r="A1704" s="518">
        <v>5221</v>
      </c>
      <c r="B1704" s="271" t="s">
        <v>2265</v>
      </c>
      <c r="C1704" s="957" t="s">
        <v>8465</v>
      </c>
      <c r="D1704" s="874" t="s">
        <v>8464</v>
      </c>
      <c r="E1704" s="172"/>
      <c r="F1704" s="234"/>
      <c r="G1704" s="236"/>
      <c r="H1704" s="874" t="s">
        <v>1331</v>
      </c>
      <c r="I1704" s="272">
        <v>43457</v>
      </c>
      <c r="J1704" s="238"/>
      <c r="K1704" s="711"/>
      <c r="L1704" s="1023" t="s">
        <v>590</v>
      </c>
      <c r="M1704" s="13" t="str">
        <f t="shared" si="132"/>
        <v>Invoice Made</v>
      </c>
      <c r="N1704" s="13"/>
      <c r="O1704" s="13"/>
      <c r="P1704" s="13" t="str">
        <f>IF(L1704="Navig8",IF(ISNA(VLOOKUP(UPPER(B1704),#REF!,3,FALSE)),"Pool Not in Records",VLOOKUP(UPPER(B1704),#REF!,3,FALSE)),"")</f>
        <v/>
      </c>
      <c r="Q1704" s="13">
        <f t="shared" si="136"/>
        <v>0</v>
      </c>
      <c r="R1704" s="13"/>
      <c r="S1704" s="13"/>
      <c r="T1704" s="13" t="str">
        <f t="shared" si="134"/>
        <v>Invoice Made</v>
      </c>
      <c r="U1704" s="13" t="b">
        <f t="shared" si="135"/>
        <v>1</v>
      </c>
      <c r="V1704" s="13"/>
      <c r="W1704" s="13"/>
      <c r="X1704" s="13"/>
      <c r="Y1704" s="13"/>
      <c r="Z1704" s="13"/>
      <c r="AA1704" s="13" t="str">
        <f t="shared" si="133"/>
        <v>Maya189P_134F</v>
      </c>
      <c r="AB1704" s="13"/>
      <c r="AC1704" s="13"/>
      <c r="AD1704" s="13"/>
      <c r="AE1704" s="13">
        <f>IF(TRIM(AA1704=""),0,IF(ISNA(VLOOKUP(AA1704,Tracker!$AB$2:$AB$3981,1,FALSE)),0,1))</f>
        <v>1</v>
      </c>
      <c r="AF1704" s="13"/>
    </row>
    <row r="1705" spans="1:32" ht="13.5">
      <c r="A1705" s="518">
        <v>5222</v>
      </c>
      <c r="B1705" s="271" t="s">
        <v>8466</v>
      </c>
      <c r="C1705" s="957">
        <v>14</v>
      </c>
      <c r="D1705" s="874" t="s">
        <v>4224</v>
      </c>
      <c r="E1705" s="172"/>
      <c r="F1705" s="234"/>
      <c r="G1705" s="236"/>
      <c r="H1705" s="874" t="s">
        <v>3180</v>
      </c>
      <c r="I1705" s="272">
        <v>43468</v>
      </c>
      <c r="J1705" s="238"/>
      <c r="K1705" s="711"/>
      <c r="L1705" s="1023" t="s">
        <v>590</v>
      </c>
      <c r="M1705" s="13" t="str">
        <f t="shared" si="132"/>
        <v>Invoice Made</v>
      </c>
      <c r="N1705" s="13"/>
      <c r="O1705" s="13"/>
      <c r="P1705" s="13" t="str">
        <f>IF(L1705="Navig8",IF(ISNA(VLOOKUP(UPPER(B1705),#REF!,3,FALSE)),"Pool Not in Records",VLOOKUP(UPPER(B1705),#REF!,3,FALSE)),"")</f>
        <v/>
      </c>
      <c r="Q1705" s="13">
        <f t="shared" si="136"/>
        <v>0</v>
      </c>
      <c r="R1705" s="13"/>
      <c r="S1705" s="13"/>
      <c r="T1705" s="13" t="str">
        <f t="shared" si="134"/>
        <v>Invoice Made</v>
      </c>
      <c r="U1705" s="13" t="b">
        <f t="shared" si="135"/>
        <v>1</v>
      </c>
      <c r="V1705" s="13"/>
      <c r="W1705" s="13"/>
      <c r="X1705" s="13"/>
      <c r="Y1705" s="13"/>
      <c r="Z1705" s="13"/>
      <c r="AA1705" s="13" t="str">
        <f t="shared" si="133"/>
        <v>Cabo Fuji14</v>
      </c>
      <c r="AB1705" s="13"/>
      <c r="AC1705" s="13"/>
      <c r="AD1705" s="13"/>
      <c r="AE1705" s="13">
        <f>IF(TRIM(AA1705=""),0,IF(ISNA(VLOOKUP(AA1705,Tracker!$AB$2:$AB$3981,1,FALSE)),0,1))</f>
        <v>1</v>
      </c>
      <c r="AF1705" s="13"/>
    </row>
    <row r="1706" spans="1:32" ht="13.5">
      <c r="A1706" s="518">
        <v>5223</v>
      </c>
      <c r="B1706" s="271" t="s">
        <v>8467</v>
      </c>
      <c r="C1706" s="957" t="s">
        <v>8601</v>
      </c>
      <c r="D1706" s="874" t="s">
        <v>8468</v>
      </c>
      <c r="E1706" s="172"/>
      <c r="F1706" s="234"/>
      <c r="G1706" s="236"/>
      <c r="H1706" s="874" t="s">
        <v>2751</v>
      </c>
      <c r="I1706" s="272">
        <v>43473</v>
      </c>
      <c r="J1706" s="238"/>
      <c r="K1706" s="711"/>
      <c r="L1706" s="1023" t="s">
        <v>1466</v>
      </c>
      <c r="M1706" s="13" t="str">
        <f t="shared" si="132"/>
        <v>Invoice Made</v>
      </c>
      <c r="N1706" s="13"/>
      <c r="O1706" s="13"/>
      <c r="P1706" s="13" t="str">
        <f>IF(L1706="Navig8",IF(ISNA(VLOOKUP(UPPER(B1706),#REF!,3,FALSE)),"Pool Not in Records",VLOOKUP(UPPER(B1706),#REF!,3,FALSE)),"")</f>
        <v/>
      </c>
      <c r="Q1706" s="13" t="str">
        <f t="shared" si="136"/>
        <v/>
      </c>
      <c r="R1706" s="13"/>
      <c r="S1706" s="13"/>
      <c r="T1706" s="13" t="str">
        <f t="shared" si="134"/>
        <v>Invoice Made</v>
      </c>
      <c r="U1706" s="13" t="b">
        <f t="shared" si="135"/>
        <v>1</v>
      </c>
      <c r="V1706" s="13"/>
      <c r="W1706" s="13"/>
      <c r="X1706" s="13"/>
      <c r="Y1706" s="13"/>
      <c r="Z1706" s="13"/>
      <c r="AA1706" s="13" t="str">
        <f t="shared" si="133"/>
        <v>Lian Shan HuV004</v>
      </c>
      <c r="AB1706" s="13"/>
      <c r="AC1706" s="13"/>
      <c r="AD1706" s="13"/>
      <c r="AE1706" s="13">
        <f>IF(TRIM(AA1706=""),0,IF(ISNA(VLOOKUP(AA1706,Tracker!$AB$2:$AB$3981,1,FALSE)),0,1))</f>
        <v>1</v>
      </c>
      <c r="AF1706" s="13"/>
    </row>
    <row r="1707" spans="1:32" ht="13.5">
      <c r="A1707" s="535">
        <v>5224</v>
      </c>
      <c r="B1707" s="271" t="s">
        <v>8469</v>
      </c>
      <c r="C1707" s="957">
        <v>42</v>
      </c>
      <c r="D1707" s="874" t="s">
        <v>2474</v>
      </c>
      <c r="E1707" s="172"/>
      <c r="F1707" s="234"/>
      <c r="G1707" s="236"/>
      <c r="H1707" s="874"/>
      <c r="I1707" s="272"/>
      <c r="J1707" s="238"/>
      <c r="K1707" s="711"/>
      <c r="L1707" s="1023" t="s">
        <v>8459</v>
      </c>
      <c r="M1707" s="13" t="str">
        <f t="shared" si="132"/>
        <v>Invoice Not Made</v>
      </c>
      <c r="N1707" s="13"/>
      <c r="O1707" s="13"/>
      <c r="P1707" s="13" t="str">
        <f>IF(L1707="Navig8",IF(ISNA(VLOOKUP(UPPER(B1707),#REF!,3,FALSE)),"Pool Not in Records",VLOOKUP(UPPER(B1707),#REF!,3,FALSE)),"")</f>
        <v/>
      </c>
      <c r="Q1707" s="13" t="str">
        <f t="shared" si="136"/>
        <v/>
      </c>
      <c r="R1707" s="13"/>
      <c r="S1707" s="13"/>
      <c r="T1707" s="13" t="str">
        <f t="shared" si="134"/>
        <v>Invoice Not Made</v>
      </c>
      <c r="U1707" s="13" t="b">
        <f t="shared" si="135"/>
        <v>1</v>
      </c>
      <c r="V1707" s="13"/>
      <c r="W1707" s="13"/>
      <c r="X1707" s="13"/>
      <c r="Y1707" s="13"/>
      <c r="Z1707" s="13"/>
      <c r="AA1707" s="13" t="str">
        <f t="shared" si="133"/>
        <v>Vestholmen42</v>
      </c>
      <c r="AB1707" s="13"/>
      <c r="AC1707" s="13"/>
      <c r="AD1707" s="13"/>
      <c r="AE1707" s="13">
        <f>IF(TRIM(AA1707=""),0,IF(ISNA(VLOOKUP(AA1707,Tracker!$AB$2:$AB$3981,1,FALSE)),0,1))</f>
        <v>0</v>
      </c>
      <c r="AF1707" s="13"/>
    </row>
    <row r="1708" spans="1:32" ht="13.5">
      <c r="A1708" s="535">
        <v>5225</v>
      </c>
      <c r="B1708" s="271" t="s">
        <v>2776</v>
      </c>
      <c r="C1708" s="957" t="s">
        <v>3996</v>
      </c>
      <c r="D1708" s="874" t="s">
        <v>2474</v>
      </c>
      <c r="E1708" s="172"/>
      <c r="F1708" s="234"/>
      <c r="G1708" s="236"/>
      <c r="H1708" s="874"/>
      <c r="I1708" s="272"/>
      <c r="J1708" s="238"/>
      <c r="K1708" s="711"/>
      <c r="L1708" s="1023" t="s">
        <v>2987</v>
      </c>
      <c r="M1708" s="13" t="str">
        <f t="shared" si="132"/>
        <v>Invoice Not Made</v>
      </c>
      <c r="N1708" s="13"/>
      <c r="O1708" s="13"/>
      <c r="P1708" s="13" t="str">
        <f>IF(L1708="Navig8",IF(ISNA(VLOOKUP(UPPER(B1708),#REF!,3,FALSE)),"Pool Not in Records",VLOOKUP(UPPER(B1708),#REF!,3,FALSE)),"")</f>
        <v/>
      </c>
      <c r="Q1708" s="13" t="str">
        <f t="shared" ref="Q1708:Q1719" si="137">IF(L1708="Ultranav",IF(K1708="",0,1),"")</f>
        <v/>
      </c>
      <c r="R1708" s="13"/>
      <c r="S1708" s="13"/>
      <c r="T1708" s="13" t="str">
        <f t="shared" si="134"/>
        <v>Invoice Not Made</v>
      </c>
      <c r="U1708" s="13" t="b">
        <f t="shared" si="135"/>
        <v>1</v>
      </c>
      <c r="V1708" s="13"/>
      <c r="W1708" s="13"/>
      <c r="X1708" s="13"/>
      <c r="Y1708" s="13"/>
      <c r="Z1708" s="13"/>
      <c r="AA1708" s="13" t="str">
        <f t="shared" si="133"/>
        <v>Sten Skagen116</v>
      </c>
      <c r="AB1708" s="13"/>
      <c r="AC1708" s="13"/>
      <c r="AD1708" s="13"/>
      <c r="AE1708" s="13">
        <f>IF(TRIM(AA1708=""),0,IF(ISNA(VLOOKUP(AA1708,Tracker!$AB$2:$AB$3981,1,FALSE)),0,1))</f>
        <v>0</v>
      </c>
      <c r="AF1708" s="13"/>
    </row>
    <row r="1709" spans="1:32" ht="13.5">
      <c r="A1709" s="535">
        <v>5226</v>
      </c>
      <c r="B1709" s="271" t="s">
        <v>8300</v>
      </c>
      <c r="C1709" s="957">
        <v>81</v>
      </c>
      <c r="D1709" s="874" t="s">
        <v>2474</v>
      </c>
      <c r="E1709" s="172"/>
      <c r="F1709" s="234"/>
      <c r="G1709" s="236"/>
      <c r="H1709" s="874"/>
      <c r="I1709" s="272"/>
      <c r="J1709" s="238"/>
      <c r="K1709" s="711"/>
      <c r="L1709" s="1023" t="s">
        <v>8459</v>
      </c>
      <c r="M1709" s="13" t="str">
        <f t="shared" si="132"/>
        <v>Invoice Not Made</v>
      </c>
      <c r="N1709" s="13"/>
      <c r="O1709" s="13"/>
      <c r="P1709" s="13" t="str">
        <f>IF(L1709="Navig8",IF(ISNA(VLOOKUP(UPPER(B1709),#REF!,3,FALSE)),"Pool Not in Records",VLOOKUP(UPPER(B1709),#REF!,3,FALSE)),"")</f>
        <v/>
      </c>
      <c r="Q1709" s="13" t="str">
        <f t="shared" si="137"/>
        <v/>
      </c>
      <c r="R1709" s="13"/>
      <c r="S1709" s="13"/>
      <c r="T1709" s="13" t="str">
        <f t="shared" si="134"/>
        <v>Invoice Not Made</v>
      </c>
      <c r="U1709" s="13" t="b">
        <f t="shared" si="135"/>
        <v>1</v>
      </c>
      <c r="V1709" s="13"/>
      <c r="W1709" s="13"/>
      <c r="X1709" s="13"/>
      <c r="Y1709" s="13"/>
      <c r="Z1709" s="13"/>
      <c r="AA1709" s="13" t="str">
        <f t="shared" si="133"/>
        <v>Patagonia81</v>
      </c>
      <c r="AB1709" s="13"/>
      <c r="AC1709" s="13"/>
      <c r="AD1709" s="13"/>
      <c r="AE1709" s="13">
        <f>IF(TRIM(AA1709=""),0,IF(ISNA(VLOOKUP(AA1709,Tracker!$AB$2:$AB$3981,1,FALSE)),0,1))</f>
        <v>0</v>
      </c>
      <c r="AF1709" s="13"/>
    </row>
    <row r="1710" spans="1:32" ht="13.5">
      <c r="A1710" s="535">
        <v>5227</v>
      </c>
      <c r="B1710" s="271" t="s">
        <v>2854</v>
      </c>
      <c r="C1710" s="957">
        <v>226</v>
      </c>
      <c r="D1710" s="874" t="s">
        <v>2474</v>
      </c>
      <c r="E1710" s="172"/>
      <c r="F1710" s="234"/>
      <c r="G1710" s="236"/>
      <c r="H1710" s="874"/>
      <c r="I1710" s="272"/>
      <c r="J1710" s="238"/>
      <c r="K1710" s="711"/>
      <c r="L1710" s="1023" t="s">
        <v>8459</v>
      </c>
      <c r="M1710" s="13" t="str">
        <f t="shared" si="132"/>
        <v>Invoice Not Made</v>
      </c>
      <c r="N1710" s="13"/>
      <c r="O1710" s="13"/>
      <c r="P1710" s="13" t="str">
        <f>IF(L1710="Navig8",IF(ISNA(VLOOKUP(UPPER(B1710),#REF!,3,FALSE)),"Pool Not in Records",VLOOKUP(UPPER(B1710),#REF!,3,FALSE)),"")</f>
        <v/>
      </c>
      <c r="Q1710" s="13" t="str">
        <f t="shared" si="137"/>
        <v/>
      </c>
      <c r="R1710" s="13"/>
      <c r="S1710" s="13"/>
      <c r="T1710" s="13" t="str">
        <f t="shared" si="134"/>
        <v>Invoice Not Made</v>
      </c>
      <c r="U1710" s="13" t="b">
        <f t="shared" si="135"/>
        <v>1</v>
      </c>
      <c r="V1710" s="13"/>
      <c r="W1710" s="13"/>
      <c r="X1710" s="13"/>
      <c r="Y1710" s="13"/>
      <c r="Z1710" s="13"/>
      <c r="AA1710" s="13" t="str">
        <f t="shared" si="133"/>
        <v>Emmy Schulte226</v>
      </c>
      <c r="AB1710" s="13"/>
      <c r="AC1710" s="13"/>
      <c r="AD1710" s="13"/>
      <c r="AE1710" s="13">
        <f>IF(TRIM(AA1710=""),0,IF(ISNA(VLOOKUP(AA1710,Tracker!$AB$2:$AB$3981,1,FALSE)),0,1))</f>
        <v>0</v>
      </c>
      <c r="AF1710" s="13"/>
    </row>
    <row r="1711" spans="1:32" ht="13.5">
      <c r="A1711" s="535">
        <v>5228</v>
      </c>
      <c r="B1711" s="271" t="s">
        <v>892</v>
      </c>
      <c r="C1711" s="957">
        <v>110</v>
      </c>
      <c r="D1711" s="874" t="s">
        <v>2474</v>
      </c>
      <c r="E1711" s="172"/>
      <c r="F1711" s="234"/>
      <c r="G1711" s="236"/>
      <c r="H1711" s="874"/>
      <c r="I1711" s="272"/>
      <c r="J1711" s="238"/>
      <c r="K1711" s="711"/>
      <c r="L1711" s="1023" t="s">
        <v>8459</v>
      </c>
      <c r="M1711" s="13" t="str">
        <f t="shared" si="132"/>
        <v>Invoice Not Made</v>
      </c>
      <c r="N1711" s="13"/>
      <c r="O1711" s="13"/>
      <c r="P1711" s="13" t="str">
        <f>IF(L1711="Navig8",IF(ISNA(VLOOKUP(UPPER(B1711),#REF!,3,FALSE)),"Pool Not in Records",VLOOKUP(UPPER(B1711),#REF!,3,FALSE)),"")</f>
        <v/>
      </c>
      <c r="Q1711" s="13" t="str">
        <f t="shared" si="137"/>
        <v/>
      </c>
      <c r="R1711" s="13"/>
      <c r="S1711" s="13"/>
      <c r="T1711" s="13" t="str">
        <f t="shared" si="134"/>
        <v>Invoice Not Made</v>
      </c>
      <c r="U1711" s="13" t="b">
        <f t="shared" si="135"/>
        <v>1</v>
      </c>
      <c r="V1711" s="13"/>
      <c r="W1711" s="13"/>
      <c r="X1711" s="13"/>
      <c r="Y1711" s="13"/>
      <c r="Z1711" s="13"/>
      <c r="AA1711" s="13" t="str">
        <f t="shared" si="133"/>
        <v>Elisalex Schulte110</v>
      </c>
      <c r="AB1711" s="13"/>
      <c r="AC1711" s="13"/>
      <c r="AD1711" s="13"/>
      <c r="AE1711" s="13">
        <f>IF(TRIM(AA1711=""),0,IF(ISNA(VLOOKUP(AA1711,Tracker!$AB$2:$AB$3981,1,FALSE)),0,1))</f>
        <v>0</v>
      </c>
      <c r="AF1711" s="13"/>
    </row>
    <row r="1712" spans="1:32" ht="13.5">
      <c r="A1712" s="535">
        <v>5229</v>
      </c>
      <c r="B1712" s="271" t="s">
        <v>2779</v>
      </c>
      <c r="C1712" s="957">
        <v>257</v>
      </c>
      <c r="D1712" s="874" t="s">
        <v>2474</v>
      </c>
      <c r="E1712" s="172"/>
      <c r="F1712" s="234"/>
      <c r="G1712" s="236"/>
      <c r="H1712" s="874"/>
      <c r="I1712" s="272"/>
      <c r="J1712" s="238"/>
      <c r="K1712" s="711"/>
      <c r="L1712" s="1023" t="s">
        <v>8459</v>
      </c>
      <c r="M1712" s="13" t="str">
        <f t="shared" si="132"/>
        <v>Invoice Not Made</v>
      </c>
      <c r="N1712" s="13"/>
      <c r="O1712" s="13"/>
      <c r="P1712" s="13" t="str">
        <f>IF(L1712="Navig8",IF(ISNA(VLOOKUP(UPPER(B1712),#REF!,3,FALSE)),"Pool Not in Records",VLOOKUP(UPPER(B1712),#REF!,3,FALSE)),"")</f>
        <v/>
      </c>
      <c r="Q1712" s="13" t="str">
        <f t="shared" si="137"/>
        <v/>
      </c>
      <c r="R1712" s="13"/>
      <c r="S1712" s="13"/>
      <c r="T1712" s="13" t="str">
        <f t="shared" si="134"/>
        <v>Invoice Not Made</v>
      </c>
      <c r="U1712" s="13" t="b">
        <f t="shared" si="135"/>
        <v>1</v>
      </c>
      <c r="V1712" s="13"/>
      <c r="W1712" s="13"/>
      <c r="X1712" s="13"/>
      <c r="Y1712" s="13"/>
      <c r="Z1712" s="13"/>
      <c r="AA1712" s="13" t="str">
        <f t="shared" si="133"/>
        <v>Tigris257</v>
      </c>
      <c r="AB1712" s="13"/>
      <c r="AC1712" s="13"/>
      <c r="AD1712" s="13"/>
      <c r="AE1712" s="13">
        <f>IF(TRIM(AA1712=""),0,IF(ISNA(VLOOKUP(AA1712,Tracker!$AB$2:$AB$3981,1,FALSE)),0,1))</f>
        <v>0</v>
      </c>
      <c r="AF1712" s="13"/>
    </row>
    <row r="1713" spans="1:32" ht="13.5">
      <c r="A1713" s="535">
        <v>5230</v>
      </c>
      <c r="B1713" s="271" t="s">
        <v>8469</v>
      </c>
      <c r="C1713" s="957">
        <v>43</v>
      </c>
      <c r="D1713" s="874" t="s">
        <v>2474</v>
      </c>
      <c r="E1713" s="172"/>
      <c r="F1713" s="234"/>
      <c r="G1713" s="236"/>
      <c r="H1713" s="874"/>
      <c r="I1713" s="272"/>
      <c r="J1713" s="238"/>
      <c r="K1713" s="711"/>
      <c r="L1713" s="1023" t="s">
        <v>8459</v>
      </c>
      <c r="M1713" s="13" t="str">
        <f t="shared" si="132"/>
        <v>Invoice Not Made</v>
      </c>
      <c r="N1713" s="13"/>
      <c r="O1713" s="13"/>
      <c r="P1713" s="13" t="str">
        <f>IF(L1713="Navig8",IF(ISNA(VLOOKUP(UPPER(B1713),#REF!,3,FALSE)),"Pool Not in Records",VLOOKUP(UPPER(B1713),#REF!,3,FALSE)),"")</f>
        <v/>
      </c>
      <c r="Q1713" s="13" t="str">
        <f t="shared" si="137"/>
        <v/>
      </c>
      <c r="R1713" s="13"/>
      <c r="S1713" s="13"/>
      <c r="T1713" s="13" t="str">
        <f t="shared" si="134"/>
        <v>Invoice Not Made</v>
      </c>
      <c r="U1713" s="13" t="b">
        <f t="shared" si="135"/>
        <v>1</v>
      </c>
      <c r="V1713" s="13"/>
      <c r="W1713" s="13"/>
      <c r="X1713" s="13"/>
      <c r="Y1713" s="13"/>
      <c r="Z1713" s="13"/>
      <c r="AA1713" s="13" t="str">
        <f t="shared" si="133"/>
        <v>Vestholmen43</v>
      </c>
      <c r="AB1713" s="13"/>
      <c r="AC1713" s="13"/>
      <c r="AD1713" s="13"/>
      <c r="AE1713" s="13">
        <f>IF(TRIM(AA1713=""),0,IF(ISNA(VLOOKUP(AA1713,Tracker!$AB$2:$AB$3981,1,FALSE)),0,1))</f>
        <v>0</v>
      </c>
      <c r="AF1713" s="13"/>
    </row>
    <row r="1714" spans="1:32" ht="13.5">
      <c r="A1714" s="535">
        <v>5231</v>
      </c>
      <c r="B1714" s="271" t="s">
        <v>8300</v>
      </c>
      <c r="C1714" s="957">
        <v>82</v>
      </c>
      <c r="D1714" s="874" t="s">
        <v>2474</v>
      </c>
      <c r="E1714" s="172"/>
      <c r="F1714" s="234"/>
      <c r="G1714" s="236"/>
      <c r="H1714" s="874"/>
      <c r="I1714" s="272"/>
      <c r="J1714" s="238"/>
      <c r="K1714" s="711"/>
      <c r="L1714" s="1023" t="s">
        <v>8459</v>
      </c>
      <c r="M1714" s="13" t="str">
        <f t="shared" si="132"/>
        <v>Invoice Not Made</v>
      </c>
      <c r="N1714" s="13"/>
      <c r="O1714" s="13"/>
      <c r="P1714" s="13" t="str">
        <f>IF(L1714="Navig8",IF(ISNA(VLOOKUP(UPPER(B1714),#REF!,3,FALSE)),"Pool Not in Records",VLOOKUP(UPPER(B1714),#REF!,3,FALSE)),"")</f>
        <v/>
      </c>
      <c r="Q1714" s="13" t="str">
        <f t="shared" si="137"/>
        <v/>
      </c>
      <c r="R1714" s="13"/>
      <c r="S1714" s="13"/>
      <c r="T1714" s="13" t="str">
        <f t="shared" si="134"/>
        <v>Invoice Not Made</v>
      </c>
      <c r="U1714" s="13" t="b">
        <f t="shared" si="135"/>
        <v>1</v>
      </c>
      <c r="V1714" s="13"/>
      <c r="W1714" s="13"/>
      <c r="X1714" s="13"/>
      <c r="Y1714" s="13"/>
      <c r="Z1714" s="13"/>
      <c r="AA1714" s="13" t="str">
        <f t="shared" si="133"/>
        <v>Patagonia82</v>
      </c>
      <c r="AB1714" s="13"/>
      <c r="AC1714" s="13"/>
      <c r="AD1714" s="13"/>
      <c r="AE1714" s="13">
        <f>IF(TRIM(AA1714=""),0,IF(ISNA(VLOOKUP(AA1714,Tracker!$AB$2:$AB$3981,1,FALSE)),0,1))</f>
        <v>0</v>
      </c>
      <c r="AF1714" s="13"/>
    </row>
    <row r="1715" spans="1:32" ht="13.5">
      <c r="A1715" s="535">
        <v>5232</v>
      </c>
      <c r="B1715" s="271" t="s">
        <v>2854</v>
      </c>
      <c r="C1715" s="957">
        <v>227</v>
      </c>
      <c r="D1715" s="874" t="s">
        <v>2474</v>
      </c>
      <c r="E1715" s="172"/>
      <c r="F1715" s="234"/>
      <c r="G1715" s="236"/>
      <c r="H1715" s="874"/>
      <c r="I1715" s="272"/>
      <c r="J1715" s="238"/>
      <c r="K1715" s="711"/>
      <c r="L1715" s="1023" t="s">
        <v>8459</v>
      </c>
      <c r="M1715" s="13" t="str">
        <f t="shared" si="132"/>
        <v>Invoice Not Made</v>
      </c>
      <c r="N1715" s="13"/>
      <c r="O1715" s="13"/>
      <c r="P1715" s="13" t="str">
        <f>IF(L1715="Navig8",IF(ISNA(VLOOKUP(UPPER(B1715),#REF!,3,FALSE)),"Pool Not in Records",VLOOKUP(UPPER(B1715),#REF!,3,FALSE)),"")</f>
        <v/>
      </c>
      <c r="Q1715" s="13" t="str">
        <f t="shared" si="137"/>
        <v/>
      </c>
      <c r="R1715" s="13"/>
      <c r="S1715" s="13"/>
      <c r="T1715" s="13" t="str">
        <f t="shared" si="134"/>
        <v>Invoice Not Made</v>
      </c>
      <c r="U1715" s="13" t="b">
        <f t="shared" si="135"/>
        <v>1</v>
      </c>
      <c r="V1715" s="13"/>
      <c r="W1715" s="13"/>
      <c r="X1715" s="13"/>
      <c r="Y1715" s="13"/>
      <c r="Z1715" s="13"/>
      <c r="AA1715" s="13" t="str">
        <f t="shared" si="133"/>
        <v>Emmy Schulte227</v>
      </c>
      <c r="AB1715" s="13"/>
      <c r="AC1715" s="13"/>
      <c r="AD1715" s="13"/>
      <c r="AE1715" s="13">
        <f>IF(TRIM(AA1715=""),0,IF(ISNA(VLOOKUP(AA1715,Tracker!$AB$2:$AB$3981,1,FALSE)),0,1))</f>
        <v>0</v>
      </c>
      <c r="AF1715" s="13"/>
    </row>
    <row r="1716" spans="1:32" ht="13.5">
      <c r="A1716" s="535">
        <v>5233</v>
      </c>
      <c r="B1716" s="271" t="s">
        <v>2776</v>
      </c>
      <c r="C1716" s="957">
        <v>117</v>
      </c>
      <c r="D1716" s="874" t="s">
        <v>2474</v>
      </c>
      <c r="E1716" s="172"/>
      <c r="F1716" s="234"/>
      <c r="G1716" s="236"/>
      <c r="H1716" s="874"/>
      <c r="I1716" s="272"/>
      <c r="J1716" s="238"/>
      <c r="K1716" s="711"/>
      <c r="L1716" s="1023" t="s">
        <v>8459</v>
      </c>
      <c r="M1716" s="13" t="str">
        <f t="shared" si="132"/>
        <v>Invoice Not Made</v>
      </c>
      <c r="N1716" s="13"/>
      <c r="O1716" s="13"/>
      <c r="P1716" s="13" t="str">
        <f>IF(L1716="Navig8",IF(ISNA(VLOOKUP(UPPER(B1716),#REF!,3,FALSE)),"Pool Not in Records",VLOOKUP(UPPER(B1716),#REF!,3,FALSE)),"")</f>
        <v/>
      </c>
      <c r="Q1716" s="13" t="str">
        <f t="shared" si="137"/>
        <v/>
      </c>
      <c r="R1716" s="13"/>
      <c r="S1716" s="13"/>
      <c r="T1716" s="13" t="str">
        <f t="shared" si="134"/>
        <v>Invoice Not Made</v>
      </c>
      <c r="U1716" s="13" t="b">
        <f t="shared" si="135"/>
        <v>1</v>
      </c>
      <c r="V1716" s="13"/>
      <c r="W1716" s="13"/>
      <c r="X1716" s="13"/>
      <c r="Y1716" s="13"/>
      <c r="Z1716" s="13"/>
      <c r="AA1716" s="13" t="str">
        <f t="shared" si="133"/>
        <v>Sten Skagen117</v>
      </c>
      <c r="AB1716" s="13"/>
      <c r="AC1716" s="13"/>
      <c r="AD1716" s="13"/>
      <c r="AE1716" s="13">
        <f>IF(TRIM(AA1716=""),0,IF(ISNA(VLOOKUP(AA1716,Tracker!$AB$2:$AB$3981,1,FALSE)),0,1))</f>
        <v>0</v>
      </c>
      <c r="AF1716" s="13"/>
    </row>
    <row r="1717" spans="1:32" ht="13.5">
      <c r="A1717" s="518">
        <v>5234</v>
      </c>
      <c r="B1717" s="271" t="s">
        <v>7855</v>
      </c>
      <c r="C1717" s="957" t="s">
        <v>8470</v>
      </c>
      <c r="D1717" s="874" t="s">
        <v>63</v>
      </c>
      <c r="E1717" s="172"/>
      <c r="F1717" s="234"/>
      <c r="G1717" s="236"/>
      <c r="H1717" s="874" t="s">
        <v>319</v>
      </c>
      <c r="I1717" s="272">
        <v>43455</v>
      </c>
      <c r="J1717" s="238"/>
      <c r="K1717" s="711"/>
      <c r="L1717" s="1023" t="s">
        <v>60</v>
      </c>
      <c r="M1717" s="13" t="str">
        <f t="shared" si="132"/>
        <v>Invoice Made</v>
      </c>
      <c r="N1717" s="13"/>
      <c r="O1717" s="13"/>
      <c r="P1717" s="13" t="str">
        <f>IF(L1717="Navig8",IF(ISNA(VLOOKUP(UPPER(B1717),#REF!,3,FALSE)),"Pool Not in Records",VLOOKUP(UPPER(B1717),#REF!,3,FALSE)),"")</f>
        <v/>
      </c>
      <c r="Q1717" s="13" t="str">
        <f t="shared" si="137"/>
        <v/>
      </c>
      <c r="R1717" s="13"/>
      <c r="S1717" s="13"/>
      <c r="T1717" s="13" t="str">
        <f t="shared" si="134"/>
        <v>Invoice Made</v>
      </c>
      <c r="U1717" s="13" t="b">
        <f t="shared" si="135"/>
        <v>1</v>
      </c>
      <c r="V1717" s="13"/>
      <c r="W1717" s="13"/>
      <c r="X1717" s="13"/>
      <c r="Y1717" s="13"/>
      <c r="Z1717" s="13"/>
      <c r="AA1717" s="13" t="str">
        <f t="shared" si="133"/>
        <v>New Award13_18</v>
      </c>
      <c r="AB1717" s="13"/>
      <c r="AC1717" s="13"/>
      <c r="AD1717" s="13"/>
      <c r="AE1717" s="13">
        <f>IF(TRIM(AA1717=""),0,IF(ISNA(VLOOKUP(AA1717,Tracker!$AB$2:$AB$3981,1,FALSE)),0,1))</f>
        <v>1</v>
      </c>
      <c r="AF1717" s="13"/>
    </row>
    <row r="1718" spans="1:32" ht="13.5">
      <c r="A1718" s="518">
        <v>5235</v>
      </c>
      <c r="B1718" s="271" t="s">
        <v>531</v>
      </c>
      <c r="C1718" s="957">
        <v>69</v>
      </c>
      <c r="D1718" s="874" t="s">
        <v>7955</v>
      </c>
      <c r="E1718" s="172"/>
      <c r="F1718" s="234"/>
      <c r="G1718" s="236"/>
      <c r="H1718" s="874" t="s">
        <v>1970</v>
      </c>
      <c r="I1718" s="272">
        <v>43481</v>
      </c>
      <c r="J1718" s="238"/>
      <c r="K1718" s="711"/>
      <c r="L1718" s="1023" t="s">
        <v>60</v>
      </c>
      <c r="M1718" s="13" t="str">
        <f t="shared" si="132"/>
        <v>Invoice Made</v>
      </c>
      <c r="N1718" s="13"/>
      <c r="O1718" s="13"/>
      <c r="P1718" s="13" t="str">
        <f>IF(L1718="Navig8",IF(ISNA(VLOOKUP(UPPER(B1718),#REF!,3,FALSE)),"Pool Not in Records",VLOOKUP(UPPER(B1718),#REF!,3,FALSE)),"")</f>
        <v/>
      </c>
      <c r="Q1718" s="13" t="str">
        <f t="shared" si="137"/>
        <v/>
      </c>
      <c r="R1718" s="13"/>
      <c r="S1718" s="13"/>
      <c r="T1718" s="13" t="str">
        <f t="shared" si="134"/>
        <v>Invoice Made</v>
      </c>
      <c r="U1718" s="13" t="b">
        <f t="shared" si="135"/>
        <v>1</v>
      </c>
      <c r="V1718" s="13"/>
      <c r="W1718" s="13"/>
      <c r="X1718" s="13"/>
      <c r="Y1718" s="13"/>
      <c r="Z1718" s="13"/>
      <c r="AA1718" s="13" t="str">
        <f t="shared" si="133"/>
        <v>Stavanger Blossom69</v>
      </c>
      <c r="AB1718" s="13"/>
      <c r="AC1718" s="13"/>
      <c r="AD1718" s="13"/>
      <c r="AE1718" s="13">
        <f>IF(TRIM(AA1718=""),0,IF(ISNA(VLOOKUP(AA1718,Tracker!$AB$2:$AB$3981,1,FALSE)),0,1))</f>
        <v>1</v>
      </c>
      <c r="AF1718" s="13"/>
    </row>
    <row r="1719" spans="1:32" ht="13.5">
      <c r="A1719" s="531">
        <v>5236</v>
      </c>
      <c r="B1719" s="271" t="s">
        <v>573</v>
      </c>
      <c r="C1719" s="957">
        <v>71</v>
      </c>
      <c r="D1719" s="874" t="s">
        <v>7570</v>
      </c>
      <c r="E1719" s="172"/>
      <c r="F1719" s="234"/>
      <c r="G1719" s="236"/>
      <c r="H1719" s="874"/>
      <c r="I1719" s="272"/>
      <c r="J1719" s="238"/>
      <c r="K1719" s="711" t="s">
        <v>411</v>
      </c>
      <c r="L1719" s="1023" t="s">
        <v>8062</v>
      </c>
      <c r="M1719" s="13" t="str">
        <f t="shared" si="132"/>
        <v>Invoice Not Made</v>
      </c>
      <c r="N1719" s="13"/>
      <c r="O1719" s="13"/>
      <c r="P1719" s="13" t="str">
        <f>IF(L1719="Navig8",IF(ISNA(VLOOKUP(UPPER(B1719),#REF!,3,FALSE)),"Pool Not in Records",VLOOKUP(UPPER(B1719),#REF!,3,FALSE)),"")</f>
        <v/>
      </c>
      <c r="Q1719" s="13" t="str">
        <f t="shared" si="137"/>
        <v/>
      </c>
      <c r="R1719" s="13"/>
      <c r="S1719" s="13"/>
      <c r="T1719" s="13" t="str">
        <f t="shared" si="134"/>
        <v>Invoice Not Made</v>
      </c>
      <c r="U1719" s="13" t="b">
        <f t="shared" si="135"/>
        <v>1</v>
      </c>
      <c r="V1719" s="13"/>
      <c r="W1719" s="13"/>
      <c r="X1719" s="13"/>
      <c r="Y1719" s="13"/>
      <c r="Z1719" s="13"/>
      <c r="AA1719" s="13" t="str">
        <f t="shared" si="133"/>
        <v>Aframax Riviera71</v>
      </c>
      <c r="AB1719" s="13"/>
      <c r="AC1719" s="13"/>
      <c r="AD1719" s="13"/>
      <c r="AE1719" s="13">
        <f>IF(TRIM(AA1719=""),0,IF(ISNA(VLOOKUP(AA1719,Tracker!$AB$2:$AB$3981,1,FALSE)),0,1))</f>
        <v>0</v>
      </c>
      <c r="AF1719" s="13"/>
    </row>
    <row r="1720" spans="1:32" ht="13.5">
      <c r="A1720" s="535">
        <v>5237</v>
      </c>
      <c r="B1720" s="271" t="s">
        <v>2779</v>
      </c>
      <c r="C1720" s="957" t="s">
        <v>8471</v>
      </c>
      <c r="D1720" s="874" t="s">
        <v>2474</v>
      </c>
      <c r="E1720" s="172"/>
      <c r="F1720" s="234"/>
      <c r="G1720" s="236"/>
      <c r="H1720" s="874"/>
      <c r="I1720" s="272"/>
      <c r="J1720" s="238"/>
      <c r="K1720" s="711"/>
      <c r="L1720" s="1023" t="s">
        <v>8459</v>
      </c>
      <c r="M1720" s="13" t="str">
        <f t="shared" si="132"/>
        <v>Invoice Not Made</v>
      </c>
      <c r="N1720" s="13"/>
      <c r="O1720" s="13"/>
      <c r="P1720" s="13" t="str">
        <f>IF(L1720="Navig8",IF(ISNA(VLOOKUP(UPPER(B1720),#REF!,3,FALSE)),"Pool Not in Records",VLOOKUP(UPPER(B1720),#REF!,3,FALSE)),"")</f>
        <v/>
      </c>
      <c r="Q1720" s="13" t="str">
        <f t="shared" ref="Q1720:Q1746" si="138">IF(L1720="Ultranav",IF(K1720="",0,1),"")</f>
        <v/>
      </c>
      <c r="R1720" s="13"/>
      <c r="S1720" s="13"/>
      <c r="T1720" s="13" t="str">
        <f t="shared" si="134"/>
        <v>Invoice Not Made</v>
      </c>
      <c r="U1720" s="13" t="b">
        <f t="shared" si="135"/>
        <v>1</v>
      </c>
      <c r="V1720" s="13"/>
      <c r="W1720" s="13"/>
      <c r="X1720" s="13"/>
      <c r="Y1720" s="13"/>
      <c r="Z1720" s="13"/>
      <c r="AA1720" s="13" t="str">
        <f t="shared" si="133"/>
        <v>Tigris257B</v>
      </c>
      <c r="AB1720" s="13"/>
      <c r="AC1720" s="13"/>
      <c r="AD1720" s="13"/>
      <c r="AE1720" s="13">
        <f>IF(TRIM(AA1720=""),0,IF(ISNA(VLOOKUP(AA1720,Tracker!$AB$2:$AB$3981,1,FALSE)),0,1))</f>
        <v>0</v>
      </c>
      <c r="AF1720" s="13"/>
    </row>
    <row r="1721" spans="1:32" ht="13.5">
      <c r="A1721" s="535">
        <v>5238</v>
      </c>
      <c r="B1721" s="271" t="s">
        <v>8300</v>
      </c>
      <c r="C1721" s="957">
        <v>83</v>
      </c>
      <c r="D1721" s="874" t="s">
        <v>2474</v>
      </c>
      <c r="E1721" s="172"/>
      <c r="F1721" s="234"/>
      <c r="G1721" s="236"/>
      <c r="H1721" s="874"/>
      <c r="I1721" s="272"/>
      <c r="J1721" s="238"/>
      <c r="K1721" s="711"/>
      <c r="L1721" s="1023" t="s">
        <v>8459</v>
      </c>
      <c r="M1721" s="13" t="str">
        <f t="shared" si="132"/>
        <v>Invoice Not Made</v>
      </c>
      <c r="N1721" s="13"/>
      <c r="O1721" s="13"/>
      <c r="P1721" s="13" t="str">
        <f>IF(L1721="Navig8",IF(ISNA(VLOOKUP(UPPER(B1721),#REF!,3,FALSE)),"Pool Not in Records",VLOOKUP(UPPER(B1721),#REF!,3,FALSE)),"")</f>
        <v/>
      </c>
      <c r="Q1721" s="13" t="str">
        <f t="shared" si="138"/>
        <v/>
      </c>
      <c r="R1721" s="13"/>
      <c r="S1721" s="13"/>
      <c r="T1721" s="13" t="str">
        <f t="shared" si="134"/>
        <v>Invoice Not Made</v>
      </c>
      <c r="U1721" s="13" t="b">
        <f t="shared" si="135"/>
        <v>1</v>
      </c>
      <c r="V1721" s="13"/>
      <c r="W1721" s="13"/>
      <c r="X1721" s="13"/>
      <c r="Y1721" s="13"/>
      <c r="Z1721" s="13"/>
      <c r="AA1721" s="13" t="str">
        <f t="shared" si="133"/>
        <v>Patagonia83</v>
      </c>
      <c r="AB1721" s="13"/>
      <c r="AC1721" s="13"/>
      <c r="AD1721" s="13"/>
      <c r="AE1721" s="13">
        <f>IF(TRIM(AA1721=""),0,IF(ISNA(VLOOKUP(AA1721,Tracker!$AB$2:$AB$3981,1,FALSE)),0,1))</f>
        <v>0</v>
      </c>
      <c r="AF1721" s="13"/>
    </row>
    <row r="1722" spans="1:32" ht="13.5">
      <c r="A1722" s="535">
        <v>5239</v>
      </c>
      <c r="B1722" s="271" t="s">
        <v>8103</v>
      </c>
      <c r="C1722" s="957">
        <v>68</v>
      </c>
      <c r="D1722" s="874" t="s">
        <v>2474</v>
      </c>
      <c r="E1722" s="172"/>
      <c r="F1722" s="234"/>
      <c r="G1722" s="236"/>
      <c r="H1722" s="874"/>
      <c r="I1722" s="272"/>
      <c r="J1722" s="238"/>
      <c r="K1722" s="711"/>
      <c r="L1722" s="1023" t="s">
        <v>8459</v>
      </c>
      <c r="M1722" s="13" t="str">
        <f t="shared" si="132"/>
        <v>Invoice Not Made</v>
      </c>
      <c r="N1722" s="13"/>
      <c r="O1722" s="13"/>
      <c r="P1722" s="13" t="str">
        <f>IF(L1722="Navig8",IF(ISNA(VLOOKUP(UPPER(B1722),#REF!,3,FALSE)),"Pool Not in Records",VLOOKUP(UPPER(B1722),#REF!,3,FALSE)),"")</f>
        <v/>
      </c>
      <c r="Q1722" s="13" t="str">
        <f t="shared" si="138"/>
        <v/>
      </c>
      <c r="R1722" s="13"/>
      <c r="S1722" s="13"/>
      <c r="T1722" s="13" t="str">
        <f t="shared" si="134"/>
        <v>Invoice Not Made</v>
      </c>
      <c r="U1722" s="13" t="b">
        <f t="shared" si="135"/>
        <v>1</v>
      </c>
      <c r="V1722" s="13"/>
      <c r="W1722" s="13"/>
      <c r="X1722" s="13"/>
      <c r="Y1722" s="13"/>
      <c r="Z1722" s="13"/>
      <c r="AA1722" s="13" t="str">
        <f t="shared" si="133"/>
        <v>Brentholmen68</v>
      </c>
      <c r="AB1722" s="13"/>
      <c r="AC1722" s="13"/>
      <c r="AD1722" s="13"/>
      <c r="AE1722" s="13">
        <f>IF(TRIM(AA1722=""),0,IF(ISNA(VLOOKUP(AA1722,Tracker!$AB$2:$AB$3981,1,FALSE)),0,1))</f>
        <v>0</v>
      </c>
      <c r="AF1722" s="13"/>
    </row>
    <row r="1723" spans="1:32" ht="13.5">
      <c r="A1723" s="518">
        <v>5240</v>
      </c>
      <c r="B1723" s="271" t="s">
        <v>3863</v>
      </c>
      <c r="C1723" s="957">
        <v>1801</v>
      </c>
      <c r="D1723" s="874" t="s">
        <v>2850</v>
      </c>
      <c r="E1723" s="172"/>
      <c r="F1723" s="234"/>
      <c r="G1723" s="236"/>
      <c r="H1723" s="874" t="s">
        <v>25</v>
      </c>
      <c r="I1723" s="272">
        <v>43494</v>
      </c>
      <c r="J1723" s="238"/>
      <c r="K1723" s="711"/>
      <c r="L1723" s="1023" t="s">
        <v>633</v>
      </c>
      <c r="M1723" s="13" t="str">
        <f t="shared" si="132"/>
        <v>Invoice Made</v>
      </c>
      <c r="N1723" s="13"/>
      <c r="O1723" s="13"/>
      <c r="P1723" s="13" t="str">
        <f>IF(L1723="Navig8",IF(ISNA(VLOOKUP(UPPER(B1723),#REF!,3,FALSE)),"Pool Not in Records",VLOOKUP(UPPER(B1723),#REF!,3,FALSE)),"")</f>
        <v/>
      </c>
      <c r="Q1723" s="13" t="str">
        <f t="shared" si="138"/>
        <v/>
      </c>
      <c r="R1723" s="13"/>
      <c r="S1723" s="13"/>
      <c r="T1723" s="13" t="str">
        <f t="shared" si="134"/>
        <v>Invoice Made</v>
      </c>
      <c r="U1723" s="13" t="b">
        <f t="shared" si="135"/>
        <v>1</v>
      </c>
      <c r="V1723" s="13"/>
      <c r="W1723" s="13"/>
      <c r="X1723" s="13"/>
      <c r="Y1723" s="13"/>
      <c r="Z1723" s="13"/>
      <c r="AA1723" s="13" t="str">
        <f t="shared" si="133"/>
        <v>Silver Zoe1801</v>
      </c>
      <c r="AB1723" s="13"/>
      <c r="AC1723" s="13"/>
      <c r="AD1723" s="13"/>
      <c r="AE1723" s="13">
        <f>IF(TRIM(AA1723=""),0,IF(ISNA(VLOOKUP(AA1723,Tracker!$AB$2:$AB$3981,1,FALSE)),0,1))</f>
        <v>1</v>
      </c>
      <c r="AF1723" s="13"/>
    </row>
    <row r="1724" spans="1:32" ht="13.5">
      <c r="A1724" s="518">
        <v>5241</v>
      </c>
      <c r="B1724" s="271" t="s">
        <v>3916</v>
      </c>
      <c r="C1724" s="957" t="s">
        <v>8472</v>
      </c>
      <c r="D1724" s="874" t="s">
        <v>2981</v>
      </c>
      <c r="E1724" s="172"/>
      <c r="F1724" s="234"/>
      <c r="G1724" s="236"/>
      <c r="H1724" s="874" t="s">
        <v>67</v>
      </c>
      <c r="I1724" s="272">
        <v>43479</v>
      </c>
      <c r="J1724" s="238"/>
      <c r="K1724" s="711"/>
      <c r="L1724" s="1023" t="s">
        <v>590</v>
      </c>
      <c r="M1724" s="13" t="str">
        <f t="shared" si="132"/>
        <v>Invoice Made</v>
      </c>
      <c r="N1724" s="13"/>
      <c r="O1724" s="13"/>
      <c r="P1724" s="13" t="str">
        <f>IF(L1724="Navig8",IF(ISNA(VLOOKUP(UPPER(B1724),#REF!,3,FALSE)),"Pool Not in Records",VLOOKUP(UPPER(B1724),#REF!,3,FALSE)),"")</f>
        <v/>
      </c>
      <c r="Q1724" s="13">
        <f t="shared" si="138"/>
        <v>0</v>
      </c>
      <c r="R1724" s="13"/>
      <c r="S1724" s="13"/>
      <c r="T1724" s="13" t="str">
        <f t="shared" si="134"/>
        <v>Invoice Made</v>
      </c>
      <c r="U1724" s="13" t="b">
        <f t="shared" si="135"/>
        <v>1</v>
      </c>
      <c r="V1724" s="13"/>
      <c r="W1724" s="13"/>
      <c r="X1724" s="13"/>
      <c r="Y1724" s="13"/>
      <c r="Z1724" s="13"/>
      <c r="AA1724" s="13" t="str">
        <f t="shared" si="133"/>
        <v>World Harmony127P-136F</v>
      </c>
      <c r="AB1724" s="13"/>
      <c r="AC1724" s="13"/>
      <c r="AD1724" s="13"/>
      <c r="AE1724" s="13">
        <f>IF(TRIM(AA1724=""),0,IF(ISNA(VLOOKUP(AA1724,Tracker!$AB$2:$AB$3981,1,FALSE)),0,1))</f>
        <v>1</v>
      </c>
      <c r="AF1724" s="13"/>
    </row>
    <row r="1725" spans="1:32" ht="13.5">
      <c r="A1725" s="518">
        <v>5243</v>
      </c>
      <c r="B1725" s="271" t="s">
        <v>538</v>
      </c>
      <c r="C1725" s="957">
        <v>4</v>
      </c>
      <c r="D1725" s="874" t="s">
        <v>2461</v>
      </c>
      <c r="E1725" s="172"/>
      <c r="F1725" s="234"/>
      <c r="G1725" s="236"/>
      <c r="H1725" s="874" t="s">
        <v>59</v>
      </c>
      <c r="I1725" s="272">
        <v>43483</v>
      </c>
      <c r="J1725" s="238"/>
      <c r="K1725" s="711" t="s">
        <v>411</v>
      </c>
      <c r="L1725" s="1023" t="s">
        <v>8062</v>
      </c>
      <c r="M1725" s="13" t="str">
        <f t="shared" si="132"/>
        <v>Invoice Made</v>
      </c>
      <c r="N1725" s="13"/>
      <c r="O1725" s="13"/>
      <c r="P1725" s="13" t="str">
        <f>IF(L1725="Navig8",IF(ISNA(VLOOKUP(UPPER(B1725),#REF!,3,FALSE)),"Pool Not in Records",VLOOKUP(UPPER(B1725),#REF!,3,FALSE)),"")</f>
        <v/>
      </c>
      <c r="Q1725" s="13" t="str">
        <f t="shared" si="138"/>
        <v/>
      </c>
      <c r="R1725" s="13"/>
      <c r="S1725" s="13"/>
      <c r="T1725" s="13" t="str">
        <f t="shared" si="134"/>
        <v>Invoice Made</v>
      </c>
      <c r="U1725" s="13" t="b">
        <f t="shared" si="135"/>
        <v>1</v>
      </c>
      <c r="V1725" s="13"/>
      <c r="W1725" s="13"/>
      <c r="X1725" s="13"/>
      <c r="Y1725" s="13"/>
      <c r="Z1725" s="13"/>
      <c r="AA1725" s="13" t="str">
        <f t="shared" si="133"/>
        <v>Bareilly4</v>
      </c>
      <c r="AB1725" s="13"/>
      <c r="AC1725" s="13"/>
      <c r="AD1725" s="13"/>
      <c r="AE1725" s="13">
        <f>IF(TRIM(AA1725=""),0,IF(ISNA(VLOOKUP(AA1725,Tracker!$AB$2:$AB$3981,1,FALSE)),0,1))</f>
        <v>1</v>
      </c>
      <c r="AF1725" s="13"/>
    </row>
    <row r="1726" spans="1:32" ht="13.5">
      <c r="A1726" s="518">
        <v>5245</v>
      </c>
      <c r="B1726" s="271" t="s">
        <v>2854</v>
      </c>
      <c r="C1726" s="957" t="s">
        <v>8543</v>
      </c>
      <c r="D1726" s="874" t="s">
        <v>2474</v>
      </c>
      <c r="E1726" s="172"/>
      <c r="F1726" s="234"/>
      <c r="G1726" s="236"/>
      <c r="H1726" s="874" t="s">
        <v>25</v>
      </c>
      <c r="I1726" s="272">
        <v>43460</v>
      </c>
      <c r="J1726" s="238"/>
      <c r="K1726" s="711"/>
      <c r="L1726" s="1023" t="s">
        <v>8459</v>
      </c>
      <c r="M1726" s="13" t="str">
        <f t="shared" si="132"/>
        <v>Invoice Made</v>
      </c>
      <c r="N1726" s="13"/>
      <c r="O1726" s="13"/>
      <c r="P1726" s="13" t="str">
        <f>IF(L1726="Navig8",IF(ISNA(VLOOKUP(UPPER(B1726),#REF!,3,FALSE)),"Pool Not in Records",VLOOKUP(UPPER(B1726),#REF!,3,FALSE)),"")</f>
        <v/>
      </c>
      <c r="Q1726" s="13" t="str">
        <f t="shared" si="138"/>
        <v/>
      </c>
      <c r="R1726" s="13"/>
      <c r="S1726" s="13"/>
      <c r="T1726" s="13" t="str">
        <f t="shared" si="134"/>
        <v>Invoice Made</v>
      </c>
      <c r="U1726" s="13" t="b">
        <f t="shared" si="135"/>
        <v>1</v>
      </c>
      <c r="V1726" s="13"/>
      <c r="W1726" s="13"/>
      <c r="X1726" s="13"/>
      <c r="Y1726" s="13"/>
      <c r="Z1726" s="13"/>
      <c r="AA1726" s="13" t="str">
        <f t="shared" si="133"/>
        <v>Emmy Schulte226,227,228</v>
      </c>
      <c r="AB1726" s="13"/>
      <c r="AC1726" s="13"/>
      <c r="AD1726" s="13"/>
      <c r="AE1726" s="13">
        <f>IF(TRIM(AA1726=""),0,IF(ISNA(VLOOKUP(AA1726,Tracker!$AB$2:$AB$3981,1,FALSE)),0,1))</f>
        <v>1</v>
      </c>
      <c r="AF1726" s="13"/>
    </row>
    <row r="1727" spans="1:32" ht="13.5">
      <c r="A1727" s="531">
        <v>5246</v>
      </c>
      <c r="B1727" s="271" t="s">
        <v>2776</v>
      </c>
      <c r="C1727" s="957">
        <v>118</v>
      </c>
      <c r="D1727" s="874" t="s">
        <v>2474</v>
      </c>
      <c r="E1727" s="172"/>
      <c r="F1727" s="234"/>
      <c r="G1727" s="236"/>
      <c r="H1727" s="874"/>
      <c r="I1727" s="272"/>
      <c r="J1727" s="238"/>
      <c r="K1727" s="711"/>
      <c r="L1727" s="1023" t="s">
        <v>8459</v>
      </c>
      <c r="M1727" s="13" t="str">
        <f t="shared" si="132"/>
        <v>Invoice Not Made</v>
      </c>
      <c r="N1727" s="13"/>
      <c r="O1727" s="13"/>
      <c r="P1727" s="13" t="str">
        <f>IF(L1727="Navig8",IF(ISNA(VLOOKUP(UPPER(B1727),#REF!,3,FALSE)),"Pool Not in Records",VLOOKUP(UPPER(B1727),#REF!,3,FALSE)),"")</f>
        <v/>
      </c>
      <c r="Q1727" s="13" t="str">
        <f t="shared" si="138"/>
        <v/>
      </c>
      <c r="R1727" s="13"/>
      <c r="S1727" s="13"/>
      <c r="T1727" s="13" t="str">
        <f t="shared" si="134"/>
        <v>Invoice Not Made</v>
      </c>
      <c r="U1727" s="13" t="b">
        <f t="shared" si="135"/>
        <v>1</v>
      </c>
      <c r="V1727" s="13"/>
      <c r="W1727" s="13"/>
      <c r="X1727" s="13"/>
      <c r="Y1727" s="13"/>
      <c r="Z1727" s="13"/>
      <c r="AA1727" s="13" t="str">
        <f t="shared" si="133"/>
        <v>Sten Skagen118</v>
      </c>
      <c r="AB1727" s="13"/>
      <c r="AC1727" s="13"/>
      <c r="AD1727" s="13"/>
      <c r="AE1727" s="13">
        <f>IF(TRIM(AA1727=""),0,IF(ISNA(VLOOKUP(AA1727,Tracker!$AB$2:$AB$3981,1,FALSE)),0,1))</f>
        <v>0</v>
      </c>
      <c r="AF1727" s="13"/>
    </row>
    <row r="1728" spans="1:32" ht="13.5">
      <c r="A1728" s="518">
        <v>5247</v>
      </c>
      <c r="B1728" s="271" t="s">
        <v>8473</v>
      </c>
      <c r="C1728" s="957">
        <v>1</v>
      </c>
      <c r="D1728" s="874" t="s">
        <v>3273</v>
      </c>
      <c r="E1728" s="172"/>
      <c r="F1728" s="234"/>
      <c r="G1728" s="236"/>
      <c r="H1728" s="874" t="s">
        <v>455</v>
      </c>
      <c r="I1728" s="272">
        <v>43542</v>
      </c>
      <c r="J1728" s="238"/>
      <c r="K1728" s="711"/>
      <c r="L1728" s="1023" t="s">
        <v>1485</v>
      </c>
      <c r="M1728" s="13" t="str">
        <f t="shared" si="132"/>
        <v>Invoice Made</v>
      </c>
      <c r="N1728" s="13"/>
      <c r="O1728" s="13"/>
      <c r="P1728" s="13" t="str">
        <f>IF(L1728="Navig8",IF(ISNA(VLOOKUP(UPPER(B1728),#REF!,3,FALSE)),"Pool Not in Records",VLOOKUP(UPPER(B1728),#REF!,3,FALSE)),"")</f>
        <v/>
      </c>
      <c r="Q1728" s="13" t="str">
        <f t="shared" si="138"/>
        <v/>
      </c>
      <c r="R1728" s="13"/>
      <c r="S1728" s="13"/>
      <c r="T1728" s="13" t="str">
        <f t="shared" si="134"/>
        <v>Invoice Made</v>
      </c>
      <c r="U1728" s="13" t="b">
        <f t="shared" si="135"/>
        <v>1</v>
      </c>
      <c r="V1728" s="13"/>
      <c r="W1728" s="13"/>
      <c r="X1728" s="13"/>
      <c r="Y1728" s="13"/>
      <c r="Z1728" s="13"/>
      <c r="AA1728" s="13" t="str">
        <f t="shared" si="133"/>
        <v>Thelma Victory1</v>
      </c>
      <c r="AB1728" s="13"/>
      <c r="AC1728" s="13"/>
      <c r="AD1728" s="13"/>
      <c r="AE1728" s="13">
        <f>IF(TRIM(AA1728=""),0,IF(ISNA(VLOOKUP(AA1728,Tracker!$AB$2:$AB$3981,1,FALSE)),0,1))</f>
        <v>1</v>
      </c>
      <c r="AF1728" s="13"/>
    </row>
    <row r="1729" spans="1:32" ht="13.5">
      <c r="A1729" s="518">
        <v>5248</v>
      </c>
      <c r="B1729" s="271" t="s">
        <v>8603</v>
      </c>
      <c r="C1729" s="957">
        <v>26</v>
      </c>
      <c r="D1729" s="874" t="s">
        <v>8474</v>
      </c>
      <c r="E1729" s="172"/>
      <c r="F1729" s="234"/>
      <c r="G1729" s="236"/>
      <c r="H1729" s="874" t="s">
        <v>20</v>
      </c>
      <c r="I1729" s="272">
        <v>43475</v>
      </c>
      <c r="J1729" s="238"/>
      <c r="K1729" s="711"/>
      <c r="L1729" s="1023" t="s">
        <v>60</v>
      </c>
      <c r="M1729" s="13" t="str">
        <f t="shared" si="132"/>
        <v>Invoice Made</v>
      </c>
      <c r="N1729" s="13"/>
      <c r="O1729" s="13"/>
      <c r="P1729" s="13" t="str">
        <f>IF(L1729="Navig8",IF(ISNA(VLOOKUP(UPPER(B1729),#REF!,3,FALSE)),"Pool Not in Records",VLOOKUP(UPPER(B1729),#REF!,3,FALSE)),"")</f>
        <v/>
      </c>
      <c r="Q1729" s="13" t="str">
        <f t="shared" si="138"/>
        <v/>
      </c>
      <c r="R1729" s="13"/>
      <c r="S1729" s="13"/>
      <c r="T1729" s="13" t="str">
        <f t="shared" si="134"/>
        <v>Invoice Made</v>
      </c>
      <c r="U1729" s="13" t="b">
        <f t="shared" si="135"/>
        <v>1</v>
      </c>
      <c r="V1729" s="13"/>
      <c r="W1729" s="13"/>
      <c r="X1729" s="13"/>
      <c r="Y1729" s="13"/>
      <c r="Z1729" s="13"/>
      <c r="AA1729" s="13" t="str">
        <f t="shared" si="133"/>
        <v>Seoul Spirit26</v>
      </c>
      <c r="AB1729" s="13"/>
      <c r="AC1729" s="13"/>
      <c r="AD1729" s="13"/>
      <c r="AE1729" s="13">
        <f>IF(TRIM(AA1729=""),0,IF(ISNA(VLOOKUP(AA1729,Tracker!$AB$2:$AB$3981,1,FALSE)),0,1))</f>
        <v>1</v>
      </c>
      <c r="AF1729" s="13"/>
    </row>
    <row r="1730" spans="1:32" ht="13.5">
      <c r="A1730" s="518">
        <v>5249</v>
      </c>
      <c r="B1730" s="271" t="s">
        <v>8475</v>
      </c>
      <c r="C1730" s="957">
        <v>114061</v>
      </c>
      <c r="D1730" s="874" t="s">
        <v>3956</v>
      </c>
      <c r="E1730" s="172"/>
      <c r="F1730" s="234"/>
      <c r="G1730" s="236"/>
      <c r="H1730" s="874" t="s">
        <v>293</v>
      </c>
      <c r="I1730" s="272">
        <v>43470</v>
      </c>
      <c r="J1730" s="238"/>
      <c r="K1730" s="711"/>
      <c r="L1730" s="1023" t="s">
        <v>8074</v>
      </c>
      <c r="M1730" s="13" t="str">
        <f t="shared" si="132"/>
        <v>Invoice Made</v>
      </c>
      <c r="N1730" s="13"/>
      <c r="O1730" s="13"/>
      <c r="P1730" s="13" t="str">
        <f>IF(L1730="Navig8",IF(ISNA(VLOOKUP(UPPER(B1730),#REF!,3,FALSE)),"Pool Not in Records",VLOOKUP(UPPER(B1730),#REF!,3,FALSE)),"")</f>
        <v/>
      </c>
      <c r="Q1730" s="13" t="str">
        <f t="shared" si="138"/>
        <v/>
      </c>
      <c r="R1730" s="13"/>
      <c r="S1730" s="13"/>
      <c r="T1730" s="13" t="str">
        <f t="shared" si="134"/>
        <v>Invoice Made</v>
      </c>
      <c r="U1730" s="13" t="b">
        <f t="shared" si="135"/>
        <v>1</v>
      </c>
      <c r="V1730" s="13"/>
      <c r="W1730" s="13"/>
      <c r="X1730" s="13"/>
      <c r="Y1730" s="13"/>
      <c r="Z1730" s="13"/>
      <c r="AA1730" s="13" t="str">
        <f t="shared" si="133"/>
        <v>London Star114061</v>
      </c>
      <c r="AB1730" s="13"/>
      <c r="AC1730" s="13"/>
      <c r="AD1730" s="13"/>
      <c r="AE1730" s="13">
        <f>IF(TRIM(AA1730=""),0,IF(ISNA(VLOOKUP(AA1730,Tracker!$AB$2:$AB$3981,1,FALSE)),0,1))</f>
        <v>1</v>
      </c>
      <c r="AF1730" s="13"/>
    </row>
    <row r="1731" spans="1:32" ht="13.5">
      <c r="A1731" s="518">
        <v>5250</v>
      </c>
      <c r="B1731" s="271" t="s">
        <v>483</v>
      </c>
      <c r="C1731" s="957">
        <v>201806</v>
      </c>
      <c r="D1731" s="874" t="s">
        <v>8476</v>
      </c>
      <c r="E1731" s="172"/>
      <c r="F1731" s="234"/>
      <c r="G1731" s="236"/>
      <c r="H1731" s="874" t="s">
        <v>20</v>
      </c>
      <c r="I1731" s="272">
        <v>43507</v>
      </c>
      <c r="J1731" s="238"/>
      <c r="K1731" s="711"/>
      <c r="L1731" s="1023" t="s">
        <v>663</v>
      </c>
      <c r="M1731" s="13" t="str">
        <f t="shared" ref="M1731:M1794" si="139">IF(AND(NOT(TRIM(D1731)="")),IF(AE1731=1,"Invoice Made","Invoice Not Made"),"")</f>
        <v>Invoice Made</v>
      </c>
      <c r="N1731" s="13"/>
      <c r="O1731" s="13"/>
      <c r="P1731" s="13" t="str">
        <f>IF(L1731="Navig8",IF(ISNA(VLOOKUP(UPPER(B1731),#REF!,3,FALSE)),"Pool Not in Records",VLOOKUP(UPPER(B1731),#REF!,3,FALSE)),"")</f>
        <v/>
      </c>
      <c r="Q1731" s="13" t="str">
        <f t="shared" si="138"/>
        <v/>
      </c>
      <c r="R1731" s="13"/>
      <c r="S1731" s="13"/>
      <c r="T1731" s="13" t="str">
        <f t="shared" si="134"/>
        <v>Invoice Made</v>
      </c>
      <c r="U1731" s="13" t="b">
        <f t="shared" si="135"/>
        <v>1</v>
      </c>
      <c r="V1731" s="13"/>
      <c r="W1731" s="13"/>
      <c r="X1731" s="13"/>
      <c r="Y1731" s="13"/>
      <c r="Z1731" s="13"/>
      <c r="AA1731" s="13" t="str">
        <f t="shared" ref="AA1731:AA1794" si="140">IF(OR(TRIM(B1731)="",TRIM(C1731)=""),"Vessel-Voy No not given",CONCATENATE(TRIM(B1731),TRIM(C1731)))</f>
        <v>Stena Superior201806</v>
      </c>
      <c r="AB1731" s="13"/>
      <c r="AC1731" s="13"/>
      <c r="AD1731" s="13"/>
      <c r="AE1731" s="13">
        <f>IF(TRIM(AA1731=""),0,IF(ISNA(VLOOKUP(AA1731,Tracker!$AB$2:$AB$3981,1,FALSE)),0,1))</f>
        <v>1</v>
      </c>
      <c r="AF1731" s="13"/>
    </row>
    <row r="1732" spans="1:32" ht="13.5">
      <c r="A1732" s="518">
        <v>5251</v>
      </c>
      <c r="B1732" s="271" t="s">
        <v>892</v>
      </c>
      <c r="C1732" s="957" t="s">
        <v>8542</v>
      </c>
      <c r="D1732" s="874" t="s">
        <v>2474</v>
      </c>
      <c r="E1732" s="172"/>
      <c r="F1732" s="234"/>
      <c r="G1732" s="236"/>
      <c r="H1732" s="874" t="s">
        <v>2625</v>
      </c>
      <c r="I1732" s="272">
        <v>43457</v>
      </c>
      <c r="J1732" s="238"/>
      <c r="K1732" s="711"/>
      <c r="L1732" s="1023" t="s">
        <v>8459</v>
      </c>
      <c r="M1732" s="13" t="str">
        <f t="shared" si="139"/>
        <v>Invoice Made</v>
      </c>
      <c r="N1732" s="13"/>
      <c r="O1732" s="13"/>
      <c r="P1732" s="13" t="str">
        <f>IF(L1732="Navig8",IF(ISNA(VLOOKUP(UPPER(B1732),#REF!,3,FALSE)),"Pool Not in Records",VLOOKUP(UPPER(B1732),#REF!,3,FALSE)),"")</f>
        <v/>
      </c>
      <c r="Q1732" s="13" t="str">
        <f t="shared" si="138"/>
        <v/>
      </c>
      <c r="R1732" s="13"/>
      <c r="S1732" s="13"/>
      <c r="T1732" s="13" t="str">
        <f t="shared" si="134"/>
        <v>Invoice Made</v>
      </c>
      <c r="U1732" s="13" t="b">
        <f t="shared" si="135"/>
        <v>1</v>
      </c>
      <c r="V1732" s="13"/>
      <c r="W1732" s="13"/>
      <c r="X1732" s="13"/>
      <c r="Y1732" s="13"/>
      <c r="Z1732" s="13"/>
      <c r="AA1732" s="13" t="str">
        <f t="shared" si="140"/>
        <v>Elisalex Schulte110'112</v>
      </c>
      <c r="AB1732" s="13"/>
      <c r="AC1732" s="13"/>
      <c r="AD1732" s="13"/>
      <c r="AE1732" s="13">
        <f>IF(TRIM(AA1732=""),0,IF(ISNA(VLOOKUP(AA1732,Tracker!$AB$2:$AB$3981,1,FALSE)),0,1))</f>
        <v>1</v>
      </c>
      <c r="AF1732" s="13"/>
    </row>
    <row r="1733" spans="1:32" ht="13.5">
      <c r="A1733" s="518">
        <v>5252</v>
      </c>
      <c r="B1733" s="271" t="s">
        <v>8309</v>
      </c>
      <c r="C1733" s="957" t="s">
        <v>8546</v>
      </c>
      <c r="D1733" s="874" t="s">
        <v>2474</v>
      </c>
      <c r="E1733" s="172"/>
      <c r="F1733" s="234"/>
      <c r="G1733" s="236"/>
      <c r="H1733" s="874" t="s">
        <v>25</v>
      </c>
      <c r="I1733" s="272">
        <v>43458</v>
      </c>
      <c r="J1733" s="238"/>
      <c r="K1733" s="711"/>
      <c r="L1733" s="1023" t="s">
        <v>8459</v>
      </c>
      <c r="M1733" s="13" t="str">
        <f t="shared" si="139"/>
        <v>Invoice Made</v>
      </c>
      <c r="N1733" s="13"/>
      <c r="O1733" s="13"/>
      <c r="P1733" s="13" t="str">
        <f>IF(L1733="Navig8",IF(ISNA(VLOOKUP(UPPER(B1733),#REF!,3,FALSE)),"Pool Not in Records",VLOOKUP(UPPER(B1733),#REF!,3,FALSE)),"")</f>
        <v/>
      </c>
      <c r="Q1733" s="13" t="str">
        <f t="shared" si="138"/>
        <v/>
      </c>
      <c r="R1733" s="13"/>
      <c r="S1733" s="13"/>
      <c r="T1733" s="13" t="str">
        <f t="shared" ref="T1733:T1796" si="141">IF(AND(NOT(TRIM(D1733)="")),IF(AE1733=1,"Invoice Made","Invoice Not Made"),"")</f>
        <v>Invoice Made</v>
      </c>
      <c r="U1733" s="13" t="b">
        <f t="shared" ref="U1733:U1796" si="142">M1733=T1733</f>
        <v>1</v>
      </c>
      <c r="V1733" s="13"/>
      <c r="W1733" s="13"/>
      <c r="X1733" s="13"/>
      <c r="Y1733" s="13"/>
      <c r="Z1733" s="13"/>
      <c r="AA1733" s="13" t="str">
        <f t="shared" si="140"/>
        <v>Vestholmen42,43,44</v>
      </c>
      <c r="AB1733" s="13"/>
      <c r="AC1733" s="13"/>
      <c r="AD1733" s="13"/>
      <c r="AE1733" s="13">
        <f>IF(TRIM(AA1733=""),0,IF(ISNA(VLOOKUP(AA1733,Tracker!$AB$2:$AB$3981,1,FALSE)),0,1))</f>
        <v>1</v>
      </c>
      <c r="AF1733" s="13"/>
    </row>
    <row r="1734" spans="1:32" ht="13.5">
      <c r="A1734" s="531">
        <v>5253</v>
      </c>
      <c r="B1734" s="271" t="s">
        <v>643</v>
      </c>
      <c r="C1734" s="957"/>
      <c r="D1734" s="874" t="s">
        <v>817</v>
      </c>
      <c r="E1734" s="172"/>
      <c r="F1734" s="234"/>
      <c r="G1734" s="236"/>
      <c r="H1734" s="874"/>
      <c r="I1734" s="272"/>
      <c r="J1734" s="238"/>
      <c r="K1734" s="711"/>
      <c r="L1734" s="1023" t="s">
        <v>663</v>
      </c>
      <c r="M1734" s="13" t="str">
        <f t="shared" si="139"/>
        <v>Invoice Not Made</v>
      </c>
      <c r="N1734" s="13"/>
      <c r="O1734" s="13"/>
      <c r="P1734" s="13" t="str">
        <f>IF(L1734="Navig8",IF(ISNA(VLOOKUP(UPPER(B1734),#REF!,3,FALSE)),"Pool Not in Records",VLOOKUP(UPPER(B1734),#REF!,3,FALSE)),"")</f>
        <v/>
      </c>
      <c r="Q1734" s="13" t="str">
        <f t="shared" si="138"/>
        <v/>
      </c>
      <c r="R1734" s="13"/>
      <c r="S1734" s="13"/>
      <c r="T1734" s="13" t="str">
        <f t="shared" si="141"/>
        <v>Invoice Not Made</v>
      </c>
      <c r="U1734" s="13" t="b">
        <f t="shared" si="142"/>
        <v>1</v>
      </c>
      <c r="V1734" s="13"/>
      <c r="W1734" s="13"/>
      <c r="X1734" s="13"/>
      <c r="Y1734" s="13"/>
      <c r="Z1734" s="13"/>
      <c r="AA1734" s="13" t="str">
        <f t="shared" si="140"/>
        <v>Vessel-Voy No not given</v>
      </c>
      <c r="AB1734" s="13"/>
      <c r="AC1734" s="13"/>
      <c r="AD1734" s="13"/>
      <c r="AE1734" s="13">
        <f>IF(TRIM(AA1734=""),0,IF(ISNA(VLOOKUP(AA1734,Tracker!$AB$2:$AB$3981,1,FALSE)),0,1))</f>
        <v>0</v>
      </c>
      <c r="AF1734" s="13"/>
    </row>
    <row r="1735" spans="1:32" ht="13.5">
      <c r="A1735" s="518">
        <v>5254</v>
      </c>
      <c r="B1735" s="271" t="s">
        <v>7701</v>
      </c>
      <c r="C1735" s="957">
        <v>84</v>
      </c>
      <c r="D1735" s="874" t="s">
        <v>3771</v>
      </c>
      <c r="E1735" s="172"/>
      <c r="F1735" s="234"/>
      <c r="G1735" s="236"/>
      <c r="H1735" s="874" t="s">
        <v>8631</v>
      </c>
      <c r="I1735" s="272">
        <v>43479</v>
      </c>
      <c r="J1735" s="238"/>
      <c r="K1735" s="711"/>
      <c r="L1735" s="1023" t="s">
        <v>590</v>
      </c>
      <c r="M1735" s="13" t="str">
        <f t="shared" si="139"/>
        <v>Invoice Made</v>
      </c>
      <c r="N1735" s="13"/>
      <c r="O1735" s="13"/>
      <c r="P1735" s="13" t="str">
        <f>IF(L1735="Navig8",IF(ISNA(VLOOKUP(UPPER(B1735),#REF!,3,FALSE)),"Pool Not in Records",VLOOKUP(UPPER(B1735),#REF!,3,FALSE)),"")</f>
        <v/>
      </c>
      <c r="Q1735" s="13">
        <f t="shared" si="138"/>
        <v>0</v>
      </c>
      <c r="R1735" s="13"/>
      <c r="S1735" s="13"/>
      <c r="T1735" s="13" t="str">
        <f t="shared" si="141"/>
        <v>Invoice Made</v>
      </c>
      <c r="U1735" s="13" t="b">
        <f t="shared" si="142"/>
        <v>1</v>
      </c>
      <c r="V1735" s="13"/>
      <c r="W1735" s="13"/>
      <c r="X1735" s="13"/>
      <c r="Y1735" s="13"/>
      <c r="Z1735" s="13"/>
      <c r="AA1735" s="13" t="str">
        <f t="shared" si="140"/>
        <v>Seaways Samar84</v>
      </c>
      <c r="AB1735" s="13"/>
      <c r="AC1735" s="13"/>
      <c r="AD1735" s="13"/>
      <c r="AE1735" s="13">
        <f>IF(TRIM(AA1735=""),0,IF(ISNA(VLOOKUP(AA1735,Tracker!$AB$2:$AB$3981,1,FALSE)),0,1))</f>
        <v>1</v>
      </c>
      <c r="AF1735" s="13"/>
    </row>
    <row r="1736" spans="1:32" ht="13.5">
      <c r="A1736" s="518">
        <v>5255</v>
      </c>
      <c r="B1736" s="271" t="s">
        <v>8300</v>
      </c>
      <c r="C1736" s="957" t="s">
        <v>8544</v>
      </c>
      <c r="D1736" s="874" t="s">
        <v>2474</v>
      </c>
      <c r="E1736" s="172"/>
      <c r="F1736" s="234"/>
      <c r="G1736" s="236"/>
      <c r="H1736" s="874" t="s">
        <v>412</v>
      </c>
      <c r="I1736" s="272">
        <v>43458</v>
      </c>
      <c r="J1736" s="238"/>
      <c r="K1736" s="711"/>
      <c r="L1736" s="1023" t="s">
        <v>8459</v>
      </c>
      <c r="M1736" s="13" t="str">
        <f t="shared" si="139"/>
        <v>Invoice Made</v>
      </c>
      <c r="N1736" s="13"/>
      <c r="O1736" s="13"/>
      <c r="P1736" s="13" t="str">
        <f>IF(L1736="Navig8",IF(ISNA(VLOOKUP(UPPER(B1736),#REF!,3,FALSE)),"Pool Not in Records",VLOOKUP(UPPER(B1736),#REF!,3,FALSE)),"")</f>
        <v/>
      </c>
      <c r="Q1736" s="13" t="str">
        <f t="shared" si="138"/>
        <v/>
      </c>
      <c r="R1736" s="13"/>
      <c r="S1736" s="13"/>
      <c r="T1736" s="13" t="str">
        <f t="shared" si="141"/>
        <v>Invoice Made</v>
      </c>
      <c r="U1736" s="13" t="b">
        <f t="shared" si="142"/>
        <v>1</v>
      </c>
      <c r="V1736" s="13"/>
      <c r="W1736" s="13"/>
      <c r="X1736" s="13"/>
      <c r="Y1736" s="13"/>
      <c r="Z1736" s="13"/>
      <c r="AA1736" s="13" t="str">
        <f t="shared" si="140"/>
        <v>Patagonia80,81,82,83,84</v>
      </c>
      <c r="AB1736" s="13"/>
      <c r="AC1736" s="13"/>
      <c r="AD1736" s="13"/>
      <c r="AE1736" s="13">
        <f>IF(TRIM(AA1736=""),0,IF(ISNA(VLOOKUP(AA1736,Tracker!$AB$2:$AB$3981,1,FALSE)),0,1))</f>
        <v>1</v>
      </c>
      <c r="AF1736" s="13"/>
    </row>
    <row r="1737" spans="1:32" ht="13.5">
      <c r="A1737" s="518">
        <v>5257</v>
      </c>
      <c r="B1737" s="271" t="s">
        <v>8477</v>
      </c>
      <c r="C1737" s="957" t="s">
        <v>423</v>
      </c>
      <c r="D1737" s="874" t="s">
        <v>601</v>
      </c>
      <c r="E1737" s="172"/>
      <c r="F1737" s="234"/>
      <c r="G1737" s="236"/>
      <c r="H1737" s="874" t="s">
        <v>20</v>
      </c>
      <c r="I1737" s="272">
        <v>43489</v>
      </c>
      <c r="J1737" s="238"/>
      <c r="K1737" s="711"/>
      <c r="L1737" s="1023" t="s">
        <v>60</v>
      </c>
      <c r="M1737" s="13" t="str">
        <f t="shared" si="139"/>
        <v>Invoice Made</v>
      </c>
      <c r="N1737" s="13"/>
      <c r="O1737" s="13"/>
      <c r="P1737" s="13" t="str">
        <f>IF(L1737="Navig8",IF(ISNA(VLOOKUP(UPPER(B1737),#REF!,3,FALSE)),"Pool Not in Records",VLOOKUP(UPPER(B1737),#REF!,3,FALSE)),"")</f>
        <v/>
      </c>
      <c r="Q1737" s="13" t="str">
        <f t="shared" si="138"/>
        <v/>
      </c>
      <c r="R1737" s="13"/>
      <c r="S1737" s="13"/>
      <c r="T1737" s="13" t="str">
        <f t="shared" si="141"/>
        <v>Invoice Made</v>
      </c>
      <c r="U1737" s="13" t="b">
        <f t="shared" si="142"/>
        <v>1</v>
      </c>
      <c r="V1737" s="13"/>
      <c r="W1737" s="13"/>
      <c r="X1737" s="13"/>
      <c r="Y1737" s="13"/>
      <c r="Z1737" s="13"/>
      <c r="AA1737" s="13" t="str">
        <f t="shared" si="140"/>
        <v>Anavatos02</v>
      </c>
      <c r="AB1737" s="13"/>
      <c r="AC1737" s="13"/>
      <c r="AD1737" s="13"/>
      <c r="AE1737" s="13">
        <f>IF(TRIM(AA1737=""),0,IF(ISNA(VLOOKUP(AA1737,Tracker!$AB$2:$AB$3981,1,FALSE)),0,1))</f>
        <v>1</v>
      </c>
      <c r="AF1737" s="13"/>
    </row>
    <row r="1738" spans="1:32" ht="13.5">
      <c r="A1738" s="518">
        <v>5258</v>
      </c>
      <c r="B1738" s="271" t="s">
        <v>8103</v>
      </c>
      <c r="C1738" s="957" t="s">
        <v>7634</v>
      </c>
      <c r="D1738" s="874" t="s">
        <v>2474</v>
      </c>
      <c r="E1738" s="172"/>
      <c r="F1738" s="234"/>
      <c r="G1738" s="236"/>
      <c r="H1738" s="874" t="s">
        <v>412</v>
      </c>
      <c r="I1738" s="272">
        <v>43459</v>
      </c>
      <c r="J1738" s="238"/>
      <c r="K1738" s="711"/>
      <c r="L1738" s="1023" t="s">
        <v>8459</v>
      </c>
      <c r="M1738" s="13" t="str">
        <f t="shared" si="139"/>
        <v>Invoice Made</v>
      </c>
      <c r="N1738" s="13"/>
      <c r="O1738" s="13"/>
      <c r="P1738" s="13" t="str">
        <f>IF(L1738="Navig8",IF(ISNA(VLOOKUP(UPPER(B1738),#REF!,3,FALSE)),"Pool Not in Records",VLOOKUP(UPPER(B1738),#REF!,3,FALSE)),"")</f>
        <v/>
      </c>
      <c r="Q1738" s="13" t="str">
        <f t="shared" si="138"/>
        <v/>
      </c>
      <c r="R1738" s="13"/>
      <c r="S1738" s="13"/>
      <c r="T1738" s="13" t="str">
        <f t="shared" si="141"/>
        <v>Invoice Made</v>
      </c>
      <c r="U1738" s="13" t="b">
        <f t="shared" si="142"/>
        <v>1</v>
      </c>
      <c r="V1738" s="13"/>
      <c r="W1738" s="13"/>
      <c r="X1738" s="13"/>
      <c r="Y1738" s="13"/>
      <c r="Z1738" s="13"/>
      <c r="AA1738" s="13" t="str">
        <f t="shared" si="140"/>
        <v>Brentholmen67,68,69</v>
      </c>
      <c r="AB1738" s="13"/>
      <c r="AC1738" s="13"/>
      <c r="AD1738" s="13"/>
      <c r="AE1738" s="13">
        <f>IF(TRIM(AA1738=""),0,IF(ISNA(VLOOKUP(AA1738,Tracker!$AB$2:$AB$3981,1,FALSE)),0,1))</f>
        <v>1</v>
      </c>
      <c r="AF1738" s="13"/>
    </row>
    <row r="1739" spans="1:32" ht="13.5">
      <c r="A1739" s="518">
        <v>5259</v>
      </c>
      <c r="B1739" s="271" t="s">
        <v>8478</v>
      </c>
      <c r="C1739" s="957" t="s">
        <v>8247</v>
      </c>
      <c r="D1739" s="874" t="s">
        <v>8252</v>
      </c>
      <c r="E1739" s="172"/>
      <c r="F1739" s="234"/>
      <c r="G1739" s="236"/>
      <c r="H1739" s="874" t="s">
        <v>215</v>
      </c>
      <c r="I1739" s="272">
        <v>43524</v>
      </c>
      <c r="J1739" s="238"/>
      <c r="K1739" s="711"/>
      <c r="L1739" s="1023" t="s">
        <v>8479</v>
      </c>
      <c r="M1739" s="13" t="str">
        <f t="shared" si="139"/>
        <v>Invoice Made</v>
      </c>
      <c r="N1739" s="13"/>
      <c r="O1739" s="13"/>
      <c r="P1739" s="13" t="str">
        <f>IF(L1739="Navig8",IF(ISNA(VLOOKUP(UPPER(B1739),#REF!,3,FALSE)),"Pool Not in Records",VLOOKUP(UPPER(B1739),#REF!,3,FALSE)),"")</f>
        <v/>
      </c>
      <c r="Q1739" s="13" t="str">
        <f t="shared" si="138"/>
        <v/>
      </c>
      <c r="R1739" s="13"/>
      <c r="S1739" s="13"/>
      <c r="T1739" s="13" t="str">
        <f t="shared" si="141"/>
        <v>Invoice Made</v>
      </c>
      <c r="U1739" s="13" t="b">
        <f t="shared" si="142"/>
        <v>1</v>
      </c>
      <c r="V1739" s="13"/>
      <c r="W1739" s="13"/>
      <c r="X1739" s="13"/>
      <c r="Y1739" s="13"/>
      <c r="Z1739" s="13"/>
      <c r="AA1739" s="13" t="str">
        <f t="shared" si="140"/>
        <v>Cap Felix1806</v>
      </c>
      <c r="AB1739" s="13"/>
      <c r="AC1739" s="13"/>
      <c r="AD1739" s="13"/>
      <c r="AE1739" s="13">
        <f>IF(TRIM(AA1739=""),0,IF(ISNA(VLOOKUP(AA1739,Tracker!$AB$2:$AB$3981,1,FALSE)),0,1))</f>
        <v>1</v>
      </c>
      <c r="AF1739" s="13"/>
    </row>
    <row r="1740" spans="1:32" ht="13.5">
      <c r="A1740" s="518">
        <v>5260</v>
      </c>
      <c r="B1740" s="271" t="s">
        <v>1268</v>
      </c>
      <c r="C1740" s="957">
        <v>82</v>
      </c>
      <c r="D1740" s="874" t="s">
        <v>2541</v>
      </c>
      <c r="E1740" s="172"/>
      <c r="F1740" s="234"/>
      <c r="G1740" s="236"/>
      <c r="H1740" s="874" t="s">
        <v>356</v>
      </c>
      <c r="I1740" s="272">
        <v>43474</v>
      </c>
      <c r="J1740" s="238"/>
      <c r="K1740" s="711" t="s">
        <v>8083</v>
      </c>
      <c r="L1740" s="1023" t="s">
        <v>8062</v>
      </c>
      <c r="M1740" s="13" t="str">
        <f t="shared" si="139"/>
        <v>Invoice Made</v>
      </c>
      <c r="N1740" s="13"/>
      <c r="O1740" s="13"/>
      <c r="P1740" s="13" t="str">
        <f>IF(L1740="Navig8",IF(ISNA(VLOOKUP(UPPER(B1740),#REF!,3,FALSE)),"Pool Not in Records",VLOOKUP(UPPER(B1740),#REF!,3,FALSE)),"")</f>
        <v/>
      </c>
      <c r="Q1740" s="13" t="str">
        <f t="shared" si="138"/>
        <v/>
      </c>
      <c r="R1740" s="13"/>
      <c r="S1740" s="13"/>
      <c r="T1740" s="13" t="str">
        <f t="shared" si="141"/>
        <v>Invoice Made</v>
      </c>
      <c r="U1740" s="13" t="b">
        <f t="shared" si="142"/>
        <v>1</v>
      </c>
      <c r="V1740" s="13"/>
      <c r="W1740" s="13"/>
      <c r="X1740" s="13"/>
      <c r="Y1740" s="13"/>
      <c r="Z1740" s="13"/>
      <c r="AA1740" s="13" t="str">
        <f t="shared" si="140"/>
        <v>Nave Cetus82</v>
      </c>
      <c r="AB1740" s="13"/>
      <c r="AC1740" s="13"/>
      <c r="AD1740" s="13"/>
      <c r="AE1740" s="13">
        <f>IF(TRIM(AA1740=""),0,IF(ISNA(VLOOKUP(AA1740,Tracker!$AB$2:$AB$3981,1,FALSE)),0,1))</f>
        <v>1</v>
      </c>
      <c r="AF1740" s="13"/>
    </row>
    <row r="1741" spans="1:32" ht="13.5">
      <c r="A1741" s="518">
        <v>5261</v>
      </c>
      <c r="B1741" s="271" t="s">
        <v>2779</v>
      </c>
      <c r="C1741" s="957" t="s">
        <v>8545</v>
      </c>
      <c r="D1741" s="874" t="s">
        <v>2474</v>
      </c>
      <c r="E1741" s="172"/>
      <c r="F1741" s="234"/>
      <c r="G1741" s="236"/>
      <c r="H1741" s="874" t="s">
        <v>8547</v>
      </c>
      <c r="I1741" s="272">
        <v>43463</v>
      </c>
      <c r="J1741" s="238"/>
      <c r="K1741" s="711"/>
      <c r="L1741" s="1023" t="s">
        <v>8459</v>
      </c>
      <c r="M1741" s="13" t="str">
        <f t="shared" si="139"/>
        <v>Invoice Made</v>
      </c>
      <c r="N1741" s="13"/>
      <c r="O1741" s="13"/>
      <c r="P1741" s="13" t="str">
        <f>IF(L1741="Navig8",IF(ISNA(VLOOKUP(UPPER(B1741),#REF!,3,FALSE)),"Pool Not in Records",VLOOKUP(UPPER(B1741),#REF!,3,FALSE)),"")</f>
        <v/>
      </c>
      <c r="Q1741" s="13" t="str">
        <f t="shared" si="138"/>
        <v/>
      </c>
      <c r="R1741" s="13"/>
      <c r="S1741" s="13"/>
      <c r="T1741" s="13" t="str">
        <f t="shared" si="141"/>
        <v>Invoice Made</v>
      </c>
      <c r="U1741" s="13" t="b">
        <f t="shared" si="142"/>
        <v>1</v>
      </c>
      <c r="V1741" s="13"/>
      <c r="W1741" s="13"/>
      <c r="X1741" s="13"/>
      <c r="Y1741" s="13"/>
      <c r="Z1741" s="13"/>
      <c r="AA1741" s="13" t="str">
        <f t="shared" si="140"/>
        <v>Tigris257,258</v>
      </c>
      <c r="AB1741" s="13"/>
      <c r="AC1741" s="13"/>
      <c r="AD1741" s="13"/>
      <c r="AE1741" s="13">
        <f>IF(TRIM(AA1741=""),0,IF(ISNA(VLOOKUP(AA1741,Tracker!$AB$2:$AB$3981,1,FALSE)),0,1))</f>
        <v>1</v>
      </c>
      <c r="AF1741" s="13"/>
    </row>
    <row r="1742" spans="1:32" ht="13.5">
      <c r="A1742" s="518">
        <v>5262</v>
      </c>
      <c r="B1742" s="271" t="s">
        <v>8480</v>
      </c>
      <c r="C1742" s="957" t="s">
        <v>8668</v>
      </c>
      <c r="D1742" s="874" t="s">
        <v>8481</v>
      </c>
      <c r="E1742" s="172"/>
      <c r="F1742" s="234"/>
      <c r="G1742" s="236"/>
      <c r="H1742" s="908" t="s">
        <v>614</v>
      </c>
      <c r="I1742" s="272">
        <v>43533</v>
      </c>
      <c r="J1742" s="238"/>
      <c r="K1742" s="711"/>
      <c r="L1742" s="1023" t="s">
        <v>8479</v>
      </c>
      <c r="M1742" s="13" t="str">
        <f t="shared" si="139"/>
        <v>Invoice Made</v>
      </c>
      <c r="N1742" s="13"/>
      <c r="O1742" s="13"/>
      <c r="P1742" s="13" t="str">
        <f>IF(L1742="Navig8",IF(ISNA(VLOOKUP(UPPER(B1742),#REF!,3,FALSE)),"Pool Not in Records",VLOOKUP(UPPER(B1742),#REF!,3,FALSE)),"")</f>
        <v/>
      </c>
      <c r="Q1742" s="13" t="str">
        <f t="shared" si="138"/>
        <v/>
      </c>
      <c r="R1742" s="13"/>
      <c r="S1742" s="13"/>
      <c r="T1742" s="13" t="str">
        <f t="shared" si="141"/>
        <v>Invoice Made</v>
      </c>
      <c r="U1742" s="13" t="b">
        <f t="shared" si="142"/>
        <v>1</v>
      </c>
      <c r="V1742" s="13"/>
      <c r="W1742" s="13"/>
      <c r="X1742" s="13"/>
      <c r="Y1742" s="13"/>
      <c r="Z1742" s="13"/>
      <c r="AA1742" s="13" t="str">
        <f t="shared" si="140"/>
        <v>Cap Philippe1807</v>
      </c>
      <c r="AB1742" s="13"/>
      <c r="AC1742" s="13"/>
      <c r="AD1742" s="13"/>
      <c r="AE1742" s="13">
        <f>IF(TRIM(AA1742=""),0,IF(ISNA(VLOOKUP(AA1742,Tracker!$AB$2:$AB$3981,1,FALSE)),0,1))</f>
        <v>1</v>
      </c>
      <c r="AF1742" s="13"/>
    </row>
    <row r="1743" spans="1:32" ht="13.5">
      <c r="A1743" s="518">
        <v>5263</v>
      </c>
      <c r="B1743" s="271" t="s">
        <v>2776</v>
      </c>
      <c r="C1743" s="957" t="s">
        <v>8548</v>
      </c>
      <c r="D1743" s="874" t="s">
        <v>2474</v>
      </c>
      <c r="E1743" s="172"/>
      <c r="F1743" s="234"/>
      <c r="G1743" s="236"/>
      <c r="H1743" s="874" t="s">
        <v>3099</v>
      </c>
      <c r="I1743" s="272">
        <v>43461</v>
      </c>
      <c r="J1743" s="238"/>
      <c r="K1743" s="711"/>
      <c r="L1743" s="1023" t="s">
        <v>8459</v>
      </c>
      <c r="M1743" s="13" t="str">
        <f t="shared" si="139"/>
        <v>Invoice Made</v>
      </c>
      <c r="N1743" s="13"/>
      <c r="O1743" s="13"/>
      <c r="P1743" s="13" t="str">
        <f>IF(L1743="Navig8",IF(ISNA(VLOOKUP(UPPER(B1743),#REF!,3,FALSE)),"Pool Not in Records",VLOOKUP(UPPER(B1743),#REF!,3,FALSE)),"")</f>
        <v/>
      </c>
      <c r="Q1743" s="13" t="str">
        <f t="shared" si="138"/>
        <v/>
      </c>
      <c r="R1743" s="13"/>
      <c r="S1743" s="13"/>
      <c r="T1743" s="13" t="str">
        <f t="shared" si="141"/>
        <v>Invoice Made</v>
      </c>
      <c r="U1743" s="13" t="b">
        <f t="shared" si="142"/>
        <v>1</v>
      </c>
      <c r="V1743" s="13"/>
      <c r="W1743" s="13"/>
      <c r="X1743" s="13"/>
      <c r="Y1743" s="13"/>
      <c r="Z1743" s="13"/>
      <c r="AA1743" s="13" t="str">
        <f t="shared" si="140"/>
        <v>Sten Skagen117,118,119,</v>
      </c>
      <c r="AB1743" s="13"/>
      <c r="AC1743" s="13"/>
      <c r="AD1743" s="13"/>
      <c r="AE1743" s="13">
        <f>IF(TRIM(AA1743=""),0,IF(ISNA(VLOOKUP(AA1743,Tracker!$AB$2:$AB$3981,1,FALSE)),0,1))</f>
        <v>1</v>
      </c>
      <c r="AF1743" s="13"/>
    </row>
    <row r="1744" spans="1:32" ht="13.5">
      <c r="A1744" s="535">
        <v>5264</v>
      </c>
      <c r="B1744" s="271" t="s">
        <v>8103</v>
      </c>
      <c r="C1744" s="957">
        <v>70</v>
      </c>
      <c r="D1744" s="874" t="s">
        <v>2474</v>
      </c>
      <c r="E1744" s="172"/>
      <c r="F1744" s="234"/>
      <c r="G1744" s="236"/>
      <c r="H1744" s="874"/>
      <c r="I1744" s="272"/>
      <c r="J1744" s="238"/>
      <c r="K1744" s="711"/>
      <c r="L1744" s="1023" t="s">
        <v>8459</v>
      </c>
      <c r="M1744" s="13" t="str">
        <f t="shared" si="139"/>
        <v>Invoice Not Made</v>
      </c>
      <c r="N1744" s="13"/>
      <c r="O1744" s="13"/>
      <c r="P1744" s="13" t="str">
        <f>IF(L1744="Navig8",IF(ISNA(VLOOKUP(UPPER(B1744),#REF!,3,FALSE)),"Pool Not in Records",VLOOKUP(UPPER(B1744),#REF!,3,FALSE)),"")</f>
        <v/>
      </c>
      <c r="Q1744" s="13" t="str">
        <f t="shared" si="138"/>
        <v/>
      </c>
      <c r="R1744" s="13"/>
      <c r="S1744" s="13"/>
      <c r="T1744" s="13" t="str">
        <f t="shared" si="141"/>
        <v>Invoice Not Made</v>
      </c>
      <c r="U1744" s="13" t="b">
        <f t="shared" si="142"/>
        <v>1</v>
      </c>
      <c r="V1744" s="13"/>
      <c r="W1744" s="13"/>
      <c r="X1744" s="13"/>
      <c r="Y1744" s="13"/>
      <c r="Z1744" s="13"/>
      <c r="AA1744" s="13" t="str">
        <f t="shared" si="140"/>
        <v>Brentholmen70</v>
      </c>
      <c r="AB1744" s="13"/>
      <c r="AC1744" s="13"/>
      <c r="AD1744" s="13"/>
      <c r="AE1744" s="13">
        <f>IF(TRIM(AA1744=""),0,IF(ISNA(VLOOKUP(AA1744,Tracker!$AB$2:$AB$3981,1,FALSE)),0,1))</f>
        <v>0</v>
      </c>
      <c r="AF1744" s="13"/>
    </row>
    <row r="1745" spans="1:32" ht="13.5">
      <c r="A1745" s="535">
        <v>5265</v>
      </c>
      <c r="B1745" s="271" t="s">
        <v>892</v>
      </c>
      <c r="C1745" s="957">
        <v>112</v>
      </c>
      <c r="D1745" s="874" t="s">
        <v>2474</v>
      </c>
      <c r="E1745" s="172"/>
      <c r="F1745" s="234"/>
      <c r="G1745" s="236"/>
      <c r="H1745" s="874"/>
      <c r="I1745" s="272"/>
      <c r="J1745" s="238"/>
      <c r="K1745" s="711"/>
      <c r="L1745" s="1023" t="s">
        <v>8459</v>
      </c>
      <c r="M1745" s="13" t="str">
        <f t="shared" si="139"/>
        <v>Invoice Not Made</v>
      </c>
      <c r="N1745" s="13"/>
      <c r="O1745" s="13"/>
      <c r="P1745" s="13" t="str">
        <f>IF(L1745="Navig8",IF(ISNA(VLOOKUP(UPPER(B1745),#REF!,3,FALSE)),"Pool Not in Records",VLOOKUP(UPPER(B1745),#REF!,3,FALSE)),"")</f>
        <v/>
      </c>
      <c r="Q1745" s="13" t="str">
        <f t="shared" si="138"/>
        <v/>
      </c>
      <c r="R1745" s="13"/>
      <c r="S1745" s="13"/>
      <c r="T1745" s="13" t="str">
        <f t="shared" si="141"/>
        <v>Invoice Not Made</v>
      </c>
      <c r="U1745" s="13" t="b">
        <f t="shared" si="142"/>
        <v>1</v>
      </c>
      <c r="V1745" s="13"/>
      <c r="W1745" s="13"/>
      <c r="X1745" s="13"/>
      <c r="Y1745" s="13"/>
      <c r="Z1745" s="13"/>
      <c r="AA1745" s="13" t="str">
        <f t="shared" si="140"/>
        <v>Elisalex Schulte112</v>
      </c>
      <c r="AB1745" s="13"/>
      <c r="AC1745" s="13"/>
      <c r="AD1745" s="13"/>
      <c r="AE1745" s="13">
        <f>IF(TRIM(AA1745=""),0,IF(ISNA(VLOOKUP(AA1745,Tracker!$AB$2:$AB$3981,1,FALSE)),0,1))</f>
        <v>0</v>
      </c>
      <c r="AF1745" s="13"/>
    </row>
    <row r="1746" spans="1:32" ht="13.5">
      <c r="A1746" s="518">
        <v>5266</v>
      </c>
      <c r="B1746" s="175" t="s">
        <v>1827</v>
      </c>
      <c r="C1746" s="958">
        <v>1808</v>
      </c>
      <c r="D1746" s="547" t="s">
        <v>736</v>
      </c>
      <c r="E1746" s="175" t="s">
        <v>736</v>
      </c>
      <c r="F1746" s="175"/>
      <c r="G1746" s="175"/>
      <c r="H1746" s="547" t="s">
        <v>1873</v>
      </c>
      <c r="I1746" s="175">
        <v>43509</v>
      </c>
      <c r="J1746" s="175"/>
      <c r="K1746" s="719"/>
      <c r="L1746" s="1051" t="s">
        <v>633</v>
      </c>
      <c r="M1746" s="13" t="str">
        <f t="shared" si="139"/>
        <v>Invoice Made</v>
      </c>
      <c r="N1746" s="13"/>
      <c r="O1746" s="13"/>
      <c r="P1746" s="13" t="str">
        <f>IF(L1746="Navig8",IF(ISNA(VLOOKUP(UPPER(B1746),#REF!,3,FALSE)),"Pool Not in Records",VLOOKUP(UPPER(B1746),#REF!,3,FALSE)),"")</f>
        <v/>
      </c>
      <c r="Q1746" s="13" t="str">
        <f t="shared" si="138"/>
        <v/>
      </c>
      <c r="R1746" s="13"/>
      <c r="S1746" s="13"/>
      <c r="T1746" s="13" t="str">
        <f t="shared" si="141"/>
        <v>Invoice Made</v>
      </c>
      <c r="U1746" s="13" t="b">
        <f t="shared" si="142"/>
        <v>1</v>
      </c>
      <c r="V1746" s="13"/>
      <c r="W1746" s="13"/>
      <c r="X1746" s="13"/>
      <c r="Y1746" s="13"/>
      <c r="Z1746" s="13"/>
      <c r="AA1746" s="13" t="str">
        <f t="shared" si="140"/>
        <v>Stena Weco Energy1808</v>
      </c>
      <c r="AB1746" s="13"/>
      <c r="AC1746" s="13"/>
      <c r="AD1746" s="13"/>
      <c r="AE1746" s="13">
        <f>IF(TRIM(AA1746=""),0,IF(ISNA(VLOOKUP(AA1746,Tracker!$AB$2:$AB$3981,1,FALSE)),0,1))</f>
        <v>1</v>
      </c>
      <c r="AF1746" s="13"/>
    </row>
    <row r="1747" spans="1:32" ht="13.5">
      <c r="A1747" s="518">
        <v>5267</v>
      </c>
      <c r="B1747" s="175" t="s">
        <v>8559</v>
      </c>
      <c r="C1747" s="958">
        <v>1801</v>
      </c>
      <c r="D1747" s="547" t="s">
        <v>2850</v>
      </c>
      <c r="E1747" s="175" t="s">
        <v>2850</v>
      </c>
      <c r="F1747" s="175"/>
      <c r="G1747" s="175"/>
      <c r="H1747" s="547" t="s">
        <v>25</v>
      </c>
      <c r="I1747" s="175">
        <v>43499</v>
      </c>
      <c r="J1747" s="175"/>
      <c r="K1747" s="719"/>
      <c r="L1747" s="1051" t="s">
        <v>633</v>
      </c>
      <c r="M1747" s="13" t="str">
        <f t="shared" si="139"/>
        <v>Invoice Made</v>
      </c>
      <c r="N1747" s="13"/>
      <c r="O1747" s="13"/>
      <c r="P1747" s="13" t="str">
        <f>IF(L1747="Navig8",IF(ISNA(VLOOKUP(UPPER(B1747),#REF!,3,FALSE)),"Pool Not in Records",VLOOKUP(UPPER(B1747),#REF!,3,FALSE)),"")</f>
        <v/>
      </c>
      <c r="Q1747" s="13" t="str">
        <f t="shared" ref="Q1747:Q1807" si="143">IF(L1747="Ultranav",IF(K1747="",0,1),"")</f>
        <v/>
      </c>
      <c r="R1747" s="13"/>
      <c r="S1747" s="13"/>
      <c r="T1747" s="13" t="str">
        <f t="shared" si="141"/>
        <v>Invoice Made</v>
      </c>
      <c r="U1747" s="13" t="b">
        <f t="shared" si="142"/>
        <v>1</v>
      </c>
      <c r="V1747" s="13"/>
      <c r="W1747" s="13"/>
      <c r="X1747" s="13"/>
      <c r="Y1747" s="13"/>
      <c r="Z1747" s="13"/>
      <c r="AA1747" s="13" t="str">
        <f t="shared" si="140"/>
        <v>Ocean Princess1801</v>
      </c>
      <c r="AB1747" s="13"/>
      <c r="AC1747" s="13"/>
      <c r="AD1747" s="13"/>
      <c r="AE1747" s="13">
        <f>IF(TRIM(AA1747=""),0,IF(ISNA(VLOOKUP(AA1747,Tracker!$AB$2:$AB$3981,1,FALSE)),0,1))</f>
        <v>1</v>
      </c>
      <c r="AF1747" s="13"/>
    </row>
    <row r="1748" spans="1:32" ht="13.5">
      <c r="A1748" s="518">
        <v>5268</v>
      </c>
      <c r="B1748" s="175" t="s">
        <v>1842</v>
      </c>
      <c r="C1748" s="958">
        <v>171</v>
      </c>
      <c r="D1748" s="547" t="s">
        <v>8111</v>
      </c>
      <c r="E1748" s="175" t="s">
        <v>8111</v>
      </c>
      <c r="F1748" s="175"/>
      <c r="G1748" s="175"/>
      <c r="H1748" s="908" t="s">
        <v>24</v>
      </c>
      <c r="I1748" s="175">
        <v>43506</v>
      </c>
      <c r="J1748" s="175"/>
      <c r="K1748" s="719"/>
      <c r="L1748" s="1051" t="s">
        <v>60</v>
      </c>
      <c r="M1748" s="13" t="str">
        <f t="shared" si="139"/>
        <v>Invoice Made</v>
      </c>
      <c r="N1748" s="13"/>
      <c r="O1748" s="13"/>
      <c r="P1748" s="13" t="str">
        <f>IF(L1748="Navig8",IF(ISNA(VLOOKUP(UPPER(B1748),#REF!,3,FALSE)),"Pool Not in Records",VLOOKUP(UPPER(B1748),#REF!,3,FALSE)),"")</f>
        <v/>
      </c>
      <c r="Q1748" s="13" t="str">
        <f t="shared" si="143"/>
        <v/>
      </c>
      <c r="R1748" s="13"/>
      <c r="S1748" s="13"/>
      <c r="T1748" s="13" t="str">
        <f t="shared" si="141"/>
        <v>Invoice Made</v>
      </c>
      <c r="U1748" s="13" t="b">
        <f t="shared" si="142"/>
        <v>1</v>
      </c>
      <c r="V1748" s="13"/>
      <c r="W1748" s="13"/>
      <c r="X1748" s="13"/>
      <c r="Y1748" s="13"/>
      <c r="Z1748" s="13"/>
      <c r="AA1748" s="13" t="str">
        <f t="shared" si="140"/>
        <v>Donegal Spirit171</v>
      </c>
      <c r="AB1748" s="13"/>
      <c r="AC1748" s="13"/>
      <c r="AD1748" s="13"/>
      <c r="AE1748" s="13">
        <f>IF(TRIM(AA1748=""),0,IF(ISNA(VLOOKUP(AA1748,Tracker!$AB$2:$AB$3981,1,FALSE)),0,1))</f>
        <v>1</v>
      </c>
      <c r="AF1748" s="13"/>
    </row>
    <row r="1749" spans="1:32" ht="13.5">
      <c r="A1749" s="518">
        <v>5269</v>
      </c>
      <c r="B1749" s="175" t="s">
        <v>768</v>
      </c>
      <c r="C1749" s="958">
        <v>44</v>
      </c>
      <c r="D1749" s="547" t="s">
        <v>8165</v>
      </c>
      <c r="E1749" s="175" t="s">
        <v>8165</v>
      </c>
      <c r="F1749" s="175"/>
      <c r="G1749" s="175"/>
      <c r="H1749" s="874" t="s">
        <v>1970</v>
      </c>
      <c r="I1749" s="175">
        <v>43485</v>
      </c>
      <c r="J1749" s="175"/>
      <c r="K1749" s="719"/>
      <c r="L1749" s="1051" t="s">
        <v>60</v>
      </c>
      <c r="M1749" s="13" t="str">
        <f t="shared" si="139"/>
        <v>Invoice Made</v>
      </c>
      <c r="N1749" s="13"/>
      <c r="O1749" s="13"/>
      <c r="P1749" s="13" t="str">
        <f>IF(L1749="Navig8",IF(ISNA(VLOOKUP(UPPER(B1749),#REF!,3,FALSE)),"Pool Not in Records",VLOOKUP(UPPER(B1749),#REF!,3,FALSE)),"")</f>
        <v/>
      </c>
      <c r="Q1749" s="13" t="str">
        <f t="shared" si="143"/>
        <v/>
      </c>
      <c r="R1749" s="13"/>
      <c r="S1749" s="13"/>
      <c r="T1749" s="13" t="str">
        <f t="shared" si="141"/>
        <v>Invoice Made</v>
      </c>
      <c r="U1749" s="13" t="b">
        <f t="shared" si="142"/>
        <v>1</v>
      </c>
      <c r="V1749" s="13"/>
      <c r="W1749" s="13"/>
      <c r="X1749" s="13"/>
      <c r="Y1749" s="13"/>
      <c r="Z1749" s="13"/>
      <c r="AA1749" s="13" t="str">
        <f t="shared" si="140"/>
        <v>Peak Spirit44</v>
      </c>
      <c r="AB1749" s="13"/>
      <c r="AC1749" s="13"/>
      <c r="AD1749" s="13"/>
      <c r="AE1749" s="13">
        <f>IF(TRIM(AA1749=""),0,IF(ISNA(VLOOKUP(AA1749,Tracker!$AB$2:$AB$3981,1,FALSE)),0,1))</f>
        <v>1</v>
      </c>
      <c r="AF1749" s="13"/>
    </row>
    <row r="1750" spans="1:32" ht="13.5">
      <c r="A1750" s="535">
        <v>5270</v>
      </c>
      <c r="B1750" s="175" t="s">
        <v>8560</v>
      </c>
      <c r="C1750" s="958">
        <v>229</v>
      </c>
      <c r="D1750" s="547" t="s">
        <v>2474</v>
      </c>
      <c r="E1750" s="175" t="s">
        <v>2474</v>
      </c>
      <c r="F1750" s="175"/>
      <c r="G1750" s="175"/>
      <c r="H1750" s="547"/>
      <c r="I1750" s="175"/>
      <c r="J1750" s="175"/>
      <c r="K1750" s="719"/>
      <c r="L1750" s="1051" t="s">
        <v>8459</v>
      </c>
      <c r="M1750" s="13" t="str">
        <f t="shared" si="139"/>
        <v>Invoice Not Made</v>
      </c>
      <c r="N1750" s="13"/>
      <c r="O1750" s="13"/>
      <c r="P1750" s="13" t="str">
        <f>IF(L1750="Navig8",IF(ISNA(VLOOKUP(UPPER(B1750),#REF!,3,FALSE)),"Pool Not in Records",VLOOKUP(UPPER(B1750),#REF!,3,FALSE)),"")</f>
        <v/>
      </c>
      <c r="Q1750" s="13" t="str">
        <f t="shared" si="143"/>
        <v/>
      </c>
      <c r="R1750" s="13"/>
      <c r="S1750" s="13"/>
      <c r="T1750" s="13" t="str">
        <f t="shared" si="141"/>
        <v>Invoice Not Made</v>
      </c>
      <c r="U1750" s="13" t="b">
        <f t="shared" si="142"/>
        <v>1</v>
      </c>
      <c r="V1750" s="13"/>
      <c r="W1750" s="13"/>
      <c r="X1750" s="13"/>
      <c r="Y1750" s="13"/>
      <c r="Z1750" s="13"/>
      <c r="AA1750" s="13" t="str">
        <f t="shared" si="140"/>
        <v>Enmy Schulte229</v>
      </c>
      <c r="AB1750" s="13"/>
      <c r="AC1750" s="13"/>
      <c r="AD1750" s="13"/>
      <c r="AE1750" s="13">
        <f>IF(TRIM(AA1750=""),0,IF(ISNA(VLOOKUP(AA1750,Tracker!$AB$2:$AB$3981,1,FALSE)),0,1))</f>
        <v>0</v>
      </c>
      <c r="AF1750" s="13"/>
    </row>
    <row r="1751" spans="1:32" ht="13.5">
      <c r="A1751" s="518">
        <v>5271</v>
      </c>
      <c r="B1751" s="175" t="s">
        <v>566</v>
      </c>
      <c r="C1751" s="958">
        <v>80</v>
      </c>
      <c r="D1751" s="547" t="s">
        <v>2461</v>
      </c>
      <c r="E1751" s="175" t="s">
        <v>2461</v>
      </c>
      <c r="F1751" s="175"/>
      <c r="G1751" s="175"/>
      <c r="H1751" s="547" t="s">
        <v>8669</v>
      </c>
      <c r="I1751" s="175">
        <v>43515</v>
      </c>
      <c r="J1751" s="175"/>
      <c r="K1751" s="719" t="s">
        <v>411</v>
      </c>
      <c r="L1751" s="1051" t="s">
        <v>8062</v>
      </c>
      <c r="M1751" s="13" t="str">
        <f t="shared" si="139"/>
        <v>Invoice Made</v>
      </c>
      <c r="N1751" s="13"/>
      <c r="O1751" s="13"/>
      <c r="P1751" s="13" t="str">
        <f>IF(L1751="Navig8",IF(ISNA(VLOOKUP(UPPER(B1751),#REF!,3,FALSE)),"Pool Not in Records",VLOOKUP(UPPER(B1751),#REF!,3,FALSE)),"")</f>
        <v/>
      </c>
      <c r="Q1751" s="13" t="str">
        <f t="shared" si="143"/>
        <v/>
      </c>
      <c r="R1751" s="13"/>
      <c r="S1751" s="13"/>
      <c r="T1751" s="13" t="str">
        <f t="shared" si="141"/>
        <v>Invoice Made</v>
      </c>
      <c r="U1751" s="13" t="b">
        <f t="shared" si="142"/>
        <v>1</v>
      </c>
      <c r="V1751" s="13"/>
      <c r="W1751" s="13"/>
      <c r="X1751" s="13"/>
      <c r="Y1751" s="13"/>
      <c r="Z1751" s="13"/>
      <c r="AA1751" s="13" t="str">
        <f t="shared" si="140"/>
        <v>Kanpur80</v>
      </c>
      <c r="AB1751" s="13"/>
      <c r="AC1751" s="13"/>
      <c r="AD1751" s="13"/>
      <c r="AE1751" s="13">
        <f>IF(TRIM(AA1751=""),0,IF(ISNA(VLOOKUP(AA1751,Tracker!$AB$2:$AB$3981,1,FALSE)),0,1))</f>
        <v>1</v>
      </c>
      <c r="AF1751" s="13"/>
    </row>
    <row r="1752" spans="1:32" ht="13.5">
      <c r="A1752" s="535">
        <v>5272</v>
      </c>
      <c r="B1752" s="175" t="s">
        <v>8309</v>
      </c>
      <c r="C1752" s="958">
        <v>45</v>
      </c>
      <c r="D1752" s="547" t="s">
        <v>2474</v>
      </c>
      <c r="E1752" s="175" t="s">
        <v>2474</v>
      </c>
      <c r="F1752" s="175"/>
      <c r="G1752" s="175"/>
      <c r="H1752" s="547"/>
      <c r="I1752" s="175"/>
      <c r="J1752" s="175"/>
      <c r="K1752" s="719"/>
      <c r="L1752" s="1051" t="s">
        <v>8459</v>
      </c>
      <c r="M1752" s="13" t="str">
        <f t="shared" si="139"/>
        <v>Invoice Not Made</v>
      </c>
      <c r="N1752" s="13"/>
      <c r="O1752" s="13"/>
      <c r="P1752" s="13" t="str">
        <f>IF(L1752="Navig8",IF(ISNA(VLOOKUP(UPPER(B1752),#REF!,3,FALSE)),"Pool Not in Records",VLOOKUP(UPPER(B1752),#REF!,3,FALSE)),"")</f>
        <v/>
      </c>
      <c r="Q1752" s="13" t="str">
        <f t="shared" si="143"/>
        <v/>
      </c>
      <c r="R1752" s="13"/>
      <c r="S1752" s="13"/>
      <c r="T1752" s="13" t="str">
        <f t="shared" si="141"/>
        <v>Invoice Not Made</v>
      </c>
      <c r="U1752" s="13" t="b">
        <f t="shared" si="142"/>
        <v>1</v>
      </c>
      <c r="V1752" s="13"/>
      <c r="W1752" s="13"/>
      <c r="X1752" s="13"/>
      <c r="Y1752" s="13"/>
      <c r="Z1752" s="13"/>
      <c r="AA1752" s="13" t="str">
        <f t="shared" si="140"/>
        <v>Vestholmen45</v>
      </c>
      <c r="AB1752" s="13"/>
      <c r="AC1752" s="13"/>
      <c r="AD1752" s="13"/>
      <c r="AE1752" s="13">
        <f>IF(TRIM(AA1752=""),0,IF(ISNA(VLOOKUP(AA1752,Tracker!$AB$2:$AB$3981,1,FALSE)),0,1))</f>
        <v>0</v>
      </c>
      <c r="AF1752" s="13"/>
    </row>
    <row r="1753" spans="1:32" ht="13.5">
      <c r="A1753" s="518">
        <v>5273</v>
      </c>
      <c r="B1753" s="175" t="s">
        <v>8561</v>
      </c>
      <c r="C1753" s="958">
        <v>1801</v>
      </c>
      <c r="D1753" s="547" t="s">
        <v>8562</v>
      </c>
      <c r="E1753" s="175" t="s">
        <v>8562</v>
      </c>
      <c r="F1753" s="175"/>
      <c r="G1753" s="175"/>
      <c r="H1753" s="547" t="s">
        <v>25</v>
      </c>
      <c r="I1753" s="175">
        <v>43502</v>
      </c>
      <c r="J1753" s="175"/>
      <c r="K1753" s="719"/>
      <c r="L1753" s="1051" t="s">
        <v>633</v>
      </c>
      <c r="M1753" s="13" t="str">
        <f t="shared" si="139"/>
        <v>Invoice Made</v>
      </c>
      <c r="N1753" s="13"/>
      <c r="O1753" s="13"/>
      <c r="P1753" s="13" t="str">
        <f>IF(L1753="Navig8",IF(ISNA(VLOOKUP(UPPER(B1753),#REF!,3,FALSE)),"Pool Not in Records",VLOOKUP(UPPER(B1753),#REF!,3,FALSE)),"")</f>
        <v/>
      </c>
      <c r="Q1753" s="13" t="str">
        <f t="shared" si="143"/>
        <v/>
      </c>
      <c r="R1753" s="13"/>
      <c r="S1753" s="13"/>
      <c r="T1753" s="13" t="str">
        <f t="shared" si="141"/>
        <v>Invoice Made</v>
      </c>
      <c r="U1753" s="13" t="b">
        <f t="shared" si="142"/>
        <v>1</v>
      </c>
      <c r="V1753" s="13"/>
      <c r="W1753" s="13"/>
      <c r="X1753" s="13"/>
      <c r="Y1753" s="13"/>
      <c r="Z1753" s="13"/>
      <c r="AA1753" s="13" t="str">
        <f t="shared" si="140"/>
        <v>Silver Satcie1801</v>
      </c>
      <c r="AB1753" s="13"/>
      <c r="AC1753" s="13"/>
      <c r="AD1753" s="13"/>
      <c r="AE1753" s="13">
        <f>IF(TRIM(AA1753=""),0,IF(ISNA(VLOOKUP(AA1753,Tracker!$AB$2:$AB$3981,1,FALSE)),0,1))</f>
        <v>1</v>
      </c>
      <c r="AF1753" s="13"/>
    </row>
    <row r="1754" spans="1:32" ht="13.5">
      <c r="A1754" s="518">
        <v>5274</v>
      </c>
      <c r="B1754" s="175" t="s">
        <v>8563</v>
      </c>
      <c r="C1754" s="958">
        <v>1801</v>
      </c>
      <c r="D1754" s="547" t="s">
        <v>8562</v>
      </c>
      <c r="E1754" s="175" t="s">
        <v>8562</v>
      </c>
      <c r="F1754" s="175"/>
      <c r="G1754" s="175"/>
      <c r="H1754" s="547" t="s">
        <v>535</v>
      </c>
      <c r="I1754" s="175">
        <v>43519</v>
      </c>
      <c r="J1754" s="175"/>
      <c r="K1754" s="719"/>
      <c r="L1754" s="1051" t="s">
        <v>633</v>
      </c>
      <c r="M1754" s="13" t="str">
        <f t="shared" si="139"/>
        <v>Invoice Made</v>
      </c>
      <c r="N1754" s="13"/>
      <c r="O1754" s="13"/>
      <c r="P1754" s="13" t="str">
        <f>IF(L1754="Navig8",IF(ISNA(VLOOKUP(UPPER(B1754),#REF!,3,FALSE)),"Pool Not in Records",VLOOKUP(UPPER(B1754),#REF!,3,FALSE)),"")</f>
        <v/>
      </c>
      <c r="Q1754" s="13" t="str">
        <f t="shared" si="143"/>
        <v/>
      </c>
      <c r="R1754" s="13"/>
      <c r="S1754" s="13"/>
      <c r="T1754" s="13" t="str">
        <f t="shared" si="141"/>
        <v>Invoice Made</v>
      </c>
      <c r="U1754" s="13" t="b">
        <f t="shared" si="142"/>
        <v>1</v>
      </c>
      <c r="V1754" s="13"/>
      <c r="W1754" s="13"/>
      <c r="X1754" s="13"/>
      <c r="Y1754" s="13"/>
      <c r="Z1754" s="13"/>
      <c r="AA1754" s="13" t="str">
        <f t="shared" si="140"/>
        <v>Atlantic Falcon1801</v>
      </c>
      <c r="AB1754" s="13"/>
      <c r="AC1754" s="13"/>
      <c r="AD1754" s="13"/>
      <c r="AE1754" s="13">
        <f>IF(TRIM(AA1754=""),0,IF(ISNA(VLOOKUP(AA1754,Tracker!$AB$2:$AB$3981,1,FALSE)),0,1))</f>
        <v>1</v>
      </c>
      <c r="AF1754" s="13"/>
    </row>
    <row r="1755" spans="1:32" ht="13.5">
      <c r="A1755" s="535">
        <v>5275</v>
      </c>
      <c r="B1755" s="175" t="s">
        <v>2776</v>
      </c>
      <c r="C1755" s="958">
        <v>120</v>
      </c>
      <c r="D1755" s="547" t="s">
        <v>2474</v>
      </c>
      <c r="E1755" s="175" t="s">
        <v>2474</v>
      </c>
      <c r="F1755" s="175"/>
      <c r="G1755" s="175"/>
      <c r="H1755" s="547"/>
      <c r="I1755" s="175"/>
      <c r="J1755" s="175"/>
      <c r="K1755" s="719"/>
      <c r="L1755" s="1051" t="s">
        <v>8459</v>
      </c>
      <c r="M1755" s="13" t="str">
        <f t="shared" si="139"/>
        <v>Invoice Not Made</v>
      </c>
      <c r="N1755" s="13"/>
      <c r="O1755" s="13"/>
      <c r="P1755" s="13" t="str">
        <f>IF(L1755="Navig8",IF(ISNA(VLOOKUP(UPPER(B1755),#REF!,3,FALSE)),"Pool Not in Records",VLOOKUP(UPPER(B1755),#REF!,3,FALSE)),"")</f>
        <v/>
      </c>
      <c r="Q1755" s="13" t="str">
        <f t="shared" si="143"/>
        <v/>
      </c>
      <c r="R1755" s="13"/>
      <c r="S1755" s="13"/>
      <c r="T1755" s="13" t="str">
        <f t="shared" si="141"/>
        <v>Invoice Not Made</v>
      </c>
      <c r="U1755" s="13" t="b">
        <f t="shared" si="142"/>
        <v>1</v>
      </c>
      <c r="V1755" s="13"/>
      <c r="W1755" s="13"/>
      <c r="X1755" s="13"/>
      <c r="Y1755" s="13"/>
      <c r="Z1755" s="13"/>
      <c r="AA1755" s="13" t="str">
        <f t="shared" si="140"/>
        <v>Sten Skagen120</v>
      </c>
      <c r="AB1755" s="13"/>
      <c r="AC1755" s="13"/>
      <c r="AD1755" s="13"/>
      <c r="AE1755" s="13">
        <f>IF(TRIM(AA1755=""),0,IF(ISNA(VLOOKUP(AA1755,Tracker!$AB$2:$AB$3981,1,FALSE)),0,1))</f>
        <v>0</v>
      </c>
      <c r="AF1755" s="13"/>
    </row>
    <row r="1756" spans="1:32" ht="13.5">
      <c r="A1756" s="518">
        <v>5276</v>
      </c>
      <c r="B1756" s="175" t="s">
        <v>8394</v>
      </c>
      <c r="C1756" s="958" t="s">
        <v>124</v>
      </c>
      <c r="D1756" s="547" t="s">
        <v>8638</v>
      </c>
      <c r="E1756" s="175" t="s">
        <v>8564</v>
      </c>
      <c r="F1756" s="175"/>
      <c r="G1756" s="175"/>
      <c r="H1756" s="547" t="s">
        <v>62</v>
      </c>
      <c r="I1756" s="175">
        <v>43475</v>
      </c>
      <c r="J1756" s="175"/>
      <c r="K1756" s="719"/>
      <c r="L1756" s="1051" t="s">
        <v>590</v>
      </c>
      <c r="M1756" s="13" t="str">
        <f t="shared" si="139"/>
        <v>Invoice Made</v>
      </c>
      <c r="N1756" s="13"/>
      <c r="O1756" s="13"/>
      <c r="P1756" s="13" t="str">
        <f>IF(L1756="Navig8",IF(ISNA(VLOOKUP(UPPER(B1756),#REF!,3,FALSE)),"Pool Not in Records",VLOOKUP(UPPER(B1756),#REF!,3,FALSE)),"")</f>
        <v/>
      </c>
      <c r="Q1756" s="13">
        <f t="shared" si="143"/>
        <v>0</v>
      </c>
      <c r="R1756" s="13"/>
      <c r="S1756" s="13"/>
      <c r="T1756" s="13" t="str">
        <f t="shared" si="141"/>
        <v>Invoice Made</v>
      </c>
      <c r="U1756" s="13" t="b">
        <f t="shared" si="142"/>
        <v>1</v>
      </c>
      <c r="V1756" s="13"/>
      <c r="W1756" s="13"/>
      <c r="X1756" s="13"/>
      <c r="Y1756" s="13"/>
      <c r="Z1756" s="13"/>
      <c r="AA1756" s="13" t="str">
        <f t="shared" si="140"/>
        <v>Confidence19</v>
      </c>
      <c r="AB1756" s="13"/>
      <c r="AC1756" s="13"/>
      <c r="AD1756" s="13"/>
      <c r="AE1756" s="13">
        <f>IF(TRIM(AA1756=""),0,IF(ISNA(VLOOKUP(AA1756,Tracker!$AB$2:$AB$3981,1,FALSE)),0,1))</f>
        <v>1</v>
      </c>
      <c r="AF1756" s="13"/>
    </row>
    <row r="1757" spans="1:32" ht="13.5">
      <c r="A1757" s="518">
        <v>5277</v>
      </c>
      <c r="B1757" s="175" t="s">
        <v>8565</v>
      </c>
      <c r="C1757" s="958">
        <v>1801</v>
      </c>
      <c r="D1757" s="547" t="s">
        <v>736</v>
      </c>
      <c r="E1757" s="175" t="s">
        <v>736</v>
      </c>
      <c r="F1757" s="175"/>
      <c r="G1757" s="175"/>
      <c r="H1757" s="547" t="s">
        <v>25</v>
      </c>
      <c r="I1757" s="175">
        <v>43524</v>
      </c>
      <c r="J1757" s="175"/>
      <c r="K1757" s="719"/>
      <c r="L1757" s="1051" t="s">
        <v>633</v>
      </c>
      <c r="M1757" s="13" t="str">
        <f t="shared" si="139"/>
        <v>Invoice Made</v>
      </c>
      <c r="N1757" s="13"/>
      <c r="O1757" s="13"/>
      <c r="P1757" s="13" t="str">
        <f>IF(L1757="Navig8",IF(ISNA(VLOOKUP(UPPER(B1757),#REF!,3,FALSE)),"Pool Not in Records",VLOOKUP(UPPER(B1757),#REF!,3,FALSE)),"")</f>
        <v/>
      </c>
      <c r="Q1757" s="13" t="str">
        <f t="shared" si="143"/>
        <v/>
      </c>
      <c r="R1757" s="13"/>
      <c r="S1757" s="13"/>
      <c r="T1757" s="13" t="str">
        <f t="shared" si="141"/>
        <v>Invoice Made</v>
      </c>
      <c r="U1757" s="13" t="b">
        <f t="shared" si="142"/>
        <v>1</v>
      </c>
      <c r="V1757" s="13"/>
      <c r="W1757" s="13"/>
      <c r="X1757" s="13"/>
      <c r="Y1757" s="13"/>
      <c r="Z1757" s="13"/>
      <c r="AA1757" s="13" t="str">
        <f t="shared" si="140"/>
        <v>Nord Vantage1801</v>
      </c>
      <c r="AB1757" s="13"/>
      <c r="AC1757" s="13"/>
      <c r="AD1757" s="13"/>
      <c r="AE1757" s="13">
        <f>IF(TRIM(AA1757=""),0,IF(ISNA(VLOOKUP(AA1757,Tracker!$AB$2:$AB$3981,1,FALSE)),0,1))</f>
        <v>1</v>
      </c>
      <c r="AF1757" s="13"/>
    </row>
    <row r="1758" spans="1:32" ht="13.5">
      <c r="A1758" s="531">
        <v>5279</v>
      </c>
      <c r="B1758" s="175" t="s">
        <v>2401</v>
      </c>
      <c r="C1758" s="958"/>
      <c r="D1758" s="547" t="s">
        <v>8566</v>
      </c>
      <c r="E1758" s="175" t="s">
        <v>8566</v>
      </c>
      <c r="F1758" s="175"/>
      <c r="G1758" s="175"/>
      <c r="H1758" s="547"/>
      <c r="I1758" s="175"/>
      <c r="J1758" s="175"/>
      <c r="K1758" s="719"/>
      <c r="L1758" s="1051" t="s">
        <v>60</v>
      </c>
      <c r="M1758" s="13" t="str">
        <f t="shared" si="139"/>
        <v>Invoice Not Made</v>
      </c>
      <c r="N1758" s="13"/>
      <c r="O1758" s="13"/>
      <c r="P1758" s="13" t="str">
        <f>IF(L1758="Navig8",IF(ISNA(VLOOKUP(UPPER(B1758),#REF!,3,FALSE)),"Pool Not in Records",VLOOKUP(UPPER(B1758),#REF!,3,FALSE)),"")</f>
        <v/>
      </c>
      <c r="Q1758" s="13" t="str">
        <f t="shared" si="143"/>
        <v/>
      </c>
      <c r="R1758" s="13"/>
      <c r="S1758" s="13"/>
      <c r="T1758" s="13" t="str">
        <f t="shared" si="141"/>
        <v>Invoice Not Made</v>
      </c>
      <c r="U1758" s="13" t="b">
        <f t="shared" si="142"/>
        <v>1</v>
      </c>
      <c r="V1758" s="13"/>
      <c r="W1758" s="13"/>
      <c r="X1758" s="13"/>
      <c r="Y1758" s="13"/>
      <c r="Z1758" s="13"/>
      <c r="AA1758" s="13" t="str">
        <f t="shared" si="140"/>
        <v>Vessel-Voy No not given</v>
      </c>
      <c r="AB1758" s="13"/>
      <c r="AC1758" s="13"/>
      <c r="AD1758" s="13"/>
      <c r="AE1758" s="13">
        <f>IF(TRIM(AA1758=""),0,IF(ISNA(VLOOKUP(AA1758,Tracker!$AB$2:$AB$3981,1,FALSE)),0,1))</f>
        <v>0</v>
      </c>
      <c r="AF1758" s="13"/>
    </row>
    <row r="1759" spans="1:32" ht="13.5">
      <c r="A1759" s="518">
        <v>5280</v>
      </c>
      <c r="B1759" s="175" t="s">
        <v>8670</v>
      </c>
      <c r="C1759" s="958" t="s">
        <v>346</v>
      </c>
      <c r="D1759" s="547" t="s">
        <v>465</v>
      </c>
      <c r="E1759" s="175" t="s">
        <v>465</v>
      </c>
      <c r="F1759" s="175"/>
      <c r="G1759" s="175"/>
      <c r="H1759" s="547" t="s">
        <v>20</v>
      </c>
      <c r="I1759" s="175">
        <v>43522</v>
      </c>
      <c r="J1759" s="175"/>
      <c r="K1759" s="719" t="s">
        <v>411</v>
      </c>
      <c r="L1759" s="1051" t="s">
        <v>8062</v>
      </c>
      <c r="M1759" s="13" t="str">
        <f t="shared" si="139"/>
        <v>Invoice Made</v>
      </c>
      <c r="N1759" s="13"/>
      <c r="O1759" s="13"/>
      <c r="P1759" s="13" t="str">
        <f>IF(L1759="Navig8",IF(ISNA(VLOOKUP(UPPER(B1759),#REF!,3,FALSE)),"Pool Not in Records",VLOOKUP(UPPER(B1759),#REF!,3,FALSE)),"")</f>
        <v/>
      </c>
      <c r="Q1759" s="13" t="str">
        <f t="shared" si="143"/>
        <v/>
      </c>
      <c r="R1759" s="13"/>
      <c r="S1759" s="13"/>
      <c r="T1759" s="13" t="str">
        <f t="shared" si="141"/>
        <v>Invoice Made</v>
      </c>
      <c r="U1759" s="13" t="b">
        <f t="shared" si="142"/>
        <v>1</v>
      </c>
      <c r="V1759" s="13"/>
      <c r="W1759" s="13"/>
      <c r="X1759" s="13"/>
      <c r="Y1759" s="13"/>
      <c r="Z1759" s="13"/>
      <c r="AA1759" s="13" t="str">
        <f t="shared" si="140"/>
        <v>Crudesun04</v>
      </c>
      <c r="AB1759" s="13"/>
      <c r="AC1759" s="13"/>
      <c r="AD1759" s="13"/>
      <c r="AE1759" s="13">
        <f>IF(TRIM(AA1759=""),0,IF(ISNA(VLOOKUP(AA1759,Tracker!$AB$2:$AB$3981,1,FALSE)),0,1))</f>
        <v>1</v>
      </c>
      <c r="AF1759" s="13"/>
    </row>
    <row r="1760" spans="1:32" ht="13.5">
      <c r="A1760" s="518">
        <v>5281</v>
      </c>
      <c r="B1760" s="175" t="s">
        <v>6250</v>
      </c>
      <c r="C1760" s="958">
        <v>2</v>
      </c>
      <c r="D1760" s="547" t="s">
        <v>1382</v>
      </c>
      <c r="E1760" s="175" t="s">
        <v>1382</v>
      </c>
      <c r="F1760" s="175"/>
      <c r="G1760" s="175"/>
      <c r="H1760" s="547" t="s">
        <v>7597</v>
      </c>
      <c r="I1760" s="175">
        <v>43483</v>
      </c>
      <c r="J1760" s="175"/>
      <c r="K1760" s="719" t="s">
        <v>411</v>
      </c>
      <c r="L1760" s="1051" t="s">
        <v>8062</v>
      </c>
      <c r="M1760" s="13" t="str">
        <f t="shared" si="139"/>
        <v>Invoice Made</v>
      </c>
      <c r="N1760" s="13"/>
      <c r="O1760" s="13"/>
      <c r="P1760" s="13" t="str">
        <f>IF(L1760="Navig8",IF(ISNA(VLOOKUP(UPPER(B1760),#REF!,3,FALSE)),"Pool Not in Records",VLOOKUP(UPPER(B1760),#REF!,3,FALSE)),"")</f>
        <v/>
      </c>
      <c r="Q1760" s="13" t="str">
        <f t="shared" si="143"/>
        <v/>
      </c>
      <c r="R1760" s="13"/>
      <c r="S1760" s="13"/>
      <c r="T1760" s="13" t="str">
        <f t="shared" si="141"/>
        <v>Invoice Made</v>
      </c>
      <c r="U1760" s="13" t="b">
        <f t="shared" si="142"/>
        <v>1</v>
      </c>
      <c r="V1760" s="13"/>
      <c r="W1760" s="13"/>
      <c r="X1760" s="13"/>
      <c r="Y1760" s="13"/>
      <c r="Z1760" s="13"/>
      <c r="AA1760" s="13" t="str">
        <f t="shared" si="140"/>
        <v>Southern Spirit2</v>
      </c>
      <c r="AB1760" s="13"/>
      <c r="AC1760" s="13"/>
      <c r="AD1760" s="13"/>
      <c r="AE1760" s="13">
        <f>IF(TRIM(AA1760=""),0,IF(ISNA(VLOOKUP(AA1760,Tracker!$AB$2:$AB$3981,1,FALSE)),0,1))</f>
        <v>1</v>
      </c>
      <c r="AF1760" s="13"/>
    </row>
    <row r="1761" spans="1:32" ht="13.5">
      <c r="A1761" s="535">
        <v>5282</v>
      </c>
      <c r="B1761" s="545" t="s">
        <v>8300</v>
      </c>
      <c r="C1761" s="958">
        <v>85</v>
      </c>
      <c r="D1761" s="547" t="s">
        <v>2474</v>
      </c>
      <c r="E1761" s="175" t="s">
        <v>2474</v>
      </c>
      <c r="F1761" s="175"/>
      <c r="G1761" s="175"/>
      <c r="H1761" s="547"/>
      <c r="I1761" s="175"/>
      <c r="J1761" s="175"/>
      <c r="K1761" s="719"/>
      <c r="L1761" s="1051" t="s">
        <v>8459</v>
      </c>
      <c r="M1761" s="13" t="str">
        <f t="shared" si="139"/>
        <v>Invoice Not Made</v>
      </c>
      <c r="N1761" s="13"/>
      <c r="O1761" s="13"/>
      <c r="P1761" s="13" t="str">
        <f>IF(L1761="Navig8",IF(ISNA(VLOOKUP(UPPER(B1761),#REF!,3,FALSE)),"Pool Not in Records",VLOOKUP(UPPER(B1761),#REF!,3,FALSE)),"")</f>
        <v/>
      </c>
      <c r="Q1761" s="13" t="str">
        <f t="shared" si="143"/>
        <v/>
      </c>
      <c r="R1761" s="13"/>
      <c r="S1761" s="13"/>
      <c r="T1761" s="13" t="str">
        <f t="shared" si="141"/>
        <v>Invoice Not Made</v>
      </c>
      <c r="U1761" s="13" t="b">
        <f t="shared" si="142"/>
        <v>1</v>
      </c>
      <c r="V1761" s="13"/>
      <c r="W1761" s="13"/>
      <c r="X1761" s="13"/>
      <c r="Y1761" s="13"/>
      <c r="Z1761" s="13"/>
      <c r="AA1761" s="13" t="str">
        <f t="shared" si="140"/>
        <v>Patagonia85</v>
      </c>
      <c r="AB1761" s="13"/>
      <c r="AC1761" s="13"/>
      <c r="AD1761" s="13"/>
      <c r="AE1761" s="13">
        <f>IF(TRIM(AA1761=""),0,IF(ISNA(VLOOKUP(AA1761,Tracker!$AB$2:$AB$3981,1,FALSE)),0,1))</f>
        <v>0</v>
      </c>
      <c r="AF1761" s="13"/>
    </row>
    <row r="1762" spans="1:32" ht="13.5">
      <c r="A1762" s="518">
        <v>5283</v>
      </c>
      <c r="B1762" s="175" t="s">
        <v>7421</v>
      </c>
      <c r="C1762" s="958" t="s">
        <v>8591</v>
      </c>
      <c r="D1762" s="547" t="s">
        <v>8245</v>
      </c>
      <c r="E1762" s="175" t="s">
        <v>8166</v>
      </c>
      <c r="F1762" s="175"/>
      <c r="G1762" s="175"/>
      <c r="H1762" s="547" t="s">
        <v>7971</v>
      </c>
      <c r="I1762" s="175">
        <v>43475</v>
      </c>
      <c r="J1762" s="175"/>
      <c r="K1762" s="719"/>
      <c r="L1762" s="1051" t="s">
        <v>590</v>
      </c>
      <c r="M1762" s="13" t="str">
        <f t="shared" si="139"/>
        <v>Invoice Made</v>
      </c>
      <c r="N1762" s="13"/>
      <c r="O1762" s="13"/>
      <c r="P1762" s="13" t="str">
        <f>IF(L1762="Navig8",IF(ISNA(VLOOKUP(UPPER(B1762),#REF!,3,FALSE)),"Pool Not in Records",VLOOKUP(UPPER(B1762),#REF!,3,FALSE)),"")</f>
        <v/>
      </c>
      <c r="Q1762" s="13">
        <f t="shared" si="143"/>
        <v>0</v>
      </c>
      <c r="R1762" s="13"/>
      <c r="S1762" s="13"/>
      <c r="T1762" s="13" t="str">
        <f t="shared" si="141"/>
        <v>Invoice Made</v>
      </c>
      <c r="U1762" s="13" t="b">
        <f t="shared" si="142"/>
        <v>1</v>
      </c>
      <c r="V1762" s="13"/>
      <c r="W1762" s="13"/>
      <c r="X1762" s="13"/>
      <c r="Y1762" s="13"/>
      <c r="Z1762" s="13"/>
      <c r="AA1762" s="13" t="str">
        <f t="shared" si="140"/>
        <v>Seaways Rubymar044-147</v>
      </c>
      <c r="AB1762" s="13"/>
      <c r="AC1762" s="13"/>
      <c r="AD1762" s="13"/>
      <c r="AE1762" s="13">
        <f>IF(TRIM(AA1762=""),0,IF(ISNA(VLOOKUP(AA1762,Tracker!$AB$2:$AB$3981,1,FALSE)),0,1))</f>
        <v>1</v>
      </c>
      <c r="AF1762" s="13"/>
    </row>
    <row r="1763" spans="1:32" ht="13.5">
      <c r="A1763" s="535">
        <v>5284</v>
      </c>
      <c r="B1763" s="175" t="s">
        <v>8103</v>
      </c>
      <c r="C1763" s="958">
        <v>71</v>
      </c>
      <c r="D1763" s="547" t="s">
        <v>2474</v>
      </c>
      <c r="E1763" s="175" t="s">
        <v>2474</v>
      </c>
      <c r="F1763" s="175"/>
      <c r="G1763" s="175"/>
      <c r="H1763" s="547"/>
      <c r="I1763" s="175"/>
      <c r="J1763" s="175"/>
      <c r="K1763" s="719"/>
      <c r="L1763" s="1051" t="s">
        <v>8459</v>
      </c>
      <c r="M1763" s="13" t="str">
        <f t="shared" si="139"/>
        <v>Invoice Not Made</v>
      </c>
      <c r="N1763" s="13"/>
      <c r="O1763" s="13"/>
      <c r="P1763" s="13" t="str">
        <f>IF(L1763="Navig8",IF(ISNA(VLOOKUP(UPPER(B1763),#REF!,3,FALSE)),"Pool Not in Records",VLOOKUP(UPPER(B1763),#REF!,3,FALSE)),"")</f>
        <v/>
      </c>
      <c r="Q1763" s="13" t="str">
        <f t="shared" si="143"/>
        <v/>
      </c>
      <c r="R1763" s="13"/>
      <c r="S1763" s="13"/>
      <c r="T1763" s="13" t="str">
        <f t="shared" si="141"/>
        <v>Invoice Not Made</v>
      </c>
      <c r="U1763" s="13" t="b">
        <f t="shared" si="142"/>
        <v>1</v>
      </c>
      <c r="V1763" s="13"/>
      <c r="W1763" s="13"/>
      <c r="X1763" s="13"/>
      <c r="Y1763" s="13"/>
      <c r="Z1763" s="13"/>
      <c r="AA1763" s="13" t="str">
        <f t="shared" si="140"/>
        <v>Brentholmen71</v>
      </c>
      <c r="AB1763" s="13"/>
      <c r="AC1763" s="13"/>
      <c r="AD1763" s="13"/>
      <c r="AE1763" s="13">
        <f>IF(TRIM(AA1763=""),0,IF(ISNA(VLOOKUP(AA1763,Tracker!$AB$2:$AB$3981,1,FALSE)),0,1))</f>
        <v>0</v>
      </c>
      <c r="AF1763" s="13"/>
    </row>
    <row r="1764" spans="1:32" ht="13.5">
      <c r="A1764" s="518">
        <v>5285</v>
      </c>
      <c r="B1764" s="175" t="s">
        <v>8567</v>
      </c>
      <c r="C1764" s="958" t="s">
        <v>589</v>
      </c>
      <c r="D1764" s="547" t="s">
        <v>8568</v>
      </c>
      <c r="E1764" s="175" t="s">
        <v>8568</v>
      </c>
      <c r="F1764" s="175"/>
      <c r="G1764" s="175"/>
      <c r="H1764" s="547" t="s">
        <v>507</v>
      </c>
      <c r="I1764" s="175">
        <v>43490</v>
      </c>
      <c r="J1764" s="175"/>
      <c r="K1764" s="719"/>
      <c r="L1764" s="1051" t="s">
        <v>590</v>
      </c>
      <c r="M1764" s="13" t="str">
        <f t="shared" si="139"/>
        <v>Invoice Made</v>
      </c>
      <c r="N1764" s="13"/>
      <c r="O1764" s="13"/>
      <c r="P1764" s="13" t="str">
        <f>IF(L1764="Navig8",IF(ISNA(VLOOKUP(UPPER(B1764),#REF!,3,FALSE)),"Pool Not in Records",VLOOKUP(UPPER(B1764),#REF!,3,FALSE)),"")</f>
        <v/>
      </c>
      <c r="Q1764" s="13">
        <f t="shared" si="143"/>
        <v>0</v>
      </c>
      <c r="R1764" s="13"/>
      <c r="S1764" s="13"/>
      <c r="T1764" s="13" t="str">
        <f t="shared" si="141"/>
        <v>Invoice Made</v>
      </c>
      <c r="U1764" s="13" t="b">
        <f t="shared" si="142"/>
        <v>1</v>
      </c>
      <c r="V1764" s="13"/>
      <c r="W1764" s="13"/>
      <c r="X1764" s="13"/>
      <c r="Y1764" s="13"/>
      <c r="Z1764" s="13"/>
      <c r="AA1764" s="13" t="str">
        <f t="shared" si="140"/>
        <v>Seaways Visyas161</v>
      </c>
      <c r="AB1764" s="13"/>
      <c r="AC1764" s="13"/>
      <c r="AD1764" s="13"/>
      <c r="AE1764" s="13">
        <f>IF(TRIM(AA1764=""),0,IF(ISNA(VLOOKUP(AA1764,Tracker!$AB$2:$AB$3981,1,FALSE)),0,1))</f>
        <v>1</v>
      </c>
      <c r="AF1764" s="13"/>
    </row>
    <row r="1765" spans="1:32" ht="13.5">
      <c r="A1765" s="535">
        <v>5286</v>
      </c>
      <c r="B1765" s="175" t="s">
        <v>2854</v>
      </c>
      <c r="C1765" s="958">
        <v>259</v>
      </c>
      <c r="D1765" s="547" t="s">
        <v>2474</v>
      </c>
      <c r="E1765" s="175" t="s">
        <v>2474</v>
      </c>
      <c r="F1765" s="175"/>
      <c r="G1765" s="175"/>
      <c r="H1765" s="547"/>
      <c r="I1765" s="175"/>
      <c r="J1765" s="175"/>
      <c r="K1765" s="719"/>
      <c r="L1765" s="1051" t="s">
        <v>8459</v>
      </c>
      <c r="M1765" s="13" t="str">
        <f t="shared" si="139"/>
        <v>Invoice Made</v>
      </c>
      <c r="N1765" s="13"/>
      <c r="O1765" s="13"/>
      <c r="P1765" s="13" t="str">
        <f>IF(L1765="Navig8",IF(ISNA(VLOOKUP(UPPER(B1765),#REF!,3,FALSE)),"Pool Not in Records",VLOOKUP(UPPER(B1765),#REF!,3,FALSE)),"")</f>
        <v/>
      </c>
      <c r="Q1765" s="13" t="str">
        <f t="shared" si="143"/>
        <v/>
      </c>
      <c r="R1765" s="13"/>
      <c r="S1765" s="13"/>
      <c r="T1765" s="13" t="str">
        <f t="shared" si="141"/>
        <v>Invoice Made</v>
      </c>
      <c r="U1765" s="13" t="b">
        <f t="shared" si="142"/>
        <v>1</v>
      </c>
      <c r="V1765" s="13"/>
      <c r="W1765" s="13"/>
      <c r="X1765" s="13"/>
      <c r="Y1765" s="13"/>
      <c r="Z1765" s="13"/>
      <c r="AA1765" s="13" t="str">
        <f t="shared" si="140"/>
        <v>Emmy Schulte259</v>
      </c>
      <c r="AB1765" s="13"/>
      <c r="AC1765" s="13"/>
      <c r="AD1765" s="13"/>
      <c r="AE1765" s="13">
        <f>IF(TRIM(AA1765=""),0,IF(ISNA(VLOOKUP(AA1765,Tracker!$AB$2:$AB$3981,1,FALSE)),0,1))</f>
        <v>1</v>
      </c>
      <c r="AF1765" s="13"/>
    </row>
    <row r="1766" spans="1:32" ht="13.5">
      <c r="A1766" s="518">
        <v>5287</v>
      </c>
      <c r="B1766" s="175" t="s">
        <v>8569</v>
      </c>
      <c r="C1766" s="958" t="s">
        <v>53</v>
      </c>
      <c r="D1766" s="547" t="s">
        <v>3273</v>
      </c>
      <c r="E1766" s="175" t="s">
        <v>3273</v>
      </c>
      <c r="F1766" s="175"/>
      <c r="G1766" s="175"/>
      <c r="H1766" s="547" t="s">
        <v>182</v>
      </c>
      <c r="I1766" s="175">
        <v>43540</v>
      </c>
      <c r="J1766" s="175"/>
      <c r="K1766" s="719"/>
      <c r="L1766" s="1051" t="s">
        <v>1485</v>
      </c>
      <c r="M1766" s="13" t="str">
        <f t="shared" si="139"/>
        <v>Invoice Made</v>
      </c>
      <c r="N1766" s="13"/>
      <c r="O1766" s="13"/>
      <c r="P1766" s="13" t="str">
        <f>IF(L1766="Navig8",IF(ISNA(VLOOKUP(UPPER(B1766),#REF!,3,FALSE)),"Pool Not in Records",VLOOKUP(UPPER(B1766),#REF!,3,FALSE)),"")</f>
        <v/>
      </c>
      <c r="Q1766" s="13" t="str">
        <f t="shared" si="143"/>
        <v/>
      </c>
      <c r="R1766" s="13"/>
      <c r="S1766" s="13"/>
      <c r="T1766" s="13" t="str">
        <f t="shared" si="141"/>
        <v>Invoice Made</v>
      </c>
      <c r="U1766" s="13" t="b">
        <f t="shared" si="142"/>
        <v>1</v>
      </c>
      <c r="V1766" s="13"/>
      <c r="W1766" s="13"/>
      <c r="X1766" s="13"/>
      <c r="Y1766" s="13"/>
      <c r="Z1766" s="13"/>
      <c r="AA1766" s="13" t="str">
        <f t="shared" si="140"/>
        <v>Marlin Majestic1</v>
      </c>
      <c r="AB1766" s="13"/>
      <c r="AC1766" s="13"/>
      <c r="AD1766" s="13"/>
      <c r="AE1766" s="13">
        <f>IF(TRIM(AA1766=""),0,IF(ISNA(VLOOKUP(AA1766,Tracker!$AB$2:$AB$3981,1,FALSE)),0,1))</f>
        <v>1</v>
      </c>
      <c r="AF1766" s="13"/>
    </row>
    <row r="1767" spans="1:32" ht="13.5">
      <c r="A1767" s="518">
        <v>5288</v>
      </c>
      <c r="B1767" s="175" t="s">
        <v>8570</v>
      </c>
      <c r="C1767" s="958">
        <v>19001</v>
      </c>
      <c r="D1767" s="547" t="s">
        <v>2976</v>
      </c>
      <c r="E1767" s="175" t="s">
        <v>2976</v>
      </c>
      <c r="F1767" s="175"/>
      <c r="G1767" s="175"/>
      <c r="H1767" s="547" t="s">
        <v>8597</v>
      </c>
      <c r="I1767" s="175">
        <v>43480</v>
      </c>
      <c r="J1767" s="175"/>
      <c r="K1767" s="719"/>
      <c r="L1767" s="1051" t="s">
        <v>290</v>
      </c>
      <c r="M1767" s="13" t="str">
        <f t="shared" si="139"/>
        <v>Invoice Made</v>
      </c>
      <c r="N1767" s="13"/>
      <c r="O1767" s="13"/>
      <c r="P1767" s="13" t="str">
        <f>IF(L1767="Navig8",IF(ISNA(VLOOKUP(UPPER(B1767),#REF!,3,FALSE)),"Pool Not in Records",VLOOKUP(UPPER(B1767),#REF!,3,FALSE)),"")</f>
        <v/>
      </c>
      <c r="Q1767" s="13" t="str">
        <f t="shared" si="143"/>
        <v/>
      </c>
      <c r="R1767" s="13"/>
      <c r="S1767" s="13"/>
      <c r="T1767" s="13" t="str">
        <f t="shared" si="141"/>
        <v>Invoice Made</v>
      </c>
      <c r="U1767" s="13" t="b">
        <f t="shared" si="142"/>
        <v>1</v>
      </c>
      <c r="V1767" s="13"/>
      <c r="W1767" s="13"/>
      <c r="X1767" s="13"/>
      <c r="Y1767" s="13"/>
      <c r="Z1767" s="13"/>
      <c r="AA1767" s="13" t="str">
        <f t="shared" si="140"/>
        <v>British Altus19001</v>
      </c>
      <c r="AB1767" s="13"/>
      <c r="AC1767" s="13"/>
      <c r="AD1767" s="13"/>
      <c r="AE1767" s="13">
        <f>IF(TRIM(AA1767=""),0,IF(ISNA(VLOOKUP(AA1767,Tracker!$AB$2:$AB$3981,1,FALSE)),0,1))</f>
        <v>1</v>
      </c>
      <c r="AF1767" s="13"/>
    </row>
    <row r="1768" spans="1:32" ht="13.5">
      <c r="A1768" s="518">
        <v>5289</v>
      </c>
      <c r="B1768" s="175" t="s">
        <v>7855</v>
      </c>
      <c r="C1768" s="958">
        <v>15</v>
      </c>
      <c r="D1768" s="547" t="s">
        <v>63</v>
      </c>
      <c r="E1768" s="175" t="s">
        <v>63</v>
      </c>
      <c r="F1768" s="175"/>
      <c r="G1768" s="175"/>
      <c r="H1768" s="547" t="s">
        <v>77</v>
      </c>
      <c r="I1768" s="175">
        <v>43491</v>
      </c>
      <c r="J1768" s="175"/>
      <c r="K1768" s="719"/>
      <c r="L1768" s="1051" t="s">
        <v>60</v>
      </c>
      <c r="M1768" s="13" t="str">
        <f t="shared" si="139"/>
        <v>Invoice Made</v>
      </c>
      <c r="N1768" s="13"/>
      <c r="O1768" s="13"/>
      <c r="P1768" s="13" t="str">
        <f>IF(L1768="Navig8",IF(ISNA(VLOOKUP(UPPER(B1768),#REF!,3,FALSE)),"Pool Not in Records",VLOOKUP(UPPER(B1768),#REF!,3,FALSE)),"")</f>
        <v/>
      </c>
      <c r="Q1768" s="13" t="str">
        <f t="shared" si="143"/>
        <v/>
      </c>
      <c r="R1768" s="13"/>
      <c r="S1768" s="13"/>
      <c r="T1768" s="13" t="str">
        <f t="shared" si="141"/>
        <v>Invoice Made</v>
      </c>
      <c r="U1768" s="13" t="b">
        <f t="shared" si="142"/>
        <v>1</v>
      </c>
      <c r="V1768" s="13"/>
      <c r="W1768" s="13"/>
      <c r="X1768" s="13"/>
      <c r="Y1768" s="13"/>
      <c r="Z1768" s="13"/>
      <c r="AA1768" s="13" t="str">
        <f t="shared" si="140"/>
        <v>New Award15</v>
      </c>
      <c r="AB1768" s="13"/>
      <c r="AC1768" s="13"/>
      <c r="AD1768" s="13"/>
      <c r="AE1768" s="13">
        <f>IF(TRIM(AA1768=""),0,IF(ISNA(VLOOKUP(AA1768,Tracker!$AB$2:$AB$3981,1,FALSE)),0,1))</f>
        <v>1</v>
      </c>
      <c r="AF1768" s="13"/>
    </row>
    <row r="1769" spans="1:32" ht="13.5">
      <c r="A1769" s="518">
        <v>5291</v>
      </c>
      <c r="B1769" s="175" t="s">
        <v>7504</v>
      </c>
      <c r="C1769" s="958" t="s">
        <v>84</v>
      </c>
      <c r="D1769" s="547" t="s">
        <v>8389</v>
      </c>
      <c r="E1769" s="175" t="s">
        <v>8389</v>
      </c>
      <c r="F1769" s="175"/>
      <c r="G1769" s="175"/>
      <c r="H1769" s="547" t="s">
        <v>20</v>
      </c>
      <c r="I1769" s="175">
        <v>43505</v>
      </c>
      <c r="J1769" s="175"/>
      <c r="K1769" s="719"/>
      <c r="L1769" s="1051" t="s">
        <v>8571</v>
      </c>
      <c r="M1769" s="13" t="str">
        <f t="shared" si="139"/>
        <v>Invoice Made</v>
      </c>
      <c r="N1769" s="13"/>
      <c r="O1769" s="13"/>
      <c r="P1769" s="13" t="str">
        <f>IF(L1769="Navig8",IF(ISNA(VLOOKUP(UPPER(B1769),#REF!,3,FALSE)),"Pool Not in Records",VLOOKUP(UPPER(B1769),#REF!,3,FALSE)),"")</f>
        <v/>
      </c>
      <c r="Q1769" s="13" t="str">
        <f t="shared" si="143"/>
        <v/>
      </c>
      <c r="R1769" s="13"/>
      <c r="S1769" s="13"/>
      <c r="T1769" s="13" t="str">
        <f t="shared" si="141"/>
        <v>Invoice Made</v>
      </c>
      <c r="U1769" s="13" t="b">
        <f t="shared" si="142"/>
        <v>1</v>
      </c>
      <c r="V1769" s="13"/>
      <c r="W1769" s="13"/>
      <c r="X1769" s="13"/>
      <c r="Y1769" s="13"/>
      <c r="Z1769" s="13"/>
      <c r="AA1769" s="13" t="str">
        <f t="shared" si="140"/>
        <v>SKS Spey47</v>
      </c>
      <c r="AB1769" s="13"/>
      <c r="AC1769" s="13"/>
      <c r="AD1769" s="13"/>
      <c r="AE1769" s="13">
        <f>IF(TRIM(AA1769=""),0,IF(ISNA(VLOOKUP(AA1769,Tracker!$AB$2:$AB$3981,1,FALSE)),0,1))</f>
        <v>1</v>
      </c>
      <c r="AF1769" s="13"/>
    </row>
    <row r="1770" spans="1:32" ht="13.5">
      <c r="A1770" s="535">
        <v>5292</v>
      </c>
      <c r="B1770" s="175" t="s">
        <v>8309</v>
      </c>
      <c r="C1770" s="958">
        <v>46</v>
      </c>
      <c r="D1770" s="547" t="s">
        <v>8572</v>
      </c>
      <c r="E1770" s="175" t="s">
        <v>8572</v>
      </c>
      <c r="F1770" s="175"/>
      <c r="G1770" s="175"/>
      <c r="H1770" s="547"/>
      <c r="I1770" s="175"/>
      <c r="J1770" s="175"/>
      <c r="K1770" s="719"/>
      <c r="L1770" s="1051" t="s">
        <v>8459</v>
      </c>
      <c r="M1770" s="13" t="str">
        <f t="shared" si="139"/>
        <v>Invoice Not Made</v>
      </c>
      <c r="N1770" s="13"/>
      <c r="O1770" s="13"/>
      <c r="P1770" s="13" t="str">
        <f>IF(L1770="Navig8",IF(ISNA(VLOOKUP(UPPER(B1770),#REF!,3,FALSE)),"Pool Not in Records",VLOOKUP(UPPER(B1770),#REF!,3,FALSE)),"")</f>
        <v/>
      </c>
      <c r="Q1770" s="13" t="str">
        <f t="shared" si="143"/>
        <v/>
      </c>
      <c r="R1770" s="13"/>
      <c r="S1770" s="13"/>
      <c r="T1770" s="13" t="str">
        <f t="shared" si="141"/>
        <v>Invoice Not Made</v>
      </c>
      <c r="U1770" s="13" t="b">
        <f t="shared" si="142"/>
        <v>1</v>
      </c>
      <c r="V1770" s="13"/>
      <c r="W1770" s="13"/>
      <c r="X1770" s="13"/>
      <c r="Y1770" s="13"/>
      <c r="Z1770" s="13"/>
      <c r="AA1770" s="13" t="str">
        <f t="shared" si="140"/>
        <v>Vestholmen46</v>
      </c>
      <c r="AB1770" s="13"/>
      <c r="AC1770" s="13"/>
      <c r="AD1770" s="13"/>
      <c r="AE1770" s="13">
        <f>IF(TRIM(AA1770=""),0,IF(ISNA(VLOOKUP(AA1770,Tracker!$AB$2:$AB$3981,1,FALSE)),0,1))</f>
        <v>0</v>
      </c>
      <c r="AF1770" s="13"/>
    </row>
    <row r="1771" spans="1:32" ht="13.5">
      <c r="A1771" s="518">
        <v>5293</v>
      </c>
      <c r="B1771" s="175" t="s">
        <v>1303</v>
      </c>
      <c r="C1771" s="958" t="s">
        <v>247</v>
      </c>
      <c r="D1771" s="547" t="s">
        <v>8108</v>
      </c>
      <c r="E1771" s="175" t="s">
        <v>8108</v>
      </c>
      <c r="F1771" s="175"/>
      <c r="G1771" s="175"/>
      <c r="H1771" s="547" t="s">
        <v>2751</v>
      </c>
      <c r="I1771" s="175">
        <v>43534</v>
      </c>
      <c r="J1771" s="175"/>
      <c r="K1771" s="719"/>
      <c r="L1771" s="1051" t="s">
        <v>590</v>
      </c>
      <c r="M1771" s="13" t="str">
        <f t="shared" si="139"/>
        <v>Invoice Made</v>
      </c>
      <c r="N1771" s="13"/>
      <c r="O1771" s="13"/>
      <c r="P1771" s="13" t="str">
        <f>IF(L1771="Navig8",IF(ISNA(VLOOKUP(UPPER(B1771),#REF!,3,FALSE)),"Pool Not in Records",VLOOKUP(UPPER(B1771),#REF!,3,FALSE)),"")</f>
        <v/>
      </c>
      <c r="Q1771" s="13">
        <f t="shared" si="143"/>
        <v>0</v>
      </c>
      <c r="R1771" s="13"/>
      <c r="S1771" s="13"/>
      <c r="T1771" s="13" t="str">
        <f t="shared" si="141"/>
        <v>Invoice Made</v>
      </c>
      <c r="U1771" s="13" t="b">
        <f t="shared" si="142"/>
        <v>1</v>
      </c>
      <c r="V1771" s="13"/>
      <c r="W1771" s="13"/>
      <c r="X1771" s="13"/>
      <c r="Y1771" s="13"/>
      <c r="Z1771" s="13"/>
      <c r="AA1771" s="13" t="str">
        <f t="shared" si="140"/>
        <v>Danubia37</v>
      </c>
      <c r="AB1771" s="13"/>
      <c r="AC1771" s="13"/>
      <c r="AD1771" s="13"/>
      <c r="AE1771" s="13">
        <f>IF(TRIM(AA1771=""),0,IF(ISNA(VLOOKUP(AA1771,Tracker!$AB$2:$AB$3981,1,FALSE)),0,1))</f>
        <v>1</v>
      </c>
      <c r="AF1771" s="13"/>
    </row>
    <row r="1772" spans="1:32" ht="13.5">
      <c r="A1772" s="535">
        <v>5294</v>
      </c>
      <c r="B1772" s="175" t="s">
        <v>2776</v>
      </c>
      <c r="C1772" s="958">
        <v>121</v>
      </c>
      <c r="D1772" s="547" t="s">
        <v>8572</v>
      </c>
      <c r="E1772" s="175" t="s">
        <v>8572</v>
      </c>
      <c r="F1772" s="175"/>
      <c r="G1772" s="175"/>
      <c r="H1772" s="547"/>
      <c r="I1772" s="175"/>
      <c r="J1772" s="175"/>
      <c r="K1772" s="719"/>
      <c r="L1772" s="1051" t="s">
        <v>8459</v>
      </c>
      <c r="M1772" s="13" t="str">
        <f t="shared" si="139"/>
        <v>Invoice Not Made</v>
      </c>
      <c r="N1772" s="13"/>
      <c r="O1772" s="13"/>
      <c r="P1772" s="13" t="str">
        <f>IF(L1772="Navig8",IF(ISNA(VLOOKUP(UPPER(B1772),#REF!,3,FALSE)),"Pool Not in Records",VLOOKUP(UPPER(B1772),#REF!,3,FALSE)),"")</f>
        <v/>
      </c>
      <c r="Q1772" s="13" t="str">
        <f t="shared" si="143"/>
        <v/>
      </c>
      <c r="R1772" s="13"/>
      <c r="S1772" s="13"/>
      <c r="T1772" s="13" t="str">
        <f t="shared" si="141"/>
        <v>Invoice Not Made</v>
      </c>
      <c r="U1772" s="13" t="b">
        <f t="shared" si="142"/>
        <v>1</v>
      </c>
      <c r="V1772" s="13"/>
      <c r="W1772" s="13"/>
      <c r="X1772" s="13"/>
      <c r="Y1772" s="13"/>
      <c r="Z1772" s="13"/>
      <c r="AA1772" s="13" t="str">
        <f t="shared" si="140"/>
        <v>Sten Skagen121</v>
      </c>
      <c r="AB1772" s="13"/>
      <c r="AC1772" s="13"/>
      <c r="AD1772" s="13"/>
      <c r="AE1772" s="13">
        <f>IF(TRIM(AA1772=""),0,IF(ISNA(VLOOKUP(AA1772,Tracker!$AB$2:$AB$3981,1,FALSE)),0,1))</f>
        <v>0</v>
      </c>
      <c r="AF1772" s="13"/>
    </row>
    <row r="1773" spans="1:32" ht="13.5">
      <c r="A1773" s="535">
        <v>5295</v>
      </c>
      <c r="B1773" s="175" t="s">
        <v>892</v>
      </c>
      <c r="C1773" s="958">
        <v>115</v>
      </c>
      <c r="D1773" s="547" t="s">
        <v>8572</v>
      </c>
      <c r="E1773" s="175" t="s">
        <v>8572</v>
      </c>
      <c r="F1773" s="175"/>
      <c r="G1773" s="175"/>
      <c r="H1773" s="547"/>
      <c r="I1773" s="175"/>
      <c r="J1773" s="175"/>
      <c r="K1773" s="719"/>
      <c r="L1773" s="1051" t="s">
        <v>8459</v>
      </c>
      <c r="M1773" s="13" t="str">
        <f t="shared" si="139"/>
        <v>Invoice Not Made</v>
      </c>
      <c r="N1773" s="13"/>
      <c r="O1773" s="13"/>
      <c r="P1773" s="13" t="str">
        <f>IF(L1773="Navig8",IF(ISNA(VLOOKUP(UPPER(B1773),#REF!,3,FALSE)),"Pool Not in Records",VLOOKUP(UPPER(B1773),#REF!,3,FALSE)),"")</f>
        <v/>
      </c>
      <c r="Q1773" s="13" t="str">
        <f t="shared" si="143"/>
        <v/>
      </c>
      <c r="R1773" s="13"/>
      <c r="S1773" s="13"/>
      <c r="T1773" s="13" t="str">
        <f t="shared" si="141"/>
        <v>Invoice Not Made</v>
      </c>
      <c r="U1773" s="13" t="b">
        <f t="shared" si="142"/>
        <v>1</v>
      </c>
      <c r="V1773" s="13"/>
      <c r="W1773" s="13"/>
      <c r="X1773" s="13"/>
      <c r="Y1773" s="13"/>
      <c r="Z1773" s="13"/>
      <c r="AA1773" s="13" t="str">
        <f t="shared" si="140"/>
        <v>Elisalex Schulte115</v>
      </c>
      <c r="AB1773" s="13"/>
      <c r="AC1773" s="13"/>
      <c r="AD1773" s="13"/>
      <c r="AE1773" s="13">
        <f>IF(TRIM(AA1773=""),0,IF(ISNA(VLOOKUP(AA1773,Tracker!$AB$2:$AB$3981,1,FALSE)),0,1))</f>
        <v>0</v>
      </c>
      <c r="AF1773" s="13"/>
    </row>
    <row r="1774" spans="1:32" ht="13.5">
      <c r="A1774" s="518">
        <v>5296</v>
      </c>
      <c r="B1774" s="175" t="s">
        <v>8573</v>
      </c>
      <c r="C1774" s="958" t="s">
        <v>8592</v>
      </c>
      <c r="D1774" s="547" t="s">
        <v>8165</v>
      </c>
      <c r="E1774" s="175" t="s">
        <v>8165</v>
      </c>
      <c r="F1774" s="175"/>
      <c r="G1774" s="175"/>
      <c r="H1774" s="547" t="s">
        <v>20</v>
      </c>
      <c r="I1774" s="175">
        <v>43489</v>
      </c>
      <c r="J1774" s="175"/>
      <c r="K1774" s="719"/>
      <c r="L1774" s="1051" t="s">
        <v>60</v>
      </c>
      <c r="M1774" s="13" t="str">
        <f t="shared" si="139"/>
        <v>Invoice Made</v>
      </c>
      <c r="N1774" s="13"/>
      <c r="O1774" s="13"/>
      <c r="P1774" s="13" t="str">
        <f>IF(L1774="Navig8",IF(ISNA(VLOOKUP(UPPER(B1774),#REF!,3,FALSE)),"Pool Not in Records",VLOOKUP(UPPER(B1774),#REF!,3,FALSE)),"")</f>
        <v/>
      </c>
      <c r="Q1774" s="13" t="str">
        <f t="shared" si="143"/>
        <v/>
      </c>
      <c r="R1774" s="13"/>
      <c r="S1774" s="13"/>
      <c r="T1774" s="13" t="str">
        <f t="shared" si="141"/>
        <v>Invoice Made</v>
      </c>
      <c r="U1774" s="13" t="b">
        <f t="shared" si="142"/>
        <v>1</v>
      </c>
      <c r="V1774" s="13"/>
      <c r="W1774" s="13"/>
      <c r="X1774" s="13"/>
      <c r="Y1774" s="13"/>
      <c r="Z1774" s="13"/>
      <c r="AA1774" s="13" t="str">
        <f t="shared" si="140"/>
        <v>Stavanger Eagle01 L</v>
      </c>
      <c r="AB1774" s="13"/>
      <c r="AC1774" s="13"/>
      <c r="AD1774" s="13"/>
      <c r="AE1774" s="13">
        <f>IF(TRIM(AA1774=""),0,IF(ISNA(VLOOKUP(AA1774,Tracker!$AB$2:$AB$3981,1,FALSE)),0,1))</f>
        <v>1</v>
      </c>
      <c r="AF1774" s="13"/>
    </row>
    <row r="1775" spans="1:32" ht="13.5">
      <c r="A1775" s="518">
        <v>5297</v>
      </c>
      <c r="B1775" s="175" t="s">
        <v>8300</v>
      </c>
      <c r="C1775" s="958" t="s">
        <v>8642</v>
      </c>
      <c r="D1775" s="547" t="s">
        <v>8572</v>
      </c>
      <c r="E1775" s="175" t="s">
        <v>8572</v>
      </c>
      <c r="F1775" s="175"/>
      <c r="G1775" s="175"/>
      <c r="H1775" s="547" t="s">
        <v>25</v>
      </c>
      <c r="I1775" s="175">
        <v>43484</v>
      </c>
      <c r="J1775" s="175"/>
      <c r="K1775" s="719"/>
      <c r="L1775" s="1051" t="s">
        <v>8459</v>
      </c>
      <c r="M1775" s="13" t="str">
        <f t="shared" si="139"/>
        <v>Invoice Made</v>
      </c>
      <c r="N1775" s="13"/>
      <c r="O1775" s="13"/>
      <c r="P1775" s="13" t="str">
        <f>IF(L1775="Navig8",IF(ISNA(VLOOKUP(UPPER(B1775),#REF!,3,FALSE)),"Pool Not in Records",VLOOKUP(UPPER(B1775),#REF!,3,FALSE)),"")</f>
        <v/>
      </c>
      <c r="Q1775" s="13" t="str">
        <f t="shared" si="143"/>
        <v/>
      </c>
      <c r="R1775" s="13"/>
      <c r="S1775" s="13"/>
      <c r="T1775" s="13" t="str">
        <f t="shared" si="141"/>
        <v>Invoice Made</v>
      </c>
      <c r="U1775" s="13" t="b">
        <f t="shared" si="142"/>
        <v>1</v>
      </c>
      <c r="V1775" s="13"/>
      <c r="W1775" s="13"/>
      <c r="X1775" s="13"/>
      <c r="Y1775" s="13"/>
      <c r="Z1775" s="13"/>
      <c r="AA1775" s="13" t="str">
        <f t="shared" si="140"/>
        <v>Patagonia85,86,87</v>
      </c>
      <c r="AB1775" s="13"/>
      <c r="AC1775" s="13"/>
      <c r="AD1775" s="13"/>
      <c r="AE1775" s="13">
        <f>IF(TRIM(AA1775=""),0,IF(ISNA(VLOOKUP(AA1775,Tracker!$AB$2:$AB$3981,1,FALSE)),0,1))</f>
        <v>1</v>
      </c>
      <c r="AF1775" s="13"/>
    </row>
    <row r="1776" spans="1:32" ht="13.5">
      <c r="A1776" s="518">
        <v>5299</v>
      </c>
      <c r="B1776" s="175" t="s">
        <v>8103</v>
      </c>
      <c r="C1776" s="958" t="s">
        <v>8640</v>
      </c>
      <c r="D1776" s="547" t="s">
        <v>8572</v>
      </c>
      <c r="E1776" s="175" t="s">
        <v>8572</v>
      </c>
      <c r="F1776" s="175"/>
      <c r="G1776" s="175"/>
      <c r="H1776" s="547" t="s">
        <v>3099</v>
      </c>
      <c r="I1776" s="175">
        <v>43491</v>
      </c>
      <c r="J1776" s="175"/>
      <c r="K1776" s="719"/>
      <c r="L1776" s="1051" t="s">
        <v>8459</v>
      </c>
      <c r="M1776" s="13" t="str">
        <f t="shared" si="139"/>
        <v>Invoice Made</v>
      </c>
      <c r="N1776" s="13"/>
      <c r="O1776" s="13"/>
      <c r="P1776" s="13" t="str">
        <f>IF(L1776="Navig8",IF(ISNA(VLOOKUP(UPPER(B1776),#REF!,3,FALSE)),"Pool Not in Records",VLOOKUP(UPPER(B1776),#REF!,3,FALSE)),"")</f>
        <v/>
      </c>
      <c r="Q1776" s="13" t="str">
        <f t="shared" si="143"/>
        <v/>
      </c>
      <c r="R1776" s="13"/>
      <c r="S1776" s="13"/>
      <c r="T1776" s="13" t="str">
        <f t="shared" si="141"/>
        <v>Invoice Made</v>
      </c>
      <c r="U1776" s="13" t="b">
        <f t="shared" si="142"/>
        <v>1</v>
      </c>
      <c r="V1776" s="13"/>
      <c r="W1776" s="13"/>
      <c r="X1776" s="13"/>
      <c r="Y1776" s="13"/>
      <c r="Z1776" s="13"/>
      <c r="AA1776" s="13" t="str">
        <f t="shared" si="140"/>
        <v>Brentholmen70,71,72</v>
      </c>
      <c r="AB1776" s="13"/>
      <c r="AC1776" s="13"/>
      <c r="AD1776" s="13"/>
      <c r="AE1776" s="13">
        <f>IF(TRIM(AA1776=""),0,IF(ISNA(VLOOKUP(AA1776,Tracker!$AB$2:$AB$3981,1,FALSE)),0,1))</f>
        <v>1</v>
      </c>
      <c r="AF1776" s="13"/>
    </row>
    <row r="1777" spans="1:32" ht="13.5">
      <c r="A1777" s="535">
        <v>5300</v>
      </c>
      <c r="B1777" s="175" t="s">
        <v>2854</v>
      </c>
      <c r="C1777" s="958">
        <v>230</v>
      </c>
      <c r="D1777" s="547" t="s">
        <v>8572</v>
      </c>
      <c r="E1777" s="175" t="s">
        <v>8572</v>
      </c>
      <c r="F1777" s="175"/>
      <c r="G1777" s="175"/>
      <c r="H1777" s="547"/>
      <c r="I1777" s="175"/>
      <c r="J1777" s="175"/>
      <c r="K1777" s="719"/>
      <c r="L1777" s="1051" t="s">
        <v>8459</v>
      </c>
      <c r="M1777" s="13" t="str">
        <f t="shared" si="139"/>
        <v>Invoice Not Made</v>
      </c>
      <c r="N1777" s="13"/>
      <c r="O1777" s="13"/>
      <c r="P1777" s="13" t="str">
        <f>IF(L1777="Navig8",IF(ISNA(VLOOKUP(UPPER(B1777),#REF!,3,FALSE)),"Pool Not in Records",VLOOKUP(UPPER(B1777),#REF!,3,FALSE)),"")</f>
        <v/>
      </c>
      <c r="Q1777" s="13" t="str">
        <f t="shared" si="143"/>
        <v/>
      </c>
      <c r="R1777" s="13"/>
      <c r="S1777" s="13"/>
      <c r="T1777" s="13" t="str">
        <f t="shared" si="141"/>
        <v>Invoice Not Made</v>
      </c>
      <c r="U1777" s="13" t="b">
        <f t="shared" si="142"/>
        <v>1</v>
      </c>
      <c r="V1777" s="13"/>
      <c r="W1777" s="13"/>
      <c r="X1777" s="13"/>
      <c r="Y1777" s="13"/>
      <c r="Z1777" s="13"/>
      <c r="AA1777" s="13" t="str">
        <f t="shared" si="140"/>
        <v>Emmy Schulte230</v>
      </c>
      <c r="AB1777" s="13"/>
      <c r="AC1777" s="13"/>
      <c r="AD1777" s="13"/>
      <c r="AE1777" s="13">
        <f>IF(TRIM(AA1777=""),0,IF(ISNA(VLOOKUP(AA1777,Tracker!$AB$2:$AB$3981,1,FALSE)),0,1))</f>
        <v>0</v>
      </c>
      <c r="AF1777" s="13"/>
    </row>
    <row r="1778" spans="1:32" ht="13.5">
      <c r="A1778" s="518">
        <v>5301</v>
      </c>
      <c r="B1778" s="175" t="s">
        <v>8575</v>
      </c>
      <c r="C1778" s="958" t="s">
        <v>7738</v>
      </c>
      <c r="D1778" s="547" t="s">
        <v>8576</v>
      </c>
      <c r="E1778" s="175" t="s">
        <v>8576</v>
      </c>
      <c r="F1778" s="175"/>
      <c r="G1778" s="175"/>
      <c r="H1778" s="547" t="s">
        <v>25</v>
      </c>
      <c r="I1778" s="175">
        <v>43511</v>
      </c>
      <c r="J1778" s="175"/>
      <c r="K1778" s="719"/>
      <c r="L1778" s="1051" t="s">
        <v>633</v>
      </c>
      <c r="M1778" s="13" t="str">
        <f t="shared" si="139"/>
        <v>Invoice Made</v>
      </c>
      <c r="N1778" s="13"/>
      <c r="O1778" s="13"/>
      <c r="P1778" s="13" t="str">
        <f>IF(L1778="Navig8",IF(ISNA(VLOOKUP(UPPER(B1778),#REF!,3,FALSE)),"Pool Not in Records",VLOOKUP(UPPER(B1778),#REF!,3,FALSE)),"")</f>
        <v/>
      </c>
      <c r="Q1778" s="13" t="str">
        <f t="shared" si="143"/>
        <v/>
      </c>
      <c r="R1778" s="13"/>
      <c r="S1778" s="13"/>
      <c r="T1778" s="13" t="str">
        <f t="shared" si="141"/>
        <v>Invoice Made</v>
      </c>
      <c r="U1778" s="13" t="b">
        <f t="shared" si="142"/>
        <v>1</v>
      </c>
      <c r="V1778" s="13"/>
      <c r="W1778" s="13"/>
      <c r="X1778" s="13"/>
      <c r="Y1778" s="13"/>
      <c r="Z1778" s="13"/>
      <c r="AA1778" s="13" t="str">
        <f t="shared" si="140"/>
        <v>Stena Weco Tenacity1801</v>
      </c>
      <c r="AB1778" s="13"/>
      <c r="AC1778" s="13"/>
      <c r="AD1778" s="13"/>
      <c r="AE1778" s="13">
        <f>IF(TRIM(AA1778=""),0,IF(ISNA(VLOOKUP(AA1778,Tracker!$AB$2:$AB$3981,1,FALSE)),0,1))</f>
        <v>1</v>
      </c>
      <c r="AF1778" s="13"/>
    </row>
    <row r="1779" spans="1:32" ht="13.5">
      <c r="A1779" s="518">
        <v>5302</v>
      </c>
      <c r="B1779" s="175" t="s">
        <v>7872</v>
      </c>
      <c r="C1779" s="958">
        <v>11</v>
      </c>
      <c r="D1779" s="547" t="s">
        <v>8251</v>
      </c>
      <c r="E1779" s="175" t="s">
        <v>8251</v>
      </c>
      <c r="F1779" s="175"/>
      <c r="G1779" s="175"/>
      <c r="H1779" s="547" t="s">
        <v>645</v>
      </c>
      <c r="I1779" s="175">
        <v>43553</v>
      </c>
      <c r="J1779" s="175"/>
      <c r="K1779" s="719"/>
      <c r="L1779" s="1051" t="s">
        <v>590</v>
      </c>
      <c r="M1779" s="13" t="str">
        <f t="shared" si="139"/>
        <v>Invoice Made</v>
      </c>
      <c r="N1779" s="13"/>
      <c r="O1779" s="13"/>
      <c r="P1779" s="13" t="str">
        <f>IF(L1779="Navig8",IF(ISNA(VLOOKUP(UPPER(B1779),#REF!,3,FALSE)),"Pool Not in Records",VLOOKUP(UPPER(B1779),#REF!,3,FALSE)),"")</f>
        <v/>
      </c>
      <c r="Q1779" s="13">
        <f t="shared" si="143"/>
        <v>0</v>
      </c>
      <c r="R1779" s="13"/>
      <c r="S1779" s="13"/>
      <c r="T1779" s="13" t="str">
        <f t="shared" si="141"/>
        <v>Invoice Made</v>
      </c>
      <c r="U1779" s="13" t="b">
        <f t="shared" si="142"/>
        <v>1</v>
      </c>
      <c r="V1779" s="13"/>
      <c r="W1779" s="13"/>
      <c r="X1779" s="13"/>
      <c r="Y1779" s="13"/>
      <c r="Z1779" s="13"/>
      <c r="AA1779" s="13" t="str">
        <f t="shared" si="140"/>
        <v>Persepolis11</v>
      </c>
      <c r="AB1779" s="13"/>
      <c r="AC1779" s="13"/>
      <c r="AD1779" s="13"/>
      <c r="AE1779" s="13">
        <f>IF(TRIM(AA1779=""),0,IF(ISNA(VLOOKUP(AA1779,Tracker!$AB$2:$AB$3981,1,FALSE)),0,1))</f>
        <v>1</v>
      </c>
      <c r="AF1779" s="13"/>
    </row>
    <row r="1780" spans="1:32" ht="13.5">
      <c r="A1780" s="518">
        <v>5303</v>
      </c>
      <c r="B1780" s="175" t="s">
        <v>8250</v>
      </c>
      <c r="C1780" s="958">
        <v>5</v>
      </c>
      <c r="D1780" s="547" t="s">
        <v>8251</v>
      </c>
      <c r="E1780" s="175" t="s">
        <v>8251</v>
      </c>
      <c r="F1780" s="175"/>
      <c r="G1780" s="175"/>
      <c r="H1780" s="547" t="s">
        <v>645</v>
      </c>
      <c r="I1780" s="175">
        <v>43561</v>
      </c>
      <c r="J1780" s="175"/>
      <c r="K1780" s="719"/>
      <c r="L1780" s="1051" t="s">
        <v>590</v>
      </c>
      <c r="M1780" s="13" t="str">
        <f t="shared" si="139"/>
        <v>Invoice Made</v>
      </c>
      <c r="N1780" s="13"/>
      <c r="O1780" s="13"/>
      <c r="P1780" s="13" t="str">
        <f>IF(L1780="Navig8",IF(ISNA(VLOOKUP(UPPER(B1780),#REF!,3,FALSE)),"Pool Not in Records",VLOOKUP(UPPER(B1780),#REF!,3,FALSE)),"")</f>
        <v/>
      </c>
      <c r="Q1780" s="13">
        <f t="shared" si="143"/>
        <v>0</v>
      </c>
      <c r="R1780" s="13"/>
      <c r="S1780" s="13"/>
      <c r="T1780" s="13" t="str">
        <f t="shared" si="141"/>
        <v>Invoice Made</v>
      </c>
      <c r="U1780" s="13" t="b">
        <f t="shared" si="142"/>
        <v>1</v>
      </c>
      <c r="V1780" s="13"/>
      <c r="W1780" s="13"/>
      <c r="X1780" s="13"/>
      <c r="Y1780" s="13"/>
      <c r="Z1780" s="13"/>
      <c r="AA1780" s="13" t="str">
        <f t="shared" si="140"/>
        <v>Nicopolis5</v>
      </c>
      <c r="AB1780" s="13"/>
      <c r="AC1780" s="13"/>
      <c r="AD1780" s="13"/>
      <c r="AE1780" s="13">
        <f>IF(TRIM(AA1780=""),0,IF(ISNA(VLOOKUP(AA1780,Tracker!$AB$2:$AB$3981,1,FALSE)),0,1))</f>
        <v>1</v>
      </c>
      <c r="AF1780" s="13"/>
    </row>
    <row r="1781" spans="1:32" s="497" customFormat="1" ht="13.5">
      <c r="A1781" s="535">
        <v>5304</v>
      </c>
      <c r="B1781" s="553" t="s">
        <v>8577</v>
      </c>
      <c r="C1781" s="966"/>
      <c r="D1781" s="878" t="s">
        <v>8578</v>
      </c>
      <c r="E1781" s="175" t="s">
        <v>8578</v>
      </c>
      <c r="F1781" s="175"/>
      <c r="G1781" s="175"/>
      <c r="H1781" s="878"/>
      <c r="I1781" s="553"/>
      <c r="J1781" s="175"/>
      <c r="K1781" s="721"/>
      <c r="L1781" s="1052" t="s">
        <v>590</v>
      </c>
      <c r="M1781" s="13" t="str">
        <f t="shared" si="139"/>
        <v>Invoice Not Made</v>
      </c>
      <c r="N1781" s="191" t="s">
        <v>368</v>
      </c>
      <c r="O1781" s="13"/>
      <c r="P1781" s="191" t="str">
        <f>IF(L1781="Navig8",IF(ISNA(VLOOKUP(UPPER(B1781),#REF!,3,FALSE)),"Pool Not in Records",VLOOKUP(UPPER(B1781),#REF!,3,FALSE)),"")</f>
        <v/>
      </c>
      <c r="Q1781" s="191">
        <f t="shared" si="143"/>
        <v>0</v>
      </c>
      <c r="R1781" s="191"/>
      <c r="S1781" s="191"/>
      <c r="T1781" s="13" t="str">
        <f t="shared" si="141"/>
        <v>Invoice Not Made</v>
      </c>
      <c r="U1781" s="13" t="b">
        <f t="shared" si="142"/>
        <v>1</v>
      </c>
      <c r="V1781" s="191"/>
      <c r="W1781" s="191"/>
      <c r="X1781" s="191"/>
      <c r="Y1781" s="191"/>
      <c r="Z1781" s="191"/>
      <c r="AA1781" s="13" t="str">
        <f t="shared" si="140"/>
        <v>Vessel-Voy No not given</v>
      </c>
      <c r="AB1781" s="191"/>
      <c r="AC1781" s="191"/>
      <c r="AD1781" s="191"/>
      <c r="AE1781" s="191">
        <f>IF(TRIM(AA1781=""),0,IF(ISNA(VLOOKUP(AA1781,Tracker!$AB$2:$AB$3981,1,FALSE)),0,1))</f>
        <v>0</v>
      </c>
      <c r="AF1781" s="191"/>
    </row>
    <row r="1782" spans="1:32" ht="13.5">
      <c r="A1782" s="535">
        <v>5305</v>
      </c>
      <c r="B1782" s="175" t="s">
        <v>2779</v>
      </c>
      <c r="C1782" s="958" t="s">
        <v>8579</v>
      </c>
      <c r="D1782" s="547" t="s">
        <v>8572</v>
      </c>
      <c r="E1782" s="175" t="s">
        <v>8572</v>
      </c>
      <c r="F1782" s="175"/>
      <c r="G1782" s="175"/>
      <c r="H1782" s="547"/>
      <c r="I1782" s="175"/>
      <c r="J1782" s="175"/>
      <c r="K1782" s="719"/>
      <c r="L1782" s="1051" t="s">
        <v>8459</v>
      </c>
      <c r="M1782" s="13" t="str">
        <f t="shared" si="139"/>
        <v>Invoice Not Made</v>
      </c>
      <c r="N1782" s="13"/>
      <c r="O1782" s="13"/>
      <c r="P1782" s="13" t="str">
        <f>IF(L1782="Navig8",IF(ISNA(VLOOKUP(UPPER(B1782),#REF!,3,FALSE)),"Pool Not in Records",VLOOKUP(UPPER(B1782),#REF!,3,FALSE)),"")</f>
        <v/>
      </c>
      <c r="Q1782" s="13" t="str">
        <f t="shared" si="143"/>
        <v/>
      </c>
      <c r="R1782" s="13"/>
      <c r="S1782" s="13"/>
      <c r="T1782" s="13" t="str">
        <f t="shared" si="141"/>
        <v>Invoice Not Made</v>
      </c>
      <c r="U1782" s="13" t="b">
        <f t="shared" si="142"/>
        <v>1</v>
      </c>
      <c r="V1782" s="13"/>
      <c r="W1782" s="13"/>
      <c r="X1782" s="13"/>
      <c r="Y1782" s="13"/>
      <c r="Z1782" s="13"/>
      <c r="AA1782" s="13" t="str">
        <f t="shared" si="140"/>
        <v>Tigris259 B</v>
      </c>
      <c r="AB1782" s="13"/>
      <c r="AC1782" s="13"/>
      <c r="AD1782" s="13"/>
      <c r="AE1782" s="13">
        <f>IF(TRIM(AA1782=""),0,IF(ISNA(VLOOKUP(AA1782,Tracker!$AB$2:$AB$3981,1,FALSE)),0,1))</f>
        <v>0</v>
      </c>
      <c r="AF1782" s="13"/>
    </row>
    <row r="1783" spans="1:32" ht="13.5">
      <c r="A1783" s="518">
        <v>5306</v>
      </c>
      <c r="B1783" s="175" t="s">
        <v>8728</v>
      </c>
      <c r="C1783" s="958" t="s">
        <v>37</v>
      </c>
      <c r="D1783" s="547" t="s">
        <v>4220</v>
      </c>
      <c r="E1783" s="175" t="s">
        <v>4220</v>
      </c>
      <c r="F1783" s="175"/>
      <c r="G1783" s="175"/>
      <c r="H1783" s="547" t="s">
        <v>20</v>
      </c>
      <c r="I1783" s="175">
        <v>43588</v>
      </c>
      <c r="J1783" s="175"/>
      <c r="K1783" s="719"/>
      <c r="L1783" s="1051" t="s">
        <v>8571</v>
      </c>
      <c r="M1783" s="13" t="str">
        <f t="shared" si="139"/>
        <v>Invoice Made</v>
      </c>
      <c r="N1783" s="13"/>
      <c r="O1783" s="13"/>
      <c r="P1783" s="13" t="str">
        <f>IF(L1783="Navig8",IF(ISNA(VLOOKUP(UPPER(B1783),#REF!,3,FALSE)),"Pool Not in Records",VLOOKUP(UPPER(B1783),#REF!,3,FALSE)),"")</f>
        <v/>
      </c>
      <c r="Q1783" s="13" t="str">
        <f t="shared" si="143"/>
        <v/>
      </c>
      <c r="R1783" s="13"/>
      <c r="S1783" s="13"/>
      <c r="T1783" s="13" t="str">
        <f t="shared" si="141"/>
        <v>Invoice Made</v>
      </c>
      <c r="U1783" s="13" t="b">
        <f t="shared" si="142"/>
        <v>1</v>
      </c>
      <c r="V1783" s="13"/>
      <c r="W1783" s="13"/>
      <c r="X1783" s="13"/>
      <c r="Y1783" s="13"/>
      <c r="Z1783" s="13"/>
      <c r="AA1783" s="13" t="str">
        <f t="shared" si="140"/>
        <v>Pacific Debbie22</v>
      </c>
      <c r="AB1783" s="13"/>
      <c r="AC1783" s="13"/>
      <c r="AD1783" s="13"/>
      <c r="AE1783" s="13">
        <f>IF(TRIM(AA1783=""),0,IF(ISNA(VLOOKUP(AA1783,Tracker!$AB$2:$AB$3981,1,FALSE)),0,1))</f>
        <v>1</v>
      </c>
      <c r="AF1783" s="13"/>
    </row>
    <row r="1784" spans="1:32" ht="13.5">
      <c r="A1784" s="518">
        <v>5307</v>
      </c>
      <c r="B1784" s="175" t="s">
        <v>1647</v>
      </c>
      <c r="C1784" s="958" t="s">
        <v>8619</v>
      </c>
      <c r="D1784" s="547" t="s">
        <v>8580</v>
      </c>
      <c r="E1784" s="175" t="s">
        <v>8580</v>
      </c>
      <c r="F1784" s="175"/>
      <c r="G1784" s="175"/>
      <c r="H1784" s="547" t="s">
        <v>829</v>
      </c>
      <c r="I1784" s="175">
        <v>43518</v>
      </c>
      <c r="J1784" s="175"/>
      <c r="K1784" s="719"/>
      <c r="L1784" s="1051" t="s">
        <v>590</v>
      </c>
      <c r="M1784" s="13" t="str">
        <f t="shared" si="139"/>
        <v>Invoice Made</v>
      </c>
      <c r="N1784" s="13"/>
      <c r="O1784" s="13"/>
      <c r="P1784" s="13" t="str">
        <f>IF(L1784="Navig8",IF(ISNA(VLOOKUP(UPPER(B1784),#REF!,3,FALSE)),"Pool Not in Records",VLOOKUP(UPPER(B1784),#REF!,3,FALSE)),"")</f>
        <v/>
      </c>
      <c r="Q1784" s="13">
        <f t="shared" si="143"/>
        <v>0</v>
      </c>
      <c r="R1784" s="13"/>
      <c r="S1784" s="13"/>
      <c r="T1784" s="13" t="str">
        <f t="shared" si="141"/>
        <v>Invoice Made</v>
      </c>
      <c r="U1784" s="13" t="b">
        <f t="shared" si="142"/>
        <v>1</v>
      </c>
      <c r="V1784" s="13"/>
      <c r="W1784" s="13"/>
      <c r="X1784" s="13"/>
      <c r="Y1784" s="13"/>
      <c r="Z1784" s="13"/>
      <c r="AA1784" s="13" t="str">
        <f t="shared" si="140"/>
        <v>Sea Falcon31-08</v>
      </c>
      <c r="AB1784" s="13"/>
      <c r="AC1784" s="13"/>
      <c r="AD1784" s="13"/>
      <c r="AE1784" s="13">
        <f>IF(TRIM(AA1784=""),0,IF(ISNA(VLOOKUP(AA1784,Tracker!$AB$2:$AB$3981,1,FALSE)),0,1))</f>
        <v>1</v>
      </c>
      <c r="AF1784" s="13"/>
    </row>
    <row r="1785" spans="1:32" ht="13.5">
      <c r="A1785" s="518">
        <v>5308</v>
      </c>
      <c r="B1785" s="175" t="s">
        <v>8229</v>
      </c>
      <c r="C1785" s="958">
        <v>15</v>
      </c>
      <c r="D1785" s="547" t="s">
        <v>8230</v>
      </c>
      <c r="E1785" s="175" t="s">
        <v>8230</v>
      </c>
      <c r="F1785" s="175"/>
      <c r="G1785" s="175"/>
      <c r="H1785" s="547" t="s">
        <v>90</v>
      </c>
      <c r="I1785" s="175">
        <v>43519</v>
      </c>
      <c r="J1785" s="175"/>
      <c r="K1785" s="719"/>
      <c r="L1785" s="1051" t="s">
        <v>8571</v>
      </c>
      <c r="M1785" s="13" t="str">
        <f t="shared" si="139"/>
        <v>Invoice Made</v>
      </c>
      <c r="N1785" s="13"/>
      <c r="O1785" s="13"/>
      <c r="P1785" s="13" t="str">
        <f>IF(L1785="Navig8",IF(ISNA(VLOOKUP(UPPER(B1785),#REF!,3,FALSE)),"Pool Not in Records",VLOOKUP(UPPER(B1785),#REF!,3,FALSE)),"")</f>
        <v/>
      </c>
      <c r="Q1785" s="13" t="str">
        <f t="shared" si="143"/>
        <v/>
      </c>
      <c r="R1785" s="13"/>
      <c r="S1785" s="13"/>
      <c r="T1785" s="13" t="str">
        <f t="shared" si="141"/>
        <v>Invoice Made</v>
      </c>
      <c r="U1785" s="13" t="b">
        <f t="shared" si="142"/>
        <v>1</v>
      </c>
      <c r="V1785" s="13"/>
      <c r="W1785" s="13"/>
      <c r="X1785" s="13"/>
      <c r="Y1785" s="13"/>
      <c r="Z1785" s="13"/>
      <c r="AA1785" s="13" t="str">
        <f t="shared" si="140"/>
        <v>CSK Valiant15</v>
      </c>
      <c r="AB1785" s="13"/>
      <c r="AC1785" s="13"/>
      <c r="AD1785" s="13"/>
      <c r="AE1785" s="13">
        <f>IF(TRIM(AA1785=""),0,IF(ISNA(VLOOKUP(AA1785,Tracker!$AB$2:$AB$3981,1,FALSE)),0,1))</f>
        <v>1</v>
      </c>
      <c r="AF1785" s="13"/>
    </row>
    <row r="1786" spans="1:32" ht="13.5">
      <c r="A1786" s="535">
        <v>5309</v>
      </c>
      <c r="B1786" s="175" t="s">
        <v>2776</v>
      </c>
      <c r="C1786" s="958">
        <v>123</v>
      </c>
      <c r="D1786" s="547" t="s">
        <v>8572</v>
      </c>
      <c r="E1786" s="175" t="s">
        <v>8572</v>
      </c>
      <c r="F1786" s="175"/>
      <c r="G1786" s="175"/>
      <c r="H1786" s="547"/>
      <c r="I1786" s="175"/>
      <c r="J1786" s="175"/>
      <c r="K1786" s="719"/>
      <c r="L1786" s="1051" t="s">
        <v>8459</v>
      </c>
      <c r="M1786" s="13" t="str">
        <f t="shared" si="139"/>
        <v>Invoice Not Made</v>
      </c>
      <c r="N1786" s="13"/>
      <c r="O1786" s="13"/>
      <c r="P1786" s="13" t="str">
        <f>IF(L1786="Navig8",IF(ISNA(VLOOKUP(UPPER(B1786),#REF!,3,FALSE)),"Pool Not in Records",VLOOKUP(UPPER(B1786),#REF!,3,FALSE)),"")</f>
        <v/>
      </c>
      <c r="Q1786" s="13" t="str">
        <f t="shared" si="143"/>
        <v/>
      </c>
      <c r="R1786" s="13"/>
      <c r="S1786" s="13"/>
      <c r="T1786" s="13" t="str">
        <f t="shared" si="141"/>
        <v>Invoice Not Made</v>
      </c>
      <c r="U1786" s="13" t="b">
        <f t="shared" si="142"/>
        <v>1</v>
      </c>
      <c r="V1786" s="13"/>
      <c r="W1786" s="13"/>
      <c r="X1786" s="13"/>
      <c r="Y1786" s="13"/>
      <c r="Z1786" s="13"/>
      <c r="AA1786" s="13" t="str">
        <f t="shared" si="140"/>
        <v>Sten Skagen123</v>
      </c>
      <c r="AB1786" s="13"/>
      <c r="AC1786" s="13"/>
      <c r="AD1786" s="13"/>
      <c r="AE1786" s="13">
        <f>IF(TRIM(AA1786=""),0,IF(ISNA(VLOOKUP(AA1786,Tracker!$AB$2:$AB$3981,1,FALSE)),0,1))</f>
        <v>0</v>
      </c>
      <c r="AF1786" s="13"/>
    </row>
    <row r="1787" spans="1:32" ht="13.5">
      <c r="A1787" s="535">
        <v>5310</v>
      </c>
      <c r="B1787" s="175" t="s">
        <v>8300</v>
      </c>
      <c r="C1787" s="958">
        <v>87</v>
      </c>
      <c r="D1787" s="547" t="s">
        <v>8572</v>
      </c>
      <c r="E1787" s="175" t="s">
        <v>8572</v>
      </c>
      <c r="F1787" s="175"/>
      <c r="G1787" s="175"/>
      <c r="H1787" s="547"/>
      <c r="I1787" s="175"/>
      <c r="J1787" s="175"/>
      <c r="K1787" s="719"/>
      <c r="L1787" s="1051" t="s">
        <v>8459</v>
      </c>
      <c r="M1787" s="13" t="str">
        <f t="shared" si="139"/>
        <v>Invoice Not Made</v>
      </c>
      <c r="N1787" s="13"/>
      <c r="O1787" s="13"/>
      <c r="P1787" s="13" t="str">
        <f>IF(L1787="Navig8",IF(ISNA(VLOOKUP(UPPER(B1787),#REF!,3,FALSE)),"Pool Not in Records",VLOOKUP(UPPER(B1787),#REF!,3,FALSE)),"")</f>
        <v/>
      </c>
      <c r="Q1787" s="13" t="str">
        <f t="shared" si="143"/>
        <v/>
      </c>
      <c r="R1787" s="13"/>
      <c r="S1787" s="13"/>
      <c r="T1787" s="13" t="str">
        <f t="shared" si="141"/>
        <v>Invoice Not Made</v>
      </c>
      <c r="U1787" s="13" t="b">
        <f t="shared" si="142"/>
        <v>1</v>
      </c>
      <c r="V1787" s="13"/>
      <c r="W1787" s="13"/>
      <c r="X1787" s="13"/>
      <c r="Y1787" s="13"/>
      <c r="Z1787" s="13"/>
      <c r="AA1787" s="13" t="str">
        <f t="shared" si="140"/>
        <v>Patagonia87</v>
      </c>
      <c r="AB1787" s="13"/>
      <c r="AC1787" s="13"/>
      <c r="AD1787" s="13"/>
      <c r="AE1787" s="13">
        <f>IF(TRIM(AA1787=""),0,IF(ISNA(VLOOKUP(AA1787,Tracker!$AB$2:$AB$3981,1,FALSE)),0,1))</f>
        <v>0</v>
      </c>
      <c r="AF1787" s="13"/>
    </row>
    <row r="1788" spans="1:32" ht="13.5">
      <c r="A1788" s="535">
        <v>5311</v>
      </c>
      <c r="B1788" s="175" t="s">
        <v>892</v>
      </c>
      <c r="C1788" s="958">
        <v>116</v>
      </c>
      <c r="D1788" s="547" t="s">
        <v>8572</v>
      </c>
      <c r="E1788" s="175" t="s">
        <v>8572</v>
      </c>
      <c r="F1788" s="175"/>
      <c r="G1788" s="175"/>
      <c r="H1788" s="547"/>
      <c r="I1788" s="175"/>
      <c r="J1788" s="175"/>
      <c r="K1788" s="719"/>
      <c r="L1788" s="1051" t="s">
        <v>8459</v>
      </c>
      <c r="M1788" s="13" t="str">
        <f t="shared" si="139"/>
        <v>Invoice Not Made</v>
      </c>
      <c r="N1788" s="13"/>
      <c r="O1788" s="13"/>
      <c r="P1788" s="13" t="str">
        <f>IF(L1788="Navig8",IF(ISNA(VLOOKUP(UPPER(B1788),#REF!,3,FALSE)),"Pool Not in Records",VLOOKUP(UPPER(B1788),#REF!,3,FALSE)),"")</f>
        <v/>
      </c>
      <c r="Q1788" s="13" t="str">
        <f t="shared" si="143"/>
        <v/>
      </c>
      <c r="R1788" s="13"/>
      <c r="S1788" s="13"/>
      <c r="T1788" s="13" t="str">
        <f t="shared" si="141"/>
        <v>Invoice Not Made</v>
      </c>
      <c r="U1788" s="13" t="b">
        <f t="shared" si="142"/>
        <v>1</v>
      </c>
      <c r="V1788" s="13"/>
      <c r="W1788" s="13"/>
      <c r="X1788" s="13"/>
      <c r="Y1788" s="13"/>
      <c r="Z1788" s="13"/>
      <c r="AA1788" s="13" t="str">
        <f t="shared" si="140"/>
        <v>Elisalex Schulte116</v>
      </c>
      <c r="AB1788" s="13"/>
      <c r="AC1788" s="13"/>
      <c r="AD1788" s="13"/>
      <c r="AE1788" s="13">
        <f>IF(TRIM(AA1788=""),0,IF(ISNA(VLOOKUP(AA1788,Tracker!$AB$2:$AB$3981,1,FALSE)),0,1))</f>
        <v>0</v>
      </c>
      <c r="AF1788" s="13"/>
    </row>
    <row r="1789" spans="1:32" ht="13.5">
      <c r="A1789" s="518">
        <v>5312</v>
      </c>
      <c r="B1789" s="175" t="s">
        <v>2339</v>
      </c>
      <c r="C1789" s="958" t="s">
        <v>199</v>
      </c>
      <c r="D1789" s="547" t="s">
        <v>8572</v>
      </c>
      <c r="E1789" s="175" t="s">
        <v>8572</v>
      </c>
      <c r="F1789" s="175"/>
      <c r="G1789" s="175"/>
      <c r="H1789" s="547" t="s">
        <v>62</v>
      </c>
      <c r="I1789" s="175">
        <v>43532</v>
      </c>
      <c r="J1789" s="175"/>
      <c r="K1789" s="719"/>
      <c r="L1789" s="1051" t="s">
        <v>1466</v>
      </c>
      <c r="M1789" s="13" t="str">
        <f t="shared" si="139"/>
        <v>Invoice Made</v>
      </c>
      <c r="N1789" s="13"/>
      <c r="O1789" s="13"/>
      <c r="P1789" s="13" t="str">
        <f>IF(L1789="Navig8",IF(ISNA(VLOOKUP(UPPER(B1789),#REF!,3,FALSE)),"Pool Not in Records",VLOOKUP(UPPER(B1789),#REF!,3,FALSE)),"")</f>
        <v/>
      </c>
      <c r="Q1789" s="13" t="str">
        <f t="shared" si="143"/>
        <v/>
      </c>
      <c r="R1789" s="13"/>
      <c r="S1789" s="13"/>
      <c r="T1789" s="13" t="str">
        <f t="shared" si="141"/>
        <v>Invoice Made</v>
      </c>
      <c r="U1789" s="13" t="b">
        <f t="shared" si="142"/>
        <v>1</v>
      </c>
      <c r="V1789" s="13"/>
      <c r="W1789" s="13"/>
      <c r="X1789" s="13"/>
      <c r="Y1789" s="13"/>
      <c r="Z1789" s="13"/>
      <c r="AA1789" s="13" t="str">
        <f t="shared" si="140"/>
        <v>Yankul Silver30</v>
      </c>
      <c r="AB1789" s="13"/>
      <c r="AC1789" s="13"/>
      <c r="AD1789" s="13"/>
      <c r="AE1789" s="13">
        <f>IF(TRIM(AA1789=""),0,IF(ISNA(VLOOKUP(AA1789,Tracker!$AB$2:$AB$3981,1,FALSE)),0,1))</f>
        <v>1</v>
      </c>
      <c r="AF1789" s="13"/>
    </row>
    <row r="1790" spans="1:32" ht="13.5">
      <c r="A1790" s="518">
        <v>5313</v>
      </c>
      <c r="B1790" s="175" t="s">
        <v>8036</v>
      </c>
      <c r="C1790" s="958">
        <v>8</v>
      </c>
      <c r="D1790" s="547" t="s">
        <v>8581</v>
      </c>
      <c r="E1790" s="175" t="s">
        <v>8581</v>
      </c>
      <c r="F1790" s="175"/>
      <c r="G1790" s="175"/>
      <c r="H1790" s="908" t="s">
        <v>8693</v>
      </c>
      <c r="I1790" s="175">
        <v>43498</v>
      </c>
      <c r="J1790" s="175"/>
      <c r="K1790" s="719"/>
      <c r="L1790" s="1051" t="s">
        <v>590</v>
      </c>
      <c r="M1790" s="13" t="str">
        <f t="shared" si="139"/>
        <v>Invoice Made</v>
      </c>
      <c r="N1790" s="13"/>
      <c r="O1790" s="13"/>
      <c r="P1790" s="13" t="str">
        <f>IF(L1790="Navig8",IF(ISNA(VLOOKUP(UPPER(B1790),#REF!,3,FALSE)),"Pool Not in Records",VLOOKUP(UPPER(B1790),#REF!,3,FALSE)),"")</f>
        <v/>
      </c>
      <c r="Q1790" s="13">
        <f t="shared" si="143"/>
        <v>0</v>
      </c>
      <c r="R1790" s="13"/>
      <c r="S1790" s="13"/>
      <c r="T1790" s="13" t="str">
        <f t="shared" si="141"/>
        <v>Invoice Made</v>
      </c>
      <c r="U1790" s="13" t="b">
        <f t="shared" si="142"/>
        <v>1</v>
      </c>
      <c r="V1790" s="13"/>
      <c r="W1790" s="13"/>
      <c r="X1790" s="13"/>
      <c r="Y1790" s="13"/>
      <c r="Z1790" s="13"/>
      <c r="AA1790" s="13" t="str">
        <f t="shared" si="140"/>
        <v>Lincoln Park8</v>
      </c>
      <c r="AB1790" s="13"/>
      <c r="AC1790" s="13"/>
      <c r="AD1790" s="13"/>
      <c r="AE1790" s="13">
        <f>IF(TRIM(AA1790=""),0,IF(ISNA(VLOOKUP(AA1790,Tracker!$AB$2:$AB$3981,1,FALSE)),0,1))</f>
        <v>1</v>
      </c>
      <c r="AF1790" s="13"/>
    </row>
    <row r="1791" spans="1:32" ht="13.5">
      <c r="A1791" s="535">
        <v>5314</v>
      </c>
      <c r="B1791" s="175" t="s">
        <v>8309</v>
      </c>
      <c r="C1791" s="958">
        <v>47</v>
      </c>
      <c r="D1791" s="547" t="s">
        <v>8572</v>
      </c>
      <c r="E1791" s="175" t="s">
        <v>8572</v>
      </c>
      <c r="F1791" s="175"/>
      <c r="G1791" s="175"/>
      <c r="H1791" s="547"/>
      <c r="I1791" s="175"/>
      <c r="J1791" s="175"/>
      <c r="K1791" s="719"/>
      <c r="L1791" s="1051" t="s">
        <v>8459</v>
      </c>
      <c r="M1791" s="13" t="str">
        <f t="shared" si="139"/>
        <v>Invoice Not Made</v>
      </c>
      <c r="N1791" s="13"/>
      <c r="O1791" s="13"/>
      <c r="P1791" s="13" t="str">
        <f>IF(L1791="Navig8",IF(ISNA(VLOOKUP(UPPER(B1791),#REF!,3,FALSE)),"Pool Not in Records",VLOOKUP(UPPER(B1791),#REF!,3,FALSE)),"")</f>
        <v/>
      </c>
      <c r="Q1791" s="13" t="str">
        <f t="shared" si="143"/>
        <v/>
      </c>
      <c r="R1791" s="13"/>
      <c r="S1791" s="13"/>
      <c r="T1791" s="13" t="str">
        <f t="shared" si="141"/>
        <v>Invoice Not Made</v>
      </c>
      <c r="U1791" s="13" t="b">
        <f t="shared" si="142"/>
        <v>1</v>
      </c>
      <c r="V1791" s="13"/>
      <c r="W1791" s="13"/>
      <c r="X1791" s="13"/>
      <c r="Y1791" s="13"/>
      <c r="Z1791" s="13"/>
      <c r="AA1791" s="13" t="str">
        <f t="shared" si="140"/>
        <v>Vestholmen47</v>
      </c>
      <c r="AB1791" s="13"/>
      <c r="AC1791" s="13"/>
      <c r="AD1791" s="13"/>
      <c r="AE1791" s="13">
        <f>IF(TRIM(AA1791=""),0,IF(ISNA(VLOOKUP(AA1791,Tracker!$AB$2:$AB$3981,1,FALSE)),0,1))</f>
        <v>0</v>
      </c>
      <c r="AF1791" s="13"/>
    </row>
    <row r="1792" spans="1:32" ht="13.5">
      <c r="A1792" s="535">
        <v>5315</v>
      </c>
      <c r="B1792" s="175" t="s">
        <v>2779</v>
      </c>
      <c r="C1792" s="958">
        <v>260</v>
      </c>
      <c r="D1792" s="547" t="s">
        <v>8572</v>
      </c>
      <c r="E1792" s="175" t="s">
        <v>8572</v>
      </c>
      <c r="F1792" s="175"/>
      <c r="G1792" s="175"/>
      <c r="H1792" s="547"/>
      <c r="I1792" s="175"/>
      <c r="J1792" s="175"/>
      <c r="K1792" s="719"/>
      <c r="L1792" s="1051" t="s">
        <v>8459</v>
      </c>
      <c r="M1792" s="13" t="str">
        <f t="shared" si="139"/>
        <v>Invoice Not Made</v>
      </c>
      <c r="N1792" s="13"/>
      <c r="O1792" s="13"/>
      <c r="P1792" s="13" t="str">
        <f>IF(L1792="Navig8",IF(ISNA(VLOOKUP(UPPER(B1792),#REF!,3,FALSE)),"Pool Not in Records",VLOOKUP(UPPER(B1792),#REF!,3,FALSE)),"")</f>
        <v/>
      </c>
      <c r="Q1792" s="13" t="str">
        <f t="shared" si="143"/>
        <v/>
      </c>
      <c r="R1792" s="13"/>
      <c r="S1792" s="13"/>
      <c r="T1792" s="13" t="str">
        <f t="shared" si="141"/>
        <v>Invoice Not Made</v>
      </c>
      <c r="U1792" s="13" t="b">
        <f t="shared" si="142"/>
        <v>1</v>
      </c>
      <c r="V1792" s="13"/>
      <c r="W1792" s="13"/>
      <c r="X1792" s="13"/>
      <c r="Y1792" s="13"/>
      <c r="Z1792" s="13"/>
      <c r="AA1792" s="13" t="str">
        <f t="shared" si="140"/>
        <v>Tigris260</v>
      </c>
      <c r="AB1792" s="13"/>
      <c r="AC1792" s="13"/>
      <c r="AD1792" s="13"/>
      <c r="AE1792" s="13">
        <f>IF(TRIM(AA1792=""),0,IF(ISNA(VLOOKUP(AA1792,Tracker!$AB$2:$AB$3981,1,FALSE)),0,1))</f>
        <v>0</v>
      </c>
      <c r="AF1792" s="13"/>
    </row>
    <row r="1793" spans="1:32" ht="13.5">
      <c r="A1793" s="531">
        <v>5316</v>
      </c>
      <c r="B1793" s="175" t="s">
        <v>2274</v>
      </c>
      <c r="C1793" s="958" t="s">
        <v>9720</v>
      </c>
      <c r="D1793" s="547" t="s">
        <v>8582</v>
      </c>
      <c r="E1793" s="175" t="s">
        <v>8582</v>
      </c>
      <c r="F1793" s="175"/>
      <c r="G1793" s="175"/>
      <c r="H1793" s="547" t="s">
        <v>9719</v>
      </c>
      <c r="I1793" s="175">
        <v>43868</v>
      </c>
      <c r="J1793" s="175"/>
      <c r="K1793" s="719"/>
      <c r="L1793" s="1051" t="s">
        <v>8571</v>
      </c>
      <c r="M1793" s="13" t="str">
        <f t="shared" si="139"/>
        <v>Invoice Not Made</v>
      </c>
      <c r="N1793" s="13"/>
      <c r="O1793" s="13"/>
      <c r="P1793" s="13" t="str">
        <f>IF(L1793="Navig8",IF(ISNA(VLOOKUP(UPPER(B1793),#REF!,3,FALSE)),"Pool Not in Records",VLOOKUP(UPPER(B1793),#REF!,3,FALSE)),"")</f>
        <v/>
      </c>
      <c r="Q1793" s="13" t="str">
        <f t="shared" si="143"/>
        <v/>
      </c>
      <c r="R1793" s="13"/>
      <c r="S1793" s="13"/>
      <c r="T1793" s="13" t="str">
        <f t="shared" si="141"/>
        <v>Invoice Not Made</v>
      </c>
      <c r="U1793" s="13" t="b">
        <f t="shared" si="142"/>
        <v>1</v>
      </c>
      <c r="V1793" s="13"/>
      <c r="W1793" s="13"/>
      <c r="X1793" s="13"/>
      <c r="Y1793" s="13"/>
      <c r="Z1793" s="13"/>
      <c r="AA1793" s="13" t="str">
        <f t="shared" si="140"/>
        <v>Madha Silver45_1</v>
      </c>
      <c r="AB1793" s="13"/>
      <c r="AC1793" s="13"/>
      <c r="AD1793" s="13"/>
      <c r="AE1793" s="13">
        <f>IF(TRIM(AA1793=""),0,IF(ISNA(VLOOKUP(AA1793,Tracker!$AB$2:$AB$3981,1,FALSE)),0,1))</f>
        <v>0</v>
      </c>
      <c r="AF1793" s="13"/>
    </row>
    <row r="1794" spans="1:32" ht="13.5">
      <c r="A1794" s="518">
        <v>5317</v>
      </c>
      <c r="B1794" s="175" t="s">
        <v>3243</v>
      </c>
      <c r="C1794" s="958">
        <v>201805</v>
      </c>
      <c r="D1794" s="547" t="s">
        <v>666</v>
      </c>
      <c r="E1794" s="175"/>
      <c r="F1794" s="175"/>
      <c r="G1794" s="175"/>
      <c r="H1794" s="547" t="s">
        <v>20</v>
      </c>
      <c r="I1794" s="175">
        <v>43521</v>
      </c>
      <c r="J1794" s="175"/>
      <c r="K1794" s="719"/>
      <c r="L1794" s="1053" t="s">
        <v>663</v>
      </c>
      <c r="M1794" s="13" t="str">
        <f t="shared" si="139"/>
        <v>Invoice Made</v>
      </c>
      <c r="N1794" s="13"/>
      <c r="O1794" s="13"/>
      <c r="P1794" s="13" t="str">
        <f>IF(L1794="Navig8",IF(ISNA(VLOOKUP(UPPER(B1794),#REF!,3,FALSE)),"Pool Not in Records",VLOOKUP(UPPER(B1794),#REF!,3,FALSE)),"")</f>
        <v/>
      </c>
      <c r="Q1794" s="13" t="str">
        <f t="shared" si="143"/>
        <v/>
      </c>
      <c r="R1794" s="13"/>
      <c r="S1794" s="13"/>
      <c r="T1794" s="13" t="str">
        <f t="shared" si="141"/>
        <v>Invoice Made</v>
      </c>
      <c r="U1794" s="13" t="b">
        <f t="shared" si="142"/>
        <v>1</v>
      </c>
      <c r="V1794" s="13"/>
      <c r="W1794" s="13"/>
      <c r="X1794" s="13"/>
      <c r="Y1794" s="13"/>
      <c r="Z1794" s="13"/>
      <c r="AA1794" s="13" t="str">
        <f t="shared" si="140"/>
        <v>Sonangol cabinda201805</v>
      </c>
      <c r="AB1794" s="13"/>
      <c r="AC1794" s="13"/>
      <c r="AD1794" s="13"/>
      <c r="AE1794" s="13">
        <f>IF(TRIM(AA1794=""),0,IF(ISNA(VLOOKUP(AA1794,Tracker!$AB$2:$AB$3981,1,FALSE)),0,1))</f>
        <v>1</v>
      </c>
      <c r="AF1794" s="13"/>
    </row>
    <row r="1795" spans="1:32" ht="13.5">
      <c r="A1795" s="518">
        <v>5318</v>
      </c>
      <c r="B1795" s="175" t="s">
        <v>8583</v>
      </c>
      <c r="C1795" s="958">
        <v>20</v>
      </c>
      <c r="D1795" s="547" t="s">
        <v>3273</v>
      </c>
      <c r="E1795" s="175" t="s">
        <v>3273</v>
      </c>
      <c r="F1795" s="175"/>
      <c r="G1795" s="175"/>
      <c r="H1795" s="547" t="s">
        <v>455</v>
      </c>
      <c r="I1795" s="175">
        <v>43550</v>
      </c>
      <c r="J1795" s="175"/>
      <c r="K1795" s="719"/>
      <c r="L1795" s="1051" t="s">
        <v>1485</v>
      </c>
      <c r="M1795" s="13" t="str">
        <f t="shared" ref="M1795:M1858" si="144">IF(AND(NOT(TRIM(D1795)="")),IF(AE1795=1,"Invoice Made","Invoice Not Made"),"")</f>
        <v>Invoice Made</v>
      </c>
      <c r="N1795" s="13"/>
      <c r="O1795" s="13"/>
      <c r="P1795" s="13" t="str">
        <f>IF(L1795="Navig8",IF(ISNA(VLOOKUP(UPPER(B1795),#REF!,3,FALSE)),"Pool Not in Records",VLOOKUP(UPPER(B1795),#REF!,3,FALSE)),"")</f>
        <v/>
      </c>
      <c r="Q1795" s="13" t="str">
        <f t="shared" si="143"/>
        <v/>
      </c>
      <c r="R1795" s="13"/>
      <c r="S1795" s="13"/>
      <c r="T1795" s="13" t="str">
        <f t="shared" si="141"/>
        <v>Invoice Made</v>
      </c>
      <c r="U1795" s="13" t="b">
        <f t="shared" si="142"/>
        <v>1</v>
      </c>
      <c r="V1795" s="13"/>
      <c r="W1795" s="13"/>
      <c r="X1795" s="13"/>
      <c r="Y1795" s="13"/>
      <c r="Z1795" s="13"/>
      <c r="AA1795" s="13" t="str">
        <f t="shared" ref="AA1795:AA1858" si="145">IF(OR(TRIM(B1795)="",TRIM(C1795)=""),"Vessel-Voy No not given",CONCATENATE(TRIM(B1795),TRIM(C1795)))</f>
        <v>Active20</v>
      </c>
      <c r="AB1795" s="13"/>
      <c r="AC1795" s="13"/>
      <c r="AD1795" s="13"/>
      <c r="AE1795" s="13">
        <f>IF(TRIM(AA1795=""),0,IF(ISNA(VLOOKUP(AA1795,Tracker!$AB$2:$AB$3981,1,FALSE)),0,1))</f>
        <v>1</v>
      </c>
      <c r="AF1795" s="13"/>
    </row>
    <row r="1796" spans="1:32" ht="13.5">
      <c r="A1796" s="518">
        <v>5319</v>
      </c>
      <c r="B1796" s="175" t="s">
        <v>8584</v>
      </c>
      <c r="C1796" s="958" t="s">
        <v>426</v>
      </c>
      <c r="D1796" s="547" t="s">
        <v>8474</v>
      </c>
      <c r="E1796" s="175" t="s">
        <v>8474</v>
      </c>
      <c r="F1796" s="175"/>
      <c r="G1796" s="175"/>
      <c r="H1796" s="547" t="s">
        <v>86</v>
      </c>
      <c r="I1796" s="175">
        <v>43504</v>
      </c>
      <c r="J1796" s="175"/>
      <c r="K1796" s="719"/>
      <c r="L1796" s="1051" t="s">
        <v>60</v>
      </c>
      <c r="M1796" s="13" t="str">
        <f t="shared" si="144"/>
        <v>Invoice Made</v>
      </c>
      <c r="N1796" s="13"/>
      <c r="O1796" s="13"/>
      <c r="P1796" s="13" t="str">
        <f>IF(L1796="Navig8",IF(ISNA(VLOOKUP(UPPER(B1796),#REF!,3,FALSE)),"Pool Not in Records",VLOOKUP(UPPER(B1796),#REF!,3,FALSE)),"")</f>
        <v/>
      </c>
      <c r="Q1796" s="13" t="str">
        <f t="shared" si="143"/>
        <v/>
      </c>
      <c r="R1796" s="13"/>
      <c r="S1796" s="13"/>
      <c r="T1796" s="13" t="str">
        <f t="shared" si="141"/>
        <v>Invoice Made</v>
      </c>
      <c r="U1796" s="13" t="b">
        <f t="shared" si="142"/>
        <v>1</v>
      </c>
      <c r="V1796" s="13"/>
      <c r="W1796" s="13"/>
      <c r="X1796" s="13"/>
      <c r="Y1796" s="13"/>
      <c r="Z1796" s="13"/>
      <c r="AA1796" s="13" t="str">
        <f t="shared" si="145"/>
        <v>Nordic Barsilla06</v>
      </c>
      <c r="AB1796" s="13"/>
      <c r="AC1796" s="13"/>
      <c r="AD1796" s="13"/>
      <c r="AE1796" s="13">
        <f>IF(TRIM(AA1796=""),0,IF(ISNA(VLOOKUP(AA1796,Tracker!$AB$2:$AB$3981,1,FALSE)),0,1))</f>
        <v>1</v>
      </c>
      <c r="AF1796" s="13"/>
    </row>
    <row r="1797" spans="1:32" ht="13.5">
      <c r="A1797" s="518">
        <v>5320</v>
      </c>
      <c r="B1797" s="175" t="s">
        <v>2028</v>
      </c>
      <c r="C1797" s="958" t="s">
        <v>8098</v>
      </c>
      <c r="D1797" s="874" t="s">
        <v>8594</v>
      </c>
      <c r="E1797" s="175" t="s">
        <v>2850</v>
      </c>
      <c r="F1797" s="175"/>
      <c r="G1797" s="175"/>
      <c r="H1797" s="547" t="s">
        <v>25</v>
      </c>
      <c r="I1797" s="175">
        <v>43470</v>
      </c>
      <c r="J1797" s="175"/>
      <c r="K1797" s="719"/>
      <c r="L1797" s="1053" t="s">
        <v>663</v>
      </c>
      <c r="M1797" s="13" t="str">
        <f t="shared" si="144"/>
        <v>Invoice Made</v>
      </c>
      <c r="N1797" s="13"/>
      <c r="O1797" s="13"/>
      <c r="P1797" s="13" t="str">
        <f>IF(L1797="Navig8",IF(ISNA(VLOOKUP(UPPER(B1797),#REF!,3,FALSE)),"Pool Not in Records",VLOOKUP(UPPER(B1797),#REF!,3,FALSE)),"")</f>
        <v/>
      </c>
      <c r="Q1797" s="13" t="str">
        <f t="shared" si="143"/>
        <v/>
      </c>
      <c r="R1797" s="13"/>
      <c r="S1797" s="13"/>
      <c r="T1797" s="13" t="str">
        <f t="shared" ref="T1797:T1860" si="146">IF(AND(NOT(TRIM(D1797)="")),IF(AE1797=1,"Invoice Made","Invoice Not Made"),"")</f>
        <v>Invoice Made</v>
      </c>
      <c r="U1797" s="13" t="b">
        <f t="shared" ref="U1797:U1860" si="147">M1797=T1797</f>
        <v>1</v>
      </c>
      <c r="V1797" s="13"/>
      <c r="W1797" s="13"/>
      <c r="X1797" s="13"/>
      <c r="Y1797" s="13"/>
      <c r="Z1797" s="13"/>
      <c r="AA1797" s="13" t="str">
        <f t="shared" si="145"/>
        <v>Stena President201807</v>
      </c>
      <c r="AB1797" s="13"/>
      <c r="AC1797" s="13"/>
      <c r="AD1797" s="13"/>
      <c r="AE1797" s="13">
        <f>IF(TRIM(AA1797=""),0,IF(ISNA(VLOOKUP(AA1797,Tracker!$AB$2:$AB$3981,1,FALSE)),0,1))</f>
        <v>1</v>
      </c>
      <c r="AF1797" s="13"/>
    </row>
    <row r="1798" spans="1:32" ht="13.5">
      <c r="A1798" s="518">
        <v>5321</v>
      </c>
      <c r="B1798" s="175" t="s">
        <v>7501</v>
      </c>
      <c r="C1798" s="958" t="s">
        <v>7073</v>
      </c>
      <c r="D1798" s="547" t="s">
        <v>8245</v>
      </c>
      <c r="E1798" s="175" t="s">
        <v>8245</v>
      </c>
      <c r="F1798" s="175"/>
      <c r="G1798" s="175"/>
      <c r="H1798" s="547" t="s">
        <v>261</v>
      </c>
      <c r="I1798" s="175">
        <v>43504</v>
      </c>
      <c r="J1798" s="175"/>
      <c r="K1798" s="719"/>
      <c r="L1798" s="1051" t="s">
        <v>590</v>
      </c>
      <c r="M1798" s="13" t="str">
        <f t="shared" si="144"/>
        <v>Invoice Made</v>
      </c>
      <c r="N1798" s="13"/>
      <c r="O1798" s="13"/>
      <c r="P1798" s="13" t="str">
        <f>IF(L1798="Navig8",IF(ISNA(VLOOKUP(UPPER(B1798),#REF!,3,FALSE)),"Pool Not in Records",VLOOKUP(UPPER(B1798),#REF!,3,FALSE)),"")</f>
        <v/>
      </c>
      <c r="Q1798" s="13">
        <f t="shared" si="143"/>
        <v>0</v>
      </c>
      <c r="R1798" s="13"/>
      <c r="S1798" s="13"/>
      <c r="T1798" s="13" t="str">
        <f t="shared" si="146"/>
        <v>Invoice Made</v>
      </c>
      <c r="U1798" s="13" t="b">
        <f t="shared" si="147"/>
        <v>1</v>
      </c>
      <c r="V1798" s="13"/>
      <c r="W1798" s="13"/>
      <c r="X1798" s="13"/>
      <c r="Y1798" s="13"/>
      <c r="Z1798" s="13"/>
      <c r="AA1798" s="13" t="str">
        <f t="shared" si="145"/>
        <v>Seaways jademar226</v>
      </c>
      <c r="AB1798" s="13"/>
      <c r="AC1798" s="13"/>
      <c r="AD1798" s="13"/>
      <c r="AE1798" s="13">
        <f>IF(TRIM(AA1798=""),0,IF(ISNA(VLOOKUP(AA1798,Tracker!$AB$2:$AB$3981,1,FALSE)),0,1))</f>
        <v>1</v>
      </c>
      <c r="AF1798" s="13"/>
    </row>
    <row r="1799" spans="1:32" s="497" customFormat="1" ht="13.5">
      <c r="A1799" s="535">
        <v>5322</v>
      </c>
      <c r="B1799" s="553" t="s">
        <v>3094</v>
      </c>
      <c r="C1799" s="966"/>
      <c r="D1799" s="878" t="s">
        <v>2783</v>
      </c>
      <c r="E1799" s="175" t="s">
        <v>2783</v>
      </c>
      <c r="F1799" s="175"/>
      <c r="G1799" s="175"/>
      <c r="H1799" s="878"/>
      <c r="I1799" s="553"/>
      <c r="J1799" s="175"/>
      <c r="K1799" s="721"/>
      <c r="L1799" s="1052" t="s">
        <v>590</v>
      </c>
      <c r="M1799" s="13" t="str">
        <f t="shared" si="144"/>
        <v>Invoice Not Made</v>
      </c>
      <c r="N1799" s="191" t="s">
        <v>368</v>
      </c>
      <c r="O1799" s="191"/>
      <c r="P1799" s="191" t="str">
        <f>IF(L1799="Navig8",IF(ISNA(VLOOKUP(UPPER(B1799),#REF!,3,FALSE)),"Pool Not in Records",VLOOKUP(UPPER(B1799),#REF!,3,FALSE)),"")</f>
        <v/>
      </c>
      <c r="Q1799" s="191">
        <f t="shared" si="143"/>
        <v>0</v>
      </c>
      <c r="R1799" s="191"/>
      <c r="S1799" s="191"/>
      <c r="T1799" s="13" t="str">
        <f t="shared" si="146"/>
        <v>Invoice Not Made</v>
      </c>
      <c r="U1799" s="13" t="b">
        <f t="shared" si="147"/>
        <v>1</v>
      </c>
      <c r="V1799" s="191"/>
      <c r="W1799" s="191"/>
      <c r="X1799" s="191"/>
      <c r="Y1799" s="191"/>
      <c r="Z1799" s="191"/>
      <c r="AA1799" s="13" t="str">
        <f t="shared" si="145"/>
        <v>Vessel-Voy No not given</v>
      </c>
      <c r="AB1799" s="191"/>
      <c r="AC1799" s="191"/>
      <c r="AD1799" s="191"/>
      <c r="AE1799" s="191">
        <f>IF(TRIM(AA1799=""),0,IF(ISNA(VLOOKUP(AA1799,Tracker!$AB$2:$AB$3981,1,FALSE)),0,1))</f>
        <v>0</v>
      </c>
      <c r="AF1799" s="191"/>
    </row>
    <row r="1800" spans="1:32" ht="13.5">
      <c r="A1800" s="518">
        <v>5323</v>
      </c>
      <c r="B1800" s="175" t="s">
        <v>8309</v>
      </c>
      <c r="C1800" s="958" t="s">
        <v>8645</v>
      </c>
      <c r="D1800" s="547" t="s">
        <v>8572</v>
      </c>
      <c r="E1800" s="175" t="s">
        <v>8572</v>
      </c>
      <c r="F1800" s="175"/>
      <c r="G1800" s="175"/>
      <c r="H1800" s="547" t="s">
        <v>4679</v>
      </c>
      <c r="I1800" s="175">
        <v>43493</v>
      </c>
      <c r="J1800" s="175"/>
      <c r="K1800" s="719"/>
      <c r="L1800" s="1051" t="s">
        <v>8459</v>
      </c>
      <c r="M1800" s="13" t="str">
        <f t="shared" si="144"/>
        <v>Invoice Made</v>
      </c>
      <c r="N1800" s="13"/>
      <c r="O1800" s="13"/>
      <c r="P1800" s="13" t="str">
        <f>IF(L1800="Navig8",IF(ISNA(VLOOKUP(UPPER(B1800),#REF!,3,FALSE)),"Pool Not in Records",VLOOKUP(UPPER(B1800),#REF!,3,FALSE)),"")</f>
        <v/>
      </c>
      <c r="Q1800" s="13" t="str">
        <f t="shared" si="143"/>
        <v/>
      </c>
      <c r="R1800" s="13"/>
      <c r="S1800" s="13"/>
      <c r="T1800" s="13" t="str">
        <f t="shared" si="146"/>
        <v>Invoice Made</v>
      </c>
      <c r="U1800" s="13" t="b">
        <f t="shared" si="147"/>
        <v>1</v>
      </c>
      <c r="V1800" s="13"/>
      <c r="W1800" s="13"/>
      <c r="X1800" s="13"/>
      <c r="Y1800" s="13"/>
      <c r="Z1800" s="13"/>
      <c r="AA1800" s="13" t="str">
        <f t="shared" si="145"/>
        <v>Vestholmen45,46,47,48</v>
      </c>
      <c r="AB1800" s="13"/>
      <c r="AC1800" s="13"/>
      <c r="AD1800" s="13"/>
      <c r="AE1800" s="13">
        <f>IF(TRIM(AA1800=""),0,IF(ISNA(VLOOKUP(AA1800,Tracker!$AB$2:$AB$3981,1,FALSE)),0,1))</f>
        <v>1</v>
      </c>
      <c r="AF1800" s="13"/>
    </row>
    <row r="1801" spans="1:32" ht="13.5">
      <c r="A1801" s="518">
        <v>5324</v>
      </c>
      <c r="B1801" s="175" t="s">
        <v>2779</v>
      </c>
      <c r="C1801" s="958" t="s">
        <v>8644</v>
      </c>
      <c r="D1801" s="547" t="s">
        <v>8572</v>
      </c>
      <c r="E1801" s="175" t="s">
        <v>8572</v>
      </c>
      <c r="F1801" s="175"/>
      <c r="G1801" s="175"/>
      <c r="H1801" s="547" t="s">
        <v>25</v>
      </c>
      <c r="I1801" s="175">
        <v>43492</v>
      </c>
      <c r="J1801" s="175"/>
      <c r="K1801" s="719"/>
      <c r="L1801" s="1051" t="s">
        <v>8459</v>
      </c>
      <c r="M1801" s="13" t="str">
        <f t="shared" si="144"/>
        <v>Invoice Made</v>
      </c>
      <c r="N1801" s="13"/>
      <c r="O1801" s="13"/>
      <c r="P1801" s="13" t="str">
        <f>IF(L1801="Navig8",IF(ISNA(VLOOKUP(UPPER(B1801),#REF!,3,FALSE)),"Pool Not in Records",VLOOKUP(UPPER(B1801),#REF!,3,FALSE)),"")</f>
        <v/>
      </c>
      <c r="Q1801" s="13" t="str">
        <f t="shared" si="143"/>
        <v/>
      </c>
      <c r="R1801" s="13"/>
      <c r="S1801" s="13"/>
      <c r="T1801" s="13" t="str">
        <f t="shared" si="146"/>
        <v>Invoice Made</v>
      </c>
      <c r="U1801" s="13" t="b">
        <f t="shared" si="147"/>
        <v>1</v>
      </c>
      <c r="V1801" s="13"/>
      <c r="W1801" s="13"/>
      <c r="X1801" s="13"/>
      <c r="Y1801" s="13"/>
      <c r="Z1801" s="13"/>
      <c r="AA1801" s="13" t="str">
        <f t="shared" si="145"/>
        <v>Tigris259,260,261</v>
      </c>
      <c r="AB1801" s="13"/>
      <c r="AC1801" s="13"/>
      <c r="AD1801" s="13"/>
      <c r="AE1801" s="13">
        <f>IF(TRIM(AA1801=""),0,IF(ISNA(VLOOKUP(AA1801,Tracker!$AB$2:$AB$3981,1,FALSE)),0,1))</f>
        <v>1</v>
      </c>
      <c r="AF1801" s="13"/>
    </row>
    <row r="1802" spans="1:32" ht="13.5">
      <c r="A1802" s="518">
        <v>5325</v>
      </c>
      <c r="B1802" s="175" t="s">
        <v>7878</v>
      </c>
      <c r="C1802" s="958" t="s">
        <v>344</v>
      </c>
      <c r="D1802" s="547" t="s">
        <v>788</v>
      </c>
      <c r="E1802" s="175" t="s">
        <v>788</v>
      </c>
      <c r="F1802" s="175"/>
      <c r="G1802" s="175"/>
      <c r="H1802" s="547" t="s">
        <v>816</v>
      </c>
      <c r="I1802" s="175">
        <v>43534</v>
      </c>
      <c r="J1802" s="175"/>
      <c r="K1802" s="719" t="s">
        <v>411</v>
      </c>
      <c r="L1802" s="1051" t="s">
        <v>8062</v>
      </c>
      <c r="M1802" s="13" t="str">
        <f t="shared" si="144"/>
        <v>Invoice Made</v>
      </c>
      <c r="N1802" s="13"/>
      <c r="O1802" s="13"/>
      <c r="P1802" s="13" t="str">
        <f>IF(L1802="Navig8",IF(ISNA(VLOOKUP(UPPER(B1802),#REF!,3,FALSE)),"Pool Not in Records",VLOOKUP(UPPER(B1802),#REF!,3,FALSE)),"")</f>
        <v/>
      </c>
      <c r="Q1802" s="13" t="str">
        <f t="shared" si="143"/>
        <v/>
      </c>
      <c r="R1802" s="13"/>
      <c r="S1802" s="13"/>
      <c r="T1802" s="13" t="str">
        <f t="shared" si="146"/>
        <v>Invoice Made</v>
      </c>
      <c r="U1802" s="13" t="b">
        <f t="shared" si="147"/>
        <v>1</v>
      </c>
      <c r="V1802" s="13"/>
      <c r="W1802" s="13"/>
      <c r="X1802" s="13"/>
      <c r="Y1802" s="13"/>
      <c r="Z1802" s="13"/>
      <c r="AA1802" s="13" t="str">
        <f t="shared" si="145"/>
        <v>Maria Bottiglieri05</v>
      </c>
      <c r="AB1802" s="13"/>
      <c r="AC1802" s="13"/>
      <c r="AD1802" s="13"/>
      <c r="AE1802" s="13">
        <f>IF(TRIM(AA1802=""),0,IF(ISNA(VLOOKUP(AA1802,Tracker!$AB$2:$AB$3981,1,FALSE)),0,1))</f>
        <v>1</v>
      </c>
      <c r="AF1802" s="13"/>
    </row>
    <row r="1803" spans="1:32" s="497" customFormat="1" ht="13.5">
      <c r="A1803" s="535">
        <v>5326</v>
      </c>
      <c r="B1803" s="553" t="s">
        <v>8585</v>
      </c>
      <c r="C1803" s="966"/>
      <c r="D1803" s="878" t="s">
        <v>8586</v>
      </c>
      <c r="E1803" s="175" t="s">
        <v>8586</v>
      </c>
      <c r="F1803" s="175"/>
      <c r="G1803" s="175"/>
      <c r="H1803" s="878"/>
      <c r="I1803" s="553"/>
      <c r="J1803" s="175"/>
      <c r="K1803" s="721"/>
      <c r="L1803" s="1052" t="s">
        <v>590</v>
      </c>
      <c r="M1803" s="13" t="str">
        <f t="shared" si="144"/>
        <v>Invoice Not Made</v>
      </c>
      <c r="N1803" s="191" t="s">
        <v>368</v>
      </c>
      <c r="O1803" s="191"/>
      <c r="P1803" s="191" t="str">
        <f>IF(L1803="Navig8",IF(ISNA(VLOOKUP(UPPER(B1803),#REF!,3,FALSE)),"Pool Not in Records",VLOOKUP(UPPER(B1803),#REF!,3,FALSE)),"")</f>
        <v/>
      </c>
      <c r="Q1803" s="191">
        <f t="shared" si="143"/>
        <v>0</v>
      </c>
      <c r="R1803" s="191"/>
      <c r="S1803" s="191"/>
      <c r="T1803" s="13" t="str">
        <f t="shared" si="146"/>
        <v>Invoice Not Made</v>
      </c>
      <c r="U1803" s="13" t="b">
        <f t="shared" si="147"/>
        <v>1</v>
      </c>
      <c r="V1803" s="191"/>
      <c r="W1803" s="191"/>
      <c r="X1803" s="191"/>
      <c r="Y1803" s="191"/>
      <c r="Z1803" s="191"/>
      <c r="AA1803" s="13" t="str">
        <f t="shared" si="145"/>
        <v>Vessel-Voy No not given</v>
      </c>
      <c r="AB1803" s="191"/>
      <c r="AC1803" s="191"/>
      <c r="AD1803" s="191"/>
      <c r="AE1803" s="191">
        <f>IF(TRIM(AA1803=""),0,IF(ISNA(VLOOKUP(AA1803,Tracker!$AB$2:$AB$3981,1,FALSE)),0,1))</f>
        <v>0</v>
      </c>
      <c r="AF1803" s="191"/>
    </row>
    <row r="1804" spans="1:32" ht="13.5">
      <c r="A1804" s="518">
        <v>5327</v>
      </c>
      <c r="B1804" s="175" t="s">
        <v>8587</v>
      </c>
      <c r="C1804" s="958">
        <v>6</v>
      </c>
      <c r="D1804" s="547" t="s">
        <v>8389</v>
      </c>
      <c r="E1804" s="175" t="s">
        <v>8389</v>
      </c>
      <c r="F1804" s="175"/>
      <c r="G1804" s="175"/>
      <c r="H1804" s="547" t="s">
        <v>20</v>
      </c>
      <c r="I1804" s="175">
        <v>43526</v>
      </c>
      <c r="J1804" s="175"/>
      <c r="K1804" s="719"/>
      <c r="L1804" s="1051" t="s">
        <v>8571</v>
      </c>
      <c r="M1804" s="13" t="str">
        <f t="shared" si="144"/>
        <v>Invoice Made</v>
      </c>
      <c r="N1804" s="13"/>
      <c r="O1804" s="13"/>
      <c r="P1804" s="13" t="str">
        <f>IF(L1804="Navig8",IF(ISNA(VLOOKUP(UPPER(B1804),#REF!,3,FALSE)),"Pool Not in Records",VLOOKUP(UPPER(B1804),#REF!,3,FALSE)),"")</f>
        <v/>
      </c>
      <c r="Q1804" s="13" t="str">
        <f t="shared" si="143"/>
        <v/>
      </c>
      <c r="R1804" s="13"/>
      <c r="S1804" s="13"/>
      <c r="T1804" s="13" t="str">
        <f t="shared" si="146"/>
        <v>Invoice Made</v>
      </c>
      <c r="U1804" s="13" t="b">
        <f t="shared" si="147"/>
        <v>1</v>
      </c>
      <c r="V1804" s="13"/>
      <c r="W1804" s="13"/>
      <c r="X1804" s="13"/>
      <c r="Y1804" s="13"/>
      <c r="Z1804" s="13"/>
      <c r="AA1804" s="13" t="str">
        <f t="shared" si="145"/>
        <v>Almi Odyssey6</v>
      </c>
      <c r="AB1804" s="13"/>
      <c r="AC1804" s="13"/>
      <c r="AD1804" s="13"/>
      <c r="AE1804" s="13">
        <f>IF(TRIM(AA1804=""),0,IF(ISNA(VLOOKUP(AA1804,Tracker!$AB$2:$AB$3981,1,FALSE)),0,1))</f>
        <v>1</v>
      </c>
      <c r="AF1804" s="13"/>
    </row>
    <row r="1805" spans="1:32" ht="13.5">
      <c r="A1805" s="518">
        <v>5328</v>
      </c>
      <c r="B1805" s="175" t="s">
        <v>2854</v>
      </c>
      <c r="C1805" s="958" t="s">
        <v>8639</v>
      </c>
      <c r="D1805" s="547" t="s">
        <v>8572</v>
      </c>
      <c r="E1805" s="175" t="s">
        <v>8572</v>
      </c>
      <c r="F1805" s="175"/>
      <c r="G1805" s="175"/>
      <c r="H1805" s="547" t="s">
        <v>2870</v>
      </c>
      <c r="I1805" s="175">
        <v>43485</v>
      </c>
      <c r="J1805" s="175"/>
      <c r="K1805" s="719"/>
      <c r="L1805" s="1051" t="s">
        <v>8459</v>
      </c>
      <c r="M1805" s="13" t="str">
        <f t="shared" si="144"/>
        <v>Invoice Made</v>
      </c>
      <c r="N1805" s="13"/>
      <c r="O1805" s="13"/>
      <c r="P1805" s="13" t="str">
        <f>IF(L1805="Navig8",IF(ISNA(VLOOKUP(UPPER(B1805),#REF!,3,FALSE)),"Pool Not in Records",VLOOKUP(UPPER(B1805),#REF!,3,FALSE)),"")</f>
        <v/>
      </c>
      <c r="Q1805" s="13" t="str">
        <f t="shared" si="143"/>
        <v/>
      </c>
      <c r="R1805" s="13"/>
      <c r="S1805" s="13"/>
      <c r="T1805" s="13" t="str">
        <f t="shared" si="146"/>
        <v>Invoice Made</v>
      </c>
      <c r="U1805" s="13" t="b">
        <f t="shared" si="147"/>
        <v>1</v>
      </c>
      <c r="V1805" s="13"/>
      <c r="W1805" s="13"/>
      <c r="X1805" s="13"/>
      <c r="Y1805" s="13"/>
      <c r="Z1805" s="13"/>
      <c r="AA1805" s="13" t="str">
        <f t="shared" si="145"/>
        <v>Emmy Schulte229,230,232</v>
      </c>
      <c r="AB1805" s="13"/>
      <c r="AC1805" s="13"/>
      <c r="AD1805" s="13"/>
      <c r="AE1805" s="13">
        <f>IF(TRIM(AA1805=""),0,IF(ISNA(VLOOKUP(AA1805,Tracker!$AB$2:$AB$3981,1,FALSE)),0,1))</f>
        <v>1</v>
      </c>
      <c r="AF1805" s="13"/>
    </row>
    <row r="1806" spans="1:32" ht="13.5">
      <c r="A1806" s="535">
        <v>5329</v>
      </c>
      <c r="B1806" s="175" t="s">
        <v>2776</v>
      </c>
      <c r="C1806" s="958">
        <v>123</v>
      </c>
      <c r="D1806" s="547" t="s">
        <v>8572</v>
      </c>
      <c r="E1806" s="175" t="s">
        <v>8572</v>
      </c>
      <c r="F1806" s="175"/>
      <c r="G1806" s="175"/>
      <c r="H1806" s="547"/>
      <c r="I1806" s="175"/>
      <c r="J1806" s="175"/>
      <c r="K1806" s="719"/>
      <c r="L1806" s="1051" t="s">
        <v>8459</v>
      </c>
      <c r="M1806" s="13" t="str">
        <f t="shared" si="144"/>
        <v>Invoice Not Made</v>
      </c>
      <c r="N1806" s="13"/>
      <c r="O1806" s="13"/>
      <c r="P1806" s="13" t="str">
        <f>IF(L1806="Navig8",IF(ISNA(VLOOKUP(UPPER(B1806),#REF!,3,FALSE)),"Pool Not in Records",VLOOKUP(UPPER(B1806),#REF!,3,FALSE)),"")</f>
        <v/>
      </c>
      <c r="Q1806" s="13" t="str">
        <f t="shared" si="143"/>
        <v/>
      </c>
      <c r="R1806" s="13"/>
      <c r="S1806" s="13"/>
      <c r="T1806" s="13" t="str">
        <f t="shared" si="146"/>
        <v>Invoice Not Made</v>
      </c>
      <c r="U1806" s="13" t="b">
        <f t="shared" si="147"/>
        <v>1</v>
      </c>
      <c r="V1806" s="13"/>
      <c r="W1806" s="13"/>
      <c r="X1806" s="13"/>
      <c r="Y1806" s="13"/>
      <c r="Z1806" s="13"/>
      <c r="AA1806" s="13" t="str">
        <f t="shared" si="145"/>
        <v>Sten Skagen123</v>
      </c>
      <c r="AB1806" s="13"/>
      <c r="AC1806" s="13"/>
      <c r="AD1806" s="13"/>
      <c r="AE1806" s="13">
        <f>IF(TRIM(AA1806=""),0,IF(ISNA(VLOOKUP(AA1806,Tracker!$AB$2:$AB$3981,1,FALSE)),0,1))</f>
        <v>0</v>
      </c>
      <c r="AF1806" s="13"/>
    </row>
    <row r="1807" spans="1:32" ht="13.5">
      <c r="A1807" s="518">
        <v>5330</v>
      </c>
      <c r="B1807" s="175" t="s">
        <v>484</v>
      </c>
      <c r="C1807" s="958">
        <v>171</v>
      </c>
      <c r="D1807" s="547" t="s">
        <v>5950</v>
      </c>
      <c r="E1807" s="175" t="s">
        <v>5950</v>
      </c>
      <c r="F1807" s="175"/>
      <c r="G1807" s="175"/>
      <c r="H1807" s="908" t="s">
        <v>7891</v>
      </c>
      <c r="I1807" s="175">
        <v>43513</v>
      </c>
      <c r="J1807" s="175"/>
      <c r="K1807" s="719"/>
      <c r="L1807" s="1051" t="s">
        <v>60</v>
      </c>
      <c r="M1807" s="13" t="str">
        <f t="shared" si="144"/>
        <v>Invoice Made</v>
      </c>
      <c r="N1807" s="13"/>
      <c r="O1807" s="13"/>
      <c r="P1807" s="13" t="str">
        <f>IF(L1807="Navig8",IF(ISNA(VLOOKUP(UPPER(B1807),#REF!,3,FALSE)),"Pool Not in Records",VLOOKUP(UPPER(B1807),#REF!,3,FALSE)),"")</f>
        <v/>
      </c>
      <c r="Q1807" s="13" t="str">
        <f t="shared" si="143"/>
        <v/>
      </c>
      <c r="R1807" s="13"/>
      <c r="S1807" s="13"/>
      <c r="T1807" s="13" t="str">
        <f t="shared" si="146"/>
        <v>Invoice Made</v>
      </c>
      <c r="U1807" s="13" t="b">
        <f t="shared" si="147"/>
        <v>1</v>
      </c>
      <c r="V1807" s="13"/>
      <c r="W1807" s="13"/>
      <c r="X1807" s="13"/>
      <c r="Y1807" s="13"/>
      <c r="Z1807" s="13"/>
      <c r="AA1807" s="13" t="str">
        <f t="shared" si="145"/>
        <v>Esther Spirit171</v>
      </c>
      <c r="AB1807" s="13"/>
      <c r="AC1807" s="13"/>
      <c r="AD1807" s="13"/>
      <c r="AE1807" s="13">
        <f>IF(TRIM(AA1807=""),0,IF(ISNA(VLOOKUP(AA1807,Tracker!$AB$2:$AB$3981,1,FALSE)),0,1))</f>
        <v>1</v>
      </c>
      <c r="AF1807" s="13"/>
    </row>
    <row r="1808" spans="1:32" ht="13.5">
      <c r="A1808" s="518">
        <v>5331</v>
      </c>
      <c r="B1808" s="175" t="s">
        <v>8588</v>
      </c>
      <c r="C1808" s="958" t="s">
        <v>8743</v>
      </c>
      <c r="D1808" s="547" t="s">
        <v>2850</v>
      </c>
      <c r="E1808" s="175" t="s">
        <v>8589</v>
      </c>
      <c r="F1808" s="175"/>
      <c r="G1808" s="175"/>
      <c r="H1808" s="547" t="s">
        <v>25</v>
      </c>
      <c r="I1808" s="175">
        <v>43532</v>
      </c>
      <c r="J1808" s="175"/>
      <c r="K1808" s="719"/>
      <c r="L1808" s="1051" t="s">
        <v>633</v>
      </c>
      <c r="M1808" s="13" t="str">
        <f t="shared" si="144"/>
        <v>Invoice Made</v>
      </c>
      <c r="N1808" s="13"/>
      <c r="O1808" s="13"/>
      <c r="P1808" s="13" t="str">
        <f>IF(L1808="Navig8",IF(ISNA(VLOOKUP(UPPER(B1808),#REF!,3,FALSE)),"Pool Not in Records",VLOOKUP(UPPER(B1808),#REF!,3,FALSE)),"")</f>
        <v/>
      </c>
      <c r="Q1808" s="13" t="str">
        <f t="shared" ref="Q1808:Q1870" si="148">IF(L1808="Ultranav",IF(K1808="",0,1),"")</f>
        <v/>
      </c>
      <c r="R1808" s="13"/>
      <c r="S1808" s="13"/>
      <c r="T1808" s="13" t="str">
        <f t="shared" si="146"/>
        <v>Invoice Made</v>
      </c>
      <c r="U1808" s="13" t="b">
        <f t="shared" si="147"/>
        <v>1</v>
      </c>
      <c r="V1808" s="13"/>
      <c r="W1808" s="13"/>
      <c r="X1808" s="13"/>
      <c r="Y1808" s="13"/>
      <c r="Z1808" s="13"/>
      <c r="AA1808" s="13" t="str">
        <f t="shared" si="145"/>
        <v>Team Toccata1901</v>
      </c>
      <c r="AB1808" s="13"/>
      <c r="AC1808" s="13"/>
      <c r="AD1808" s="13"/>
      <c r="AE1808" s="13">
        <f>IF(TRIM(AA1808=""),0,IF(ISNA(VLOOKUP(AA1808,Tracker!$AB$2:$AB$3981,1,FALSE)),0,1))</f>
        <v>1</v>
      </c>
      <c r="AF1808" s="13"/>
    </row>
    <row r="1809" spans="1:32" ht="13.5">
      <c r="A1809" s="518">
        <v>5332</v>
      </c>
      <c r="B1809" s="175" t="s">
        <v>8590</v>
      </c>
      <c r="C1809" s="958">
        <v>1801</v>
      </c>
      <c r="D1809" s="547" t="s">
        <v>8175</v>
      </c>
      <c r="E1809" s="175" t="s">
        <v>8175</v>
      </c>
      <c r="F1809" s="175"/>
      <c r="G1809" s="175"/>
      <c r="H1809" s="547" t="s">
        <v>25</v>
      </c>
      <c r="I1809" s="175">
        <v>43527</v>
      </c>
      <c r="J1809" s="175"/>
      <c r="K1809" s="719"/>
      <c r="L1809" s="1051" t="s">
        <v>633</v>
      </c>
      <c r="M1809" s="13" t="str">
        <f t="shared" si="144"/>
        <v>Invoice Made</v>
      </c>
      <c r="N1809" s="13"/>
      <c r="O1809" s="13"/>
      <c r="P1809" s="13" t="str">
        <f>IF(L1809="Navig8",IF(ISNA(VLOOKUP(UPPER(B1809),#REF!,3,FALSE)),"Pool Not in Records",VLOOKUP(UPPER(B1809),#REF!,3,FALSE)),"")</f>
        <v/>
      </c>
      <c r="Q1809" s="13" t="str">
        <f t="shared" si="148"/>
        <v/>
      </c>
      <c r="R1809" s="13"/>
      <c r="S1809" s="13"/>
      <c r="T1809" s="13" t="str">
        <f t="shared" si="146"/>
        <v>Invoice Made</v>
      </c>
      <c r="U1809" s="13" t="b">
        <f t="shared" si="147"/>
        <v>1</v>
      </c>
      <c r="V1809" s="13"/>
      <c r="W1809" s="13"/>
      <c r="X1809" s="13"/>
      <c r="Y1809" s="13"/>
      <c r="Z1809" s="13"/>
      <c r="AA1809" s="13" t="str">
        <f t="shared" si="145"/>
        <v>Songa Pride1801</v>
      </c>
      <c r="AB1809" s="13"/>
      <c r="AC1809" s="13"/>
      <c r="AD1809" s="13"/>
      <c r="AE1809" s="13">
        <f>IF(TRIM(AA1809=""),0,IF(ISNA(VLOOKUP(AA1809,Tracker!$AB$2:$AB$3981,1,FALSE)),0,1))</f>
        <v>1</v>
      </c>
      <c r="AF1809" s="13"/>
    </row>
    <row r="1810" spans="1:32" ht="13.5">
      <c r="A1810" s="518">
        <v>5333</v>
      </c>
      <c r="B1810" s="175" t="s">
        <v>8593</v>
      </c>
      <c r="C1810" s="958">
        <v>1</v>
      </c>
      <c r="D1810" s="547" t="s">
        <v>63</v>
      </c>
      <c r="E1810" s="175" t="s">
        <v>63</v>
      </c>
      <c r="F1810" s="175"/>
      <c r="G1810" s="175"/>
      <c r="H1810" s="908" t="s">
        <v>630</v>
      </c>
      <c r="I1810" s="175">
        <v>43518</v>
      </c>
      <c r="J1810" s="175"/>
      <c r="K1810" s="719"/>
      <c r="L1810" s="1051" t="s">
        <v>60</v>
      </c>
      <c r="M1810" s="13" t="str">
        <f t="shared" si="144"/>
        <v>Invoice Made</v>
      </c>
      <c r="N1810" s="13"/>
      <c r="O1810" s="13"/>
      <c r="P1810" s="13" t="str">
        <f>IF(L1810="Navig8",IF(ISNA(VLOOKUP(UPPER(B1810),#REF!,3,FALSE)),"Pool Not in Records",VLOOKUP(UPPER(B1810),#REF!,3,FALSE)),"")</f>
        <v/>
      </c>
      <c r="Q1810" s="13" t="str">
        <f t="shared" si="148"/>
        <v/>
      </c>
      <c r="R1810" s="13"/>
      <c r="S1810" s="13"/>
      <c r="T1810" s="13" t="str">
        <f t="shared" si="146"/>
        <v>Invoice Made</v>
      </c>
      <c r="U1810" s="13" t="b">
        <f t="shared" si="147"/>
        <v>1</v>
      </c>
      <c r="V1810" s="13"/>
      <c r="W1810" s="13"/>
      <c r="X1810" s="13"/>
      <c r="Y1810" s="13"/>
      <c r="Z1810" s="13"/>
      <c r="AA1810" s="13" t="str">
        <f t="shared" si="145"/>
        <v>Stavanger Falcon1</v>
      </c>
      <c r="AB1810" s="13"/>
      <c r="AC1810" s="13"/>
      <c r="AD1810" s="13"/>
      <c r="AE1810" s="13">
        <f>IF(TRIM(AA1810=""),0,IF(ISNA(VLOOKUP(AA1810,Tracker!$AB$2:$AB$3981,1,FALSE)),0,1))</f>
        <v>1</v>
      </c>
      <c r="AF1810" s="13"/>
    </row>
    <row r="1811" spans="1:32" ht="13.5">
      <c r="A1811" s="271">
        <v>5309</v>
      </c>
      <c r="B1811" s="271" t="s">
        <v>628</v>
      </c>
      <c r="C1811" s="958">
        <v>201901</v>
      </c>
      <c r="D1811" s="874" t="s">
        <v>2850</v>
      </c>
      <c r="E1811" s="172" t="s">
        <v>8594</v>
      </c>
      <c r="F1811" s="234"/>
      <c r="G1811" s="236"/>
      <c r="H1811" s="874"/>
      <c r="I1811" s="272"/>
      <c r="J1811" s="238"/>
      <c r="K1811" s="711"/>
      <c r="L1811" s="1023" t="s">
        <v>663</v>
      </c>
      <c r="M1811" s="13" t="str">
        <f t="shared" si="144"/>
        <v>Invoice Not Made</v>
      </c>
      <c r="N1811" s="13"/>
      <c r="O1811" s="13"/>
      <c r="P1811" s="13" t="str">
        <f>IF(L1811="Navig8",IF(ISNA(VLOOKUP(UPPER(B1811),#REF!,3,FALSE)),"Pool Not in Records",VLOOKUP(UPPER(B1811),#REF!,3,FALSE)),"")</f>
        <v/>
      </c>
      <c r="Q1811" s="13" t="str">
        <f t="shared" si="148"/>
        <v/>
      </c>
      <c r="R1811" s="13"/>
      <c r="S1811" s="13"/>
      <c r="T1811" s="13" t="str">
        <f t="shared" si="146"/>
        <v>Invoice Not Made</v>
      </c>
      <c r="U1811" s="13" t="b">
        <f t="shared" si="147"/>
        <v>1</v>
      </c>
      <c r="V1811" s="13"/>
      <c r="W1811" s="13"/>
      <c r="X1811" s="13"/>
      <c r="Y1811" s="13"/>
      <c r="Z1811" s="13"/>
      <c r="AA1811" s="13" t="str">
        <f t="shared" si="145"/>
        <v>Stena President201901</v>
      </c>
      <c r="AB1811" s="13"/>
      <c r="AC1811" s="13"/>
      <c r="AD1811" s="13"/>
      <c r="AE1811" s="13">
        <f>IF(TRIM(AA1811=""),0,IF(ISNA(VLOOKUP(AA1811,Tracker!$AB$2:$AB$3981,1,FALSE)),0,1))</f>
        <v>0</v>
      </c>
      <c r="AF1811" s="13"/>
    </row>
    <row r="1812" spans="1:32" ht="13.5">
      <c r="A1812" s="246">
        <v>5310</v>
      </c>
      <c r="B1812" s="271" t="s">
        <v>2776</v>
      </c>
      <c r="C1812" s="957" t="s">
        <v>8643</v>
      </c>
      <c r="D1812" s="874" t="s">
        <v>8572</v>
      </c>
      <c r="E1812" s="172" t="s">
        <v>8572</v>
      </c>
      <c r="F1812" s="234"/>
      <c r="G1812" s="236"/>
      <c r="H1812" s="874" t="s">
        <v>3099</v>
      </c>
      <c r="I1812" s="272">
        <v>43495</v>
      </c>
      <c r="J1812" s="238"/>
      <c r="K1812" s="711"/>
      <c r="L1812" s="1023" t="s">
        <v>8459</v>
      </c>
      <c r="M1812" s="13" t="str">
        <f t="shared" si="144"/>
        <v>Invoice Made</v>
      </c>
      <c r="N1812" s="13"/>
      <c r="O1812" s="13"/>
      <c r="P1812" s="13" t="str">
        <f>IF(L1812="Navig8",IF(ISNA(VLOOKUP(UPPER(B1812),#REF!,3,FALSE)),"Pool Not in Records",VLOOKUP(UPPER(B1812),#REF!,3,FALSE)),"")</f>
        <v/>
      </c>
      <c r="Q1812" s="13" t="str">
        <f t="shared" si="148"/>
        <v/>
      </c>
      <c r="R1812" s="13"/>
      <c r="S1812" s="13"/>
      <c r="T1812" s="13" t="str">
        <f t="shared" si="146"/>
        <v>Invoice Made</v>
      </c>
      <c r="U1812" s="13" t="b">
        <f t="shared" si="147"/>
        <v>1</v>
      </c>
      <c r="V1812" s="13"/>
      <c r="W1812" s="13"/>
      <c r="X1812" s="13"/>
      <c r="Y1812" s="13"/>
      <c r="Z1812" s="13"/>
      <c r="AA1812" s="13" t="str">
        <f t="shared" si="145"/>
        <v>Sten Skagen119,121,123,124</v>
      </c>
      <c r="AB1812" s="13"/>
      <c r="AC1812" s="13"/>
      <c r="AD1812" s="13"/>
      <c r="AE1812" s="13">
        <f>IF(TRIM(AA1812=""),0,IF(ISNA(VLOOKUP(AA1812,Tracker!$AB$2:$AB$3981,1,FALSE)),0,1))</f>
        <v>1</v>
      </c>
      <c r="AF1812" s="13"/>
    </row>
    <row r="1813" spans="1:32" ht="13.5">
      <c r="A1813" s="243">
        <v>5311</v>
      </c>
      <c r="B1813" s="271" t="s">
        <v>2779</v>
      </c>
      <c r="C1813" s="957">
        <v>259</v>
      </c>
      <c r="D1813" s="874" t="s">
        <v>8572</v>
      </c>
      <c r="E1813" s="172" t="s">
        <v>8572</v>
      </c>
      <c r="F1813" s="234"/>
      <c r="G1813" s="236"/>
      <c r="H1813" s="874"/>
      <c r="I1813" s="272"/>
      <c r="J1813" s="238"/>
      <c r="K1813" s="711"/>
      <c r="L1813" s="1023" t="s">
        <v>8459</v>
      </c>
      <c r="M1813" s="13" t="str">
        <f t="shared" si="144"/>
        <v>Invoice Not Made</v>
      </c>
      <c r="N1813" s="13"/>
      <c r="O1813" s="13"/>
      <c r="P1813" s="13" t="str">
        <f>IF(L1813="Navig8",IF(ISNA(VLOOKUP(UPPER(B1813),#REF!,3,FALSE)),"Pool Not in Records",VLOOKUP(UPPER(B1813),#REF!,3,FALSE)),"")</f>
        <v/>
      </c>
      <c r="Q1813" s="13" t="str">
        <f t="shared" si="148"/>
        <v/>
      </c>
      <c r="R1813" s="13"/>
      <c r="S1813" s="13"/>
      <c r="T1813" s="13" t="str">
        <f t="shared" si="146"/>
        <v>Invoice Not Made</v>
      </c>
      <c r="U1813" s="13" t="b">
        <f t="shared" si="147"/>
        <v>1</v>
      </c>
      <c r="V1813" s="13"/>
      <c r="W1813" s="13"/>
      <c r="X1813" s="13"/>
      <c r="Y1813" s="13"/>
      <c r="Z1813" s="13"/>
      <c r="AA1813" s="13" t="str">
        <f t="shared" si="145"/>
        <v>Tigris259</v>
      </c>
      <c r="AB1813" s="13"/>
      <c r="AC1813" s="13"/>
      <c r="AD1813" s="13"/>
      <c r="AE1813" s="13">
        <f>IF(TRIM(AA1813=""),0,IF(ISNA(VLOOKUP(AA1813,Tracker!$AB$2:$AB$3981,1,FALSE)),0,1))</f>
        <v>0</v>
      </c>
      <c r="AF1813" s="13"/>
    </row>
    <row r="1814" spans="1:32" ht="13.5">
      <c r="A1814" s="246">
        <v>5312</v>
      </c>
      <c r="B1814" s="271" t="s">
        <v>3078</v>
      </c>
      <c r="C1814" s="957" t="s">
        <v>41</v>
      </c>
      <c r="D1814" s="874" t="s">
        <v>63</v>
      </c>
      <c r="E1814" s="172" t="s">
        <v>63</v>
      </c>
      <c r="F1814" s="234"/>
      <c r="G1814" s="236"/>
      <c r="H1814" s="874" t="s">
        <v>48</v>
      </c>
      <c r="I1814" s="272">
        <v>43502</v>
      </c>
      <c r="J1814" s="238"/>
      <c r="K1814" s="711"/>
      <c r="L1814" s="1023" t="s">
        <v>60</v>
      </c>
      <c r="M1814" s="13" t="str">
        <f t="shared" si="144"/>
        <v>Invoice Made</v>
      </c>
      <c r="N1814" s="13"/>
      <c r="O1814" s="13"/>
      <c r="P1814" s="13" t="str">
        <f>IF(L1814="Navig8",IF(ISNA(VLOOKUP(UPPER(B1814),#REF!,3,FALSE)),"Pool Not in Records",VLOOKUP(UPPER(B1814),#REF!,3,FALSE)),"")</f>
        <v/>
      </c>
      <c r="Q1814" s="13" t="str">
        <f t="shared" si="148"/>
        <v/>
      </c>
      <c r="R1814" s="13"/>
      <c r="S1814" s="13"/>
      <c r="T1814" s="13" t="str">
        <f t="shared" si="146"/>
        <v>Invoice Made</v>
      </c>
      <c r="U1814" s="13" t="b">
        <f t="shared" si="147"/>
        <v>1</v>
      </c>
      <c r="V1814" s="13"/>
      <c r="W1814" s="13"/>
      <c r="X1814" s="13"/>
      <c r="Y1814" s="13"/>
      <c r="Z1814" s="13"/>
      <c r="AA1814" s="13" t="str">
        <f t="shared" si="145"/>
        <v>Esteem Brilliance12</v>
      </c>
      <c r="AB1814" s="13"/>
      <c r="AC1814" s="13"/>
      <c r="AD1814" s="13"/>
      <c r="AE1814" s="13">
        <f>IF(TRIM(AA1814=""),0,IF(ISNA(VLOOKUP(AA1814,Tracker!$AB$2:$AB$3981,1,FALSE)),0,1))</f>
        <v>1</v>
      </c>
      <c r="AF1814" s="13"/>
    </row>
    <row r="1815" spans="1:32" ht="13.5">
      <c r="A1815" s="243">
        <v>5313</v>
      </c>
      <c r="B1815" s="271" t="s">
        <v>2776</v>
      </c>
      <c r="C1815" s="957">
        <v>125</v>
      </c>
      <c r="D1815" s="874" t="s">
        <v>8572</v>
      </c>
      <c r="E1815" s="172" t="s">
        <v>8572</v>
      </c>
      <c r="F1815" s="234"/>
      <c r="G1815" s="236"/>
      <c r="H1815" s="874"/>
      <c r="I1815" s="272"/>
      <c r="J1815" s="238"/>
      <c r="K1815" s="711"/>
      <c r="L1815" s="1023" t="s">
        <v>8459</v>
      </c>
      <c r="M1815" s="13" t="str">
        <f t="shared" si="144"/>
        <v>Invoice Not Made</v>
      </c>
      <c r="N1815" s="13"/>
      <c r="O1815" s="13"/>
      <c r="P1815" s="13" t="str">
        <f>IF(L1815="Navig8",IF(ISNA(VLOOKUP(UPPER(B1815),#REF!,3,FALSE)),"Pool Not in Records",VLOOKUP(UPPER(B1815),#REF!,3,FALSE)),"")</f>
        <v/>
      </c>
      <c r="Q1815" s="13" t="str">
        <f t="shared" si="148"/>
        <v/>
      </c>
      <c r="R1815" s="13"/>
      <c r="S1815" s="13"/>
      <c r="T1815" s="13" t="str">
        <f t="shared" si="146"/>
        <v>Invoice Not Made</v>
      </c>
      <c r="U1815" s="13" t="b">
        <f t="shared" si="147"/>
        <v>1</v>
      </c>
      <c r="V1815" s="13"/>
      <c r="W1815" s="13"/>
      <c r="X1815" s="13"/>
      <c r="Y1815" s="13"/>
      <c r="Z1815" s="13"/>
      <c r="AA1815" s="13" t="str">
        <f t="shared" si="145"/>
        <v>Sten Skagen125</v>
      </c>
      <c r="AB1815" s="13"/>
      <c r="AC1815" s="13"/>
      <c r="AD1815" s="13"/>
      <c r="AE1815" s="13">
        <f>IF(TRIM(AA1815=""),0,IF(ISNA(VLOOKUP(AA1815,Tracker!$AB$2:$AB$3981,1,FALSE)),0,1))</f>
        <v>0</v>
      </c>
      <c r="AF1815" s="13"/>
    </row>
    <row r="1816" spans="1:32" ht="13.5">
      <c r="A1816" s="243">
        <v>5314</v>
      </c>
      <c r="B1816" s="271" t="s">
        <v>8103</v>
      </c>
      <c r="C1816" s="957">
        <v>73</v>
      </c>
      <c r="D1816" s="874" t="s">
        <v>8572</v>
      </c>
      <c r="E1816" s="172" t="s">
        <v>8572</v>
      </c>
      <c r="F1816" s="234"/>
      <c r="G1816" s="236"/>
      <c r="H1816" s="874"/>
      <c r="I1816" s="272"/>
      <c r="J1816" s="238"/>
      <c r="K1816" s="711"/>
      <c r="L1816" s="1023" t="s">
        <v>8459</v>
      </c>
      <c r="M1816" s="13" t="str">
        <f t="shared" si="144"/>
        <v>Invoice Not Made</v>
      </c>
      <c r="N1816" s="13"/>
      <c r="O1816" s="13"/>
      <c r="P1816" s="13" t="str">
        <f>IF(L1816="Navig8",IF(ISNA(VLOOKUP(UPPER(B1816),#REF!,3,FALSE)),"Pool Not in Records",VLOOKUP(UPPER(B1816),#REF!,3,FALSE)),"")</f>
        <v/>
      </c>
      <c r="Q1816" s="13" t="str">
        <f t="shared" si="148"/>
        <v/>
      </c>
      <c r="R1816" s="13"/>
      <c r="S1816" s="13"/>
      <c r="T1816" s="13" t="str">
        <f t="shared" si="146"/>
        <v>Invoice Not Made</v>
      </c>
      <c r="U1816" s="13" t="b">
        <f t="shared" si="147"/>
        <v>1</v>
      </c>
      <c r="V1816" s="13"/>
      <c r="W1816" s="13"/>
      <c r="X1816" s="13"/>
      <c r="Y1816" s="13"/>
      <c r="Z1816" s="13"/>
      <c r="AA1816" s="13" t="str">
        <f t="shared" si="145"/>
        <v>Brentholmen73</v>
      </c>
      <c r="AB1816" s="13"/>
      <c r="AC1816" s="13"/>
      <c r="AD1816" s="13"/>
      <c r="AE1816" s="13">
        <f>IF(TRIM(AA1816=""),0,IF(ISNA(VLOOKUP(AA1816,Tracker!$AB$2:$AB$3981,1,FALSE)),0,1))</f>
        <v>0</v>
      </c>
      <c r="AF1816" s="13"/>
    </row>
    <row r="1817" spans="1:32" ht="13.5">
      <c r="A1817" s="246">
        <v>5315</v>
      </c>
      <c r="B1817" s="271" t="s">
        <v>892</v>
      </c>
      <c r="C1817" s="957" t="s">
        <v>8641</v>
      </c>
      <c r="D1817" s="874" t="s">
        <v>8572</v>
      </c>
      <c r="E1817" s="172" t="s">
        <v>8572</v>
      </c>
      <c r="F1817" s="234"/>
      <c r="G1817" s="236"/>
      <c r="H1817" s="874" t="s">
        <v>2870</v>
      </c>
      <c r="I1817" s="272">
        <v>43491</v>
      </c>
      <c r="J1817" s="238"/>
      <c r="K1817" s="711"/>
      <c r="L1817" s="1023" t="s">
        <v>8459</v>
      </c>
      <c r="M1817" s="13" t="str">
        <f t="shared" si="144"/>
        <v>Invoice Made</v>
      </c>
      <c r="N1817" s="13"/>
      <c r="O1817" s="13"/>
      <c r="P1817" s="13" t="str">
        <f>IF(L1817="Navig8",IF(ISNA(VLOOKUP(UPPER(B1817),#REF!,3,FALSE)),"Pool Not in Records",VLOOKUP(UPPER(B1817),#REF!,3,FALSE)),"")</f>
        <v/>
      </c>
      <c r="Q1817" s="13" t="str">
        <f t="shared" si="148"/>
        <v/>
      </c>
      <c r="R1817" s="13"/>
      <c r="S1817" s="13"/>
      <c r="T1817" s="13" t="str">
        <f t="shared" si="146"/>
        <v>Invoice Made</v>
      </c>
      <c r="U1817" s="13" t="b">
        <f t="shared" si="147"/>
        <v>1</v>
      </c>
      <c r="V1817" s="13"/>
      <c r="W1817" s="13"/>
      <c r="X1817" s="13"/>
      <c r="Y1817" s="13"/>
      <c r="Z1817" s="13"/>
      <c r="AA1817" s="13" t="str">
        <f t="shared" si="145"/>
        <v>Elisalex Schulte115,116,117</v>
      </c>
      <c r="AB1817" s="13"/>
      <c r="AC1817" s="13"/>
      <c r="AD1817" s="13"/>
      <c r="AE1817" s="13">
        <f>IF(TRIM(AA1817=""),0,IF(ISNA(VLOOKUP(AA1817,Tracker!$AB$2:$AB$3981,1,FALSE)),0,1))</f>
        <v>1</v>
      </c>
      <c r="AF1817" s="13"/>
    </row>
    <row r="1818" spans="1:32" ht="13.5">
      <c r="A1818" s="271">
        <v>5316</v>
      </c>
      <c r="B1818" s="271" t="s">
        <v>8595</v>
      </c>
      <c r="C1818" s="957"/>
      <c r="D1818" s="874" t="s">
        <v>736</v>
      </c>
      <c r="E1818" s="172" t="s">
        <v>736</v>
      </c>
      <c r="F1818" s="234"/>
      <c r="G1818" s="236"/>
      <c r="H1818" s="874"/>
      <c r="I1818" s="272"/>
      <c r="J1818" s="238"/>
      <c r="K1818" s="711"/>
      <c r="L1818" s="1023" t="s">
        <v>633</v>
      </c>
      <c r="M1818" s="13" t="str">
        <f t="shared" si="144"/>
        <v>Invoice Not Made</v>
      </c>
      <c r="N1818" s="13"/>
      <c r="O1818" s="13"/>
      <c r="P1818" s="13" t="str">
        <f>IF(L1818="Navig8",IF(ISNA(VLOOKUP(UPPER(B1818),#REF!,3,FALSE)),"Pool Not in Records",VLOOKUP(UPPER(B1818),#REF!,3,FALSE)),"")</f>
        <v/>
      </c>
      <c r="Q1818" s="13" t="str">
        <f t="shared" si="148"/>
        <v/>
      </c>
      <c r="R1818" s="13"/>
      <c r="S1818" s="13"/>
      <c r="T1818" s="13" t="str">
        <f t="shared" si="146"/>
        <v>Invoice Not Made</v>
      </c>
      <c r="U1818" s="13" t="b">
        <f t="shared" si="147"/>
        <v>1</v>
      </c>
      <c r="V1818" s="13"/>
      <c r="W1818" s="13"/>
      <c r="X1818" s="13"/>
      <c r="Y1818" s="13"/>
      <c r="Z1818" s="13"/>
      <c r="AA1818" s="13" t="str">
        <f t="shared" si="145"/>
        <v>Vessel-Voy No not given</v>
      </c>
      <c r="AB1818" s="13"/>
      <c r="AC1818" s="13"/>
      <c r="AD1818" s="13"/>
      <c r="AE1818" s="13">
        <f>IF(TRIM(AA1818=""),0,IF(ISNA(VLOOKUP(AA1818,Tracker!$AB$2:$AB$3981,1,FALSE)),0,1))</f>
        <v>0</v>
      </c>
      <c r="AF1818" s="13"/>
    </row>
    <row r="1819" spans="1:32" ht="13.5">
      <c r="A1819" s="271">
        <v>5317</v>
      </c>
      <c r="B1819" s="271" t="s">
        <v>635</v>
      </c>
      <c r="C1819" s="957"/>
      <c r="D1819" s="874" t="s">
        <v>2541</v>
      </c>
      <c r="E1819" s="172" t="s">
        <v>2541</v>
      </c>
      <c r="F1819" s="234"/>
      <c r="G1819" s="236"/>
      <c r="H1819" s="874"/>
      <c r="I1819" s="272"/>
      <c r="J1819" s="238"/>
      <c r="K1819" s="711"/>
      <c r="L1819" s="1023" t="s">
        <v>8062</v>
      </c>
      <c r="M1819" s="13" t="str">
        <f t="shared" si="144"/>
        <v>Invoice Not Made</v>
      </c>
      <c r="N1819" s="13"/>
      <c r="O1819" s="13"/>
      <c r="P1819" s="13" t="str">
        <f>IF(L1819="Navig8",IF(ISNA(VLOOKUP(UPPER(B1819),#REF!,3,FALSE)),"Pool Not in Records",VLOOKUP(UPPER(B1819),#REF!,3,FALSE)),"")</f>
        <v/>
      </c>
      <c r="Q1819" s="13" t="str">
        <f t="shared" si="148"/>
        <v/>
      </c>
      <c r="R1819" s="13"/>
      <c r="S1819" s="13"/>
      <c r="T1819" s="13" t="str">
        <f t="shared" si="146"/>
        <v>Invoice Not Made</v>
      </c>
      <c r="U1819" s="13" t="b">
        <f t="shared" si="147"/>
        <v>1</v>
      </c>
      <c r="V1819" s="13"/>
      <c r="W1819" s="13"/>
      <c r="X1819" s="13"/>
      <c r="Y1819" s="13"/>
      <c r="Z1819" s="13"/>
      <c r="AA1819" s="13" t="str">
        <f t="shared" si="145"/>
        <v>Vessel-Voy No not given</v>
      </c>
      <c r="AB1819" s="13"/>
      <c r="AC1819" s="13"/>
      <c r="AD1819" s="13"/>
      <c r="AE1819" s="13">
        <f>IF(TRIM(AA1819=""),0,IF(ISNA(VLOOKUP(AA1819,Tracker!$AB$2:$AB$3981,1,FALSE)),0,1))</f>
        <v>0</v>
      </c>
      <c r="AF1819" s="13"/>
    </row>
    <row r="1820" spans="1:32" ht="13.5">
      <c r="A1820" s="246">
        <v>5318</v>
      </c>
      <c r="B1820" s="271" t="s">
        <v>7571</v>
      </c>
      <c r="C1820" s="957" t="s">
        <v>7311</v>
      </c>
      <c r="D1820" s="874" t="s">
        <v>8248</v>
      </c>
      <c r="E1820" s="172" t="s">
        <v>8248</v>
      </c>
      <c r="F1820" s="234"/>
      <c r="G1820" s="236"/>
      <c r="H1820" s="874" t="s">
        <v>25</v>
      </c>
      <c r="I1820" s="272">
        <v>43515</v>
      </c>
      <c r="J1820" s="238"/>
      <c r="K1820" s="711"/>
      <c r="L1820" s="1023" t="s">
        <v>60</v>
      </c>
      <c r="M1820" s="13" t="str">
        <f t="shared" si="144"/>
        <v>Invoice Made</v>
      </c>
      <c r="N1820" s="13"/>
      <c r="O1820" s="13"/>
      <c r="P1820" s="13" t="str">
        <f>IF(L1820="Navig8",IF(ISNA(VLOOKUP(UPPER(B1820),#REF!,3,FALSE)),"Pool Not in Records",VLOOKUP(UPPER(B1820),#REF!,3,FALSE)),"")</f>
        <v/>
      </c>
      <c r="Q1820" s="13" t="str">
        <f t="shared" si="148"/>
        <v/>
      </c>
      <c r="R1820" s="13"/>
      <c r="S1820" s="13"/>
      <c r="T1820" s="13" t="str">
        <f t="shared" si="146"/>
        <v>Invoice Made</v>
      </c>
      <c r="U1820" s="13" t="b">
        <f t="shared" si="147"/>
        <v>1</v>
      </c>
      <c r="V1820" s="13"/>
      <c r="W1820" s="13"/>
      <c r="X1820" s="13"/>
      <c r="Y1820" s="13"/>
      <c r="Z1820" s="13"/>
      <c r="AA1820" s="13" t="str">
        <f t="shared" si="145"/>
        <v>Matterhorn Spirit250</v>
      </c>
      <c r="AB1820" s="13"/>
      <c r="AC1820" s="13"/>
      <c r="AD1820" s="13"/>
      <c r="AE1820" s="13">
        <f>IF(TRIM(AA1820=""),0,IF(ISNA(VLOOKUP(AA1820,Tracker!$AB$2:$AB$3981,1,FALSE)),0,1))</f>
        <v>1</v>
      </c>
      <c r="AF1820" s="13"/>
    </row>
    <row r="1821" spans="1:32" ht="13.5">
      <c r="A1821" s="246">
        <v>5319</v>
      </c>
      <c r="B1821" s="271" t="s">
        <v>647</v>
      </c>
      <c r="C1821" s="957" t="s">
        <v>8743</v>
      </c>
      <c r="D1821" s="874" t="s">
        <v>8596</v>
      </c>
      <c r="E1821" s="172" t="s">
        <v>8596</v>
      </c>
      <c r="F1821" s="234"/>
      <c r="G1821" s="236"/>
      <c r="H1821" s="874" t="s">
        <v>293</v>
      </c>
      <c r="I1821" s="272">
        <v>43587</v>
      </c>
      <c r="J1821" s="238"/>
      <c r="K1821" s="711"/>
      <c r="L1821" s="1023" t="s">
        <v>8479</v>
      </c>
      <c r="M1821" s="13" t="str">
        <f t="shared" si="144"/>
        <v>Invoice Made</v>
      </c>
      <c r="N1821" s="13"/>
      <c r="O1821" s="13"/>
      <c r="P1821" s="13" t="str">
        <f>IF(L1821="Navig8",IF(ISNA(VLOOKUP(UPPER(B1821),#REF!,3,FALSE)),"Pool Not in Records",VLOOKUP(UPPER(B1821),#REF!,3,FALSE)),"")</f>
        <v/>
      </c>
      <c r="Q1821" s="13" t="str">
        <f t="shared" si="148"/>
        <v/>
      </c>
      <c r="R1821" s="13"/>
      <c r="S1821" s="13"/>
      <c r="T1821" s="13" t="str">
        <f t="shared" si="146"/>
        <v>Invoice Made</v>
      </c>
      <c r="U1821" s="13" t="b">
        <f t="shared" si="147"/>
        <v>1</v>
      </c>
      <c r="V1821" s="13"/>
      <c r="W1821" s="13"/>
      <c r="X1821" s="13"/>
      <c r="Y1821" s="13"/>
      <c r="Z1821" s="13"/>
      <c r="AA1821" s="13" t="str">
        <f t="shared" si="145"/>
        <v>Genmar Compatriot1901</v>
      </c>
      <c r="AB1821" s="13"/>
      <c r="AC1821" s="13"/>
      <c r="AD1821" s="13"/>
      <c r="AE1821" s="13">
        <f>IF(TRIM(AA1821=""),0,IF(ISNA(VLOOKUP(AA1821,Tracker!$AB$2:$AB$3981,1,FALSE)),0,1))</f>
        <v>1</v>
      </c>
      <c r="AF1821" s="13"/>
    </row>
    <row r="1822" spans="1:32" ht="13.5">
      <c r="A1822" s="246">
        <v>5320</v>
      </c>
      <c r="B1822" s="271" t="s">
        <v>8573</v>
      </c>
      <c r="C1822" s="957" t="s">
        <v>423</v>
      </c>
      <c r="D1822" s="874" t="s">
        <v>8165</v>
      </c>
      <c r="E1822" s="172" t="s">
        <v>8165</v>
      </c>
      <c r="F1822" s="234"/>
      <c r="G1822" s="236"/>
      <c r="H1822" s="874" t="s">
        <v>90</v>
      </c>
      <c r="I1822" s="272">
        <v>43511</v>
      </c>
      <c r="J1822" s="238"/>
      <c r="K1822" s="711"/>
      <c r="L1822" s="1023" t="s">
        <v>60</v>
      </c>
      <c r="M1822" s="13" t="str">
        <f t="shared" si="144"/>
        <v>Invoice Made</v>
      </c>
      <c r="N1822" s="13"/>
      <c r="O1822" s="13"/>
      <c r="P1822" s="13" t="str">
        <f>IF(L1822="Navig8",IF(ISNA(VLOOKUP(UPPER(B1822),#REF!,3,FALSE)),"Pool Not in Records",VLOOKUP(UPPER(B1822),#REF!,3,FALSE)),"")</f>
        <v/>
      </c>
      <c r="Q1822" s="13" t="str">
        <f t="shared" si="148"/>
        <v/>
      </c>
      <c r="R1822" s="13"/>
      <c r="S1822" s="13"/>
      <c r="T1822" s="13" t="str">
        <f t="shared" si="146"/>
        <v>Invoice Made</v>
      </c>
      <c r="U1822" s="13" t="b">
        <f t="shared" si="147"/>
        <v>1</v>
      </c>
      <c r="V1822" s="13"/>
      <c r="W1822" s="13"/>
      <c r="X1822" s="13"/>
      <c r="Y1822" s="13"/>
      <c r="Z1822" s="13"/>
      <c r="AA1822" s="13" t="str">
        <f t="shared" si="145"/>
        <v>Stavanger Eagle02</v>
      </c>
      <c r="AB1822" s="13"/>
      <c r="AC1822" s="13"/>
      <c r="AD1822" s="13"/>
      <c r="AE1822" s="13">
        <f>IF(TRIM(AA1822=""),0,IF(ISNA(VLOOKUP(AA1822,Tracker!$AB$2:$AB$3981,1,FALSE)),0,1))</f>
        <v>1</v>
      </c>
      <c r="AF1822" s="13"/>
    </row>
    <row r="1823" spans="1:32" ht="13.5">
      <c r="A1823" s="243">
        <v>5321</v>
      </c>
      <c r="B1823" s="271" t="s">
        <v>2779</v>
      </c>
      <c r="C1823" s="957">
        <v>262</v>
      </c>
      <c r="D1823" s="874" t="s">
        <v>8572</v>
      </c>
      <c r="E1823" s="172" t="s">
        <v>8572</v>
      </c>
      <c r="F1823" s="234"/>
      <c r="G1823" s="236"/>
      <c r="H1823" s="874"/>
      <c r="I1823" s="272"/>
      <c r="J1823" s="238"/>
      <c r="K1823" s="711"/>
      <c r="L1823" s="1023" t="s">
        <v>8459</v>
      </c>
      <c r="M1823" s="13" t="str">
        <f t="shared" si="144"/>
        <v>Invoice Not Made</v>
      </c>
      <c r="N1823" s="13"/>
      <c r="O1823" s="13"/>
      <c r="P1823" s="13" t="str">
        <f>IF(L1823="Navig8",IF(ISNA(VLOOKUP(UPPER(B1823),#REF!,3,FALSE)),"Pool Not in Records",VLOOKUP(UPPER(B1823),#REF!,3,FALSE)),"")</f>
        <v/>
      </c>
      <c r="Q1823" s="13" t="str">
        <f t="shared" si="148"/>
        <v/>
      </c>
      <c r="R1823" s="13"/>
      <c r="S1823" s="13"/>
      <c r="T1823" s="13" t="str">
        <f t="shared" si="146"/>
        <v>Invoice Not Made</v>
      </c>
      <c r="U1823" s="13" t="b">
        <f t="shared" si="147"/>
        <v>1</v>
      </c>
      <c r="V1823" s="13"/>
      <c r="W1823" s="13"/>
      <c r="X1823" s="13"/>
      <c r="Y1823" s="13"/>
      <c r="Z1823" s="13"/>
      <c r="AA1823" s="13" t="str">
        <f t="shared" si="145"/>
        <v>Tigris262</v>
      </c>
      <c r="AB1823" s="13"/>
      <c r="AC1823" s="13"/>
      <c r="AD1823" s="13"/>
      <c r="AE1823" s="13">
        <f>IF(TRIM(AA1823=""),0,IF(ISNA(VLOOKUP(AA1823,Tracker!$AB$2:$AB$3981,1,FALSE)),0,1))</f>
        <v>0</v>
      </c>
      <c r="AF1823" s="13"/>
    </row>
    <row r="1824" spans="1:32" ht="13.5">
      <c r="A1824" s="246">
        <v>5322</v>
      </c>
      <c r="B1824" s="271" t="s">
        <v>3088</v>
      </c>
      <c r="C1824" s="957">
        <v>7</v>
      </c>
      <c r="D1824" s="874" t="s">
        <v>8165</v>
      </c>
      <c r="E1824" s="172" t="s">
        <v>8165</v>
      </c>
      <c r="F1824" s="234"/>
      <c r="G1824" s="236"/>
      <c r="H1824" s="874" t="s">
        <v>1970</v>
      </c>
      <c r="I1824" s="272">
        <v>43514</v>
      </c>
      <c r="J1824" s="238"/>
      <c r="K1824" s="711"/>
      <c r="L1824" s="1023" t="s">
        <v>60</v>
      </c>
      <c r="M1824" s="13" t="str">
        <f t="shared" si="144"/>
        <v>Invoice Made</v>
      </c>
      <c r="N1824" s="13"/>
      <c r="O1824" s="13"/>
      <c r="P1824" s="13" t="str">
        <f>IF(L1824="Navig8",IF(ISNA(VLOOKUP(UPPER(B1824),#REF!,3,FALSE)),"Pool Not in Records",VLOOKUP(UPPER(B1824),#REF!,3,FALSE)),"")</f>
        <v/>
      </c>
      <c r="Q1824" s="13" t="str">
        <f t="shared" si="148"/>
        <v/>
      </c>
      <c r="R1824" s="13"/>
      <c r="S1824" s="13"/>
      <c r="T1824" s="13" t="str">
        <f t="shared" si="146"/>
        <v>Invoice Made</v>
      </c>
      <c r="U1824" s="13" t="b">
        <f t="shared" si="147"/>
        <v>1</v>
      </c>
      <c r="V1824" s="13"/>
      <c r="W1824" s="13"/>
      <c r="X1824" s="13"/>
      <c r="Y1824" s="13"/>
      <c r="Z1824" s="13"/>
      <c r="AA1824" s="13" t="str">
        <f t="shared" si="145"/>
        <v>Stavanger Bliss7</v>
      </c>
      <c r="AB1824" s="13"/>
      <c r="AC1824" s="13"/>
      <c r="AD1824" s="13"/>
      <c r="AE1824" s="13">
        <f>IF(TRIM(AA1824=""),0,IF(ISNA(VLOOKUP(AA1824,Tracker!$AB$2:$AB$3981,1,FALSE)),0,1))</f>
        <v>1</v>
      </c>
      <c r="AF1824" s="13"/>
    </row>
    <row r="1825" spans="1:32" ht="13.5">
      <c r="A1825" s="243">
        <v>5323</v>
      </c>
      <c r="B1825" s="271" t="s">
        <v>892</v>
      </c>
      <c r="C1825" s="957">
        <v>118</v>
      </c>
      <c r="D1825" s="874" t="s">
        <v>8572</v>
      </c>
      <c r="E1825" s="172" t="s">
        <v>8572</v>
      </c>
      <c r="F1825" s="234"/>
      <c r="G1825" s="236"/>
      <c r="H1825" s="874"/>
      <c r="I1825" s="272"/>
      <c r="J1825" s="238"/>
      <c r="K1825" s="711"/>
      <c r="L1825" s="1023" t="s">
        <v>8459</v>
      </c>
      <c r="M1825" s="13" t="str">
        <f t="shared" si="144"/>
        <v>Invoice Not Made</v>
      </c>
      <c r="N1825" s="13"/>
      <c r="O1825" s="13"/>
      <c r="P1825" s="13" t="str">
        <f>IF(L1825="Navig8",IF(ISNA(VLOOKUP(UPPER(B1825),#REF!,3,FALSE)),"Pool Not in Records",VLOOKUP(UPPER(B1825),#REF!,3,FALSE)),"")</f>
        <v/>
      </c>
      <c r="Q1825" s="13" t="str">
        <f t="shared" si="148"/>
        <v/>
      </c>
      <c r="R1825" s="13"/>
      <c r="S1825" s="13"/>
      <c r="T1825" s="13" t="str">
        <f t="shared" si="146"/>
        <v>Invoice Not Made</v>
      </c>
      <c r="U1825" s="13" t="b">
        <f t="shared" si="147"/>
        <v>1</v>
      </c>
      <c r="V1825" s="13"/>
      <c r="W1825" s="13"/>
      <c r="X1825" s="13"/>
      <c r="Y1825" s="13"/>
      <c r="Z1825" s="13"/>
      <c r="AA1825" s="13" t="str">
        <f t="shared" si="145"/>
        <v>Elisalex Schulte118</v>
      </c>
      <c r="AB1825" s="13"/>
      <c r="AC1825" s="13"/>
      <c r="AD1825" s="13"/>
      <c r="AE1825" s="13">
        <f>IF(TRIM(AA1825=""),0,IF(ISNA(VLOOKUP(AA1825,Tracker!$AB$2:$AB$3981,1,FALSE)),0,1))</f>
        <v>0</v>
      </c>
      <c r="AF1825" s="13"/>
    </row>
    <row r="1826" spans="1:32" ht="13.5">
      <c r="A1826" s="243">
        <v>5324</v>
      </c>
      <c r="B1826" s="271" t="s">
        <v>892</v>
      </c>
      <c r="C1826" s="957">
        <v>119</v>
      </c>
      <c r="D1826" s="874" t="s">
        <v>8572</v>
      </c>
      <c r="E1826" s="172" t="s">
        <v>8572</v>
      </c>
      <c r="F1826" s="234"/>
      <c r="G1826" s="236"/>
      <c r="H1826" s="874"/>
      <c r="I1826" s="272"/>
      <c r="J1826" s="238"/>
      <c r="K1826" s="711"/>
      <c r="L1826" s="1023" t="s">
        <v>8459</v>
      </c>
      <c r="M1826" s="13" t="str">
        <f t="shared" si="144"/>
        <v>Invoice Not Made</v>
      </c>
      <c r="N1826" s="13"/>
      <c r="O1826" s="13"/>
      <c r="P1826" s="13" t="str">
        <f>IF(L1826="Navig8",IF(ISNA(VLOOKUP(UPPER(B1826),#REF!,3,FALSE)),"Pool Not in Records",VLOOKUP(UPPER(B1826),#REF!,3,FALSE)),"")</f>
        <v/>
      </c>
      <c r="Q1826" s="13" t="str">
        <f t="shared" si="148"/>
        <v/>
      </c>
      <c r="R1826" s="13"/>
      <c r="S1826" s="13"/>
      <c r="T1826" s="13" t="str">
        <f t="shared" si="146"/>
        <v>Invoice Not Made</v>
      </c>
      <c r="U1826" s="13" t="b">
        <f t="shared" si="147"/>
        <v>1</v>
      </c>
      <c r="V1826" s="13"/>
      <c r="W1826" s="13"/>
      <c r="X1826" s="13"/>
      <c r="Y1826" s="13"/>
      <c r="Z1826" s="13"/>
      <c r="AA1826" s="13" t="str">
        <f t="shared" si="145"/>
        <v>Elisalex Schulte119</v>
      </c>
      <c r="AB1826" s="13"/>
      <c r="AC1826" s="13"/>
      <c r="AD1826" s="13"/>
      <c r="AE1826" s="13">
        <f>IF(TRIM(AA1826=""),0,IF(ISNA(VLOOKUP(AA1826,Tracker!$AB$2:$AB$3981,1,FALSE)),0,1))</f>
        <v>0</v>
      </c>
      <c r="AF1826" s="13"/>
    </row>
    <row r="1827" spans="1:32" ht="13.5">
      <c r="A1827" s="246">
        <v>5325</v>
      </c>
      <c r="B1827" s="271" t="s">
        <v>7421</v>
      </c>
      <c r="C1827" s="957" t="s">
        <v>8698</v>
      </c>
      <c r="D1827" s="874" t="s">
        <v>8245</v>
      </c>
      <c r="E1827" s="172" t="s">
        <v>8245</v>
      </c>
      <c r="F1827" s="234"/>
      <c r="G1827" s="236"/>
      <c r="H1827" s="874" t="s">
        <v>261</v>
      </c>
      <c r="I1827" s="272">
        <v>43527</v>
      </c>
      <c r="J1827" s="238"/>
      <c r="K1827" s="711"/>
      <c r="L1827" s="1023" t="s">
        <v>590</v>
      </c>
      <c r="M1827" s="13" t="str">
        <f t="shared" si="144"/>
        <v>Invoice Made</v>
      </c>
      <c r="N1827" s="13"/>
      <c r="O1827" s="13"/>
      <c r="P1827" s="13" t="str">
        <f>IF(L1827="Navig8",IF(ISNA(VLOOKUP(UPPER(B1827),#REF!,3,FALSE)),"Pool Not in Records",VLOOKUP(UPPER(B1827),#REF!,3,FALSE)),"")</f>
        <v/>
      </c>
      <c r="Q1827" s="13">
        <f t="shared" si="148"/>
        <v>0</v>
      </c>
      <c r="R1827" s="13"/>
      <c r="S1827" s="13"/>
      <c r="T1827" s="13" t="str">
        <f t="shared" si="146"/>
        <v>Invoice Made</v>
      </c>
      <c r="U1827" s="13" t="b">
        <f t="shared" si="147"/>
        <v>1</v>
      </c>
      <c r="V1827" s="13"/>
      <c r="W1827" s="13"/>
      <c r="X1827" s="13"/>
      <c r="Y1827" s="13"/>
      <c r="Z1827" s="13"/>
      <c r="AA1827" s="13" t="str">
        <f t="shared" si="145"/>
        <v>Seaways Rubymar046-149</v>
      </c>
      <c r="AB1827" s="13"/>
      <c r="AC1827" s="13"/>
      <c r="AD1827" s="13"/>
      <c r="AE1827" s="13">
        <f>IF(TRIM(AA1827=""),0,IF(ISNA(VLOOKUP(AA1827,Tracker!$AB$2:$AB$3981,1,FALSE)),0,1))</f>
        <v>1</v>
      </c>
      <c r="AF1827" s="13"/>
    </row>
    <row r="1828" spans="1:32" ht="13.5">
      <c r="A1828" s="246">
        <v>5326</v>
      </c>
      <c r="B1828" s="271" t="s">
        <v>2776</v>
      </c>
      <c r="C1828" s="957" t="s">
        <v>8710</v>
      </c>
      <c r="D1828" s="874" t="s">
        <v>8572</v>
      </c>
      <c r="E1828" s="172" t="s">
        <v>8572</v>
      </c>
      <c r="F1828" s="234"/>
      <c r="G1828" s="236"/>
      <c r="H1828" s="874" t="s">
        <v>25</v>
      </c>
      <c r="I1828" s="272">
        <v>43516</v>
      </c>
      <c r="J1828" s="238"/>
      <c r="K1828" s="711"/>
      <c r="L1828" s="1023" t="s">
        <v>8459</v>
      </c>
      <c r="M1828" s="13" t="str">
        <f t="shared" si="144"/>
        <v>Invoice Made</v>
      </c>
      <c r="N1828" s="13"/>
      <c r="O1828" s="13"/>
      <c r="P1828" s="13" t="str">
        <f>IF(L1828="Navig8",IF(ISNA(VLOOKUP(UPPER(B1828),#REF!,3,FALSE)),"Pool Not in Records",VLOOKUP(UPPER(B1828),#REF!,3,FALSE)),"")</f>
        <v/>
      </c>
      <c r="Q1828" s="13" t="str">
        <f t="shared" si="148"/>
        <v/>
      </c>
      <c r="R1828" s="13"/>
      <c r="S1828" s="13"/>
      <c r="T1828" s="13" t="str">
        <f t="shared" si="146"/>
        <v>Invoice Made</v>
      </c>
      <c r="U1828" s="13" t="b">
        <f t="shared" si="147"/>
        <v>1</v>
      </c>
      <c r="V1828" s="13"/>
      <c r="W1828" s="13"/>
      <c r="X1828" s="13"/>
      <c r="Y1828" s="13"/>
      <c r="Z1828" s="13"/>
      <c r="AA1828" s="13" t="str">
        <f t="shared" si="145"/>
        <v>Sten Skagen125,126</v>
      </c>
      <c r="AB1828" s="13"/>
      <c r="AC1828" s="13"/>
      <c r="AD1828" s="13"/>
      <c r="AE1828" s="13">
        <f>IF(TRIM(AA1828=""),0,IF(ISNA(VLOOKUP(AA1828,Tracker!$AB$2:$AB$3981,1,FALSE)),0,1))</f>
        <v>1</v>
      </c>
      <c r="AF1828" s="13"/>
    </row>
    <row r="1829" spans="1:32" ht="13.5">
      <c r="A1829" s="246">
        <v>5327</v>
      </c>
      <c r="B1829" s="271" t="s">
        <v>544</v>
      </c>
      <c r="C1829" s="957" t="s">
        <v>8719</v>
      </c>
      <c r="D1829" s="874" t="s">
        <v>2395</v>
      </c>
      <c r="E1829" s="172" t="s">
        <v>2395</v>
      </c>
      <c r="F1829" s="234"/>
      <c r="G1829" s="236"/>
      <c r="H1829" s="874" t="s">
        <v>25</v>
      </c>
      <c r="I1829" s="272">
        <v>43531</v>
      </c>
      <c r="J1829" s="238"/>
      <c r="K1829" s="711" t="s">
        <v>411</v>
      </c>
      <c r="L1829" s="1023" t="s">
        <v>8062</v>
      </c>
      <c r="M1829" s="13" t="str">
        <f t="shared" si="144"/>
        <v>Invoice Made</v>
      </c>
      <c r="N1829" s="13"/>
      <c r="O1829" s="13"/>
      <c r="P1829" s="13" t="str">
        <f>IF(L1829="Navig8",IF(ISNA(VLOOKUP(UPPER(B1829),#REF!,3,FALSE)),"Pool Not in Records",VLOOKUP(UPPER(B1829),#REF!,3,FALSE)),"")</f>
        <v/>
      </c>
      <c r="Q1829" s="13" t="str">
        <f t="shared" si="148"/>
        <v/>
      </c>
      <c r="R1829" s="13"/>
      <c r="S1829" s="13"/>
      <c r="T1829" s="13" t="str">
        <f t="shared" si="146"/>
        <v>Invoice Made</v>
      </c>
      <c r="U1829" s="13" t="b">
        <f t="shared" si="147"/>
        <v>1</v>
      </c>
      <c r="V1829" s="13"/>
      <c r="W1829" s="13"/>
      <c r="X1829" s="13"/>
      <c r="Y1829" s="13"/>
      <c r="Z1829" s="13"/>
      <c r="AA1829" s="13" t="str">
        <f t="shared" si="145"/>
        <v>Mesaieed3-19</v>
      </c>
      <c r="AB1829" s="13"/>
      <c r="AC1829" s="13"/>
      <c r="AD1829" s="13"/>
      <c r="AE1829" s="13">
        <f>IF(TRIM(AA1829=""),0,IF(ISNA(VLOOKUP(AA1829,Tracker!$AB$2:$AB$3981,1,FALSE)),0,1))</f>
        <v>1</v>
      </c>
      <c r="AF1829" s="13"/>
    </row>
    <row r="1830" spans="1:32" ht="13.5">
      <c r="A1830" s="243">
        <v>5328</v>
      </c>
      <c r="B1830" s="271" t="s">
        <v>2779</v>
      </c>
      <c r="C1830" s="957">
        <v>263</v>
      </c>
      <c r="D1830" s="874" t="s">
        <v>8572</v>
      </c>
      <c r="E1830" s="172" t="s">
        <v>8572</v>
      </c>
      <c r="F1830" s="234"/>
      <c r="G1830" s="236"/>
      <c r="H1830" s="874"/>
      <c r="I1830" s="272"/>
      <c r="J1830" s="238"/>
      <c r="K1830" s="711"/>
      <c r="L1830" s="1023" t="s">
        <v>8459</v>
      </c>
      <c r="M1830" s="13" t="str">
        <f t="shared" si="144"/>
        <v>Invoice Not Made</v>
      </c>
      <c r="N1830" s="13"/>
      <c r="O1830" s="13"/>
      <c r="P1830" s="13" t="str">
        <f>IF(L1830="Navig8",IF(ISNA(VLOOKUP(UPPER(B1830),#REF!,3,FALSE)),"Pool Not in Records",VLOOKUP(UPPER(B1830),#REF!,3,FALSE)),"")</f>
        <v/>
      </c>
      <c r="Q1830" s="13" t="str">
        <f t="shared" si="148"/>
        <v/>
      </c>
      <c r="R1830" s="13"/>
      <c r="S1830" s="13"/>
      <c r="T1830" s="13" t="str">
        <f t="shared" si="146"/>
        <v>Invoice Not Made</v>
      </c>
      <c r="U1830" s="13" t="b">
        <f t="shared" si="147"/>
        <v>1</v>
      </c>
      <c r="V1830" s="13"/>
      <c r="W1830" s="13"/>
      <c r="X1830" s="13"/>
      <c r="Y1830" s="13"/>
      <c r="Z1830" s="13"/>
      <c r="AA1830" s="13" t="str">
        <f t="shared" si="145"/>
        <v>Tigris263</v>
      </c>
      <c r="AB1830" s="13"/>
      <c r="AC1830" s="13"/>
      <c r="AD1830" s="13"/>
      <c r="AE1830" s="13">
        <f>IF(TRIM(AA1830=""),0,IF(ISNA(VLOOKUP(AA1830,Tracker!$AB$2:$AB$3981,1,FALSE)),0,1))</f>
        <v>0</v>
      </c>
      <c r="AF1830" s="13"/>
    </row>
    <row r="1831" spans="1:32" ht="13.5">
      <c r="A1831" s="243">
        <v>5329</v>
      </c>
      <c r="B1831" s="271" t="s">
        <v>2776</v>
      </c>
      <c r="C1831" s="957">
        <v>122</v>
      </c>
      <c r="D1831" s="874" t="s">
        <v>8572</v>
      </c>
      <c r="E1831" s="172" t="s">
        <v>8572</v>
      </c>
      <c r="F1831" s="234"/>
      <c r="G1831" s="236"/>
      <c r="H1831" s="874"/>
      <c r="I1831" s="272"/>
      <c r="J1831" s="238"/>
      <c r="K1831" s="711"/>
      <c r="L1831" s="1023" t="s">
        <v>8459</v>
      </c>
      <c r="M1831" s="13" t="str">
        <f t="shared" si="144"/>
        <v>Invoice Not Made</v>
      </c>
      <c r="N1831" s="13"/>
      <c r="O1831" s="13"/>
      <c r="P1831" s="13" t="str">
        <f>IF(L1831="Navig8",IF(ISNA(VLOOKUP(UPPER(B1831),#REF!,3,FALSE)),"Pool Not in Records",VLOOKUP(UPPER(B1831),#REF!,3,FALSE)),"")</f>
        <v/>
      </c>
      <c r="Q1831" s="13" t="str">
        <f t="shared" si="148"/>
        <v/>
      </c>
      <c r="R1831" s="13"/>
      <c r="S1831" s="13"/>
      <c r="T1831" s="13" t="str">
        <f t="shared" si="146"/>
        <v>Invoice Not Made</v>
      </c>
      <c r="U1831" s="13" t="b">
        <f t="shared" si="147"/>
        <v>1</v>
      </c>
      <c r="V1831" s="13"/>
      <c r="W1831" s="13"/>
      <c r="X1831" s="13"/>
      <c r="Y1831" s="13"/>
      <c r="Z1831" s="13"/>
      <c r="AA1831" s="13" t="str">
        <f t="shared" si="145"/>
        <v>Sten Skagen122</v>
      </c>
      <c r="AB1831" s="13"/>
      <c r="AC1831" s="13"/>
      <c r="AD1831" s="13"/>
      <c r="AE1831" s="13">
        <f>IF(TRIM(AA1831=""),0,IF(ISNA(VLOOKUP(AA1831,Tracker!$AB$2:$AB$3981,1,FALSE)),0,1))</f>
        <v>0</v>
      </c>
      <c r="AF1831" s="13"/>
    </row>
    <row r="1832" spans="1:32" ht="13.5">
      <c r="A1832" s="243">
        <v>5330</v>
      </c>
      <c r="B1832" s="271" t="s">
        <v>2779</v>
      </c>
      <c r="C1832" s="957">
        <v>259</v>
      </c>
      <c r="D1832" s="874" t="s">
        <v>8572</v>
      </c>
      <c r="E1832" s="172" t="s">
        <v>8572</v>
      </c>
      <c r="F1832" s="234"/>
      <c r="G1832" s="236"/>
      <c r="H1832" s="874"/>
      <c r="I1832" s="272"/>
      <c r="J1832" s="238"/>
      <c r="K1832" s="711"/>
      <c r="L1832" s="1023" t="s">
        <v>8459</v>
      </c>
      <c r="M1832" s="13" t="str">
        <f t="shared" si="144"/>
        <v>Invoice Not Made</v>
      </c>
      <c r="N1832" s="13"/>
      <c r="O1832" s="13"/>
      <c r="P1832" s="13" t="str">
        <f>IF(L1832="Navig8",IF(ISNA(VLOOKUP(UPPER(B1832),#REF!,3,FALSE)),"Pool Not in Records",VLOOKUP(UPPER(B1832),#REF!,3,FALSE)),"")</f>
        <v/>
      </c>
      <c r="Q1832" s="13" t="str">
        <f t="shared" si="148"/>
        <v/>
      </c>
      <c r="R1832" s="13"/>
      <c r="S1832" s="13"/>
      <c r="T1832" s="13" t="str">
        <f t="shared" si="146"/>
        <v>Invoice Not Made</v>
      </c>
      <c r="U1832" s="13" t="b">
        <f t="shared" si="147"/>
        <v>1</v>
      </c>
      <c r="V1832" s="13"/>
      <c r="W1832" s="13"/>
      <c r="X1832" s="13"/>
      <c r="Y1832" s="13"/>
      <c r="Z1832" s="13"/>
      <c r="AA1832" s="13" t="str">
        <f t="shared" si="145"/>
        <v>Tigris259</v>
      </c>
      <c r="AB1832" s="13"/>
      <c r="AC1832" s="13"/>
      <c r="AD1832" s="13"/>
      <c r="AE1832" s="13">
        <f>IF(TRIM(AA1832=""),0,IF(ISNA(VLOOKUP(AA1832,Tracker!$AB$2:$AB$3981,1,FALSE)),0,1))</f>
        <v>0</v>
      </c>
      <c r="AF1832" s="13"/>
    </row>
    <row r="1833" spans="1:32" ht="13.5">
      <c r="A1833" s="243">
        <v>5331</v>
      </c>
      <c r="B1833" s="271" t="s">
        <v>8309</v>
      </c>
      <c r="C1833" s="957">
        <v>50</v>
      </c>
      <c r="D1833" s="874" t="s">
        <v>8572</v>
      </c>
      <c r="E1833" s="172" t="s">
        <v>8572</v>
      </c>
      <c r="F1833" s="234"/>
      <c r="G1833" s="236"/>
      <c r="H1833" s="874"/>
      <c r="I1833" s="272"/>
      <c r="J1833" s="238"/>
      <c r="K1833" s="711"/>
      <c r="L1833" s="1023" t="s">
        <v>8459</v>
      </c>
      <c r="M1833" s="13" t="str">
        <f t="shared" si="144"/>
        <v>Invoice Not Made</v>
      </c>
      <c r="N1833" s="13"/>
      <c r="O1833" s="13"/>
      <c r="P1833" s="13" t="str">
        <f>IF(L1833="Navig8",IF(ISNA(VLOOKUP(UPPER(B1833),#REF!,3,FALSE)),"Pool Not in Records",VLOOKUP(UPPER(B1833),#REF!,3,FALSE)),"")</f>
        <v/>
      </c>
      <c r="Q1833" s="13" t="str">
        <f t="shared" si="148"/>
        <v/>
      </c>
      <c r="R1833" s="13"/>
      <c r="S1833" s="13"/>
      <c r="T1833" s="13" t="str">
        <f t="shared" si="146"/>
        <v>Invoice Not Made</v>
      </c>
      <c r="U1833" s="13" t="b">
        <f t="shared" si="147"/>
        <v>1</v>
      </c>
      <c r="V1833" s="13"/>
      <c r="W1833" s="13"/>
      <c r="X1833" s="13"/>
      <c r="Y1833" s="13"/>
      <c r="Z1833" s="13"/>
      <c r="AA1833" s="13" t="str">
        <f t="shared" si="145"/>
        <v>Vestholmen50</v>
      </c>
      <c r="AB1833" s="13"/>
      <c r="AC1833" s="13"/>
      <c r="AD1833" s="13"/>
      <c r="AE1833" s="13">
        <f>IF(TRIM(AA1833=""),0,IF(ISNA(VLOOKUP(AA1833,Tracker!$AB$2:$AB$3981,1,FALSE)),0,1))</f>
        <v>0</v>
      </c>
      <c r="AF1833" s="13"/>
    </row>
    <row r="1834" spans="1:32" ht="13.5">
      <c r="A1834" s="243">
        <v>5332</v>
      </c>
      <c r="B1834" s="271" t="s">
        <v>2854</v>
      </c>
      <c r="C1834" s="957">
        <v>233</v>
      </c>
      <c r="D1834" s="874" t="s">
        <v>8572</v>
      </c>
      <c r="E1834" s="172" t="s">
        <v>8572</v>
      </c>
      <c r="F1834" s="234"/>
      <c r="G1834" s="236"/>
      <c r="H1834" s="874"/>
      <c r="I1834" s="272"/>
      <c r="J1834" s="238"/>
      <c r="K1834" s="711"/>
      <c r="L1834" s="1023" t="s">
        <v>8459</v>
      </c>
      <c r="M1834" s="13" t="str">
        <f t="shared" si="144"/>
        <v>Invoice Not Made</v>
      </c>
      <c r="N1834" s="13"/>
      <c r="O1834" s="13"/>
      <c r="P1834" s="13" t="str">
        <f>IF(L1834="Navig8",IF(ISNA(VLOOKUP(UPPER(B1834),#REF!,3,FALSE)),"Pool Not in Records",VLOOKUP(UPPER(B1834),#REF!,3,FALSE)),"")</f>
        <v/>
      </c>
      <c r="Q1834" s="13" t="str">
        <f t="shared" si="148"/>
        <v/>
      </c>
      <c r="R1834" s="13"/>
      <c r="S1834" s="13"/>
      <c r="T1834" s="13" t="str">
        <f t="shared" si="146"/>
        <v>Invoice Not Made</v>
      </c>
      <c r="U1834" s="13" t="b">
        <f t="shared" si="147"/>
        <v>1</v>
      </c>
      <c r="V1834" s="13"/>
      <c r="W1834" s="13"/>
      <c r="X1834" s="13"/>
      <c r="Y1834" s="13"/>
      <c r="Z1834" s="13"/>
      <c r="AA1834" s="13" t="str">
        <f t="shared" si="145"/>
        <v>Emmy Schulte233</v>
      </c>
      <c r="AB1834" s="13"/>
      <c r="AC1834" s="13"/>
      <c r="AD1834" s="13"/>
      <c r="AE1834" s="13">
        <f>IF(TRIM(AA1834=""),0,IF(ISNA(VLOOKUP(AA1834,Tracker!$AB$2:$AB$3981,1,FALSE)),0,1))</f>
        <v>0</v>
      </c>
      <c r="AF1834" s="13"/>
    </row>
    <row r="1835" spans="1:32" ht="13.5">
      <c r="A1835" s="246">
        <v>5333</v>
      </c>
      <c r="B1835" s="271" t="s">
        <v>8658</v>
      </c>
      <c r="C1835" s="957" t="s">
        <v>8743</v>
      </c>
      <c r="D1835" s="874" t="s">
        <v>8175</v>
      </c>
      <c r="E1835" s="172" t="s">
        <v>8175</v>
      </c>
      <c r="F1835" s="234"/>
      <c r="G1835" s="236"/>
      <c r="H1835" s="889" t="s">
        <v>25</v>
      </c>
      <c r="I1835" s="272">
        <v>43560</v>
      </c>
      <c r="J1835" s="238"/>
      <c r="K1835" s="711"/>
      <c r="L1835" s="1023" t="s">
        <v>633</v>
      </c>
      <c r="M1835" s="13" t="str">
        <f t="shared" si="144"/>
        <v>Invoice Made</v>
      </c>
      <c r="N1835" s="13"/>
      <c r="O1835" s="13"/>
      <c r="P1835" s="13" t="str">
        <f>IF(L1835="Navig8",IF(ISNA(VLOOKUP(UPPER(B1835),#REF!,3,FALSE)),"Pool Not in Records",VLOOKUP(UPPER(B1835),#REF!,3,FALSE)),"")</f>
        <v/>
      </c>
      <c r="Q1835" s="13" t="str">
        <f t="shared" si="148"/>
        <v/>
      </c>
      <c r="R1835" s="13"/>
      <c r="S1835" s="13"/>
      <c r="T1835" s="13" t="str">
        <f t="shared" si="146"/>
        <v>Invoice Made</v>
      </c>
      <c r="U1835" s="13" t="b">
        <f t="shared" si="147"/>
        <v>1</v>
      </c>
      <c r="V1835" s="13"/>
      <c r="W1835" s="13"/>
      <c r="X1835" s="13"/>
      <c r="Y1835" s="13"/>
      <c r="Z1835" s="13"/>
      <c r="AA1835" s="13" t="str">
        <f t="shared" si="145"/>
        <v>Eco California1901</v>
      </c>
      <c r="AB1835" s="13"/>
      <c r="AC1835" s="13"/>
      <c r="AD1835" s="13"/>
      <c r="AE1835" s="13">
        <f>IF(TRIM(AA1835=""),0,IF(ISNA(VLOOKUP(AA1835,Tracker!$AB$2:$AB$3981,1,FALSE)),0,1))</f>
        <v>1</v>
      </c>
      <c r="AF1835" s="13"/>
    </row>
    <row r="1836" spans="1:32" ht="13.5">
      <c r="A1836" s="246">
        <v>5334</v>
      </c>
      <c r="B1836" s="271" t="s">
        <v>8309</v>
      </c>
      <c r="C1836" s="957" t="s">
        <v>8711</v>
      </c>
      <c r="D1836" s="874" t="s">
        <v>8572</v>
      </c>
      <c r="E1836" s="172" t="s">
        <v>8572</v>
      </c>
      <c r="F1836" s="234"/>
      <c r="G1836" s="456"/>
      <c r="H1836" s="908" t="s">
        <v>150</v>
      </c>
      <c r="I1836" s="552">
        <v>43516</v>
      </c>
      <c r="J1836" s="238"/>
      <c r="K1836" s="711"/>
      <c r="L1836" s="1023" t="s">
        <v>8459</v>
      </c>
      <c r="M1836" s="13" t="str">
        <f t="shared" si="144"/>
        <v>Invoice Made</v>
      </c>
      <c r="N1836" s="13"/>
      <c r="O1836" s="13"/>
      <c r="P1836" s="13" t="str">
        <f>IF(L1836="Navig8",IF(ISNA(VLOOKUP(UPPER(B1836),#REF!,3,FALSE)),"Pool Not in Records",VLOOKUP(UPPER(B1836),#REF!,3,FALSE)),"")</f>
        <v/>
      </c>
      <c r="Q1836" s="13" t="str">
        <f t="shared" si="148"/>
        <v/>
      </c>
      <c r="R1836" s="13"/>
      <c r="S1836" s="13"/>
      <c r="T1836" s="13" t="str">
        <f t="shared" si="146"/>
        <v>Invoice Made</v>
      </c>
      <c r="U1836" s="13" t="b">
        <f t="shared" si="147"/>
        <v>1</v>
      </c>
      <c r="V1836" s="13"/>
      <c r="W1836" s="13"/>
      <c r="X1836" s="13"/>
      <c r="Y1836" s="13"/>
      <c r="Z1836" s="13"/>
      <c r="AA1836" s="13" t="str">
        <f t="shared" si="145"/>
        <v>Vestholmen49,50</v>
      </c>
      <c r="AB1836" s="13"/>
      <c r="AC1836" s="13"/>
      <c r="AD1836" s="13"/>
      <c r="AE1836" s="13">
        <f>IF(TRIM(AA1836=""),0,IF(ISNA(VLOOKUP(AA1836,Tracker!$AB$2:$AB$3981,1,FALSE)),0,1))</f>
        <v>1</v>
      </c>
      <c r="AF1836" s="13"/>
    </row>
    <row r="1837" spans="1:32" ht="13.5">
      <c r="A1837" s="246">
        <v>5335</v>
      </c>
      <c r="B1837" s="271" t="s">
        <v>8659</v>
      </c>
      <c r="C1837" s="957">
        <v>1</v>
      </c>
      <c r="D1837" s="874" t="s">
        <v>3273</v>
      </c>
      <c r="E1837" s="172" t="s">
        <v>3273</v>
      </c>
      <c r="F1837" s="234"/>
      <c r="G1837" s="236"/>
      <c r="H1837" s="890" t="s">
        <v>455</v>
      </c>
      <c r="I1837" s="272">
        <v>43599</v>
      </c>
      <c r="J1837" s="238"/>
      <c r="K1837" s="711"/>
      <c r="L1837" s="1023" t="s">
        <v>1485</v>
      </c>
      <c r="M1837" s="13" t="str">
        <f t="shared" si="144"/>
        <v>Invoice Made</v>
      </c>
      <c r="N1837" s="13"/>
      <c r="O1837" s="13"/>
      <c r="P1837" s="13" t="str">
        <f>IF(L1837="Navig8",IF(ISNA(VLOOKUP(UPPER(B1837),#REF!,3,FALSE)),"Pool Not in Records",VLOOKUP(UPPER(B1837),#REF!,3,FALSE)),"")</f>
        <v/>
      </c>
      <c r="Q1837" s="13" t="str">
        <f t="shared" si="148"/>
        <v/>
      </c>
      <c r="R1837" s="13"/>
      <c r="S1837" s="13"/>
      <c r="T1837" s="13" t="str">
        <f t="shared" si="146"/>
        <v>Invoice Made</v>
      </c>
      <c r="U1837" s="13" t="b">
        <f t="shared" si="147"/>
        <v>1</v>
      </c>
      <c r="V1837" s="13"/>
      <c r="W1837" s="13"/>
      <c r="X1837" s="13"/>
      <c r="Y1837" s="13"/>
      <c r="Z1837" s="13"/>
      <c r="AA1837" s="13" t="str">
        <f t="shared" si="145"/>
        <v>Marlin Mystery1</v>
      </c>
      <c r="AB1837" s="13"/>
      <c r="AC1837" s="13"/>
      <c r="AD1837" s="13"/>
      <c r="AE1837" s="13">
        <f>IF(TRIM(AA1837=""),0,IF(ISNA(VLOOKUP(AA1837,Tracker!$AB$2:$AB$3981,1,FALSE)),0,1))</f>
        <v>1</v>
      </c>
      <c r="AF1837" s="13"/>
    </row>
    <row r="1838" spans="1:32" ht="13.5">
      <c r="A1838" s="246">
        <v>5336</v>
      </c>
      <c r="B1838" s="271" t="s">
        <v>1341</v>
      </c>
      <c r="C1838" s="957" t="s">
        <v>37</v>
      </c>
      <c r="D1838" s="874" t="s">
        <v>8660</v>
      </c>
      <c r="E1838" s="172" t="s">
        <v>8660</v>
      </c>
      <c r="F1838" s="234"/>
      <c r="G1838" s="236"/>
      <c r="H1838" s="874" t="s">
        <v>441</v>
      </c>
      <c r="I1838" s="272">
        <v>43565</v>
      </c>
      <c r="J1838" s="238"/>
      <c r="K1838" s="711"/>
      <c r="L1838" s="1023" t="s">
        <v>60</v>
      </c>
      <c r="M1838" s="13" t="str">
        <f t="shared" si="144"/>
        <v>Invoice Made</v>
      </c>
      <c r="N1838" s="13"/>
      <c r="O1838" s="13"/>
      <c r="P1838" s="13" t="str">
        <f>IF(L1838="Navig8",IF(ISNA(VLOOKUP(UPPER(B1838),#REF!,3,FALSE)),"Pool Not in Records",VLOOKUP(UPPER(B1838),#REF!,3,FALSE)),"")</f>
        <v/>
      </c>
      <c r="Q1838" s="13" t="str">
        <f t="shared" si="148"/>
        <v/>
      </c>
      <c r="R1838" s="13"/>
      <c r="S1838" s="13"/>
      <c r="T1838" s="13" t="str">
        <f t="shared" si="146"/>
        <v>Invoice Made</v>
      </c>
      <c r="U1838" s="13" t="b">
        <f t="shared" si="147"/>
        <v>1</v>
      </c>
      <c r="V1838" s="13"/>
      <c r="W1838" s="13"/>
      <c r="X1838" s="13"/>
      <c r="Y1838" s="13"/>
      <c r="Z1838" s="13"/>
      <c r="AA1838" s="13" t="str">
        <f t="shared" si="145"/>
        <v>Los Angeles Spirit22</v>
      </c>
      <c r="AB1838" s="13"/>
      <c r="AC1838" s="13"/>
      <c r="AD1838" s="13"/>
      <c r="AE1838" s="13">
        <f>IF(TRIM(AA1838=""),0,IF(ISNA(VLOOKUP(AA1838,Tracker!$AB$2:$AB$3981,1,FALSE)),0,1))</f>
        <v>1</v>
      </c>
      <c r="AF1838" s="13"/>
    </row>
    <row r="1839" spans="1:32" ht="13.5">
      <c r="A1839" s="246">
        <v>5337</v>
      </c>
      <c r="B1839" s="271" t="s">
        <v>2265</v>
      </c>
      <c r="C1839" s="957" t="s">
        <v>172</v>
      </c>
      <c r="D1839" s="874" t="s">
        <v>8568</v>
      </c>
      <c r="E1839" s="172" t="s">
        <v>8568</v>
      </c>
      <c r="F1839" s="234"/>
      <c r="G1839" s="236"/>
      <c r="H1839" s="874" t="s">
        <v>3180</v>
      </c>
      <c r="I1839" s="272">
        <v>43531</v>
      </c>
      <c r="J1839" s="238"/>
      <c r="K1839" s="711"/>
      <c r="L1839" s="1023" t="s">
        <v>590</v>
      </c>
      <c r="M1839" s="13" t="str">
        <f t="shared" si="144"/>
        <v>Invoice Made</v>
      </c>
      <c r="N1839" s="13"/>
      <c r="O1839" s="13"/>
      <c r="P1839" s="13" t="str">
        <f>IF(L1839="Navig8",IF(ISNA(VLOOKUP(UPPER(B1839),#REF!,3,FALSE)),"Pool Not in Records",VLOOKUP(UPPER(B1839),#REF!,3,FALSE)),"")</f>
        <v/>
      </c>
      <c r="Q1839" s="13">
        <f t="shared" si="148"/>
        <v>0</v>
      </c>
      <c r="R1839" s="13"/>
      <c r="S1839" s="13"/>
      <c r="T1839" s="13" t="str">
        <f t="shared" si="146"/>
        <v>Invoice Made</v>
      </c>
      <c r="U1839" s="13" t="b">
        <f t="shared" si="147"/>
        <v>1</v>
      </c>
      <c r="V1839" s="13"/>
      <c r="W1839" s="13"/>
      <c r="X1839" s="13"/>
      <c r="Y1839" s="13"/>
      <c r="Z1839" s="13"/>
      <c r="AA1839" s="13" t="str">
        <f t="shared" si="145"/>
        <v>Maya192</v>
      </c>
      <c r="AB1839" s="13"/>
      <c r="AC1839" s="13"/>
      <c r="AD1839" s="13"/>
      <c r="AE1839" s="13">
        <f>IF(TRIM(AA1839=""),0,IF(ISNA(VLOOKUP(AA1839,Tracker!$AB$2:$AB$3981,1,FALSE)),0,1))</f>
        <v>1</v>
      </c>
      <c r="AF1839" s="13"/>
    </row>
    <row r="1840" spans="1:32" ht="13.5">
      <c r="A1840" s="246">
        <v>5338</v>
      </c>
      <c r="B1840" s="271" t="s">
        <v>892</v>
      </c>
      <c r="C1840" s="957" t="s">
        <v>8708</v>
      </c>
      <c r="D1840" s="874" t="s">
        <v>8572</v>
      </c>
      <c r="E1840" s="172" t="s">
        <v>8572</v>
      </c>
      <c r="F1840" s="234"/>
      <c r="G1840" s="236"/>
      <c r="H1840" s="874" t="s">
        <v>25</v>
      </c>
      <c r="I1840" s="272">
        <v>43524</v>
      </c>
      <c r="J1840" s="238"/>
      <c r="K1840" s="711"/>
      <c r="L1840" s="1023" t="s">
        <v>8459</v>
      </c>
      <c r="M1840" s="13" t="str">
        <f t="shared" si="144"/>
        <v>Invoice Made</v>
      </c>
      <c r="N1840" s="13"/>
      <c r="O1840" s="13"/>
      <c r="P1840" s="13" t="str">
        <f>IF(L1840="Navig8",IF(ISNA(VLOOKUP(UPPER(B1840),#REF!,3,FALSE)),"Pool Not in Records",VLOOKUP(UPPER(B1840),#REF!,3,FALSE)),"")</f>
        <v/>
      </c>
      <c r="Q1840" s="13" t="str">
        <f t="shared" si="148"/>
        <v/>
      </c>
      <c r="R1840" s="13"/>
      <c r="S1840" s="13"/>
      <c r="T1840" s="13" t="str">
        <f t="shared" si="146"/>
        <v>Invoice Made</v>
      </c>
      <c r="U1840" s="13" t="b">
        <f t="shared" si="147"/>
        <v>1</v>
      </c>
      <c r="V1840" s="13"/>
      <c r="W1840" s="13"/>
      <c r="X1840" s="13"/>
      <c r="Y1840" s="13"/>
      <c r="Z1840" s="13"/>
      <c r="AA1840" s="13" t="str">
        <f t="shared" si="145"/>
        <v>Elisalex Schulte118,119,120,121</v>
      </c>
      <c r="AB1840" s="13"/>
      <c r="AC1840" s="13"/>
      <c r="AD1840" s="13"/>
      <c r="AE1840" s="13">
        <f>IF(TRIM(AA1840=""),0,IF(ISNA(VLOOKUP(AA1840,Tracker!$AB$2:$AB$3981,1,FALSE)),0,1))</f>
        <v>1</v>
      </c>
      <c r="AF1840" s="13"/>
    </row>
    <row r="1841" spans="1:32" ht="13.5">
      <c r="A1841" s="246">
        <v>5339</v>
      </c>
      <c r="B1841" s="555" t="s">
        <v>8794</v>
      </c>
      <c r="C1841" s="957">
        <v>64</v>
      </c>
      <c r="D1841" s="874" t="s">
        <v>8661</v>
      </c>
      <c r="E1841" s="172" t="s">
        <v>8661</v>
      </c>
      <c r="F1841" s="234"/>
      <c r="G1841" s="236"/>
      <c r="H1841" s="908" t="s">
        <v>3923</v>
      </c>
      <c r="I1841" s="272">
        <v>43584</v>
      </c>
      <c r="J1841" s="238"/>
      <c r="K1841" s="711"/>
      <c r="L1841" s="1023" t="s">
        <v>60</v>
      </c>
      <c r="M1841" s="13" t="str">
        <f t="shared" si="144"/>
        <v>Invoice Made</v>
      </c>
      <c r="N1841" s="13"/>
      <c r="O1841" s="13"/>
      <c r="P1841" s="13" t="str">
        <f>IF(L1841="Navig8",IF(ISNA(VLOOKUP(UPPER(B1841),#REF!,3,FALSE)),"Pool Not in Records",VLOOKUP(UPPER(B1841),#REF!,3,FALSE)),"")</f>
        <v/>
      </c>
      <c r="Q1841" s="13" t="str">
        <f t="shared" si="148"/>
        <v/>
      </c>
      <c r="R1841" s="13"/>
      <c r="S1841" s="13"/>
      <c r="T1841" s="13" t="str">
        <f t="shared" si="146"/>
        <v>Invoice Made</v>
      </c>
      <c r="U1841" s="13" t="b">
        <f t="shared" si="147"/>
        <v>1</v>
      </c>
      <c r="V1841" s="13"/>
      <c r="W1841" s="13"/>
      <c r="X1841" s="13"/>
      <c r="Y1841" s="13"/>
      <c r="Z1841" s="13"/>
      <c r="AA1841" s="13" t="str">
        <f t="shared" si="145"/>
        <v>Blue Pride64</v>
      </c>
      <c r="AB1841" s="13"/>
      <c r="AC1841" s="13"/>
      <c r="AD1841" s="13"/>
      <c r="AE1841" s="13">
        <f>IF(TRIM(AA1841=""),0,IF(ISNA(VLOOKUP(AA1841,Tracker!$AB$2:$AB$3981,1,FALSE)),0,1))</f>
        <v>1</v>
      </c>
      <c r="AF1841" s="13"/>
    </row>
    <row r="1842" spans="1:32" ht="13.5">
      <c r="A1842" s="243">
        <v>5340</v>
      </c>
      <c r="B1842" s="271" t="s">
        <v>2854</v>
      </c>
      <c r="C1842" s="957">
        <v>234</v>
      </c>
      <c r="D1842" s="874" t="s">
        <v>8572</v>
      </c>
      <c r="E1842" s="172" t="s">
        <v>8572</v>
      </c>
      <c r="F1842" s="234"/>
      <c r="G1842" s="236"/>
      <c r="H1842" s="874"/>
      <c r="I1842" s="272"/>
      <c r="J1842" s="238"/>
      <c r="K1842" s="711"/>
      <c r="L1842" s="1023" t="s">
        <v>8459</v>
      </c>
      <c r="M1842" s="13" t="str">
        <f t="shared" si="144"/>
        <v>Invoice Not Made</v>
      </c>
      <c r="N1842" s="13"/>
      <c r="O1842" s="13"/>
      <c r="P1842" s="13" t="str">
        <f>IF(L1842="Navig8",IF(ISNA(VLOOKUP(UPPER(B1842),#REF!,3,FALSE)),"Pool Not in Records",VLOOKUP(UPPER(B1842),#REF!,3,FALSE)),"")</f>
        <v/>
      </c>
      <c r="Q1842" s="13" t="str">
        <f t="shared" si="148"/>
        <v/>
      </c>
      <c r="R1842" s="13"/>
      <c r="S1842" s="13"/>
      <c r="T1842" s="13" t="str">
        <f t="shared" si="146"/>
        <v>Invoice Not Made</v>
      </c>
      <c r="U1842" s="13" t="b">
        <f t="shared" si="147"/>
        <v>1</v>
      </c>
      <c r="V1842" s="13"/>
      <c r="W1842" s="13"/>
      <c r="X1842" s="13"/>
      <c r="Y1842" s="13"/>
      <c r="Z1842" s="13"/>
      <c r="AA1842" s="13" t="str">
        <f t="shared" si="145"/>
        <v>Emmy Schulte234</v>
      </c>
      <c r="AB1842" s="13"/>
      <c r="AC1842" s="13"/>
      <c r="AD1842" s="13"/>
      <c r="AE1842" s="13">
        <f>IF(TRIM(AA1842=""),0,IF(ISNA(VLOOKUP(AA1842,Tracker!$AB$2:$AB$3981,1,FALSE)),0,1))</f>
        <v>0</v>
      </c>
      <c r="AF1842" s="13"/>
    </row>
    <row r="1843" spans="1:32" ht="13.5">
      <c r="A1843" s="246">
        <v>5341</v>
      </c>
      <c r="B1843" s="271" t="s">
        <v>8662</v>
      </c>
      <c r="C1843" s="957">
        <v>1901</v>
      </c>
      <c r="D1843" s="874" t="s">
        <v>8175</v>
      </c>
      <c r="E1843" s="172" t="s">
        <v>8175</v>
      </c>
      <c r="F1843" s="234"/>
      <c r="G1843" s="236"/>
      <c r="H1843" s="874" t="s">
        <v>25</v>
      </c>
      <c r="I1843" s="272">
        <v>43564</v>
      </c>
      <c r="J1843" s="238"/>
      <c r="K1843" s="711"/>
      <c r="L1843" s="1023" t="s">
        <v>633</v>
      </c>
      <c r="M1843" s="13" t="str">
        <f t="shared" si="144"/>
        <v>Invoice Made</v>
      </c>
      <c r="N1843" s="13"/>
      <c r="O1843" s="13"/>
      <c r="P1843" s="13" t="str">
        <f>IF(L1843="Navig8",IF(ISNA(VLOOKUP(UPPER(B1843),#REF!,3,FALSE)),"Pool Not in Records",VLOOKUP(UPPER(B1843),#REF!,3,FALSE)),"")</f>
        <v/>
      </c>
      <c r="Q1843" s="13" t="str">
        <f t="shared" si="148"/>
        <v/>
      </c>
      <c r="R1843" s="13"/>
      <c r="S1843" s="13"/>
      <c r="T1843" s="13" t="str">
        <f t="shared" si="146"/>
        <v>Invoice Made</v>
      </c>
      <c r="U1843" s="13" t="b">
        <f t="shared" si="147"/>
        <v>1</v>
      </c>
      <c r="V1843" s="13"/>
      <c r="W1843" s="13"/>
      <c r="X1843" s="13"/>
      <c r="Y1843" s="13"/>
      <c r="Z1843" s="13"/>
      <c r="AA1843" s="13" t="str">
        <f t="shared" si="145"/>
        <v>Challenge Pinnacle1901</v>
      </c>
      <c r="AB1843" s="13"/>
      <c r="AC1843" s="13"/>
      <c r="AD1843" s="13"/>
      <c r="AE1843" s="13">
        <f>IF(TRIM(AA1843=""),0,IF(ISNA(VLOOKUP(AA1843,Tracker!$AB$2:$AB$3981,1,FALSE)),0,1))</f>
        <v>1</v>
      </c>
      <c r="AF1843" s="13"/>
    </row>
    <row r="1844" spans="1:32" ht="13.5">
      <c r="A1844" s="243">
        <v>5342</v>
      </c>
      <c r="B1844" s="271" t="s">
        <v>2776</v>
      </c>
      <c r="C1844" s="957">
        <v>127</v>
      </c>
      <c r="D1844" s="874" t="s">
        <v>8572</v>
      </c>
      <c r="E1844" s="172" t="s">
        <v>8572</v>
      </c>
      <c r="F1844" s="234"/>
      <c r="G1844" s="236"/>
      <c r="H1844" s="874"/>
      <c r="I1844" s="272"/>
      <c r="J1844" s="238"/>
      <c r="K1844" s="711"/>
      <c r="L1844" s="1023" t="s">
        <v>8459</v>
      </c>
      <c r="M1844" s="13" t="str">
        <f t="shared" si="144"/>
        <v>Invoice Not Made</v>
      </c>
      <c r="N1844" s="13"/>
      <c r="O1844" s="13"/>
      <c r="P1844" s="13" t="str">
        <f>IF(L1844="Navig8",IF(ISNA(VLOOKUP(UPPER(B1844),#REF!,3,FALSE)),"Pool Not in Records",VLOOKUP(UPPER(B1844),#REF!,3,FALSE)),"")</f>
        <v/>
      </c>
      <c r="Q1844" s="13" t="str">
        <f t="shared" si="148"/>
        <v/>
      </c>
      <c r="R1844" s="13"/>
      <c r="S1844" s="13"/>
      <c r="T1844" s="13" t="str">
        <f t="shared" si="146"/>
        <v>Invoice Not Made</v>
      </c>
      <c r="U1844" s="13" t="b">
        <f t="shared" si="147"/>
        <v>1</v>
      </c>
      <c r="V1844" s="13"/>
      <c r="W1844" s="13"/>
      <c r="X1844" s="13"/>
      <c r="Y1844" s="13"/>
      <c r="Z1844" s="13"/>
      <c r="AA1844" s="13" t="str">
        <f t="shared" si="145"/>
        <v>Sten Skagen127</v>
      </c>
      <c r="AB1844" s="13"/>
      <c r="AC1844" s="13"/>
      <c r="AD1844" s="13"/>
      <c r="AE1844" s="13">
        <f>IF(TRIM(AA1844=""),0,IF(ISNA(VLOOKUP(AA1844,Tracker!$AB$2:$AB$3981,1,FALSE)),0,1))</f>
        <v>0</v>
      </c>
      <c r="AF1844" s="13"/>
    </row>
    <row r="1845" spans="1:32" ht="13.5">
      <c r="A1845" s="246">
        <v>5343</v>
      </c>
      <c r="B1845" s="271" t="s">
        <v>65</v>
      </c>
      <c r="C1845" s="957">
        <v>154</v>
      </c>
      <c r="D1845" s="874" t="s">
        <v>8474</v>
      </c>
      <c r="E1845" s="172" t="s">
        <v>8474</v>
      </c>
      <c r="F1845" s="234"/>
      <c r="G1845" s="236"/>
      <c r="H1845" s="874" t="s">
        <v>20</v>
      </c>
      <c r="I1845" s="272">
        <v>43557</v>
      </c>
      <c r="J1845" s="238"/>
      <c r="K1845" s="711"/>
      <c r="L1845" s="1023" t="s">
        <v>60</v>
      </c>
      <c r="M1845" s="13" t="str">
        <f t="shared" si="144"/>
        <v>Invoice Made</v>
      </c>
      <c r="N1845" s="13"/>
      <c r="O1845" s="13"/>
      <c r="P1845" s="13" t="str">
        <f>IF(L1845="Navig8",IF(ISNA(VLOOKUP(UPPER(B1845),#REF!,3,FALSE)),"Pool Not in Records",VLOOKUP(UPPER(B1845),#REF!,3,FALSE)),"")</f>
        <v/>
      </c>
      <c r="Q1845" s="13" t="str">
        <f t="shared" si="148"/>
        <v/>
      </c>
      <c r="R1845" s="13"/>
      <c r="S1845" s="13"/>
      <c r="T1845" s="13" t="str">
        <f t="shared" si="146"/>
        <v>Invoice Made</v>
      </c>
      <c r="U1845" s="13" t="b">
        <f t="shared" si="147"/>
        <v>1</v>
      </c>
      <c r="V1845" s="13"/>
      <c r="W1845" s="13"/>
      <c r="X1845" s="13"/>
      <c r="Y1845" s="13"/>
      <c r="Z1845" s="13"/>
      <c r="AA1845" s="13" t="str">
        <f t="shared" si="145"/>
        <v>Everest Spirit154</v>
      </c>
      <c r="AB1845" s="13"/>
      <c r="AC1845" s="13"/>
      <c r="AD1845" s="13"/>
      <c r="AE1845" s="13">
        <f>IF(TRIM(AA1845=""),0,IF(ISNA(VLOOKUP(AA1845,Tracker!$AB$2:$AB$3981,1,FALSE)),0,1))</f>
        <v>1</v>
      </c>
      <c r="AF1845" s="13"/>
    </row>
    <row r="1846" spans="1:32" ht="13.5">
      <c r="A1846" s="243">
        <v>5344</v>
      </c>
      <c r="B1846" s="271" t="s">
        <v>2779</v>
      </c>
      <c r="C1846" s="957" t="s">
        <v>8706</v>
      </c>
      <c r="D1846" s="874" t="s">
        <v>8572</v>
      </c>
      <c r="E1846" s="172" t="s">
        <v>8572</v>
      </c>
      <c r="F1846" s="234"/>
      <c r="G1846" s="236"/>
      <c r="H1846" s="874"/>
      <c r="I1846" s="272"/>
      <c r="J1846" s="238"/>
      <c r="K1846" s="711"/>
      <c r="L1846" s="1023" t="s">
        <v>8459</v>
      </c>
      <c r="M1846" s="13" t="str">
        <f t="shared" si="144"/>
        <v>Invoice Not Made</v>
      </c>
      <c r="N1846" s="13"/>
      <c r="O1846" s="13"/>
      <c r="P1846" s="13" t="str">
        <f>IF(L1846="Navig8",IF(ISNA(VLOOKUP(UPPER(B1846),#REF!,3,FALSE)),"Pool Not in Records",VLOOKUP(UPPER(B1846),#REF!,3,FALSE)),"")</f>
        <v/>
      </c>
      <c r="Q1846" s="13" t="str">
        <f t="shared" si="148"/>
        <v/>
      </c>
      <c r="R1846" s="13"/>
      <c r="S1846" s="13"/>
      <c r="T1846" s="13" t="str">
        <f t="shared" si="146"/>
        <v>Invoice Not Made</v>
      </c>
      <c r="U1846" s="13" t="b">
        <f t="shared" si="147"/>
        <v>1</v>
      </c>
      <c r="V1846" s="13"/>
      <c r="W1846" s="13"/>
      <c r="X1846" s="13"/>
      <c r="Y1846" s="13"/>
      <c r="Z1846" s="13"/>
      <c r="AA1846" s="13" t="str">
        <f t="shared" si="145"/>
        <v>Tigris262,263,264</v>
      </c>
      <c r="AB1846" s="13"/>
      <c r="AC1846" s="13"/>
      <c r="AD1846" s="13"/>
      <c r="AE1846" s="13">
        <f>IF(TRIM(AA1846=""),0,IF(ISNA(VLOOKUP(AA1846,Tracker!$AB$2:$AB$3981,1,FALSE)),0,1))</f>
        <v>0</v>
      </c>
      <c r="AF1846" s="13"/>
    </row>
    <row r="1847" spans="1:32" ht="13.5">
      <c r="A1847" s="246">
        <v>5345</v>
      </c>
      <c r="B1847" s="271" t="s">
        <v>484</v>
      </c>
      <c r="C1847" s="957">
        <v>172</v>
      </c>
      <c r="D1847" s="874" t="s">
        <v>5950</v>
      </c>
      <c r="E1847" s="172" t="s">
        <v>5950</v>
      </c>
      <c r="F1847" s="234"/>
      <c r="G1847" s="236"/>
      <c r="H1847" s="874" t="s">
        <v>3788</v>
      </c>
      <c r="I1847" s="272">
        <v>43546</v>
      </c>
      <c r="J1847" s="238"/>
      <c r="K1847" s="711"/>
      <c r="L1847" s="1023" t="s">
        <v>60</v>
      </c>
      <c r="M1847" s="13" t="str">
        <f t="shared" si="144"/>
        <v>Invoice Made</v>
      </c>
      <c r="N1847" s="13"/>
      <c r="O1847" s="13"/>
      <c r="P1847" s="13" t="str">
        <f>IF(L1847="Navig8",IF(ISNA(VLOOKUP(UPPER(B1847),#REF!,3,FALSE)),"Pool Not in Records",VLOOKUP(UPPER(B1847),#REF!,3,FALSE)),"")</f>
        <v/>
      </c>
      <c r="Q1847" s="13" t="str">
        <f t="shared" si="148"/>
        <v/>
      </c>
      <c r="R1847" s="13"/>
      <c r="S1847" s="13"/>
      <c r="T1847" s="13" t="str">
        <f t="shared" si="146"/>
        <v>Invoice Made</v>
      </c>
      <c r="U1847" s="13" t="b">
        <f t="shared" si="147"/>
        <v>1</v>
      </c>
      <c r="V1847" s="13"/>
      <c r="W1847" s="13"/>
      <c r="X1847" s="13"/>
      <c r="Y1847" s="13"/>
      <c r="Z1847" s="13"/>
      <c r="AA1847" s="13" t="str">
        <f t="shared" si="145"/>
        <v>Esther Spirit172</v>
      </c>
      <c r="AB1847" s="13"/>
      <c r="AC1847" s="13"/>
      <c r="AD1847" s="13"/>
      <c r="AE1847" s="13">
        <f>IF(TRIM(AA1847=""),0,IF(ISNA(VLOOKUP(AA1847,Tracker!$AB$2:$AB$3981,1,FALSE)),0,1))</f>
        <v>1</v>
      </c>
      <c r="AF1847" s="13"/>
    </row>
    <row r="1848" spans="1:32" ht="13.5">
      <c r="A1848" s="243">
        <v>5346</v>
      </c>
      <c r="B1848" s="271" t="s">
        <v>8103</v>
      </c>
      <c r="C1848" s="957">
        <v>74</v>
      </c>
      <c r="D1848" s="874" t="s">
        <v>8572</v>
      </c>
      <c r="E1848" s="172" t="s">
        <v>8572</v>
      </c>
      <c r="F1848" s="234"/>
      <c r="G1848" s="236"/>
      <c r="H1848" s="874"/>
      <c r="I1848" s="272"/>
      <c r="J1848" s="238"/>
      <c r="K1848" s="711"/>
      <c r="L1848" s="1023" t="s">
        <v>8459</v>
      </c>
      <c r="M1848" s="13" t="str">
        <f t="shared" si="144"/>
        <v>Invoice Not Made</v>
      </c>
      <c r="N1848" s="13"/>
      <c r="O1848" s="13"/>
      <c r="P1848" s="13" t="str">
        <f>IF(L1848="Navig8",IF(ISNA(VLOOKUP(UPPER(B1848),#REF!,3,FALSE)),"Pool Not in Records",VLOOKUP(UPPER(B1848),#REF!,3,FALSE)),"")</f>
        <v/>
      </c>
      <c r="Q1848" s="13" t="str">
        <f t="shared" si="148"/>
        <v/>
      </c>
      <c r="R1848" s="13"/>
      <c r="S1848" s="13"/>
      <c r="T1848" s="13" t="str">
        <f t="shared" si="146"/>
        <v>Invoice Not Made</v>
      </c>
      <c r="U1848" s="13" t="b">
        <f t="shared" si="147"/>
        <v>1</v>
      </c>
      <c r="V1848" s="13"/>
      <c r="W1848" s="13"/>
      <c r="X1848" s="13"/>
      <c r="Y1848" s="13"/>
      <c r="Z1848" s="13"/>
      <c r="AA1848" s="13" t="str">
        <f t="shared" si="145"/>
        <v>Brentholmen74</v>
      </c>
      <c r="AB1848" s="13"/>
      <c r="AC1848" s="13"/>
      <c r="AD1848" s="13"/>
      <c r="AE1848" s="13">
        <f>IF(TRIM(AA1848=""),0,IF(ISNA(VLOOKUP(AA1848,Tracker!$AB$2:$AB$3981,1,FALSE)),0,1))</f>
        <v>0</v>
      </c>
      <c r="AF1848" s="13"/>
    </row>
    <row r="1849" spans="1:32" ht="13.5">
      <c r="A1849" s="246">
        <v>5347</v>
      </c>
      <c r="B1849" s="271" t="s">
        <v>2779</v>
      </c>
      <c r="C1849" s="957" t="s">
        <v>8712</v>
      </c>
      <c r="D1849" s="874" t="s">
        <v>8572</v>
      </c>
      <c r="E1849" s="172" t="s">
        <v>8572</v>
      </c>
      <c r="F1849" s="234"/>
      <c r="G1849" s="236"/>
      <c r="H1849" s="874" t="s">
        <v>25</v>
      </c>
      <c r="I1849" s="272">
        <v>43522</v>
      </c>
      <c r="J1849" s="238"/>
      <c r="K1849" s="711"/>
      <c r="L1849" s="1023" t="s">
        <v>8459</v>
      </c>
      <c r="M1849" s="13" t="str">
        <f t="shared" si="144"/>
        <v>Invoice Made</v>
      </c>
      <c r="N1849" s="13"/>
      <c r="O1849" s="13"/>
      <c r="P1849" s="13" t="str">
        <f>IF(L1849="Navig8",IF(ISNA(VLOOKUP(UPPER(B1849),#REF!,3,FALSE)),"Pool Not in Records",VLOOKUP(UPPER(B1849),#REF!,3,FALSE)),"")</f>
        <v/>
      </c>
      <c r="Q1849" s="13" t="str">
        <f t="shared" si="148"/>
        <v/>
      </c>
      <c r="R1849" s="13"/>
      <c r="S1849" s="13"/>
      <c r="T1849" s="13" t="str">
        <f t="shared" si="146"/>
        <v>Invoice Made</v>
      </c>
      <c r="U1849" s="13" t="b">
        <f t="shared" si="147"/>
        <v>1</v>
      </c>
      <c r="V1849" s="13"/>
      <c r="W1849" s="13"/>
      <c r="X1849" s="13"/>
      <c r="Y1849" s="13"/>
      <c r="Z1849" s="13"/>
      <c r="AA1849" s="13" t="str">
        <f t="shared" si="145"/>
        <v>Tigris262,263,264BL</v>
      </c>
      <c r="AB1849" s="13"/>
      <c r="AC1849" s="13"/>
      <c r="AD1849" s="13"/>
      <c r="AE1849" s="13">
        <f>IF(TRIM(AA1849=""),0,IF(ISNA(VLOOKUP(AA1849,Tracker!$AB$2:$AB$3981,1,FALSE)),0,1))</f>
        <v>1</v>
      </c>
      <c r="AF1849" s="13"/>
    </row>
    <row r="1850" spans="1:32" ht="13.5">
      <c r="A1850" s="246">
        <v>5348</v>
      </c>
      <c r="B1850" s="271" t="s">
        <v>3078</v>
      </c>
      <c r="C1850" s="957">
        <v>14</v>
      </c>
      <c r="D1850" s="874" t="s">
        <v>8111</v>
      </c>
      <c r="E1850" s="172" t="s">
        <v>8111</v>
      </c>
      <c r="F1850" s="234"/>
      <c r="G1850" s="236"/>
      <c r="H1850" s="908" t="s">
        <v>8751</v>
      </c>
      <c r="I1850" s="272">
        <v>43534</v>
      </c>
      <c r="J1850" s="238"/>
      <c r="K1850" s="711"/>
      <c r="L1850" s="1023" t="s">
        <v>60</v>
      </c>
      <c r="M1850" s="13" t="str">
        <f t="shared" si="144"/>
        <v>Invoice Made</v>
      </c>
      <c r="N1850" s="13"/>
      <c r="O1850" s="13"/>
      <c r="P1850" s="13" t="str">
        <f>IF(L1850="Navig8",IF(ISNA(VLOOKUP(UPPER(B1850),#REF!,3,FALSE)),"Pool Not in Records",VLOOKUP(UPPER(B1850),#REF!,3,FALSE)),"")</f>
        <v/>
      </c>
      <c r="Q1850" s="13" t="str">
        <f t="shared" si="148"/>
        <v/>
      </c>
      <c r="R1850" s="13"/>
      <c r="S1850" s="13"/>
      <c r="T1850" s="13" t="str">
        <f t="shared" si="146"/>
        <v>Invoice Made</v>
      </c>
      <c r="U1850" s="13" t="b">
        <f t="shared" si="147"/>
        <v>1</v>
      </c>
      <c r="V1850" s="13"/>
      <c r="W1850" s="13"/>
      <c r="X1850" s="13"/>
      <c r="Y1850" s="13"/>
      <c r="Z1850" s="13"/>
      <c r="AA1850" s="13" t="str">
        <f t="shared" si="145"/>
        <v>Esteem Brilliance14</v>
      </c>
      <c r="AB1850" s="13"/>
      <c r="AC1850" s="13"/>
      <c r="AD1850" s="13"/>
      <c r="AE1850" s="13">
        <f>IF(TRIM(AA1850=""),0,IF(ISNA(VLOOKUP(AA1850,Tracker!$AB$2:$AB$3981,1,FALSE)),0,1))</f>
        <v>1</v>
      </c>
      <c r="AF1850" s="13"/>
    </row>
    <row r="1851" spans="1:32" ht="13.5">
      <c r="A1851" s="246">
        <v>5349</v>
      </c>
      <c r="B1851" s="271" t="s">
        <v>2486</v>
      </c>
      <c r="C1851" s="957" t="s">
        <v>326</v>
      </c>
      <c r="D1851" s="874" t="s">
        <v>7888</v>
      </c>
      <c r="E1851" s="172" t="s">
        <v>7888</v>
      </c>
      <c r="F1851" s="234"/>
      <c r="G1851" s="236"/>
      <c r="H1851" s="874" t="s">
        <v>90</v>
      </c>
      <c r="I1851" s="272">
        <v>43580</v>
      </c>
      <c r="J1851" s="238"/>
      <c r="K1851" s="711"/>
      <c r="L1851" s="1023" t="s">
        <v>1466</v>
      </c>
      <c r="M1851" s="13" t="str">
        <f t="shared" si="144"/>
        <v>Invoice Made</v>
      </c>
      <c r="N1851" s="13"/>
      <c r="O1851" s="13"/>
      <c r="P1851" s="13" t="str">
        <f>IF(L1851="Navig8",IF(ISNA(VLOOKUP(UPPER(B1851),#REF!,3,FALSE)),"Pool Not in Records",VLOOKUP(UPPER(B1851),#REF!,3,FALSE)),"")</f>
        <v/>
      </c>
      <c r="Q1851" s="13" t="str">
        <f t="shared" si="148"/>
        <v/>
      </c>
      <c r="R1851" s="13"/>
      <c r="S1851" s="13"/>
      <c r="T1851" s="13" t="str">
        <f t="shared" si="146"/>
        <v>Invoice Made</v>
      </c>
      <c r="U1851" s="13" t="b">
        <f t="shared" si="147"/>
        <v>1</v>
      </c>
      <c r="V1851" s="13"/>
      <c r="W1851" s="13"/>
      <c r="X1851" s="13"/>
      <c r="Y1851" s="13"/>
      <c r="Z1851" s="13"/>
      <c r="AA1851" s="13" t="str">
        <f t="shared" si="145"/>
        <v>New Advance58</v>
      </c>
      <c r="AB1851" s="13"/>
      <c r="AC1851" s="13"/>
      <c r="AD1851" s="13"/>
      <c r="AE1851" s="13">
        <f>IF(TRIM(AA1851=""),0,IF(ISNA(VLOOKUP(AA1851,Tracker!$AB$2:$AB$3981,1,FALSE)),0,1))</f>
        <v>1</v>
      </c>
      <c r="AF1851" s="13"/>
    </row>
    <row r="1852" spans="1:32" ht="13.5">
      <c r="A1852" s="246">
        <v>5351</v>
      </c>
      <c r="B1852" s="271" t="s">
        <v>2854</v>
      </c>
      <c r="C1852" s="957" t="s">
        <v>8709</v>
      </c>
      <c r="D1852" s="874" t="s">
        <v>8572</v>
      </c>
      <c r="E1852" s="172" t="s">
        <v>8572</v>
      </c>
      <c r="F1852" s="234"/>
      <c r="G1852" s="236"/>
      <c r="H1852" s="889" t="s">
        <v>25</v>
      </c>
      <c r="I1852" s="272">
        <v>43524</v>
      </c>
      <c r="J1852" s="238"/>
      <c r="K1852" s="711"/>
      <c r="L1852" s="1023" t="s">
        <v>8459</v>
      </c>
      <c r="M1852" s="13" t="str">
        <f t="shared" si="144"/>
        <v>Invoice Made</v>
      </c>
      <c r="N1852" s="13"/>
      <c r="O1852" s="13"/>
      <c r="P1852" s="13" t="str">
        <f>IF(L1852="Navig8",IF(ISNA(VLOOKUP(UPPER(B1852),#REF!,3,FALSE)),"Pool Not in Records",VLOOKUP(UPPER(B1852),#REF!,3,FALSE)),"")</f>
        <v/>
      </c>
      <c r="Q1852" s="13" t="str">
        <f t="shared" si="148"/>
        <v/>
      </c>
      <c r="R1852" s="13"/>
      <c r="S1852" s="13"/>
      <c r="T1852" s="13" t="str">
        <f t="shared" si="146"/>
        <v>Invoice Made</v>
      </c>
      <c r="U1852" s="13" t="b">
        <f t="shared" si="147"/>
        <v>1</v>
      </c>
      <c r="V1852" s="13"/>
      <c r="W1852" s="13"/>
      <c r="X1852" s="13"/>
      <c r="Y1852" s="13"/>
      <c r="Z1852" s="13"/>
      <c r="AA1852" s="13" t="str">
        <f t="shared" si="145"/>
        <v>Emmy Schulte232b,233,234b</v>
      </c>
      <c r="AB1852" s="13"/>
      <c r="AC1852" s="13"/>
      <c r="AD1852" s="13"/>
      <c r="AE1852" s="13">
        <f>IF(TRIM(AA1852=""),0,IF(ISNA(VLOOKUP(AA1852,Tracker!$AB$2:$AB$3981,1,FALSE)),0,1))</f>
        <v>1</v>
      </c>
      <c r="AF1852" s="13"/>
    </row>
    <row r="1853" spans="1:32" ht="13.5">
      <c r="A1853" s="246">
        <v>5352</v>
      </c>
      <c r="B1853" s="271" t="s">
        <v>8103</v>
      </c>
      <c r="C1853" s="957" t="s">
        <v>8707</v>
      </c>
      <c r="D1853" s="874" t="s">
        <v>8572</v>
      </c>
      <c r="E1853" s="172" t="s">
        <v>8572</v>
      </c>
      <c r="F1853" s="234"/>
      <c r="G1853" s="456"/>
      <c r="H1853" s="908" t="s">
        <v>150</v>
      </c>
      <c r="I1853" s="552">
        <v>43521</v>
      </c>
      <c r="J1853" s="238"/>
      <c r="K1853" s="711"/>
      <c r="L1853" s="1023" t="s">
        <v>8459</v>
      </c>
      <c r="M1853" s="13" t="str">
        <f t="shared" si="144"/>
        <v>Invoice Made</v>
      </c>
      <c r="N1853" s="13"/>
      <c r="O1853" s="13"/>
      <c r="P1853" s="13" t="str">
        <f>IF(L1853="Navig8",IF(ISNA(VLOOKUP(UPPER(B1853),#REF!,3,FALSE)),"Pool Not in Records",VLOOKUP(UPPER(B1853),#REF!,3,FALSE)),"")</f>
        <v/>
      </c>
      <c r="Q1853" s="13" t="str">
        <f t="shared" si="148"/>
        <v/>
      </c>
      <c r="R1853" s="13"/>
      <c r="S1853" s="13"/>
      <c r="T1853" s="13" t="str">
        <f t="shared" si="146"/>
        <v>Invoice Made</v>
      </c>
      <c r="U1853" s="13" t="b">
        <f t="shared" si="147"/>
        <v>1</v>
      </c>
      <c r="V1853" s="13"/>
      <c r="W1853" s="13"/>
      <c r="X1853" s="13"/>
      <c r="Y1853" s="13"/>
      <c r="Z1853" s="13"/>
      <c r="AA1853" s="13" t="str">
        <f t="shared" si="145"/>
        <v>Brentholmen73.74,76</v>
      </c>
      <c r="AB1853" s="13"/>
      <c r="AC1853" s="13"/>
      <c r="AD1853" s="13"/>
      <c r="AE1853" s="13">
        <f>IF(TRIM(AA1853=""),0,IF(ISNA(VLOOKUP(AA1853,Tracker!$AB$2:$AB$3981,1,FALSE)),0,1))</f>
        <v>1</v>
      </c>
      <c r="AF1853" s="13"/>
    </row>
    <row r="1854" spans="1:32" ht="13.5">
      <c r="A1854" s="246">
        <v>5353</v>
      </c>
      <c r="B1854" s="271" t="s">
        <v>8404</v>
      </c>
      <c r="C1854" s="957">
        <v>34</v>
      </c>
      <c r="D1854" s="874" t="s">
        <v>8664</v>
      </c>
      <c r="E1854" s="172" t="s">
        <v>8664</v>
      </c>
      <c r="F1854" s="234"/>
      <c r="G1854" s="236"/>
      <c r="H1854" s="908" t="s">
        <v>257</v>
      </c>
      <c r="I1854" s="272">
        <v>43546</v>
      </c>
      <c r="J1854" s="238"/>
      <c r="K1854" s="711"/>
      <c r="L1854" s="1023" t="s">
        <v>590</v>
      </c>
      <c r="M1854" s="13" t="str">
        <f t="shared" si="144"/>
        <v>Invoice Made</v>
      </c>
      <c r="N1854" s="13"/>
      <c r="O1854" s="13"/>
      <c r="P1854" s="13" t="str">
        <f>IF(L1854="Navig8",IF(ISNA(VLOOKUP(UPPER(B1854),#REF!,3,FALSE)),"Pool Not in Records",VLOOKUP(UPPER(B1854),#REF!,3,FALSE)),"")</f>
        <v/>
      </c>
      <c r="Q1854" s="13">
        <f t="shared" si="148"/>
        <v>0</v>
      </c>
      <c r="R1854" s="13"/>
      <c r="S1854" s="13"/>
      <c r="T1854" s="13" t="str">
        <f t="shared" si="146"/>
        <v>Invoice Made</v>
      </c>
      <c r="U1854" s="13" t="b">
        <f t="shared" si="147"/>
        <v>1</v>
      </c>
      <c r="V1854" s="13"/>
      <c r="W1854" s="13"/>
      <c r="X1854" s="13"/>
      <c r="Y1854" s="13"/>
      <c r="Z1854" s="13"/>
      <c r="AA1854" s="13" t="str">
        <f t="shared" si="145"/>
        <v>Albatross Trader34</v>
      </c>
      <c r="AB1854" s="13"/>
      <c r="AC1854" s="13"/>
      <c r="AD1854" s="13"/>
      <c r="AE1854" s="13">
        <f>IF(TRIM(AA1854=""),0,IF(ISNA(VLOOKUP(AA1854,Tracker!$AB$2:$AB$3981,1,FALSE)),0,1))</f>
        <v>1</v>
      </c>
      <c r="AF1854" s="13"/>
    </row>
    <row r="1855" spans="1:32" ht="13.5">
      <c r="A1855" s="246">
        <v>5354</v>
      </c>
      <c r="B1855" s="271" t="s">
        <v>7636</v>
      </c>
      <c r="C1855" s="957">
        <v>77</v>
      </c>
      <c r="D1855" s="874" t="s">
        <v>8568</v>
      </c>
      <c r="E1855" s="172" t="s">
        <v>8568</v>
      </c>
      <c r="F1855" s="234"/>
      <c r="G1855" s="236"/>
      <c r="H1855" s="908" t="s">
        <v>7891</v>
      </c>
      <c r="I1855" s="272">
        <v>43549</v>
      </c>
      <c r="J1855" s="238"/>
      <c r="K1855" s="711"/>
      <c r="L1855" s="1023" t="s">
        <v>590</v>
      </c>
      <c r="M1855" s="13" t="str">
        <f t="shared" si="144"/>
        <v>Invoice Made</v>
      </c>
      <c r="N1855" s="13"/>
      <c r="O1855" s="13"/>
      <c r="P1855" s="13" t="str">
        <f>IF(L1855="Navig8",IF(ISNA(VLOOKUP(UPPER(B1855),#REF!,3,FALSE)),"Pool Not in Records",VLOOKUP(UPPER(B1855),#REF!,3,FALSE)),"")</f>
        <v/>
      </c>
      <c r="Q1855" s="13">
        <f t="shared" si="148"/>
        <v>0</v>
      </c>
      <c r="R1855" s="13"/>
      <c r="S1855" s="13"/>
      <c r="T1855" s="13" t="str">
        <f t="shared" si="146"/>
        <v>Invoice Made</v>
      </c>
      <c r="U1855" s="13" t="b">
        <f t="shared" si="147"/>
        <v>1</v>
      </c>
      <c r="V1855" s="13"/>
      <c r="W1855" s="13"/>
      <c r="X1855" s="13"/>
      <c r="Y1855" s="13"/>
      <c r="Z1855" s="13"/>
      <c r="AA1855" s="13" t="str">
        <f t="shared" si="145"/>
        <v>Seaways Leyte77</v>
      </c>
      <c r="AB1855" s="13"/>
      <c r="AC1855" s="13"/>
      <c r="AD1855" s="13"/>
      <c r="AE1855" s="13">
        <f>IF(TRIM(AA1855=""),0,IF(ISNA(VLOOKUP(AA1855,Tracker!$AB$2:$AB$3981,1,FALSE)),0,1))</f>
        <v>1</v>
      </c>
      <c r="AF1855" s="13"/>
    </row>
    <row r="1856" spans="1:32" ht="13.5">
      <c r="A1856" s="246">
        <v>5355</v>
      </c>
      <c r="B1856" s="271" t="s">
        <v>383</v>
      </c>
      <c r="C1856" s="957">
        <v>167</v>
      </c>
      <c r="D1856" s="874" t="s">
        <v>8111</v>
      </c>
      <c r="E1856" s="172" t="s">
        <v>8111</v>
      </c>
      <c r="F1856" s="234"/>
      <c r="G1856" s="236"/>
      <c r="H1856" s="874" t="s">
        <v>4505</v>
      </c>
      <c r="I1856" s="272">
        <v>43536</v>
      </c>
      <c r="J1856" s="238"/>
      <c r="K1856" s="711"/>
      <c r="L1856" s="1023" t="s">
        <v>60</v>
      </c>
      <c r="M1856" s="13" t="str">
        <f t="shared" si="144"/>
        <v>Invoice Made</v>
      </c>
      <c r="N1856" s="13"/>
      <c r="O1856" s="13"/>
      <c r="P1856" s="13" t="str">
        <f>IF(L1856="Navig8",IF(ISNA(VLOOKUP(UPPER(B1856),#REF!,3,FALSE)),"Pool Not in Records",VLOOKUP(UPPER(B1856),#REF!,3,FALSE)),"")</f>
        <v/>
      </c>
      <c r="Q1856" s="13" t="str">
        <f t="shared" si="148"/>
        <v/>
      </c>
      <c r="R1856" s="13"/>
      <c r="S1856" s="13"/>
      <c r="T1856" s="13" t="str">
        <f t="shared" si="146"/>
        <v>Invoice Made</v>
      </c>
      <c r="U1856" s="13" t="b">
        <f t="shared" si="147"/>
        <v>1</v>
      </c>
      <c r="V1856" s="13"/>
      <c r="W1856" s="13"/>
      <c r="X1856" s="13"/>
      <c r="Y1856" s="13"/>
      <c r="Z1856" s="13"/>
      <c r="AA1856" s="13" t="str">
        <f t="shared" si="145"/>
        <v>Axel Spirit167</v>
      </c>
      <c r="AB1856" s="13"/>
      <c r="AC1856" s="13"/>
      <c r="AD1856" s="13"/>
      <c r="AE1856" s="13">
        <f>IF(TRIM(AA1856=""),0,IF(ISNA(VLOOKUP(AA1856,Tracker!$AB$2:$AB$3981,1,FALSE)),0,1))</f>
        <v>1</v>
      </c>
      <c r="AF1856" s="13"/>
    </row>
    <row r="1857" spans="1:32" ht="13.5">
      <c r="A1857" s="246">
        <v>5356</v>
      </c>
      <c r="B1857" s="271" t="s">
        <v>8665</v>
      </c>
      <c r="C1857" s="957">
        <v>4</v>
      </c>
      <c r="D1857" s="874" t="s">
        <v>63</v>
      </c>
      <c r="E1857" s="172" t="s">
        <v>63</v>
      </c>
      <c r="F1857" s="234"/>
      <c r="G1857" s="236" t="s">
        <v>8666</v>
      </c>
      <c r="H1857" s="907" t="s">
        <v>77</v>
      </c>
      <c r="I1857" s="272">
        <v>43512</v>
      </c>
      <c r="J1857" s="238">
        <v>43512</v>
      </c>
      <c r="K1857" s="711"/>
      <c r="L1857" s="1023" t="s">
        <v>60</v>
      </c>
      <c r="M1857" s="13" t="str">
        <f t="shared" si="144"/>
        <v>Invoice Made</v>
      </c>
      <c r="N1857" s="13"/>
      <c r="O1857" s="13"/>
      <c r="P1857" s="13" t="str">
        <f>IF(L1857="Navig8",IF(ISNA(VLOOKUP(UPPER(B1857),#REF!,3,FALSE)),"Pool Not in Records",VLOOKUP(UPPER(B1857),#REF!,3,FALSE)),"")</f>
        <v/>
      </c>
      <c r="Q1857" s="13" t="str">
        <f t="shared" si="148"/>
        <v/>
      </c>
      <c r="R1857" s="13"/>
      <c r="S1857" s="13"/>
      <c r="T1857" s="13" t="str">
        <f t="shared" si="146"/>
        <v>Invoice Made</v>
      </c>
      <c r="U1857" s="13" t="b">
        <f t="shared" si="147"/>
        <v>1</v>
      </c>
      <c r="V1857" s="13"/>
      <c r="W1857" s="13"/>
      <c r="X1857" s="13"/>
      <c r="Y1857" s="13"/>
      <c r="Z1857" s="13"/>
      <c r="AA1857" s="13" t="str">
        <f t="shared" si="145"/>
        <v>Pusaka Borneo4</v>
      </c>
      <c r="AB1857" s="13"/>
      <c r="AC1857" s="13"/>
      <c r="AD1857" s="13"/>
      <c r="AE1857" s="13">
        <f>IF(TRIM(AA1857=""),0,IF(ISNA(VLOOKUP(AA1857,Tracker!$AB$2:$AB$3981,1,FALSE)),0,1))</f>
        <v>1</v>
      </c>
      <c r="AF1857" s="13"/>
    </row>
    <row r="1858" spans="1:32" ht="13.5">
      <c r="A1858" s="271">
        <v>5356</v>
      </c>
      <c r="B1858" s="271" t="s">
        <v>2854</v>
      </c>
      <c r="C1858" s="957" t="s">
        <v>8667</v>
      </c>
      <c r="D1858" s="874" t="s">
        <v>8572</v>
      </c>
      <c r="E1858" s="172" t="s">
        <v>8572</v>
      </c>
      <c r="F1858" s="234"/>
      <c r="G1858" s="236"/>
      <c r="H1858" s="874"/>
      <c r="I1858" s="272"/>
      <c r="J1858" s="238"/>
      <c r="K1858" s="711"/>
      <c r="L1858" s="1023" t="s">
        <v>8459</v>
      </c>
      <c r="M1858" s="13" t="str">
        <f t="shared" si="144"/>
        <v>Invoice Not Made</v>
      </c>
      <c r="N1858" s="13"/>
      <c r="O1858" s="13"/>
      <c r="P1858" s="13" t="str">
        <f>IF(L1858="Navig8",IF(ISNA(VLOOKUP(UPPER(B1858),#REF!,3,FALSE)),"Pool Not in Records",VLOOKUP(UPPER(B1858),#REF!,3,FALSE)),"")</f>
        <v/>
      </c>
      <c r="Q1858" s="13" t="str">
        <f t="shared" si="148"/>
        <v/>
      </c>
      <c r="R1858" s="13"/>
      <c r="S1858" s="13"/>
      <c r="T1858" s="13" t="str">
        <f t="shared" si="146"/>
        <v>Invoice Not Made</v>
      </c>
      <c r="U1858" s="13" t="b">
        <f t="shared" si="147"/>
        <v>1</v>
      </c>
      <c r="V1858" s="13"/>
      <c r="W1858" s="13"/>
      <c r="X1858" s="13"/>
      <c r="Y1858" s="13"/>
      <c r="Z1858" s="13"/>
      <c r="AA1858" s="13" t="str">
        <f t="shared" si="145"/>
        <v>Emmy Schulte232 B</v>
      </c>
      <c r="AB1858" s="13"/>
      <c r="AC1858" s="13"/>
      <c r="AD1858" s="13"/>
      <c r="AE1858" s="13">
        <f>IF(TRIM(AA1858=""),0,IF(ISNA(VLOOKUP(AA1858,Tracker!$AB$2:$AB$3981,1,FALSE)),0,1))</f>
        <v>0</v>
      </c>
      <c r="AF1858" s="13"/>
    </row>
    <row r="1859" spans="1:32" ht="13.5">
      <c r="A1859" s="246">
        <v>5357</v>
      </c>
      <c r="B1859" s="271" t="s">
        <v>8309</v>
      </c>
      <c r="C1859" s="957">
        <v>51</v>
      </c>
      <c r="D1859" s="874" t="s">
        <v>8572</v>
      </c>
      <c r="E1859" s="172" t="s">
        <v>8572</v>
      </c>
      <c r="F1859" s="234"/>
      <c r="G1859" s="236"/>
      <c r="H1859" s="874" t="s">
        <v>287</v>
      </c>
      <c r="I1859" s="272">
        <v>43535</v>
      </c>
      <c r="J1859" s="238"/>
      <c r="K1859" s="711"/>
      <c r="L1859" s="1023" t="s">
        <v>8459</v>
      </c>
      <c r="M1859" s="13" t="str">
        <f t="shared" ref="M1859:M1922" si="149">IF(AND(NOT(TRIM(D1859)="")),IF(AE1859=1,"Invoice Made","Invoice Not Made"),"")</f>
        <v>Invoice Made</v>
      </c>
      <c r="N1859" s="13"/>
      <c r="O1859" s="13"/>
      <c r="P1859" s="13" t="str">
        <f>IF(L1859="Navig8",IF(ISNA(VLOOKUP(UPPER(B1859),#REF!,3,FALSE)),"Pool Not in Records",VLOOKUP(UPPER(B1859),#REF!,3,FALSE)),"")</f>
        <v/>
      </c>
      <c r="Q1859" s="13" t="str">
        <f t="shared" si="148"/>
        <v/>
      </c>
      <c r="R1859" s="13"/>
      <c r="S1859" s="13"/>
      <c r="T1859" s="13" t="str">
        <f t="shared" si="146"/>
        <v>Invoice Made</v>
      </c>
      <c r="U1859" s="13" t="b">
        <f t="shared" si="147"/>
        <v>1</v>
      </c>
      <c r="V1859" s="13"/>
      <c r="W1859" s="13"/>
      <c r="X1859" s="13"/>
      <c r="Y1859" s="13"/>
      <c r="Z1859" s="13"/>
      <c r="AA1859" s="13" t="str">
        <f t="shared" ref="AA1859:AA1922" si="150">IF(OR(TRIM(B1859)="",TRIM(C1859)=""),"Vessel-Voy No not given",CONCATENATE(TRIM(B1859),TRIM(C1859)))</f>
        <v>Vestholmen51</v>
      </c>
      <c r="AB1859" s="13"/>
      <c r="AC1859" s="13"/>
      <c r="AD1859" s="13"/>
      <c r="AE1859" s="13">
        <f>IF(TRIM(AA1859=""),0,IF(ISNA(VLOOKUP(AA1859,Tracker!$AB$2:$AB$3981,1,FALSE)),0,1))</f>
        <v>1</v>
      </c>
      <c r="AF1859" s="13"/>
    </row>
    <row r="1860" spans="1:32" ht="13.5">
      <c r="A1860" s="246">
        <v>5358</v>
      </c>
      <c r="B1860" s="271" t="s">
        <v>638</v>
      </c>
      <c r="C1860" s="957">
        <v>84</v>
      </c>
      <c r="D1860" s="874" t="s">
        <v>8694</v>
      </c>
      <c r="E1860" s="172" t="s">
        <v>8694</v>
      </c>
      <c r="F1860" s="234"/>
      <c r="G1860" s="236"/>
      <c r="H1860" s="908" t="s">
        <v>840</v>
      </c>
      <c r="I1860" s="272">
        <v>43536</v>
      </c>
      <c r="J1860" s="238"/>
      <c r="K1860" s="711"/>
      <c r="L1860" s="1023" t="s">
        <v>60</v>
      </c>
      <c r="M1860" s="13" t="str">
        <f t="shared" si="149"/>
        <v>Invoice Made</v>
      </c>
      <c r="N1860" s="13"/>
      <c r="O1860" s="13"/>
      <c r="P1860" s="13" t="str">
        <f>IF(L1860="Navig8",IF(ISNA(VLOOKUP(UPPER(B1860),#REF!,3,FALSE)),"Pool Not in Records",VLOOKUP(UPPER(B1860),#REF!,3,FALSE)),"")</f>
        <v/>
      </c>
      <c r="Q1860" s="13" t="str">
        <f t="shared" si="148"/>
        <v/>
      </c>
      <c r="R1860" s="13"/>
      <c r="S1860" s="13"/>
      <c r="T1860" s="13" t="str">
        <f t="shared" si="146"/>
        <v>Invoice Made</v>
      </c>
      <c r="U1860" s="13" t="b">
        <f t="shared" si="147"/>
        <v>1</v>
      </c>
      <c r="V1860" s="13"/>
      <c r="W1860" s="13"/>
      <c r="X1860" s="13"/>
      <c r="Y1860" s="13"/>
      <c r="Z1860" s="13"/>
      <c r="AA1860" s="13" t="str">
        <f t="shared" si="150"/>
        <v>Mare Tirrenum84</v>
      </c>
      <c r="AB1860" s="13"/>
      <c r="AC1860" s="13"/>
      <c r="AD1860" s="13"/>
      <c r="AE1860" s="13">
        <f>IF(TRIM(AA1860=""),0,IF(ISNA(VLOOKUP(AA1860,Tracker!$AB$2:$AB$3981,1,FALSE)),0,1))</f>
        <v>1</v>
      </c>
      <c r="AF1860" s="13"/>
    </row>
    <row r="1861" spans="1:32" ht="13.5">
      <c r="A1861" s="246">
        <v>5359</v>
      </c>
      <c r="B1861" s="271" t="s">
        <v>317</v>
      </c>
      <c r="C1861" s="957" t="s">
        <v>8697</v>
      </c>
      <c r="D1861" s="874" t="s">
        <v>8586</v>
      </c>
      <c r="E1861" s="172" t="s">
        <v>8586</v>
      </c>
      <c r="F1861" s="234"/>
      <c r="G1861" s="236"/>
      <c r="H1861" s="874" t="s">
        <v>20</v>
      </c>
      <c r="I1861" s="272">
        <v>43502</v>
      </c>
      <c r="J1861" s="238"/>
      <c r="K1861" s="711"/>
      <c r="L1861" s="1023" t="s">
        <v>590</v>
      </c>
      <c r="M1861" s="13" t="str">
        <f t="shared" si="149"/>
        <v>Invoice Made</v>
      </c>
      <c r="N1861" s="13"/>
      <c r="O1861" s="13"/>
      <c r="P1861" s="13" t="str">
        <f>IF(L1861="Navig8",IF(ISNA(VLOOKUP(UPPER(B1861),#REF!,3,FALSE)),"Pool Not in Records",VLOOKUP(UPPER(B1861),#REF!,3,FALSE)),"")</f>
        <v/>
      </c>
      <c r="Q1861" s="13">
        <f t="shared" si="148"/>
        <v>0</v>
      </c>
      <c r="R1861" s="13"/>
      <c r="S1861" s="13"/>
      <c r="T1861" s="13" t="str">
        <f t="shared" ref="T1861:T1924" si="151">IF(AND(NOT(TRIM(D1861)="")),IF(AE1861=1,"Invoice Made","Invoice Not Made"),"")</f>
        <v>Invoice Made</v>
      </c>
      <c r="U1861" s="13" t="b">
        <f t="shared" ref="U1861:U1924" si="152">M1861=T1861</f>
        <v>1</v>
      </c>
      <c r="V1861" s="13"/>
      <c r="W1861" s="13"/>
      <c r="X1861" s="13"/>
      <c r="Y1861" s="13"/>
      <c r="Z1861" s="13"/>
      <c r="AA1861" s="13" t="str">
        <f t="shared" si="150"/>
        <v>Aqualiberty88-55</v>
      </c>
      <c r="AB1861" s="13"/>
      <c r="AC1861" s="13"/>
      <c r="AD1861" s="13"/>
      <c r="AE1861" s="13">
        <f>IF(TRIM(AA1861=""),0,IF(ISNA(VLOOKUP(AA1861,Tracker!$AB$2:$AB$3981,1,FALSE)),0,1))</f>
        <v>1</v>
      </c>
      <c r="AF1861" s="13"/>
    </row>
    <row r="1862" spans="1:32" ht="13.5">
      <c r="A1862" s="246">
        <v>5360</v>
      </c>
      <c r="B1862" s="271" t="s">
        <v>3088</v>
      </c>
      <c r="C1862" s="957">
        <v>8</v>
      </c>
      <c r="D1862" s="874" t="s">
        <v>8165</v>
      </c>
      <c r="E1862" s="172" t="s">
        <v>8165</v>
      </c>
      <c r="F1862" s="234"/>
      <c r="G1862" s="236"/>
      <c r="H1862" s="874" t="s">
        <v>90</v>
      </c>
      <c r="I1862" s="272">
        <v>43535</v>
      </c>
      <c r="J1862" s="238"/>
      <c r="K1862" s="711"/>
      <c r="L1862" s="1023" t="s">
        <v>60</v>
      </c>
      <c r="M1862" s="13" t="str">
        <f t="shared" si="149"/>
        <v>Invoice Made</v>
      </c>
      <c r="N1862" s="13"/>
      <c r="O1862" s="13"/>
      <c r="P1862" s="13" t="str">
        <f>IF(L1862="Navig8",IF(ISNA(VLOOKUP(UPPER(B1862),#REF!,3,FALSE)),"Pool Not in Records",VLOOKUP(UPPER(B1862),#REF!,3,FALSE)),"")</f>
        <v/>
      </c>
      <c r="Q1862" s="13" t="str">
        <f t="shared" si="148"/>
        <v/>
      </c>
      <c r="R1862" s="13"/>
      <c r="S1862" s="13"/>
      <c r="T1862" s="13" t="str">
        <f t="shared" si="151"/>
        <v>Invoice Made</v>
      </c>
      <c r="U1862" s="13" t="b">
        <f t="shared" si="152"/>
        <v>1</v>
      </c>
      <c r="V1862" s="13"/>
      <c r="W1862" s="13"/>
      <c r="X1862" s="13"/>
      <c r="Y1862" s="13"/>
      <c r="Z1862" s="13"/>
      <c r="AA1862" s="13" t="str">
        <f t="shared" si="150"/>
        <v>Stavanger Bliss8</v>
      </c>
      <c r="AB1862" s="13"/>
      <c r="AC1862" s="13"/>
      <c r="AD1862" s="13"/>
      <c r="AE1862" s="13">
        <f>IF(TRIM(AA1862=""),0,IF(ISNA(VLOOKUP(AA1862,Tracker!$AB$2:$AB$3981,1,FALSE)),0,1))</f>
        <v>1</v>
      </c>
      <c r="AF1862" s="13"/>
    </row>
    <row r="1863" spans="1:32" ht="13.5">
      <c r="A1863" s="246">
        <v>5361</v>
      </c>
      <c r="B1863" s="271" t="s">
        <v>1346</v>
      </c>
      <c r="C1863" s="957">
        <v>21</v>
      </c>
      <c r="D1863" s="874" t="s">
        <v>2278</v>
      </c>
      <c r="E1863" s="172" t="s">
        <v>2278</v>
      </c>
      <c r="F1863" s="234"/>
      <c r="G1863" s="236"/>
      <c r="H1863" s="908" t="s">
        <v>8793</v>
      </c>
      <c r="I1863" s="272">
        <v>43569</v>
      </c>
      <c r="J1863" s="238"/>
      <c r="K1863" s="711"/>
      <c r="L1863" s="1023" t="s">
        <v>60</v>
      </c>
      <c r="M1863" s="13" t="str">
        <f t="shared" si="149"/>
        <v>Invoice Made</v>
      </c>
      <c r="N1863" s="13"/>
      <c r="O1863" s="13"/>
      <c r="P1863" s="13" t="str">
        <f>IF(L1863="Navig8",IF(ISNA(VLOOKUP(UPPER(B1863),#REF!,3,FALSE)),"Pool Not in Records",VLOOKUP(UPPER(B1863),#REF!,3,FALSE)),"")</f>
        <v/>
      </c>
      <c r="Q1863" s="13" t="str">
        <f t="shared" si="148"/>
        <v/>
      </c>
      <c r="R1863" s="13"/>
      <c r="S1863" s="13"/>
      <c r="T1863" s="13" t="str">
        <f t="shared" si="151"/>
        <v>Invoice Made</v>
      </c>
      <c r="U1863" s="13" t="b">
        <f t="shared" si="152"/>
        <v>1</v>
      </c>
      <c r="V1863" s="13"/>
      <c r="W1863" s="13"/>
      <c r="X1863" s="13"/>
      <c r="Y1863" s="13"/>
      <c r="Z1863" s="13"/>
      <c r="AA1863" s="13" t="str">
        <f t="shared" si="150"/>
        <v>Barcelona Spirit21</v>
      </c>
      <c r="AB1863" s="13"/>
      <c r="AC1863" s="13"/>
      <c r="AD1863" s="13"/>
      <c r="AE1863" s="13">
        <f>IF(TRIM(AA1863=""),0,IF(ISNA(VLOOKUP(AA1863,Tracker!$AB$2:$AB$3981,1,FALSE)),0,1))</f>
        <v>1</v>
      </c>
      <c r="AF1863" s="13"/>
    </row>
    <row r="1864" spans="1:32" ht="13.5">
      <c r="A1864" s="243">
        <v>5362</v>
      </c>
      <c r="B1864" s="271" t="s">
        <v>8103</v>
      </c>
      <c r="C1864" s="957">
        <v>77</v>
      </c>
      <c r="D1864" s="874" t="s">
        <v>8572</v>
      </c>
      <c r="E1864" s="172" t="s">
        <v>8572</v>
      </c>
      <c r="F1864" s="234"/>
      <c r="G1864" s="236"/>
      <c r="H1864" s="874"/>
      <c r="I1864" s="272"/>
      <c r="J1864" s="238"/>
      <c r="K1864" s="711"/>
      <c r="L1864" s="1023" t="s">
        <v>8459</v>
      </c>
      <c r="M1864" s="13" t="str">
        <f t="shared" si="149"/>
        <v>Invoice Not Made</v>
      </c>
      <c r="N1864" s="13"/>
      <c r="O1864" s="13"/>
      <c r="P1864" s="13" t="str">
        <f>IF(L1864="Navig8",IF(ISNA(VLOOKUP(UPPER(B1864),#REF!,3,FALSE)),"Pool Not in Records",VLOOKUP(UPPER(B1864),#REF!,3,FALSE)),"")</f>
        <v/>
      </c>
      <c r="Q1864" s="13" t="str">
        <f t="shared" si="148"/>
        <v/>
      </c>
      <c r="R1864" s="13"/>
      <c r="S1864" s="13"/>
      <c r="T1864" s="13" t="str">
        <f t="shared" si="151"/>
        <v>Invoice Not Made</v>
      </c>
      <c r="U1864" s="13" t="b">
        <f t="shared" si="152"/>
        <v>1</v>
      </c>
      <c r="V1864" s="13"/>
      <c r="W1864" s="13"/>
      <c r="X1864" s="13"/>
      <c r="Y1864" s="13"/>
      <c r="Z1864" s="13"/>
      <c r="AA1864" s="13" t="str">
        <f t="shared" si="150"/>
        <v>Brentholmen77</v>
      </c>
      <c r="AB1864" s="13"/>
      <c r="AC1864" s="13"/>
      <c r="AD1864" s="13"/>
      <c r="AE1864" s="13">
        <f>IF(TRIM(AA1864=""),0,IF(ISNA(VLOOKUP(AA1864,Tracker!$AB$2:$AB$3981,1,FALSE)),0,1))</f>
        <v>0</v>
      </c>
      <c r="AF1864" s="13"/>
    </row>
    <row r="1865" spans="1:32" ht="13.5">
      <c r="A1865" s="271">
        <v>5363</v>
      </c>
      <c r="B1865" s="271" t="s">
        <v>2779</v>
      </c>
      <c r="C1865" s="957">
        <v>265</v>
      </c>
      <c r="D1865" s="874" t="s">
        <v>8572</v>
      </c>
      <c r="E1865" s="172" t="s">
        <v>8572</v>
      </c>
      <c r="F1865" s="234"/>
      <c r="G1865" s="236"/>
      <c r="H1865" s="874"/>
      <c r="I1865" s="272"/>
      <c r="J1865" s="238"/>
      <c r="K1865" s="711"/>
      <c r="L1865" s="1023" t="s">
        <v>8459</v>
      </c>
      <c r="M1865" s="13" t="str">
        <f t="shared" si="149"/>
        <v>Invoice Not Made</v>
      </c>
      <c r="N1865" s="13"/>
      <c r="O1865" s="13"/>
      <c r="P1865" s="13" t="str">
        <f>IF(L1865="Navig8",IF(ISNA(VLOOKUP(UPPER(B1865),#REF!,3,FALSE)),"Pool Not in Records",VLOOKUP(UPPER(B1865),#REF!,3,FALSE)),"")</f>
        <v/>
      </c>
      <c r="Q1865" s="13" t="str">
        <f t="shared" si="148"/>
        <v/>
      </c>
      <c r="R1865" s="13"/>
      <c r="S1865" s="13"/>
      <c r="T1865" s="13" t="str">
        <f t="shared" si="151"/>
        <v>Invoice Not Made</v>
      </c>
      <c r="U1865" s="13" t="b">
        <f t="shared" si="152"/>
        <v>1</v>
      </c>
      <c r="V1865" s="13"/>
      <c r="W1865" s="13"/>
      <c r="X1865" s="13"/>
      <c r="Y1865" s="13"/>
      <c r="Z1865" s="13"/>
      <c r="AA1865" s="13" t="str">
        <f t="shared" si="150"/>
        <v>Tigris265</v>
      </c>
      <c r="AB1865" s="13"/>
      <c r="AC1865" s="13"/>
      <c r="AD1865" s="13"/>
      <c r="AE1865" s="13">
        <f>IF(TRIM(AA1865=""),0,IF(ISNA(VLOOKUP(AA1865,Tracker!$AB$2:$AB$3981,1,FALSE)),0,1))</f>
        <v>0</v>
      </c>
      <c r="AF1865" s="13"/>
    </row>
    <row r="1866" spans="1:32" ht="13.5">
      <c r="A1866" s="246">
        <v>5364</v>
      </c>
      <c r="B1866" s="271" t="s">
        <v>3106</v>
      </c>
      <c r="C1866" s="957">
        <v>222</v>
      </c>
      <c r="D1866" s="874" t="s">
        <v>8568</v>
      </c>
      <c r="E1866" s="172" t="s">
        <v>8568</v>
      </c>
      <c r="F1866" s="234"/>
      <c r="G1866" s="236" t="s">
        <v>2680</v>
      </c>
      <c r="H1866" s="907" t="s">
        <v>86</v>
      </c>
      <c r="I1866" s="272">
        <v>43522</v>
      </c>
      <c r="J1866" s="238">
        <v>43522</v>
      </c>
      <c r="K1866" s="711"/>
      <c r="L1866" s="1023" t="s">
        <v>590</v>
      </c>
      <c r="M1866" s="13" t="str">
        <f t="shared" si="149"/>
        <v>Invoice Made</v>
      </c>
      <c r="N1866" s="13"/>
      <c r="O1866" s="13"/>
      <c r="P1866" s="13" t="str">
        <f>IF(L1866="Navig8",IF(ISNA(VLOOKUP(UPPER(B1866),#REF!,3,FALSE)),"Pool Not in Records",VLOOKUP(UPPER(B1866),#REF!,3,FALSE)),"")</f>
        <v/>
      </c>
      <c r="Q1866" s="13">
        <f t="shared" si="148"/>
        <v>0</v>
      </c>
      <c r="R1866" s="13"/>
      <c r="S1866" s="13"/>
      <c r="T1866" s="13" t="str">
        <f t="shared" si="151"/>
        <v>Invoice Made</v>
      </c>
      <c r="U1866" s="13" t="b">
        <f t="shared" si="152"/>
        <v>1</v>
      </c>
      <c r="V1866" s="13"/>
      <c r="W1866" s="13"/>
      <c r="X1866" s="13"/>
      <c r="Y1866" s="13"/>
      <c r="Z1866" s="13"/>
      <c r="AA1866" s="13" t="str">
        <f t="shared" si="150"/>
        <v>Seaways Reymar222</v>
      </c>
      <c r="AB1866" s="13"/>
      <c r="AC1866" s="13"/>
      <c r="AD1866" s="13"/>
      <c r="AE1866" s="13">
        <f>IF(TRIM(AA1866=""),0,IF(ISNA(VLOOKUP(AA1866,Tracker!$AB$2:$AB$3981,1,FALSE)),0,1))</f>
        <v>1</v>
      </c>
      <c r="AF1866" s="13"/>
    </row>
    <row r="1867" spans="1:32" ht="13.5">
      <c r="A1867" s="246">
        <v>5365</v>
      </c>
      <c r="B1867" s="271" t="s">
        <v>566</v>
      </c>
      <c r="C1867" s="957">
        <v>81</v>
      </c>
      <c r="D1867" s="874" t="s">
        <v>2461</v>
      </c>
      <c r="E1867" s="172" t="s">
        <v>2461</v>
      </c>
      <c r="F1867" s="234"/>
      <c r="G1867" s="236"/>
      <c r="H1867" s="874" t="s">
        <v>59</v>
      </c>
      <c r="I1867" s="272">
        <v>43545</v>
      </c>
      <c r="J1867" s="238"/>
      <c r="K1867" s="711" t="s">
        <v>411</v>
      </c>
      <c r="L1867" s="1023" t="s">
        <v>28</v>
      </c>
      <c r="M1867" s="13" t="str">
        <f t="shared" si="149"/>
        <v>Invoice Made</v>
      </c>
      <c r="N1867" s="13"/>
      <c r="O1867" s="13"/>
      <c r="P1867" s="13" t="e">
        <f>IF(L1867="Navig8",IF(ISNA(VLOOKUP(UPPER(B1867),#REF!,3,FALSE)),"Pool Not in Records",VLOOKUP(UPPER(B1867),#REF!,3,FALSE)),"")</f>
        <v>#REF!</v>
      </c>
      <c r="Q1867" s="13" t="str">
        <f t="shared" si="148"/>
        <v/>
      </c>
      <c r="R1867" s="13"/>
      <c r="S1867" s="13"/>
      <c r="T1867" s="13" t="str">
        <f t="shared" si="151"/>
        <v>Invoice Made</v>
      </c>
      <c r="U1867" s="13" t="b">
        <f t="shared" si="152"/>
        <v>1</v>
      </c>
      <c r="V1867" s="13"/>
      <c r="W1867" s="13"/>
      <c r="X1867" s="13"/>
      <c r="Y1867" s="13"/>
      <c r="Z1867" s="13"/>
      <c r="AA1867" s="13" t="str">
        <f t="shared" si="150"/>
        <v>Kanpur81</v>
      </c>
      <c r="AB1867" s="13"/>
      <c r="AC1867" s="13"/>
      <c r="AD1867" s="13"/>
      <c r="AE1867" s="13">
        <f>IF(TRIM(AA1867=""),0,IF(ISNA(VLOOKUP(AA1867,Tracker!$AB$2:$AB$3981,1,FALSE)),0,1))</f>
        <v>1</v>
      </c>
      <c r="AF1867" s="13"/>
    </row>
    <row r="1868" spans="1:32" ht="13.5">
      <c r="A1868" s="271">
        <v>5366</v>
      </c>
      <c r="B1868" s="271" t="s">
        <v>892</v>
      </c>
      <c r="C1868" s="957">
        <v>122</v>
      </c>
      <c r="D1868" s="874" t="s">
        <v>8572</v>
      </c>
      <c r="E1868" s="172" t="s">
        <v>8572</v>
      </c>
      <c r="F1868" s="234"/>
      <c r="G1868" s="236"/>
      <c r="H1868" s="874"/>
      <c r="I1868" s="272"/>
      <c r="J1868" s="238"/>
      <c r="K1868" s="711"/>
      <c r="L1868" s="1023" t="s">
        <v>8459</v>
      </c>
      <c r="M1868" s="13" t="str">
        <f t="shared" si="149"/>
        <v>Invoice Not Made</v>
      </c>
      <c r="N1868" s="13"/>
      <c r="O1868" s="13"/>
      <c r="P1868" s="13" t="str">
        <f>IF(L1868="Navig8",IF(ISNA(VLOOKUP(UPPER(B1868),#REF!,3,FALSE)),"Pool Not in Records",VLOOKUP(UPPER(B1868),#REF!,3,FALSE)),"")</f>
        <v/>
      </c>
      <c r="Q1868" s="13" t="str">
        <f t="shared" si="148"/>
        <v/>
      </c>
      <c r="R1868" s="13"/>
      <c r="S1868" s="13"/>
      <c r="T1868" s="13" t="str">
        <f t="shared" si="151"/>
        <v>Invoice Not Made</v>
      </c>
      <c r="U1868" s="13" t="b">
        <f t="shared" si="152"/>
        <v>1</v>
      </c>
      <c r="V1868" s="13"/>
      <c r="W1868" s="13"/>
      <c r="X1868" s="13"/>
      <c r="Y1868" s="13"/>
      <c r="Z1868" s="13"/>
      <c r="AA1868" s="13" t="str">
        <f t="shared" si="150"/>
        <v>Elisalex Schulte122</v>
      </c>
      <c r="AB1868" s="13"/>
      <c r="AC1868" s="13"/>
      <c r="AD1868" s="13"/>
      <c r="AE1868" s="13">
        <f>IF(TRIM(AA1868=""),0,IF(ISNA(VLOOKUP(AA1868,Tracker!$AB$2:$AB$3981,1,FALSE)),0,1))</f>
        <v>0</v>
      </c>
      <c r="AF1868" s="13"/>
    </row>
    <row r="1869" spans="1:32" ht="13.5">
      <c r="A1869" s="271">
        <v>5367</v>
      </c>
      <c r="B1869" s="271" t="s">
        <v>2779</v>
      </c>
      <c r="C1869" s="957">
        <v>266</v>
      </c>
      <c r="D1869" s="874" t="s">
        <v>8572</v>
      </c>
      <c r="E1869" s="172" t="s">
        <v>8572</v>
      </c>
      <c r="F1869" s="234"/>
      <c r="G1869" s="236"/>
      <c r="H1869" s="874"/>
      <c r="I1869" s="272"/>
      <c r="J1869" s="238"/>
      <c r="K1869" s="711"/>
      <c r="L1869" s="1023" t="s">
        <v>8459</v>
      </c>
      <c r="M1869" s="13" t="str">
        <f t="shared" si="149"/>
        <v>Invoice Not Made</v>
      </c>
      <c r="N1869" s="13"/>
      <c r="O1869" s="13"/>
      <c r="P1869" s="13" t="str">
        <f>IF(L1869="Navig8",IF(ISNA(VLOOKUP(UPPER(B1869),#REF!,3,FALSE)),"Pool Not in Records",VLOOKUP(UPPER(B1869),#REF!,3,FALSE)),"")</f>
        <v/>
      </c>
      <c r="Q1869" s="13" t="str">
        <f t="shared" si="148"/>
        <v/>
      </c>
      <c r="R1869" s="13"/>
      <c r="S1869" s="13"/>
      <c r="T1869" s="13" t="str">
        <f t="shared" si="151"/>
        <v>Invoice Not Made</v>
      </c>
      <c r="U1869" s="13" t="b">
        <f t="shared" si="152"/>
        <v>1</v>
      </c>
      <c r="V1869" s="13"/>
      <c r="W1869" s="13"/>
      <c r="X1869" s="13"/>
      <c r="Y1869" s="13"/>
      <c r="Z1869" s="13"/>
      <c r="AA1869" s="13" t="str">
        <f t="shared" si="150"/>
        <v>Tigris266</v>
      </c>
      <c r="AB1869" s="13"/>
      <c r="AC1869" s="13"/>
      <c r="AD1869" s="13"/>
      <c r="AE1869" s="13">
        <f>IF(TRIM(AA1869=""),0,IF(ISNA(VLOOKUP(AA1869,Tracker!$AB$2:$AB$3981,1,FALSE)),0,1))</f>
        <v>0</v>
      </c>
      <c r="AF1869" s="13"/>
    </row>
    <row r="1870" spans="1:32" ht="13.5">
      <c r="A1870" s="246">
        <v>5368</v>
      </c>
      <c r="B1870" s="271" t="s">
        <v>8103</v>
      </c>
      <c r="C1870" s="957">
        <v>78</v>
      </c>
      <c r="D1870" s="874" t="s">
        <v>8572</v>
      </c>
      <c r="E1870" s="172" t="s">
        <v>8572</v>
      </c>
      <c r="F1870" s="234"/>
      <c r="G1870" s="236"/>
      <c r="H1870" s="874" t="s">
        <v>7779</v>
      </c>
      <c r="I1870" s="272">
        <v>43535</v>
      </c>
      <c r="J1870" s="238"/>
      <c r="K1870" s="711"/>
      <c r="L1870" s="1023" t="s">
        <v>8459</v>
      </c>
      <c r="M1870" s="13" t="str">
        <f t="shared" si="149"/>
        <v>Invoice Made</v>
      </c>
      <c r="N1870" s="13"/>
      <c r="O1870" s="13"/>
      <c r="P1870" s="13" t="str">
        <f>IF(L1870="Navig8",IF(ISNA(VLOOKUP(UPPER(B1870),#REF!,3,FALSE)),"Pool Not in Records",VLOOKUP(UPPER(B1870),#REF!,3,FALSE)),"")</f>
        <v/>
      </c>
      <c r="Q1870" s="13" t="str">
        <f t="shared" si="148"/>
        <v/>
      </c>
      <c r="R1870" s="13"/>
      <c r="S1870" s="13"/>
      <c r="T1870" s="13" t="str">
        <f t="shared" si="151"/>
        <v>Invoice Made</v>
      </c>
      <c r="U1870" s="13" t="b">
        <f t="shared" si="152"/>
        <v>1</v>
      </c>
      <c r="V1870" s="13"/>
      <c r="W1870" s="13"/>
      <c r="X1870" s="13"/>
      <c r="Y1870" s="13"/>
      <c r="Z1870" s="13"/>
      <c r="AA1870" s="13" t="str">
        <f t="shared" si="150"/>
        <v>Brentholmen78</v>
      </c>
      <c r="AB1870" s="13"/>
      <c r="AC1870" s="13"/>
      <c r="AD1870" s="13"/>
      <c r="AE1870" s="13">
        <f>IF(TRIM(AA1870=""),0,IF(ISNA(VLOOKUP(AA1870,Tracker!$AB$2:$AB$3981,1,FALSE)),0,1))</f>
        <v>1</v>
      </c>
      <c r="AF1870" s="13"/>
    </row>
    <row r="1871" spans="1:32" ht="13.5">
      <c r="A1871" s="246">
        <v>5369</v>
      </c>
      <c r="B1871" s="271" t="s">
        <v>8695</v>
      </c>
      <c r="C1871" s="957">
        <v>201901</v>
      </c>
      <c r="D1871" s="874" t="s">
        <v>1377</v>
      </c>
      <c r="E1871" s="172" t="s">
        <v>1377</v>
      </c>
      <c r="F1871" s="234"/>
      <c r="G1871" s="236"/>
      <c r="H1871" s="874" t="s">
        <v>1331</v>
      </c>
      <c r="I1871" s="272">
        <v>43581</v>
      </c>
      <c r="J1871" s="238"/>
      <c r="K1871" s="711"/>
      <c r="L1871" s="1023" t="s">
        <v>663</v>
      </c>
      <c r="M1871" s="13" t="str">
        <f t="shared" si="149"/>
        <v>Invoice Made</v>
      </c>
      <c r="N1871" s="13"/>
      <c r="O1871" s="13"/>
      <c r="P1871" s="13" t="str">
        <f>IF(L1871="Navig8",IF(ISNA(VLOOKUP(UPPER(B1871),#REF!,3,FALSE)),"Pool Not in Records",VLOOKUP(UPPER(B1871),#REF!,3,FALSE)),"")</f>
        <v/>
      </c>
      <c r="Q1871" s="13" t="str">
        <f t="shared" ref="Q1871:Q1921" si="153">IF(L1871="Ultranav",IF(K1871="",0,1),"")</f>
        <v/>
      </c>
      <c r="R1871" s="13"/>
      <c r="S1871" s="13"/>
      <c r="T1871" s="13" t="str">
        <f t="shared" si="151"/>
        <v>Invoice Made</v>
      </c>
      <c r="U1871" s="13" t="b">
        <f t="shared" si="152"/>
        <v>1</v>
      </c>
      <c r="V1871" s="13"/>
      <c r="W1871" s="13"/>
      <c r="X1871" s="13"/>
      <c r="Y1871" s="13"/>
      <c r="Z1871" s="13"/>
      <c r="AA1871" s="13" t="str">
        <f t="shared" si="150"/>
        <v>Eurovision201901</v>
      </c>
      <c r="AB1871" s="13"/>
      <c r="AC1871" s="13"/>
      <c r="AD1871" s="13"/>
      <c r="AE1871" s="13">
        <f>IF(TRIM(AA1871=""),0,IF(ISNA(VLOOKUP(AA1871,Tracker!$AB$2:$AB$3981,1,FALSE)),0,1))</f>
        <v>1</v>
      </c>
      <c r="AF1871" s="13"/>
    </row>
    <row r="1872" spans="1:32" ht="13.5">
      <c r="A1872" s="271">
        <v>5370</v>
      </c>
      <c r="B1872" s="271" t="s">
        <v>850</v>
      </c>
      <c r="C1872" s="957">
        <v>194</v>
      </c>
      <c r="D1872" s="874" t="s">
        <v>8568</v>
      </c>
      <c r="E1872" s="172" t="s">
        <v>8568</v>
      </c>
      <c r="F1872" s="234"/>
      <c r="G1872" s="236"/>
      <c r="H1872" s="874" t="s">
        <v>8806</v>
      </c>
      <c r="I1872" s="272"/>
      <c r="J1872" s="238"/>
      <c r="K1872" s="711"/>
      <c r="L1872" s="1023" t="s">
        <v>590</v>
      </c>
      <c r="M1872" s="13" t="str">
        <f t="shared" si="149"/>
        <v>Invoice Not Made</v>
      </c>
      <c r="N1872" s="13"/>
      <c r="O1872" s="13"/>
      <c r="P1872" s="13" t="str">
        <f>IF(L1872="Navig8",IF(ISNA(VLOOKUP(UPPER(B1872),#REF!,3,FALSE)),"Pool Not in Records",VLOOKUP(UPPER(B1872),#REF!,3,FALSE)),"")</f>
        <v/>
      </c>
      <c r="Q1872" s="13">
        <f t="shared" si="153"/>
        <v>0</v>
      </c>
      <c r="R1872" s="13"/>
      <c r="S1872" s="13"/>
      <c r="T1872" s="13" t="str">
        <f t="shared" si="151"/>
        <v>Invoice Not Made</v>
      </c>
      <c r="U1872" s="13" t="b">
        <f t="shared" si="152"/>
        <v>1</v>
      </c>
      <c r="V1872" s="13"/>
      <c r="W1872" s="13"/>
      <c r="X1872" s="13"/>
      <c r="Y1872" s="13"/>
      <c r="Z1872" s="13"/>
      <c r="AA1872" s="13" t="str">
        <f t="shared" si="150"/>
        <v>Inca194</v>
      </c>
      <c r="AB1872" s="13"/>
      <c r="AC1872" s="13"/>
      <c r="AD1872" s="13"/>
      <c r="AE1872" s="13">
        <f>IF(TRIM(AA1872=""),0,IF(ISNA(VLOOKUP(AA1872,Tracker!$AB$2:$AB$3981,1,FALSE)),0,1))</f>
        <v>0</v>
      </c>
      <c r="AF1872" s="13"/>
    </row>
    <row r="1873" spans="1:32" ht="13.5">
      <c r="A1873" s="271">
        <v>5371</v>
      </c>
      <c r="B1873" s="271" t="s">
        <v>1350</v>
      </c>
      <c r="C1873" s="957">
        <v>37</v>
      </c>
      <c r="D1873" s="874" t="s">
        <v>8663</v>
      </c>
      <c r="E1873" s="172" t="s">
        <v>8663</v>
      </c>
      <c r="F1873" s="234"/>
      <c r="G1873" s="236"/>
      <c r="H1873" s="874"/>
      <c r="I1873" s="272"/>
      <c r="J1873" s="238"/>
      <c r="K1873" s="711"/>
      <c r="L1873" s="1023" t="s">
        <v>590</v>
      </c>
      <c r="M1873" s="13" t="str">
        <f t="shared" si="149"/>
        <v>Invoice Not Made</v>
      </c>
      <c r="N1873" s="13"/>
      <c r="O1873" s="13"/>
      <c r="P1873" s="13" t="str">
        <f>IF(L1873="Navig8",IF(ISNA(VLOOKUP(UPPER(B1873),#REF!,3,FALSE)),"Pool Not in Records",VLOOKUP(UPPER(B1873),#REF!,3,FALSE)),"")</f>
        <v/>
      </c>
      <c r="Q1873" s="13">
        <f t="shared" si="153"/>
        <v>0</v>
      </c>
      <c r="R1873" s="13"/>
      <c r="S1873" s="13"/>
      <c r="T1873" s="13" t="str">
        <f t="shared" si="151"/>
        <v>Invoice Not Made</v>
      </c>
      <c r="U1873" s="13" t="b">
        <f t="shared" si="152"/>
        <v>1</v>
      </c>
      <c r="V1873" s="13"/>
      <c r="W1873" s="13"/>
      <c r="X1873" s="13"/>
      <c r="Y1873" s="13"/>
      <c r="Z1873" s="13"/>
      <c r="AA1873" s="13" t="str">
        <f t="shared" si="150"/>
        <v>Houyoshi Express II37</v>
      </c>
      <c r="AB1873" s="13"/>
      <c r="AC1873" s="13"/>
      <c r="AD1873" s="13"/>
      <c r="AE1873" s="13">
        <f>IF(TRIM(AA1873=""),0,IF(ISNA(VLOOKUP(AA1873,Tracker!$AB$2:$AB$3981,1,FALSE)),0,1))</f>
        <v>0</v>
      </c>
      <c r="AF1873" s="13"/>
    </row>
    <row r="1874" spans="1:32" ht="13.5">
      <c r="A1874" s="246">
        <v>5372</v>
      </c>
      <c r="B1874" s="271" t="s">
        <v>7690</v>
      </c>
      <c r="C1874" s="957">
        <v>19</v>
      </c>
      <c r="D1874" s="874" t="s">
        <v>8314</v>
      </c>
      <c r="E1874" s="172" t="s">
        <v>8314</v>
      </c>
      <c r="F1874" s="234"/>
      <c r="G1874" s="236"/>
      <c r="H1874" s="874" t="s">
        <v>62</v>
      </c>
      <c r="I1874" s="272">
        <v>43569</v>
      </c>
      <c r="J1874" s="238"/>
      <c r="K1874" s="711"/>
      <c r="L1874" s="1023" t="s">
        <v>60</v>
      </c>
      <c r="M1874" s="13" t="str">
        <f t="shared" si="149"/>
        <v>Invoice Made</v>
      </c>
      <c r="N1874" s="13"/>
      <c r="O1874" s="13"/>
      <c r="P1874" s="13" t="str">
        <f>IF(L1874="Navig8",IF(ISNA(VLOOKUP(UPPER(B1874),#REF!,3,FALSE)),"Pool Not in Records",VLOOKUP(UPPER(B1874),#REF!,3,FALSE)),"")</f>
        <v/>
      </c>
      <c r="Q1874" s="13" t="str">
        <f t="shared" si="153"/>
        <v/>
      </c>
      <c r="R1874" s="13"/>
      <c r="S1874" s="13"/>
      <c r="T1874" s="13" t="str">
        <f t="shared" si="151"/>
        <v>Invoice Made</v>
      </c>
      <c r="U1874" s="13" t="b">
        <f t="shared" si="152"/>
        <v>1</v>
      </c>
      <c r="V1874" s="13"/>
      <c r="W1874" s="13"/>
      <c r="X1874" s="13"/>
      <c r="Y1874" s="13"/>
      <c r="Z1874" s="13"/>
      <c r="AA1874" s="13" t="str">
        <f t="shared" si="150"/>
        <v>New Accord19</v>
      </c>
      <c r="AB1874" s="13"/>
      <c r="AC1874" s="13"/>
      <c r="AD1874" s="13"/>
      <c r="AE1874" s="13">
        <f>IF(TRIM(AA1874=""),0,IF(ISNA(VLOOKUP(AA1874,Tracker!$AB$2:$AB$3981,1,FALSE)),0,1))</f>
        <v>1</v>
      </c>
      <c r="AF1874" s="13"/>
    </row>
    <row r="1875" spans="1:32" ht="13.5">
      <c r="A1875" s="271">
        <v>5373</v>
      </c>
      <c r="B1875" s="271" t="s">
        <v>8696</v>
      </c>
      <c r="C1875" s="957">
        <v>4</v>
      </c>
      <c r="D1875" s="874" t="s">
        <v>8165</v>
      </c>
      <c r="E1875" s="172" t="s">
        <v>8165</v>
      </c>
      <c r="F1875" s="234"/>
      <c r="G1875" s="236"/>
      <c r="H1875" s="874"/>
      <c r="I1875" s="272"/>
      <c r="J1875" s="238"/>
      <c r="K1875" s="711"/>
      <c r="L1875" s="1023" t="s">
        <v>60</v>
      </c>
      <c r="M1875" s="13" t="str">
        <f t="shared" si="149"/>
        <v>Invoice Not Made</v>
      </c>
      <c r="N1875" s="13"/>
      <c r="O1875" s="13"/>
      <c r="P1875" s="13" t="str">
        <f>IF(L1875="Navig8",IF(ISNA(VLOOKUP(UPPER(B1875),#REF!,3,FALSE)),"Pool Not in Records",VLOOKUP(UPPER(B1875),#REF!,3,FALSE)),"")</f>
        <v/>
      </c>
      <c r="Q1875" s="13" t="str">
        <f t="shared" si="153"/>
        <v/>
      </c>
      <c r="R1875" s="13"/>
      <c r="S1875" s="13"/>
      <c r="T1875" s="13" t="str">
        <f t="shared" si="151"/>
        <v>Invoice Not Made</v>
      </c>
      <c r="U1875" s="13" t="b">
        <f t="shared" si="152"/>
        <v>1</v>
      </c>
      <c r="V1875" s="13"/>
      <c r="W1875" s="13"/>
      <c r="X1875" s="13"/>
      <c r="Y1875" s="13"/>
      <c r="Z1875" s="13"/>
      <c r="AA1875" s="13" t="str">
        <f t="shared" si="150"/>
        <v>Stavanger Eagle4</v>
      </c>
      <c r="AB1875" s="13"/>
      <c r="AC1875" s="13"/>
      <c r="AD1875" s="13"/>
      <c r="AE1875" s="13">
        <f>IF(TRIM(AA1875=""),0,IF(ISNA(VLOOKUP(AA1875,Tracker!$AB$2:$AB$3981,1,FALSE)),0,1))</f>
        <v>0</v>
      </c>
      <c r="AF1875" s="13"/>
    </row>
    <row r="1876" spans="1:32" ht="13.5">
      <c r="A1876" s="246">
        <v>5374</v>
      </c>
      <c r="B1876" s="271" t="s">
        <v>8720</v>
      </c>
      <c r="C1876" s="957">
        <v>201901</v>
      </c>
      <c r="D1876" s="874" t="s">
        <v>817</v>
      </c>
      <c r="E1876" s="172" t="s">
        <v>817</v>
      </c>
      <c r="F1876" s="234"/>
      <c r="G1876" s="236"/>
      <c r="H1876" s="874" t="s">
        <v>20</v>
      </c>
      <c r="I1876" s="272">
        <v>43556</v>
      </c>
      <c r="J1876" s="238"/>
      <c r="K1876" s="711"/>
      <c r="L1876" s="1023" t="s">
        <v>663</v>
      </c>
      <c r="M1876" s="13" t="str">
        <f t="shared" si="149"/>
        <v>Invoice Made</v>
      </c>
      <c r="N1876" s="13"/>
      <c r="O1876" s="13"/>
      <c r="P1876" s="13" t="str">
        <f>IF(L1876="Navig8",IF(ISNA(VLOOKUP(UPPER(B1876),#REF!,3,FALSE)),"Pool Not in Records",VLOOKUP(UPPER(B1876),#REF!,3,FALSE)),"")</f>
        <v/>
      </c>
      <c r="Q1876" s="13" t="str">
        <f t="shared" si="153"/>
        <v/>
      </c>
      <c r="R1876" s="13"/>
      <c r="S1876" s="13"/>
      <c r="T1876" s="13" t="str">
        <f t="shared" si="151"/>
        <v>Invoice Made</v>
      </c>
      <c r="U1876" s="13" t="b">
        <f t="shared" si="152"/>
        <v>1</v>
      </c>
      <c r="V1876" s="13"/>
      <c r="W1876" s="13"/>
      <c r="X1876" s="13"/>
      <c r="Y1876" s="13"/>
      <c r="Z1876" s="13"/>
      <c r="AA1876" s="13" t="str">
        <f t="shared" si="150"/>
        <v>Almi Voyager201901</v>
      </c>
      <c r="AB1876" s="13"/>
      <c r="AC1876" s="13"/>
      <c r="AD1876" s="13"/>
      <c r="AE1876" s="13">
        <f>IF(TRIM(AA1876=""),0,IF(ISNA(VLOOKUP(AA1876,Tracker!$AB$2:$AB$3981,1,FALSE)),0,1))</f>
        <v>1</v>
      </c>
      <c r="AF1876" s="13"/>
    </row>
    <row r="1877" spans="1:32" ht="13.5">
      <c r="A1877" s="246">
        <v>5375</v>
      </c>
      <c r="B1877" s="271" t="s">
        <v>5113</v>
      </c>
      <c r="C1877" s="957">
        <v>201903</v>
      </c>
      <c r="D1877" s="874" t="s">
        <v>828</v>
      </c>
      <c r="E1877" s="172" t="s">
        <v>828</v>
      </c>
      <c r="F1877" s="234"/>
      <c r="G1877" s="236"/>
      <c r="H1877" s="874" t="s">
        <v>25</v>
      </c>
      <c r="I1877" s="272">
        <v>43557</v>
      </c>
      <c r="J1877" s="238"/>
      <c r="K1877" s="711"/>
      <c r="L1877" s="1023" t="s">
        <v>663</v>
      </c>
      <c r="M1877" s="13" t="str">
        <f t="shared" si="149"/>
        <v>Invoice Made</v>
      </c>
      <c r="N1877" s="13"/>
      <c r="O1877" s="13"/>
      <c r="P1877" s="13" t="str">
        <f>IF(L1877="Navig8",IF(ISNA(VLOOKUP(UPPER(B1877),#REF!,3,FALSE)),"Pool Not in Records",VLOOKUP(UPPER(B1877),#REF!,3,FALSE)),"")</f>
        <v/>
      </c>
      <c r="Q1877" s="13" t="str">
        <f t="shared" si="153"/>
        <v/>
      </c>
      <c r="R1877" s="13"/>
      <c r="S1877" s="13"/>
      <c r="T1877" s="13" t="str">
        <f t="shared" si="151"/>
        <v>Invoice Made</v>
      </c>
      <c r="U1877" s="13" t="b">
        <f t="shared" si="152"/>
        <v>1</v>
      </c>
      <c r="V1877" s="13"/>
      <c r="W1877" s="13"/>
      <c r="X1877" s="13"/>
      <c r="Y1877" s="13"/>
      <c r="Z1877" s="13"/>
      <c r="AA1877" s="13" t="str">
        <f t="shared" si="150"/>
        <v>Almi Sky201903</v>
      </c>
      <c r="AB1877" s="13"/>
      <c r="AC1877" s="13"/>
      <c r="AD1877" s="13"/>
      <c r="AE1877" s="13">
        <f>IF(TRIM(AA1877=""),0,IF(ISNA(VLOOKUP(AA1877,Tracker!$AB$2:$AB$3981,1,FALSE)),0,1))</f>
        <v>1</v>
      </c>
      <c r="AF1877" s="13"/>
    </row>
    <row r="1878" spans="1:32" ht="13.5">
      <c r="A1878" s="246">
        <v>5376</v>
      </c>
      <c r="B1878" s="271" t="s">
        <v>8721</v>
      </c>
      <c r="C1878" s="957">
        <v>1</v>
      </c>
      <c r="D1878" s="874" t="s">
        <v>3273</v>
      </c>
      <c r="E1878" s="172" t="s">
        <v>3273</v>
      </c>
      <c r="F1878" s="234"/>
      <c r="G1878" s="236"/>
      <c r="H1878" s="874" t="s">
        <v>182</v>
      </c>
      <c r="I1878" s="272">
        <v>43605</v>
      </c>
      <c r="J1878" s="238"/>
      <c r="K1878" s="711"/>
      <c r="L1878" s="1023" t="s">
        <v>1485</v>
      </c>
      <c r="M1878" s="13" t="str">
        <f t="shared" si="149"/>
        <v>Invoice Made</v>
      </c>
      <c r="N1878" s="13"/>
      <c r="O1878" s="13"/>
      <c r="P1878" s="13" t="str">
        <f>IF(L1878="Navig8",IF(ISNA(VLOOKUP(UPPER(B1878),#REF!,3,FALSE)),"Pool Not in Records",VLOOKUP(UPPER(B1878),#REF!,3,FALSE)),"")</f>
        <v/>
      </c>
      <c r="Q1878" s="13" t="str">
        <f t="shared" si="153"/>
        <v/>
      </c>
      <c r="R1878" s="13"/>
      <c r="S1878" s="13"/>
      <c r="T1878" s="13" t="str">
        <f t="shared" si="151"/>
        <v>Invoice Made</v>
      </c>
      <c r="U1878" s="13" t="b">
        <f t="shared" si="152"/>
        <v>1</v>
      </c>
      <c r="V1878" s="13"/>
      <c r="W1878" s="13"/>
      <c r="X1878" s="13"/>
      <c r="Y1878" s="13"/>
      <c r="Z1878" s="13"/>
      <c r="AA1878" s="13" t="str">
        <f t="shared" si="150"/>
        <v>Marlin Marvel1</v>
      </c>
      <c r="AB1878" s="13"/>
      <c r="AC1878" s="13"/>
      <c r="AD1878" s="13"/>
      <c r="AE1878" s="13">
        <f>IF(TRIM(AA1878=""),0,IF(ISNA(VLOOKUP(AA1878,Tracker!$AB$2:$AB$3981,1,FALSE)),0,1))</f>
        <v>1</v>
      </c>
      <c r="AF1878" s="13"/>
    </row>
    <row r="1879" spans="1:32" ht="13.5">
      <c r="A1879" s="246">
        <v>5377</v>
      </c>
      <c r="B1879" s="271" t="s">
        <v>1303</v>
      </c>
      <c r="C1879" s="957">
        <v>37</v>
      </c>
      <c r="D1879" s="874" t="s">
        <v>8568</v>
      </c>
      <c r="E1879" s="172" t="s">
        <v>8568</v>
      </c>
      <c r="F1879" s="234"/>
      <c r="G1879" s="236" t="s">
        <v>201</v>
      </c>
      <c r="H1879" s="907" t="s">
        <v>2751</v>
      </c>
      <c r="I1879" s="272">
        <v>43534</v>
      </c>
      <c r="J1879" s="238">
        <v>43534</v>
      </c>
      <c r="K1879" s="711"/>
      <c r="L1879" s="1023" t="s">
        <v>590</v>
      </c>
      <c r="M1879" s="13" t="str">
        <f t="shared" si="149"/>
        <v>Invoice Made</v>
      </c>
      <c r="N1879" s="13"/>
      <c r="O1879" s="13"/>
      <c r="P1879" s="13" t="str">
        <f>IF(L1879="Navig8",IF(ISNA(VLOOKUP(UPPER(B1879),#REF!,3,FALSE)),"Pool Not in Records",VLOOKUP(UPPER(B1879),#REF!,3,FALSE)),"")</f>
        <v/>
      </c>
      <c r="Q1879" s="13">
        <f t="shared" si="153"/>
        <v>0</v>
      </c>
      <c r="R1879" s="13"/>
      <c r="S1879" s="13"/>
      <c r="T1879" s="13" t="str">
        <f t="shared" si="151"/>
        <v>Invoice Made</v>
      </c>
      <c r="U1879" s="13" t="b">
        <f t="shared" si="152"/>
        <v>1</v>
      </c>
      <c r="V1879" s="13"/>
      <c r="W1879" s="13"/>
      <c r="X1879" s="13"/>
      <c r="Y1879" s="13"/>
      <c r="Z1879" s="13"/>
      <c r="AA1879" s="13" t="str">
        <f t="shared" si="150"/>
        <v>Danubia37</v>
      </c>
      <c r="AB1879" s="13"/>
      <c r="AC1879" s="13"/>
      <c r="AD1879" s="13"/>
      <c r="AE1879" s="13">
        <f>IF(TRIM(AA1879=""),0,IF(ISNA(VLOOKUP(AA1879,Tracker!$AB$2:$AB$3981,1,FALSE)),0,1))</f>
        <v>1</v>
      </c>
      <c r="AF1879" s="13"/>
    </row>
    <row r="1880" spans="1:32" ht="13.5">
      <c r="A1880" s="246">
        <v>5378</v>
      </c>
      <c r="B1880" s="271" t="s">
        <v>8574</v>
      </c>
      <c r="C1880" s="957">
        <v>153</v>
      </c>
      <c r="D1880" s="874" t="s">
        <v>8722</v>
      </c>
      <c r="E1880" s="172" t="s">
        <v>8722</v>
      </c>
      <c r="F1880" s="234"/>
      <c r="G1880" s="236" t="s">
        <v>8723</v>
      </c>
      <c r="H1880" s="907" t="s">
        <v>8724</v>
      </c>
      <c r="I1880" s="272">
        <v>43549</v>
      </c>
      <c r="J1880" s="238">
        <v>43548</v>
      </c>
      <c r="K1880" s="711"/>
      <c r="L1880" s="1023" t="s">
        <v>590</v>
      </c>
      <c r="M1880" s="13" t="str">
        <f t="shared" si="149"/>
        <v>Invoice Made</v>
      </c>
      <c r="N1880" s="13"/>
      <c r="O1880" s="13"/>
      <c r="P1880" s="13" t="str">
        <f>IF(L1880="Navig8",IF(ISNA(VLOOKUP(UPPER(B1880),#REF!,3,FALSE)),"Pool Not in Records",VLOOKUP(UPPER(B1880),#REF!,3,FALSE)),"")</f>
        <v/>
      </c>
      <c r="Q1880" s="13">
        <f t="shared" si="153"/>
        <v>0</v>
      </c>
      <c r="R1880" s="13"/>
      <c r="S1880" s="13"/>
      <c r="T1880" s="13" t="str">
        <f t="shared" si="151"/>
        <v>Invoice Made</v>
      </c>
      <c r="U1880" s="13" t="b">
        <f t="shared" si="152"/>
        <v>1</v>
      </c>
      <c r="V1880" s="13"/>
      <c r="W1880" s="13"/>
      <c r="X1880" s="13"/>
      <c r="Y1880" s="13"/>
      <c r="Z1880" s="13"/>
      <c r="AA1880" s="13" t="str">
        <f t="shared" si="150"/>
        <v>Seaways Luzon153</v>
      </c>
      <c r="AB1880" s="13"/>
      <c r="AC1880" s="13"/>
      <c r="AD1880" s="13"/>
      <c r="AE1880" s="13">
        <f>IF(TRIM(AA1880=""),0,IF(ISNA(VLOOKUP(AA1880,Tracker!$AB$2:$AB$3981,1,FALSE)),0,1))</f>
        <v>1</v>
      </c>
      <c r="AF1880" s="13"/>
    </row>
    <row r="1881" spans="1:32" ht="13.5">
      <c r="A1881" s="246">
        <v>5378</v>
      </c>
      <c r="B1881" s="271" t="s">
        <v>8725</v>
      </c>
      <c r="C1881" s="957">
        <v>1901</v>
      </c>
      <c r="D1881" s="874" t="s">
        <v>8562</v>
      </c>
      <c r="E1881" s="172" t="s">
        <v>8562</v>
      </c>
      <c r="F1881" s="234"/>
      <c r="G1881" s="236"/>
      <c r="H1881" s="874" t="s">
        <v>25</v>
      </c>
      <c r="I1881" s="272">
        <v>43581</v>
      </c>
      <c r="J1881" s="238"/>
      <c r="K1881" s="711"/>
      <c r="L1881" s="1023" t="s">
        <v>633</v>
      </c>
      <c r="M1881" s="13" t="str">
        <f t="shared" si="149"/>
        <v>Invoice Made</v>
      </c>
      <c r="N1881" s="13"/>
      <c r="O1881" s="13"/>
      <c r="P1881" s="13" t="str">
        <f>IF(L1881="Navig8",IF(ISNA(VLOOKUP(UPPER(B1881),#REF!,3,FALSE)),"Pool Not in Records",VLOOKUP(UPPER(B1881),#REF!,3,FALSE)),"")</f>
        <v/>
      </c>
      <c r="Q1881" s="13" t="str">
        <f t="shared" si="153"/>
        <v/>
      </c>
      <c r="R1881" s="13"/>
      <c r="S1881" s="13"/>
      <c r="T1881" s="13" t="str">
        <f t="shared" si="151"/>
        <v>Invoice Made</v>
      </c>
      <c r="U1881" s="13" t="b">
        <f t="shared" si="152"/>
        <v>1</v>
      </c>
      <c r="V1881" s="13"/>
      <c r="W1881" s="13"/>
      <c r="X1881" s="13"/>
      <c r="Y1881" s="13"/>
      <c r="Z1881" s="13"/>
      <c r="AA1881" s="13" t="str">
        <f t="shared" si="150"/>
        <v>STI Duchessa1901</v>
      </c>
      <c r="AB1881" s="13"/>
      <c r="AC1881" s="13"/>
      <c r="AD1881" s="13"/>
      <c r="AE1881" s="13">
        <f>IF(TRIM(AA1881=""),0,IF(ISNA(VLOOKUP(AA1881,Tracker!$AB$2:$AB$3981,1,FALSE)),0,1))</f>
        <v>1</v>
      </c>
      <c r="AF1881" s="13"/>
    </row>
    <row r="1882" spans="1:32" ht="13.5">
      <c r="A1882" s="243">
        <v>5379</v>
      </c>
      <c r="B1882" s="271" t="s">
        <v>8103</v>
      </c>
      <c r="C1882" s="957">
        <v>79</v>
      </c>
      <c r="D1882" s="874" t="s">
        <v>8572</v>
      </c>
      <c r="E1882" s="172" t="s">
        <v>8572</v>
      </c>
      <c r="F1882" s="234"/>
      <c r="G1882" s="236"/>
      <c r="H1882" s="874"/>
      <c r="I1882" s="272"/>
      <c r="J1882" s="238"/>
      <c r="K1882" s="711"/>
      <c r="L1882" s="1023" t="s">
        <v>8459</v>
      </c>
      <c r="M1882" s="13" t="str">
        <f t="shared" si="149"/>
        <v>Invoice Not Made</v>
      </c>
      <c r="N1882" s="13"/>
      <c r="O1882" s="13"/>
      <c r="P1882" s="13" t="str">
        <f>IF(L1882="Navig8",IF(ISNA(VLOOKUP(UPPER(B1882),#REF!,3,FALSE)),"Pool Not in Records",VLOOKUP(UPPER(B1882),#REF!,3,FALSE)),"")</f>
        <v/>
      </c>
      <c r="Q1882" s="13" t="str">
        <f t="shared" si="153"/>
        <v/>
      </c>
      <c r="R1882" s="13"/>
      <c r="S1882" s="13"/>
      <c r="T1882" s="13" t="str">
        <f t="shared" si="151"/>
        <v>Invoice Not Made</v>
      </c>
      <c r="U1882" s="13" t="b">
        <f t="shared" si="152"/>
        <v>1</v>
      </c>
      <c r="V1882" s="13"/>
      <c r="W1882" s="13"/>
      <c r="X1882" s="13"/>
      <c r="Y1882" s="13"/>
      <c r="Z1882" s="13"/>
      <c r="AA1882" s="13" t="str">
        <f t="shared" si="150"/>
        <v>Brentholmen79</v>
      </c>
      <c r="AB1882" s="13"/>
      <c r="AC1882" s="13"/>
      <c r="AD1882" s="13"/>
      <c r="AE1882" s="13">
        <f>IF(TRIM(AA1882=""),0,IF(ISNA(VLOOKUP(AA1882,Tracker!$AB$2:$AB$3981,1,FALSE)),0,1))</f>
        <v>0</v>
      </c>
      <c r="AF1882" s="13"/>
    </row>
    <row r="1883" spans="1:32" ht="13.5">
      <c r="A1883" s="246">
        <v>5380</v>
      </c>
      <c r="B1883" s="271" t="s">
        <v>2776</v>
      </c>
      <c r="C1883" s="957">
        <v>128</v>
      </c>
      <c r="D1883" s="874" t="s">
        <v>8572</v>
      </c>
      <c r="E1883" s="172" t="s">
        <v>8572</v>
      </c>
      <c r="F1883" s="234"/>
      <c r="G1883" s="236"/>
      <c r="H1883" s="874" t="s">
        <v>2870</v>
      </c>
      <c r="I1883" s="272">
        <v>43539</v>
      </c>
      <c r="J1883" s="238"/>
      <c r="K1883" s="711"/>
      <c r="L1883" s="1023" t="s">
        <v>8459</v>
      </c>
      <c r="M1883" s="13" t="str">
        <f t="shared" si="149"/>
        <v>Invoice Made</v>
      </c>
      <c r="N1883" s="13"/>
      <c r="O1883" s="13"/>
      <c r="P1883" s="13" t="str">
        <f>IF(L1883="Navig8",IF(ISNA(VLOOKUP(UPPER(B1883),#REF!,3,FALSE)),"Pool Not in Records",VLOOKUP(UPPER(B1883),#REF!,3,FALSE)),"")</f>
        <v/>
      </c>
      <c r="Q1883" s="13" t="str">
        <f t="shared" si="153"/>
        <v/>
      </c>
      <c r="R1883" s="13"/>
      <c r="S1883" s="13"/>
      <c r="T1883" s="13" t="str">
        <f t="shared" si="151"/>
        <v>Invoice Made</v>
      </c>
      <c r="U1883" s="13" t="b">
        <f t="shared" si="152"/>
        <v>1</v>
      </c>
      <c r="V1883" s="13"/>
      <c r="W1883" s="13"/>
      <c r="X1883" s="13"/>
      <c r="Y1883" s="13"/>
      <c r="Z1883" s="13"/>
      <c r="AA1883" s="13" t="str">
        <f t="shared" si="150"/>
        <v>Sten Skagen128</v>
      </c>
      <c r="AB1883" s="13"/>
      <c r="AC1883" s="13"/>
      <c r="AD1883" s="13"/>
      <c r="AE1883" s="13">
        <f>IF(TRIM(AA1883=""),0,IF(ISNA(VLOOKUP(AA1883,Tracker!$AB$2:$AB$3981,1,FALSE)),0,1))</f>
        <v>1</v>
      </c>
      <c r="AF1883" s="13"/>
    </row>
    <row r="1884" spans="1:32" ht="13.5">
      <c r="A1884" s="246">
        <v>5381</v>
      </c>
      <c r="B1884" s="271" t="s">
        <v>4427</v>
      </c>
      <c r="C1884" s="957" t="s">
        <v>46</v>
      </c>
      <c r="D1884" s="874" t="s">
        <v>8248</v>
      </c>
      <c r="E1884" s="172" t="s">
        <v>8248</v>
      </c>
      <c r="F1884" s="234"/>
      <c r="G1884" s="236"/>
      <c r="H1884" s="908" t="s">
        <v>8795</v>
      </c>
      <c r="I1884" s="272">
        <v>43591</v>
      </c>
      <c r="J1884" s="238"/>
      <c r="K1884" s="711"/>
      <c r="L1884" s="1023" t="s">
        <v>60</v>
      </c>
      <c r="M1884" s="13" t="str">
        <f t="shared" si="149"/>
        <v>Invoice Made</v>
      </c>
      <c r="N1884" s="13"/>
      <c r="O1884" s="13"/>
      <c r="P1884" s="13" t="str">
        <f>IF(L1884="Navig8",IF(ISNA(VLOOKUP(UPPER(B1884),#REF!,3,FALSE)),"Pool Not in Records",VLOOKUP(UPPER(B1884),#REF!,3,FALSE)),"")</f>
        <v/>
      </c>
      <c r="Q1884" s="13" t="str">
        <f t="shared" si="153"/>
        <v/>
      </c>
      <c r="R1884" s="13"/>
      <c r="S1884" s="13"/>
      <c r="T1884" s="13" t="str">
        <f t="shared" si="151"/>
        <v>Invoice Made</v>
      </c>
      <c r="U1884" s="13" t="b">
        <f t="shared" si="152"/>
        <v>1</v>
      </c>
      <c r="V1884" s="13"/>
      <c r="W1884" s="13"/>
      <c r="X1884" s="13"/>
      <c r="Y1884" s="13"/>
      <c r="Z1884" s="13"/>
      <c r="AA1884" s="13" t="str">
        <f t="shared" si="150"/>
        <v>Narmada Spirit41</v>
      </c>
      <c r="AB1884" s="13"/>
      <c r="AC1884" s="13"/>
      <c r="AD1884" s="13"/>
      <c r="AE1884" s="13">
        <f>IF(TRIM(AA1884=""),0,IF(ISNA(VLOOKUP(AA1884,Tracker!$AB$2:$AB$3981,1,FALSE)),0,1))</f>
        <v>1</v>
      </c>
      <c r="AF1884" s="13"/>
    </row>
    <row r="1885" spans="1:32" ht="13.5">
      <c r="A1885" s="246">
        <v>5382</v>
      </c>
      <c r="B1885" s="271" t="s">
        <v>8726</v>
      </c>
      <c r="C1885" s="957">
        <v>201902</v>
      </c>
      <c r="D1885" s="874" t="s">
        <v>8727</v>
      </c>
      <c r="E1885" s="172" t="s">
        <v>8727</v>
      </c>
      <c r="F1885" s="234"/>
      <c r="G1885" s="236"/>
      <c r="H1885" s="874" t="s">
        <v>385</v>
      </c>
      <c r="I1885" s="272">
        <v>43561</v>
      </c>
      <c r="J1885" s="238"/>
      <c r="K1885" s="711"/>
      <c r="L1885" s="1023" t="s">
        <v>663</v>
      </c>
      <c r="M1885" s="13" t="str">
        <f t="shared" si="149"/>
        <v>Invoice Made</v>
      </c>
      <c r="N1885" s="13"/>
      <c r="O1885" s="13"/>
      <c r="P1885" s="13" t="str">
        <f>IF(L1885="Navig8",IF(ISNA(VLOOKUP(UPPER(B1885),#REF!,3,FALSE)),"Pool Not in Records",VLOOKUP(UPPER(B1885),#REF!,3,FALSE)),"")</f>
        <v/>
      </c>
      <c r="Q1885" s="13" t="str">
        <f t="shared" si="153"/>
        <v/>
      </c>
      <c r="R1885" s="13"/>
      <c r="S1885" s="13"/>
      <c r="T1885" s="13" t="str">
        <f t="shared" si="151"/>
        <v>Invoice Made</v>
      </c>
      <c r="U1885" s="13" t="b">
        <f t="shared" si="152"/>
        <v>1</v>
      </c>
      <c r="V1885" s="13"/>
      <c r="W1885" s="13"/>
      <c r="X1885" s="13"/>
      <c r="Y1885" s="13"/>
      <c r="Z1885" s="13"/>
      <c r="AA1885" s="13" t="str">
        <f t="shared" si="150"/>
        <v>Stena Primosk201902</v>
      </c>
      <c r="AB1885" s="13"/>
      <c r="AC1885" s="13"/>
      <c r="AD1885" s="13"/>
      <c r="AE1885" s="13">
        <f>IF(TRIM(AA1885=""),0,IF(ISNA(VLOOKUP(AA1885,Tracker!$AB$2:$AB$3981,1,FALSE)),0,1))</f>
        <v>1</v>
      </c>
      <c r="AF1885" s="13"/>
    </row>
    <row r="1886" spans="1:32" ht="13.5">
      <c r="A1886" s="246">
        <v>5384</v>
      </c>
      <c r="B1886" s="271" t="s">
        <v>538</v>
      </c>
      <c r="C1886" s="957" t="s">
        <v>344</v>
      </c>
      <c r="D1886" s="874" t="s">
        <v>1382</v>
      </c>
      <c r="E1886" s="172" t="s">
        <v>1382</v>
      </c>
      <c r="F1886" s="234"/>
      <c r="G1886" s="236"/>
      <c r="H1886" s="874" t="s">
        <v>8384</v>
      </c>
      <c r="I1886" s="272">
        <v>43564</v>
      </c>
      <c r="J1886" s="238"/>
      <c r="K1886" s="711" t="s">
        <v>411</v>
      </c>
      <c r="L1886" s="1023" t="s">
        <v>28</v>
      </c>
      <c r="M1886" s="13" t="str">
        <f t="shared" si="149"/>
        <v>Invoice Made</v>
      </c>
      <c r="N1886" s="13"/>
      <c r="O1886" s="13"/>
      <c r="P1886" s="13" t="e">
        <f>IF(L1886="Navig8",IF(ISNA(VLOOKUP(UPPER(B1886),#REF!,3,FALSE)),"Pool Not in Records",VLOOKUP(UPPER(B1886),#REF!,3,FALSE)),"")</f>
        <v>#REF!</v>
      </c>
      <c r="Q1886" s="13" t="str">
        <f t="shared" si="153"/>
        <v/>
      </c>
      <c r="R1886" s="13"/>
      <c r="S1886" s="13"/>
      <c r="T1886" s="13" t="str">
        <f t="shared" si="151"/>
        <v>Invoice Made</v>
      </c>
      <c r="U1886" s="13" t="b">
        <f t="shared" si="152"/>
        <v>1</v>
      </c>
      <c r="V1886" s="13"/>
      <c r="W1886" s="13"/>
      <c r="X1886" s="13"/>
      <c r="Y1886" s="13"/>
      <c r="Z1886" s="13"/>
      <c r="AA1886" s="13" t="str">
        <f t="shared" si="150"/>
        <v>Bareilly05</v>
      </c>
      <c r="AB1886" s="13"/>
      <c r="AC1886" s="13"/>
      <c r="AD1886" s="13"/>
      <c r="AE1886" s="13">
        <f>IF(TRIM(AA1886=""),0,IF(ISNA(VLOOKUP(AA1886,Tracker!$AB$2:$AB$3981,1,FALSE)),0,1))</f>
        <v>1</v>
      </c>
      <c r="AF1886" s="13"/>
    </row>
    <row r="1887" spans="1:32" ht="13.5">
      <c r="A1887" s="246">
        <v>5385</v>
      </c>
      <c r="B1887" s="271" t="s">
        <v>2779</v>
      </c>
      <c r="C1887" s="957">
        <v>267</v>
      </c>
      <c r="D1887" s="874" t="s">
        <v>8572</v>
      </c>
      <c r="E1887" s="172" t="s">
        <v>8572</v>
      </c>
      <c r="F1887" s="234"/>
      <c r="G1887" s="236"/>
      <c r="H1887" s="874" t="s">
        <v>412</v>
      </c>
      <c r="I1887" s="272">
        <v>43550</v>
      </c>
      <c r="J1887" s="238"/>
      <c r="K1887" s="711"/>
      <c r="L1887" s="1023" t="s">
        <v>8459</v>
      </c>
      <c r="M1887" s="13" t="str">
        <f t="shared" si="149"/>
        <v>Invoice Made</v>
      </c>
      <c r="N1887" s="13"/>
      <c r="O1887" s="13"/>
      <c r="P1887" s="13" t="str">
        <f>IF(L1887="Navig8",IF(ISNA(VLOOKUP(UPPER(B1887),#REF!,3,FALSE)),"Pool Not in Records",VLOOKUP(UPPER(B1887),#REF!,3,FALSE)),"")</f>
        <v/>
      </c>
      <c r="Q1887" s="13" t="str">
        <f t="shared" si="153"/>
        <v/>
      </c>
      <c r="R1887" s="13"/>
      <c r="S1887" s="13"/>
      <c r="T1887" s="13" t="str">
        <f t="shared" si="151"/>
        <v>Invoice Made</v>
      </c>
      <c r="U1887" s="13" t="b">
        <f t="shared" si="152"/>
        <v>1</v>
      </c>
      <c r="V1887" s="13"/>
      <c r="W1887" s="13"/>
      <c r="X1887" s="13"/>
      <c r="Y1887" s="13"/>
      <c r="Z1887" s="13"/>
      <c r="AA1887" s="13" t="str">
        <f t="shared" si="150"/>
        <v>Tigris267</v>
      </c>
      <c r="AB1887" s="13"/>
      <c r="AC1887" s="13"/>
      <c r="AD1887" s="13"/>
      <c r="AE1887" s="13">
        <f>IF(TRIM(AA1887=""),0,IF(ISNA(VLOOKUP(AA1887,Tracker!$AB$2:$AB$3981,1,FALSE)),0,1))</f>
        <v>1</v>
      </c>
      <c r="AF1887" s="13"/>
    </row>
    <row r="1888" spans="1:32" ht="13.5">
      <c r="A1888" s="246">
        <v>5386</v>
      </c>
      <c r="B1888" s="271" t="s">
        <v>8729</v>
      </c>
      <c r="C1888" s="957">
        <v>2</v>
      </c>
      <c r="D1888" s="874" t="s">
        <v>3273</v>
      </c>
      <c r="E1888" s="172" t="s">
        <v>3273</v>
      </c>
      <c r="F1888" s="234"/>
      <c r="G1888" s="236"/>
      <c r="H1888" s="908" t="s">
        <v>455</v>
      </c>
      <c r="I1888" s="272">
        <v>43623</v>
      </c>
      <c r="J1888" s="238"/>
      <c r="K1888" s="711"/>
      <c r="L1888" s="1023" t="s">
        <v>1485</v>
      </c>
      <c r="M1888" s="13" t="str">
        <f t="shared" si="149"/>
        <v>Invoice Made</v>
      </c>
      <c r="N1888" s="13"/>
      <c r="O1888" s="13"/>
      <c r="P1888" s="13" t="str">
        <f>IF(L1888="Navig8",IF(ISNA(VLOOKUP(UPPER(B1888),#REF!,3,FALSE)),"Pool Not in Records",VLOOKUP(UPPER(B1888),#REF!,3,FALSE)),"")</f>
        <v/>
      </c>
      <c r="Q1888" s="13" t="str">
        <f t="shared" si="153"/>
        <v/>
      </c>
      <c r="R1888" s="13"/>
      <c r="S1888" s="13"/>
      <c r="T1888" s="13" t="str">
        <f t="shared" si="151"/>
        <v>Invoice Made</v>
      </c>
      <c r="U1888" s="13" t="b">
        <f t="shared" si="152"/>
        <v>1</v>
      </c>
      <c r="V1888" s="13"/>
      <c r="W1888" s="13"/>
      <c r="X1888" s="13"/>
      <c r="Y1888" s="13"/>
      <c r="Z1888" s="13"/>
      <c r="AA1888" s="13" t="str">
        <f t="shared" si="150"/>
        <v>Eco Marina Del Rey2</v>
      </c>
      <c r="AB1888" s="13"/>
      <c r="AC1888" s="13"/>
      <c r="AD1888" s="13"/>
      <c r="AE1888" s="13">
        <f>IF(TRIM(AA1888=""),0,IF(ISNA(VLOOKUP(AA1888,Tracker!$AB$2:$AB$3981,1,FALSE)),0,1))</f>
        <v>1</v>
      </c>
      <c r="AF1888" s="13"/>
    </row>
    <row r="1889" spans="1:32" ht="13.5">
      <c r="A1889" s="246">
        <v>5387</v>
      </c>
      <c r="B1889" s="554" t="s">
        <v>8773</v>
      </c>
      <c r="C1889" s="957">
        <v>1901</v>
      </c>
      <c r="D1889" s="874" t="s">
        <v>8562</v>
      </c>
      <c r="E1889" s="172" t="s">
        <v>8562</v>
      </c>
      <c r="F1889" s="234"/>
      <c r="G1889" s="236"/>
      <c r="H1889" s="874" t="s">
        <v>25</v>
      </c>
      <c r="I1889" s="272">
        <v>43579</v>
      </c>
      <c r="J1889" s="238"/>
      <c r="K1889" s="711"/>
      <c r="L1889" s="1023" t="s">
        <v>633</v>
      </c>
      <c r="M1889" s="13" t="str">
        <f t="shared" si="149"/>
        <v>Invoice Made</v>
      </c>
      <c r="N1889" s="13"/>
      <c r="O1889" s="13"/>
      <c r="P1889" s="13" t="str">
        <f>IF(L1889="Navig8",IF(ISNA(VLOOKUP(UPPER(B1889),#REF!,3,FALSE)),"Pool Not in Records",VLOOKUP(UPPER(B1889),#REF!,3,FALSE)),"")</f>
        <v/>
      </c>
      <c r="Q1889" s="13" t="str">
        <f t="shared" si="153"/>
        <v/>
      </c>
      <c r="R1889" s="13"/>
      <c r="S1889" s="13"/>
      <c r="T1889" s="13" t="str">
        <f t="shared" si="151"/>
        <v>Invoice Made</v>
      </c>
      <c r="U1889" s="13" t="b">
        <f t="shared" si="152"/>
        <v>1</v>
      </c>
      <c r="V1889" s="13"/>
      <c r="W1889" s="13"/>
      <c r="X1889" s="13"/>
      <c r="Y1889" s="13"/>
      <c r="Z1889" s="13"/>
      <c r="AA1889" s="13" t="str">
        <f t="shared" si="150"/>
        <v>Clearocean Marvel1901</v>
      </c>
      <c r="AB1889" s="13"/>
      <c r="AC1889" s="13"/>
      <c r="AD1889" s="13"/>
      <c r="AE1889" s="13">
        <f>IF(TRIM(AA1889=""),0,IF(ISNA(VLOOKUP(AA1889,Tracker!$AB$2:$AB$3981,1,FALSE)),0,1))</f>
        <v>1</v>
      </c>
      <c r="AF1889" s="13"/>
    </row>
    <row r="1890" spans="1:32" ht="13.5">
      <c r="A1890" s="246">
        <v>5388</v>
      </c>
      <c r="B1890" s="271" t="s">
        <v>5194</v>
      </c>
      <c r="C1890" s="957">
        <v>58</v>
      </c>
      <c r="D1890" s="874" t="s">
        <v>3258</v>
      </c>
      <c r="E1890" s="172" t="s">
        <v>3258</v>
      </c>
      <c r="F1890" s="234"/>
      <c r="G1890" s="236"/>
      <c r="H1890" s="908" t="s">
        <v>385</v>
      </c>
      <c r="I1890" s="272">
        <v>43591</v>
      </c>
      <c r="J1890" s="238"/>
      <c r="K1890" s="711"/>
      <c r="L1890" s="1023" t="s">
        <v>1466</v>
      </c>
      <c r="M1890" s="13" t="str">
        <f t="shared" si="149"/>
        <v>Invoice Made</v>
      </c>
      <c r="N1890" s="13"/>
      <c r="O1890" s="13"/>
      <c r="P1890" s="13" t="str">
        <f>IF(L1890="Navig8",IF(ISNA(VLOOKUP(UPPER(B1890),#REF!,3,FALSE)),"Pool Not in Records",VLOOKUP(UPPER(B1890),#REF!,3,FALSE)),"")</f>
        <v/>
      </c>
      <c r="Q1890" s="13" t="str">
        <f t="shared" si="153"/>
        <v/>
      </c>
      <c r="R1890" s="13"/>
      <c r="S1890" s="13"/>
      <c r="T1890" s="13" t="str">
        <f t="shared" si="151"/>
        <v>Invoice Made</v>
      </c>
      <c r="U1890" s="13" t="b">
        <f t="shared" si="152"/>
        <v>1</v>
      </c>
      <c r="V1890" s="13"/>
      <c r="W1890" s="13"/>
      <c r="X1890" s="13"/>
      <c r="Y1890" s="13"/>
      <c r="Z1890" s="13"/>
      <c r="AA1890" s="13" t="str">
        <f t="shared" si="150"/>
        <v>Nave Equinox58</v>
      </c>
      <c r="AB1890" s="13"/>
      <c r="AC1890" s="13"/>
      <c r="AD1890" s="13"/>
      <c r="AE1890" s="13">
        <f>IF(TRIM(AA1890=""),0,IF(ISNA(VLOOKUP(AA1890,Tracker!$AB$2:$AB$3981,1,FALSE)),0,1))</f>
        <v>1</v>
      </c>
      <c r="AF1890" s="13"/>
    </row>
    <row r="1891" spans="1:32" ht="13.5">
      <c r="A1891" s="246">
        <v>5389</v>
      </c>
      <c r="B1891" s="271" t="s">
        <v>892</v>
      </c>
      <c r="C1891" s="957">
        <v>124</v>
      </c>
      <c r="D1891" s="874" t="s">
        <v>8572</v>
      </c>
      <c r="E1891" s="172" t="s">
        <v>8572</v>
      </c>
      <c r="F1891" s="234"/>
      <c r="G1891" s="236"/>
      <c r="H1891" s="874" t="s">
        <v>2870</v>
      </c>
      <c r="I1891" s="272">
        <v>43553</v>
      </c>
      <c r="J1891" s="238"/>
      <c r="K1891" s="711"/>
      <c r="L1891" s="1023" t="s">
        <v>8459</v>
      </c>
      <c r="M1891" s="13" t="str">
        <f t="shared" si="149"/>
        <v>Invoice Made</v>
      </c>
      <c r="N1891" s="13"/>
      <c r="O1891" s="13"/>
      <c r="P1891" s="13" t="str">
        <f>IF(L1891="Navig8",IF(ISNA(VLOOKUP(UPPER(B1891),#REF!,3,FALSE)),"Pool Not in Records",VLOOKUP(UPPER(B1891),#REF!,3,FALSE)),"")</f>
        <v/>
      </c>
      <c r="Q1891" s="13" t="str">
        <f t="shared" si="153"/>
        <v/>
      </c>
      <c r="R1891" s="13"/>
      <c r="S1891" s="13"/>
      <c r="T1891" s="13" t="str">
        <f t="shared" si="151"/>
        <v>Invoice Made</v>
      </c>
      <c r="U1891" s="13" t="b">
        <f t="shared" si="152"/>
        <v>1</v>
      </c>
      <c r="V1891" s="13"/>
      <c r="W1891" s="13"/>
      <c r="X1891" s="13"/>
      <c r="Y1891" s="13"/>
      <c r="Z1891" s="13"/>
      <c r="AA1891" s="13" t="str">
        <f t="shared" si="150"/>
        <v>Elisalex Schulte124</v>
      </c>
      <c r="AB1891" s="13"/>
      <c r="AC1891" s="13"/>
      <c r="AD1891" s="13"/>
      <c r="AE1891" s="13">
        <f>IF(TRIM(AA1891=""),0,IF(ISNA(VLOOKUP(AA1891,Tracker!$AB$2:$AB$3981,1,FALSE)),0,1))</f>
        <v>1</v>
      </c>
      <c r="AF1891" s="13"/>
    </row>
    <row r="1892" spans="1:32" ht="13.5">
      <c r="A1892" s="271">
        <v>5390</v>
      </c>
      <c r="B1892" s="271" t="s">
        <v>8730</v>
      </c>
      <c r="C1892" s="957">
        <v>159</v>
      </c>
      <c r="D1892" s="874" t="s">
        <v>3258</v>
      </c>
      <c r="E1892" s="172" t="s">
        <v>3258</v>
      </c>
      <c r="F1892" s="234"/>
      <c r="G1892" s="236"/>
      <c r="H1892" s="874"/>
      <c r="I1892" s="272"/>
      <c r="J1892" s="238"/>
      <c r="K1892" s="711"/>
      <c r="L1892" s="1023" t="s">
        <v>1466</v>
      </c>
      <c r="M1892" s="13" t="str">
        <f t="shared" si="149"/>
        <v>Invoice Not Made</v>
      </c>
      <c r="N1892" s="13"/>
      <c r="O1892" s="13"/>
      <c r="P1892" s="13" t="str">
        <f>IF(L1892="Navig8",IF(ISNA(VLOOKUP(UPPER(B1892),#REF!,3,FALSE)),"Pool Not in Records",VLOOKUP(UPPER(B1892),#REF!,3,FALSE)),"")</f>
        <v/>
      </c>
      <c r="Q1892" s="13" t="str">
        <f t="shared" si="153"/>
        <v/>
      </c>
      <c r="R1892" s="13"/>
      <c r="S1892" s="13"/>
      <c r="T1892" s="13" t="str">
        <f t="shared" si="151"/>
        <v>Invoice Not Made</v>
      </c>
      <c r="U1892" s="13" t="b">
        <f t="shared" si="152"/>
        <v>1</v>
      </c>
      <c r="V1892" s="13"/>
      <c r="W1892" s="13"/>
      <c r="X1892" s="13"/>
      <c r="Y1892" s="13"/>
      <c r="Z1892" s="13"/>
      <c r="AA1892" s="13" t="str">
        <f t="shared" si="150"/>
        <v>Tequila159</v>
      </c>
      <c r="AB1892" s="13"/>
      <c r="AC1892" s="13"/>
      <c r="AD1892" s="13"/>
      <c r="AE1892" s="13">
        <f>IF(TRIM(AA1892=""),0,IF(ISNA(VLOOKUP(AA1892,Tracker!$AB$2:$AB$3981,1,FALSE)),0,1))</f>
        <v>0</v>
      </c>
      <c r="AF1892" s="13"/>
    </row>
    <row r="1893" spans="1:32" ht="13.5">
      <c r="A1893" s="246">
        <v>5391</v>
      </c>
      <c r="B1893" s="271" t="s">
        <v>850</v>
      </c>
      <c r="C1893" s="957">
        <v>201</v>
      </c>
      <c r="D1893" s="874" t="s">
        <v>8464</v>
      </c>
      <c r="E1893" s="172" t="s">
        <v>8464</v>
      </c>
      <c r="F1893" s="234"/>
      <c r="G1893" s="236" t="s">
        <v>8731</v>
      </c>
      <c r="H1893" s="907" t="s">
        <v>1409</v>
      </c>
      <c r="I1893" s="272">
        <v>43546</v>
      </c>
      <c r="J1893" s="238">
        <v>43546</v>
      </c>
      <c r="K1893" s="711"/>
      <c r="L1893" s="1023" t="s">
        <v>590</v>
      </c>
      <c r="M1893" s="13" t="str">
        <f t="shared" si="149"/>
        <v>Invoice Made</v>
      </c>
      <c r="N1893" s="13"/>
      <c r="O1893" s="13"/>
      <c r="P1893" s="13" t="str">
        <f>IF(L1893="Navig8",IF(ISNA(VLOOKUP(UPPER(B1893),#REF!,3,FALSE)),"Pool Not in Records",VLOOKUP(UPPER(B1893),#REF!,3,FALSE)),"")</f>
        <v/>
      </c>
      <c r="Q1893" s="13">
        <f t="shared" si="153"/>
        <v>0</v>
      </c>
      <c r="R1893" s="13"/>
      <c r="S1893" s="13"/>
      <c r="T1893" s="13" t="str">
        <f t="shared" si="151"/>
        <v>Invoice Made</v>
      </c>
      <c r="U1893" s="13" t="b">
        <f t="shared" si="152"/>
        <v>1</v>
      </c>
      <c r="V1893" s="13"/>
      <c r="W1893" s="13"/>
      <c r="X1893" s="13"/>
      <c r="Y1893" s="13"/>
      <c r="Z1893" s="13"/>
      <c r="AA1893" s="13" t="str">
        <f t="shared" si="150"/>
        <v>Inca201</v>
      </c>
      <c r="AB1893" s="13"/>
      <c r="AC1893" s="13"/>
      <c r="AD1893" s="13"/>
      <c r="AE1893" s="13">
        <f>IF(TRIM(AA1893=""),0,IF(ISNA(VLOOKUP(AA1893,Tracker!$AB$2:$AB$3981,1,FALSE)),0,1))</f>
        <v>1</v>
      </c>
      <c r="AF1893" s="13"/>
    </row>
    <row r="1894" spans="1:32" ht="13.5">
      <c r="A1894" s="246">
        <v>5392</v>
      </c>
      <c r="B1894" s="271" t="s">
        <v>8732</v>
      </c>
      <c r="C1894" s="957">
        <v>6</v>
      </c>
      <c r="D1894" s="874" t="s">
        <v>1382</v>
      </c>
      <c r="E1894" s="172" t="s">
        <v>1382</v>
      </c>
      <c r="F1894" s="234"/>
      <c r="G1894" s="236"/>
      <c r="H1894" s="874" t="s">
        <v>24</v>
      </c>
      <c r="I1894" s="272">
        <v>43579</v>
      </c>
      <c r="J1894" s="238"/>
      <c r="K1894" s="711" t="s">
        <v>411</v>
      </c>
      <c r="L1894" s="1023" t="s">
        <v>28</v>
      </c>
      <c r="M1894" s="13" t="str">
        <f t="shared" si="149"/>
        <v>Invoice Made</v>
      </c>
      <c r="N1894" s="13"/>
      <c r="O1894" s="13"/>
      <c r="P1894" s="13" t="e">
        <f>IF(L1894="Navig8",IF(ISNA(VLOOKUP(UPPER(B1894),#REF!,3,FALSE)),"Pool Not in Records",VLOOKUP(UPPER(B1894),#REF!,3,FALSE)),"")</f>
        <v>#REF!</v>
      </c>
      <c r="Q1894" s="13" t="str">
        <f t="shared" si="153"/>
        <v/>
      </c>
      <c r="R1894" s="13"/>
      <c r="S1894" s="13"/>
      <c r="T1894" s="13" t="str">
        <f t="shared" si="151"/>
        <v>Invoice Made</v>
      </c>
      <c r="U1894" s="13" t="b">
        <f t="shared" si="152"/>
        <v>1</v>
      </c>
      <c r="V1894" s="13"/>
      <c r="W1894" s="13"/>
      <c r="X1894" s="13"/>
      <c r="Y1894" s="13"/>
      <c r="Z1894" s="13"/>
      <c r="AA1894" s="13" t="str">
        <f t="shared" si="150"/>
        <v>Crudemed6</v>
      </c>
      <c r="AB1894" s="13"/>
      <c r="AC1894" s="13"/>
      <c r="AD1894" s="13"/>
      <c r="AE1894" s="13">
        <f>IF(TRIM(AA1894=""),0,IF(ISNA(VLOOKUP(AA1894,Tracker!$AB$2:$AB$3981,1,FALSE)),0,1))</f>
        <v>1</v>
      </c>
      <c r="AF1894" s="13"/>
    </row>
    <row r="1895" spans="1:32" ht="13.5">
      <c r="A1895" s="246">
        <v>5393</v>
      </c>
      <c r="B1895" s="271" t="s">
        <v>2339</v>
      </c>
      <c r="C1895" s="957">
        <v>31</v>
      </c>
      <c r="D1895" s="874" t="s">
        <v>8733</v>
      </c>
      <c r="E1895" s="172" t="s">
        <v>8733</v>
      </c>
      <c r="F1895" s="234"/>
      <c r="G1895" s="236"/>
      <c r="H1895" s="908" t="s">
        <v>5350</v>
      </c>
      <c r="I1895" s="272">
        <v>43557</v>
      </c>
      <c r="J1895" s="238"/>
      <c r="K1895" s="711"/>
      <c r="L1895" s="1023" t="s">
        <v>1466</v>
      </c>
      <c r="M1895" s="13" t="str">
        <f t="shared" si="149"/>
        <v>Invoice Made</v>
      </c>
      <c r="N1895" s="13"/>
      <c r="O1895" s="13"/>
      <c r="P1895" s="13" t="str">
        <f>IF(L1895="Navig8",IF(ISNA(VLOOKUP(UPPER(B1895),#REF!,3,FALSE)),"Pool Not in Records",VLOOKUP(UPPER(B1895),#REF!,3,FALSE)),"")</f>
        <v/>
      </c>
      <c r="Q1895" s="13" t="str">
        <f t="shared" si="153"/>
        <v/>
      </c>
      <c r="R1895" s="13"/>
      <c r="S1895" s="13"/>
      <c r="T1895" s="13" t="str">
        <f t="shared" si="151"/>
        <v>Invoice Made</v>
      </c>
      <c r="U1895" s="13" t="b">
        <f t="shared" si="152"/>
        <v>1</v>
      </c>
      <c r="V1895" s="13"/>
      <c r="W1895" s="13"/>
      <c r="X1895" s="13"/>
      <c r="Y1895" s="13"/>
      <c r="Z1895" s="13"/>
      <c r="AA1895" s="13" t="str">
        <f t="shared" si="150"/>
        <v>Yankul Silver31</v>
      </c>
      <c r="AB1895" s="13"/>
      <c r="AC1895" s="13"/>
      <c r="AD1895" s="13"/>
      <c r="AE1895" s="13">
        <f>IF(TRIM(AA1895=""),0,IF(ISNA(VLOOKUP(AA1895,Tracker!$AB$2:$AB$3981,1,FALSE)),0,1))</f>
        <v>1</v>
      </c>
      <c r="AF1895" s="13"/>
    </row>
    <row r="1896" spans="1:32" ht="13.5">
      <c r="A1896" s="246">
        <v>5394</v>
      </c>
      <c r="B1896" s="271" t="s">
        <v>115</v>
      </c>
      <c r="C1896" s="957">
        <v>59</v>
      </c>
      <c r="D1896" s="874" t="s">
        <v>63</v>
      </c>
      <c r="E1896" s="172" t="s">
        <v>63</v>
      </c>
      <c r="F1896" s="234"/>
      <c r="G1896" s="236"/>
      <c r="H1896" s="874" t="s">
        <v>645</v>
      </c>
      <c r="I1896" s="272">
        <v>43597</v>
      </c>
      <c r="J1896" s="238"/>
      <c r="K1896" s="711"/>
      <c r="L1896" s="1023" t="s">
        <v>60</v>
      </c>
      <c r="M1896" s="13" t="str">
        <f t="shared" si="149"/>
        <v>Invoice Made</v>
      </c>
      <c r="N1896" s="13"/>
      <c r="O1896" s="13"/>
      <c r="P1896" s="13" t="str">
        <f>IF(L1896="Navig8",IF(ISNA(VLOOKUP(UPPER(B1896),#REF!,3,FALSE)),"Pool Not in Records",VLOOKUP(UPPER(B1896),#REF!,3,FALSE)),"")</f>
        <v/>
      </c>
      <c r="Q1896" s="13" t="str">
        <f t="shared" si="153"/>
        <v/>
      </c>
      <c r="R1896" s="13"/>
      <c r="S1896" s="13"/>
      <c r="T1896" s="13" t="str">
        <f t="shared" si="151"/>
        <v>Invoice Made</v>
      </c>
      <c r="U1896" s="13" t="b">
        <f t="shared" si="152"/>
        <v>1</v>
      </c>
      <c r="V1896" s="13"/>
      <c r="W1896" s="13"/>
      <c r="X1896" s="13"/>
      <c r="Y1896" s="13"/>
      <c r="Z1896" s="13"/>
      <c r="AA1896" s="13" t="str">
        <f t="shared" si="150"/>
        <v>Leyte Spirit59</v>
      </c>
      <c r="AB1896" s="13"/>
      <c r="AC1896" s="13"/>
      <c r="AD1896" s="13"/>
      <c r="AE1896" s="13">
        <f>IF(TRIM(AA1896=""),0,IF(ISNA(VLOOKUP(AA1896,Tracker!$AB$2:$AB$3981,1,FALSE)),0,1))</f>
        <v>1</v>
      </c>
      <c r="AF1896" s="13"/>
    </row>
    <row r="1897" spans="1:32" ht="13.5">
      <c r="A1897" s="246">
        <v>5392</v>
      </c>
      <c r="B1897" s="271" t="s">
        <v>2851</v>
      </c>
      <c r="C1897" s="957">
        <v>225</v>
      </c>
      <c r="D1897" s="874" t="s">
        <v>8564</v>
      </c>
      <c r="E1897" s="172" t="s">
        <v>8564</v>
      </c>
      <c r="F1897" s="234"/>
      <c r="G1897" s="236"/>
      <c r="H1897" s="874" t="s">
        <v>412</v>
      </c>
      <c r="I1897" s="272">
        <v>43564</v>
      </c>
      <c r="J1897" s="238"/>
      <c r="K1897" s="711"/>
      <c r="L1897" s="1023" t="s">
        <v>590</v>
      </c>
      <c r="M1897" s="13" t="str">
        <f t="shared" si="149"/>
        <v>Invoice Made</v>
      </c>
      <c r="N1897" s="13"/>
      <c r="O1897" s="13"/>
      <c r="P1897" s="13" t="str">
        <f>IF(L1897="Navig8",IF(ISNA(VLOOKUP(UPPER(B1897),#REF!,3,FALSE)),"Pool Not in Records",VLOOKUP(UPPER(B1897),#REF!,3,FALSE)),"")</f>
        <v/>
      </c>
      <c r="Q1897" s="13">
        <f t="shared" si="153"/>
        <v>0</v>
      </c>
      <c r="R1897" s="13"/>
      <c r="S1897" s="13"/>
      <c r="T1897" s="13" t="str">
        <f t="shared" si="151"/>
        <v>Invoice Made</v>
      </c>
      <c r="U1897" s="13" t="b">
        <f t="shared" si="152"/>
        <v>1</v>
      </c>
      <c r="V1897" s="13"/>
      <c r="W1897" s="13"/>
      <c r="X1897" s="13"/>
      <c r="Y1897" s="13"/>
      <c r="Z1897" s="13"/>
      <c r="AA1897" s="13" t="str">
        <f t="shared" si="150"/>
        <v>Seaways Hellas225</v>
      </c>
      <c r="AB1897" s="13"/>
      <c r="AC1897" s="13"/>
      <c r="AD1897" s="13"/>
      <c r="AE1897" s="13">
        <f>IF(TRIM(AA1897=""),0,IF(ISNA(VLOOKUP(AA1897,Tracker!$AB$2:$AB$3981,1,FALSE)),0,1))</f>
        <v>1</v>
      </c>
      <c r="AF1897" s="13"/>
    </row>
    <row r="1898" spans="1:32" ht="13.5">
      <c r="A1898" s="271">
        <v>5393</v>
      </c>
      <c r="B1898" s="271" t="s">
        <v>8734</v>
      </c>
      <c r="C1898" s="957">
        <v>61</v>
      </c>
      <c r="D1898" s="874" t="s">
        <v>2981</v>
      </c>
      <c r="E1898" s="172" t="s">
        <v>2981</v>
      </c>
      <c r="F1898" s="234"/>
      <c r="G1898" s="236"/>
      <c r="H1898" s="874"/>
      <c r="I1898" s="272"/>
      <c r="J1898" s="238"/>
      <c r="K1898" s="711"/>
      <c r="L1898" s="1023" t="s">
        <v>590</v>
      </c>
      <c r="M1898" s="13" t="str">
        <f t="shared" si="149"/>
        <v>Invoice Made</v>
      </c>
      <c r="N1898" s="13"/>
      <c r="O1898" s="13"/>
      <c r="P1898" s="13" t="str">
        <f>IF(L1898="Navig8",IF(ISNA(VLOOKUP(UPPER(B1898),#REF!,3,FALSE)),"Pool Not in Records",VLOOKUP(UPPER(B1898),#REF!,3,FALSE)),"")</f>
        <v/>
      </c>
      <c r="Q1898" s="13">
        <f t="shared" si="153"/>
        <v>0</v>
      </c>
      <c r="R1898" s="13"/>
      <c r="S1898" s="13"/>
      <c r="T1898" s="13" t="str">
        <f t="shared" si="151"/>
        <v>Invoice Made</v>
      </c>
      <c r="U1898" s="13" t="b">
        <f t="shared" si="152"/>
        <v>1</v>
      </c>
      <c r="V1898" s="13"/>
      <c r="W1898" s="13"/>
      <c r="X1898" s="13"/>
      <c r="Y1898" s="13"/>
      <c r="Z1898" s="13"/>
      <c r="AA1898" s="13" t="str">
        <f t="shared" si="150"/>
        <v>Ice Fighter61</v>
      </c>
      <c r="AB1898" s="13"/>
      <c r="AC1898" s="13"/>
      <c r="AD1898" s="13"/>
      <c r="AE1898" s="13">
        <f>IF(TRIM(AA1898=""),0,IF(ISNA(VLOOKUP(AA1898,Tracker!$AB$2:$AB$3981,1,FALSE)),0,1))</f>
        <v>1</v>
      </c>
      <c r="AF1898" s="13"/>
    </row>
    <row r="1899" spans="1:32" ht="13.5">
      <c r="A1899" s="246">
        <v>5394</v>
      </c>
      <c r="B1899" s="271" t="s">
        <v>8735</v>
      </c>
      <c r="C1899" s="957" t="s">
        <v>193</v>
      </c>
      <c r="D1899" s="874" t="s">
        <v>1834</v>
      </c>
      <c r="E1899" s="172" t="s">
        <v>1834</v>
      </c>
      <c r="F1899" s="234"/>
      <c r="G1899" s="236"/>
      <c r="H1899" s="908" t="s">
        <v>380</v>
      </c>
      <c r="I1899" s="272">
        <v>43618</v>
      </c>
      <c r="J1899" s="238"/>
      <c r="K1899" s="711"/>
      <c r="L1899" s="1023" t="s">
        <v>60</v>
      </c>
      <c r="M1899" s="13" t="str">
        <f t="shared" si="149"/>
        <v>Invoice Made</v>
      </c>
      <c r="N1899" s="13"/>
      <c r="O1899" s="13"/>
      <c r="P1899" s="13" t="str">
        <f>IF(L1899="Navig8",IF(ISNA(VLOOKUP(UPPER(B1899),#REF!,3,FALSE)),"Pool Not in Records",VLOOKUP(UPPER(B1899),#REF!,3,FALSE)),"")</f>
        <v/>
      </c>
      <c r="Q1899" s="13" t="str">
        <f t="shared" si="153"/>
        <v/>
      </c>
      <c r="R1899" s="13"/>
      <c r="S1899" s="13"/>
      <c r="T1899" s="13" t="str">
        <f t="shared" si="151"/>
        <v>Invoice Made</v>
      </c>
      <c r="U1899" s="13" t="b">
        <f t="shared" si="152"/>
        <v>1</v>
      </c>
      <c r="V1899" s="13"/>
      <c r="W1899" s="13"/>
      <c r="X1899" s="13"/>
      <c r="Y1899" s="13"/>
      <c r="Z1899" s="13"/>
      <c r="AA1899" s="13" t="str">
        <f t="shared" si="150"/>
        <v>Shenlong Spirit28</v>
      </c>
      <c r="AB1899" s="13"/>
      <c r="AC1899" s="13"/>
      <c r="AD1899" s="13"/>
      <c r="AE1899" s="13">
        <f>IF(TRIM(AA1899=""),0,IF(ISNA(VLOOKUP(AA1899,Tracker!$AB$2:$AB$3981,1,FALSE)),0,1))</f>
        <v>1</v>
      </c>
      <c r="AF1899" s="13"/>
    </row>
    <row r="1900" spans="1:32" ht="13.5">
      <c r="A1900" s="243">
        <v>5395</v>
      </c>
      <c r="B1900" s="271" t="s">
        <v>2779</v>
      </c>
      <c r="C1900" s="957">
        <v>265</v>
      </c>
      <c r="D1900" s="874" t="s">
        <v>8572</v>
      </c>
      <c r="E1900" s="172" t="s">
        <v>8572</v>
      </c>
      <c r="F1900" s="234"/>
      <c r="G1900" s="236"/>
      <c r="H1900" s="874"/>
      <c r="I1900" s="272"/>
      <c r="J1900" s="238">
        <v>43525</v>
      </c>
      <c r="K1900" s="711"/>
      <c r="L1900" s="1023" t="s">
        <v>8459</v>
      </c>
      <c r="M1900" s="13" t="str">
        <f t="shared" si="149"/>
        <v>Invoice Not Made</v>
      </c>
      <c r="N1900" s="13"/>
      <c r="O1900" s="13"/>
      <c r="P1900" s="13" t="str">
        <f>IF(L1900="Navig8",IF(ISNA(VLOOKUP(UPPER(B1900),#REF!,3,FALSE)),"Pool Not in Records",VLOOKUP(UPPER(B1900),#REF!,3,FALSE)),"")</f>
        <v/>
      </c>
      <c r="Q1900" s="13" t="str">
        <f t="shared" si="153"/>
        <v/>
      </c>
      <c r="R1900" s="13"/>
      <c r="S1900" s="13"/>
      <c r="T1900" s="13" t="str">
        <f t="shared" si="151"/>
        <v>Invoice Not Made</v>
      </c>
      <c r="U1900" s="13" t="b">
        <f t="shared" si="152"/>
        <v>1</v>
      </c>
      <c r="V1900" s="13"/>
      <c r="W1900" s="13"/>
      <c r="X1900" s="13"/>
      <c r="Y1900" s="13"/>
      <c r="Z1900" s="13"/>
      <c r="AA1900" s="13" t="str">
        <f t="shared" si="150"/>
        <v>Tigris265</v>
      </c>
      <c r="AB1900" s="13"/>
      <c r="AC1900" s="13"/>
      <c r="AD1900" s="13"/>
      <c r="AE1900" s="13">
        <f>IF(TRIM(AA1900=""),0,IF(ISNA(VLOOKUP(AA1900,Tracker!$AB$2:$AB$3981,1,FALSE)),0,1))</f>
        <v>0</v>
      </c>
      <c r="AF1900" s="13"/>
    </row>
    <row r="1901" spans="1:32" ht="13.5">
      <c r="A1901" s="243">
        <v>5396</v>
      </c>
      <c r="B1901" s="271" t="s">
        <v>2779</v>
      </c>
      <c r="C1901" s="957">
        <v>266</v>
      </c>
      <c r="D1901" s="874" t="s">
        <v>8572</v>
      </c>
      <c r="E1901" s="172" t="s">
        <v>8572</v>
      </c>
      <c r="F1901" s="234"/>
      <c r="G1901" s="236"/>
      <c r="H1901" s="874"/>
      <c r="I1901" s="272"/>
      <c r="J1901" s="238">
        <v>43525</v>
      </c>
      <c r="K1901" s="711"/>
      <c r="L1901" s="1023" t="s">
        <v>8459</v>
      </c>
      <c r="M1901" s="13" t="str">
        <f t="shared" si="149"/>
        <v>Invoice Not Made</v>
      </c>
      <c r="N1901" s="13"/>
      <c r="O1901" s="13"/>
      <c r="P1901" s="13" t="str">
        <f>IF(L1901="Navig8",IF(ISNA(VLOOKUP(UPPER(B1901),#REF!,3,FALSE)),"Pool Not in Records",VLOOKUP(UPPER(B1901),#REF!,3,FALSE)),"")</f>
        <v/>
      </c>
      <c r="Q1901" s="13" t="str">
        <f t="shared" si="153"/>
        <v/>
      </c>
      <c r="R1901" s="13"/>
      <c r="S1901" s="13"/>
      <c r="T1901" s="13" t="str">
        <f t="shared" si="151"/>
        <v>Invoice Not Made</v>
      </c>
      <c r="U1901" s="13" t="b">
        <f t="shared" si="152"/>
        <v>1</v>
      </c>
      <c r="V1901" s="13"/>
      <c r="W1901" s="13"/>
      <c r="X1901" s="13"/>
      <c r="Y1901" s="13"/>
      <c r="Z1901" s="13"/>
      <c r="AA1901" s="13" t="str">
        <f t="shared" si="150"/>
        <v>Tigris266</v>
      </c>
      <c r="AB1901" s="13"/>
      <c r="AC1901" s="13"/>
      <c r="AD1901" s="13"/>
      <c r="AE1901" s="13">
        <f>IF(TRIM(AA1901=""),0,IF(ISNA(VLOOKUP(AA1901,Tracker!$AB$2:$AB$3981,1,FALSE)),0,1))</f>
        <v>0</v>
      </c>
      <c r="AF1901" s="13"/>
    </row>
    <row r="1902" spans="1:32" ht="13.5">
      <c r="A1902" s="243">
        <v>5397</v>
      </c>
      <c r="B1902" s="271" t="s">
        <v>2779</v>
      </c>
      <c r="C1902" s="957">
        <v>267</v>
      </c>
      <c r="D1902" s="874" t="s">
        <v>8572</v>
      </c>
      <c r="E1902" s="172" t="s">
        <v>8572</v>
      </c>
      <c r="F1902" s="234"/>
      <c r="G1902" s="236"/>
      <c r="H1902" s="874"/>
      <c r="I1902" s="272"/>
      <c r="J1902" s="238">
        <v>43525</v>
      </c>
      <c r="K1902" s="711"/>
      <c r="L1902" s="1023" t="s">
        <v>8459</v>
      </c>
      <c r="M1902" s="13" t="str">
        <f t="shared" si="149"/>
        <v>Invoice Made</v>
      </c>
      <c r="N1902" s="13"/>
      <c r="O1902" s="13"/>
      <c r="P1902" s="13" t="str">
        <f>IF(L1902="Navig8",IF(ISNA(VLOOKUP(UPPER(B1902),#REF!,3,FALSE)),"Pool Not in Records",VLOOKUP(UPPER(B1902),#REF!,3,FALSE)),"")</f>
        <v/>
      </c>
      <c r="Q1902" s="13" t="str">
        <f t="shared" si="153"/>
        <v/>
      </c>
      <c r="R1902" s="13"/>
      <c r="S1902" s="13"/>
      <c r="T1902" s="13" t="str">
        <f t="shared" si="151"/>
        <v>Invoice Made</v>
      </c>
      <c r="U1902" s="13" t="b">
        <f t="shared" si="152"/>
        <v>1</v>
      </c>
      <c r="V1902" s="13"/>
      <c r="W1902" s="13"/>
      <c r="X1902" s="13"/>
      <c r="Y1902" s="13"/>
      <c r="Z1902" s="13"/>
      <c r="AA1902" s="13" t="str">
        <f t="shared" si="150"/>
        <v>Tigris267</v>
      </c>
      <c r="AB1902" s="13"/>
      <c r="AC1902" s="13"/>
      <c r="AD1902" s="13"/>
      <c r="AE1902" s="13">
        <f>IF(TRIM(AA1902=""),0,IF(ISNA(VLOOKUP(AA1902,Tracker!$AB$2:$AB$3981,1,FALSE)),0,1))</f>
        <v>1</v>
      </c>
      <c r="AF1902" s="13"/>
    </row>
    <row r="1903" spans="1:32" ht="13.5">
      <c r="A1903" s="246">
        <v>5399</v>
      </c>
      <c r="B1903" s="271" t="s">
        <v>7872</v>
      </c>
      <c r="C1903" s="957">
        <v>12</v>
      </c>
      <c r="D1903" s="874" t="s">
        <v>8765</v>
      </c>
      <c r="E1903" s="172" t="s">
        <v>8765</v>
      </c>
      <c r="F1903" s="234"/>
      <c r="G1903" s="236" t="s">
        <v>2846</v>
      </c>
      <c r="H1903" s="907" t="s">
        <v>3180</v>
      </c>
      <c r="I1903" s="272">
        <v>43577</v>
      </c>
      <c r="J1903" s="238">
        <v>43577</v>
      </c>
      <c r="K1903" s="711"/>
      <c r="L1903" s="1023" t="s">
        <v>590</v>
      </c>
      <c r="M1903" s="13" t="str">
        <f t="shared" si="149"/>
        <v>Invoice Made</v>
      </c>
      <c r="N1903" s="13"/>
      <c r="O1903" s="13"/>
      <c r="P1903" s="13" t="str">
        <f>IF(L1903="Navig8",IF(ISNA(VLOOKUP(UPPER(B1903),#REF!,3,FALSE)),"Pool Not in Records",VLOOKUP(UPPER(B1903),#REF!,3,FALSE)),"")</f>
        <v/>
      </c>
      <c r="Q1903" s="13">
        <f t="shared" si="153"/>
        <v>0</v>
      </c>
      <c r="R1903" s="13"/>
      <c r="S1903" s="13"/>
      <c r="T1903" s="13" t="str">
        <f t="shared" si="151"/>
        <v>Invoice Made</v>
      </c>
      <c r="U1903" s="13" t="b">
        <f t="shared" si="152"/>
        <v>1</v>
      </c>
      <c r="V1903" s="13"/>
      <c r="W1903" s="13"/>
      <c r="X1903" s="13"/>
      <c r="Y1903" s="13"/>
      <c r="Z1903" s="13"/>
      <c r="AA1903" s="13" t="str">
        <f t="shared" si="150"/>
        <v>Persepolis12</v>
      </c>
      <c r="AB1903" s="13"/>
      <c r="AC1903" s="13"/>
      <c r="AD1903" s="13"/>
      <c r="AE1903" s="13">
        <f>IF(TRIM(AA1903=""),0,IF(ISNA(VLOOKUP(AA1903,Tracker!$AB$2:$AB$3981,1,FALSE)),0,1))</f>
        <v>1</v>
      </c>
      <c r="AF1903" s="13"/>
    </row>
    <row r="1904" spans="1:32" ht="13.5">
      <c r="A1904" s="243">
        <v>5402</v>
      </c>
      <c r="B1904" s="271" t="s">
        <v>2779</v>
      </c>
      <c r="C1904" s="957">
        <v>268</v>
      </c>
      <c r="D1904" s="874" t="s">
        <v>8572</v>
      </c>
      <c r="E1904" s="172" t="s">
        <v>8572</v>
      </c>
      <c r="F1904" s="234"/>
      <c r="G1904" s="236"/>
      <c r="H1904" s="874"/>
      <c r="I1904" s="272"/>
      <c r="J1904" s="238">
        <v>43556</v>
      </c>
      <c r="K1904" s="711"/>
      <c r="L1904" s="1023" t="s">
        <v>8459</v>
      </c>
      <c r="M1904" s="13" t="str">
        <f t="shared" si="149"/>
        <v>Invoice Not Made</v>
      </c>
      <c r="N1904" s="13"/>
      <c r="O1904" s="13"/>
      <c r="P1904" s="13" t="str">
        <f>IF(L1904="Navig8",IF(ISNA(VLOOKUP(UPPER(B1904),#REF!,3,FALSE)),"Pool Not in Records",VLOOKUP(UPPER(B1904),#REF!,3,FALSE)),"")</f>
        <v/>
      </c>
      <c r="Q1904" s="13" t="str">
        <f t="shared" si="153"/>
        <v/>
      </c>
      <c r="R1904" s="13"/>
      <c r="S1904" s="13"/>
      <c r="T1904" s="13" t="str">
        <f t="shared" si="151"/>
        <v>Invoice Not Made</v>
      </c>
      <c r="U1904" s="13" t="b">
        <f t="shared" si="152"/>
        <v>1</v>
      </c>
      <c r="V1904" s="13"/>
      <c r="W1904" s="13"/>
      <c r="X1904" s="13"/>
      <c r="Y1904" s="13"/>
      <c r="Z1904" s="13"/>
      <c r="AA1904" s="13" t="str">
        <f t="shared" si="150"/>
        <v>Tigris268</v>
      </c>
      <c r="AB1904" s="13"/>
      <c r="AC1904" s="13"/>
      <c r="AD1904" s="13"/>
      <c r="AE1904" s="13">
        <f>IF(TRIM(AA1904=""),0,IF(ISNA(VLOOKUP(AA1904,Tracker!$AB$2:$AB$3981,1,FALSE)),0,1))</f>
        <v>0</v>
      </c>
      <c r="AF1904" s="13"/>
    </row>
    <row r="1905" spans="1:32" ht="13.5">
      <c r="A1905" s="243">
        <v>5403</v>
      </c>
      <c r="B1905" s="271" t="s">
        <v>2776</v>
      </c>
      <c r="C1905" s="957">
        <v>130</v>
      </c>
      <c r="D1905" s="874" t="s">
        <v>8572</v>
      </c>
      <c r="E1905" s="172" t="s">
        <v>8572</v>
      </c>
      <c r="F1905" s="234"/>
      <c r="G1905" s="236"/>
      <c r="H1905" s="874"/>
      <c r="I1905" s="272"/>
      <c r="J1905" s="238">
        <v>43556</v>
      </c>
      <c r="K1905" s="711"/>
      <c r="L1905" s="1023" t="s">
        <v>8459</v>
      </c>
      <c r="M1905" s="13" t="str">
        <f t="shared" si="149"/>
        <v>Invoice Not Made</v>
      </c>
      <c r="N1905" s="13"/>
      <c r="O1905" s="13"/>
      <c r="P1905" s="13" t="str">
        <f>IF(L1905="Navig8",IF(ISNA(VLOOKUP(UPPER(B1905),#REF!,3,FALSE)),"Pool Not in Records",VLOOKUP(UPPER(B1905),#REF!,3,FALSE)),"")</f>
        <v/>
      </c>
      <c r="Q1905" s="13" t="str">
        <f t="shared" si="153"/>
        <v/>
      </c>
      <c r="R1905" s="13"/>
      <c r="S1905" s="13"/>
      <c r="T1905" s="13" t="str">
        <f t="shared" si="151"/>
        <v>Invoice Not Made</v>
      </c>
      <c r="U1905" s="13" t="b">
        <f t="shared" si="152"/>
        <v>1</v>
      </c>
      <c r="V1905" s="13"/>
      <c r="W1905" s="13"/>
      <c r="X1905" s="13"/>
      <c r="Y1905" s="13"/>
      <c r="Z1905" s="13"/>
      <c r="AA1905" s="13" t="str">
        <f t="shared" si="150"/>
        <v>Sten Skagen130</v>
      </c>
      <c r="AB1905" s="13"/>
      <c r="AC1905" s="13"/>
      <c r="AD1905" s="13"/>
      <c r="AE1905" s="13">
        <f>IF(TRIM(AA1905=""),0,IF(ISNA(VLOOKUP(AA1905,Tracker!$AB$2:$AB$3981,1,FALSE)),0,1))</f>
        <v>0</v>
      </c>
      <c r="AF1905" s="13"/>
    </row>
    <row r="1906" spans="1:32" ht="13.5">
      <c r="A1906" s="243">
        <v>5407</v>
      </c>
      <c r="B1906" s="271" t="s">
        <v>2776</v>
      </c>
      <c r="C1906" s="957">
        <v>129</v>
      </c>
      <c r="D1906" s="874" t="s">
        <v>8572</v>
      </c>
      <c r="E1906" s="172" t="s">
        <v>8572</v>
      </c>
      <c r="F1906" s="234"/>
      <c r="G1906" s="236"/>
      <c r="H1906" s="874"/>
      <c r="I1906" s="272"/>
      <c r="J1906" s="238">
        <v>43525</v>
      </c>
      <c r="K1906" s="711"/>
      <c r="L1906" s="1023" t="s">
        <v>8459</v>
      </c>
      <c r="M1906" s="13" t="str">
        <f t="shared" si="149"/>
        <v>Invoice Not Made</v>
      </c>
      <c r="N1906" s="13"/>
      <c r="O1906" s="13"/>
      <c r="P1906" s="13" t="str">
        <f>IF(L1906="Navig8",IF(ISNA(VLOOKUP(UPPER(B1906),#REF!,3,FALSE)),"Pool Not in Records",VLOOKUP(UPPER(B1906),#REF!,3,FALSE)),"")</f>
        <v/>
      </c>
      <c r="Q1906" s="13" t="str">
        <f t="shared" si="153"/>
        <v/>
      </c>
      <c r="R1906" s="13"/>
      <c r="S1906" s="13"/>
      <c r="T1906" s="13" t="str">
        <f t="shared" si="151"/>
        <v>Invoice Not Made</v>
      </c>
      <c r="U1906" s="13" t="b">
        <f t="shared" si="152"/>
        <v>1</v>
      </c>
      <c r="V1906" s="13"/>
      <c r="W1906" s="13"/>
      <c r="X1906" s="13"/>
      <c r="Y1906" s="13"/>
      <c r="Z1906" s="13"/>
      <c r="AA1906" s="13" t="str">
        <f t="shared" si="150"/>
        <v>Sten Skagen129</v>
      </c>
      <c r="AB1906" s="13"/>
      <c r="AC1906" s="13"/>
      <c r="AD1906" s="13"/>
      <c r="AE1906" s="13">
        <f>IF(TRIM(AA1906=""),0,IF(ISNA(VLOOKUP(AA1906,Tracker!$AB$2:$AB$3981,1,FALSE)),0,1))</f>
        <v>0</v>
      </c>
      <c r="AF1906" s="13"/>
    </row>
    <row r="1907" spans="1:32" ht="13.5">
      <c r="A1907" s="243">
        <v>5411</v>
      </c>
      <c r="B1907" s="271" t="s">
        <v>892</v>
      </c>
      <c r="C1907" s="957">
        <v>126</v>
      </c>
      <c r="D1907" s="874" t="s">
        <v>8572</v>
      </c>
      <c r="E1907" s="172" t="s">
        <v>8572</v>
      </c>
      <c r="F1907" s="234"/>
      <c r="G1907" s="236"/>
      <c r="H1907" s="874"/>
      <c r="I1907" s="272"/>
      <c r="J1907" s="238">
        <v>43556</v>
      </c>
      <c r="K1907" s="711"/>
      <c r="L1907" s="1023" t="s">
        <v>8459</v>
      </c>
      <c r="M1907" s="13" t="str">
        <f t="shared" si="149"/>
        <v>Invoice Not Made</v>
      </c>
      <c r="N1907" s="13"/>
      <c r="O1907" s="13"/>
      <c r="P1907" s="13" t="str">
        <f>IF(L1907="Navig8",IF(ISNA(VLOOKUP(UPPER(B1907),#REF!,3,FALSE)),"Pool Not in Records",VLOOKUP(UPPER(B1907),#REF!,3,FALSE)),"")</f>
        <v/>
      </c>
      <c r="Q1907" s="13" t="str">
        <f t="shared" si="153"/>
        <v/>
      </c>
      <c r="R1907" s="13"/>
      <c r="S1907" s="13"/>
      <c r="T1907" s="13" t="str">
        <f t="shared" si="151"/>
        <v>Invoice Not Made</v>
      </c>
      <c r="U1907" s="13" t="b">
        <f t="shared" si="152"/>
        <v>1</v>
      </c>
      <c r="V1907" s="13"/>
      <c r="W1907" s="13"/>
      <c r="X1907" s="13"/>
      <c r="Y1907" s="13"/>
      <c r="Z1907" s="13"/>
      <c r="AA1907" s="13" t="str">
        <f t="shared" si="150"/>
        <v>Elisalex Schulte126</v>
      </c>
      <c r="AB1907" s="13"/>
      <c r="AC1907" s="13"/>
      <c r="AD1907" s="13"/>
      <c r="AE1907" s="13">
        <f>IF(TRIM(AA1907=""),0,IF(ISNA(VLOOKUP(AA1907,Tracker!$AB$2:$AB$3981,1,FALSE)),0,1))</f>
        <v>0</v>
      </c>
      <c r="AF1907" s="13"/>
    </row>
    <row r="1908" spans="1:32" ht="13.5">
      <c r="A1908" s="243">
        <v>5412</v>
      </c>
      <c r="B1908" s="271" t="s">
        <v>2779</v>
      </c>
      <c r="C1908" s="957">
        <v>268</v>
      </c>
      <c r="D1908" s="874" t="s">
        <v>8572</v>
      </c>
      <c r="E1908" s="172" t="s">
        <v>8572</v>
      </c>
      <c r="F1908" s="234"/>
      <c r="G1908" s="236"/>
      <c r="H1908" s="874"/>
      <c r="I1908" s="272"/>
      <c r="J1908" s="238">
        <v>43556</v>
      </c>
      <c r="K1908" s="711"/>
      <c r="L1908" s="1023" t="s">
        <v>8459</v>
      </c>
      <c r="M1908" s="13" t="str">
        <f t="shared" si="149"/>
        <v>Invoice Not Made</v>
      </c>
      <c r="N1908" s="13"/>
      <c r="O1908" s="13"/>
      <c r="P1908" s="13" t="str">
        <f>IF(L1908="Navig8",IF(ISNA(VLOOKUP(UPPER(B1908),#REF!,3,FALSE)),"Pool Not in Records",VLOOKUP(UPPER(B1908),#REF!,3,FALSE)),"")</f>
        <v/>
      </c>
      <c r="Q1908" s="13" t="str">
        <f t="shared" si="153"/>
        <v/>
      </c>
      <c r="R1908" s="13"/>
      <c r="S1908" s="13"/>
      <c r="T1908" s="13" t="str">
        <f t="shared" si="151"/>
        <v>Invoice Not Made</v>
      </c>
      <c r="U1908" s="13" t="b">
        <f t="shared" si="152"/>
        <v>1</v>
      </c>
      <c r="V1908" s="13"/>
      <c r="W1908" s="13"/>
      <c r="X1908" s="13"/>
      <c r="Y1908" s="13"/>
      <c r="Z1908" s="13"/>
      <c r="AA1908" s="13" t="str">
        <f t="shared" si="150"/>
        <v>Tigris268</v>
      </c>
      <c r="AB1908" s="13"/>
      <c r="AC1908" s="13"/>
      <c r="AD1908" s="13"/>
      <c r="AE1908" s="13">
        <f>IF(TRIM(AA1908=""),0,IF(ISNA(VLOOKUP(AA1908,Tracker!$AB$2:$AB$3981,1,FALSE)),0,1))</f>
        <v>0</v>
      </c>
      <c r="AF1908" s="13"/>
    </row>
    <row r="1909" spans="1:32" ht="13.5">
      <c r="A1909" s="246">
        <v>5419</v>
      </c>
      <c r="B1909" s="271" t="s">
        <v>8766</v>
      </c>
      <c r="C1909" s="957">
        <v>4</v>
      </c>
      <c r="D1909" s="874" t="s">
        <v>1382</v>
      </c>
      <c r="E1909" s="172" t="s">
        <v>1382</v>
      </c>
      <c r="F1909" s="234"/>
      <c r="G1909" s="236" t="s">
        <v>1395</v>
      </c>
      <c r="H1909" s="907" t="s">
        <v>7891</v>
      </c>
      <c r="I1909" s="272">
        <v>43585</v>
      </c>
      <c r="J1909" s="238">
        <v>43584</v>
      </c>
      <c r="K1909" s="711" t="s">
        <v>411</v>
      </c>
      <c r="L1909" s="1023" t="s">
        <v>28</v>
      </c>
      <c r="M1909" s="13" t="str">
        <f t="shared" si="149"/>
        <v>Invoice Made</v>
      </c>
      <c r="N1909" s="13"/>
      <c r="O1909" s="13"/>
      <c r="P1909" s="13" t="e">
        <f>IF(L1909="Navig8",IF(ISNA(VLOOKUP(UPPER(B1909),#REF!,3,FALSE)),"Pool Not in Records",VLOOKUP(UPPER(B1909),#REF!,3,FALSE)),"")</f>
        <v>#REF!</v>
      </c>
      <c r="Q1909" s="13" t="str">
        <f t="shared" si="153"/>
        <v/>
      </c>
      <c r="R1909" s="13"/>
      <c r="S1909" s="13"/>
      <c r="T1909" s="13" t="str">
        <f t="shared" si="151"/>
        <v>Invoice Made</v>
      </c>
      <c r="U1909" s="13" t="b">
        <f t="shared" si="152"/>
        <v>1</v>
      </c>
      <c r="V1909" s="13"/>
      <c r="W1909" s="13"/>
      <c r="X1909" s="13"/>
      <c r="Y1909" s="13"/>
      <c r="Z1909" s="13"/>
      <c r="AA1909" s="13" t="str">
        <f t="shared" si="150"/>
        <v>Southern Spirit4</v>
      </c>
      <c r="AB1909" s="13"/>
      <c r="AC1909" s="13"/>
      <c r="AD1909" s="13"/>
      <c r="AE1909" s="13">
        <f>IF(TRIM(AA1909=""),0,IF(ISNA(VLOOKUP(AA1909,Tracker!$AB$2:$AB$3981,1,FALSE)),0,1))</f>
        <v>1</v>
      </c>
      <c r="AF1909" s="13"/>
    </row>
    <row r="1910" spans="1:32" ht="13.5">
      <c r="A1910" s="246">
        <v>5421</v>
      </c>
      <c r="B1910" s="271" t="s">
        <v>7701</v>
      </c>
      <c r="C1910" s="957">
        <v>87</v>
      </c>
      <c r="D1910" s="874" t="s">
        <v>8767</v>
      </c>
      <c r="E1910" s="172" t="s">
        <v>8767</v>
      </c>
      <c r="F1910" s="234"/>
      <c r="G1910" s="236" t="s">
        <v>8263</v>
      </c>
      <c r="H1910" s="907" t="s">
        <v>1409</v>
      </c>
      <c r="I1910" s="272">
        <v>43583</v>
      </c>
      <c r="J1910" s="238">
        <v>43583</v>
      </c>
      <c r="K1910" s="711" t="s">
        <v>8805</v>
      </c>
      <c r="L1910" s="1023" t="s">
        <v>590</v>
      </c>
      <c r="M1910" s="13" t="str">
        <f t="shared" si="149"/>
        <v>Invoice Made</v>
      </c>
      <c r="N1910" s="13"/>
      <c r="O1910" s="13"/>
      <c r="P1910" s="13" t="str">
        <f>IF(L1910="Navig8",IF(ISNA(VLOOKUP(UPPER(B1910),#REF!,3,FALSE)),"Pool Not in Records",VLOOKUP(UPPER(B1910),#REF!,3,FALSE)),"")</f>
        <v/>
      </c>
      <c r="Q1910" s="13">
        <f t="shared" si="153"/>
        <v>1</v>
      </c>
      <c r="R1910" s="13"/>
      <c r="S1910" s="13"/>
      <c r="T1910" s="13" t="str">
        <f t="shared" si="151"/>
        <v>Invoice Made</v>
      </c>
      <c r="U1910" s="13" t="b">
        <f t="shared" si="152"/>
        <v>1</v>
      </c>
      <c r="V1910" s="13"/>
      <c r="W1910" s="13"/>
      <c r="X1910" s="13"/>
      <c r="Y1910" s="13"/>
      <c r="Z1910" s="13"/>
      <c r="AA1910" s="13" t="str">
        <f t="shared" si="150"/>
        <v>Seaways Samar87</v>
      </c>
      <c r="AB1910" s="13"/>
      <c r="AC1910" s="13"/>
      <c r="AD1910" s="13"/>
      <c r="AE1910" s="13">
        <f>IF(TRIM(AA1910=""),0,IF(ISNA(VLOOKUP(AA1910,Tracker!$AB$2:$AB$3981,1,FALSE)),0,1))</f>
        <v>1</v>
      </c>
      <c r="AF1910" s="13"/>
    </row>
    <row r="1911" spans="1:32" ht="13.5">
      <c r="A1911" s="246">
        <v>5422</v>
      </c>
      <c r="B1911" s="271" t="s">
        <v>8103</v>
      </c>
      <c r="C1911" s="957">
        <v>80</v>
      </c>
      <c r="D1911" s="874" t="s">
        <v>8572</v>
      </c>
      <c r="E1911" s="172" t="s">
        <v>8572</v>
      </c>
      <c r="F1911" s="234"/>
      <c r="G1911" s="236"/>
      <c r="H1911" s="874" t="s">
        <v>2870</v>
      </c>
      <c r="I1911" s="272">
        <v>43575</v>
      </c>
      <c r="J1911" s="238">
        <v>43556</v>
      </c>
      <c r="K1911" s="711"/>
      <c r="L1911" s="1023" t="s">
        <v>8459</v>
      </c>
      <c r="M1911" s="13" t="str">
        <f t="shared" si="149"/>
        <v>Invoice Made</v>
      </c>
      <c r="N1911" s="13"/>
      <c r="O1911" s="13"/>
      <c r="P1911" s="13" t="str">
        <f>IF(L1911="Navig8",IF(ISNA(VLOOKUP(UPPER(B1911),#REF!,3,FALSE)),"Pool Not in Records",VLOOKUP(UPPER(B1911),#REF!,3,FALSE)),"")</f>
        <v/>
      </c>
      <c r="Q1911" s="13" t="str">
        <f t="shared" si="153"/>
        <v/>
      </c>
      <c r="R1911" s="13"/>
      <c r="S1911" s="13"/>
      <c r="T1911" s="13" t="str">
        <f t="shared" si="151"/>
        <v>Invoice Made</v>
      </c>
      <c r="U1911" s="13" t="b">
        <f t="shared" si="152"/>
        <v>1</v>
      </c>
      <c r="V1911" s="13"/>
      <c r="W1911" s="13"/>
      <c r="X1911" s="13"/>
      <c r="Y1911" s="13"/>
      <c r="Z1911" s="13"/>
      <c r="AA1911" s="13" t="str">
        <f t="shared" si="150"/>
        <v>Brentholmen80</v>
      </c>
      <c r="AB1911" s="13"/>
      <c r="AC1911" s="13"/>
      <c r="AD1911" s="13"/>
      <c r="AE1911" s="13">
        <f>IF(TRIM(AA1911=""),0,IF(ISNA(VLOOKUP(AA1911,Tracker!$AB$2:$AB$3981,1,FALSE)),0,1))</f>
        <v>1</v>
      </c>
      <c r="AF1911" s="13"/>
    </row>
    <row r="1912" spans="1:32" ht="13.5">
      <c r="A1912" s="243">
        <v>5423</v>
      </c>
      <c r="B1912" s="271" t="s">
        <v>2779</v>
      </c>
      <c r="C1912" s="957">
        <v>269</v>
      </c>
      <c r="D1912" s="874" t="s">
        <v>8572</v>
      </c>
      <c r="E1912" s="172" t="s">
        <v>8572</v>
      </c>
      <c r="F1912" s="234"/>
      <c r="G1912" s="236"/>
      <c r="H1912" s="874"/>
      <c r="I1912" s="272"/>
      <c r="J1912" s="238">
        <v>43556</v>
      </c>
      <c r="K1912" s="711"/>
      <c r="L1912" s="1023" t="s">
        <v>8459</v>
      </c>
      <c r="M1912" s="13" t="str">
        <f t="shared" si="149"/>
        <v>Invoice Not Made</v>
      </c>
      <c r="N1912" s="13"/>
      <c r="O1912" s="13"/>
      <c r="P1912" s="13" t="str">
        <f>IF(L1912="Navig8",IF(ISNA(VLOOKUP(UPPER(B1912),#REF!,3,FALSE)),"Pool Not in Records",VLOOKUP(UPPER(B1912),#REF!,3,FALSE)),"")</f>
        <v/>
      </c>
      <c r="Q1912" s="13" t="str">
        <f t="shared" si="153"/>
        <v/>
      </c>
      <c r="R1912" s="13"/>
      <c r="S1912" s="13"/>
      <c r="T1912" s="13" t="str">
        <f t="shared" si="151"/>
        <v>Invoice Not Made</v>
      </c>
      <c r="U1912" s="13" t="b">
        <f t="shared" si="152"/>
        <v>1</v>
      </c>
      <c r="V1912" s="13"/>
      <c r="W1912" s="13"/>
      <c r="X1912" s="13"/>
      <c r="Y1912" s="13"/>
      <c r="Z1912" s="13"/>
      <c r="AA1912" s="13" t="str">
        <f t="shared" si="150"/>
        <v>Tigris269</v>
      </c>
      <c r="AB1912" s="13"/>
      <c r="AC1912" s="13"/>
      <c r="AD1912" s="13"/>
      <c r="AE1912" s="13">
        <f>IF(TRIM(AA1912=""),0,IF(ISNA(VLOOKUP(AA1912,Tracker!$AB$2:$AB$3981,1,FALSE)),0,1))</f>
        <v>0</v>
      </c>
      <c r="AF1912" s="13"/>
    </row>
    <row r="1913" spans="1:32" ht="13.5">
      <c r="A1913" s="246">
        <v>5426</v>
      </c>
      <c r="B1913" s="271" t="s">
        <v>8250</v>
      </c>
      <c r="C1913" s="957">
        <v>5</v>
      </c>
      <c r="D1913" s="874" t="s">
        <v>8664</v>
      </c>
      <c r="E1913" s="172" t="s">
        <v>8664</v>
      </c>
      <c r="F1913" s="234"/>
      <c r="G1913" s="236" t="s">
        <v>201</v>
      </c>
      <c r="H1913" s="907" t="s">
        <v>645</v>
      </c>
      <c r="I1913" s="272">
        <v>43561</v>
      </c>
      <c r="J1913" s="238">
        <v>43561</v>
      </c>
      <c r="K1913" s="711"/>
      <c r="L1913" s="1023" t="s">
        <v>590</v>
      </c>
      <c r="M1913" s="13" t="str">
        <f t="shared" si="149"/>
        <v>Invoice Made</v>
      </c>
      <c r="N1913" s="13"/>
      <c r="O1913" s="13"/>
      <c r="P1913" s="13" t="str">
        <f>IF(L1913="Navig8",IF(ISNA(VLOOKUP(UPPER(B1913),#REF!,3,FALSE)),"Pool Not in Records",VLOOKUP(UPPER(B1913),#REF!,3,FALSE)),"")</f>
        <v/>
      </c>
      <c r="Q1913" s="13">
        <f t="shared" si="153"/>
        <v>0</v>
      </c>
      <c r="R1913" s="13"/>
      <c r="S1913" s="13"/>
      <c r="T1913" s="13" t="str">
        <f t="shared" si="151"/>
        <v>Invoice Made</v>
      </c>
      <c r="U1913" s="13" t="b">
        <f t="shared" si="152"/>
        <v>1</v>
      </c>
      <c r="V1913" s="13"/>
      <c r="W1913" s="13"/>
      <c r="X1913" s="13"/>
      <c r="Y1913" s="13"/>
      <c r="Z1913" s="13"/>
      <c r="AA1913" s="13" t="str">
        <f t="shared" si="150"/>
        <v>Nicopolis5</v>
      </c>
      <c r="AB1913" s="13"/>
      <c r="AC1913" s="13"/>
      <c r="AD1913" s="13"/>
      <c r="AE1913" s="13">
        <f>IF(TRIM(AA1913=""),0,IF(ISNA(VLOOKUP(AA1913,Tracker!$AB$2:$AB$3981,1,FALSE)),0,1))</f>
        <v>1</v>
      </c>
      <c r="AF1913" s="13"/>
    </row>
    <row r="1914" spans="1:32" ht="13.5">
      <c r="A1914" s="246">
        <v>5427</v>
      </c>
      <c r="B1914" s="271" t="s">
        <v>317</v>
      </c>
      <c r="C1914" s="957" t="s">
        <v>8768</v>
      </c>
      <c r="D1914" s="874" t="s">
        <v>1304</v>
      </c>
      <c r="E1914" s="172" t="s">
        <v>1304</v>
      </c>
      <c r="F1914" s="234"/>
      <c r="G1914" s="236" t="s">
        <v>8769</v>
      </c>
      <c r="H1914" s="907" t="s">
        <v>2879</v>
      </c>
      <c r="I1914" s="272">
        <v>43562</v>
      </c>
      <c r="J1914" s="238">
        <v>43562</v>
      </c>
      <c r="K1914" s="711"/>
      <c r="L1914" s="1023" t="s">
        <v>590</v>
      </c>
      <c r="M1914" s="13" t="str">
        <f t="shared" si="149"/>
        <v>Invoice Made</v>
      </c>
      <c r="N1914" s="13"/>
      <c r="O1914" s="13"/>
      <c r="P1914" s="13" t="str">
        <f>IF(L1914="Navig8",IF(ISNA(VLOOKUP(UPPER(B1914),#REF!,3,FALSE)),"Pool Not in Records",VLOOKUP(UPPER(B1914),#REF!,3,FALSE)),"")</f>
        <v/>
      </c>
      <c r="Q1914" s="13">
        <f t="shared" si="153"/>
        <v>0</v>
      </c>
      <c r="R1914" s="13"/>
      <c r="S1914" s="13"/>
      <c r="T1914" s="13" t="str">
        <f t="shared" si="151"/>
        <v>Invoice Made</v>
      </c>
      <c r="U1914" s="13" t="b">
        <f t="shared" si="152"/>
        <v>1</v>
      </c>
      <c r="V1914" s="13"/>
      <c r="W1914" s="13"/>
      <c r="X1914" s="13"/>
      <c r="Y1914" s="13"/>
      <c r="Z1914" s="13"/>
      <c r="AA1914" s="13" t="str">
        <f t="shared" si="150"/>
        <v>Aqualiberty089-056</v>
      </c>
      <c r="AB1914" s="13"/>
      <c r="AC1914" s="13"/>
      <c r="AD1914" s="13"/>
      <c r="AE1914" s="13">
        <f>IF(TRIM(AA1914=""),0,IF(ISNA(VLOOKUP(AA1914,Tracker!$AB$2:$AB$3981,1,FALSE)),0,1))</f>
        <v>1</v>
      </c>
      <c r="AF1914" s="13"/>
    </row>
    <row r="1915" spans="1:32" ht="13.5">
      <c r="A1915" s="246">
        <v>5428</v>
      </c>
      <c r="B1915" s="271" t="s">
        <v>8734</v>
      </c>
      <c r="C1915" s="957">
        <v>61</v>
      </c>
      <c r="D1915" s="874" t="s">
        <v>2868</v>
      </c>
      <c r="E1915" s="172" t="s">
        <v>2868</v>
      </c>
      <c r="F1915" s="234"/>
      <c r="G1915" s="236" t="s">
        <v>8770</v>
      </c>
      <c r="H1915" s="907" t="s">
        <v>261</v>
      </c>
      <c r="I1915" s="272">
        <v>43563</v>
      </c>
      <c r="J1915" s="238">
        <v>43563</v>
      </c>
      <c r="K1915" s="711"/>
      <c r="L1915" s="1023" t="s">
        <v>590</v>
      </c>
      <c r="M1915" s="13" t="str">
        <f t="shared" si="149"/>
        <v>Invoice Made</v>
      </c>
      <c r="N1915" s="13"/>
      <c r="O1915" s="13"/>
      <c r="P1915" s="13" t="str">
        <f>IF(L1915="Navig8",IF(ISNA(VLOOKUP(UPPER(B1915),#REF!,3,FALSE)),"Pool Not in Records",VLOOKUP(UPPER(B1915),#REF!,3,FALSE)),"")</f>
        <v/>
      </c>
      <c r="Q1915" s="13">
        <f t="shared" si="153"/>
        <v>0</v>
      </c>
      <c r="R1915" s="13"/>
      <c r="S1915" s="13"/>
      <c r="T1915" s="13" t="str">
        <f t="shared" si="151"/>
        <v>Invoice Made</v>
      </c>
      <c r="U1915" s="13" t="b">
        <f t="shared" si="152"/>
        <v>1</v>
      </c>
      <c r="V1915" s="13"/>
      <c r="W1915" s="13"/>
      <c r="X1915" s="13"/>
      <c r="Y1915" s="13"/>
      <c r="Z1915" s="13"/>
      <c r="AA1915" s="13" t="str">
        <f t="shared" si="150"/>
        <v>Ice Fighter61</v>
      </c>
      <c r="AB1915" s="13"/>
      <c r="AC1915" s="13"/>
      <c r="AD1915" s="13"/>
      <c r="AE1915" s="13">
        <f>IF(TRIM(AA1915=""),0,IF(ISNA(VLOOKUP(AA1915,Tracker!$AB$2:$AB$3981,1,FALSE)),0,1))</f>
        <v>1</v>
      </c>
      <c r="AF1915" s="13"/>
    </row>
    <row r="1916" spans="1:32" ht="13.5">
      <c r="A1916" s="246">
        <v>5430</v>
      </c>
      <c r="B1916" s="271" t="s">
        <v>2779</v>
      </c>
      <c r="C1916" s="957" t="s">
        <v>8817</v>
      </c>
      <c r="D1916" s="874" t="s">
        <v>2474</v>
      </c>
      <c r="E1916" s="172" t="s">
        <v>2474</v>
      </c>
      <c r="F1916" s="234"/>
      <c r="G1916" s="236"/>
      <c r="H1916" s="908" t="s">
        <v>418</v>
      </c>
      <c r="I1916" s="272">
        <v>43580</v>
      </c>
      <c r="J1916" s="238">
        <v>43556</v>
      </c>
      <c r="K1916" s="711"/>
      <c r="L1916" s="1023" t="s">
        <v>8459</v>
      </c>
      <c r="M1916" s="13" t="str">
        <f t="shared" si="149"/>
        <v>Invoice Made</v>
      </c>
      <c r="N1916" s="13"/>
      <c r="O1916" s="13"/>
      <c r="P1916" s="13" t="str">
        <f>IF(L1916="Navig8",IF(ISNA(VLOOKUP(UPPER(B1916),#REF!,3,FALSE)),"Pool Not in Records",VLOOKUP(UPPER(B1916),#REF!,3,FALSE)),"")</f>
        <v/>
      </c>
      <c r="Q1916" s="13" t="str">
        <f t="shared" si="153"/>
        <v/>
      </c>
      <c r="R1916" s="13"/>
      <c r="S1916" s="13"/>
      <c r="T1916" s="13" t="str">
        <f t="shared" si="151"/>
        <v>Invoice Made</v>
      </c>
      <c r="U1916" s="13" t="b">
        <f t="shared" si="152"/>
        <v>1</v>
      </c>
      <c r="V1916" s="13"/>
      <c r="W1916" s="13"/>
      <c r="X1916" s="13"/>
      <c r="Y1916" s="13"/>
      <c r="Z1916" s="13"/>
      <c r="AA1916" s="13" t="str">
        <f t="shared" si="150"/>
        <v>Tigris268,269,270</v>
      </c>
      <c r="AB1916" s="13"/>
      <c r="AC1916" s="13"/>
      <c r="AD1916" s="13"/>
      <c r="AE1916" s="13">
        <f>IF(TRIM(AA1916=""),0,IF(ISNA(VLOOKUP(AA1916,Tracker!$AB$2:$AB$3981,1,FALSE)),0,1))</f>
        <v>1</v>
      </c>
      <c r="AF1916" s="13"/>
    </row>
    <row r="1917" spans="1:32" ht="13.5">
      <c r="A1917" s="243">
        <v>5431</v>
      </c>
      <c r="B1917" s="271" t="s">
        <v>2776</v>
      </c>
      <c r="C1917" s="957">
        <v>131</v>
      </c>
      <c r="D1917" s="874" t="s">
        <v>2474</v>
      </c>
      <c r="E1917" s="172" t="s">
        <v>2474</v>
      </c>
      <c r="F1917" s="234"/>
      <c r="G1917" s="236"/>
      <c r="H1917" s="874"/>
      <c r="I1917" s="272"/>
      <c r="J1917" s="238">
        <v>43556</v>
      </c>
      <c r="K1917" s="711"/>
      <c r="L1917" s="1023" t="s">
        <v>8459</v>
      </c>
      <c r="M1917" s="13" t="str">
        <f t="shared" si="149"/>
        <v>Invoice Not Made</v>
      </c>
      <c r="N1917" s="13"/>
      <c r="O1917" s="13"/>
      <c r="P1917" s="13" t="str">
        <f>IF(L1917="Navig8",IF(ISNA(VLOOKUP(UPPER(B1917),#REF!,3,FALSE)),"Pool Not in Records",VLOOKUP(UPPER(B1917),#REF!,3,FALSE)),"")</f>
        <v/>
      </c>
      <c r="Q1917" s="13" t="str">
        <f t="shared" si="153"/>
        <v/>
      </c>
      <c r="R1917" s="13"/>
      <c r="S1917" s="13"/>
      <c r="T1917" s="13" t="str">
        <f t="shared" si="151"/>
        <v>Invoice Not Made</v>
      </c>
      <c r="U1917" s="13" t="b">
        <f t="shared" si="152"/>
        <v>1</v>
      </c>
      <c r="V1917" s="13"/>
      <c r="W1917" s="13"/>
      <c r="X1917" s="13"/>
      <c r="Y1917" s="13"/>
      <c r="Z1917" s="13"/>
      <c r="AA1917" s="13" t="str">
        <f t="shared" si="150"/>
        <v>Sten Skagen131</v>
      </c>
      <c r="AB1917" s="13"/>
      <c r="AC1917" s="13"/>
      <c r="AD1917" s="13"/>
      <c r="AE1917" s="13">
        <f>IF(TRIM(AA1917=""),0,IF(ISNA(VLOOKUP(AA1917,Tracker!$AB$2:$AB$3981,1,FALSE)),0,1))</f>
        <v>0</v>
      </c>
      <c r="AF1917" s="13"/>
    </row>
    <row r="1918" spans="1:32" ht="13.5">
      <c r="A1918" s="246">
        <v>5432</v>
      </c>
      <c r="B1918" s="271" t="s">
        <v>2854</v>
      </c>
      <c r="C1918" s="957">
        <v>235</v>
      </c>
      <c r="D1918" s="874" t="s">
        <v>2474</v>
      </c>
      <c r="E1918" s="172" t="s">
        <v>2474</v>
      </c>
      <c r="F1918" s="234"/>
      <c r="G1918" s="236"/>
      <c r="H1918" s="874" t="s">
        <v>25</v>
      </c>
      <c r="I1918" s="272">
        <v>43582</v>
      </c>
      <c r="J1918" s="238">
        <v>43556</v>
      </c>
      <c r="K1918" s="711"/>
      <c r="L1918" s="1023" t="s">
        <v>8459</v>
      </c>
      <c r="M1918" s="13" t="str">
        <f t="shared" si="149"/>
        <v>Invoice Made</v>
      </c>
      <c r="N1918" s="13"/>
      <c r="O1918" s="13"/>
      <c r="P1918" s="13" t="str">
        <f>IF(L1918="Navig8",IF(ISNA(VLOOKUP(UPPER(B1918),#REF!,3,FALSE)),"Pool Not in Records",VLOOKUP(UPPER(B1918),#REF!,3,FALSE)),"")</f>
        <v/>
      </c>
      <c r="Q1918" s="13" t="str">
        <f t="shared" si="153"/>
        <v/>
      </c>
      <c r="R1918" s="13"/>
      <c r="S1918" s="13"/>
      <c r="T1918" s="13" t="str">
        <f t="shared" si="151"/>
        <v>Invoice Made</v>
      </c>
      <c r="U1918" s="13" t="b">
        <f t="shared" si="152"/>
        <v>1</v>
      </c>
      <c r="V1918" s="13"/>
      <c r="W1918" s="13"/>
      <c r="X1918" s="13"/>
      <c r="Y1918" s="13"/>
      <c r="Z1918" s="13"/>
      <c r="AA1918" s="13" t="str">
        <f t="shared" si="150"/>
        <v>Emmy Schulte235</v>
      </c>
      <c r="AB1918" s="13"/>
      <c r="AC1918" s="13"/>
      <c r="AD1918" s="13"/>
      <c r="AE1918" s="13">
        <f>IF(TRIM(AA1918=""),0,IF(ISNA(VLOOKUP(AA1918,Tracker!$AB$2:$AB$3981,1,FALSE)),0,1))</f>
        <v>1</v>
      </c>
      <c r="AF1918" s="13"/>
    </row>
    <row r="1919" spans="1:32" ht="13.5">
      <c r="A1919" s="246">
        <v>5433</v>
      </c>
      <c r="B1919" s="271" t="s">
        <v>8771</v>
      </c>
      <c r="C1919" s="957">
        <v>819005</v>
      </c>
      <c r="D1919" s="874" t="s">
        <v>8234</v>
      </c>
      <c r="E1919" s="172" t="s">
        <v>8234</v>
      </c>
      <c r="F1919" s="234"/>
      <c r="G1919" s="236" t="s">
        <v>25</v>
      </c>
      <c r="H1919" s="907" t="s">
        <v>287</v>
      </c>
      <c r="I1919" s="272">
        <v>43568</v>
      </c>
      <c r="J1919" s="238">
        <v>43568</v>
      </c>
      <c r="K1919" s="711"/>
      <c r="L1919" s="1023" t="s">
        <v>1466</v>
      </c>
      <c r="M1919" s="13" t="str">
        <f t="shared" si="149"/>
        <v>Invoice Made</v>
      </c>
      <c r="N1919" s="13"/>
      <c r="O1919" s="13"/>
      <c r="P1919" s="13" t="str">
        <f>IF(L1919="Navig8",IF(ISNA(VLOOKUP(UPPER(B1919),#REF!,3,FALSE)),"Pool Not in Records",VLOOKUP(UPPER(B1919),#REF!,3,FALSE)),"")</f>
        <v/>
      </c>
      <c r="Q1919" s="13" t="str">
        <f t="shared" si="153"/>
        <v/>
      </c>
      <c r="R1919" s="13"/>
      <c r="S1919" s="13"/>
      <c r="T1919" s="13" t="str">
        <f t="shared" si="151"/>
        <v>Invoice Made</v>
      </c>
      <c r="U1919" s="13" t="b">
        <f t="shared" si="152"/>
        <v>1</v>
      </c>
      <c r="V1919" s="13"/>
      <c r="W1919" s="13"/>
      <c r="X1919" s="13"/>
      <c r="Y1919" s="13"/>
      <c r="Z1919" s="13"/>
      <c r="AA1919" s="13" t="str">
        <f t="shared" si="150"/>
        <v>Patani819005</v>
      </c>
      <c r="AB1919" s="13"/>
      <c r="AC1919" s="13"/>
      <c r="AD1919" s="13"/>
      <c r="AE1919" s="13">
        <f>IF(TRIM(AA1919=""),0,IF(ISNA(VLOOKUP(AA1919,Tracker!$AB$2:$AB$3981,1,FALSE)),0,1))</f>
        <v>1</v>
      </c>
      <c r="AF1919" s="13"/>
    </row>
    <row r="1920" spans="1:32" ht="13.5">
      <c r="A1920" s="246">
        <v>5435</v>
      </c>
      <c r="B1920" s="271" t="s">
        <v>8404</v>
      </c>
      <c r="C1920" s="957">
        <v>35</v>
      </c>
      <c r="D1920" s="874" t="s">
        <v>8772</v>
      </c>
      <c r="E1920" s="172" t="s">
        <v>8772</v>
      </c>
      <c r="F1920" s="234"/>
      <c r="G1920" s="236" t="s">
        <v>806</v>
      </c>
      <c r="H1920" s="907" t="s">
        <v>8693</v>
      </c>
      <c r="I1920" s="272">
        <v>43572</v>
      </c>
      <c r="J1920" s="238">
        <v>43572</v>
      </c>
      <c r="K1920" s="711" t="s">
        <v>8805</v>
      </c>
      <c r="L1920" s="1023" t="s">
        <v>590</v>
      </c>
      <c r="M1920" s="13" t="str">
        <f t="shared" si="149"/>
        <v>Invoice Made</v>
      </c>
      <c r="N1920" s="13"/>
      <c r="O1920" s="13"/>
      <c r="P1920" s="13" t="str">
        <f>IF(L1920="Navig8",IF(ISNA(VLOOKUP(UPPER(B1920),#REF!,3,FALSE)),"Pool Not in Records",VLOOKUP(UPPER(B1920),#REF!,3,FALSE)),"")</f>
        <v/>
      </c>
      <c r="Q1920" s="13">
        <f t="shared" si="153"/>
        <v>1</v>
      </c>
      <c r="R1920" s="13"/>
      <c r="S1920" s="13"/>
      <c r="T1920" s="13" t="str">
        <f t="shared" si="151"/>
        <v>Invoice Made</v>
      </c>
      <c r="U1920" s="13" t="b">
        <f t="shared" si="152"/>
        <v>1</v>
      </c>
      <c r="V1920" s="13"/>
      <c r="W1920" s="13"/>
      <c r="X1920" s="13"/>
      <c r="Y1920" s="13"/>
      <c r="Z1920" s="13"/>
      <c r="AA1920" s="13" t="str">
        <f t="shared" si="150"/>
        <v>Albatross Trader35</v>
      </c>
      <c r="AB1920" s="13"/>
      <c r="AC1920" s="13"/>
      <c r="AD1920" s="13"/>
      <c r="AE1920" s="13">
        <f>IF(TRIM(AA1920=""),0,IF(ISNA(VLOOKUP(AA1920,Tracker!$AB$2:$AB$3981,1,FALSE)),0,1))</f>
        <v>1</v>
      </c>
      <c r="AF1920" s="13"/>
    </row>
    <row r="1921" spans="1:32" ht="13.5">
      <c r="A1921" s="243">
        <v>5436</v>
      </c>
      <c r="B1921" s="271" t="s">
        <v>2854</v>
      </c>
      <c r="C1921" s="957">
        <v>236</v>
      </c>
      <c r="D1921" s="874" t="s">
        <v>2474</v>
      </c>
      <c r="E1921" s="172" t="s">
        <v>2474</v>
      </c>
      <c r="F1921" s="234"/>
      <c r="G1921" s="236"/>
      <c r="H1921" s="874"/>
      <c r="I1921" s="272"/>
      <c r="J1921" s="238">
        <v>43586</v>
      </c>
      <c r="K1921" s="711"/>
      <c r="L1921" s="1023" t="s">
        <v>8459</v>
      </c>
      <c r="M1921" s="13" t="str">
        <f t="shared" si="149"/>
        <v>Invoice Not Made</v>
      </c>
      <c r="N1921" s="13"/>
      <c r="O1921" s="13"/>
      <c r="P1921" s="13" t="str">
        <f>IF(L1921="Navig8",IF(ISNA(VLOOKUP(UPPER(B1921),#REF!,3,FALSE)),"Pool Not in Records",VLOOKUP(UPPER(B1921),#REF!,3,FALSE)),"")</f>
        <v/>
      </c>
      <c r="Q1921" s="13" t="str">
        <f t="shared" si="153"/>
        <v/>
      </c>
      <c r="R1921" s="13"/>
      <c r="S1921" s="13"/>
      <c r="T1921" s="13" t="str">
        <f t="shared" si="151"/>
        <v>Invoice Not Made</v>
      </c>
      <c r="U1921" s="13" t="b">
        <f t="shared" si="152"/>
        <v>1</v>
      </c>
      <c r="V1921" s="13"/>
      <c r="W1921" s="13"/>
      <c r="X1921" s="13"/>
      <c r="Y1921" s="13"/>
      <c r="Z1921" s="13"/>
      <c r="AA1921" s="13" t="str">
        <f t="shared" si="150"/>
        <v>Emmy Schulte236</v>
      </c>
      <c r="AB1921" s="13"/>
      <c r="AC1921" s="13"/>
      <c r="AD1921" s="13"/>
      <c r="AE1921" s="13">
        <f>IF(TRIM(AA1921=""),0,IF(ISNA(VLOOKUP(AA1921,Tracker!$AB$2:$AB$3981,1,FALSE)),0,1))</f>
        <v>0</v>
      </c>
      <c r="AF1921" s="13"/>
    </row>
    <row r="1922" spans="1:32" ht="13.5">
      <c r="A1922" s="576">
        <v>5437</v>
      </c>
      <c r="B1922" s="575" t="s">
        <v>8981</v>
      </c>
      <c r="C1922" s="979">
        <v>1</v>
      </c>
      <c r="D1922" s="491" t="s">
        <v>3273</v>
      </c>
      <c r="E1922" s="232" t="s">
        <v>3273</v>
      </c>
      <c r="F1922" s="573"/>
      <c r="G1922" s="573"/>
      <c r="H1922" s="908" t="s">
        <v>455</v>
      </c>
      <c r="I1922" s="574">
        <v>43661</v>
      </c>
      <c r="J1922" s="232"/>
      <c r="K1922" s="573"/>
      <c r="L1922" s="1054" t="s">
        <v>1485</v>
      </c>
      <c r="M1922" s="13" t="str">
        <f t="shared" si="149"/>
        <v>Invoice Made</v>
      </c>
      <c r="N1922" s="13"/>
      <c r="O1922" s="13"/>
      <c r="P1922" s="13" t="str">
        <f>IF(L1924="Navig8",IF(ISNA(VLOOKUP(UPPER(B1924),#REF!,3,FALSE)),"Pool Not in Records",VLOOKUP(UPPER(B1924),#REF!,3,FALSE)),"")</f>
        <v/>
      </c>
      <c r="Q1922" s="13" t="str">
        <f t="shared" ref="Q1922:Q1933" si="154">IF(L1924="Ultranav",IF(K1924="",0,1),"")</f>
        <v/>
      </c>
      <c r="R1922" s="13"/>
      <c r="S1922" s="13"/>
      <c r="T1922" s="13" t="str">
        <f t="shared" si="151"/>
        <v>Invoice Made</v>
      </c>
      <c r="U1922" s="13" t="b">
        <f t="shared" si="152"/>
        <v>1</v>
      </c>
      <c r="V1922" s="13"/>
      <c r="W1922" s="13"/>
      <c r="X1922" s="13"/>
      <c r="Y1922" s="13"/>
      <c r="Z1922" s="13"/>
      <c r="AA1922" s="13" t="str">
        <f t="shared" si="150"/>
        <v>Ardmore Seahawk1</v>
      </c>
      <c r="AB1922" s="13"/>
      <c r="AC1922" s="13"/>
      <c r="AD1922" s="13"/>
      <c r="AE1922" s="13">
        <f>IF(TRIM(AA1922=""),0,IF(ISNA(VLOOKUP(AA1922,Tracker!$AB$2:$AB$3981,1,FALSE)),0,1))</f>
        <v>1</v>
      </c>
      <c r="AF1922" s="13"/>
    </row>
    <row r="1923" spans="1:32" ht="13.5">
      <c r="A1923" s="576">
        <v>5438</v>
      </c>
      <c r="B1923" s="575" t="s">
        <v>8982</v>
      </c>
      <c r="C1923" s="979">
        <v>1</v>
      </c>
      <c r="D1923" s="491" t="s">
        <v>3273</v>
      </c>
      <c r="E1923" s="232" t="s">
        <v>3273</v>
      </c>
      <c r="F1923" s="573"/>
      <c r="G1923" s="573" t="s">
        <v>8983</v>
      </c>
      <c r="H1923" s="906" t="s">
        <v>455</v>
      </c>
      <c r="I1923" s="574">
        <v>43669</v>
      </c>
      <c r="J1923" s="232">
        <v>43669</v>
      </c>
      <c r="K1923" s="573"/>
      <c r="L1923" s="1054" t="s">
        <v>1485</v>
      </c>
      <c r="M1923" s="13" t="str">
        <f t="shared" ref="M1923:M1987" si="155">IF(AND(NOT(TRIM(D1923)="")),IF(AE1923=1,"Invoice Made","Invoice Not Made"),"")</f>
        <v>Invoice Made</v>
      </c>
      <c r="N1923" s="13"/>
      <c r="O1923" s="13"/>
      <c r="P1923" s="13" t="str">
        <f>IF(L1925="Navig8",IF(ISNA(VLOOKUP(UPPER(B1925),#REF!,3,FALSE)),"Pool Not in Records",VLOOKUP(UPPER(B1925),#REF!,3,FALSE)),"")</f>
        <v/>
      </c>
      <c r="Q1923" s="13" t="str">
        <f t="shared" si="154"/>
        <v/>
      </c>
      <c r="R1923" s="13"/>
      <c r="S1923" s="13"/>
      <c r="T1923" s="13" t="str">
        <f t="shared" si="151"/>
        <v>Invoice Made</v>
      </c>
      <c r="U1923" s="13" t="b">
        <f t="shared" si="152"/>
        <v>1</v>
      </c>
      <c r="V1923" s="13"/>
      <c r="W1923" s="13"/>
      <c r="X1923" s="13"/>
      <c r="Y1923" s="13"/>
      <c r="Z1923" s="13"/>
      <c r="AA1923" s="13" t="str">
        <f t="shared" ref="AA1923:AA1986" si="156">IF(OR(TRIM(B1923)="",TRIM(C1923)=""),"Vessel-Voy No not given",CONCATENATE(TRIM(B1923),TRIM(C1923)))</f>
        <v>Sea Tiger1</v>
      </c>
      <c r="AB1923" s="13"/>
      <c r="AC1923" s="13"/>
      <c r="AD1923" s="13"/>
      <c r="AE1923" s="13">
        <f>IF(TRIM(AA1923=""),0,IF(ISNA(VLOOKUP(AA1923,Tracker!$AB$2:$AB$3981,1,FALSE)),0,1))</f>
        <v>1</v>
      </c>
      <c r="AF1923" s="13"/>
    </row>
    <row r="1924" spans="1:32" ht="13.5">
      <c r="A1924" s="243">
        <v>5439</v>
      </c>
      <c r="B1924" s="271" t="s">
        <v>8103</v>
      </c>
      <c r="C1924" s="957">
        <v>81</v>
      </c>
      <c r="D1924" s="874" t="s">
        <v>2474</v>
      </c>
      <c r="E1924" s="172" t="s">
        <v>2474</v>
      </c>
      <c r="F1924" s="234"/>
      <c r="G1924" s="236"/>
      <c r="H1924" s="874"/>
      <c r="I1924" s="272"/>
      <c r="J1924" s="238">
        <v>43556</v>
      </c>
      <c r="K1924" s="711"/>
      <c r="L1924" s="1023" t="s">
        <v>8459</v>
      </c>
      <c r="M1924" s="13" t="str">
        <f t="shared" si="155"/>
        <v>Invoice Not Made</v>
      </c>
      <c r="N1924" s="13"/>
      <c r="O1924" s="13"/>
      <c r="P1924" s="13" t="str">
        <f>IF(L1926="Navig8",IF(ISNA(VLOOKUP(UPPER(B1926),#REF!,3,FALSE)),"Pool Not in Records",VLOOKUP(UPPER(B1926),#REF!,3,FALSE)),"")</f>
        <v/>
      </c>
      <c r="Q1924" s="13" t="str">
        <f t="shared" si="154"/>
        <v/>
      </c>
      <c r="R1924" s="13"/>
      <c r="S1924" s="13"/>
      <c r="T1924" s="13" t="str">
        <f t="shared" si="151"/>
        <v>Invoice Not Made</v>
      </c>
      <c r="U1924" s="13" t="b">
        <f t="shared" si="152"/>
        <v>1</v>
      </c>
      <c r="V1924" s="13"/>
      <c r="W1924" s="13"/>
      <c r="X1924" s="13"/>
      <c r="Y1924" s="13"/>
      <c r="Z1924" s="13"/>
      <c r="AA1924" s="13" t="str">
        <f t="shared" si="156"/>
        <v>Brentholmen81</v>
      </c>
      <c r="AB1924" s="13"/>
      <c r="AC1924" s="13"/>
      <c r="AD1924" s="13"/>
      <c r="AE1924" s="13">
        <f>IF(TRIM(AA1924=""),0,IF(ISNA(VLOOKUP(AA1924,Tracker!$AB$2:$AB$3981,1,FALSE)),0,1))</f>
        <v>0</v>
      </c>
      <c r="AF1924" s="13"/>
    </row>
    <row r="1925" spans="1:32" ht="13.5">
      <c r="A1925" s="246">
        <v>5440</v>
      </c>
      <c r="B1925" s="271" t="s">
        <v>2776</v>
      </c>
      <c r="C1925" s="957" t="s">
        <v>8818</v>
      </c>
      <c r="D1925" s="874" t="s">
        <v>2474</v>
      </c>
      <c r="E1925" s="172" t="s">
        <v>2474</v>
      </c>
      <c r="F1925" s="234"/>
      <c r="G1925" s="236"/>
      <c r="H1925" s="908" t="s">
        <v>2870</v>
      </c>
      <c r="I1925" s="272">
        <v>43572</v>
      </c>
      <c r="J1925" s="238">
        <v>43556</v>
      </c>
      <c r="K1925" s="711"/>
      <c r="L1925" s="1023" t="s">
        <v>8459</v>
      </c>
      <c r="M1925" s="13" t="str">
        <f t="shared" si="155"/>
        <v>Invoice Made</v>
      </c>
      <c r="N1925" s="13"/>
      <c r="O1925" s="13"/>
      <c r="P1925" s="13" t="str">
        <f>IF(L1927="Navig8",IF(ISNA(VLOOKUP(UPPER(B1927),#REF!,3,FALSE)),"Pool Not in Records",VLOOKUP(UPPER(B1927),#REF!,3,FALSE)),"")</f>
        <v/>
      </c>
      <c r="Q1925" s="13" t="str">
        <f t="shared" si="154"/>
        <v/>
      </c>
      <c r="R1925" s="13"/>
      <c r="S1925" s="13"/>
      <c r="T1925" s="13" t="str">
        <f t="shared" ref="T1925:T1989" si="157">IF(AND(NOT(TRIM(D1925)="")),IF(AE1925=1,"Invoice Made","Invoice Not Made"),"")</f>
        <v>Invoice Made</v>
      </c>
      <c r="U1925" s="13" t="b">
        <f t="shared" ref="U1925:U1989" si="158">M1925=T1925</f>
        <v>1</v>
      </c>
      <c r="V1925" s="13"/>
      <c r="W1925" s="13"/>
      <c r="X1925" s="13"/>
      <c r="Y1925" s="13"/>
      <c r="Z1925" s="13"/>
      <c r="AA1925" s="13" t="str">
        <f t="shared" si="156"/>
        <v>Sten Skagen130,131,132</v>
      </c>
      <c r="AB1925" s="13"/>
      <c r="AC1925" s="13"/>
      <c r="AD1925" s="13"/>
      <c r="AE1925" s="13">
        <f>IF(TRIM(AA1925=""),0,IF(ISNA(VLOOKUP(AA1925,Tracker!$AB$2:$AB$3981,1,FALSE)),0,1))</f>
        <v>1</v>
      </c>
      <c r="AF1925" s="13"/>
    </row>
    <row r="1926" spans="1:32" ht="13.5">
      <c r="A1926" s="246">
        <v>5445</v>
      </c>
      <c r="B1926" s="271" t="s">
        <v>768</v>
      </c>
      <c r="C1926" s="957">
        <v>47</v>
      </c>
      <c r="D1926" s="874" t="s">
        <v>7955</v>
      </c>
      <c r="E1926" s="172" t="s">
        <v>7955</v>
      </c>
      <c r="F1926" s="234"/>
      <c r="G1926" s="236" t="s">
        <v>2879</v>
      </c>
      <c r="H1926" s="907" t="s">
        <v>20</v>
      </c>
      <c r="I1926" s="272">
        <v>43580</v>
      </c>
      <c r="J1926" s="238">
        <v>43580</v>
      </c>
      <c r="K1926" s="711"/>
      <c r="L1926" s="1023" t="s">
        <v>60</v>
      </c>
      <c r="M1926" s="13" t="str">
        <f t="shared" si="155"/>
        <v>Invoice Made</v>
      </c>
      <c r="N1926" s="13"/>
      <c r="O1926" s="13"/>
      <c r="P1926" s="13" t="str">
        <f>IF(L1929="Navig8",IF(ISNA(VLOOKUP(UPPER(B1929),#REF!,3,FALSE)),"Pool Not in Records",VLOOKUP(UPPER(B1929),#REF!,3,FALSE)),"")</f>
        <v/>
      </c>
      <c r="Q1926" s="13" t="str">
        <f>IF(L1929="Ultranav",IF(K1929="",0,1),"")</f>
        <v/>
      </c>
      <c r="R1926" s="13"/>
      <c r="S1926" s="13"/>
      <c r="T1926" s="13" t="str">
        <f t="shared" si="157"/>
        <v>Invoice Made</v>
      </c>
      <c r="U1926" s="13" t="b">
        <f t="shared" si="158"/>
        <v>1</v>
      </c>
      <c r="V1926" s="13"/>
      <c r="W1926" s="13"/>
      <c r="X1926" s="13"/>
      <c r="Y1926" s="13"/>
      <c r="Z1926" s="13"/>
      <c r="AA1926" s="13" t="str">
        <f t="shared" si="156"/>
        <v>Peak Spirit47</v>
      </c>
      <c r="AB1926" s="13"/>
      <c r="AC1926" s="13"/>
      <c r="AD1926" s="13"/>
      <c r="AE1926" s="13">
        <f>IF(TRIM(AA1926=""),0,IF(ISNA(VLOOKUP(AA1926,Tracker!$AB$2:$AB$3981,1,FALSE)),0,1))</f>
        <v>1</v>
      </c>
      <c r="AF1926" s="13"/>
    </row>
    <row r="1927" spans="1:32" ht="13.5">
      <c r="A1927" s="246">
        <v>5446</v>
      </c>
      <c r="B1927" s="271" t="s">
        <v>892</v>
      </c>
      <c r="C1927" s="957">
        <v>129</v>
      </c>
      <c r="D1927" s="874" t="s">
        <v>2474</v>
      </c>
      <c r="E1927" s="172" t="s">
        <v>2474</v>
      </c>
      <c r="F1927" s="234"/>
      <c r="G1927" s="236"/>
      <c r="H1927" s="874" t="s">
        <v>25</v>
      </c>
      <c r="I1927" s="272">
        <v>43576</v>
      </c>
      <c r="J1927" s="238">
        <v>43586</v>
      </c>
      <c r="K1927" s="711"/>
      <c r="L1927" s="1023" t="s">
        <v>8459</v>
      </c>
      <c r="M1927" s="13" t="str">
        <f t="shared" si="155"/>
        <v>Invoice Made</v>
      </c>
      <c r="N1927" s="13"/>
      <c r="O1927" s="13"/>
      <c r="P1927" s="13" t="str">
        <f>IF(L1930="Navig8",IF(ISNA(VLOOKUP(UPPER(B1930),#REF!,3,FALSE)),"Pool Not in Records",VLOOKUP(UPPER(B1930),#REF!,3,FALSE)),"")</f>
        <v/>
      </c>
      <c r="Q1927" s="13" t="str">
        <f>IF(L1930="Ultranav",IF(K1930="",0,1),"")</f>
        <v/>
      </c>
      <c r="R1927" s="13"/>
      <c r="S1927" s="13"/>
      <c r="T1927" s="13" t="str">
        <f t="shared" si="157"/>
        <v>Invoice Made</v>
      </c>
      <c r="U1927" s="13" t="b">
        <f t="shared" si="158"/>
        <v>1</v>
      </c>
      <c r="V1927" s="13"/>
      <c r="W1927" s="13"/>
      <c r="X1927" s="13"/>
      <c r="Y1927" s="13"/>
      <c r="Z1927" s="13"/>
      <c r="AA1927" s="13" t="str">
        <f t="shared" si="156"/>
        <v>Elisalex Schulte129</v>
      </c>
      <c r="AB1927" s="13"/>
      <c r="AC1927" s="13"/>
      <c r="AD1927" s="13"/>
      <c r="AE1927" s="13">
        <f>IF(TRIM(AA1927=""),0,IF(ISNA(VLOOKUP(AA1927,Tracker!$AB$2:$AB$3981,1,FALSE)),0,1))</f>
        <v>1</v>
      </c>
      <c r="AF1927" s="13"/>
    </row>
    <row r="1928" spans="1:32">
      <c r="A1928" s="621">
        <v>5456</v>
      </c>
      <c r="B1928" s="622" t="s">
        <v>926</v>
      </c>
      <c r="C1928" s="980">
        <v>1901</v>
      </c>
      <c r="D1928" s="888" t="s">
        <v>8922</v>
      </c>
      <c r="E1928" s="266" t="s">
        <v>8922</v>
      </c>
      <c r="G1928" s="269" t="s">
        <v>505</v>
      </c>
      <c r="H1928" s="919" t="s">
        <v>25</v>
      </c>
      <c r="I1928" s="623">
        <v>43630</v>
      </c>
      <c r="J1928" s="266">
        <v>43630</v>
      </c>
      <c r="K1928" s="730"/>
      <c r="L1928" s="1055" t="s">
        <v>633</v>
      </c>
      <c r="M1928" s="13" t="str">
        <f t="shared" si="155"/>
        <v>Invoice Made</v>
      </c>
      <c r="N1928" s="624" t="s">
        <v>9559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 t="str">
        <f t="shared" si="156"/>
        <v>Omodos1901</v>
      </c>
      <c r="AB1928" s="13"/>
      <c r="AC1928" s="13"/>
      <c r="AD1928" s="13"/>
      <c r="AE1928" s="13">
        <f>IF(TRIM(AA1928=""),0,IF(ISNA(VLOOKUP(AA1928,Tracker!$AB$2:$AB$3981,1,FALSE)),0,1))</f>
        <v>1</v>
      </c>
      <c r="AF1928" s="13"/>
    </row>
    <row r="1929" spans="1:32" ht="13.5">
      <c r="A1929" s="246">
        <v>5457</v>
      </c>
      <c r="B1929" s="271" t="s">
        <v>822</v>
      </c>
      <c r="C1929" s="957">
        <v>62</v>
      </c>
      <c r="D1929" s="874" t="s">
        <v>1834</v>
      </c>
      <c r="E1929" s="172" t="s">
        <v>1834</v>
      </c>
      <c r="F1929" s="234"/>
      <c r="G1929" s="236" t="s">
        <v>211</v>
      </c>
      <c r="H1929" s="907" t="s">
        <v>24</v>
      </c>
      <c r="I1929" s="272">
        <v>43581</v>
      </c>
      <c r="J1929" s="238">
        <v>43581</v>
      </c>
      <c r="K1929" s="711"/>
      <c r="L1929" s="1023" t="s">
        <v>60</v>
      </c>
      <c r="M1929" s="13" t="str">
        <f t="shared" si="155"/>
        <v>Invoice Made</v>
      </c>
      <c r="N1929" s="13"/>
      <c r="O1929" s="13"/>
      <c r="P1929" s="13" t="str">
        <f>IF(L1931="Navig8",IF(ISNA(VLOOKUP(UPPER(B1931),#REF!,3,FALSE)),"Pool Not in Records",VLOOKUP(UPPER(B1931),#REF!,3,FALSE)),"")</f>
        <v/>
      </c>
      <c r="Q1929" s="13" t="str">
        <f t="shared" si="154"/>
        <v/>
      </c>
      <c r="R1929" s="13"/>
      <c r="S1929" s="13"/>
      <c r="T1929" s="13" t="str">
        <f t="shared" si="157"/>
        <v>Invoice Made</v>
      </c>
      <c r="U1929" s="13" t="b">
        <f t="shared" si="158"/>
        <v>1</v>
      </c>
      <c r="V1929" s="13"/>
      <c r="W1929" s="13"/>
      <c r="X1929" s="13"/>
      <c r="Y1929" s="13"/>
      <c r="Z1929" s="13"/>
      <c r="AA1929" s="13" t="str">
        <f t="shared" si="156"/>
        <v>Pinnacle Spirit62</v>
      </c>
      <c r="AB1929" s="13"/>
      <c r="AC1929" s="13"/>
      <c r="AD1929" s="13"/>
      <c r="AE1929" s="13">
        <f>IF(TRIM(AA1929=""),0,IF(ISNA(VLOOKUP(AA1929,Tracker!$AB$2:$AB$3981,1,FALSE)),0,1))</f>
        <v>1</v>
      </c>
      <c r="AF1929" s="13"/>
    </row>
    <row r="1930" spans="1:32" ht="13.5">
      <c r="A1930" s="243">
        <v>5458</v>
      </c>
      <c r="B1930" s="271" t="s">
        <v>892</v>
      </c>
      <c r="C1930" s="957" t="s">
        <v>8819</v>
      </c>
      <c r="D1930" s="874" t="s">
        <v>2474</v>
      </c>
      <c r="E1930" s="172" t="s">
        <v>2474</v>
      </c>
      <c r="F1930" s="234"/>
      <c r="G1930" s="236"/>
      <c r="H1930" s="874"/>
      <c r="I1930" s="272"/>
      <c r="J1930" s="238">
        <v>43556</v>
      </c>
      <c r="K1930" s="711"/>
      <c r="L1930" s="1023" t="s">
        <v>8459</v>
      </c>
      <c r="M1930" s="13" t="str">
        <f t="shared" si="155"/>
        <v>Invoice Not Made</v>
      </c>
      <c r="N1930" s="13"/>
      <c r="O1930" s="13"/>
      <c r="P1930" s="13" t="str">
        <f>IF(L1932="Navig8",IF(ISNA(VLOOKUP(UPPER(B1932),#REF!,3,FALSE)),"Pool Not in Records",VLOOKUP(UPPER(B1932),#REF!,3,FALSE)),"")</f>
        <v/>
      </c>
      <c r="Q1930" s="13" t="str">
        <f t="shared" si="154"/>
        <v/>
      </c>
      <c r="R1930" s="13"/>
      <c r="S1930" s="13"/>
      <c r="T1930" s="13" t="str">
        <f t="shared" si="157"/>
        <v>Invoice Not Made</v>
      </c>
      <c r="U1930" s="13" t="b">
        <f t="shared" si="158"/>
        <v>1</v>
      </c>
      <c r="V1930" s="13"/>
      <c r="W1930" s="13"/>
      <c r="X1930" s="13"/>
      <c r="Y1930" s="13"/>
      <c r="Z1930" s="13"/>
      <c r="AA1930" s="13" t="str">
        <f t="shared" si="156"/>
        <v>Elisalex Schulte126,127,</v>
      </c>
      <c r="AB1930" s="13"/>
      <c r="AC1930" s="13"/>
      <c r="AD1930" s="13"/>
      <c r="AE1930" s="13">
        <f>IF(TRIM(AA1930=""),0,IF(ISNA(VLOOKUP(AA1930,Tracker!$AB$2:$AB$3981,1,FALSE)),0,1))</f>
        <v>0</v>
      </c>
      <c r="AF1930" s="13"/>
    </row>
    <row r="1931" spans="1:32" ht="13.5">
      <c r="A1931" s="243">
        <v>5459</v>
      </c>
      <c r="B1931" s="271" t="s">
        <v>2779</v>
      </c>
      <c r="C1931" s="957">
        <v>271</v>
      </c>
      <c r="D1931" s="874" t="s">
        <v>2474</v>
      </c>
      <c r="E1931" s="172" t="s">
        <v>2474</v>
      </c>
      <c r="F1931" s="234"/>
      <c r="G1931" s="236"/>
      <c r="H1931" s="874"/>
      <c r="I1931" s="272"/>
      <c r="J1931" s="238">
        <v>43586</v>
      </c>
      <c r="K1931" s="711"/>
      <c r="L1931" s="1023" t="s">
        <v>8459</v>
      </c>
      <c r="M1931" s="13" t="str">
        <f t="shared" si="155"/>
        <v>Invoice Not Made</v>
      </c>
      <c r="N1931" s="13"/>
      <c r="O1931" s="13"/>
      <c r="P1931" s="13" t="e">
        <f>IF(L1933="Navig8",IF(ISNA(VLOOKUP(UPPER(B1933),#REF!,3,FALSE)),"Pool Not in Records",VLOOKUP(UPPER(B1933),#REF!,3,FALSE)),"")</f>
        <v>#REF!</v>
      </c>
      <c r="Q1931" s="13" t="str">
        <f t="shared" si="154"/>
        <v/>
      </c>
      <c r="R1931" s="13"/>
      <c r="S1931" s="13"/>
      <c r="T1931" s="13" t="str">
        <f t="shared" si="157"/>
        <v>Invoice Not Made</v>
      </c>
      <c r="U1931" s="13" t="b">
        <f t="shared" si="158"/>
        <v>1</v>
      </c>
      <c r="V1931" s="13"/>
      <c r="W1931" s="13"/>
      <c r="X1931" s="13"/>
      <c r="Y1931" s="13"/>
      <c r="Z1931" s="13"/>
      <c r="AA1931" s="13" t="str">
        <f t="shared" si="156"/>
        <v>Tigris271</v>
      </c>
      <c r="AB1931" s="13"/>
      <c r="AC1931" s="13"/>
      <c r="AD1931" s="13"/>
      <c r="AE1931" s="13">
        <f>IF(TRIM(AA1931=""),0,IF(ISNA(VLOOKUP(AA1931,Tracker!$AB$2:$AB$3981,1,FALSE)),0,1))</f>
        <v>0</v>
      </c>
      <c r="AF1931" s="13"/>
    </row>
    <row r="1932" spans="1:32" ht="13.5">
      <c r="A1932" s="243">
        <v>5460</v>
      </c>
      <c r="B1932" s="271" t="s">
        <v>2779</v>
      </c>
      <c r="C1932" s="957">
        <v>272</v>
      </c>
      <c r="D1932" s="874" t="s">
        <v>2474</v>
      </c>
      <c r="E1932" s="172" t="s">
        <v>2474</v>
      </c>
      <c r="F1932" s="234"/>
      <c r="G1932" s="236"/>
      <c r="H1932" s="874"/>
      <c r="I1932" s="272"/>
      <c r="J1932" s="238"/>
      <c r="K1932" s="711"/>
      <c r="L1932" s="1023" t="s">
        <v>8459</v>
      </c>
      <c r="M1932" s="13" t="str">
        <f t="shared" si="155"/>
        <v>Invoice Not Made</v>
      </c>
      <c r="N1932" s="13"/>
      <c r="O1932" s="13"/>
      <c r="P1932" s="13" t="str">
        <f>IF(L1934="Navig8",IF(ISNA(VLOOKUP(UPPER(B1934),#REF!,3,FALSE)),"Pool Not in Records",VLOOKUP(UPPER(B1934),#REF!,3,FALSE)),"")</f>
        <v/>
      </c>
      <c r="Q1932" s="13" t="str">
        <f t="shared" si="154"/>
        <v/>
      </c>
      <c r="R1932" s="13"/>
      <c r="S1932" s="13"/>
      <c r="T1932" s="13" t="str">
        <f t="shared" si="157"/>
        <v>Invoice Not Made</v>
      </c>
      <c r="U1932" s="13" t="b">
        <f t="shared" si="158"/>
        <v>1</v>
      </c>
      <c r="V1932" s="13"/>
      <c r="W1932" s="13"/>
      <c r="X1932" s="13"/>
      <c r="Y1932" s="13"/>
      <c r="Z1932" s="13"/>
      <c r="AA1932" s="13" t="str">
        <f t="shared" si="156"/>
        <v>Tigris272</v>
      </c>
      <c r="AB1932" s="13"/>
      <c r="AC1932" s="13"/>
      <c r="AD1932" s="13"/>
      <c r="AE1932" s="13">
        <f>IF(TRIM(AA1932=""),0,IF(ISNA(VLOOKUP(AA1932,Tracker!$AB$2:$AB$3981,1,FALSE)),0,1))</f>
        <v>0</v>
      </c>
      <c r="AF1932" s="13"/>
    </row>
    <row r="1933" spans="1:32" ht="13.5">
      <c r="A1933" s="246">
        <v>5461</v>
      </c>
      <c r="B1933" s="271" t="s">
        <v>1268</v>
      </c>
      <c r="C1933" s="957">
        <v>85</v>
      </c>
      <c r="D1933" s="874" t="s">
        <v>671</v>
      </c>
      <c r="E1933" s="172" t="s">
        <v>671</v>
      </c>
      <c r="F1933" s="234"/>
      <c r="G1933" s="236" t="s">
        <v>416</v>
      </c>
      <c r="H1933" s="908" t="s">
        <v>3500</v>
      </c>
      <c r="I1933" s="272">
        <v>43590</v>
      </c>
      <c r="J1933" s="238">
        <v>43590</v>
      </c>
      <c r="K1933" s="711" t="s">
        <v>28</v>
      </c>
      <c r="L1933" s="1023" t="s">
        <v>28</v>
      </c>
      <c r="M1933" s="13" t="str">
        <f t="shared" si="155"/>
        <v>Invoice Made</v>
      </c>
      <c r="N1933" s="13"/>
      <c r="O1933" s="13"/>
      <c r="P1933" s="13" t="e">
        <f>IF(L1935="Navig8",IF(ISNA(VLOOKUP(UPPER(B1935),#REF!,3,FALSE)),"Pool Not in Records",VLOOKUP(UPPER(B1935),#REF!,3,FALSE)),"")</f>
        <v>#REF!</v>
      </c>
      <c r="Q1933" s="13" t="str">
        <f t="shared" si="154"/>
        <v/>
      </c>
      <c r="R1933" s="13"/>
      <c r="S1933" s="13"/>
      <c r="T1933" s="13" t="str">
        <f t="shared" si="157"/>
        <v>Invoice Made</v>
      </c>
      <c r="U1933" s="13" t="b">
        <f t="shared" si="158"/>
        <v>1</v>
      </c>
      <c r="V1933" s="13"/>
      <c r="W1933" s="13"/>
      <c r="X1933" s="13"/>
      <c r="Y1933" s="13"/>
      <c r="Z1933" s="13"/>
      <c r="AA1933" s="13" t="str">
        <f t="shared" si="156"/>
        <v>Nave Cetus85</v>
      </c>
      <c r="AB1933" s="13"/>
      <c r="AC1933" s="13"/>
      <c r="AD1933" s="13"/>
      <c r="AE1933" s="13">
        <f>IF(TRIM(AA1933=""),0,IF(ISNA(VLOOKUP(AA1933,Tracker!$AB$2:$AB$3981,1,FALSE)),0,1))</f>
        <v>1</v>
      </c>
      <c r="AF1933" s="13"/>
    </row>
    <row r="1934" spans="1:32" ht="13.5">
      <c r="A1934" s="246">
        <v>5462</v>
      </c>
      <c r="B1934" s="271" t="s">
        <v>2339</v>
      </c>
      <c r="C1934" s="957" t="s">
        <v>4065</v>
      </c>
      <c r="D1934" s="874" t="s">
        <v>8774</v>
      </c>
      <c r="E1934" s="172" t="s">
        <v>8774</v>
      </c>
      <c r="F1934" s="234"/>
      <c r="G1934" s="236" t="s">
        <v>62</v>
      </c>
      <c r="H1934" s="874" t="s">
        <v>3137</v>
      </c>
      <c r="I1934" s="272">
        <v>43586</v>
      </c>
      <c r="J1934" s="238">
        <v>43586</v>
      </c>
      <c r="K1934" s="711"/>
      <c r="L1934" s="1023" t="s">
        <v>1466</v>
      </c>
      <c r="M1934" s="13" t="str">
        <f t="shared" si="155"/>
        <v>Invoice Made</v>
      </c>
      <c r="N1934" s="13"/>
      <c r="O1934" s="13"/>
      <c r="P1934" s="13" t="str">
        <f>IF(L1936="Navig8",IF(ISNA(VLOOKUP(UPPER(B1936),#REF!,3,FALSE)),"Pool Not in Records",VLOOKUP(UPPER(B1936),#REF!,3,FALSE)),"")</f>
        <v/>
      </c>
      <c r="Q1934" s="13" t="str">
        <f t="shared" ref="Q1934:Q1988" si="159">IF(L1936="Ultranav",IF(K1936="",0,1),"")</f>
        <v/>
      </c>
      <c r="R1934" s="13"/>
      <c r="S1934" s="13"/>
      <c r="T1934" s="13" t="str">
        <f t="shared" si="157"/>
        <v>Invoice Made</v>
      </c>
      <c r="U1934" s="13" t="b">
        <f t="shared" si="158"/>
        <v>1</v>
      </c>
      <c r="V1934" s="13"/>
      <c r="W1934" s="13"/>
      <c r="X1934" s="13"/>
      <c r="Y1934" s="13"/>
      <c r="Z1934" s="13"/>
      <c r="AA1934" s="13" t="str">
        <f t="shared" si="156"/>
        <v>Yankul Silver33</v>
      </c>
      <c r="AB1934" s="13"/>
      <c r="AC1934" s="13"/>
      <c r="AD1934" s="13"/>
      <c r="AE1934" s="13">
        <f>IF(TRIM(AA1934=""),0,IF(ISNA(VLOOKUP(AA1934,Tracker!$AB$2:$AB$3981,1,FALSE)),0,1))</f>
        <v>1</v>
      </c>
      <c r="AF1934" s="13"/>
    </row>
    <row r="1935" spans="1:32" ht="13.5">
      <c r="A1935" s="246">
        <v>5463</v>
      </c>
      <c r="B1935" s="271" t="s">
        <v>533</v>
      </c>
      <c r="C1935" s="957">
        <v>71</v>
      </c>
      <c r="D1935" s="874" t="s">
        <v>521</v>
      </c>
      <c r="E1935" s="172" t="s">
        <v>521</v>
      </c>
      <c r="F1935" s="234"/>
      <c r="G1935" s="236"/>
      <c r="H1935" s="874" t="s">
        <v>90</v>
      </c>
      <c r="I1935" s="272">
        <v>43605</v>
      </c>
      <c r="J1935" s="238"/>
      <c r="K1935" s="711" t="s">
        <v>411</v>
      </c>
      <c r="L1935" s="1023" t="s">
        <v>28</v>
      </c>
      <c r="M1935" s="13" t="str">
        <f t="shared" si="155"/>
        <v>Invoice Made</v>
      </c>
      <c r="N1935" s="13"/>
      <c r="O1935" s="13"/>
      <c r="P1935" s="13" t="str">
        <f>IF(L1937="Navig8",IF(ISNA(VLOOKUP(UPPER(B1937),#REF!,3,FALSE)),"Pool Not in Records",VLOOKUP(UPPER(B1937),#REF!,3,FALSE)),"")</f>
        <v/>
      </c>
      <c r="Q1935" s="13" t="str">
        <f t="shared" si="159"/>
        <v/>
      </c>
      <c r="R1935" s="13"/>
      <c r="S1935" s="13"/>
      <c r="T1935" s="13" t="str">
        <f t="shared" si="157"/>
        <v>Invoice Made</v>
      </c>
      <c r="U1935" s="13" t="b">
        <f t="shared" si="158"/>
        <v>1</v>
      </c>
      <c r="V1935" s="13"/>
      <c r="W1935" s="13"/>
      <c r="X1935" s="13"/>
      <c r="Y1935" s="13"/>
      <c r="Z1935" s="13"/>
      <c r="AA1935" s="13" t="str">
        <f t="shared" si="156"/>
        <v>Aframax Rio71</v>
      </c>
      <c r="AB1935" s="13"/>
      <c r="AC1935" s="13"/>
      <c r="AD1935" s="13"/>
      <c r="AE1935" s="13">
        <f>IF(TRIM(AA1935=""),0,IF(ISNA(VLOOKUP(AA1935,Tracker!$AB$2:$AB$3981,1,FALSE)),0,1))</f>
        <v>1</v>
      </c>
      <c r="AF1935" s="13"/>
    </row>
    <row r="1936" spans="1:32" ht="13.5">
      <c r="A1936" s="246">
        <v>5464</v>
      </c>
      <c r="B1936" s="271" t="s">
        <v>628</v>
      </c>
      <c r="C1936" s="957">
        <v>1904</v>
      </c>
      <c r="D1936" s="874" t="s">
        <v>8594</v>
      </c>
      <c r="E1936" s="172" t="s">
        <v>8594</v>
      </c>
      <c r="F1936" s="234"/>
      <c r="G1936" s="236"/>
      <c r="H1936" s="874" t="s">
        <v>412</v>
      </c>
      <c r="I1936" s="272">
        <v>43619</v>
      </c>
      <c r="J1936" s="238"/>
      <c r="K1936" s="711"/>
      <c r="L1936" s="1023" t="s">
        <v>663</v>
      </c>
      <c r="M1936" s="13" t="str">
        <f t="shared" si="155"/>
        <v>Invoice Made</v>
      </c>
      <c r="N1936" s="13"/>
      <c r="O1936" s="13"/>
      <c r="P1936" s="13" t="str">
        <f>IF(L1938="Navig8",IF(ISNA(VLOOKUP(UPPER(B1938),#REF!,3,FALSE)),"Pool Not in Records",VLOOKUP(UPPER(B1938),#REF!,3,FALSE)),"")</f>
        <v/>
      </c>
      <c r="Q1936" s="13" t="str">
        <f t="shared" si="159"/>
        <v/>
      </c>
      <c r="R1936" s="13"/>
      <c r="S1936" s="13"/>
      <c r="T1936" s="13" t="str">
        <f t="shared" si="157"/>
        <v>Invoice Made</v>
      </c>
      <c r="U1936" s="13" t="b">
        <f t="shared" si="158"/>
        <v>1</v>
      </c>
      <c r="V1936" s="13"/>
      <c r="W1936" s="13"/>
      <c r="X1936" s="13"/>
      <c r="Y1936" s="13"/>
      <c r="Z1936" s="13"/>
      <c r="AA1936" s="13" t="str">
        <f t="shared" si="156"/>
        <v>Stena President1904</v>
      </c>
      <c r="AB1936" s="13"/>
      <c r="AC1936" s="13"/>
      <c r="AD1936" s="13"/>
      <c r="AE1936" s="13">
        <f>IF(TRIM(AA1936=""),0,IF(ISNA(VLOOKUP(AA1936,Tracker!$AB$2:$AB$3981,1,FALSE)),0,1))</f>
        <v>1</v>
      </c>
      <c r="AF1936" s="13"/>
    </row>
    <row r="1937" spans="1:32" ht="13.5">
      <c r="A1937" s="246">
        <v>5465</v>
      </c>
      <c r="B1937" s="271" t="s">
        <v>611</v>
      </c>
      <c r="C1937" s="957">
        <v>1903</v>
      </c>
      <c r="D1937" s="874" t="s">
        <v>666</v>
      </c>
      <c r="E1937" s="172" t="s">
        <v>666</v>
      </c>
      <c r="F1937" s="234"/>
      <c r="G1937" s="236"/>
      <c r="H1937" s="874" t="s">
        <v>20</v>
      </c>
      <c r="I1937" s="272">
        <v>43630</v>
      </c>
      <c r="J1937" s="238"/>
      <c r="K1937" s="711"/>
      <c r="L1937" s="1023" t="s">
        <v>663</v>
      </c>
      <c r="M1937" s="13" t="str">
        <f t="shared" si="155"/>
        <v>Invoice Made</v>
      </c>
      <c r="N1937" s="13"/>
      <c r="O1937" s="13"/>
      <c r="P1937" s="13" t="str">
        <f>IF(L1939="Navig8",IF(ISNA(VLOOKUP(UPPER(B1939),#REF!,3,FALSE)),"Pool Not in Records",VLOOKUP(UPPER(B1939),#REF!,3,FALSE)),"")</f>
        <v/>
      </c>
      <c r="Q1937" s="13">
        <f t="shared" si="159"/>
        <v>1</v>
      </c>
      <c r="R1937" s="13"/>
      <c r="S1937" s="13"/>
      <c r="T1937" s="13" t="str">
        <f t="shared" si="157"/>
        <v>Invoice Made</v>
      </c>
      <c r="U1937" s="13" t="b">
        <f t="shared" si="158"/>
        <v>1</v>
      </c>
      <c r="V1937" s="13"/>
      <c r="W1937" s="13"/>
      <c r="X1937" s="13"/>
      <c r="Y1937" s="13"/>
      <c r="Z1937" s="13"/>
      <c r="AA1937" s="13" t="str">
        <f t="shared" si="156"/>
        <v>Sonangol Kalandula1903</v>
      </c>
      <c r="AB1937" s="13"/>
      <c r="AC1937" s="13"/>
      <c r="AD1937" s="13"/>
      <c r="AE1937" s="13">
        <f>IF(TRIM(AA1937=""),0,IF(ISNA(VLOOKUP(AA1937,Tracker!$AB$2:$AB$3981,1,FALSE)),0,1))</f>
        <v>1</v>
      </c>
      <c r="AF1937" s="13"/>
    </row>
    <row r="1938" spans="1:32" ht="13.5">
      <c r="A1938" s="243">
        <v>5467</v>
      </c>
      <c r="B1938" s="271" t="s">
        <v>8103</v>
      </c>
      <c r="C1938" s="957">
        <v>83</v>
      </c>
      <c r="D1938" s="874" t="s">
        <v>2474</v>
      </c>
      <c r="E1938" s="172" t="s">
        <v>2474</v>
      </c>
      <c r="F1938" s="234"/>
      <c r="G1938" s="236"/>
      <c r="H1938" s="874"/>
      <c r="I1938" s="272"/>
      <c r="J1938" s="238"/>
      <c r="K1938" s="711"/>
      <c r="L1938" s="1023" t="s">
        <v>8459</v>
      </c>
      <c r="M1938" s="13" t="str">
        <f t="shared" si="155"/>
        <v>Invoice Not Made</v>
      </c>
      <c r="N1938" s="13"/>
      <c r="O1938" s="13"/>
      <c r="P1938" s="13" t="str">
        <f>IF(L1940="Navig8",IF(ISNA(VLOOKUP(UPPER(B1940),#REF!,3,FALSE)),"Pool Not in Records",VLOOKUP(UPPER(B1940),#REF!,3,FALSE)),"")</f>
        <v/>
      </c>
      <c r="Q1938" s="13" t="str">
        <f t="shared" si="159"/>
        <v/>
      </c>
      <c r="R1938" s="13"/>
      <c r="S1938" s="13"/>
      <c r="T1938" s="13" t="str">
        <f t="shared" si="157"/>
        <v>Invoice Not Made</v>
      </c>
      <c r="U1938" s="13" t="b">
        <f t="shared" si="158"/>
        <v>1</v>
      </c>
      <c r="V1938" s="13"/>
      <c r="W1938" s="13"/>
      <c r="X1938" s="13"/>
      <c r="Y1938" s="13"/>
      <c r="Z1938" s="13"/>
      <c r="AA1938" s="13" t="str">
        <f t="shared" si="156"/>
        <v>Brentholmen83</v>
      </c>
      <c r="AB1938" s="13"/>
      <c r="AC1938" s="13"/>
      <c r="AD1938" s="13"/>
      <c r="AE1938" s="13">
        <f>IF(TRIM(AA1938=""),0,IF(ISNA(VLOOKUP(AA1938,Tracker!$AB$2:$AB$3981,1,FALSE)),0,1))</f>
        <v>0</v>
      </c>
      <c r="AF1938" s="13"/>
    </row>
    <row r="1939" spans="1:32" ht="13.5">
      <c r="A1939" s="246">
        <v>5468</v>
      </c>
      <c r="B1939" s="271" t="s">
        <v>7421</v>
      </c>
      <c r="C1939" s="957" t="s">
        <v>8804</v>
      </c>
      <c r="D1939" s="874" t="s">
        <v>8245</v>
      </c>
      <c r="E1939" s="172" t="s">
        <v>8245</v>
      </c>
      <c r="F1939" s="234"/>
      <c r="G1939" s="236"/>
      <c r="H1939" s="874" t="s">
        <v>3180</v>
      </c>
      <c r="I1939" s="272">
        <v>43579</v>
      </c>
      <c r="J1939" s="238"/>
      <c r="K1939" s="711" t="s">
        <v>8805</v>
      </c>
      <c r="L1939" s="1023" t="s">
        <v>590</v>
      </c>
      <c r="M1939" s="13" t="str">
        <f t="shared" si="155"/>
        <v>Invoice Made</v>
      </c>
      <c r="N1939" s="13"/>
      <c r="O1939" s="13"/>
      <c r="P1939" s="13" t="str">
        <f>IF(L1941="Navig8",IF(ISNA(VLOOKUP(UPPER(B1941),#REF!,3,FALSE)),"Pool Not in Records",VLOOKUP(UPPER(B1941),#REF!,3,FALSE)),"")</f>
        <v/>
      </c>
      <c r="Q1939" s="13" t="str">
        <f t="shared" si="159"/>
        <v/>
      </c>
      <c r="R1939" s="13"/>
      <c r="S1939" s="13"/>
      <c r="T1939" s="13" t="str">
        <f t="shared" si="157"/>
        <v>Invoice Made</v>
      </c>
      <c r="U1939" s="13" t="b">
        <f t="shared" si="158"/>
        <v>1</v>
      </c>
      <c r="V1939" s="13"/>
      <c r="W1939" s="13"/>
      <c r="X1939" s="13"/>
      <c r="Y1939" s="13"/>
      <c r="Z1939" s="13"/>
      <c r="AA1939" s="13" t="str">
        <f t="shared" si="156"/>
        <v>Seaways Rubymar048-151</v>
      </c>
      <c r="AB1939" s="13"/>
      <c r="AC1939" s="13"/>
      <c r="AD1939" s="13"/>
      <c r="AE1939" s="13">
        <f>IF(TRIM(AA1939=""),0,IF(ISNA(VLOOKUP(AA1939,Tracker!$AB$2:$AB$3981,1,FALSE)),0,1))</f>
        <v>1</v>
      </c>
      <c r="AF1939" s="13"/>
    </row>
    <row r="1940" spans="1:32" ht="13.5">
      <c r="A1940" s="271">
        <v>5469</v>
      </c>
      <c r="B1940" s="271" t="s">
        <v>8825</v>
      </c>
      <c r="C1940" s="957">
        <v>22</v>
      </c>
      <c r="D1940" s="874" t="s">
        <v>8826</v>
      </c>
      <c r="E1940" s="172" t="s">
        <v>8826</v>
      </c>
      <c r="F1940" s="234"/>
      <c r="G1940" s="236"/>
      <c r="H1940" s="874"/>
      <c r="I1940" s="272"/>
      <c r="J1940" s="238"/>
      <c r="K1940" s="711"/>
      <c r="L1940" s="1023" t="s">
        <v>8827</v>
      </c>
      <c r="M1940" s="13" t="str">
        <f t="shared" si="155"/>
        <v>Invoice Not Made</v>
      </c>
      <c r="N1940" s="13" t="s">
        <v>9371</v>
      </c>
      <c r="O1940" s="13"/>
      <c r="P1940" s="13" t="str">
        <f>IF(L1942="Navig8",IF(ISNA(VLOOKUP(UPPER(B1942),#REF!,3,FALSE)),"Pool Not in Records",VLOOKUP(UPPER(B1942),#REF!,3,FALSE)),"")</f>
        <v/>
      </c>
      <c r="Q1940" s="13" t="str">
        <f t="shared" si="159"/>
        <v/>
      </c>
      <c r="R1940" s="13"/>
      <c r="S1940" s="13"/>
      <c r="T1940" s="13" t="str">
        <f t="shared" si="157"/>
        <v>Invoice Not Made</v>
      </c>
      <c r="U1940" s="13" t="b">
        <f t="shared" si="158"/>
        <v>1</v>
      </c>
      <c r="V1940" s="13"/>
      <c r="W1940" s="13"/>
      <c r="X1940" s="13"/>
      <c r="Y1940" s="13"/>
      <c r="Z1940" s="13"/>
      <c r="AA1940" s="13" t="str">
        <f t="shared" si="156"/>
        <v>Chem Ranger22</v>
      </c>
      <c r="AB1940" s="13"/>
      <c r="AC1940" s="13"/>
      <c r="AD1940" s="13"/>
      <c r="AE1940" s="13">
        <f>IF(TRIM(AA1940=""),0,IF(ISNA(VLOOKUP(AA1940,Tracker!$AB$2:$AB$3981,1,FALSE)),0,1))</f>
        <v>0</v>
      </c>
      <c r="AF1940" s="13"/>
    </row>
    <row r="1941" spans="1:32" ht="13.5">
      <c r="A1941" s="271">
        <v>5470</v>
      </c>
      <c r="B1941" s="271" t="s">
        <v>8828</v>
      </c>
      <c r="C1941" s="957"/>
      <c r="D1941" s="874" t="s">
        <v>8829</v>
      </c>
      <c r="E1941" s="172" t="s">
        <v>8829</v>
      </c>
      <c r="F1941" s="234"/>
      <c r="G1941" s="236"/>
      <c r="H1941" s="874"/>
      <c r="I1941" s="272"/>
      <c r="J1941" s="238"/>
      <c r="K1941" s="711"/>
      <c r="L1941" s="1023" t="s">
        <v>8827</v>
      </c>
      <c r="M1941" s="13" t="str">
        <f t="shared" si="155"/>
        <v>Invoice Not Made</v>
      </c>
      <c r="N1941" s="13" t="s">
        <v>9371</v>
      </c>
      <c r="O1941" s="13"/>
      <c r="P1941" s="13" t="str">
        <f>IF(L1943="Navig8",IF(ISNA(VLOOKUP(UPPER(B1943),#REF!,3,FALSE)),"Pool Not in Records",VLOOKUP(UPPER(B1943),#REF!,3,FALSE)),"")</f>
        <v/>
      </c>
      <c r="Q1941" s="13" t="str">
        <f t="shared" si="159"/>
        <v/>
      </c>
      <c r="R1941" s="13"/>
      <c r="S1941" s="13"/>
      <c r="T1941" s="13" t="str">
        <f t="shared" si="157"/>
        <v>Invoice Not Made</v>
      </c>
      <c r="U1941" s="13" t="b">
        <f t="shared" si="158"/>
        <v>1</v>
      </c>
      <c r="V1941" s="13"/>
      <c r="W1941" s="13"/>
      <c r="X1941" s="13"/>
      <c r="Y1941" s="13"/>
      <c r="Z1941" s="13"/>
      <c r="AA1941" s="13" t="str">
        <f t="shared" si="156"/>
        <v>Vessel-Voy No not given</v>
      </c>
      <c r="AB1941" s="13"/>
      <c r="AC1941" s="13"/>
      <c r="AD1941" s="13"/>
      <c r="AE1941" s="13">
        <f>IF(TRIM(AA1941=""),0,IF(ISNA(VLOOKUP(AA1941,Tracker!$AB$2:$AB$3981,1,FALSE)),0,1))</f>
        <v>0</v>
      </c>
      <c r="AF1941" s="13"/>
    </row>
    <row r="1942" spans="1:32" ht="13.5">
      <c r="A1942" s="246">
        <v>5471</v>
      </c>
      <c r="B1942" s="271" t="s">
        <v>7855</v>
      </c>
      <c r="C1942" s="957">
        <v>18</v>
      </c>
      <c r="D1942" s="874" t="s">
        <v>63</v>
      </c>
      <c r="E1942" s="172" t="s">
        <v>63</v>
      </c>
      <c r="F1942" s="234"/>
      <c r="G1942" s="236"/>
      <c r="H1942" s="874" t="s">
        <v>200</v>
      </c>
      <c r="I1942" s="272">
        <v>43618</v>
      </c>
      <c r="J1942" s="238"/>
      <c r="K1942" s="711"/>
      <c r="L1942" s="1023" t="s">
        <v>60</v>
      </c>
      <c r="M1942" s="13" t="str">
        <f t="shared" si="155"/>
        <v>Invoice Made</v>
      </c>
      <c r="N1942" s="13"/>
      <c r="O1942" s="13"/>
      <c r="P1942" s="13" t="e">
        <f>IF(L1944="Navig8",IF(ISNA(VLOOKUP(UPPER(B1944),#REF!,3,FALSE)),"Pool Not in Records",VLOOKUP(UPPER(B1944),#REF!,3,FALSE)),"")</f>
        <v>#REF!</v>
      </c>
      <c r="Q1942" s="13" t="str">
        <f t="shared" si="159"/>
        <v/>
      </c>
      <c r="R1942" s="13"/>
      <c r="S1942" s="13"/>
      <c r="T1942" s="13" t="str">
        <f t="shared" si="157"/>
        <v>Invoice Made</v>
      </c>
      <c r="U1942" s="13" t="b">
        <f t="shared" si="158"/>
        <v>1</v>
      </c>
      <c r="V1942" s="13"/>
      <c r="W1942" s="13"/>
      <c r="X1942" s="13"/>
      <c r="Y1942" s="13"/>
      <c r="Z1942" s="13"/>
      <c r="AA1942" s="13" t="str">
        <f t="shared" si="156"/>
        <v>New Award18</v>
      </c>
      <c r="AB1942" s="13"/>
      <c r="AC1942" s="13"/>
      <c r="AD1942" s="13"/>
      <c r="AE1942" s="13">
        <f>IF(TRIM(AA1942=""),0,IF(ISNA(VLOOKUP(AA1942,Tracker!$AB$2:$AB$3981,1,FALSE)),0,1))</f>
        <v>1</v>
      </c>
      <c r="AF1942" s="13"/>
    </row>
    <row r="1943" spans="1:32" ht="13.5">
      <c r="A1943" s="246">
        <v>5472</v>
      </c>
      <c r="B1943" s="271" t="s">
        <v>415</v>
      </c>
      <c r="C1943" s="957">
        <v>21</v>
      </c>
      <c r="D1943" s="874" t="s">
        <v>8830</v>
      </c>
      <c r="E1943" s="172" t="s">
        <v>8830</v>
      </c>
      <c r="F1943" s="234"/>
      <c r="G1943" s="236"/>
      <c r="H1943" s="908" t="s">
        <v>71</v>
      </c>
      <c r="I1943" s="272">
        <v>43639</v>
      </c>
      <c r="J1943" s="238"/>
      <c r="K1943" s="711"/>
      <c r="L1943" s="1023" t="s">
        <v>60</v>
      </c>
      <c r="M1943" s="13" t="str">
        <f t="shared" si="155"/>
        <v>Invoice Made</v>
      </c>
      <c r="N1943" s="13"/>
      <c r="O1943" s="13"/>
      <c r="P1943" s="13" t="str">
        <f>IF(L1945="Navig8",IF(ISNA(VLOOKUP(UPPER(B1945),#REF!,3,FALSE)),"Pool Not in Records",VLOOKUP(UPPER(B1945),#REF!,3,FALSE)),"")</f>
        <v/>
      </c>
      <c r="Q1943" s="13" t="str">
        <f t="shared" si="159"/>
        <v/>
      </c>
      <c r="R1943" s="13"/>
      <c r="S1943" s="13"/>
      <c r="T1943" s="13" t="str">
        <f t="shared" si="157"/>
        <v>Invoice Made</v>
      </c>
      <c r="U1943" s="13" t="b">
        <f t="shared" si="158"/>
        <v>1</v>
      </c>
      <c r="V1943" s="13"/>
      <c r="W1943" s="13"/>
      <c r="X1943" s="13"/>
      <c r="Y1943" s="13"/>
      <c r="Z1943" s="13"/>
      <c r="AA1943" s="13" t="str">
        <f t="shared" si="156"/>
        <v>Iskmati Spirit21</v>
      </c>
      <c r="AB1943" s="13"/>
      <c r="AC1943" s="13"/>
      <c r="AD1943" s="13"/>
      <c r="AE1943" s="13">
        <f>IF(TRIM(AA1943=""),0,IF(ISNA(VLOOKUP(AA1943,Tracker!$AB$2:$AB$3981,1,FALSE)),0,1))</f>
        <v>1</v>
      </c>
      <c r="AF1943" s="13"/>
    </row>
    <row r="1944" spans="1:32" ht="13.5">
      <c r="A1944" s="246">
        <v>5473</v>
      </c>
      <c r="B1944" s="271" t="s">
        <v>7721</v>
      </c>
      <c r="C1944" s="957" t="s">
        <v>8831</v>
      </c>
      <c r="D1944" s="874" t="s">
        <v>2395</v>
      </c>
      <c r="E1944" s="172" t="s">
        <v>2395</v>
      </c>
      <c r="F1944" s="234"/>
      <c r="G1944" s="236"/>
      <c r="H1944" s="908" t="s">
        <v>20</v>
      </c>
      <c r="I1944" s="272">
        <v>43635</v>
      </c>
      <c r="J1944" s="238"/>
      <c r="K1944" s="711" t="s">
        <v>411</v>
      </c>
      <c r="L1944" s="1023" t="s">
        <v>28</v>
      </c>
      <c r="M1944" s="13" t="str">
        <f t="shared" si="155"/>
        <v>Invoice Made</v>
      </c>
      <c r="N1944" s="13"/>
      <c r="O1944" s="13"/>
      <c r="P1944" s="13" t="str">
        <f>IF(L1946="Navig8",IF(ISNA(VLOOKUP(UPPER(B1946),#REF!,3,FALSE)),"Pool Not in Records",VLOOKUP(UPPER(B1946),#REF!,3,FALSE)),"")</f>
        <v/>
      </c>
      <c r="Q1944" s="13" t="str">
        <f t="shared" si="159"/>
        <v/>
      </c>
      <c r="R1944" s="13"/>
      <c r="S1944" s="13"/>
      <c r="T1944" s="13" t="str">
        <f t="shared" si="157"/>
        <v>Invoice Made</v>
      </c>
      <c r="U1944" s="13" t="b">
        <f t="shared" si="158"/>
        <v>1</v>
      </c>
      <c r="V1944" s="13"/>
      <c r="W1944" s="13"/>
      <c r="X1944" s="13"/>
      <c r="Y1944" s="13"/>
      <c r="Z1944" s="13"/>
      <c r="AA1944" s="13" t="str">
        <f t="shared" si="156"/>
        <v>Victory Venture19002C</v>
      </c>
      <c r="AB1944" s="13"/>
      <c r="AC1944" s="13"/>
      <c r="AD1944" s="13"/>
      <c r="AE1944" s="13">
        <f>IF(TRIM(AA1944=""),0,IF(ISNA(VLOOKUP(AA1944,Tracker!$AB$2:$AB$3981,1,FALSE)),0,1))</f>
        <v>1</v>
      </c>
      <c r="AF1944" s="13"/>
    </row>
    <row r="1945" spans="1:32" ht="13.5">
      <c r="A1945" s="243">
        <v>5474</v>
      </c>
      <c r="B1945" s="271" t="s">
        <v>2776</v>
      </c>
      <c r="C1945" s="957">
        <v>134</v>
      </c>
      <c r="D1945" s="874" t="s">
        <v>2474</v>
      </c>
      <c r="E1945" s="172" t="s">
        <v>2474</v>
      </c>
      <c r="F1945" s="234"/>
      <c r="G1945" s="236"/>
      <c r="H1945" s="874"/>
      <c r="I1945" s="272"/>
      <c r="J1945" s="238">
        <v>43586</v>
      </c>
      <c r="K1945" s="711"/>
      <c r="L1945" s="1023" t="s">
        <v>8459</v>
      </c>
      <c r="M1945" s="13" t="str">
        <f t="shared" si="155"/>
        <v>Invoice Not Made</v>
      </c>
      <c r="N1945" s="13"/>
      <c r="O1945" s="13"/>
      <c r="P1945" s="13" t="str">
        <f>IF(L1947="Navig8",IF(ISNA(VLOOKUP(UPPER(B1947),#REF!,3,FALSE)),"Pool Not in Records",VLOOKUP(UPPER(B1947),#REF!,3,FALSE)),"")</f>
        <v/>
      </c>
      <c r="Q1945" s="13" t="str">
        <f t="shared" si="159"/>
        <v/>
      </c>
      <c r="R1945" s="13"/>
      <c r="S1945" s="13"/>
      <c r="T1945" s="13" t="str">
        <f t="shared" si="157"/>
        <v>Invoice Not Made</v>
      </c>
      <c r="U1945" s="13" t="b">
        <f t="shared" si="158"/>
        <v>1</v>
      </c>
      <c r="V1945" s="13"/>
      <c r="W1945" s="13"/>
      <c r="X1945" s="13"/>
      <c r="Y1945" s="13"/>
      <c r="Z1945" s="13"/>
      <c r="AA1945" s="13" t="str">
        <f t="shared" si="156"/>
        <v>Sten Skagen134</v>
      </c>
      <c r="AB1945" s="13"/>
      <c r="AC1945" s="13"/>
      <c r="AD1945" s="13"/>
      <c r="AE1945" s="13">
        <f>IF(TRIM(AA1945=""),0,IF(ISNA(VLOOKUP(AA1945,Tracker!$AB$2:$AB$3981,1,FALSE)),0,1))</f>
        <v>0</v>
      </c>
      <c r="AF1945" s="13"/>
    </row>
    <row r="1946" spans="1:32" ht="13.5">
      <c r="A1946" s="243">
        <v>5476</v>
      </c>
      <c r="B1946" s="271" t="s">
        <v>8231</v>
      </c>
      <c r="C1946" s="957">
        <v>44</v>
      </c>
      <c r="D1946" s="874" t="s">
        <v>2474</v>
      </c>
      <c r="E1946" s="172" t="s">
        <v>2474</v>
      </c>
      <c r="F1946" s="234"/>
      <c r="G1946" s="236"/>
      <c r="H1946" s="874"/>
      <c r="I1946" s="272"/>
      <c r="J1946" s="238"/>
      <c r="K1946" s="711"/>
      <c r="L1946" s="1023" t="s">
        <v>8459</v>
      </c>
      <c r="M1946" s="13" t="str">
        <f t="shared" si="155"/>
        <v>Invoice Not Made</v>
      </c>
      <c r="N1946" s="13"/>
      <c r="O1946" s="13"/>
      <c r="P1946" s="13" t="str">
        <f>IF(L1948="Navig8",IF(ISNA(VLOOKUP(UPPER(B1948),#REF!,3,FALSE)),"Pool Not in Records",VLOOKUP(UPPER(B1948),#REF!,3,FALSE)),"")</f>
        <v/>
      </c>
      <c r="Q1946" s="13" t="str">
        <f t="shared" si="159"/>
        <v/>
      </c>
      <c r="R1946" s="13"/>
      <c r="S1946" s="13"/>
      <c r="T1946" s="13" t="str">
        <f t="shared" si="157"/>
        <v>Invoice Not Made</v>
      </c>
      <c r="U1946" s="13" t="b">
        <f t="shared" si="158"/>
        <v>1</v>
      </c>
      <c r="V1946" s="13"/>
      <c r="W1946" s="13"/>
      <c r="X1946" s="13"/>
      <c r="Y1946" s="13"/>
      <c r="Z1946" s="13"/>
      <c r="AA1946" s="13" t="str">
        <f t="shared" si="156"/>
        <v>Patea44</v>
      </c>
      <c r="AB1946" s="13"/>
      <c r="AC1946" s="13"/>
      <c r="AD1946" s="13"/>
      <c r="AE1946" s="13">
        <f>IF(TRIM(AA1946=""),0,IF(ISNA(VLOOKUP(AA1946,Tracker!$AB$2:$AB$3981,1,FALSE)),0,1))</f>
        <v>0</v>
      </c>
      <c r="AF1946" s="13"/>
    </row>
    <row r="1947" spans="1:32" ht="13.5">
      <c r="A1947" s="243">
        <v>5477</v>
      </c>
      <c r="B1947" s="271" t="s">
        <v>2854</v>
      </c>
      <c r="C1947" s="957">
        <v>237</v>
      </c>
      <c r="D1947" s="874" t="s">
        <v>2474</v>
      </c>
      <c r="E1947" s="172" t="s">
        <v>2474</v>
      </c>
      <c r="F1947" s="234"/>
      <c r="G1947" s="236"/>
      <c r="H1947" s="874"/>
      <c r="I1947" s="272"/>
      <c r="J1947" s="238"/>
      <c r="K1947" s="711"/>
      <c r="L1947" s="1023" t="s">
        <v>8459</v>
      </c>
      <c r="M1947" s="13" t="str">
        <f t="shared" si="155"/>
        <v>Invoice Not Made</v>
      </c>
      <c r="N1947" s="13"/>
      <c r="O1947" s="13"/>
      <c r="P1947" s="13" t="str">
        <f>IF(L1949="Navig8",IF(ISNA(VLOOKUP(UPPER(B1949),#REF!,3,FALSE)),"Pool Not in Records",VLOOKUP(UPPER(B1949),#REF!,3,FALSE)),"")</f>
        <v/>
      </c>
      <c r="Q1947" s="13" t="str">
        <f t="shared" si="159"/>
        <v/>
      </c>
      <c r="R1947" s="13"/>
      <c r="S1947" s="13"/>
      <c r="T1947" s="13" t="str">
        <f t="shared" si="157"/>
        <v>Invoice Not Made</v>
      </c>
      <c r="U1947" s="13" t="b">
        <f t="shared" si="158"/>
        <v>1</v>
      </c>
      <c r="V1947" s="13"/>
      <c r="W1947" s="13"/>
      <c r="X1947" s="13"/>
      <c r="Y1947" s="13"/>
      <c r="Z1947" s="13"/>
      <c r="AA1947" s="13" t="str">
        <f t="shared" si="156"/>
        <v>Emmy Schulte237</v>
      </c>
      <c r="AB1947" s="13"/>
      <c r="AC1947" s="13"/>
      <c r="AD1947" s="13"/>
      <c r="AE1947" s="13">
        <f>IF(TRIM(AA1947=""),0,IF(ISNA(VLOOKUP(AA1947,Tracker!$AB$2:$AB$3981,1,FALSE)),0,1))</f>
        <v>0</v>
      </c>
      <c r="AF1947" s="13"/>
    </row>
    <row r="1948" spans="1:32" ht="13.5">
      <c r="A1948" s="246">
        <v>5478</v>
      </c>
      <c r="B1948" s="271" t="s">
        <v>8833</v>
      </c>
      <c r="C1948" s="957">
        <v>1901</v>
      </c>
      <c r="D1948" s="874" t="s">
        <v>736</v>
      </c>
      <c r="E1948" s="172" t="s">
        <v>736</v>
      </c>
      <c r="F1948" s="234"/>
      <c r="G1948" s="236" t="s">
        <v>8834</v>
      </c>
      <c r="H1948" s="907" t="s">
        <v>25</v>
      </c>
      <c r="I1948" s="272">
        <v>43599</v>
      </c>
      <c r="J1948" s="238">
        <v>43599</v>
      </c>
      <c r="K1948" s="711"/>
      <c r="L1948" s="1023" t="s">
        <v>633</v>
      </c>
      <c r="M1948" s="13" t="str">
        <f t="shared" si="155"/>
        <v>Invoice Made</v>
      </c>
      <c r="N1948" s="13"/>
      <c r="O1948" s="13"/>
      <c r="P1948" s="13" t="str">
        <f>IF(L1950="Navig8",IF(ISNA(VLOOKUP(UPPER(B1950),#REF!,3,FALSE)),"Pool Not in Records",VLOOKUP(UPPER(B1950),#REF!,3,FALSE)),"")</f>
        <v/>
      </c>
      <c r="Q1948" s="13" t="str">
        <f t="shared" si="159"/>
        <v/>
      </c>
      <c r="R1948" s="13"/>
      <c r="S1948" s="13"/>
      <c r="T1948" s="13" t="str">
        <f t="shared" si="157"/>
        <v>Invoice Made</v>
      </c>
      <c r="U1948" s="13" t="b">
        <f t="shared" si="158"/>
        <v>1</v>
      </c>
      <c r="V1948" s="13"/>
      <c r="W1948" s="13"/>
      <c r="X1948" s="13"/>
      <c r="Y1948" s="13"/>
      <c r="Z1948" s="13"/>
      <c r="AA1948" s="13" t="str">
        <f t="shared" si="156"/>
        <v>Apostolos1901</v>
      </c>
      <c r="AB1948" s="13"/>
      <c r="AC1948" s="13"/>
      <c r="AD1948" s="13"/>
      <c r="AE1948" s="13">
        <f>IF(TRIM(AA1948=""),0,IF(ISNA(VLOOKUP(AA1948,Tracker!$AB$2:$AB$3981,1,FALSE)),0,1))</f>
        <v>1</v>
      </c>
      <c r="AF1948" s="13"/>
    </row>
    <row r="1949" spans="1:32" ht="13.5">
      <c r="A1949" s="243">
        <v>5479</v>
      </c>
      <c r="B1949" s="271" t="s">
        <v>8835</v>
      </c>
      <c r="C1949" s="957">
        <v>273</v>
      </c>
      <c r="D1949" s="874" t="s">
        <v>2474</v>
      </c>
      <c r="E1949" s="172" t="s">
        <v>2474</v>
      </c>
      <c r="F1949" s="234"/>
      <c r="G1949" s="236"/>
      <c r="H1949" s="874"/>
      <c r="I1949" s="272"/>
      <c r="J1949" s="238">
        <v>43586</v>
      </c>
      <c r="K1949" s="711"/>
      <c r="L1949" s="1023" t="s">
        <v>8459</v>
      </c>
      <c r="M1949" s="13" t="str">
        <f t="shared" si="155"/>
        <v>Invoice Not Made</v>
      </c>
      <c r="N1949" s="13"/>
      <c r="O1949" s="13"/>
      <c r="P1949" s="13" t="e">
        <f>IF(L1951="Navig8",IF(ISNA(VLOOKUP(UPPER(B1951),#REF!,3,FALSE)),"Pool Not in Records",VLOOKUP(UPPER(B1951),#REF!,3,FALSE)),"")</f>
        <v>#REF!</v>
      </c>
      <c r="Q1949" s="13" t="str">
        <f t="shared" si="159"/>
        <v/>
      </c>
      <c r="R1949" s="13"/>
      <c r="S1949" s="13"/>
      <c r="T1949" s="13" t="str">
        <f t="shared" si="157"/>
        <v>Invoice Not Made</v>
      </c>
      <c r="U1949" s="13" t="b">
        <f t="shared" si="158"/>
        <v>1</v>
      </c>
      <c r="V1949" s="13"/>
      <c r="W1949" s="13"/>
      <c r="X1949" s="13"/>
      <c r="Y1949" s="13"/>
      <c r="Z1949" s="13"/>
      <c r="AA1949" s="13" t="str">
        <f t="shared" si="156"/>
        <v>Tigris273</v>
      </c>
      <c r="AB1949" s="13"/>
      <c r="AC1949" s="13"/>
      <c r="AD1949" s="13"/>
      <c r="AE1949" s="13">
        <f>IF(TRIM(AA1949=""),0,IF(ISNA(VLOOKUP(AA1949,Tracker!$AB$2:$AB$3981,1,FALSE)),0,1))</f>
        <v>0</v>
      </c>
      <c r="AF1949" s="13"/>
    </row>
    <row r="1950" spans="1:32" ht="13.5">
      <c r="A1950" s="243">
        <v>5480</v>
      </c>
      <c r="B1950" s="271" t="s">
        <v>8103</v>
      </c>
      <c r="C1950" s="957">
        <v>84</v>
      </c>
      <c r="D1950" s="874" t="s">
        <v>2474</v>
      </c>
      <c r="E1950" s="172" t="s">
        <v>2474</v>
      </c>
      <c r="F1950" s="234"/>
      <c r="G1950" s="236"/>
      <c r="H1950" s="874"/>
      <c r="I1950" s="272"/>
      <c r="J1950" s="238">
        <v>43586</v>
      </c>
      <c r="K1950" s="711"/>
      <c r="L1950" s="1023" t="s">
        <v>8459</v>
      </c>
      <c r="M1950" s="13" t="str">
        <f t="shared" si="155"/>
        <v>Invoice Not Made</v>
      </c>
      <c r="N1950" s="13"/>
      <c r="O1950" s="13"/>
      <c r="P1950" s="13" t="str">
        <f>IF(L1952="Navig8",IF(ISNA(VLOOKUP(UPPER(B1952),#REF!,3,FALSE)),"Pool Not in Records",VLOOKUP(UPPER(B1952),#REF!,3,FALSE)),"")</f>
        <v/>
      </c>
      <c r="Q1950" s="13" t="str">
        <f t="shared" si="159"/>
        <v/>
      </c>
      <c r="R1950" s="13"/>
      <c r="S1950" s="13"/>
      <c r="T1950" s="13" t="str">
        <f t="shared" si="157"/>
        <v>Invoice Not Made</v>
      </c>
      <c r="U1950" s="13" t="b">
        <f t="shared" si="158"/>
        <v>1</v>
      </c>
      <c r="V1950" s="13"/>
      <c r="W1950" s="13"/>
      <c r="X1950" s="13"/>
      <c r="Y1950" s="13"/>
      <c r="Z1950" s="13"/>
      <c r="AA1950" s="13" t="str">
        <f t="shared" si="156"/>
        <v>Brentholmen84</v>
      </c>
      <c r="AB1950" s="13"/>
      <c r="AC1950" s="13"/>
      <c r="AD1950" s="13"/>
      <c r="AE1950" s="13">
        <f>IF(TRIM(AA1950=""),0,IF(ISNA(VLOOKUP(AA1950,Tracker!$AB$2:$AB$3981,1,FALSE)),0,1))</f>
        <v>0</v>
      </c>
      <c r="AF1950" s="13"/>
    </row>
    <row r="1951" spans="1:32" ht="13.5">
      <c r="A1951" s="246">
        <v>5483</v>
      </c>
      <c r="B1951" s="271" t="s">
        <v>8836</v>
      </c>
      <c r="C1951" s="957" t="s">
        <v>238</v>
      </c>
      <c r="D1951" s="874" t="s">
        <v>521</v>
      </c>
      <c r="E1951" s="172" t="s">
        <v>521</v>
      </c>
      <c r="F1951" s="234"/>
      <c r="G1951" s="236"/>
      <c r="H1951" s="908" t="s">
        <v>255</v>
      </c>
      <c r="I1951" s="272">
        <v>43629</v>
      </c>
      <c r="J1951" s="238"/>
      <c r="K1951" s="711" t="s">
        <v>411</v>
      </c>
      <c r="L1951" s="1023" t="s">
        <v>28</v>
      </c>
      <c r="M1951" s="13" t="str">
        <f t="shared" si="155"/>
        <v>Invoice Made</v>
      </c>
      <c r="N1951" s="13"/>
      <c r="O1951" s="13"/>
      <c r="P1951" s="13" t="str">
        <f>IF(L1953="Navig8",IF(ISNA(VLOOKUP(UPPER(B1953),#REF!,3,FALSE)),"Pool Not in Records",VLOOKUP(UPPER(B1953),#REF!,3,FALSE)),"")</f>
        <v/>
      </c>
      <c r="Q1951" s="13" t="str">
        <f t="shared" si="159"/>
        <v/>
      </c>
      <c r="R1951" s="13"/>
      <c r="S1951" s="13"/>
      <c r="T1951" s="13" t="str">
        <f t="shared" si="157"/>
        <v>Invoice Made</v>
      </c>
      <c r="U1951" s="13" t="b">
        <f t="shared" si="158"/>
        <v>1</v>
      </c>
      <c r="V1951" s="13"/>
      <c r="W1951" s="13"/>
      <c r="X1951" s="13"/>
      <c r="Y1951" s="13"/>
      <c r="Z1951" s="13"/>
      <c r="AA1951" s="13" t="str">
        <f t="shared" si="156"/>
        <v>Ariane3</v>
      </c>
      <c r="AB1951" s="13"/>
      <c r="AC1951" s="13"/>
      <c r="AD1951" s="13"/>
      <c r="AE1951" s="13">
        <f>IF(TRIM(AA1951=""),0,IF(ISNA(VLOOKUP(AA1951,Tracker!$AB$2:$AB$3981,1,FALSE)),0,1))</f>
        <v>1</v>
      </c>
      <c r="AF1951" s="13"/>
    </row>
    <row r="1952" spans="1:32" ht="13.5">
      <c r="A1952" s="246">
        <v>5484</v>
      </c>
      <c r="B1952" s="271" t="s">
        <v>3078</v>
      </c>
      <c r="C1952" s="957">
        <v>17</v>
      </c>
      <c r="D1952" s="874" t="s">
        <v>63</v>
      </c>
      <c r="E1952" s="172" t="s">
        <v>63</v>
      </c>
      <c r="F1952" s="234"/>
      <c r="G1952" s="236" t="s">
        <v>10599</v>
      </c>
      <c r="H1952" s="907" t="s">
        <v>48</v>
      </c>
      <c r="I1952" s="272">
        <v>43614</v>
      </c>
      <c r="J1952" s="238"/>
      <c r="K1952" s="711"/>
      <c r="L1952" s="1023" t="s">
        <v>60</v>
      </c>
      <c r="M1952" s="13" t="str">
        <f t="shared" si="155"/>
        <v>Invoice Made</v>
      </c>
      <c r="N1952" s="13"/>
      <c r="O1952" s="13"/>
      <c r="P1952" s="13" t="str">
        <f>IF(L1954="Navig8",IF(ISNA(VLOOKUP(UPPER(B1954),#REF!,3,FALSE)),"Pool Not in Records",VLOOKUP(UPPER(B1954),#REF!,3,FALSE)),"")</f>
        <v/>
      </c>
      <c r="Q1952" s="13">
        <f t="shared" si="159"/>
        <v>0</v>
      </c>
      <c r="R1952" s="13"/>
      <c r="S1952" s="13"/>
      <c r="T1952" s="13" t="str">
        <f t="shared" si="157"/>
        <v>Invoice Made</v>
      </c>
      <c r="U1952" s="13" t="b">
        <f t="shared" si="158"/>
        <v>1</v>
      </c>
      <c r="V1952" s="13"/>
      <c r="W1952" s="13"/>
      <c r="X1952" s="13"/>
      <c r="Y1952" s="13"/>
      <c r="Z1952" s="13"/>
      <c r="AA1952" s="13" t="str">
        <f t="shared" si="156"/>
        <v>Esteem Brilliance17</v>
      </c>
      <c r="AB1952" s="13"/>
      <c r="AC1952" s="13"/>
      <c r="AD1952" s="13"/>
      <c r="AE1952" s="13">
        <f>IF(TRIM(AA1952=""),0,IF(ISNA(VLOOKUP(AA1952,Tracker!$AB$2:$AB$3981,1,FALSE)),0,1))</f>
        <v>1</v>
      </c>
      <c r="AF1952" s="13"/>
    </row>
    <row r="1953" spans="1:32" ht="13.5">
      <c r="A1953" s="243">
        <v>5485</v>
      </c>
      <c r="B1953" s="271" t="s">
        <v>2776</v>
      </c>
      <c r="C1953" s="957">
        <v>135</v>
      </c>
      <c r="D1953" s="874" t="s">
        <v>2474</v>
      </c>
      <c r="E1953" s="172" t="s">
        <v>2474</v>
      </c>
      <c r="F1953" s="234"/>
      <c r="G1953" s="236"/>
      <c r="H1953" s="874"/>
      <c r="I1953" s="272"/>
      <c r="J1953" s="238">
        <v>43586</v>
      </c>
      <c r="K1953" s="711"/>
      <c r="L1953" s="1023" t="s">
        <v>8459</v>
      </c>
      <c r="M1953" s="13" t="str">
        <f t="shared" si="155"/>
        <v>Invoice Not Made</v>
      </c>
      <c r="N1953" s="13"/>
      <c r="O1953" s="13"/>
      <c r="P1953" s="13" t="str">
        <f>IF(L1955="Navig8",IF(ISNA(VLOOKUP(UPPER(B1955),#REF!,3,FALSE)),"Pool Not in Records",VLOOKUP(UPPER(B1955),#REF!,3,FALSE)),"")</f>
        <v/>
      </c>
      <c r="Q1953" s="13" t="str">
        <f t="shared" si="159"/>
        <v/>
      </c>
      <c r="R1953" s="13"/>
      <c r="S1953" s="13"/>
      <c r="T1953" s="13" t="str">
        <f t="shared" si="157"/>
        <v>Invoice Not Made</v>
      </c>
      <c r="U1953" s="13" t="b">
        <f t="shared" si="158"/>
        <v>1</v>
      </c>
      <c r="V1953" s="13"/>
      <c r="W1953" s="13"/>
      <c r="X1953" s="13"/>
      <c r="Y1953" s="13"/>
      <c r="Z1953" s="13"/>
      <c r="AA1953" s="13" t="str">
        <f t="shared" si="156"/>
        <v>Sten Skagen135</v>
      </c>
      <c r="AB1953" s="13"/>
      <c r="AC1953" s="13"/>
      <c r="AD1953" s="13"/>
      <c r="AE1953" s="13">
        <f>IF(TRIM(AA1953=""),0,IF(ISNA(VLOOKUP(AA1953,Tracker!$AB$2:$AB$3981,1,FALSE)),0,1))</f>
        <v>0</v>
      </c>
      <c r="AF1953" s="13"/>
    </row>
    <row r="1954" spans="1:32" ht="13.5">
      <c r="A1954" s="246">
        <v>5486</v>
      </c>
      <c r="B1954" s="271" t="s">
        <v>8734</v>
      </c>
      <c r="C1954" s="957">
        <v>61.9</v>
      </c>
      <c r="D1954" s="874" t="s">
        <v>2981</v>
      </c>
      <c r="E1954" s="172" t="s">
        <v>2981</v>
      </c>
      <c r="F1954" s="234"/>
      <c r="G1954" s="236"/>
      <c r="H1954" s="908" t="s">
        <v>1409</v>
      </c>
      <c r="I1954" s="272">
        <v>43628</v>
      </c>
      <c r="J1954" s="238"/>
      <c r="K1954" s="711"/>
      <c r="L1954" s="1023" t="s">
        <v>590</v>
      </c>
      <c r="M1954" s="13" t="str">
        <f t="shared" si="155"/>
        <v>Invoice Made</v>
      </c>
      <c r="N1954" s="13"/>
      <c r="O1954" s="13"/>
      <c r="P1954" s="13" t="str">
        <f>IF(L1956="Navig8",IF(ISNA(VLOOKUP(UPPER(B1956),#REF!,3,FALSE)),"Pool Not in Records",VLOOKUP(UPPER(B1956),#REF!,3,FALSE)),"")</f>
        <v/>
      </c>
      <c r="Q1954" s="13" t="str">
        <f t="shared" si="159"/>
        <v/>
      </c>
      <c r="R1954" s="13"/>
      <c r="S1954" s="13"/>
      <c r="T1954" s="13" t="str">
        <f t="shared" si="157"/>
        <v>Invoice Made</v>
      </c>
      <c r="U1954" s="13" t="b">
        <f t="shared" si="158"/>
        <v>1</v>
      </c>
      <c r="V1954" s="13"/>
      <c r="W1954" s="13"/>
      <c r="X1954" s="13"/>
      <c r="Y1954" s="13"/>
      <c r="Z1954" s="13"/>
      <c r="AA1954" s="13" t="str">
        <f t="shared" si="156"/>
        <v>Ice Fighter61.9</v>
      </c>
      <c r="AB1954" s="13"/>
      <c r="AC1954" s="13"/>
      <c r="AD1954" s="13"/>
      <c r="AE1954" s="13">
        <f>IF(TRIM(AA1954=""),0,IF(ISNA(VLOOKUP(AA1954,Tracker!$AB$2:$AB$3981,1,FALSE)),0,1))</f>
        <v>1</v>
      </c>
      <c r="AF1954" s="13"/>
    </row>
    <row r="1955" spans="1:32" ht="13.5">
      <c r="A1955" s="246">
        <v>5487</v>
      </c>
      <c r="B1955" s="271" t="s">
        <v>8177</v>
      </c>
      <c r="C1955" s="957">
        <v>2</v>
      </c>
      <c r="D1955" s="874" t="s">
        <v>3273</v>
      </c>
      <c r="E1955" s="172" t="s">
        <v>3273</v>
      </c>
      <c r="F1955" s="234"/>
      <c r="G1955" s="236"/>
      <c r="H1955" s="908" t="s">
        <v>8952</v>
      </c>
      <c r="I1955" s="272">
        <v>43651</v>
      </c>
      <c r="J1955" s="238"/>
      <c r="K1955" s="711"/>
      <c r="L1955" s="1023" t="s">
        <v>1485</v>
      </c>
      <c r="M1955" s="13" t="str">
        <f t="shared" si="155"/>
        <v>Invoice Made</v>
      </c>
      <c r="N1955" s="13"/>
      <c r="O1955" s="13"/>
      <c r="P1955" s="13" t="str">
        <f>IF(L1957="Navig8",IF(ISNA(VLOOKUP(UPPER(B1957),#REF!,3,FALSE)),"Pool Not in Records",VLOOKUP(UPPER(B1957),#REF!,3,FALSE)),"")</f>
        <v/>
      </c>
      <c r="Q1955" s="13" t="str">
        <f t="shared" si="159"/>
        <v/>
      </c>
      <c r="R1955" s="13"/>
      <c r="S1955" s="13"/>
      <c r="T1955" s="13" t="str">
        <f t="shared" si="157"/>
        <v>Invoice Made</v>
      </c>
      <c r="U1955" s="13" t="b">
        <f t="shared" si="158"/>
        <v>1</v>
      </c>
      <c r="V1955" s="13"/>
      <c r="W1955" s="13"/>
      <c r="X1955" s="13"/>
      <c r="Y1955" s="13"/>
      <c r="Z1955" s="13"/>
      <c r="AA1955" s="13" t="str">
        <f t="shared" si="156"/>
        <v>Marvin Confidence2</v>
      </c>
      <c r="AB1955" s="13"/>
      <c r="AC1955" s="13"/>
      <c r="AD1955" s="13"/>
      <c r="AE1955" s="13">
        <f>IF(TRIM(AA1955=""),0,IF(ISNA(VLOOKUP(AA1955,Tracker!$AB$2:$AB$3981,1,FALSE)),0,1))</f>
        <v>1</v>
      </c>
      <c r="AF1955" s="13"/>
    </row>
    <row r="1956" spans="1:32" ht="13.5">
      <c r="A1956" s="271">
        <v>5488</v>
      </c>
      <c r="B1956" s="271" t="s">
        <v>8837</v>
      </c>
      <c r="C1956" s="957"/>
      <c r="D1956" s="874" t="s">
        <v>8838</v>
      </c>
      <c r="E1956" s="172" t="s">
        <v>8838</v>
      </c>
      <c r="F1956" s="234"/>
      <c r="G1956" s="236"/>
      <c r="H1956" s="874"/>
      <c r="I1956" s="272"/>
      <c r="J1956" s="238"/>
      <c r="K1956" s="711"/>
      <c r="L1956" s="1023" t="s">
        <v>1485</v>
      </c>
      <c r="M1956" s="13" t="str">
        <f t="shared" si="155"/>
        <v>Invoice Not Made</v>
      </c>
      <c r="N1956" s="13"/>
      <c r="O1956" s="13"/>
      <c r="P1956" s="13" t="str">
        <f>IF(L1958="Navig8",IF(ISNA(VLOOKUP(UPPER(B1958),#REF!,3,FALSE)),"Pool Not in Records",VLOOKUP(UPPER(B1958),#REF!,3,FALSE)),"")</f>
        <v/>
      </c>
      <c r="Q1956" s="13" t="str">
        <f t="shared" si="159"/>
        <v/>
      </c>
      <c r="R1956" s="13"/>
      <c r="S1956" s="13"/>
      <c r="T1956" s="13" t="str">
        <f t="shared" si="157"/>
        <v>Invoice Not Made</v>
      </c>
      <c r="U1956" s="13" t="b">
        <f t="shared" si="158"/>
        <v>1</v>
      </c>
      <c r="V1956" s="13"/>
      <c r="W1956" s="13"/>
      <c r="X1956" s="13"/>
      <c r="Y1956" s="13"/>
      <c r="Z1956" s="13"/>
      <c r="AA1956" s="13" t="str">
        <f t="shared" si="156"/>
        <v>Vessel-Voy No not given</v>
      </c>
      <c r="AB1956" s="13"/>
      <c r="AC1956" s="13"/>
      <c r="AD1956" s="13"/>
      <c r="AE1956" s="13">
        <f>IF(TRIM(AA1956=""),0,IF(ISNA(VLOOKUP(AA1956,Tracker!$AB$2:$AB$3981,1,FALSE)),0,1))</f>
        <v>0</v>
      </c>
      <c r="AF1956" s="13"/>
    </row>
    <row r="1957" spans="1:32" ht="13.5">
      <c r="A1957" s="246">
        <v>5489</v>
      </c>
      <c r="B1957" s="271" t="s">
        <v>2776</v>
      </c>
      <c r="C1957" s="957" t="s">
        <v>8877</v>
      </c>
      <c r="D1957" s="874" t="s">
        <v>2474</v>
      </c>
      <c r="E1957" s="172" t="s">
        <v>2474</v>
      </c>
      <c r="F1957" s="234"/>
      <c r="G1957" s="236"/>
      <c r="H1957" s="908" t="s">
        <v>8875</v>
      </c>
      <c r="I1957" s="272">
        <v>43608</v>
      </c>
      <c r="J1957" s="238"/>
      <c r="K1957" s="711"/>
      <c r="L1957" s="1023" t="s">
        <v>8459</v>
      </c>
      <c r="M1957" s="13" t="str">
        <f t="shared" si="155"/>
        <v>Invoice Made</v>
      </c>
      <c r="N1957" s="13"/>
      <c r="O1957" s="13"/>
      <c r="P1957" s="13" t="str">
        <f>IF(L1959="Navig8",IF(ISNA(VLOOKUP(UPPER(B1959),#REF!,3,FALSE)),"Pool Not in Records",VLOOKUP(UPPER(B1959),#REF!,3,FALSE)),"")</f>
        <v/>
      </c>
      <c r="Q1957" s="13" t="str">
        <f t="shared" si="159"/>
        <v/>
      </c>
      <c r="R1957" s="13"/>
      <c r="S1957" s="13"/>
      <c r="T1957" s="13" t="str">
        <f t="shared" si="157"/>
        <v>Invoice Made</v>
      </c>
      <c r="U1957" s="13" t="b">
        <f t="shared" si="158"/>
        <v>1</v>
      </c>
      <c r="V1957" s="13"/>
      <c r="W1957" s="13"/>
      <c r="X1957" s="13"/>
      <c r="Y1957" s="13"/>
      <c r="Z1957" s="13"/>
      <c r="AA1957" s="13" t="str">
        <f t="shared" si="156"/>
        <v>Sten Skagen134,135,136</v>
      </c>
      <c r="AB1957" s="13"/>
      <c r="AC1957" s="13"/>
      <c r="AD1957" s="13"/>
      <c r="AE1957" s="13">
        <f>IF(TRIM(AA1957=""),0,IF(ISNA(VLOOKUP(AA1957,Tracker!$AB$2:$AB$3981,1,FALSE)),0,1))</f>
        <v>1</v>
      </c>
      <c r="AF1957" s="13"/>
    </row>
    <row r="1958" spans="1:32" ht="13.5">
      <c r="A1958" s="246">
        <v>5492</v>
      </c>
      <c r="B1958" s="271" t="s">
        <v>2704</v>
      </c>
      <c r="C1958" s="957" t="s">
        <v>81</v>
      </c>
      <c r="D1958" s="874" t="s">
        <v>1834</v>
      </c>
      <c r="E1958" s="172" t="s">
        <v>1834</v>
      </c>
      <c r="F1958" s="234"/>
      <c r="G1958" s="236"/>
      <c r="H1958" s="908" t="s">
        <v>563</v>
      </c>
      <c r="I1958" s="272">
        <v>43633</v>
      </c>
      <c r="J1958" s="238"/>
      <c r="K1958" s="711"/>
      <c r="L1958" s="1023" t="s">
        <v>60</v>
      </c>
      <c r="M1958" s="13" t="str">
        <f t="shared" si="155"/>
        <v>Invoice Made</v>
      </c>
      <c r="N1958" s="13"/>
      <c r="O1958" s="13"/>
      <c r="P1958" s="13" t="str">
        <f>IF(L1960="Navig8",IF(ISNA(VLOOKUP(UPPER(B1960),#REF!,3,FALSE)),"Pool Not in Records",VLOOKUP(UPPER(B1960),#REF!,3,FALSE)),"")</f>
        <v/>
      </c>
      <c r="Q1958" s="13" t="str">
        <f t="shared" si="159"/>
        <v/>
      </c>
      <c r="R1958" s="13"/>
      <c r="S1958" s="13"/>
      <c r="T1958" s="13" t="str">
        <f t="shared" si="157"/>
        <v>Invoice Made</v>
      </c>
      <c r="U1958" s="13" t="b">
        <f t="shared" si="158"/>
        <v>1</v>
      </c>
      <c r="V1958" s="13"/>
      <c r="W1958" s="13"/>
      <c r="X1958" s="13"/>
      <c r="Y1958" s="13"/>
      <c r="Z1958" s="13"/>
      <c r="AA1958" s="13" t="str">
        <f t="shared" si="156"/>
        <v>Mare Doricum26</v>
      </c>
      <c r="AB1958" s="13"/>
      <c r="AC1958" s="13"/>
      <c r="AD1958" s="13"/>
      <c r="AE1958" s="13">
        <f>IF(TRIM(AA1958=""),0,IF(ISNA(VLOOKUP(AA1958,Tracker!$AB$2:$AB$3981,1,FALSE)),0,1))</f>
        <v>1</v>
      </c>
      <c r="AF1958" s="13"/>
    </row>
    <row r="1959" spans="1:32" ht="13.5">
      <c r="A1959" s="246">
        <v>5493</v>
      </c>
      <c r="B1959" s="271" t="s">
        <v>8309</v>
      </c>
      <c r="C1959" s="957" t="s">
        <v>8878</v>
      </c>
      <c r="D1959" s="874" t="s">
        <v>2474</v>
      </c>
      <c r="E1959" s="172" t="s">
        <v>2474</v>
      </c>
      <c r="F1959" s="234"/>
      <c r="G1959" s="236"/>
      <c r="H1959" s="908" t="s">
        <v>2856</v>
      </c>
      <c r="I1959" s="272">
        <v>43616</v>
      </c>
      <c r="J1959" s="238"/>
      <c r="K1959" s="711"/>
      <c r="L1959" s="1023" t="s">
        <v>8459</v>
      </c>
      <c r="M1959" s="13" t="str">
        <f t="shared" si="155"/>
        <v>Invoice Made</v>
      </c>
      <c r="N1959" s="13"/>
      <c r="O1959" s="13"/>
      <c r="P1959" s="13" t="str">
        <f>IF(L1961="Navig8",IF(ISNA(VLOOKUP(UPPER(B1961),#REF!,3,FALSE)),"Pool Not in Records",VLOOKUP(UPPER(B1961),#REF!,3,FALSE)),"")</f>
        <v/>
      </c>
      <c r="Q1959" s="13" t="str">
        <f t="shared" si="159"/>
        <v/>
      </c>
      <c r="R1959" s="13"/>
      <c r="S1959" s="13"/>
      <c r="T1959" s="13" t="str">
        <f t="shared" si="157"/>
        <v>Invoice Made</v>
      </c>
      <c r="U1959" s="13" t="b">
        <f t="shared" si="158"/>
        <v>1</v>
      </c>
      <c r="V1959" s="13"/>
      <c r="W1959" s="13"/>
      <c r="X1959" s="13"/>
      <c r="Y1959" s="13"/>
      <c r="Z1959" s="13"/>
      <c r="AA1959" s="13" t="str">
        <f t="shared" si="156"/>
        <v>Vestholmen52,53</v>
      </c>
      <c r="AB1959" s="13"/>
      <c r="AC1959" s="13"/>
      <c r="AD1959" s="13"/>
      <c r="AE1959" s="13">
        <f>IF(TRIM(AA1959=""),0,IF(ISNA(VLOOKUP(AA1959,Tracker!$AB$2:$AB$3981,1,FALSE)),0,1))</f>
        <v>1</v>
      </c>
      <c r="AF1959" s="13"/>
    </row>
    <row r="1960" spans="1:32" ht="13.5">
      <c r="A1960" s="243">
        <v>5494</v>
      </c>
      <c r="B1960" s="271" t="s">
        <v>8730</v>
      </c>
      <c r="C1960" s="957">
        <v>162</v>
      </c>
      <c r="D1960" s="874" t="s">
        <v>2474</v>
      </c>
      <c r="E1960" s="172" t="s">
        <v>2474</v>
      </c>
      <c r="F1960" s="234"/>
      <c r="G1960" s="236"/>
      <c r="H1960" s="874"/>
      <c r="I1960" s="272"/>
      <c r="J1960" s="238"/>
      <c r="K1960" s="711"/>
      <c r="L1960" s="1023" t="s">
        <v>8459</v>
      </c>
      <c r="M1960" s="13" t="str">
        <f t="shared" si="155"/>
        <v>Invoice Not Made</v>
      </c>
      <c r="N1960" s="13"/>
      <c r="O1960" s="13"/>
      <c r="P1960" s="13" t="str">
        <f>IF(L1962="Navig8",IF(ISNA(VLOOKUP(UPPER(B1962),#REF!,3,FALSE)),"Pool Not in Records",VLOOKUP(UPPER(B1962),#REF!,3,FALSE)),"")</f>
        <v/>
      </c>
      <c r="Q1960" s="13" t="str">
        <f t="shared" si="159"/>
        <v/>
      </c>
      <c r="R1960" s="13"/>
      <c r="S1960" s="13"/>
      <c r="T1960" s="13" t="str">
        <f t="shared" si="157"/>
        <v>Invoice Not Made</v>
      </c>
      <c r="U1960" s="13" t="b">
        <f t="shared" si="158"/>
        <v>1</v>
      </c>
      <c r="V1960" s="13"/>
      <c r="W1960" s="13"/>
      <c r="X1960" s="13"/>
      <c r="Y1960" s="13"/>
      <c r="Z1960" s="13"/>
      <c r="AA1960" s="13" t="str">
        <f t="shared" si="156"/>
        <v>Tequila162</v>
      </c>
      <c r="AB1960" s="13"/>
      <c r="AC1960" s="13"/>
      <c r="AD1960" s="13"/>
      <c r="AE1960" s="13">
        <f>IF(TRIM(AA1960=""),0,IF(ISNA(VLOOKUP(AA1960,Tracker!$AB$2:$AB$3981,1,FALSE)),0,1))</f>
        <v>0</v>
      </c>
      <c r="AF1960" s="13"/>
    </row>
    <row r="1961" spans="1:32" ht="13.5">
      <c r="A1961" s="243">
        <v>5495</v>
      </c>
      <c r="B1961" s="271" t="s">
        <v>8835</v>
      </c>
      <c r="C1961" s="957">
        <v>274</v>
      </c>
      <c r="D1961" s="874" t="s">
        <v>2474</v>
      </c>
      <c r="E1961" s="172" t="s">
        <v>2474</v>
      </c>
      <c r="F1961" s="234"/>
      <c r="G1961" s="236"/>
      <c r="H1961" s="874"/>
      <c r="I1961" s="272"/>
      <c r="J1961" s="238"/>
      <c r="K1961" s="711"/>
      <c r="L1961" s="1023" t="s">
        <v>8459</v>
      </c>
      <c r="M1961" s="13" t="str">
        <f t="shared" si="155"/>
        <v>Invoice Not Made</v>
      </c>
      <c r="N1961" s="13"/>
      <c r="O1961" s="13"/>
      <c r="P1961" s="13" t="str">
        <f>IF(L1963="Navig8",IF(ISNA(VLOOKUP(UPPER(B1963),#REF!,3,FALSE)),"Pool Not in Records",VLOOKUP(UPPER(B1963),#REF!,3,FALSE)),"")</f>
        <v/>
      </c>
      <c r="Q1961" s="13" t="str">
        <f t="shared" si="159"/>
        <v/>
      </c>
      <c r="R1961" s="13"/>
      <c r="S1961" s="13"/>
      <c r="T1961" s="13" t="str">
        <f t="shared" si="157"/>
        <v>Invoice Not Made</v>
      </c>
      <c r="U1961" s="13" t="b">
        <f t="shared" si="158"/>
        <v>1</v>
      </c>
      <c r="V1961" s="13"/>
      <c r="W1961" s="13"/>
      <c r="X1961" s="13"/>
      <c r="Y1961" s="13"/>
      <c r="Z1961" s="13"/>
      <c r="AA1961" s="13" t="str">
        <f t="shared" si="156"/>
        <v>Tigris274</v>
      </c>
      <c r="AB1961" s="13"/>
      <c r="AC1961" s="13"/>
      <c r="AD1961" s="13"/>
      <c r="AE1961" s="13">
        <f>IF(TRIM(AA1961=""),0,IF(ISNA(VLOOKUP(AA1961,Tracker!$AB$2:$AB$3981,1,FALSE)),0,1))</f>
        <v>0</v>
      </c>
      <c r="AF1961" s="13"/>
    </row>
    <row r="1962" spans="1:32" ht="13.5">
      <c r="A1962" s="243">
        <v>5496</v>
      </c>
      <c r="B1962" s="271" t="s">
        <v>8103</v>
      </c>
      <c r="C1962" s="957">
        <v>85</v>
      </c>
      <c r="D1962" s="874" t="s">
        <v>2474</v>
      </c>
      <c r="E1962" s="172" t="s">
        <v>2474</v>
      </c>
      <c r="F1962" s="234"/>
      <c r="G1962" s="236"/>
      <c r="H1962" s="874"/>
      <c r="I1962" s="272"/>
      <c r="J1962" s="238"/>
      <c r="K1962" s="711"/>
      <c r="L1962" s="1023" t="s">
        <v>8459</v>
      </c>
      <c r="M1962" s="13" t="str">
        <f t="shared" si="155"/>
        <v>Invoice Not Made</v>
      </c>
      <c r="N1962" s="13"/>
      <c r="O1962" s="13"/>
      <c r="P1962" s="13" t="str">
        <f>IF(L1964="Navig8",IF(ISNA(VLOOKUP(UPPER(B1964),#REF!,3,FALSE)),"Pool Not in Records",VLOOKUP(UPPER(B1964),#REF!,3,FALSE)),"")</f>
        <v/>
      </c>
      <c r="Q1962" s="13" t="str">
        <f t="shared" si="159"/>
        <v/>
      </c>
      <c r="R1962" s="13"/>
      <c r="S1962" s="13"/>
      <c r="T1962" s="13" t="str">
        <f t="shared" si="157"/>
        <v>Invoice Not Made</v>
      </c>
      <c r="U1962" s="13" t="b">
        <f t="shared" si="158"/>
        <v>1</v>
      </c>
      <c r="V1962" s="13"/>
      <c r="W1962" s="13"/>
      <c r="X1962" s="13"/>
      <c r="Y1962" s="13"/>
      <c r="Z1962" s="13"/>
      <c r="AA1962" s="13" t="str">
        <f t="shared" si="156"/>
        <v>Brentholmen85</v>
      </c>
      <c r="AB1962" s="13"/>
      <c r="AC1962" s="13"/>
      <c r="AD1962" s="13"/>
      <c r="AE1962" s="13">
        <f>IF(TRIM(AA1962=""),0,IF(ISNA(VLOOKUP(AA1962,Tracker!$AB$2:$AB$3981,1,FALSE)),0,1))</f>
        <v>0</v>
      </c>
      <c r="AF1962" s="13"/>
    </row>
    <row r="1963" spans="1:32" ht="13.5">
      <c r="A1963" s="246">
        <v>5497</v>
      </c>
      <c r="B1963" s="271" t="s">
        <v>8695</v>
      </c>
      <c r="C1963" s="957">
        <v>201902</v>
      </c>
      <c r="D1963" s="874" t="s">
        <v>8840</v>
      </c>
      <c r="E1963" s="172" t="s">
        <v>8840</v>
      </c>
      <c r="F1963" s="234"/>
      <c r="G1963" s="236"/>
      <c r="H1963" s="908" t="s">
        <v>2846</v>
      </c>
      <c r="I1963" s="272">
        <v>43628</v>
      </c>
      <c r="J1963" s="238"/>
      <c r="K1963" s="711"/>
      <c r="L1963" s="1023" t="s">
        <v>663</v>
      </c>
      <c r="M1963" s="13" t="str">
        <f t="shared" si="155"/>
        <v>Invoice Made</v>
      </c>
      <c r="N1963" s="13"/>
      <c r="O1963" s="13"/>
      <c r="P1963" s="13" t="str">
        <f>IF(L1965="Navig8",IF(ISNA(VLOOKUP(UPPER(B1965),#REF!,3,FALSE)),"Pool Not in Records",VLOOKUP(UPPER(B1965),#REF!,3,FALSE)),"")</f>
        <v/>
      </c>
      <c r="Q1963" s="13" t="str">
        <f t="shared" si="159"/>
        <v/>
      </c>
      <c r="R1963" s="13"/>
      <c r="S1963" s="13"/>
      <c r="T1963" s="13" t="str">
        <f t="shared" si="157"/>
        <v>Invoice Made</v>
      </c>
      <c r="U1963" s="13" t="b">
        <f t="shared" si="158"/>
        <v>1</v>
      </c>
      <c r="V1963" s="13"/>
      <c r="W1963" s="13"/>
      <c r="X1963" s="13"/>
      <c r="Y1963" s="13"/>
      <c r="Z1963" s="13"/>
      <c r="AA1963" s="13" t="str">
        <f t="shared" si="156"/>
        <v>Eurovision201902</v>
      </c>
      <c r="AB1963" s="13"/>
      <c r="AC1963" s="13"/>
      <c r="AD1963" s="13"/>
      <c r="AE1963" s="13">
        <f>IF(TRIM(AA1963=""),0,IF(ISNA(VLOOKUP(AA1963,Tracker!$AB$2:$AB$3981,1,FALSE)),0,1))</f>
        <v>1</v>
      </c>
      <c r="AF1963" s="13"/>
    </row>
    <row r="1964" spans="1:32" ht="13.5">
      <c r="A1964" s="246">
        <v>5498</v>
      </c>
      <c r="B1964" s="271" t="s">
        <v>3272</v>
      </c>
      <c r="C1964" s="957">
        <v>201902</v>
      </c>
      <c r="D1964" s="874" t="s">
        <v>8841</v>
      </c>
      <c r="E1964" s="172" t="s">
        <v>8841</v>
      </c>
      <c r="F1964" s="234"/>
      <c r="G1964" s="236"/>
      <c r="H1964" s="908" t="s">
        <v>312</v>
      </c>
      <c r="I1964" s="272">
        <v>43611</v>
      </c>
      <c r="J1964" s="238"/>
      <c r="K1964" s="711"/>
      <c r="L1964" s="1056" t="s">
        <v>663</v>
      </c>
      <c r="M1964" s="13" t="str">
        <f t="shared" si="155"/>
        <v>Invoice Made</v>
      </c>
      <c r="N1964" s="13"/>
      <c r="O1964" s="13"/>
      <c r="P1964" s="13" t="str">
        <f>IF(L1966="Navig8",IF(ISNA(VLOOKUP(UPPER(B1966),#REF!,3,FALSE)),"Pool Not in Records",VLOOKUP(UPPER(B1966),#REF!,3,FALSE)),"")</f>
        <v/>
      </c>
      <c r="Q1964" s="13">
        <f t="shared" si="159"/>
        <v>0</v>
      </c>
      <c r="R1964" s="13"/>
      <c r="S1964" s="13"/>
      <c r="T1964" s="13" t="str">
        <f t="shared" si="157"/>
        <v>Invoice Made</v>
      </c>
      <c r="U1964" s="13" t="b">
        <f t="shared" si="158"/>
        <v>1</v>
      </c>
      <c r="V1964" s="13"/>
      <c r="W1964" s="13"/>
      <c r="X1964" s="13"/>
      <c r="Y1964" s="13"/>
      <c r="Z1964" s="13"/>
      <c r="AA1964" s="13" t="str">
        <f t="shared" si="156"/>
        <v>Stena Superior201902</v>
      </c>
      <c r="AB1964" s="13"/>
      <c r="AC1964" s="13"/>
      <c r="AD1964" s="13"/>
      <c r="AE1964" s="13">
        <f>IF(TRIM(AA1964=""),0,IF(ISNA(VLOOKUP(AA1964,Tracker!$AB$2:$AB$3981,1,FALSE)),0,1))</f>
        <v>1</v>
      </c>
      <c r="AF1964" s="13"/>
    </row>
    <row r="1965" spans="1:32" ht="13.5">
      <c r="A1965" s="246">
        <v>5499</v>
      </c>
      <c r="B1965" s="271" t="s">
        <v>8297</v>
      </c>
      <c r="C1965" s="957">
        <v>44</v>
      </c>
      <c r="D1965" s="874" t="s">
        <v>8298</v>
      </c>
      <c r="E1965" s="172" t="s">
        <v>8298</v>
      </c>
      <c r="F1965" s="234"/>
      <c r="G1965" s="236" t="s">
        <v>8842</v>
      </c>
      <c r="H1965" s="907" t="s">
        <v>20</v>
      </c>
      <c r="I1965" s="272">
        <v>43598</v>
      </c>
      <c r="J1965" s="238">
        <v>43598</v>
      </c>
      <c r="K1965" s="711"/>
      <c r="L1965" s="1056" t="s">
        <v>1466</v>
      </c>
      <c r="M1965" s="13" t="str">
        <f t="shared" si="155"/>
        <v>Invoice Made</v>
      </c>
      <c r="N1965" s="13"/>
      <c r="O1965" s="556"/>
      <c r="P1965" s="13" t="str">
        <f>IF(L1967="Navig8",IF(ISNA(VLOOKUP(UPPER(B1967),#REF!,3,FALSE)),"Pool Not in Records",VLOOKUP(UPPER(B1967),#REF!,3,FALSE)),"")</f>
        <v/>
      </c>
      <c r="Q1965" s="13">
        <f t="shared" si="159"/>
        <v>0</v>
      </c>
      <c r="R1965" s="13"/>
      <c r="S1965" s="13"/>
      <c r="T1965" s="13" t="str">
        <f t="shared" si="157"/>
        <v>Invoice Made</v>
      </c>
      <c r="U1965" s="13" t="b">
        <f t="shared" si="158"/>
        <v>1</v>
      </c>
      <c r="V1965" s="13"/>
      <c r="W1965" s="13"/>
      <c r="X1965" s="13"/>
      <c r="Y1965" s="13"/>
      <c r="Z1965" s="13"/>
      <c r="AA1965" s="13" t="str">
        <f t="shared" si="156"/>
        <v>Pacific Treasures44</v>
      </c>
      <c r="AB1965" s="13"/>
      <c r="AC1965" s="13"/>
      <c r="AD1965" s="13"/>
      <c r="AE1965" s="13">
        <f>IF(TRIM(AA1965=""),0,IF(ISNA(VLOOKUP(AA1965,Tracker!$AB$2:$AB$3981,1,FALSE)),0,1))</f>
        <v>1</v>
      </c>
      <c r="AF1965" s="13"/>
    </row>
    <row r="1966" spans="1:32" ht="13.5">
      <c r="A1966" s="246">
        <v>5500</v>
      </c>
      <c r="B1966" s="271" t="s">
        <v>8169</v>
      </c>
      <c r="C1966" s="957">
        <v>78</v>
      </c>
      <c r="D1966" s="874" t="s">
        <v>8568</v>
      </c>
      <c r="E1966" s="172" t="s">
        <v>8568</v>
      </c>
      <c r="F1966" s="234"/>
      <c r="G1966" s="236" t="s">
        <v>750</v>
      </c>
      <c r="H1966" s="907" t="s">
        <v>829</v>
      </c>
      <c r="I1966" s="272">
        <v>43586</v>
      </c>
      <c r="J1966" s="238">
        <v>43586</v>
      </c>
      <c r="K1966" s="711"/>
      <c r="L1966" s="1056" t="s">
        <v>590</v>
      </c>
      <c r="M1966" s="13" t="str">
        <f t="shared" si="155"/>
        <v>Invoice Made</v>
      </c>
      <c r="N1966" s="13"/>
      <c r="O1966" s="13"/>
      <c r="P1966" s="13"/>
      <c r="Q1966" s="13"/>
      <c r="R1966" s="13"/>
      <c r="S1966" s="13"/>
      <c r="T1966" s="13" t="str">
        <f t="shared" si="157"/>
        <v>Invoice Made</v>
      </c>
      <c r="U1966" s="13" t="b">
        <f t="shared" si="158"/>
        <v>1</v>
      </c>
      <c r="V1966" s="13"/>
      <c r="W1966" s="13"/>
      <c r="X1966" s="13"/>
      <c r="Y1966" s="13"/>
      <c r="Z1966" s="13"/>
      <c r="AA1966" s="13" t="str">
        <f t="shared" si="156"/>
        <v>Seaways leyte78</v>
      </c>
      <c r="AB1966" s="13"/>
      <c r="AC1966" s="13"/>
      <c r="AD1966" s="13"/>
      <c r="AE1966" s="13">
        <f>IF(TRIM(AA1966=""),0,IF(ISNA(VLOOKUP(AA1966,Tracker!$AB$2:$AB$3981,1,FALSE)),0,1))</f>
        <v>1</v>
      </c>
      <c r="AF1966" s="13"/>
    </row>
    <row r="1967" spans="1:32" ht="13.5">
      <c r="A1967" s="246">
        <v>5501</v>
      </c>
      <c r="B1967" s="271" t="s">
        <v>2874</v>
      </c>
      <c r="C1967" s="957" t="s">
        <v>8889</v>
      </c>
      <c r="D1967" s="874" t="s">
        <v>8843</v>
      </c>
      <c r="E1967" s="172" t="s">
        <v>8843</v>
      </c>
      <c r="F1967" s="234"/>
      <c r="G1967" s="236"/>
      <c r="H1967" s="874" t="s">
        <v>7971</v>
      </c>
      <c r="I1967" s="272">
        <v>43620</v>
      </c>
      <c r="J1967" s="238"/>
      <c r="K1967" s="711"/>
      <c r="L1967" s="1057" t="s">
        <v>590</v>
      </c>
      <c r="M1967" s="13" t="str">
        <f t="shared" si="155"/>
        <v>Invoice Made</v>
      </c>
      <c r="N1967" s="13"/>
      <c r="O1967" s="13"/>
      <c r="P1967" s="13"/>
      <c r="Q1967" s="13"/>
      <c r="R1967" s="13"/>
      <c r="S1967" s="13"/>
      <c r="T1967" s="13" t="str">
        <f t="shared" si="157"/>
        <v>Invoice Made</v>
      </c>
      <c r="U1967" s="13" t="b">
        <f t="shared" si="158"/>
        <v>1</v>
      </c>
      <c r="V1967" s="13"/>
      <c r="W1967" s="13"/>
      <c r="X1967" s="13"/>
      <c r="Y1967" s="13"/>
      <c r="Z1967" s="13"/>
      <c r="AA1967" s="13" t="str">
        <f t="shared" si="156"/>
        <v>Andes173P-133F</v>
      </c>
      <c r="AB1967" s="13"/>
      <c r="AC1967" s="13"/>
      <c r="AD1967" s="13"/>
      <c r="AE1967" s="13">
        <f>IF(TRIM(AA1967=""),0,IF(ISNA(VLOOKUP(AA1967,Tracker!$AB$2:$AB$3981,1,FALSE)),0,1))</f>
        <v>1</v>
      </c>
      <c r="AF1967" s="13"/>
    </row>
    <row r="1968" spans="1:32" ht="13.5">
      <c r="A1968" s="271">
        <v>5502</v>
      </c>
      <c r="B1968" s="271" t="s">
        <v>1274</v>
      </c>
      <c r="C1968" s="957">
        <v>66</v>
      </c>
      <c r="D1968" s="874" t="s">
        <v>8165</v>
      </c>
      <c r="E1968" s="172" t="s">
        <v>8165</v>
      </c>
      <c r="F1968" s="234"/>
      <c r="G1968" s="236" t="s">
        <v>269</v>
      </c>
      <c r="H1968" s="907" t="s">
        <v>90</v>
      </c>
      <c r="I1968" s="272"/>
      <c r="J1968" s="238">
        <v>43588</v>
      </c>
      <c r="K1968" s="711"/>
      <c r="L1968" s="1050" t="s">
        <v>60</v>
      </c>
      <c r="M1968" s="13" t="str">
        <f t="shared" si="155"/>
        <v>Invoice Not Made</v>
      </c>
      <c r="N1968" s="13"/>
      <c r="O1968" s="13"/>
      <c r="P1968" s="13"/>
      <c r="Q1968" s="13"/>
      <c r="R1968" s="13"/>
      <c r="S1968" s="13"/>
      <c r="T1968" s="13" t="str">
        <f t="shared" si="157"/>
        <v>Invoice Not Made</v>
      </c>
      <c r="U1968" s="13" t="b">
        <f t="shared" si="158"/>
        <v>1</v>
      </c>
      <c r="V1968" s="13"/>
      <c r="W1968" s="13"/>
      <c r="X1968" s="13"/>
      <c r="Y1968" s="13"/>
      <c r="Z1968" s="13"/>
      <c r="AA1968" s="13" t="str">
        <f t="shared" si="156"/>
        <v>Yamato Spirit66</v>
      </c>
      <c r="AB1968" s="13"/>
      <c r="AC1968" s="13"/>
      <c r="AD1968" s="13"/>
      <c r="AE1968" s="13">
        <f>IF(TRIM(AA1968=""),0,IF(ISNA(VLOOKUP(AA1968,Tracker!$AB$2:$AB$3981,1,FALSE)),0,1))</f>
        <v>0</v>
      </c>
      <c r="AF1968" s="13"/>
    </row>
    <row r="1969" spans="1:32" ht="13.5">
      <c r="A1969" s="246">
        <v>5503</v>
      </c>
      <c r="B1969" s="271" t="s">
        <v>4392</v>
      </c>
      <c r="C1969" s="957">
        <v>27</v>
      </c>
      <c r="D1969" s="874" t="s">
        <v>8844</v>
      </c>
      <c r="E1969" s="172" t="s">
        <v>8844</v>
      </c>
      <c r="F1969" s="234"/>
      <c r="G1969" s="236" t="s">
        <v>318</v>
      </c>
      <c r="H1969" s="908" t="s">
        <v>3988</v>
      </c>
      <c r="I1969" s="272">
        <v>43608</v>
      </c>
      <c r="J1969" s="238">
        <v>43608</v>
      </c>
      <c r="K1969" s="711"/>
      <c r="L1969" s="1050" t="s">
        <v>60</v>
      </c>
      <c r="M1969" s="13" t="str">
        <f t="shared" si="155"/>
        <v>Invoice Made</v>
      </c>
      <c r="N1969" s="13"/>
      <c r="O1969" s="13"/>
      <c r="P1969" s="13"/>
      <c r="Q1969" s="13"/>
      <c r="R1969" s="13"/>
      <c r="S1969" s="13"/>
      <c r="T1969" s="13" t="str">
        <f t="shared" si="157"/>
        <v>Invoice Made</v>
      </c>
      <c r="U1969" s="13" t="b">
        <f t="shared" si="158"/>
        <v>1</v>
      </c>
      <c r="V1969" s="13"/>
      <c r="W1969" s="13"/>
      <c r="X1969" s="13"/>
      <c r="Y1969" s="13"/>
      <c r="Z1969" s="13"/>
      <c r="AA1969" s="13" t="str">
        <f t="shared" si="156"/>
        <v>Mare Picenum27</v>
      </c>
      <c r="AB1969" s="13"/>
      <c r="AC1969" s="13"/>
      <c r="AD1969" s="13"/>
      <c r="AE1969" s="13">
        <f>IF(TRIM(AA1969=""),0,IF(ISNA(VLOOKUP(AA1969,Tracker!$AB$2:$AB$3981,1,FALSE)),0,1))</f>
        <v>1</v>
      </c>
      <c r="AF1969" s="13"/>
    </row>
    <row r="1970" spans="1:32" ht="13.5">
      <c r="A1970" s="246">
        <v>5504</v>
      </c>
      <c r="B1970" s="271" t="s">
        <v>1303</v>
      </c>
      <c r="C1970" s="957" t="s">
        <v>161</v>
      </c>
      <c r="D1970" s="874" t="s">
        <v>3956</v>
      </c>
      <c r="E1970" s="172" t="s">
        <v>3956</v>
      </c>
      <c r="F1970" s="234"/>
      <c r="G1970" s="236"/>
      <c r="H1970" s="874" t="s">
        <v>293</v>
      </c>
      <c r="I1970" s="272">
        <v>43642</v>
      </c>
      <c r="J1970" s="238"/>
      <c r="K1970" s="711"/>
      <c r="L1970" s="1050" t="s">
        <v>8074</v>
      </c>
      <c r="M1970" s="13" t="str">
        <f t="shared" si="155"/>
        <v>Invoice Made</v>
      </c>
      <c r="N1970" s="13"/>
      <c r="O1970" s="13"/>
      <c r="P1970" s="13"/>
      <c r="Q1970" s="13"/>
      <c r="R1970" s="13"/>
      <c r="S1970" s="13"/>
      <c r="T1970" s="13" t="str">
        <f t="shared" si="157"/>
        <v>Invoice Made</v>
      </c>
      <c r="U1970" s="13" t="b">
        <f t="shared" si="158"/>
        <v>1</v>
      </c>
      <c r="V1970" s="13"/>
      <c r="W1970" s="13"/>
      <c r="X1970" s="13"/>
      <c r="Y1970" s="13"/>
      <c r="Z1970" s="13"/>
      <c r="AA1970" s="13" t="str">
        <f t="shared" si="156"/>
        <v>Danubia38</v>
      </c>
      <c r="AB1970" s="13"/>
      <c r="AC1970" s="13"/>
      <c r="AD1970" s="13"/>
      <c r="AE1970" s="13">
        <f>IF(TRIM(AA1970=""),0,IF(ISNA(VLOOKUP(AA1970,Tracker!$AB$2:$AB$3981,1,FALSE)),0,1))</f>
        <v>1</v>
      </c>
      <c r="AF1970" s="13"/>
    </row>
    <row r="1971" spans="1:32" ht="13.5">
      <c r="A1971" s="246">
        <v>5505</v>
      </c>
      <c r="B1971" s="271" t="s">
        <v>1268</v>
      </c>
      <c r="C1971" s="957" t="s">
        <v>495</v>
      </c>
      <c r="D1971" s="874" t="s">
        <v>671</v>
      </c>
      <c r="E1971" s="172" t="s">
        <v>671</v>
      </c>
      <c r="F1971" s="234" t="s">
        <v>8845</v>
      </c>
      <c r="G1971" s="236"/>
      <c r="H1971" s="908" t="s">
        <v>7597</v>
      </c>
      <c r="I1971" s="272">
        <v>43613</v>
      </c>
      <c r="J1971" s="238"/>
      <c r="K1971" s="711" t="s">
        <v>8855</v>
      </c>
      <c r="L1971" s="1050" t="s">
        <v>28</v>
      </c>
      <c r="M1971" s="13" t="str">
        <f t="shared" si="155"/>
        <v>Invoice Made</v>
      </c>
      <c r="N1971" s="13"/>
      <c r="O1971" s="13"/>
      <c r="P1971" s="13"/>
      <c r="Q1971" s="13" t="str">
        <f t="shared" si="159"/>
        <v/>
      </c>
      <c r="R1971" s="13"/>
      <c r="S1971" s="13"/>
      <c r="T1971" s="13" t="str">
        <f t="shared" si="157"/>
        <v>Invoice Made</v>
      </c>
      <c r="U1971" s="13" t="b">
        <f t="shared" si="158"/>
        <v>1</v>
      </c>
      <c r="V1971" s="13"/>
      <c r="W1971" s="13"/>
      <c r="X1971" s="13"/>
      <c r="Y1971" s="13"/>
      <c r="Z1971" s="13"/>
      <c r="AA1971" s="13" t="str">
        <f t="shared" si="156"/>
        <v>Nave Cetus86</v>
      </c>
      <c r="AB1971" s="13"/>
      <c r="AC1971" s="13"/>
      <c r="AD1971" s="13"/>
      <c r="AE1971" s="13">
        <f>IF(TRIM(AA1971=""),0,IF(ISNA(VLOOKUP(AA1971,Tracker!$AB$2:$AB$3981,1,FALSE)),0,1))</f>
        <v>1</v>
      </c>
      <c r="AF1971" s="13"/>
    </row>
    <row r="1972" spans="1:32" ht="13.5">
      <c r="A1972" s="246">
        <v>5506</v>
      </c>
      <c r="B1972" s="271" t="s">
        <v>8670</v>
      </c>
      <c r="C1972" s="957">
        <v>5</v>
      </c>
      <c r="D1972" s="874" t="s">
        <v>8846</v>
      </c>
      <c r="E1972" s="172" t="s">
        <v>8846</v>
      </c>
      <c r="F1972" s="234"/>
      <c r="G1972" s="236"/>
      <c r="H1972" s="908" t="s">
        <v>771</v>
      </c>
      <c r="I1972" s="272">
        <v>43644</v>
      </c>
      <c r="J1972" s="238"/>
      <c r="K1972" s="711" t="s">
        <v>411</v>
      </c>
      <c r="L1972" s="1050" t="s">
        <v>28</v>
      </c>
      <c r="M1972" s="13" t="str">
        <f t="shared" si="155"/>
        <v>Invoice Made</v>
      </c>
      <c r="N1972" s="13"/>
      <c r="O1972" s="13"/>
      <c r="P1972" s="13"/>
      <c r="Q1972" s="13" t="str">
        <f t="shared" si="159"/>
        <v/>
      </c>
      <c r="R1972" s="13"/>
      <c r="S1972" s="13"/>
      <c r="T1972" s="13" t="str">
        <f t="shared" si="157"/>
        <v>Invoice Made</v>
      </c>
      <c r="U1972" s="13" t="b">
        <f t="shared" si="158"/>
        <v>1</v>
      </c>
      <c r="V1972" s="13"/>
      <c r="W1972" s="13"/>
      <c r="X1972" s="13"/>
      <c r="Y1972" s="13"/>
      <c r="Z1972" s="13"/>
      <c r="AA1972" s="13" t="str">
        <f t="shared" si="156"/>
        <v>Crudesun5</v>
      </c>
      <c r="AB1972" s="13"/>
      <c r="AC1972" s="13"/>
      <c r="AD1972" s="13"/>
      <c r="AE1972" s="13">
        <f>IF(TRIM(AA1972=""),0,IF(ISNA(VLOOKUP(AA1972,Tracker!$AB$2:$AB$3981,1,FALSE)),0,1))</f>
        <v>1</v>
      </c>
      <c r="AF1972" s="13"/>
    </row>
    <row r="1973" spans="1:32" ht="13.5">
      <c r="A1973" s="246">
        <v>5508</v>
      </c>
      <c r="B1973" s="271" t="s">
        <v>8103</v>
      </c>
      <c r="C1973" s="957" t="s">
        <v>8879</v>
      </c>
      <c r="D1973" s="874" t="s">
        <v>8572</v>
      </c>
      <c r="E1973" s="172" t="s">
        <v>8572</v>
      </c>
      <c r="F1973" s="234"/>
      <c r="G1973" s="236"/>
      <c r="H1973" s="908" t="s">
        <v>3180</v>
      </c>
      <c r="I1973" s="272">
        <v>43604</v>
      </c>
      <c r="J1973" s="238">
        <v>43556</v>
      </c>
      <c r="K1973" s="711"/>
      <c r="L1973" s="1050" t="s">
        <v>8459</v>
      </c>
      <c r="M1973" s="13" t="str">
        <f t="shared" si="155"/>
        <v>Invoice Made</v>
      </c>
      <c r="N1973" s="13"/>
      <c r="O1973" s="13"/>
      <c r="P1973" s="13"/>
      <c r="Q1973" s="13" t="str">
        <f t="shared" si="159"/>
        <v/>
      </c>
      <c r="R1973" s="13"/>
      <c r="S1973" s="13"/>
      <c r="T1973" s="13" t="str">
        <f t="shared" si="157"/>
        <v>Invoice Made</v>
      </c>
      <c r="U1973" s="13" t="b">
        <f t="shared" si="158"/>
        <v>1</v>
      </c>
      <c r="V1973" s="13"/>
      <c r="W1973" s="13"/>
      <c r="X1973" s="13"/>
      <c r="Y1973" s="13"/>
      <c r="Z1973" s="13"/>
      <c r="AA1973" s="13" t="str">
        <f t="shared" si="156"/>
        <v>Brentholmen83,84,85</v>
      </c>
      <c r="AB1973" s="13"/>
      <c r="AC1973" s="13"/>
      <c r="AD1973" s="13"/>
      <c r="AE1973" s="13">
        <f>IF(TRIM(AA1973=""),0,IF(ISNA(VLOOKUP(AA1973,Tracker!$AB$2:$AB$3981,1,FALSE)),0,1))</f>
        <v>1</v>
      </c>
      <c r="AF1973" s="13"/>
    </row>
    <row r="1974" spans="1:32" ht="13.5">
      <c r="A1974" s="243">
        <v>5510</v>
      </c>
      <c r="B1974" s="271" t="s">
        <v>2779</v>
      </c>
      <c r="C1974" s="957">
        <v>269</v>
      </c>
      <c r="D1974" s="874" t="s">
        <v>8572</v>
      </c>
      <c r="E1974" s="172" t="s">
        <v>8572</v>
      </c>
      <c r="F1974" s="234"/>
      <c r="G1974" s="236"/>
      <c r="H1974" s="907"/>
      <c r="I1974" s="272"/>
      <c r="J1974" s="238">
        <v>43556</v>
      </c>
      <c r="K1974" s="711"/>
      <c r="L1974" s="1050" t="s">
        <v>8459</v>
      </c>
      <c r="M1974" s="13" t="str">
        <f t="shared" si="155"/>
        <v>Invoice Not Made</v>
      </c>
      <c r="N1974" s="13"/>
      <c r="O1974" s="13"/>
      <c r="P1974" s="13"/>
      <c r="Q1974" s="13">
        <f t="shared" si="159"/>
        <v>1</v>
      </c>
      <c r="R1974" s="13"/>
      <c r="S1974" s="13"/>
      <c r="T1974" s="13" t="str">
        <f t="shared" si="157"/>
        <v>Invoice Not Made</v>
      </c>
      <c r="U1974" s="13" t="b">
        <f t="shared" si="158"/>
        <v>1</v>
      </c>
      <c r="V1974" s="13"/>
      <c r="W1974" s="13"/>
      <c r="X1974" s="13"/>
      <c r="Y1974" s="13"/>
      <c r="Z1974" s="13"/>
      <c r="AA1974" s="13" t="str">
        <f t="shared" si="156"/>
        <v>Tigris269</v>
      </c>
      <c r="AB1974" s="13"/>
      <c r="AC1974" s="13"/>
      <c r="AD1974" s="13"/>
      <c r="AE1974" s="13">
        <f>IF(TRIM(AA1974=""),0,IF(ISNA(VLOOKUP(AA1974,Tracker!$AB$2:$AB$3981,1,FALSE)),0,1))</f>
        <v>0</v>
      </c>
      <c r="AF1974" s="13"/>
    </row>
    <row r="1975" spans="1:32" ht="13.5">
      <c r="A1975" s="243">
        <v>5511</v>
      </c>
      <c r="B1975" s="271" t="s">
        <v>892</v>
      </c>
      <c r="C1975" s="957">
        <v>127</v>
      </c>
      <c r="D1975" s="874" t="s">
        <v>8572</v>
      </c>
      <c r="E1975" s="172" t="s">
        <v>8572</v>
      </c>
      <c r="F1975" s="234"/>
      <c r="G1975" s="236"/>
      <c r="H1975" s="907"/>
      <c r="I1975" s="272"/>
      <c r="J1975" s="238">
        <v>43556</v>
      </c>
      <c r="K1975" s="711"/>
      <c r="L1975" s="1050" t="s">
        <v>8459</v>
      </c>
      <c r="M1975" s="13" t="str">
        <f t="shared" si="155"/>
        <v>Invoice Not Made</v>
      </c>
      <c r="N1975" s="13"/>
      <c r="O1975" s="13"/>
      <c r="P1975" s="13" t="str">
        <f>IF(L1977="Navig8",IF(ISNA(VLOOKUP(UPPER(B1977),#REF!,3,FALSE)),"Pool Not in Records",VLOOKUP(UPPER(B1977),#REF!,3,FALSE)),"")</f>
        <v/>
      </c>
      <c r="Q1975" s="13">
        <f t="shared" si="159"/>
        <v>1</v>
      </c>
      <c r="R1975" s="13"/>
      <c r="S1975" s="13"/>
      <c r="T1975" s="13" t="str">
        <f t="shared" si="157"/>
        <v>Invoice Not Made</v>
      </c>
      <c r="U1975" s="13" t="b">
        <f t="shared" si="158"/>
        <v>1</v>
      </c>
      <c r="V1975" s="13"/>
      <c r="W1975" s="13"/>
      <c r="X1975" s="13"/>
      <c r="Y1975" s="13"/>
      <c r="Z1975" s="13"/>
      <c r="AA1975" s="13" t="str">
        <f t="shared" si="156"/>
        <v>Elisalex Schulte127</v>
      </c>
      <c r="AB1975" s="13"/>
      <c r="AC1975" s="13"/>
      <c r="AD1975" s="13"/>
      <c r="AE1975" s="13">
        <f>IF(TRIM(AA1975=""),0,IF(ISNA(VLOOKUP(AA1975,Tracker!$AB$2:$AB$3981,1,FALSE)),0,1))</f>
        <v>0</v>
      </c>
      <c r="AF1975" s="13"/>
    </row>
    <row r="1976" spans="1:32" ht="13.5">
      <c r="A1976" s="246">
        <v>5512</v>
      </c>
      <c r="B1976" s="271" t="s">
        <v>3104</v>
      </c>
      <c r="C1976" s="957">
        <v>32</v>
      </c>
      <c r="D1976" s="874" t="s">
        <v>8847</v>
      </c>
      <c r="E1976" s="172" t="s">
        <v>8847</v>
      </c>
      <c r="F1976" s="234"/>
      <c r="G1976" s="236" t="s">
        <v>70</v>
      </c>
      <c r="H1976" s="907" t="s">
        <v>771</v>
      </c>
      <c r="I1976" s="272">
        <v>43596</v>
      </c>
      <c r="J1976" s="238">
        <v>43596</v>
      </c>
      <c r="K1976" s="711" t="s">
        <v>8805</v>
      </c>
      <c r="L1976" s="1050" t="s">
        <v>590</v>
      </c>
      <c r="M1976" s="13" t="str">
        <f t="shared" si="155"/>
        <v>Invoice Made</v>
      </c>
      <c r="N1976" s="13"/>
      <c r="O1976" s="13"/>
      <c r="P1976" s="13" t="e">
        <f>IF(L1978="Navig8",IF(ISNA(VLOOKUP(UPPER(B1978),#REF!,3,FALSE)),"Pool Not in Records",VLOOKUP(UPPER(B1978),#REF!,3,FALSE)),"")</f>
        <v>#REF!</v>
      </c>
      <c r="Q1976" s="13" t="str">
        <f t="shared" si="159"/>
        <v/>
      </c>
      <c r="R1976" s="13"/>
      <c r="S1976" s="13"/>
      <c r="T1976" s="13" t="str">
        <f t="shared" si="157"/>
        <v>Invoice Made</v>
      </c>
      <c r="U1976" s="13" t="b">
        <f t="shared" si="158"/>
        <v>1</v>
      </c>
      <c r="V1976" s="13"/>
      <c r="W1976" s="13"/>
      <c r="X1976" s="13"/>
      <c r="Y1976" s="13"/>
      <c r="Z1976" s="13"/>
      <c r="AA1976" s="13" t="str">
        <f t="shared" si="156"/>
        <v>Cabo San Vicente32</v>
      </c>
      <c r="AB1976" s="13"/>
      <c r="AC1976" s="13"/>
      <c r="AD1976" s="13"/>
      <c r="AE1976" s="13">
        <f>IF(TRIM(AA1976=""),0,IF(ISNA(VLOOKUP(AA1976,Tracker!$AB$2:$AB$3981,1,FALSE)),0,1))</f>
        <v>1</v>
      </c>
      <c r="AF1976" s="13"/>
    </row>
    <row r="1977" spans="1:32" ht="13.5">
      <c r="A1977" s="246">
        <v>5513</v>
      </c>
      <c r="B1977" s="271" t="s">
        <v>8574</v>
      </c>
      <c r="C1977" s="957">
        <v>155</v>
      </c>
      <c r="D1977" s="874" t="s">
        <v>8848</v>
      </c>
      <c r="E1977" s="172" t="s">
        <v>8848</v>
      </c>
      <c r="F1977" s="234"/>
      <c r="G1977" s="236" t="s">
        <v>2680</v>
      </c>
      <c r="H1977" s="907" t="s">
        <v>3180</v>
      </c>
      <c r="I1977" s="272">
        <v>43586</v>
      </c>
      <c r="J1977" s="238">
        <v>43586</v>
      </c>
      <c r="K1977" s="711" t="s">
        <v>8805</v>
      </c>
      <c r="L1977" s="1050" t="s">
        <v>590</v>
      </c>
      <c r="M1977" s="13" t="str">
        <f t="shared" si="155"/>
        <v>Invoice Made</v>
      </c>
      <c r="N1977" s="13"/>
      <c r="O1977" s="13"/>
      <c r="P1977" s="13" t="str">
        <f>IF(L1979="Navig8",IF(ISNA(VLOOKUP(UPPER(B1979),#REF!,3,FALSE)),"Pool Not in Records",VLOOKUP(UPPER(B1979),#REF!,3,FALSE)),"")</f>
        <v/>
      </c>
      <c r="Q1977" s="13" t="str">
        <f t="shared" si="159"/>
        <v/>
      </c>
      <c r="R1977" s="13"/>
      <c r="S1977" s="13"/>
      <c r="T1977" s="13" t="str">
        <f t="shared" si="157"/>
        <v>Invoice Made</v>
      </c>
      <c r="U1977" s="13" t="b">
        <f t="shared" si="158"/>
        <v>1</v>
      </c>
      <c r="V1977" s="13"/>
      <c r="W1977" s="13"/>
      <c r="X1977" s="13"/>
      <c r="Y1977" s="13"/>
      <c r="Z1977" s="13"/>
      <c r="AA1977" s="13" t="str">
        <f t="shared" si="156"/>
        <v>Seaways Luzon155</v>
      </c>
      <c r="AB1977" s="13"/>
      <c r="AC1977" s="13"/>
      <c r="AD1977" s="13"/>
      <c r="AE1977" s="13">
        <f>IF(TRIM(AA1977=""),0,IF(ISNA(VLOOKUP(AA1977,Tracker!$AB$2:$AB$3981,1,FALSE)),0,1))</f>
        <v>1</v>
      </c>
      <c r="AF1977" s="13"/>
    </row>
    <row r="1978" spans="1:32" ht="13.5">
      <c r="A1978" s="246">
        <v>5514</v>
      </c>
      <c r="B1978" s="271" t="s">
        <v>538</v>
      </c>
      <c r="C1978" s="957">
        <v>6</v>
      </c>
      <c r="D1978" s="874" t="s">
        <v>1382</v>
      </c>
      <c r="E1978" s="172" t="s">
        <v>1382</v>
      </c>
      <c r="F1978" s="234"/>
      <c r="G1978" s="236"/>
      <c r="H1978" s="908" t="s">
        <v>173</v>
      </c>
      <c r="I1978" s="272">
        <v>43610</v>
      </c>
      <c r="J1978" s="238"/>
      <c r="K1978" s="711" t="s">
        <v>411</v>
      </c>
      <c r="L1978" s="1023" t="s">
        <v>28</v>
      </c>
      <c r="M1978" s="13" t="str">
        <f t="shared" si="155"/>
        <v>Invoice Made</v>
      </c>
      <c r="N1978" s="13"/>
      <c r="O1978" s="13"/>
      <c r="P1978" s="13" t="str">
        <f>IF(L1980="Navig8",IF(ISNA(VLOOKUP(UPPER(B1980),#REF!,3,FALSE)),"Pool Not in Records",VLOOKUP(UPPER(B1980),#REF!,3,FALSE)),"")</f>
        <v/>
      </c>
      <c r="Q1978" s="13" t="str">
        <f t="shared" si="159"/>
        <v/>
      </c>
      <c r="R1978" s="13"/>
      <c r="S1978" s="13"/>
      <c r="T1978" s="13" t="str">
        <f t="shared" si="157"/>
        <v>Invoice Made</v>
      </c>
      <c r="U1978" s="13" t="b">
        <f t="shared" si="158"/>
        <v>1</v>
      </c>
      <c r="V1978" s="13"/>
      <c r="W1978" s="13"/>
      <c r="X1978" s="13"/>
      <c r="Y1978" s="13"/>
      <c r="Z1978" s="13"/>
      <c r="AA1978" s="13" t="str">
        <f t="shared" si="156"/>
        <v>Bareilly6</v>
      </c>
      <c r="AB1978" s="13"/>
      <c r="AC1978" s="13"/>
      <c r="AD1978" s="13"/>
      <c r="AE1978" s="13">
        <f>IF(TRIM(AA1978=""),0,IF(ISNA(VLOOKUP(AA1978,Tracker!$AB$2:$AB$3981,1,FALSE)),0,1))</f>
        <v>1</v>
      </c>
      <c r="AF1978" s="13"/>
    </row>
    <row r="1979" spans="1:32" ht="13.5">
      <c r="A1979" s="246">
        <v>5515</v>
      </c>
      <c r="B1979" s="271" t="s">
        <v>2331</v>
      </c>
      <c r="C1979" s="957">
        <v>22</v>
      </c>
      <c r="D1979" s="874" t="s">
        <v>8012</v>
      </c>
      <c r="E1979" s="172" t="s">
        <v>8012</v>
      </c>
      <c r="F1979" s="234"/>
      <c r="G1979" s="236" t="s">
        <v>8853</v>
      </c>
      <c r="H1979" s="907" t="s">
        <v>25</v>
      </c>
      <c r="I1979" s="272">
        <v>43596</v>
      </c>
      <c r="J1979" s="238">
        <v>43596</v>
      </c>
      <c r="K1979" s="711"/>
      <c r="L1979" s="1023" t="s">
        <v>60</v>
      </c>
      <c r="M1979" s="13" t="str">
        <f t="shared" si="155"/>
        <v>Invoice Made</v>
      </c>
      <c r="N1979" s="13"/>
      <c r="O1979" s="13"/>
      <c r="P1979" s="13" t="str">
        <f>IF(L1981="Navig8",IF(ISNA(VLOOKUP(UPPER(B1981),#REF!,3,FALSE)),"Pool Not in Records",VLOOKUP(UPPER(B1981),#REF!,3,FALSE)),"")</f>
        <v/>
      </c>
      <c r="Q1979" s="13" t="str">
        <f t="shared" si="159"/>
        <v/>
      </c>
      <c r="R1979" s="13"/>
      <c r="S1979" s="13"/>
      <c r="T1979" s="13" t="str">
        <f t="shared" si="157"/>
        <v>Invoice Made</v>
      </c>
      <c r="U1979" s="13" t="b">
        <f t="shared" si="158"/>
        <v>1</v>
      </c>
      <c r="V1979" s="13"/>
      <c r="W1979" s="13"/>
      <c r="X1979" s="13"/>
      <c r="Y1979" s="13"/>
      <c r="Z1979" s="13"/>
      <c r="AA1979" s="13" t="str">
        <f t="shared" si="156"/>
        <v>Sydney Spirit22</v>
      </c>
      <c r="AB1979" s="13"/>
      <c r="AC1979" s="13"/>
      <c r="AD1979" s="13"/>
      <c r="AE1979" s="13">
        <f>IF(TRIM(AA1979=""),0,IF(ISNA(VLOOKUP(AA1979,Tracker!$AB$2:$AB$3981,1,FALSE)),0,1))</f>
        <v>1</v>
      </c>
      <c r="AF1979" s="13"/>
    </row>
    <row r="1980" spans="1:32" ht="13.5">
      <c r="A1980" s="246">
        <v>5516</v>
      </c>
      <c r="B1980" s="271" t="s">
        <v>8081</v>
      </c>
      <c r="C1980" s="957">
        <v>6</v>
      </c>
      <c r="D1980" s="874" t="s">
        <v>3273</v>
      </c>
      <c r="E1980" s="172" t="s">
        <v>3273</v>
      </c>
      <c r="F1980" s="234"/>
      <c r="G1980" s="236"/>
      <c r="H1980" s="874" t="s">
        <v>287</v>
      </c>
      <c r="I1980" s="272">
        <v>43649</v>
      </c>
      <c r="J1980" s="238"/>
      <c r="K1980" s="711"/>
      <c r="L1980" s="1023" t="s">
        <v>1485</v>
      </c>
      <c r="M1980" s="13" t="str">
        <f t="shared" si="155"/>
        <v>Invoice Made</v>
      </c>
      <c r="N1980" s="13"/>
      <c r="O1980" s="13"/>
      <c r="P1980" s="13" t="str">
        <f>IF(L1982="Navig8",IF(ISNA(VLOOKUP(UPPER(B1982),#REF!,3,FALSE)),"Pool Not in Records",VLOOKUP(UPPER(B1982),#REF!,3,FALSE)),"")</f>
        <v/>
      </c>
      <c r="Q1980" s="13" t="str">
        <f t="shared" si="159"/>
        <v/>
      </c>
      <c r="R1980" s="13"/>
      <c r="S1980" s="13"/>
      <c r="T1980" s="13" t="str">
        <f t="shared" si="157"/>
        <v>Invoice Made</v>
      </c>
      <c r="U1980" s="13" t="b">
        <f t="shared" si="158"/>
        <v>1</v>
      </c>
      <c r="V1980" s="13"/>
      <c r="W1980" s="13"/>
      <c r="X1980" s="13"/>
      <c r="Y1980" s="13"/>
      <c r="Z1980" s="13"/>
      <c r="AA1980" s="13" t="str">
        <f t="shared" si="156"/>
        <v>Hellas Marianna6</v>
      </c>
      <c r="AB1980" s="13"/>
      <c r="AC1980" s="13"/>
      <c r="AD1980" s="13"/>
      <c r="AE1980" s="13">
        <f>IF(TRIM(AA1980=""),0,IF(ISNA(VLOOKUP(AA1980,Tracker!$AB$2:$AB$3981,1,FALSE)),0,1))</f>
        <v>1</v>
      </c>
      <c r="AF1980" s="13"/>
    </row>
    <row r="1981" spans="1:32" ht="13.5">
      <c r="A1981" s="246">
        <v>5517</v>
      </c>
      <c r="B1981" s="271" t="s">
        <v>8730</v>
      </c>
      <c r="C1981" s="957" t="s">
        <v>8876</v>
      </c>
      <c r="D1981" s="874" t="s">
        <v>2474</v>
      </c>
      <c r="E1981" s="172" t="s">
        <v>2474</v>
      </c>
      <c r="F1981" s="234"/>
      <c r="G1981" s="236"/>
      <c r="H1981" s="874" t="s">
        <v>25</v>
      </c>
      <c r="I1981" s="272">
        <v>43616</v>
      </c>
      <c r="J1981" s="238"/>
      <c r="K1981" s="711"/>
      <c r="L1981" s="1023" t="s">
        <v>8459</v>
      </c>
      <c r="M1981" s="13" t="str">
        <f t="shared" si="155"/>
        <v>Invoice Made</v>
      </c>
      <c r="N1981" s="13"/>
      <c r="O1981" s="13"/>
      <c r="P1981" s="13" t="str">
        <f>IF(L1983="Navig8",IF(ISNA(VLOOKUP(UPPER(B1983),#REF!,3,FALSE)),"Pool Not in Records",VLOOKUP(UPPER(B1983),#REF!,3,FALSE)),"")</f>
        <v/>
      </c>
      <c r="Q1981" s="13" t="str">
        <f t="shared" si="159"/>
        <v/>
      </c>
      <c r="R1981" s="13"/>
      <c r="S1981" s="13"/>
      <c r="T1981" s="13" t="str">
        <f t="shared" si="157"/>
        <v>Invoice Made</v>
      </c>
      <c r="U1981" s="13" t="b">
        <f t="shared" si="158"/>
        <v>1</v>
      </c>
      <c r="V1981" s="13"/>
      <c r="W1981" s="13"/>
      <c r="X1981" s="13"/>
      <c r="Y1981" s="13"/>
      <c r="Z1981" s="13"/>
      <c r="AA1981" s="13" t="str">
        <f t="shared" si="156"/>
        <v>Tequila161,162</v>
      </c>
      <c r="AB1981" s="13"/>
      <c r="AC1981" s="13"/>
      <c r="AD1981" s="13"/>
      <c r="AE1981" s="13">
        <f>IF(TRIM(AA1981=""),0,IF(ISNA(VLOOKUP(AA1981,Tracker!$AB$2:$AB$3981,1,FALSE)),0,1))</f>
        <v>1</v>
      </c>
      <c r="AF1981" s="13"/>
    </row>
    <row r="1982" spans="1:32" ht="13.5">
      <c r="A1982" s="246">
        <v>5518</v>
      </c>
      <c r="B1982" s="271" t="s">
        <v>2854</v>
      </c>
      <c r="C1982" s="957" t="s">
        <v>8880</v>
      </c>
      <c r="D1982" s="874" t="s">
        <v>2474</v>
      </c>
      <c r="E1982" s="172" t="s">
        <v>2474</v>
      </c>
      <c r="F1982" s="234"/>
      <c r="G1982" s="236"/>
      <c r="H1982" s="874" t="s">
        <v>25</v>
      </c>
      <c r="I1982" s="272">
        <v>43610</v>
      </c>
      <c r="J1982" s="238"/>
      <c r="K1982" s="711"/>
      <c r="L1982" s="1023" t="s">
        <v>8459</v>
      </c>
      <c r="M1982" s="13" t="str">
        <f t="shared" si="155"/>
        <v>Invoice Made</v>
      </c>
      <c r="N1982" s="13"/>
      <c r="O1982" s="13"/>
      <c r="P1982" s="13" t="str">
        <f>IF(L1984="Navig8",IF(ISNA(VLOOKUP(UPPER(B1984),#REF!,3,FALSE)),"Pool Not in Records",VLOOKUP(UPPER(B1984),#REF!,3,FALSE)),"")</f>
        <v/>
      </c>
      <c r="Q1982" s="13" t="str">
        <f t="shared" si="159"/>
        <v/>
      </c>
      <c r="R1982" s="13"/>
      <c r="S1982" s="13"/>
      <c r="T1982" s="13" t="str">
        <f t="shared" si="157"/>
        <v>Invoice Made</v>
      </c>
      <c r="U1982" s="13" t="b">
        <f t="shared" si="158"/>
        <v>1</v>
      </c>
      <c r="V1982" s="13"/>
      <c r="W1982" s="13"/>
      <c r="X1982" s="13"/>
      <c r="Y1982" s="13"/>
      <c r="Z1982" s="13"/>
      <c r="AA1982" s="13" t="str">
        <f t="shared" si="156"/>
        <v>Emmy Schulte236,237</v>
      </c>
      <c r="AB1982" s="13"/>
      <c r="AC1982" s="13"/>
      <c r="AD1982" s="13"/>
      <c r="AE1982" s="13">
        <f>IF(TRIM(AA1982=""),0,IF(ISNA(VLOOKUP(AA1982,Tracker!$AB$2:$AB$3981,1,FALSE)),0,1))</f>
        <v>1</v>
      </c>
      <c r="AF1982" s="13"/>
    </row>
    <row r="1983" spans="1:32" ht="13.5">
      <c r="A1983" s="246">
        <v>5519</v>
      </c>
      <c r="B1983" s="271" t="s">
        <v>892</v>
      </c>
      <c r="C1983" s="957" t="s">
        <v>8854</v>
      </c>
      <c r="D1983" s="874" t="s">
        <v>2474</v>
      </c>
      <c r="E1983" s="172" t="s">
        <v>2474</v>
      </c>
      <c r="F1983" s="234"/>
      <c r="G1983" s="236"/>
      <c r="H1983" s="874" t="s">
        <v>287</v>
      </c>
      <c r="I1983" s="272">
        <v>43611</v>
      </c>
      <c r="J1983" s="238">
        <v>43586</v>
      </c>
      <c r="K1983" s="711"/>
      <c r="L1983" s="1023" t="s">
        <v>8459</v>
      </c>
      <c r="M1983" s="13" t="str">
        <f t="shared" si="155"/>
        <v>Invoice Made</v>
      </c>
      <c r="N1983" s="13"/>
      <c r="O1983" s="172"/>
      <c r="P1983" s="13" t="str">
        <f>IF(L1985="Navig8",IF(ISNA(VLOOKUP(UPPER(B1985),#REF!,3,FALSE)),"Pool Not in Records",VLOOKUP(UPPER(B1985),#REF!,3,FALSE)),"")</f>
        <v/>
      </c>
      <c r="Q1983" s="13" t="str">
        <f t="shared" si="159"/>
        <v/>
      </c>
      <c r="R1983" s="13"/>
      <c r="S1983" s="13"/>
      <c r="T1983" s="13" t="str">
        <f t="shared" si="157"/>
        <v>Invoice Made</v>
      </c>
      <c r="U1983" s="13" t="b">
        <f t="shared" si="158"/>
        <v>1</v>
      </c>
      <c r="V1983" s="13"/>
      <c r="W1983" s="13"/>
      <c r="X1983" s="13"/>
      <c r="Y1983" s="13"/>
      <c r="Z1983" s="13"/>
      <c r="AA1983" s="13" t="str">
        <f t="shared" si="156"/>
        <v>Elisalex Schulte130_131</v>
      </c>
      <c r="AB1983" s="13"/>
      <c r="AC1983" s="13"/>
      <c r="AD1983" s="13"/>
      <c r="AE1983" s="13">
        <f>IF(TRIM(AA1983=""),0,IF(ISNA(VLOOKUP(AA1983,Tracker!$AB$2:$AB$3981,1,FALSE)),0,1))</f>
        <v>1</v>
      </c>
      <c r="AF1983" s="13"/>
    </row>
    <row r="1984" spans="1:32" ht="13.5">
      <c r="A1984" s="243">
        <v>5520</v>
      </c>
      <c r="B1984" s="271" t="s">
        <v>8835</v>
      </c>
      <c r="C1984" s="957">
        <v>272</v>
      </c>
      <c r="D1984" s="874" t="s">
        <v>2474</v>
      </c>
      <c r="E1984" s="172" t="s">
        <v>2474</v>
      </c>
      <c r="F1984" s="234" t="s">
        <v>8866</v>
      </c>
      <c r="G1984" s="236"/>
      <c r="H1984" s="874"/>
      <c r="I1984" s="272"/>
      <c r="J1984" s="238"/>
      <c r="K1984" s="711"/>
      <c r="L1984" s="1023" t="s">
        <v>8867</v>
      </c>
      <c r="M1984" s="13" t="str">
        <f t="shared" si="155"/>
        <v>Invoice Not Made</v>
      </c>
      <c r="N1984" s="13"/>
      <c r="O1984" s="13"/>
      <c r="P1984" s="13" t="str">
        <f>IF(L1986="Navig8",IF(ISNA(VLOOKUP(UPPER(B1986),#REF!,3,FALSE)),"Pool Not in Records",VLOOKUP(UPPER(B1986),#REF!,3,FALSE)),"")</f>
        <v/>
      </c>
      <c r="Q1984" s="13" t="str">
        <f t="shared" si="159"/>
        <v/>
      </c>
      <c r="R1984" s="13"/>
      <c r="S1984" s="13"/>
      <c r="T1984" s="13" t="str">
        <f t="shared" si="157"/>
        <v>Invoice Not Made</v>
      </c>
      <c r="U1984" s="13" t="b">
        <f t="shared" si="158"/>
        <v>1</v>
      </c>
      <c r="V1984" s="13"/>
      <c r="W1984" s="13"/>
      <c r="X1984" s="13"/>
      <c r="Y1984" s="13"/>
      <c r="Z1984" s="13"/>
      <c r="AA1984" s="13" t="str">
        <f t="shared" si="156"/>
        <v>Tigris272</v>
      </c>
      <c r="AB1984" s="13"/>
      <c r="AC1984" s="13"/>
      <c r="AD1984" s="13"/>
      <c r="AE1984" s="13">
        <f>IF(TRIM(AA1984=""),0,IF(ISNA(VLOOKUP(AA1984,Tracker!$AB$2:$AB$3981,1,FALSE)),0,1))</f>
        <v>0</v>
      </c>
      <c r="AF1984" s="13"/>
    </row>
    <row r="1985" spans="1:32" ht="13.5">
      <c r="A1985" s="246">
        <v>5521</v>
      </c>
      <c r="B1985" s="271" t="s">
        <v>321</v>
      </c>
      <c r="C1985" s="957">
        <v>100</v>
      </c>
      <c r="D1985" s="874" t="s">
        <v>63</v>
      </c>
      <c r="E1985" s="172" t="s">
        <v>63</v>
      </c>
      <c r="F1985" s="234"/>
      <c r="G1985" s="236"/>
      <c r="H1985" s="907" t="s">
        <v>8868</v>
      </c>
      <c r="I1985" s="272">
        <v>43608</v>
      </c>
      <c r="J1985" s="238">
        <v>43608</v>
      </c>
      <c r="K1985" s="711"/>
      <c r="L1985" s="1023" t="s">
        <v>60</v>
      </c>
      <c r="M1985" s="13" t="str">
        <f t="shared" si="155"/>
        <v>Invoice Made</v>
      </c>
      <c r="N1985" s="13"/>
      <c r="O1985" s="13"/>
      <c r="P1985" s="13" t="str">
        <f>IF(L1987="Navig8",IF(ISNA(VLOOKUP(UPPER(B1987),#REF!,3,FALSE)),"Pool Not in Records",VLOOKUP(UPPER(B1987),#REF!,3,FALSE)),"")</f>
        <v/>
      </c>
      <c r="Q1985" s="13" t="str">
        <f t="shared" si="159"/>
        <v/>
      </c>
      <c r="R1985" s="13"/>
      <c r="S1985" s="13"/>
      <c r="T1985" s="13" t="str">
        <f t="shared" si="157"/>
        <v>Invoice Made</v>
      </c>
      <c r="U1985" s="13" t="b">
        <f t="shared" si="158"/>
        <v>1</v>
      </c>
      <c r="V1985" s="13"/>
      <c r="W1985" s="13"/>
      <c r="X1985" s="13"/>
      <c r="Y1985" s="13"/>
      <c r="Z1985" s="13"/>
      <c r="AA1985" s="13" t="str">
        <f t="shared" si="156"/>
        <v>Mare Oriens100</v>
      </c>
      <c r="AB1985" s="13"/>
      <c r="AC1985" s="13"/>
      <c r="AD1985" s="13"/>
      <c r="AE1985" s="13">
        <f>IF(TRIM(AA1985=""),0,IF(ISNA(VLOOKUP(AA1985,Tracker!$AB$2:$AB$3981,1,FALSE)),0,1))</f>
        <v>1</v>
      </c>
      <c r="AF1985" s="13"/>
    </row>
    <row r="1986" spans="1:32" ht="13.5">
      <c r="A1986" s="246">
        <v>5522</v>
      </c>
      <c r="B1986" s="271" t="s">
        <v>8869</v>
      </c>
      <c r="C1986" s="957">
        <v>35</v>
      </c>
      <c r="D1986" s="874" t="s">
        <v>8389</v>
      </c>
      <c r="E1986" s="172" t="s">
        <v>8389</v>
      </c>
      <c r="F1986" s="234" t="s">
        <v>10568</v>
      </c>
      <c r="G1986" s="236" t="s">
        <v>318</v>
      </c>
      <c r="H1986" s="907" t="s">
        <v>3988</v>
      </c>
      <c r="I1986" s="272">
        <v>43623</v>
      </c>
      <c r="J1986" s="238">
        <v>43623</v>
      </c>
      <c r="K1986" s="711"/>
      <c r="L1986" s="1023" t="s">
        <v>1466</v>
      </c>
      <c r="M1986" s="13" t="str">
        <f t="shared" si="155"/>
        <v>Invoice Made</v>
      </c>
      <c r="N1986" s="13"/>
      <c r="O1986" s="13"/>
      <c r="P1986" s="13" t="e">
        <f>IF(L1988="Navig8",IF(ISNA(VLOOKUP(UPPER(B1988),#REF!,3,FALSE)),"Pool Not in Records",VLOOKUP(UPPER(B1988),#REF!,3,FALSE)),"")</f>
        <v>#REF!</v>
      </c>
      <c r="Q1986" s="13" t="str">
        <f t="shared" si="159"/>
        <v/>
      </c>
      <c r="R1986" s="13"/>
      <c r="S1986" s="13"/>
      <c r="T1986" s="13" t="str">
        <f t="shared" si="157"/>
        <v>Invoice Made</v>
      </c>
      <c r="U1986" s="13" t="b">
        <f t="shared" si="158"/>
        <v>1</v>
      </c>
      <c r="V1986" s="13"/>
      <c r="W1986" s="13"/>
      <c r="X1986" s="13"/>
      <c r="Y1986" s="13"/>
      <c r="Z1986" s="13"/>
      <c r="AA1986" s="13" t="str">
        <f t="shared" si="156"/>
        <v>Advantage Summer35</v>
      </c>
      <c r="AB1986" s="13"/>
      <c r="AC1986" s="13"/>
      <c r="AD1986" s="13"/>
      <c r="AE1986" s="13">
        <f>IF(TRIM(AA1986=""),0,IF(ISNA(VLOOKUP(AA1986,Tracker!$AB$2:$AB$3981,1,FALSE)),0,1))</f>
        <v>1</v>
      </c>
      <c r="AF1986" s="13"/>
    </row>
    <row r="1987" spans="1:32" ht="13.5">
      <c r="A1987" s="246">
        <v>5523</v>
      </c>
      <c r="B1987" s="271" t="s">
        <v>2779</v>
      </c>
      <c r="C1987" s="957" t="s">
        <v>8881</v>
      </c>
      <c r="D1987" s="874" t="s">
        <v>2474</v>
      </c>
      <c r="E1987" s="172" t="s">
        <v>2474</v>
      </c>
      <c r="F1987" s="234"/>
      <c r="G1987" s="236"/>
      <c r="H1987" s="907" t="s">
        <v>412</v>
      </c>
      <c r="I1987" s="272">
        <v>43616</v>
      </c>
      <c r="J1987" s="238">
        <v>43586</v>
      </c>
      <c r="K1987" s="711"/>
      <c r="L1987" s="1023" t="s">
        <v>8459</v>
      </c>
      <c r="M1987" s="13" t="str">
        <f t="shared" si="155"/>
        <v>Invoice Made</v>
      </c>
      <c r="N1987" s="13"/>
      <c r="O1987" s="13"/>
      <c r="P1987" s="13" t="str">
        <f>IF(L1989="Navig8",IF(ISNA(VLOOKUP(UPPER(B1989),#REF!,3,FALSE)),"Pool Not in Records",VLOOKUP(UPPER(B1989),#REF!,3,FALSE)),"")</f>
        <v/>
      </c>
      <c r="Q1987" s="13" t="str">
        <f t="shared" si="159"/>
        <v/>
      </c>
      <c r="R1987" s="13"/>
      <c r="S1987" s="13"/>
      <c r="T1987" s="13" t="str">
        <f t="shared" si="157"/>
        <v>Invoice Made</v>
      </c>
      <c r="U1987" s="13" t="b">
        <f t="shared" si="158"/>
        <v>1</v>
      </c>
      <c r="V1987" s="13"/>
      <c r="W1987" s="13"/>
      <c r="X1987" s="13"/>
      <c r="Y1987" s="13"/>
      <c r="Z1987" s="13"/>
      <c r="AA1987" s="13" t="str">
        <f t="shared" ref="AA1987:AA2050" si="160">IF(OR(TRIM(B1987)="",TRIM(C1987)=""),"Vessel-Voy No not given",CONCATENATE(TRIM(B1987),TRIM(C1987)))</f>
        <v>Tigris269,270,271,273</v>
      </c>
      <c r="AB1987" s="13"/>
      <c r="AC1987" s="13"/>
      <c r="AD1987" s="13"/>
      <c r="AE1987" s="13">
        <f>IF(TRIM(AA1987=""),0,IF(ISNA(VLOOKUP(AA1987,Tracker!$AB$2:$AB$3981,1,FALSE)),0,1))</f>
        <v>1</v>
      </c>
      <c r="AF1987" s="13"/>
    </row>
    <row r="1988" spans="1:32" ht="13.5">
      <c r="A1988" s="246">
        <v>5525</v>
      </c>
      <c r="B1988" s="271" t="s">
        <v>566</v>
      </c>
      <c r="C1988" s="957">
        <v>84</v>
      </c>
      <c r="D1988" s="874" t="s">
        <v>2461</v>
      </c>
      <c r="E1988" s="172" t="s">
        <v>2461</v>
      </c>
      <c r="F1988" s="234"/>
      <c r="G1988" s="236"/>
      <c r="H1988" s="907" t="s">
        <v>211</v>
      </c>
      <c r="I1988" s="272">
        <v>43648</v>
      </c>
      <c r="J1988" s="238"/>
      <c r="K1988" s="711" t="s">
        <v>411</v>
      </c>
      <c r="L1988" s="1023" t="s">
        <v>28</v>
      </c>
      <c r="M1988" s="13" t="str">
        <f t="shared" ref="M1988:M2047" si="161">IF(AND(NOT(TRIM(D1988)="")),IF(AE1988=1,"Invoice Made","Invoice Not Made"),"")</f>
        <v>Invoice Made</v>
      </c>
      <c r="N1988" s="13"/>
      <c r="O1988" s="13"/>
      <c r="P1988" s="13" t="str">
        <f>IF(L1990="Navig8",IF(ISNA(VLOOKUP(UPPER(B1990),#REF!,3,FALSE)),"Pool Not in Records",VLOOKUP(UPPER(B1990),#REF!,3,FALSE)),"")</f>
        <v/>
      </c>
      <c r="Q1988" s="13">
        <f t="shared" si="159"/>
        <v>0</v>
      </c>
      <c r="R1988" s="13"/>
      <c r="S1988" s="13"/>
      <c r="T1988" s="13" t="str">
        <f t="shared" si="157"/>
        <v>Invoice Made</v>
      </c>
      <c r="U1988" s="13" t="b">
        <f t="shared" si="158"/>
        <v>1</v>
      </c>
      <c r="V1988" s="13"/>
      <c r="W1988" s="13"/>
      <c r="X1988" s="13"/>
      <c r="Y1988" s="13"/>
      <c r="Z1988" s="13"/>
      <c r="AA1988" s="13" t="str">
        <f t="shared" si="160"/>
        <v>Kanpur84</v>
      </c>
      <c r="AB1988" s="13"/>
      <c r="AC1988" s="13"/>
      <c r="AD1988" s="13"/>
      <c r="AE1988" s="13">
        <f>IF(TRIM(AA1988=""),0,IF(ISNA(VLOOKUP(AA1988,Tracker!$AB$2:$AB$3981,1,FALSE)),0,1))</f>
        <v>1</v>
      </c>
      <c r="AF1988" s="13"/>
    </row>
    <row r="1989" spans="1:32" ht="13.5">
      <c r="A1989" s="246">
        <v>5526</v>
      </c>
      <c r="B1989" s="271" t="s">
        <v>8890</v>
      </c>
      <c r="C1989" s="957">
        <v>1904</v>
      </c>
      <c r="D1989" s="874" t="s">
        <v>8175</v>
      </c>
      <c r="E1989" s="172" t="s">
        <v>8175</v>
      </c>
      <c r="F1989" s="234"/>
      <c r="G1989" s="236"/>
      <c r="H1989" s="874" t="s">
        <v>25</v>
      </c>
      <c r="I1989" s="272">
        <v>43664</v>
      </c>
      <c r="J1989" s="238"/>
      <c r="K1989" s="711"/>
      <c r="L1989" s="1023" t="s">
        <v>633</v>
      </c>
      <c r="M1989" s="13" t="str">
        <f t="shared" si="161"/>
        <v>Invoice Made</v>
      </c>
      <c r="N1989" s="13"/>
      <c r="O1989" s="13"/>
      <c r="P1989" s="13" t="str">
        <f>IF(L1991="Navig8",IF(ISNA(VLOOKUP(UPPER(B1991),#REF!,3,FALSE)),"Pool Not in Records",VLOOKUP(UPPER(B1991),#REF!,3,FALSE)),"")</f>
        <v/>
      </c>
      <c r="Q1989" s="13" t="str">
        <f t="shared" ref="Q1989:Q2026" si="162">IF(L1991="Ultranav",IF(K1991="",0,1),"")</f>
        <v/>
      </c>
      <c r="R1989" s="13"/>
      <c r="S1989" s="13"/>
      <c r="T1989" s="13" t="str">
        <f t="shared" si="157"/>
        <v>Invoice Made</v>
      </c>
      <c r="U1989" s="13" t="b">
        <f t="shared" si="158"/>
        <v>1</v>
      </c>
      <c r="V1989" s="13"/>
      <c r="W1989" s="13"/>
      <c r="X1989" s="13"/>
      <c r="Y1989" s="13"/>
      <c r="Z1989" s="13"/>
      <c r="AA1989" s="13" t="str">
        <f t="shared" si="160"/>
        <v>Gladys W1904</v>
      </c>
      <c r="AB1989" s="13"/>
      <c r="AC1989" s="13"/>
      <c r="AD1989" s="13"/>
      <c r="AE1989" s="13">
        <f>IF(TRIM(AA1989=""),0,IF(ISNA(VLOOKUP(AA1989,Tracker!$AB$2:$AB$3981,1,FALSE)),0,1))</f>
        <v>1</v>
      </c>
      <c r="AF1989" s="13"/>
    </row>
    <row r="1990" spans="1:32" ht="13.5">
      <c r="A1990" s="246">
        <v>5527</v>
      </c>
      <c r="B1990" s="271" t="s">
        <v>2851</v>
      </c>
      <c r="C1990" s="957">
        <v>227</v>
      </c>
      <c r="D1990" s="874" t="s">
        <v>8638</v>
      </c>
      <c r="E1990" s="172" t="s">
        <v>8638</v>
      </c>
      <c r="F1990" s="234"/>
      <c r="G1990" s="236" t="s">
        <v>706</v>
      </c>
      <c r="H1990" s="907" t="s">
        <v>441</v>
      </c>
      <c r="I1990" s="272">
        <v>43614</v>
      </c>
      <c r="J1990" s="238">
        <v>43614</v>
      </c>
      <c r="K1990" s="711"/>
      <c r="L1990" s="1023" t="s">
        <v>590</v>
      </c>
      <c r="M1990" s="13" t="str">
        <f t="shared" si="161"/>
        <v>Invoice Made</v>
      </c>
      <c r="N1990" s="13"/>
      <c r="O1990" s="13"/>
      <c r="P1990" s="13" t="str">
        <f>IF(L1992="Navig8",IF(ISNA(VLOOKUP(UPPER(B1992),#REF!,3,FALSE)),"Pool Not in Records",VLOOKUP(UPPER(B1992),#REF!,3,FALSE)),"")</f>
        <v/>
      </c>
      <c r="Q1990" s="13" t="str">
        <f t="shared" si="162"/>
        <v/>
      </c>
      <c r="R1990" s="13"/>
      <c r="S1990" s="13"/>
      <c r="T1990" s="13" t="str">
        <f t="shared" ref="T1990:T2049" si="163">IF(AND(NOT(TRIM(D1990)="")),IF(AE1990=1,"Invoice Made","Invoice Not Made"),"")</f>
        <v>Invoice Made</v>
      </c>
      <c r="U1990" s="13" t="b">
        <f t="shared" ref="U1990:U2049" si="164">M1990=T1990</f>
        <v>1</v>
      </c>
      <c r="V1990" s="13"/>
      <c r="W1990" s="13"/>
      <c r="X1990" s="13"/>
      <c r="Y1990" s="13"/>
      <c r="Z1990" s="13"/>
      <c r="AA1990" s="13" t="str">
        <f t="shared" si="160"/>
        <v>Seaways Hellas227</v>
      </c>
      <c r="AB1990" s="13"/>
      <c r="AC1990" s="13"/>
      <c r="AD1990" s="13"/>
      <c r="AE1990" s="13">
        <f>IF(TRIM(AA1990=""),0,IF(ISNA(VLOOKUP(AA1990,Tracker!$AB$2:$AB$3981,1,FALSE)),0,1))</f>
        <v>1</v>
      </c>
      <c r="AF1990" s="13"/>
    </row>
    <row r="1991" spans="1:32" ht="13.5">
      <c r="A1991" s="271">
        <v>5529</v>
      </c>
      <c r="B1991" s="271" t="s">
        <v>2854</v>
      </c>
      <c r="C1991" s="957">
        <v>239</v>
      </c>
      <c r="D1991" s="874" t="s">
        <v>2474</v>
      </c>
      <c r="E1991" s="172" t="s">
        <v>2474</v>
      </c>
      <c r="F1991" s="234"/>
      <c r="G1991" s="236"/>
      <c r="H1991" s="874"/>
      <c r="I1991" s="272"/>
      <c r="J1991" s="238">
        <v>43617</v>
      </c>
      <c r="K1991" s="711"/>
      <c r="L1991" s="1023" t="s">
        <v>8459</v>
      </c>
      <c r="M1991" s="13" t="str">
        <f t="shared" si="161"/>
        <v>Invoice Not Made</v>
      </c>
      <c r="N1991" s="13"/>
      <c r="O1991" s="13"/>
      <c r="P1991" s="13" t="str">
        <f>IF(L1993="Navig8",IF(ISNA(VLOOKUP(UPPER(B1993),#REF!,3,FALSE)),"Pool Not in Records",VLOOKUP(UPPER(B1993),#REF!,3,FALSE)),"")</f>
        <v/>
      </c>
      <c r="Q1991" s="13" t="str">
        <f t="shared" si="162"/>
        <v/>
      </c>
      <c r="R1991" s="13"/>
      <c r="S1991" s="13"/>
      <c r="T1991" s="13" t="str">
        <f t="shared" si="163"/>
        <v>Invoice Not Made</v>
      </c>
      <c r="U1991" s="13" t="b">
        <f t="shared" si="164"/>
        <v>1</v>
      </c>
      <c r="V1991" s="13"/>
      <c r="W1991" s="13"/>
      <c r="X1991" s="13"/>
      <c r="Y1991" s="13"/>
      <c r="Z1991" s="13"/>
      <c r="AA1991" s="13" t="str">
        <f t="shared" si="160"/>
        <v>Emmy Schulte239</v>
      </c>
      <c r="AB1991" s="13"/>
      <c r="AC1991" s="13"/>
      <c r="AD1991" s="13"/>
      <c r="AE1991" s="13">
        <f>IF(TRIM(AA1991=""),0,IF(ISNA(VLOOKUP(AA1991,Tracker!$AB$2:$AB$3981,1,FALSE)),0,1))</f>
        <v>0</v>
      </c>
      <c r="AF1991" s="13"/>
    </row>
    <row r="1992" spans="1:32" ht="13.5">
      <c r="A1992" s="271">
        <v>5530</v>
      </c>
      <c r="B1992" s="271" t="s">
        <v>8309</v>
      </c>
      <c r="C1992" s="957" t="s">
        <v>8891</v>
      </c>
      <c r="D1992" s="874" t="s">
        <v>2474</v>
      </c>
      <c r="E1992" s="172" t="s">
        <v>2474</v>
      </c>
      <c r="F1992" s="234"/>
      <c r="G1992" s="236"/>
      <c r="H1992" s="874"/>
      <c r="I1992" s="272"/>
      <c r="J1992" s="238">
        <v>43617</v>
      </c>
      <c r="K1992" s="711"/>
      <c r="L1992" s="1023" t="s">
        <v>8459</v>
      </c>
      <c r="M1992" s="13" t="str">
        <f t="shared" si="161"/>
        <v>Invoice Not Made</v>
      </c>
      <c r="N1992" s="13"/>
      <c r="O1992" s="13"/>
      <c r="P1992" s="13" t="str">
        <f>IF(L1994="Navig8",IF(ISNA(VLOOKUP(UPPER(B1994),#REF!,3,FALSE)),"Pool Not in Records",VLOOKUP(UPPER(B1994),#REF!,3,FALSE)),"")</f>
        <v/>
      </c>
      <c r="Q1992" s="13">
        <f t="shared" si="162"/>
        <v>0</v>
      </c>
      <c r="R1992" s="13"/>
      <c r="S1992" s="13"/>
      <c r="T1992" s="13" t="str">
        <f t="shared" si="163"/>
        <v>Invoice Not Made</v>
      </c>
      <c r="U1992" s="13" t="b">
        <f t="shared" si="164"/>
        <v>1</v>
      </c>
      <c r="V1992" s="13"/>
      <c r="W1992" s="13"/>
      <c r="X1992" s="13"/>
      <c r="Y1992" s="13"/>
      <c r="Z1992" s="13"/>
      <c r="AA1992" s="13" t="str">
        <f t="shared" si="160"/>
        <v>Vestholmen53_2</v>
      </c>
      <c r="AB1992" s="13"/>
      <c r="AC1992" s="13"/>
      <c r="AD1992" s="13"/>
      <c r="AE1992" s="13">
        <f>IF(TRIM(AA1992=""),0,IF(ISNA(VLOOKUP(AA1992,Tracker!$AB$2:$AB$3981,1,FALSE)),0,1))</f>
        <v>0</v>
      </c>
      <c r="AF1992" s="13"/>
    </row>
    <row r="1993" spans="1:32" ht="13.5">
      <c r="A1993" s="243">
        <v>5531</v>
      </c>
      <c r="B1993" s="271" t="s">
        <v>8730</v>
      </c>
      <c r="C1993" s="957">
        <v>163</v>
      </c>
      <c r="D1993" s="874" t="s">
        <v>2474</v>
      </c>
      <c r="E1993" s="172" t="s">
        <v>2474</v>
      </c>
      <c r="F1993" s="234"/>
      <c r="G1993" s="236"/>
      <c r="H1993" s="874"/>
      <c r="I1993" s="272"/>
      <c r="J1993" s="238">
        <v>43617</v>
      </c>
      <c r="K1993" s="711"/>
      <c r="L1993" s="1023" t="s">
        <v>8459</v>
      </c>
      <c r="M1993" s="13" t="str">
        <f t="shared" si="161"/>
        <v>Invoice Not Made</v>
      </c>
      <c r="N1993" s="13"/>
      <c r="O1993" s="13"/>
      <c r="P1993" s="13" t="str">
        <f>IF(L1995="Navig8",IF(ISNA(VLOOKUP(UPPER(B1995),#REF!,3,FALSE)),"Pool Not in Records",VLOOKUP(UPPER(B1995),#REF!,3,FALSE)),"")</f>
        <v/>
      </c>
      <c r="Q1993" s="13">
        <f t="shared" si="162"/>
        <v>0</v>
      </c>
      <c r="R1993" s="13"/>
      <c r="S1993" s="13"/>
      <c r="T1993" s="13" t="str">
        <f t="shared" si="163"/>
        <v>Invoice Not Made</v>
      </c>
      <c r="U1993" s="13" t="b">
        <f t="shared" si="164"/>
        <v>1</v>
      </c>
      <c r="V1993" s="13"/>
      <c r="W1993" s="13"/>
      <c r="X1993" s="13"/>
      <c r="Y1993" s="13"/>
      <c r="Z1993" s="13"/>
      <c r="AA1993" s="13" t="str">
        <f t="shared" si="160"/>
        <v>Tequila163</v>
      </c>
      <c r="AB1993" s="13"/>
      <c r="AC1993" s="13"/>
      <c r="AD1993" s="13"/>
      <c r="AE1993" s="13">
        <f>IF(TRIM(AA1993=""),0,IF(ISNA(VLOOKUP(AA1993,Tracker!$AB$2:$AB$3981,1,FALSE)),0,1))</f>
        <v>0</v>
      </c>
      <c r="AF1993" s="13"/>
    </row>
    <row r="1994" spans="1:32" ht="13.5">
      <c r="A1994" s="246">
        <v>5532</v>
      </c>
      <c r="B1994" s="271" t="s">
        <v>8892</v>
      </c>
      <c r="C1994" s="957">
        <v>25</v>
      </c>
      <c r="D1994" s="874" t="s">
        <v>2783</v>
      </c>
      <c r="E1994" s="172" t="s">
        <v>2783</v>
      </c>
      <c r="F1994" s="234"/>
      <c r="G1994" s="236"/>
      <c r="H1994" s="874" t="s">
        <v>645</v>
      </c>
      <c r="I1994" s="272">
        <v>43646</v>
      </c>
      <c r="J1994" s="238"/>
      <c r="K1994" s="711"/>
      <c r="L1994" s="1023" t="s">
        <v>590</v>
      </c>
      <c r="M1994" s="13" t="str">
        <f t="shared" si="161"/>
        <v>Invoice Made</v>
      </c>
      <c r="N1994" s="13"/>
      <c r="O1994" s="13"/>
      <c r="P1994" s="13" t="str">
        <f>IF(L1996="Navig8",IF(ISNA(VLOOKUP(UPPER(B1996),#REF!,3,FALSE)),"Pool Not in Records",VLOOKUP(UPPER(B1996),#REF!,3,FALSE)),"")</f>
        <v/>
      </c>
      <c r="Q1994" s="13" t="str">
        <f t="shared" si="162"/>
        <v/>
      </c>
      <c r="R1994" s="13"/>
      <c r="S1994" s="13"/>
      <c r="T1994" s="13" t="str">
        <f t="shared" si="163"/>
        <v>Invoice Made</v>
      </c>
      <c r="U1994" s="13" t="b">
        <f t="shared" si="164"/>
        <v>1</v>
      </c>
      <c r="V1994" s="13"/>
      <c r="W1994" s="13"/>
      <c r="X1994" s="13"/>
      <c r="Y1994" s="13"/>
      <c r="Z1994" s="13"/>
      <c r="AA1994" s="13" t="str">
        <f t="shared" si="160"/>
        <v>Cabo Miaski25</v>
      </c>
      <c r="AB1994" s="13"/>
      <c r="AC1994" s="13"/>
      <c r="AD1994" s="13"/>
      <c r="AE1994" s="13">
        <f>IF(TRIM(AA1994=""),0,IF(ISNA(VLOOKUP(AA1994,Tracker!$AB$2:$AB$3981,1,FALSE)),0,1))</f>
        <v>1</v>
      </c>
      <c r="AF1994" s="13"/>
    </row>
    <row r="1995" spans="1:32" ht="13.5">
      <c r="A1995" s="246">
        <v>5533</v>
      </c>
      <c r="B1995" s="271" t="s">
        <v>8893</v>
      </c>
      <c r="C1995" s="957" t="s">
        <v>426</v>
      </c>
      <c r="D1995" s="874" t="s">
        <v>8245</v>
      </c>
      <c r="E1995" s="172" t="s">
        <v>8245</v>
      </c>
      <c r="F1995" s="234"/>
      <c r="G1995" s="236"/>
      <c r="H1995" s="874" t="s">
        <v>261</v>
      </c>
      <c r="I1995" s="272">
        <v>43637</v>
      </c>
      <c r="J1995" s="238"/>
      <c r="K1995" s="711"/>
      <c r="L1995" s="1023" t="s">
        <v>590</v>
      </c>
      <c r="M1995" s="13" t="str">
        <f t="shared" si="161"/>
        <v>Invoice Made</v>
      </c>
      <c r="N1995" s="13"/>
      <c r="O1995" s="13"/>
      <c r="P1995" s="13" t="str">
        <f>IF(L1997="Navig8",IF(ISNA(VLOOKUP(UPPER(B1997),#REF!,3,FALSE)),"Pool Not in Records",VLOOKUP(UPPER(B1997),#REF!,3,FALSE)),"")</f>
        <v/>
      </c>
      <c r="Q1995" s="13" t="str">
        <f t="shared" si="162"/>
        <v/>
      </c>
      <c r="R1995" s="13"/>
      <c r="S1995" s="13"/>
      <c r="T1995" s="13" t="str">
        <f t="shared" si="163"/>
        <v>Invoice Made</v>
      </c>
      <c r="U1995" s="13" t="b">
        <f t="shared" si="164"/>
        <v>1</v>
      </c>
      <c r="V1995" s="13"/>
      <c r="W1995" s="13"/>
      <c r="X1995" s="13"/>
      <c r="Y1995" s="13"/>
      <c r="Z1995" s="13"/>
      <c r="AA1995" s="13" t="str">
        <f t="shared" si="160"/>
        <v>Madison06</v>
      </c>
      <c r="AB1995" s="13"/>
      <c r="AC1995" s="13"/>
      <c r="AD1995" s="13"/>
      <c r="AE1995" s="13">
        <f>IF(TRIM(AA1995=""),0,IF(ISNA(VLOOKUP(AA1995,Tracker!$AB$2:$AB$3981,1,FALSE)),0,1))</f>
        <v>1</v>
      </c>
      <c r="AF1995" s="13"/>
    </row>
    <row r="1996" spans="1:32" ht="13.5">
      <c r="A1996" s="243">
        <v>5534</v>
      </c>
      <c r="B1996" s="271" t="s">
        <v>2854</v>
      </c>
      <c r="C1996" s="957">
        <v>239</v>
      </c>
      <c r="D1996" s="874" t="s">
        <v>2474</v>
      </c>
      <c r="E1996" s="172" t="s">
        <v>2474</v>
      </c>
      <c r="F1996" s="234" t="s">
        <v>8894</v>
      </c>
      <c r="G1996" s="236" t="s">
        <v>8895</v>
      </c>
      <c r="H1996" s="874"/>
      <c r="I1996" s="272"/>
      <c r="J1996" s="238"/>
      <c r="K1996" s="711"/>
      <c r="L1996" s="1023" t="s">
        <v>8459</v>
      </c>
      <c r="M1996" s="13" t="str">
        <f t="shared" si="161"/>
        <v>Invoice Not Made</v>
      </c>
      <c r="N1996" s="13"/>
      <c r="O1996" s="13"/>
      <c r="P1996" s="13" t="str">
        <f>IF(L1998="Navig8",IF(ISNA(VLOOKUP(UPPER(B1998),#REF!,3,FALSE)),"Pool Not in Records",VLOOKUP(UPPER(B1998),#REF!,3,FALSE)),"")</f>
        <v/>
      </c>
      <c r="Q1996" s="13" t="str">
        <f t="shared" si="162"/>
        <v/>
      </c>
      <c r="R1996" s="13"/>
      <c r="S1996" s="13"/>
      <c r="T1996" s="13" t="str">
        <f t="shared" si="163"/>
        <v>Invoice Not Made</v>
      </c>
      <c r="U1996" s="13" t="b">
        <f t="shared" si="164"/>
        <v>1</v>
      </c>
      <c r="V1996" s="13"/>
      <c r="W1996" s="13"/>
      <c r="X1996" s="13"/>
      <c r="Y1996" s="13"/>
      <c r="Z1996" s="13"/>
      <c r="AA1996" s="13" t="str">
        <f t="shared" si="160"/>
        <v>Emmy Schulte239</v>
      </c>
      <c r="AB1996" s="13"/>
      <c r="AC1996" s="13"/>
      <c r="AD1996" s="13"/>
      <c r="AE1996" s="13">
        <f>IF(TRIM(AA1996=""),0,IF(ISNA(VLOOKUP(AA1996,Tracker!$AB$2:$AB$3981,1,FALSE)),0,1))</f>
        <v>0</v>
      </c>
      <c r="AF1996" s="13"/>
    </row>
    <row r="1997" spans="1:32" ht="13.5">
      <c r="A1997" s="246">
        <v>5535</v>
      </c>
      <c r="B1997" s="271" t="s">
        <v>8896</v>
      </c>
      <c r="C1997" s="957">
        <v>1</v>
      </c>
      <c r="D1997" s="874" t="s">
        <v>3273</v>
      </c>
      <c r="E1997" s="172" t="s">
        <v>3273</v>
      </c>
      <c r="F1997" s="234"/>
      <c r="G1997" s="236"/>
      <c r="H1997" s="906" t="s">
        <v>455</v>
      </c>
      <c r="I1997" s="272">
        <v>43694</v>
      </c>
      <c r="J1997" s="238"/>
      <c r="K1997" s="711"/>
      <c r="L1997" s="1023" t="s">
        <v>1485</v>
      </c>
      <c r="M1997" s="13" t="str">
        <f t="shared" si="161"/>
        <v>Invoice Made</v>
      </c>
      <c r="N1997" s="13"/>
      <c r="O1997" s="13"/>
      <c r="P1997" s="13" t="str">
        <f>IF(L1999="Navig8",IF(ISNA(VLOOKUP(UPPER(B1999),#REF!,3,FALSE)),"Pool Not in Records",VLOOKUP(UPPER(B1999),#REF!,3,FALSE)),"")</f>
        <v/>
      </c>
      <c r="Q1997" s="13" t="str">
        <f t="shared" si="162"/>
        <v/>
      </c>
      <c r="R1997" s="13"/>
      <c r="S1997" s="13"/>
      <c r="T1997" s="13" t="str">
        <f t="shared" si="163"/>
        <v>Invoice Made</v>
      </c>
      <c r="U1997" s="13" t="b">
        <f t="shared" si="164"/>
        <v>1</v>
      </c>
      <c r="V1997" s="13"/>
      <c r="W1997" s="13"/>
      <c r="X1997" s="13"/>
      <c r="Y1997" s="13"/>
      <c r="Z1997" s="13"/>
      <c r="AA1997" s="13" t="str">
        <f t="shared" si="160"/>
        <v>Nord Vanquish1</v>
      </c>
      <c r="AB1997" s="13"/>
      <c r="AC1997" s="13"/>
      <c r="AD1997" s="13"/>
      <c r="AE1997" s="13">
        <f>IF(TRIM(AA1997=""),0,IF(ISNA(VLOOKUP(AA1997,Tracker!$AB$2:$AB$3981,1,FALSE)),0,1))</f>
        <v>1</v>
      </c>
      <c r="AF1997" s="13"/>
    </row>
    <row r="1998" spans="1:32" ht="13.5">
      <c r="A1998" s="246">
        <v>5536</v>
      </c>
      <c r="B1998" s="271" t="s">
        <v>8897</v>
      </c>
      <c r="C1998" s="957">
        <v>1</v>
      </c>
      <c r="D1998" s="874" t="s">
        <v>3273</v>
      </c>
      <c r="E1998" s="172" t="s">
        <v>3273</v>
      </c>
      <c r="F1998" s="234"/>
      <c r="G1998" s="236"/>
      <c r="H1998" s="906" t="s">
        <v>455</v>
      </c>
      <c r="I1998" s="272">
        <v>43703</v>
      </c>
      <c r="J1998" s="238"/>
      <c r="K1998" s="711"/>
      <c r="L1998" s="1023" t="s">
        <v>1485</v>
      </c>
      <c r="M1998" s="13" t="str">
        <f t="shared" si="161"/>
        <v>Invoice Made</v>
      </c>
      <c r="N1998" s="13"/>
      <c r="O1998" s="13"/>
      <c r="P1998" s="13" t="str">
        <f>IF(L2000="Navig8",IF(ISNA(VLOOKUP(UPPER(B2000),#REF!,3,FALSE)),"Pool Not in Records",VLOOKUP(UPPER(B2000),#REF!,3,FALSE)),"")</f>
        <v/>
      </c>
      <c r="Q1998" s="13" t="str">
        <f t="shared" si="162"/>
        <v/>
      </c>
      <c r="R1998" s="13"/>
      <c r="S1998" s="13"/>
      <c r="T1998" s="13" t="str">
        <f t="shared" si="163"/>
        <v>Invoice Made</v>
      </c>
      <c r="U1998" s="13" t="b">
        <f t="shared" si="164"/>
        <v>1</v>
      </c>
      <c r="V1998" s="13"/>
      <c r="W1998" s="13"/>
      <c r="X1998" s="13"/>
      <c r="Y1998" s="13"/>
      <c r="Z1998" s="13"/>
      <c r="AA1998" s="13" t="str">
        <f t="shared" si="160"/>
        <v>Sea Eagle1</v>
      </c>
      <c r="AB1998" s="13"/>
      <c r="AC1998" s="13"/>
      <c r="AD1998" s="13"/>
      <c r="AE1998" s="13">
        <f>IF(TRIM(AA1998=""),0,IF(ISNA(VLOOKUP(AA1998,Tracker!$AB$2:$AB$3981,1,FALSE)),0,1))</f>
        <v>1</v>
      </c>
      <c r="AF1998" s="13"/>
    </row>
    <row r="1999" spans="1:32" ht="13.5">
      <c r="A1999" s="246">
        <v>5537</v>
      </c>
      <c r="B1999" s="271" t="s">
        <v>321</v>
      </c>
      <c r="C1999" s="957">
        <v>101</v>
      </c>
      <c r="D1999" s="874" t="s">
        <v>63</v>
      </c>
      <c r="E1999" s="172" t="s">
        <v>63</v>
      </c>
      <c r="F1999" s="234" t="s">
        <v>8898</v>
      </c>
      <c r="G1999" s="236" t="s">
        <v>466</v>
      </c>
      <c r="H1999" s="907" t="s">
        <v>345</v>
      </c>
      <c r="I1999" s="272">
        <v>43636</v>
      </c>
      <c r="J1999" s="238">
        <v>43636</v>
      </c>
      <c r="K1999" s="711"/>
      <c r="L1999" s="1023" t="s">
        <v>60</v>
      </c>
      <c r="M1999" s="13" t="str">
        <f t="shared" si="161"/>
        <v>Invoice Made</v>
      </c>
      <c r="N1999" s="13"/>
      <c r="O1999" s="13"/>
      <c r="P1999" s="13" t="str">
        <f>IF(L2001="Navig8",IF(ISNA(VLOOKUP(UPPER(B2001),#REF!,3,FALSE)),"Pool Not in Records",VLOOKUP(UPPER(B2001),#REF!,3,FALSE)),"")</f>
        <v/>
      </c>
      <c r="Q1999" s="13">
        <f t="shared" si="162"/>
        <v>0</v>
      </c>
      <c r="R1999" s="13"/>
      <c r="S1999" s="13"/>
      <c r="T1999" s="13" t="str">
        <f t="shared" si="163"/>
        <v>Invoice Made</v>
      </c>
      <c r="U1999" s="13" t="b">
        <f t="shared" si="164"/>
        <v>1</v>
      </c>
      <c r="V1999" s="13"/>
      <c r="W1999" s="13"/>
      <c r="X1999" s="13"/>
      <c r="Y1999" s="13"/>
      <c r="Z1999" s="13"/>
      <c r="AA1999" s="13" t="str">
        <f t="shared" si="160"/>
        <v>Mare Oriens101</v>
      </c>
      <c r="AB1999" s="13"/>
      <c r="AC1999" s="13"/>
      <c r="AD1999" s="13"/>
      <c r="AE1999" s="13">
        <f>IF(TRIM(AA1999=""),0,IF(ISNA(VLOOKUP(AA1999,Tracker!$AB$2:$AB$3981,1,FALSE)),0,1))</f>
        <v>1</v>
      </c>
      <c r="AF1999" s="13"/>
    </row>
    <row r="2000" spans="1:32" ht="13.5">
      <c r="A2000" s="246">
        <v>5539</v>
      </c>
      <c r="B2000" s="271" t="s">
        <v>8908</v>
      </c>
      <c r="C2000" s="957">
        <v>1901</v>
      </c>
      <c r="D2000" s="874" t="s">
        <v>736</v>
      </c>
      <c r="E2000" s="172"/>
      <c r="F2000" s="234"/>
      <c r="G2000" s="236"/>
      <c r="H2000" s="908" t="s">
        <v>535</v>
      </c>
      <c r="I2000" s="272">
        <v>43662</v>
      </c>
      <c r="J2000" s="238"/>
      <c r="K2000" s="711"/>
      <c r="L2000" s="1023" t="s">
        <v>633</v>
      </c>
      <c r="M2000" s="13" t="str">
        <f t="shared" si="161"/>
        <v>Invoice Made</v>
      </c>
      <c r="N2000" s="13"/>
      <c r="O2000" s="13"/>
      <c r="P2000" s="13" t="str">
        <f>IF(L2002="Navig8",IF(ISNA(VLOOKUP(UPPER(B2002),#REF!,3,FALSE)),"Pool Not in Records",VLOOKUP(UPPER(B2002),#REF!,3,FALSE)),"")</f>
        <v/>
      </c>
      <c r="Q2000" s="13" t="str">
        <f t="shared" si="162"/>
        <v/>
      </c>
      <c r="R2000" s="13"/>
      <c r="S2000" s="13"/>
      <c r="T2000" s="13" t="str">
        <f t="shared" si="163"/>
        <v>Invoice Made</v>
      </c>
      <c r="U2000" s="13" t="b">
        <f t="shared" si="164"/>
        <v>1</v>
      </c>
      <c r="V2000" s="13"/>
      <c r="W2000" s="13"/>
      <c r="X2000" s="13"/>
      <c r="Y2000" s="13"/>
      <c r="Z2000" s="13"/>
      <c r="AA2000" s="13" t="str">
        <f t="shared" si="160"/>
        <v>Philoxenia1901</v>
      </c>
      <c r="AB2000" s="13"/>
      <c r="AC2000" s="13"/>
      <c r="AD2000" s="13"/>
      <c r="AE2000" s="13">
        <f>IF(TRIM(AA2000=""),0,IF(ISNA(VLOOKUP(AA2000,Tracker!$AB$2:$AB$3981,1,FALSE)),0,1))</f>
        <v>1</v>
      </c>
      <c r="AF2000" s="13"/>
    </row>
    <row r="2001" spans="1:32" ht="13.5">
      <c r="A2001" s="246">
        <v>5540</v>
      </c>
      <c r="B2001" s="271" t="s">
        <v>2964</v>
      </c>
      <c r="C2001" s="957">
        <v>27</v>
      </c>
      <c r="D2001" s="874" t="s">
        <v>2981</v>
      </c>
      <c r="E2001" s="172"/>
      <c r="F2001" s="234"/>
      <c r="G2001" s="236"/>
      <c r="H2001" s="874" t="s">
        <v>270</v>
      </c>
      <c r="I2001" s="272">
        <v>43627</v>
      </c>
      <c r="J2001" s="238"/>
      <c r="K2001" s="711"/>
      <c r="L2001" s="1023" t="s">
        <v>590</v>
      </c>
      <c r="M2001" s="13" t="str">
        <f t="shared" si="161"/>
        <v>Invoice Made</v>
      </c>
      <c r="N2001" s="13"/>
      <c r="O2001" s="13"/>
      <c r="P2001" s="13" t="str">
        <f>IF(L2003="Navig8",IF(ISNA(VLOOKUP(UPPER(B2003),#REF!,3,FALSE)),"Pool Not in Records",VLOOKUP(UPPER(B2003),#REF!,3,FALSE)),"")</f>
        <v/>
      </c>
      <c r="Q2001" s="13" t="str">
        <f t="shared" si="162"/>
        <v/>
      </c>
      <c r="R2001" s="13"/>
      <c r="S2001" s="13"/>
      <c r="T2001" s="13" t="str">
        <f t="shared" si="163"/>
        <v>Invoice Made</v>
      </c>
      <c r="U2001" s="13" t="b">
        <f t="shared" si="164"/>
        <v>1</v>
      </c>
      <c r="V2001" s="13"/>
      <c r="W2001" s="13"/>
      <c r="X2001" s="13"/>
      <c r="Y2001" s="13"/>
      <c r="Z2001" s="13"/>
      <c r="AA2001" s="13" t="str">
        <f t="shared" si="160"/>
        <v>Socrates27</v>
      </c>
      <c r="AB2001" s="13"/>
      <c r="AC2001" s="13"/>
      <c r="AD2001" s="13"/>
      <c r="AE2001" s="13">
        <f>IF(TRIM(AA2001=""),0,IF(ISNA(VLOOKUP(AA2001,Tracker!$AB$2:$AB$3981,1,FALSE)),0,1))</f>
        <v>1</v>
      </c>
      <c r="AF2001" s="13"/>
    </row>
    <row r="2002" spans="1:32" ht="13.5">
      <c r="A2002" s="246">
        <v>5543</v>
      </c>
      <c r="B2002" s="271" t="s">
        <v>8909</v>
      </c>
      <c r="C2002" s="957">
        <v>1902</v>
      </c>
      <c r="D2002" s="874" t="s">
        <v>8481</v>
      </c>
      <c r="E2002" s="172"/>
      <c r="F2002" s="234" t="s">
        <v>8910</v>
      </c>
      <c r="G2002" s="236" t="s">
        <v>8911</v>
      </c>
      <c r="H2002" s="874" t="s">
        <v>1409</v>
      </c>
      <c r="I2002" s="272">
        <v>43617</v>
      </c>
      <c r="J2002" s="238"/>
      <c r="K2002" s="711"/>
      <c r="L2002" s="1023" t="s">
        <v>8479</v>
      </c>
      <c r="M2002" s="13" t="str">
        <f t="shared" si="161"/>
        <v>Invoice Made</v>
      </c>
      <c r="N2002" s="13"/>
      <c r="O2002" s="13"/>
      <c r="P2002" s="13" t="str">
        <f>IF(L2004="Navig8",IF(ISNA(VLOOKUP(UPPER(B2004),#REF!,3,FALSE)),"Pool Not in Records",VLOOKUP(UPPER(B2004),#REF!,3,FALSE)),"")</f>
        <v/>
      </c>
      <c r="Q2002" s="13" t="str">
        <f t="shared" si="162"/>
        <v/>
      </c>
      <c r="R2002" s="13"/>
      <c r="S2002" s="13"/>
      <c r="T2002" s="13" t="str">
        <f t="shared" si="163"/>
        <v>Invoice Made</v>
      </c>
      <c r="U2002" s="13" t="b">
        <f t="shared" si="164"/>
        <v>1</v>
      </c>
      <c r="V2002" s="13"/>
      <c r="W2002" s="13"/>
      <c r="X2002" s="13"/>
      <c r="Y2002" s="13"/>
      <c r="Z2002" s="13"/>
      <c r="AA2002" s="13" t="str">
        <f t="shared" si="160"/>
        <v>Fraternity1902</v>
      </c>
      <c r="AB2002" s="13"/>
      <c r="AC2002" s="13"/>
      <c r="AD2002" s="13"/>
      <c r="AE2002" s="13">
        <f>IF(TRIM(AA2002=""),0,IF(ISNA(VLOOKUP(AA2002,Tracker!$AB$2:$AB$3981,1,FALSE)),0,1))</f>
        <v>1</v>
      </c>
      <c r="AF2002" s="13"/>
    </row>
    <row r="2003" spans="1:32" ht="13.5">
      <c r="A2003" s="563">
        <v>5544</v>
      </c>
      <c r="B2003" s="271" t="s">
        <v>8912</v>
      </c>
      <c r="C2003" s="957" t="s">
        <v>53</v>
      </c>
      <c r="D2003" s="874" t="s">
        <v>3956</v>
      </c>
      <c r="E2003" s="172"/>
      <c r="F2003" s="234"/>
      <c r="G2003" s="236"/>
      <c r="H2003" s="920" t="s">
        <v>269</v>
      </c>
      <c r="I2003" s="272">
        <v>43671</v>
      </c>
      <c r="J2003" s="238"/>
      <c r="K2003" s="711"/>
      <c r="L2003" s="1023" t="s">
        <v>8074</v>
      </c>
      <c r="M2003" s="13" t="str">
        <f t="shared" si="161"/>
        <v>Invoice Made</v>
      </c>
      <c r="N2003" s="13"/>
      <c r="O2003" s="13"/>
      <c r="P2003" s="13" t="str">
        <f>IF(L2005="Navig8",IF(ISNA(VLOOKUP(UPPER(B2005),#REF!,3,FALSE)),"Pool Not in Records",VLOOKUP(UPPER(B2005),#REF!,3,FALSE)),"")</f>
        <v/>
      </c>
      <c r="Q2003" s="13" t="str">
        <f t="shared" si="162"/>
        <v/>
      </c>
      <c r="R2003" s="13"/>
      <c r="S2003" s="13"/>
      <c r="T2003" s="13" t="str">
        <f t="shared" si="163"/>
        <v>Invoice Made</v>
      </c>
      <c r="U2003" s="13" t="b">
        <f t="shared" si="164"/>
        <v>1</v>
      </c>
      <c r="V2003" s="13"/>
      <c r="W2003" s="13"/>
      <c r="X2003" s="13"/>
      <c r="Y2003" s="13"/>
      <c r="Z2003" s="13"/>
      <c r="AA2003" s="13" t="str">
        <f t="shared" si="160"/>
        <v>Eagle Sibu1</v>
      </c>
      <c r="AB2003" s="13"/>
      <c r="AC2003" s="13"/>
      <c r="AD2003" s="13"/>
      <c r="AE2003" s="13">
        <f>IF(TRIM(AA2003=""),0,IF(ISNA(VLOOKUP(AA2003,Tracker!$AB$2:$AB$3981,1,FALSE)),0,1))</f>
        <v>1</v>
      </c>
      <c r="AF2003" s="13"/>
    </row>
    <row r="2004" spans="1:32" ht="13.5">
      <c r="A2004" s="246">
        <v>5547</v>
      </c>
      <c r="B2004" s="271" t="s">
        <v>2339</v>
      </c>
      <c r="C2004" s="957">
        <v>33</v>
      </c>
      <c r="D2004" s="874" t="s">
        <v>8774</v>
      </c>
      <c r="E2004" s="172"/>
      <c r="F2004" s="234"/>
      <c r="G2004" s="236" t="s">
        <v>62</v>
      </c>
      <c r="H2004" s="874" t="s">
        <v>3137</v>
      </c>
      <c r="I2004" s="272">
        <v>43586</v>
      </c>
      <c r="J2004" s="238"/>
      <c r="K2004" s="711"/>
      <c r="L2004" s="1023" t="s">
        <v>1466</v>
      </c>
      <c r="M2004" s="13" t="str">
        <f t="shared" si="161"/>
        <v>Invoice Made</v>
      </c>
      <c r="N2004" s="13"/>
      <c r="O2004" s="13"/>
      <c r="P2004" s="13" t="str">
        <f>IF(L2006="Navig8",IF(ISNA(VLOOKUP(UPPER(B2006),#REF!,3,FALSE)),"Pool Not in Records",VLOOKUP(UPPER(B2006),#REF!,3,FALSE)),"")</f>
        <v/>
      </c>
      <c r="Q2004" s="13" t="str">
        <f t="shared" si="162"/>
        <v/>
      </c>
      <c r="R2004" s="13"/>
      <c r="S2004" s="13"/>
      <c r="T2004" s="13" t="str">
        <f t="shared" si="163"/>
        <v>Invoice Made</v>
      </c>
      <c r="U2004" s="13" t="b">
        <f t="shared" si="164"/>
        <v>1</v>
      </c>
      <c r="V2004" s="13"/>
      <c r="W2004" s="13"/>
      <c r="X2004" s="13"/>
      <c r="Y2004" s="13"/>
      <c r="Z2004" s="13"/>
      <c r="AA2004" s="13" t="str">
        <f t="shared" si="160"/>
        <v>Yankul Silver33</v>
      </c>
      <c r="AB2004" s="13"/>
      <c r="AC2004" s="13"/>
      <c r="AD2004" s="13"/>
      <c r="AE2004" s="13">
        <f>IF(TRIM(AA2004=""),0,IF(ISNA(VLOOKUP(AA2004,Tracker!$AB$2:$AB$3981,1,FALSE)),0,1))</f>
        <v>1</v>
      </c>
      <c r="AF2004" s="13"/>
    </row>
    <row r="2005" spans="1:32" ht="13.5">
      <c r="A2005" s="246">
        <v>5548</v>
      </c>
      <c r="B2005" s="271" t="s">
        <v>8775</v>
      </c>
      <c r="C2005" s="957">
        <v>1901</v>
      </c>
      <c r="D2005" s="874" t="s">
        <v>8175</v>
      </c>
      <c r="E2005" s="172"/>
      <c r="F2005" s="234"/>
      <c r="G2005" s="236" t="s">
        <v>8913</v>
      </c>
      <c r="H2005" s="874" t="s">
        <v>25</v>
      </c>
      <c r="I2005" s="272">
        <v>43638</v>
      </c>
      <c r="J2005" s="238"/>
      <c r="K2005" s="711"/>
      <c r="L2005" s="1023" t="s">
        <v>633</v>
      </c>
      <c r="M2005" s="13" t="str">
        <f t="shared" si="161"/>
        <v>Invoice Made</v>
      </c>
      <c r="N2005" s="175"/>
      <c r="O2005" s="13"/>
      <c r="P2005" s="13" t="str">
        <f>IF(L2007="Navig8",IF(ISNA(VLOOKUP(UPPER(B2007),#REF!,3,FALSE)),"Pool Not in Records",VLOOKUP(UPPER(B2007),#REF!,3,FALSE)),"")</f>
        <v/>
      </c>
      <c r="Q2005" s="13" t="str">
        <f t="shared" si="162"/>
        <v/>
      </c>
      <c r="R2005" s="13"/>
      <c r="S2005" s="13"/>
      <c r="T2005" s="13" t="str">
        <f t="shared" si="163"/>
        <v>Invoice Made</v>
      </c>
      <c r="U2005" s="13" t="b">
        <f t="shared" si="164"/>
        <v>1</v>
      </c>
      <c r="V2005" s="13"/>
      <c r="W2005" s="13"/>
      <c r="X2005" s="13"/>
      <c r="Y2005" s="13"/>
      <c r="Z2005" s="13"/>
      <c r="AA2005" s="13" t="str">
        <f t="shared" si="160"/>
        <v>Doric Courage1901</v>
      </c>
      <c r="AB2005" s="13"/>
      <c r="AC2005" s="13"/>
      <c r="AD2005" s="13"/>
      <c r="AE2005" s="13">
        <f>IF(TRIM(AA2005=""),0,IF(ISNA(VLOOKUP(AA2005,Tracker!$AB$2:$AB$3981,1,FALSE)),0,1))</f>
        <v>1</v>
      </c>
      <c r="AF2005" s="13"/>
    </row>
    <row r="2006" spans="1:32" ht="13.5">
      <c r="A2006" s="271">
        <v>5550</v>
      </c>
      <c r="B2006" s="271" t="s">
        <v>8825</v>
      </c>
      <c r="C2006" s="957">
        <v>22</v>
      </c>
      <c r="D2006" s="874" t="s">
        <v>8826</v>
      </c>
      <c r="E2006" s="172"/>
      <c r="F2006" s="234"/>
      <c r="G2006" s="236"/>
      <c r="H2006" s="874"/>
      <c r="I2006" s="272"/>
      <c r="J2006" s="238"/>
      <c r="K2006" s="711"/>
      <c r="L2006" s="1023" t="s">
        <v>8827</v>
      </c>
      <c r="M2006" s="13" t="str">
        <f t="shared" si="161"/>
        <v>Invoice Not Made</v>
      </c>
      <c r="N2006" s="13" t="s">
        <v>9371</v>
      </c>
      <c r="O2006" s="13"/>
      <c r="P2006" s="13" t="str">
        <f>IF(L2008="Navig8",IF(ISNA(VLOOKUP(UPPER(B2008),#REF!,3,FALSE)),"Pool Not in Records",VLOOKUP(UPPER(B2008),#REF!,3,FALSE)),"")</f>
        <v/>
      </c>
      <c r="Q2006" s="13" t="str">
        <f t="shared" si="162"/>
        <v/>
      </c>
      <c r="R2006" s="13"/>
      <c r="S2006" s="13"/>
      <c r="T2006" s="13" t="str">
        <f t="shared" si="163"/>
        <v>Invoice Not Made</v>
      </c>
      <c r="U2006" s="13" t="b">
        <f t="shared" si="164"/>
        <v>1</v>
      </c>
      <c r="V2006" s="13"/>
      <c r="W2006" s="13"/>
      <c r="X2006" s="13"/>
      <c r="Y2006" s="13"/>
      <c r="Z2006" s="13"/>
      <c r="AA2006" s="13" t="str">
        <f t="shared" si="160"/>
        <v>Chem Ranger22</v>
      </c>
      <c r="AB2006" s="13"/>
      <c r="AC2006" s="13"/>
      <c r="AD2006" s="13"/>
      <c r="AE2006" s="13">
        <f>IF(TRIM(AA2006=""),0,IF(ISNA(VLOOKUP(AA2006,Tracker!$AB$2:$AB$3981,1,FALSE)),0,1))</f>
        <v>0</v>
      </c>
      <c r="AF2006" s="13"/>
    </row>
    <row r="2007" spans="1:32" ht="13.5">
      <c r="A2007" s="271">
        <v>5551</v>
      </c>
      <c r="B2007" s="271" t="s">
        <v>8828</v>
      </c>
      <c r="C2007" s="957"/>
      <c r="D2007" s="874" t="s">
        <v>8829</v>
      </c>
      <c r="E2007" s="172"/>
      <c r="F2007" s="234"/>
      <c r="G2007" s="236"/>
      <c r="H2007" s="874"/>
      <c r="I2007" s="272"/>
      <c r="J2007" s="238"/>
      <c r="K2007" s="711"/>
      <c r="L2007" s="1023" t="s">
        <v>8827</v>
      </c>
      <c r="M2007" s="13" t="str">
        <f t="shared" si="161"/>
        <v>Invoice Not Made</v>
      </c>
      <c r="N2007" s="13" t="s">
        <v>9371</v>
      </c>
      <c r="O2007" s="13"/>
      <c r="P2007" s="13" t="str">
        <f>IF(L2009="Navig8",IF(ISNA(VLOOKUP(UPPER(B2009),#REF!,3,FALSE)),"Pool Not in Records",VLOOKUP(UPPER(B2009),#REF!,3,FALSE)),"")</f>
        <v/>
      </c>
      <c r="Q2007" s="13" t="str">
        <f t="shared" si="162"/>
        <v/>
      </c>
      <c r="R2007" s="13"/>
      <c r="S2007" s="13"/>
      <c r="T2007" s="13" t="str">
        <f t="shared" si="163"/>
        <v>Invoice Not Made</v>
      </c>
      <c r="U2007" s="13" t="b">
        <f t="shared" si="164"/>
        <v>1</v>
      </c>
      <c r="V2007" s="13"/>
      <c r="W2007" s="13"/>
      <c r="X2007" s="13"/>
      <c r="Y2007" s="13"/>
      <c r="Z2007" s="13"/>
      <c r="AA2007" s="13" t="str">
        <f t="shared" si="160"/>
        <v>Vessel-Voy No not given</v>
      </c>
      <c r="AB2007" s="13"/>
      <c r="AC2007" s="13"/>
      <c r="AD2007" s="13"/>
      <c r="AE2007" s="13">
        <f>IF(TRIM(AA2007=""),0,IF(ISNA(VLOOKUP(AA2007,Tracker!$AB$2:$AB$3981,1,FALSE)),0,1))</f>
        <v>0</v>
      </c>
      <c r="AF2007" s="13"/>
    </row>
    <row r="2008" spans="1:32" ht="13.5">
      <c r="A2008" s="243">
        <v>5554</v>
      </c>
      <c r="B2008" s="271" t="s">
        <v>2776</v>
      </c>
      <c r="C2008" s="957">
        <v>134</v>
      </c>
      <c r="D2008" s="874" t="s">
        <v>2474</v>
      </c>
      <c r="E2008" s="172"/>
      <c r="F2008" s="234"/>
      <c r="G2008" s="236"/>
      <c r="H2008" s="874"/>
      <c r="I2008" s="272">
        <v>43586</v>
      </c>
      <c r="J2008" s="238"/>
      <c r="K2008" s="711"/>
      <c r="L2008" s="1023" t="s">
        <v>8459</v>
      </c>
      <c r="M2008" s="13" t="str">
        <f t="shared" si="161"/>
        <v>Invoice Not Made</v>
      </c>
      <c r="N2008" s="13"/>
      <c r="O2008" s="13"/>
      <c r="P2008" s="13" t="str">
        <f>IF(L2010="Navig8",IF(ISNA(VLOOKUP(UPPER(B2010),#REF!,3,FALSE)),"Pool Not in Records",VLOOKUP(UPPER(B2010),#REF!,3,FALSE)),"")</f>
        <v/>
      </c>
      <c r="Q2008" s="13" t="str">
        <f t="shared" si="162"/>
        <v/>
      </c>
      <c r="R2008" s="13"/>
      <c r="S2008" s="13"/>
      <c r="T2008" s="13" t="str">
        <f t="shared" si="163"/>
        <v>Invoice Not Made</v>
      </c>
      <c r="U2008" s="13" t="b">
        <f t="shared" si="164"/>
        <v>1</v>
      </c>
      <c r="V2008" s="13"/>
      <c r="W2008" s="13"/>
      <c r="X2008" s="13"/>
      <c r="Y2008" s="13"/>
      <c r="Z2008" s="13"/>
      <c r="AA2008" s="13" t="str">
        <f t="shared" si="160"/>
        <v>Sten Skagen134</v>
      </c>
      <c r="AB2008" s="13"/>
      <c r="AC2008" s="13"/>
      <c r="AD2008" s="13"/>
      <c r="AE2008" s="13">
        <f>IF(TRIM(AA2008=""),0,IF(ISNA(VLOOKUP(AA2008,Tracker!$AB$2:$AB$3981,1,FALSE)),0,1))</f>
        <v>0</v>
      </c>
      <c r="AF2008" s="13"/>
    </row>
    <row r="2009" spans="1:32" ht="13.5">
      <c r="A2009" s="246">
        <v>5555</v>
      </c>
      <c r="B2009" s="271" t="s">
        <v>8832</v>
      </c>
      <c r="C2009" s="957">
        <v>1901</v>
      </c>
      <c r="D2009" s="874" t="s">
        <v>736</v>
      </c>
      <c r="E2009" s="172"/>
      <c r="F2009" s="234"/>
      <c r="G2009" s="236"/>
      <c r="H2009" s="874" t="s">
        <v>25</v>
      </c>
      <c r="I2009" s="272">
        <v>43681</v>
      </c>
      <c r="J2009" s="238"/>
      <c r="K2009" s="711"/>
      <c r="L2009" s="1023" t="s">
        <v>633</v>
      </c>
      <c r="M2009" s="13" t="str">
        <f t="shared" si="161"/>
        <v>Invoice Made</v>
      </c>
      <c r="N2009" s="13"/>
      <c r="O2009" s="13"/>
      <c r="P2009" s="13" t="str">
        <f>IF(L2011="Navig8",IF(ISNA(VLOOKUP(UPPER(B2011),#REF!,3,FALSE)),"Pool Not in Records",VLOOKUP(UPPER(B2011),#REF!,3,FALSE)),"")</f>
        <v/>
      </c>
      <c r="Q2009" s="13" t="str">
        <f t="shared" si="162"/>
        <v/>
      </c>
      <c r="R2009" s="13"/>
      <c r="S2009" s="13"/>
      <c r="T2009" s="13" t="str">
        <f t="shared" si="163"/>
        <v>Invoice Made</v>
      </c>
      <c r="U2009" s="13" t="b">
        <f t="shared" si="164"/>
        <v>1</v>
      </c>
      <c r="V2009" s="13"/>
      <c r="W2009" s="13"/>
      <c r="X2009" s="13"/>
      <c r="Y2009" s="13"/>
      <c r="Z2009" s="13"/>
      <c r="AA2009" s="13" t="str">
        <f t="shared" si="160"/>
        <v>Eco Palm Springs1901</v>
      </c>
      <c r="AB2009" s="13"/>
      <c r="AC2009" s="13"/>
      <c r="AD2009" s="13"/>
      <c r="AE2009" s="13">
        <f>IF(TRIM(AA2009=""),0,IF(ISNA(VLOOKUP(AA2009,Tracker!$AB$2:$AB$3981,1,FALSE)),0,1))</f>
        <v>1</v>
      </c>
      <c r="AF2009" s="13"/>
    </row>
    <row r="2010" spans="1:32" ht="13.5">
      <c r="A2010" s="271">
        <v>5556</v>
      </c>
      <c r="B2010" s="271" t="s">
        <v>8231</v>
      </c>
      <c r="C2010" s="957">
        <v>44</v>
      </c>
      <c r="D2010" s="874" t="s">
        <v>2474</v>
      </c>
      <c r="E2010" s="172"/>
      <c r="F2010" s="234"/>
      <c r="G2010" s="236"/>
      <c r="H2010" s="874"/>
      <c r="I2010" s="272"/>
      <c r="J2010" s="238"/>
      <c r="K2010" s="711"/>
      <c r="L2010" s="1023" t="s">
        <v>8459</v>
      </c>
      <c r="M2010" s="13" t="str">
        <f t="shared" si="161"/>
        <v>Invoice Not Made</v>
      </c>
      <c r="N2010" s="13"/>
      <c r="O2010" s="13"/>
      <c r="P2010" s="13" t="str">
        <f>IF(L2012="Navig8",IF(ISNA(VLOOKUP(UPPER(B2012),#REF!,3,FALSE)),"Pool Not in Records",VLOOKUP(UPPER(B2012),#REF!,3,FALSE)),"")</f>
        <v/>
      </c>
      <c r="Q2010" s="13" t="str">
        <f t="shared" si="162"/>
        <v/>
      </c>
      <c r="R2010" s="13"/>
      <c r="S2010" s="13"/>
      <c r="T2010" s="13" t="str">
        <f t="shared" si="163"/>
        <v>Invoice Not Made</v>
      </c>
      <c r="U2010" s="13" t="b">
        <f t="shared" si="164"/>
        <v>1</v>
      </c>
      <c r="V2010" s="13"/>
      <c r="W2010" s="13"/>
      <c r="X2010" s="13"/>
      <c r="Y2010" s="13"/>
      <c r="Z2010" s="13"/>
      <c r="AA2010" s="13" t="str">
        <f t="shared" si="160"/>
        <v>Patea44</v>
      </c>
      <c r="AB2010" s="13"/>
      <c r="AC2010" s="13"/>
      <c r="AD2010" s="13"/>
      <c r="AE2010" s="13">
        <f>IF(TRIM(AA2010=""),0,IF(ISNA(VLOOKUP(AA2010,Tracker!$AB$2:$AB$3981,1,FALSE)),0,1))</f>
        <v>0</v>
      </c>
      <c r="AF2010" s="13"/>
    </row>
    <row r="2011" spans="1:32" ht="13.5">
      <c r="A2011" s="243">
        <v>5557</v>
      </c>
      <c r="B2011" s="271" t="s">
        <v>2854</v>
      </c>
      <c r="C2011" s="957">
        <v>237</v>
      </c>
      <c r="D2011" s="874" t="s">
        <v>2474</v>
      </c>
      <c r="E2011" s="172"/>
      <c r="F2011" s="234"/>
      <c r="G2011" s="236"/>
      <c r="H2011" s="874"/>
      <c r="I2011" s="272">
        <v>43586</v>
      </c>
      <c r="J2011" s="238"/>
      <c r="K2011" s="711"/>
      <c r="L2011" s="1023" t="s">
        <v>8459</v>
      </c>
      <c r="M2011" s="13" t="str">
        <f t="shared" si="161"/>
        <v>Invoice Not Made</v>
      </c>
      <c r="N2011" s="13"/>
      <c r="O2011" s="13"/>
      <c r="P2011" s="13" t="str">
        <f>IF(L2013="Navig8",IF(ISNA(VLOOKUP(UPPER(B2013),#REF!,3,FALSE)),"Pool Not in Records",VLOOKUP(UPPER(B2013),#REF!,3,FALSE)),"")</f>
        <v/>
      </c>
      <c r="Q2011" s="13" t="str">
        <f t="shared" si="162"/>
        <v/>
      </c>
      <c r="R2011" s="13"/>
      <c r="S2011" s="13"/>
      <c r="T2011" s="13" t="str">
        <f t="shared" si="163"/>
        <v>Invoice Not Made</v>
      </c>
      <c r="U2011" s="13" t="b">
        <f t="shared" si="164"/>
        <v>1</v>
      </c>
      <c r="V2011" s="13"/>
      <c r="W2011" s="13"/>
      <c r="X2011" s="13"/>
      <c r="Y2011" s="13"/>
      <c r="Z2011" s="13"/>
      <c r="AA2011" s="13" t="str">
        <f t="shared" si="160"/>
        <v>Emmy Schulte237</v>
      </c>
      <c r="AB2011" s="13"/>
      <c r="AC2011" s="13"/>
      <c r="AD2011" s="13"/>
      <c r="AE2011" s="13">
        <f>IF(TRIM(AA2011=""),0,IF(ISNA(VLOOKUP(AA2011,Tracker!$AB$2:$AB$3981,1,FALSE)),0,1))</f>
        <v>0</v>
      </c>
      <c r="AF2011" s="13"/>
    </row>
    <row r="2012" spans="1:32" ht="13.5">
      <c r="A2012" s="243">
        <v>5558</v>
      </c>
      <c r="B2012" s="271" t="s">
        <v>8835</v>
      </c>
      <c r="C2012" s="957">
        <v>273</v>
      </c>
      <c r="D2012" s="874" t="s">
        <v>2474</v>
      </c>
      <c r="E2012" s="172"/>
      <c r="F2012" s="234"/>
      <c r="G2012" s="236"/>
      <c r="H2012" s="874"/>
      <c r="I2012" s="272">
        <v>43586</v>
      </c>
      <c r="J2012" s="238"/>
      <c r="K2012" s="711"/>
      <c r="L2012" s="1023" t="s">
        <v>8459</v>
      </c>
      <c r="M2012" s="13" t="str">
        <f t="shared" si="161"/>
        <v>Invoice Not Made</v>
      </c>
      <c r="N2012" s="13"/>
      <c r="O2012" s="13"/>
      <c r="P2012" s="13" t="str">
        <f>IF(L2014="Navig8",IF(ISNA(VLOOKUP(UPPER(B2014),#REF!,3,FALSE)),"Pool Not in Records",VLOOKUP(UPPER(B2014),#REF!,3,FALSE)),"")</f>
        <v/>
      </c>
      <c r="Q2012" s="13" t="str">
        <f t="shared" si="162"/>
        <v/>
      </c>
      <c r="R2012" s="13"/>
      <c r="S2012" s="13"/>
      <c r="T2012" s="13" t="str">
        <f t="shared" si="163"/>
        <v>Invoice Not Made</v>
      </c>
      <c r="U2012" s="13" t="b">
        <f t="shared" si="164"/>
        <v>1</v>
      </c>
      <c r="V2012" s="13"/>
      <c r="W2012" s="13"/>
      <c r="X2012" s="13"/>
      <c r="Y2012" s="13"/>
      <c r="Z2012" s="13"/>
      <c r="AA2012" s="13" t="str">
        <f t="shared" si="160"/>
        <v>Tigris273</v>
      </c>
      <c r="AB2012" s="13"/>
      <c r="AC2012" s="13"/>
      <c r="AD2012" s="13"/>
      <c r="AE2012" s="13">
        <f>IF(TRIM(AA2012=""),0,IF(ISNA(VLOOKUP(AA2012,Tracker!$AB$2:$AB$3981,1,FALSE)),0,1))</f>
        <v>0</v>
      </c>
      <c r="AF2012" s="13"/>
    </row>
    <row r="2013" spans="1:32" ht="13.5">
      <c r="A2013" s="243">
        <v>5559</v>
      </c>
      <c r="B2013" s="271" t="s">
        <v>8103</v>
      </c>
      <c r="C2013" s="957">
        <v>84</v>
      </c>
      <c r="D2013" s="874" t="s">
        <v>2474</v>
      </c>
      <c r="E2013" s="172"/>
      <c r="F2013" s="234"/>
      <c r="G2013" s="236"/>
      <c r="H2013" s="874"/>
      <c r="I2013" s="272">
        <v>43586</v>
      </c>
      <c r="J2013" s="238"/>
      <c r="K2013" s="711"/>
      <c r="L2013" s="1023" t="s">
        <v>8459</v>
      </c>
      <c r="M2013" s="13" t="str">
        <f t="shared" si="161"/>
        <v>Invoice Not Made</v>
      </c>
      <c r="N2013" s="13"/>
      <c r="O2013" s="13"/>
      <c r="P2013" s="13" t="str">
        <f>IF(L2015="Navig8",IF(ISNA(VLOOKUP(UPPER(B2015),#REF!,3,FALSE)),"Pool Not in Records",VLOOKUP(UPPER(B2015),#REF!,3,FALSE)),"")</f>
        <v/>
      </c>
      <c r="Q2013" s="13" t="str">
        <f t="shared" si="162"/>
        <v/>
      </c>
      <c r="R2013" s="13"/>
      <c r="S2013" s="13"/>
      <c r="T2013" s="13" t="str">
        <f t="shared" si="163"/>
        <v>Invoice Not Made</v>
      </c>
      <c r="U2013" s="13" t="b">
        <f t="shared" si="164"/>
        <v>1</v>
      </c>
      <c r="V2013" s="13"/>
      <c r="W2013" s="13"/>
      <c r="X2013" s="13"/>
      <c r="Y2013" s="13"/>
      <c r="Z2013" s="13"/>
      <c r="AA2013" s="13" t="str">
        <f t="shared" si="160"/>
        <v>Brentholmen84</v>
      </c>
      <c r="AB2013" s="13"/>
      <c r="AC2013" s="13"/>
      <c r="AD2013" s="13"/>
      <c r="AE2013" s="13">
        <f>IF(TRIM(AA2013=""),0,IF(ISNA(VLOOKUP(AA2013,Tracker!$AB$2:$AB$3981,1,FALSE)),0,1))</f>
        <v>0</v>
      </c>
      <c r="AF2013" s="13"/>
    </row>
    <row r="2014" spans="1:32" ht="13.5">
      <c r="A2014" s="243">
        <v>5560</v>
      </c>
      <c r="B2014" s="271" t="s">
        <v>2854</v>
      </c>
      <c r="C2014" s="957">
        <v>238</v>
      </c>
      <c r="D2014" s="874" t="s">
        <v>2474</v>
      </c>
      <c r="E2014" s="172"/>
      <c r="F2014" s="234"/>
      <c r="G2014" s="236"/>
      <c r="H2014" s="874"/>
      <c r="I2014" s="272">
        <v>43586</v>
      </c>
      <c r="J2014" s="238"/>
      <c r="K2014" s="711"/>
      <c r="L2014" s="1023" t="s">
        <v>8459</v>
      </c>
      <c r="M2014" s="13" t="str">
        <f t="shared" si="161"/>
        <v>Invoice Not Made</v>
      </c>
      <c r="N2014" s="13"/>
      <c r="O2014" s="13"/>
      <c r="P2014" s="13" t="e">
        <f>IF(#REF!="Navig8",IF(ISNA(VLOOKUP(UPPER(#REF!),#REF!,3,FALSE)),"Pool Not in Records",VLOOKUP(UPPER(#REF!),#REF!,3,FALSE)),"")</f>
        <v>#REF!</v>
      </c>
      <c r="Q2014" s="13" t="e">
        <f>IF(#REF!="Ultranav",IF(#REF!="",0,1),"")</f>
        <v>#REF!</v>
      </c>
      <c r="R2014" s="13"/>
      <c r="S2014" s="13"/>
      <c r="T2014" s="13" t="str">
        <f t="shared" si="163"/>
        <v>Invoice Not Made</v>
      </c>
      <c r="U2014" s="13" t="b">
        <f t="shared" si="164"/>
        <v>1</v>
      </c>
      <c r="V2014" s="13"/>
      <c r="W2014" s="13"/>
      <c r="X2014" s="13"/>
      <c r="Y2014" s="13"/>
      <c r="Z2014" s="13"/>
      <c r="AA2014" s="13" t="str">
        <f t="shared" si="160"/>
        <v>Emmy Schulte238</v>
      </c>
      <c r="AB2014" s="13"/>
      <c r="AC2014" s="13"/>
      <c r="AD2014" s="13"/>
      <c r="AE2014" s="13">
        <f>IF(TRIM(AA2014=""),0,IF(ISNA(VLOOKUP(AA2014,Tracker!$AB$2:$AB$3981,1,FALSE)),0,1))</f>
        <v>0</v>
      </c>
      <c r="AF2014" s="13"/>
    </row>
    <row r="2015" spans="1:32" ht="13.5">
      <c r="A2015" s="243">
        <v>5562</v>
      </c>
      <c r="B2015" s="271" t="s">
        <v>2776</v>
      </c>
      <c r="C2015" s="957">
        <v>135</v>
      </c>
      <c r="D2015" s="874" t="s">
        <v>2474</v>
      </c>
      <c r="E2015" s="172"/>
      <c r="F2015" s="234"/>
      <c r="G2015" s="236"/>
      <c r="H2015" s="874"/>
      <c r="I2015" s="272">
        <v>43586</v>
      </c>
      <c r="J2015" s="238"/>
      <c r="K2015" s="711"/>
      <c r="L2015" s="1023" t="s">
        <v>8459</v>
      </c>
      <c r="M2015" s="13" t="str">
        <f t="shared" si="161"/>
        <v>Invoice Not Made</v>
      </c>
      <c r="N2015" s="13"/>
      <c r="O2015" s="13"/>
      <c r="P2015" s="13" t="e">
        <f>IF(#REF!="Navig8",IF(ISNA(VLOOKUP(UPPER(#REF!),#REF!,3,FALSE)),"Pool Not in Records",VLOOKUP(UPPER(#REF!),#REF!,3,FALSE)),"")</f>
        <v>#REF!</v>
      </c>
      <c r="Q2015" s="13" t="e">
        <f>IF(#REF!="Ultranav",IF(#REF!="",0,1),"")</f>
        <v>#REF!</v>
      </c>
      <c r="R2015" s="13"/>
      <c r="S2015" s="13"/>
      <c r="T2015" s="13" t="str">
        <f t="shared" si="163"/>
        <v>Invoice Not Made</v>
      </c>
      <c r="U2015" s="13" t="b">
        <f t="shared" si="164"/>
        <v>1</v>
      </c>
      <c r="V2015" s="13"/>
      <c r="W2015" s="13"/>
      <c r="X2015" s="13"/>
      <c r="Y2015" s="13"/>
      <c r="Z2015" s="13"/>
      <c r="AA2015" s="13" t="str">
        <f t="shared" si="160"/>
        <v>Sten Skagen135</v>
      </c>
      <c r="AB2015" s="13"/>
      <c r="AC2015" s="13"/>
      <c r="AD2015" s="13"/>
      <c r="AE2015" s="13">
        <f>IF(TRIM(AA2015=""),0,IF(ISNA(VLOOKUP(AA2015,Tracker!$AB$2:$AB$3981,1,FALSE)),0,1))</f>
        <v>0</v>
      </c>
      <c r="AF2015" s="13"/>
    </row>
    <row r="2016" spans="1:32" ht="13.5">
      <c r="A2016" s="243">
        <v>5566</v>
      </c>
      <c r="B2016" s="271" t="s">
        <v>2776</v>
      </c>
      <c r="C2016" s="957">
        <v>136</v>
      </c>
      <c r="D2016" s="874" t="s">
        <v>2474</v>
      </c>
      <c r="E2016" s="172"/>
      <c r="F2016" s="234"/>
      <c r="G2016" s="236"/>
      <c r="H2016" s="874"/>
      <c r="I2016" s="272">
        <v>43617</v>
      </c>
      <c r="J2016" s="238"/>
      <c r="K2016" s="711"/>
      <c r="L2016" s="1023" t="s">
        <v>8459</v>
      </c>
      <c r="M2016" s="13" t="str">
        <f t="shared" si="161"/>
        <v>Invoice Not Made</v>
      </c>
      <c r="N2016" s="13"/>
      <c r="O2016" s="13"/>
      <c r="P2016" s="13" t="str">
        <f>IF(L2018="Navig8",IF(ISNA(VLOOKUP(UPPER(B2018),#REF!,3,FALSE)),"Pool Not in Records",VLOOKUP(UPPER(B2018),#REF!,3,FALSE)),"")</f>
        <v/>
      </c>
      <c r="Q2016" s="13">
        <f t="shared" si="162"/>
        <v>0</v>
      </c>
      <c r="R2016" s="13"/>
      <c r="S2016" s="13"/>
      <c r="T2016" s="13" t="str">
        <f t="shared" si="163"/>
        <v>Invoice Not Made</v>
      </c>
      <c r="U2016" s="13" t="b">
        <f t="shared" si="164"/>
        <v>1</v>
      </c>
      <c r="V2016" s="13"/>
      <c r="W2016" s="13"/>
      <c r="X2016" s="13"/>
      <c r="Y2016" s="13"/>
      <c r="Z2016" s="13"/>
      <c r="AA2016" s="13" t="str">
        <f t="shared" si="160"/>
        <v>Sten Skagen136</v>
      </c>
      <c r="AB2016" s="13"/>
      <c r="AC2016" s="13"/>
      <c r="AD2016" s="13"/>
      <c r="AE2016" s="13">
        <f>IF(TRIM(AA2016=""),0,IF(ISNA(VLOOKUP(AA2016,Tracker!$AB$2:$AB$3981,1,FALSE)),0,1))</f>
        <v>0</v>
      </c>
      <c r="AF2016" s="13"/>
    </row>
    <row r="2017" spans="1:32" ht="13.5">
      <c r="A2017" s="246">
        <v>5567</v>
      </c>
      <c r="B2017" s="271" t="s">
        <v>8839</v>
      </c>
      <c r="C2017" s="957">
        <v>1902</v>
      </c>
      <c r="D2017" s="871" t="s">
        <v>8596</v>
      </c>
      <c r="E2017" s="172"/>
      <c r="F2017" s="234"/>
      <c r="G2017" s="236"/>
      <c r="H2017" s="908" t="s">
        <v>71</v>
      </c>
      <c r="I2017" s="272">
        <v>43655</v>
      </c>
      <c r="J2017" s="238"/>
      <c r="K2017" s="711"/>
      <c r="L2017" s="1023" t="s">
        <v>8479</v>
      </c>
      <c r="M2017" s="13" t="str">
        <f t="shared" si="161"/>
        <v>Invoice Made</v>
      </c>
      <c r="N2017" s="13"/>
      <c r="O2017" s="13"/>
      <c r="P2017" s="13" t="str">
        <f>IF(L2019="Navig8",IF(ISNA(VLOOKUP(UPPER(B2019),#REF!,3,FALSE)),"Pool Not in Records",VLOOKUP(UPPER(B2019),#REF!,3,FALSE)),"")</f>
        <v/>
      </c>
      <c r="Q2017" s="13" t="str">
        <f t="shared" si="162"/>
        <v/>
      </c>
      <c r="R2017" s="13"/>
      <c r="S2017" s="13"/>
      <c r="T2017" s="13" t="str">
        <f t="shared" si="163"/>
        <v>Invoice Made</v>
      </c>
      <c r="U2017" s="13" t="b">
        <f t="shared" si="164"/>
        <v>1</v>
      </c>
      <c r="V2017" s="13"/>
      <c r="W2017" s="13"/>
      <c r="X2017" s="13"/>
      <c r="Y2017" s="13"/>
      <c r="Z2017" s="13"/>
      <c r="AA2017" s="13" t="str">
        <f t="shared" si="160"/>
        <v>Stella1902</v>
      </c>
      <c r="AB2017" s="13"/>
      <c r="AC2017" s="13"/>
      <c r="AD2017" s="13"/>
      <c r="AE2017" s="13">
        <f>IF(TRIM(AA2017=""),0,IF(ISNA(VLOOKUP(AA2017,Tracker!$AB$2:$AB$3981,1,FALSE)),0,1))</f>
        <v>1</v>
      </c>
      <c r="AF2017" s="13"/>
    </row>
    <row r="2018" spans="1:32" s="497" customFormat="1" ht="13.5">
      <c r="A2018" s="243">
        <v>5568</v>
      </c>
      <c r="B2018" s="243" t="s">
        <v>8043</v>
      </c>
      <c r="C2018" s="963">
        <v>21</v>
      </c>
      <c r="D2018" s="877" t="s">
        <v>1304</v>
      </c>
      <c r="E2018" s="172"/>
      <c r="F2018" s="234"/>
      <c r="G2018" s="236"/>
      <c r="H2018" s="877" t="s">
        <v>20</v>
      </c>
      <c r="I2018" s="499">
        <v>43686</v>
      </c>
      <c r="J2018" s="238"/>
      <c r="K2018" s="720"/>
      <c r="L2018" s="1043" t="s">
        <v>590</v>
      </c>
      <c r="M2018" s="191" t="str">
        <f t="shared" si="161"/>
        <v>Invoice Made</v>
      </c>
      <c r="N2018" s="191" t="s">
        <v>9056</v>
      </c>
      <c r="O2018" s="191"/>
      <c r="P2018" s="191" t="str">
        <f>IF(L2020="Navig8",IF(ISNA(VLOOKUP(UPPER(B2020),#REF!,3,FALSE)),"Pool Not in Records",VLOOKUP(UPPER(B2020),#REF!,3,FALSE)),"")</f>
        <v/>
      </c>
      <c r="Q2018" s="191" t="str">
        <f t="shared" si="162"/>
        <v/>
      </c>
      <c r="R2018" s="191"/>
      <c r="S2018" s="191"/>
      <c r="T2018" s="13" t="str">
        <f t="shared" si="163"/>
        <v>Invoice Made</v>
      </c>
      <c r="U2018" s="13" t="b">
        <f t="shared" si="164"/>
        <v>1</v>
      </c>
      <c r="V2018" s="191"/>
      <c r="W2018" s="191"/>
      <c r="X2018" s="191"/>
      <c r="Y2018" s="191"/>
      <c r="Z2018" s="191"/>
      <c r="AA2018" s="191" t="str">
        <f t="shared" si="160"/>
        <v>Aquapuelche21</v>
      </c>
      <c r="AB2018" s="191"/>
      <c r="AC2018" s="191"/>
      <c r="AD2018" s="191"/>
      <c r="AE2018" s="191">
        <f>IF(TRIM(AA2018=""),0,IF(ISNA(VLOOKUP(AA2018,Tracker!$AB$2:$AB$3981,1,FALSE)),0,1))</f>
        <v>1</v>
      </c>
      <c r="AF2018" s="191"/>
    </row>
    <row r="2019" spans="1:32" ht="13.5">
      <c r="A2019" s="243">
        <v>5570</v>
      </c>
      <c r="B2019" s="271" t="s">
        <v>8309</v>
      </c>
      <c r="C2019" s="957">
        <v>53</v>
      </c>
      <c r="D2019" s="874" t="s">
        <v>2474</v>
      </c>
      <c r="E2019" s="172"/>
      <c r="F2019" s="234"/>
      <c r="G2019" s="236"/>
      <c r="H2019" s="874"/>
      <c r="I2019" s="272">
        <v>43586</v>
      </c>
      <c r="J2019" s="238"/>
      <c r="K2019" s="711"/>
      <c r="L2019" s="1023" t="s">
        <v>8459</v>
      </c>
      <c r="M2019" s="13" t="str">
        <f t="shared" si="161"/>
        <v>Invoice Not Made</v>
      </c>
      <c r="N2019" s="13"/>
      <c r="O2019" s="13"/>
      <c r="P2019" s="13" t="str">
        <f>IF(L2021="Navig8",IF(ISNA(VLOOKUP(UPPER(B2021),#REF!,3,FALSE)),"Pool Not in Records",VLOOKUP(UPPER(B2021),#REF!,3,FALSE)),"")</f>
        <v/>
      </c>
      <c r="Q2019" s="13" t="str">
        <f t="shared" si="162"/>
        <v/>
      </c>
      <c r="R2019" s="13"/>
      <c r="S2019" s="13"/>
      <c r="T2019" s="13" t="str">
        <f t="shared" si="163"/>
        <v>Invoice Not Made</v>
      </c>
      <c r="U2019" s="13" t="b">
        <f t="shared" si="164"/>
        <v>1</v>
      </c>
      <c r="V2019" s="13"/>
      <c r="W2019" s="13"/>
      <c r="X2019" s="13"/>
      <c r="Y2019" s="13"/>
      <c r="Z2019" s="13"/>
      <c r="AA2019" s="13" t="str">
        <f t="shared" si="160"/>
        <v>Vestholmen53</v>
      </c>
      <c r="AB2019" s="13"/>
      <c r="AC2019" s="13"/>
      <c r="AD2019" s="13"/>
      <c r="AE2019" s="13">
        <f>IF(TRIM(AA2019=""),0,IF(ISNA(VLOOKUP(AA2019,Tracker!$AB$2:$AB$3981,1,FALSE)),0,1))</f>
        <v>0</v>
      </c>
      <c r="AF2019" s="13"/>
    </row>
    <row r="2020" spans="1:32" ht="13.5">
      <c r="A2020" s="243">
        <v>5571</v>
      </c>
      <c r="B2020" s="271" t="s">
        <v>8730</v>
      </c>
      <c r="C2020" s="957">
        <v>162</v>
      </c>
      <c r="D2020" s="874" t="s">
        <v>2474</v>
      </c>
      <c r="E2020" s="172"/>
      <c r="F2020" s="234"/>
      <c r="G2020" s="236"/>
      <c r="H2020" s="874"/>
      <c r="I2020" s="272">
        <v>43586</v>
      </c>
      <c r="J2020" s="238"/>
      <c r="K2020" s="711"/>
      <c r="L2020" s="1023" t="s">
        <v>8459</v>
      </c>
      <c r="M2020" s="13" t="str">
        <f t="shared" si="161"/>
        <v>Invoice Not Made</v>
      </c>
      <c r="N2020" s="13"/>
      <c r="O2020" s="13"/>
      <c r="P2020" s="13" t="str">
        <f>IF(L2022="Navig8",IF(ISNA(VLOOKUP(UPPER(B2022),#REF!,3,FALSE)),"Pool Not in Records",VLOOKUP(UPPER(B2022),#REF!,3,FALSE)),"")</f>
        <v/>
      </c>
      <c r="Q2020" s="13" t="str">
        <f t="shared" si="162"/>
        <v/>
      </c>
      <c r="R2020" s="13"/>
      <c r="S2020" s="13"/>
      <c r="T2020" s="13" t="str">
        <f t="shared" si="163"/>
        <v>Invoice Not Made</v>
      </c>
      <c r="U2020" s="13" t="b">
        <f t="shared" si="164"/>
        <v>1</v>
      </c>
      <c r="V2020" s="13"/>
      <c r="W2020" s="13"/>
      <c r="X2020" s="13"/>
      <c r="Y2020" s="13"/>
      <c r="Z2020" s="13"/>
      <c r="AA2020" s="13" t="str">
        <f t="shared" si="160"/>
        <v>Tequila162</v>
      </c>
      <c r="AB2020" s="13"/>
      <c r="AC2020" s="13"/>
      <c r="AD2020" s="13"/>
      <c r="AE2020" s="13">
        <f>IF(TRIM(AA2020=""),0,IF(ISNA(VLOOKUP(AA2020,Tracker!$AB$2:$AB$3981,1,FALSE)),0,1))</f>
        <v>0</v>
      </c>
      <c r="AF2020" s="13"/>
    </row>
    <row r="2021" spans="1:32" ht="13.5">
      <c r="A2021" s="243">
        <v>5572</v>
      </c>
      <c r="B2021" s="271" t="s">
        <v>8835</v>
      </c>
      <c r="C2021" s="957">
        <v>274</v>
      </c>
      <c r="D2021" s="874" t="s">
        <v>2474</v>
      </c>
      <c r="E2021" s="172"/>
      <c r="F2021" s="234"/>
      <c r="G2021" s="236"/>
      <c r="H2021" s="874"/>
      <c r="I2021" s="272">
        <v>43586</v>
      </c>
      <c r="J2021" s="238"/>
      <c r="K2021" s="711"/>
      <c r="L2021" s="1023" t="s">
        <v>8459</v>
      </c>
      <c r="M2021" s="13" t="str">
        <f t="shared" si="161"/>
        <v>Invoice Not Made</v>
      </c>
      <c r="N2021" s="13"/>
      <c r="O2021" s="13"/>
      <c r="P2021" s="13" t="str">
        <f>IF(L2023="Navig8",IF(ISNA(VLOOKUP(UPPER(B2023),#REF!,3,FALSE)),"Pool Not in Records",VLOOKUP(UPPER(B2023),#REF!,3,FALSE)),"")</f>
        <v/>
      </c>
      <c r="Q2021" s="13" t="str">
        <f t="shared" si="162"/>
        <v/>
      </c>
      <c r="R2021" s="13"/>
      <c r="S2021" s="13"/>
      <c r="T2021" s="13" t="str">
        <f t="shared" si="163"/>
        <v>Invoice Not Made</v>
      </c>
      <c r="U2021" s="13" t="b">
        <f t="shared" si="164"/>
        <v>1</v>
      </c>
      <c r="V2021" s="13"/>
      <c r="W2021" s="13"/>
      <c r="X2021" s="13"/>
      <c r="Y2021" s="13"/>
      <c r="Z2021" s="13"/>
      <c r="AA2021" s="13" t="str">
        <f t="shared" si="160"/>
        <v>Tigris274</v>
      </c>
      <c r="AB2021" s="13"/>
      <c r="AC2021" s="13"/>
      <c r="AD2021" s="13"/>
      <c r="AE2021" s="13">
        <f>IF(TRIM(AA2021=""),0,IF(ISNA(VLOOKUP(AA2021,Tracker!$AB$2:$AB$3981,1,FALSE)),0,1))</f>
        <v>0</v>
      </c>
      <c r="AF2021" s="13"/>
    </row>
    <row r="2022" spans="1:32" ht="13.5">
      <c r="A2022" s="243">
        <v>5573</v>
      </c>
      <c r="B2022" s="271" t="s">
        <v>8103</v>
      </c>
      <c r="C2022" s="957">
        <v>85</v>
      </c>
      <c r="D2022" s="874" t="s">
        <v>2474</v>
      </c>
      <c r="E2022" s="172"/>
      <c r="F2022" s="234"/>
      <c r="G2022" s="236"/>
      <c r="H2022" s="874"/>
      <c r="I2022" s="272">
        <v>43617</v>
      </c>
      <c r="J2022" s="238"/>
      <c r="K2022" s="711"/>
      <c r="L2022" s="1023" t="s">
        <v>8459</v>
      </c>
      <c r="M2022" s="13" t="str">
        <f t="shared" si="161"/>
        <v>Invoice Not Made</v>
      </c>
      <c r="N2022" s="13"/>
      <c r="O2022" s="13"/>
      <c r="P2022" s="13" t="str">
        <f>IF(L2024="Navig8",IF(ISNA(VLOOKUP(UPPER(B2024),#REF!,3,FALSE)),"Pool Not in Records",VLOOKUP(UPPER(B2024),#REF!,3,FALSE)),"")</f>
        <v/>
      </c>
      <c r="Q2022" s="13">
        <f t="shared" si="162"/>
        <v>0</v>
      </c>
      <c r="R2022" s="13"/>
      <c r="S2022" s="13"/>
      <c r="T2022" s="13" t="str">
        <f t="shared" si="163"/>
        <v>Invoice Not Made</v>
      </c>
      <c r="U2022" s="13" t="b">
        <f t="shared" si="164"/>
        <v>1</v>
      </c>
      <c r="V2022" s="13"/>
      <c r="W2022" s="13"/>
      <c r="X2022" s="13"/>
      <c r="Y2022" s="13"/>
      <c r="Z2022" s="13"/>
      <c r="AA2022" s="13" t="str">
        <f t="shared" si="160"/>
        <v>Brentholmen85</v>
      </c>
      <c r="AB2022" s="13"/>
      <c r="AC2022" s="13"/>
      <c r="AD2022" s="13"/>
      <c r="AE2022" s="13">
        <f>IF(TRIM(AA2022=""),0,IF(ISNA(VLOOKUP(AA2022,Tracker!$AB$2:$AB$3981,1,FALSE)),0,1))</f>
        <v>0</v>
      </c>
      <c r="AF2022" s="13"/>
    </row>
    <row r="2023" spans="1:32" ht="13.5">
      <c r="A2023" s="271">
        <v>5574</v>
      </c>
      <c r="B2023" s="580" t="s">
        <v>1519</v>
      </c>
      <c r="C2023" s="957">
        <v>1904</v>
      </c>
      <c r="D2023" s="874" t="s">
        <v>8175</v>
      </c>
      <c r="E2023" s="172"/>
      <c r="F2023" s="234"/>
      <c r="G2023" s="236"/>
      <c r="H2023" s="874"/>
      <c r="I2023" s="272"/>
      <c r="J2023" s="238"/>
      <c r="K2023" s="711"/>
      <c r="L2023" s="1023" t="s">
        <v>633</v>
      </c>
      <c r="M2023" s="13" t="str">
        <f t="shared" si="161"/>
        <v>Invoice Not Made</v>
      </c>
      <c r="N2023" s="13"/>
      <c r="O2023" s="13"/>
      <c r="P2023" s="13" t="str">
        <f>IF(L2025="Navig8",IF(ISNA(VLOOKUP(UPPER(B2025),#REF!,3,FALSE)),"Pool Not in Records",VLOOKUP(UPPER(B2025),#REF!,3,FALSE)),"")</f>
        <v/>
      </c>
      <c r="Q2023" s="13" t="str">
        <f t="shared" si="162"/>
        <v/>
      </c>
      <c r="R2023" s="13"/>
      <c r="S2023" s="13"/>
      <c r="T2023" s="13" t="str">
        <f t="shared" si="163"/>
        <v>Invoice Not Made</v>
      </c>
      <c r="U2023" s="13" t="b">
        <f t="shared" si="164"/>
        <v>1</v>
      </c>
      <c r="V2023" s="13"/>
      <c r="W2023" s="13"/>
      <c r="X2023" s="13"/>
      <c r="Y2023" s="13"/>
      <c r="Z2023" s="13"/>
      <c r="AA2023" s="13" t="str">
        <f t="shared" si="160"/>
        <v>Stenaweco Gladys W1904</v>
      </c>
      <c r="AB2023" s="13"/>
      <c r="AC2023" s="13"/>
      <c r="AD2023" s="13"/>
      <c r="AE2023" s="13">
        <f>IF(TRIM(AA2023=""),0,IF(ISNA(VLOOKUP(AA2023,Tracker!$AB$2:$AB$3981,1,FALSE)),0,1))</f>
        <v>0</v>
      </c>
      <c r="AF2023" s="13"/>
    </row>
    <row r="2024" spans="1:32" ht="13.5">
      <c r="A2024" s="246">
        <v>5575</v>
      </c>
      <c r="B2024" s="271" t="s">
        <v>2851</v>
      </c>
      <c r="C2024" s="957">
        <v>227</v>
      </c>
      <c r="D2024" s="874" t="s">
        <v>8638</v>
      </c>
      <c r="E2024" s="172"/>
      <c r="F2024" s="234"/>
      <c r="G2024" s="236" t="s">
        <v>706</v>
      </c>
      <c r="H2024" s="874" t="s">
        <v>441</v>
      </c>
      <c r="I2024" s="272">
        <v>43614</v>
      </c>
      <c r="J2024" s="238"/>
      <c r="K2024" s="711"/>
      <c r="L2024" s="1023" t="s">
        <v>590</v>
      </c>
      <c r="M2024" s="13" t="str">
        <f t="shared" si="161"/>
        <v>Invoice Made</v>
      </c>
      <c r="N2024" s="13"/>
      <c r="O2024" s="13"/>
      <c r="P2024" s="13" t="str">
        <f>IF(L2026="Navig8",IF(ISNA(VLOOKUP(UPPER(B2026),#REF!,3,FALSE)),"Pool Not in Records",VLOOKUP(UPPER(B2026),#REF!,3,FALSE)),"")</f>
        <v/>
      </c>
      <c r="Q2024" s="13" t="str">
        <f t="shared" si="162"/>
        <v/>
      </c>
      <c r="R2024" s="13"/>
      <c r="S2024" s="13"/>
      <c r="T2024" s="13" t="str">
        <f t="shared" si="163"/>
        <v>Invoice Made</v>
      </c>
      <c r="U2024" s="13" t="b">
        <f t="shared" si="164"/>
        <v>1</v>
      </c>
      <c r="V2024" s="13"/>
      <c r="W2024" s="13"/>
      <c r="X2024" s="13"/>
      <c r="Y2024" s="13"/>
      <c r="Z2024" s="13"/>
      <c r="AA2024" s="13" t="str">
        <f t="shared" si="160"/>
        <v>Seaways Hellas227</v>
      </c>
      <c r="AB2024" s="13"/>
      <c r="AC2024" s="13"/>
      <c r="AD2024" s="13"/>
      <c r="AE2024" s="13">
        <f>IF(TRIM(AA2024=""),0,IF(ISNA(VLOOKUP(AA2024,Tracker!$AB$2:$AB$3981,1,FALSE)),0,1))</f>
        <v>1</v>
      </c>
      <c r="AF2024" s="13"/>
    </row>
    <row r="2025" spans="1:32" ht="13.5">
      <c r="A2025" s="243">
        <v>5576</v>
      </c>
      <c r="B2025" s="271" t="s">
        <v>8835</v>
      </c>
      <c r="C2025" s="957">
        <v>275</v>
      </c>
      <c r="D2025" s="874" t="s">
        <v>2474</v>
      </c>
      <c r="E2025" s="172"/>
      <c r="F2025" s="234"/>
      <c r="G2025" s="236"/>
      <c r="H2025" s="874"/>
      <c r="I2025" s="272">
        <v>43617</v>
      </c>
      <c r="J2025" s="238"/>
      <c r="K2025" s="711"/>
      <c r="L2025" s="1023" t="s">
        <v>8459</v>
      </c>
      <c r="M2025" s="13" t="str">
        <f t="shared" si="161"/>
        <v>Invoice Not Made</v>
      </c>
      <c r="N2025" s="13"/>
      <c r="O2025" s="13"/>
      <c r="P2025" s="13" t="str">
        <f>IF(L2027="Navig8",IF(ISNA(VLOOKUP(UPPER(B2027),#REF!,3,FALSE)),"Pool Not in Records",VLOOKUP(UPPER(B2027),#REF!,3,FALSE)),"")</f>
        <v/>
      </c>
      <c r="Q2025" s="13" t="str">
        <f t="shared" si="162"/>
        <v/>
      </c>
      <c r="R2025" s="13"/>
      <c r="S2025" s="13"/>
      <c r="T2025" s="13" t="str">
        <f t="shared" si="163"/>
        <v>Invoice Not Made</v>
      </c>
      <c r="U2025" s="13" t="b">
        <f t="shared" si="164"/>
        <v>1</v>
      </c>
      <c r="V2025" s="13"/>
      <c r="W2025" s="13"/>
      <c r="X2025" s="13"/>
      <c r="Y2025" s="13"/>
      <c r="Z2025" s="13"/>
      <c r="AA2025" s="13" t="str">
        <f t="shared" si="160"/>
        <v>Tigris275</v>
      </c>
      <c r="AB2025" s="13"/>
      <c r="AC2025" s="13"/>
      <c r="AD2025" s="13"/>
      <c r="AE2025" s="13">
        <f>IF(TRIM(AA2025=""),0,IF(ISNA(VLOOKUP(AA2025,Tracker!$AB$2:$AB$3981,1,FALSE)),0,1))</f>
        <v>0</v>
      </c>
      <c r="AF2025" s="13"/>
    </row>
    <row r="2026" spans="1:32" ht="13.5">
      <c r="A2026" s="243">
        <v>5577</v>
      </c>
      <c r="B2026" s="271" t="s">
        <v>2854</v>
      </c>
      <c r="C2026" s="957">
        <v>239</v>
      </c>
      <c r="D2026" s="874" t="s">
        <v>2474</v>
      </c>
      <c r="E2026" s="172"/>
      <c r="F2026" s="234"/>
      <c r="G2026" s="236"/>
      <c r="H2026" s="874"/>
      <c r="I2026" s="272">
        <v>43617</v>
      </c>
      <c r="J2026" s="238"/>
      <c r="K2026" s="711"/>
      <c r="L2026" s="1023" t="s">
        <v>8459</v>
      </c>
      <c r="M2026" s="13" t="str">
        <f t="shared" si="161"/>
        <v>Invoice Not Made</v>
      </c>
      <c r="N2026" s="13"/>
      <c r="O2026" s="13"/>
      <c r="P2026" s="13" t="str">
        <f>IF(L2028="Navig8",IF(ISNA(VLOOKUP(UPPER(B2028),#REF!,3,FALSE)),"Pool Not in Records",VLOOKUP(UPPER(B2028),#REF!,3,FALSE)),"")</f>
        <v/>
      </c>
      <c r="Q2026" s="13" t="str">
        <f t="shared" si="162"/>
        <v/>
      </c>
      <c r="R2026" s="13"/>
      <c r="S2026" s="13"/>
      <c r="T2026" s="13" t="str">
        <f t="shared" si="163"/>
        <v>Invoice Not Made</v>
      </c>
      <c r="U2026" s="13" t="b">
        <f t="shared" si="164"/>
        <v>1</v>
      </c>
      <c r="V2026" s="13"/>
      <c r="W2026" s="13"/>
      <c r="X2026" s="13"/>
      <c r="Y2026" s="13"/>
      <c r="Z2026" s="13"/>
      <c r="AA2026" s="13" t="str">
        <f t="shared" si="160"/>
        <v>Emmy Schulte239</v>
      </c>
      <c r="AB2026" s="13"/>
      <c r="AC2026" s="13"/>
      <c r="AD2026" s="13"/>
      <c r="AE2026" s="13">
        <f>IF(TRIM(AA2026=""),0,IF(ISNA(VLOOKUP(AA2026,Tracker!$AB$2:$AB$3981,1,FALSE)),0,1))</f>
        <v>0</v>
      </c>
      <c r="AF2026" s="13"/>
    </row>
    <row r="2027" spans="1:32" ht="13.5">
      <c r="A2027" s="243">
        <v>5578</v>
      </c>
      <c r="B2027" s="271" t="s">
        <v>8309</v>
      </c>
      <c r="C2027" s="957" t="s">
        <v>8891</v>
      </c>
      <c r="D2027" s="874" t="s">
        <v>2474</v>
      </c>
      <c r="E2027" s="172"/>
      <c r="F2027" s="234"/>
      <c r="G2027" s="236"/>
      <c r="H2027" s="874"/>
      <c r="I2027" s="272">
        <v>43617</v>
      </c>
      <c r="J2027" s="238"/>
      <c r="K2027" s="711"/>
      <c r="L2027" s="1023" t="s">
        <v>8459</v>
      </c>
      <c r="M2027" s="13" t="str">
        <f t="shared" si="161"/>
        <v>Invoice Not Made</v>
      </c>
      <c r="N2027" s="13"/>
      <c r="O2027" s="13"/>
      <c r="P2027" s="13" t="e">
        <f>IF(#REF!="Navig8",IF(ISNA(VLOOKUP(UPPER(#REF!),#REF!,3,FALSE)),"Pool Not in Records",VLOOKUP(UPPER(#REF!),#REF!,3,FALSE)),"")</f>
        <v>#REF!</v>
      </c>
      <c r="Q2027" s="13" t="e">
        <f>IF(#REF!="Ultranav",IF(#REF!="",0,1),"")</f>
        <v>#REF!</v>
      </c>
      <c r="R2027" s="13"/>
      <c r="S2027" s="13"/>
      <c r="T2027" s="13" t="str">
        <f t="shared" si="163"/>
        <v>Invoice Not Made</v>
      </c>
      <c r="U2027" s="13" t="b">
        <f t="shared" si="164"/>
        <v>1</v>
      </c>
      <c r="V2027" s="13"/>
      <c r="W2027" s="13"/>
      <c r="X2027" s="13"/>
      <c r="Y2027" s="13"/>
      <c r="Z2027" s="13"/>
      <c r="AA2027" s="13" t="str">
        <f t="shared" si="160"/>
        <v>Vestholmen53_2</v>
      </c>
      <c r="AB2027" s="13"/>
      <c r="AC2027" s="13"/>
      <c r="AD2027" s="13"/>
      <c r="AE2027" s="13">
        <f>IF(TRIM(AA2027=""),0,IF(ISNA(VLOOKUP(AA2027,Tracker!$AB$2:$AB$3981,1,FALSE)),0,1))</f>
        <v>0</v>
      </c>
      <c r="AF2027" s="13"/>
    </row>
    <row r="2028" spans="1:32" ht="13.5">
      <c r="A2028" s="246">
        <v>5579</v>
      </c>
      <c r="B2028" s="271" t="s">
        <v>8730</v>
      </c>
      <c r="C2028" s="957" t="s">
        <v>8939</v>
      </c>
      <c r="D2028" s="874" t="s">
        <v>2474</v>
      </c>
      <c r="E2028" s="172"/>
      <c r="F2028" s="234"/>
      <c r="G2028" s="236"/>
      <c r="H2028" s="908" t="s">
        <v>8938</v>
      </c>
      <c r="I2028" s="272">
        <v>43624</v>
      </c>
      <c r="J2028" s="238"/>
      <c r="K2028" s="711"/>
      <c r="L2028" s="1023" t="s">
        <v>8459</v>
      </c>
      <c r="M2028" s="13" t="str">
        <f t="shared" si="161"/>
        <v>Invoice Made</v>
      </c>
      <c r="N2028" s="13"/>
      <c r="O2028" s="13"/>
      <c r="P2028" s="13" t="e">
        <f>IF(#REF!="Navig8",IF(ISNA(VLOOKUP(UPPER(#REF!),#REF!,3,FALSE)),"Pool Not in Records",VLOOKUP(UPPER(#REF!),#REF!,3,FALSE)),"")</f>
        <v>#REF!</v>
      </c>
      <c r="Q2028" s="13" t="e">
        <f>IF(#REF!="Ultranav",IF(#REF!="",0,1),"")</f>
        <v>#REF!</v>
      </c>
      <c r="R2028" s="13"/>
      <c r="S2028" s="13"/>
      <c r="T2028" s="13" t="str">
        <f t="shared" si="163"/>
        <v>Invoice Made</v>
      </c>
      <c r="U2028" s="13" t="b">
        <f t="shared" si="164"/>
        <v>1</v>
      </c>
      <c r="V2028" s="13"/>
      <c r="W2028" s="13"/>
      <c r="X2028" s="13"/>
      <c r="Y2028" s="13"/>
      <c r="Z2028" s="13"/>
      <c r="AA2028" s="13" t="str">
        <f t="shared" si="160"/>
        <v>Tequila162,163</v>
      </c>
      <c r="AB2028" s="13"/>
      <c r="AC2028" s="13"/>
      <c r="AD2028" s="13"/>
      <c r="AE2028" s="13">
        <f>IF(TRIM(AA2028=""),0,IF(ISNA(VLOOKUP(AA2028,Tracker!$AB$2:$AB$3981,1,FALSE)),0,1))</f>
        <v>1</v>
      </c>
      <c r="AF2028" s="13"/>
    </row>
    <row r="2029" spans="1:32" ht="13.5">
      <c r="A2029" s="246">
        <v>5586</v>
      </c>
      <c r="B2029" s="271" t="s">
        <v>2286</v>
      </c>
      <c r="C2029" s="957">
        <v>1903</v>
      </c>
      <c r="D2029" s="874" t="s">
        <v>736</v>
      </c>
      <c r="E2029" s="172"/>
      <c r="F2029" s="234"/>
      <c r="G2029" s="236"/>
      <c r="H2029" s="874" t="s">
        <v>25</v>
      </c>
      <c r="I2029" s="272">
        <v>43677</v>
      </c>
      <c r="J2029" s="238"/>
      <c r="K2029" s="711"/>
      <c r="L2029" s="1023" t="s">
        <v>633</v>
      </c>
      <c r="M2029" s="13" t="str">
        <f t="shared" si="161"/>
        <v>Invoice Made</v>
      </c>
      <c r="N2029" s="13"/>
      <c r="O2029" s="13"/>
      <c r="P2029" s="13" t="str">
        <f>IF(L2031="Navig8",IF(ISNA(VLOOKUP(UPPER(B2031),#REF!,3,FALSE)),"Pool Not in Records",VLOOKUP(UPPER(B2031),#REF!,3,FALSE)),"")</f>
        <v/>
      </c>
      <c r="Q2029" s="13">
        <f t="shared" ref="Q2029:Q2084" si="165">IF(L2031="Ultranav",IF(K2031="",0,1),"")</f>
        <v>0</v>
      </c>
      <c r="R2029" s="13"/>
      <c r="S2029" s="13"/>
      <c r="T2029" s="13" t="str">
        <f t="shared" si="163"/>
        <v>Invoice Made</v>
      </c>
      <c r="U2029" s="13" t="b">
        <f t="shared" si="164"/>
        <v>1</v>
      </c>
      <c r="V2029" s="13"/>
      <c r="W2029" s="13"/>
      <c r="X2029" s="13"/>
      <c r="Y2029" s="13"/>
      <c r="Z2029" s="13"/>
      <c r="AA2029" s="13" t="str">
        <f t="shared" si="160"/>
        <v>Green Sea1903</v>
      </c>
      <c r="AB2029" s="13"/>
      <c r="AC2029" s="13"/>
      <c r="AD2029" s="13"/>
      <c r="AE2029" s="13">
        <f>IF(TRIM(AA2029=""),0,IF(ISNA(VLOOKUP(AA2029,Tracker!$AB$2:$AB$3981,1,FALSE)),0,1))</f>
        <v>1</v>
      </c>
      <c r="AF2029" s="13"/>
    </row>
    <row r="2030" spans="1:32" ht="13.5">
      <c r="A2030" s="246">
        <v>5587</v>
      </c>
      <c r="B2030" s="271" t="s">
        <v>8169</v>
      </c>
      <c r="C2030" s="957">
        <v>80</v>
      </c>
      <c r="D2030" s="874" t="s">
        <v>8245</v>
      </c>
      <c r="E2030" s="172"/>
      <c r="F2030" s="234"/>
      <c r="G2030" s="236"/>
      <c r="H2030" s="874" t="s">
        <v>3180</v>
      </c>
      <c r="I2030" s="272">
        <v>43643</v>
      </c>
      <c r="J2030" s="238"/>
      <c r="K2030" s="711" t="s">
        <v>8805</v>
      </c>
      <c r="L2030" s="1023" t="s">
        <v>590</v>
      </c>
      <c r="M2030" s="13" t="str">
        <f t="shared" si="161"/>
        <v>Invoice Made</v>
      </c>
      <c r="N2030" s="13"/>
      <c r="O2030" s="13"/>
      <c r="P2030" s="13" t="str">
        <f>IF(L2032="Navig8",IF(ISNA(VLOOKUP(UPPER(B2032),#REF!,3,FALSE)),"Pool Not in Records",VLOOKUP(UPPER(B2032),#REF!,3,FALSE)),"")</f>
        <v/>
      </c>
      <c r="Q2030" s="13" t="str">
        <f t="shared" si="165"/>
        <v/>
      </c>
      <c r="R2030" s="13"/>
      <c r="S2030" s="13"/>
      <c r="T2030" s="13" t="str">
        <f t="shared" si="163"/>
        <v>Invoice Made</v>
      </c>
      <c r="U2030" s="13" t="b">
        <f t="shared" si="164"/>
        <v>1</v>
      </c>
      <c r="V2030" s="13"/>
      <c r="W2030" s="13"/>
      <c r="X2030" s="13"/>
      <c r="Y2030" s="13"/>
      <c r="Z2030" s="13"/>
      <c r="AA2030" s="13" t="str">
        <f t="shared" si="160"/>
        <v>Seaways leyte80</v>
      </c>
      <c r="AB2030" s="13"/>
      <c r="AC2030" s="13"/>
      <c r="AD2030" s="13"/>
      <c r="AE2030" s="13">
        <f>IF(TRIM(AA2030=""),0,IF(ISNA(VLOOKUP(AA2030,Tracker!$AB$2:$AB$3981,1,FALSE)),0,1))</f>
        <v>1</v>
      </c>
      <c r="AF2030" s="13"/>
    </row>
    <row r="2031" spans="1:32" ht="13.5">
      <c r="A2031" s="246">
        <v>5588</v>
      </c>
      <c r="B2031" s="271" t="s">
        <v>8174</v>
      </c>
      <c r="C2031" s="957">
        <v>12</v>
      </c>
      <c r="D2031" s="874" t="s">
        <v>1942</v>
      </c>
      <c r="E2031" s="172"/>
      <c r="F2031" s="234"/>
      <c r="G2031" s="236"/>
      <c r="H2031" s="908" t="s">
        <v>261</v>
      </c>
      <c r="I2031" s="272">
        <v>43669</v>
      </c>
      <c r="J2031" s="238"/>
      <c r="K2031" s="711"/>
      <c r="L2031" s="1023" t="s">
        <v>590</v>
      </c>
      <c r="M2031" s="13" t="str">
        <f t="shared" si="161"/>
        <v>Invoice Made</v>
      </c>
      <c r="N2031" s="13"/>
      <c r="O2031" s="13"/>
      <c r="P2031" s="13" t="str">
        <f>IF(L2033="Navig8",IF(ISNA(VLOOKUP(UPPER(B2033),#REF!,3,FALSE)),"Pool Not in Records",VLOOKUP(UPPER(B2033),#REF!,3,FALSE)),"")</f>
        <v/>
      </c>
      <c r="Q2031" s="13" t="str">
        <f t="shared" si="165"/>
        <v/>
      </c>
      <c r="R2031" s="13"/>
      <c r="S2031" s="13"/>
      <c r="T2031" s="13" t="str">
        <f t="shared" si="163"/>
        <v>Invoice Made</v>
      </c>
      <c r="U2031" s="13" t="b">
        <f t="shared" si="164"/>
        <v>1</v>
      </c>
      <c r="V2031" s="13"/>
      <c r="W2031" s="13"/>
      <c r="X2031" s="13"/>
      <c r="Y2031" s="13"/>
      <c r="Z2031" s="13"/>
      <c r="AA2031" s="13" t="str">
        <f t="shared" si="160"/>
        <v>Neapolis12</v>
      </c>
      <c r="AB2031" s="13"/>
      <c r="AC2031" s="13"/>
      <c r="AD2031" s="13"/>
      <c r="AE2031" s="13">
        <f>IF(TRIM(AA2031=""),0,IF(ISNA(VLOOKUP(AA2031,Tracker!$AB$2:$AB$3981,1,FALSE)),0,1))</f>
        <v>1</v>
      </c>
      <c r="AF2031" s="13"/>
    </row>
    <row r="2032" spans="1:32" ht="13.5">
      <c r="A2032" s="246">
        <v>5589</v>
      </c>
      <c r="B2032" s="271" t="s">
        <v>2776</v>
      </c>
      <c r="C2032" s="957" t="s">
        <v>8937</v>
      </c>
      <c r="D2032" s="874" t="s">
        <v>2474</v>
      </c>
      <c r="E2032" s="172"/>
      <c r="F2032" s="234"/>
      <c r="G2032" s="236"/>
      <c r="H2032" s="874" t="s">
        <v>412</v>
      </c>
      <c r="I2032" s="272">
        <v>43632</v>
      </c>
      <c r="J2032" s="238"/>
      <c r="K2032" s="711"/>
      <c r="L2032" s="1023" t="s">
        <v>8459</v>
      </c>
      <c r="M2032" s="13" t="str">
        <f t="shared" si="161"/>
        <v>Invoice Made</v>
      </c>
      <c r="N2032" s="13"/>
      <c r="O2032" s="13"/>
      <c r="P2032" s="13" t="str">
        <f>IF(L2034="Navig8",IF(ISNA(VLOOKUP(UPPER(B2034),#REF!,3,FALSE)),"Pool Not in Records",VLOOKUP(UPPER(B2034),#REF!,3,FALSE)),"")</f>
        <v/>
      </c>
      <c r="Q2032" s="13" t="str">
        <f t="shared" si="165"/>
        <v/>
      </c>
      <c r="R2032" s="13"/>
      <c r="S2032" s="13"/>
      <c r="T2032" s="13" t="str">
        <f t="shared" si="163"/>
        <v>Invoice Made</v>
      </c>
      <c r="U2032" s="13" t="b">
        <f t="shared" si="164"/>
        <v>1</v>
      </c>
      <c r="V2032" s="13"/>
      <c r="W2032" s="13"/>
      <c r="X2032" s="13"/>
      <c r="Y2032" s="13"/>
      <c r="Z2032" s="13"/>
      <c r="AA2032" s="13" t="str">
        <f t="shared" si="160"/>
        <v>Sten Skagen135,136,137</v>
      </c>
      <c r="AB2032" s="13"/>
      <c r="AC2032" s="13"/>
      <c r="AD2032" s="13"/>
      <c r="AE2032" s="13">
        <f>IF(TRIM(AA2032=""),0,IF(ISNA(VLOOKUP(AA2032,Tracker!$AB$2:$AB$3981,1,FALSE)),0,1))</f>
        <v>1</v>
      </c>
      <c r="AF2032" s="13"/>
    </row>
    <row r="2033" spans="1:32" ht="13.5">
      <c r="A2033" s="243">
        <v>5591</v>
      </c>
      <c r="B2033" s="271" t="s">
        <v>8103</v>
      </c>
      <c r="C2033" s="957">
        <v>86</v>
      </c>
      <c r="D2033" s="874" t="s">
        <v>2474</v>
      </c>
      <c r="E2033" s="172"/>
      <c r="F2033" s="234"/>
      <c r="G2033" s="236"/>
      <c r="H2033" s="874"/>
      <c r="I2033" s="272">
        <v>43617</v>
      </c>
      <c r="J2033" s="238"/>
      <c r="K2033" s="711"/>
      <c r="L2033" s="1023" t="s">
        <v>8459</v>
      </c>
      <c r="M2033" s="13" t="str">
        <f t="shared" si="161"/>
        <v>Invoice Not Made</v>
      </c>
      <c r="N2033" s="13"/>
      <c r="O2033" s="13"/>
      <c r="P2033" s="13" t="e">
        <f>IF(L2035="Navig8",IF(ISNA(VLOOKUP(UPPER(B2035),#REF!,3,FALSE)),"Pool Not in Records",VLOOKUP(UPPER(B2035),#REF!,3,FALSE)),"")</f>
        <v>#REF!</v>
      </c>
      <c r="Q2033" s="13" t="str">
        <f t="shared" si="165"/>
        <v/>
      </c>
      <c r="R2033" s="13"/>
      <c r="S2033" s="13"/>
      <c r="T2033" s="13" t="str">
        <f t="shared" si="163"/>
        <v>Invoice Not Made</v>
      </c>
      <c r="U2033" s="13" t="b">
        <f t="shared" si="164"/>
        <v>1</v>
      </c>
      <c r="V2033" s="13"/>
      <c r="W2033" s="13"/>
      <c r="X2033" s="13"/>
      <c r="Y2033" s="13"/>
      <c r="Z2033" s="13"/>
      <c r="AA2033" s="13" t="str">
        <f t="shared" si="160"/>
        <v>Brentholmen86</v>
      </c>
      <c r="AB2033" s="13"/>
      <c r="AC2033" s="13"/>
      <c r="AD2033" s="13"/>
      <c r="AE2033" s="13">
        <f>IF(TRIM(AA2033=""),0,IF(ISNA(VLOOKUP(AA2033,Tracker!$AB$2:$AB$3981,1,FALSE)),0,1))</f>
        <v>0</v>
      </c>
      <c r="AF2033" s="13"/>
    </row>
    <row r="2034" spans="1:32" ht="13.5">
      <c r="A2034" s="243">
        <v>5592</v>
      </c>
      <c r="B2034" s="271" t="s">
        <v>8309</v>
      </c>
      <c r="C2034" s="957">
        <v>54</v>
      </c>
      <c r="D2034" s="874" t="s">
        <v>2474</v>
      </c>
      <c r="E2034" s="172"/>
      <c r="F2034" s="234"/>
      <c r="G2034" s="236"/>
      <c r="H2034" s="874"/>
      <c r="I2034" s="272">
        <v>43617</v>
      </c>
      <c r="J2034" s="238"/>
      <c r="K2034" s="711"/>
      <c r="L2034" s="1023" t="s">
        <v>8459</v>
      </c>
      <c r="M2034" s="13" t="str">
        <f t="shared" si="161"/>
        <v>Invoice Not Made</v>
      </c>
      <c r="N2034" s="13"/>
      <c r="O2034" s="13"/>
      <c r="P2034" s="13" t="str">
        <f>IF(L2036="Navig8",IF(ISNA(VLOOKUP(UPPER(B2036),#REF!,3,FALSE)),"Pool Not in Records",VLOOKUP(UPPER(B2036),#REF!,3,FALSE)),"")</f>
        <v/>
      </c>
      <c r="Q2034" s="13" t="str">
        <f t="shared" si="165"/>
        <v/>
      </c>
      <c r="R2034" s="13"/>
      <c r="S2034" s="13"/>
      <c r="T2034" s="13" t="str">
        <f t="shared" si="163"/>
        <v>Invoice Not Made</v>
      </c>
      <c r="U2034" s="13" t="b">
        <f t="shared" si="164"/>
        <v>1</v>
      </c>
      <c r="V2034" s="13"/>
      <c r="W2034" s="13"/>
      <c r="X2034" s="13"/>
      <c r="Y2034" s="13"/>
      <c r="Z2034" s="13"/>
      <c r="AA2034" s="13" t="str">
        <f t="shared" si="160"/>
        <v>Vestholmen54</v>
      </c>
      <c r="AB2034" s="13"/>
      <c r="AC2034" s="13"/>
      <c r="AD2034" s="13"/>
      <c r="AE2034" s="13">
        <f>IF(TRIM(AA2034=""),0,IF(ISNA(VLOOKUP(AA2034,Tracker!$AB$2:$AB$3981,1,FALSE)),0,1))</f>
        <v>0</v>
      </c>
      <c r="AF2034" s="13"/>
    </row>
    <row r="2035" spans="1:32" ht="13.5">
      <c r="A2035" s="246">
        <v>5593</v>
      </c>
      <c r="B2035" s="271" t="s">
        <v>8899</v>
      </c>
      <c r="C2035" s="957" t="s">
        <v>361</v>
      </c>
      <c r="D2035" s="874" t="s">
        <v>2461</v>
      </c>
      <c r="E2035" s="172"/>
      <c r="F2035" s="234"/>
      <c r="G2035" s="236"/>
      <c r="H2035" s="874" t="s">
        <v>412</v>
      </c>
      <c r="I2035" s="272">
        <v>43680</v>
      </c>
      <c r="J2035" s="238"/>
      <c r="K2035" s="711" t="s">
        <v>411</v>
      </c>
      <c r="L2035" s="1023" t="s">
        <v>28</v>
      </c>
      <c r="M2035" s="13" t="str">
        <f t="shared" si="161"/>
        <v>Invoice Made</v>
      </c>
      <c r="N2035" s="13"/>
      <c r="O2035" s="13"/>
      <c r="P2035" s="13" t="str">
        <f>IF(L2037="Navig8",IF(ISNA(VLOOKUP(UPPER(B2037),#REF!,3,FALSE)),"Pool Not in Records",VLOOKUP(UPPER(B2037),#REF!,3,FALSE)),"")</f>
        <v/>
      </c>
      <c r="Q2035" s="13" t="str">
        <f t="shared" si="165"/>
        <v/>
      </c>
      <c r="R2035" s="13"/>
      <c r="S2035" s="13"/>
      <c r="T2035" s="13" t="str">
        <f t="shared" si="163"/>
        <v>Invoice Made</v>
      </c>
      <c r="U2035" s="13" t="b">
        <f t="shared" si="164"/>
        <v>1</v>
      </c>
      <c r="V2035" s="13"/>
      <c r="W2035" s="13"/>
      <c r="X2035" s="13"/>
      <c r="Y2035" s="13"/>
      <c r="Z2035" s="13"/>
      <c r="AA2035" s="13" t="str">
        <f t="shared" si="160"/>
        <v>Bareilly08</v>
      </c>
      <c r="AB2035" s="13"/>
      <c r="AC2035" s="13"/>
      <c r="AD2035" s="13"/>
      <c r="AE2035" s="13">
        <f>IF(TRIM(AA2035=""),0,IF(ISNA(VLOOKUP(AA2035,Tracker!$AB$2:$AB$3981,1,FALSE)),0,1))</f>
        <v>1</v>
      </c>
      <c r="AF2035" s="13"/>
    </row>
    <row r="2036" spans="1:32" ht="13.5">
      <c r="A2036" s="246">
        <v>5594</v>
      </c>
      <c r="B2036" s="271" t="s">
        <v>2779</v>
      </c>
      <c r="C2036" s="957" t="s">
        <v>8941</v>
      </c>
      <c r="D2036" s="874" t="s">
        <v>2474</v>
      </c>
      <c r="E2036" s="172"/>
      <c r="F2036" s="234"/>
      <c r="G2036" s="236"/>
      <c r="H2036" s="908" t="s">
        <v>412</v>
      </c>
      <c r="I2036" s="272">
        <v>43635</v>
      </c>
      <c r="J2036" s="238"/>
      <c r="K2036" s="711"/>
      <c r="L2036" s="1023" t="s">
        <v>8459</v>
      </c>
      <c r="M2036" s="13" t="str">
        <f t="shared" si="161"/>
        <v>Invoice Made</v>
      </c>
      <c r="N2036" s="13"/>
      <c r="O2036" s="13"/>
      <c r="P2036" s="13" t="str">
        <f>IF(L2038="Navig8",IF(ISNA(VLOOKUP(UPPER(B2038),#REF!,3,FALSE)),"Pool Not in Records",VLOOKUP(UPPER(B2038),#REF!,3,FALSE)),"")</f>
        <v/>
      </c>
      <c r="Q2036" s="13" t="str">
        <f t="shared" si="165"/>
        <v/>
      </c>
      <c r="R2036" s="13"/>
      <c r="S2036" s="13"/>
      <c r="T2036" s="13" t="str">
        <f t="shared" si="163"/>
        <v>Invoice Made</v>
      </c>
      <c r="U2036" s="13" t="b">
        <f t="shared" si="164"/>
        <v>1</v>
      </c>
      <c r="V2036" s="13"/>
      <c r="W2036" s="13"/>
      <c r="X2036" s="13"/>
      <c r="Y2036" s="13"/>
      <c r="Z2036" s="13"/>
      <c r="AA2036" s="13" t="str">
        <f t="shared" si="160"/>
        <v>Tigris274,275,276</v>
      </c>
      <c r="AB2036" s="13"/>
      <c r="AC2036" s="13"/>
      <c r="AD2036" s="13"/>
      <c r="AE2036" s="13">
        <f>IF(TRIM(AA2036=""),0,IF(ISNA(VLOOKUP(AA2036,Tracker!$AB$2:$AB$3981,1,FALSE)),0,1))</f>
        <v>1</v>
      </c>
      <c r="AF2036" s="13"/>
    </row>
    <row r="2037" spans="1:32" ht="13.5">
      <c r="A2037" s="246">
        <v>5595</v>
      </c>
      <c r="B2037" s="271" t="s">
        <v>8900</v>
      </c>
      <c r="C2037" s="957">
        <v>1905</v>
      </c>
      <c r="D2037" s="874" t="s">
        <v>8594</v>
      </c>
      <c r="E2037" s="172"/>
      <c r="F2037" s="234"/>
      <c r="G2037" s="236"/>
      <c r="H2037" s="908" t="s">
        <v>507</v>
      </c>
      <c r="I2037" s="272">
        <v>43653</v>
      </c>
      <c r="J2037" s="238"/>
      <c r="K2037" s="711"/>
      <c r="L2037" s="1023" t="s">
        <v>663</v>
      </c>
      <c r="M2037" s="13" t="str">
        <f t="shared" si="161"/>
        <v>Invoice Made</v>
      </c>
      <c r="N2037" s="13"/>
      <c r="O2037" s="13"/>
      <c r="P2037" s="13" t="str">
        <f>IF(L2039="Navig8",IF(ISNA(VLOOKUP(UPPER(B2039),#REF!,3,FALSE)),"Pool Not in Records",VLOOKUP(UPPER(B2039),#REF!,3,FALSE)),"")</f>
        <v/>
      </c>
      <c r="Q2037" s="13" t="str">
        <f t="shared" si="165"/>
        <v/>
      </c>
      <c r="R2037" s="13"/>
      <c r="S2037" s="13"/>
      <c r="T2037" s="13" t="str">
        <f t="shared" si="163"/>
        <v>Invoice Made</v>
      </c>
      <c r="U2037" s="13" t="b">
        <f t="shared" si="164"/>
        <v>1</v>
      </c>
      <c r="V2037" s="13"/>
      <c r="W2037" s="13"/>
      <c r="X2037" s="13"/>
      <c r="Y2037" s="13"/>
      <c r="Z2037" s="13"/>
      <c r="AA2037" s="13" t="str">
        <f t="shared" si="160"/>
        <v>Stena Presisdent1905</v>
      </c>
      <c r="AB2037" s="13"/>
      <c r="AC2037" s="13"/>
      <c r="AD2037" s="13"/>
      <c r="AE2037" s="13">
        <f>IF(TRIM(AA2037=""),0,IF(ISNA(VLOOKUP(AA2037,Tracker!$AB$2:$AB$3981,1,FALSE)),0,1))</f>
        <v>1</v>
      </c>
      <c r="AF2037" s="13"/>
    </row>
    <row r="2038" spans="1:32" ht="13.5">
      <c r="A2038" s="246">
        <v>5596</v>
      </c>
      <c r="B2038" s="271" t="s">
        <v>3088</v>
      </c>
      <c r="C2038" s="957">
        <v>12</v>
      </c>
      <c r="D2038" s="874" t="s">
        <v>63</v>
      </c>
      <c r="E2038" s="172"/>
      <c r="F2038" s="234"/>
      <c r="G2038" s="236"/>
      <c r="H2038" s="908" t="s">
        <v>78</v>
      </c>
      <c r="I2038" s="272">
        <v>43639</v>
      </c>
      <c r="J2038" s="238"/>
      <c r="K2038" s="711"/>
      <c r="L2038" s="1023" t="s">
        <v>60</v>
      </c>
      <c r="M2038" s="13" t="str">
        <f t="shared" si="161"/>
        <v>Invoice Made</v>
      </c>
      <c r="N2038" s="13"/>
      <c r="O2038" s="13"/>
      <c r="P2038" s="13" t="str">
        <f>IF(L2040="Navig8",IF(ISNA(VLOOKUP(UPPER(B2040),#REF!,3,FALSE)),"Pool Not in Records",VLOOKUP(UPPER(B2040),#REF!,3,FALSE)),"")</f>
        <v/>
      </c>
      <c r="Q2038" s="13" t="str">
        <f t="shared" si="165"/>
        <v/>
      </c>
      <c r="R2038" s="13"/>
      <c r="S2038" s="13"/>
      <c r="T2038" s="13" t="str">
        <f t="shared" si="163"/>
        <v>Invoice Made</v>
      </c>
      <c r="U2038" s="13" t="b">
        <f t="shared" si="164"/>
        <v>1</v>
      </c>
      <c r="V2038" s="13"/>
      <c r="W2038" s="13"/>
      <c r="X2038" s="13"/>
      <c r="Y2038" s="13"/>
      <c r="Z2038" s="13"/>
      <c r="AA2038" s="13" t="str">
        <f t="shared" si="160"/>
        <v>Stavanger Bliss12</v>
      </c>
      <c r="AB2038" s="13"/>
      <c r="AC2038" s="13"/>
      <c r="AD2038" s="13"/>
      <c r="AE2038" s="13">
        <f>IF(TRIM(AA2038=""),0,IF(ISNA(VLOOKUP(AA2038,Tracker!$AB$2:$AB$3981,1,FALSE)),0,1))</f>
        <v>1</v>
      </c>
      <c r="AF2038" s="13"/>
    </row>
    <row r="2039" spans="1:32" ht="13.5">
      <c r="A2039" s="246">
        <v>5597</v>
      </c>
      <c r="B2039" s="271" t="s">
        <v>2854</v>
      </c>
      <c r="C2039" s="957" t="s">
        <v>8940</v>
      </c>
      <c r="D2039" s="874" t="s">
        <v>2474</v>
      </c>
      <c r="E2039" s="172"/>
      <c r="F2039" s="234"/>
      <c r="G2039" s="236"/>
      <c r="H2039" s="874" t="s">
        <v>25</v>
      </c>
      <c r="I2039" s="272">
        <v>43634</v>
      </c>
      <c r="J2039" s="238"/>
      <c r="K2039" s="711"/>
      <c r="L2039" s="1023" t="s">
        <v>8459</v>
      </c>
      <c r="M2039" s="13" t="str">
        <f t="shared" si="161"/>
        <v>Invoice Made</v>
      </c>
      <c r="N2039" s="13"/>
      <c r="O2039" s="13"/>
      <c r="P2039" s="13" t="e">
        <f>IF(L2041="Navig8",IF(ISNA(VLOOKUP(UPPER(B2041),#REF!,3,FALSE)),"Pool Not in Records",VLOOKUP(UPPER(B2041),#REF!,3,FALSE)),"")</f>
        <v>#REF!</v>
      </c>
      <c r="Q2039" s="13" t="str">
        <f t="shared" si="165"/>
        <v/>
      </c>
      <c r="R2039" s="13"/>
      <c r="S2039" s="13"/>
      <c r="T2039" s="13" t="str">
        <f t="shared" si="163"/>
        <v>Invoice Made</v>
      </c>
      <c r="U2039" s="13" t="b">
        <f t="shared" si="164"/>
        <v>1</v>
      </c>
      <c r="V2039" s="13"/>
      <c r="W2039" s="13"/>
      <c r="X2039" s="13"/>
      <c r="Y2039" s="13"/>
      <c r="Z2039" s="13"/>
      <c r="AA2039" s="13" t="str">
        <f t="shared" si="160"/>
        <v>Emmy Schulte239,240</v>
      </c>
      <c r="AB2039" s="13"/>
      <c r="AC2039" s="13"/>
      <c r="AD2039" s="13"/>
      <c r="AE2039" s="13">
        <f>IF(TRIM(AA2039=""),0,IF(ISNA(VLOOKUP(AA2039,Tracker!$AB$2:$AB$3981,1,FALSE)),0,1))</f>
        <v>1</v>
      </c>
      <c r="AF2039" s="13"/>
    </row>
    <row r="2040" spans="1:32" ht="13.5">
      <c r="A2040" s="243">
        <v>5598</v>
      </c>
      <c r="B2040" s="271" t="s">
        <v>8103</v>
      </c>
      <c r="C2040" s="957">
        <v>87</v>
      </c>
      <c r="D2040" s="874" t="s">
        <v>2474</v>
      </c>
      <c r="E2040" s="172"/>
      <c r="F2040" s="234"/>
      <c r="G2040" s="236"/>
      <c r="H2040" s="874"/>
      <c r="I2040" s="272"/>
      <c r="J2040" s="238"/>
      <c r="K2040" s="711"/>
      <c r="L2040" s="1023" t="s">
        <v>8459</v>
      </c>
      <c r="M2040" s="13" t="str">
        <f t="shared" si="161"/>
        <v>Invoice Not Made</v>
      </c>
      <c r="N2040" s="13"/>
      <c r="O2040" s="13"/>
      <c r="P2040" s="13" t="str">
        <f>IF(L2042="Navig8",IF(ISNA(VLOOKUP(UPPER(B2042),#REF!,3,FALSE)),"Pool Not in Records",VLOOKUP(UPPER(B2042),#REF!,3,FALSE)),"")</f>
        <v/>
      </c>
      <c r="Q2040" s="13" t="str">
        <f t="shared" si="165"/>
        <v/>
      </c>
      <c r="R2040" s="13"/>
      <c r="S2040" s="13"/>
      <c r="T2040" s="13" t="str">
        <f t="shared" si="163"/>
        <v>Invoice Not Made</v>
      </c>
      <c r="U2040" s="13" t="b">
        <f t="shared" si="164"/>
        <v>1</v>
      </c>
      <c r="V2040" s="13"/>
      <c r="W2040" s="13"/>
      <c r="X2040" s="13"/>
      <c r="Y2040" s="13"/>
      <c r="Z2040" s="13"/>
      <c r="AA2040" s="13" t="str">
        <f t="shared" si="160"/>
        <v>Brentholmen87</v>
      </c>
      <c r="AB2040" s="13"/>
      <c r="AC2040" s="13"/>
      <c r="AD2040" s="13"/>
      <c r="AE2040" s="13">
        <f>IF(TRIM(AA2040=""),0,IF(ISNA(VLOOKUP(AA2040,Tracker!$AB$2:$AB$3981,1,FALSE)),0,1))</f>
        <v>0</v>
      </c>
      <c r="AF2040" s="13"/>
    </row>
    <row r="2041" spans="1:32" ht="13.5">
      <c r="A2041" s="246">
        <v>5599</v>
      </c>
      <c r="B2041" s="271" t="s">
        <v>1268</v>
      </c>
      <c r="C2041" s="957">
        <v>87</v>
      </c>
      <c r="D2041" s="874" t="s">
        <v>671</v>
      </c>
      <c r="E2041" s="172"/>
      <c r="F2041" s="234"/>
      <c r="G2041" s="236"/>
      <c r="H2041" s="874" t="s">
        <v>67</v>
      </c>
      <c r="I2041" s="272">
        <v>43656</v>
      </c>
      <c r="J2041" s="238"/>
      <c r="K2041" s="711" t="s">
        <v>28</v>
      </c>
      <c r="L2041" s="1023" t="s">
        <v>28</v>
      </c>
      <c r="M2041" s="13" t="str">
        <f t="shared" si="161"/>
        <v>Invoice Made</v>
      </c>
      <c r="N2041" s="13"/>
      <c r="O2041" s="13"/>
      <c r="P2041" s="13" t="str">
        <f>IF(L2043="Navig8",IF(ISNA(VLOOKUP(UPPER(B2043),#REF!,3,FALSE)),"Pool Not in Records",VLOOKUP(UPPER(B2043),#REF!,3,FALSE)),"")</f>
        <v/>
      </c>
      <c r="Q2041" s="13" t="str">
        <f t="shared" si="165"/>
        <v/>
      </c>
      <c r="R2041" s="13"/>
      <c r="S2041" s="13"/>
      <c r="T2041" s="13" t="str">
        <f t="shared" si="163"/>
        <v>Invoice Made</v>
      </c>
      <c r="U2041" s="13" t="b">
        <f t="shared" si="164"/>
        <v>1</v>
      </c>
      <c r="V2041" s="13"/>
      <c r="W2041" s="13"/>
      <c r="X2041" s="13"/>
      <c r="Y2041" s="13"/>
      <c r="Z2041" s="13"/>
      <c r="AA2041" s="13" t="str">
        <f t="shared" si="160"/>
        <v>Nave Cetus87</v>
      </c>
      <c r="AB2041" s="13"/>
      <c r="AC2041" s="13"/>
      <c r="AD2041" s="13"/>
      <c r="AE2041" s="13">
        <f>IF(TRIM(AA2041=""),0,IF(ISNA(VLOOKUP(AA2041,Tracker!$AB$2:$AB$3981,1,FALSE)),0,1))</f>
        <v>1</v>
      </c>
      <c r="AF2041" s="13"/>
    </row>
    <row r="2042" spans="1:32" ht="13.5">
      <c r="A2042" s="243">
        <v>5600</v>
      </c>
      <c r="B2042" s="271" t="s">
        <v>2854</v>
      </c>
      <c r="C2042" s="957">
        <v>241</v>
      </c>
      <c r="D2042" s="874" t="s">
        <v>2474</v>
      </c>
      <c r="E2042" s="172"/>
      <c r="F2042" s="234"/>
      <c r="G2042" s="236"/>
      <c r="H2042" s="874"/>
      <c r="I2042" s="272"/>
      <c r="J2042" s="238"/>
      <c r="K2042" s="711"/>
      <c r="L2042" s="1023" t="s">
        <v>8459</v>
      </c>
      <c r="M2042" s="13" t="str">
        <f t="shared" si="161"/>
        <v>Invoice Not Made</v>
      </c>
      <c r="N2042" s="13"/>
      <c r="O2042" s="13"/>
      <c r="P2042" s="13" t="str">
        <f>IF(L2044="Navig8",IF(ISNA(VLOOKUP(UPPER(B2044),#REF!,3,FALSE)),"Pool Not in Records",VLOOKUP(UPPER(B2044),#REF!,3,FALSE)),"")</f>
        <v/>
      </c>
      <c r="Q2042" s="13" t="str">
        <f t="shared" si="165"/>
        <v/>
      </c>
      <c r="R2042" s="13"/>
      <c r="S2042" s="13"/>
      <c r="T2042" s="13" t="str">
        <f t="shared" si="163"/>
        <v>Invoice Not Made</v>
      </c>
      <c r="U2042" s="13" t="b">
        <f t="shared" si="164"/>
        <v>1</v>
      </c>
      <c r="V2042" s="13"/>
      <c r="W2042" s="13"/>
      <c r="X2042" s="13"/>
      <c r="Y2042" s="13"/>
      <c r="Z2042" s="13"/>
      <c r="AA2042" s="13" t="str">
        <f t="shared" si="160"/>
        <v>Emmy Schulte241</v>
      </c>
      <c r="AB2042" s="13"/>
      <c r="AC2042" s="13"/>
      <c r="AD2042" s="13"/>
      <c r="AE2042" s="13">
        <f>IF(TRIM(AA2042=""),0,IF(ISNA(VLOOKUP(AA2042,Tracker!$AB$2:$AB$3981,1,FALSE)),0,1))</f>
        <v>0</v>
      </c>
      <c r="AF2042" s="13"/>
    </row>
    <row r="2043" spans="1:32" ht="13.5">
      <c r="A2043" s="246">
        <v>5601</v>
      </c>
      <c r="B2043" s="271" t="s">
        <v>892</v>
      </c>
      <c r="C2043" s="957">
        <v>133</v>
      </c>
      <c r="D2043" s="874" t="s">
        <v>2474</v>
      </c>
      <c r="E2043" s="172"/>
      <c r="F2043" s="234"/>
      <c r="G2043" s="236"/>
      <c r="H2043" s="908" t="s">
        <v>2870</v>
      </c>
      <c r="I2043" s="272">
        <v>43640</v>
      </c>
      <c r="J2043" s="238"/>
      <c r="K2043" s="711"/>
      <c r="L2043" s="1023" t="s">
        <v>8459</v>
      </c>
      <c r="M2043" s="13" t="str">
        <f t="shared" si="161"/>
        <v>Invoice Made</v>
      </c>
      <c r="N2043" s="13"/>
      <c r="O2043" s="13"/>
      <c r="P2043" s="13" t="str">
        <f>IF(L2045="Navig8",IF(ISNA(VLOOKUP(UPPER(B2045),#REF!,3,FALSE)),"Pool Not in Records",VLOOKUP(UPPER(B2045),#REF!,3,FALSE)),"")</f>
        <v/>
      </c>
      <c r="Q2043" s="13" t="str">
        <f t="shared" si="165"/>
        <v/>
      </c>
      <c r="R2043" s="13"/>
      <c r="S2043" s="13"/>
      <c r="T2043" s="13" t="str">
        <f t="shared" si="163"/>
        <v>Invoice Made</v>
      </c>
      <c r="U2043" s="13" t="b">
        <f t="shared" si="164"/>
        <v>1</v>
      </c>
      <c r="V2043" s="13"/>
      <c r="W2043" s="13"/>
      <c r="X2043" s="13"/>
      <c r="Y2043" s="13"/>
      <c r="Z2043" s="13"/>
      <c r="AA2043" s="13" t="str">
        <f t="shared" si="160"/>
        <v>Elisalex Schulte133</v>
      </c>
      <c r="AB2043" s="13"/>
      <c r="AC2043" s="13"/>
      <c r="AD2043" s="13"/>
      <c r="AE2043" s="13">
        <f>IF(TRIM(AA2043=""),0,IF(ISNA(VLOOKUP(AA2043,Tracker!$AB$2:$AB$3981,1,FALSE)),0,1))</f>
        <v>1</v>
      </c>
      <c r="AF2043" s="13"/>
    </row>
    <row r="2044" spans="1:32" ht="13.5">
      <c r="A2044" s="578">
        <v>5602</v>
      </c>
      <c r="B2044" s="459" t="s">
        <v>65</v>
      </c>
      <c r="C2044" s="975">
        <v>156</v>
      </c>
      <c r="D2044" s="889" t="s">
        <v>8474</v>
      </c>
      <c r="E2044" s="172"/>
      <c r="F2044" s="234"/>
      <c r="G2044" s="236"/>
      <c r="H2044" s="889" t="s">
        <v>200</v>
      </c>
      <c r="I2044" s="460">
        <v>43658</v>
      </c>
      <c r="J2044" s="238"/>
      <c r="K2044" s="728"/>
      <c r="L2044" s="1058" t="s">
        <v>60</v>
      </c>
      <c r="M2044" s="13" t="str">
        <f t="shared" si="161"/>
        <v>Invoice Made</v>
      </c>
      <c r="N2044" s="13"/>
      <c r="O2044" s="13"/>
      <c r="P2044" s="13" t="str">
        <f>IF(L2046="Navig8",IF(ISNA(VLOOKUP(UPPER(B2046),#REF!,3,FALSE)),"Pool Not in Records",VLOOKUP(UPPER(B2046),#REF!,3,FALSE)),"")</f>
        <v/>
      </c>
      <c r="Q2044" s="13" t="str">
        <f t="shared" si="165"/>
        <v/>
      </c>
      <c r="R2044" s="13"/>
      <c r="S2044" s="13"/>
      <c r="T2044" s="13" t="str">
        <f t="shared" si="163"/>
        <v>Invoice Made</v>
      </c>
      <c r="U2044" s="13" t="b">
        <f t="shared" si="164"/>
        <v>1</v>
      </c>
      <c r="V2044" s="13"/>
      <c r="W2044" s="13"/>
      <c r="X2044" s="13"/>
      <c r="Y2044" s="13"/>
      <c r="Z2044" s="13"/>
      <c r="AA2044" s="13" t="str">
        <f t="shared" si="160"/>
        <v>Everest Spirit156</v>
      </c>
      <c r="AB2044" s="13"/>
      <c r="AC2044" s="13"/>
      <c r="AD2044" s="13"/>
      <c r="AE2044" s="13">
        <f>IF(TRIM(AA2044=""),0,IF(ISNA(VLOOKUP(AA2044,Tracker!$AB$2:$AB$3981,1,FALSE)),0,1))</f>
        <v>1</v>
      </c>
      <c r="AF2044" s="13"/>
    </row>
    <row r="2045" spans="1:32" ht="13.5">
      <c r="A2045" s="563">
        <v>5603</v>
      </c>
      <c r="B2045" s="271" t="s">
        <v>8901</v>
      </c>
      <c r="C2045" s="957">
        <v>102</v>
      </c>
      <c r="D2045" s="874" t="s">
        <v>8902</v>
      </c>
      <c r="E2045" s="457"/>
      <c r="F2045" s="234"/>
      <c r="G2045" s="456"/>
      <c r="H2045" s="908" t="s">
        <v>3923</v>
      </c>
      <c r="I2045" s="272">
        <v>43689</v>
      </c>
      <c r="J2045" s="458"/>
      <c r="K2045" s="711"/>
      <c r="L2045" s="1023" t="s">
        <v>60</v>
      </c>
      <c r="M2045" s="13" t="str">
        <f t="shared" si="161"/>
        <v>Invoice Made</v>
      </c>
      <c r="N2045" s="13"/>
      <c r="O2045" s="13"/>
      <c r="P2045" s="13" t="str">
        <f>IF(L2047="Navig8",IF(ISNA(VLOOKUP(UPPER(B2047),#REF!,3,FALSE)),"Pool Not in Records",VLOOKUP(UPPER(B2047),#REF!,3,FALSE)),"")</f>
        <v/>
      </c>
      <c r="Q2045" s="13" t="str">
        <f t="shared" si="165"/>
        <v/>
      </c>
      <c r="R2045" s="13"/>
      <c r="S2045" s="13"/>
      <c r="T2045" s="13" t="str">
        <f t="shared" si="163"/>
        <v>Invoice Made</v>
      </c>
      <c r="U2045" s="13" t="b">
        <f t="shared" si="164"/>
        <v>1</v>
      </c>
      <c r="V2045" s="13"/>
      <c r="W2045" s="13"/>
      <c r="X2045" s="13"/>
      <c r="Y2045" s="13"/>
      <c r="Z2045" s="13"/>
      <c r="AA2045" s="13" t="str">
        <f t="shared" si="160"/>
        <v>Blackcomb Spirit102</v>
      </c>
      <c r="AB2045" s="13"/>
      <c r="AC2045" s="13"/>
      <c r="AD2045" s="13"/>
      <c r="AE2045" s="13">
        <f>IF(TRIM(AA2045=""),0,IF(ISNA(VLOOKUP(AA2045,Tracker!$AB$2:$AB$3981,1,FALSE)),0,1))</f>
        <v>1</v>
      </c>
      <c r="AF2045" s="13"/>
    </row>
    <row r="2046" spans="1:32" ht="13.5">
      <c r="A2046" s="564">
        <v>5604</v>
      </c>
      <c r="B2046" s="461" t="s">
        <v>8309</v>
      </c>
      <c r="C2046" s="974" t="s">
        <v>8214</v>
      </c>
      <c r="D2046" s="890" t="s">
        <v>2474</v>
      </c>
      <c r="E2046" s="172"/>
      <c r="F2046" s="234"/>
      <c r="G2046" s="236"/>
      <c r="H2046" s="908" t="s">
        <v>25</v>
      </c>
      <c r="I2046" s="562">
        <v>43646</v>
      </c>
      <c r="J2046" s="238"/>
      <c r="K2046" s="731"/>
      <c r="L2046" s="1048" t="s">
        <v>8459</v>
      </c>
      <c r="M2046" s="13" t="str">
        <f t="shared" si="161"/>
        <v>Invoice Made</v>
      </c>
      <c r="N2046" s="13"/>
      <c r="O2046" s="13"/>
      <c r="P2046" s="13" t="str">
        <f>IF(L2048="Navig8",IF(ISNA(VLOOKUP(UPPER(B2048),#REF!,3,FALSE)),"Pool Not in Records",VLOOKUP(UPPER(B2048),#REF!,3,FALSE)),"")</f>
        <v/>
      </c>
      <c r="Q2046" s="13" t="str">
        <f t="shared" si="165"/>
        <v/>
      </c>
      <c r="R2046" s="13"/>
      <c r="S2046" s="13"/>
      <c r="T2046" s="13" t="str">
        <f t="shared" si="163"/>
        <v>Invoice Made</v>
      </c>
      <c r="U2046" s="13" t="b">
        <f t="shared" si="164"/>
        <v>1</v>
      </c>
      <c r="V2046" s="13"/>
      <c r="W2046" s="13"/>
      <c r="X2046" s="13"/>
      <c r="Y2046" s="13"/>
      <c r="Z2046" s="13"/>
      <c r="AA2046" s="13" t="str">
        <f t="shared" si="160"/>
        <v>Vestholmen53,54,55</v>
      </c>
      <c r="AB2046" s="13"/>
      <c r="AC2046" s="13"/>
      <c r="AD2046" s="13"/>
      <c r="AE2046" s="13">
        <f>IF(TRIM(AA2046=""),0,IF(ISNA(VLOOKUP(AA2046,Tracker!$AB$2:$AB$3981,1,FALSE)),0,1))</f>
        <v>1</v>
      </c>
      <c r="AF2046" s="13"/>
    </row>
    <row r="2047" spans="1:32" ht="13.5">
      <c r="A2047" s="271">
        <v>5605</v>
      </c>
      <c r="B2047" s="271" t="s">
        <v>8903</v>
      </c>
      <c r="C2047" s="957">
        <v>190624</v>
      </c>
      <c r="D2047" s="874" t="s">
        <v>8234</v>
      </c>
      <c r="E2047" s="172"/>
      <c r="F2047" s="234"/>
      <c r="G2047" s="236"/>
      <c r="H2047" s="874"/>
      <c r="I2047" s="272"/>
      <c r="J2047" s="238"/>
      <c r="K2047" s="711"/>
      <c r="L2047" s="1023" t="s">
        <v>1466</v>
      </c>
      <c r="M2047" s="13" t="str">
        <f t="shared" si="161"/>
        <v>Invoice Not Made</v>
      </c>
      <c r="N2047" s="13"/>
      <c r="O2047" s="13"/>
      <c r="P2047" s="13" t="str">
        <f>IF(L2049="Navig8",IF(ISNA(VLOOKUP(UPPER(B2049),#REF!,3,FALSE)),"Pool Not in Records",VLOOKUP(UPPER(B2049),#REF!,3,FALSE)),"")</f>
        <v/>
      </c>
      <c r="Q2047" s="13" t="str">
        <f t="shared" si="165"/>
        <v/>
      </c>
      <c r="R2047" s="13"/>
      <c r="S2047" s="13"/>
      <c r="T2047" s="13" t="str">
        <f t="shared" si="163"/>
        <v>Invoice Not Made</v>
      </c>
      <c r="U2047" s="13" t="b">
        <f t="shared" si="164"/>
        <v>1</v>
      </c>
      <c r="V2047" s="13"/>
      <c r="W2047" s="13"/>
      <c r="X2047" s="13"/>
      <c r="Y2047" s="13"/>
      <c r="Z2047" s="13"/>
      <c r="AA2047" s="13" t="str">
        <f t="shared" si="160"/>
        <v>Seagalaxy190624</v>
      </c>
      <c r="AB2047" s="13"/>
      <c r="AC2047" s="13"/>
      <c r="AD2047" s="13"/>
      <c r="AE2047" s="13">
        <f>IF(TRIM(AA2047=""),0,IF(ISNA(VLOOKUP(AA2047,Tracker!$AB$2:$AB$3981,1,FALSE)),0,1))</f>
        <v>0</v>
      </c>
      <c r="AF2047" s="13"/>
    </row>
    <row r="2048" spans="1:32" ht="13.5">
      <c r="A2048" s="246">
        <v>5606</v>
      </c>
      <c r="B2048" s="271" t="s">
        <v>8008</v>
      </c>
      <c r="C2048" s="957" t="s">
        <v>9069</v>
      </c>
      <c r="D2048" s="874" t="s">
        <v>2850</v>
      </c>
      <c r="E2048" s="172"/>
      <c r="F2048" s="234"/>
      <c r="G2048" s="236"/>
      <c r="H2048" s="908" t="s">
        <v>1873</v>
      </c>
      <c r="I2048" s="272">
        <v>43706</v>
      </c>
      <c r="J2048" s="238"/>
      <c r="K2048" s="711"/>
      <c r="L2048" s="1023" t="s">
        <v>633</v>
      </c>
      <c r="M2048" s="13" t="str">
        <f t="shared" ref="M2048:M2111" si="166">IF(AND(NOT(TRIM(D2048)="")),IF(AE2048=1,"Invoice Made","Invoice Not Made"),"")</f>
        <v>Invoice Made</v>
      </c>
      <c r="N2048" s="13"/>
      <c r="O2048" s="13"/>
      <c r="P2048" s="13" t="str">
        <f>IF(L2050="Navig8",IF(ISNA(VLOOKUP(UPPER(B2050),#REF!,3,FALSE)),"Pool Not in Records",VLOOKUP(UPPER(B2050),#REF!,3,FALSE)),"")</f>
        <v/>
      </c>
      <c r="Q2048" s="13" t="str">
        <f t="shared" si="165"/>
        <v/>
      </c>
      <c r="R2048" s="13"/>
      <c r="S2048" s="13"/>
      <c r="T2048" s="13" t="str">
        <f t="shared" si="163"/>
        <v>Invoice Made</v>
      </c>
      <c r="U2048" s="13" t="b">
        <f t="shared" si="164"/>
        <v>1</v>
      </c>
      <c r="V2048" s="13"/>
      <c r="W2048" s="13"/>
      <c r="X2048" s="13"/>
      <c r="Y2048" s="13"/>
      <c r="Z2048" s="13"/>
      <c r="AA2048" s="13" t="str">
        <f t="shared" si="160"/>
        <v>Maetiga1903</v>
      </c>
      <c r="AB2048" s="13"/>
      <c r="AC2048" s="13"/>
      <c r="AD2048" s="13"/>
      <c r="AE2048" s="13">
        <f>IF(TRIM(AA2048=""),0,IF(ISNA(VLOOKUP(AA2048,Tracker!$AB$2:$AB$3981,1,FALSE)),0,1))</f>
        <v>1</v>
      </c>
      <c r="AF2048" s="13"/>
    </row>
    <row r="2049" spans="1:32" ht="13.5">
      <c r="A2049" s="246">
        <v>5607</v>
      </c>
      <c r="B2049" s="271" t="s">
        <v>8103</v>
      </c>
      <c r="C2049" s="957" t="s">
        <v>8936</v>
      </c>
      <c r="D2049" s="874" t="s">
        <v>2474</v>
      </c>
      <c r="E2049" s="172"/>
      <c r="F2049" s="234"/>
      <c r="G2049" s="236"/>
      <c r="H2049" s="908" t="s">
        <v>2870</v>
      </c>
      <c r="I2049" s="272">
        <v>43645</v>
      </c>
      <c r="J2049" s="238"/>
      <c r="K2049" s="711"/>
      <c r="L2049" s="1023" t="s">
        <v>8459</v>
      </c>
      <c r="M2049" s="13" t="str">
        <f t="shared" si="166"/>
        <v>Invoice Made</v>
      </c>
      <c r="N2049" s="13"/>
      <c r="O2049" s="13"/>
      <c r="P2049" s="13" t="str">
        <f>IF(L2051="Navig8",IF(ISNA(VLOOKUP(UPPER(B2051),#REF!,3,FALSE)),"Pool Not in Records",VLOOKUP(UPPER(B2051),#REF!,3,FALSE)),"")</f>
        <v/>
      </c>
      <c r="Q2049" s="13" t="str">
        <f t="shared" si="165"/>
        <v/>
      </c>
      <c r="R2049" s="13"/>
      <c r="S2049" s="13"/>
      <c r="T2049" s="13" t="str">
        <f t="shared" si="163"/>
        <v>Invoice Made</v>
      </c>
      <c r="U2049" s="13" t="b">
        <f t="shared" si="164"/>
        <v>1</v>
      </c>
      <c r="V2049" s="13"/>
      <c r="W2049" s="13"/>
      <c r="X2049" s="13"/>
      <c r="Y2049" s="13"/>
      <c r="Z2049" s="13"/>
      <c r="AA2049" s="13" t="str">
        <f t="shared" si="160"/>
        <v>Brentholmen84,85,86,87,88</v>
      </c>
      <c r="AB2049" s="13"/>
      <c r="AC2049" s="13"/>
      <c r="AD2049" s="13"/>
      <c r="AE2049" s="13">
        <f>IF(TRIM(AA2049=""),0,IF(ISNA(VLOOKUP(AA2049,Tracker!$AB$2:$AB$3981,1,FALSE)),0,1))</f>
        <v>1</v>
      </c>
      <c r="AF2049" s="13"/>
    </row>
    <row r="2050" spans="1:32" ht="13.5">
      <c r="A2050" s="243">
        <v>5608</v>
      </c>
      <c r="B2050" s="271" t="s">
        <v>892</v>
      </c>
      <c r="C2050" s="957">
        <v>134</v>
      </c>
      <c r="D2050" s="874" t="s">
        <v>2474</v>
      </c>
      <c r="E2050" s="172"/>
      <c r="F2050" s="234"/>
      <c r="G2050" s="236"/>
      <c r="H2050" s="874"/>
      <c r="I2050" s="272"/>
      <c r="J2050" s="238"/>
      <c r="K2050" s="711"/>
      <c r="L2050" s="1023" t="s">
        <v>8459</v>
      </c>
      <c r="M2050" s="13" t="str">
        <f t="shared" si="166"/>
        <v>Invoice Not Made</v>
      </c>
      <c r="N2050" s="13"/>
      <c r="O2050" s="13"/>
      <c r="P2050" s="13" t="str">
        <f>IF(L2052="Navig8",IF(ISNA(VLOOKUP(UPPER(B2052),#REF!,3,FALSE)),"Pool Not in Records",VLOOKUP(UPPER(B2052),#REF!,3,FALSE)),"")</f>
        <v/>
      </c>
      <c r="Q2050" s="13" t="str">
        <f t="shared" si="165"/>
        <v/>
      </c>
      <c r="R2050" s="13"/>
      <c r="S2050" s="13"/>
      <c r="T2050" s="13" t="str">
        <f t="shared" ref="T2050:T2113" si="167">IF(AND(NOT(TRIM(D2050)="")),IF(AE2050=1,"Invoice Made","Invoice Not Made"),"")</f>
        <v>Invoice Not Made</v>
      </c>
      <c r="U2050" s="13" t="b">
        <f t="shared" ref="U2050:U2109" si="168">M2050=T2050</f>
        <v>1</v>
      </c>
      <c r="V2050" s="13"/>
      <c r="W2050" s="13"/>
      <c r="X2050" s="13"/>
      <c r="Y2050" s="13"/>
      <c r="Z2050" s="13"/>
      <c r="AA2050" s="13" t="str">
        <f t="shared" si="160"/>
        <v>Elisalex Schulte134</v>
      </c>
      <c r="AB2050" s="13"/>
      <c r="AC2050" s="13"/>
      <c r="AD2050" s="13"/>
      <c r="AE2050" s="13">
        <f>IF(TRIM(AA2050=""),0,IF(ISNA(VLOOKUP(AA2050,Tracker!$AB$2:$AB$3981,1,FALSE)),0,1))</f>
        <v>0</v>
      </c>
      <c r="AF2050" s="13"/>
    </row>
    <row r="2051" spans="1:32" ht="13.5">
      <c r="A2051" s="243">
        <v>5609</v>
      </c>
      <c r="B2051" s="271" t="s">
        <v>2776</v>
      </c>
      <c r="C2051" s="957">
        <v>138</v>
      </c>
      <c r="D2051" s="874" t="s">
        <v>2474</v>
      </c>
      <c r="E2051" s="172"/>
      <c r="F2051" s="234"/>
      <c r="G2051" s="236"/>
      <c r="H2051" s="874"/>
      <c r="I2051" s="272"/>
      <c r="J2051" s="238"/>
      <c r="K2051" s="711"/>
      <c r="L2051" s="1023" t="s">
        <v>8459</v>
      </c>
      <c r="M2051" s="13" t="str">
        <f t="shared" si="166"/>
        <v>Invoice Not Made</v>
      </c>
      <c r="N2051" s="13"/>
      <c r="O2051" s="13"/>
      <c r="P2051" s="13" t="str">
        <f>IF(L2053="Navig8",IF(ISNA(VLOOKUP(UPPER(B2053),#REF!,3,FALSE)),"Pool Not in Records",VLOOKUP(UPPER(B2053),#REF!,3,FALSE)),"")</f>
        <v/>
      </c>
      <c r="Q2051" s="13" t="str">
        <f t="shared" si="165"/>
        <v/>
      </c>
      <c r="R2051" s="13"/>
      <c r="S2051" s="13"/>
      <c r="T2051" s="13" t="str">
        <f t="shared" si="167"/>
        <v>Invoice Not Made</v>
      </c>
      <c r="U2051" s="13" t="b">
        <f t="shared" si="168"/>
        <v>1</v>
      </c>
      <c r="V2051" s="13"/>
      <c r="W2051" s="13"/>
      <c r="X2051" s="13"/>
      <c r="Y2051" s="13"/>
      <c r="Z2051" s="13"/>
      <c r="AA2051" s="13" t="str">
        <f t="shared" ref="AA2051:AA2114" si="169">IF(OR(TRIM(B2051)="",TRIM(C2051)=""),"Vessel-Voy No not given",CONCATENATE(TRIM(B2051),TRIM(C2051)))</f>
        <v>Sten Skagen138</v>
      </c>
      <c r="AB2051" s="13"/>
      <c r="AC2051" s="13"/>
      <c r="AD2051" s="13"/>
      <c r="AE2051" s="13">
        <f>IF(TRIM(AA2051=""),0,IF(ISNA(VLOOKUP(AA2051,Tracker!$AB$2:$AB$3981,1,FALSE)),0,1))</f>
        <v>0</v>
      </c>
      <c r="AF2051" s="13"/>
    </row>
    <row r="2052" spans="1:32" ht="13.5">
      <c r="A2052" s="271">
        <v>5610</v>
      </c>
      <c r="B2052" s="271" t="s">
        <v>8720</v>
      </c>
      <c r="C2052" s="957">
        <v>201903</v>
      </c>
      <c r="D2052" s="874" t="s">
        <v>8914</v>
      </c>
      <c r="E2052" s="172"/>
      <c r="F2052" s="234"/>
      <c r="G2052" s="236"/>
      <c r="H2052" s="874"/>
      <c r="I2052" s="272"/>
      <c r="J2052" s="238"/>
      <c r="K2052" s="711"/>
      <c r="L2052" s="1023" t="s">
        <v>663</v>
      </c>
      <c r="M2052" s="13" t="str">
        <f t="shared" si="166"/>
        <v>Invoice Not Made</v>
      </c>
      <c r="N2052" s="271" t="s">
        <v>464</v>
      </c>
      <c r="O2052" s="13"/>
      <c r="P2052" s="13" t="e">
        <f>IF(L2054="Navig8",IF(ISNA(VLOOKUP(UPPER(B2054),#REF!,3,FALSE)),"Pool Not in Records",VLOOKUP(UPPER(B2054),#REF!,3,FALSE)),"")</f>
        <v>#REF!</v>
      </c>
      <c r="Q2052" s="13" t="str">
        <f t="shared" si="165"/>
        <v/>
      </c>
      <c r="R2052" s="13"/>
      <c r="S2052" s="13"/>
      <c r="T2052" s="13" t="str">
        <f t="shared" si="167"/>
        <v>Invoice Not Made</v>
      </c>
      <c r="U2052" s="13" t="b">
        <f t="shared" si="168"/>
        <v>1</v>
      </c>
      <c r="V2052" s="13"/>
      <c r="W2052" s="13"/>
      <c r="X2052" s="13"/>
      <c r="Y2052" s="13"/>
      <c r="Z2052" s="13"/>
      <c r="AA2052" s="13" t="str">
        <f t="shared" si="169"/>
        <v>Almi Voyager201903</v>
      </c>
      <c r="AB2052" s="13"/>
      <c r="AC2052" s="13"/>
      <c r="AD2052" s="13"/>
      <c r="AE2052" s="13">
        <f>IF(TRIM(AA2052=""),0,IF(ISNA(VLOOKUP(AA2052,Tracker!$AB$2:$AB$3981,1,FALSE)),0,1))</f>
        <v>0</v>
      </c>
      <c r="AF2052" s="13"/>
    </row>
    <row r="2053" spans="1:32" ht="13.5">
      <c r="A2053" s="271">
        <v>5611</v>
      </c>
      <c r="B2053" s="271" t="s">
        <v>8915</v>
      </c>
      <c r="C2053" s="957"/>
      <c r="D2053" s="874" t="s">
        <v>8916</v>
      </c>
      <c r="E2053" s="172"/>
      <c r="F2053" s="234"/>
      <c r="G2053" s="236"/>
      <c r="H2053" s="874"/>
      <c r="I2053" s="272"/>
      <c r="J2053" s="238"/>
      <c r="K2053" s="711"/>
      <c r="L2053" s="1023" t="s">
        <v>299</v>
      </c>
      <c r="M2053" s="13" t="str">
        <f t="shared" si="166"/>
        <v>Invoice Not Made</v>
      </c>
      <c r="N2053" s="13"/>
      <c r="O2053" s="13"/>
      <c r="P2053" s="13" t="str">
        <f>IF(L2055="Navig8",IF(ISNA(VLOOKUP(UPPER(B2055),#REF!,3,FALSE)),"Pool Not in Records",VLOOKUP(UPPER(B2055),#REF!,3,FALSE)),"")</f>
        <v/>
      </c>
      <c r="Q2053" s="13" t="str">
        <f t="shared" si="165"/>
        <v/>
      </c>
      <c r="R2053" s="13"/>
      <c r="S2053" s="13"/>
      <c r="T2053" s="13" t="str">
        <f t="shared" si="167"/>
        <v>Invoice Not Made</v>
      </c>
      <c r="U2053" s="13" t="b">
        <f t="shared" si="168"/>
        <v>1</v>
      </c>
      <c r="V2053" s="13"/>
      <c r="W2053" s="13"/>
      <c r="X2053" s="13"/>
      <c r="Y2053" s="13"/>
      <c r="Z2053" s="13"/>
      <c r="AA2053" s="13" t="str">
        <f t="shared" si="169"/>
        <v>Vessel-Voy No not given</v>
      </c>
      <c r="AB2053" s="13"/>
      <c r="AC2053" s="13"/>
      <c r="AD2053" s="13"/>
      <c r="AE2053" s="13">
        <f>IF(TRIM(AA2053=""),0,IF(ISNA(VLOOKUP(AA2053,Tracker!$AB$2:$AB$3981,1,FALSE)),0,1))</f>
        <v>0</v>
      </c>
      <c r="AF2053" s="13"/>
    </row>
    <row r="2054" spans="1:32" ht="13.5">
      <c r="A2054" s="246">
        <v>5612</v>
      </c>
      <c r="B2054" s="271" t="s">
        <v>7482</v>
      </c>
      <c r="C2054" s="957">
        <v>42</v>
      </c>
      <c r="D2054" s="874" t="s">
        <v>465</v>
      </c>
      <c r="E2054" s="172" t="s">
        <v>465</v>
      </c>
      <c r="F2054" s="234"/>
      <c r="G2054" s="236"/>
      <c r="H2054" s="874" t="s">
        <v>71</v>
      </c>
      <c r="I2054" s="272">
        <v>43706</v>
      </c>
      <c r="J2054" s="238"/>
      <c r="K2054" s="711" t="s">
        <v>411</v>
      </c>
      <c r="L2054" s="1023" t="s">
        <v>28</v>
      </c>
      <c r="M2054" s="13" t="str">
        <f t="shared" si="166"/>
        <v>Invoice Made</v>
      </c>
      <c r="N2054" s="13"/>
      <c r="O2054" s="13"/>
      <c r="P2054" s="13" t="str">
        <f>IF(L2056="Navig8",IF(ISNA(VLOOKUP(UPPER(B2056),#REF!,3,FALSE)),"Pool Not in Records",VLOOKUP(UPPER(B2056),#REF!,3,FALSE)),"")</f>
        <v/>
      </c>
      <c r="Q2054" s="13" t="str">
        <f t="shared" si="165"/>
        <v/>
      </c>
      <c r="R2054" s="13"/>
      <c r="S2054" s="13"/>
      <c r="T2054" s="13" t="str">
        <f t="shared" si="167"/>
        <v>Invoice Made</v>
      </c>
      <c r="U2054" s="13" t="b">
        <f t="shared" si="168"/>
        <v>1</v>
      </c>
      <c r="V2054" s="13"/>
      <c r="W2054" s="13"/>
      <c r="X2054" s="13"/>
      <c r="Y2054" s="13"/>
      <c r="Z2054" s="13"/>
      <c r="AA2054" s="13" t="str">
        <f t="shared" si="169"/>
        <v>Cape Baxely42</v>
      </c>
      <c r="AB2054" s="13"/>
      <c r="AC2054" s="13"/>
      <c r="AD2054" s="13"/>
      <c r="AE2054" s="13">
        <f>IF(TRIM(AA2054=""),0,IF(ISNA(VLOOKUP(AA2054,Tracker!$AB$2:$AB$3981,1,FALSE)),0,1))</f>
        <v>1</v>
      </c>
      <c r="AF2054" s="13"/>
    </row>
    <row r="2055" spans="1:32" ht="13.5">
      <c r="A2055" s="243">
        <v>5613</v>
      </c>
      <c r="B2055" s="271" t="s">
        <v>2779</v>
      </c>
      <c r="C2055" s="957">
        <v>277</v>
      </c>
      <c r="D2055" s="874" t="s">
        <v>2474</v>
      </c>
      <c r="E2055" s="172" t="s">
        <v>2474</v>
      </c>
      <c r="F2055" s="234"/>
      <c r="G2055" s="236"/>
      <c r="H2055" s="874"/>
      <c r="I2055" s="272"/>
      <c r="J2055" s="238">
        <v>43647</v>
      </c>
      <c r="K2055" s="711"/>
      <c r="L2055" s="1023" t="s">
        <v>8459</v>
      </c>
      <c r="M2055" s="13" t="str">
        <f t="shared" si="166"/>
        <v>Invoice Not Made</v>
      </c>
      <c r="N2055" s="13"/>
      <c r="O2055" s="13"/>
      <c r="P2055" s="13" t="str">
        <f>IF(L2057="Navig8",IF(ISNA(VLOOKUP(UPPER(B2057),#REF!,3,FALSE)),"Pool Not in Records",VLOOKUP(UPPER(B2057),#REF!,3,FALSE)),"")</f>
        <v/>
      </c>
      <c r="Q2055" s="13" t="str">
        <f t="shared" si="165"/>
        <v/>
      </c>
      <c r="R2055" s="13"/>
      <c r="S2055" s="13"/>
      <c r="T2055" s="13" t="str">
        <f t="shared" si="167"/>
        <v>Invoice Not Made</v>
      </c>
      <c r="U2055" s="13" t="b">
        <f t="shared" si="168"/>
        <v>1</v>
      </c>
      <c r="V2055" s="13"/>
      <c r="W2055" s="13"/>
      <c r="X2055" s="13"/>
      <c r="Y2055" s="13"/>
      <c r="Z2055" s="13"/>
      <c r="AA2055" s="13" t="str">
        <f t="shared" si="169"/>
        <v>Tigris277</v>
      </c>
      <c r="AB2055" s="13"/>
      <c r="AC2055" s="13"/>
      <c r="AD2055" s="13"/>
      <c r="AE2055" s="13">
        <f>IF(TRIM(AA2055=""),0,IF(ISNA(VLOOKUP(AA2055,Tracker!$AB$2:$AB$3981,1,FALSE)),0,1))</f>
        <v>0</v>
      </c>
      <c r="AF2055" s="13"/>
    </row>
    <row r="2056" spans="1:32" ht="13.5">
      <c r="A2056" s="243">
        <v>5614</v>
      </c>
      <c r="B2056" s="271" t="s">
        <v>8309</v>
      </c>
      <c r="C2056" s="957">
        <v>56</v>
      </c>
      <c r="D2056" s="874" t="s">
        <v>2474</v>
      </c>
      <c r="E2056" s="172" t="s">
        <v>2474</v>
      </c>
      <c r="F2056" s="234"/>
      <c r="G2056" s="236"/>
      <c r="H2056" s="874"/>
      <c r="I2056" s="272"/>
      <c r="J2056" s="238">
        <v>43647</v>
      </c>
      <c r="K2056" s="711"/>
      <c r="L2056" s="1023" t="s">
        <v>8459</v>
      </c>
      <c r="M2056" s="13" t="str">
        <f t="shared" si="166"/>
        <v>Invoice Not Made</v>
      </c>
      <c r="N2056" s="13"/>
      <c r="O2056" s="13"/>
      <c r="P2056" s="13" t="str">
        <f>IF(L2058="Navig8",IF(ISNA(VLOOKUP(UPPER(B2058),#REF!,3,FALSE)),"Pool Not in Records",VLOOKUP(UPPER(B2058),#REF!,3,FALSE)),"")</f>
        <v/>
      </c>
      <c r="Q2056" s="13" t="str">
        <f t="shared" si="165"/>
        <v/>
      </c>
      <c r="R2056" s="13"/>
      <c r="S2056" s="13"/>
      <c r="T2056" s="13" t="str">
        <f t="shared" si="167"/>
        <v>Invoice Not Made</v>
      </c>
      <c r="U2056" s="13" t="b">
        <f t="shared" si="168"/>
        <v>1</v>
      </c>
      <c r="V2056" s="13"/>
      <c r="W2056" s="13"/>
      <c r="X2056" s="13"/>
      <c r="Y2056" s="13"/>
      <c r="Z2056" s="13"/>
      <c r="AA2056" s="13" t="str">
        <f t="shared" si="169"/>
        <v>Vestholmen56</v>
      </c>
      <c r="AB2056" s="13"/>
      <c r="AC2056" s="13"/>
      <c r="AD2056" s="13"/>
      <c r="AE2056" s="13">
        <f>IF(TRIM(AA2056=""),0,IF(ISNA(VLOOKUP(AA2056,Tracker!$AB$2:$AB$3981,1,FALSE)),0,1))</f>
        <v>0</v>
      </c>
      <c r="AF2056" s="13"/>
    </row>
    <row r="2057" spans="1:32" ht="13.5">
      <c r="A2057" s="246">
        <v>5615</v>
      </c>
      <c r="B2057" s="271" t="s">
        <v>8953</v>
      </c>
      <c r="C2057" s="957">
        <v>7</v>
      </c>
      <c r="D2057" s="874" t="s">
        <v>8234</v>
      </c>
      <c r="E2057" s="172" t="s">
        <v>8234</v>
      </c>
      <c r="F2057" s="234"/>
      <c r="G2057" s="236" t="s">
        <v>268</v>
      </c>
      <c r="H2057" s="907" t="s">
        <v>1308</v>
      </c>
      <c r="I2057" s="272">
        <v>43657</v>
      </c>
      <c r="J2057" s="238">
        <v>43657</v>
      </c>
      <c r="K2057" s="711"/>
      <c r="L2057" s="1023" t="s">
        <v>1466</v>
      </c>
      <c r="M2057" s="13" t="str">
        <f t="shared" si="166"/>
        <v>Invoice Made</v>
      </c>
      <c r="N2057" s="13"/>
      <c r="O2057" s="13"/>
      <c r="P2057" s="13" t="str">
        <f>IF(L2059="Navig8",IF(ISNA(VLOOKUP(UPPER(B2059),#REF!,3,FALSE)),"Pool Not in Records",VLOOKUP(UPPER(B2059),#REF!,3,FALSE)),"")</f>
        <v/>
      </c>
      <c r="Q2057" s="13" t="str">
        <f t="shared" si="165"/>
        <v/>
      </c>
      <c r="R2057" s="13"/>
      <c r="S2057" s="13"/>
      <c r="T2057" s="13" t="str">
        <f t="shared" si="167"/>
        <v>Invoice Made</v>
      </c>
      <c r="U2057" s="13" t="b">
        <f t="shared" si="168"/>
        <v>1</v>
      </c>
      <c r="V2057" s="13"/>
      <c r="W2057" s="13"/>
      <c r="X2057" s="13"/>
      <c r="Y2057" s="13"/>
      <c r="Z2057" s="13"/>
      <c r="AA2057" s="13" t="str">
        <f t="shared" si="169"/>
        <v>Eagle Brasilia7</v>
      </c>
      <c r="AB2057" s="13"/>
      <c r="AC2057" s="13"/>
      <c r="AD2057" s="13"/>
      <c r="AE2057" s="13">
        <f>IF(TRIM(AA2057=""),0,IF(ISNA(VLOOKUP(AA2057,Tracker!$AB$2:$AB$3981,1,FALSE)),0,1))</f>
        <v>1</v>
      </c>
      <c r="AF2057" s="13"/>
    </row>
    <row r="2058" spans="1:32" ht="13.5">
      <c r="A2058" s="246">
        <v>5616</v>
      </c>
      <c r="B2058" s="271" t="s">
        <v>2401</v>
      </c>
      <c r="C2058" s="957">
        <v>111</v>
      </c>
      <c r="D2058" s="874" t="s">
        <v>8954</v>
      </c>
      <c r="E2058" s="172" t="s">
        <v>8954</v>
      </c>
      <c r="F2058" s="234"/>
      <c r="G2058" s="236" t="s">
        <v>8955</v>
      </c>
      <c r="H2058" s="907" t="s">
        <v>259</v>
      </c>
      <c r="I2058" s="272">
        <v>43670</v>
      </c>
      <c r="J2058" s="238">
        <v>43670</v>
      </c>
      <c r="K2058" s="711"/>
      <c r="L2058" s="1023" t="s">
        <v>60</v>
      </c>
      <c r="M2058" s="13" t="str">
        <f t="shared" si="166"/>
        <v>Invoice Made</v>
      </c>
      <c r="N2058" s="13"/>
      <c r="O2058" s="13"/>
      <c r="P2058" s="13" t="str">
        <f>IF(L2060="Navig8",IF(ISNA(VLOOKUP(UPPER(B2060),#REF!,3,FALSE)),"Pool Not in Records",VLOOKUP(UPPER(B2060),#REF!,3,FALSE)),"")</f>
        <v/>
      </c>
      <c r="Q2058" s="13" t="str">
        <f t="shared" si="165"/>
        <v/>
      </c>
      <c r="R2058" s="13"/>
      <c r="S2058" s="13"/>
      <c r="T2058" s="13" t="str">
        <f t="shared" si="167"/>
        <v>Invoice Made</v>
      </c>
      <c r="U2058" s="13" t="b">
        <f t="shared" si="168"/>
        <v>1</v>
      </c>
      <c r="V2058" s="13"/>
      <c r="W2058" s="13"/>
      <c r="X2058" s="13"/>
      <c r="Y2058" s="13"/>
      <c r="Z2058" s="13"/>
      <c r="AA2058" s="13" t="str">
        <f t="shared" si="169"/>
        <v>Limerick Spirit111</v>
      </c>
      <c r="AB2058" s="13"/>
      <c r="AC2058" s="13"/>
      <c r="AD2058" s="13"/>
      <c r="AE2058" s="13">
        <f>IF(TRIM(AA2058=""),0,IF(ISNA(VLOOKUP(AA2058,Tracker!$AB$2:$AB$3981,1,FALSE)),0,1))</f>
        <v>1</v>
      </c>
      <c r="AF2058" s="13"/>
    </row>
    <row r="2059" spans="1:32" ht="13.5">
      <c r="A2059" s="246">
        <v>5617</v>
      </c>
      <c r="B2059" s="271" t="s">
        <v>8956</v>
      </c>
      <c r="C2059" s="957">
        <v>60</v>
      </c>
      <c r="D2059" s="874" t="s">
        <v>8474</v>
      </c>
      <c r="E2059" s="172" t="s">
        <v>8474</v>
      </c>
      <c r="F2059" s="234"/>
      <c r="G2059" s="236"/>
      <c r="H2059" s="908" t="s">
        <v>67</v>
      </c>
      <c r="I2059" s="272">
        <v>43681</v>
      </c>
      <c r="J2059" s="238"/>
      <c r="K2059" s="711"/>
      <c r="L2059" s="1023" t="s">
        <v>60</v>
      </c>
      <c r="M2059" s="13" t="str">
        <f t="shared" si="166"/>
        <v>Invoice Made</v>
      </c>
      <c r="N2059" s="13"/>
      <c r="O2059" s="13"/>
      <c r="P2059" s="13" t="str">
        <f>IF(L2061="Navig8",IF(ISNA(VLOOKUP(UPPER(B2061),#REF!,3,FALSE)),"Pool Not in Records",VLOOKUP(UPPER(B2061),#REF!,3,FALSE)),"")</f>
        <v/>
      </c>
      <c r="Q2059" s="13" t="str">
        <f t="shared" si="165"/>
        <v/>
      </c>
      <c r="R2059" s="13"/>
      <c r="S2059" s="13"/>
      <c r="T2059" s="13" t="str">
        <f t="shared" si="167"/>
        <v>Invoice Made</v>
      </c>
      <c r="U2059" s="13" t="b">
        <f t="shared" si="168"/>
        <v>1</v>
      </c>
      <c r="V2059" s="13"/>
      <c r="W2059" s="13"/>
      <c r="X2059" s="13"/>
      <c r="Y2059" s="13"/>
      <c r="Z2059" s="13"/>
      <c r="AA2059" s="13" t="str">
        <f t="shared" si="169"/>
        <v>FSL Hongkong60</v>
      </c>
      <c r="AB2059" s="13"/>
      <c r="AC2059" s="13"/>
      <c r="AD2059" s="13"/>
      <c r="AE2059" s="13">
        <f>IF(TRIM(AA2059=""),0,IF(ISNA(VLOOKUP(AA2059,Tracker!$AB$2:$AB$3981,1,FALSE)),0,1))</f>
        <v>1</v>
      </c>
      <c r="AF2059" s="13"/>
    </row>
    <row r="2060" spans="1:32" ht="13.5">
      <c r="A2060" s="246">
        <v>5618</v>
      </c>
      <c r="B2060" s="271" t="s">
        <v>8603</v>
      </c>
      <c r="C2060" s="957">
        <v>30</v>
      </c>
      <c r="D2060" s="874" t="s">
        <v>8474</v>
      </c>
      <c r="E2060" s="172" t="s">
        <v>8474</v>
      </c>
      <c r="F2060" s="234"/>
      <c r="G2060" s="236"/>
      <c r="H2060" s="874" t="s">
        <v>20</v>
      </c>
      <c r="I2060" s="272">
        <v>43703</v>
      </c>
      <c r="J2060" s="238"/>
      <c r="K2060" s="711"/>
      <c r="L2060" s="1023" t="s">
        <v>60</v>
      </c>
      <c r="M2060" s="13" t="str">
        <f t="shared" si="166"/>
        <v>Invoice Made</v>
      </c>
      <c r="N2060" s="13"/>
      <c r="O2060" s="13"/>
      <c r="P2060" s="13" t="str">
        <f>IF(L2062="Navig8",IF(ISNA(VLOOKUP(UPPER(B2062),#REF!,3,FALSE)),"Pool Not in Records",VLOOKUP(UPPER(B2062),#REF!,3,FALSE)),"")</f>
        <v/>
      </c>
      <c r="Q2060" s="13" t="str">
        <f t="shared" si="165"/>
        <v/>
      </c>
      <c r="R2060" s="13"/>
      <c r="S2060" s="13"/>
      <c r="T2060" s="13" t="str">
        <f t="shared" si="167"/>
        <v>Invoice Made</v>
      </c>
      <c r="U2060" s="13" t="b">
        <f t="shared" si="168"/>
        <v>1</v>
      </c>
      <c r="V2060" s="13"/>
      <c r="W2060" s="13"/>
      <c r="X2060" s="13"/>
      <c r="Y2060" s="13"/>
      <c r="Z2060" s="13"/>
      <c r="AA2060" s="13" t="str">
        <f t="shared" si="169"/>
        <v>Seoul Spirit30</v>
      </c>
      <c r="AB2060" s="13"/>
      <c r="AC2060" s="13"/>
      <c r="AD2060" s="13"/>
      <c r="AE2060" s="13">
        <f>IF(TRIM(AA2060=""),0,IF(ISNA(VLOOKUP(AA2060,Tracker!$AB$2:$AB$3981,1,FALSE)),0,1))</f>
        <v>1</v>
      </c>
      <c r="AF2060" s="13"/>
    </row>
    <row r="2061" spans="1:32" ht="13.5">
      <c r="A2061" s="243">
        <v>5619</v>
      </c>
      <c r="B2061" s="271" t="s">
        <v>892</v>
      </c>
      <c r="C2061" s="957">
        <v>135</v>
      </c>
      <c r="D2061" s="874" t="s">
        <v>2474</v>
      </c>
      <c r="E2061" s="172" t="s">
        <v>2474</v>
      </c>
      <c r="F2061" s="234"/>
      <c r="G2061" s="236"/>
      <c r="H2061" s="874"/>
      <c r="I2061" s="272"/>
      <c r="J2061" s="238">
        <v>43647</v>
      </c>
      <c r="K2061" s="711"/>
      <c r="L2061" s="1023" t="s">
        <v>8459</v>
      </c>
      <c r="M2061" s="13" t="str">
        <f t="shared" si="166"/>
        <v>Invoice Not Made</v>
      </c>
      <c r="N2061" s="13"/>
      <c r="O2061" s="13"/>
      <c r="P2061" s="13"/>
      <c r="Q2061" s="13" t="str">
        <f t="shared" si="165"/>
        <v/>
      </c>
      <c r="R2061" s="13"/>
      <c r="S2061" s="13"/>
      <c r="T2061" s="13" t="str">
        <f t="shared" si="167"/>
        <v>Invoice Not Made</v>
      </c>
      <c r="U2061" s="13" t="b">
        <f t="shared" si="168"/>
        <v>1</v>
      </c>
      <c r="V2061" s="13"/>
      <c r="W2061" s="13"/>
      <c r="X2061" s="13"/>
      <c r="Y2061" s="13"/>
      <c r="Z2061" s="13"/>
      <c r="AA2061" s="13" t="str">
        <f t="shared" si="169"/>
        <v>Elisalex Schulte135</v>
      </c>
      <c r="AB2061" s="13"/>
      <c r="AC2061" s="13"/>
      <c r="AD2061" s="13"/>
      <c r="AE2061" s="13">
        <f>IF(TRIM(AA2061=""),0,IF(ISNA(VLOOKUP(AA2061,Tracker!$AB$2:$AB$3981,1,FALSE)),0,1))</f>
        <v>0</v>
      </c>
      <c r="AF2061" s="13"/>
    </row>
    <row r="2062" spans="1:32" ht="13.5">
      <c r="A2062" s="246">
        <v>5620</v>
      </c>
      <c r="B2062" s="271" t="s">
        <v>2776</v>
      </c>
      <c r="C2062" s="957" t="s">
        <v>9004</v>
      </c>
      <c r="D2062" s="874" t="s">
        <v>2474</v>
      </c>
      <c r="E2062" s="172" t="s">
        <v>2474</v>
      </c>
      <c r="F2062" s="234"/>
      <c r="G2062" s="236"/>
      <c r="H2062" s="874" t="s">
        <v>25</v>
      </c>
      <c r="I2062" s="272">
        <v>43658</v>
      </c>
      <c r="J2062" s="238">
        <v>43647</v>
      </c>
      <c r="K2062" s="711"/>
      <c r="L2062" s="1023" t="s">
        <v>8459</v>
      </c>
      <c r="M2062" s="13" t="str">
        <f t="shared" si="166"/>
        <v>Invoice Made</v>
      </c>
      <c r="N2062" s="13"/>
      <c r="O2062" s="13"/>
      <c r="P2062" s="13" t="str">
        <f>IF(L2064="Navig8",IF(ISNA(VLOOKUP(UPPER(B2064),#REF!,3,FALSE)),"Pool Not in Records",VLOOKUP(UPPER(B2064),#REF!,3,FALSE)),"")</f>
        <v/>
      </c>
      <c r="Q2062" s="13" t="str">
        <f t="shared" si="165"/>
        <v/>
      </c>
      <c r="R2062" s="13"/>
      <c r="S2062" s="13"/>
      <c r="T2062" s="13" t="str">
        <f t="shared" si="167"/>
        <v>Invoice Made</v>
      </c>
      <c r="U2062" s="13" t="b">
        <f t="shared" si="168"/>
        <v>1</v>
      </c>
      <c r="V2062" s="13"/>
      <c r="W2062" s="13"/>
      <c r="X2062" s="13"/>
      <c r="Y2062" s="13"/>
      <c r="Z2062" s="13"/>
      <c r="AA2062" s="13" t="str">
        <f t="shared" si="169"/>
        <v>Sten Skagen138,139</v>
      </c>
      <c r="AB2062" s="13"/>
      <c r="AC2062" s="13"/>
      <c r="AD2062" s="13"/>
      <c r="AE2062" s="13">
        <f>IF(TRIM(AA2062=""),0,IF(ISNA(VLOOKUP(AA2062,Tracker!$AB$2:$AB$3981,1,FALSE)),0,1))</f>
        <v>1</v>
      </c>
      <c r="AF2062" s="13"/>
    </row>
    <row r="2063" spans="1:32" ht="13.5">
      <c r="A2063" s="246">
        <v>5621</v>
      </c>
      <c r="B2063" s="271" t="s">
        <v>162</v>
      </c>
      <c r="C2063" s="957">
        <v>126</v>
      </c>
      <c r="D2063" s="874" t="s">
        <v>671</v>
      </c>
      <c r="E2063" s="172" t="s">
        <v>671</v>
      </c>
      <c r="F2063" s="234"/>
      <c r="G2063" s="236" t="s">
        <v>8957</v>
      </c>
      <c r="H2063" s="907" t="s">
        <v>20</v>
      </c>
      <c r="I2063" s="272">
        <v>43667</v>
      </c>
      <c r="J2063" s="238">
        <v>43667</v>
      </c>
      <c r="K2063" s="711" t="s">
        <v>411</v>
      </c>
      <c r="L2063" s="1023" t="s">
        <v>28</v>
      </c>
      <c r="M2063" s="13" t="str">
        <f t="shared" si="166"/>
        <v>Invoice Made</v>
      </c>
      <c r="N2063" s="13"/>
      <c r="O2063" s="13"/>
      <c r="P2063" s="13" t="str">
        <f>IF(L2065="Navig8",IF(ISNA(VLOOKUP(UPPER(B2065),#REF!,3,FALSE)),"Pool Not in Records",VLOOKUP(UPPER(B2065),#REF!,3,FALSE)),"")</f>
        <v/>
      </c>
      <c r="Q2063" s="13" t="str">
        <f t="shared" si="165"/>
        <v/>
      </c>
      <c r="R2063" s="13"/>
      <c r="S2063" s="13"/>
      <c r="T2063" s="13" t="str">
        <f t="shared" si="167"/>
        <v>Invoice Made</v>
      </c>
      <c r="U2063" s="13" t="b">
        <f t="shared" si="168"/>
        <v>1</v>
      </c>
      <c r="V2063" s="13"/>
      <c r="W2063" s="13"/>
      <c r="X2063" s="13"/>
      <c r="Y2063" s="13"/>
      <c r="Z2063" s="13"/>
      <c r="AA2063" s="13" t="str">
        <f t="shared" si="169"/>
        <v>Aljalaa126</v>
      </c>
      <c r="AB2063" s="13"/>
      <c r="AC2063" s="13"/>
      <c r="AD2063" s="13"/>
      <c r="AE2063" s="13">
        <f>IF(TRIM(AA2063=""),0,IF(ISNA(VLOOKUP(AA2063,Tracker!$AB$2:$AB$3981,1,FALSE)),0,1))</f>
        <v>1</v>
      </c>
      <c r="AF2063" s="13"/>
    </row>
    <row r="2064" spans="1:32" ht="13.5">
      <c r="A2064" s="246">
        <v>5622</v>
      </c>
      <c r="B2064" s="271" t="s">
        <v>7849</v>
      </c>
      <c r="C2064" s="957">
        <v>8</v>
      </c>
      <c r="D2064" s="874" t="s">
        <v>8474</v>
      </c>
      <c r="E2064" s="172" t="s">
        <v>8474</v>
      </c>
      <c r="F2064" s="234"/>
      <c r="G2064" s="236" t="s">
        <v>3523</v>
      </c>
      <c r="H2064" s="907" t="s">
        <v>24</v>
      </c>
      <c r="I2064" s="272">
        <v>43651</v>
      </c>
      <c r="J2064" s="238">
        <v>43651</v>
      </c>
      <c r="K2064" s="711"/>
      <c r="L2064" s="1023" t="s">
        <v>60</v>
      </c>
      <c r="M2064" s="13" t="str">
        <f t="shared" si="166"/>
        <v>Invoice Made</v>
      </c>
      <c r="N2064" s="13"/>
      <c r="O2064" s="13"/>
      <c r="P2064" s="13" t="str">
        <f>IF(L2066="Navig8",IF(ISNA(VLOOKUP(UPPER(B2066),#REF!,3,FALSE)),"Pool Not in Records",VLOOKUP(UPPER(B2066),#REF!,3,FALSE)),"")</f>
        <v/>
      </c>
      <c r="Q2064" s="13" t="str">
        <f t="shared" si="165"/>
        <v/>
      </c>
      <c r="R2064" s="13"/>
      <c r="S2064" s="13"/>
      <c r="T2064" s="13" t="str">
        <f t="shared" si="167"/>
        <v>Invoice Made</v>
      </c>
      <c r="U2064" s="13" t="b">
        <f t="shared" si="168"/>
        <v>1</v>
      </c>
      <c r="V2064" s="13"/>
      <c r="W2064" s="13"/>
      <c r="X2064" s="13"/>
      <c r="Y2064" s="13"/>
      <c r="Z2064" s="13"/>
      <c r="AA2064" s="13" t="str">
        <f t="shared" si="169"/>
        <v>Nordic Brasilia8</v>
      </c>
      <c r="AB2064" s="13"/>
      <c r="AC2064" s="13"/>
      <c r="AD2064" s="13"/>
      <c r="AE2064" s="13">
        <f>IF(TRIM(AA2064=""),0,IF(ISNA(VLOOKUP(AA2064,Tracker!$AB$2:$AB$3981,1,FALSE)),0,1))</f>
        <v>1</v>
      </c>
      <c r="AF2064" s="13"/>
    </row>
    <row r="2065" spans="1:32" ht="13.5">
      <c r="A2065" s="246">
        <v>5623</v>
      </c>
      <c r="B2065" s="271" t="s">
        <v>3088</v>
      </c>
      <c r="C2065" s="957">
        <v>13</v>
      </c>
      <c r="D2065" s="874" t="s">
        <v>63</v>
      </c>
      <c r="E2065" s="172" t="s">
        <v>63</v>
      </c>
      <c r="F2065" s="234"/>
      <c r="G2065" s="236"/>
      <c r="H2065" s="874" t="s">
        <v>90</v>
      </c>
      <c r="I2065" s="272">
        <v>43674</v>
      </c>
      <c r="J2065" s="238"/>
      <c r="K2065" s="711"/>
      <c r="L2065" s="1023" t="s">
        <v>60</v>
      </c>
      <c r="M2065" s="13" t="str">
        <f t="shared" si="166"/>
        <v>Invoice Made</v>
      </c>
      <c r="N2065" s="13"/>
      <c r="O2065" s="13"/>
      <c r="P2065" s="13" t="str">
        <f>IF(L2067="Navig8",IF(ISNA(VLOOKUP(UPPER(B2067),#REF!,3,FALSE)),"Pool Not in Records",VLOOKUP(UPPER(B2067),#REF!,3,FALSE)),"")</f>
        <v/>
      </c>
      <c r="Q2065" s="13" t="str">
        <f t="shared" si="165"/>
        <v/>
      </c>
      <c r="R2065" s="13"/>
      <c r="S2065" s="13"/>
      <c r="T2065" s="13" t="str">
        <f t="shared" si="167"/>
        <v>Invoice Made</v>
      </c>
      <c r="U2065" s="13" t="b">
        <f t="shared" si="168"/>
        <v>1</v>
      </c>
      <c r="V2065" s="13"/>
      <c r="W2065" s="13"/>
      <c r="X2065" s="13"/>
      <c r="Y2065" s="13"/>
      <c r="Z2065" s="13"/>
      <c r="AA2065" s="13" t="str">
        <f t="shared" si="169"/>
        <v>Stavanger Bliss13</v>
      </c>
      <c r="AB2065" s="13"/>
      <c r="AC2065" s="13"/>
      <c r="AD2065" s="13"/>
      <c r="AE2065" s="13">
        <f>IF(TRIM(AA2065=""),0,IF(ISNA(VLOOKUP(AA2065,Tracker!$AB$2:$AB$3981,1,FALSE)),0,1))</f>
        <v>1</v>
      </c>
      <c r="AF2065" s="13"/>
    </row>
    <row r="2066" spans="1:32" ht="13.5">
      <c r="A2066" s="271">
        <v>5624</v>
      </c>
      <c r="B2066" s="271" t="s">
        <v>7576</v>
      </c>
      <c r="C2066" s="957">
        <v>201904</v>
      </c>
      <c r="D2066" s="874" t="s">
        <v>8958</v>
      </c>
      <c r="E2066" s="172" t="s">
        <v>8958</v>
      </c>
      <c r="F2066" s="234"/>
      <c r="G2066" s="236"/>
      <c r="H2066" s="874"/>
      <c r="I2066" s="272"/>
      <c r="J2066" s="238"/>
      <c r="K2066" s="711"/>
      <c r="L2066" s="1023" t="s">
        <v>663</v>
      </c>
      <c r="M2066" s="13" t="str">
        <f t="shared" si="166"/>
        <v>Invoice Not Made</v>
      </c>
      <c r="N2066" s="13"/>
      <c r="O2066" s="13"/>
      <c r="P2066" s="13" t="str">
        <f>IF(L2068="Navig8",IF(ISNA(VLOOKUP(UPPER(B2068),#REF!,3,FALSE)),"Pool Not in Records",VLOOKUP(UPPER(B2068),#REF!,3,FALSE)),"")</f>
        <v/>
      </c>
      <c r="Q2066" s="13" t="str">
        <f t="shared" si="165"/>
        <v/>
      </c>
      <c r="R2066" s="13"/>
      <c r="S2066" s="13"/>
      <c r="T2066" s="13" t="str">
        <f t="shared" si="167"/>
        <v>Invoice Not Made</v>
      </c>
      <c r="U2066" s="13" t="b">
        <f t="shared" si="168"/>
        <v>1</v>
      </c>
      <c r="V2066" s="13"/>
      <c r="W2066" s="13"/>
      <c r="X2066" s="13"/>
      <c r="Y2066" s="13"/>
      <c r="Z2066" s="13"/>
      <c r="AA2066" s="13" t="str">
        <f t="shared" si="169"/>
        <v>Stena Suede201904</v>
      </c>
      <c r="AB2066" s="13"/>
      <c r="AC2066" s="13"/>
      <c r="AD2066" s="13"/>
      <c r="AE2066" s="13">
        <f>IF(TRIM(AA2066=""),0,IF(ISNA(VLOOKUP(AA2066,Tracker!$AB$2:$AB$3981,1,FALSE)),0,1))</f>
        <v>0</v>
      </c>
      <c r="AF2066" s="13"/>
    </row>
    <row r="2067" spans="1:32" ht="13.5">
      <c r="A2067" s="563">
        <v>5625</v>
      </c>
      <c r="B2067" s="271" t="s">
        <v>8959</v>
      </c>
      <c r="C2067" s="957">
        <v>1901</v>
      </c>
      <c r="D2067" s="874" t="s">
        <v>736</v>
      </c>
      <c r="E2067" s="172" t="s">
        <v>736</v>
      </c>
      <c r="F2067" s="234"/>
      <c r="G2067" s="236"/>
      <c r="H2067" s="908" t="s">
        <v>535</v>
      </c>
      <c r="I2067" s="272">
        <v>43722</v>
      </c>
      <c r="J2067" s="238"/>
      <c r="K2067" s="711"/>
      <c r="L2067" s="1023" t="s">
        <v>633</v>
      </c>
      <c r="M2067" s="13" t="str">
        <f t="shared" si="166"/>
        <v>Invoice Made</v>
      </c>
      <c r="N2067" s="13"/>
      <c r="O2067" s="13"/>
      <c r="P2067" s="13" t="str">
        <f>IF(L2069="Navig8",IF(ISNA(VLOOKUP(UPPER(B2069),#REF!,3,FALSE)),"Pool Not in Records",VLOOKUP(UPPER(B2069),#REF!,3,FALSE)),"")</f>
        <v/>
      </c>
      <c r="Q2067" s="13" t="str">
        <f t="shared" si="165"/>
        <v/>
      </c>
      <c r="R2067" s="13"/>
      <c r="S2067" s="13"/>
      <c r="T2067" s="13" t="str">
        <f t="shared" si="167"/>
        <v>Invoice Made</v>
      </c>
      <c r="U2067" s="13" t="b">
        <f t="shared" si="168"/>
        <v>1</v>
      </c>
      <c r="V2067" s="13"/>
      <c r="W2067" s="13"/>
      <c r="X2067" s="13"/>
      <c r="Y2067" s="13"/>
      <c r="Z2067" s="13"/>
      <c r="AA2067" s="13" t="str">
        <f t="shared" si="169"/>
        <v>Yasa Pelican1901</v>
      </c>
      <c r="AB2067" s="13"/>
      <c r="AC2067" s="13"/>
      <c r="AD2067" s="13"/>
      <c r="AE2067" s="13">
        <f>IF(TRIM(AA2067=""),0,IF(ISNA(VLOOKUP(AA2067,Tracker!$AB$2:$AB$3981,1,FALSE)),0,1))</f>
        <v>1</v>
      </c>
      <c r="AF2067" s="13"/>
    </row>
    <row r="2068" spans="1:32" ht="13.5">
      <c r="A2068" s="243">
        <v>5626</v>
      </c>
      <c r="B2068" s="271" t="s">
        <v>8103</v>
      </c>
      <c r="C2068" s="957">
        <v>89</v>
      </c>
      <c r="D2068" s="874" t="s">
        <v>2474</v>
      </c>
      <c r="E2068" s="172" t="s">
        <v>2474</v>
      </c>
      <c r="F2068" s="234"/>
      <c r="G2068" s="236"/>
      <c r="H2068" s="874"/>
      <c r="I2068" s="272"/>
      <c r="J2068" s="238">
        <v>43647</v>
      </c>
      <c r="K2068" s="711"/>
      <c r="L2068" s="1023" t="s">
        <v>8459</v>
      </c>
      <c r="M2068" s="13" t="str">
        <f t="shared" si="166"/>
        <v>Invoice Not Made</v>
      </c>
      <c r="N2068" s="13"/>
      <c r="O2068" s="13"/>
      <c r="P2068" s="13" t="str">
        <f>IF(L2070="Navig8",IF(ISNA(VLOOKUP(UPPER(B2070),#REF!,3,FALSE)),"Pool Not in Records",VLOOKUP(UPPER(B2070),#REF!,3,FALSE)),"")</f>
        <v/>
      </c>
      <c r="Q2068" s="13" t="str">
        <f t="shared" si="165"/>
        <v/>
      </c>
      <c r="R2068" s="13"/>
      <c r="S2068" s="13"/>
      <c r="T2068" s="13" t="str">
        <f t="shared" si="167"/>
        <v>Invoice Not Made</v>
      </c>
      <c r="U2068" s="13" t="b">
        <f t="shared" si="168"/>
        <v>1</v>
      </c>
      <c r="V2068" s="13"/>
      <c r="W2068" s="13"/>
      <c r="X2068" s="13"/>
      <c r="Y2068" s="13"/>
      <c r="Z2068" s="13"/>
      <c r="AA2068" s="13" t="str">
        <f t="shared" si="169"/>
        <v>Brentholmen89</v>
      </c>
      <c r="AB2068" s="13"/>
      <c r="AC2068" s="13"/>
      <c r="AD2068" s="13"/>
      <c r="AE2068" s="13">
        <f>IF(TRIM(AA2068=""),0,IF(ISNA(VLOOKUP(AA2068,Tracker!$AB$2:$AB$3981,1,FALSE)),0,1))</f>
        <v>0</v>
      </c>
      <c r="AF2068" s="13"/>
    </row>
    <row r="2069" spans="1:32" ht="13.5">
      <c r="A2069" s="243">
        <v>5627</v>
      </c>
      <c r="B2069" s="271" t="s">
        <v>8309</v>
      </c>
      <c r="C2069" s="957">
        <v>57</v>
      </c>
      <c r="D2069" s="874" t="s">
        <v>2474</v>
      </c>
      <c r="E2069" s="172" t="s">
        <v>2474</v>
      </c>
      <c r="F2069" s="234"/>
      <c r="G2069" s="236"/>
      <c r="H2069" s="874"/>
      <c r="I2069" s="272"/>
      <c r="J2069" s="238">
        <v>43647</v>
      </c>
      <c r="K2069" s="711"/>
      <c r="L2069" s="1023" t="s">
        <v>8459</v>
      </c>
      <c r="M2069" s="13" t="str">
        <f t="shared" si="166"/>
        <v>Invoice Not Made</v>
      </c>
      <c r="N2069" s="13"/>
      <c r="O2069" s="13"/>
      <c r="P2069" s="13" t="str">
        <f>IF(L2071="Navig8",IF(ISNA(VLOOKUP(UPPER(B2071),#REF!,3,FALSE)),"Pool Not in Records",VLOOKUP(UPPER(B2071),#REF!,3,FALSE)),"")</f>
        <v/>
      </c>
      <c r="Q2069" s="13" t="str">
        <f t="shared" si="165"/>
        <v/>
      </c>
      <c r="R2069" s="13"/>
      <c r="S2069" s="13"/>
      <c r="T2069" s="13" t="str">
        <f t="shared" si="167"/>
        <v>Invoice Not Made</v>
      </c>
      <c r="U2069" s="13" t="b">
        <f t="shared" si="168"/>
        <v>1</v>
      </c>
      <c r="V2069" s="13"/>
      <c r="W2069" s="13"/>
      <c r="X2069" s="13"/>
      <c r="Y2069" s="13"/>
      <c r="Z2069" s="13"/>
      <c r="AA2069" s="13" t="str">
        <f t="shared" si="169"/>
        <v>Vestholmen57</v>
      </c>
      <c r="AB2069" s="13"/>
      <c r="AC2069" s="13"/>
      <c r="AD2069" s="13"/>
      <c r="AE2069" s="13">
        <f>IF(TRIM(AA2069=""),0,IF(ISNA(VLOOKUP(AA2069,Tracker!$AB$2:$AB$3981,1,FALSE)),0,1))</f>
        <v>0</v>
      </c>
      <c r="AF2069" s="13"/>
    </row>
    <row r="2070" spans="1:32" ht="13.5">
      <c r="A2070" s="243">
        <v>5628</v>
      </c>
      <c r="B2070" s="271" t="s">
        <v>8103</v>
      </c>
      <c r="C2070" s="957">
        <v>90</v>
      </c>
      <c r="D2070" s="874" t="s">
        <v>2474</v>
      </c>
      <c r="E2070" s="172" t="s">
        <v>2474</v>
      </c>
      <c r="F2070" s="234"/>
      <c r="G2070" s="236"/>
      <c r="H2070" s="874"/>
      <c r="I2070" s="272"/>
      <c r="J2070" s="238">
        <v>43647</v>
      </c>
      <c r="K2070" s="711"/>
      <c r="L2070" s="1023" t="s">
        <v>8459</v>
      </c>
      <c r="M2070" s="13" t="str">
        <f t="shared" si="166"/>
        <v>Invoice Not Made</v>
      </c>
      <c r="N2070" s="13"/>
      <c r="O2070" s="13"/>
      <c r="P2070" s="13" t="str">
        <f>IF(L2072="Navig8",IF(ISNA(VLOOKUP(UPPER(B2072),#REF!,3,FALSE)),"Pool Not in Records",VLOOKUP(UPPER(B2072),#REF!,3,FALSE)),"")</f>
        <v/>
      </c>
      <c r="Q2070" s="13" t="str">
        <f t="shared" si="165"/>
        <v/>
      </c>
      <c r="R2070" s="13"/>
      <c r="S2070" s="13"/>
      <c r="T2070" s="13" t="str">
        <f t="shared" si="167"/>
        <v>Invoice Not Made</v>
      </c>
      <c r="U2070" s="13" t="b">
        <f t="shared" si="168"/>
        <v>1</v>
      </c>
      <c r="V2070" s="13"/>
      <c r="W2070" s="13"/>
      <c r="X2070" s="13"/>
      <c r="Y2070" s="13"/>
      <c r="Z2070" s="13"/>
      <c r="AA2070" s="13" t="str">
        <f t="shared" si="169"/>
        <v>Brentholmen90</v>
      </c>
      <c r="AB2070" s="13"/>
      <c r="AC2070" s="13"/>
      <c r="AD2070" s="13"/>
      <c r="AE2070" s="13">
        <f>IF(TRIM(AA2070=""),0,IF(ISNA(VLOOKUP(AA2070,Tracker!$AB$2:$AB$3981,1,FALSE)),0,1))</f>
        <v>0</v>
      </c>
      <c r="AF2070" s="13"/>
    </row>
    <row r="2071" spans="1:32" ht="13.5">
      <c r="A2071" s="243">
        <v>5629</v>
      </c>
      <c r="B2071" s="271" t="s">
        <v>892</v>
      </c>
      <c r="C2071" s="957">
        <v>136</v>
      </c>
      <c r="D2071" s="874" t="s">
        <v>2474</v>
      </c>
      <c r="E2071" s="172" t="s">
        <v>2474</v>
      </c>
      <c r="F2071" s="234"/>
      <c r="G2071" s="236"/>
      <c r="H2071" s="874"/>
      <c r="I2071" s="272"/>
      <c r="J2071" s="238">
        <v>43647</v>
      </c>
      <c r="K2071" s="711"/>
      <c r="L2071" s="1023" t="s">
        <v>8459</v>
      </c>
      <c r="M2071" s="13" t="str">
        <f t="shared" si="166"/>
        <v>Invoice Not Made</v>
      </c>
      <c r="N2071" s="13"/>
      <c r="O2071" s="13"/>
      <c r="P2071" s="13" t="str">
        <f>IF(L2073="Navig8",IF(ISNA(VLOOKUP(UPPER(B2073),#REF!,3,FALSE)),"Pool Not in Records",VLOOKUP(UPPER(B2073),#REF!,3,FALSE)),"")</f>
        <v/>
      </c>
      <c r="Q2071" s="13" t="str">
        <f t="shared" si="165"/>
        <v/>
      </c>
      <c r="R2071" s="13"/>
      <c r="S2071" s="13"/>
      <c r="T2071" s="13" t="str">
        <f t="shared" si="167"/>
        <v>Invoice Not Made</v>
      </c>
      <c r="U2071" s="13" t="b">
        <f t="shared" si="168"/>
        <v>1</v>
      </c>
      <c r="V2071" s="13"/>
      <c r="W2071" s="13"/>
      <c r="X2071" s="13"/>
      <c r="Y2071" s="13"/>
      <c r="Z2071" s="13"/>
      <c r="AA2071" s="13" t="str">
        <f t="shared" si="169"/>
        <v>Elisalex Schulte136</v>
      </c>
      <c r="AB2071" s="13"/>
      <c r="AC2071" s="13"/>
      <c r="AD2071" s="13"/>
      <c r="AE2071" s="13">
        <f>IF(TRIM(AA2071=""),0,IF(ISNA(VLOOKUP(AA2071,Tracker!$AB$2:$AB$3981,1,FALSE)),0,1))</f>
        <v>0</v>
      </c>
      <c r="AF2071" s="13"/>
    </row>
    <row r="2072" spans="1:32" ht="13.5">
      <c r="A2072" s="246">
        <v>5630</v>
      </c>
      <c r="B2072" s="271" t="s">
        <v>8960</v>
      </c>
      <c r="C2072" s="957" t="s">
        <v>9022</v>
      </c>
      <c r="D2072" s="874" t="s">
        <v>8961</v>
      </c>
      <c r="E2072" s="172" t="s">
        <v>8961</v>
      </c>
      <c r="F2072" s="234"/>
      <c r="G2072" s="236" t="s">
        <v>25</v>
      </c>
      <c r="H2072" s="907" t="s">
        <v>697</v>
      </c>
      <c r="I2072" s="172" t="s">
        <v>8962</v>
      </c>
      <c r="J2072" s="238">
        <v>43676</v>
      </c>
      <c r="K2072" s="711"/>
      <c r="L2072" s="1023" t="s">
        <v>8963</v>
      </c>
      <c r="M2072" s="13" t="str">
        <f t="shared" si="166"/>
        <v>Invoice Made</v>
      </c>
      <c r="N2072" s="13"/>
      <c r="O2072" s="13"/>
      <c r="P2072" s="13" t="str">
        <f>IF(L2074="Navig8",IF(ISNA(VLOOKUP(UPPER(B2074),#REF!,3,FALSE)),"Pool Not in Records",VLOOKUP(UPPER(B2074),#REF!,3,FALSE)),"")</f>
        <v/>
      </c>
      <c r="Q2072" s="13" t="str">
        <f t="shared" si="165"/>
        <v/>
      </c>
      <c r="R2072" s="13"/>
      <c r="S2072" s="13"/>
      <c r="T2072" s="13" t="str">
        <f t="shared" si="167"/>
        <v>Invoice Made</v>
      </c>
      <c r="U2072" s="13" t="b">
        <f t="shared" si="168"/>
        <v>1</v>
      </c>
      <c r="V2072" s="13"/>
      <c r="W2072" s="13"/>
      <c r="X2072" s="13"/>
      <c r="Y2072" s="13"/>
      <c r="Z2072" s="13"/>
      <c r="AA2072" s="13" t="str">
        <f t="shared" si="169"/>
        <v>Seapacis303046</v>
      </c>
      <c r="AB2072" s="13"/>
      <c r="AC2072" s="13"/>
      <c r="AD2072" s="13"/>
      <c r="AE2072" s="13">
        <f>IF(TRIM(AA2072=""),0,IF(ISNA(VLOOKUP(AA2072,Tracker!$AB$2:$AB$3981,1,FALSE)),0,1))</f>
        <v>1</v>
      </c>
      <c r="AF2072" s="13"/>
    </row>
    <row r="2073" spans="1:32" ht="13.5">
      <c r="A2073" s="243">
        <v>5631</v>
      </c>
      <c r="B2073" s="271" t="s">
        <v>8835</v>
      </c>
      <c r="C2073" s="957">
        <v>278</v>
      </c>
      <c r="D2073" s="874" t="s">
        <v>2474</v>
      </c>
      <c r="E2073" s="172" t="s">
        <v>2474</v>
      </c>
      <c r="F2073" s="234"/>
      <c r="G2073" s="236"/>
      <c r="H2073" s="874"/>
      <c r="I2073" s="272"/>
      <c r="J2073" s="238">
        <v>43647</v>
      </c>
      <c r="K2073" s="711"/>
      <c r="L2073" s="1023" t="s">
        <v>8459</v>
      </c>
      <c r="M2073" s="13" t="str">
        <f t="shared" si="166"/>
        <v>Invoice Not Made</v>
      </c>
      <c r="N2073" s="13"/>
      <c r="O2073" s="13"/>
      <c r="P2073" s="13" t="str">
        <f>IF(L2075="Navig8",IF(ISNA(VLOOKUP(UPPER(B2075),#REF!,3,FALSE)),"Pool Not in Records",VLOOKUP(UPPER(B2075),#REF!,3,FALSE)),"")</f>
        <v/>
      </c>
      <c r="Q2073" s="13" t="str">
        <f t="shared" si="165"/>
        <v/>
      </c>
      <c r="R2073" s="13"/>
      <c r="S2073" s="13"/>
      <c r="T2073" s="13" t="str">
        <f t="shared" si="167"/>
        <v>Invoice Not Made</v>
      </c>
      <c r="U2073" s="13" t="b">
        <f t="shared" si="168"/>
        <v>1</v>
      </c>
      <c r="V2073" s="13"/>
      <c r="W2073" s="13"/>
      <c r="X2073" s="13"/>
      <c r="Y2073" s="13"/>
      <c r="Z2073" s="13"/>
      <c r="AA2073" s="13" t="str">
        <f t="shared" si="169"/>
        <v>Tigris278</v>
      </c>
      <c r="AB2073" s="13"/>
      <c r="AC2073" s="13"/>
      <c r="AD2073" s="13"/>
      <c r="AE2073" s="13">
        <f>IF(TRIM(AA2073=""),0,IF(ISNA(VLOOKUP(AA2073,Tracker!$AB$2:$AB$3981,1,FALSE)),0,1))</f>
        <v>0</v>
      </c>
      <c r="AF2073" s="13"/>
    </row>
    <row r="2074" spans="1:32" ht="13.5">
      <c r="A2074" s="243">
        <v>5632</v>
      </c>
      <c r="B2074" s="271" t="s">
        <v>2854</v>
      </c>
      <c r="C2074" s="957">
        <v>242</v>
      </c>
      <c r="D2074" s="874" t="s">
        <v>2474</v>
      </c>
      <c r="E2074" s="172" t="s">
        <v>2474</v>
      </c>
      <c r="F2074" s="234"/>
      <c r="G2074" s="236"/>
      <c r="H2074" s="874"/>
      <c r="I2074" s="272"/>
      <c r="J2074" s="238">
        <v>43647</v>
      </c>
      <c r="K2074" s="711"/>
      <c r="L2074" s="1023" t="s">
        <v>8459</v>
      </c>
      <c r="M2074" s="13" t="str">
        <f t="shared" si="166"/>
        <v>Invoice Not Made</v>
      </c>
      <c r="N2074" s="13"/>
      <c r="O2074" s="13"/>
      <c r="P2074" s="13" t="str">
        <f>IF(L2076="Navig8",IF(ISNA(VLOOKUP(UPPER(B2076),#REF!,3,FALSE)),"Pool Not in Records",VLOOKUP(UPPER(B2076),#REF!,3,FALSE)),"")</f>
        <v/>
      </c>
      <c r="Q2074" s="13">
        <f t="shared" si="165"/>
        <v>0</v>
      </c>
      <c r="R2074" s="13"/>
      <c r="S2074" s="13"/>
      <c r="T2074" s="13" t="str">
        <f t="shared" si="167"/>
        <v>Invoice Not Made</v>
      </c>
      <c r="U2074" s="13" t="b">
        <f t="shared" si="168"/>
        <v>1</v>
      </c>
      <c r="V2074" s="13"/>
      <c r="W2074" s="13"/>
      <c r="X2074" s="13"/>
      <c r="Y2074" s="13"/>
      <c r="Z2074" s="13"/>
      <c r="AA2074" s="13" t="str">
        <f t="shared" si="169"/>
        <v>Emmy Schulte242</v>
      </c>
      <c r="AB2074" s="13"/>
      <c r="AC2074" s="13"/>
      <c r="AD2074" s="13"/>
      <c r="AE2074" s="13">
        <f>IF(TRIM(AA2074=""),0,IF(ISNA(VLOOKUP(AA2074,Tracker!$AB$2:$AB$3981,1,FALSE)),0,1))</f>
        <v>0</v>
      </c>
      <c r="AF2074" s="13"/>
    </row>
    <row r="2075" spans="1:32" ht="13.5">
      <c r="A2075" s="246">
        <v>5633</v>
      </c>
      <c r="B2075" s="271" t="s">
        <v>8964</v>
      </c>
      <c r="C2075" s="957">
        <v>1901</v>
      </c>
      <c r="D2075" s="874" t="s">
        <v>736</v>
      </c>
      <c r="E2075" s="172" t="s">
        <v>736</v>
      </c>
      <c r="F2075" s="234"/>
      <c r="G2075" s="236"/>
      <c r="H2075" s="907" t="s">
        <v>25</v>
      </c>
      <c r="I2075" s="272">
        <v>43706</v>
      </c>
      <c r="J2075" s="238"/>
      <c r="K2075" s="711"/>
      <c r="L2075" s="1023" t="s">
        <v>633</v>
      </c>
      <c r="M2075" s="13" t="str">
        <f t="shared" si="166"/>
        <v>Invoice Made</v>
      </c>
      <c r="N2075" s="13"/>
      <c r="O2075" s="13"/>
      <c r="P2075" s="13" t="str">
        <f>IF(L2077="Navig8",IF(ISNA(VLOOKUP(UPPER(B2077),#REF!,3,FALSE)),"Pool Not in Records",VLOOKUP(UPPER(B2077),#REF!,3,FALSE)),"")</f>
        <v/>
      </c>
      <c r="Q2075" s="13" t="str">
        <f t="shared" si="165"/>
        <v/>
      </c>
      <c r="R2075" s="13"/>
      <c r="S2075" s="13"/>
      <c r="T2075" s="13" t="str">
        <f t="shared" si="167"/>
        <v>Invoice Made</v>
      </c>
      <c r="U2075" s="13" t="b">
        <f t="shared" si="168"/>
        <v>1</v>
      </c>
      <c r="V2075" s="13"/>
      <c r="W2075" s="13"/>
      <c r="X2075" s="13"/>
      <c r="Y2075" s="13"/>
      <c r="Z2075" s="13"/>
      <c r="AA2075" s="13" t="str">
        <f t="shared" si="169"/>
        <v>Yasa Albatross1901</v>
      </c>
      <c r="AB2075" s="13"/>
      <c r="AC2075" s="13"/>
      <c r="AD2075" s="13"/>
      <c r="AE2075" s="13">
        <f>IF(TRIM(AA2075=""),0,IF(ISNA(VLOOKUP(AA2075,Tracker!$AB$2:$AB$3981,1,FALSE)),0,1))</f>
        <v>1</v>
      </c>
      <c r="AF2075" s="13"/>
    </row>
    <row r="2076" spans="1:32" ht="13.5">
      <c r="A2076" s="271">
        <v>5634</v>
      </c>
      <c r="B2076" s="271" t="s">
        <v>3171</v>
      </c>
      <c r="C2076" s="957"/>
      <c r="D2076" s="874" t="s">
        <v>8237</v>
      </c>
      <c r="E2076" s="172" t="s">
        <v>8237</v>
      </c>
      <c r="F2076" s="234"/>
      <c r="G2076" s="236"/>
      <c r="H2076" s="874"/>
      <c r="I2076" s="272"/>
      <c r="J2076" s="238"/>
      <c r="K2076" s="711"/>
      <c r="L2076" s="1023" t="s">
        <v>590</v>
      </c>
      <c r="M2076" s="13" t="str">
        <f t="shared" si="166"/>
        <v>Invoice Not Made</v>
      </c>
      <c r="N2076" s="13"/>
      <c r="O2076" s="13"/>
      <c r="P2076" s="13" t="str">
        <f>IF(L2078="Navig8",IF(ISNA(VLOOKUP(UPPER(B2078),#REF!,3,FALSE)),"Pool Not in Records",VLOOKUP(UPPER(B2078),#REF!,3,FALSE)),"")</f>
        <v/>
      </c>
      <c r="Q2076" s="13" t="str">
        <f t="shared" si="165"/>
        <v/>
      </c>
      <c r="R2076" s="13"/>
      <c r="S2076" s="13"/>
      <c r="T2076" s="13" t="str">
        <f t="shared" si="167"/>
        <v>Invoice Not Made</v>
      </c>
      <c r="U2076" s="13" t="b">
        <f t="shared" si="168"/>
        <v>1</v>
      </c>
      <c r="V2076" s="13"/>
      <c r="W2076" s="13"/>
      <c r="X2076" s="13"/>
      <c r="Y2076" s="13"/>
      <c r="Z2076" s="13"/>
      <c r="AA2076" s="13" t="str">
        <f t="shared" si="169"/>
        <v>Vessel-Voy No not given</v>
      </c>
      <c r="AB2076" s="13"/>
      <c r="AC2076" s="13"/>
      <c r="AD2076" s="13"/>
      <c r="AE2076" s="13">
        <f>IF(TRIM(AA2076=""),0,IF(ISNA(VLOOKUP(AA2076,Tracker!$AB$2:$AB$3981,1,FALSE)),0,1))</f>
        <v>0</v>
      </c>
      <c r="AF2076" s="13"/>
    </row>
    <row r="2077" spans="1:32" ht="13.5">
      <c r="A2077" s="246">
        <v>5635</v>
      </c>
      <c r="B2077" s="271" t="s">
        <v>8965</v>
      </c>
      <c r="C2077" s="957">
        <v>75</v>
      </c>
      <c r="D2077" s="874" t="s">
        <v>8966</v>
      </c>
      <c r="E2077" s="172" t="s">
        <v>8966</v>
      </c>
      <c r="F2077" s="234"/>
      <c r="G2077" s="236"/>
      <c r="H2077" s="908" t="s">
        <v>1308</v>
      </c>
      <c r="I2077" s="272">
        <v>43697</v>
      </c>
      <c r="J2077" s="238"/>
      <c r="K2077" s="711"/>
      <c r="L2077" s="1023" t="s">
        <v>1466</v>
      </c>
      <c r="M2077" s="13" t="str">
        <f t="shared" si="166"/>
        <v>Invoice Made</v>
      </c>
      <c r="N2077" s="13"/>
      <c r="O2077" s="13"/>
      <c r="P2077" s="13" t="str">
        <f>IF(L2079="Navig8",IF(ISNA(VLOOKUP(UPPER(B2079),#REF!,3,FALSE)),"Pool Not in Records",VLOOKUP(UPPER(B2079),#REF!,3,FALSE)),"")</f>
        <v/>
      </c>
      <c r="Q2077" s="13" t="str">
        <f t="shared" si="165"/>
        <v/>
      </c>
      <c r="R2077" s="13"/>
      <c r="S2077" s="13"/>
      <c r="T2077" s="13" t="str">
        <f t="shared" si="167"/>
        <v>Invoice Made</v>
      </c>
      <c r="U2077" s="13" t="b">
        <f t="shared" si="168"/>
        <v>1</v>
      </c>
      <c r="V2077" s="13"/>
      <c r="W2077" s="13"/>
      <c r="X2077" s="13"/>
      <c r="Y2077" s="13"/>
      <c r="Z2077" s="13"/>
      <c r="AA2077" s="13" t="str">
        <f t="shared" si="169"/>
        <v>Advantage Solar75</v>
      </c>
      <c r="AB2077" s="13"/>
      <c r="AC2077" s="13"/>
      <c r="AD2077" s="13"/>
      <c r="AE2077" s="13">
        <f>IF(TRIM(AA2077=""),0,IF(ISNA(VLOOKUP(AA2077,Tracker!$AB$2:$AB$3981,1,FALSE)),0,1))</f>
        <v>1</v>
      </c>
      <c r="AF2077" s="13"/>
    </row>
    <row r="2078" spans="1:32" ht="13.5">
      <c r="A2078" s="243">
        <v>5636</v>
      </c>
      <c r="B2078" s="271" t="s">
        <v>8103</v>
      </c>
      <c r="C2078" s="957">
        <v>91</v>
      </c>
      <c r="D2078" s="874" t="s">
        <v>2474</v>
      </c>
      <c r="E2078" s="172" t="s">
        <v>2474</v>
      </c>
      <c r="F2078" s="234"/>
      <c r="G2078" s="236"/>
      <c r="H2078" s="874"/>
      <c r="I2078" s="272"/>
      <c r="J2078" s="238">
        <v>43647</v>
      </c>
      <c r="K2078" s="711"/>
      <c r="L2078" s="1023" t="s">
        <v>8459</v>
      </c>
      <c r="M2078" s="13" t="str">
        <f t="shared" si="166"/>
        <v>Invoice Not Made</v>
      </c>
      <c r="N2078" s="13"/>
      <c r="O2078" s="13"/>
      <c r="P2078" s="13" t="str">
        <f>IF(L2080="Navig8",IF(ISNA(VLOOKUP(UPPER(B2080),#REF!,3,FALSE)),"Pool Not in Records",VLOOKUP(UPPER(B2080),#REF!,3,FALSE)),"")</f>
        <v/>
      </c>
      <c r="Q2078" s="13" t="str">
        <f t="shared" si="165"/>
        <v/>
      </c>
      <c r="R2078" s="13"/>
      <c r="S2078" s="13"/>
      <c r="T2078" s="13" t="str">
        <f t="shared" si="167"/>
        <v>Invoice Not Made</v>
      </c>
      <c r="U2078" s="13" t="b">
        <f t="shared" si="168"/>
        <v>1</v>
      </c>
      <c r="V2078" s="13"/>
      <c r="W2078" s="13"/>
      <c r="X2078" s="13"/>
      <c r="Y2078" s="13"/>
      <c r="Z2078" s="13"/>
      <c r="AA2078" s="13" t="str">
        <f t="shared" si="169"/>
        <v>Brentholmen91</v>
      </c>
      <c r="AB2078" s="13"/>
      <c r="AC2078" s="13"/>
      <c r="AD2078" s="13"/>
      <c r="AE2078" s="13">
        <f>IF(TRIM(AA2078=""),0,IF(ISNA(VLOOKUP(AA2078,Tracker!$AB$2:$AB$3981,1,FALSE)),0,1))</f>
        <v>0</v>
      </c>
      <c r="AF2078" s="13"/>
    </row>
    <row r="2079" spans="1:32" ht="13.5">
      <c r="A2079" s="246">
        <v>5637</v>
      </c>
      <c r="B2079" s="271" t="s">
        <v>892</v>
      </c>
      <c r="C2079" s="957" t="s">
        <v>9002</v>
      </c>
      <c r="D2079" s="874" t="s">
        <v>2474</v>
      </c>
      <c r="E2079" s="172" t="s">
        <v>2474</v>
      </c>
      <c r="F2079" s="234"/>
      <c r="G2079" s="236"/>
      <c r="H2079" s="874" t="s">
        <v>25</v>
      </c>
      <c r="I2079" s="272">
        <v>43675</v>
      </c>
      <c r="J2079" s="238">
        <v>43647</v>
      </c>
      <c r="K2079" s="711"/>
      <c r="L2079" s="1023" t="s">
        <v>8459</v>
      </c>
      <c r="M2079" s="13" t="str">
        <f t="shared" si="166"/>
        <v>Invoice Made</v>
      </c>
      <c r="N2079" s="13"/>
      <c r="O2079" s="13"/>
      <c r="P2079" s="13" t="str">
        <f>IF(L2081="Navig8",IF(ISNA(VLOOKUP(UPPER(B2081),#REF!,3,FALSE)),"Pool Not in Records",VLOOKUP(UPPER(B2081),#REF!,3,FALSE)),"")</f>
        <v/>
      </c>
      <c r="Q2079" s="13" t="str">
        <f t="shared" si="165"/>
        <v/>
      </c>
      <c r="R2079" s="13"/>
      <c r="S2079" s="13"/>
      <c r="T2079" s="13" t="str">
        <f t="shared" si="167"/>
        <v>Invoice Made</v>
      </c>
      <c r="U2079" s="13" t="b">
        <f t="shared" si="168"/>
        <v>1</v>
      </c>
      <c r="V2079" s="13"/>
      <c r="W2079" s="13"/>
      <c r="X2079" s="13"/>
      <c r="Y2079" s="13"/>
      <c r="Z2079" s="13"/>
      <c r="AA2079" s="13" t="str">
        <f t="shared" si="169"/>
        <v>Elisalex Schulte134,135,136,137</v>
      </c>
      <c r="AB2079" s="13"/>
      <c r="AC2079" s="13"/>
      <c r="AD2079" s="13"/>
      <c r="AE2079" s="13">
        <f>IF(TRIM(AA2079=""),0,IF(ISNA(VLOOKUP(AA2079,Tracker!$AB$2:$AB$3981,1,FALSE)),0,1))</f>
        <v>1</v>
      </c>
      <c r="AF2079" s="13"/>
    </row>
    <row r="2080" spans="1:32" ht="13.5">
      <c r="A2080" s="271">
        <v>5638</v>
      </c>
      <c r="B2080" s="271" t="s">
        <v>783</v>
      </c>
      <c r="C2080" s="957"/>
      <c r="D2080" s="874" t="s">
        <v>666</v>
      </c>
      <c r="E2080" s="172" t="s">
        <v>666</v>
      </c>
      <c r="F2080" s="234"/>
      <c r="G2080" s="236"/>
      <c r="H2080" s="874"/>
      <c r="I2080" s="272"/>
      <c r="J2080" s="238"/>
      <c r="K2080" s="711"/>
      <c r="L2080" s="1023" t="s">
        <v>663</v>
      </c>
      <c r="M2080" s="13" t="str">
        <f t="shared" si="166"/>
        <v>Invoice Not Made</v>
      </c>
      <c r="N2080" s="13"/>
      <c r="O2080" s="13"/>
      <c r="P2080" s="13" t="str">
        <f>IF(L2082="Navig8",IF(ISNA(VLOOKUP(UPPER(B2082),#REF!,3,FALSE)),"Pool Not in Records",VLOOKUP(UPPER(B2082),#REF!,3,FALSE)),"")</f>
        <v/>
      </c>
      <c r="Q2080" s="13" t="str">
        <f t="shared" si="165"/>
        <v/>
      </c>
      <c r="R2080" s="13"/>
      <c r="S2080" s="13"/>
      <c r="T2080" s="13" t="str">
        <f t="shared" si="167"/>
        <v>Invoice Not Made</v>
      </c>
      <c r="U2080" s="13" t="b">
        <f t="shared" si="168"/>
        <v>1</v>
      </c>
      <c r="V2080" s="13"/>
      <c r="W2080" s="13"/>
      <c r="X2080" s="13"/>
      <c r="Y2080" s="13"/>
      <c r="Z2080" s="13"/>
      <c r="AA2080" s="13" t="str">
        <f t="shared" si="169"/>
        <v>Vessel-Voy No not given</v>
      </c>
      <c r="AB2080" s="13"/>
      <c r="AC2080" s="13"/>
      <c r="AD2080" s="13"/>
      <c r="AE2080" s="13">
        <f>IF(TRIM(AA2080=""),0,IF(ISNA(VLOOKUP(AA2080,Tracker!$AB$2:$AB$3981,1,FALSE)),0,1))</f>
        <v>0</v>
      </c>
      <c r="AF2080" s="13"/>
    </row>
    <row r="2081" spans="1:32" ht="13.5">
      <c r="A2081" s="246">
        <v>5639</v>
      </c>
      <c r="B2081" s="271" t="s">
        <v>8835</v>
      </c>
      <c r="C2081" s="957" t="s">
        <v>9011</v>
      </c>
      <c r="D2081" s="874" t="s">
        <v>2474</v>
      </c>
      <c r="E2081" s="172" t="s">
        <v>2474</v>
      </c>
      <c r="F2081" s="234" t="s">
        <v>8967</v>
      </c>
      <c r="G2081" s="236"/>
      <c r="H2081" s="874" t="s">
        <v>535</v>
      </c>
      <c r="I2081" s="272">
        <v>43661</v>
      </c>
      <c r="J2081" s="238"/>
      <c r="K2081" s="711"/>
      <c r="L2081" s="1023" t="s">
        <v>8459</v>
      </c>
      <c r="M2081" s="13" t="str">
        <f t="shared" si="166"/>
        <v>Invoice Made</v>
      </c>
      <c r="N2081" s="13"/>
      <c r="O2081" s="13"/>
      <c r="P2081" s="13" t="str">
        <f>IF(L2083="Navig8",IF(ISNA(VLOOKUP(UPPER(B2083),#REF!,3,FALSE)),"Pool Not in Records",VLOOKUP(UPPER(B2083),#REF!,3,FALSE)),"")</f>
        <v/>
      </c>
      <c r="Q2081" s="13">
        <f t="shared" si="165"/>
        <v>0</v>
      </c>
      <c r="R2081" s="13"/>
      <c r="S2081" s="13"/>
      <c r="T2081" s="13" t="str">
        <f t="shared" si="167"/>
        <v>Invoice Made</v>
      </c>
      <c r="U2081" s="13" t="b">
        <f t="shared" si="168"/>
        <v>1</v>
      </c>
      <c r="V2081" s="13"/>
      <c r="W2081" s="13"/>
      <c r="X2081" s="13"/>
      <c r="Y2081" s="13"/>
      <c r="Z2081" s="13"/>
      <c r="AA2081" s="13" t="str">
        <f t="shared" si="169"/>
        <v>Tigris277,278</v>
      </c>
      <c r="AB2081" s="13"/>
      <c r="AC2081" s="13"/>
      <c r="AD2081" s="13"/>
      <c r="AE2081" s="13">
        <f>IF(TRIM(AA2081=""),0,IF(ISNA(VLOOKUP(AA2081,Tracker!$AB$2:$AB$3981,1,FALSE)),0,1))</f>
        <v>1</v>
      </c>
      <c r="AF2081" s="13"/>
    </row>
    <row r="2082" spans="1:32" ht="13.5">
      <c r="A2082" s="246">
        <v>5640</v>
      </c>
      <c r="B2082" s="271" t="s">
        <v>8309</v>
      </c>
      <c r="C2082" s="957" t="s">
        <v>8282</v>
      </c>
      <c r="D2082" s="874" t="s">
        <v>2474</v>
      </c>
      <c r="E2082" s="172" t="s">
        <v>2474</v>
      </c>
      <c r="F2082" s="234"/>
      <c r="G2082" s="236"/>
      <c r="H2082" s="908" t="s">
        <v>412</v>
      </c>
      <c r="I2082" s="272">
        <v>43669</v>
      </c>
      <c r="J2082" s="238">
        <v>43647</v>
      </c>
      <c r="K2082" s="711"/>
      <c r="L2082" s="1023" t="s">
        <v>8459</v>
      </c>
      <c r="M2082" s="13" t="str">
        <f t="shared" si="166"/>
        <v>Invoice Made</v>
      </c>
      <c r="N2082" s="13"/>
      <c r="O2082" s="13"/>
      <c r="P2082" s="13" t="str">
        <f>IF(L2084="Navig8",IF(ISNA(VLOOKUP(UPPER(B2084),#REF!,3,FALSE)),"Pool Not in Records",VLOOKUP(UPPER(B2084),#REF!,3,FALSE)),"")</f>
        <v/>
      </c>
      <c r="Q2082" s="13" t="str">
        <f t="shared" si="165"/>
        <v/>
      </c>
      <c r="R2082" s="13"/>
      <c r="S2082" s="13"/>
      <c r="T2082" s="13" t="str">
        <f t="shared" si="167"/>
        <v>Invoice Made</v>
      </c>
      <c r="U2082" s="13" t="b">
        <f t="shared" si="168"/>
        <v>1</v>
      </c>
      <c r="V2082" s="13"/>
      <c r="W2082" s="13"/>
      <c r="X2082" s="13"/>
      <c r="Y2082" s="13"/>
      <c r="Z2082" s="13"/>
      <c r="AA2082" s="13" t="str">
        <f t="shared" si="169"/>
        <v>Vestholmen56,57,58</v>
      </c>
      <c r="AB2082" s="13"/>
      <c r="AC2082" s="13"/>
      <c r="AD2082" s="13"/>
      <c r="AE2082" s="13">
        <f>IF(TRIM(AA2082=""),0,IF(ISNA(VLOOKUP(AA2082,Tracker!$AB$2:$AB$3981,1,FALSE)),0,1))</f>
        <v>1</v>
      </c>
      <c r="AF2082" s="13"/>
    </row>
    <row r="2083" spans="1:32" ht="13.5">
      <c r="A2083" s="246">
        <v>5641</v>
      </c>
      <c r="B2083" s="271" t="s">
        <v>8170</v>
      </c>
      <c r="C2083" s="957">
        <v>16</v>
      </c>
      <c r="D2083" s="874" t="s">
        <v>3771</v>
      </c>
      <c r="E2083" s="172" t="s">
        <v>3771</v>
      </c>
      <c r="F2083" s="234"/>
      <c r="G2083" s="236" t="s">
        <v>145</v>
      </c>
      <c r="H2083" s="907" t="s">
        <v>3180</v>
      </c>
      <c r="I2083" s="272">
        <v>43659</v>
      </c>
      <c r="J2083" s="238">
        <v>43659</v>
      </c>
      <c r="K2083" s="711"/>
      <c r="L2083" s="1023" t="s">
        <v>590</v>
      </c>
      <c r="M2083" s="13" t="str">
        <f t="shared" si="166"/>
        <v>Invoice Made</v>
      </c>
      <c r="N2083" s="13"/>
      <c r="O2083" s="13"/>
      <c r="P2083" s="13" t="str">
        <f>IF(L2085="Navig8",IF(ISNA(VLOOKUP(UPPER(B2085),#REF!,3,FALSE)),"Pool Not in Records",VLOOKUP(UPPER(B2085),#REF!,3,FALSE)),"")</f>
        <v/>
      </c>
      <c r="Q2083" s="13" t="str">
        <f t="shared" si="165"/>
        <v/>
      </c>
      <c r="R2083" s="13"/>
      <c r="S2083" s="13"/>
      <c r="T2083" s="13" t="str">
        <f t="shared" si="167"/>
        <v>Invoice Made</v>
      </c>
      <c r="U2083" s="13" t="b">
        <f t="shared" si="168"/>
        <v>1</v>
      </c>
      <c r="V2083" s="13"/>
      <c r="W2083" s="13"/>
      <c r="X2083" s="13"/>
      <c r="Y2083" s="13"/>
      <c r="Z2083" s="13"/>
      <c r="AA2083" s="13" t="str">
        <f t="shared" si="169"/>
        <v>Antipolis16</v>
      </c>
      <c r="AB2083" s="13"/>
      <c r="AC2083" s="13"/>
      <c r="AD2083" s="13"/>
      <c r="AE2083" s="13">
        <f>IF(TRIM(AA2083=""),0,IF(ISNA(VLOOKUP(AA2083,Tracker!$AB$2:$AB$3981,1,FALSE)),0,1))</f>
        <v>1</v>
      </c>
      <c r="AF2083" s="13"/>
    </row>
    <row r="2084" spans="1:32" ht="13.5">
      <c r="A2084" s="243">
        <v>5642</v>
      </c>
      <c r="B2084" s="271" t="s">
        <v>7396</v>
      </c>
      <c r="C2084" s="957">
        <v>74</v>
      </c>
      <c r="D2084" s="874" t="s">
        <v>8968</v>
      </c>
      <c r="E2084" s="172" t="s">
        <v>8968</v>
      </c>
      <c r="F2084" s="234"/>
      <c r="G2084" s="236"/>
      <c r="H2084" s="874"/>
      <c r="I2084" s="272"/>
      <c r="J2084" s="238">
        <v>43647</v>
      </c>
      <c r="K2084" s="711"/>
      <c r="L2084" s="1023" t="s">
        <v>8459</v>
      </c>
      <c r="M2084" s="13" t="str">
        <f t="shared" si="166"/>
        <v>Invoice Not Made</v>
      </c>
      <c r="N2084" s="13"/>
      <c r="O2084" s="13"/>
      <c r="P2084" s="13" t="str">
        <f>IF(L2086="Navig8",IF(ISNA(VLOOKUP(UPPER(B2086),#REF!,3,FALSE)),"Pool Not in Records",VLOOKUP(UPPER(B2086),#REF!,3,FALSE)),"")</f>
        <v/>
      </c>
      <c r="Q2084" s="13">
        <f t="shared" si="165"/>
        <v>0</v>
      </c>
      <c r="R2084" s="13"/>
      <c r="S2084" s="13"/>
      <c r="T2084" s="13" t="str">
        <f t="shared" si="167"/>
        <v>Invoice Not Made</v>
      </c>
      <c r="U2084" s="13" t="b">
        <f t="shared" si="168"/>
        <v>1</v>
      </c>
      <c r="V2084" s="13"/>
      <c r="W2084" s="13"/>
      <c r="X2084" s="13"/>
      <c r="Y2084" s="13"/>
      <c r="Z2084" s="13"/>
      <c r="AA2084" s="13" t="str">
        <f t="shared" si="169"/>
        <v>Patricia74</v>
      </c>
      <c r="AB2084" s="13"/>
      <c r="AC2084" s="13"/>
      <c r="AD2084" s="13"/>
      <c r="AE2084" s="13">
        <f>IF(TRIM(AA2084=""),0,IF(ISNA(VLOOKUP(AA2084,Tracker!$AB$2:$AB$3981,1,FALSE)),0,1))</f>
        <v>0</v>
      </c>
      <c r="AF2084" s="13"/>
    </row>
    <row r="2085" spans="1:32" ht="13.5">
      <c r="A2085" s="243">
        <v>5643</v>
      </c>
      <c r="B2085" s="271" t="s">
        <v>7396</v>
      </c>
      <c r="C2085" s="957">
        <v>75</v>
      </c>
      <c r="D2085" s="874" t="s">
        <v>8968</v>
      </c>
      <c r="E2085" s="172" t="s">
        <v>8968</v>
      </c>
      <c r="F2085" s="234"/>
      <c r="G2085" s="236"/>
      <c r="H2085" s="874"/>
      <c r="I2085" s="272"/>
      <c r="J2085" s="238">
        <v>43647</v>
      </c>
      <c r="K2085" s="711"/>
      <c r="L2085" s="1023" t="s">
        <v>8459</v>
      </c>
      <c r="M2085" s="13" t="str">
        <f t="shared" si="166"/>
        <v>Invoice Not Made</v>
      </c>
      <c r="N2085" s="13"/>
      <c r="O2085" s="13"/>
      <c r="P2085" s="13" t="str">
        <f>IF(L2087="Navig8",IF(ISNA(VLOOKUP(UPPER(B2087),#REF!,3,FALSE)),"Pool Not in Records",VLOOKUP(UPPER(B2087),#REF!,3,FALSE)),"")</f>
        <v/>
      </c>
      <c r="Q2085" s="13">
        <f t="shared" ref="Q2085:Q2148" si="170">IF(L2087="Ultranav",IF(K2087="",0,1),"")</f>
        <v>0</v>
      </c>
      <c r="R2085" s="13"/>
      <c r="S2085" s="13"/>
      <c r="T2085" s="13" t="str">
        <f t="shared" si="167"/>
        <v>Invoice Not Made</v>
      </c>
      <c r="U2085" s="13" t="b">
        <f t="shared" si="168"/>
        <v>1</v>
      </c>
      <c r="V2085" s="13"/>
      <c r="W2085" s="13"/>
      <c r="X2085" s="13"/>
      <c r="Y2085" s="13"/>
      <c r="Z2085" s="13"/>
      <c r="AA2085" s="13" t="str">
        <f t="shared" si="169"/>
        <v>Patricia75</v>
      </c>
      <c r="AB2085" s="13"/>
      <c r="AC2085" s="13"/>
      <c r="AD2085" s="13"/>
      <c r="AE2085" s="13">
        <f>IF(TRIM(AA2085=""),0,IF(ISNA(VLOOKUP(AA2085,Tracker!$AB$2:$AB$3981,1,FALSE)),0,1))</f>
        <v>0</v>
      </c>
      <c r="AF2085" s="13"/>
    </row>
    <row r="2086" spans="1:32" ht="13.5">
      <c r="A2086" s="246">
        <v>5644</v>
      </c>
      <c r="B2086" s="271" t="s">
        <v>3166</v>
      </c>
      <c r="C2086" s="957">
        <v>31</v>
      </c>
      <c r="D2086" s="874" t="s">
        <v>2783</v>
      </c>
      <c r="E2086" s="172" t="s">
        <v>2783</v>
      </c>
      <c r="F2086" s="234"/>
      <c r="G2086" s="236" t="s">
        <v>201</v>
      </c>
      <c r="H2086" s="907" t="s">
        <v>645</v>
      </c>
      <c r="I2086" s="272">
        <v>43668</v>
      </c>
      <c r="J2086" s="238">
        <v>43668</v>
      </c>
      <c r="K2086" s="711"/>
      <c r="L2086" s="1023" t="s">
        <v>590</v>
      </c>
      <c r="M2086" s="13" t="str">
        <f t="shared" si="166"/>
        <v>Invoice Made</v>
      </c>
      <c r="N2086" s="13"/>
      <c r="O2086" s="13"/>
      <c r="P2086" s="13" t="str">
        <f>IF(L2088="Navig8",IF(ISNA(VLOOKUP(UPPER(B2088),#REF!,3,FALSE)),"Pool Not in Records",VLOOKUP(UPPER(B2088),#REF!,3,FALSE)),"")</f>
        <v/>
      </c>
      <c r="Q2086" s="13">
        <f t="shared" si="170"/>
        <v>0</v>
      </c>
      <c r="R2086" s="13"/>
      <c r="S2086" s="13"/>
      <c r="T2086" s="13" t="str">
        <f t="shared" si="167"/>
        <v>Invoice Made</v>
      </c>
      <c r="U2086" s="13" t="b">
        <f t="shared" si="168"/>
        <v>1</v>
      </c>
      <c r="V2086" s="13"/>
      <c r="W2086" s="13"/>
      <c r="X2086" s="13"/>
      <c r="Y2086" s="13"/>
      <c r="Z2086" s="13"/>
      <c r="AA2086" s="13" t="str">
        <f t="shared" si="169"/>
        <v>Cabo Kamui31</v>
      </c>
      <c r="AB2086" s="13"/>
      <c r="AC2086" s="13"/>
      <c r="AD2086" s="13"/>
      <c r="AE2086" s="13">
        <f>IF(TRIM(AA2086=""),0,IF(ISNA(VLOOKUP(AA2086,Tracker!$AB$2:$AB$3981,1,FALSE)),0,1))</f>
        <v>1</v>
      </c>
      <c r="AF2086" s="13"/>
    </row>
    <row r="2087" spans="1:32" ht="13.5">
      <c r="A2087" s="246">
        <v>5645</v>
      </c>
      <c r="B2087" s="271" t="s">
        <v>2380</v>
      </c>
      <c r="C2087" s="957">
        <v>71</v>
      </c>
      <c r="D2087" s="874" t="s">
        <v>8305</v>
      </c>
      <c r="E2087" s="172" t="s">
        <v>8305</v>
      </c>
      <c r="F2087" s="234"/>
      <c r="G2087" s="236"/>
      <c r="H2087" s="874" t="s">
        <v>20</v>
      </c>
      <c r="I2087" s="272">
        <v>43691</v>
      </c>
      <c r="J2087" s="238"/>
      <c r="K2087" s="711"/>
      <c r="L2087" s="1023" t="s">
        <v>590</v>
      </c>
      <c r="M2087" s="13" t="str">
        <f t="shared" si="166"/>
        <v>Invoice Made</v>
      </c>
      <c r="N2087" s="13"/>
      <c r="O2087" s="13"/>
      <c r="P2087" s="13" t="str">
        <f>IF(L2089="Navig8",IF(ISNA(VLOOKUP(UPPER(B2089),#REF!,3,FALSE)),"Pool Not in Records",VLOOKUP(UPPER(B2089),#REF!,3,FALSE)),"")</f>
        <v/>
      </c>
      <c r="Q2087" s="13">
        <f t="shared" si="170"/>
        <v>0</v>
      </c>
      <c r="R2087" s="13"/>
      <c r="S2087" s="13"/>
      <c r="T2087" s="13" t="str">
        <f t="shared" si="167"/>
        <v>Invoice Made</v>
      </c>
      <c r="U2087" s="13" t="b">
        <f t="shared" si="168"/>
        <v>1</v>
      </c>
      <c r="V2087" s="13"/>
      <c r="W2087" s="13"/>
      <c r="X2087" s="13"/>
      <c r="Y2087" s="13"/>
      <c r="Z2087" s="13"/>
      <c r="AA2087" s="13" t="str">
        <f t="shared" si="169"/>
        <v>Aqualeader71</v>
      </c>
      <c r="AB2087" s="13"/>
      <c r="AC2087" s="13"/>
      <c r="AD2087" s="13"/>
      <c r="AE2087" s="13">
        <f>IF(TRIM(AA2087=""),0,IF(ISNA(VLOOKUP(AA2087,Tracker!$AB$2:$AB$3981,1,FALSE)),0,1))</f>
        <v>1</v>
      </c>
      <c r="AF2087" s="13"/>
    </row>
    <row r="2088" spans="1:32" ht="13.5">
      <c r="A2088" s="246">
        <v>5646</v>
      </c>
      <c r="B2088" s="271" t="s">
        <v>8969</v>
      </c>
      <c r="C2088" s="957">
        <v>3</v>
      </c>
      <c r="D2088" s="874" t="s">
        <v>1193</v>
      </c>
      <c r="E2088" s="172" t="s">
        <v>1193</v>
      </c>
      <c r="F2088" s="234"/>
      <c r="G2088" s="236" t="s">
        <v>742</v>
      </c>
      <c r="H2088" s="907" t="s">
        <v>1319</v>
      </c>
      <c r="I2088" s="272">
        <v>43669</v>
      </c>
      <c r="J2088" s="238">
        <v>43669</v>
      </c>
      <c r="K2088" s="711"/>
      <c r="L2088" s="1023" t="s">
        <v>590</v>
      </c>
      <c r="M2088" s="13" t="str">
        <f t="shared" si="166"/>
        <v>Invoice Made</v>
      </c>
      <c r="N2088" s="13"/>
      <c r="O2088" s="13"/>
      <c r="P2088" s="13" t="str">
        <f>IF(L2090="Navig8",IF(ISNA(VLOOKUP(UPPER(B2090),#REF!,3,FALSE)),"Pool Not in Records",VLOOKUP(UPPER(B2090),#REF!,3,FALSE)),"")</f>
        <v/>
      </c>
      <c r="Q2088" s="13">
        <f t="shared" si="170"/>
        <v>0</v>
      </c>
      <c r="R2088" s="13"/>
      <c r="S2088" s="13"/>
      <c r="T2088" s="13" t="str">
        <f t="shared" si="167"/>
        <v>Invoice Made</v>
      </c>
      <c r="U2088" s="13" t="b">
        <f t="shared" si="168"/>
        <v>1</v>
      </c>
      <c r="V2088" s="13"/>
      <c r="W2088" s="13"/>
      <c r="X2088" s="13"/>
      <c r="Y2088" s="13"/>
      <c r="Z2088" s="13"/>
      <c r="AA2088" s="13" t="str">
        <f t="shared" si="169"/>
        <v>Celsius Mumbai3</v>
      </c>
      <c r="AB2088" s="13"/>
      <c r="AC2088" s="13"/>
      <c r="AD2088" s="13"/>
      <c r="AE2088" s="13">
        <f>IF(TRIM(AA2088=""),0,IF(ISNA(VLOOKUP(AA2088,Tracker!$AB$2:$AB$3981,1,FALSE)),0,1))</f>
        <v>1</v>
      </c>
      <c r="AF2088" s="13"/>
    </row>
    <row r="2089" spans="1:32" ht="13.5">
      <c r="A2089" s="271">
        <v>5647</v>
      </c>
      <c r="B2089" s="271" t="s">
        <v>3106</v>
      </c>
      <c r="C2089" s="957">
        <v>223</v>
      </c>
      <c r="D2089" s="874" t="s">
        <v>688</v>
      </c>
      <c r="E2089" s="172" t="s">
        <v>688</v>
      </c>
      <c r="F2089" s="234"/>
      <c r="G2089" s="236"/>
      <c r="H2089" s="874"/>
      <c r="I2089" s="272"/>
      <c r="J2089" s="238"/>
      <c r="K2089" s="711"/>
      <c r="L2089" s="1023" t="s">
        <v>590</v>
      </c>
      <c r="M2089" s="13" t="str">
        <f t="shared" si="166"/>
        <v>Invoice Not Made</v>
      </c>
      <c r="N2089" s="13"/>
      <c r="O2089" s="13"/>
      <c r="P2089" s="13" t="str">
        <f>IF(L2091="Navig8",IF(ISNA(VLOOKUP(UPPER(B2091),#REF!,3,FALSE)),"Pool Not in Records",VLOOKUP(UPPER(B2091),#REF!,3,FALSE)),"")</f>
        <v/>
      </c>
      <c r="Q2089" s="13">
        <f t="shared" si="170"/>
        <v>0</v>
      </c>
      <c r="R2089" s="13"/>
      <c r="S2089" s="13"/>
      <c r="T2089" s="13" t="str">
        <f t="shared" si="167"/>
        <v>Invoice Not Made</v>
      </c>
      <c r="U2089" s="13" t="b">
        <f t="shared" si="168"/>
        <v>1</v>
      </c>
      <c r="V2089" s="13"/>
      <c r="W2089" s="13"/>
      <c r="X2089" s="13"/>
      <c r="Y2089" s="13"/>
      <c r="Z2089" s="13"/>
      <c r="AA2089" s="13" t="str">
        <f t="shared" si="169"/>
        <v>Seaways Reymar223</v>
      </c>
      <c r="AB2089" s="13"/>
      <c r="AC2089" s="13"/>
      <c r="AD2089" s="13"/>
      <c r="AE2089" s="13">
        <f>IF(TRIM(AA2089=""),0,IF(ISNA(VLOOKUP(AA2089,Tracker!$AB$2:$AB$3981,1,FALSE)),0,1))</f>
        <v>0</v>
      </c>
      <c r="AF2089" s="13"/>
    </row>
    <row r="2090" spans="1:32" ht="13.5">
      <c r="A2090" s="246">
        <v>5648</v>
      </c>
      <c r="B2090" s="271" t="s">
        <v>8250</v>
      </c>
      <c r="C2090" s="957">
        <v>8</v>
      </c>
      <c r="D2090" s="874" t="s">
        <v>8464</v>
      </c>
      <c r="E2090" s="172" t="s">
        <v>8464</v>
      </c>
      <c r="F2090" s="234"/>
      <c r="G2090" s="236"/>
      <c r="H2090" s="908" t="s">
        <v>261</v>
      </c>
      <c r="I2090" s="272">
        <v>43690</v>
      </c>
      <c r="J2090" s="238"/>
      <c r="K2090" s="711"/>
      <c r="L2090" s="1023" t="s">
        <v>590</v>
      </c>
      <c r="M2090" s="13" t="str">
        <f t="shared" si="166"/>
        <v>Invoice Made</v>
      </c>
      <c r="N2090" s="13"/>
      <c r="O2090" s="13"/>
      <c r="P2090" s="13" t="str">
        <f>IF(L2092="Navig8",IF(ISNA(VLOOKUP(UPPER(B2092),#REF!,3,FALSE)),"Pool Not in Records",VLOOKUP(UPPER(B2092),#REF!,3,FALSE)),"")</f>
        <v/>
      </c>
      <c r="Q2090" s="13">
        <f t="shared" si="170"/>
        <v>0</v>
      </c>
      <c r="R2090" s="13"/>
      <c r="S2090" s="13"/>
      <c r="T2090" s="13" t="str">
        <f t="shared" si="167"/>
        <v>Invoice Made</v>
      </c>
      <c r="U2090" s="13" t="b">
        <f t="shared" si="168"/>
        <v>1</v>
      </c>
      <c r="V2090" s="13"/>
      <c r="W2090" s="13"/>
      <c r="X2090" s="13"/>
      <c r="Y2090" s="13"/>
      <c r="Z2090" s="13"/>
      <c r="AA2090" s="13" t="str">
        <f t="shared" si="169"/>
        <v>Nicopolis8</v>
      </c>
      <c r="AB2090" s="13"/>
      <c r="AC2090" s="13"/>
      <c r="AD2090" s="13"/>
      <c r="AE2090" s="13">
        <f>IF(TRIM(AA2090=""),0,IF(ISNA(VLOOKUP(AA2090,Tracker!$AB$2:$AB$3981,1,FALSE)),0,1))</f>
        <v>1</v>
      </c>
      <c r="AF2090" s="13"/>
    </row>
    <row r="2091" spans="1:32" ht="13.5">
      <c r="A2091" s="246">
        <v>5649</v>
      </c>
      <c r="B2091" s="271" t="s">
        <v>8970</v>
      </c>
      <c r="C2091" s="957" t="s">
        <v>8971</v>
      </c>
      <c r="D2091" s="874" t="s">
        <v>8464</v>
      </c>
      <c r="E2091" s="172" t="s">
        <v>8464</v>
      </c>
      <c r="F2091" s="234"/>
      <c r="G2091" s="236"/>
      <c r="H2091" s="874" t="s">
        <v>645</v>
      </c>
      <c r="I2091" s="272">
        <v>43684</v>
      </c>
      <c r="J2091" s="238"/>
      <c r="K2091" s="711"/>
      <c r="L2091" s="1023" t="s">
        <v>590</v>
      </c>
      <c r="M2091" s="13" t="str">
        <f t="shared" si="166"/>
        <v>Invoice Made</v>
      </c>
      <c r="N2091" s="13"/>
      <c r="O2091" s="13"/>
      <c r="P2091" s="13" t="str">
        <f>IF(L2093="Navig8",IF(ISNA(VLOOKUP(UPPER(B2093),#REF!,3,FALSE)),"Pool Not in Records",VLOOKUP(UPPER(B2093),#REF!,3,FALSE)),"")</f>
        <v/>
      </c>
      <c r="Q2091" s="13">
        <f t="shared" si="170"/>
        <v>0</v>
      </c>
      <c r="R2091" s="13"/>
      <c r="S2091" s="13"/>
      <c r="T2091" s="13" t="str">
        <f t="shared" si="167"/>
        <v>Invoice Made</v>
      </c>
      <c r="U2091" s="13" t="b">
        <f t="shared" si="168"/>
        <v>1</v>
      </c>
      <c r="V2091" s="13"/>
      <c r="W2091" s="13"/>
      <c r="X2091" s="13"/>
      <c r="Y2091" s="13"/>
      <c r="Z2091" s="13"/>
      <c r="AA2091" s="13" t="str">
        <f t="shared" si="169"/>
        <v>Salamina102 F</v>
      </c>
      <c r="AB2091" s="13"/>
      <c r="AC2091" s="13"/>
      <c r="AD2091" s="13"/>
      <c r="AE2091" s="13">
        <f>IF(TRIM(AA2091=""),0,IF(ISNA(VLOOKUP(AA2091,Tracker!$AB$2:$AB$3981,1,FALSE)),0,1))</f>
        <v>1</v>
      </c>
      <c r="AF2091" s="13"/>
    </row>
    <row r="2092" spans="1:32" ht="13.5">
      <c r="A2092" s="271">
        <v>5650</v>
      </c>
      <c r="B2092" s="271" t="s">
        <v>8036</v>
      </c>
      <c r="C2092" s="957">
        <v>12</v>
      </c>
      <c r="D2092" s="874" t="s">
        <v>1193</v>
      </c>
      <c r="E2092" s="172" t="s">
        <v>1193</v>
      </c>
      <c r="F2092" s="234"/>
      <c r="G2092" s="236"/>
      <c r="H2092" s="874"/>
      <c r="I2092" s="272"/>
      <c r="J2092" s="238"/>
      <c r="K2092" s="711"/>
      <c r="L2092" s="1023" t="s">
        <v>590</v>
      </c>
      <c r="M2092" s="13" t="str">
        <f t="shared" si="166"/>
        <v>Invoice Not Made</v>
      </c>
      <c r="N2092" s="13"/>
      <c r="O2092" s="13"/>
      <c r="P2092" s="13" t="str">
        <f>IF(L2094="Navig8",IF(ISNA(VLOOKUP(UPPER(B2094),#REF!,3,FALSE)),"Pool Not in Records",VLOOKUP(UPPER(B2094),#REF!,3,FALSE)),"")</f>
        <v/>
      </c>
      <c r="Q2092" s="13">
        <f t="shared" si="170"/>
        <v>0</v>
      </c>
      <c r="R2092" s="13"/>
      <c r="S2092" s="13"/>
      <c r="T2092" s="13" t="str">
        <f t="shared" si="167"/>
        <v>Invoice Not Made</v>
      </c>
      <c r="U2092" s="13" t="b">
        <f t="shared" si="168"/>
        <v>1</v>
      </c>
      <c r="V2092" s="13"/>
      <c r="W2092" s="13"/>
      <c r="X2092" s="13"/>
      <c r="Y2092" s="13"/>
      <c r="Z2092" s="13"/>
      <c r="AA2092" s="13" t="str">
        <f t="shared" si="169"/>
        <v>Lincoln Park12</v>
      </c>
      <c r="AB2092" s="13"/>
      <c r="AC2092" s="13"/>
      <c r="AD2092" s="13"/>
      <c r="AE2092" s="13">
        <f>IF(TRIM(AA2092=""),0,IF(ISNA(VLOOKUP(AA2092,Tracker!$AB$2:$AB$3981,1,FALSE)),0,1))</f>
        <v>0</v>
      </c>
      <c r="AF2092" s="13"/>
    </row>
    <row r="2093" spans="1:32" ht="13.5">
      <c r="A2093" s="271">
        <v>5651</v>
      </c>
      <c r="B2093" s="271" t="s">
        <v>3171</v>
      </c>
      <c r="C2093" s="957">
        <v>242</v>
      </c>
      <c r="D2093" s="874" t="s">
        <v>688</v>
      </c>
      <c r="E2093" s="172" t="s">
        <v>688</v>
      </c>
      <c r="F2093" s="234"/>
      <c r="G2093" s="236"/>
      <c r="H2093" s="874"/>
      <c r="I2093" s="272"/>
      <c r="J2093" s="238"/>
      <c r="K2093" s="711"/>
      <c r="L2093" s="1023" t="s">
        <v>590</v>
      </c>
      <c r="M2093" s="13" t="str">
        <f t="shared" si="166"/>
        <v>Invoice Not Made</v>
      </c>
      <c r="N2093" s="13"/>
      <c r="O2093" s="13"/>
      <c r="P2093" s="13" t="str">
        <f>IF(L2095="Navig8",IF(ISNA(VLOOKUP(UPPER(B2095),#REF!,3,FALSE)),"Pool Not in Records",VLOOKUP(UPPER(B2095),#REF!,3,FALSE)),"")</f>
        <v/>
      </c>
      <c r="Q2093" s="13">
        <f t="shared" si="170"/>
        <v>0</v>
      </c>
      <c r="R2093" s="13"/>
      <c r="S2093" s="13"/>
      <c r="T2093" s="13" t="str">
        <f t="shared" si="167"/>
        <v>Invoice Not Made</v>
      </c>
      <c r="U2093" s="13" t="b">
        <f t="shared" si="168"/>
        <v>1</v>
      </c>
      <c r="V2093" s="13"/>
      <c r="W2093" s="13"/>
      <c r="X2093" s="13"/>
      <c r="Y2093" s="13"/>
      <c r="Z2093" s="13"/>
      <c r="AA2093" s="13" t="str">
        <f t="shared" si="169"/>
        <v>Seaways Rosemar242</v>
      </c>
      <c r="AB2093" s="13"/>
      <c r="AC2093" s="13"/>
      <c r="AD2093" s="13"/>
      <c r="AE2093" s="13">
        <f>IF(TRIM(AA2093=""),0,IF(ISNA(VLOOKUP(AA2093,Tracker!$AB$2:$AB$3981,1,FALSE)),0,1))</f>
        <v>0</v>
      </c>
      <c r="AF2093" s="13"/>
    </row>
    <row r="2094" spans="1:32" ht="13.5">
      <c r="A2094" s="246">
        <v>5652</v>
      </c>
      <c r="B2094" s="271" t="s">
        <v>8317</v>
      </c>
      <c r="C2094" s="957">
        <v>10</v>
      </c>
      <c r="D2094" s="874" t="s">
        <v>1942</v>
      </c>
      <c r="E2094" s="172" t="s">
        <v>1942</v>
      </c>
      <c r="F2094" s="234"/>
      <c r="G2094" s="236"/>
      <c r="H2094" s="874" t="s">
        <v>20</v>
      </c>
      <c r="I2094" s="272">
        <v>43698</v>
      </c>
      <c r="J2094" s="238"/>
      <c r="K2094" s="711"/>
      <c r="L2094" s="1023" t="s">
        <v>590</v>
      </c>
      <c r="M2094" s="13" t="str">
        <f t="shared" si="166"/>
        <v>Invoice Made</v>
      </c>
      <c r="N2094" s="13"/>
      <c r="O2094" s="13"/>
      <c r="P2094" s="13" t="str">
        <f>IF(L2096="Navig8",IF(ISNA(VLOOKUP(UPPER(B2096),#REF!,3,FALSE)),"Pool Not in Records",VLOOKUP(UPPER(B2096),#REF!,3,FALSE)),"")</f>
        <v/>
      </c>
      <c r="Q2094" s="13" t="str">
        <f t="shared" si="170"/>
        <v/>
      </c>
      <c r="R2094" s="13"/>
      <c r="S2094" s="13"/>
      <c r="T2094" s="13" t="str">
        <f t="shared" si="167"/>
        <v>Invoice Made</v>
      </c>
      <c r="U2094" s="13" t="b">
        <f t="shared" si="168"/>
        <v>1</v>
      </c>
      <c r="V2094" s="13"/>
      <c r="W2094" s="13"/>
      <c r="X2094" s="13"/>
      <c r="Y2094" s="13"/>
      <c r="Z2094" s="13"/>
      <c r="AA2094" s="13" t="str">
        <f t="shared" si="169"/>
        <v>Cabo San Antonio10</v>
      </c>
      <c r="AB2094" s="13"/>
      <c r="AC2094" s="13"/>
      <c r="AD2094" s="13"/>
      <c r="AE2094" s="13">
        <f>IF(TRIM(AA2094=""),0,IF(ISNA(VLOOKUP(AA2094,Tracker!$AB$2:$AB$3981,1,FALSE)),0,1))</f>
        <v>1</v>
      </c>
      <c r="AF2094" s="13"/>
    </row>
    <row r="2095" spans="1:32" ht="13.5">
      <c r="A2095" s="271">
        <v>5653</v>
      </c>
      <c r="B2095" s="271" t="s">
        <v>8972</v>
      </c>
      <c r="C2095" s="957">
        <v>1</v>
      </c>
      <c r="D2095" s="874" t="s">
        <v>1304</v>
      </c>
      <c r="E2095" s="172" t="s">
        <v>1304</v>
      </c>
      <c r="F2095" s="234"/>
      <c r="G2095" s="236"/>
      <c r="H2095" s="874"/>
      <c r="I2095" s="272"/>
      <c r="J2095" s="238"/>
      <c r="K2095" s="711"/>
      <c r="L2095" s="1023" t="s">
        <v>590</v>
      </c>
      <c r="M2095" s="13" t="str">
        <f t="shared" si="166"/>
        <v>Invoice Not Made</v>
      </c>
      <c r="N2095" s="13"/>
      <c r="O2095" s="13"/>
      <c r="P2095" s="13" t="str">
        <f>IF(L2097="Navig8",IF(ISNA(VLOOKUP(UPPER(B2097),#REF!,3,FALSE)),"Pool Not in Records",VLOOKUP(UPPER(B2097),#REF!,3,FALSE)),"")</f>
        <v/>
      </c>
      <c r="Q2095" s="13" t="str">
        <f t="shared" si="170"/>
        <v/>
      </c>
      <c r="R2095" s="13"/>
      <c r="S2095" s="13"/>
      <c r="T2095" s="13" t="str">
        <f t="shared" si="167"/>
        <v>Invoice Not Made</v>
      </c>
      <c r="U2095" s="13" t="b">
        <f t="shared" si="168"/>
        <v>1</v>
      </c>
      <c r="V2095" s="13"/>
      <c r="W2095" s="13"/>
      <c r="X2095" s="13"/>
      <c r="Y2095" s="13"/>
      <c r="Z2095" s="13"/>
      <c r="AA2095" s="13" t="str">
        <f t="shared" si="169"/>
        <v>Jasmin Joy1</v>
      </c>
      <c r="AB2095" s="13"/>
      <c r="AC2095" s="13"/>
      <c r="AD2095" s="13"/>
      <c r="AE2095" s="13">
        <f>IF(TRIM(AA2095=""),0,IF(ISNA(VLOOKUP(AA2095,Tracker!$AB$2:$AB$3981,1,FALSE)),0,1))</f>
        <v>0</v>
      </c>
      <c r="AF2095" s="13"/>
    </row>
    <row r="2096" spans="1:32" ht="13.5">
      <c r="A2096" s="563">
        <v>5654</v>
      </c>
      <c r="B2096" s="271" t="s">
        <v>8973</v>
      </c>
      <c r="C2096" s="957">
        <v>1901</v>
      </c>
      <c r="D2096" s="874" t="s">
        <v>8974</v>
      </c>
      <c r="E2096" s="172" t="s">
        <v>8974</v>
      </c>
      <c r="F2096" s="234"/>
      <c r="G2096" s="236"/>
      <c r="H2096" s="907" t="s">
        <v>25</v>
      </c>
      <c r="I2096" s="272">
        <v>43711</v>
      </c>
      <c r="J2096" s="238"/>
      <c r="K2096" s="711"/>
      <c r="L2096" s="1023" t="s">
        <v>633</v>
      </c>
      <c r="M2096" s="13" t="str">
        <f t="shared" si="166"/>
        <v>Invoice Made</v>
      </c>
      <c r="N2096" s="13"/>
      <c r="O2096" s="13"/>
      <c r="P2096" s="13" t="str">
        <f>IF(L2098="Navig8",IF(ISNA(VLOOKUP(UPPER(B2098),#REF!,3,FALSE)),"Pool Not in Records",VLOOKUP(UPPER(B2098),#REF!,3,FALSE)),"")</f>
        <v/>
      </c>
      <c r="Q2096" s="13" t="str">
        <f t="shared" si="170"/>
        <v/>
      </c>
      <c r="R2096" s="13"/>
      <c r="S2096" s="13"/>
      <c r="T2096" s="13" t="str">
        <f t="shared" si="167"/>
        <v>Invoice Made</v>
      </c>
      <c r="U2096" s="13" t="b">
        <f t="shared" si="168"/>
        <v>1</v>
      </c>
      <c r="V2096" s="13"/>
      <c r="W2096" s="13"/>
      <c r="X2096" s="13"/>
      <c r="Y2096" s="13"/>
      <c r="Z2096" s="13"/>
      <c r="AA2096" s="13" t="str">
        <f t="shared" si="169"/>
        <v>Marlin Millenia1901</v>
      </c>
      <c r="AB2096" s="13"/>
      <c r="AC2096" s="13"/>
      <c r="AD2096" s="13"/>
      <c r="AE2096" s="13">
        <f>IF(TRIM(AA2096=""),0,IF(ISNA(VLOOKUP(AA2096,Tracker!$AB$2:$AB$3981,1,FALSE)),0,1))</f>
        <v>1</v>
      </c>
      <c r="AF2096" s="13"/>
    </row>
    <row r="2097" spans="1:32" ht="13.5">
      <c r="A2097" s="246">
        <v>5655</v>
      </c>
      <c r="B2097" s="271" t="s">
        <v>7396</v>
      </c>
      <c r="C2097" s="957" t="s">
        <v>7775</v>
      </c>
      <c r="D2097" s="874" t="s">
        <v>8968</v>
      </c>
      <c r="E2097" s="172" t="s">
        <v>8968</v>
      </c>
      <c r="F2097" s="234"/>
      <c r="G2097" s="236"/>
      <c r="H2097" s="908" t="s">
        <v>2870</v>
      </c>
      <c r="I2097" s="272">
        <v>43675</v>
      </c>
      <c r="J2097" s="238">
        <v>43647</v>
      </c>
      <c r="K2097" s="711"/>
      <c r="L2097" s="1023" t="s">
        <v>8459</v>
      </c>
      <c r="M2097" s="13" t="str">
        <f t="shared" si="166"/>
        <v>Invoice Made</v>
      </c>
      <c r="N2097" s="13"/>
      <c r="O2097" s="13"/>
      <c r="P2097" s="13" t="str">
        <f>IF(L2099="Navig8",IF(ISNA(VLOOKUP(UPPER(B2099),#REF!,3,FALSE)),"Pool Not in Records",VLOOKUP(UPPER(B2099),#REF!,3,FALSE)),"")</f>
        <v/>
      </c>
      <c r="Q2097" s="13" t="str">
        <f t="shared" si="170"/>
        <v/>
      </c>
      <c r="R2097" s="13"/>
      <c r="S2097" s="13"/>
      <c r="T2097" s="13" t="str">
        <f t="shared" si="167"/>
        <v>Invoice Made</v>
      </c>
      <c r="U2097" s="13" t="b">
        <f t="shared" si="168"/>
        <v>1</v>
      </c>
      <c r="V2097" s="13"/>
      <c r="W2097" s="13"/>
      <c r="X2097" s="13"/>
      <c r="Y2097" s="13"/>
      <c r="Z2097" s="13"/>
      <c r="AA2097" s="13" t="str">
        <f t="shared" si="169"/>
        <v>Patricia74,75,76</v>
      </c>
      <c r="AB2097" s="13"/>
      <c r="AC2097" s="13"/>
      <c r="AD2097" s="13"/>
      <c r="AE2097" s="13">
        <f>IF(TRIM(AA2097=""),0,IF(ISNA(VLOOKUP(AA2097,Tracker!$AB$2:$AB$3981,1,FALSE)),0,1))</f>
        <v>1</v>
      </c>
      <c r="AF2097" s="13"/>
    </row>
    <row r="2098" spans="1:32" ht="13.5">
      <c r="A2098" s="246">
        <v>5656</v>
      </c>
      <c r="B2098" s="271" t="s">
        <v>8103</v>
      </c>
      <c r="C2098" s="957" t="s">
        <v>9001</v>
      </c>
      <c r="D2098" s="874" t="s">
        <v>2474</v>
      </c>
      <c r="E2098" s="172" t="s">
        <v>2474</v>
      </c>
      <c r="F2098" s="234"/>
      <c r="G2098" s="236"/>
      <c r="H2098" s="874" t="s">
        <v>25</v>
      </c>
      <c r="I2098" s="272">
        <v>43671</v>
      </c>
      <c r="J2098" s="238">
        <v>43647</v>
      </c>
      <c r="K2098" s="711"/>
      <c r="L2098" s="1023" t="s">
        <v>8459</v>
      </c>
      <c r="M2098" s="13" t="str">
        <f t="shared" si="166"/>
        <v>Invoice Made</v>
      </c>
      <c r="N2098" s="13"/>
      <c r="O2098" s="13"/>
      <c r="P2098" s="13" t="str">
        <f>IF(L2100="Navig8",IF(ISNA(VLOOKUP(UPPER(B2100),#REF!,3,FALSE)),"Pool Not in Records",VLOOKUP(UPPER(B2100),#REF!,3,FALSE)),"")</f>
        <v/>
      </c>
      <c r="Q2098" s="13" t="str">
        <f t="shared" si="170"/>
        <v/>
      </c>
      <c r="R2098" s="13"/>
      <c r="S2098" s="13"/>
      <c r="T2098" s="13" t="str">
        <f t="shared" si="167"/>
        <v>Invoice Made</v>
      </c>
      <c r="U2098" s="13" t="b">
        <f t="shared" si="168"/>
        <v>1</v>
      </c>
      <c r="V2098" s="13"/>
      <c r="W2098" s="13"/>
      <c r="X2098" s="13"/>
      <c r="Y2098" s="13"/>
      <c r="Z2098" s="13"/>
      <c r="AA2098" s="13" t="str">
        <f t="shared" si="169"/>
        <v>Brentholmen90.91.92</v>
      </c>
      <c r="AB2098" s="13"/>
      <c r="AC2098" s="13"/>
      <c r="AD2098" s="13"/>
      <c r="AE2098" s="13">
        <f>IF(TRIM(AA2098=""),0,IF(ISNA(VLOOKUP(AA2098,Tracker!$AB$2:$AB$3981,1,FALSE)),0,1))</f>
        <v>1</v>
      </c>
      <c r="AF2098" s="13"/>
    </row>
    <row r="2099" spans="1:32" ht="13.5">
      <c r="A2099" s="271">
        <v>5657</v>
      </c>
      <c r="B2099" s="271" t="s">
        <v>464</v>
      </c>
      <c r="C2099" s="957">
        <v>201909</v>
      </c>
      <c r="D2099" s="874" t="s">
        <v>8914</v>
      </c>
      <c r="E2099" s="172" t="s">
        <v>8914</v>
      </c>
      <c r="F2099" s="234"/>
      <c r="G2099" s="236"/>
      <c r="H2099" s="874"/>
      <c r="I2099" s="272"/>
      <c r="J2099" s="238"/>
      <c r="K2099" s="711"/>
      <c r="L2099" s="1023" t="s">
        <v>663</v>
      </c>
      <c r="M2099" s="13" t="str">
        <f t="shared" si="166"/>
        <v>Invoice Not Made</v>
      </c>
      <c r="N2099" s="13"/>
      <c r="O2099" s="13"/>
      <c r="P2099" s="13" t="str">
        <f>IF(L2101="Navig8",IF(ISNA(VLOOKUP(UPPER(B2101),#REF!,3,FALSE)),"Pool Not in Records",VLOOKUP(UPPER(B2101),#REF!,3,FALSE)),"")</f>
        <v/>
      </c>
      <c r="Q2099" s="13" t="str">
        <f t="shared" si="170"/>
        <v/>
      </c>
      <c r="R2099" s="13"/>
      <c r="S2099" s="13"/>
      <c r="T2099" s="13" t="str">
        <f t="shared" si="167"/>
        <v>Invoice Not Made</v>
      </c>
      <c r="U2099" s="13" t="b">
        <f t="shared" si="168"/>
        <v>1</v>
      </c>
      <c r="V2099" s="13"/>
      <c r="W2099" s="13"/>
      <c r="X2099" s="13"/>
      <c r="Y2099" s="13"/>
      <c r="Z2099" s="13"/>
      <c r="AA2099" s="13" t="str">
        <f t="shared" si="169"/>
        <v>Stena Penguin201909</v>
      </c>
      <c r="AB2099" s="13"/>
      <c r="AC2099" s="13"/>
      <c r="AD2099" s="13"/>
      <c r="AE2099" s="13">
        <f>IF(TRIM(AA2099=""),0,IF(ISNA(VLOOKUP(AA2099,Tracker!$AB$2:$AB$3981,1,FALSE)),0,1))</f>
        <v>0</v>
      </c>
      <c r="AF2099" s="13"/>
    </row>
    <row r="2100" spans="1:32" ht="13.5">
      <c r="A2100" s="246">
        <v>5658</v>
      </c>
      <c r="B2100" s="271" t="s">
        <v>8975</v>
      </c>
      <c r="C2100" s="957" t="s">
        <v>138</v>
      </c>
      <c r="D2100" s="874" t="s">
        <v>8976</v>
      </c>
      <c r="E2100" s="172" t="s">
        <v>8976</v>
      </c>
      <c r="F2100" s="234"/>
      <c r="G2100" s="236"/>
      <c r="H2100" s="905" t="s">
        <v>20</v>
      </c>
      <c r="I2100" s="272">
        <v>43690</v>
      </c>
      <c r="J2100" s="238"/>
      <c r="K2100" s="711"/>
      <c r="L2100" s="1023" t="s">
        <v>8963</v>
      </c>
      <c r="M2100" s="13" t="str">
        <f t="shared" si="166"/>
        <v>Invoice Made</v>
      </c>
      <c r="N2100" s="13"/>
      <c r="O2100" s="13"/>
      <c r="P2100" s="13" t="str">
        <f>IF(L2102="Navig8",IF(ISNA(VLOOKUP(UPPER(B2102),#REF!,3,FALSE)),"Pool Not in Records",VLOOKUP(UPPER(B2102),#REF!,3,FALSE)),"")</f>
        <v/>
      </c>
      <c r="Q2100" s="13" t="str">
        <f t="shared" si="170"/>
        <v/>
      </c>
      <c r="R2100" s="13"/>
      <c r="S2100" s="13"/>
      <c r="T2100" s="13" t="str">
        <f t="shared" si="167"/>
        <v>Invoice Made</v>
      </c>
      <c r="U2100" s="13" t="b">
        <f t="shared" si="168"/>
        <v>1</v>
      </c>
      <c r="V2100" s="13"/>
      <c r="W2100" s="13"/>
      <c r="X2100" s="13"/>
      <c r="Y2100" s="13"/>
      <c r="Z2100" s="13"/>
      <c r="AA2100" s="13" t="str">
        <f t="shared" si="169"/>
        <v>GoldwayV17</v>
      </c>
      <c r="AB2100" s="13"/>
      <c r="AC2100" s="13"/>
      <c r="AD2100" s="13"/>
      <c r="AE2100" s="13">
        <f>IF(TRIM(AA2100=""),0,IF(ISNA(VLOOKUP(AA2100,Tracker!$AB$2:$AB$3981,1,FALSE)),0,1))</f>
        <v>1</v>
      </c>
      <c r="AF2100" s="13"/>
    </row>
    <row r="2101" spans="1:32" ht="13.5">
      <c r="A2101" s="563">
        <v>5659</v>
      </c>
      <c r="B2101" s="271" t="s">
        <v>8977</v>
      </c>
      <c r="C2101" s="957" t="s">
        <v>423</v>
      </c>
      <c r="D2101" s="874" t="s">
        <v>3273</v>
      </c>
      <c r="E2101" s="172" t="s">
        <v>3273</v>
      </c>
      <c r="F2101" s="234"/>
      <c r="G2101" s="236"/>
      <c r="H2101" s="921" t="s">
        <v>182</v>
      </c>
      <c r="I2101" s="272">
        <v>43753</v>
      </c>
      <c r="J2101" s="238"/>
      <c r="K2101" s="711"/>
      <c r="L2101" s="1023" t="s">
        <v>1485</v>
      </c>
      <c r="M2101" s="13" t="str">
        <f t="shared" si="166"/>
        <v>Invoice Made</v>
      </c>
      <c r="N2101" s="13"/>
      <c r="O2101" s="13"/>
      <c r="P2101" s="13" t="str">
        <f>IF(L2103="Navig8",IF(ISNA(VLOOKUP(UPPER(B2103),#REF!,3,FALSE)),"Pool Not in Records",VLOOKUP(UPPER(B2103),#REF!,3,FALSE)),"")</f>
        <v/>
      </c>
      <c r="Q2101" s="13" t="str">
        <f t="shared" si="170"/>
        <v/>
      </c>
      <c r="R2101" s="13"/>
      <c r="S2101" s="13"/>
      <c r="T2101" s="13" t="str">
        <f t="shared" si="167"/>
        <v>Invoice Made</v>
      </c>
      <c r="U2101" s="13" t="b">
        <f t="shared" si="168"/>
        <v>1</v>
      </c>
      <c r="V2101" s="13"/>
      <c r="W2101" s="13"/>
      <c r="X2101" s="13"/>
      <c r="Y2101" s="13"/>
      <c r="Z2101" s="13"/>
      <c r="AA2101" s="13" t="str">
        <f t="shared" si="169"/>
        <v>Stamatia02</v>
      </c>
      <c r="AB2101" s="13"/>
      <c r="AC2101" s="13"/>
      <c r="AD2101" s="13"/>
      <c r="AE2101" s="13">
        <f>IF(TRIM(AA2101=""),0,IF(ISNA(VLOOKUP(AA2101,Tracker!$AB$2:$AB$3981,1,FALSE)),0,1))</f>
        <v>1</v>
      </c>
      <c r="AF2101" s="13"/>
    </row>
    <row r="2102" spans="1:32" ht="13.5">
      <c r="A2102" s="563">
        <v>5660</v>
      </c>
      <c r="B2102" s="271" t="s">
        <v>445</v>
      </c>
      <c r="C2102" s="957">
        <v>28</v>
      </c>
      <c r="D2102" s="874" t="s">
        <v>2278</v>
      </c>
      <c r="E2102" s="172" t="s">
        <v>2278</v>
      </c>
      <c r="F2102" s="234"/>
      <c r="G2102" s="236"/>
      <c r="H2102" s="874" t="s">
        <v>90</v>
      </c>
      <c r="I2102" s="272">
        <v>43709</v>
      </c>
      <c r="J2102" s="238"/>
      <c r="K2102" s="711"/>
      <c r="L2102" s="1023" t="s">
        <v>60</v>
      </c>
      <c r="M2102" s="13" t="str">
        <f t="shared" si="166"/>
        <v>Invoice Made</v>
      </c>
      <c r="N2102" s="13"/>
      <c r="O2102" s="13"/>
      <c r="P2102" s="13" t="str">
        <f>IF(L2104="Navig8",IF(ISNA(VLOOKUP(UPPER(B2104),#REF!,3,FALSE)),"Pool Not in Records",VLOOKUP(UPPER(B2104),#REF!,3,FALSE)),"")</f>
        <v/>
      </c>
      <c r="Q2102" s="13" t="str">
        <f t="shared" si="170"/>
        <v/>
      </c>
      <c r="R2102" s="13"/>
      <c r="S2102" s="13"/>
      <c r="T2102" s="13" t="str">
        <f t="shared" si="167"/>
        <v>Invoice Made</v>
      </c>
      <c r="U2102" s="13" t="b">
        <f t="shared" si="168"/>
        <v>1</v>
      </c>
      <c r="V2102" s="13"/>
      <c r="W2102" s="13"/>
      <c r="X2102" s="13"/>
      <c r="Y2102" s="13"/>
      <c r="Z2102" s="13"/>
      <c r="AA2102" s="13" t="str">
        <f t="shared" si="169"/>
        <v>Jiaolong Spirit28</v>
      </c>
      <c r="AB2102" s="13"/>
      <c r="AC2102" s="13"/>
      <c r="AD2102" s="13"/>
      <c r="AE2102" s="13">
        <f>IF(TRIM(AA2102=""),0,IF(ISNA(VLOOKUP(AA2102,Tracker!$AB$2:$AB$3981,1,FALSE)),0,1))</f>
        <v>1</v>
      </c>
      <c r="AF2102" s="13"/>
    </row>
    <row r="2103" spans="1:32" ht="13.5">
      <c r="A2103" s="563">
        <v>5661</v>
      </c>
      <c r="B2103" s="271" t="s">
        <v>440</v>
      </c>
      <c r="C2103" s="957">
        <v>24</v>
      </c>
      <c r="D2103" s="874" t="s">
        <v>8978</v>
      </c>
      <c r="E2103" s="172" t="s">
        <v>8978</v>
      </c>
      <c r="F2103" s="234"/>
      <c r="G2103" s="236"/>
      <c r="H2103" s="874" t="s">
        <v>90</v>
      </c>
      <c r="I2103" s="272">
        <v>43724</v>
      </c>
      <c r="J2103" s="238"/>
      <c r="K2103" s="711"/>
      <c r="L2103" s="1023" t="s">
        <v>60</v>
      </c>
      <c r="M2103" s="13" t="str">
        <f t="shared" si="166"/>
        <v>Invoice Made</v>
      </c>
      <c r="N2103" s="13"/>
      <c r="O2103" s="13"/>
      <c r="P2103" s="13" t="str">
        <f>IF(L2105="Navig8",IF(ISNA(VLOOKUP(UPPER(B2105),#REF!,3,FALSE)),"Pool Not in Records",VLOOKUP(UPPER(B2105),#REF!,3,FALSE)),"")</f>
        <v/>
      </c>
      <c r="Q2103" s="13">
        <f t="shared" si="170"/>
        <v>0</v>
      </c>
      <c r="R2103" s="13"/>
      <c r="S2103" s="13"/>
      <c r="T2103" s="13" t="str">
        <f t="shared" si="167"/>
        <v>Invoice Made</v>
      </c>
      <c r="U2103" s="13" t="b">
        <f t="shared" si="168"/>
        <v>1</v>
      </c>
      <c r="V2103" s="13"/>
      <c r="W2103" s="13"/>
      <c r="X2103" s="13"/>
      <c r="Y2103" s="13"/>
      <c r="Z2103" s="13"/>
      <c r="AA2103" s="13" t="str">
        <f t="shared" si="169"/>
        <v>Tianlong Spirit24</v>
      </c>
      <c r="AB2103" s="13"/>
      <c r="AC2103" s="13"/>
      <c r="AD2103" s="13"/>
      <c r="AE2103" s="13">
        <f>IF(TRIM(AA2103=""),0,IF(ISNA(VLOOKUP(AA2103,Tracker!$AB$2:$AB$3981,1,FALSE)),0,1))</f>
        <v>1</v>
      </c>
      <c r="AF2103" s="13"/>
    </row>
    <row r="2104" spans="1:32" ht="13.5">
      <c r="A2104" s="246">
        <v>5662</v>
      </c>
      <c r="B2104" s="271" t="s">
        <v>643</v>
      </c>
      <c r="C2104" s="957">
        <v>201902</v>
      </c>
      <c r="D2104" s="874" t="s">
        <v>8914</v>
      </c>
      <c r="E2104" s="172" t="s">
        <v>8914</v>
      </c>
      <c r="F2104" s="234"/>
      <c r="G2104" s="236"/>
      <c r="H2104" s="874" t="s">
        <v>20</v>
      </c>
      <c r="I2104" s="272">
        <v>43689</v>
      </c>
      <c r="J2104" s="238"/>
      <c r="K2104" s="711"/>
      <c r="L2104" s="1023" t="s">
        <v>663</v>
      </c>
      <c r="M2104" s="13" t="str">
        <f t="shared" si="166"/>
        <v>Invoice Made</v>
      </c>
      <c r="N2104" s="13"/>
      <c r="O2104" s="13"/>
      <c r="P2104" s="13" t="str">
        <f>IF(L2106="Navig8",IF(ISNA(VLOOKUP(UPPER(B2106),#REF!,3,FALSE)),"Pool Not in Records",VLOOKUP(UPPER(B2106),#REF!,3,FALSE)),"")</f>
        <v/>
      </c>
      <c r="Q2104" s="13">
        <f t="shared" si="170"/>
        <v>0</v>
      </c>
      <c r="R2104" s="13"/>
      <c r="S2104" s="13"/>
      <c r="T2104" s="13" t="str">
        <f t="shared" si="167"/>
        <v>Invoice Made</v>
      </c>
      <c r="U2104" s="13" t="b">
        <f t="shared" si="168"/>
        <v>1</v>
      </c>
      <c r="V2104" s="13"/>
      <c r="W2104" s="13"/>
      <c r="X2104" s="13"/>
      <c r="Y2104" s="13"/>
      <c r="Z2104" s="13"/>
      <c r="AA2104" s="13" t="str">
        <f t="shared" si="169"/>
        <v>Stena Perros201902</v>
      </c>
      <c r="AB2104" s="13"/>
      <c r="AC2104" s="13"/>
      <c r="AD2104" s="13"/>
      <c r="AE2104" s="13">
        <f>IF(TRIM(AA2104=""),0,IF(ISNA(VLOOKUP(AA2104,Tracker!$AB$2:$AB$3981,1,FALSE)),0,1))</f>
        <v>1</v>
      </c>
      <c r="AF2104" s="13"/>
    </row>
    <row r="2105" spans="1:32" ht="13.5">
      <c r="A2105" s="271">
        <v>5663</v>
      </c>
      <c r="B2105" s="271" t="s">
        <v>8979</v>
      </c>
      <c r="C2105" s="957">
        <v>3</v>
      </c>
      <c r="D2105" s="874" t="s">
        <v>1193</v>
      </c>
      <c r="E2105" s="172" t="s">
        <v>1193</v>
      </c>
      <c r="F2105" s="234"/>
      <c r="G2105" s="236"/>
      <c r="H2105" s="874"/>
      <c r="I2105" s="272"/>
      <c r="J2105" s="238"/>
      <c r="K2105" s="711"/>
      <c r="L2105" s="1023" t="s">
        <v>590</v>
      </c>
      <c r="M2105" s="13" t="str">
        <f t="shared" si="166"/>
        <v>Invoice Not Made</v>
      </c>
      <c r="N2105" s="13"/>
      <c r="O2105" s="13"/>
      <c r="P2105" s="13" t="str">
        <f>IF(L2107="Navig8",IF(ISNA(VLOOKUP(UPPER(B2107),#REF!,3,FALSE)),"Pool Not in Records",VLOOKUP(UPPER(B2107),#REF!,3,FALSE)),"")</f>
        <v/>
      </c>
      <c r="Q2105" s="13" t="str">
        <f t="shared" si="170"/>
        <v/>
      </c>
      <c r="R2105" s="13"/>
      <c r="S2105" s="13"/>
      <c r="T2105" s="13" t="str">
        <f t="shared" si="167"/>
        <v>Invoice Not Made</v>
      </c>
      <c r="U2105" s="13" t="b">
        <f t="shared" si="168"/>
        <v>1</v>
      </c>
      <c r="V2105" s="13"/>
      <c r="W2105" s="13"/>
      <c r="X2105" s="13"/>
      <c r="Y2105" s="13"/>
      <c r="Z2105" s="13"/>
      <c r="AA2105" s="13" t="str">
        <f t="shared" si="169"/>
        <v>Lumphini Park3</v>
      </c>
      <c r="AB2105" s="13"/>
      <c r="AC2105" s="13"/>
      <c r="AD2105" s="13"/>
      <c r="AE2105" s="13">
        <f>IF(TRIM(AA2105=""),0,IF(ISNA(VLOOKUP(AA2105,Tracker!$AB$2:$AB$3981,1,FALSE)),0,1))</f>
        <v>0</v>
      </c>
      <c r="AF2105" s="13"/>
    </row>
    <row r="2106" spans="1:32" ht="13.5">
      <c r="A2106" s="246">
        <v>5664</v>
      </c>
      <c r="B2106" s="271" t="s">
        <v>8893</v>
      </c>
      <c r="C2106" s="957">
        <v>8</v>
      </c>
      <c r="D2106" s="874" t="s">
        <v>4224</v>
      </c>
      <c r="E2106" s="172" t="s">
        <v>4224</v>
      </c>
      <c r="F2106" s="234"/>
      <c r="G2106" s="236"/>
      <c r="H2106" s="908" t="s">
        <v>261</v>
      </c>
      <c r="I2106" s="272">
        <v>43706</v>
      </c>
      <c r="J2106" s="238"/>
      <c r="K2106" s="711"/>
      <c r="L2106" s="1023" t="s">
        <v>590</v>
      </c>
      <c r="M2106" s="13" t="str">
        <f t="shared" si="166"/>
        <v>Invoice Made</v>
      </c>
      <c r="N2106" s="13"/>
      <c r="O2106" s="13"/>
      <c r="P2106" s="13" t="str">
        <f>IF(L2108="Navig8",IF(ISNA(VLOOKUP(UPPER(B2108),#REF!,3,FALSE)),"Pool Not in Records",VLOOKUP(UPPER(B2108),#REF!,3,FALSE)),"")</f>
        <v/>
      </c>
      <c r="Q2106" s="13" t="str">
        <f t="shared" si="170"/>
        <v/>
      </c>
      <c r="R2106" s="13"/>
      <c r="S2106" s="13"/>
      <c r="T2106" s="13" t="str">
        <f t="shared" si="167"/>
        <v>Invoice Made</v>
      </c>
      <c r="U2106" s="13" t="b">
        <f t="shared" si="168"/>
        <v>1</v>
      </c>
      <c r="V2106" s="13"/>
      <c r="W2106" s="13"/>
      <c r="X2106" s="13"/>
      <c r="Y2106" s="13"/>
      <c r="Z2106" s="13"/>
      <c r="AA2106" s="13" t="str">
        <f t="shared" si="169"/>
        <v>Madison8</v>
      </c>
      <c r="AB2106" s="13"/>
      <c r="AC2106" s="13"/>
      <c r="AD2106" s="13"/>
      <c r="AE2106" s="13">
        <f>IF(TRIM(AA2106=""),0,IF(ISNA(VLOOKUP(AA2106,Tracker!$AB$2:$AB$3981,1,FALSE)),0,1))</f>
        <v>1</v>
      </c>
      <c r="AF2106" s="13"/>
    </row>
    <row r="2107" spans="1:32" ht="13.5">
      <c r="A2107" s="246">
        <v>5665</v>
      </c>
      <c r="B2107" s="271" t="s">
        <v>2854</v>
      </c>
      <c r="C2107" s="957" t="s">
        <v>9003</v>
      </c>
      <c r="D2107" s="874" t="s">
        <v>2474</v>
      </c>
      <c r="E2107" s="172" t="s">
        <v>2474</v>
      </c>
      <c r="F2107" s="234"/>
      <c r="G2107" s="236"/>
      <c r="H2107" s="874" t="s">
        <v>211</v>
      </c>
      <c r="I2107" s="272">
        <v>43674</v>
      </c>
      <c r="J2107" s="238">
        <v>43647</v>
      </c>
      <c r="K2107" s="711"/>
      <c r="L2107" s="1023" t="s">
        <v>8459</v>
      </c>
      <c r="M2107" s="13" t="str">
        <f t="shared" si="166"/>
        <v>Invoice Made</v>
      </c>
      <c r="N2107" s="13"/>
      <c r="O2107" s="13"/>
      <c r="P2107" s="13" t="str">
        <f>IF(L2109="Navig8",IF(ISNA(VLOOKUP(UPPER(B2109),#REF!,3,FALSE)),"Pool Not in Records",VLOOKUP(UPPER(B2109),#REF!,3,FALSE)),"")</f>
        <v/>
      </c>
      <c r="Q2107" s="13" t="str">
        <f t="shared" si="170"/>
        <v/>
      </c>
      <c r="R2107" s="13"/>
      <c r="S2107" s="13"/>
      <c r="T2107" s="13" t="str">
        <f t="shared" si="167"/>
        <v>Invoice Made</v>
      </c>
      <c r="U2107" s="13" t="b">
        <f t="shared" si="168"/>
        <v>1</v>
      </c>
      <c r="V2107" s="13"/>
      <c r="W2107" s="13"/>
      <c r="X2107" s="13"/>
      <c r="Y2107" s="13"/>
      <c r="Z2107" s="13"/>
      <c r="AA2107" s="13" t="str">
        <f t="shared" si="169"/>
        <v>Emmy Schulte241,242,243</v>
      </c>
      <c r="AB2107" s="13"/>
      <c r="AC2107" s="13"/>
      <c r="AD2107" s="13"/>
      <c r="AE2107" s="13">
        <f>IF(TRIM(AA2107=""),0,IF(ISNA(VLOOKUP(AA2107,Tracker!$AB$2:$AB$3981,1,FALSE)),0,1))</f>
        <v>1</v>
      </c>
      <c r="AF2107" s="13"/>
    </row>
    <row r="2108" spans="1:32" ht="13.5">
      <c r="A2108" s="563">
        <v>5666</v>
      </c>
      <c r="B2108" s="271" t="s">
        <v>725</v>
      </c>
      <c r="C2108" s="957">
        <v>43</v>
      </c>
      <c r="D2108" s="874" t="s">
        <v>2278</v>
      </c>
      <c r="E2108" s="172" t="s">
        <v>2278</v>
      </c>
      <c r="F2108" s="234"/>
      <c r="G2108" s="236"/>
      <c r="H2108" s="908" t="s">
        <v>215</v>
      </c>
      <c r="I2108" s="272">
        <v>43724</v>
      </c>
      <c r="J2108" s="238"/>
      <c r="K2108" s="711"/>
      <c r="L2108" s="1023" t="s">
        <v>60</v>
      </c>
      <c r="M2108" s="13" t="str">
        <f t="shared" si="166"/>
        <v>Invoice Made</v>
      </c>
      <c r="N2108" s="13"/>
      <c r="O2108" s="13"/>
      <c r="P2108" s="13" t="str">
        <f>IF(L2110="Navig8",IF(ISNA(VLOOKUP(UPPER(B2110),#REF!,3,FALSE)),"Pool Not in Records",VLOOKUP(UPPER(B2110),#REF!,3,FALSE)),"")</f>
        <v/>
      </c>
      <c r="Q2108" s="13" t="str">
        <f t="shared" si="170"/>
        <v/>
      </c>
      <c r="R2108" s="13"/>
      <c r="S2108" s="13"/>
      <c r="T2108" s="13" t="str">
        <f t="shared" si="167"/>
        <v>Invoice Made</v>
      </c>
      <c r="U2108" s="13" t="b">
        <f t="shared" si="168"/>
        <v>1</v>
      </c>
      <c r="V2108" s="13"/>
      <c r="W2108" s="13"/>
      <c r="X2108" s="13"/>
      <c r="Y2108" s="13"/>
      <c r="Z2108" s="13"/>
      <c r="AA2108" s="13" t="str">
        <f t="shared" si="169"/>
        <v>Godavari Spirit43</v>
      </c>
      <c r="AB2108" s="13"/>
      <c r="AC2108" s="13"/>
      <c r="AD2108" s="13"/>
      <c r="AE2108" s="13">
        <f>IF(TRIM(AA2108=""),0,IF(ISNA(VLOOKUP(AA2108,Tracker!$AB$2:$AB$3981,1,FALSE)),0,1))</f>
        <v>1</v>
      </c>
      <c r="AF2108" s="13"/>
    </row>
    <row r="2109" spans="1:32" ht="13.5">
      <c r="A2109" s="563">
        <v>5667</v>
      </c>
      <c r="B2109" s="271" t="s">
        <v>8095</v>
      </c>
      <c r="C2109" s="957">
        <v>1904</v>
      </c>
      <c r="D2109" s="874" t="s">
        <v>8980</v>
      </c>
      <c r="E2109" s="172" t="s">
        <v>8980</v>
      </c>
      <c r="F2109" s="234"/>
      <c r="G2109" s="236"/>
      <c r="H2109" s="907" t="s">
        <v>25</v>
      </c>
      <c r="I2109" s="272">
        <v>43721</v>
      </c>
      <c r="J2109" s="238"/>
      <c r="K2109" s="711"/>
      <c r="L2109" s="1023" t="s">
        <v>633</v>
      </c>
      <c r="M2109" s="13" t="str">
        <f t="shared" si="166"/>
        <v>Invoice Made</v>
      </c>
      <c r="N2109" s="13"/>
      <c r="O2109" s="13"/>
      <c r="P2109" s="13" t="str">
        <f>IF(L2111="Navig8",IF(ISNA(VLOOKUP(UPPER(B2111),#REF!,3,FALSE)),"Pool Not in Records",VLOOKUP(UPPER(B2111),#REF!,3,FALSE)),"")</f>
        <v/>
      </c>
      <c r="Q2109" s="13" t="str">
        <f t="shared" si="170"/>
        <v/>
      </c>
      <c r="R2109" s="13"/>
      <c r="S2109" s="13"/>
      <c r="T2109" s="13" t="str">
        <f t="shared" si="167"/>
        <v>Invoice Made</v>
      </c>
      <c r="U2109" s="13" t="b">
        <f t="shared" si="168"/>
        <v>1</v>
      </c>
      <c r="V2109" s="13"/>
      <c r="W2109" s="13"/>
      <c r="X2109" s="13"/>
      <c r="Y2109" s="13"/>
      <c r="Z2109" s="13"/>
      <c r="AA2109" s="13" t="str">
        <f t="shared" si="169"/>
        <v>Stena Weco Excellence1904</v>
      </c>
      <c r="AB2109" s="13"/>
      <c r="AC2109" s="13"/>
      <c r="AD2109" s="13"/>
      <c r="AE2109" s="13">
        <f>IF(TRIM(AA2109=""),0,IF(ISNA(VLOOKUP(AA2109,Tracker!$AB$2:$AB$3981,1,FALSE)),0,1))</f>
        <v>1</v>
      </c>
      <c r="AF2109" s="13"/>
    </row>
    <row r="2110" spans="1:32" ht="13.5">
      <c r="A2110" s="246">
        <v>5579</v>
      </c>
      <c r="B2110" s="271" t="s">
        <v>2957</v>
      </c>
      <c r="C2110" s="957">
        <v>120</v>
      </c>
      <c r="D2110" s="874" t="s">
        <v>63</v>
      </c>
      <c r="E2110" s="172" t="s">
        <v>63</v>
      </c>
      <c r="F2110" s="234"/>
      <c r="G2110" s="236" t="s">
        <v>9025</v>
      </c>
      <c r="H2110" s="907" t="s">
        <v>466</v>
      </c>
      <c r="I2110" s="272">
        <v>43701</v>
      </c>
      <c r="J2110" s="238"/>
      <c r="K2110" s="711"/>
      <c r="L2110" s="1023" t="s">
        <v>60</v>
      </c>
      <c r="M2110" s="13" t="str">
        <f t="shared" si="166"/>
        <v>Invoice Made</v>
      </c>
      <c r="N2110" s="13"/>
      <c r="O2110" s="13"/>
      <c r="P2110" s="13" t="str">
        <f>IF(L2112="Navig8",IF(ISNA(VLOOKUP(UPPER(B2112),#REF!,3,FALSE)),"Pool Not in Records",VLOOKUP(UPPER(B2112),#REF!,3,FALSE)),"")</f>
        <v/>
      </c>
      <c r="Q2110" s="13">
        <f t="shared" si="170"/>
        <v>0</v>
      </c>
      <c r="R2110" s="13"/>
      <c r="S2110" s="13"/>
      <c r="T2110" s="13" t="str">
        <f t="shared" si="167"/>
        <v>Invoice Made</v>
      </c>
      <c r="U2110" s="13"/>
      <c r="V2110" s="13"/>
      <c r="W2110" s="13"/>
      <c r="X2110" s="13"/>
      <c r="Y2110" s="13"/>
      <c r="Z2110" s="13"/>
      <c r="AA2110" s="13" t="str">
        <f t="shared" si="169"/>
        <v>Garibaldi Spirit120</v>
      </c>
      <c r="AB2110" s="13"/>
      <c r="AC2110" s="13"/>
      <c r="AD2110" s="13"/>
      <c r="AE2110" s="13">
        <f>IF(TRIM(AA2110=""),0,IF(ISNA(VLOOKUP(AA2110,Tracker!$AB$2:$AB$3981,1,FALSE)),0,1))</f>
        <v>1</v>
      </c>
      <c r="AF2110" s="13"/>
    </row>
    <row r="2111" spans="1:32" ht="13.5">
      <c r="A2111" s="563">
        <v>5580</v>
      </c>
      <c r="B2111" s="271" t="s">
        <v>9026</v>
      </c>
      <c r="C2111" s="957">
        <v>5047067</v>
      </c>
      <c r="D2111" s="874" t="s">
        <v>9027</v>
      </c>
      <c r="E2111" s="172" t="s">
        <v>9027</v>
      </c>
      <c r="F2111" s="234"/>
      <c r="G2111" s="236" t="s">
        <v>268</v>
      </c>
      <c r="H2111" s="907" t="s">
        <v>8955</v>
      </c>
      <c r="I2111" s="272">
        <v>43695</v>
      </c>
      <c r="J2111" s="238"/>
      <c r="K2111" s="711"/>
      <c r="L2111" s="1023" t="s">
        <v>8963</v>
      </c>
      <c r="M2111" s="13" t="str">
        <f t="shared" si="166"/>
        <v>Invoice Made</v>
      </c>
      <c r="N2111" s="13"/>
      <c r="O2111" s="13"/>
      <c r="P2111" s="13" t="str">
        <f>IF(L2113="Navig8",IF(ISNA(VLOOKUP(UPPER(B2113),#REF!,3,FALSE)),"Pool Not in Records",VLOOKUP(UPPER(B2113),#REF!,3,FALSE)),"")</f>
        <v/>
      </c>
      <c r="Q2111" s="13" t="str">
        <f t="shared" si="170"/>
        <v/>
      </c>
      <c r="R2111" s="13"/>
      <c r="S2111" s="13"/>
      <c r="T2111" s="13" t="str">
        <f t="shared" si="167"/>
        <v>Invoice Made</v>
      </c>
      <c r="U2111" s="13"/>
      <c r="V2111" s="13"/>
      <c r="W2111" s="13"/>
      <c r="X2111" s="13"/>
      <c r="Y2111" s="13"/>
      <c r="Z2111" s="13"/>
      <c r="AA2111" s="13" t="str">
        <f t="shared" si="169"/>
        <v>Seaways Redwood5047067</v>
      </c>
      <c r="AB2111" s="13"/>
      <c r="AC2111" s="13"/>
      <c r="AD2111" s="13"/>
      <c r="AE2111" s="13">
        <f>IF(TRIM(AA2111=""),0,IF(ISNA(VLOOKUP(AA2111,Tracker!$AB$2:$AB$3981,1,FALSE)),0,1))</f>
        <v>1</v>
      </c>
      <c r="AF2111" s="13"/>
    </row>
    <row r="2112" spans="1:32" ht="13.5">
      <c r="A2112" s="271">
        <v>5581</v>
      </c>
      <c r="B2112" s="271" t="s">
        <v>8574</v>
      </c>
      <c r="C2112" s="957">
        <v>158</v>
      </c>
      <c r="D2112" s="874" t="s">
        <v>8847</v>
      </c>
      <c r="E2112" s="172" t="s">
        <v>8847</v>
      </c>
      <c r="F2112" s="234"/>
      <c r="G2112" s="236"/>
      <c r="H2112" s="874"/>
      <c r="I2112" s="272"/>
      <c r="J2112" s="238"/>
      <c r="K2112" s="711"/>
      <c r="L2112" s="1023" t="s">
        <v>590</v>
      </c>
      <c r="M2112" s="13" t="str">
        <f t="shared" ref="M2112:M2175" si="171">IF(AND(NOT(TRIM(D2112)="")),IF(AE2112=1,"Invoice Made","Invoice Not Made"),"")</f>
        <v>Invoice Not Made</v>
      </c>
      <c r="N2112" s="13"/>
      <c r="O2112" s="13"/>
      <c r="P2112" s="13" t="str">
        <f>IF(L2114="Navig8",IF(ISNA(VLOOKUP(UPPER(B2114),#REF!,3,FALSE)),"Pool Not in Records",VLOOKUP(UPPER(B2114),#REF!,3,FALSE)),"")</f>
        <v/>
      </c>
      <c r="Q2112" s="13" t="str">
        <f t="shared" si="170"/>
        <v/>
      </c>
      <c r="R2112" s="13"/>
      <c r="S2112" s="13"/>
      <c r="T2112" s="13" t="str">
        <f t="shared" si="167"/>
        <v>Invoice Not Made</v>
      </c>
      <c r="U2112" s="13"/>
      <c r="V2112" s="13"/>
      <c r="W2112" s="13"/>
      <c r="X2112" s="13"/>
      <c r="Y2112" s="13"/>
      <c r="Z2112" s="13"/>
      <c r="AA2112" s="13" t="str">
        <f t="shared" si="169"/>
        <v>Seaways Luzon158</v>
      </c>
      <c r="AB2112" s="13"/>
      <c r="AC2112" s="13"/>
      <c r="AD2112" s="13"/>
      <c r="AE2112" s="13">
        <f>IF(TRIM(AA2112=""),0,IF(ISNA(VLOOKUP(AA2112,Tracker!$AB$2:$AB$3981,1,FALSE)),0,1))</f>
        <v>0</v>
      </c>
      <c r="AF2112" s="13"/>
    </row>
    <row r="2113" spans="1:32" ht="13.5">
      <c r="A2113" s="243">
        <v>5582</v>
      </c>
      <c r="B2113" s="271" t="s">
        <v>7396</v>
      </c>
      <c r="C2113" s="957">
        <v>77</v>
      </c>
      <c r="D2113" s="874" t="s">
        <v>8968</v>
      </c>
      <c r="E2113" s="172" t="s">
        <v>8968</v>
      </c>
      <c r="F2113" s="234"/>
      <c r="G2113" s="236"/>
      <c r="H2113" s="874"/>
      <c r="I2113" s="272"/>
      <c r="J2113" s="238"/>
      <c r="K2113" s="711"/>
      <c r="L2113" s="1023" t="s">
        <v>8459</v>
      </c>
      <c r="M2113" s="13" t="str">
        <f t="shared" si="171"/>
        <v>Invoice Not Made</v>
      </c>
      <c r="N2113" s="13"/>
      <c r="O2113" s="13"/>
      <c r="P2113" s="13" t="str">
        <f>IF(L2115="Navig8",IF(ISNA(VLOOKUP(UPPER(B2115),#REF!,3,FALSE)),"Pool Not in Records",VLOOKUP(UPPER(B2115),#REF!,3,FALSE)),"")</f>
        <v/>
      </c>
      <c r="Q2113" s="13" t="str">
        <f t="shared" si="170"/>
        <v/>
      </c>
      <c r="R2113" s="13"/>
      <c r="S2113" s="13"/>
      <c r="T2113" s="13" t="str">
        <f t="shared" si="167"/>
        <v>Invoice Not Made</v>
      </c>
      <c r="U2113" s="13"/>
      <c r="V2113" s="13"/>
      <c r="W2113" s="13"/>
      <c r="X2113" s="13"/>
      <c r="Y2113" s="13"/>
      <c r="Z2113" s="13"/>
      <c r="AA2113" s="13" t="str">
        <f t="shared" si="169"/>
        <v>Patricia77</v>
      </c>
      <c r="AB2113" s="13"/>
      <c r="AC2113" s="13"/>
      <c r="AD2113" s="13"/>
      <c r="AE2113" s="13">
        <f>IF(TRIM(AA2113=""),0,IF(ISNA(VLOOKUP(AA2113,Tracker!$AB$2:$AB$3981,1,FALSE)),0,1))</f>
        <v>0</v>
      </c>
      <c r="AF2113" s="13"/>
    </row>
    <row r="2114" spans="1:32" ht="13.5">
      <c r="A2114" s="563">
        <v>37</v>
      </c>
      <c r="B2114" s="271" t="s">
        <v>8869</v>
      </c>
      <c r="C2114" s="957" t="s">
        <v>247</v>
      </c>
      <c r="D2114" s="874" t="s">
        <v>8389</v>
      </c>
      <c r="E2114" s="172" t="s">
        <v>8389</v>
      </c>
      <c r="F2114" s="234"/>
      <c r="G2114" s="236"/>
      <c r="H2114" s="908" t="s">
        <v>679</v>
      </c>
      <c r="I2114" s="272">
        <v>43712</v>
      </c>
      <c r="J2114" s="238"/>
      <c r="K2114" s="711"/>
      <c r="L2114" s="1023" t="s">
        <v>1466</v>
      </c>
      <c r="M2114" s="13" t="str">
        <f t="shared" si="171"/>
        <v>Invoice Made</v>
      </c>
      <c r="N2114" s="13"/>
      <c r="O2114" s="13"/>
      <c r="P2114" s="13" t="str">
        <f>IF(L2116="Navig8",IF(ISNA(VLOOKUP(UPPER(B2116),#REF!,3,FALSE)),"Pool Not in Records",VLOOKUP(UPPER(B2116),#REF!,3,FALSE)),"")</f>
        <v/>
      </c>
      <c r="Q2114" s="13" t="str">
        <f t="shared" si="170"/>
        <v/>
      </c>
      <c r="R2114" s="13"/>
      <c r="S2114" s="13"/>
      <c r="T2114" s="13" t="str">
        <f t="shared" ref="T2114:T2147" si="172">IF(AND(NOT(TRIM(D2114)="")),IF(AE2114=1,"Invoice Made","Invoice Not Made"),"")</f>
        <v>Invoice Made</v>
      </c>
      <c r="U2114" s="13"/>
      <c r="V2114" s="13"/>
      <c r="W2114" s="13"/>
      <c r="X2114" s="13"/>
      <c r="Y2114" s="13"/>
      <c r="Z2114" s="13"/>
      <c r="AA2114" s="13" t="str">
        <f t="shared" si="169"/>
        <v>Advantage Summer37</v>
      </c>
      <c r="AB2114" s="13"/>
      <c r="AC2114" s="13"/>
      <c r="AD2114" s="13"/>
      <c r="AE2114" s="13">
        <f>IF(TRIM(AA2114=""),0,IF(ISNA(VLOOKUP(AA2114,Tracker!$AB$2:$AB$3981,1,FALSE)),0,1))</f>
        <v>1</v>
      </c>
      <c r="AF2114" s="13"/>
    </row>
    <row r="2115" spans="1:32" ht="13.5">
      <c r="A2115" s="243">
        <v>5584</v>
      </c>
      <c r="B2115" s="271" t="s">
        <v>8309</v>
      </c>
      <c r="C2115" s="957">
        <v>59</v>
      </c>
      <c r="D2115" s="874" t="s">
        <v>2474</v>
      </c>
      <c r="E2115" s="172" t="s">
        <v>2474</v>
      </c>
      <c r="F2115" s="234"/>
      <c r="G2115" s="236"/>
      <c r="H2115" s="874"/>
      <c r="I2115" s="272"/>
      <c r="J2115" s="238"/>
      <c r="K2115" s="711"/>
      <c r="L2115" s="1023" t="s">
        <v>8459</v>
      </c>
      <c r="M2115" s="13" t="str">
        <f t="shared" si="171"/>
        <v>Invoice Not Made</v>
      </c>
      <c r="N2115" s="13"/>
      <c r="O2115" s="13"/>
      <c r="P2115" s="13" t="str">
        <f>IF(L2117="Navig8",IF(ISNA(VLOOKUP(UPPER(B2117),#REF!,3,FALSE)),"Pool Not in Records",VLOOKUP(UPPER(B2117),#REF!,3,FALSE)),"")</f>
        <v/>
      </c>
      <c r="Q2115" s="13">
        <f t="shared" si="170"/>
        <v>0</v>
      </c>
      <c r="R2115" s="13"/>
      <c r="S2115" s="13"/>
      <c r="T2115" s="13" t="str">
        <f t="shared" si="172"/>
        <v>Invoice Not Made</v>
      </c>
      <c r="U2115" s="13"/>
      <c r="V2115" s="13"/>
      <c r="W2115" s="13"/>
      <c r="X2115" s="13"/>
      <c r="Y2115" s="13"/>
      <c r="Z2115" s="13"/>
      <c r="AA2115" s="13" t="str">
        <f t="shared" ref="AA2115:AA2178" si="173">IF(OR(TRIM(B2115)="",TRIM(C2115)=""),"Vessel-Voy No not given",CONCATENATE(TRIM(B2115),TRIM(C2115)))</f>
        <v>Vestholmen59</v>
      </c>
      <c r="AB2115" s="13"/>
      <c r="AC2115" s="13"/>
      <c r="AD2115" s="13"/>
      <c r="AE2115" s="13">
        <f>IF(TRIM(AA2115=""),0,IF(ISNA(VLOOKUP(AA2115,Tracker!$AB$2:$AB$3981,1,FALSE)),0,1))</f>
        <v>0</v>
      </c>
      <c r="AF2115" s="13"/>
    </row>
    <row r="2116" spans="1:32" ht="13.5">
      <c r="A2116" s="563">
        <v>5585</v>
      </c>
      <c r="B2116" s="271" t="s">
        <v>9028</v>
      </c>
      <c r="C2116" s="957">
        <v>1</v>
      </c>
      <c r="D2116" s="874" t="s">
        <v>3273</v>
      </c>
      <c r="E2116" s="172" t="s">
        <v>3273</v>
      </c>
      <c r="F2116" s="234"/>
      <c r="G2116" s="236"/>
      <c r="H2116" s="921" t="s">
        <v>455</v>
      </c>
      <c r="I2116" s="272">
        <v>43759</v>
      </c>
      <c r="J2116" s="238"/>
      <c r="K2116" s="711"/>
      <c r="L2116" s="1023" t="s">
        <v>1485</v>
      </c>
      <c r="M2116" s="13" t="str">
        <f t="shared" si="171"/>
        <v>Invoice Not Made</v>
      </c>
      <c r="N2116" s="13"/>
      <c r="O2116" s="13"/>
      <c r="P2116" s="13" t="e">
        <f>IF(L2118="Navig8",IF(ISNA(VLOOKUP(UPPER(B2118),#REF!,3,FALSE)),"Pool Not in Records",VLOOKUP(UPPER(B2118),#REF!,3,FALSE)),"")</f>
        <v>#REF!</v>
      </c>
      <c r="Q2116" s="13" t="str">
        <f t="shared" si="170"/>
        <v/>
      </c>
      <c r="R2116" s="13"/>
      <c r="S2116" s="13"/>
      <c r="T2116" s="13" t="str">
        <f t="shared" si="172"/>
        <v>Invoice Not Made</v>
      </c>
      <c r="U2116" s="13"/>
      <c r="V2116" s="13"/>
      <c r="W2116" s="13"/>
      <c r="X2116" s="13"/>
      <c r="Y2116" s="13"/>
      <c r="Z2116" s="13"/>
      <c r="AA2116" s="13" t="str">
        <f t="shared" si="173"/>
        <v>Torm Solution1</v>
      </c>
      <c r="AB2116" s="13"/>
      <c r="AC2116" s="13"/>
      <c r="AD2116" s="13"/>
      <c r="AE2116" s="13">
        <f>IF(TRIM(AA2116=""),0,IF(ISNA(VLOOKUP(AA2116,Tracker!$AB$2:$AB$3981,1,FALSE)),0,1))</f>
        <v>0</v>
      </c>
      <c r="AF2116" s="13"/>
    </row>
    <row r="2117" spans="1:32" ht="13.5">
      <c r="A2117" s="271">
        <v>5586</v>
      </c>
      <c r="B2117" s="271" t="s">
        <v>3104</v>
      </c>
      <c r="C2117" s="957">
        <v>35</v>
      </c>
      <c r="D2117" s="874" t="s">
        <v>8245</v>
      </c>
      <c r="E2117" s="172" t="s">
        <v>8245</v>
      </c>
      <c r="F2117" s="234"/>
      <c r="G2117" s="236"/>
      <c r="H2117" s="874"/>
      <c r="I2117" s="272"/>
      <c r="J2117" s="238"/>
      <c r="K2117" s="711"/>
      <c r="L2117" s="1023" t="s">
        <v>590</v>
      </c>
      <c r="M2117" s="13" t="str">
        <f t="shared" si="171"/>
        <v>Invoice Not Made</v>
      </c>
      <c r="N2117" s="13"/>
      <c r="O2117" s="13"/>
      <c r="P2117" s="13" t="str">
        <f>IF(L2119="Navig8",IF(ISNA(VLOOKUP(UPPER(B2119),#REF!,3,FALSE)),"Pool Not in Records",VLOOKUP(UPPER(B2119),#REF!,3,FALSE)),"")</f>
        <v/>
      </c>
      <c r="Q2117" s="13" t="str">
        <f t="shared" si="170"/>
        <v/>
      </c>
      <c r="R2117" s="13"/>
      <c r="S2117" s="13"/>
      <c r="T2117" s="13" t="str">
        <f t="shared" si="172"/>
        <v>Invoice Not Made</v>
      </c>
      <c r="U2117" s="13"/>
      <c r="V2117" s="13"/>
      <c r="W2117" s="13"/>
      <c r="X2117" s="13"/>
      <c r="Y2117" s="13"/>
      <c r="Z2117" s="13"/>
      <c r="AA2117" s="13" t="str">
        <f t="shared" si="173"/>
        <v>Cabo San Vicente35</v>
      </c>
      <c r="AB2117" s="13"/>
      <c r="AC2117" s="13"/>
      <c r="AD2117" s="13"/>
      <c r="AE2117" s="13">
        <f>IF(TRIM(AA2117=""),0,IF(ISNA(VLOOKUP(AA2117,Tracker!$AB$2:$AB$3981,1,FALSE)),0,1))</f>
        <v>0</v>
      </c>
      <c r="AF2117" s="13"/>
    </row>
    <row r="2118" spans="1:32" ht="13.5">
      <c r="A2118" s="246">
        <v>5587</v>
      </c>
      <c r="B2118" s="271" t="s">
        <v>9029</v>
      </c>
      <c r="C2118" s="957">
        <v>7</v>
      </c>
      <c r="D2118" s="874" t="s">
        <v>465</v>
      </c>
      <c r="E2118" s="172" t="s">
        <v>465</v>
      </c>
      <c r="F2118" s="234"/>
      <c r="G2118" s="236" t="s">
        <v>201</v>
      </c>
      <c r="H2118" s="907" t="s">
        <v>267</v>
      </c>
      <c r="I2118" s="272">
        <v>43700</v>
      </c>
      <c r="J2118" s="238"/>
      <c r="K2118" s="711" t="s">
        <v>411</v>
      </c>
      <c r="L2118" s="1023" t="s">
        <v>28</v>
      </c>
      <c r="M2118" s="13" t="str">
        <f t="shared" si="171"/>
        <v>Invoice Made</v>
      </c>
      <c r="N2118" s="13"/>
      <c r="O2118" s="13"/>
      <c r="P2118" s="13" t="str">
        <f>IF(L2120="Navig8",IF(ISNA(VLOOKUP(UPPER(B2120),#REF!,3,FALSE)),"Pool Not in Records",VLOOKUP(UPPER(B2120),#REF!,3,FALSE)),"")</f>
        <v/>
      </c>
      <c r="Q2118" s="13" t="str">
        <f t="shared" si="170"/>
        <v/>
      </c>
      <c r="R2118" s="13"/>
      <c r="S2118" s="13"/>
      <c r="T2118" s="13" t="str">
        <f t="shared" si="172"/>
        <v>Invoice Made</v>
      </c>
      <c r="U2118" s="13"/>
      <c r="V2118" s="13"/>
      <c r="W2118" s="13"/>
      <c r="X2118" s="13"/>
      <c r="Y2118" s="13"/>
      <c r="Z2118" s="13"/>
      <c r="AA2118" s="13" t="str">
        <f t="shared" si="173"/>
        <v>Crudesun7</v>
      </c>
      <c r="AB2118" s="13"/>
      <c r="AC2118" s="13"/>
      <c r="AD2118" s="13"/>
      <c r="AE2118" s="13">
        <f>IF(TRIM(AA2118=""),0,IF(ISNA(VLOOKUP(AA2118,Tracker!$AB$2:$AB$3981,1,FALSE)),0,1))</f>
        <v>1</v>
      </c>
      <c r="AF2118" s="13"/>
    </row>
    <row r="2119" spans="1:32" ht="13.5">
      <c r="A2119" s="563">
        <v>5588</v>
      </c>
      <c r="B2119" s="271" t="s">
        <v>463</v>
      </c>
      <c r="C2119" s="957">
        <v>201538</v>
      </c>
      <c r="D2119" s="874" t="s">
        <v>63</v>
      </c>
      <c r="E2119" s="172" t="s">
        <v>63</v>
      </c>
      <c r="F2119" s="234"/>
      <c r="G2119" s="236"/>
      <c r="H2119" s="922" t="s">
        <v>786</v>
      </c>
      <c r="I2119" s="272">
        <v>43708</v>
      </c>
      <c r="J2119" s="238"/>
      <c r="K2119" s="711"/>
      <c r="L2119" s="1023" t="s">
        <v>60</v>
      </c>
      <c r="M2119" s="13" t="str">
        <f t="shared" si="171"/>
        <v>Invoice Made</v>
      </c>
      <c r="N2119" s="13"/>
      <c r="O2119" s="13"/>
      <c r="P2119" s="13" t="str">
        <f>IF(L2121="Navig8",IF(ISNA(VLOOKUP(UPPER(B2121),#REF!,3,FALSE)),"Pool Not in Records",VLOOKUP(UPPER(B2121),#REF!,3,FALSE)),"")</f>
        <v/>
      </c>
      <c r="Q2119" s="13" t="str">
        <f t="shared" si="170"/>
        <v/>
      </c>
      <c r="R2119" s="13"/>
      <c r="S2119" s="13"/>
      <c r="T2119" s="13" t="str">
        <f t="shared" si="172"/>
        <v>Invoice Made</v>
      </c>
      <c r="U2119" s="13"/>
      <c r="V2119" s="13"/>
      <c r="W2119" s="13"/>
      <c r="X2119" s="13"/>
      <c r="Y2119" s="13"/>
      <c r="Z2119" s="13"/>
      <c r="AA2119" s="13" t="str">
        <f t="shared" si="173"/>
        <v>Zenith Spirit201538</v>
      </c>
      <c r="AB2119" s="13"/>
      <c r="AC2119" s="13"/>
      <c r="AD2119" s="13"/>
      <c r="AE2119" s="13">
        <f>IF(TRIM(AA2119=""),0,IF(ISNA(VLOOKUP(AA2119,Tracker!$AB$2:$AB$3981,1,FALSE)),0,1))</f>
        <v>1</v>
      </c>
      <c r="AF2119" s="13"/>
    </row>
    <row r="2120" spans="1:32" ht="13.5">
      <c r="A2120" s="243">
        <v>5589</v>
      </c>
      <c r="B2120" s="271" t="s">
        <v>2776</v>
      </c>
      <c r="C2120" s="957">
        <v>142</v>
      </c>
      <c r="D2120" s="874" t="s">
        <v>2474</v>
      </c>
      <c r="E2120" s="172" t="s">
        <v>2474</v>
      </c>
      <c r="F2120" s="234"/>
      <c r="G2120" s="236"/>
      <c r="H2120" s="874"/>
      <c r="I2120" s="272"/>
      <c r="J2120" s="238"/>
      <c r="K2120" s="711"/>
      <c r="L2120" s="1023" t="s">
        <v>8459</v>
      </c>
      <c r="M2120" s="13" t="str">
        <f t="shared" si="171"/>
        <v>Invoice Not Made</v>
      </c>
      <c r="N2120" s="13"/>
      <c r="O2120" s="13"/>
      <c r="P2120" s="13" t="str">
        <f>IF(L2122="Navig8",IF(ISNA(VLOOKUP(UPPER(B2122),#REF!,3,FALSE)),"Pool Not in Records",VLOOKUP(UPPER(B2122),#REF!,3,FALSE)),"")</f>
        <v/>
      </c>
      <c r="Q2120" s="13" t="str">
        <f t="shared" si="170"/>
        <v/>
      </c>
      <c r="R2120" s="13"/>
      <c r="S2120" s="13"/>
      <c r="T2120" s="13" t="str">
        <f t="shared" si="172"/>
        <v>Invoice Not Made</v>
      </c>
      <c r="U2120" s="13"/>
      <c r="V2120" s="13"/>
      <c r="W2120" s="13"/>
      <c r="X2120" s="13"/>
      <c r="Y2120" s="13"/>
      <c r="Z2120" s="13"/>
      <c r="AA2120" s="13" t="str">
        <f t="shared" si="173"/>
        <v>Sten Skagen142</v>
      </c>
      <c r="AB2120" s="13"/>
      <c r="AC2120" s="13"/>
      <c r="AD2120" s="13"/>
      <c r="AE2120" s="13">
        <f>IF(TRIM(AA2120=""),0,IF(ISNA(VLOOKUP(AA2120,Tracker!$AB$2:$AB$3981,1,FALSE)),0,1))</f>
        <v>0</v>
      </c>
      <c r="AF2120" s="13"/>
    </row>
    <row r="2121" spans="1:32" ht="13.5">
      <c r="A2121" s="243">
        <v>5590</v>
      </c>
      <c r="B2121" s="271" t="s">
        <v>892</v>
      </c>
      <c r="C2121" s="957">
        <v>138</v>
      </c>
      <c r="D2121" s="874" t="s">
        <v>2474</v>
      </c>
      <c r="E2121" s="172" t="s">
        <v>2474</v>
      </c>
      <c r="F2121" s="234"/>
      <c r="G2121" s="236"/>
      <c r="H2121" s="874"/>
      <c r="I2121" s="272"/>
      <c r="J2121" s="238"/>
      <c r="K2121" s="711"/>
      <c r="L2121" s="1023" t="s">
        <v>8459</v>
      </c>
      <c r="M2121" s="13" t="str">
        <f t="shared" si="171"/>
        <v>Invoice Not Made</v>
      </c>
      <c r="N2121" s="13"/>
      <c r="O2121" s="13"/>
      <c r="P2121" s="13" t="str">
        <f>IF(L2123="Navig8",IF(ISNA(VLOOKUP(UPPER(B2123),#REF!,3,FALSE)),"Pool Not in Records",VLOOKUP(UPPER(B2123),#REF!,3,FALSE)),"")</f>
        <v/>
      </c>
      <c r="Q2121" s="13">
        <f t="shared" si="170"/>
        <v>0</v>
      </c>
      <c r="R2121" s="13"/>
      <c r="S2121" s="13"/>
      <c r="T2121" s="13" t="str">
        <f t="shared" si="172"/>
        <v>Invoice Not Made</v>
      </c>
      <c r="U2121" s="13"/>
      <c r="V2121" s="13"/>
      <c r="W2121" s="13"/>
      <c r="X2121" s="13"/>
      <c r="Y2121" s="13"/>
      <c r="Z2121" s="13"/>
      <c r="AA2121" s="13" t="str">
        <f t="shared" si="173"/>
        <v>Elisalex Schulte138</v>
      </c>
      <c r="AB2121" s="13"/>
      <c r="AC2121" s="13"/>
      <c r="AD2121" s="13"/>
      <c r="AE2121" s="13">
        <f>IF(TRIM(AA2121=""),0,IF(ISNA(VLOOKUP(AA2121,Tracker!$AB$2:$AB$3981,1,FALSE)),0,1))</f>
        <v>0</v>
      </c>
      <c r="AF2121" s="13"/>
    </row>
    <row r="2122" spans="1:32" ht="13.5">
      <c r="A2122" s="246">
        <v>5591</v>
      </c>
      <c r="B2122" s="271" t="s">
        <v>2030</v>
      </c>
      <c r="C2122" s="957">
        <v>31</v>
      </c>
      <c r="D2122" s="874" t="s">
        <v>8314</v>
      </c>
      <c r="E2122" s="172" t="s">
        <v>8314</v>
      </c>
      <c r="F2122" s="234"/>
      <c r="G2122" s="236"/>
      <c r="H2122" s="908" t="s">
        <v>441</v>
      </c>
      <c r="I2122" s="272">
        <v>43707</v>
      </c>
      <c r="J2122" s="238"/>
      <c r="K2122" s="711"/>
      <c r="L2122" s="1023" t="s">
        <v>60</v>
      </c>
      <c r="M2122" s="13" t="str">
        <f t="shared" si="171"/>
        <v>Invoice Made</v>
      </c>
      <c r="N2122" s="13"/>
      <c r="O2122" s="13"/>
      <c r="P2122" s="13" t="e">
        <f>IF(L2124="Navig8",IF(ISNA(VLOOKUP(UPPER(B2124),#REF!,3,FALSE)),"Pool Not in Records",VLOOKUP(UPPER(B2124),#REF!,3,FALSE)),"")</f>
        <v>#REF!</v>
      </c>
      <c r="Q2122" s="13" t="str">
        <f t="shared" si="170"/>
        <v/>
      </c>
      <c r="R2122" s="13"/>
      <c r="S2122" s="13"/>
      <c r="T2122" s="13" t="str">
        <f t="shared" si="172"/>
        <v>Invoice Made</v>
      </c>
      <c r="U2122" s="13"/>
      <c r="V2122" s="13"/>
      <c r="W2122" s="13"/>
      <c r="X2122" s="13"/>
      <c r="Y2122" s="13"/>
      <c r="Z2122" s="13"/>
      <c r="AA2122" s="13" t="str">
        <f t="shared" si="173"/>
        <v>Athens Spirit31</v>
      </c>
      <c r="AB2122" s="13"/>
      <c r="AC2122" s="13"/>
      <c r="AD2122" s="13"/>
      <c r="AE2122" s="13">
        <f>IF(TRIM(AA2122=""),0,IF(ISNA(VLOOKUP(AA2122,Tracker!$AB$2:$AB$3981,1,FALSE)),0,1))</f>
        <v>1</v>
      </c>
      <c r="AF2122" s="13"/>
    </row>
    <row r="2123" spans="1:32" ht="13.5">
      <c r="A2123" s="246">
        <v>5592</v>
      </c>
      <c r="B2123" s="271" t="s">
        <v>3094</v>
      </c>
      <c r="C2123" s="957">
        <v>142</v>
      </c>
      <c r="D2123" s="874" t="s">
        <v>2783</v>
      </c>
      <c r="E2123" s="172" t="s">
        <v>2783</v>
      </c>
      <c r="F2123" s="234"/>
      <c r="G2123" s="236" t="s">
        <v>145</v>
      </c>
      <c r="H2123" s="907" t="s">
        <v>3180</v>
      </c>
      <c r="I2123" s="272">
        <v>43694</v>
      </c>
      <c r="J2123" s="238"/>
      <c r="K2123" s="711"/>
      <c r="L2123" s="1023" t="s">
        <v>590</v>
      </c>
      <c r="M2123" s="13" t="str">
        <f t="shared" si="171"/>
        <v>Invoice Made</v>
      </c>
      <c r="N2123" s="13"/>
      <c r="O2123" s="13"/>
      <c r="P2123" s="13" t="str">
        <f>IF(L2125="Navig8",IF(ISNA(VLOOKUP(UPPER(B2125),#REF!,3,FALSE)),"Pool Not in Records",VLOOKUP(UPPER(B2125),#REF!,3,FALSE)),"")</f>
        <v/>
      </c>
      <c r="Q2123" s="13" t="str">
        <f t="shared" si="170"/>
        <v/>
      </c>
      <c r="R2123" s="13"/>
      <c r="S2123" s="13"/>
      <c r="T2123" s="13" t="str">
        <f t="shared" si="172"/>
        <v>Invoice Made</v>
      </c>
      <c r="U2123" s="13"/>
      <c r="V2123" s="13"/>
      <c r="W2123" s="13"/>
      <c r="X2123" s="13"/>
      <c r="Y2123" s="13"/>
      <c r="Z2123" s="13"/>
      <c r="AA2123" s="13" t="str">
        <f t="shared" si="173"/>
        <v>Cabo Froward142</v>
      </c>
      <c r="AB2123" s="13"/>
      <c r="AC2123" s="13"/>
      <c r="AD2123" s="13"/>
      <c r="AE2123" s="13">
        <f>IF(TRIM(AA2123=""),0,IF(ISNA(VLOOKUP(AA2123,Tracker!$AB$2:$AB$3981,1,FALSE)),0,1))</f>
        <v>1</v>
      </c>
      <c r="AF2123" s="13"/>
    </row>
    <row r="2124" spans="1:32" ht="13.5">
      <c r="A2124" s="246">
        <v>5593</v>
      </c>
      <c r="B2124" s="271" t="s">
        <v>162</v>
      </c>
      <c r="C2124" s="957">
        <v>127</v>
      </c>
      <c r="D2124" s="874" t="s">
        <v>2461</v>
      </c>
      <c r="E2124" s="172" t="s">
        <v>2461</v>
      </c>
      <c r="F2124" s="234"/>
      <c r="G2124" s="236" t="s">
        <v>269</v>
      </c>
      <c r="H2124" s="907" t="s">
        <v>86</v>
      </c>
      <c r="I2124" s="272">
        <v>43695</v>
      </c>
      <c r="J2124" s="238"/>
      <c r="K2124" s="711" t="s">
        <v>411</v>
      </c>
      <c r="L2124" s="1023" t="s">
        <v>28</v>
      </c>
      <c r="M2124" s="13" t="str">
        <f t="shared" si="171"/>
        <v>Invoice Made</v>
      </c>
      <c r="N2124" s="13"/>
      <c r="O2124" s="13"/>
      <c r="P2124" s="13" t="str">
        <f>IF(L2126="Navig8",IF(ISNA(VLOOKUP(UPPER(B2126),#REF!,3,FALSE)),"Pool Not in Records",VLOOKUP(UPPER(B2126),#REF!,3,FALSE)),"")</f>
        <v/>
      </c>
      <c r="Q2124" s="13" t="str">
        <f t="shared" si="170"/>
        <v/>
      </c>
      <c r="R2124" s="13"/>
      <c r="S2124" s="13"/>
      <c r="T2124" s="13" t="str">
        <f t="shared" si="172"/>
        <v>Invoice Made</v>
      </c>
      <c r="U2124" s="13"/>
      <c r="V2124" s="13"/>
      <c r="W2124" s="13"/>
      <c r="X2124" s="13"/>
      <c r="Y2124" s="13"/>
      <c r="Z2124" s="13"/>
      <c r="AA2124" s="13" t="str">
        <f t="shared" si="173"/>
        <v>Aljalaa127</v>
      </c>
      <c r="AB2124" s="13"/>
      <c r="AC2124" s="13"/>
      <c r="AD2124" s="13"/>
      <c r="AE2124" s="13">
        <f>IF(TRIM(AA2124=""),0,IF(ISNA(VLOOKUP(AA2124,Tracker!$AB$2:$AB$3981,1,FALSE)),0,1))</f>
        <v>1</v>
      </c>
      <c r="AF2124" s="13"/>
    </row>
    <row r="2125" spans="1:32" ht="13.5">
      <c r="A2125" s="271">
        <v>5594</v>
      </c>
      <c r="B2125" s="271" t="s">
        <v>7946</v>
      </c>
      <c r="C2125" s="957"/>
      <c r="D2125" s="874" t="s">
        <v>8978</v>
      </c>
      <c r="E2125" s="172" t="s">
        <v>8978</v>
      </c>
      <c r="F2125" s="234"/>
      <c r="G2125" s="236"/>
      <c r="H2125" s="874"/>
      <c r="I2125" s="272"/>
      <c r="J2125" s="238"/>
      <c r="K2125" s="711"/>
      <c r="L2125" s="1023" t="s">
        <v>60</v>
      </c>
      <c r="M2125" s="13" t="str">
        <f t="shared" si="171"/>
        <v>Invoice Not Made</v>
      </c>
      <c r="N2125" s="13"/>
      <c r="O2125" s="13"/>
      <c r="P2125" s="13" t="str">
        <f>IF(L2127="Navig8",IF(ISNA(VLOOKUP(UPPER(B2127),#REF!,3,FALSE)),"Pool Not in Records",VLOOKUP(UPPER(B2127),#REF!,3,FALSE)),"")</f>
        <v/>
      </c>
      <c r="Q2125" s="13" t="str">
        <f t="shared" si="170"/>
        <v/>
      </c>
      <c r="R2125" s="13"/>
      <c r="S2125" s="13"/>
      <c r="T2125" s="13" t="str">
        <f t="shared" si="172"/>
        <v>Invoice Not Made</v>
      </c>
      <c r="U2125" s="13"/>
      <c r="V2125" s="13"/>
      <c r="W2125" s="13"/>
      <c r="X2125" s="13"/>
      <c r="Y2125" s="13"/>
      <c r="Z2125" s="13"/>
      <c r="AA2125" s="13" t="str">
        <f t="shared" si="173"/>
        <v>Vessel-Voy No not given</v>
      </c>
      <c r="AB2125" s="13"/>
      <c r="AC2125" s="13"/>
      <c r="AD2125" s="13"/>
      <c r="AE2125" s="13">
        <f>IF(TRIM(AA2125=""),0,IF(ISNA(VLOOKUP(AA2125,Tracker!$AB$2:$AB$3981,1,FALSE)),0,1))</f>
        <v>0</v>
      </c>
      <c r="AF2125" s="13"/>
    </row>
    <row r="2126" spans="1:32" ht="13.5">
      <c r="A2126" s="271">
        <v>5595</v>
      </c>
      <c r="B2126" s="271" t="s">
        <v>9030</v>
      </c>
      <c r="C2126" s="957"/>
      <c r="D2126" s="874" t="s">
        <v>9031</v>
      </c>
      <c r="E2126" s="172" t="s">
        <v>9031</v>
      </c>
      <c r="F2126" s="234"/>
      <c r="G2126" s="236"/>
      <c r="H2126" s="874"/>
      <c r="I2126" s="272"/>
      <c r="J2126" s="238"/>
      <c r="K2126" s="711"/>
      <c r="L2126" s="1023" t="s">
        <v>1485</v>
      </c>
      <c r="M2126" s="13" t="str">
        <f t="shared" si="171"/>
        <v>Invoice Not Made</v>
      </c>
      <c r="N2126" s="13"/>
      <c r="O2126" s="13"/>
      <c r="P2126" s="13" t="str">
        <f>IF(L2128="Navig8",IF(ISNA(VLOOKUP(UPPER(B2128),#REF!,3,FALSE)),"Pool Not in Records",VLOOKUP(UPPER(B2128),#REF!,3,FALSE)),"")</f>
        <v/>
      </c>
      <c r="Q2126" s="13">
        <f t="shared" si="170"/>
        <v>0</v>
      </c>
      <c r="R2126" s="13"/>
      <c r="S2126" s="13"/>
      <c r="T2126" s="13" t="str">
        <f t="shared" si="172"/>
        <v>Invoice Not Made</v>
      </c>
      <c r="U2126" s="13"/>
      <c r="V2126" s="13"/>
      <c r="W2126" s="13"/>
      <c r="X2126" s="13"/>
      <c r="Y2126" s="13"/>
      <c r="Z2126" s="13"/>
      <c r="AA2126" s="13" t="str">
        <f t="shared" si="173"/>
        <v>Vessel-Voy No not given</v>
      </c>
      <c r="AB2126" s="13"/>
      <c r="AC2126" s="13"/>
      <c r="AD2126" s="13"/>
      <c r="AE2126" s="13">
        <f>IF(TRIM(AA2126=""),0,IF(ISNA(VLOOKUP(AA2126,Tracker!$AB$2:$AB$3981,1,FALSE)),0,1))</f>
        <v>0</v>
      </c>
      <c r="AF2126" s="13"/>
    </row>
    <row r="2127" spans="1:32" ht="13.5">
      <c r="A2127" s="271">
        <v>5596</v>
      </c>
      <c r="B2127" s="271" t="s">
        <v>3939</v>
      </c>
      <c r="C2127" s="957"/>
      <c r="D2127" s="874"/>
      <c r="E2127" s="172"/>
      <c r="F2127" s="234"/>
      <c r="G2127" s="236"/>
      <c r="H2127" s="874"/>
      <c r="I2127" s="272"/>
      <c r="J2127" s="238"/>
      <c r="K2127" s="711"/>
      <c r="L2127" s="1023" t="s">
        <v>663</v>
      </c>
      <c r="M2127" s="13" t="str">
        <f t="shared" si="171"/>
        <v/>
      </c>
      <c r="N2127" s="13"/>
      <c r="O2127" s="13"/>
      <c r="P2127" s="13" t="str">
        <f>IF(L2129="Navig8",IF(ISNA(VLOOKUP(UPPER(B2129),#REF!,3,FALSE)),"Pool Not in Records",VLOOKUP(UPPER(B2129),#REF!,3,FALSE)),"")</f>
        <v/>
      </c>
      <c r="Q2127" s="13" t="str">
        <f t="shared" si="170"/>
        <v/>
      </c>
      <c r="R2127" s="13"/>
      <c r="S2127" s="13"/>
      <c r="T2127" s="13" t="str">
        <f t="shared" si="172"/>
        <v/>
      </c>
      <c r="U2127" s="13"/>
      <c r="V2127" s="13"/>
      <c r="W2127" s="13"/>
      <c r="X2127" s="13"/>
      <c r="Y2127" s="13"/>
      <c r="Z2127" s="13"/>
      <c r="AA2127" s="13" t="str">
        <f t="shared" si="173"/>
        <v>Vessel-Voy No not given</v>
      </c>
      <c r="AB2127" s="13"/>
      <c r="AC2127" s="13"/>
      <c r="AD2127" s="13"/>
      <c r="AE2127" s="13">
        <f>IF(TRIM(AA2127=""),0,IF(ISNA(VLOOKUP(AA2127,Tracker!$AB$2:$AB$3981,1,FALSE)),0,1))</f>
        <v>0</v>
      </c>
      <c r="AF2127" s="13"/>
    </row>
    <row r="2128" spans="1:32" ht="13.5">
      <c r="A2128" s="246">
        <v>5597</v>
      </c>
      <c r="B2128" s="271" t="s">
        <v>9032</v>
      </c>
      <c r="C2128" s="957">
        <v>3</v>
      </c>
      <c r="D2128" s="874" t="s">
        <v>1193</v>
      </c>
      <c r="E2128" s="172" t="s">
        <v>1193</v>
      </c>
      <c r="F2128" s="234"/>
      <c r="G2128" s="236"/>
      <c r="H2128" s="874" t="s">
        <v>1349</v>
      </c>
      <c r="I2128" s="272">
        <v>43708</v>
      </c>
      <c r="J2128" s="238"/>
      <c r="K2128" s="711"/>
      <c r="L2128" s="1023" t="s">
        <v>590</v>
      </c>
      <c r="M2128" s="13" t="str">
        <f t="shared" si="171"/>
        <v>Invoice Made</v>
      </c>
      <c r="N2128" s="13"/>
      <c r="O2128" s="13"/>
      <c r="P2128" s="13" t="str">
        <f>IF(L2130="Navig8",IF(ISNA(VLOOKUP(UPPER(B2130),#REF!,3,FALSE)),"Pool Not in Records",VLOOKUP(UPPER(B2130),#REF!,3,FALSE)),"")</f>
        <v/>
      </c>
      <c r="Q2128" s="13" t="str">
        <f t="shared" si="170"/>
        <v/>
      </c>
      <c r="R2128" s="13"/>
      <c r="S2128" s="13"/>
      <c r="T2128" s="13" t="str">
        <f t="shared" si="172"/>
        <v>Invoice Made</v>
      </c>
      <c r="U2128" s="13"/>
      <c r="V2128" s="13"/>
      <c r="W2128" s="13"/>
      <c r="X2128" s="13"/>
      <c r="Y2128" s="13"/>
      <c r="Z2128" s="13"/>
      <c r="AA2128" s="13" t="str">
        <f t="shared" si="173"/>
        <v xml:space="preserve">	Celsius Manhattan	3</v>
      </c>
      <c r="AB2128" s="13"/>
      <c r="AC2128" s="13"/>
      <c r="AD2128" s="13"/>
      <c r="AE2128" s="13">
        <f>IF(TRIM(AA2128=""),0,IF(ISNA(VLOOKUP(AA2128,Tracker!$AB$2:$AB$3981,1,FALSE)),0,1))</f>
        <v>1</v>
      </c>
      <c r="AF2128" s="13"/>
    </row>
    <row r="2129" spans="1:32" ht="13.5">
      <c r="A2129" s="243">
        <v>5598</v>
      </c>
      <c r="B2129" s="271" t="s">
        <v>8103</v>
      </c>
      <c r="C2129" s="957">
        <v>94</v>
      </c>
      <c r="D2129" s="874" t="s">
        <v>2474</v>
      </c>
      <c r="E2129" s="172" t="s">
        <v>2474</v>
      </c>
      <c r="F2129" s="234"/>
      <c r="G2129" s="236"/>
      <c r="H2129" s="874"/>
      <c r="I2129" s="272"/>
      <c r="J2129" s="238"/>
      <c r="K2129" s="711"/>
      <c r="L2129" s="1023" t="s">
        <v>8459</v>
      </c>
      <c r="M2129" s="13" t="str">
        <f t="shared" si="171"/>
        <v>Invoice Not Made</v>
      </c>
      <c r="N2129" s="13"/>
      <c r="O2129" s="13"/>
      <c r="P2129" s="13" t="str">
        <f>IF(L2131="Navig8",IF(ISNA(VLOOKUP(UPPER(B2131),#REF!,3,FALSE)),"Pool Not in Records",VLOOKUP(UPPER(B2131),#REF!,3,FALSE)),"")</f>
        <v/>
      </c>
      <c r="Q2129" s="13" t="str">
        <f t="shared" si="170"/>
        <v/>
      </c>
      <c r="R2129" s="13"/>
      <c r="S2129" s="13"/>
      <c r="T2129" s="13" t="str">
        <f t="shared" si="172"/>
        <v>Invoice Not Made</v>
      </c>
      <c r="U2129" s="13"/>
      <c r="V2129" s="13"/>
      <c r="W2129" s="13"/>
      <c r="X2129" s="13"/>
      <c r="Y2129" s="13"/>
      <c r="Z2129" s="13"/>
      <c r="AA2129" s="13" t="str">
        <f t="shared" si="173"/>
        <v>Brentholmen94</v>
      </c>
      <c r="AB2129" s="13"/>
      <c r="AC2129" s="13"/>
      <c r="AD2129" s="13"/>
      <c r="AE2129" s="13">
        <f>IF(TRIM(AA2129=""),0,IF(ISNA(VLOOKUP(AA2129,Tracker!$AB$2:$AB$3981,1,FALSE)),0,1))</f>
        <v>0</v>
      </c>
      <c r="AF2129" s="13"/>
    </row>
    <row r="2130" spans="1:32" ht="13.5">
      <c r="A2130" s="243">
        <v>5599</v>
      </c>
      <c r="B2130" s="271" t="s">
        <v>892</v>
      </c>
      <c r="C2130" s="957">
        <v>139</v>
      </c>
      <c r="D2130" s="874" t="s">
        <v>2474</v>
      </c>
      <c r="E2130" s="172" t="s">
        <v>2474</v>
      </c>
      <c r="F2130" s="234"/>
      <c r="G2130" s="236"/>
      <c r="H2130" s="874"/>
      <c r="I2130" s="272"/>
      <c r="J2130" s="238"/>
      <c r="K2130" s="711"/>
      <c r="L2130" s="1023" t="s">
        <v>8459</v>
      </c>
      <c r="M2130" s="13" t="str">
        <f t="shared" si="171"/>
        <v>Invoice Not Made</v>
      </c>
      <c r="N2130" s="13"/>
      <c r="O2130" s="13"/>
      <c r="P2130" s="13" t="str">
        <f>IF(L2132="Navig8",IF(ISNA(VLOOKUP(UPPER(B2132),#REF!,3,FALSE)),"Pool Not in Records",VLOOKUP(UPPER(B2132),#REF!,3,FALSE)),"")</f>
        <v/>
      </c>
      <c r="Q2130" s="13" t="str">
        <f t="shared" si="170"/>
        <v/>
      </c>
      <c r="R2130" s="13"/>
      <c r="S2130" s="13"/>
      <c r="T2130" s="13" t="str">
        <f t="shared" si="172"/>
        <v>Invoice Not Made</v>
      </c>
      <c r="U2130" s="13"/>
      <c r="V2130" s="13"/>
      <c r="W2130" s="13"/>
      <c r="X2130" s="13"/>
      <c r="Y2130" s="13"/>
      <c r="Z2130" s="13"/>
      <c r="AA2130" s="13" t="str">
        <f t="shared" si="173"/>
        <v>Elisalex Schulte139</v>
      </c>
      <c r="AB2130" s="13"/>
      <c r="AC2130" s="13"/>
      <c r="AD2130" s="13"/>
      <c r="AE2130" s="13">
        <f>IF(TRIM(AA2130=""),0,IF(ISNA(VLOOKUP(AA2130,Tracker!$AB$2:$AB$3981,1,FALSE)),0,1))</f>
        <v>0</v>
      </c>
      <c r="AF2130" s="13"/>
    </row>
    <row r="2131" spans="1:32" ht="13.5">
      <c r="A2131" s="246">
        <v>5600</v>
      </c>
      <c r="B2131" s="271" t="s">
        <v>321</v>
      </c>
      <c r="C2131" s="957">
        <v>105</v>
      </c>
      <c r="D2131" s="874" t="s">
        <v>63</v>
      </c>
      <c r="E2131" s="172" t="s">
        <v>63</v>
      </c>
      <c r="F2131" s="234"/>
      <c r="G2131" s="236" t="s">
        <v>9033</v>
      </c>
      <c r="H2131" s="907" t="s">
        <v>200</v>
      </c>
      <c r="I2131" s="272">
        <v>43704</v>
      </c>
      <c r="J2131" s="238"/>
      <c r="K2131" s="711"/>
      <c r="L2131" s="1023" t="s">
        <v>60</v>
      </c>
      <c r="M2131" s="13" t="str">
        <f t="shared" si="171"/>
        <v>Invoice Made</v>
      </c>
      <c r="N2131" s="13"/>
      <c r="O2131" s="13"/>
      <c r="P2131" s="13" t="str">
        <f>IF(L2133="Navig8",IF(ISNA(VLOOKUP(UPPER(B2133),#REF!,3,FALSE)),"Pool Not in Records",VLOOKUP(UPPER(B2133),#REF!,3,FALSE)),"")</f>
        <v/>
      </c>
      <c r="Q2131" s="13" t="str">
        <f t="shared" si="170"/>
        <v/>
      </c>
      <c r="R2131" s="13"/>
      <c r="S2131" s="13"/>
      <c r="T2131" s="13" t="str">
        <f t="shared" si="172"/>
        <v>Invoice Made</v>
      </c>
      <c r="U2131" s="13"/>
      <c r="V2131" s="13"/>
      <c r="W2131" s="13"/>
      <c r="X2131" s="13"/>
      <c r="Y2131" s="13"/>
      <c r="Z2131" s="13"/>
      <c r="AA2131" s="13" t="str">
        <f t="shared" si="173"/>
        <v>Mare Oriens105</v>
      </c>
      <c r="AB2131" s="13"/>
      <c r="AC2131" s="13"/>
      <c r="AD2131" s="13"/>
      <c r="AE2131" s="13">
        <f>IF(TRIM(AA2131=""),0,IF(ISNA(VLOOKUP(AA2131,Tracker!$AB$2:$AB$3981,1,FALSE)),0,1))</f>
        <v>1</v>
      </c>
      <c r="AF2131" s="13"/>
    </row>
    <row r="2132" spans="1:32" ht="13.5">
      <c r="A2132" s="246">
        <v>5601</v>
      </c>
      <c r="B2132" s="271" t="s">
        <v>8720</v>
      </c>
      <c r="C2132" s="957" t="s">
        <v>9059</v>
      </c>
      <c r="D2132" s="874" t="s">
        <v>817</v>
      </c>
      <c r="E2132" s="172" t="s">
        <v>817</v>
      </c>
      <c r="F2132" s="234"/>
      <c r="G2132" s="236"/>
      <c r="H2132" s="908" t="s">
        <v>444</v>
      </c>
      <c r="I2132" s="272">
        <v>43705</v>
      </c>
      <c r="J2132" s="238"/>
      <c r="K2132" s="711"/>
      <c r="L2132" s="1023" t="s">
        <v>663</v>
      </c>
      <c r="M2132" s="13" t="str">
        <f t="shared" si="171"/>
        <v>Invoice Made</v>
      </c>
      <c r="N2132" s="13"/>
      <c r="O2132" s="13"/>
      <c r="P2132" s="13" t="e">
        <f>IF(L2134="Navig8",IF(ISNA(VLOOKUP(UPPER(B2134),#REF!,3,FALSE)),"Pool Not in Records",VLOOKUP(UPPER(B2134),#REF!,3,FALSE)),"")</f>
        <v>#REF!</v>
      </c>
      <c r="Q2132" s="13" t="str">
        <f t="shared" si="170"/>
        <v/>
      </c>
      <c r="R2132" s="13"/>
      <c r="S2132" s="13"/>
      <c r="T2132" s="13" t="str">
        <f t="shared" si="172"/>
        <v>Invoice Made</v>
      </c>
      <c r="U2132" s="13"/>
      <c r="V2132" s="13"/>
      <c r="W2132" s="13"/>
      <c r="X2132" s="13"/>
      <c r="Y2132" s="13"/>
      <c r="Z2132" s="13"/>
      <c r="AA2132" s="13" t="str">
        <f t="shared" si="173"/>
        <v>Almi Voyager201904</v>
      </c>
      <c r="AB2132" s="13"/>
      <c r="AC2132" s="13"/>
      <c r="AD2132" s="13"/>
      <c r="AE2132" s="13">
        <f>IF(TRIM(AA2132=""),0,IF(ISNA(VLOOKUP(AA2132,Tracker!$AB$2:$AB$3981,1,FALSE)),0,1))</f>
        <v>1</v>
      </c>
      <c r="AF2132" s="13"/>
    </row>
    <row r="2133" spans="1:32" ht="13.5">
      <c r="A2133" s="563">
        <v>5602</v>
      </c>
      <c r="B2133" s="271" t="s">
        <v>9034</v>
      </c>
      <c r="C2133" s="957">
        <v>201905</v>
      </c>
      <c r="D2133" s="874" t="s">
        <v>817</v>
      </c>
      <c r="E2133" s="172" t="s">
        <v>817</v>
      </c>
      <c r="F2133" s="234"/>
      <c r="G2133" s="236"/>
      <c r="H2133" s="908" t="s">
        <v>4778</v>
      </c>
      <c r="I2133" s="272">
        <v>43729</v>
      </c>
      <c r="J2133" s="238"/>
      <c r="K2133" s="711"/>
      <c r="L2133" s="1023" t="s">
        <v>663</v>
      </c>
      <c r="M2133" s="13" t="str">
        <f t="shared" si="171"/>
        <v>Invoice Made</v>
      </c>
      <c r="N2133" s="13"/>
      <c r="O2133" s="13"/>
      <c r="P2133" s="13" t="e">
        <f>IF(L2135="Navig8",IF(ISNA(VLOOKUP(UPPER(B2135),#REF!,3,FALSE)),"Pool Not in Records",VLOOKUP(UPPER(B2135),#REF!,3,FALSE)),"")</f>
        <v>#REF!</v>
      </c>
      <c r="Q2133" s="13" t="str">
        <f t="shared" si="170"/>
        <v/>
      </c>
      <c r="R2133" s="13"/>
      <c r="S2133" s="13"/>
      <c r="T2133" s="13" t="str">
        <f t="shared" si="172"/>
        <v>Invoice Made</v>
      </c>
      <c r="U2133" s="13"/>
      <c r="V2133" s="13"/>
      <c r="W2133" s="13"/>
      <c r="X2133" s="13"/>
      <c r="Y2133" s="13"/>
      <c r="Z2133" s="13"/>
      <c r="AA2133" s="13" t="str">
        <f t="shared" si="173"/>
        <v>Sonangol Cazenga201905</v>
      </c>
      <c r="AB2133" s="13"/>
      <c r="AC2133" s="13"/>
      <c r="AD2133" s="13"/>
      <c r="AE2133" s="13">
        <f>IF(TRIM(AA2133=""),0,IF(ISNA(VLOOKUP(AA2133,Tracker!$AB$2:$AB$3981,1,FALSE)),0,1))</f>
        <v>1</v>
      </c>
      <c r="AF2133" s="13"/>
    </row>
    <row r="2134" spans="1:32" ht="13.5">
      <c r="A2134" s="271">
        <v>5603</v>
      </c>
      <c r="B2134" s="271" t="s">
        <v>9035</v>
      </c>
      <c r="C2134" s="957">
        <v>2</v>
      </c>
      <c r="D2134" s="874" t="s">
        <v>521</v>
      </c>
      <c r="E2134" s="172" t="s">
        <v>521</v>
      </c>
      <c r="F2134" s="234"/>
      <c r="G2134" s="236"/>
      <c r="H2134" s="874"/>
      <c r="I2134" s="272"/>
      <c r="J2134" s="238"/>
      <c r="K2134" s="711"/>
      <c r="L2134" s="1023" t="s">
        <v>28</v>
      </c>
      <c r="M2134" s="13" t="str">
        <f t="shared" si="171"/>
        <v>Invoice Not Made</v>
      </c>
      <c r="N2134" s="13"/>
      <c r="O2134" s="13"/>
      <c r="P2134" s="13" t="e">
        <f>IF(L2136="Navig8",IF(ISNA(VLOOKUP(UPPER(B2136),#REF!,3,FALSE)),"Pool Not in Records",VLOOKUP(UPPER(B2136),#REF!,3,FALSE)),"")</f>
        <v>#REF!</v>
      </c>
      <c r="Q2134" s="13" t="str">
        <f t="shared" si="170"/>
        <v/>
      </c>
      <c r="R2134" s="13"/>
      <c r="S2134" s="13"/>
      <c r="T2134" s="13" t="str">
        <f t="shared" si="172"/>
        <v>Invoice Not Made</v>
      </c>
      <c r="U2134" s="13"/>
      <c r="V2134" s="13"/>
      <c r="W2134" s="13"/>
      <c r="X2134" s="13"/>
      <c r="Y2134" s="13"/>
      <c r="Z2134" s="13"/>
      <c r="AA2134" s="13" t="str">
        <f t="shared" si="173"/>
        <v>Apolllo2</v>
      </c>
      <c r="AB2134" s="13"/>
      <c r="AC2134" s="13"/>
      <c r="AD2134" s="13"/>
      <c r="AE2134" s="13">
        <f>IF(TRIM(AA2134=""),0,IF(ISNA(VLOOKUP(AA2134,Tracker!$AB$2:$AB$3981,1,FALSE)),0,1))</f>
        <v>0</v>
      </c>
      <c r="AF2134" s="13"/>
    </row>
    <row r="2135" spans="1:32" ht="13.5">
      <c r="A2135" s="563">
        <v>5604</v>
      </c>
      <c r="B2135" s="271" t="s">
        <v>8899</v>
      </c>
      <c r="C2135" s="957">
        <v>9</v>
      </c>
      <c r="D2135" s="874" t="s">
        <v>1382</v>
      </c>
      <c r="E2135" s="172" t="s">
        <v>1382</v>
      </c>
      <c r="F2135" s="234"/>
      <c r="G2135" s="236"/>
      <c r="H2135" s="874" t="s">
        <v>575</v>
      </c>
      <c r="I2135" s="272">
        <v>43715</v>
      </c>
      <c r="J2135" s="238"/>
      <c r="K2135" s="711" t="s">
        <v>411</v>
      </c>
      <c r="L2135" s="1023" t="s">
        <v>28</v>
      </c>
      <c r="M2135" s="13" t="str">
        <f t="shared" si="171"/>
        <v>Invoice Made</v>
      </c>
      <c r="N2135" s="13"/>
      <c r="O2135" s="13"/>
      <c r="P2135" s="13" t="str">
        <f>IF(L2137="Navig8",IF(ISNA(VLOOKUP(UPPER(B2137),#REF!,3,FALSE)),"Pool Not in Records",VLOOKUP(UPPER(B2137),#REF!,3,FALSE)),"")</f>
        <v/>
      </c>
      <c r="Q2135" s="13" t="str">
        <f t="shared" si="170"/>
        <v/>
      </c>
      <c r="R2135" s="13"/>
      <c r="S2135" s="13"/>
      <c r="T2135" s="13" t="str">
        <f t="shared" si="172"/>
        <v>Invoice Made</v>
      </c>
      <c r="U2135" s="13"/>
      <c r="V2135" s="13"/>
      <c r="W2135" s="13"/>
      <c r="X2135" s="13"/>
      <c r="Y2135" s="13"/>
      <c r="Z2135" s="13"/>
      <c r="AA2135" s="13" t="str">
        <f t="shared" si="173"/>
        <v>Bareilly9</v>
      </c>
      <c r="AB2135" s="13"/>
      <c r="AC2135" s="13"/>
      <c r="AD2135" s="13"/>
      <c r="AE2135" s="13">
        <f>IF(TRIM(AA2135=""),0,IF(ISNA(VLOOKUP(AA2135,Tracker!$AB$2:$AB$3981,1,FALSE)),0,1))</f>
        <v>1</v>
      </c>
      <c r="AF2135" s="13"/>
    </row>
    <row r="2136" spans="1:32" ht="13.5">
      <c r="A2136" s="563">
        <v>5605</v>
      </c>
      <c r="B2136" s="271" t="s">
        <v>8732</v>
      </c>
      <c r="C2136" s="957">
        <v>9</v>
      </c>
      <c r="D2136" s="874" t="s">
        <v>2461</v>
      </c>
      <c r="E2136" s="172" t="s">
        <v>2461</v>
      </c>
      <c r="F2136" s="234"/>
      <c r="G2136" s="236"/>
      <c r="H2136" s="922" t="s">
        <v>24</v>
      </c>
      <c r="I2136" s="272">
        <v>43734</v>
      </c>
      <c r="J2136" s="238"/>
      <c r="K2136" s="711" t="s">
        <v>411</v>
      </c>
      <c r="L2136" s="1023" t="s">
        <v>28</v>
      </c>
      <c r="M2136" s="13" t="str">
        <f t="shared" si="171"/>
        <v>Invoice Made</v>
      </c>
      <c r="N2136" s="13"/>
      <c r="O2136" s="13"/>
      <c r="P2136" s="13" t="str">
        <f>IF(L2138="Navig8",IF(ISNA(VLOOKUP(UPPER(B2138),#REF!,3,FALSE)),"Pool Not in Records",VLOOKUP(UPPER(B2138),#REF!,3,FALSE)),"")</f>
        <v/>
      </c>
      <c r="Q2136" s="13" t="str">
        <f t="shared" si="170"/>
        <v/>
      </c>
      <c r="R2136" s="13"/>
      <c r="S2136" s="13"/>
      <c r="T2136" s="13" t="str">
        <f t="shared" si="172"/>
        <v>Invoice Made</v>
      </c>
      <c r="U2136" s="13"/>
      <c r="V2136" s="13"/>
      <c r="W2136" s="13"/>
      <c r="X2136" s="13"/>
      <c r="Y2136" s="13"/>
      <c r="Z2136" s="13"/>
      <c r="AA2136" s="13" t="str">
        <f t="shared" si="173"/>
        <v>Crudemed9</v>
      </c>
      <c r="AB2136" s="13"/>
      <c r="AC2136" s="13"/>
      <c r="AD2136" s="13"/>
      <c r="AE2136" s="13">
        <f>IF(TRIM(AA2136=""),0,IF(ISNA(VLOOKUP(AA2136,Tracker!$AB$2:$AB$3981,1,FALSE)),0,1))</f>
        <v>1</v>
      </c>
      <c r="AF2136" s="13"/>
    </row>
    <row r="2137" spans="1:32" ht="13.5">
      <c r="A2137" s="243">
        <v>5606</v>
      </c>
      <c r="B2137" s="271" t="s">
        <v>2854</v>
      </c>
      <c r="C2137" s="957">
        <v>244</v>
      </c>
      <c r="D2137" s="874" t="s">
        <v>2474</v>
      </c>
      <c r="E2137" s="172" t="s">
        <v>2474</v>
      </c>
      <c r="F2137" s="234"/>
      <c r="G2137" s="236"/>
      <c r="H2137" s="874"/>
      <c r="I2137" s="272"/>
      <c r="J2137" s="238"/>
      <c r="K2137" s="711"/>
      <c r="L2137" s="1023" t="s">
        <v>8459</v>
      </c>
      <c r="M2137" s="13" t="str">
        <f t="shared" si="171"/>
        <v>Invoice Not Made</v>
      </c>
      <c r="N2137" s="13"/>
      <c r="O2137" s="13"/>
      <c r="P2137" s="13" t="str">
        <f>IF(L2139="Navig8",IF(ISNA(VLOOKUP(UPPER(B2139),#REF!,3,FALSE)),"Pool Not in Records",VLOOKUP(UPPER(B2139),#REF!,3,FALSE)),"")</f>
        <v/>
      </c>
      <c r="Q2137" s="13" t="str">
        <f t="shared" si="170"/>
        <v/>
      </c>
      <c r="R2137" s="13"/>
      <c r="S2137" s="13"/>
      <c r="T2137" s="13" t="str">
        <f t="shared" si="172"/>
        <v>Invoice Not Made</v>
      </c>
      <c r="U2137" s="13"/>
      <c r="V2137" s="13"/>
      <c r="W2137" s="13"/>
      <c r="X2137" s="13"/>
      <c r="Y2137" s="13"/>
      <c r="Z2137" s="13"/>
      <c r="AA2137" s="13" t="str">
        <f t="shared" si="173"/>
        <v>Emmy Schulte244</v>
      </c>
      <c r="AB2137" s="13"/>
      <c r="AC2137" s="13"/>
      <c r="AD2137" s="13"/>
      <c r="AE2137" s="13">
        <f>IF(TRIM(AA2137=""),0,IF(ISNA(VLOOKUP(AA2137,Tracker!$AB$2:$AB$3981,1,FALSE)),0,1))</f>
        <v>0</v>
      </c>
      <c r="AF2137" s="13"/>
    </row>
    <row r="2138" spans="1:32" ht="13.5">
      <c r="A2138" s="243">
        <v>5607</v>
      </c>
      <c r="B2138" s="271" t="s">
        <v>2854</v>
      </c>
      <c r="C2138" s="957">
        <v>245</v>
      </c>
      <c r="D2138" s="874" t="s">
        <v>2474</v>
      </c>
      <c r="E2138" s="172" t="s">
        <v>2474</v>
      </c>
      <c r="F2138" s="234"/>
      <c r="G2138" s="236"/>
      <c r="H2138" s="874"/>
      <c r="I2138" s="272"/>
      <c r="J2138" s="238"/>
      <c r="K2138" s="711"/>
      <c r="L2138" s="1023" t="s">
        <v>8459</v>
      </c>
      <c r="M2138" s="13" t="str">
        <f t="shared" si="171"/>
        <v>Invoice Not Made</v>
      </c>
      <c r="N2138" s="13"/>
      <c r="O2138" s="13"/>
      <c r="P2138" s="13" t="str">
        <f>IF(L2140="Navig8",IF(ISNA(VLOOKUP(UPPER(B2140),#REF!,3,FALSE)),"Pool Not in Records",VLOOKUP(UPPER(B2140),#REF!,3,FALSE)),"")</f>
        <v/>
      </c>
      <c r="Q2138" s="13" t="str">
        <f t="shared" si="170"/>
        <v/>
      </c>
      <c r="R2138" s="13"/>
      <c r="S2138" s="13"/>
      <c r="T2138" s="13" t="str">
        <f t="shared" si="172"/>
        <v>Invoice Not Made</v>
      </c>
      <c r="U2138" s="13"/>
      <c r="V2138" s="13"/>
      <c r="W2138" s="13"/>
      <c r="X2138" s="13"/>
      <c r="Y2138" s="13"/>
      <c r="Z2138" s="13"/>
      <c r="AA2138" s="13" t="str">
        <f t="shared" si="173"/>
        <v>Emmy Schulte245</v>
      </c>
      <c r="AB2138" s="13"/>
      <c r="AC2138" s="13"/>
      <c r="AD2138" s="13"/>
      <c r="AE2138" s="13">
        <f>IF(TRIM(AA2138=""),0,IF(ISNA(VLOOKUP(AA2138,Tracker!$AB$2:$AB$3981,1,FALSE)),0,1))</f>
        <v>0</v>
      </c>
      <c r="AF2138" s="13"/>
    </row>
    <row r="2139" spans="1:32" ht="13.5">
      <c r="A2139" s="243">
        <v>5608</v>
      </c>
      <c r="B2139" s="271" t="s">
        <v>2776</v>
      </c>
      <c r="C2139" s="957">
        <v>143</v>
      </c>
      <c r="D2139" s="874" t="s">
        <v>2474</v>
      </c>
      <c r="E2139" s="172" t="s">
        <v>2474</v>
      </c>
      <c r="F2139" s="234"/>
      <c r="G2139" s="236"/>
      <c r="H2139" s="874"/>
      <c r="I2139" s="272"/>
      <c r="J2139" s="238"/>
      <c r="K2139" s="711"/>
      <c r="L2139" s="1023" t="s">
        <v>8459</v>
      </c>
      <c r="M2139" s="13" t="str">
        <f t="shared" si="171"/>
        <v>Invoice Not Made</v>
      </c>
      <c r="N2139" s="13"/>
      <c r="O2139" s="13"/>
      <c r="P2139" s="13" t="str">
        <f>IF(L2141="Navig8",IF(ISNA(VLOOKUP(UPPER(B2141),#REF!,3,FALSE)),"Pool Not in Records",VLOOKUP(UPPER(B2141),#REF!,3,FALSE)),"")</f>
        <v/>
      </c>
      <c r="Q2139" s="13" t="str">
        <f t="shared" si="170"/>
        <v/>
      </c>
      <c r="R2139" s="13"/>
      <c r="S2139" s="13"/>
      <c r="T2139" s="13" t="str">
        <f t="shared" si="172"/>
        <v>Invoice Not Made</v>
      </c>
      <c r="U2139" s="13"/>
      <c r="V2139" s="13"/>
      <c r="W2139" s="13"/>
      <c r="X2139" s="13"/>
      <c r="Y2139" s="13"/>
      <c r="Z2139" s="13"/>
      <c r="AA2139" s="13" t="str">
        <f t="shared" si="173"/>
        <v>Sten Skagen143</v>
      </c>
      <c r="AB2139" s="13"/>
      <c r="AC2139" s="13"/>
      <c r="AD2139" s="13"/>
      <c r="AE2139" s="13">
        <f>IF(TRIM(AA2139=""),0,IF(ISNA(VLOOKUP(AA2139,Tracker!$AB$2:$AB$3981,1,FALSE)),0,1))</f>
        <v>0</v>
      </c>
      <c r="AF2139" s="13"/>
    </row>
    <row r="2140" spans="1:32" ht="13.5">
      <c r="A2140" s="243">
        <v>5609</v>
      </c>
      <c r="B2140" s="271" t="s">
        <v>2779</v>
      </c>
      <c r="C2140" s="957">
        <v>279</v>
      </c>
      <c r="D2140" s="874" t="s">
        <v>2474</v>
      </c>
      <c r="E2140" s="172" t="s">
        <v>2474</v>
      </c>
      <c r="F2140" s="234"/>
      <c r="G2140" s="236"/>
      <c r="H2140" s="874"/>
      <c r="I2140" s="272"/>
      <c r="J2140" s="238"/>
      <c r="K2140" s="711"/>
      <c r="L2140" s="1023" t="s">
        <v>8459</v>
      </c>
      <c r="M2140" s="13" t="str">
        <f t="shared" si="171"/>
        <v>Invoice Not Made</v>
      </c>
      <c r="N2140" s="13"/>
      <c r="O2140" s="13"/>
      <c r="P2140" s="13" t="str">
        <f>IF(L2142="Navig8",IF(ISNA(VLOOKUP(UPPER(B2142),#REF!,3,FALSE)),"Pool Not in Records",VLOOKUP(UPPER(B2142),#REF!,3,FALSE)),"")</f>
        <v/>
      </c>
      <c r="Q2140" s="13" t="str">
        <f t="shared" si="170"/>
        <v/>
      </c>
      <c r="R2140" s="13"/>
      <c r="S2140" s="13"/>
      <c r="T2140" s="13" t="str">
        <f t="shared" si="172"/>
        <v>Invoice Not Made</v>
      </c>
      <c r="U2140" s="13"/>
      <c r="V2140" s="13"/>
      <c r="W2140" s="13"/>
      <c r="X2140" s="13"/>
      <c r="Y2140" s="13"/>
      <c r="Z2140" s="13"/>
      <c r="AA2140" s="13" t="str">
        <f t="shared" si="173"/>
        <v>Tigris279</v>
      </c>
      <c r="AB2140" s="13"/>
      <c r="AC2140" s="13"/>
      <c r="AD2140" s="13"/>
      <c r="AE2140" s="13">
        <f>IF(TRIM(AA2140=""),0,IF(ISNA(VLOOKUP(AA2140,Tracker!$AB$2:$AB$3981,1,FALSE)),0,1))</f>
        <v>0</v>
      </c>
      <c r="AF2140" s="13"/>
    </row>
    <row r="2141" spans="1:32" ht="13.5">
      <c r="A2141" s="243">
        <v>5610</v>
      </c>
      <c r="B2141" s="271" t="s">
        <v>8103</v>
      </c>
      <c r="C2141" s="957">
        <v>95</v>
      </c>
      <c r="D2141" s="874" t="s">
        <v>2474</v>
      </c>
      <c r="E2141" s="172" t="s">
        <v>2474</v>
      </c>
      <c r="F2141" s="234"/>
      <c r="G2141" s="236"/>
      <c r="H2141" s="874"/>
      <c r="I2141" s="272"/>
      <c r="J2141" s="238"/>
      <c r="K2141" s="711"/>
      <c r="L2141" s="1023" t="s">
        <v>8459</v>
      </c>
      <c r="M2141" s="13" t="str">
        <f t="shared" si="171"/>
        <v>Invoice Not Made</v>
      </c>
      <c r="N2141" s="13"/>
      <c r="O2141" s="13"/>
      <c r="P2141" s="13" t="str">
        <f>IF(L2143="Navig8",IF(ISNA(VLOOKUP(UPPER(B2143),#REF!,3,FALSE)),"Pool Not in Records",VLOOKUP(UPPER(B2143),#REF!,3,FALSE)),"")</f>
        <v/>
      </c>
      <c r="Q2141" s="13">
        <f t="shared" si="170"/>
        <v>0</v>
      </c>
      <c r="R2141" s="13"/>
      <c r="S2141" s="13"/>
      <c r="T2141" s="13" t="str">
        <f t="shared" si="172"/>
        <v>Invoice Not Made</v>
      </c>
      <c r="U2141" s="13"/>
      <c r="V2141" s="13"/>
      <c r="W2141" s="13"/>
      <c r="X2141" s="13"/>
      <c r="Y2141" s="13"/>
      <c r="Z2141" s="13"/>
      <c r="AA2141" s="13" t="str">
        <f t="shared" si="173"/>
        <v>Brentholmen95</v>
      </c>
      <c r="AB2141" s="13"/>
      <c r="AC2141" s="13"/>
      <c r="AD2141" s="13"/>
      <c r="AE2141" s="13">
        <f>IF(TRIM(AA2141=""),0,IF(ISNA(VLOOKUP(AA2141,Tracker!$AB$2:$AB$3981,1,FALSE)),0,1))</f>
        <v>0</v>
      </c>
      <c r="AF2141" s="13"/>
    </row>
    <row r="2142" spans="1:32" ht="13.5">
      <c r="A2142" s="246">
        <v>5611</v>
      </c>
      <c r="B2142" s="271" t="s">
        <v>7396</v>
      </c>
      <c r="C2142" s="957" t="s">
        <v>7863</v>
      </c>
      <c r="D2142" s="874" t="s">
        <v>2474</v>
      </c>
      <c r="E2142" s="172" t="s">
        <v>2474</v>
      </c>
      <c r="F2142" s="234"/>
      <c r="G2142" s="236"/>
      <c r="H2142" s="874" t="s">
        <v>25</v>
      </c>
      <c r="I2142" s="272">
        <v>43698</v>
      </c>
      <c r="J2142" s="238"/>
      <c r="K2142" s="711"/>
      <c r="L2142" s="1023" t="s">
        <v>8459</v>
      </c>
      <c r="M2142" s="13" t="str">
        <f t="shared" si="171"/>
        <v>Invoice Made</v>
      </c>
      <c r="N2142" s="13"/>
      <c r="O2142" s="13"/>
      <c r="P2142" s="13" t="str">
        <f>IF(L2144="Navig8",IF(ISNA(VLOOKUP(UPPER(B2144),#REF!,3,FALSE)),"Pool Not in Records",VLOOKUP(UPPER(B2144),#REF!,3,FALSE)),"")</f>
        <v/>
      </c>
      <c r="Q2142" s="13">
        <f t="shared" si="170"/>
        <v>0</v>
      </c>
      <c r="R2142" s="13"/>
      <c r="S2142" s="13"/>
      <c r="T2142" s="13" t="str">
        <f t="shared" si="172"/>
        <v>Invoice Made</v>
      </c>
      <c r="U2142" s="13"/>
      <c r="V2142" s="13"/>
      <c r="W2142" s="13"/>
      <c r="X2142" s="13"/>
      <c r="Y2142" s="13"/>
      <c r="Z2142" s="13"/>
      <c r="AA2142" s="13" t="str">
        <f t="shared" si="173"/>
        <v>Patricia77,78,79</v>
      </c>
      <c r="AB2142" s="13"/>
      <c r="AC2142" s="13"/>
      <c r="AD2142" s="13"/>
      <c r="AE2142" s="13">
        <f>IF(TRIM(AA2142=""),0,IF(ISNA(VLOOKUP(AA2142,Tracker!$AB$2:$AB$3981,1,FALSE)),0,1))</f>
        <v>1</v>
      </c>
      <c r="AF2142" s="13"/>
    </row>
    <row r="2143" spans="1:32" ht="13.5">
      <c r="A2143" s="246">
        <v>5612</v>
      </c>
      <c r="B2143" s="271" t="s">
        <v>8043</v>
      </c>
      <c r="C2143" s="957" t="s">
        <v>174</v>
      </c>
      <c r="D2143" s="874" t="s">
        <v>1304</v>
      </c>
      <c r="E2143" s="172" t="s">
        <v>1304</v>
      </c>
      <c r="F2143" s="234"/>
      <c r="G2143" s="236"/>
      <c r="H2143" s="874" t="s">
        <v>20</v>
      </c>
      <c r="I2143" s="272">
        <v>43686</v>
      </c>
      <c r="J2143" s="238"/>
      <c r="K2143" s="711"/>
      <c r="L2143" s="1023" t="s">
        <v>590</v>
      </c>
      <c r="M2143" s="13" t="str">
        <f t="shared" si="171"/>
        <v>Invoice Made</v>
      </c>
      <c r="N2143" s="13"/>
      <c r="O2143" s="13"/>
      <c r="P2143" s="13" t="e">
        <f>IF(L2145="Navig8",IF(ISNA(VLOOKUP(UPPER(B2145),#REF!,3,FALSE)),"Pool Not in Records",VLOOKUP(UPPER(B2145),#REF!,3,FALSE)),"")</f>
        <v>#REF!</v>
      </c>
      <c r="Q2143" s="13" t="str">
        <f t="shared" si="170"/>
        <v/>
      </c>
      <c r="R2143" s="13"/>
      <c r="S2143" s="13"/>
      <c r="T2143" s="13" t="str">
        <f t="shared" si="172"/>
        <v>Invoice Made</v>
      </c>
      <c r="U2143" s="13"/>
      <c r="V2143" s="13"/>
      <c r="W2143" s="13"/>
      <c r="X2143" s="13"/>
      <c r="Y2143" s="13"/>
      <c r="Z2143" s="13"/>
      <c r="AA2143" s="13" t="str">
        <f t="shared" si="173"/>
        <v>Aquapuelche21</v>
      </c>
      <c r="AB2143" s="13"/>
      <c r="AC2143" s="13"/>
      <c r="AD2143" s="13"/>
      <c r="AE2143" s="13">
        <f>IF(TRIM(AA2143=""),0,IF(ISNA(VLOOKUP(AA2143,Tracker!$AB$2:$AB$3981,1,FALSE)),0,1))</f>
        <v>1</v>
      </c>
      <c r="AF2143" s="13"/>
    </row>
    <row r="2144" spans="1:32" ht="13.5">
      <c r="A2144" s="563">
        <v>5613</v>
      </c>
      <c r="B2144" s="271" t="s">
        <v>3266</v>
      </c>
      <c r="C2144" s="957">
        <v>235</v>
      </c>
      <c r="D2144" s="874" t="s">
        <v>8722</v>
      </c>
      <c r="E2144" s="172" t="s">
        <v>8722</v>
      </c>
      <c r="F2144" s="234"/>
      <c r="G2144" s="236"/>
      <c r="H2144" s="908" t="s">
        <v>1409</v>
      </c>
      <c r="I2144" s="272">
        <v>43710</v>
      </c>
      <c r="J2144" s="238"/>
      <c r="K2144" s="711"/>
      <c r="L2144" s="1023" t="s">
        <v>590</v>
      </c>
      <c r="M2144" s="13" t="str">
        <f t="shared" si="171"/>
        <v>Invoice Made</v>
      </c>
      <c r="N2144" s="13"/>
      <c r="O2144" s="13"/>
      <c r="P2144" s="13" t="str">
        <f>IF(L2146="Navig8",IF(ISNA(VLOOKUP(UPPER(B2146),#REF!,3,FALSE)),"Pool Not in Records",VLOOKUP(UPPER(B2146),#REF!,3,FALSE)),"")</f>
        <v/>
      </c>
      <c r="Q2144" s="13" t="str">
        <f t="shared" si="170"/>
        <v/>
      </c>
      <c r="R2144" s="13"/>
      <c r="S2144" s="13"/>
      <c r="T2144" s="13" t="str">
        <f t="shared" si="172"/>
        <v>Invoice Made</v>
      </c>
      <c r="U2144" s="13"/>
      <c r="V2144" s="13"/>
      <c r="W2144" s="13"/>
      <c r="X2144" s="13"/>
      <c r="Y2144" s="13"/>
      <c r="Z2144" s="13"/>
      <c r="AA2144" s="13" t="str">
        <f t="shared" si="173"/>
        <v>Seaways Jademar235</v>
      </c>
      <c r="AB2144" s="13"/>
      <c r="AC2144" s="13"/>
      <c r="AD2144" s="13"/>
      <c r="AE2144" s="13">
        <f>IF(TRIM(AA2144=""),0,IF(ISNA(VLOOKUP(AA2144,Tracker!$AB$2:$AB$3981,1,FALSE)),0,1))</f>
        <v>1</v>
      </c>
      <c r="AF2144" s="13"/>
    </row>
    <row r="2145" spans="1:32" ht="13.5">
      <c r="A2145" s="563">
        <v>5614</v>
      </c>
      <c r="B2145" s="271" t="s">
        <v>689</v>
      </c>
      <c r="C2145" s="957">
        <v>6</v>
      </c>
      <c r="D2145" s="874" t="s">
        <v>521</v>
      </c>
      <c r="E2145" s="172" t="s">
        <v>521</v>
      </c>
      <c r="F2145" s="234"/>
      <c r="G2145" s="236"/>
      <c r="H2145" s="908" t="s">
        <v>5812</v>
      </c>
      <c r="I2145" s="272">
        <v>43711</v>
      </c>
      <c r="J2145" s="238"/>
      <c r="K2145" s="711" t="s">
        <v>411</v>
      </c>
      <c r="L2145" s="1023" t="s">
        <v>28</v>
      </c>
      <c r="M2145" s="13" t="str">
        <f t="shared" si="171"/>
        <v>Invoice Made</v>
      </c>
      <c r="N2145" s="13"/>
      <c r="O2145" s="13"/>
      <c r="P2145" s="13" t="str">
        <f>IF(L2147="Navig8",IF(ISNA(VLOOKUP(UPPER(B2147),#REF!,3,FALSE)),"Pool Not in Records",VLOOKUP(UPPER(B2147),#REF!,3,FALSE)),"")</f>
        <v/>
      </c>
      <c r="Q2145" s="13" t="str">
        <f t="shared" si="170"/>
        <v/>
      </c>
      <c r="R2145" s="13"/>
      <c r="S2145" s="13"/>
      <c r="T2145" s="13" t="str">
        <f t="shared" si="172"/>
        <v>Invoice Made</v>
      </c>
      <c r="U2145" s="13"/>
      <c r="V2145" s="13"/>
      <c r="W2145" s="13"/>
      <c r="X2145" s="13"/>
      <c r="Y2145" s="13"/>
      <c r="Z2145" s="13"/>
      <c r="AA2145" s="13" t="str">
        <f t="shared" si="173"/>
        <v>Ariane6</v>
      </c>
      <c r="AB2145" s="13"/>
      <c r="AC2145" s="13"/>
      <c r="AD2145" s="13"/>
      <c r="AE2145" s="13">
        <f>IF(TRIM(AA2145=""),0,IF(ISNA(VLOOKUP(AA2145,Tracker!$AB$2:$AB$3981,1,FALSE)),0,1))</f>
        <v>1</v>
      </c>
      <c r="AF2145" s="13"/>
    </row>
    <row r="2146" spans="1:32" ht="13.5">
      <c r="A2146" s="246">
        <v>5615</v>
      </c>
      <c r="B2146" s="271" t="s">
        <v>2776</v>
      </c>
      <c r="C2146" s="957" t="s">
        <v>9050</v>
      </c>
      <c r="D2146" s="874" t="s">
        <v>2474</v>
      </c>
      <c r="E2146" s="172" t="s">
        <v>2474</v>
      </c>
      <c r="F2146" s="234"/>
      <c r="G2146" s="236"/>
      <c r="H2146" s="908" t="s">
        <v>2005</v>
      </c>
      <c r="I2146" s="272">
        <v>43700</v>
      </c>
      <c r="J2146" s="238"/>
      <c r="K2146" s="711"/>
      <c r="L2146" s="1023" t="s">
        <v>8459</v>
      </c>
      <c r="M2146" s="13" t="str">
        <f t="shared" si="171"/>
        <v>Invoice Made</v>
      </c>
      <c r="N2146" s="13"/>
      <c r="O2146" s="13"/>
      <c r="P2146" s="13" t="str">
        <f>IF(L2148="Navig8",IF(ISNA(VLOOKUP(UPPER(B2148),#REF!,3,FALSE)),"Pool Not in Records",VLOOKUP(UPPER(B2148),#REF!,3,FALSE)),"")</f>
        <v/>
      </c>
      <c r="Q2146" s="13" t="str">
        <f t="shared" si="170"/>
        <v/>
      </c>
      <c r="R2146" s="13"/>
      <c r="S2146" s="13"/>
      <c r="T2146" s="13" t="str">
        <f t="shared" si="172"/>
        <v>Invoice Made</v>
      </c>
      <c r="U2146" s="13"/>
      <c r="V2146" s="13"/>
      <c r="W2146" s="13"/>
      <c r="X2146" s="13"/>
      <c r="Y2146" s="13"/>
      <c r="Z2146" s="13"/>
      <c r="AA2146" s="13" t="str">
        <f t="shared" si="173"/>
        <v>Sten Skagen142,143,144</v>
      </c>
      <c r="AB2146" s="13"/>
      <c r="AC2146" s="13"/>
      <c r="AD2146" s="13"/>
      <c r="AE2146" s="13">
        <f>IF(TRIM(AA2146=""),0,IF(ISNA(VLOOKUP(AA2146,Tracker!$AB$2:$AB$3981,1,FALSE)),0,1))</f>
        <v>1</v>
      </c>
      <c r="AF2146" s="13"/>
    </row>
    <row r="2147" spans="1:32" ht="13.5">
      <c r="A2147" s="563">
        <v>5616</v>
      </c>
      <c r="B2147" s="271" t="s">
        <v>8903</v>
      </c>
      <c r="C2147" s="957" t="s">
        <v>238</v>
      </c>
      <c r="D2147" s="874" t="s">
        <v>8298</v>
      </c>
      <c r="E2147" s="172" t="s">
        <v>8298</v>
      </c>
      <c r="F2147" s="234"/>
      <c r="G2147" s="236"/>
      <c r="H2147" s="908" t="s">
        <v>9095</v>
      </c>
      <c r="I2147" s="272">
        <v>43719</v>
      </c>
      <c r="J2147" s="238"/>
      <c r="K2147" s="711"/>
      <c r="L2147" s="1023" t="s">
        <v>1466</v>
      </c>
      <c r="M2147" s="13" t="str">
        <f t="shared" si="171"/>
        <v>Invoice Made</v>
      </c>
      <c r="N2147" s="13"/>
      <c r="O2147" s="13"/>
      <c r="P2147" s="13" t="str">
        <f>IF(L2149="Navig8",IF(ISNA(VLOOKUP(UPPER(B2149),#REF!,3,FALSE)),"Pool Not in Records",VLOOKUP(UPPER(B2149),#REF!,3,FALSE)),"")</f>
        <v/>
      </c>
      <c r="Q2147" s="13" t="str">
        <f t="shared" si="170"/>
        <v/>
      </c>
      <c r="R2147" s="13"/>
      <c r="S2147" s="13"/>
      <c r="T2147" s="13" t="str">
        <f t="shared" si="172"/>
        <v>Invoice Made</v>
      </c>
      <c r="U2147" s="13"/>
      <c r="V2147" s="13"/>
      <c r="W2147" s="13"/>
      <c r="X2147" s="13"/>
      <c r="Y2147" s="13"/>
      <c r="Z2147" s="13"/>
      <c r="AA2147" s="13" t="str">
        <f t="shared" si="173"/>
        <v>Seagalaxy3</v>
      </c>
      <c r="AB2147" s="13"/>
      <c r="AC2147" s="13"/>
      <c r="AD2147" s="13"/>
      <c r="AE2147" s="13">
        <f>IF(TRIM(AA2147=""),0,IF(ISNA(VLOOKUP(AA2147,Tracker!$AB$2:$AB$3981,1,FALSE)),0,1))</f>
        <v>1</v>
      </c>
      <c r="AF2147" s="13"/>
    </row>
    <row r="2148" spans="1:32" ht="13.5">
      <c r="A2148" s="246">
        <v>5617</v>
      </c>
      <c r="B2148" s="271" t="s">
        <v>8593</v>
      </c>
      <c r="C2148" s="957">
        <v>11</v>
      </c>
      <c r="D2148" s="874" t="s">
        <v>63</v>
      </c>
      <c r="E2148" s="172" t="s">
        <v>63</v>
      </c>
      <c r="F2148" s="234"/>
      <c r="G2148" s="236" t="s">
        <v>119</v>
      </c>
      <c r="H2148" s="907" t="s">
        <v>203</v>
      </c>
      <c r="I2148" s="272">
        <v>43686</v>
      </c>
      <c r="J2148" s="238"/>
      <c r="K2148" s="711"/>
      <c r="L2148" s="1023" t="s">
        <v>60</v>
      </c>
      <c r="M2148" s="13" t="str">
        <f t="shared" si="171"/>
        <v>Invoice Made</v>
      </c>
      <c r="N2148" s="13"/>
      <c r="O2148" s="13"/>
      <c r="P2148" s="13" t="str">
        <f>IF(L2150="Navig8",IF(ISNA(VLOOKUP(UPPER(B2150),#REF!,3,FALSE)),"Pool Not in Records",VLOOKUP(UPPER(B2150),#REF!,3,FALSE)),"")</f>
        <v/>
      </c>
      <c r="Q2148" s="13" t="str">
        <f t="shared" si="170"/>
        <v/>
      </c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 t="str">
        <f t="shared" si="173"/>
        <v>Stavanger Falcon11</v>
      </c>
      <c r="AB2148" s="13"/>
      <c r="AC2148" s="13"/>
      <c r="AD2148" s="13"/>
      <c r="AE2148" s="13">
        <f>IF(TRIM(AA2148=""),0,IF(ISNA(VLOOKUP(AA2148,Tracker!$AB$2:$AB$3981,1,FALSE)),0,1))</f>
        <v>1</v>
      </c>
      <c r="AF2148" s="13"/>
    </row>
    <row r="2149" spans="1:32" ht="13.5">
      <c r="A2149" s="243">
        <v>5618</v>
      </c>
      <c r="B2149" s="271" t="s">
        <v>2776</v>
      </c>
      <c r="C2149" s="957">
        <v>140</v>
      </c>
      <c r="D2149" s="874" t="s">
        <v>2474</v>
      </c>
      <c r="E2149" s="172" t="s">
        <v>2474</v>
      </c>
      <c r="F2149" s="234"/>
      <c r="G2149" s="236"/>
      <c r="H2149" s="874"/>
      <c r="I2149" s="272"/>
      <c r="J2149" s="238"/>
      <c r="K2149" s="711"/>
      <c r="L2149" s="1023" t="s">
        <v>8459</v>
      </c>
      <c r="M2149" s="13" t="str">
        <f t="shared" si="171"/>
        <v>Invoice Not Made</v>
      </c>
      <c r="N2149" s="13"/>
      <c r="O2149" s="13"/>
      <c r="P2149" s="13" t="str">
        <f>IF(L2151="Navig8",IF(ISNA(VLOOKUP(UPPER(B2151),#REF!,3,FALSE)),"Pool Not in Records",VLOOKUP(UPPER(B2151),#REF!,3,FALSE)),"")</f>
        <v/>
      </c>
      <c r="Q2149" s="13" t="str">
        <f t="shared" ref="Q2149:Q2212" si="174">IF(L2151="Ultranav",IF(K2151="",0,1),"")</f>
        <v/>
      </c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 t="str">
        <f t="shared" si="173"/>
        <v>Sten Skagen140</v>
      </c>
      <c r="AB2149" s="13"/>
      <c r="AC2149" s="13"/>
      <c r="AD2149" s="13"/>
      <c r="AE2149" s="13">
        <f>IF(TRIM(AA2149=""),0,IF(ISNA(VLOOKUP(AA2149,Tracker!$AB$2:$AB$3981,1,FALSE)),0,1))</f>
        <v>0</v>
      </c>
      <c r="AF2149" s="13"/>
    </row>
    <row r="2150" spans="1:32" ht="13.5">
      <c r="A2150" s="243">
        <v>5619</v>
      </c>
      <c r="B2150" s="271" t="s">
        <v>8103</v>
      </c>
      <c r="C2150" s="957">
        <v>93</v>
      </c>
      <c r="D2150" s="874" t="s">
        <v>2474</v>
      </c>
      <c r="E2150" s="172" t="s">
        <v>2474</v>
      </c>
      <c r="F2150" s="234"/>
      <c r="G2150" s="236"/>
      <c r="H2150" s="874"/>
      <c r="I2150" s="272"/>
      <c r="J2150" s="238"/>
      <c r="K2150" s="711"/>
      <c r="L2150" s="1023" t="s">
        <v>8459</v>
      </c>
      <c r="M2150" s="13" t="str">
        <f t="shared" si="171"/>
        <v>Invoice Not Made</v>
      </c>
      <c r="N2150" s="13"/>
      <c r="O2150" s="13"/>
      <c r="P2150" s="13" t="str">
        <f>IF(L2152="Navig8",IF(ISNA(VLOOKUP(UPPER(B2152),#REF!,3,FALSE)),"Pool Not in Records",VLOOKUP(UPPER(B2152),#REF!,3,FALSE)),"")</f>
        <v/>
      </c>
      <c r="Q2150" s="13" t="str">
        <f t="shared" si="174"/>
        <v/>
      </c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 t="str">
        <f t="shared" si="173"/>
        <v>Brentholmen93</v>
      </c>
      <c r="AB2150" s="13"/>
      <c r="AC2150" s="13"/>
      <c r="AD2150" s="13"/>
      <c r="AE2150" s="13">
        <f>IF(TRIM(AA2150=""),0,IF(ISNA(VLOOKUP(AA2150,Tracker!$AB$2:$AB$3981,1,FALSE)),0,1))</f>
        <v>0</v>
      </c>
      <c r="AF2150" s="13"/>
    </row>
    <row r="2151" spans="1:32" ht="13.5">
      <c r="A2151" s="246">
        <v>5620</v>
      </c>
      <c r="B2151" s="271" t="s">
        <v>8309</v>
      </c>
      <c r="C2151" s="957" t="s">
        <v>9052</v>
      </c>
      <c r="D2151" s="874" t="s">
        <v>2474</v>
      </c>
      <c r="E2151" s="172" t="s">
        <v>2474</v>
      </c>
      <c r="F2151" s="234"/>
      <c r="G2151" s="236"/>
      <c r="H2151" s="908" t="s">
        <v>9051</v>
      </c>
      <c r="I2151" s="272">
        <v>43707</v>
      </c>
      <c r="J2151" s="238"/>
      <c r="K2151" s="711"/>
      <c r="L2151" s="1023" t="s">
        <v>8459</v>
      </c>
      <c r="M2151" s="13" t="str">
        <f t="shared" si="171"/>
        <v>Invoice Made</v>
      </c>
      <c r="N2151" s="13"/>
      <c r="O2151" s="13"/>
      <c r="P2151" s="13" t="str">
        <f>IF(L2153="Navig8",IF(ISNA(VLOOKUP(UPPER(B2153),#REF!,3,FALSE)),"Pool Not in Records",VLOOKUP(UPPER(B2153),#REF!,3,FALSE)),"")</f>
        <v/>
      </c>
      <c r="Q2151" s="13" t="str">
        <f t="shared" si="174"/>
        <v/>
      </c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 t="str">
        <f t="shared" si="173"/>
        <v>Vestholmen59,60</v>
      </c>
      <c r="AB2151" s="13"/>
      <c r="AC2151" s="13"/>
      <c r="AD2151" s="13"/>
      <c r="AE2151" s="13">
        <f>IF(TRIM(AA2151=""),0,IF(ISNA(VLOOKUP(AA2151,Tracker!$AB$2:$AB$3981,1,FALSE)),0,1))</f>
        <v>1</v>
      </c>
      <c r="AF2151" s="13"/>
    </row>
    <row r="2152" spans="1:32" ht="13.5">
      <c r="A2152" s="246">
        <v>5621</v>
      </c>
      <c r="B2152" s="271" t="s">
        <v>892</v>
      </c>
      <c r="C2152" s="957" t="s">
        <v>9053</v>
      </c>
      <c r="D2152" s="874" t="s">
        <v>2474</v>
      </c>
      <c r="E2152" s="172" t="s">
        <v>2474</v>
      </c>
      <c r="F2152" s="234"/>
      <c r="G2152" s="236"/>
      <c r="H2152" s="874" t="s">
        <v>412</v>
      </c>
      <c r="I2152" s="272">
        <v>43708</v>
      </c>
      <c r="J2152" s="238"/>
      <c r="K2152" s="711"/>
      <c r="L2152" s="1023" t="s">
        <v>8459</v>
      </c>
      <c r="M2152" s="13" t="str">
        <f t="shared" si="171"/>
        <v>Invoice Made</v>
      </c>
      <c r="N2152" s="13"/>
      <c r="O2152" s="13"/>
      <c r="P2152" s="13" t="str">
        <f>IF(L2154="Navig8",IF(ISNA(VLOOKUP(UPPER(B2154),#REF!,3,FALSE)),"Pool Not in Records",VLOOKUP(UPPER(B2154),#REF!,3,FALSE)),"")</f>
        <v/>
      </c>
      <c r="Q2152" s="13" t="str">
        <f t="shared" si="174"/>
        <v/>
      </c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 t="str">
        <f t="shared" si="173"/>
        <v>Elisalex Schulte138,139,140</v>
      </c>
      <c r="AB2152" s="13"/>
      <c r="AC2152" s="13"/>
      <c r="AD2152" s="13"/>
      <c r="AE2152" s="13">
        <f>IF(TRIM(AA2152=""),0,IF(ISNA(VLOOKUP(AA2152,Tracker!$AB$2:$AB$3981,1,FALSE)),0,1))</f>
        <v>1</v>
      </c>
      <c r="AF2152" s="13"/>
    </row>
    <row r="2153" spans="1:32" ht="13.5">
      <c r="A2153" s="246">
        <v>5622</v>
      </c>
      <c r="B2153" s="271" t="s">
        <v>2779</v>
      </c>
      <c r="C2153" s="957" t="s">
        <v>9055</v>
      </c>
      <c r="D2153" s="874" t="s">
        <v>2474</v>
      </c>
      <c r="E2153" s="172" t="s">
        <v>2474</v>
      </c>
      <c r="F2153" s="234"/>
      <c r="G2153" s="236"/>
      <c r="H2153" s="874" t="s">
        <v>412</v>
      </c>
      <c r="I2153" s="272">
        <v>43703</v>
      </c>
      <c r="J2153" s="238"/>
      <c r="K2153" s="711"/>
      <c r="L2153" s="1023" t="s">
        <v>8459</v>
      </c>
      <c r="M2153" s="13" t="str">
        <f t="shared" si="171"/>
        <v>Invoice Made</v>
      </c>
      <c r="N2153" s="13"/>
      <c r="O2153" s="13"/>
      <c r="P2153" s="13" t="str">
        <f>IF(L2155="Navig8",IF(ISNA(VLOOKUP(UPPER(B2155),#REF!,3,FALSE)),"Pool Not in Records",VLOOKUP(UPPER(B2155),#REF!,3,FALSE)),"")</f>
        <v/>
      </c>
      <c r="Q2153" s="13" t="str">
        <f t="shared" si="174"/>
        <v/>
      </c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 t="str">
        <f t="shared" si="173"/>
        <v>Tigris279,280</v>
      </c>
      <c r="AB2153" s="13"/>
      <c r="AC2153" s="13"/>
      <c r="AD2153" s="13"/>
      <c r="AE2153" s="13">
        <f>IF(TRIM(AA2153=""),0,IF(ISNA(VLOOKUP(AA2153,Tracker!$AB$2:$AB$3981,1,FALSE)),0,1))</f>
        <v>1</v>
      </c>
      <c r="AF2153" s="13"/>
    </row>
    <row r="2154" spans="1:32" ht="13.5">
      <c r="A2154" s="271">
        <v>5623</v>
      </c>
      <c r="B2154" s="271" t="s">
        <v>9036</v>
      </c>
      <c r="C2154" s="957">
        <v>201906</v>
      </c>
      <c r="D2154" s="874" t="s">
        <v>9037</v>
      </c>
      <c r="E2154" s="172" t="s">
        <v>9037</v>
      </c>
      <c r="F2154" s="234"/>
      <c r="G2154" s="236"/>
      <c r="H2154" s="874"/>
      <c r="I2154" s="272"/>
      <c r="J2154" s="238"/>
      <c r="K2154" s="711"/>
      <c r="L2154" s="1023" t="s">
        <v>663</v>
      </c>
      <c r="M2154" s="13" t="str">
        <f t="shared" si="171"/>
        <v>Invoice Not Made</v>
      </c>
      <c r="N2154" s="13"/>
      <c r="O2154" s="13"/>
      <c r="P2154" s="13" t="str">
        <f>IF(L2156="Navig8",IF(ISNA(VLOOKUP(UPPER(B2156),#REF!,3,FALSE)),"Pool Not in Records",VLOOKUP(UPPER(B2156),#REF!,3,FALSE)),"")</f>
        <v/>
      </c>
      <c r="Q2154" s="13">
        <f t="shared" si="174"/>
        <v>1</v>
      </c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 t="str">
        <f t="shared" si="173"/>
        <v xml:space="preserve">	SKS Skeena201906</v>
      </c>
      <c r="AB2154" s="13"/>
      <c r="AC2154" s="13"/>
      <c r="AD2154" s="13"/>
      <c r="AE2154" s="13">
        <f>IF(TRIM(AA2154=""),0,IF(ISNA(VLOOKUP(AA2154,Tracker!$AB$2:$AB$3981,1,FALSE)),0,1))</f>
        <v>0</v>
      </c>
      <c r="AF2154" s="13"/>
    </row>
    <row r="2155" spans="1:32" ht="13.5">
      <c r="A2155" s="271">
        <v>5624</v>
      </c>
      <c r="B2155" s="271" t="s">
        <v>9038</v>
      </c>
      <c r="C2155" s="957">
        <v>201906</v>
      </c>
      <c r="D2155" s="874" t="s">
        <v>828</v>
      </c>
      <c r="E2155" s="172" t="s">
        <v>828</v>
      </c>
      <c r="F2155" s="234"/>
      <c r="G2155" s="236"/>
      <c r="H2155" s="874"/>
      <c r="I2155" s="272"/>
      <c r="J2155" s="238"/>
      <c r="K2155" s="711"/>
      <c r="L2155" s="1023" t="s">
        <v>663</v>
      </c>
      <c r="M2155" s="13" t="str">
        <f t="shared" si="171"/>
        <v>Invoice Not Made</v>
      </c>
      <c r="N2155" s="13"/>
      <c r="O2155" s="13"/>
      <c r="P2155" s="13" t="str">
        <f>IF(L2157="Navig8",IF(ISNA(VLOOKUP(UPPER(B2157),#REF!,3,FALSE)),"Pool Not in Records",VLOOKUP(UPPER(B2157),#REF!,3,FALSE)),"")</f>
        <v/>
      </c>
      <c r="Q2155" s="13">
        <f t="shared" si="174"/>
        <v>1</v>
      </c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 t="str">
        <f t="shared" si="173"/>
        <v>Sonangol Rangel	201906</v>
      </c>
      <c r="AB2155" s="13"/>
      <c r="AC2155" s="13"/>
      <c r="AD2155" s="13"/>
      <c r="AE2155" s="13">
        <f>IF(TRIM(AA2155=""),0,IF(ISNA(VLOOKUP(AA2155,Tracker!$AB$2:$AB$3981,1,FALSE)),0,1))</f>
        <v>0</v>
      </c>
      <c r="AF2155" s="13"/>
    </row>
    <row r="2156" spans="1:32" s="146" customFormat="1" ht="13.5">
      <c r="A2156" s="246">
        <v>5625</v>
      </c>
      <c r="B2156" s="232" t="s">
        <v>8043</v>
      </c>
      <c r="C2156" s="965" t="s">
        <v>37</v>
      </c>
      <c r="D2156" s="491" t="s">
        <v>1304</v>
      </c>
      <c r="E2156" s="172" t="s">
        <v>1304</v>
      </c>
      <c r="F2156" s="234"/>
      <c r="G2156" s="236" t="s">
        <v>9039</v>
      </c>
      <c r="H2156" s="908" t="s">
        <v>9082</v>
      </c>
      <c r="I2156" s="272">
        <v>43706</v>
      </c>
      <c r="J2156" s="238"/>
      <c r="K2156" s="717" t="s">
        <v>8805</v>
      </c>
      <c r="L2156" s="1046" t="s">
        <v>590</v>
      </c>
      <c r="M2156" s="14" t="str">
        <f t="shared" si="171"/>
        <v>Invoice Made</v>
      </c>
      <c r="N2156" s="14"/>
      <c r="O2156" s="14"/>
      <c r="P2156" s="14" t="str">
        <f>IF(L2158="Navig8",IF(ISNA(VLOOKUP(UPPER(B2158),#REF!,3,FALSE)),"Pool Not in Records",VLOOKUP(UPPER(B2158),#REF!,3,FALSE)),"")</f>
        <v/>
      </c>
      <c r="Q2156" s="14" t="str">
        <f t="shared" si="174"/>
        <v/>
      </c>
      <c r="R2156" s="14"/>
      <c r="S2156" s="14"/>
      <c r="T2156" s="13"/>
      <c r="U2156" s="13"/>
      <c r="V2156" s="14"/>
      <c r="W2156" s="14"/>
      <c r="X2156" s="14"/>
      <c r="Y2156" s="14"/>
      <c r="Z2156" s="14"/>
      <c r="AA2156" s="14" t="str">
        <f t="shared" si="173"/>
        <v>Aquapuelche22</v>
      </c>
      <c r="AB2156" s="14"/>
      <c r="AC2156" s="14"/>
      <c r="AD2156" s="14"/>
      <c r="AE2156" s="14">
        <f>IF(TRIM(AA2156=""),0,IF(ISNA(VLOOKUP(AA2156,Tracker!$AB$2:$AB$3981,1,FALSE)),0,1))</f>
        <v>1</v>
      </c>
      <c r="AF2156" s="14"/>
    </row>
    <row r="2157" spans="1:32" ht="13.5">
      <c r="A2157" s="246">
        <v>5626</v>
      </c>
      <c r="B2157" s="271" t="s">
        <v>9040</v>
      </c>
      <c r="C2157" s="957" t="s">
        <v>9092</v>
      </c>
      <c r="D2157" s="874" t="s">
        <v>2868</v>
      </c>
      <c r="E2157" s="172" t="s">
        <v>2868</v>
      </c>
      <c r="F2157" s="234"/>
      <c r="G2157" s="236" t="s">
        <v>9041</v>
      </c>
      <c r="H2157" s="923" t="s">
        <v>3180</v>
      </c>
      <c r="I2157" s="272">
        <v>43703</v>
      </c>
      <c r="J2157" s="238"/>
      <c r="K2157" s="711" t="s">
        <v>8805</v>
      </c>
      <c r="L2157" s="1023" t="s">
        <v>590</v>
      </c>
      <c r="M2157" s="13" t="str">
        <f t="shared" si="171"/>
        <v>Invoice Made</v>
      </c>
      <c r="N2157" s="13"/>
      <c r="O2157" s="13"/>
      <c r="P2157" s="13" t="e">
        <f>IF(L2159="Navig8",IF(ISNA(VLOOKUP(UPPER(B2159),#REF!,3,FALSE)),"Pool Not in Records",VLOOKUP(UPPER(B2159),#REF!,3,FALSE)),"")</f>
        <v>#REF!</v>
      </c>
      <c r="Q2157" s="13" t="str">
        <f t="shared" si="174"/>
        <v/>
      </c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 t="str">
        <f t="shared" si="173"/>
        <v>Icefighter61-12</v>
      </c>
      <c r="AB2157" s="13"/>
      <c r="AC2157" s="13"/>
      <c r="AD2157" s="13"/>
      <c r="AE2157" s="13">
        <f>IF(TRIM(AA2157=""),0,IF(ISNA(VLOOKUP(AA2157,Tracker!$AB$2:$AB$3981,1,FALSE)),0,1))</f>
        <v>1</v>
      </c>
      <c r="AF2157" s="13"/>
    </row>
    <row r="2158" spans="1:32" ht="13.5">
      <c r="A2158" s="563">
        <v>5627</v>
      </c>
      <c r="B2158" s="271" t="s">
        <v>7758</v>
      </c>
      <c r="C2158" s="957" t="s">
        <v>367</v>
      </c>
      <c r="D2158" s="874" t="s">
        <v>9042</v>
      </c>
      <c r="E2158" s="172" t="s">
        <v>9042</v>
      </c>
      <c r="F2158" s="234"/>
      <c r="G2158" s="236"/>
      <c r="H2158" s="874" t="s">
        <v>20</v>
      </c>
      <c r="I2158" s="272">
        <v>43725</v>
      </c>
      <c r="J2158" s="238"/>
      <c r="K2158" s="711"/>
      <c r="L2158" s="1023" t="s">
        <v>60</v>
      </c>
      <c r="M2158" s="13" t="str">
        <f t="shared" si="171"/>
        <v>Invoice Made</v>
      </c>
      <c r="N2158" s="13"/>
      <c r="O2158" s="13"/>
      <c r="P2158" s="13" t="str">
        <f>IF(L2160="Navig8",IF(ISNA(VLOOKUP(UPPER(B2160),#REF!,3,FALSE)),"Pool Not in Records",VLOOKUP(UPPER(B2160),#REF!,3,FALSE)),"")</f>
        <v/>
      </c>
      <c r="Q2158" s="13" t="str">
        <f t="shared" si="174"/>
        <v/>
      </c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 t="str">
        <f t="shared" si="173"/>
        <v>Emerald Spirit93</v>
      </c>
      <c r="AB2158" s="13"/>
      <c r="AC2158" s="13"/>
      <c r="AD2158" s="13"/>
      <c r="AE2158" s="13">
        <f>IF(TRIM(AA2158=""),0,IF(ISNA(VLOOKUP(AA2158,Tracker!$AB$2:$AB$3981,1,FALSE)),0,1))</f>
        <v>1</v>
      </c>
      <c r="AF2158" s="13"/>
    </row>
    <row r="2159" spans="1:32" ht="13.5">
      <c r="A2159" s="563">
        <v>5628</v>
      </c>
      <c r="B2159" s="271" t="s">
        <v>9043</v>
      </c>
      <c r="C2159" s="957" t="s">
        <v>117</v>
      </c>
      <c r="D2159" s="874" t="s">
        <v>671</v>
      </c>
      <c r="E2159" s="172" t="s">
        <v>671</v>
      </c>
      <c r="F2159" s="234"/>
      <c r="G2159" s="236"/>
      <c r="H2159" s="908" t="s">
        <v>3523</v>
      </c>
      <c r="I2159" s="272">
        <v>43725</v>
      </c>
      <c r="J2159" s="238"/>
      <c r="K2159" s="711" t="s">
        <v>411</v>
      </c>
      <c r="L2159" s="1023" t="s">
        <v>28</v>
      </c>
      <c r="M2159" s="13" t="str">
        <f t="shared" si="171"/>
        <v>Invoice Made</v>
      </c>
      <c r="N2159" s="13"/>
      <c r="O2159" s="13"/>
      <c r="P2159" s="13" t="str">
        <f>IF(L2161="Navig8",IF(ISNA(VLOOKUP(UPPER(B2161),#REF!,3,FALSE)),"Pool Not in Records",VLOOKUP(UPPER(B2161),#REF!,3,FALSE)),"")</f>
        <v/>
      </c>
      <c r="Q2159" s="13" t="str">
        <f t="shared" si="174"/>
        <v/>
      </c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 t="str">
        <f t="shared" si="173"/>
        <v>Spirit II2</v>
      </c>
      <c r="AB2159" s="13"/>
      <c r="AC2159" s="13"/>
      <c r="AD2159" s="13"/>
      <c r="AE2159" s="13">
        <f>IF(TRIM(AA2159=""),0,IF(ISNA(VLOOKUP(AA2159,Tracker!$AB$2:$AB$3981,1,FALSE)),0,1))</f>
        <v>1</v>
      </c>
      <c r="AF2159" s="13"/>
    </row>
    <row r="2160" spans="1:32" ht="13.5">
      <c r="A2160" s="243">
        <v>5629</v>
      </c>
      <c r="B2160" s="271" t="s">
        <v>8309</v>
      </c>
      <c r="C2160" s="957">
        <v>61</v>
      </c>
      <c r="D2160" s="874" t="s">
        <v>2474</v>
      </c>
      <c r="E2160" s="172" t="s">
        <v>2474</v>
      </c>
      <c r="F2160" s="234"/>
      <c r="G2160" s="236"/>
      <c r="H2160" s="874"/>
      <c r="I2160" s="272"/>
      <c r="J2160" s="238"/>
      <c r="K2160" s="711"/>
      <c r="L2160" s="1023" t="s">
        <v>8459</v>
      </c>
      <c r="M2160" s="13" t="str">
        <f t="shared" si="171"/>
        <v>Invoice Not Made</v>
      </c>
      <c r="N2160" s="13"/>
      <c r="O2160" s="13"/>
      <c r="P2160" s="13" t="str">
        <f>IF(L2162="Navig8",IF(ISNA(VLOOKUP(UPPER(B2162),#REF!,3,FALSE)),"Pool Not in Records",VLOOKUP(UPPER(B2162),#REF!,3,FALSE)),"")</f>
        <v/>
      </c>
      <c r="Q2160" s="13" t="str">
        <f t="shared" si="174"/>
        <v/>
      </c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 t="str">
        <f t="shared" si="173"/>
        <v>Vestholmen61</v>
      </c>
      <c r="AB2160" s="13"/>
      <c r="AC2160" s="13"/>
      <c r="AD2160" s="13"/>
      <c r="AE2160" s="13">
        <f>IF(TRIM(AA2160=""),0,IF(ISNA(VLOOKUP(AA2160,Tracker!$AB$2:$AB$3981,1,FALSE)),0,1))</f>
        <v>0</v>
      </c>
      <c r="AF2160" s="13"/>
    </row>
    <row r="2161" spans="1:32" ht="13.5">
      <c r="A2161" s="243">
        <v>5630</v>
      </c>
      <c r="B2161" s="271" t="s">
        <v>2779</v>
      </c>
      <c r="C2161" s="957">
        <v>281</v>
      </c>
      <c r="D2161" s="874" t="s">
        <v>2474</v>
      </c>
      <c r="E2161" s="172" t="s">
        <v>2474</v>
      </c>
      <c r="F2161" s="234"/>
      <c r="G2161" s="236"/>
      <c r="H2161" s="874"/>
      <c r="I2161" s="272"/>
      <c r="J2161" s="238"/>
      <c r="K2161" s="711"/>
      <c r="L2161" s="1023" t="s">
        <v>8459</v>
      </c>
      <c r="M2161" s="13" t="str">
        <f t="shared" si="171"/>
        <v>Invoice Not Made</v>
      </c>
      <c r="N2161" s="13"/>
      <c r="O2161" s="13"/>
      <c r="P2161" s="13" t="str">
        <f>IF(L2163="Navig8",IF(ISNA(VLOOKUP(UPPER(B2163),#REF!,3,FALSE)),"Pool Not in Records",VLOOKUP(UPPER(B2163),#REF!,3,FALSE)),"")</f>
        <v/>
      </c>
      <c r="Q2161" s="13" t="str">
        <f t="shared" si="174"/>
        <v/>
      </c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 t="str">
        <f t="shared" si="173"/>
        <v>Tigris281</v>
      </c>
      <c r="AB2161" s="13"/>
      <c r="AC2161" s="13"/>
      <c r="AD2161" s="13"/>
      <c r="AE2161" s="13">
        <f>IF(TRIM(AA2161=""),0,IF(ISNA(VLOOKUP(AA2161,Tracker!$AB$2:$AB$3981,1,FALSE)),0,1))</f>
        <v>0</v>
      </c>
      <c r="AF2161" s="13"/>
    </row>
    <row r="2162" spans="1:32" ht="13.5">
      <c r="A2162" s="246">
        <v>5631</v>
      </c>
      <c r="B2162" s="271" t="s">
        <v>2854</v>
      </c>
      <c r="C2162" s="957">
        <v>246</v>
      </c>
      <c r="D2162" s="874" t="s">
        <v>2474</v>
      </c>
      <c r="E2162" s="172" t="s">
        <v>2474</v>
      </c>
      <c r="F2162" s="234"/>
      <c r="G2162" s="236"/>
      <c r="H2162" s="874" t="s">
        <v>25</v>
      </c>
      <c r="I2162" s="272">
        <v>43705</v>
      </c>
      <c r="J2162" s="238"/>
      <c r="K2162" s="711"/>
      <c r="L2162" s="1023" t="s">
        <v>8459</v>
      </c>
      <c r="M2162" s="13" t="str">
        <f t="shared" si="171"/>
        <v>Invoice Made</v>
      </c>
      <c r="N2162" s="13"/>
      <c r="O2162" s="13"/>
      <c r="P2162" s="13" t="str">
        <f>IF(L2164="Navig8",IF(ISNA(VLOOKUP(UPPER(B2164),#REF!,3,FALSE)),"Pool Not in Records",VLOOKUP(UPPER(B2164),#REF!,3,FALSE)),"")</f>
        <v/>
      </c>
      <c r="Q2162" s="13">
        <f t="shared" si="174"/>
        <v>0</v>
      </c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 t="str">
        <f t="shared" si="173"/>
        <v>Emmy Schulte246</v>
      </c>
      <c r="AB2162" s="13"/>
      <c r="AC2162" s="13"/>
      <c r="AD2162" s="13"/>
      <c r="AE2162" s="13">
        <f>IF(TRIM(AA2162=""),0,IF(ISNA(VLOOKUP(AA2162,Tracker!$AB$2:$AB$3981,1,FALSE)),0,1))</f>
        <v>1</v>
      </c>
      <c r="AF2162" s="13"/>
    </row>
    <row r="2163" spans="1:32" ht="13.5">
      <c r="A2163" s="246">
        <v>5632</v>
      </c>
      <c r="B2163" s="271" t="s">
        <v>8103</v>
      </c>
      <c r="C2163" s="957" t="s">
        <v>9054</v>
      </c>
      <c r="D2163" s="874" t="s">
        <v>2474</v>
      </c>
      <c r="E2163" s="172" t="s">
        <v>2474</v>
      </c>
      <c r="F2163" s="234"/>
      <c r="G2163" s="236"/>
      <c r="H2163" s="908" t="s">
        <v>3099</v>
      </c>
      <c r="I2163" s="272">
        <v>43700</v>
      </c>
      <c r="J2163" s="238"/>
      <c r="K2163" s="711"/>
      <c r="L2163" s="1023" t="s">
        <v>8459</v>
      </c>
      <c r="M2163" s="13" t="str">
        <f t="shared" si="171"/>
        <v>Invoice Made</v>
      </c>
      <c r="N2163" s="13"/>
      <c r="O2163" s="13"/>
      <c r="P2163" s="13" t="e">
        <f>IF(L2165="Navig8",IF(ISNA(VLOOKUP(UPPER(B2165),#REF!,3,FALSE)),"Pool Not in Records",VLOOKUP(UPPER(B2165),#REF!,3,FALSE)),"")</f>
        <v>#REF!</v>
      </c>
      <c r="Q2163" s="13" t="str">
        <f t="shared" si="174"/>
        <v/>
      </c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 t="str">
        <f t="shared" si="173"/>
        <v>Brentholmen93,94,95</v>
      </c>
      <c r="AB2163" s="13"/>
      <c r="AC2163" s="13"/>
      <c r="AD2163" s="13"/>
      <c r="AE2163" s="13">
        <f>IF(TRIM(AA2163=""),0,IF(ISNA(VLOOKUP(AA2163,Tracker!$AB$2:$AB$3981,1,FALSE)),0,1))</f>
        <v>1</v>
      </c>
      <c r="AF2163" s="13"/>
    </row>
    <row r="2164" spans="1:32" ht="13.5">
      <c r="A2164" s="271">
        <v>5633</v>
      </c>
      <c r="B2164" s="271" t="s">
        <v>3104</v>
      </c>
      <c r="C2164" s="957"/>
      <c r="D2164" s="874" t="s">
        <v>8245</v>
      </c>
      <c r="E2164" s="172" t="s">
        <v>8245</v>
      </c>
      <c r="F2164" s="234"/>
      <c r="G2164" s="236"/>
      <c r="H2164" s="874"/>
      <c r="I2164" s="272"/>
      <c r="J2164" s="238"/>
      <c r="K2164" s="711"/>
      <c r="L2164" s="1023" t="s">
        <v>590</v>
      </c>
      <c r="M2164" s="13" t="str">
        <f t="shared" si="171"/>
        <v>Invoice Not Made</v>
      </c>
      <c r="N2164" s="13"/>
      <c r="O2164" s="13"/>
      <c r="P2164" s="13" t="str">
        <f>IF(L2166="Navig8",IF(ISNA(VLOOKUP(UPPER(B2166),#REF!,3,FALSE)),"Pool Not in Records",VLOOKUP(UPPER(B2166),#REF!,3,FALSE)),"")</f>
        <v/>
      </c>
      <c r="Q2164" s="13" t="str">
        <f t="shared" si="174"/>
        <v/>
      </c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 t="str">
        <f t="shared" si="173"/>
        <v>Vessel-Voy No not given</v>
      </c>
      <c r="AB2164" s="13"/>
      <c r="AC2164" s="13"/>
      <c r="AD2164" s="13"/>
      <c r="AE2164" s="13">
        <f>IF(TRIM(AA2164=""),0,IF(ISNA(VLOOKUP(AA2164,Tracker!$AB$2:$AB$3981,1,FALSE)),0,1))</f>
        <v>0</v>
      </c>
      <c r="AF2164" s="13"/>
    </row>
    <row r="2165" spans="1:32" ht="13.5">
      <c r="A2165" s="563">
        <v>5634</v>
      </c>
      <c r="B2165" s="271" t="s">
        <v>8670</v>
      </c>
      <c r="C2165" s="957">
        <v>8</v>
      </c>
      <c r="D2165" s="874" t="s">
        <v>9044</v>
      </c>
      <c r="E2165" s="172" t="s">
        <v>9044</v>
      </c>
      <c r="F2165" s="234"/>
      <c r="G2165" s="236"/>
      <c r="H2165" s="921" t="s">
        <v>567</v>
      </c>
      <c r="I2165" s="272">
        <v>43747</v>
      </c>
      <c r="J2165" s="238"/>
      <c r="K2165" s="711" t="s">
        <v>411</v>
      </c>
      <c r="L2165" s="1023" t="s">
        <v>28</v>
      </c>
      <c r="M2165" s="13" t="str">
        <f t="shared" si="171"/>
        <v>Invoice Made</v>
      </c>
      <c r="N2165" s="13"/>
      <c r="O2165" s="13"/>
      <c r="P2165" s="13" t="str">
        <f>IF(L2167="Navig8",IF(ISNA(VLOOKUP(UPPER(B2167),#REF!,3,FALSE)),"Pool Not in Records",VLOOKUP(UPPER(B2167),#REF!,3,FALSE)),"")</f>
        <v/>
      </c>
      <c r="Q2165" s="13" t="str">
        <f t="shared" si="174"/>
        <v/>
      </c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 t="str">
        <f t="shared" si="173"/>
        <v>Crudesun8</v>
      </c>
      <c r="AB2165" s="13"/>
      <c r="AC2165" s="13"/>
      <c r="AD2165" s="13"/>
      <c r="AE2165" s="13">
        <f>IF(TRIM(AA2165=""),0,IF(ISNA(VLOOKUP(AA2165,Tracker!$AB$2:$AB$3981,1,FALSE)),0,1))</f>
        <v>1</v>
      </c>
      <c r="AF2165" s="13"/>
    </row>
    <row r="2166" spans="1:32" ht="13.5">
      <c r="A2166" s="563">
        <v>5635</v>
      </c>
      <c r="B2166" s="271" t="s">
        <v>8081</v>
      </c>
      <c r="C2166" s="957">
        <v>8</v>
      </c>
      <c r="D2166" s="874" t="s">
        <v>3273</v>
      </c>
      <c r="E2166" s="172" t="s">
        <v>3273</v>
      </c>
      <c r="F2166" s="234"/>
      <c r="G2166" s="236"/>
      <c r="H2166" s="921" t="s">
        <v>455</v>
      </c>
      <c r="I2166" s="272">
        <v>43779</v>
      </c>
      <c r="J2166" s="238"/>
      <c r="K2166" s="711"/>
      <c r="L2166" s="1023" t="s">
        <v>1485</v>
      </c>
      <c r="M2166" s="13" t="str">
        <f t="shared" si="171"/>
        <v>Invoice Not Made</v>
      </c>
      <c r="N2166" s="13"/>
      <c r="O2166" s="13"/>
      <c r="P2166" s="13" t="str">
        <f>IF(L2168="Navig8",IF(ISNA(VLOOKUP(UPPER(B2168),#REF!,3,FALSE)),"Pool Not in Records",VLOOKUP(UPPER(B2168),#REF!,3,FALSE)),"")</f>
        <v/>
      </c>
      <c r="Q2166" s="13" t="str">
        <f t="shared" si="174"/>
        <v/>
      </c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 t="str">
        <f t="shared" si="173"/>
        <v>Hellas Marianna8</v>
      </c>
      <c r="AB2166" s="13"/>
      <c r="AC2166" s="13"/>
      <c r="AD2166" s="13"/>
      <c r="AE2166" s="13">
        <f>IF(TRIM(AA2166=""),0,IF(ISNA(VLOOKUP(AA2166,Tracker!$AB$2:$AB$3981,1,FALSE)),0,1))</f>
        <v>0</v>
      </c>
      <c r="AF2166" s="13"/>
    </row>
    <row r="2167" spans="1:32" ht="13.5">
      <c r="A2167" s="563">
        <v>5636</v>
      </c>
      <c r="B2167" s="271" t="s">
        <v>2693</v>
      </c>
      <c r="C2167" s="957">
        <v>1901</v>
      </c>
      <c r="D2167" s="874" t="s">
        <v>736</v>
      </c>
      <c r="E2167" s="172" t="s">
        <v>736</v>
      </c>
      <c r="F2167" s="234"/>
      <c r="G2167" s="236"/>
      <c r="H2167" s="924" t="s">
        <v>535</v>
      </c>
      <c r="I2167" s="272">
        <v>43778</v>
      </c>
      <c r="J2167" s="238"/>
      <c r="K2167" s="711"/>
      <c r="L2167" s="1023" t="s">
        <v>633</v>
      </c>
      <c r="M2167" s="13" t="str">
        <f t="shared" si="171"/>
        <v>Invoice Made</v>
      </c>
      <c r="N2167" s="13"/>
      <c r="O2167" s="13"/>
      <c r="P2167" s="13" t="str">
        <f>IF(L2169="Navig8",IF(ISNA(VLOOKUP(UPPER(B2169),#REF!,3,FALSE)),"Pool Not in Records",VLOOKUP(UPPER(B2169),#REF!,3,FALSE)),"")</f>
        <v/>
      </c>
      <c r="Q2167" s="13">
        <f t="shared" si="174"/>
        <v>0</v>
      </c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 t="str">
        <f t="shared" si="173"/>
        <v>Susanne Victory1901</v>
      </c>
      <c r="AB2167" s="13"/>
      <c r="AC2167" s="13"/>
      <c r="AD2167" s="13"/>
      <c r="AE2167" s="13">
        <f>IF(TRIM(AA2167=""),0,IF(ISNA(VLOOKUP(AA2167,Tracker!$AB$2:$AB$3981,1,FALSE)),0,1))</f>
        <v>1</v>
      </c>
      <c r="AF2167" s="13"/>
    </row>
    <row r="2168" spans="1:32" ht="13.5">
      <c r="A2168" s="243">
        <v>5637</v>
      </c>
      <c r="B2168" s="271" t="s">
        <v>2854</v>
      </c>
      <c r="C2168" s="957">
        <v>247</v>
      </c>
      <c r="D2168" s="874" t="s">
        <v>2474</v>
      </c>
      <c r="E2168" s="172" t="s">
        <v>2474</v>
      </c>
      <c r="F2168" s="234"/>
      <c r="G2168" s="236"/>
      <c r="H2168" s="874"/>
      <c r="I2168" s="272"/>
      <c r="J2168" s="238"/>
      <c r="K2168" s="711"/>
      <c r="L2168" s="1023" t="s">
        <v>8459</v>
      </c>
      <c r="M2168" s="13" t="str">
        <f t="shared" si="171"/>
        <v>Invoice Not Made</v>
      </c>
      <c r="N2168" s="13"/>
      <c r="O2168" s="13"/>
      <c r="P2168" s="13" t="str">
        <f>IF(L2170="Navig8",IF(ISNA(VLOOKUP(UPPER(B2170),#REF!,3,FALSE)),"Pool Not in Records",VLOOKUP(UPPER(B2170),#REF!,3,FALSE)),"")</f>
        <v/>
      </c>
      <c r="Q2168" s="13" t="str">
        <f t="shared" si="174"/>
        <v/>
      </c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 t="str">
        <f t="shared" si="173"/>
        <v>Emmy Schulte247</v>
      </c>
      <c r="AB2168" s="13"/>
      <c r="AC2168" s="13"/>
      <c r="AD2168" s="13"/>
      <c r="AE2168" s="13">
        <f>IF(TRIM(AA2168=""),0,IF(ISNA(VLOOKUP(AA2168,Tracker!$AB$2:$AB$3981,1,FALSE)),0,1))</f>
        <v>0</v>
      </c>
      <c r="AF2168" s="13"/>
    </row>
    <row r="2169" spans="1:32" ht="13.5">
      <c r="A2169" s="563">
        <v>5638</v>
      </c>
      <c r="B2169" s="271" t="s">
        <v>3918</v>
      </c>
      <c r="C2169" s="957">
        <v>60</v>
      </c>
      <c r="D2169" s="874" t="s">
        <v>8245</v>
      </c>
      <c r="E2169" s="172" t="s">
        <v>8245</v>
      </c>
      <c r="F2169" s="234"/>
      <c r="G2169" s="236"/>
      <c r="H2169" s="925" t="s">
        <v>20</v>
      </c>
      <c r="I2169" s="272">
        <v>43744</v>
      </c>
      <c r="J2169" s="238"/>
      <c r="K2169" s="711"/>
      <c r="L2169" s="1023" t="s">
        <v>590</v>
      </c>
      <c r="M2169" s="13" t="str">
        <f t="shared" si="171"/>
        <v>Invoice Made</v>
      </c>
      <c r="N2169" s="13"/>
      <c r="O2169" s="13"/>
      <c r="P2169" s="13" t="str">
        <f>IF(L2171="Navig8",IF(ISNA(VLOOKUP(UPPER(B2171),#REF!,3,FALSE)),"Pool Not in Records",VLOOKUP(UPPER(B2171),#REF!,3,FALSE)),"")</f>
        <v/>
      </c>
      <c r="Q2169" s="13" t="str">
        <f t="shared" si="174"/>
        <v/>
      </c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 t="str">
        <f t="shared" si="173"/>
        <v>Cabo De Hornos60</v>
      </c>
      <c r="AB2169" s="13"/>
      <c r="AC2169" s="13"/>
      <c r="AD2169" s="13"/>
      <c r="AE2169" s="13">
        <f>IF(TRIM(AA2169=""),0,IF(ISNA(VLOOKUP(AA2169,Tracker!$AB$2:$AB$3981,1,FALSE)),0,1))</f>
        <v>1</v>
      </c>
      <c r="AF2169" s="13"/>
    </row>
    <row r="2170" spans="1:32" ht="13.5">
      <c r="A2170" s="563">
        <v>5639</v>
      </c>
      <c r="B2170" s="271" t="s">
        <v>1346</v>
      </c>
      <c r="C2170" s="957">
        <v>23</v>
      </c>
      <c r="D2170" s="874" t="s">
        <v>2278</v>
      </c>
      <c r="E2170" s="172" t="s">
        <v>2278</v>
      </c>
      <c r="F2170" s="234"/>
      <c r="G2170" s="236" t="s">
        <v>257</v>
      </c>
      <c r="H2170" s="907" t="s">
        <v>2846</v>
      </c>
      <c r="I2170" s="272">
        <v>43711</v>
      </c>
      <c r="J2170" s="238">
        <v>43711</v>
      </c>
      <c r="K2170" s="711"/>
      <c r="L2170" s="1023" t="s">
        <v>60</v>
      </c>
      <c r="M2170" s="13" t="str">
        <f t="shared" si="171"/>
        <v>Invoice Made</v>
      </c>
      <c r="N2170" s="13"/>
      <c r="O2170" s="13"/>
      <c r="P2170" s="13" t="str">
        <f>IF(L2172="Navig8",IF(ISNA(VLOOKUP(UPPER(B2172),#REF!,3,FALSE)),"Pool Not in Records",VLOOKUP(UPPER(B2172),#REF!,3,FALSE)),"")</f>
        <v/>
      </c>
      <c r="Q2170" s="13" t="str">
        <f t="shared" si="174"/>
        <v/>
      </c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 t="str">
        <f t="shared" si="173"/>
        <v>Barcelona Spirit23</v>
      </c>
      <c r="AB2170" s="13"/>
      <c r="AC2170" s="13"/>
      <c r="AD2170" s="13"/>
      <c r="AE2170" s="13">
        <f>IF(TRIM(AA2170=""),0,IF(ISNA(VLOOKUP(AA2170,Tracker!$AB$2:$AB$3981,1,FALSE)),0,1))</f>
        <v>1</v>
      </c>
      <c r="AF2170" s="13"/>
    </row>
    <row r="2171" spans="1:32" ht="13.5">
      <c r="A2171" s="563">
        <v>5640</v>
      </c>
      <c r="B2171" s="271" t="s">
        <v>8593</v>
      </c>
      <c r="C2171" s="957">
        <v>12</v>
      </c>
      <c r="D2171" s="874" t="s">
        <v>7955</v>
      </c>
      <c r="E2171" s="172" t="s">
        <v>7955</v>
      </c>
      <c r="F2171" s="234"/>
      <c r="G2171" s="236" t="s">
        <v>269</v>
      </c>
      <c r="H2171" s="907" t="s">
        <v>90</v>
      </c>
      <c r="I2171" s="272">
        <v>43713</v>
      </c>
      <c r="J2171" s="238">
        <v>43713</v>
      </c>
      <c r="K2171" s="711"/>
      <c r="L2171" s="1023" t="s">
        <v>60</v>
      </c>
      <c r="M2171" s="13" t="str">
        <f t="shared" si="171"/>
        <v>Invoice Made</v>
      </c>
      <c r="N2171" s="13"/>
      <c r="O2171" s="13"/>
      <c r="P2171" s="13" t="e">
        <f>IF(L2173="Navig8",IF(ISNA(VLOOKUP(UPPER(B2173),#REF!,3,FALSE)),"Pool Not in Records",VLOOKUP(UPPER(B2173),#REF!,3,FALSE)),"")</f>
        <v>#REF!</v>
      </c>
      <c r="Q2171" s="13" t="str">
        <f t="shared" si="174"/>
        <v/>
      </c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 t="str">
        <f t="shared" si="173"/>
        <v>Stavanger Falcon12</v>
      </c>
      <c r="AB2171" s="13"/>
      <c r="AC2171" s="13"/>
      <c r="AD2171" s="13"/>
      <c r="AE2171" s="13">
        <f>IF(TRIM(AA2171=""),0,IF(ISNA(VLOOKUP(AA2171,Tracker!$AB$2:$AB$3981,1,FALSE)),0,1))</f>
        <v>1</v>
      </c>
      <c r="AF2171" s="13"/>
    </row>
    <row r="2172" spans="1:32" ht="13.5">
      <c r="A2172" s="563">
        <v>5641</v>
      </c>
      <c r="B2172" s="271" t="s">
        <v>73</v>
      </c>
      <c r="C2172" s="957">
        <v>158</v>
      </c>
      <c r="D2172" s="874" t="s">
        <v>9096</v>
      </c>
      <c r="E2172" s="172" t="s">
        <v>9096</v>
      </c>
      <c r="F2172" s="234"/>
      <c r="G2172" s="236"/>
      <c r="H2172" s="922" t="s">
        <v>1970</v>
      </c>
      <c r="I2172" s="272">
        <v>43737</v>
      </c>
      <c r="J2172" s="238"/>
      <c r="K2172" s="711"/>
      <c r="L2172" s="1023" t="s">
        <v>60</v>
      </c>
      <c r="M2172" s="13" t="str">
        <f t="shared" si="171"/>
        <v>Invoice Made</v>
      </c>
      <c r="N2172" s="13"/>
      <c r="O2172" s="13"/>
      <c r="P2172" s="13" t="e">
        <f>IF(L2174="Navig8",IF(ISNA(VLOOKUP(UPPER(B2174),#REF!,3,FALSE)),"Pool Not in Records",VLOOKUP(UPPER(B2174),#REF!,3,FALSE)),"")</f>
        <v>#REF!</v>
      </c>
      <c r="Q2172" s="13" t="str">
        <f t="shared" si="174"/>
        <v/>
      </c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 t="str">
        <f t="shared" si="173"/>
        <v>Erik Spirit158</v>
      </c>
      <c r="AB2172" s="13"/>
      <c r="AC2172" s="13"/>
      <c r="AD2172" s="13"/>
      <c r="AE2172" s="13">
        <f>IF(TRIM(AA2172=""),0,IF(ISNA(VLOOKUP(AA2172,Tracker!$AB$2:$AB$3981,1,FALSE)),0,1))</f>
        <v>1</v>
      </c>
      <c r="AF2172" s="13"/>
    </row>
    <row r="2173" spans="1:32" ht="13.5">
      <c r="A2173" s="563">
        <v>5642</v>
      </c>
      <c r="B2173" s="271" t="s">
        <v>9097</v>
      </c>
      <c r="C2173" s="957">
        <v>10</v>
      </c>
      <c r="D2173" s="874" t="s">
        <v>521</v>
      </c>
      <c r="E2173" s="172" t="s">
        <v>521</v>
      </c>
      <c r="F2173" s="234"/>
      <c r="G2173" s="236" t="s">
        <v>761</v>
      </c>
      <c r="H2173" s="907" t="s">
        <v>20</v>
      </c>
      <c r="I2173" s="272">
        <v>43714</v>
      </c>
      <c r="J2173" s="238">
        <v>43714</v>
      </c>
      <c r="K2173" s="711" t="s">
        <v>411</v>
      </c>
      <c r="L2173" s="1023" t="s">
        <v>28</v>
      </c>
      <c r="M2173" s="13" t="str">
        <f t="shared" si="171"/>
        <v>Invoice Made</v>
      </c>
      <c r="N2173" s="13"/>
      <c r="O2173" s="13"/>
      <c r="P2173" s="13" t="e">
        <f>IF(L2175="Navig8",IF(ISNA(VLOOKUP(UPPER(B2175),#REF!,3,FALSE)),"Pool Not in Records",VLOOKUP(UPPER(B2175),#REF!,3,FALSE)),"")</f>
        <v>#REF!</v>
      </c>
      <c r="Q2173" s="13" t="str">
        <f t="shared" si="174"/>
        <v/>
      </c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 t="str">
        <f t="shared" si="173"/>
        <v>Fos Picasso10</v>
      </c>
      <c r="AB2173" s="13"/>
      <c r="AC2173" s="13"/>
      <c r="AD2173" s="13"/>
      <c r="AE2173" s="13">
        <f>IF(TRIM(AA2173=""),0,IF(ISNA(VLOOKUP(AA2173,Tracker!$AB$2:$AB$3981,1,FALSE)),0,1))</f>
        <v>1</v>
      </c>
      <c r="AF2173" s="13"/>
    </row>
    <row r="2174" spans="1:32" ht="13.5">
      <c r="A2174" s="563">
        <v>5643</v>
      </c>
      <c r="B2174" s="271" t="s">
        <v>1268</v>
      </c>
      <c r="C2174" s="957">
        <v>90</v>
      </c>
      <c r="D2174" s="874" t="s">
        <v>2395</v>
      </c>
      <c r="E2174" s="172" t="s">
        <v>2395</v>
      </c>
      <c r="F2174" s="234"/>
      <c r="G2174" s="236"/>
      <c r="H2174" s="908" t="s">
        <v>10606</v>
      </c>
      <c r="I2174" s="272">
        <v>43730</v>
      </c>
      <c r="J2174" s="238"/>
      <c r="K2174" s="711" t="s">
        <v>28</v>
      </c>
      <c r="L2174" s="1023" t="s">
        <v>28</v>
      </c>
      <c r="M2174" s="13" t="str">
        <f t="shared" si="171"/>
        <v>Invoice Made</v>
      </c>
      <c r="N2174" s="13"/>
      <c r="O2174" s="13"/>
      <c r="P2174" s="13" t="str">
        <f>IF(L2176="Navig8",IF(ISNA(VLOOKUP(UPPER(B2176),#REF!,3,FALSE)),"Pool Not in Records",VLOOKUP(UPPER(B2176),#REF!,3,FALSE)),"")</f>
        <v/>
      </c>
      <c r="Q2174" s="13" t="str">
        <f t="shared" si="174"/>
        <v/>
      </c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 t="str">
        <f t="shared" si="173"/>
        <v>Nave Cetus90</v>
      </c>
      <c r="AB2174" s="13"/>
      <c r="AC2174" s="13"/>
      <c r="AD2174" s="13"/>
      <c r="AE2174" s="13">
        <f>IF(TRIM(AA2174=""),0,IF(ISNA(VLOOKUP(AA2174,Tracker!$AB$2:$AB$3981,1,FALSE)),0,1))</f>
        <v>1</v>
      </c>
      <c r="AF2174" s="13"/>
    </row>
    <row r="2175" spans="1:32" ht="13.5">
      <c r="A2175" s="563">
        <v>5644</v>
      </c>
      <c r="B2175" s="271" t="s">
        <v>9098</v>
      </c>
      <c r="C2175" s="957">
        <v>1</v>
      </c>
      <c r="D2175" s="874" t="s">
        <v>521</v>
      </c>
      <c r="E2175" s="172" t="s">
        <v>521</v>
      </c>
      <c r="F2175" s="234"/>
      <c r="G2175" s="236"/>
      <c r="H2175" s="921" t="s">
        <v>87</v>
      </c>
      <c r="I2175" s="272">
        <v>43748</v>
      </c>
      <c r="J2175" s="238"/>
      <c r="K2175" s="711" t="s">
        <v>411</v>
      </c>
      <c r="L2175" s="1023" t="s">
        <v>28</v>
      </c>
      <c r="M2175" s="13" t="str">
        <f t="shared" si="171"/>
        <v>Invoice Made</v>
      </c>
      <c r="N2175" s="13"/>
      <c r="O2175" s="13"/>
      <c r="P2175" s="13" t="e">
        <f>IF(L2177="Navig8",IF(ISNA(VLOOKUP(UPPER(B2177),#REF!,3,FALSE)),"Pool Not in Records",VLOOKUP(UPPER(B2177),#REF!,3,FALSE)),"")</f>
        <v>#REF!</v>
      </c>
      <c r="Q2175" s="13" t="str">
        <f t="shared" si="174"/>
        <v/>
      </c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 t="str">
        <f t="shared" si="173"/>
        <v>Torm Mathilde1</v>
      </c>
      <c r="AB2175" s="13"/>
      <c r="AC2175" s="13"/>
      <c r="AD2175" s="13"/>
      <c r="AE2175" s="13">
        <f>IF(TRIM(AA2175=""),0,IF(ISNA(VLOOKUP(AA2175,Tracker!$AB$2:$AB$3981,1,FALSE)),0,1))</f>
        <v>1</v>
      </c>
      <c r="AF2175" s="13"/>
    </row>
    <row r="2176" spans="1:32" ht="13.5">
      <c r="A2176" s="243">
        <v>5638</v>
      </c>
      <c r="B2176" s="271" t="s">
        <v>2776</v>
      </c>
      <c r="C2176" s="957">
        <v>145</v>
      </c>
      <c r="D2176" s="874" t="s">
        <v>2474</v>
      </c>
      <c r="E2176" s="172" t="s">
        <v>2474</v>
      </c>
      <c r="F2176" s="234"/>
      <c r="G2176" s="236"/>
      <c r="H2176" s="874"/>
      <c r="I2176" s="272"/>
      <c r="J2176" s="238">
        <v>43709</v>
      </c>
      <c r="K2176" s="711"/>
      <c r="L2176" s="1023" t="s">
        <v>8459</v>
      </c>
      <c r="M2176" s="13" t="str">
        <f t="shared" ref="M2176:M2241" si="175">IF(AND(NOT(TRIM(D2176)="")),IF(AE2176=1,"Invoice Made","Invoice Not Made"),"")</f>
        <v>Invoice Not Made</v>
      </c>
      <c r="N2176" s="13"/>
      <c r="O2176" s="13"/>
      <c r="P2176" s="13" t="str">
        <f>IF(L2178="Navig8",IF(ISNA(VLOOKUP(UPPER(B2178),#REF!,3,FALSE)),"Pool Not in Records",VLOOKUP(UPPER(B2178),#REF!,3,FALSE)),"")</f>
        <v/>
      </c>
      <c r="Q2176" s="13">
        <f t="shared" si="174"/>
        <v>0</v>
      </c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 t="str">
        <f t="shared" si="173"/>
        <v>Sten Skagen145</v>
      </c>
      <c r="AB2176" s="13"/>
      <c r="AC2176" s="13"/>
      <c r="AD2176" s="13"/>
      <c r="AE2176" s="13">
        <f>IF(TRIM(AA2176=""),0,IF(ISNA(VLOOKUP(AA2176,Tracker!$AB$2:$AB$3981,1,FALSE)),0,1))</f>
        <v>0</v>
      </c>
      <c r="AF2176" s="13"/>
    </row>
    <row r="2177" spans="1:32" ht="13.5">
      <c r="A2177" s="563">
        <v>5639</v>
      </c>
      <c r="B2177" s="271" t="s">
        <v>566</v>
      </c>
      <c r="C2177" s="957">
        <v>87</v>
      </c>
      <c r="D2177" s="874" t="s">
        <v>1382</v>
      </c>
      <c r="E2177" s="172" t="s">
        <v>1382</v>
      </c>
      <c r="F2177" s="234"/>
      <c r="G2177" s="236"/>
      <c r="H2177" s="908" t="s">
        <v>3523</v>
      </c>
      <c r="I2177" s="272">
        <v>43731</v>
      </c>
      <c r="J2177" s="238"/>
      <c r="K2177" s="711" t="s">
        <v>411</v>
      </c>
      <c r="L2177" s="1023" t="s">
        <v>28</v>
      </c>
      <c r="M2177" s="13" t="str">
        <f t="shared" si="175"/>
        <v>Invoice Made</v>
      </c>
      <c r="N2177" s="13"/>
      <c r="O2177" s="13"/>
      <c r="P2177" s="13" t="str">
        <f>IF(L2179="Navig8",IF(ISNA(VLOOKUP(UPPER(B2179),#REF!,3,FALSE)),"Pool Not in Records",VLOOKUP(UPPER(B2179),#REF!,3,FALSE)),"")</f>
        <v/>
      </c>
      <c r="Q2177" s="13" t="str">
        <f t="shared" si="174"/>
        <v/>
      </c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 t="str">
        <f t="shared" si="173"/>
        <v>Kanpur87</v>
      </c>
      <c r="AB2177" s="13"/>
      <c r="AC2177" s="13"/>
      <c r="AD2177" s="13"/>
      <c r="AE2177" s="13">
        <f>IF(TRIM(AA2177=""),0,IF(ISNA(VLOOKUP(AA2177,Tracker!$AB$2:$AB$3981,1,FALSE)),0,1))</f>
        <v>1</v>
      </c>
      <c r="AF2177" s="13"/>
    </row>
    <row r="2178" spans="1:32" ht="13.5">
      <c r="A2178" s="563">
        <v>5640</v>
      </c>
      <c r="B2178" s="271" t="s">
        <v>8250</v>
      </c>
      <c r="C2178" s="957">
        <v>9</v>
      </c>
      <c r="D2178" s="874" t="s">
        <v>8464</v>
      </c>
      <c r="E2178" s="172" t="s">
        <v>8464</v>
      </c>
      <c r="F2178" s="234"/>
      <c r="G2178" s="236"/>
      <c r="H2178" s="874" t="s">
        <v>3180</v>
      </c>
      <c r="I2178" s="272">
        <v>43716</v>
      </c>
      <c r="J2178" s="238"/>
      <c r="K2178" s="711"/>
      <c r="L2178" s="1023" t="s">
        <v>590</v>
      </c>
      <c r="M2178" s="13" t="str">
        <f t="shared" si="175"/>
        <v>Invoice Made</v>
      </c>
      <c r="N2178" s="13"/>
      <c r="O2178" s="13"/>
      <c r="P2178" s="13" t="str">
        <f>IF(L2180="Navig8",IF(ISNA(VLOOKUP(UPPER(B2180),#REF!,3,FALSE)),"Pool Not in Records",VLOOKUP(UPPER(B2180),#REF!,3,FALSE)),"")</f>
        <v/>
      </c>
      <c r="Q2178" s="13" t="str">
        <f t="shared" si="174"/>
        <v/>
      </c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 t="str">
        <f t="shared" si="173"/>
        <v>Nicopolis9</v>
      </c>
      <c r="AB2178" s="13"/>
      <c r="AC2178" s="13"/>
      <c r="AD2178" s="13"/>
      <c r="AE2178" s="13">
        <f>IF(TRIM(AA2178=""),0,IF(ISNA(VLOOKUP(AA2178,Tracker!$AB$2:$AB$3981,1,FALSE)),0,1))</f>
        <v>1</v>
      </c>
      <c r="AF2178" s="13"/>
    </row>
    <row r="2179" spans="1:32" ht="13.5">
      <c r="A2179" s="563">
        <v>5641</v>
      </c>
      <c r="B2179" s="271" t="s">
        <v>9099</v>
      </c>
      <c r="C2179" s="957" t="s">
        <v>53</v>
      </c>
      <c r="D2179" s="874" t="s">
        <v>8961</v>
      </c>
      <c r="E2179" s="172"/>
      <c r="F2179" s="234"/>
      <c r="G2179" s="236"/>
      <c r="H2179" s="874" t="s">
        <v>507</v>
      </c>
      <c r="I2179" s="272">
        <v>43743</v>
      </c>
      <c r="J2179" s="238"/>
      <c r="K2179" s="711"/>
      <c r="L2179" s="1023" t="s">
        <v>8963</v>
      </c>
      <c r="M2179" s="13" t="str">
        <f>IF(AND(NOT(TRIM(D2179)="")),IF(AE2179=1,"Invoice Made","Invoice Not Made"),"")</f>
        <v>Invoice Made</v>
      </c>
      <c r="N2179" s="13"/>
      <c r="O2179" s="13"/>
      <c r="P2179" s="13" t="e">
        <f>IF(L2181="Navig8",IF(ISNA(VLOOKUP(UPPER(B2181),#REF!,3,FALSE)),"Pool Not in Records",VLOOKUP(UPPER(B2181),#REF!,3,FALSE)),"")</f>
        <v>#REF!</v>
      </c>
      <c r="Q2179" s="13" t="str">
        <f t="shared" si="174"/>
        <v/>
      </c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 t="str">
        <f t="shared" ref="AA2179:AA2242" si="176">IF(OR(TRIM(B2179)="",TRIM(C2179)=""),"Vessel-Voy No not given",CONCATENATE(TRIM(B2179),TRIM(C2179)))</f>
        <v>Everglades1</v>
      </c>
      <c r="AB2179" s="13"/>
      <c r="AC2179" s="13"/>
      <c r="AD2179" s="13"/>
      <c r="AE2179" s="13">
        <f>IF(TRIM(AA2179=""),0,IF(ISNA(VLOOKUP(AA2179,Tracker!$AB$2:$AB$3981,1,FALSE)),0,1))</f>
        <v>1</v>
      </c>
      <c r="AF2179" s="13"/>
    </row>
    <row r="2180" spans="1:32" ht="13.5">
      <c r="A2180" s="563">
        <v>5642</v>
      </c>
      <c r="B2180" s="271" t="s">
        <v>333</v>
      </c>
      <c r="C2180" s="957">
        <v>29</v>
      </c>
      <c r="D2180" s="874" t="s">
        <v>5712</v>
      </c>
      <c r="E2180" s="172" t="s">
        <v>5712</v>
      </c>
      <c r="F2180" s="234"/>
      <c r="G2180" s="236"/>
      <c r="H2180" s="926" t="s">
        <v>86</v>
      </c>
      <c r="I2180" s="272">
        <v>43748</v>
      </c>
      <c r="J2180" s="238"/>
      <c r="K2180" s="711"/>
      <c r="L2180" s="1023" t="s">
        <v>60</v>
      </c>
      <c r="M2180" s="13" t="str">
        <f t="shared" si="175"/>
        <v>Invoice Made</v>
      </c>
      <c r="N2180" s="13"/>
      <c r="O2180" s="13"/>
      <c r="P2180" s="13" t="e">
        <f>IF(L2182="Navig8",IF(ISNA(VLOOKUP(UPPER(B2182),#REF!,3,FALSE)),"Pool Not in Records",VLOOKUP(UPPER(B2182),#REF!,3,FALSE)),"")</f>
        <v>#REF!</v>
      </c>
      <c r="Q2180" s="13" t="str">
        <f t="shared" si="174"/>
        <v/>
      </c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 t="str">
        <f t="shared" si="176"/>
        <v>Ashkini Spirit29</v>
      </c>
      <c r="AB2180" s="13"/>
      <c r="AC2180" s="13"/>
      <c r="AD2180" s="13"/>
      <c r="AE2180" s="13">
        <f>IF(TRIM(AA2180=""),0,IF(ISNA(VLOOKUP(AA2180,Tracker!$AB$2:$AB$3981,1,FALSE)),0,1))</f>
        <v>1</v>
      </c>
      <c r="AF2180" s="13"/>
    </row>
    <row r="2181" spans="1:32" ht="13.5">
      <c r="A2181" s="563">
        <v>5643</v>
      </c>
      <c r="B2181" s="271" t="s">
        <v>8313</v>
      </c>
      <c r="C2181" s="957">
        <v>9</v>
      </c>
      <c r="D2181" s="874" t="s">
        <v>2541</v>
      </c>
      <c r="E2181" s="172" t="s">
        <v>2541</v>
      </c>
      <c r="F2181" s="234"/>
      <c r="G2181" s="236"/>
      <c r="H2181" s="921" t="s">
        <v>20</v>
      </c>
      <c r="I2181" s="272">
        <v>43760</v>
      </c>
      <c r="J2181" s="238"/>
      <c r="K2181" s="711" t="s">
        <v>411</v>
      </c>
      <c r="L2181" s="1023" t="s">
        <v>28</v>
      </c>
      <c r="M2181" s="13" t="str">
        <f t="shared" si="175"/>
        <v>Invoice Made</v>
      </c>
      <c r="N2181" s="13"/>
      <c r="O2181" s="13"/>
      <c r="P2181" s="13" t="str">
        <f>IF(L2183="Navig8",IF(ISNA(VLOOKUP(UPPER(B2183),#REF!,3,FALSE)),"Pool Not in Records",VLOOKUP(UPPER(B2183),#REF!,3,FALSE)),"")</f>
        <v/>
      </c>
      <c r="Q2181" s="13" t="str">
        <f t="shared" si="174"/>
        <v/>
      </c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 t="str">
        <f t="shared" si="176"/>
        <v>Fos Da Vinci9</v>
      </c>
      <c r="AB2181" s="13"/>
      <c r="AC2181" s="13"/>
      <c r="AD2181" s="13"/>
      <c r="AE2181" s="13">
        <f>IF(TRIM(AA2181=""),0,IF(ISNA(VLOOKUP(AA2181,Tracker!$AB$2:$AB$3981,1,FALSE)),0,1))</f>
        <v>1</v>
      </c>
      <c r="AF2181" s="13"/>
    </row>
    <row r="2182" spans="1:32" ht="13.5">
      <c r="A2182" s="563">
        <v>5644</v>
      </c>
      <c r="B2182" s="271" t="s">
        <v>9100</v>
      </c>
      <c r="C2182" s="957">
        <v>10</v>
      </c>
      <c r="D2182" s="874" t="s">
        <v>2541</v>
      </c>
      <c r="E2182" s="172" t="s">
        <v>2541</v>
      </c>
      <c r="F2182" s="234"/>
      <c r="G2182" s="236"/>
      <c r="H2182" s="921" t="s">
        <v>466</v>
      </c>
      <c r="I2182" s="272">
        <v>43758</v>
      </c>
      <c r="J2182" s="238"/>
      <c r="K2182" s="711" t="s">
        <v>411</v>
      </c>
      <c r="L2182" s="1023" t="s">
        <v>28</v>
      </c>
      <c r="M2182" s="13" t="str">
        <f t="shared" si="175"/>
        <v>Invoice Made</v>
      </c>
      <c r="N2182" s="13"/>
      <c r="O2182" s="13"/>
      <c r="P2182" s="13" t="str">
        <f>IF(L2184="Navig8",IF(ISNA(VLOOKUP(UPPER(B2184),#REF!,3,FALSE)),"Pool Not in Records",VLOOKUP(UPPER(B2184),#REF!,3,FALSE)),"")</f>
        <v/>
      </c>
      <c r="Q2182" s="13" t="str">
        <f t="shared" si="174"/>
        <v/>
      </c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 t="str">
        <f t="shared" si="176"/>
        <v>ADS Oslo10</v>
      </c>
      <c r="AB2182" s="13"/>
      <c r="AC2182" s="13"/>
      <c r="AD2182" s="13"/>
      <c r="AE2182" s="13">
        <f>IF(TRIM(AA2182=""),0,IF(ISNA(VLOOKUP(AA2182,Tracker!$AB$2:$AB$3981,1,FALSE)),0,1))</f>
        <v>1</v>
      </c>
      <c r="AF2182" s="13"/>
    </row>
    <row r="2183" spans="1:32" ht="13.5">
      <c r="A2183" s="271">
        <v>5645</v>
      </c>
      <c r="B2183" s="271" t="s">
        <v>9101</v>
      </c>
      <c r="C2183" s="957">
        <v>3</v>
      </c>
      <c r="D2183" s="874" t="s">
        <v>3273</v>
      </c>
      <c r="E2183" s="172" t="s">
        <v>3273</v>
      </c>
      <c r="F2183" s="234"/>
      <c r="G2183" s="236"/>
      <c r="H2183" s="874"/>
      <c r="I2183" s="272"/>
      <c r="J2183" s="238"/>
      <c r="K2183" s="711"/>
      <c r="L2183" s="1023" t="s">
        <v>1485</v>
      </c>
      <c r="M2183" s="13" t="str">
        <f t="shared" si="175"/>
        <v>Invoice Not Made</v>
      </c>
      <c r="N2183" s="13"/>
      <c r="O2183" s="13"/>
      <c r="P2183" s="13" t="str">
        <f>IF(L2185="Navig8",IF(ISNA(VLOOKUP(UPPER(B2185),#REF!,3,FALSE)),"Pool Not in Records",VLOOKUP(UPPER(B2185),#REF!,3,FALSE)),"")</f>
        <v/>
      </c>
      <c r="Q2183" s="13" t="str">
        <f t="shared" si="174"/>
        <v/>
      </c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 t="str">
        <f t="shared" si="176"/>
        <v>ION M3</v>
      </c>
      <c r="AB2183" s="13"/>
      <c r="AC2183" s="13"/>
      <c r="AD2183" s="13"/>
      <c r="AE2183" s="13">
        <f>IF(TRIM(AA2183=""),0,IF(ISNA(VLOOKUP(AA2183,Tracker!$AB$2:$AB$3981,1,FALSE)),0,1))</f>
        <v>0</v>
      </c>
      <c r="AF2183" s="13"/>
    </row>
    <row r="2184" spans="1:32" ht="14.25" thickBot="1">
      <c r="A2184" s="563">
        <v>5646</v>
      </c>
      <c r="B2184" s="271" t="s">
        <v>9102</v>
      </c>
      <c r="C2184" s="957">
        <v>2</v>
      </c>
      <c r="D2184" s="874" t="s">
        <v>3273</v>
      </c>
      <c r="E2184" s="172" t="s">
        <v>3273</v>
      </c>
      <c r="F2184" s="234"/>
      <c r="G2184" s="236"/>
      <c r="H2184" s="927" t="s">
        <v>182</v>
      </c>
      <c r="I2184" s="272">
        <v>44175</v>
      </c>
      <c r="J2184" s="238"/>
      <c r="K2184" s="711"/>
      <c r="L2184" s="1023" t="s">
        <v>1485</v>
      </c>
      <c r="M2184" s="13" t="str">
        <f t="shared" si="175"/>
        <v>Invoice Made</v>
      </c>
      <c r="N2184" s="13"/>
      <c r="O2184" s="13"/>
      <c r="P2184" s="13" t="str">
        <f>IF(L2186="Navig8",IF(ISNA(VLOOKUP(UPPER(B2186),#REF!,3,FALSE)),"Pool Not in Records",VLOOKUP(UPPER(B2186),#REF!,3,FALSE)),"")</f>
        <v/>
      </c>
      <c r="Q2184" s="13" t="str">
        <f t="shared" si="174"/>
        <v/>
      </c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 t="str">
        <f t="shared" si="176"/>
        <v>Castor2</v>
      </c>
      <c r="AB2184" s="13"/>
      <c r="AC2184" s="13"/>
      <c r="AD2184" s="13"/>
      <c r="AE2184" s="13">
        <f>IF(TRIM(AA2184=""),0,IF(ISNA(VLOOKUP(AA2184,Tracker!$AB$2:$AB$3981,1,FALSE)),0,1))</f>
        <v>1</v>
      </c>
      <c r="AF2184" s="13"/>
    </row>
    <row r="2185" spans="1:32" ht="14.25" thickBot="1">
      <c r="A2185" s="563">
        <v>5647</v>
      </c>
      <c r="B2185" s="271" t="s">
        <v>8309</v>
      </c>
      <c r="C2185" s="957" t="s">
        <v>9360</v>
      </c>
      <c r="D2185" s="874" t="s">
        <v>2474</v>
      </c>
      <c r="E2185" s="172" t="s">
        <v>2474</v>
      </c>
      <c r="F2185" s="234"/>
      <c r="G2185" s="236"/>
      <c r="H2185" s="600" t="s">
        <v>622</v>
      </c>
      <c r="I2185" s="272">
        <v>43712</v>
      </c>
      <c r="J2185" s="238"/>
      <c r="K2185" s="711"/>
      <c r="L2185" s="1023" t="s">
        <v>8459</v>
      </c>
      <c r="M2185" s="13" t="str">
        <f t="shared" si="175"/>
        <v>Invoice Made</v>
      </c>
      <c r="N2185" s="13"/>
      <c r="O2185" s="13"/>
      <c r="P2185" s="13" t="str">
        <f>IF(L2187="Navig8",IF(ISNA(VLOOKUP(UPPER(B2187),#REF!,3,FALSE)),"Pool Not in Records",VLOOKUP(UPPER(B2187),#REF!,3,FALSE)),"")</f>
        <v/>
      </c>
      <c r="Q2185" s="13" t="str">
        <f t="shared" si="174"/>
        <v/>
      </c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 t="str">
        <f t="shared" si="176"/>
        <v>Vestholmen61,62</v>
      </c>
      <c r="AB2185" s="13"/>
      <c r="AC2185" s="13"/>
      <c r="AD2185" s="13"/>
      <c r="AE2185" s="13">
        <f>IF(TRIM(AA2185=""),0,IF(ISNA(VLOOKUP(AA2185,Tracker!$AB$2:$AB$3981,1,FALSE)),0,1))</f>
        <v>1</v>
      </c>
      <c r="AF2185" s="13"/>
    </row>
    <row r="2186" spans="1:32" ht="13.5">
      <c r="A2186" s="243">
        <v>5648</v>
      </c>
      <c r="B2186" s="271" t="s">
        <v>2779</v>
      </c>
      <c r="C2186" s="957">
        <v>282</v>
      </c>
      <c r="D2186" s="874" t="s">
        <v>2474</v>
      </c>
      <c r="E2186" s="172" t="s">
        <v>2474</v>
      </c>
      <c r="F2186" s="234"/>
      <c r="G2186" s="236"/>
      <c r="H2186" s="874"/>
      <c r="I2186" s="272"/>
      <c r="J2186" s="238"/>
      <c r="K2186" s="711"/>
      <c r="L2186" s="1023" t="s">
        <v>8459</v>
      </c>
      <c r="M2186" s="13" t="str">
        <f t="shared" si="175"/>
        <v>Invoice Not Made</v>
      </c>
      <c r="N2186" s="13"/>
      <c r="O2186" s="13"/>
      <c r="P2186" s="13" t="str">
        <f>IF(L2188="Navig8",IF(ISNA(VLOOKUP(UPPER(B2188),#REF!,3,FALSE)),"Pool Not in Records",VLOOKUP(UPPER(B2188),#REF!,3,FALSE)),"")</f>
        <v/>
      </c>
      <c r="Q2186" s="13" t="str">
        <f t="shared" si="174"/>
        <v/>
      </c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 t="str">
        <f t="shared" si="176"/>
        <v>Tigris282</v>
      </c>
      <c r="AB2186" s="13"/>
      <c r="AC2186" s="13"/>
      <c r="AD2186" s="13"/>
      <c r="AE2186" s="13">
        <f>IF(TRIM(AA2186=""),0,IF(ISNA(VLOOKUP(AA2186,Tracker!$AB$2:$AB$3981,1,FALSE)),0,1))</f>
        <v>0</v>
      </c>
      <c r="AF2186" s="13"/>
    </row>
    <row r="2187" spans="1:32" ht="13.5">
      <c r="A2187" s="243">
        <v>5649</v>
      </c>
      <c r="B2187" s="271" t="s">
        <v>2779</v>
      </c>
      <c r="C2187" s="957">
        <v>283</v>
      </c>
      <c r="D2187" s="874" t="s">
        <v>2474</v>
      </c>
      <c r="E2187" s="172" t="s">
        <v>2474</v>
      </c>
      <c r="F2187" s="234"/>
      <c r="G2187" s="236"/>
      <c r="H2187" s="874"/>
      <c r="I2187" s="272"/>
      <c r="J2187" s="238"/>
      <c r="K2187" s="711"/>
      <c r="L2187" s="1023" t="s">
        <v>8459</v>
      </c>
      <c r="M2187" s="13" t="str">
        <f t="shared" si="175"/>
        <v>Invoice Not Made</v>
      </c>
      <c r="N2187" s="13"/>
      <c r="O2187" s="13"/>
      <c r="P2187" s="13" t="str">
        <f>IF(L2189="Navig8",IF(ISNA(VLOOKUP(UPPER(B2189),#REF!,3,FALSE)),"Pool Not in Records",VLOOKUP(UPPER(B2189),#REF!,3,FALSE)),"")</f>
        <v/>
      </c>
      <c r="Q2187" s="13" t="str">
        <f t="shared" si="174"/>
        <v/>
      </c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 t="str">
        <f t="shared" si="176"/>
        <v>Tigris283</v>
      </c>
      <c r="AB2187" s="13"/>
      <c r="AC2187" s="13"/>
      <c r="AD2187" s="13"/>
      <c r="AE2187" s="13">
        <f>IF(TRIM(AA2187=""),0,IF(ISNA(VLOOKUP(AA2187,Tracker!$AB$2:$AB$3981,1,FALSE)),0,1))</f>
        <v>0</v>
      </c>
      <c r="AF2187" s="13"/>
    </row>
    <row r="2188" spans="1:32" ht="14.25" thickBot="1">
      <c r="A2188" s="243">
        <v>5650</v>
      </c>
      <c r="B2188" s="271" t="s">
        <v>7396</v>
      </c>
      <c r="C2188" s="957">
        <v>80</v>
      </c>
      <c r="D2188" s="874" t="s">
        <v>2474</v>
      </c>
      <c r="E2188" s="172" t="s">
        <v>2474</v>
      </c>
      <c r="F2188" s="234"/>
      <c r="G2188" s="236"/>
      <c r="H2188" s="874"/>
      <c r="I2188" s="272"/>
      <c r="J2188" s="238"/>
      <c r="K2188" s="711"/>
      <c r="L2188" s="1023" t="s">
        <v>8459</v>
      </c>
      <c r="M2188" s="13" t="str">
        <f t="shared" si="175"/>
        <v>Invoice Not Made</v>
      </c>
      <c r="N2188" s="13"/>
      <c r="O2188" s="13"/>
      <c r="P2188" s="13" t="str">
        <f>IF(L2190="Navig8",IF(ISNA(VLOOKUP(UPPER(B2190),#REF!,3,FALSE)),"Pool Not in Records",VLOOKUP(UPPER(B2190),#REF!,3,FALSE)),"")</f>
        <v/>
      </c>
      <c r="Q2188" s="13" t="str">
        <f t="shared" si="174"/>
        <v/>
      </c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 t="str">
        <f t="shared" si="176"/>
        <v>Patricia80</v>
      </c>
      <c r="AB2188" s="13"/>
      <c r="AC2188" s="13"/>
      <c r="AD2188" s="13"/>
      <c r="AE2188" s="13">
        <f>IF(TRIM(AA2188=""),0,IF(ISNA(VLOOKUP(AA2188,Tracker!$AB$2:$AB$3981,1,FALSE)),0,1))</f>
        <v>0</v>
      </c>
      <c r="AF2188" s="13"/>
    </row>
    <row r="2189" spans="1:32" ht="14.25" thickBot="1">
      <c r="A2189" s="563">
        <v>5651</v>
      </c>
      <c r="B2189" s="271" t="s">
        <v>2854</v>
      </c>
      <c r="C2189" s="957" t="s">
        <v>9363</v>
      </c>
      <c r="D2189" s="874" t="s">
        <v>2474</v>
      </c>
      <c r="E2189" s="172" t="s">
        <v>2474</v>
      </c>
      <c r="F2189" s="234"/>
      <c r="G2189" s="236"/>
      <c r="H2189" s="600" t="s">
        <v>150</v>
      </c>
      <c r="I2189" s="272">
        <v>43729</v>
      </c>
      <c r="J2189" s="238">
        <v>43709</v>
      </c>
      <c r="K2189" s="711"/>
      <c r="L2189" s="1023" t="s">
        <v>8459</v>
      </c>
      <c r="M2189" s="13" t="str">
        <f t="shared" si="175"/>
        <v>Invoice Made</v>
      </c>
      <c r="N2189" s="13"/>
      <c r="O2189" s="13"/>
      <c r="P2189" s="13" t="str">
        <f>IF(L2191="Navig8",IF(ISNA(VLOOKUP(UPPER(B2191),#REF!,3,FALSE)),"Pool Not in Records",VLOOKUP(UPPER(B2191),#REF!,3,FALSE)),"")</f>
        <v/>
      </c>
      <c r="Q2189" s="13">
        <f t="shared" si="174"/>
        <v>0</v>
      </c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 t="str">
        <f t="shared" si="176"/>
        <v>Emmy Schulte247,248</v>
      </c>
      <c r="AB2189" s="13"/>
      <c r="AC2189" s="13"/>
      <c r="AD2189" s="13"/>
      <c r="AE2189" s="13">
        <f>IF(TRIM(AA2189=""),0,IF(ISNA(VLOOKUP(AA2189,Tracker!$AB$2:$AB$3981,1,FALSE)),0,1))</f>
        <v>1</v>
      </c>
      <c r="AF2189" s="13"/>
    </row>
    <row r="2190" spans="1:32" ht="13.5">
      <c r="A2190" s="243">
        <v>5652</v>
      </c>
      <c r="B2190" s="271" t="s">
        <v>8103</v>
      </c>
      <c r="C2190" s="957">
        <v>97</v>
      </c>
      <c r="D2190" s="874" t="s">
        <v>2474</v>
      </c>
      <c r="E2190" s="172" t="s">
        <v>2474</v>
      </c>
      <c r="F2190" s="234"/>
      <c r="G2190" s="236"/>
      <c r="H2190" s="874"/>
      <c r="I2190" s="272"/>
      <c r="J2190" s="238"/>
      <c r="K2190" s="711"/>
      <c r="L2190" s="1023" t="s">
        <v>8459</v>
      </c>
      <c r="M2190" s="13" t="str">
        <f t="shared" si="175"/>
        <v>Invoice Not Made</v>
      </c>
      <c r="N2190" s="13"/>
      <c r="O2190" s="13"/>
      <c r="P2190" s="13" t="str">
        <f>IF(L2192="Navig8",IF(ISNA(VLOOKUP(UPPER(B2192),#REF!,3,FALSE)),"Pool Not in Records",VLOOKUP(UPPER(B2192),#REF!,3,FALSE)),"")</f>
        <v/>
      </c>
      <c r="Q2190" s="13">
        <f t="shared" si="174"/>
        <v>1</v>
      </c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 t="str">
        <f t="shared" si="176"/>
        <v>Brentholmen97</v>
      </c>
      <c r="AB2190" s="13"/>
      <c r="AC2190" s="13"/>
      <c r="AD2190" s="13"/>
      <c r="AE2190" s="13">
        <f>IF(TRIM(AA2190=""),0,IF(ISNA(VLOOKUP(AA2190,Tracker!$AB$2:$AB$3981,1,FALSE)),0,1))</f>
        <v>0</v>
      </c>
      <c r="AF2190" s="13"/>
    </row>
    <row r="2191" spans="1:32" ht="13.5">
      <c r="A2191" s="563">
        <v>5653</v>
      </c>
      <c r="B2191" s="271" t="s">
        <v>8174</v>
      </c>
      <c r="C2191" s="957">
        <v>14</v>
      </c>
      <c r="D2191" s="874" t="s">
        <v>3771</v>
      </c>
      <c r="E2191" s="172" t="s">
        <v>3771</v>
      </c>
      <c r="F2191" s="234"/>
      <c r="G2191" s="236"/>
      <c r="H2191" s="874" t="s">
        <v>25</v>
      </c>
      <c r="I2191" s="272">
        <v>43753</v>
      </c>
      <c r="J2191" s="238"/>
      <c r="K2191" s="711"/>
      <c r="L2191" s="1023" t="s">
        <v>590</v>
      </c>
      <c r="M2191" s="13" t="str">
        <f t="shared" si="175"/>
        <v>Invoice Made</v>
      </c>
      <c r="N2191" s="13"/>
      <c r="O2191" s="13"/>
      <c r="P2191" s="13" t="str">
        <f>IF(L2193="Navig8",IF(ISNA(VLOOKUP(UPPER(B2193),#REF!,3,FALSE)),"Pool Not in Records",VLOOKUP(UPPER(B2193),#REF!,3,FALSE)),"")</f>
        <v/>
      </c>
      <c r="Q2191" s="13">
        <f t="shared" si="174"/>
        <v>0</v>
      </c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 t="str">
        <f t="shared" si="176"/>
        <v>Neapolis14</v>
      </c>
      <c r="AB2191" s="13"/>
      <c r="AC2191" s="13"/>
      <c r="AD2191" s="13"/>
      <c r="AE2191" s="13">
        <f>IF(TRIM(AA2191=""),0,IF(ISNA(VLOOKUP(AA2191,Tracker!$AB$2:$AB$3981,1,FALSE)),0,1))</f>
        <v>1</v>
      </c>
      <c r="AF2191" s="13"/>
    </row>
    <row r="2192" spans="1:32" ht="13.5">
      <c r="A2192" s="563">
        <v>5654</v>
      </c>
      <c r="B2192" s="271" t="s">
        <v>9103</v>
      </c>
      <c r="C2192" s="957">
        <v>61.13</v>
      </c>
      <c r="D2192" s="874" t="s">
        <v>2868</v>
      </c>
      <c r="E2192" s="172" t="s">
        <v>2868</v>
      </c>
      <c r="F2192" s="234"/>
      <c r="G2192" s="236"/>
      <c r="H2192" s="925" t="s">
        <v>62</v>
      </c>
      <c r="I2192" s="272">
        <v>43743</v>
      </c>
      <c r="J2192" s="238"/>
      <c r="K2192" s="711" t="s">
        <v>8805</v>
      </c>
      <c r="L2192" s="1023" t="s">
        <v>590</v>
      </c>
      <c r="M2192" s="13" t="str">
        <f t="shared" si="175"/>
        <v>Invoice Made</v>
      </c>
      <c r="N2192" s="13"/>
      <c r="O2192" s="13"/>
      <c r="P2192" s="13" t="str">
        <f>IF(L2194="Navig8",IF(ISNA(VLOOKUP(UPPER(B2194),#REF!,3,FALSE)),"Pool Not in Records",VLOOKUP(UPPER(B2194),#REF!,3,FALSE)),"")</f>
        <v/>
      </c>
      <c r="Q2192" s="13">
        <f t="shared" si="174"/>
        <v>0</v>
      </c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 t="str">
        <f t="shared" si="176"/>
        <v>Ice Fighter61.13</v>
      </c>
      <c r="AB2192" s="13"/>
      <c r="AC2192" s="13"/>
      <c r="AD2192" s="13"/>
      <c r="AE2192" s="13">
        <f>IF(TRIM(AA2192=""),0,IF(ISNA(VLOOKUP(AA2192,Tracker!$AB$2:$AB$3981,1,FALSE)),0,1))</f>
        <v>1</v>
      </c>
      <c r="AF2192" s="13"/>
    </row>
    <row r="2193" spans="1:32" ht="13.5">
      <c r="A2193" s="271">
        <v>5655</v>
      </c>
      <c r="B2193" s="271" t="s">
        <v>636</v>
      </c>
      <c r="C2193" s="957">
        <v>1907</v>
      </c>
      <c r="D2193" s="874" t="s">
        <v>817</v>
      </c>
      <c r="E2193" s="172" t="s">
        <v>817</v>
      </c>
      <c r="F2193" s="234"/>
      <c r="G2193" s="236"/>
      <c r="H2193" s="874"/>
      <c r="I2193" s="272"/>
      <c r="J2193" s="238"/>
      <c r="K2193" s="711"/>
      <c r="L2193" s="1023" t="s">
        <v>590</v>
      </c>
      <c r="M2193" s="13" t="str">
        <f t="shared" si="175"/>
        <v>Invoice Made</v>
      </c>
      <c r="N2193" s="13"/>
      <c r="O2193" s="13"/>
      <c r="P2193" s="13" t="str">
        <f>IF(L2195="Navig8",IF(ISNA(VLOOKUP(UPPER(B2195),#REF!,3,FALSE)),"Pool Not in Records",VLOOKUP(UPPER(B2195),#REF!,3,FALSE)),"")</f>
        <v/>
      </c>
      <c r="Q2193" s="13" t="str">
        <f t="shared" si="174"/>
        <v/>
      </c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 t="str">
        <f t="shared" si="176"/>
        <v>Sonangol Huila1907</v>
      </c>
      <c r="AB2193" s="13"/>
      <c r="AC2193" s="13"/>
      <c r="AD2193" s="13"/>
      <c r="AE2193" s="13">
        <f>IF(TRIM(AA2193=""),0,IF(ISNA(VLOOKUP(AA2193,Tracker!$AB$2:$AB$3981,1,FALSE)),0,1))</f>
        <v>1</v>
      </c>
      <c r="AF2193" s="13"/>
    </row>
    <row r="2194" spans="1:32" ht="13.5">
      <c r="A2194" s="232">
        <v>5656</v>
      </c>
      <c r="B2194" s="271" t="s">
        <v>8043</v>
      </c>
      <c r="C2194" s="957">
        <v>19001</v>
      </c>
      <c r="D2194" s="874" t="s">
        <v>1304</v>
      </c>
      <c r="E2194" s="172" t="s">
        <v>1304</v>
      </c>
      <c r="F2194" s="234"/>
      <c r="G2194" s="236"/>
      <c r="H2194" s="924" t="s">
        <v>324</v>
      </c>
      <c r="I2194" s="272">
        <v>43784</v>
      </c>
      <c r="J2194" s="238"/>
      <c r="K2194" s="711"/>
      <c r="L2194" s="1023" t="s">
        <v>590</v>
      </c>
      <c r="M2194" s="13" t="str">
        <f t="shared" si="175"/>
        <v>Invoice Not Made</v>
      </c>
      <c r="N2194" s="13" t="s">
        <v>368</v>
      </c>
      <c r="O2194" s="13"/>
      <c r="P2194" s="13" t="e">
        <f>IF(L2196="Navig8",IF(ISNA(VLOOKUP(UPPER(B2196),#REF!,3,FALSE)),"Pool Not in Records",VLOOKUP(UPPER(B2196),#REF!,3,FALSE)),"")</f>
        <v>#REF!</v>
      </c>
      <c r="Q2194" s="13" t="str">
        <f t="shared" si="174"/>
        <v/>
      </c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 t="str">
        <f t="shared" si="176"/>
        <v>Aquapuelche19001</v>
      </c>
      <c r="AB2194" s="13"/>
      <c r="AC2194" s="13"/>
      <c r="AD2194" s="13"/>
      <c r="AE2194" s="13">
        <f>IF(TRIM(AA2194=""),0,IF(ISNA(VLOOKUP(AA2194,Tracker!$AB$2:$AB$3981,1,FALSE)),0,1))</f>
        <v>0</v>
      </c>
      <c r="AF2194" s="13"/>
    </row>
    <row r="2195" spans="1:32" ht="13.5">
      <c r="A2195" s="563">
        <v>5657</v>
      </c>
      <c r="B2195" s="271" t="s">
        <v>8103</v>
      </c>
      <c r="C2195" s="957" t="s">
        <v>9364</v>
      </c>
      <c r="D2195" s="874" t="s">
        <v>2474</v>
      </c>
      <c r="E2195" s="172" t="s">
        <v>2474</v>
      </c>
      <c r="F2195" s="234"/>
      <c r="G2195" s="236"/>
      <c r="H2195" s="874" t="s">
        <v>25</v>
      </c>
      <c r="I2195" s="272">
        <v>43732</v>
      </c>
      <c r="J2195" s="238"/>
      <c r="K2195" s="711"/>
      <c r="L2195" s="1023" t="s">
        <v>8459</v>
      </c>
      <c r="M2195" s="13" t="str">
        <f t="shared" si="175"/>
        <v>Invoice Made</v>
      </c>
      <c r="N2195" s="13"/>
      <c r="O2195" s="13"/>
      <c r="P2195" s="13" t="str">
        <f>IF(L2197="Navig8",IF(ISNA(VLOOKUP(UPPER(B2197),#REF!,3,FALSE)),"Pool Not in Records",VLOOKUP(UPPER(B2197),#REF!,3,FALSE)),"")</f>
        <v/>
      </c>
      <c r="Q2195" s="13">
        <f t="shared" si="174"/>
        <v>0</v>
      </c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 t="str">
        <f t="shared" si="176"/>
        <v>Brentholmen97,98</v>
      </c>
      <c r="AB2195" s="13"/>
      <c r="AC2195" s="13"/>
      <c r="AD2195" s="13"/>
      <c r="AE2195" s="13">
        <f>IF(TRIM(AA2195=""),0,IF(ISNA(VLOOKUP(AA2195,Tracker!$AB$2:$AB$3981,1,FALSE)),0,1))</f>
        <v>1</v>
      </c>
      <c r="AF2195" s="13"/>
    </row>
    <row r="2196" spans="1:32" ht="13.5">
      <c r="A2196" s="563">
        <v>5658</v>
      </c>
      <c r="B2196" s="271" t="s">
        <v>9389</v>
      </c>
      <c r="C2196" s="957">
        <v>1</v>
      </c>
      <c r="D2196" s="874" t="s">
        <v>671</v>
      </c>
      <c r="E2196" s="172" t="s">
        <v>671</v>
      </c>
      <c r="F2196" s="234"/>
      <c r="G2196" s="236"/>
      <c r="H2196" s="921" t="s">
        <v>24</v>
      </c>
      <c r="I2196" s="272">
        <v>43758</v>
      </c>
      <c r="J2196" s="238"/>
      <c r="K2196" s="711" t="s">
        <v>411</v>
      </c>
      <c r="L2196" s="1023" t="s">
        <v>28</v>
      </c>
      <c r="M2196" s="13" t="str">
        <f t="shared" si="175"/>
        <v>Invoice Made</v>
      </c>
      <c r="N2196" s="13"/>
      <c r="O2196" s="13"/>
      <c r="P2196" s="13" t="str">
        <f>IF(L2198="Navig8",IF(ISNA(VLOOKUP(UPPER(B2198),#REF!,3,FALSE)),"Pool Not in Records",VLOOKUP(UPPER(B2198),#REF!,3,FALSE)),"")</f>
        <v/>
      </c>
      <c r="Q2196" s="13" t="str">
        <f t="shared" si="174"/>
        <v/>
      </c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 t="str">
        <f t="shared" si="176"/>
        <v>Affinity V1</v>
      </c>
      <c r="AB2196" s="13"/>
      <c r="AC2196" s="13"/>
      <c r="AD2196" s="13"/>
      <c r="AE2196" s="13">
        <f>IF(TRIM(AA2196=""),0,IF(ISNA(VLOOKUP(AA2196,Tracker!$AB$2:$AB$3981,1,FALSE)),0,1))</f>
        <v>1</v>
      </c>
      <c r="AF2196" s="13"/>
    </row>
    <row r="2197" spans="1:32" ht="13.5">
      <c r="A2197" s="563">
        <v>5659</v>
      </c>
      <c r="B2197" s="271" t="s">
        <v>8170</v>
      </c>
      <c r="C2197" s="957">
        <v>20</v>
      </c>
      <c r="D2197" s="874" t="s">
        <v>1304</v>
      </c>
      <c r="E2197" s="172" t="s">
        <v>1304</v>
      </c>
      <c r="F2197" s="234"/>
      <c r="G2197" s="236"/>
      <c r="H2197" s="925" t="s">
        <v>645</v>
      </c>
      <c r="I2197" s="272">
        <v>43766</v>
      </c>
      <c r="J2197" s="238"/>
      <c r="K2197" s="711"/>
      <c r="L2197" s="1023" t="s">
        <v>590</v>
      </c>
      <c r="M2197" s="13" t="str">
        <f t="shared" si="175"/>
        <v>Invoice Made</v>
      </c>
      <c r="N2197" s="13"/>
      <c r="O2197" s="13"/>
      <c r="P2197" s="13" t="str">
        <f>IF(L2199="Navig8",IF(ISNA(VLOOKUP(UPPER(B2199),#REF!,3,FALSE)),"Pool Not in Records",VLOOKUP(UPPER(B2199),#REF!,3,FALSE)),"")</f>
        <v/>
      </c>
      <c r="Q2197" s="13">
        <f t="shared" si="174"/>
        <v>0</v>
      </c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 t="str">
        <f t="shared" si="176"/>
        <v>Antipolis20</v>
      </c>
      <c r="AB2197" s="13"/>
      <c r="AC2197" s="13"/>
      <c r="AD2197" s="13"/>
      <c r="AE2197" s="13">
        <f>IF(TRIM(AA2197=""),0,IF(ISNA(VLOOKUP(AA2197,Tracker!$AB$2:$AB$3981,1,FALSE)),0,1))</f>
        <v>1</v>
      </c>
      <c r="AF2197" s="13"/>
    </row>
    <row r="2198" spans="1:32" ht="13.5">
      <c r="A2198" s="563">
        <v>5660</v>
      </c>
      <c r="B2198" s="271" t="s">
        <v>9104</v>
      </c>
      <c r="C2198" s="957">
        <v>1905</v>
      </c>
      <c r="D2198" s="874" t="s">
        <v>9105</v>
      </c>
      <c r="E2198" s="172" t="s">
        <v>9105</v>
      </c>
      <c r="F2198" s="234"/>
      <c r="G2198" s="236"/>
      <c r="H2198" s="924" t="s">
        <v>25</v>
      </c>
      <c r="I2198" s="272">
        <v>43783</v>
      </c>
      <c r="J2198" s="238"/>
      <c r="K2198" s="711"/>
      <c r="L2198" s="1023" t="s">
        <v>633</v>
      </c>
      <c r="M2198" s="13" t="str">
        <f t="shared" si="175"/>
        <v>Invoice Made</v>
      </c>
      <c r="N2198" s="13"/>
      <c r="O2198" s="13"/>
      <c r="P2198" s="13" t="str">
        <f>IF(L2200="Navig8",IF(ISNA(VLOOKUP(UPPER(B2200),#REF!,3,FALSE)),"Pool Not in Records",VLOOKUP(UPPER(B2200),#REF!,3,FALSE)),"")</f>
        <v/>
      </c>
      <c r="Q2198" s="13" t="str">
        <f t="shared" si="174"/>
        <v/>
      </c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 t="str">
        <f t="shared" si="176"/>
        <v>Stena Weco Elegance1905</v>
      </c>
      <c r="AB2198" s="13"/>
      <c r="AC2198" s="13"/>
      <c r="AD2198" s="13"/>
      <c r="AE2198" s="13">
        <f>IF(TRIM(AA2198=""),0,IF(ISNA(VLOOKUP(AA2198,Tracker!$AB$2:$AB$3981,1,FALSE)),0,1))</f>
        <v>1</v>
      </c>
      <c r="AF2198" s="13"/>
    </row>
    <row r="2199" spans="1:32" ht="13.5">
      <c r="A2199" s="271">
        <v>5661</v>
      </c>
      <c r="B2199" s="271" t="s">
        <v>9106</v>
      </c>
      <c r="C2199" s="957">
        <v>8</v>
      </c>
      <c r="D2199" s="874" t="s">
        <v>9027</v>
      </c>
      <c r="E2199" s="172" t="s">
        <v>9027</v>
      </c>
      <c r="F2199" s="234"/>
      <c r="G2199" s="236"/>
      <c r="H2199" s="874"/>
      <c r="I2199" s="272"/>
      <c r="J2199" s="238"/>
      <c r="K2199" s="711"/>
      <c r="L2199" s="1023" t="s">
        <v>590</v>
      </c>
      <c r="M2199" s="13" t="str">
        <f t="shared" si="175"/>
        <v>Invoice Not Made</v>
      </c>
      <c r="N2199" s="13"/>
      <c r="O2199" s="13"/>
      <c r="P2199" s="13" t="str">
        <f>IF(L2201="Navig8",IF(ISNA(VLOOKUP(UPPER(B2201),#REF!,3,FALSE)),"Pool Not in Records",VLOOKUP(UPPER(B2201),#REF!,3,FALSE)),"")</f>
        <v/>
      </c>
      <c r="Q2199" s="13" t="str">
        <f t="shared" si="174"/>
        <v/>
      </c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 t="str">
        <f t="shared" si="176"/>
        <v>Delya Atlantica8</v>
      </c>
      <c r="AB2199" s="13"/>
      <c r="AC2199" s="13"/>
      <c r="AD2199" s="13"/>
      <c r="AE2199" s="13">
        <f>IF(TRIM(AA2199=""),0,IF(ISNA(VLOOKUP(AA2199,Tracker!$AB$2:$AB$3981,1,FALSE)),0,1))</f>
        <v>0</v>
      </c>
      <c r="AF2199" s="13"/>
    </row>
    <row r="2200" spans="1:32" ht="13.5">
      <c r="A2200" s="563">
        <v>5662</v>
      </c>
      <c r="B2200" s="271" t="s">
        <v>1329</v>
      </c>
      <c r="C2200" s="957">
        <v>72</v>
      </c>
      <c r="D2200" s="874" t="s">
        <v>2278</v>
      </c>
      <c r="E2200" s="172" t="s">
        <v>2278</v>
      </c>
      <c r="F2200" s="234"/>
      <c r="G2200" s="236"/>
      <c r="H2200" s="926" t="s">
        <v>9415</v>
      </c>
      <c r="I2200" s="272">
        <v>43750</v>
      </c>
      <c r="J2200" s="238"/>
      <c r="K2200" s="711"/>
      <c r="L2200" s="1023" t="s">
        <v>60</v>
      </c>
      <c r="M2200" s="13" t="str">
        <f t="shared" si="175"/>
        <v>Invoice Made</v>
      </c>
      <c r="N2200" s="13"/>
      <c r="O2200" s="13"/>
      <c r="P2200" s="13" t="str">
        <f>IF(L2202="Navig8",IF(ISNA(VLOOKUP(UPPER(B2202),#REF!,3,FALSE)),"Pool Not in Records",VLOOKUP(UPPER(B2202),#REF!,3,FALSE)),"")</f>
        <v/>
      </c>
      <c r="Q2200" s="13" t="str">
        <f t="shared" si="174"/>
        <v/>
      </c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 t="str">
        <f t="shared" si="176"/>
        <v>Atlantic Dawn72</v>
      </c>
      <c r="AB2200" s="13"/>
      <c r="AC2200" s="13"/>
      <c r="AD2200" s="13"/>
      <c r="AE2200" s="13">
        <f>IF(TRIM(AA2200=""),0,IF(ISNA(VLOOKUP(AA2200,Tracker!$AB$2:$AB$3981,1,FALSE)),0,1))</f>
        <v>1</v>
      </c>
      <c r="AF2200" s="13"/>
    </row>
    <row r="2201" spans="1:32" ht="13.5">
      <c r="A2201" s="563">
        <v>5663</v>
      </c>
      <c r="B2201" s="271" t="s">
        <v>636</v>
      </c>
      <c r="C2201" s="957">
        <v>1907</v>
      </c>
      <c r="D2201" s="874" t="s">
        <v>817</v>
      </c>
      <c r="E2201" s="172" t="s">
        <v>817</v>
      </c>
      <c r="F2201" s="234"/>
      <c r="G2201" s="236"/>
      <c r="H2201" s="922" t="s">
        <v>38</v>
      </c>
      <c r="I2201" s="272">
        <v>43738</v>
      </c>
      <c r="J2201" s="238"/>
      <c r="K2201" s="711"/>
      <c r="L2201" s="1023" t="s">
        <v>663</v>
      </c>
      <c r="M2201" s="13" t="str">
        <f t="shared" si="175"/>
        <v>Invoice Made</v>
      </c>
      <c r="N2201" s="13"/>
      <c r="O2201" s="13"/>
      <c r="P2201" s="13" t="str">
        <f>IF(L2203="Navig8",IF(ISNA(VLOOKUP(UPPER(B2203),#REF!,3,FALSE)),"Pool Not in Records",VLOOKUP(UPPER(B2203),#REF!,3,FALSE)),"")</f>
        <v/>
      </c>
      <c r="Q2201" s="13" t="str">
        <f t="shared" si="174"/>
        <v/>
      </c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 t="str">
        <f t="shared" si="176"/>
        <v>Sonangol Huila1907</v>
      </c>
      <c r="AB2201" s="13"/>
      <c r="AC2201" s="13"/>
      <c r="AD2201" s="13"/>
      <c r="AE2201" s="13">
        <f>IF(TRIM(AA2201=""),0,IF(ISNA(VLOOKUP(AA2201,Tracker!$AB$2:$AB$3981,1,FALSE)),0,1))</f>
        <v>1</v>
      </c>
      <c r="AF2201" s="13"/>
    </row>
    <row r="2202" spans="1:32" ht="14.25" thickBot="1">
      <c r="A2202" s="563">
        <v>5664</v>
      </c>
      <c r="B2202" s="271" t="s">
        <v>628</v>
      </c>
      <c r="C2202" s="957">
        <v>1907</v>
      </c>
      <c r="D2202" s="874" t="s">
        <v>8594</v>
      </c>
      <c r="E2202" s="172" t="s">
        <v>8594</v>
      </c>
      <c r="F2202" s="234"/>
      <c r="G2202" s="236"/>
      <c r="H2202" s="908" t="s">
        <v>9116</v>
      </c>
      <c r="I2202" s="272">
        <v>43729</v>
      </c>
      <c r="J2202" s="238"/>
      <c r="K2202" s="711"/>
      <c r="L2202" s="1023" t="s">
        <v>663</v>
      </c>
      <c r="M2202" s="13" t="str">
        <f t="shared" si="175"/>
        <v>Invoice Made</v>
      </c>
      <c r="N2202" s="13"/>
      <c r="O2202" s="13"/>
      <c r="P2202" s="13" t="e">
        <f>IF(L2204="Navig8",IF(ISNA(VLOOKUP(UPPER(B2204),#REF!,3,FALSE)),"Pool Not in Records",VLOOKUP(UPPER(B2204),#REF!,3,FALSE)),"")</f>
        <v>#REF!</v>
      </c>
      <c r="Q2202" s="13" t="str">
        <f t="shared" si="174"/>
        <v/>
      </c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 t="str">
        <f t="shared" si="176"/>
        <v>Stena President1907</v>
      </c>
      <c r="AB2202" s="13"/>
      <c r="AC2202" s="13"/>
      <c r="AD2202" s="13"/>
      <c r="AE2202" s="13">
        <f>IF(TRIM(AA2202=""),0,IF(ISNA(VLOOKUP(AA2202,Tracker!$AB$2:$AB$3981,1,FALSE)),0,1))</f>
        <v>1</v>
      </c>
      <c r="AF2202" s="13"/>
    </row>
    <row r="2203" spans="1:32" ht="14.25" thickBot="1">
      <c r="A2203" s="563">
        <v>5665</v>
      </c>
      <c r="B2203" s="271" t="s">
        <v>2776</v>
      </c>
      <c r="C2203" s="957">
        <v>146</v>
      </c>
      <c r="D2203" s="874" t="s">
        <v>2474</v>
      </c>
      <c r="E2203" s="172" t="s">
        <v>2474</v>
      </c>
      <c r="F2203" s="234"/>
      <c r="G2203" s="236"/>
      <c r="H2203" s="600" t="s">
        <v>332</v>
      </c>
      <c r="I2203" s="272">
        <v>43734</v>
      </c>
      <c r="J2203" s="238"/>
      <c r="K2203" s="711"/>
      <c r="L2203" s="1023" t="s">
        <v>8459</v>
      </c>
      <c r="M2203" s="13" t="str">
        <f t="shared" si="175"/>
        <v>Invoice Made</v>
      </c>
      <c r="N2203" s="13"/>
      <c r="O2203" s="13"/>
      <c r="P2203" s="13" t="str">
        <f>IF(L2205="Navig8",IF(ISNA(VLOOKUP(UPPER(B2205),#REF!,3,FALSE)),"Pool Not in Records",VLOOKUP(UPPER(B2205),#REF!,3,FALSE)),"")</f>
        <v/>
      </c>
      <c r="Q2203" s="13" t="str">
        <f t="shared" si="174"/>
        <v/>
      </c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 t="str">
        <f t="shared" si="176"/>
        <v>Sten Skagen146</v>
      </c>
      <c r="AB2203" s="13"/>
      <c r="AC2203" s="13"/>
      <c r="AD2203" s="13"/>
      <c r="AE2203" s="13">
        <f>IF(TRIM(AA2203=""),0,IF(ISNA(VLOOKUP(AA2203,Tracker!$AB$2:$AB$3981,1,FALSE)),0,1))</f>
        <v>1</v>
      </c>
      <c r="AF2203" s="13"/>
    </row>
    <row r="2204" spans="1:32" ht="13.5">
      <c r="A2204" s="563">
        <v>5666</v>
      </c>
      <c r="B2204" s="271" t="s">
        <v>544</v>
      </c>
      <c r="C2204" s="957">
        <v>10</v>
      </c>
      <c r="D2204" s="874" t="s">
        <v>1382</v>
      </c>
      <c r="E2204" s="172" t="s">
        <v>1382</v>
      </c>
      <c r="F2204" s="234"/>
      <c r="G2204" s="236"/>
      <c r="H2204" s="921" t="s">
        <v>2936</v>
      </c>
      <c r="I2204" s="272">
        <v>43758</v>
      </c>
      <c r="J2204" s="238"/>
      <c r="K2204" s="711" t="s">
        <v>411</v>
      </c>
      <c r="L2204" s="1023" t="s">
        <v>28</v>
      </c>
      <c r="M2204" s="13" t="str">
        <f t="shared" si="175"/>
        <v>Invoice Made</v>
      </c>
      <c r="N2204" s="13"/>
      <c r="O2204" s="13"/>
      <c r="P2204" s="13" t="str">
        <f>IF(L2206="Navig8",IF(ISNA(VLOOKUP(UPPER(B2206),#REF!,3,FALSE)),"Pool Not in Records",VLOOKUP(UPPER(B2206),#REF!,3,FALSE)),"")</f>
        <v/>
      </c>
      <c r="Q2204" s="13">
        <f t="shared" si="174"/>
        <v>1</v>
      </c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 t="str">
        <f t="shared" si="176"/>
        <v>Mesaieed10</v>
      </c>
      <c r="AB2204" s="13"/>
      <c r="AC2204" s="13"/>
      <c r="AD2204" s="13"/>
      <c r="AE2204" s="13">
        <f>IF(TRIM(AA2204=""),0,IF(ISNA(VLOOKUP(AA2204,Tracker!$AB$2:$AB$3981,1,FALSE)),0,1))</f>
        <v>1</v>
      </c>
      <c r="AF2204" s="13"/>
    </row>
    <row r="2205" spans="1:32" ht="13.5">
      <c r="A2205" s="243">
        <v>5667</v>
      </c>
      <c r="B2205" s="271" t="s">
        <v>892</v>
      </c>
      <c r="C2205" s="957">
        <v>143</v>
      </c>
      <c r="D2205" s="874" t="s">
        <v>1382</v>
      </c>
      <c r="E2205" s="172" t="s">
        <v>1382</v>
      </c>
      <c r="F2205" s="234"/>
      <c r="G2205" s="236"/>
      <c r="H2205" s="874"/>
      <c r="I2205" s="272"/>
      <c r="J2205" s="238"/>
      <c r="K2205" s="711"/>
      <c r="L2205" s="1023" t="s">
        <v>8459</v>
      </c>
      <c r="M2205" s="13" t="str">
        <f t="shared" si="175"/>
        <v>Invoice Not Made</v>
      </c>
      <c r="N2205" s="13"/>
      <c r="O2205" s="13"/>
      <c r="P2205" s="13" t="str">
        <f>IF(L2207="Navig8",IF(ISNA(VLOOKUP(UPPER(B2207),#REF!,3,FALSE)),"Pool Not in Records",VLOOKUP(UPPER(B2207),#REF!,3,FALSE)),"")</f>
        <v/>
      </c>
      <c r="Q2205" s="13" t="str">
        <f t="shared" si="174"/>
        <v/>
      </c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 t="str">
        <f t="shared" si="176"/>
        <v>Elisalex Schulte143</v>
      </c>
      <c r="AB2205" s="13"/>
      <c r="AC2205" s="13"/>
      <c r="AD2205" s="13"/>
      <c r="AE2205" s="13">
        <f>IF(TRIM(AA2205=""),0,IF(ISNA(VLOOKUP(AA2205,Tracker!$AB$2:$AB$3981,1,FALSE)),0,1))</f>
        <v>0</v>
      </c>
      <c r="AF2205" s="13"/>
    </row>
    <row r="2206" spans="1:32" ht="13.5">
      <c r="A2206" s="563">
        <v>5668</v>
      </c>
      <c r="B2206" s="271" t="s">
        <v>8892</v>
      </c>
      <c r="C2206" s="957">
        <v>29</v>
      </c>
      <c r="D2206" s="874" t="s">
        <v>9107</v>
      </c>
      <c r="E2206" s="172" t="s">
        <v>9107</v>
      </c>
      <c r="F2206" s="234"/>
      <c r="G2206" s="236"/>
      <c r="H2206" s="925" t="s">
        <v>3180</v>
      </c>
      <c r="I2206" s="272">
        <v>43741</v>
      </c>
      <c r="J2206" s="238"/>
      <c r="K2206" s="711" t="s">
        <v>8805</v>
      </c>
      <c r="L2206" s="1023" t="s">
        <v>590</v>
      </c>
      <c r="M2206" s="13" t="str">
        <f t="shared" si="175"/>
        <v>Invoice Made</v>
      </c>
      <c r="N2206" s="13"/>
      <c r="O2206" s="13"/>
      <c r="P2206" s="13" t="str">
        <f>IF(L2208="Navig8",IF(ISNA(VLOOKUP(UPPER(B2208),#REF!,3,FALSE)),"Pool Not in Records",VLOOKUP(UPPER(B2208),#REF!,3,FALSE)),"")</f>
        <v/>
      </c>
      <c r="Q2206" s="13" t="str">
        <f t="shared" si="174"/>
        <v/>
      </c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 t="str">
        <f t="shared" si="176"/>
        <v>Cabo Miaski29</v>
      </c>
      <c r="AB2206" s="13"/>
      <c r="AC2206" s="13"/>
      <c r="AD2206" s="13"/>
      <c r="AE2206" s="13">
        <f>IF(TRIM(AA2206=""),0,IF(ISNA(VLOOKUP(AA2206,Tracker!$AB$2:$AB$3981,1,FALSE)),0,1))</f>
        <v>1</v>
      </c>
      <c r="AF2206" s="13"/>
    </row>
    <row r="2207" spans="1:32" ht="13.5">
      <c r="A2207" s="243">
        <v>5669</v>
      </c>
      <c r="B2207" s="271" t="s">
        <v>8103</v>
      </c>
      <c r="C2207" s="957">
        <v>99</v>
      </c>
      <c r="D2207" s="874" t="s">
        <v>2474</v>
      </c>
      <c r="E2207" s="172" t="s">
        <v>2474</v>
      </c>
      <c r="F2207" s="234"/>
      <c r="G2207" s="236"/>
      <c r="H2207" s="874"/>
      <c r="I2207" s="272"/>
      <c r="J2207" s="238"/>
      <c r="K2207" s="711"/>
      <c r="L2207" s="1023" t="s">
        <v>8459</v>
      </c>
      <c r="M2207" s="13" t="str">
        <f t="shared" si="175"/>
        <v>Invoice Not Made</v>
      </c>
      <c r="N2207" s="13"/>
      <c r="O2207" s="13"/>
      <c r="P2207" s="13" t="str">
        <f>IF(L2209="Navig8",IF(ISNA(VLOOKUP(UPPER(B2209),#REF!,3,FALSE)),"Pool Not in Records",VLOOKUP(UPPER(B2209),#REF!,3,FALSE)),"")</f>
        <v/>
      </c>
      <c r="Q2207" s="13" t="str">
        <f t="shared" si="174"/>
        <v/>
      </c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 t="str">
        <f t="shared" si="176"/>
        <v>Brentholmen99</v>
      </c>
      <c r="AB2207" s="13"/>
      <c r="AC2207" s="13"/>
      <c r="AD2207" s="13"/>
      <c r="AE2207" s="13">
        <f>IF(TRIM(AA2207=""),0,IF(ISNA(VLOOKUP(AA2207,Tracker!$AB$2:$AB$3981,1,FALSE)),0,1))</f>
        <v>0</v>
      </c>
      <c r="AF2207" s="13"/>
    </row>
    <row r="2208" spans="1:32" ht="13.5">
      <c r="A2208" s="563">
        <v>5670</v>
      </c>
      <c r="B2208" s="271" t="s">
        <v>383</v>
      </c>
      <c r="C2208" s="957">
        <v>174</v>
      </c>
      <c r="D2208" s="874" t="s">
        <v>63</v>
      </c>
      <c r="E2208" s="172" t="s">
        <v>63</v>
      </c>
      <c r="F2208" s="234"/>
      <c r="G2208" s="236"/>
      <c r="H2208" s="926" t="s">
        <v>466</v>
      </c>
      <c r="I2208" s="272">
        <v>43740</v>
      </c>
      <c r="J2208" s="238"/>
      <c r="K2208" s="711"/>
      <c r="L2208" s="1023" t="s">
        <v>60</v>
      </c>
      <c r="M2208" s="13" t="str">
        <f t="shared" si="175"/>
        <v>Invoice Made</v>
      </c>
      <c r="N2208" s="13"/>
      <c r="O2208" s="13"/>
      <c r="P2208" s="13" t="str">
        <f>IF(L2210="Navig8",IF(ISNA(VLOOKUP(UPPER(B2210),#REF!,3,FALSE)),"Pool Not in Records",VLOOKUP(UPPER(B2210),#REF!,3,FALSE)),"")</f>
        <v/>
      </c>
      <c r="Q2208" s="13" t="str">
        <f t="shared" si="174"/>
        <v/>
      </c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 t="str">
        <f t="shared" si="176"/>
        <v>Axel Spirit174</v>
      </c>
      <c r="AB2208" s="13"/>
      <c r="AC2208" s="13"/>
      <c r="AD2208" s="13"/>
      <c r="AE2208" s="13">
        <f>IF(TRIM(AA2208=""),0,IF(ISNA(VLOOKUP(AA2208,Tracker!$AB$2:$AB$3981,1,FALSE)),0,1))</f>
        <v>1</v>
      </c>
      <c r="AF2208" s="13"/>
    </row>
    <row r="2209" spans="1:32" ht="13.5">
      <c r="A2209" s="563">
        <v>5671</v>
      </c>
      <c r="B2209" s="271" t="s">
        <v>682</v>
      </c>
      <c r="C2209" s="957">
        <v>102</v>
      </c>
      <c r="D2209" s="874" t="s">
        <v>9108</v>
      </c>
      <c r="E2209" s="172" t="s">
        <v>9108</v>
      </c>
      <c r="F2209" s="234"/>
      <c r="G2209" s="236"/>
      <c r="H2209" s="926" t="s">
        <v>150</v>
      </c>
      <c r="I2209" s="272">
        <v>43757</v>
      </c>
      <c r="J2209" s="238"/>
      <c r="K2209" s="711"/>
      <c r="L2209" s="1023" t="s">
        <v>60</v>
      </c>
      <c r="M2209" s="13" t="str">
        <f t="shared" si="175"/>
        <v>Invoice Made</v>
      </c>
      <c r="N2209" s="13"/>
      <c r="O2209" s="13"/>
      <c r="P2209" s="13" t="str">
        <f>IF(L2211="Navig8",IF(ISNA(VLOOKUP(UPPER(B2211),#REF!,3,FALSE)),"Pool Not in Records",VLOOKUP(UPPER(B2211),#REF!,3,FALSE)),"")</f>
        <v/>
      </c>
      <c r="Q2209" s="13" t="str">
        <f t="shared" si="174"/>
        <v/>
      </c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 t="str">
        <f t="shared" si="176"/>
        <v>Tarbet Spirit102</v>
      </c>
      <c r="AB2209" s="13"/>
      <c r="AC2209" s="13"/>
      <c r="AD2209" s="13"/>
      <c r="AE2209" s="13">
        <f>IF(TRIM(AA2209=""),0,IF(ISNA(VLOOKUP(AA2209,Tracker!$AB$2:$AB$3981,1,FALSE)),0,1))</f>
        <v>1</v>
      </c>
      <c r="AF2209" s="13"/>
    </row>
    <row r="2210" spans="1:32" ht="13.5">
      <c r="A2210" s="563">
        <v>5672</v>
      </c>
      <c r="B2210" s="271" t="s">
        <v>65</v>
      </c>
      <c r="C2210" s="957">
        <v>159</v>
      </c>
      <c r="D2210" s="874" t="s">
        <v>9109</v>
      </c>
      <c r="E2210" s="172" t="s">
        <v>9109</v>
      </c>
      <c r="F2210" s="234"/>
      <c r="G2210" s="236"/>
      <c r="H2210" s="926" t="s">
        <v>62</v>
      </c>
      <c r="I2210" s="272">
        <v>43743</v>
      </c>
      <c r="J2210" s="238"/>
      <c r="K2210" s="711"/>
      <c r="L2210" s="1023" t="s">
        <v>60</v>
      </c>
      <c r="M2210" s="13" t="str">
        <f t="shared" si="175"/>
        <v>Invoice Made</v>
      </c>
      <c r="N2210" s="13"/>
      <c r="O2210" s="13"/>
      <c r="P2210" s="13" t="str">
        <f>IF(L2212="Navig8",IF(ISNA(VLOOKUP(UPPER(B2212),#REF!,3,FALSE)),"Pool Not in Records",VLOOKUP(UPPER(B2212),#REF!,3,FALSE)),"")</f>
        <v/>
      </c>
      <c r="Q2210" s="13" t="str">
        <f t="shared" si="174"/>
        <v/>
      </c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 t="str">
        <f t="shared" si="176"/>
        <v>Everest Spirit159</v>
      </c>
      <c r="AB2210" s="13"/>
      <c r="AC2210" s="13"/>
      <c r="AD2210" s="13"/>
      <c r="AE2210" s="13">
        <f>IF(TRIM(AA2210=""),0,IF(ISNA(VLOOKUP(AA2210,Tracker!$AB$2:$AB$3981,1,FALSE)),0,1))</f>
        <v>1</v>
      </c>
      <c r="AF2210" s="13"/>
    </row>
    <row r="2211" spans="1:32" ht="13.5">
      <c r="A2211" s="563">
        <v>5673</v>
      </c>
      <c r="B2211" s="601" t="s">
        <v>9395</v>
      </c>
      <c r="C2211" s="957">
        <v>8</v>
      </c>
      <c r="D2211" s="874" t="s">
        <v>9027</v>
      </c>
      <c r="E2211" s="172" t="s">
        <v>9027</v>
      </c>
      <c r="F2211" s="234"/>
      <c r="G2211" s="236"/>
      <c r="H2211" s="874" t="s">
        <v>9396</v>
      </c>
      <c r="I2211" s="272">
        <v>43741</v>
      </c>
      <c r="J2211" s="238"/>
      <c r="K2211" s="717"/>
      <c r="L2211" s="1023" t="s">
        <v>8963</v>
      </c>
      <c r="M2211" s="13" t="str">
        <f t="shared" si="175"/>
        <v>Invoice Made</v>
      </c>
      <c r="N2211" s="13"/>
      <c r="O2211" s="13"/>
      <c r="P2211" s="13" t="str">
        <f>IF(L2213="Navig8",IF(ISNA(VLOOKUP(UPPER(B2213),#REF!,3,FALSE)),"Pool Not in Records",VLOOKUP(UPPER(B2213),#REF!,3,FALSE)),"")</f>
        <v/>
      </c>
      <c r="Q2211" s="13" t="str">
        <f t="shared" si="174"/>
        <v/>
      </c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 t="str">
        <f t="shared" si="176"/>
        <v>Delta Atlantica8</v>
      </c>
      <c r="AB2211" s="13"/>
      <c r="AC2211" s="13"/>
      <c r="AD2211" s="13"/>
      <c r="AE2211" s="13">
        <f>IF(TRIM(AA2211=""),0,IF(ISNA(VLOOKUP(AA2211,Tracker!$AB$2:$AB$3981,1,FALSE)),0,1))</f>
        <v>1</v>
      </c>
      <c r="AF2211" s="13"/>
    </row>
    <row r="2212" spans="1:32" ht="13.5">
      <c r="A2212" s="563">
        <v>5674</v>
      </c>
      <c r="B2212" s="271" t="s">
        <v>8587</v>
      </c>
      <c r="C2212" s="957" t="s">
        <v>158</v>
      </c>
      <c r="D2212" s="874" t="s">
        <v>9110</v>
      </c>
      <c r="E2212" s="172" t="s">
        <v>9110</v>
      </c>
      <c r="F2212" s="234"/>
      <c r="G2212" s="236"/>
      <c r="H2212" s="874" t="s">
        <v>267</v>
      </c>
      <c r="I2212" s="272">
        <v>43765</v>
      </c>
      <c r="J2212" s="238"/>
      <c r="K2212" s="711"/>
      <c r="L2212" s="1023" t="s">
        <v>1466</v>
      </c>
      <c r="M2212" s="13" t="str">
        <f t="shared" si="175"/>
        <v>Invoice Made</v>
      </c>
      <c r="N2212" s="13"/>
      <c r="O2212" s="13"/>
      <c r="P2212" s="13" t="str">
        <f>IF(L2214="Navig8",IF(ISNA(VLOOKUP(UPPER(B2214),#REF!,3,FALSE)),"Pool Not in Records",VLOOKUP(UPPER(B2214),#REF!,3,FALSE)),"")</f>
        <v/>
      </c>
      <c r="Q2212" s="13" t="str">
        <f t="shared" si="174"/>
        <v/>
      </c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 t="str">
        <f t="shared" si="176"/>
        <v>Almi Odyssey10</v>
      </c>
      <c r="AB2212" s="13"/>
      <c r="AC2212" s="13"/>
      <c r="AD2212" s="13"/>
      <c r="AE2212" s="13">
        <f>IF(TRIM(AA2212=""),0,IF(ISNA(VLOOKUP(AA2212,Tracker!$AB$2:$AB$3981,1,FALSE)),0,1))</f>
        <v>1</v>
      </c>
      <c r="AF2212" s="13"/>
    </row>
    <row r="2213" spans="1:32" ht="14.25" thickBot="1">
      <c r="A2213" s="563">
        <v>5675</v>
      </c>
      <c r="B2213" s="271" t="s">
        <v>2779</v>
      </c>
      <c r="C2213" s="957" t="s">
        <v>9361</v>
      </c>
      <c r="D2213" s="874" t="s">
        <v>2474</v>
      </c>
      <c r="E2213" s="172" t="s">
        <v>2474</v>
      </c>
      <c r="F2213" s="234"/>
      <c r="G2213" s="236"/>
      <c r="H2213" s="874" t="s">
        <v>412</v>
      </c>
      <c r="I2213" s="272">
        <v>43735</v>
      </c>
      <c r="J2213" s="238"/>
      <c r="K2213" s="711"/>
      <c r="L2213" s="1023" t="s">
        <v>8459</v>
      </c>
      <c r="M2213" s="13" t="str">
        <f t="shared" si="175"/>
        <v>Invoice Made</v>
      </c>
      <c r="N2213" s="13"/>
      <c r="O2213" s="13"/>
      <c r="P2213" s="13" t="str">
        <f>IF(L2215="Navig8",IF(ISNA(VLOOKUP(UPPER(B2215),#REF!,3,FALSE)),"Pool Not in Records",VLOOKUP(UPPER(B2215),#REF!,3,FALSE)),"")</f>
        <v/>
      </c>
      <c r="Q2213" s="13">
        <f t="shared" ref="Q2213:Q2276" si="177">IF(L2215="Ultranav",IF(K2215="",0,1),"")</f>
        <v>0</v>
      </c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 t="str">
        <f t="shared" si="176"/>
        <v>Tigris281,282,283,284</v>
      </c>
      <c r="AB2213" s="13"/>
      <c r="AC2213" s="13"/>
      <c r="AD2213" s="13"/>
      <c r="AE2213" s="13">
        <f>IF(TRIM(AA2213=""),0,IF(ISNA(VLOOKUP(AA2213,Tracker!$AB$2:$AB$3981,1,FALSE)),0,1))</f>
        <v>1</v>
      </c>
      <c r="AF2213" s="13"/>
    </row>
    <row r="2214" spans="1:32" ht="14.25" thickBot="1">
      <c r="A2214" s="563">
        <v>5676</v>
      </c>
      <c r="B2214" s="271" t="s">
        <v>7396</v>
      </c>
      <c r="C2214" s="957" t="s">
        <v>9362</v>
      </c>
      <c r="D2214" s="874" t="s">
        <v>2474</v>
      </c>
      <c r="E2214" s="172" t="s">
        <v>2474</v>
      </c>
      <c r="F2214" s="234"/>
      <c r="G2214" s="236"/>
      <c r="H2214" s="600" t="s">
        <v>282</v>
      </c>
      <c r="I2214" s="272">
        <v>43735</v>
      </c>
      <c r="J2214" s="238"/>
      <c r="K2214" s="711"/>
      <c r="L2214" s="1023" t="s">
        <v>8459</v>
      </c>
      <c r="M2214" s="13" t="str">
        <f t="shared" si="175"/>
        <v>Invoice Made</v>
      </c>
      <c r="N2214" s="13"/>
      <c r="O2214" s="13"/>
      <c r="P2214" s="13" t="str">
        <f>IF(L2216="Navig8",IF(ISNA(VLOOKUP(UPPER(B2216),#REF!,3,FALSE)),"Pool Not in Records",VLOOKUP(UPPER(B2216),#REF!,3,FALSE)),"")</f>
        <v/>
      </c>
      <c r="Q2214" s="13" t="str">
        <f t="shared" si="177"/>
        <v/>
      </c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 t="str">
        <f t="shared" si="176"/>
        <v>Patricia80,81</v>
      </c>
      <c r="AB2214" s="13"/>
      <c r="AC2214" s="13"/>
      <c r="AD2214" s="13"/>
      <c r="AE2214" s="13">
        <f>IF(TRIM(AA2214=""),0,IF(ISNA(VLOOKUP(AA2214,Tracker!$AB$2:$AB$3981,1,FALSE)),0,1))</f>
        <v>1</v>
      </c>
      <c r="AF2214" s="13"/>
    </row>
    <row r="2215" spans="1:32" ht="13.5">
      <c r="A2215" s="563">
        <v>5677</v>
      </c>
      <c r="B2215" s="271" t="s">
        <v>9111</v>
      </c>
      <c r="C2215" s="981" t="s">
        <v>9484</v>
      </c>
      <c r="D2215" s="874" t="s">
        <v>8251</v>
      </c>
      <c r="E2215" s="172" t="s">
        <v>8251</v>
      </c>
      <c r="F2215" s="234"/>
      <c r="G2215" s="236"/>
      <c r="H2215" s="874" t="s">
        <v>25</v>
      </c>
      <c r="I2215" s="272">
        <v>43797</v>
      </c>
      <c r="J2215" s="238"/>
      <c r="K2215" s="711"/>
      <c r="L2215" s="1023" t="s">
        <v>590</v>
      </c>
      <c r="M2215" s="13" t="str">
        <f t="shared" si="175"/>
        <v>Invoice Made</v>
      </c>
      <c r="N2215" s="13"/>
      <c r="O2215" s="13"/>
      <c r="P2215" s="13" t="e">
        <f>IF(L2217="Navig8",IF(ISNA(VLOOKUP(UPPER(B2217),#REF!,3,FALSE)),"Pool Not in Records",VLOOKUP(UPPER(B2217),#REF!,3,FALSE)),"")</f>
        <v>#REF!</v>
      </c>
      <c r="Q2215" s="13" t="str">
        <f t="shared" si="177"/>
        <v/>
      </c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 t="str">
        <f t="shared" si="176"/>
        <v>Selini08P-109F</v>
      </c>
      <c r="AB2215" s="13"/>
      <c r="AC2215" s="13"/>
      <c r="AD2215" s="13"/>
      <c r="AE2215" s="13">
        <f>IF(TRIM(AA2215=""),0,IF(ISNA(VLOOKUP(AA2215,Tracker!$AB$2:$AB$3981,1,FALSE)),0,1))</f>
        <v>1</v>
      </c>
      <c r="AF2215" s="13"/>
    </row>
    <row r="2216" spans="1:32" ht="13.5">
      <c r="A2216" s="243">
        <v>5678</v>
      </c>
      <c r="B2216" s="271" t="s">
        <v>9112</v>
      </c>
      <c r="C2216" s="957"/>
      <c r="D2216" s="874" t="s">
        <v>2474</v>
      </c>
      <c r="E2216" s="172" t="s">
        <v>2474</v>
      </c>
      <c r="F2216" s="234"/>
      <c r="G2216" s="236"/>
      <c r="H2216" s="874"/>
      <c r="I2216" s="272"/>
      <c r="J2216" s="238"/>
      <c r="K2216" s="711"/>
      <c r="L2216" s="1023" t="s">
        <v>8459</v>
      </c>
      <c r="M2216" s="13" t="str">
        <f t="shared" si="175"/>
        <v>Invoice Not Made</v>
      </c>
      <c r="N2216" s="13"/>
      <c r="O2216" s="13"/>
      <c r="P2216" s="13" t="str">
        <f>IF(L2218="Navig8",IF(ISNA(VLOOKUP(UPPER(B2218),#REF!,3,FALSE)),"Pool Not in Records",VLOOKUP(UPPER(B2218),#REF!,3,FALSE)),"")</f>
        <v/>
      </c>
      <c r="Q2216" s="13">
        <f t="shared" si="177"/>
        <v>0</v>
      </c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 t="str">
        <f t="shared" si="176"/>
        <v>Vessel-Voy No not given</v>
      </c>
      <c r="AB2216" s="13"/>
      <c r="AC2216" s="13"/>
      <c r="AD2216" s="13"/>
      <c r="AE2216" s="13">
        <f>IF(TRIM(AA2216=""),0,IF(ISNA(VLOOKUP(AA2216,Tracker!$AB$2:$AB$3981,1,FALSE)),0,1))</f>
        <v>0</v>
      </c>
      <c r="AF2216" s="13"/>
    </row>
    <row r="2217" spans="1:32" ht="13.5">
      <c r="A2217" s="271">
        <v>5679</v>
      </c>
      <c r="B2217" s="271" t="s">
        <v>517</v>
      </c>
      <c r="C2217" s="957"/>
      <c r="D2217" s="874"/>
      <c r="E2217" s="172"/>
      <c r="F2217" s="234"/>
      <c r="G2217" s="236"/>
      <c r="H2217" s="874"/>
      <c r="I2217" s="272"/>
      <c r="J2217" s="238"/>
      <c r="K2217" s="711"/>
      <c r="L2217" s="1023" t="s">
        <v>28</v>
      </c>
      <c r="M2217" s="13" t="str">
        <f t="shared" si="175"/>
        <v/>
      </c>
      <c r="N2217" s="13"/>
      <c r="O2217" s="13"/>
      <c r="P2217" s="13" t="str">
        <f>IF(L2219="Navig8",IF(ISNA(VLOOKUP(UPPER(B2219),#REF!,3,FALSE)),"Pool Not in Records",VLOOKUP(UPPER(B2219),#REF!,3,FALSE)),"")</f>
        <v/>
      </c>
      <c r="Q2217" s="13">
        <f t="shared" si="177"/>
        <v>0</v>
      </c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 t="str">
        <f t="shared" si="176"/>
        <v>Vessel-Voy No not given</v>
      </c>
      <c r="AB2217" s="13"/>
      <c r="AC2217" s="13"/>
      <c r="AD2217" s="13"/>
      <c r="AE2217" s="13">
        <f>IF(TRIM(AA2217=""),0,IF(ISNA(VLOOKUP(AA2217,Tracker!$AB$2:$AB$3981,1,FALSE)),0,1))</f>
        <v>0</v>
      </c>
      <c r="AF2217" s="13"/>
    </row>
    <row r="2218" spans="1:32" ht="13.5">
      <c r="A2218" s="563">
        <v>5680</v>
      </c>
      <c r="B2218" s="271" t="s">
        <v>9113</v>
      </c>
      <c r="C2218" s="982" t="s">
        <v>9357</v>
      </c>
      <c r="D2218" s="874" t="s">
        <v>8245</v>
      </c>
      <c r="E2218" s="172" t="s">
        <v>8245</v>
      </c>
      <c r="F2218" s="234"/>
      <c r="G2218" s="236"/>
      <c r="H2218" s="928" t="s">
        <v>742</v>
      </c>
      <c r="I2218" s="272">
        <v>43740</v>
      </c>
      <c r="J2218" s="238"/>
      <c r="K2218" s="711"/>
      <c r="L2218" s="1023" t="s">
        <v>590</v>
      </c>
      <c r="M2218" s="13" t="str">
        <f t="shared" si="175"/>
        <v>Invoice Made</v>
      </c>
      <c r="N2218" s="13"/>
      <c r="O2218" s="13"/>
      <c r="P2218" s="13" t="str">
        <f>IF(L2220="Navig8",IF(ISNA(VLOOKUP(UPPER(B2220),#REF!,3,FALSE)),"Pool Not in Records",VLOOKUP(UPPER(B2220),#REF!,3,FALSE)),"")</f>
        <v/>
      </c>
      <c r="Q2218" s="13" t="str">
        <f t="shared" si="177"/>
        <v/>
      </c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 t="str">
        <f t="shared" si="176"/>
        <v>Ice Victory64.002</v>
      </c>
      <c r="AB2218" s="13"/>
      <c r="AC2218" s="13"/>
      <c r="AD2218" s="13"/>
      <c r="AE2218" s="13">
        <f>IF(TRIM(AA2218=""),0,IF(ISNA(VLOOKUP(AA2218,Tracker!$AB$2:$AB$3981,1,FALSE)),0,1))</f>
        <v>1</v>
      </c>
      <c r="AF2218" s="13"/>
    </row>
    <row r="2219" spans="1:32" ht="13.5">
      <c r="A2219" s="563">
        <v>5681</v>
      </c>
      <c r="B2219" s="271" t="s">
        <v>3104</v>
      </c>
      <c r="C2219" s="957" t="s">
        <v>247</v>
      </c>
      <c r="D2219" s="874" t="s">
        <v>8245</v>
      </c>
      <c r="E2219" s="172" t="s">
        <v>8245</v>
      </c>
      <c r="F2219" s="234"/>
      <c r="G2219" s="236"/>
      <c r="H2219" s="874" t="s">
        <v>20</v>
      </c>
      <c r="I2219" s="272">
        <v>43783</v>
      </c>
      <c r="J2219" s="238"/>
      <c r="K2219" s="711"/>
      <c r="L2219" s="1023" t="s">
        <v>590</v>
      </c>
      <c r="M2219" s="13" t="str">
        <f t="shared" si="175"/>
        <v>Invoice Made</v>
      </c>
      <c r="N2219" s="13"/>
      <c r="O2219" s="13"/>
      <c r="P2219" s="13" t="str">
        <f>IF(L2221="Navig8",IF(ISNA(VLOOKUP(UPPER(B2221),#REF!,3,FALSE)),"Pool Not in Records",VLOOKUP(UPPER(B2221),#REF!,3,FALSE)),"")</f>
        <v/>
      </c>
      <c r="Q2219" s="13" t="str">
        <f t="shared" si="177"/>
        <v/>
      </c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 t="str">
        <f t="shared" si="176"/>
        <v>Cabo San Vicente37</v>
      </c>
      <c r="AB2219" s="13"/>
      <c r="AC2219" s="13"/>
      <c r="AD2219" s="13"/>
      <c r="AE2219" s="13">
        <f>IF(TRIM(AA2219=""),0,IF(ISNA(VLOOKUP(AA2219,Tracker!$AB$2:$AB$3981,1,FALSE)),0,1))</f>
        <v>1</v>
      </c>
      <c r="AF2219" s="13"/>
    </row>
    <row r="2220" spans="1:32" ht="13.5">
      <c r="A2220" s="563">
        <v>5682</v>
      </c>
      <c r="B2220" s="271" t="s">
        <v>628</v>
      </c>
      <c r="C2220" s="957" t="s">
        <v>9407</v>
      </c>
      <c r="D2220" s="874" t="s">
        <v>8594</v>
      </c>
      <c r="E2220" s="172" t="s">
        <v>8594</v>
      </c>
      <c r="F2220" s="234"/>
      <c r="G2220" s="236"/>
      <c r="H2220" s="929" t="s">
        <v>62</v>
      </c>
      <c r="I2220" s="272">
        <v>43768</v>
      </c>
      <c r="J2220" s="238"/>
      <c r="K2220" s="711"/>
      <c r="L2220" s="1023" t="s">
        <v>663</v>
      </c>
      <c r="M2220" s="13" t="str">
        <f t="shared" si="175"/>
        <v>Invoice Made</v>
      </c>
      <c r="N2220" s="13"/>
      <c r="O2220" s="13"/>
      <c r="P2220" s="13" t="str">
        <f>IF(L2222="Navig8",IF(ISNA(VLOOKUP(UPPER(B2222),#REF!,3,FALSE)),"Pool Not in Records",VLOOKUP(UPPER(B2222),#REF!,3,FALSE)),"")</f>
        <v/>
      </c>
      <c r="Q2220" s="13" t="str">
        <f t="shared" si="177"/>
        <v/>
      </c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 t="str">
        <f t="shared" si="176"/>
        <v>Stena President1908</v>
      </c>
      <c r="AB2220" s="13"/>
      <c r="AC2220" s="13"/>
      <c r="AD2220" s="13"/>
      <c r="AE2220" s="13">
        <f>IF(TRIM(AA2220=""),0,IF(ISNA(VLOOKUP(AA2220,Tracker!$AB$2:$AB$3981,1,FALSE)),0,1))</f>
        <v>1</v>
      </c>
      <c r="AF2220" s="13"/>
    </row>
    <row r="2221" spans="1:32" ht="13.5">
      <c r="A2221" s="563">
        <v>5683</v>
      </c>
      <c r="B2221" s="271" t="s">
        <v>464</v>
      </c>
      <c r="C2221" s="957" t="s">
        <v>9390</v>
      </c>
      <c r="D2221" s="874" t="s">
        <v>8594</v>
      </c>
      <c r="E2221" s="172" t="s">
        <v>8594</v>
      </c>
      <c r="F2221" s="234"/>
      <c r="G2221" s="236"/>
      <c r="H2221" s="921" t="s">
        <v>3646</v>
      </c>
      <c r="I2221" s="272">
        <v>43754</v>
      </c>
      <c r="J2221" s="238"/>
      <c r="K2221" s="711"/>
      <c r="L2221" s="1023" t="s">
        <v>663</v>
      </c>
      <c r="M2221" s="13" t="str">
        <f t="shared" si="175"/>
        <v>Invoice Made</v>
      </c>
      <c r="N2221" s="13"/>
      <c r="O2221" s="13"/>
      <c r="P2221" s="13" t="str">
        <f>IF(L2223="Navig8",IF(ISNA(VLOOKUP(UPPER(B2223),#REF!,3,FALSE)),"Pool Not in Records",VLOOKUP(UPPER(B2223),#REF!,3,FALSE)),"")</f>
        <v/>
      </c>
      <c r="Q2221" s="13" t="str">
        <f t="shared" si="177"/>
        <v/>
      </c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 t="str">
        <f t="shared" si="176"/>
        <v>Stena Penguin201910</v>
      </c>
      <c r="AB2221" s="13"/>
      <c r="AC2221" s="13"/>
      <c r="AD2221" s="13"/>
      <c r="AE2221" s="13">
        <f>IF(TRIM(AA2221=""),0,IF(ISNA(VLOOKUP(AA2221,Tracker!$AB$2:$AB$3981,1,FALSE)),0,1))</f>
        <v>1</v>
      </c>
      <c r="AF2221" s="13"/>
    </row>
    <row r="2222" spans="1:32" ht="13.5">
      <c r="A2222" s="563">
        <v>5684</v>
      </c>
      <c r="B2222" s="271" t="s">
        <v>9114</v>
      </c>
      <c r="C2222" s="957" t="s">
        <v>9388</v>
      </c>
      <c r="D2222" s="874" t="s">
        <v>2474</v>
      </c>
      <c r="E2222" s="172" t="s">
        <v>2474</v>
      </c>
      <c r="F2222" s="234"/>
      <c r="G2222" s="236"/>
      <c r="H2222" s="921" t="s">
        <v>286</v>
      </c>
      <c r="I2222" s="272">
        <v>43752</v>
      </c>
      <c r="J2222" s="238"/>
      <c r="K2222" s="711"/>
      <c r="L2222" s="1023" t="s">
        <v>290</v>
      </c>
      <c r="M2222" s="13" t="str">
        <f t="shared" si="175"/>
        <v>Invoice Made</v>
      </c>
      <c r="N2222" s="13"/>
      <c r="O2222" s="13"/>
      <c r="P2222" s="13" t="e">
        <f>IF(L2224="Navig8",IF(ISNA(VLOOKUP(UPPER(B2224),#REF!,3,FALSE)),"Pool Not in Records",VLOOKUP(UPPER(B2224),#REF!,3,FALSE)),"")</f>
        <v>#REF!</v>
      </c>
      <c r="Q2222" s="13" t="str">
        <f t="shared" si="177"/>
        <v/>
      </c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 t="str">
        <f t="shared" si="176"/>
        <v>British Heritage19005</v>
      </c>
      <c r="AB2222" s="13"/>
      <c r="AC2222" s="13"/>
      <c r="AD2222" s="13"/>
      <c r="AE2222" s="13">
        <f>IF(TRIM(AA2222=""),0,IF(ISNA(VLOOKUP(AA2222,Tracker!$AB$2:$AB$3981,1,FALSE)),0,1))</f>
        <v>1</v>
      </c>
      <c r="AF2222" s="13"/>
    </row>
    <row r="2223" spans="1:32" ht="13.5">
      <c r="A2223" s="563">
        <v>5685</v>
      </c>
      <c r="B2223" s="271" t="s">
        <v>2339</v>
      </c>
      <c r="C2223" s="957" t="s">
        <v>161</v>
      </c>
      <c r="D2223" s="874" t="s">
        <v>2474</v>
      </c>
      <c r="E2223" s="172" t="s">
        <v>2474</v>
      </c>
      <c r="F2223" s="234"/>
      <c r="G2223" s="236"/>
      <c r="H2223" s="930" t="s">
        <v>269</v>
      </c>
      <c r="I2223" s="272">
        <v>43760</v>
      </c>
      <c r="J2223" s="238"/>
      <c r="K2223" s="711"/>
      <c r="L2223" s="1023" t="s">
        <v>1466</v>
      </c>
      <c r="M2223" s="13" t="str">
        <f t="shared" si="175"/>
        <v>Invoice Made</v>
      </c>
      <c r="N2223" s="13"/>
      <c r="O2223" s="13"/>
      <c r="P2223" s="13" t="str">
        <f>IF(L2225="Navig8",IF(ISNA(VLOOKUP(UPPER(B2225),#REF!,3,FALSE)),"Pool Not in Records",VLOOKUP(UPPER(B2225),#REF!,3,FALSE)),"")</f>
        <v/>
      </c>
      <c r="Q2223" s="13" t="str">
        <f t="shared" si="177"/>
        <v/>
      </c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 t="str">
        <f t="shared" si="176"/>
        <v>Yankul Silver38</v>
      </c>
      <c r="AB2223" s="13"/>
      <c r="AC2223" s="13"/>
      <c r="AD2223" s="13"/>
      <c r="AE2223" s="13">
        <f>IF(TRIM(AA2223=""),0,IF(ISNA(VLOOKUP(AA2223,Tracker!$AB$2:$AB$3981,1,FALSE)),0,1))</f>
        <v>1</v>
      </c>
      <c r="AF2223" s="13"/>
    </row>
    <row r="2224" spans="1:32" ht="13.5">
      <c r="A2224" s="563">
        <v>5686</v>
      </c>
      <c r="B2224" s="271" t="s">
        <v>9043</v>
      </c>
      <c r="C2224" s="957">
        <v>3</v>
      </c>
      <c r="D2224" s="874" t="s">
        <v>671</v>
      </c>
      <c r="E2224" s="172" t="s">
        <v>671</v>
      </c>
      <c r="F2224" s="234"/>
      <c r="G2224" s="236" t="s">
        <v>9372</v>
      </c>
      <c r="H2224" s="907" t="s">
        <v>1308</v>
      </c>
      <c r="I2224" s="272">
        <v>43748</v>
      </c>
      <c r="J2224" s="238">
        <v>43748</v>
      </c>
      <c r="K2224" s="711" t="s">
        <v>411</v>
      </c>
      <c r="L2224" s="1023" t="s">
        <v>28</v>
      </c>
      <c r="M2224" s="13" t="str">
        <f t="shared" si="175"/>
        <v>Invoice Made</v>
      </c>
      <c r="N2224" s="13"/>
      <c r="O2224" s="13"/>
      <c r="P2224" s="13" t="str">
        <f>IF(L2226="Navig8",IF(ISNA(VLOOKUP(UPPER(B2226),#REF!,3,FALSE)),"Pool Not in Records",VLOOKUP(UPPER(B2226),#REF!,3,FALSE)),"")</f>
        <v/>
      </c>
      <c r="Q2224" s="13" t="str">
        <f t="shared" si="177"/>
        <v/>
      </c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 t="str">
        <f t="shared" si="176"/>
        <v>Spirit II3</v>
      </c>
      <c r="AB2224" s="13"/>
      <c r="AC2224" s="13"/>
      <c r="AD2224" s="13"/>
      <c r="AE2224" s="13">
        <f>IF(TRIM(AA2224=""),0,IF(ISNA(VLOOKUP(AA2224,Tracker!$AB$2:$AB$3981,1,FALSE)),0,1))</f>
        <v>1</v>
      </c>
      <c r="AF2224" s="13"/>
    </row>
    <row r="2225" spans="1:32" ht="13.5">
      <c r="A2225" s="563">
        <v>5687</v>
      </c>
      <c r="B2225" s="271" t="s">
        <v>9373</v>
      </c>
      <c r="C2225" s="957">
        <v>304</v>
      </c>
      <c r="D2225" s="874" t="s">
        <v>8961</v>
      </c>
      <c r="E2225" s="172" t="s">
        <v>8961</v>
      </c>
      <c r="F2225" s="234"/>
      <c r="G2225" s="236" t="s">
        <v>357</v>
      </c>
      <c r="H2225" s="907" t="s">
        <v>20</v>
      </c>
      <c r="I2225" s="272">
        <v>43746</v>
      </c>
      <c r="J2225" s="238">
        <v>43746</v>
      </c>
      <c r="K2225" s="711"/>
      <c r="L2225" s="1023" t="s">
        <v>8963</v>
      </c>
      <c r="M2225" s="13" t="str">
        <f t="shared" si="175"/>
        <v>Invoice Made</v>
      </c>
      <c r="N2225" s="13"/>
      <c r="O2225" s="13"/>
      <c r="P2225" s="13" t="str">
        <f>IF(L2227="Navig8",IF(ISNA(VLOOKUP(UPPER(B2227),#REF!,3,FALSE)),"Pool Not in Records",VLOOKUP(UPPER(B2227),#REF!,3,FALSE)),"")</f>
        <v/>
      </c>
      <c r="Q2225" s="13" t="str">
        <f t="shared" si="177"/>
        <v/>
      </c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 t="str">
        <f t="shared" si="176"/>
        <v>CE Niriis304</v>
      </c>
      <c r="AB2225" s="13"/>
      <c r="AC2225" s="13"/>
      <c r="AD2225" s="13"/>
      <c r="AE2225" s="13">
        <f>IF(TRIM(AA2225=""),0,IF(ISNA(VLOOKUP(AA2225,Tracker!$AB$2:$AB$3981,1,FALSE)),0,1))</f>
        <v>1</v>
      </c>
      <c r="AF2225" s="13"/>
    </row>
    <row r="2226" spans="1:32" ht="13.5">
      <c r="A2226" s="563">
        <v>5688</v>
      </c>
      <c r="B2226" s="271" t="s">
        <v>9374</v>
      </c>
      <c r="C2226" s="957">
        <v>1905</v>
      </c>
      <c r="D2226" s="874" t="s">
        <v>8974</v>
      </c>
      <c r="E2226" s="172" t="s">
        <v>8974</v>
      </c>
      <c r="F2226" s="234"/>
      <c r="G2226" s="236" t="s">
        <v>2273</v>
      </c>
      <c r="H2226" s="907" t="s">
        <v>25</v>
      </c>
      <c r="I2226" s="272">
        <v>43757</v>
      </c>
      <c r="J2226" s="238">
        <v>43757</v>
      </c>
      <c r="K2226" s="711"/>
      <c r="L2226" s="1023" t="s">
        <v>633</v>
      </c>
      <c r="M2226" s="13" t="str">
        <f t="shared" si="175"/>
        <v>Invoice Made</v>
      </c>
      <c r="N2226" s="13"/>
      <c r="O2226" s="13"/>
      <c r="P2226" s="13" t="str">
        <f>IF(L2228="Navig8",IF(ISNA(VLOOKUP(UPPER(B2228),#REF!,3,FALSE)),"Pool Not in Records",VLOOKUP(UPPER(B2228),#REF!,3,FALSE)),"")</f>
        <v/>
      </c>
      <c r="Q2226" s="13" t="str">
        <f t="shared" si="177"/>
        <v/>
      </c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 t="str">
        <f t="shared" si="176"/>
        <v>ST Nikolai1905</v>
      </c>
      <c r="AB2226" s="13"/>
      <c r="AC2226" s="13"/>
      <c r="AD2226" s="13"/>
      <c r="AE2226" s="13">
        <f>IF(TRIM(AA2226=""),0,IF(ISNA(VLOOKUP(AA2226,Tracker!$AB$2:$AB$3981,1,FALSE)),0,1))</f>
        <v>1</v>
      </c>
      <c r="AF2226" s="13"/>
    </row>
    <row r="2227" spans="1:32" ht="13.5">
      <c r="A2227" s="563">
        <v>5689</v>
      </c>
      <c r="B2227" s="271" t="s">
        <v>643</v>
      </c>
      <c r="C2227" s="957">
        <v>201903</v>
      </c>
      <c r="D2227" s="874" t="s">
        <v>817</v>
      </c>
      <c r="E2227" s="172" t="s">
        <v>817</v>
      </c>
      <c r="F2227" s="234"/>
      <c r="G2227" s="236"/>
      <c r="H2227" s="921" t="s">
        <v>270</v>
      </c>
      <c r="I2227" s="272">
        <v>43767</v>
      </c>
      <c r="J2227" s="238"/>
      <c r="K2227" s="711"/>
      <c r="L2227" s="1023" t="s">
        <v>663</v>
      </c>
      <c r="M2227" s="13" t="str">
        <f t="shared" si="175"/>
        <v>Invoice Made</v>
      </c>
      <c r="N2227" s="13"/>
      <c r="O2227" s="13"/>
      <c r="P2227" s="13" t="str">
        <f>IF(L2229="Navig8",IF(ISNA(VLOOKUP(UPPER(B2229),#REF!,3,FALSE)),"Pool Not in Records",VLOOKUP(UPPER(B2229),#REF!,3,FALSE)),"")</f>
        <v/>
      </c>
      <c r="Q2227" s="13" t="str">
        <f t="shared" si="177"/>
        <v/>
      </c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 t="str">
        <f t="shared" si="176"/>
        <v>Stena Perros201903</v>
      </c>
      <c r="AB2227" s="13"/>
      <c r="AC2227" s="13"/>
      <c r="AD2227" s="13"/>
      <c r="AE2227" s="13">
        <f>IF(TRIM(AA2227=""),0,IF(ISNA(VLOOKUP(AA2227,Tracker!$AB$2:$AB$3981,1,FALSE)),0,1))</f>
        <v>1</v>
      </c>
      <c r="AF2227" s="13"/>
    </row>
    <row r="2228" spans="1:32" ht="13.5">
      <c r="A2228" s="243">
        <v>5690</v>
      </c>
      <c r="B2228" s="271" t="s">
        <v>2854</v>
      </c>
      <c r="C2228" s="957">
        <v>249</v>
      </c>
      <c r="D2228" s="874" t="s">
        <v>2474</v>
      </c>
      <c r="E2228" s="172" t="s">
        <v>2474</v>
      </c>
      <c r="F2228" s="234"/>
      <c r="G2228" s="236"/>
      <c r="H2228" s="874"/>
      <c r="I2228" s="272"/>
      <c r="J2228" s="238">
        <v>43739</v>
      </c>
      <c r="K2228" s="711"/>
      <c r="L2228" s="1023" t="s">
        <v>8459</v>
      </c>
      <c r="M2228" s="13" t="str">
        <f t="shared" si="175"/>
        <v>Invoice Not Made</v>
      </c>
      <c r="N2228" s="13"/>
      <c r="O2228" s="13"/>
      <c r="P2228" s="13" t="str">
        <f>IF(L2230="Navig8",IF(ISNA(VLOOKUP(UPPER(B2230),#REF!,3,FALSE)),"Pool Not in Records",VLOOKUP(UPPER(B2230),#REF!,3,FALSE)),"")</f>
        <v/>
      </c>
      <c r="Q2228" s="13">
        <f t="shared" si="177"/>
        <v>0</v>
      </c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 t="str">
        <f t="shared" si="176"/>
        <v>Emmy Schulte249</v>
      </c>
      <c r="AB2228" s="13"/>
      <c r="AC2228" s="13"/>
      <c r="AD2228" s="13"/>
      <c r="AE2228" s="13">
        <f>IF(TRIM(AA2228=""),0,IF(ISNA(VLOOKUP(AA2228,Tracker!$AB$2:$AB$3981,1,FALSE)),0,1))</f>
        <v>0</v>
      </c>
      <c r="AF2228" s="13"/>
    </row>
    <row r="2229" spans="1:32" ht="13.5">
      <c r="A2229" s="243">
        <v>5691</v>
      </c>
      <c r="B2229" s="271" t="s">
        <v>2779</v>
      </c>
      <c r="C2229" s="957">
        <v>285</v>
      </c>
      <c r="D2229" s="874" t="s">
        <v>2474</v>
      </c>
      <c r="E2229" s="172" t="s">
        <v>2474</v>
      </c>
      <c r="F2229" s="234"/>
      <c r="G2229" s="236"/>
      <c r="H2229" s="874"/>
      <c r="I2229" s="272"/>
      <c r="J2229" s="238">
        <v>43739</v>
      </c>
      <c r="K2229" s="711"/>
      <c r="L2229" s="1023" t="s">
        <v>9375</v>
      </c>
      <c r="M2229" s="13" t="str">
        <f t="shared" si="175"/>
        <v>Invoice Not Made</v>
      </c>
      <c r="N2229" s="13"/>
      <c r="O2229" s="13"/>
      <c r="P2229" s="13" t="str">
        <f>IF(L2231="Navig8",IF(ISNA(VLOOKUP(UPPER(B2231),#REF!,3,FALSE)),"Pool Not in Records",VLOOKUP(UPPER(B2231),#REF!,3,FALSE)),"")</f>
        <v/>
      </c>
      <c r="Q2229" s="13">
        <f t="shared" si="177"/>
        <v>0</v>
      </c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 t="str">
        <f t="shared" si="176"/>
        <v>Tigris285</v>
      </c>
      <c r="AB2229" s="13"/>
      <c r="AC2229" s="13"/>
      <c r="AD2229" s="13"/>
      <c r="AE2229" s="13">
        <f>IF(TRIM(AA2229=""),0,IF(ISNA(VLOOKUP(AA2229,Tracker!$AB$2:$AB$3981,1,FALSE)),0,1))</f>
        <v>0</v>
      </c>
      <c r="AF2229" s="13"/>
    </row>
    <row r="2230" spans="1:32" ht="13.5">
      <c r="A2230" s="563">
        <v>5692</v>
      </c>
      <c r="B2230" s="271" t="s">
        <v>8970</v>
      </c>
      <c r="C2230" s="957">
        <v>66</v>
      </c>
      <c r="D2230" s="874" t="s">
        <v>8464</v>
      </c>
      <c r="E2230" s="172" t="s">
        <v>8464</v>
      </c>
      <c r="F2230" s="234"/>
      <c r="G2230" s="236"/>
      <c r="H2230" s="925" t="s">
        <v>2751</v>
      </c>
      <c r="I2230" s="272">
        <v>43758</v>
      </c>
      <c r="J2230" s="238"/>
      <c r="K2230" s="711"/>
      <c r="L2230" s="1023" t="s">
        <v>590</v>
      </c>
      <c r="M2230" s="13" t="str">
        <f t="shared" si="175"/>
        <v>Invoice Made</v>
      </c>
      <c r="N2230" s="13"/>
      <c r="O2230" s="13"/>
      <c r="P2230" s="13" t="str">
        <f>IF(L2232="Navig8",IF(ISNA(VLOOKUP(UPPER(B2232),#REF!,3,FALSE)),"Pool Not in Records",VLOOKUP(UPPER(B2232),#REF!,3,FALSE)),"")</f>
        <v/>
      </c>
      <c r="Q2230" s="13">
        <f t="shared" si="177"/>
        <v>0</v>
      </c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 t="str">
        <f t="shared" si="176"/>
        <v>Salamina66</v>
      </c>
      <c r="AB2230" s="13"/>
      <c r="AC2230" s="13"/>
      <c r="AD2230" s="13"/>
      <c r="AE2230" s="13">
        <f>IF(TRIM(AA2230=""),0,IF(ISNA(VLOOKUP(AA2230,Tracker!$AB$2:$AB$3981,1,FALSE)),0,1))</f>
        <v>1</v>
      </c>
      <c r="AF2230" s="13"/>
    </row>
    <row r="2231" spans="1:32" ht="13.5">
      <c r="A2231" s="563">
        <v>5693</v>
      </c>
      <c r="B2231" s="271" t="s">
        <v>8893</v>
      </c>
      <c r="C2231" s="957">
        <v>10</v>
      </c>
      <c r="D2231" s="874" t="s">
        <v>8245</v>
      </c>
      <c r="E2231" s="172" t="s">
        <v>8245</v>
      </c>
      <c r="F2231" s="234"/>
      <c r="G2231" s="236"/>
      <c r="H2231" s="924" t="s">
        <v>1409</v>
      </c>
      <c r="I2231" s="272">
        <v>43779</v>
      </c>
      <c r="J2231" s="238"/>
      <c r="K2231" s="711"/>
      <c r="L2231" s="1023" t="s">
        <v>590</v>
      </c>
      <c r="M2231" s="13" t="str">
        <f t="shared" si="175"/>
        <v>Invoice Made</v>
      </c>
      <c r="N2231" s="13"/>
      <c r="O2231" s="13"/>
      <c r="P2231" s="13" t="str">
        <f>IF(L2233="Navig8",IF(ISNA(VLOOKUP(UPPER(B2233),#REF!,3,FALSE)),"Pool Not in Records",VLOOKUP(UPPER(B2233),#REF!,3,FALSE)),"")</f>
        <v/>
      </c>
      <c r="Q2231" s="13">
        <f t="shared" si="177"/>
        <v>1</v>
      </c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 t="str">
        <f t="shared" si="176"/>
        <v>Madison10</v>
      </c>
      <c r="AB2231" s="13"/>
      <c r="AC2231" s="13"/>
      <c r="AD2231" s="13"/>
      <c r="AE2231" s="13">
        <f>IF(TRIM(AA2231=""),0,IF(ISNA(VLOOKUP(AA2231,Tracker!$AB$2:$AB$3981,1,FALSE)),0,1))</f>
        <v>1</v>
      </c>
      <c r="AF2231" s="13"/>
    </row>
    <row r="2232" spans="1:32" ht="13.5">
      <c r="A2232" s="271">
        <v>5694</v>
      </c>
      <c r="B2232" s="271" t="s">
        <v>2265</v>
      </c>
      <c r="C2232" s="957"/>
      <c r="D2232" s="874" t="s">
        <v>8245</v>
      </c>
      <c r="E2232" s="172" t="s">
        <v>8245</v>
      </c>
      <c r="F2232" s="234"/>
      <c r="G2232" s="236"/>
      <c r="H2232" s="874"/>
      <c r="I2232" s="272"/>
      <c r="J2232" s="238"/>
      <c r="K2232" s="711"/>
      <c r="L2232" s="1023" t="s">
        <v>590</v>
      </c>
      <c r="M2232" s="13" t="str">
        <f t="shared" si="175"/>
        <v>Invoice Not Made</v>
      </c>
      <c r="N2232" s="13"/>
      <c r="O2232" s="13"/>
      <c r="P2232" s="13" t="str">
        <f>IF(L2234="Navig8",IF(ISNA(VLOOKUP(UPPER(B2234),#REF!,3,FALSE)),"Pool Not in Records",VLOOKUP(UPPER(B2234),#REF!,3,FALSE)),"")</f>
        <v/>
      </c>
      <c r="Q2232" s="13" t="str">
        <f t="shared" si="177"/>
        <v/>
      </c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 t="str">
        <f t="shared" si="176"/>
        <v>Vessel-Voy No not given</v>
      </c>
      <c r="AB2232" s="13"/>
      <c r="AC2232" s="13"/>
      <c r="AD2232" s="13"/>
      <c r="AE2232" s="13">
        <f>IF(TRIM(AA2232=""),0,IF(ISNA(VLOOKUP(AA2232,Tracker!$AB$2:$AB$3981,1,FALSE)),0,1))</f>
        <v>0</v>
      </c>
      <c r="AF2232" s="13"/>
    </row>
    <row r="2233" spans="1:32" ht="13.5">
      <c r="A2233" s="563">
        <v>5695</v>
      </c>
      <c r="B2233" s="271" t="s">
        <v>3266</v>
      </c>
      <c r="C2233" s="957">
        <v>237</v>
      </c>
      <c r="D2233" s="874" t="s">
        <v>9107</v>
      </c>
      <c r="E2233" s="172" t="s">
        <v>9107</v>
      </c>
      <c r="F2233" s="234"/>
      <c r="G2233" s="236"/>
      <c r="H2233" s="927" t="s">
        <v>4000</v>
      </c>
      <c r="I2233" s="272">
        <v>43797</v>
      </c>
      <c r="J2233" s="238"/>
      <c r="K2233" s="711" t="s">
        <v>8805</v>
      </c>
      <c r="L2233" s="1023" t="s">
        <v>590</v>
      </c>
      <c r="M2233" s="13" t="str">
        <f t="shared" si="175"/>
        <v>Invoice Made</v>
      </c>
      <c r="N2233" s="13"/>
      <c r="O2233" s="13"/>
      <c r="P2233" s="13" t="str">
        <f>IF(L2235="Navig8",IF(ISNA(VLOOKUP(UPPER(B2235),#REF!,3,FALSE)),"Pool Not in Records",VLOOKUP(UPPER(B2235),#REF!,3,FALSE)),"")</f>
        <v/>
      </c>
      <c r="Q2233" s="13" t="str">
        <f t="shared" si="177"/>
        <v/>
      </c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 t="str">
        <f t="shared" si="176"/>
        <v>Seaways Jademar237</v>
      </c>
      <c r="AB2233" s="13"/>
      <c r="AC2233" s="13"/>
      <c r="AD2233" s="13"/>
      <c r="AE2233" s="13">
        <f>IF(TRIM(AA2233=""),0,IF(ISNA(VLOOKUP(AA2233,Tracker!$AB$2:$AB$3981,1,FALSE)),0,1))</f>
        <v>1</v>
      </c>
      <c r="AF2233" s="13"/>
    </row>
    <row r="2234" spans="1:32" ht="13.5">
      <c r="A2234" s="563">
        <v>5696</v>
      </c>
      <c r="B2234" s="271" t="s">
        <v>7396</v>
      </c>
      <c r="C2234" s="957">
        <v>82</v>
      </c>
      <c r="D2234" s="874" t="s">
        <v>2474</v>
      </c>
      <c r="E2234" s="172" t="s">
        <v>2474</v>
      </c>
      <c r="F2234" s="234"/>
      <c r="G2234" s="236"/>
      <c r="H2234" s="874" t="s">
        <v>25</v>
      </c>
      <c r="I2234" s="272">
        <v>43744</v>
      </c>
      <c r="J2234" s="238">
        <v>43739</v>
      </c>
      <c r="K2234" s="711"/>
      <c r="L2234" s="1023" t="s">
        <v>8459</v>
      </c>
      <c r="M2234" s="13" t="str">
        <f t="shared" si="175"/>
        <v>Invoice Not Made</v>
      </c>
      <c r="N2234" s="13"/>
      <c r="O2234" s="13"/>
      <c r="P2234" s="13" t="str">
        <f>IF(L2236="Navig8",IF(ISNA(VLOOKUP(UPPER(B2236),#REF!,3,FALSE)),"Pool Not in Records",VLOOKUP(UPPER(B2236),#REF!,3,FALSE)),"")</f>
        <v/>
      </c>
      <c r="Q2234" s="13">
        <f t="shared" si="177"/>
        <v>0</v>
      </c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 t="str">
        <f t="shared" si="176"/>
        <v>Patricia82</v>
      </c>
      <c r="AB2234" s="13"/>
      <c r="AC2234" s="13"/>
      <c r="AD2234" s="13"/>
      <c r="AE2234" s="13">
        <f>IF(TRIM(AA2234=""),0,IF(ISNA(VLOOKUP(AA2234,Tracker!$AB$2:$AB$3981,1,FALSE)),0,1))</f>
        <v>0</v>
      </c>
      <c r="AF2234" s="13"/>
    </row>
    <row r="2235" spans="1:32" ht="13.5">
      <c r="A2235" s="243">
        <v>5697</v>
      </c>
      <c r="B2235" s="271" t="s">
        <v>8103</v>
      </c>
      <c r="C2235" s="957">
        <v>100</v>
      </c>
      <c r="D2235" s="874" t="s">
        <v>2474</v>
      </c>
      <c r="E2235" s="172" t="s">
        <v>2474</v>
      </c>
      <c r="F2235" s="234"/>
      <c r="G2235" s="236"/>
      <c r="H2235" s="874"/>
      <c r="I2235" s="272"/>
      <c r="J2235" s="238">
        <v>43739</v>
      </c>
      <c r="K2235" s="711"/>
      <c r="L2235" s="1023" t="s">
        <v>8459</v>
      </c>
      <c r="M2235" s="13" t="str">
        <f t="shared" si="175"/>
        <v>Invoice Not Made</v>
      </c>
      <c r="N2235" s="13"/>
      <c r="O2235" s="13"/>
      <c r="P2235" s="13" t="str">
        <f>IF(L2237="Navig8",IF(ISNA(VLOOKUP(UPPER(B2237),#REF!,3,FALSE)),"Pool Not in Records",VLOOKUP(UPPER(B2237),#REF!,3,FALSE)),"")</f>
        <v/>
      </c>
      <c r="Q2235" s="13">
        <f t="shared" si="177"/>
        <v>1</v>
      </c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 t="str">
        <f t="shared" si="176"/>
        <v>Brentholmen100</v>
      </c>
      <c r="AB2235" s="13"/>
      <c r="AC2235" s="13"/>
      <c r="AD2235" s="13"/>
      <c r="AE2235" s="13">
        <f>IF(TRIM(AA2235=""),0,IF(ISNA(VLOOKUP(AA2235,Tracker!$AB$2:$AB$3981,1,FALSE)),0,1))</f>
        <v>0</v>
      </c>
      <c r="AF2235" s="13"/>
    </row>
    <row r="2236" spans="1:32" ht="13.5">
      <c r="A2236" s="563">
        <v>5698</v>
      </c>
      <c r="B2236" s="271" t="s">
        <v>2851</v>
      </c>
      <c r="C2236" s="957">
        <v>233</v>
      </c>
      <c r="D2236" s="874" t="s">
        <v>8638</v>
      </c>
      <c r="E2236" s="172" t="s">
        <v>8638</v>
      </c>
      <c r="F2236" s="234"/>
      <c r="G2236" s="236"/>
      <c r="H2236" s="925" t="s">
        <v>62</v>
      </c>
      <c r="I2236" s="272">
        <v>43761</v>
      </c>
      <c r="J2236" s="238"/>
      <c r="K2236" s="711"/>
      <c r="L2236" s="1023" t="s">
        <v>590</v>
      </c>
      <c r="M2236" s="13" t="str">
        <f t="shared" si="175"/>
        <v>Invoice Made</v>
      </c>
      <c r="N2236" s="13"/>
      <c r="O2236" s="13"/>
      <c r="P2236" s="13" t="e">
        <f>IF(L2238="Navig8",IF(ISNA(VLOOKUP(UPPER(B2238),#REF!,3,FALSE)),"Pool Not in Records",VLOOKUP(UPPER(B2238),#REF!,3,FALSE)),"")</f>
        <v>#REF!</v>
      </c>
      <c r="Q2236" s="13" t="str">
        <f t="shared" si="177"/>
        <v/>
      </c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 t="str">
        <f t="shared" si="176"/>
        <v>Seaways Hellas233</v>
      </c>
      <c r="AB2236" s="13"/>
      <c r="AC2236" s="13"/>
      <c r="AD2236" s="13"/>
      <c r="AE2236" s="13">
        <f>IF(TRIM(AA2236=""),0,IF(ISNA(VLOOKUP(AA2236,Tracker!$AB$2:$AB$3981,1,FALSE)),0,1))</f>
        <v>1</v>
      </c>
      <c r="AF2236" s="13"/>
    </row>
    <row r="2237" spans="1:32" ht="13.5">
      <c r="A2237" s="563">
        <v>5699</v>
      </c>
      <c r="B2237" s="271" t="s">
        <v>3112</v>
      </c>
      <c r="C2237" s="957" t="s">
        <v>9376</v>
      </c>
      <c r="D2237" s="874" t="s">
        <v>8251</v>
      </c>
      <c r="E2237" s="172" t="s">
        <v>8251</v>
      </c>
      <c r="F2237" s="234"/>
      <c r="G2237" s="236"/>
      <c r="H2237" s="924" t="s">
        <v>9446</v>
      </c>
      <c r="I2237" s="272">
        <v>43779</v>
      </c>
      <c r="J2237" s="238"/>
      <c r="K2237" s="711" t="s">
        <v>8805</v>
      </c>
      <c r="L2237" s="1023" t="s">
        <v>590</v>
      </c>
      <c r="M2237" s="13" t="str">
        <f t="shared" si="175"/>
        <v>Invoice Made</v>
      </c>
      <c r="N2237" s="13"/>
      <c r="O2237" s="13"/>
      <c r="P2237" s="13" t="str">
        <f>IF(L2239="Navig8",IF(ISNA(VLOOKUP(UPPER(B2239),#REF!,3,FALSE)),"Pool Not in Records",VLOOKUP(UPPER(B2239),#REF!,3,FALSE)),"")</f>
        <v/>
      </c>
      <c r="Q2237" s="13" t="str">
        <f t="shared" si="177"/>
        <v/>
      </c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 t="str">
        <f t="shared" si="176"/>
        <v>Selecao32P-132F</v>
      </c>
      <c r="AB2237" s="13"/>
      <c r="AC2237" s="13"/>
      <c r="AD2237" s="13"/>
      <c r="AE2237" s="13">
        <f>IF(TRIM(AA2237=""),0,IF(ISNA(VLOOKUP(AA2237,Tracker!$AB$2:$AB$3981,1,FALSE)),0,1))</f>
        <v>1</v>
      </c>
      <c r="AF2237" s="13"/>
    </row>
    <row r="2238" spans="1:32" ht="13.5">
      <c r="A2238" s="271">
        <v>5700</v>
      </c>
      <c r="B2238" s="271" t="s">
        <v>533</v>
      </c>
      <c r="C2238" s="957"/>
      <c r="D2238" s="874" t="s">
        <v>2541</v>
      </c>
      <c r="E2238" s="172" t="s">
        <v>2541</v>
      </c>
      <c r="F2238" s="234"/>
      <c r="G2238" s="236"/>
      <c r="H2238" s="874"/>
      <c r="I2238" s="272"/>
      <c r="J2238" s="238"/>
      <c r="K2238" s="711"/>
      <c r="L2238" s="1023" t="s">
        <v>28</v>
      </c>
      <c r="M2238" s="13" t="str">
        <f t="shared" si="175"/>
        <v>Invoice Not Made</v>
      </c>
      <c r="N2238" s="13"/>
      <c r="O2238" s="13"/>
      <c r="P2238" s="13"/>
      <c r="Q2238" s="13" t="str">
        <f t="shared" si="177"/>
        <v/>
      </c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 t="str">
        <f t="shared" si="176"/>
        <v>Vessel-Voy No not given</v>
      </c>
      <c r="AB2238" s="13"/>
      <c r="AC2238" s="13"/>
      <c r="AD2238" s="13"/>
      <c r="AE2238" s="13">
        <f>IF(TRIM(AA2238=""),0,IF(ISNA(VLOOKUP(AA2238,Tracker!$AB$2:$AB$3981,1,FALSE)),0,1))</f>
        <v>0</v>
      </c>
      <c r="AF2238" s="13"/>
    </row>
    <row r="2239" spans="1:32" ht="13.5">
      <c r="A2239" s="243">
        <v>5701</v>
      </c>
      <c r="B2239" s="271" t="s">
        <v>8103</v>
      </c>
      <c r="C2239" s="957">
        <v>100</v>
      </c>
      <c r="D2239" s="874" t="s">
        <v>2474</v>
      </c>
      <c r="E2239" s="172" t="s">
        <v>2474</v>
      </c>
      <c r="F2239" s="234"/>
      <c r="G2239" s="236"/>
      <c r="H2239" s="874"/>
      <c r="I2239" s="272"/>
      <c r="J2239" s="238"/>
      <c r="K2239" s="711"/>
      <c r="L2239" s="1023" t="s">
        <v>8459</v>
      </c>
      <c r="M2239" s="13" t="str">
        <f t="shared" si="175"/>
        <v>Invoice Not Made</v>
      </c>
      <c r="N2239" s="13"/>
      <c r="O2239" s="13"/>
      <c r="P2239" s="13" t="e">
        <f>IF(L2241="Navig8",IF(ISNA(VLOOKUP(UPPER(B2241),#REF!,3,FALSE)),"Pool Not in Records",VLOOKUP(UPPER(B2241),#REF!,3,FALSE)),"")</f>
        <v>#REF!</v>
      </c>
      <c r="Q2239" s="13" t="str">
        <f t="shared" si="177"/>
        <v/>
      </c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 t="str">
        <f t="shared" si="176"/>
        <v>Brentholmen100</v>
      </c>
      <c r="AB2239" s="13"/>
      <c r="AC2239" s="13"/>
      <c r="AD2239" s="13"/>
      <c r="AE2239" s="13">
        <f>IF(TRIM(AA2239=""),0,IF(ISNA(VLOOKUP(AA2239,Tracker!$AB$2:$AB$3981,1,FALSE)),0,1))</f>
        <v>0</v>
      </c>
      <c r="AF2239" s="13"/>
    </row>
    <row r="2240" spans="1:32" ht="13.5">
      <c r="A2240" s="243">
        <v>5702</v>
      </c>
      <c r="B2240" s="271" t="s">
        <v>8309</v>
      </c>
      <c r="C2240" s="957">
        <v>63</v>
      </c>
      <c r="D2240" s="874" t="s">
        <v>2474</v>
      </c>
      <c r="E2240" s="172" t="s">
        <v>2474</v>
      </c>
      <c r="F2240" s="234"/>
      <c r="G2240" s="236"/>
      <c r="H2240" s="874" t="s">
        <v>535</v>
      </c>
      <c r="I2240" s="272">
        <v>43759</v>
      </c>
      <c r="J2240" s="238">
        <v>43739</v>
      </c>
      <c r="K2240" s="711"/>
      <c r="L2240" s="1023" t="s">
        <v>8459</v>
      </c>
      <c r="M2240" s="13" t="str">
        <f t="shared" ref="M2240:M2303" si="178">IF(AND(NOT(TRIM(D2240)="")),IF(AE2240=1,"Invoice Made","Invoice Not Made"),"")</f>
        <v>Invoice Not Made</v>
      </c>
      <c r="N2240" s="13"/>
      <c r="O2240" s="13"/>
      <c r="P2240" s="13" t="str">
        <f>IF(L2242="Navig8",IF(ISNA(VLOOKUP(UPPER(B2242),#REF!,3,FALSE)),"Pool Not in Records",VLOOKUP(UPPER(B2242),#REF!,3,FALSE)),"")</f>
        <v/>
      </c>
      <c r="Q2240" s="13" t="str">
        <f t="shared" si="177"/>
        <v/>
      </c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 t="str">
        <f t="shared" si="176"/>
        <v>Vestholmen63</v>
      </c>
      <c r="AB2240" s="13"/>
      <c r="AC2240" s="13"/>
      <c r="AD2240" s="13"/>
      <c r="AE2240" s="13">
        <f>IF(TRIM(AA2240=""),0,IF(ISNA(VLOOKUP(AA2240,Tracker!$AB$2:$AB$3981,1,FALSE)),0,1))</f>
        <v>0</v>
      </c>
      <c r="AF2240" s="13"/>
    </row>
    <row r="2241" spans="1:32" ht="13.5">
      <c r="A2241" s="563">
        <v>5703</v>
      </c>
      <c r="B2241" s="271" t="s">
        <v>650</v>
      </c>
      <c r="C2241" s="957">
        <v>49</v>
      </c>
      <c r="D2241" s="874" t="s">
        <v>465</v>
      </c>
      <c r="E2241" s="172" t="s">
        <v>465</v>
      </c>
      <c r="F2241" s="234"/>
      <c r="G2241" s="236"/>
      <c r="H2241" s="921" t="s">
        <v>20</v>
      </c>
      <c r="I2241" s="272">
        <v>43763</v>
      </c>
      <c r="J2241" s="238"/>
      <c r="K2241" s="711" t="s">
        <v>8253</v>
      </c>
      <c r="L2241" s="1023" t="s">
        <v>28</v>
      </c>
      <c r="M2241" s="13" t="str">
        <f t="shared" si="175"/>
        <v>Invoice Made</v>
      </c>
      <c r="N2241" s="13"/>
      <c r="O2241" s="13"/>
      <c r="P2241" s="13"/>
      <c r="Q2241" s="13" t="str">
        <f t="shared" si="177"/>
        <v/>
      </c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 t="str">
        <f t="shared" si="176"/>
        <v>Cape Brindisi49</v>
      </c>
      <c r="AB2241" s="13"/>
      <c r="AC2241" s="13"/>
      <c r="AD2241" s="13"/>
      <c r="AE2241" s="13">
        <f>IF(TRIM(AA2241=""),0,IF(ISNA(VLOOKUP(AA2241,Tracker!$AB$2:$AB$3981,1,FALSE)),0,1))</f>
        <v>1</v>
      </c>
      <c r="AF2241" s="13"/>
    </row>
    <row r="2242" spans="1:32" ht="13.5">
      <c r="A2242" s="563">
        <v>5704</v>
      </c>
      <c r="B2242" s="271" t="s">
        <v>8593</v>
      </c>
      <c r="C2242" s="957">
        <v>13</v>
      </c>
      <c r="D2242" s="874" t="s">
        <v>63</v>
      </c>
      <c r="E2242" s="172" t="s">
        <v>63</v>
      </c>
      <c r="F2242" s="234"/>
      <c r="G2242" s="236" t="s">
        <v>466</v>
      </c>
      <c r="H2242" s="907" t="s">
        <v>200</v>
      </c>
      <c r="I2242" s="272">
        <v>43750</v>
      </c>
      <c r="J2242" s="238">
        <v>43750</v>
      </c>
      <c r="K2242" s="711"/>
      <c r="L2242" s="1023" t="s">
        <v>60</v>
      </c>
      <c r="M2242" s="13" t="str">
        <f t="shared" si="178"/>
        <v>Invoice Made</v>
      </c>
      <c r="N2242" s="13"/>
      <c r="O2242" s="13"/>
      <c r="P2242" s="13" t="str">
        <f>IF(L2244="Navig8",IF(ISNA(VLOOKUP(UPPER(B2244),#REF!,3,FALSE)),"Pool Not in Records",VLOOKUP(UPPER(B2244),#REF!,3,FALSE)),"")</f>
        <v/>
      </c>
      <c r="Q2242" s="13" t="str">
        <f t="shared" si="177"/>
        <v/>
      </c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 t="str">
        <f t="shared" si="176"/>
        <v>Stavanger Falcon13</v>
      </c>
      <c r="AB2242" s="13"/>
      <c r="AC2242" s="13"/>
      <c r="AD2242" s="13"/>
      <c r="AE2242" s="13">
        <f>IF(TRIM(AA2242=""),0,IF(ISNA(VLOOKUP(AA2242,Tracker!$AB$2:$AB$3981,1,FALSE)),0,1))</f>
        <v>1</v>
      </c>
      <c r="AF2242" s="13"/>
    </row>
    <row r="2243" spans="1:32" ht="13.5">
      <c r="A2243" s="563">
        <v>5705</v>
      </c>
      <c r="B2243" s="271" t="s">
        <v>7919</v>
      </c>
      <c r="C2243" s="957">
        <v>24</v>
      </c>
      <c r="D2243" s="874" t="s">
        <v>9108</v>
      </c>
      <c r="E2243" s="172" t="s">
        <v>9108</v>
      </c>
      <c r="F2243" s="234"/>
      <c r="G2243" s="236"/>
      <c r="H2243" s="926" t="s">
        <v>699</v>
      </c>
      <c r="I2243" s="272">
        <v>43766</v>
      </c>
      <c r="J2243" s="238"/>
      <c r="K2243" s="711"/>
      <c r="L2243" s="1023" t="s">
        <v>60</v>
      </c>
      <c r="M2243" s="13" t="str">
        <f t="shared" si="178"/>
        <v>Invoice Made</v>
      </c>
      <c r="N2243" s="13"/>
      <c r="O2243" s="13"/>
      <c r="P2243" s="13" t="str">
        <f>IF(L2245="Navig8",IF(ISNA(VLOOKUP(UPPER(B2245),#REF!,3,FALSE)),"Pool Not in Records",VLOOKUP(UPPER(B2245),#REF!,3,FALSE)),"")</f>
        <v/>
      </c>
      <c r="Q2243" s="13" t="str">
        <f t="shared" si="177"/>
        <v/>
      </c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 t="str">
        <f t="shared" ref="AA2243:AA2306" si="179">IF(OR(TRIM(B2243)="",TRIM(C2243)=""),"Vessel-Voy No not given",CONCATENATE(TRIM(B2243),TRIM(C2243)))</f>
        <v>Tokyo Spirit24</v>
      </c>
      <c r="AB2243" s="13"/>
      <c r="AC2243" s="13"/>
      <c r="AD2243" s="13"/>
      <c r="AE2243" s="13">
        <f>IF(TRIM(AA2243=""),0,IF(ISNA(VLOOKUP(AA2243,Tracker!$AB$2:$AB$3981,1,FALSE)),0,1))</f>
        <v>1</v>
      </c>
      <c r="AF2243" s="13"/>
    </row>
    <row r="2244" spans="1:32" ht="13.5">
      <c r="A2244" s="563">
        <v>5706</v>
      </c>
      <c r="B2244" s="271" t="s">
        <v>2700</v>
      </c>
      <c r="C2244" s="957">
        <v>30</v>
      </c>
      <c r="D2244" s="874" t="s">
        <v>4641</v>
      </c>
      <c r="E2244" s="172" t="s">
        <v>4641</v>
      </c>
      <c r="F2244" s="234"/>
      <c r="G2244" s="236"/>
      <c r="H2244" s="926" t="s">
        <v>9416</v>
      </c>
      <c r="I2244" s="272">
        <v>43765</v>
      </c>
      <c r="J2244" s="238"/>
      <c r="K2244" s="711"/>
      <c r="L2244" s="1023" t="s">
        <v>60</v>
      </c>
      <c r="M2244" s="13" t="str">
        <f t="shared" si="178"/>
        <v>Invoice Made</v>
      </c>
      <c r="N2244" s="13"/>
      <c r="O2244" s="13"/>
      <c r="P2244" s="13" t="str">
        <f>IF(L2246="Navig8",IF(ISNA(VLOOKUP(UPPER(B2246),#REF!,3,FALSE)),"Pool Not in Records",VLOOKUP(UPPER(B2246),#REF!,3,FALSE)),"")</f>
        <v/>
      </c>
      <c r="Q2244" s="13" t="str">
        <f t="shared" si="177"/>
        <v/>
      </c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 t="str">
        <f t="shared" si="179"/>
        <v>Moscow Spirit30</v>
      </c>
      <c r="AB2244" s="13"/>
      <c r="AC2244" s="13"/>
      <c r="AD2244" s="13"/>
      <c r="AE2244" s="13">
        <f>IF(TRIM(AA2244=""),0,IF(ISNA(VLOOKUP(AA2244,Tracker!$AB$2:$AB$3981,1,FALSE)),0,1))</f>
        <v>1</v>
      </c>
      <c r="AF2244" s="13"/>
    </row>
    <row r="2245" spans="1:32" ht="13.5">
      <c r="A2245" s="563">
        <v>5707</v>
      </c>
      <c r="B2245" s="271" t="s">
        <v>9377</v>
      </c>
      <c r="C2245" s="957">
        <v>1</v>
      </c>
      <c r="D2245" s="874" t="s">
        <v>3273</v>
      </c>
      <c r="E2245" s="172" t="s">
        <v>3273</v>
      </c>
      <c r="F2245" s="234"/>
      <c r="G2245" s="236"/>
      <c r="H2245" s="920" t="s">
        <v>455</v>
      </c>
      <c r="I2245" s="272">
        <v>43850</v>
      </c>
      <c r="J2245" s="238"/>
      <c r="K2245" s="711"/>
      <c r="L2245" s="1023" t="s">
        <v>1485</v>
      </c>
      <c r="M2245" s="13" t="str">
        <f t="shared" si="178"/>
        <v>Invoice Made</v>
      </c>
      <c r="N2245" s="13"/>
      <c r="O2245" s="13"/>
      <c r="P2245" s="13" t="str">
        <f>IF(L2247="Navig8",IF(ISNA(VLOOKUP(UPPER(B2247),#REF!,3,FALSE)),"Pool Not in Records",VLOOKUP(UPPER(B2247),#REF!,3,FALSE)),"")</f>
        <v/>
      </c>
      <c r="Q2245" s="13" t="str">
        <f t="shared" si="177"/>
        <v/>
      </c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 t="str">
        <f t="shared" si="179"/>
        <v>Navig8 Gratitude1</v>
      </c>
      <c r="AB2245" s="13"/>
      <c r="AC2245" s="13"/>
      <c r="AD2245" s="13"/>
      <c r="AE2245" s="13">
        <f>IF(TRIM(AA2245=""),0,IF(ISNA(VLOOKUP(AA2245,Tracker!$AB$2:$AB$3981,1,FALSE)),0,1))</f>
        <v>1</v>
      </c>
      <c r="AF2245" s="13"/>
    </row>
    <row r="2246" spans="1:32" ht="13.5">
      <c r="A2246" s="271">
        <v>5708</v>
      </c>
      <c r="B2246" s="271" t="s">
        <v>9378</v>
      </c>
      <c r="C2246" s="957">
        <v>2019002787</v>
      </c>
      <c r="D2246" s="874" t="s">
        <v>8302</v>
      </c>
      <c r="E2246" s="172" t="s">
        <v>8302</v>
      </c>
      <c r="F2246" s="234"/>
      <c r="G2246" s="236"/>
      <c r="H2246" s="874"/>
      <c r="I2246" s="272"/>
      <c r="J2246" s="238"/>
      <c r="K2246" s="711"/>
      <c r="L2246" s="1023" t="s">
        <v>7591</v>
      </c>
      <c r="M2246" s="13" t="str">
        <f t="shared" si="178"/>
        <v>Invoice Not Made</v>
      </c>
      <c r="N2246" s="13"/>
      <c r="O2246" s="13"/>
      <c r="P2246" s="13" t="str">
        <f>IF(L2248="Navig8",IF(ISNA(VLOOKUP(UPPER(B2248),#REF!,3,FALSE)),"Pool Not in Records",VLOOKUP(UPPER(B2248),#REF!,3,FALSE)),"")</f>
        <v/>
      </c>
      <c r="Q2246" s="13" t="str">
        <f t="shared" si="177"/>
        <v/>
      </c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 t="str">
        <f t="shared" si="179"/>
        <v>Atlantic Guard2019002787</v>
      </c>
      <c r="AB2246" s="13"/>
      <c r="AC2246" s="13"/>
      <c r="AD2246" s="13"/>
      <c r="AE2246" s="13">
        <f>IF(TRIM(AA2246=""),0,IF(ISNA(VLOOKUP(AA2246,Tracker!$AB$2:$AB$3981,1,FALSE)),0,1))</f>
        <v>0</v>
      </c>
      <c r="AF2246" s="13"/>
    </row>
    <row r="2247" spans="1:32" ht="13.5">
      <c r="A2247" s="563">
        <v>5709</v>
      </c>
      <c r="B2247" s="271" t="s">
        <v>728</v>
      </c>
      <c r="C2247" s="957">
        <v>25</v>
      </c>
      <c r="D2247" s="874" t="s">
        <v>1834</v>
      </c>
      <c r="E2247" s="172" t="s">
        <v>1834</v>
      </c>
      <c r="F2247" s="234"/>
      <c r="G2247" s="236"/>
      <c r="H2247" s="926" t="s">
        <v>786</v>
      </c>
      <c r="I2247" s="272">
        <v>43762</v>
      </c>
      <c r="J2247" s="238"/>
      <c r="K2247" s="711"/>
      <c r="L2247" s="1023" t="s">
        <v>60</v>
      </c>
      <c r="M2247" s="13" t="str">
        <f t="shared" si="178"/>
        <v>Invoice Made</v>
      </c>
      <c r="N2247" s="13"/>
      <c r="O2247" s="13"/>
      <c r="P2247" s="13" t="e">
        <f>IF(L2249="Navig8",IF(ISNA(VLOOKUP(UPPER(B2249),#REF!,3,FALSE)),"Pool Not in Records",VLOOKUP(UPPER(B2249),#REF!,3,FALSE)),"")</f>
        <v>#REF!</v>
      </c>
      <c r="Q2247" s="13" t="str">
        <f t="shared" si="177"/>
        <v/>
      </c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 t="str">
        <f t="shared" si="179"/>
        <v>Mare Siculum25</v>
      </c>
      <c r="AB2247" s="13"/>
      <c r="AC2247" s="13"/>
      <c r="AD2247" s="13"/>
      <c r="AE2247" s="13">
        <f>IF(TRIM(AA2247=""),0,IF(ISNA(VLOOKUP(AA2247,Tracker!$AB$2:$AB$3981,1,FALSE)),0,1))</f>
        <v>1</v>
      </c>
      <c r="AF2247" s="13"/>
    </row>
    <row r="2248" spans="1:32" ht="13.5">
      <c r="A2248" s="563">
        <v>5710</v>
      </c>
      <c r="B2248" s="271" t="s">
        <v>484</v>
      </c>
      <c r="C2248" s="957">
        <v>177</v>
      </c>
      <c r="D2248" s="874" t="s">
        <v>7955</v>
      </c>
      <c r="E2248" s="172" t="s">
        <v>7955</v>
      </c>
      <c r="F2248" s="234"/>
      <c r="G2248" s="236"/>
      <c r="H2248" s="874" t="s">
        <v>324</v>
      </c>
      <c r="I2248" s="272">
        <v>43799</v>
      </c>
      <c r="J2248" s="238"/>
      <c r="K2248" s="711"/>
      <c r="L2248" s="1023" t="s">
        <v>60</v>
      </c>
      <c r="M2248" s="13" t="str">
        <f t="shared" si="178"/>
        <v>Invoice Made</v>
      </c>
      <c r="N2248" s="13"/>
      <c r="O2248" s="13"/>
      <c r="P2248" s="13" t="e">
        <f>IF(L2250="Navig8",IF(ISNA(VLOOKUP(UPPER(B2250),#REF!,3,FALSE)),"Pool Not in Records",VLOOKUP(UPPER(B2250),#REF!,3,FALSE)),"")</f>
        <v>#REF!</v>
      </c>
      <c r="Q2248" s="13" t="str">
        <f t="shared" si="177"/>
        <v/>
      </c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 t="str">
        <f t="shared" si="179"/>
        <v>Esther Spirit177</v>
      </c>
      <c r="AB2248" s="13"/>
      <c r="AC2248" s="13"/>
      <c r="AD2248" s="13"/>
      <c r="AE2248" s="13">
        <f>IF(TRIM(AA2248=""),0,IF(ISNA(VLOOKUP(AA2248,Tracker!$AB$2:$AB$3981,1,FALSE)),0,1))</f>
        <v>1</v>
      </c>
      <c r="AF2248" s="13"/>
    </row>
    <row r="2249" spans="1:32" ht="13.5">
      <c r="A2249" s="563">
        <v>5711</v>
      </c>
      <c r="B2249" s="271" t="s">
        <v>9379</v>
      </c>
      <c r="C2249" s="957">
        <v>46</v>
      </c>
      <c r="D2249" s="874" t="s">
        <v>465</v>
      </c>
      <c r="E2249" s="172"/>
      <c r="F2249" s="234"/>
      <c r="G2249" s="236"/>
      <c r="H2249" s="931" t="s">
        <v>3523</v>
      </c>
      <c r="I2249" s="272">
        <v>43771</v>
      </c>
      <c r="J2249" s="238"/>
      <c r="K2249" s="711" t="s">
        <v>411</v>
      </c>
      <c r="L2249" s="1023" t="s">
        <v>28</v>
      </c>
      <c r="M2249" s="13" t="str">
        <f t="shared" si="178"/>
        <v>Invoice Not Made</v>
      </c>
      <c r="N2249" s="13"/>
      <c r="O2249" s="13"/>
      <c r="P2249" s="13"/>
      <c r="Q2249" s="13" t="str">
        <f t="shared" si="177"/>
        <v/>
      </c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 t="str">
        <f t="shared" si="179"/>
        <v>Cape Belavista46</v>
      </c>
      <c r="AB2249" s="13"/>
      <c r="AC2249" s="13"/>
      <c r="AD2249" s="13"/>
      <c r="AE2249" s="13">
        <f>IF(TRIM(AA2249=""),0,IF(ISNA(VLOOKUP(AA2249,Tracker!$AB$2:$AB$3981,1,FALSE)),0,1))</f>
        <v>0</v>
      </c>
      <c r="AF2249" s="13"/>
    </row>
    <row r="2250" spans="1:32" ht="13.5">
      <c r="A2250" s="563">
        <v>5712</v>
      </c>
      <c r="B2250" s="271" t="s">
        <v>8836</v>
      </c>
      <c r="C2250" s="957" t="s">
        <v>9380</v>
      </c>
      <c r="D2250" s="874" t="s">
        <v>2541</v>
      </c>
      <c r="E2250" s="172"/>
      <c r="F2250" s="234"/>
      <c r="G2250" s="236"/>
      <c r="H2250" s="920" t="s">
        <v>261</v>
      </c>
      <c r="I2250" s="272">
        <v>43849</v>
      </c>
      <c r="J2250" s="238"/>
      <c r="K2250" s="711" t="s">
        <v>411</v>
      </c>
      <c r="L2250" s="1023" t="s">
        <v>28</v>
      </c>
      <c r="M2250" s="13" t="str">
        <f t="shared" si="178"/>
        <v>Invoice Made</v>
      </c>
      <c r="N2250" s="13"/>
      <c r="O2250" s="13"/>
      <c r="P2250" s="13"/>
      <c r="Q2250" s="13" t="str">
        <f t="shared" si="177"/>
        <v/>
      </c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 t="str">
        <f t="shared" si="179"/>
        <v>Ariane8_19</v>
      </c>
      <c r="AB2250" s="13"/>
      <c r="AC2250" s="13"/>
      <c r="AD2250" s="13"/>
      <c r="AE2250" s="13">
        <f>IF(TRIM(AA2250=""),0,IF(ISNA(VLOOKUP(AA2250,Tracker!$AB$2:$AB$3981,1,FALSE)),0,1))</f>
        <v>1</v>
      </c>
      <c r="AF2250" s="13"/>
    </row>
    <row r="2251" spans="1:32" ht="13.5">
      <c r="A2251" s="563">
        <v>5713</v>
      </c>
      <c r="B2251" s="271" t="s">
        <v>9381</v>
      </c>
      <c r="C2251" s="957">
        <v>201901</v>
      </c>
      <c r="D2251" s="874" t="s">
        <v>1382</v>
      </c>
      <c r="E2251" s="172" t="s">
        <v>1382</v>
      </c>
      <c r="F2251" s="234"/>
      <c r="G2251" s="236"/>
      <c r="H2251" s="931" t="s">
        <v>8875</v>
      </c>
      <c r="I2251" s="272">
        <v>43770</v>
      </c>
      <c r="J2251" s="238"/>
      <c r="K2251" s="711" t="s">
        <v>411</v>
      </c>
      <c r="L2251" s="1023" t="s">
        <v>28</v>
      </c>
      <c r="M2251" s="13" t="str">
        <f t="shared" si="178"/>
        <v>Invoice Not Made</v>
      </c>
      <c r="N2251" s="13"/>
      <c r="O2251" s="13"/>
      <c r="P2251" s="13"/>
      <c r="Q2251" s="13" t="str">
        <f t="shared" si="177"/>
        <v/>
      </c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 t="str">
        <f t="shared" si="179"/>
        <v>SCF Baikal201901</v>
      </c>
      <c r="AB2251" s="13"/>
      <c r="AC2251" s="13"/>
      <c r="AD2251" s="13"/>
      <c r="AE2251" s="13">
        <f>IF(TRIM(AA2251=""),0,IF(ISNA(VLOOKUP(AA2251,Tracker!$AB$2:$AB$3981,1,FALSE)),0,1))</f>
        <v>0</v>
      </c>
      <c r="AF2251" s="13"/>
    </row>
    <row r="2252" spans="1:32" ht="14.25" thickBot="1">
      <c r="A2252" s="563">
        <v>5714</v>
      </c>
      <c r="B2252" s="271" t="s">
        <v>2779</v>
      </c>
      <c r="C2252" s="957" t="s">
        <v>9436</v>
      </c>
      <c r="D2252" s="874" t="s">
        <v>2474</v>
      </c>
      <c r="E2252" s="172" t="s">
        <v>2474</v>
      </c>
      <c r="F2252" s="234"/>
      <c r="G2252" s="236"/>
      <c r="H2252" s="874" t="s">
        <v>412</v>
      </c>
      <c r="I2252" s="272">
        <v>43759</v>
      </c>
      <c r="J2252" s="238">
        <v>43739</v>
      </c>
      <c r="K2252" s="711"/>
      <c r="L2252" s="1023" t="s">
        <v>8459</v>
      </c>
      <c r="M2252" s="13" t="str">
        <f t="shared" si="178"/>
        <v>Invoice Not Made</v>
      </c>
      <c r="N2252" s="13"/>
      <c r="O2252" s="13"/>
      <c r="P2252" s="13" t="str">
        <f>IF(L2254="Navig8",IF(ISNA(VLOOKUP(UPPER(B2254),#REF!,3,FALSE)),"Pool Not in Records",VLOOKUP(UPPER(B2254),#REF!,3,FALSE)),"")</f>
        <v/>
      </c>
      <c r="Q2252" s="13" t="str">
        <f t="shared" si="177"/>
        <v/>
      </c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 t="str">
        <f t="shared" si="179"/>
        <v>Tigris285,286</v>
      </c>
      <c r="AB2252" s="13"/>
      <c r="AC2252" s="13"/>
      <c r="AD2252" s="13"/>
      <c r="AE2252" s="13">
        <f>IF(TRIM(AA2252=""),0,IF(ISNA(VLOOKUP(AA2252,Tracker!$AB$2:$AB$3981,1,FALSE)),0,1))</f>
        <v>0</v>
      </c>
      <c r="AF2252" s="13"/>
    </row>
    <row r="2253" spans="1:32" ht="14.25" thickBot="1">
      <c r="A2253" s="563">
        <v>5715</v>
      </c>
      <c r="B2253" s="271" t="s">
        <v>892</v>
      </c>
      <c r="C2253" s="957" t="s">
        <v>9435</v>
      </c>
      <c r="D2253" s="874" t="s">
        <v>2474</v>
      </c>
      <c r="E2253" s="172" t="s">
        <v>2474</v>
      </c>
      <c r="F2253" s="234"/>
      <c r="G2253" s="236"/>
      <c r="H2253" s="600" t="s">
        <v>4920</v>
      </c>
      <c r="I2253" s="272">
        <v>43765</v>
      </c>
      <c r="J2253" s="238">
        <v>43739</v>
      </c>
      <c r="K2253" s="711"/>
      <c r="L2253" s="1023" t="s">
        <v>8459</v>
      </c>
      <c r="M2253" s="13" t="str">
        <f t="shared" si="178"/>
        <v>Invoice Not Made</v>
      </c>
      <c r="N2253" s="13"/>
      <c r="O2253" s="13"/>
      <c r="P2253" s="13" t="str">
        <f>IF(L2255="Navig8",IF(ISNA(VLOOKUP(UPPER(B2255),#REF!,3,FALSE)),"Pool Not in Records",VLOOKUP(UPPER(B2255),#REF!,3,FALSE)),"")</f>
        <v/>
      </c>
      <c r="Q2253" s="13" t="str">
        <f t="shared" si="177"/>
        <v/>
      </c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 t="str">
        <f t="shared" si="179"/>
        <v>Elisalex Schulte143,144</v>
      </c>
      <c r="AB2253" s="13"/>
      <c r="AC2253" s="13"/>
      <c r="AD2253" s="13"/>
      <c r="AE2253" s="13">
        <f>IF(TRIM(AA2253=""),0,IF(ISNA(VLOOKUP(AA2253,Tracker!$AB$2:$AB$3981,1,FALSE)),0,1))</f>
        <v>0</v>
      </c>
      <c r="AF2253" s="13"/>
    </row>
    <row r="2254" spans="1:32" ht="13.5">
      <c r="A2254" s="563">
        <v>5716</v>
      </c>
      <c r="B2254" s="271" t="s">
        <v>8103</v>
      </c>
      <c r="C2254" s="957" t="s">
        <v>9434</v>
      </c>
      <c r="D2254" s="874" t="s">
        <v>2474</v>
      </c>
      <c r="E2254" s="172" t="s">
        <v>2474</v>
      </c>
      <c r="F2254" s="234"/>
      <c r="G2254" s="236"/>
      <c r="H2254" s="874" t="s">
        <v>25</v>
      </c>
      <c r="I2254" s="272">
        <v>43757</v>
      </c>
      <c r="J2254" s="238">
        <v>43739</v>
      </c>
      <c r="K2254" s="711"/>
      <c r="L2254" s="1023" t="s">
        <v>8459</v>
      </c>
      <c r="M2254" s="13" t="str">
        <f t="shared" si="178"/>
        <v>Invoice Not Made</v>
      </c>
      <c r="N2254" s="13"/>
      <c r="O2254" s="13"/>
      <c r="P2254" s="13" t="str">
        <f>IF(L2256="Navig8",IF(ISNA(VLOOKUP(UPPER(B2256),#REF!,3,FALSE)),"Pool Not in Records",VLOOKUP(UPPER(B2256),#REF!,3,FALSE)),"")</f>
        <v/>
      </c>
      <c r="Q2254" s="13">
        <f t="shared" si="177"/>
        <v>0</v>
      </c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 t="str">
        <f t="shared" si="179"/>
        <v>Brentholmen99,100,101</v>
      </c>
      <c r="AB2254" s="13"/>
      <c r="AC2254" s="13"/>
      <c r="AD2254" s="13"/>
      <c r="AE2254" s="13">
        <f>IF(TRIM(AA2254=""),0,IF(ISNA(VLOOKUP(AA2254,Tracker!$AB$2:$AB$3981,1,FALSE)),0,1))</f>
        <v>0</v>
      </c>
      <c r="AF2254" s="13"/>
    </row>
    <row r="2255" spans="1:32" ht="13.5">
      <c r="A2255" s="563">
        <v>5717</v>
      </c>
      <c r="B2255" s="271" t="s">
        <v>9264</v>
      </c>
      <c r="C2255" s="957">
        <v>43</v>
      </c>
      <c r="D2255" s="874" t="s">
        <v>2474</v>
      </c>
      <c r="E2255" s="172" t="s">
        <v>2474</v>
      </c>
      <c r="F2255" s="234"/>
      <c r="G2255" s="236"/>
      <c r="H2255" s="924" t="s">
        <v>9445</v>
      </c>
      <c r="I2255" s="272">
        <v>43789</v>
      </c>
      <c r="J2255" s="238"/>
      <c r="K2255" s="711"/>
      <c r="L2255" s="1023" t="s">
        <v>1466</v>
      </c>
      <c r="M2255" s="13" t="str">
        <f t="shared" si="178"/>
        <v>Invoice Made</v>
      </c>
      <c r="N2255" s="13"/>
      <c r="O2255" s="13"/>
      <c r="P2255" s="13" t="str">
        <f>IF(L2257="Navig8",IF(ISNA(VLOOKUP(UPPER(B2257),#REF!,3,FALSE)),"Pool Not in Records",VLOOKUP(UPPER(B2257),#REF!,3,FALSE)),"")</f>
        <v/>
      </c>
      <c r="Q2255" s="13">
        <f t="shared" si="177"/>
        <v>0</v>
      </c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 t="str">
        <f t="shared" si="179"/>
        <v>Mahadah Silver43</v>
      </c>
      <c r="AB2255" s="13"/>
      <c r="AC2255" s="13"/>
      <c r="AD2255" s="13"/>
      <c r="AE2255" s="13">
        <f>IF(TRIM(AA2255=""),0,IF(ISNA(VLOOKUP(AA2255,Tracker!$AB$2:$AB$3981,1,FALSE)),0,1))</f>
        <v>1</v>
      </c>
      <c r="AF2255" s="13"/>
    </row>
    <row r="2256" spans="1:32" ht="13.5">
      <c r="A2256" s="271">
        <v>5718</v>
      </c>
      <c r="B2256" s="271" t="s">
        <v>2265</v>
      </c>
      <c r="C2256" s="957">
        <v>199</v>
      </c>
      <c r="D2256" s="874" t="s">
        <v>8245</v>
      </c>
      <c r="E2256" s="172" t="s">
        <v>8245</v>
      </c>
      <c r="F2256" s="234"/>
      <c r="G2256" s="236"/>
      <c r="H2256" s="874"/>
      <c r="I2256" s="272"/>
      <c r="J2256" s="238"/>
      <c r="K2256" s="711"/>
      <c r="L2256" s="1023" t="s">
        <v>590</v>
      </c>
      <c r="M2256" s="13" t="str">
        <f t="shared" si="178"/>
        <v>Invoice Not Made</v>
      </c>
      <c r="N2256" s="13"/>
      <c r="O2256" s="13"/>
      <c r="P2256" s="13" t="e">
        <f>IF(L2258="Navig8",IF(ISNA(VLOOKUP(UPPER(B2258),#REF!,3,FALSE)),"Pool Not in Records",VLOOKUP(UPPER(B2258),#REF!,3,FALSE)),"")</f>
        <v>#REF!</v>
      </c>
      <c r="Q2256" s="13" t="str">
        <f t="shared" si="177"/>
        <v/>
      </c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 t="str">
        <f t="shared" si="179"/>
        <v>Maya199</v>
      </c>
      <c r="AB2256" s="13"/>
      <c r="AC2256" s="13"/>
      <c r="AD2256" s="13"/>
      <c r="AE2256" s="13">
        <f>IF(TRIM(AA2256=""),0,IF(ISNA(VLOOKUP(AA2256,Tracker!$AB$2:$AB$3981,1,FALSE)),0,1))</f>
        <v>0</v>
      </c>
      <c r="AF2256" s="13"/>
    </row>
    <row r="2257" spans="1:32" ht="13.5">
      <c r="A2257" s="271">
        <v>5719</v>
      </c>
      <c r="B2257" s="271" t="s">
        <v>8892</v>
      </c>
      <c r="C2257" s="957"/>
      <c r="D2257" s="874" t="s">
        <v>9382</v>
      </c>
      <c r="E2257" s="172" t="s">
        <v>9382</v>
      </c>
      <c r="F2257" s="234"/>
      <c r="G2257" s="236"/>
      <c r="H2257" s="874"/>
      <c r="I2257" s="272"/>
      <c r="J2257" s="238"/>
      <c r="K2257" s="711"/>
      <c r="L2257" s="1023" t="s">
        <v>590</v>
      </c>
      <c r="M2257" s="13" t="str">
        <f t="shared" si="178"/>
        <v>Invoice Not Made</v>
      </c>
      <c r="N2257" s="13"/>
      <c r="O2257" s="13"/>
      <c r="P2257" s="13" t="e">
        <f>IF(L2259="Navig8",IF(ISNA(VLOOKUP(UPPER(B2259),#REF!,3,FALSE)),"Pool Not in Records",VLOOKUP(UPPER(B2259),#REF!,3,FALSE)),"")</f>
        <v>#REF!</v>
      </c>
      <c r="Q2257" s="13" t="str">
        <f t="shared" si="177"/>
        <v/>
      </c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 t="str">
        <f t="shared" si="179"/>
        <v>Vessel-Voy No not given</v>
      </c>
      <c r="AB2257" s="13"/>
      <c r="AC2257" s="13"/>
      <c r="AD2257" s="13"/>
      <c r="AE2257" s="13">
        <f>IF(TRIM(AA2257=""),0,IF(ISNA(VLOOKUP(AA2257,Tracker!$AB$2:$AB$3981,1,FALSE)),0,1))</f>
        <v>0</v>
      </c>
      <c r="AF2257" s="13"/>
    </row>
    <row r="2258" spans="1:32" ht="13.5">
      <c r="A2258" s="563">
        <v>5720</v>
      </c>
      <c r="B2258" s="271" t="s">
        <v>9383</v>
      </c>
      <c r="C2258" s="957">
        <v>3</v>
      </c>
      <c r="D2258" s="874" t="s">
        <v>9384</v>
      </c>
      <c r="E2258" s="172" t="s">
        <v>9384</v>
      </c>
      <c r="F2258" s="234"/>
      <c r="G2258" s="236"/>
      <c r="H2258" s="874" t="s">
        <v>20</v>
      </c>
      <c r="I2258" s="272">
        <v>43791</v>
      </c>
      <c r="J2258" s="238"/>
      <c r="K2258" s="711" t="s">
        <v>411</v>
      </c>
      <c r="L2258" s="1023" t="s">
        <v>28</v>
      </c>
      <c r="M2258" s="13" t="str">
        <f t="shared" si="178"/>
        <v>Invoice Made</v>
      </c>
      <c r="N2258" s="13"/>
      <c r="O2258" s="13"/>
      <c r="P2258" s="13"/>
      <c r="Q2258" s="13" t="str">
        <f t="shared" si="177"/>
        <v/>
      </c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 t="str">
        <f t="shared" si="179"/>
        <v>Apollo3</v>
      </c>
      <c r="AB2258" s="13"/>
      <c r="AC2258" s="13"/>
      <c r="AD2258" s="13"/>
      <c r="AE2258" s="13">
        <f>IF(TRIM(AA2258=""),0,IF(ISNA(VLOOKUP(AA2258,Tracker!$AB$2:$AB$3981,1,FALSE)),0,1))</f>
        <v>1</v>
      </c>
      <c r="AF2258" s="13"/>
    </row>
    <row r="2259" spans="1:32" ht="13.5">
      <c r="A2259" s="563">
        <v>5721</v>
      </c>
      <c r="B2259" s="271" t="s">
        <v>9097</v>
      </c>
      <c r="C2259" s="957">
        <v>11</v>
      </c>
      <c r="D2259" s="874" t="s">
        <v>521</v>
      </c>
      <c r="E2259" s="172" t="s">
        <v>521</v>
      </c>
      <c r="F2259" s="234"/>
      <c r="G2259" s="236"/>
      <c r="H2259" s="927" t="s">
        <v>8793</v>
      </c>
      <c r="I2259" s="272">
        <v>43805</v>
      </c>
      <c r="J2259" s="238"/>
      <c r="K2259" s="711" t="s">
        <v>411</v>
      </c>
      <c r="L2259" s="1023" t="s">
        <v>28</v>
      </c>
      <c r="M2259" s="13" t="str">
        <f t="shared" si="178"/>
        <v>Invoice Made</v>
      </c>
      <c r="N2259" s="13"/>
      <c r="O2259" s="13"/>
      <c r="P2259" s="13"/>
      <c r="Q2259" s="13" t="str">
        <f t="shared" si="177"/>
        <v/>
      </c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 t="str">
        <f t="shared" si="179"/>
        <v>Fos Picasso11</v>
      </c>
      <c r="AB2259" s="13"/>
      <c r="AC2259" s="13"/>
      <c r="AD2259" s="13"/>
      <c r="AE2259" s="13">
        <f>IF(TRIM(AA2259=""),0,IF(ISNA(VLOOKUP(AA2259,Tracker!$AB$2:$AB$3981,1,FALSE)),0,1))</f>
        <v>1</v>
      </c>
      <c r="AF2259" s="13"/>
    </row>
    <row r="2260" spans="1:32" ht="13.5">
      <c r="A2260" s="563">
        <v>5722</v>
      </c>
      <c r="B2260" s="271" t="s">
        <v>8309</v>
      </c>
      <c r="C2260" s="957" t="s">
        <v>9437</v>
      </c>
      <c r="D2260" s="874" t="s">
        <v>2474</v>
      </c>
      <c r="E2260" s="172" t="s">
        <v>2474</v>
      </c>
      <c r="F2260" s="234"/>
      <c r="G2260" s="236"/>
      <c r="H2260" s="874" t="s">
        <v>535</v>
      </c>
      <c r="I2260" s="272">
        <v>43759</v>
      </c>
      <c r="J2260" s="238"/>
      <c r="K2260" s="711"/>
      <c r="L2260" s="1023" t="s">
        <v>8459</v>
      </c>
      <c r="M2260" s="13" t="str">
        <f t="shared" si="178"/>
        <v>Invoice Not Made</v>
      </c>
      <c r="N2260" s="13"/>
      <c r="O2260" s="13"/>
      <c r="P2260" s="13" t="str">
        <f>IF(L2262="Navig8",IF(ISNA(VLOOKUP(UPPER(B2262),#REF!,3,FALSE)),"Pool Not in Records",VLOOKUP(UPPER(B2262),#REF!,3,FALSE)),"")</f>
        <v/>
      </c>
      <c r="Q2260" s="13">
        <f t="shared" si="177"/>
        <v>0</v>
      </c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 t="str">
        <f t="shared" si="179"/>
        <v>Vestholmen63,64</v>
      </c>
      <c r="AB2260" s="13"/>
      <c r="AC2260" s="13"/>
      <c r="AD2260" s="13"/>
      <c r="AE2260" s="13">
        <f>IF(TRIM(AA2260=""),0,IF(ISNA(VLOOKUP(AA2260,Tracker!$AB$2:$AB$3981,1,FALSE)),0,1))</f>
        <v>0</v>
      </c>
      <c r="AF2260" s="13"/>
    </row>
    <row r="2261" spans="1:32" ht="13.5">
      <c r="A2261" s="563">
        <v>5723</v>
      </c>
      <c r="B2261" s="271" t="s">
        <v>2776</v>
      </c>
      <c r="C2261" s="957">
        <v>147</v>
      </c>
      <c r="D2261" s="874" t="s">
        <v>8968</v>
      </c>
      <c r="E2261" s="172" t="s">
        <v>8968</v>
      </c>
      <c r="F2261" s="234"/>
      <c r="G2261" s="236"/>
      <c r="H2261" s="874" t="s">
        <v>2870</v>
      </c>
      <c r="I2261" s="272">
        <v>43769</v>
      </c>
      <c r="J2261" s="238"/>
      <c r="K2261" s="711"/>
      <c r="L2261" s="1023" t="s">
        <v>8459</v>
      </c>
      <c r="M2261" s="13" t="str">
        <f t="shared" si="178"/>
        <v>Invoice Not Made</v>
      </c>
      <c r="N2261" s="13"/>
      <c r="O2261" s="13"/>
      <c r="P2261" s="13" t="str">
        <f>IF(L2263="Navig8",IF(ISNA(VLOOKUP(UPPER(B2263),#REF!,3,FALSE)),"Pool Not in Records",VLOOKUP(UPPER(B2263),#REF!,3,FALSE)),"")</f>
        <v/>
      </c>
      <c r="Q2261" s="13" t="str">
        <f t="shared" si="177"/>
        <v/>
      </c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 t="str">
        <f t="shared" si="179"/>
        <v>Sten Skagen147</v>
      </c>
      <c r="AB2261" s="13"/>
      <c r="AC2261" s="13"/>
      <c r="AD2261" s="13"/>
      <c r="AE2261" s="13">
        <f>IF(TRIM(AA2261=""),0,IF(ISNA(VLOOKUP(AA2261,Tracker!$AB$2:$AB$3981,1,FALSE)),0,1))</f>
        <v>0</v>
      </c>
      <c r="AF2261" s="13"/>
    </row>
    <row r="2262" spans="1:32" ht="13.5">
      <c r="A2262" s="563">
        <v>5724</v>
      </c>
      <c r="B2262" s="603" t="s">
        <v>317</v>
      </c>
      <c r="C2262" s="957" t="s">
        <v>9385</v>
      </c>
      <c r="D2262" s="874" t="s">
        <v>1304</v>
      </c>
      <c r="E2262" s="172" t="s">
        <v>1304</v>
      </c>
      <c r="F2262" s="234"/>
      <c r="G2262" s="236"/>
      <c r="H2262" s="932" t="s">
        <v>2846</v>
      </c>
      <c r="I2262" s="272">
        <v>43791</v>
      </c>
      <c r="J2262" s="238"/>
      <c r="K2262" s="711"/>
      <c r="L2262" s="1023" t="s">
        <v>590</v>
      </c>
      <c r="M2262" s="13" t="str">
        <f t="shared" si="178"/>
        <v>Invoice Made</v>
      </c>
      <c r="N2262" s="13"/>
      <c r="O2262" s="13"/>
      <c r="P2262" s="13" t="str">
        <f>IF(L2264="Navig8",IF(ISNA(VLOOKUP(UPPER(B2264),#REF!,3,FALSE)),"Pool Not in Records",VLOOKUP(UPPER(B2264),#REF!,3,FALSE)),"")</f>
        <v/>
      </c>
      <c r="Q2262" s="13" t="str">
        <f t="shared" si="177"/>
        <v/>
      </c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 t="str">
        <f t="shared" si="179"/>
        <v>Aqualiberty096-063</v>
      </c>
      <c r="AB2262" s="13"/>
      <c r="AC2262" s="13"/>
      <c r="AD2262" s="13"/>
      <c r="AE2262" s="13">
        <f>IF(TRIM(AA2262=""),0,IF(ISNA(VLOOKUP(AA2262,Tracker!$AB$2:$AB$3981,1,FALSE)),0,1))</f>
        <v>1</v>
      </c>
      <c r="AF2262" s="13"/>
    </row>
    <row r="2263" spans="1:32" ht="13.5">
      <c r="A2263" s="841">
        <v>5725</v>
      </c>
      <c r="B2263" s="841" t="s">
        <v>768</v>
      </c>
      <c r="C2263" s="957">
        <v>53</v>
      </c>
      <c r="D2263" s="891" t="s">
        <v>8165</v>
      </c>
      <c r="E2263" s="172" t="s">
        <v>8165</v>
      </c>
      <c r="F2263" s="234"/>
      <c r="G2263" s="236"/>
      <c r="H2263" s="891"/>
      <c r="I2263" s="839"/>
      <c r="J2263" s="238"/>
      <c r="K2263" s="842"/>
      <c r="L2263" s="1023" t="s">
        <v>60</v>
      </c>
      <c r="M2263" s="803" t="str">
        <f t="shared" si="178"/>
        <v>Invoice Not Made</v>
      </c>
      <c r="N2263" s="803" t="s">
        <v>368</v>
      </c>
      <c r="O2263" s="13"/>
      <c r="P2263" s="13" t="str">
        <f>IF(L2265="Navig8",IF(ISNA(VLOOKUP(UPPER(B2265),#REF!,3,FALSE)),"Pool Not in Records",VLOOKUP(UPPER(B2265),#REF!,3,FALSE)),"")</f>
        <v/>
      </c>
      <c r="Q2263" s="13">
        <f t="shared" si="177"/>
        <v>0</v>
      </c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 t="str">
        <f t="shared" si="179"/>
        <v>Peak Spirit53</v>
      </c>
      <c r="AB2263" s="13"/>
      <c r="AC2263" s="13"/>
      <c r="AD2263" s="13"/>
      <c r="AE2263" s="13">
        <f>IF(TRIM(AA2263=""),0,IF(ISNA(VLOOKUP(AA2263,Tracker!$AB$2:$AB$3981,1,FALSE)),0,1))</f>
        <v>0</v>
      </c>
      <c r="AF2263" s="13"/>
    </row>
    <row r="2264" spans="1:32" ht="13.5">
      <c r="A2264" s="271">
        <v>5726</v>
      </c>
      <c r="B2264" s="271" t="s">
        <v>1341</v>
      </c>
      <c r="C2264" s="957">
        <v>29</v>
      </c>
      <c r="D2264" s="874" t="s">
        <v>9386</v>
      </c>
      <c r="E2264" s="172" t="s">
        <v>9386</v>
      </c>
      <c r="F2264" s="234"/>
      <c r="G2264" s="236"/>
      <c r="H2264" s="874"/>
      <c r="I2264" s="272"/>
      <c r="J2264" s="238"/>
      <c r="K2264" s="711"/>
      <c r="L2264" s="1023" t="s">
        <v>60</v>
      </c>
      <c r="M2264" s="13" t="str">
        <f t="shared" si="178"/>
        <v>Invoice Not Made</v>
      </c>
      <c r="N2264" s="13"/>
      <c r="O2264" s="13"/>
      <c r="P2264" s="13" t="str">
        <f>IF(L2266="Navig8",IF(ISNA(VLOOKUP(UPPER(B2266),#REF!,3,FALSE)),"Pool Not in Records",VLOOKUP(UPPER(B2266),#REF!,3,FALSE)),"")</f>
        <v/>
      </c>
      <c r="Q2264" s="13" t="str">
        <f t="shared" si="177"/>
        <v/>
      </c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 t="str">
        <f t="shared" si="179"/>
        <v>Los Angeles Spirit29</v>
      </c>
      <c r="AB2264" s="13"/>
      <c r="AC2264" s="13"/>
      <c r="AD2264" s="13"/>
      <c r="AE2264" s="13">
        <f>IF(TRIM(AA2264=""),0,IF(ISNA(VLOOKUP(AA2264,Tracker!$AB$2:$AB$3981,1,FALSE)),0,1))</f>
        <v>0</v>
      </c>
      <c r="AF2264" s="13"/>
    </row>
    <row r="2265" spans="1:32" ht="13.5">
      <c r="A2265" s="563">
        <v>5727</v>
      </c>
      <c r="B2265" s="271" t="s">
        <v>8567</v>
      </c>
      <c r="C2265" s="957">
        <v>169</v>
      </c>
      <c r="D2265" s="874" t="s">
        <v>1942</v>
      </c>
      <c r="E2265" s="172" t="s">
        <v>1942</v>
      </c>
      <c r="F2265" s="234"/>
      <c r="G2265" s="236"/>
      <c r="H2265" s="874" t="s">
        <v>55</v>
      </c>
      <c r="I2265" s="272">
        <v>43771</v>
      </c>
      <c r="J2265" s="238"/>
      <c r="K2265" s="711"/>
      <c r="L2265" s="1023" t="s">
        <v>590</v>
      </c>
      <c r="M2265" s="13" t="str">
        <f t="shared" si="178"/>
        <v>Invoice Made</v>
      </c>
      <c r="N2265" s="13"/>
      <c r="O2265" s="13"/>
      <c r="P2265" s="13" t="str">
        <f>IF(L2267="Navig8",IF(ISNA(VLOOKUP(UPPER(B2267),#REF!,3,FALSE)),"Pool Not in Records",VLOOKUP(UPPER(B2267),#REF!,3,FALSE)),"")</f>
        <v/>
      </c>
      <c r="Q2265" s="13" t="str">
        <f t="shared" si="177"/>
        <v/>
      </c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 t="str">
        <f t="shared" si="179"/>
        <v>Seaways Visyas169</v>
      </c>
      <c r="AB2265" s="13"/>
      <c r="AC2265" s="13"/>
      <c r="AD2265" s="13"/>
      <c r="AE2265" s="13">
        <f>IF(TRIM(AA2265=""),0,IF(ISNA(VLOOKUP(AA2265,Tracker!$AB$2:$AB$3981,1,FALSE)),0,1))</f>
        <v>1</v>
      </c>
      <c r="AF2265" s="13"/>
    </row>
    <row r="2266" spans="1:32" ht="13.5">
      <c r="A2266" s="563">
        <v>5728</v>
      </c>
      <c r="B2266" s="271" t="s">
        <v>92</v>
      </c>
      <c r="C2266" s="957">
        <v>51</v>
      </c>
      <c r="D2266" s="874" t="s">
        <v>2278</v>
      </c>
      <c r="E2266" s="172" t="s">
        <v>2278</v>
      </c>
      <c r="F2266" s="234"/>
      <c r="G2266" s="236"/>
      <c r="H2266" s="874" t="s">
        <v>441</v>
      </c>
      <c r="I2266" s="272">
        <v>43802</v>
      </c>
      <c r="J2266" s="238"/>
      <c r="K2266" s="711"/>
      <c r="L2266" s="1023" t="s">
        <v>60</v>
      </c>
      <c r="M2266" s="13" t="str">
        <f t="shared" si="178"/>
        <v>Invoice Made</v>
      </c>
      <c r="N2266" s="13"/>
      <c r="O2266" s="13"/>
      <c r="P2266" s="13" t="str">
        <f>IF(L2268="Navig8",IF(ISNA(VLOOKUP(UPPER(B2268),#REF!,3,FALSE)),"Pool Not in Records",VLOOKUP(UPPER(B2268),#REF!,3,FALSE)),"")</f>
        <v/>
      </c>
      <c r="Q2266" s="13" t="str">
        <f t="shared" si="177"/>
        <v/>
      </c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 t="str">
        <f t="shared" si="179"/>
        <v>Luzon Spirit51</v>
      </c>
      <c r="AB2266" s="13"/>
      <c r="AC2266" s="13"/>
      <c r="AD2266" s="13"/>
      <c r="AE2266" s="13">
        <f>IF(TRIM(AA2266=""),0,IF(ISNA(VLOOKUP(AA2266,Tracker!$AB$2:$AB$3981,1,FALSE)),0,1))</f>
        <v>1</v>
      </c>
      <c r="AF2266" s="13"/>
    </row>
    <row r="2267" spans="1:32" ht="13.5">
      <c r="A2267" s="563">
        <v>5729</v>
      </c>
      <c r="B2267" s="271" t="s">
        <v>8593</v>
      </c>
      <c r="C2267" s="957">
        <v>14</v>
      </c>
      <c r="D2267" s="874" t="s">
        <v>63</v>
      </c>
      <c r="E2267" s="172" t="s">
        <v>63</v>
      </c>
      <c r="F2267" s="234"/>
      <c r="G2267" s="236"/>
      <c r="H2267" s="874" t="s">
        <v>9447</v>
      </c>
      <c r="I2267" s="272">
        <v>43779</v>
      </c>
      <c r="J2267" s="238"/>
      <c r="K2267" s="711"/>
      <c r="L2267" s="1023" t="s">
        <v>60</v>
      </c>
      <c r="M2267" s="13" t="str">
        <f t="shared" si="178"/>
        <v>Invoice Made</v>
      </c>
      <c r="N2267" s="13"/>
      <c r="O2267" s="13"/>
      <c r="P2267" s="13" t="str">
        <f>IF(L2269="Navig8",IF(ISNA(VLOOKUP(UPPER(B2269),#REF!,3,FALSE)),"Pool Not in Records",VLOOKUP(UPPER(B2269),#REF!,3,FALSE)),"")</f>
        <v/>
      </c>
      <c r="Q2267" s="13">
        <f t="shared" si="177"/>
        <v>0</v>
      </c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 t="str">
        <f t="shared" si="179"/>
        <v>Stavanger Falcon14</v>
      </c>
      <c r="AB2267" s="13"/>
      <c r="AC2267" s="13"/>
      <c r="AD2267" s="13"/>
      <c r="AE2267" s="13">
        <f>IF(TRIM(AA2267=""),0,IF(ISNA(VLOOKUP(AA2267,Tracker!$AB$2:$AB$3981,1,FALSE)),0,1))</f>
        <v>1</v>
      </c>
      <c r="AF2267" s="13"/>
    </row>
    <row r="2268" spans="1:32" ht="13.5">
      <c r="A2268" s="563">
        <v>5730</v>
      </c>
      <c r="B2268" s="271" t="s">
        <v>2854</v>
      </c>
      <c r="C2268" s="957">
        <v>250</v>
      </c>
      <c r="D2268" s="874" t="s">
        <v>8968</v>
      </c>
      <c r="E2268" s="172" t="s">
        <v>8968</v>
      </c>
      <c r="F2268" s="234"/>
      <c r="G2268" s="236"/>
      <c r="H2268" s="874" t="s">
        <v>439</v>
      </c>
      <c r="I2268" s="272">
        <v>43765</v>
      </c>
      <c r="J2268" s="238">
        <v>43739</v>
      </c>
      <c r="K2268" s="711"/>
      <c r="L2268" s="1023" t="s">
        <v>8459</v>
      </c>
      <c r="M2268" s="13" t="str">
        <f t="shared" si="178"/>
        <v>Invoice Not Made</v>
      </c>
      <c r="N2268" s="13"/>
      <c r="O2268" s="13"/>
      <c r="P2268" s="13" t="str">
        <f>IF(L2270="Navig8",IF(ISNA(VLOOKUP(UPPER(B2270),#REF!,3,FALSE)),"Pool Not in Records",VLOOKUP(UPPER(B2270),#REF!,3,FALSE)),"")</f>
        <v/>
      </c>
      <c r="Q2268" s="13">
        <f t="shared" si="177"/>
        <v>0</v>
      </c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 t="str">
        <f t="shared" si="179"/>
        <v>Emmy Schulte250</v>
      </c>
      <c r="AB2268" s="13"/>
      <c r="AC2268" s="13"/>
      <c r="AD2268" s="13"/>
      <c r="AE2268" s="13">
        <f>IF(TRIM(AA2268=""),0,IF(ISNA(VLOOKUP(AA2268,Tracker!$AB$2:$AB$3981,1,FALSE)),0,1))</f>
        <v>0</v>
      </c>
      <c r="AF2268" s="13"/>
    </row>
    <row r="2269" spans="1:32" ht="13.5">
      <c r="A2269" s="271">
        <v>5731</v>
      </c>
      <c r="B2269" s="271" t="s">
        <v>2779</v>
      </c>
      <c r="C2269" s="957">
        <v>288</v>
      </c>
      <c r="D2269" s="874" t="s">
        <v>8968</v>
      </c>
      <c r="E2269" s="172" t="s">
        <v>8968</v>
      </c>
      <c r="F2269" s="234"/>
      <c r="G2269" s="236"/>
      <c r="H2269" s="874"/>
      <c r="I2269" s="272"/>
      <c r="J2269" s="238"/>
      <c r="K2269" s="711"/>
      <c r="L2269" s="1023" t="s">
        <v>590</v>
      </c>
      <c r="M2269" s="13" t="str">
        <f t="shared" si="178"/>
        <v>Invoice Not Made</v>
      </c>
      <c r="N2269" s="13"/>
      <c r="O2269" s="13"/>
      <c r="P2269" s="13" t="str">
        <f>IF(L2271="Navig8",IF(ISNA(VLOOKUP(UPPER(B2271),#REF!,3,FALSE)),"Pool Not in Records",VLOOKUP(UPPER(B2271),#REF!,3,FALSE)),"")</f>
        <v/>
      </c>
      <c r="Q2269" s="13" t="str">
        <f t="shared" si="177"/>
        <v/>
      </c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 t="str">
        <f t="shared" si="179"/>
        <v>Tigris288</v>
      </c>
      <c r="AB2269" s="13"/>
      <c r="AC2269" s="13"/>
      <c r="AD2269" s="13"/>
      <c r="AE2269" s="13">
        <f>IF(TRIM(AA2269=""),0,IF(ISNA(VLOOKUP(AA2269,Tracker!$AB$2:$AB$3981,1,FALSE)),0,1))</f>
        <v>0</v>
      </c>
      <c r="AF2269" s="13"/>
    </row>
    <row r="2270" spans="1:32" ht="13.5">
      <c r="A2270" s="563">
        <v>5732</v>
      </c>
      <c r="B2270" s="271" t="s">
        <v>3175</v>
      </c>
      <c r="C2270" s="957" t="s">
        <v>8077</v>
      </c>
      <c r="D2270" s="874" t="s">
        <v>8237</v>
      </c>
      <c r="E2270" s="172" t="s">
        <v>9387</v>
      </c>
      <c r="F2270" s="234"/>
      <c r="G2270" s="236"/>
      <c r="H2270" s="909" t="s">
        <v>2232</v>
      </c>
      <c r="I2270" s="272">
        <v>43808</v>
      </c>
      <c r="J2270" s="238"/>
      <c r="K2270" s="711"/>
      <c r="L2270" s="1023" t="s">
        <v>590</v>
      </c>
      <c r="M2270" s="13" t="str">
        <f t="shared" si="178"/>
        <v>Invoice Made</v>
      </c>
      <c r="N2270" s="13"/>
      <c r="O2270" s="13"/>
      <c r="P2270" s="13" t="str">
        <f>IF(L2272="Navig8",IF(ISNA(VLOOKUP(UPPER(B2272),#REF!,3,FALSE)),"Pool Not in Records",VLOOKUP(UPPER(B2272),#REF!,3,FALSE)),"")</f>
        <v/>
      </c>
      <c r="Q2270" s="13">
        <f t="shared" si="177"/>
        <v>0</v>
      </c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 t="str">
        <f t="shared" si="179"/>
        <v>Seaways Silvermar234</v>
      </c>
      <c r="AB2270" s="13"/>
      <c r="AC2270" s="13"/>
      <c r="AD2270" s="13"/>
      <c r="AE2270" s="13">
        <f>IF(TRIM(AA2270=""),0,IF(ISNA(VLOOKUP(AA2270,Tracker!$AB$2:$AB$3981,1,FALSE)),0,1))</f>
        <v>1</v>
      </c>
      <c r="AF2270" s="13"/>
    </row>
    <row r="2271" spans="1:32" ht="13.5">
      <c r="A2271" s="563">
        <v>5733</v>
      </c>
      <c r="B2271" s="271" t="s">
        <v>9228</v>
      </c>
      <c r="C2271" s="957">
        <v>74</v>
      </c>
      <c r="D2271" s="874" t="s">
        <v>8968</v>
      </c>
      <c r="E2271" s="172" t="s">
        <v>8968</v>
      </c>
      <c r="F2271" s="234"/>
      <c r="G2271" s="236"/>
      <c r="H2271" s="874" t="s">
        <v>2870</v>
      </c>
      <c r="I2271" s="272">
        <v>43773</v>
      </c>
      <c r="J2271" s="238"/>
      <c r="K2271" s="711"/>
      <c r="L2271" s="1023" t="s">
        <v>8459</v>
      </c>
      <c r="M2271" s="13" t="str">
        <f t="shared" si="178"/>
        <v>Invoice Made</v>
      </c>
      <c r="N2271" s="13"/>
      <c r="O2271" s="13"/>
      <c r="P2271" s="13" t="str">
        <f>IF(L2273="Navig8",IF(ISNA(VLOOKUP(UPPER(B2273),#REF!,3,FALSE)),"Pool Not in Records",VLOOKUP(UPPER(B2273),#REF!,3,FALSE)),"")</f>
        <v/>
      </c>
      <c r="Q2271" s="13" t="str">
        <f t="shared" si="177"/>
        <v/>
      </c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 t="str">
        <f t="shared" si="179"/>
        <v>Sten Fjell74</v>
      </c>
      <c r="AB2271" s="13"/>
      <c r="AC2271" s="13"/>
      <c r="AD2271" s="13"/>
      <c r="AE2271" s="13">
        <f>IF(TRIM(AA2271=""),0,IF(ISNA(VLOOKUP(AA2271,Tracker!$AB$2:$AB$3981,1,FALSE)),0,1))</f>
        <v>1</v>
      </c>
      <c r="AF2271" s="13"/>
    </row>
    <row r="2272" spans="1:32" ht="13.5">
      <c r="A2272" s="563">
        <v>5734</v>
      </c>
      <c r="B2272" s="271" t="s">
        <v>7419</v>
      </c>
      <c r="C2272" s="981" t="s">
        <v>9483</v>
      </c>
      <c r="D2272" s="874" t="s">
        <v>2981</v>
      </c>
      <c r="E2272" s="172" t="s">
        <v>2981</v>
      </c>
      <c r="F2272" s="234"/>
      <c r="G2272" s="236"/>
      <c r="H2272" s="874" t="s">
        <v>55</v>
      </c>
      <c r="I2272" s="272">
        <v>43799</v>
      </c>
      <c r="J2272" s="238"/>
      <c r="K2272" s="711"/>
      <c r="L2272" s="1023" t="s">
        <v>590</v>
      </c>
      <c r="M2272" s="13" t="str">
        <f t="shared" si="178"/>
        <v>Invoice Made</v>
      </c>
      <c r="N2272" s="13"/>
      <c r="O2272" s="13"/>
      <c r="P2272" s="13" t="str">
        <f>IF(L2274="Navig8",IF(ISNA(VLOOKUP(UPPER(B2274),#REF!,3,FALSE)),"Pool Not in Records",VLOOKUP(UPPER(B2274),#REF!,3,FALSE)),"")</f>
        <v/>
      </c>
      <c r="Q2272" s="13" t="str">
        <f t="shared" si="177"/>
        <v/>
      </c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 t="str">
        <f t="shared" si="179"/>
        <v>Chantal137P-143F</v>
      </c>
      <c r="AB2272" s="13"/>
      <c r="AC2272" s="13"/>
      <c r="AD2272" s="13"/>
      <c r="AE2272" s="13">
        <f>IF(TRIM(AA2272=""),0,IF(ISNA(VLOOKUP(AA2272,Tracker!$AB$2:$AB$3981,1,FALSE)),0,1))</f>
        <v>1</v>
      </c>
      <c r="AF2272" s="13"/>
    </row>
    <row r="2273" spans="1:32" ht="13.5">
      <c r="A2273" s="243">
        <v>5735</v>
      </c>
      <c r="B2273" s="271" t="s">
        <v>2776</v>
      </c>
      <c r="C2273" s="957">
        <v>148</v>
      </c>
      <c r="D2273" s="874" t="s">
        <v>8968</v>
      </c>
      <c r="E2273" s="172" t="s">
        <v>8968</v>
      </c>
      <c r="F2273" s="234"/>
      <c r="G2273" s="236"/>
      <c r="H2273" s="874"/>
      <c r="I2273" s="272"/>
      <c r="J2273" s="238">
        <v>43770</v>
      </c>
      <c r="K2273" s="711"/>
      <c r="L2273" s="1023" t="s">
        <v>8459</v>
      </c>
      <c r="M2273" s="13" t="str">
        <f t="shared" si="178"/>
        <v>Invoice Not Made</v>
      </c>
      <c r="N2273" s="13"/>
      <c r="O2273" s="13"/>
      <c r="P2273" s="13" t="str">
        <f>IF(L2275="Navig8",IF(ISNA(VLOOKUP(UPPER(B2275),#REF!,3,FALSE)),"Pool Not in Records",VLOOKUP(UPPER(B2275),#REF!,3,FALSE)),"")</f>
        <v/>
      </c>
      <c r="Q2273" s="13" t="str">
        <f t="shared" si="177"/>
        <v/>
      </c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 t="str">
        <f t="shared" si="179"/>
        <v>Sten Skagen148</v>
      </c>
      <c r="AB2273" s="13"/>
      <c r="AC2273" s="13"/>
      <c r="AD2273" s="13"/>
      <c r="AE2273" s="13">
        <f>IF(TRIM(AA2273=""),0,IF(ISNA(VLOOKUP(AA2273,Tracker!$AB$2:$AB$3981,1,FALSE)),0,1))</f>
        <v>0</v>
      </c>
      <c r="AF2273" s="13"/>
    </row>
    <row r="2274" spans="1:32" ht="13.5">
      <c r="A2274" s="563">
        <v>5736</v>
      </c>
      <c r="B2274" s="271" t="s">
        <v>9222</v>
      </c>
      <c r="C2274" s="957">
        <v>142</v>
      </c>
      <c r="D2274" s="874" t="s">
        <v>9448</v>
      </c>
      <c r="E2274" s="172" t="s">
        <v>9448</v>
      </c>
      <c r="F2274" s="234"/>
      <c r="G2274" s="236"/>
      <c r="H2274" s="927" t="s">
        <v>420</v>
      </c>
      <c r="I2274" s="272">
        <v>43771</v>
      </c>
      <c r="J2274" s="238">
        <v>43770</v>
      </c>
      <c r="K2274" s="711"/>
      <c r="L2274" s="1023" t="s">
        <v>8459</v>
      </c>
      <c r="M2274" s="13" t="str">
        <f t="shared" si="178"/>
        <v>Invoice Made</v>
      </c>
      <c r="N2274" s="13"/>
      <c r="O2274" s="13"/>
      <c r="P2274" s="13" t="str">
        <f>IF(L2276="Navig8",IF(ISNA(VLOOKUP(UPPER(B2276),#REF!,3,FALSE)),"Pool Not in Records",VLOOKUP(UPPER(B2276),#REF!,3,FALSE)),"")</f>
        <v/>
      </c>
      <c r="Q2274" s="13" t="str">
        <f t="shared" si="177"/>
        <v/>
      </c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 t="str">
        <f t="shared" si="179"/>
        <v>Autumn142</v>
      </c>
      <c r="AB2274" s="13"/>
      <c r="AC2274" s="13"/>
      <c r="AD2274" s="13"/>
      <c r="AE2274" s="13">
        <f>IF(TRIM(AA2274=""),0,IF(ISNA(VLOOKUP(AA2274,Tracker!$AB$2:$AB$3981,1,FALSE)),0,1))</f>
        <v>1</v>
      </c>
      <c r="AF2274" s="13"/>
    </row>
    <row r="2275" spans="1:32" ht="13.5">
      <c r="A2275" s="563">
        <v>5737</v>
      </c>
      <c r="B2275" s="271" t="s">
        <v>725</v>
      </c>
      <c r="C2275" s="957">
        <v>44</v>
      </c>
      <c r="D2275" s="874" t="s">
        <v>1834</v>
      </c>
      <c r="E2275" s="172" t="s">
        <v>1834</v>
      </c>
      <c r="F2275" s="234"/>
      <c r="G2275" s="236"/>
      <c r="H2275" s="920" t="s">
        <v>38</v>
      </c>
      <c r="I2275" s="272">
        <v>43833</v>
      </c>
      <c r="J2275" s="238"/>
      <c r="K2275" s="711"/>
      <c r="L2275" s="1023" t="s">
        <v>60</v>
      </c>
      <c r="M2275" s="13" t="str">
        <f t="shared" si="178"/>
        <v>Invoice Made</v>
      </c>
      <c r="N2275" s="13"/>
      <c r="O2275" s="13"/>
      <c r="P2275" s="13" t="str">
        <f>IF(L2277="Navig8",IF(ISNA(VLOOKUP(UPPER(B2277),#REF!,3,FALSE)),"Pool Not in Records",VLOOKUP(UPPER(B2277),#REF!,3,FALSE)),"")</f>
        <v/>
      </c>
      <c r="Q2275" s="13" t="str">
        <f t="shared" si="177"/>
        <v/>
      </c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 t="str">
        <f t="shared" si="179"/>
        <v>Godavari Spirit44</v>
      </c>
      <c r="AB2275" s="13"/>
      <c r="AC2275" s="13"/>
      <c r="AD2275" s="13"/>
      <c r="AE2275" s="13">
        <f>IF(TRIM(AA2275=""),0,IF(ISNA(VLOOKUP(AA2275,Tracker!$AB$2:$AB$3981,1,FALSE)),0,1))</f>
        <v>1</v>
      </c>
      <c r="AF2275" s="13"/>
    </row>
    <row r="2276" spans="1:32" ht="13.5">
      <c r="A2276" s="243">
        <v>5738</v>
      </c>
      <c r="B2276" s="271" t="s">
        <v>8103</v>
      </c>
      <c r="C2276" s="957">
        <v>102</v>
      </c>
      <c r="D2276" s="874" t="s">
        <v>8968</v>
      </c>
      <c r="E2276" s="172" t="s">
        <v>8968</v>
      </c>
      <c r="F2276" s="234"/>
      <c r="G2276" s="236"/>
      <c r="H2276" s="874"/>
      <c r="I2276" s="272"/>
      <c r="J2276" s="238"/>
      <c r="K2276" s="711"/>
      <c r="L2276" s="1023" t="s">
        <v>8459</v>
      </c>
      <c r="M2276" s="13" t="str">
        <f t="shared" si="178"/>
        <v>Invoice Not Made</v>
      </c>
      <c r="N2276" s="13"/>
      <c r="O2276" s="13"/>
      <c r="P2276" s="13" t="str">
        <f>IF(L2278="Navig8",IF(ISNA(VLOOKUP(UPPER(B2278),#REF!,3,FALSE)),"Pool Not in Records",VLOOKUP(UPPER(B2278),#REF!,3,FALSE)),"")</f>
        <v/>
      </c>
      <c r="Q2276" s="13" t="str">
        <f t="shared" si="177"/>
        <v/>
      </c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 t="str">
        <f t="shared" si="179"/>
        <v>Brentholmen102</v>
      </c>
      <c r="AB2276" s="13"/>
      <c r="AC2276" s="13"/>
      <c r="AD2276" s="13"/>
      <c r="AE2276" s="13">
        <f>IF(TRIM(AA2276=""),0,IF(ISNA(VLOOKUP(AA2276,Tracker!$AB$2:$AB$3981,1,FALSE)),0,1))</f>
        <v>0</v>
      </c>
      <c r="AF2276" s="13"/>
    </row>
    <row r="2277" spans="1:32" ht="13.5">
      <c r="A2277" s="563">
        <v>5739</v>
      </c>
      <c r="B2277" s="271" t="s">
        <v>9449</v>
      </c>
      <c r="C2277" s="957">
        <v>1925</v>
      </c>
      <c r="D2277" s="874" t="s">
        <v>8961</v>
      </c>
      <c r="E2277" s="172" t="s">
        <v>8961</v>
      </c>
      <c r="F2277" s="234"/>
      <c r="G2277" s="236"/>
      <c r="H2277" s="874" t="s">
        <v>9511</v>
      </c>
      <c r="I2277" s="272">
        <v>43797</v>
      </c>
      <c r="J2277" s="238"/>
      <c r="K2277" s="711"/>
      <c r="L2277" s="1023" t="s">
        <v>8963</v>
      </c>
      <c r="M2277" s="13" t="str">
        <f t="shared" si="178"/>
        <v>Invoice Made</v>
      </c>
      <c r="N2277" s="13"/>
      <c r="O2277" s="13"/>
      <c r="P2277" s="13" t="str">
        <f>IF(L2279="Navig8",IF(ISNA(VLOOKUP(UPPER(B2279),#REF!,3,FALSE)),"Pool Not in Records",VLOOKUP(UPPER(B2279),#REF!,3,FALSE)),"")</f>
        <v/>
      </c>
      <c r="Q2277" s="13" t="str">
        <f t="shared" ref="Q2277:Q2340" si="180">IF(L2279="Ultranav",IF(K2279="",0,1),"")</f>
        <v/>
      </c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 t="str">
        <f t="shared" si="179"/>
        <v>Eagle Barcelona1925</v>
      </c>
      <c r="AB2277" s="13"/>
      <c r="AC2277" s="13"/>
      <c r="AD2277" s="13"/>
      <c r="AE2277" s="13">
        <f>IF(TRIM(AA2277=""),0,IF(ISNA(VLOOKUP(AA2277,Tracker!$AB$2:$AB$3981,1,FALSE)),0,1))</f>
        <v>1</v>
      </c>
      <c r="AF2277" s="13"/>
    </row>
    <row r="2278" spans="1:32" ht="13.5">
      <c r="A2278" s="243">
        <v>5740</v>
      </c>
      <c r="B2278" s="271" t="s">
        <v>2779</v>
      </c>
      <c r="C2278" s="957">
        <v>287</v>
      </c>
      <c r="D2278" s="874" t="s">
        <v>8968</v>
      </c>
      <c r="E2278" s="172" t="s">
        <v>8968</v>
      </c>
      <c r="F2278" s="234"/>
      <c r="G2278" s="236"/>
      <c r="H2278" s="874"/>
      <c r="I2278" s="272"/>
      <c r="J2278" s="238">
        <v>43739</v>
      </c>
      <c r="K2278" s="711"/>
      <c r="L2278" s="1023" t="s">
        <v>8459</v>
      </c>
      <c r="M2278" s="13" t="str">
        <f t="shared" si="178"/>
        <v>Invoice Not Made</v>
      </c>
      <c r="N2278" s="13"/>
      <c r="O2278" s="13"/>
      <c r="P2278" s="13" t="str">
        <f>IF(L2280="Navig8",IF(ISNA(VLOOKUP(UPPER(B2280),#REF!,3,FALSE)),"Pool Not in Records",VLOOKUP(UPPER(B2280),#REF!,3,FALSE)),"")</f>
        <v/>
      </c>
      <c r="Q2278" s="13">
        <f t="shared" si="180"/>
        <v>0</v>
      </c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 t="str">
        <f t="shared" si="179"/>
        <v>Tigris287</v>
      </c>
      <c r="AB2278" s="13"/>
      <c r="AC2278" s="13"/>
      <c r="AD2278" s="13"/>
      <c r="AE2278" s="13">
        <f>IF(TRIM(AA2278=""),0,IF(ISNA(VLOOKUP(AA2278,Tracker!$AB$2:$AB$3981,1,FALSE)),0,1))</f>
        <v>0</v>
      </c>
      <c r="AF2278" s="13"/>
    </row>
    <row r="2279" spans="1:32" ht="13.5">
      <c r="A2279" s="563">
        <v>5741</v>
      </c>
      <c r="B2279" s="271" t="s">
        <v>9034</v>
      </c>
      <c r="C2279" s="957">
        <v>1906</v>
      </c>
      <c r="D2279" s="874" t="s">
        <v>666</v>
      </c>
      <c r="E2279" s="172" t="s">
        <v>666</v>
      </c>
      <c r="F2279" s="234"/>
      <c r="G2279" s="236"/>
      <c r="H2279" s="874" t="s">
        <v>20</v>
      </c>
      <c r="I2279" s="272">
        <v>43798</v>
      </c>
      <c r="J2279" s="238"/>
      <c r="K2279" s="711"/>
      <c r="L2279" s="1023" t="s">
        <v>663</v>
      </c>
      <c r="M2279" s="13" t="str">
        <f t="shared" si="178"/>
        <v>Invoice Made</v>
      </c>
      <c r="N2279" s="13"/>
      <c r="O2279" s="13"/>
      <c r="P2279" s="13" t="str">
        <f>IF(L2281="Navig8",IF(ISNA(VLOOKUP(UPPER(B2281),#REF!,3,FALSE)),"Pool Not in Records",VLOOKUP(UPPER(B2281),#REF!,3,FALSE)),"")</f>
        <v/>
      </c>
      <c r="Q2279" s="13">
        <f t="shared" si="180"/>
        <v>0</v>
      </c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 t="str">
        <f t="shared" si="179"/>
        <v>Sonangol Cazenga1906</v>
      </c>
      <c r="AB2279" s="13"/>
      <c r="AC2279" s="13"/>
      <c r="AD2279" s="13"/>
      <c r="AE2279" s="13">
        <f>IF(TRIM(AA2279=""),0,IF(ISNA(VLOOKUP(AA2279,Tracker!$AB$2:$AB$3981,1,FALSE)),0,1))</f>
        <v>1</v>
      </c>
      <c r="AF2279" s="13"/>
    </row>
    <row r="2280" spans="1:32" ht="13.5">
      <c r="A2280" s="563">
        <v>5742</v>
      </c>
      <c r="B2280" s="271" t="s">
        <v>3166</v>
      </c>
      <c r="C2280" s="957">
        <v>35</v>
      </c>
      <c r="D2280" s="874" t="s">
        <v>9450</v>
      </c>
      <c r="E2280" s="172" t="s">
        <v>9450</v>
      </c>
      <c r="F2280" s="234"/>
      <c r="G2280" s="236" t="s">
        <v>2680</v>
      </c>
      <c r="H2280" s="907" t="s">
        <v>4000</v>
      </c>
      <c r="I2280" s="272">
        <v>43792</v>
      </c>
      <c r="J2280" s="238">
        <v>43792</v>
      </c>
      <c r="K2280" s="711"/>
      <c r="L2280" s="1023" t="s">
        <v>590</v>
      </c>
      <c r="M2280" s="13" t="str">
        <f t="shared" si="178"/>
        <v>Invoice Made</v>
      </c>
      <c r="N2280" s="13"/>
      <c r="O2280" s="13"/>
      <c r="P2280" s="13" t="str">
        <f>IF(L2282="Navig8",IF(ISNA(VLOOKUP(UPPER(B2282),#REF!,3,FALSE)),"Pool Not in Records",VLOOKUP(UPPER(B2282),#REF!,3,FALSE)),"")</f>
        <v/>
      </c>
      <c r="Q2280" s="13">
        <f t="shared" si="180"/>
        <v>1</v>
      </c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 t="str">
        <f t="shared" si="179"/>
        <v>Cabo Kamui35</v>
      </c>
      <c r="AB2280" s="13"/>
      <c r="AC2280" s="13"/>
      <c r="AD2280" s="13"/>
      <c r="AE2280" s="13">
        <f>IF(TRIM(AA2280=""),0,IF(ISNA(VLOOKUP(AA2280,Tracker!$AB$2:$AB$3981,1,FALSE)),0,1))</f>
        <v>1</v>
      </c>
      <c r="AF2280" s="13"/>
    </row>
    <row r="2281" spans="1:32" ht="13.5">
      <c r="A2281" s="271">
        <v>5743</v>
      </c>
      <c r="B2281" s="271" t="s">
        <v>8970</v>
      </c>
      <c r="C2281" s="957" t="s">
        <v>9451</v>
      </c>
      <c r="D2281" s="874" t="s">
        <v>9452</v>
      </c>
      <c r="E2281" s="172" t="s">
        <v>9452</v>
      </c>
      <c r="F2281" s="234"/>
      <c r="G2281" s="236"/>
      <c r="H2281" s="874"/>
      <c r="I2281" s="272"/>
      <c r="J2281" s="238"/>
      <c r="K2281" s="711"/>
      <c r="L2281" s="1023" t="s">
        <v>590</v>
      </c>
      <c r="M2281" s="13" t="str">
        <f t="shared" si="178"/>
        <v>Invoice Not Made</v>
      </c>
      <c r="N2281" s="13"/>
      <c r="O2281" s="13"/>
      <c r="P2281" s="13" t="str">
        <f>IF(L2283="Navig8",IF(ISNA(VLOOKUP(UPPER(B2283),#REF!,3,FALSE)),"Pool Not in Records",VLOOKUP(UPPER(B2283),#REF!,3,FALSE)),"")</f>
        <v/>
      </c>
      <c r="Q2281" s="13" t="str">
        <f t="shared" si="180"/>
        <v/>
      </c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 t="str">
        <f t="shared" si="179"/>
        <v>Salamina004P_105F</v>
      </c>
      <c r="AB2281" s="13"/>
      <c r="AC2281" s="13"/>
      <c r="AD2281" s="13"/>
      <c r="AE2281" s="13">
        <f>IF(TRIM(AA2281=""),0,IF(ISNA(VLOOKUP(AA2281,Tracker!$AB$2:$AB$3981,1,FALSE)),0,1))</f>
        <v>0</v>
      </c>
      <c r="AF2281" s="13"/>
    </row>
    <row r="2282" spans="1:32" ht="13.5">
      <c r="A2282" s="563">
        <v>5744</v>
      </c>
      <c r="B2282" s="271" t="s">
        <v>9453</v>
      </c>
      <c r="C2282" s="981" t="s">
        <v>9485</v>
      </c>
      <c r="D2282" s="874" t="s">
        <v>9452</v>
      </c>
      <c r="E2282" s="172" t="s">
        <v>9452</v>
      </c>
      <c r="F2282" s="234"/>
      <c r="G2282" s="236"/>
      <c r="H2282" s="927" t="s">
        <v>3180</v>
      </c>
      <c r="I2282" s="272">
        <v>43797</v>
      </c>
      <c r="J2282" s="238"/>
      <c r="K2282" s="711" t="s">
        <v>8805</v>
      </c>
      <c r="L2282" s="1023" t="s">
        <v>590</v>
      </c>
      <c r="M2282" s="13" t="str">
        <f t="shared" si="178"/>
        <v>Invoice Made</v>
      </c>
      <c r="N2282" s="13"/>
      <c r="O2282" s="13"/>
      <c r="P2282" s="13" t="str">
        <f>IF(L2284="Navig8",IF(ISNA(VLOOKUP(UPPER(B2284),#REF!,3,FALSE)),"Pool Not in Records",VLOOKUP(UPPER(B2284),#REF!,3,FALSE)),"")</f>
        <v/>
      </c>
      <c r="Q2282" s="13" t="str">
        <f t="shared" si="180"/>
        <v/>
      </c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 t="str">
        <f t="shared" si="179"/>
        <v>Ice Energy68_3</v>
      </c>
      <c r="AB2282" s="13"/>
      <c r="AC2282" s="13"/>
      <c r="AD2282" s="13"/>
      <c r="AE2282" s="13">
        <f>IF(TRIM(AA2282=""),0,IF(ISNA(VLOOKUP(AA2282,Tracker!$AB$2:$AB$3981,1,FALSE)),0,1))</f>
        <v>1</v>
      </c>
      <c r="AF2282" s="13"/>
    </row>
    <row r="2283" spans="1:32" ht="13.5">
      <c r="A2283" s="271">
        <v>5745</v>
      </c>
      <c r="B2283" s="271" t="s">
        <v>9454</v>
      </c>
      <c r="C2283" s="957"/>
      <c r="D2283" s="874"/>
      <c r="E2283" s="172"/>
      <c r="F2283" s="234"/>
      <c r="G2283" s="236"/>
      <c r="H2283" s="874"/>
      <c r="I2283" s="272"/>
      <c r="J2283" s="238"/>
      <c r="K2283" s="711"/>
      <c r="L2283" s="1023" t="s">
        <v>1466</v>
      </c>
      <c r="M2283" s="13" t="str">
        <f t="shared" si="178"/>
        <v/>
      </c>
      <c r="N2283" s="13"/>
      <c r="O2283" s="13"/>
      <c r="P2283" s="13" t="str">
        <f>IF(L2285="Navig8",IF(ISNA(VLOOKUP(UPPER(B2285),#REF!,3,FALSE)),"Pool Not in Records",VLOOKUP(UPPER(B2285),#REF!,3,FALSE)),"")</f>
        <v/>
      </c>
      <c r="Q2283" s="13">
        <f t="shared" si="180"/>
        <v>0</v>
      </c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 t="str">
        <f t="shared" si="179"/>
        <v>Vessel-Voy No not given</v>
      </c>
      <c r="AB2283" s="13"/>
      <c r="AC2283" s="13"/>
      <c r="AD2283" s="13"/>
      <c r="AE2283" s="13">
        <f>IF(TRIM(AA2283=""),0,IF(ISNA(VLOOKUP(AA2283,Tracker!$AB$2:$AB$3981,1,FALSE)),0,1))</f>
        <v>0</v>
      </c>
      <c r="AF2283" s="13"/>
    </row>
    <row r="2284" spans="1:32" ht="13.5">
      <c r="A2284" s="563">
        <v>5746</v>
      </c>
      <c r="B2284" s="271" t="s">
        <v>8103</v>
      </c>
      <c r="C2284" s="957" t="s">
        <v>9491</v>
      </c>
      <c r="D2284" s="874" t="s">
        <v>8968</v>
      </c>
      <c r="E2284" s="172" t="s">
        <v>8968</v>
      </c>
      <c r="F2284" s="234"/>
      <c r="G2284" s="236"/>
      <c r="H2284" s="927" t="s">
        <v>572</v>
      </c>
      <c r="I2284" s="272">
        <v>43780</v>
      </c>
      <c r="J2284" s="238"/>
      <c r="K2284" s="711"/>
      <c r="L2284" s="1023" t="s">
        <v>8459</v>
      </c>
      <c r="M2284" s="13" t="str">
        <f t="shared" si="178"/>
        <v>Invoice Made</v>
      </c>
      <c r="N2284" s="13"/>
      <c r="O2284" s="13"/>
      <c r="P2284" s="13" t="str">
        <f>IF(L2286="Navig8",IF(ISNA(VLOOKUP(UPPER(B2286),#REF!,3,FALSE)),"Pool Not in Records",VLOOKUP(UPPER(B2286),#REF!,3,FALSE)),"")</f>
        <v/>
      </c>
      <c r="Q2284" s="13">
        <f t="shared" si="180"/>
        <v>0</v>
      </c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 t="str">
        <f t="shared" si="179"/>
        <v>Brentholmen102,103</v>
      </c>
      <c r="AB2284" s="13"/>
      <c r="AC2284" s="13"/>
      <c r="AD2284" s="13"/>
      <c r="AE2284" s="13">
        <f>IF(TRIM(AA2284=""),0,IF(ISNA(VLOOKUP(AA2284,Tracker!$AB$2:$AB$3981,1,FALSE)),0,1))</f>
        <v>1</v>
      </c>
      <c r="AF2284" s="13"/>
    </row>
    <row r="2285" spans="1:32" ht="13.5">
      <c r="A2285" s="563">
        <v>5747</v>
      </c>
      <c r="B2285" s="271" t="s">
        <v>8174</v>
      </c>
      <c r="C2285" s="957">
        <v>15</v>
      </c>
      <c r="D2285" s="874" t="s">
        <v>3771</v>
      </c>
      <c r="E2285" s="172" t="s">
        <v>3771</v>
      </c>
      <c r="F2285" s="234"/>
      <c r="G2285" s="236" t="s">
        <v>260</v>
      </c>
      <c r="H2285" s="907" t="s">
        <v>55</v>
      </c>
      <c r="I2285" s="272">
        <v>43789</v>
      </c>
      <c r="J2285" s="238">
        <v>43789</v>
      </c>
      <c r="K2285" s="711"/>
      <c r="L2285" s="1023" t="s">
        <v>590</v>
      </c>
      <c r="M2285" s="13" t="str">
        <f t="shared" si="178"/>
        <v>Invoice Made</v>
      </c>
      <c r="N2285" s="13"/>
      <c r="O2285" s="13"/>
      <c r="P2285" s="13" t="str">
        <f>IF(L2287="Navig8",IF(ISNA(VLOOKUP(UPPER(B2287),#REF!,3,FALSE)),"Pool Not in Records",VLOOKUP(UPPER(B2287),#REF!,3,FALSE)),"")</f>
        <v/>
      </c>
      <c r="Q2285" s="13" t="str">
        <f t="shared" si="180"/>
        <v/>
      </c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 t="str">
        <f t="shared" si="179"/>
        <v>Neapolis15</v>
      </c>
      <c r="AB2285" s="13"/>
      <c r="AC2285" s="13"/>
      <c r="AD2285" s="13"/>
      <c r="AE2285" s="13">
        <f>IF(TRIM(AA2285=""),0,IF(ISNA(VLOOKUP(AA2285,Tracker!$AB$2:$AB$3981,1,FALSE)),0,1))</f>
        <v>1</v>
      </c>
      <c r="AF2285" s="13"/>
    </row>
    <row r="2286" spans="1:32" ht="13.5">
      <c r="A2286" s="563">
        <v>5748</v>
      </c>
      <c r="B2286" s="271" t="s">
        <v>9455</v>
      </c>
      <c r="C2286" s="957">
        <v>85</v>
      </c>
      <c r="D2286" s="874" t="s">
        <v>1489</v>
      </c>
      <c r="E2286" s="172" t="s">
        <v>1489</v>
      </c>
      <c r="F2286" s="234"/>
      <c r="G2286" s="236"/>
      <c r="H2286" s="874" t="s">
        <v>1409</v>
      </c>
      <c r="I2286" s="272">
        <v>43801</v>
      </c>
      <c r="J2286" s="238"/>
      <c r="K2286" s="711"/>
      <c r="L2286" s="1023" t="s">
        <v>590</v>
      </c>
      <c r="M2286" s="13" t="str">
        <f t="shared" si="178"/>
        <v>Invoice Made</v>
      </c>
      <c r="N2286" s="13"/>
      <c r="O2286" s="13"/>
      <c r="P2286" s="13" t="str">
        <f>IF(L2288="Navig8",IF(ISNA(VLOOKUP(UPPER(B2288),#REF!,3,FALSE)),"Pool Not in Records",VLOOKUP(UPPER(B2288),#REF!,3,FALSE)),"")</f>
        <v/>
      </c>
      <c r="Q2286" s="13" t="str">
        <f t="shared" si="180"/>
        <v/>
      </c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 t="str">
        <f t="shared" si="179"/>
        <v>Seaways Leyte85</v>
      </c>
      <c r="AB2286" s="13"/>
      <c r="AC2286" s="13"/>
      <c r="AD2286" s="13"/>
      <c r="AE2286" s="13">
        <f>IF(TRIM(AA2286=""),0,IF(ISNA(VLOOKUP(AA2286,Tracker!$AB$2:$AB$3981,1,FALSE)),0,1))</f>
        <v>1</v>
      </c>
      <c r="AF2286" s="13"/>
    </row>
    <row r="2287" spans="1:32" ht="13.5">
      <c r="A2287" s="563">
        <v>5749</v>
      </c>
      <c r="B2287" s="271" t="s">
        <v>8593</v>
      </c>
      <c r="C2287" s="957" t="s">
        <v>151</v>
      </c>
      <c r="D2287" s="874" t="s">
        <v>63</v>
      </c>
      <c r="E2287" s="172" t="s">
        <v>63</v>
      </c>
      <c r="F2287" s="234"/>
      <c r="G2287" s="236" t="s">
        <v>9456</v>
      </c>
      <c r="H2287" s="907" t="s">
        <v>200</v>
      </c>
      <c r="I2287" s="272">
        <v>43808</v>
      </c>
      <c r="J2287" s="238">
        <v>43779</v>
      </c>
      <c r="K2287" s="711"/>
      <c r="L2287" s="1023" t="s">
        <v>60</v>
      </c>
      <c r="M2287" s="13" t="str">
        <f t="shared" si="178"/>
        <v>Invoice Made</v>
      </c>
      <c r="N2287" s="13"/>
      <c r="O2287" s="13"/>
      <c r="P2287" s="13" t="str">
        <f>IF(L2289="Navig8",IF(ISNA(VLOOKUP(UPPER(B2289),#REF!,3,FALSE)),"Pool Not in Records",VLOOKUP(UPPER(B2289),#REF!,3,FALSE)),"")</f>
        <v/>
      </c>
      <c r="Q2287" s="13" t="str">
        <f t="shared" si="180"/>
        <v/>
      </c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 t="str">
        <f t="shared" si="179"/>
        <v>Stavanger Falcon15</v>
      </c>
      <c r="AB2287" s="13"/>
      <c r="AC2287" s="13"/>
      <c r="AD2287" s="13"/>
      <c r="AE2287" s="13">
        <f>IF(TRIM(AA2287=""),0,IF(ISNA(VLOOKUP(AA2287,Tracker!$AB$2:$AB$3981,1,FALSE)),0,1))</f>
        <v>1</v>
      </c>
      <c r="AF2287" s="13"/>
    </row>
    <row r="2288" spans="1:32" ht="13.5">
      <c r="A2288" s="563">
        <v>5750</v>
      </c>
      <c r="B2288" s="271" t="s">
        <v>7744</v>
      </c>
      <c r="C2288" s="957">
        <v>44</v>
      </c>
      <c r="D2288" s="874" t="s">
        <v>601</v>
      </c>
      <c r="E2288" s="172" t="s">
        <v>601</v>
      </c>
      <c r="F2288" s="234"/>
      <c r="G2288" s="236" t="s">
        <v>173</v>
      </c>
      <c r="H2288" s="907" t="s">
        <v>269</v>
      </c>
      <c r="I2288" s="272">
        <v>43781</v>
      </c>
      <c r="J2288" s="238">
        <v>43781</v>
      </c>
      <c r="K2288" s="711"/>
      <c r="L2288" s="1023" t="s">
        <v>60</v>
      </c>
      <c r="M2288" s="13" t="str">
        <f t="shared" si="178"/>
        <v>Invoice Made</v>
      </c>
      <c r="N2288" s="13"/>
      <c r="O2288" s="13"/>
      <c r="P2288" s="13" t="str">
        <f>IF(L2290="Navig8",IF(ISNA(VLOOKUP(UPPER(B2290),#REF!,3,FALSE)),"Pool Not in Records",VLOOKUP(UPPER(B2290),#REF!,3,FALSE)),"")</f>
        <v/>
      </c>
      <c r="Q2288" s="13" t="str">
        <f t="shared" si="180"/>
        <v/>
      </c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 t="str">
        <f t="shared" si="179"/>
        <v>Blue Power44</v>
      </c>
      <c r="AB2288" s="13"/>
      <c r="AC2288" s="13"/>
      <c r="AD2288" s="13"/>
      <c r="AE2288" s="13">
        <f>IF(TRIM(AA2288=""),0,IF(ISNA(VLOOKUP(AA2288,Tracker!$AB$2:$AB$3981,1,FALSE)),0,1))</f>
        <v>1</v>
      </c>
      <c r="AF2288" s="13"/>
    </row>
    <row r="2289" spans="1:32" ht="13.5">
      <c r="A2289" s="563">
        <v>5751</v>
      </c>
      <c r="B2289" s="271" t="s">
        <v>768</v>
      </c>
      <c r="C2289" s="957">
        <v>54</v>
      </c>
      <c r="D2289" s="874" t="s">
        <v>7955</v>
      </c>
      <c r="E2289" s="172" t="s">
        <v>7955</v>
      </c>
      <c r="F2289" s="234"/>
      <c r="G2289" s="236"/>
      <c r="H2289" s="909" t="s">
        <v>9557</v>
      </c>
      <c r="I2289" s="272">
        <v>43806</v>
      </c>
      <c r="J2289" s="238"/>
      <c r="K2289" s="711"/>
      <c r="L2289" s="1023" t="s">
        <v>60</v>
      </c>
      <c r="M2289" s="13" t="str">
        <f t="shared" si="178"/>
        <v>Invoice Made</v>
      </c>
      <c r="N2289" s="13"/>
      <c r="O2289" s="13"/>
      <c r="P2289" s="13" t="e">
        <f>IF(L2291="Navig8",IF(ISNA(VLOOKUP(UPPER(B2291),#REF!,3,FALSE)),"Pool Not in Records",VLOOKUP(UPPER(B2291),#REF!,3,FALSE)),"")</f>
        <v>#REF!</v>
      </c>
      <c r="Q2289" s="13" t="str">
        <f t="shared" si="180"/>
        <v/>
      </c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 t="str">
        <f t="shared" si="179"/>
        <v>Peak Spirit54</v>
      </c>
      <c r="AB2289" s="13"/>
      <c r="AC2289" s="13"/>
      <c r="AD2289" s="13"/>
      <c r="AE2289" s="13">
        <f>IF(TRIM(AA2289=""),0,IF(ISNA(VLOOKUP(AA2289,Tracker!$AB$2:$AB$3981,1,FALSE)),0,1))</f>
        <v>1</v>
      </c>
      <c r="AF2289" s="13"/>
    </row>
    <row r="2290" spans="1:32" ht="13.5">
      <c r="A2290" s="841">
        <v>5752</v>
      </c>
      <c r="B2290" s="841" t="s">
        <v>2687</v>
      </c>
      <c r="C2290" s="957">
        <v>33</v>
      </c>
      <c r="D2290" s="891" t="s">
        <v>9457</v>
      </c>
      <c r="E2290" s="172" t="s">
        <v>9457</v>
      </c>
      <c r="F2290" s="234"/>
      <c r="G2290" s="236"/>
      <c r="H2290" s="891"/>
      <c r="I2290" s="839"/>
      <c r="J2290" s="238"/>
      <c r="K2290" s="842"/>
      <c r="L2290" s="1023" t="s">
        <v>60</v>
      </c>
      <c r="M2290" s="803" t="str">
        <f t="shared" si="178"/>
        <v>Invoice Not Made</v>
      </c>
      <c r="N2290" s="803" t="s">
        <v>368</v>
      </c>
      <c r="O2290" s="13"/>
      <c r="P2290" s="13" t="e">
        <f>IF(L2292="Navig8",IF(ISNA(VLOOKUP(UPPER(B2292),#REF!,3,FALSE)),"Pool Not in Records",VLOOKUP(UPPER(B2292),#REF!,3,FALSE)),"")</f>
        <v>#REF!</v>
      </c>
      <c r="Q2290" s="13" t="str">
        <f t="shared" si="180"/>
        <v/>
      </c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 t="str">
        <f t="shared" si="179"/>
        <v>Beijing Spirit33</v>
      </c>
      <c r="AB2290" s="13"/>
      <c r="AC2290" s="13"/>
      <c r="AD2290" s="13"/>
      <c r="AE2290" s="13">
        <f>IF(TRIM(AA2290=""),0,IF(ISNA(VLOOKUP(AA2290,Tracker!$AB$2:$AB$3981,1,FALSE)),0,1))</f>
        <v>0</v>
      </c>
      <c r="AF2290" s="13"/>
    </row>
    <row r="2291" spans="1:32" ht="13.5">
      <c r="A2291" s="563">
        <v>5753</v>
      </c>
      <c r="B2291" s="271" t="s">
        <v>1268</v>
      </c>
      <c r="C2291" s="957">
        <v>6</v>
      </c>
      <c r="D2291" s="874" t="s">
        <v>521</v>
      </c>
      <c r="E2291" s="172" t="s">
        <v>521</v>
      </c>
      <c r="F2291" s="234"/>
      <c r="G2291" s="236" t="s">
        <v>201</v>
      </c>
      <c r="H2291" s="907" t="s">
        <v>413</v>
      </c>
      <c r="I2291" s="272">
        <v>43786</v>
      </c>
      <c r="J2291" s="238">
        <v>43786</v>
      </c>
      <c r="K2291" s="711" t="s">
        <v>28</v>
      </c>
      <c r="L2291" s="1023" t="s">
        <v>28</v>
      </c>
      <c r="M2291" s="13" t="str">
        <f t="shared" si="178"/>
        <v>Invoice Made</v>
      </c>
      <c r="N2291" s="13"/>
      <c r="O2291" s="13"/>
      <c r="P2291" s="13"/>
      <c r="Q2291" s="13" t="str">
        <f t="shared" si="180"/>
        <v/>
      </c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 t="str">
        <f t="shared" si="179"/>
        <v>Nave Cetus6</v>
      </c>
      <c r="AB2291" s="13"/>
      <c r="AC2291" s="13"/>
      <c r="AD2291" s="13"/>
      <c r="AE2291" s="13">
        <f>IF(TRIM(AA2291=""),0,IF(ISNA(VLOOKUP(AA2291,Tracker!$AB$2:$AB$3981,1,FALSE)),0,1))</f>
        <v>1</v>
      </c>
      <c r="AF2291" s="13"/>
    </row>
    <row r="2292" spans="1:32" ht="13.5">
      <c r="A2292" s="563">
        <v>5754</v>
      </c>
      <c r="B2292" s="271" t="s">
        <v>9458</v>
      </c>
      <c r="C2292" s="957">
        <v>5</v>
      </c>
      <c r="D2292" s="874" t="s">
        <v>671</v>
      </c>
      <c r="E2292" s="172" t="s">
        <v>671</v>
      </c>
      <c r="F2292" s="234"/>
      <c r="G2292" s="236"/>
      <c r="H2292" s="932" t="s">
        <v>4000</v>
      </c>
      <c r="I2292" s="272">
        <v>43795</v>
      </c>
      <c r="J2292" s="238"/>
      <c r="K2292" s="711" t="s">
        <v>411</v>
      </c>
      <c r="L2292" s="1023" t="s">
        <v>28</v>
      </c>
      <c r="M2292" s="13" t="str">
        <f t="shared" si="178"/>
        <v>Invoice Made</v>
      </c>
      <c r="N2292" s="13"/>
      <c r="O2292" s="13"/>
      <c r="P2292" s="13"/>
      <c r="Q2292" s="13" t="str">
        <f t="shared" si="180"/>
        <v/>
      </c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 t="str">
        <f t="shared" si="179"/>
        <v xml:space="preserve">	Navig8 Perseverance5</v>
      </c>
      <c r="AB2292" s="13"/>
      <c r="AC2292" s="13"/>
      <c r="AD2292" s="13"/>
      <c r="AE2292" s="13">
        <f>IF(TRIM(AA2292=""),0,IF(ISNA(VLOOKUP(AA2292,Tracker!$AB$2:$AB$3981,1,FALSE)),0,1))</f>
        <v>1</v>
      </c>
      <c r="AF2292" s="13"/>
    </row>
    <row r="2293" spans="1:32" ht="13.5">
      <c r="A2293" s="271">
        <v>5755</v>
      </c>
      <c r="B2293" s="271" t="s">
        <v>7721</v>
      </c>
      <c r="C2293" s="957">
        <v>19005</v>
      </c>
      <c r="D2293" s="874" t="s">
        <v>2551</v>
      </c>
      <c r="E2293" s="172" t="s">
        <v>2551</v>
      </c>
      <c r="F2293" s="234"/>
      <c r="G2293" s="236"/>
      <c r="H2293" s="874"/>
      <c r="I2293" s="272"/>
      <c r="J2293" s="238"/>
      <c r="K2293" s="711"/>
      <c r="L2293" s="1023" t="s">
        <v>28</v>
      </c>
      <c r="M2293" s="13" t="str">
        <f t="shared" si="178"/>
        <v>Invoice Not Made</v>
      </c>
      <c r="N2293" s="13"/>
      <c r="O2293" s="13"/>
      <c r="P2293" s="13"/>
      <c r="Q2293" s="13" t="str">
        <f t="shared" si="180"/>
        <v/>
      </c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 t="str">
        <f t="shared" si="179"/>
        <v>Victory Venture19005</v>
      </c>
      <c r="AB2293" s="13"/>
      <c r="AC2293" s="13"/>
      <c r="AD2293" s="13"/>
      <c r="AE2293" s="13">
        <f>IF(TRIM(AA2293=""),0,IF(ISNA(VLOOKUP(AA2293,Tracker!$AB$2:$AB$3981,1,FALSE)),0,1))</f>
        <v>0</v>
      </c>
      <c r="AF2293" s="13"/>
    </row>
    <row r="2294" spans="1:32" ht="13.5">
      <c r="A2294" s="563">
        <v>5756</v>
      </c>
      <c r="B2294" s="271" t="s">
        <v>8670</v>
      </c>
      <c r="C2294" s="957" t="s">
        <v>9459</v>
      </c>
      <c r="D2294" s="874" t="s">
        <v>9460</v>
      </c>
      <c r="E2294" s="172" t="s">
        <v>9460</v>
      </c>
      <c r="F2294" s="234"/>
      <c r="G2294" s="236"/>
      <c r="H2294" s="927" t="s">
        <v>567</v>
      </c>
      <c r="I2294" s="272">
        <v>43805</v>
      </c>
      <c r="J2294" s="238"/>
      <c r="K2294" s="711" t="s">
        <v>411</v>
      </c>
      <c r="L2294" s="1023" t="s">
        <v>28</v>
      </c>
      <c r="M2294" s="13" t="str">
        <f t="shared" si="178"/>
        <v>Invoice Made</v>
      </c>
      <c r="N2294" s="13"/>
      <c r="O2294" s="13"/>
      <c r="P2294" s="13"/>
      <c r="Q2294" s="13" t="str">
        <f t="shared" si="180"/>
        <v/>
      </c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 t="str">
        <f t="shared" si="179"/>
        <v>Crudesun08_19</v>
      </c>
      <c r="AB2294" s="13"/>
      <c r="AC2294" s="13"/>
      <c r="AD2294" s="13"/>
      <c r="AE2294" s="13">
        <f>IF(TRIM(AA2294=""),0,IF(ISNA(VLOOKUP(AA2294,Tracker!$AB$2:$AB$3981,1,FALSE)),0,1))</f>
        <v>1</v>
      </c>
      <c r="AF2294" s="13"/>
    </row>
    <row r="2295" spans="1:32" ht="13.5">
      <c r="A2295" s="243">
        <v>5757</v>
      </c>
      <c r="B2295" s="271" t="s">
        <v>2776</v>
      </c>
      <c r="C2295" s="957">
        <v>149</v>
      </c>
      <c r="D2295" s="874" t="s">
        <v>8968</v>
      </c>
      <c r="E2295" s="172" t="s">
        <v>8968</v>
      </c>
      <c r="F2295" s="234"/>
      <c r="G2295" s="236"/>
      <c r="H2295" s="874"/>
      <c r="I2295" s="272"/>
      <c r="J2295" s="238"/>
      <c r="K2295" s="711"/>
      <c r="L2295" s="1023" t="s">
        <v>8459</v>
      </c>
      <c r="M2295" s="13" t="str">
        <f t="shared" si="178"/>
        <v>Invoice Not Made</v>
      </c>
      <c r="N2295" s="13"/>
      <c r="O2295" s="13"/>
      <c r="P2295" s="13" t="e">
        <f>IF(L2297="Navig8",IF(ISNA(VLOOKUP(UPPER(B2297),#REF!,3,FALSE)),"Pool Not in Records",VLOOKUP(UPPER(B2297),#REF!,3,FALSE)),"")</f>
        <v>#REF!</v>
      </c>
      <c r="Q2295" s="13" t="str">
        <f t="shared" si="180"/>
        <v/>
      </c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 t="str">
        <f t="shared" si="179"/>
        <v>Sten Skagen149</v>
      </c>
      <c r="AB2295" s="13"/>
      <c r="AC2295" s="13"/>
      <c r="AD2295" s="13"/>
      <c r="AE2295" s="13">
        <f>IF(TRIM(AA2295=""),0,IF(ISNA(VLOOKUP(AA2295,Tracker!$AB$2:$AB$3981,1,FALSE)),0,1))</f>
        <v>0</v>
      </c>
      <c r="AF2295" s="13"/>
    </row>
    <row r="2296" spans="1:32" ht="13.5">
      <c r="A2296" s="563">
        <v>5758</v>
      </c>
      <c r="B2296" s="271" t="s">
        <v>538</v>
      </c>
      <c r="C2296" s="957" t="s">
        <v>9560</v>
      </c>
      <c r="D2296" s="874" t="s">
        <v>1382</v>
      </c>
      <c r="E2296" s="172" t="s">
        <v>1382</v>
      </c>
      <c r="F2296" s="234"/>
      <c r="G2296" s="236"/>
      <c r="H2296" s="874" t="s">
        <v>441</v>
      </c>
      <c r="I2296" s="272">
        <v>43822</v>
      </c>
      <c r="J2296" s="238"/>
      <c r="K2296" s="711" t="s">
        <v>411</v>
      </c>
      <c r="L2296" s="1023" t="s">
        <v>28</v>
      </c>
      <c r="M2296" s="13" t="str">
        <f t="shared" si="178"/>
        <v>Invoice Made</v>
      </c>
      <c r="N2296" s="13"/>
      <c r="O2296" s="13"/>
      <c r="P2296" s="13"/>
      <c r="Q2296" s="13" t="str">
        <f t="shared" si="180"/>
        <v/>
      </c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 t="str">
        <f t="shared" si="179"/>
        <v>Bareilly11-19</v>
      </c>
      <c r="AB2296" s="13"/>
      <c r="AC2296" s="13"/>
      <c r="AD2296" s="13"/>
      <c r="AE2296" s="13">
        <f>IF(TRIM(AA2296=""),0,IF(ISNA(VLOOKUP(AA2296,Tracker!$AB$2:$AB$3981,1,FALSE)),0,1))</f>
        <v>1</v>
      </c>
      <c r="AF2296" s="13"/>
    </row>
    <row r="2297" spans="1:32" ht="13.5">
      <c r="A2297" s="271">
        <v>5759</v>
      </c>
      <c r="B2297" s="271" t="s">
        <v>9381</v>
      </c>
      <c r="C2297" s="957"/>
      <c r="D2297" s="874" t="s">
        <v>1382</v>
      </c>
      <c r="E2297" s="172" t="s">
        <v>1382</v>
      </c>
      <c r="F2297" s="234"/>
      <c r="G2297" s="236"/>
      <c r="H2297" s="874"/>
      <c r="I2297" s="272"/>
      <c r="J2297" s="238"/>
      <c r="K2297" s="711"/>
      <c r="L2297" s="1023" t="s">
        <v>28</v>
      </c>
      <c r="M2297" s="13" t="str">
        <f t="shared" si="178"/>
        <v>Invoice Not Made</v>
      </c>
      <c r="N2297" s="13"/>
      <c r="O2297" s="13"/>
      <c r="P2297" s="13"/>
      <c r="Q2297" s="13" t="str">
        <f t="shared" si="180"/>
        <v/>
      </c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 t="str">
        <f t="shared" si="179"/>
        <v>Vessel-Voy No not given</v>
      </c>
      <c r="AB2297" s="13"/>
      <c r="AC2297" s="13"/>
      <c r="AD2297" s="13"/>
      <c r="AE2297" s="13">
        <f>IF(TRIM(AA2297=""),0,IF(ISNA(VLOOKUP(AA2297,Tracker!$AB$2:$AB$3981,1,FALSE)),0,1))</f>
        <v>0</v>
      </c>
      <c r="AF2297" s="13"/>
    </row>
    <row r="2298" spans="1:32" ht="13.5">
      <c r="A2298" s="243">
        <v>5760</v>
      </c>
      <c r="B2298" s="271" t="s">
        <v>2854</v>
      </c>
      <c r="C2298" s="957">
        <v>251</v>
      </c>
      <c r="D2298" s="874" t="s">
        <v>8968</v>
      </c>
      <c r="E2298" s="172" t="s">
        <v>8968</v>
      </c>
      <c r="F2298" s="234"/>
      <c r="G2298" s="236"/>
      <c r="H2298" s="874"/>
      <c r="I2298" s="272"/>
      <c r="J2298" s="238"/>
      <c r="K2298" s="711"/>
      <c r="L2298" s="1023" t="s">
        <v>8459</v>
      </c>
      <c r="M2298" s="13" t="str">
        <f t="shared" si="178"/>
        <v>Invoice Not Made</v>
      </c>
      <c r="N2298" s="13"/>
      <c r="O2298" s="13"/>
      <c r="P2298" s="13" t="str">
        <f>IF(L2300="Navig8",IF(ISNA(VLOOKUP(UPPER(B2300),#REF!,3,FALSE)),"Pool Not in Records",VLOOKUP(UPPER(B2300),#REF!,3,FALSE)),"")</f>
        <v/>
      </c>
      <c r="Q2298" s="13" t="str">
        <f t="shared" si="180"/>
        <v/>
      </c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 t="str">
        <f t="shared" si="179"/>
        <v>Emmy Schulte251</v>
      </c>
      <c r="AB2298" s="13"/>
      <c r="AC2298" s="13"/>
      <c r="AD2298" s="13"/>
      <c r="AE2298" s="13">
        <f>IF(TRIM(AA2298=""),0,IF(ISNA(VLOOKUP(AA2298,Tracker!$AB$2:$AB$3981,1,FALSE)),0,1))</f>
        <v>0</v>
      </c>
      <c r="AF2298" s="13"/>
    </row>
    <row r="2299" spans="1:32" ht="13.5">
      <c r="A2299" s="563">
        <v>5761</v>
      </c>
      <c r="B2299" s="271" t="s">
        <v>2854</v>
      </c>
      <c r="C2299" s="957" t="s">
        <v>9490</v>
      </c>
      <c r="D2299" s="874" t="s">
        <v>8968</v>
      </c>
      <c r="E2299" s="172" t="s">
        <v>8968</v>
      </c>
      <c r="F2299" s="234"/>
      <c r="G2299" s="236"/>
      <c r="H2299" s="927" t="s">
        <v>9486</v>
      </c>
      <c r="I2299" s="272">
        <v>43787</v>
      </c>
      <c r="J2299" s="238"/>
      <c r="K2299" s="711"/>
      <c r="L2299" s="1023" t="s">
        <v>8459</v>
      </c>
      <c r="M2299" s="13" t="str">
        <f t="shared" si="178"/>
        <v>Invoice Made</v>
      </c>
      <c r="N2299" s="13"/>
      <c r="O2299" s="13"/>
      <c r="P2299" s="13" t="str">
        <f>IF(L2301="Navig8",IF(ISNA(VLOOKUP(UPPER(B2301),#REF!,3,FALSE)),"Pool Not in Records",VLOOKUP(UPPER(B2301),#REF!,3,FALSE)),"")</f>
        <v/>
      </c>
      <c r="Q2299" s="13" t="str">
        <f t="shared" si="180"/>
        <v/>
      </c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 t="str">
        <f t="shared" si="179"/>
        <v>Emmy Schulte251,252</v>
      </c>
      <c r="AB2299" s="13"/>
      <c r="AC2299" s="13"/>
      <c r="AD2299" s="13"/>
      <c r="AE2299" s="13">
        <f>IF(TRIM(AA2299=""),0,IF(ISNA(VLOOKUP(AA2299,Tracker!$AB$2:$AB$3981,1,FALSE)),0,1))</f>
        <v>1</v>
      </c>
      <c r="AF2299" s="13"/>
    </row>
    <row r="2300" spans="1:32" ht="13.5">
      <c r="A2300" s="243">
        <v>5762</v>
      </c>
      <c r="B2300" s="271" t="s">
        <v>2779</v>
      </c>
      <c r="C2300" s="957">
        <v>289</v>
      </c>
      <c r="D2300" s="874" t="s">
        <v>8968</v>
      </c>
      <c r="E2300" s="172" t="s">
        <v>8968</v>
      </c>
      <c r="F2300" s="234"/>
      <c r="G2300" s="236"/>
      <c r="H2300" s="874"/>
      <c r="I2300" s="272"/>
      <c r="J2300" s="238">
        <v>43770</v>
      </c>
      <c r="K2300" s="711"/>
      <c r="L2300" s="1023" t="s">
        <v>8459</v>
      </c>
      <c r="M2300" s="13" t="str">
        <f t="shared" si="178"/>
        <v>Invoice Not Made</v>
      </c>
      <c r="N2300" s="13"/>
      <c r="O2300" s="13"/>
      <c r="P2300" s="13" t="str">
        <f>IF(L2302="Navig8",IF(ISNA(VLOOKUP(UPPER(B2302),#REF!,3,FALSE)),"Pool Not in Records",VLOOKUP(UPPER(B2302),#REF!,3,FALSE)),"")</f>
        <v/>
      </c>
      <c r="Q2300" s="13" t="str">
        <f t="shared" si="180"/>
        <v/>
      </c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 t="str">
        <f t="shared" si="179"/>
        <v>Tigris289</v>
      </c>
      <c r="AB2300" s="13"/>
      <c r="AC2300" s="13"/>
      <c r="AD2300" s="13"/>
      <c r="AE2300" s="13">
        <f>IF(TRIM(AA2300=""),0,IF(ISNA(VLOOKUP(AA2300,Tracker!$AB$2:$AB$3981,1,FALSE)),0,1))</f>
        <v>0</v>
      </c>
      <c r="AF2300" s="13"/>
    </row>
    <row r="2301" spans="1:32" ht="13.5">
      <c r="A2301" s="563">
        <v>5763</v>
      </c>
      <c r="B2301" s="271" t="s">
        <v>2779</v>
      </c>
      <c r="C2301" s="957" t="s">
        <v>9489</v>
      </c>
      <c r="D2301" s="874" t="s">
        <v>8968</v>
      </c>
      <c r="E2301" s="172" t="s">
        <v>8968</v>
      </c>
      <c r="F2301" s="234"/>
      <c r="G2301" s="236"/>
      <c r="H2301" s="874" t="s">
        <v>25</v>
      </c>
      <c r="I2301" s="272">
        <v>43798</v>
      </c>
      <c r="J2301" s="238">
        <v>43770</v>
      </c>
      <c r="K2301" s="711"/>
      <c r="L2301" s="1023" t="s">
        <v>8459</v>
      </c>
      <c r="M2301" s="13" t="str">
        <f t="shared" si="178"/>
        <v>Invoice Made</v>
      </c>
      <c r="N2301" s="13"/>
      <c r="O2301" s="13"/>
      <c r="P2301" s="13" t="str">
        <f>IF(L2303="Navig8",IF(ISNA(VLOOKUP(UPPER(B2303),#REF!,3,FALSE)),"Pool Not in Records",VLOOKUP(UPPER(B2303),#REF!,3,FALSE)),"")</f>
        <v/>
      </c>
      <c r="Q2301" s="13" t="str">
        <f t="shared" si="180"/>
        <v/>
      </c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 t="str">
        <f t="shared" si="179"/>
        <v>Tigris288,289,290,292</v>
      </c>
      <c r="AB2301" s="13"/>
      <c r="AC2301" s="13"/>
      <c r="AD2301" s="13"/>
      <c r="AE2301" s="13">
        <f>IF(TRIM(AA2301=""),0,IF(ISNA(VLOOKUP(AA2301,Tracker!$AB$2:$AB$3981,1,FALSE)),0,1))</f>
        <v>1</v>
      </c>
      <c r="AF2301" s="13"/>
    </row>
    <row r="2302" spans="1:32" ht="13.5">
      <c r="A2302" s="563">
        <v>5764</v>
      </c>
      <c r="B2302" s="280" t="s">
        <v>711</v>
      </c>
      <c r="C2302" s="957">
        <v>1901</v>
      </c>
      <c r="D2302" s="874" t="s">
        <v>8974</v>
      </c>
      <c r="E2302" s="172"/>
      <c r="F2302" s="234"/>
      <c r="G2302" s="236"/>
      <c r="H2302" s="874" t="s">
        <v>25</v>
      </c>
      <c r="I2302" s="272">
        <v>43807</v>
      </c>
      <c r="J2302" s="238"/>
      <c r="K2302" s="711"/>
      <c r="L2302" s="1023" t="s">
        <v>633</v>
      </c>
      <c r="M2302" s="13" t="str">
        <f t="shared" si="178"/>
        <v>Invoice Made</v>
      </c>
      <c r="N2302" s="13"/>
      <c r="O2302" s="13"/>
      <c r="P2302" s="13" t="str">
        <f>IF(L2304="Navig8",IF(ISNA(VLOOKUP(UPPER(B2304),#REF!,3,FALSE)),"Pool Not in Records",VLOOKUP(UPPER(B2304),#REF!,3,FALSE)),"")</f>
        <v/>
      </c>
      <c r="Q2302" s="13" t="str">
        <f t="shared" si="180"/>
        <v/>
      </c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 t="str">
        <f t="shared" si="179"/>
        <v>Silver Valerie1901</v>
      </c>
      <c r="AB2302" s="13"/>
      <c r="AC2302" s="13"/>
      <c r="AD2302" s="13"/>
      <c r="AE2302" s="13">
        <f>IF(TRIM(AA2302=""),0,IF(ISNA(VLOOKUP(AA2302,Tracker!$AB$2:$AB$3981,1,FALSE)),0,1))</f>
        <v>1</v>
      </c>
      <c r="AF2302" s="13"/>
    </row>
    <row r="2303" spans="1:32" ht="13.5">
      <c r="A2303" s="563">
        <v>5765</v>
      </c>
      <c r="B2303" s="280" t="s">
        <v>628</v>
      </c>
      <c r="C2303" s="957">
        <v>1909</v>
      </c>
      <c r="D2303" s="874" t="s">
        <v>8594</v>
      </c>
      <c r="E2303" s="172" t="s">
        <v>8594</v>
      </c>
      <c r="F2303" s="234"/>
      <c r="G2303" s="236" t="s">
        <v>270</v>
      </c>
      <c r="H2303" s="907" t="s">
        <v>9461</v>
      </c>
      <c r="I2303" s="272">
        <v>43790</v>
      </c>
      <c r="J2303" s="238">
        <v>43790</v>
      </c>
      <c r="K2303" s="711"/>
      <c r="L2303" s="1023" t="s">
        <v>663</v>
      </c>
      <c r="M2303" s="13" t="str">
        <f t="shared" si="178"/>
        <v>Invoice Made</v>
      </c>
      <c r="N2303" s="13"/>
      <c r="O2303" s="13"/>
      <c r="P2303" s="13" t="str">
        <f>IF(L2305="Navig8",IF(ISNA(VLOOKUP(UPPER(B2305),#REF!,3,FALSE)),"Pool Not in Records",VLOOKUP(UPPER(B2305),#REF!,3,FALSE)),"")</f>
        <v/>
      </c>
      <c r="Q2303" s="13" t="str">
        <f t="shared" si="180"/>
        <v/>
      </c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 t="str">
        <f t="shared" si="179"/>
        <v>Stena President1909</v>
      </c>
      <c r="AB2303" s="13"/>
      <c r="AC2303" s="13"/>
      <c r="AD2303" s="13"/>
      <c r="AE2303" s="13">
        <f>IF(TRIM(AA2303=""),0,IF(ISNA(VLOOKUP(AA2303,Tracker!$AB$2:$AB$3981,1,FALSE)),0,1))</f>
        <v>1</v>
      </c>
      <c r="AF2303" s="13"/>
    </row>
    <row r="2304" spans="1:32" ht="13.5">
      <c r="A2304" s="271">
        <v>5766</v>
      </c>
      <c r="B2304" s="280" t="s">
        <v>9462</v>
      </c>
      <c r="C2304" s="957">
        <v>1909</v>
      </c>
      <c r="D2304" s="874"/>
      <c r="E2304" s="172"/>
      <c r="F2304" s="234"/>
      <c r="G2304" s="236"/>
      <c r="H2304" s="874"/>
      <c r="I2304" s="272"/>
      <c r="J2304" s="238"/>
      <c r="K2304" s="711"/>
      <c r="L2304" s="1023" t="s">
        <v>633</v>
      </c>
      <c r="M2304" s="13" t="str">
        <f>IF(AND(NOT(TRIM(D2304)="")),IF(AE2304=1,"Invoice Made","Invoice Not Made"),"")</f>
        <v/>
      </c>
      <c r="N2304" s="13"/>
      <c r="O2304" s="13"/>
      <c r="P2304" s="13" t="str">
        <f>IF(L2306="Navig8",IF(ISNA(VLOOKUP(UPPER(B2306),#REF!,3,FALSE)),"Pool Not in Records",VLOOKUP(UPPER(B2306),#REF!,3,FALSE)),"")</f>
        <v/>
      </c>
      <c r="Q2304" s="13" t="str">
        <f t="shared" si="180"/>
        <v/>
      </c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 t="str">
        <f t="shared" si="179"/>
        <v>Stena Imperitive1909</v>
      </c>
      <c r="AB2304" s="13"/>
      <c r="AC2304" s="13"/>
      <c r="AD2304" s="13"/>
      <c r="AE2304" s="13">
        <f>IF(TRIM(AA2304=""),0,IF(ISNA(VLOOKUP(AA2304,Tracker!$AB$2:$AB$3981,1,FALSE)),0,1))</f>
        <v>0</v>
      </c>
      <c r="AF2304" s="13"/>
    </row>
    <row r="2305" spans="1:32" ht="13.5">
      <c r="A2305" s="563">
        <v>5767</v>
      </c>
      <c r="B2305" s="280" t="s">
        <v>892</v>
      </c>
      <c r="C2305" s="957" t="s">
        <v>9488</v>
      </c>
      <c r="D2305" s="874" t="s">
        <v>8968</v>
      </c>
      <c r="E2305" s="172" t="s">
        <v>8968</v>
      </c>
      <c r="F2305" s="234"/>
      <c r="G2305" s="236"/>
      <c r="H2305" s="874" t="s">
        <v>2870</v>
      </c>
      <c r="I2305" s="272">
        <v>43797</v>
      </c>
      <c r="J2305" s="238"/>
      <c r="K2305" s="711"/>
      <c r="L2305" s="1023" t="s">
        <v>8459</v>
      </c>
      <c r="M2305" s="13" t="str">
        <f t="shared" ref="M2305:M2367" si="181">IF(AND(NOT(TRIM(D2305)="")),IF(AE2305=1,"Invoice Made","Invoice Not Made"),"")</f>
        <v>Invoice Made</v>
      </c>
      <c r="N2305" s="13"/>
      <c r="O2305" s="13"/>
      <c r="P2305" s="13" t="str">
        <f>IF(L2307="Navig8",IF(ISNA(VLOOKUP(UPPER(B2307),#REF!,3,FALSE)),"Pool Not in Records",VLOOKUP(UPPER(B2307),#REF!,3,FALSE)),"")</f>
        <v/>
      </c>
      <c r="Q2305" s="13" t="str">
        <f t="shared" si="180"/>
        <v/>
      </c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 t="str">
        <f t="shared" si="179"/>
        <v>Elisalex Schulte145,146</v>
      </c>
      <c r="AB2305" s="13"/>
      <c r="AC2305" s="13"/>
      <c r="AD2305" s="13"/>
      <c r="AE2305" s="13">
        <f>IF(TRIM(AA2305=""),0,IF(ISNA(VLOOKUP(AA2305,Tracker!$AB$2:$AB$3981,1,FALSE)),0,1))</f>
        <v>1</v>
      </c>
      <c r="AF2305" s="13"/>
    </row>
    <row r="2306" spans="1:32" ht="13.5">
      <c r="A2306" s="563">
        <v>5768</v>
      </c>
      <c r="B2306" s="280" t="s">
        <v>8309</v>
      </c>
      <c r="C2306" s="957">
        <v>65</v>
      </c>
      <c r="D2306" s="874" t="s">
        <v>8968</v>
      </c>
      <c r="E2306" s="172" t="s">
        <v>8968</v>
      </c>
      <c r="F2306" s="234"/>
      <c r="G2306" s="236"/>
      <c r="H2306" s="927" t="s">
        <v>523</v>
      </c>
      <c r="I2306" s="272">
        <v>43796</v>
      </c>
      <c r="J2306" s="238"/>
      <c r="K2306" s="711"/>
      <c r="L2306" s="1023" t="s">
        <v>8459</v>
      </c>
      <c r="M2306" s="13" t="str">
        <f t="shared" si="181"/>
        <v>Invoice Made</v>
      </c>
      <c r="N2306" s="13"/>
      <c r="O2306" s="13"/>
      <c r="P2306" s="13" t="str">
        <f>IF(L2308="Navig8",IF(ISNA(VLOOKUP(UPPER(B2308),#REF!,3,FALSE)),"Pool Not in Records",VLOOKUP(UPPER(B2308),#REF!,3,FALSE)),"")</f>
        <v/>
      </c>
      <c r="Q2306" s="13" t="str">
        <f t="shared" si="180"/>
        <v/>
      </c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 t="str">
        <f t="shared" si="179"/>
        <v>Vestholmen65</v>
      </c>
      <c r="AB2306" s="13"/>
      <c r="AC2306" s="13"/>
      <c r="AD2306" s="13"/>
      <c r="AE2306" s="13">
        <f>IF(TRIM(AA2306=""),0,IF(ISNA(VLOOKUP(AA2306,Tracker!$AB$2:$AB$3981,1,FALSE)),0,1))</f>
        <v>1</v>
      </c>
      <c r="AF2306" s="13"/>
    </row>
    <row r="2307" spans="1:32" ht="13.5">
      <c r="A2307" s="563">
        <v>5769</v>
      </c>
      <c r="B2307" s="280" t="s">
        <v>9293</v>
      </c>
      <c r="C2307" s="957" t="s">
        <v>250</v>
      </c>
      <c r="D2307" s="874" t="s">
        <v>2474</v>
      </c>
      <c r="E2307" s="172" t="s">
        <v>2474</v>
      </c>
      <c r="F2307" s="234"/>
      <c r="G2307" s="236"/>
      <c r="H2307" s="933" t="s">
        <v>9445</v>
      </c>
      <c r="I2307" s="272">
        <v>43779</v>
      </c>
      <c r="J2307" s="238"/>
      <c r="K2307" s="711"/>
      <c r="L2307" s="1023" t="s">
        <v>1466</v>
      </c>
      <c r="M2307" s="13" t="str">
        <f t="shared" si="181"/>
        <v>Invoice Made</v>
      </c>
      <c r="N2307" s="13"/>
      <c r="O2307" s="13"/>
      <c r="P2307" s="13" t="str">
        <f>IF(L2309="Navig8",IF(ISNA(VLOOKUP(UPPER(B2309),#REF!,3,FALSE)),"Pool Not in Records",VLOOKUP(UPPER(B2309),#REF!,3,FALSE)),"")</f>
        <v/>
      </c>
      <c r="Q2307" s="13" t="str">
        <f t="shared" si="180"/>
        <v/>
      </c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 t="str">
        <f t="shared" ref="AA2307:AA2370" si="182">IF(OR(TRIM(B2307)="",TRIM(C2307)=""),"Vessel-Voy No not given",CONCATENATE(TRIM(B2307),TRIM(C2307)))</f>
        <v>Silver Sawsan35</v>
      </c>
      <c r="AB2307" s="13"/>
      <c r="AC2307" s="13"/>
      <c r="AD2307" s="13"/>
      <c r="AE2307" s="13">
        <f>IF(TRIM(AA2307=""),0,IF(ISNA(VLOOKUP(AA2307,Tracker!$AB$2:$AB$3981,1,FALSE)),0,1))</f>
        <v>1</v>
      </c>
      <c r="AF2307" s="13"/>
    </row>
    <row r="2308" spans="1:32" ht="13.5">
      <c r="A2308" s="563">
        <v>5770</v>
      </c>
      <c r="B2308" s="280" t="s">
        <v>638</v>
      </c>
      <c r="C2308" s="957" t="s">
        <v>4808</v>
      </c>
      <c r="D2308" s="874" t="s">
        <v>63</v>
      </c>
      <c r="E2308" s="172" t="s">
        <v>63</v>
      </c>
      <c r="F2308" s="234"/>
      <c r="G2308" s="236"/>
      <c r="H2308" s="909" t="s">
        <v>200</v>
      </c>
      <c r="I2308" s="620">
        <v>43804</v>
      </c>
      <c r="J2308" s="238"/>
      <c r="K2308" s="711"/>
      <c r="L2308" s="1023" t="s">
        <v>60</v>
      </c>
      <c r="M2308" s="13" t="str">
        <f t="shared" si="181"/>
        <v>Invoice Made</v>
      </c>
      <c r="N2308" s="13"/>
      <c r="O2308" s="13"/>
      <c r="P2308" s="13" t="str">
        <f>IF(L2310="Navig8",IF(ISNA(VLOOKUP(UPPER(B2310),#REF!,3,FALSE)),"Pool Not in Records",VLOOKUP(UPPER(B2310),#REF!,3,FALSE)),"")</f>
        <v/>
      </c>
      <c r="Q2308" s="13">
        <f t="shared" si="180"/>
        <v>0</v>
      </c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 t="str">
        <f t="shared" si="182"/>
        <v>Mare Tirrenum97</v>
      </c>
      <c r="AB2308" s="13"/>
      <c r="AC2308" s="13"/>
      <c r="AD2308" s="13"/>
      <c r="AE2308" s="13">
        <f>IF(TRIM(AA2308=""),0,IF(ISNA(VLOOKUP(AA2308,Tracker!$AB$2:$AB$3981,1,FALSE)),0,1))</f>
        <v>1</v>
      </c>
      <c r="AF2308" s="13"/>
    </row>
    <row r="2309" spans="1:32" ht="13.5">
      <c r="A2309" s="563">
        <v>5771</v>
      </c>
      <c r="B2309" s="280" t="s">
        <v>9463</v>
      </c>
      <c r="C2309" s="957" t="s">
        <v>177</v>
      </c>
      <c r="D2309" s="874" t="s">
        <v>8961</v>
      </c>
      <c r="E2309" s="172" t="s">
        <v>9464</v>
      </c>
      <c r="F2309" s="234"/>
      <c r="G2309" s="236"/>
      <c r="H2309" s="874" t="s">
        <v>9558</v>
      </c>
      <c r="I2309" s="272">
        <v>43806</v>
      </c>
      <c r="J2309" s="238"/>
      <c r="K2309" s="711"/>
      <c r="L2309" s="1023" t="s">
        <v>8963</v>
      </c>
      <c r="M2309" s="13" t="str">
        <f t="shared" si="181"/>
        <v>Invoice Made</v>
      </c>
      <c r="N2309" s="13"/>
      <c r="O2309" s="13"/>
      <c r="P2309" s="13" t="str">
        <f>IF(L2311="Navig8",IF(ISNA(VLOOKUP(UPPER(B2311),#REF!,3,FALSE)),"Pool Not in Records",VLOOKUP(UPPER(B2311),#REF!,3,FALSE)),"")</f>
        <v/>
      </c>
      <c r="Q2309" s="13">
        <f t="shared" si="180"/>
        <v>0</v>
      </c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 t="str">
        <f t="shared" si="182"/>
        <v>Leo Sun75</v>
      </c>
      <c r="AB2309" s="13"/>
      <c r="AC2309" s="13"/>
      <c r="AD2309" s="13"/>
      <c r="AE2309" s="13">
        <f>IF(TRIM(AA2309=""),0,IF(ISNA(VLOOKUP(AA2309,Tracker!$AB$2:$AB$3981,1,FALSE)),0,1))</f>
        <v>1</v>
      </c>
      <c r="AF2309" s="13"/>
    </row>
    <row r="2310" spans="1:32" ht="13.5">
      <c r="A2310" s="563">
        <v>5772</v>
      </c>
      <c r="B2310" s="280" t="s">
        <v>9465</v>
      </c>
      <c r="C2310" s="957">
        <v>169</v>
      </c>
      <c r="D2310" s="874" t="s">
        <v>1942</v>
      </c>
      <c r="E2310" s="172" t="s">
        <v>1942</v>
      </c>
      <c r="F2310" s="234"/>
      <c r="G2310" s="236" t="s">
        <v>9041</v>
      </c>
      <c r="H2310" s="907" t="s">
        <v>55</v>
      </c>
      <c r="I2310" s="272">
        <v>43759</v>
      </c>
      <c r="J2310" s="238">
        <v>43770</v>
      </c>
      <c r="K2310" s="711"/>
      <c r="L2310" s="1023" t="s">
        <v>590</v>
      </c>
      <c r="M2310" s="13" t="str">
        <f t="shared" si="181"/>
        <v>Invoice Not Made</v>
      </c>
      <c r="N2310" s="13"/>
      <c r="O2310" s="13"/>
      <c r="P2310" s="13" t="str">
        <f>IF(L2312="Navig8",IF(ISNA(VLOOKUP(UPPER(B2312),#REF!,3,FALSE)),"Pool Not in Records",VLOOKUP(UPPER(B2312),#REF!,3,FALSE)),"")</f>
        <v/>
      </c>
      <c r="Q2310" s="13" t="str">
        <f t="shared" si="180"/>
        <v/>
      </c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 t="str">
        <f t="shared" si="182"/>
        <v>Seaways Visayas169</v>
      </c>
      <c r="AB2310" s="13"/>
      <c r="AC2310" s="13"/>
      <c r="AD2310" s="13"/>
      <c r="AE2310" s="13">
        <f>IF(TRIM(AA2310=""),0,IF(ISNA(VLOOKUP(AA2310,Tracker!$AB$2:$AB$3981,1,FALSE)),0,1))</f>
        <v>0</v>
      </c>
      <c r="AF2310" s="13"/>
    </row>
    <row r="2311" spans="1:32" ht="13.5">
      <c r="A2311" s="563">
        <v>5773</v>
      </c>
      <c r="B2311" s="280" t="s">
        <v>8043</v>
      </c>
      <c r="C2311" s="957">
        <v>23</v>
      </c>
      <c r="D2311" s="874" t="s">
        <v>1942</v>
      </c>
      <c r="E2311" s="172" t="s">
        <v>1942</v>
      </c>
      <c r="F2311" s="234"/>
      <c r="G2311" s="236" t="s">
        <v>735</v>
      </c>
      <c r="H2311" s="907" t="s">
        <v>324</v>
      </c>
      <c r="I2311" s="272">
        <v>43784</v>
      </c>
      <c r="J2311" s="238">
        <v>43784</v>
      </c>
      <c r="K2311" s="711"/>
      <c r="L2311" s="1023" t="s">
        <v>590</v>
      </c>
      <c r="M2311" s="13" t="str">
        <f t="shared" si="181"/>
        <v>Invoice Made</v>
      </c>
      <c r="N2311" s="13"/>
      <c r="O2311" s="13"/>
      <c r="P2311" s="13" t="str">
        <f>IF(L2313="Navig8",IF(ISNA(VLOOKUP(UPPER(B2313),#REF!,3,FALSE)),"Pool Not in Records",VLOOKUP(UPPER(B2313),#REF!,3,FALSE)),"")</f>
        <v/>
      </c>
      <c r="Q2311" s="13">
        <f t="shared" si="180"/>
        <v>0</v>
      </c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 t="str">
        <f t="shared" si="182"/>
        <v>Aquapuelche23</v>
      </c>
      <c r="AB2311" s="13"/>
      <c r="AC2311" s="13"/>
      <c r="AD2311" s="13"/>
      <c r="AE2311" s="13">
        <f>IF(TRIM(AA2311=""),0,IF(ISNA(VLOOKUP(AA2311,Tracker!$AB$2:$AB$3981,1,FALSE)),0,1))</f>
        <v>1</v>
      </c>
      <c r="AF2311" s="13"/>
    </row>
    <row r="2312" spans="1:32" ht="13.5">
      <c r="A2312" s="563">
        <v>5774</v>
      </c>
      <c r="B2312" s="280" t="s">
        <v>2776</v>
      </c>
      <c r="C2312" s="957" t="s">
        <v>9487</v>
      </c>
      <c r="D2312" s="874" t="s">
        <v>8968</v>
      </c>
      <c r="E2312" s="172" t="s">
        <v>8968</v>
      </c>
      <c r="F2312" s="234"/>
      <c r="G2312" s="236"/>
      <c r="H2312" s="874" t="s">
        <v>2870</v>
      </c>
      <c r="I2312" s="272">
        <v>43799</v>
      </c>
      <c r="J2312" s="238"/>
      <c r="K2312" s="711"/>
      <c r="L2312" s="1023" t="s">
        <v>8459</v>
      </c>
      <c r="M2312" s="13" t="str">
        <f t="shared" si="181"/>
        <v>Invoice Made</v>
      </c>
      <c r="N2312" s="13"/>
      <c r="O2312" s="13"/>
      <c r="P2312" s="13" t="str">
        <f>IF(L2314="Navig8",IF(ISNA(VLOOKUP(UPPER(B2314),#REF!,3,FALSE)),"Pool Not in Records",VLOOKUP(UPPER(B2314),#REF!,3,FALSE)),"")</f>
        <v/>
      </c>
      <c r="Q2312" s="13" t="str">
        <f t="shared" si="180"/>
        <v/>
      </c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 t="str">
        <f t="shared" si="182"/>
        <v>Sten Skagen148,149,150,151</v>
      </c>
      <c r="AB2312" s="13"/>
      <c r="AC2312" s="13"/>
      <c r="AD2312" s="13"/>
      <c r="AE2312" s="13">
        <f>IF(TRIM(AA2312=""),0,IF(ISNA(VLOOKUP(AA2312,Tracker!$AB$2:$AB$3981,1,FALSE)),0,1))</f>
        <v>1</v>
      </c>
      <c r="AF2312" s="13"/>
    </row>
    <row r="2313" spans="1:32" ht="13.5">
      <c r="A2313" s="271">
        <v>5775</v>
      </c>
      <c r="B2313" s="280" t="s">
        <v>9466</v>
      </c>
      <c r="C2313" s="957"/>
      <c r="D2313" s="874"/>
      <c r="E2313" s="172"/>
      <c r="F2313" s="234"/>
      <c r="G2313" s="236"/>
      <c r="I2313" s="272"/>
      <c r="J2313" s="238"/>
      <c r="K2313" s="711"/>
      <c r="L2313" s="1023" t="s">
        <v>590</v>
      </c>
      <c r="M2313" s="13" t="str">
        <f t="shared" si="181"/>
        <v/>
      </c>
      <c r="N2313" s="13"/>
      <c r="O2313" s="13"/>
      <c r="P2313" s="13" t="str">
        <f>IF(L2315="Navig8",IF(ISNA(VLOOKUP(UPPER(B2315),#REF!,3,FALSE)),"Pool Not in Records",VLOOKUP(UPPER(B2315),#REF!,3,FALSE)),"")</f>
        <v/>
      </c>
      <c r="Q2313" s="13">
        <f t="shared" si="180"/>
        <v>0</v>
      </c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 t="str">
        <f t="shared" si="182"/>
        <v>Vessel-Voy No not given</v>
      </c>
      <c r="AB2313" s="13"/>
      <c r="AC2313" s="13"/>
      <c r="AD2313" s="13"/>
      <c r="AE2313" s="13">
        <f>IF(TRIM(AA2313=""),0,IF(ISNA(VLOOKUP(AA2313,Tracker!$AB$2:$AB$3981,1,FALSE)),0,1))</f>
        <v>0</v>
      </c>
      <c r="AF2313" s="13"/>
    </row>
    <row r="2314" spans="1:32" ht="13.5">
      <c r="A2314" s="626">
        <v>5776</v>
      </c>
      <c r="B2314" s="617" t="s">
        <v>4427</v>
      </c>
      <c r="C2314" s="983" t="s">
        <v>165</v>
      </c>
      <c r="D2314" s="616" t="s">
        <v>9467</v>
      </c>
      <c r="E2314" s="605" t="s">
        <v>9467</v>
      </c>
      <c r="F2314" s="606"/>
      <c r="G2314" s="607"/>
      <c r="H2314" s="909" t="s">
        <v>86</v>
      </c>
      <c r="I2314" s="272">
        <v>43820</v>
      </c>
      <c r="J2314" s="608"/>
      <c r="K2314" s="732"/>
      <c r="L2314" s="1059" t="s">
        <v>60</v>
      </c>
      <c r="M2314" s="13" t="str">
        <f t="shared" si="181"/>
        <v>Invoice Made</v>
      </c>
      <c r="N2314" s="13"/>
      <c r="O2314" s="13"/>
      <c r="P2314" s="13" t="str">
        <f>IF(L2316="Navig8",IF(ISNA(VLOOKUP(UPPER(B2316),#REF!,3,FALSE)),"Pool Not in Records",VLOOKUP(UPPER(B2316),#REF!,3,FALSE)),"")</f>
        <v/>
      </c>
      <c r="Q2314" s="13" t="str">
        <f t="shared" si="180"/>
        <v/>
      </c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 t="str">
        <f t="shared" si="182"/>
        <v>Narmada Spirit45</v>
      </c>
      <c r="AB2314" s="13"/>
      <c r="AC2314" s="13"/>
      <c r="AD2314" s="13"/>
      <c r="AE2314" s="13">
        <f>IF(TRIM(AA2314=""),0,IF(ISNA(VLOOKUP(AA2314,Tracker!$AB$2:$AB$3981,1,FALSE)),0,1))</f>
        <v>1</v>
      </c>
      <c r="AF2314" s="13"/>
    </row>
    <row r="2315" spans="1:32" ht="13.5">
      <c r="A2315" s="604">
        <v>5777</v>
      </c>
      <c r="B2315" s="616" t="s">
        <v>3266</v>
      </c>
      <c r="C2315" s="984">
        <v>238</v>
      </c>
      <c r="D2315" s="618" t="s">
        <v>9521</v>
      </c>
      <c r="E2315" s="610" t="s">
        <v>9521</v>
      </c>
      <c r="F2315" s="609"/>
      <c r="G2315" s="609" t="s">
        <v>9522</v>
      </c>
      <c r="H2315" s="619" t="s">
        <v>4000</v>
      </c>
      <c r="I2315" s="272"/>
      <c r="J2315" s="610">
        <v>43797</v>
      </c>
      <c r="K2315" s="610"/>
      <c r="L2315" s="1060" t="s">
        <v>590</v>
      </c>
      <c r="M2315" s="13" t="str">
        <f t="shared" si="181"/>
        <v>Invoice Not Made</v>
      </c>
      <c r="N2315" s="13"/>
      <c r="O2315" s="13"/>
      <c r="P2315" s="13" t="str">
        <f>IF(L2317="Navig8",IF(ISNA(VLOOKUP(UPPER(B2317),#REF!,3,FALSE)),"Pool Not in Records",VLOOKUP(UPPER(B2317),#REF!,3,FALSE)),"")</f>
        <v/>
      </c>
      <c r="Q2315" s="13" t="str">
        <f t="shared" si="180"/>
        <v/>
      </c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 t="str">
        <f t="shared" si="182"/>
        <v>Seaways Jademar238</v>
      </c>
      <c r="AB2315" s="13"/>
      <c r="AC2315" s="13"/>
      <c r="AD2315" s="13"/>
      <c r="AE2315" s="13">
        <f>IF(TRIM(AA2315=""),0,IF(ISNA(VLOOKUP(AA2315,Tracker!$AB$2:$AB$3981,1,FALSE)),0,1))</f>
        <v>0</v>
      </c>
      <c r="AF2315" s="13"/>
    </row>
    <row r="2316" spans="1:32" ht="13.5">
      <c r="A2316" s="626">
        <v>5778</v>
      </c>
      <c r="B2316" s="616" t="s">
        <v>73</v>
      </c>
      <c r="C2316" s="984">
        <v>162</v>
      </c>
      <c r="D2316" s="618" t="s">
        <v>601</v>
      </c>
      <c r="E2316" s="611" t="s">
        <v>601</v>
      </c>
      <c r="F2316" s="609"/>
      <c r="G2316" s="609" t="s">
        <v>9523</v>
      </c>
      <c r="H2316" s="616" t="s">
        <v>786</v>
      </c>
      <c r="I2316" s="272">
        <v>43815</v>
      </c>
      <c r="J2316" s="611">
        <v>43815</v>
      </c>
      <c r="K2316" s="610"/>
      <c r="L2316" s="1061" t="s">
        <v>60</v>
      </c>
      <c r="M2316" s="13" t="str">
        <f t="shared" si="181"/>
        <v>Invoice Made</v>
      </c>
      <c r="N2316" s="13"/>
      <c r="O2316" s="13"/>
      <c r="P2316" s="13" t="str">
        <f>IF(L2318="Navig8",IF(ISNA(VLOOKUP(UPPER(B2318),#REF!,3,FALSE)),"Pool Not in Records",VLOOKUP(UPPER(B2318),#REF!,3,FALSE)),"")</f>
        <v/>
      </c>
      <c r="Q2316" s="13" t="str">
        <f t="shared" si="180"/>
        <v/>
      </c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 t="str">
        <f t="shared" si="182"/>
        <v>Erik Spirit162</v>
      </c>
      <c r="AB2316" s="13"/>
      <c r="AC2316" s="13"/>
      <c r="AD2316" s="13"/>
      <c r="AE2316" s="13">
        <f>IF(TRIM(AA2316=""),0,IF(ISNA(VLOOKUP(AA2316,Tracker!$AB$2:$AB$3981,1,FALSE)),0,1))</f>
        <v>1</v>
      </c>
      <c r="AF2316" s="13"/>
    </row>
    <row r="2317" spans="1:32" ht="13.5">
      <c r="A2317" s="626">
        <v>5779</v>
      </c>
      <c r="B2317" s="616" t="s">
        <v>8593</v>
      </c>
      <c r="C2317" s="984">
        <v>15</v>
      </c>
      <c r="D2317" s="618" t="s">
        <v>63</v>
      </c>
      <c r="E2317" s="611" t="s">
        <v>63</v>
      </c>
      <c r="F2317" s="609"/>
      <c r="G2317" s="609" t="s">
        <v>9456</v>
      </c>
      <c r="H2317" s="619" t="s">
        <v>200</v>
      </c>
      <c r="I2317" s="272">
        <v>43808</v>
      </c>
      <c r="J2317" s="611">
        <v>43808</v>
      </c>
      <c r="K2317" s="610"/>
      <c r="L2317" s="1061" t="s">
        <v>60</v>
      </c>
      <c r="M2317" s="13" t="str">
        <f t="shared" si="181"/>
        <v>Invoice Made</v>
      </c>
      <c r="N2317" s="13"/>
      <c r="O2317" s="13"/>
      <c r="P2317" s="13" t="str">
        <f>IF(L2319="Navig8",IF(ISNA(VLOOKUP(UPPER(B2319),#REF!,3,FALSE)),"Pool Not in Records",VLOOKUP(UPPER(B2319),#REF!,3,FALSE)),"")</f>
        <v/>
      </c>
      <c r="Q2317" s="13" t="str">
        <f t="shared" si="180"/>
        <v/>
      </c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 t="str">
        <f t="shared" si="182"/>
        <v>Stavanger Falcon15</v>
      </c>
      <c r="AB2317" s="13"/>
      <c r="AC2317" s="13"/>
      <c r="AD2317" s="13"/>
      <c r="AE2317" s="13">
        <f>IF(TRIM(AA2317=""),0,IF(ISNA(VLOOKUP(AA2317,Tracker!$AB$2:$AB$3981,1,FALSE)),0,1))</f>
        <v>1</v>
      </c>
      <c r="AF2317" s="13"/>
    </row>
    <row r="2318" spans="1:32" ht="13.5">
      <c r="A2318" s="626">
        <v>5780</v>
      </c>
      <c r="B2318" s="616" t="s">
        <v>7758</v>
      </c>
      <c r="C2318" s="984">
        <v>97</v>
      </c>
      <c r="D2318" s="618" t="s">
        <v>830</v>
      </c>
      <c r="E2318" s="611" t="s">
        <v>830</v>
      </c>
      <c r="F2318" s="609"/>
      <c r="G2318" s="609" t="s">
        <v>4802</v>
      </c>
      <c r="H2318" s="619" t="s">
        <v>20</v>
      </c>
      <c r="I2318" s="272">
        <v>43812</v>
      </c>
      <c r="J2318" s="611">
        <v>43812</v>
      </c>
      <c r="K2318" s="610"/>
      <c r="L2318" s="1061" t="s">
        <v>60</v>
      </c>
      <c r="M2318" s="13" t="str">
        <f t="shared" si="181"/>
        <v>Invoice Made</v>
      </c>
      <c r="N2318" s="13"/>
      <c r="O2318" s="13"/>
      <c r="P2318" s="13" t="str">
        <f>IF(L2320="Navig8",IF(ISNA(VLOOKUP(UPPER(B2320),#REF!,3,FALSE)),"Pool Not in Records",VLOOKUP(UPPER(B2320),#REF!,3,FALSE)),"")</f>
        <v/>
      </c>
      <c r="Q2318" s="13" t="str">
        <f t="shared" si="180"/>
        <v/>
      </c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 t="str">
        <f t="shared" si="182"/>
        <v>Emerald Spirit97</v>
      </c>
      <c r="AB2318" s="13"/>
      <c r="AC2318" s="13"/>
      <c r="AD2318" s="13"/>
      <c r="AE2318" s="13">
        <f>IF(TRIM(AA2318=""),0,IF(ISNA(VLOOKUP(AA2318,Tracker!$AB$2:$AB$3981,1,FALSE)),0,1))</f>
        <v>1</v>
      </c>
      <c r="AF2318" s="13"/>
    </row>
    <row r="2319" spans="1:32" ht="13.5">
      <c r="A2319" s="626">
        <v>5781</v>
      </c>
      <c r="B2319" s="616" t="s">
        <v>9524</v>
      </c>
      <c r="C2319" s="984">
        <v>89</v>
      </c>
      <c r="D2319" s="618" t="s">
        <v>63</v>
      </c>
      <c r="E2319" s="611" t="s">
        <v>63</v>
      </c>
      <c r="F2319" s="609"/>
      <c r="G2319" s="609" t="s">
        <v>2036</v>
      </c>
      <c r="H2319" s="620" t="s">
        <v>9525</v>
      </c>
      <c r="I2319" s="272">
        <v>43815</v>
      </c>
      <c r="J2319" s="611">
        <v>43815</v>
      </c>
      <c r="K2319" s="610"/>
      <c r="L2319" s="1061" t="s">
        <v>60</v>
      </c>
      <c r="M2319" s="13" t="str">
        <f t="shared" si="181"/>
        <v>Invoice Made</v>
      </c>
      <c r="N2319" s="13"/>
      <c r="O2319" s="13"/>
      <c r="P2319" s="13" t="str">
        <f>IF(L2321="Navig8",IF(ISNA(VLOOKUP(UPPER(B2321),#REF!,3,FALSE)),"Pool Not in Records",VLOOKUP(UPPER(B2321),#REF!,3,FALSE)),"")</f>
        <v/>
      </c>
      <c r="Q2319" s="13" t="str">
        <f t="shared" si="180"/>
        <v/>
      </c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 t="str">
        <f t="shared" si="182"/>
        <v>Whistler Spirit89</v>
      </c>
      <c r="AB2319" s="13"/>
      <c r="AC2319" s="13"/>
      <c r="AD2319" s="13"/>
      <c r="AE2319" s="13">
        <f>IF(TRIM(AA2319=""),0,IF(ISNA(VLOOKUP(AA2319,Tracker!$AB$2:$AB$3981,1,FALSE)),0,1))</f>
        <v>1</v>
      </c>
      <c r="AF2319" s="13"/>
    </row>
    <row r="2320" spans="1:32" ht="13.5">
      <c r="A2320" s="626">
        <v>5782</v>
      </c>
      <c r="B2320" s="616" t="s">
        <v>8124</v>
      </c>
      <c r="C2320" s="984">
        <v>40</v>
      </c>
      <c r="D2320" s="618" t="s">
        <v>63</v>
      </c>
      <c r="E2320" s="611" t="s">
        <v>63</v>
      </c>
      <c r="F2320" s="609"/>
      <c r="G2320" s="609" t="s">
        <v>9526</v>
      </c>
      <c r="H2320" s="620" t="s">
        <v>225</v>
      </c>
      <c r="I2320" s="272">
        <v>43812</v>
      </c>
      <c r="J2320" s="611">
        <v>43812</v>
      </c>
      <c r="K2320" s="610"/>
      <c r="L2320" s="1061" t="s">
        <v>60</v>
      </c>
      <c r="M2320" s="13" t="str">
        <f t="shared" si="181"/>
        <v>Invoice Made</v>
      </c>
      <c r="N2320" s="13"/>
      <c r="O2320" s="13"/>
      <c r="P2320" s="13" t="str">
        <f>IF(L2322="Navig8",IF(ISNA(VLOOKUP(UPPER(B2322),#REF!,3,FALSE)),"Pool Not in Records",VLOOKUP(UPPER(B2322),#REF!,3,FALSE)),"")</f>
        <v/>
      </c>
      <c r="Q2320" s="13" t="str">
        <f t="shared" si="180"/>
        <v/>
      </c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 t="str">
        <f t="shared" si="182"/>
        <v>Monteral Spirit40</v>
      </c>
      <c r="AB2320" s="13"/>
      <c r="AC2320" s="13"/>
      <c r="AD2320" s="13"/>
      <c r="AE2320" s="13">
        <f>IF(TRIM(AA2320=""),0,IF(ISNA(VLOOKUP(AA2320,Tracker!$AB$2:$AB$3981,1,FALSE)),0,1))</f>
        <v>1</v>
      </c>
      <c r="AF2320" s="13"/>
    </row>
    <row r="2321" spans="1:32" ht="13.5">
      <c r="A2321" s="626">
        <v>5783</v>
      </c>
      <c r="B2321" s="616" t="s">
        <v>682</v>
      </c>
      <c r="C2321" s="984">
        <v>104</v>
      </c>
      <c r="D2321" s="618" t="s">
        <v>1834</v>
      </c>
      <c r="E2321" s="611" t="s">
        <v>1834</v>
      </c>
      <c r="F2321" s="609"/>
      <c r="G2321" s="609"/>
      <c r="H2321" s="909" t="s">
        <v>532</v>
      </c>
      <c r="I2321" s="272">
        <v>43814</v>
      </c>
      <c r="J2321" s="611"/>
      <c r="K2321" s="610"/>
      <c r="L2321" s="1061" t="s">
        <v>60</v>
      </c>
      <c r="M2321" s="13" t="str">
        <f t="shared" si="181"/>
        <v>Invoice Made</v>
      </c>
      <c r="N2321" s="13"/>
      <c r="O2321" s="13"/>
      <c r="P2321" s="13" t="e">
        <f>IF(L2323="Navig8",IF(ISNA(VLOOKUP(UPPER(B2323),#REF!,3,FALSE)),"Pool Not in Records",VLOOKUP(UPPER(B2323),#REF!,3,FALSE)),"")</f>
        <v>#REF!</v>
      </c>
      <c r="Q2321" s="13" t="str">
        <f t="shared" si="180"/>
        <v/>
      </c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 t="str">
        <f t="shared" si="182"/>
        <v>Tarbet Spirit104</v>
      </c>
      <c r="AB2321" s="13"/>
      <c r="AC2321" s="13"/>
      <c r="AD2321" s="13"/>
      <c r="AE2321" s="13">
        <f>IF(TRIM(AA2321=""),0,IF(ISNA(VLOOKUP(AA2321,Tracker!$AB$2:$AB$3981,1,FALSE)),0,1))</f>
        <v>1</v>
      </c>
      <c r="AF2321" s="13"/>
    </row>
    <row r="2322" spans="1:32" ht="13.5">
      <c r="A2322" s="626">
        <v>5784</v>
      </c>
      <c r="B2322" s="616" t="s">
        <v>8956</v>
      </c>
      <c r="C2322" s="984">
        <v>65</v>
      </c>
      <c r="D2322" s="618" t="s">
        <v>8961</v>
      </c>
      <c r="E2322" s="611" t="s">
        <v>8961</v>
      </c>
      <c r="F2322" s="609"/>
      <c r="G2322" s="609"/>
      <c r="H2322" s="874" t="s">
        <v>24</v>
      </c>
      <c r="I2322" s="272">
        <v>43853</v>
      </c>
      <c r="J2322" s="611"/>
      <c r="K2322" s="610"/>
      <c r="L2322" s="1061" t="s">
        <v>8963</v>
      </c>
      <c r="M2322" s="13" t="str">
        <f t="shared" si="181"/>
        <v>Invoice Made</v>
      </c>
      <c r="N2322" s="13"/>
      <c r="O2322" s="13"/>
      <c r="P2322" s="13" t="str">
        <f>IF(L2324="Navig8",IF(ISNA(VLOOKUP(UPPER(B2324),#REF!,3,FALSE)),"Pool Not in Records",VLOOKUP(UPPER(B2324),#REF!,3,FALSE)),"")</f>
        <v/>
      </c>
      <c r="Q2322" s="13" t="str">
        <f t="shared" si="180"/>
        <v/>
      </c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 t="str">
        <f t="shared" si="182"/>
        <v>FSL Hongkong65</v>
      </c>
      <c r="AB2322" s="13"/>
      <c r="AC2322" s="13"/>
      <c r="AD2322" s="13"/>
      <c r="AE2322" s="13">
        <f>IF(TRIM(AA2322=""),0,IF(ISNA(VLOOKUP(AA2322,Tracker!$AB$2:$AB$3981,1,FALSE)),0,1))</f>
        <v>1</v>
      </c>
      <c r="AF2322" s="13"/>
    </row>
    <row r="2323" spans="1:32" s="615" customFormat="1" ht="13.5">
      <c r="A2323" s="625">
        <v>5785</v>
      </c>
      <c r="B2323" s="614" t="s">
        <v>162</v>
      </c>
      <c r="C2323" s="985" t="s">
        <v>9527</v>
      </c>
      <c r="D2323" s="618" t="s">
        <v>1382</v>
      </c>
      <c r="E2323" s="611" t="s">
        <v>1382</v>
      </c>
      <c r="F2323" s="609"/>
      <c r="G2323" s="609" t="s">
        <v>9528</v>
      </c>
      <c r="H2323" s="619" t="s">
        <v>20</v>
      </c>
      <c r="I2323" s="272">
        <v>43814</v>
      </c>
      <c r="J2323" s="611">
        <v>43814</v>
      </c>
      <c r="K2323" s="733" t="s">
        <v>411</v>
      </c>
      <c r="L2323" s="1062" t="s">
        <v>28</v>
      </c>
      <c r="M2323" s="557" t="str">
        <f t="shared" si="181"/>
        <v>Invoice Made</v>
      </c>
      <c r="N2323" s="557"/>
      <c r="O2323" s="557"/>
      <c r="P2323" s="13"/>
      <c r="Q2323" s="557" t="str">
        <f t="shared" si="180"/>
        <v/>
      </c>
      <c r="R2323" s="557"/>
      <c r="S2323" s="557"/>
      <c r="T2323" s="13"/>
      <c r="U2323" s="13"/>
      <c r="V2323" s="557"/>
      <c r="W2323" s="557"/>
      <c r="X2323" s="557"/>
      <c r="Y2323" s="557"/>
      <c r="Z2323" s="557"/>
      <c r="AA2323" s="557" t="str">
        <f t="shared" si="182"/>
        <v>Aljalaa5-129</v>
      </c>
      <c r="AB2323" s="557"/>
      <c r="AC2323" s="557"/>
      <c r="AD2323" s="557"/>
      <c r="AE2323" s="557">
        <f>IF(TRIM(AA2323=""),0,IF(ISNA(VLOOKUP(AA2323,Tracker!$AB$2:$AB$3981,1,FALSE)),0,1))</f>
        <v>1</v>
      </c>
      <c r="AF2323" s="557"/>
    </row>
    <row r="2324" spans="1:32" ht="13.5">
      <c r="A2324" s="650">
        <v>5786</v>
      </c>
      <c r="B2324" s="616" t="s">
        <v>2779</v>
      </c>
      <c r="C2324" s="984">
        <v>291</v>
      </c>
      <c r="D2324" s="618" t="s">
        <v>8968</v>
      </c>
      <c r="E2324" s="611" t="s">
        <v>8968</v>
      </c>
      <c r="F2324" s="609"/>
      <c r="G2324" s="609"/>
      <c r="H2324" s="616"/>
      <c r="I2324" s="272"/>
      <c r="J2324" s="611">
        <v>43770</v>
      </c>
      <c r="K2324" s="610"/>
      <c r="L2324" s="1061" t="s">
        <v>8459</v>
      </c>
      <c r="M2324" s="13" t="str">
        <f t="shared" si="181"/>
        <v>Invoice Not Made</v>
      </c>
      <c r="N2324" s="13"/>
      <c r="O2324" s="13"/>
      <c r="P2324" s="13" t="str">
        <f>IF(L2326="Navig8",IF(ISNA(VLOOKUP(UPPER(B2326),#REF!,3,FALSE)),"Pool Not in Records",VLOOKUP(UPPER(B2326),#REF!,3,FALSE)),"")</f>
        <v/>
      </c>
      <c r="Q2324" s="13" t="str">
        <f t="shared" si="180"/>
        <v/>
      </c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 t="str">
        <f t="shared" si="182"/>
        <v>Tigris291</v>
      </c>
      <c r="AB2324" s="13"/>
      <c r="AC2324" s="13"/>
      <c r="AD2324" s="13"/>
      <c r="AE2324" s="13">
        <f>IF(TRIM(AA2324=""),0,IF(ISNA(VLOOKUP(AA2324,Tracker!$AB$2:$AB$3981,1,FALSE)),0,1))</f>
        <v>0</v>
      </c>
      <c r="AF2324" s="13"/>
    </row>
    <row r="2325" spans="1:32" ht="13.5">
      <c r="A2325" s="650">
        <v>5787</v>
      </c>
      <c r="B2325" s="616" t="s">
        <v>2779</v>
      </c>
      <c r="C2325" s="984">
        <v>292</v>
      </c>
      <c r="D2325" s="618" t="s">
        <v>8968</v>
      </c>
      <c r="E2325" s="611" t="s">
        <v>8968</v>
      </c>
      <c r="F2325" s="609"/>
      <c r="G2325" s="609"/>
      <c r="H2325" s="616"/>
      <c r="I2325" s="272"/>
      <c r="J2325" s="611">
        <v>43770</v>
      </c>
      <c r="K2325" s="610"/>
      <c r="L2325" s="1061" t="s">
        <v>8459</v>
      </c>
      <c r="M2325" s="13" t="str">
        <f t="shared" si="181"/>
        <v>Invoice Not Made</v>
      </c>
      <c r="N2325" s="13"/>
      <c r="O2325" s="13"/>
      <c r="P2325" s="13" t="str">
        <f>IF(L2327="Navig8",IF(ISNA(VLOOKUP(UPPER(B2327),#REF!,3,FALSE)),"Pool Not in Records",VLOOKUP(UPPER(B2327),#REF!,3,FALSE)),"")</f>
        <v/>
      </c>
      <c r="Q2325" s="13" t="str">
        <f t="shared" si="180"/>
        <v/>
      </c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 t="str">
        <f t="shared" si="182"/>
        <v>Tigris292</v>
      </c>
      <c r="AB2325" s="13"/>
      <c r="AC2325" s="13"/>
      <c r="AD2325" s="13"/>
      <c r="AE2325" s="13">
        <f>IF(TRIM(AA2325=""),0,IF(ISNA(VLOOKUP(AA2325,Tracker!$AB$2:$AB$3981,1,FALSE)),0,1))</f>
        <v>0</v>
      </c>
      <c r="AF2325" s="13"/>
    </row>
    <row r="2326" spans="1:32" ht="13.5">
      <c r="A2326" s="650">
        <v>5788</v>
      </c>
      <c r="B2326" s="616" t="s">
        <v>2776</v>
      </c>
      <c r="C2326" s="984">
        <v>150</v>
      </c>
      <c r="D2326" s="618" t="s">
        <v>8968</v>
      </c>
      <c r="E2326" s="611" t="s">
        <v>8968</v>
      </c>
      <c r="F2326" s="609"/>
      <c r="G2326" s="609"/>
      <c r="H2326" s="620"/>
      <c r="I2326" s="272"/>
      <c r="J2326" s="611">
        <v>43770</v>
      </c>
      <c r="K2326" s="610"/>
      <c r="L2326" s="1061" t="s">
        <v>8459</v>
      </c>
      <c r="M2326" s="13" t="str">
        <f t="shared" si="181"/>
        <v>Invoice Not Made</v>
      </c>
      <c r="N2326" s="13"/>
      <c r="O2326" s="13"/>
      <c r="P2326" s="13" t="str">
        <f>IF(L2328="Navig8",IF(ISNA(VLOOKUP(UPPER(B2328),#REF!,3,FALSE)),"Pool Not in Records",VLOOKUP(UPPER(B2328),#REF!,3,FALSE)),"")</f>
        <v/>
      </c>
      <c r="Q2326" s="13" t="str">
        <f t="shared" si="180"/>
        <v/>
      </c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 t="str">
        <f t="shared" si="182"/>
        <v>Sten Skagen150</v>
      </c>
      <c r="AB2326" s="13"/>
      <c r="AC2326" s="13"/>
      <c r="AD2326" s="13"/>
      <c r="AE2326" s="13">
        <f>IF(TRIM(AA2326=""),0,IF(ISNA(VLOOKUP(AA2326,Tracker!$AB$2:$AB$3981,1,FALSE)),0,1))</f>
        <v>0</v>
      </c>
      <c r="AF2326" s="13"/>
    </row>
    <row r="2327" spans="1:32" ht="13.5">
      <c r="A2327" s="650">
        <v>5789</v>
      </c>
      <c r="B2327" s="616" t="s">
        <v>892</v>
      </c>
      <c r="C2327" s="984">
        <v>145</v>
      </c>
      <c r="D2327" s="618" t="s">
        <v>8968</v>
      </c>
      <c r="E2327" s="612" t="s">
        <v>8968</v>
      </c>
      <c r="F2327" s="609"/>
      <c r="G2327" s="609"/>
      <c r="H2327" s="620"/>
      <c r="I2327" s="272"/>
      <c r="J2327" s="612">
        <v>43770</v>
      </c>
      <c r="K2327" s="610"/>
      <c r="L2327" s="1061" t="s">
        <v>8459</v>
      </c>
      <c r="M2327" s="13" t="str">
        <f t="shared" si="181"/>
        <v>Invoice Not Made</v>
      </c>
      <c r="N2327" s="13"/>
      <c r="O2327" s="13"/>
      <c r="P2327" s="13" t="str">
        <f>IF(L2329="Navig8",IF(ISNA(VLOOKUP(UPPER(B2329),#REF!,3,FALSE)),"Pool Not in Records",VLOOKUP(UPPER(B2329),#REF!,3,FALSE)),"")</f>
        <v/>
      </c>
      <c r="Q2327" s="13" t="str">
        <f t="shared" si="180"/>
        <v/>
      </c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 t="str">
        <f t="shared" si="182"/>
        <v>Elisalex Schulte145</v>
      </c>
      <c r="AB2327" s="13"/>
      <c r="AC2327" s="13"/>
      <c r="AD2327" s="13"/>
      <c r="AE2327" s="13">
        <f>IF(TRIM(AA2327=""),0,IF(ISNA(VLOOKUP(AA2327,Tracker!$AB$2:$AB$3981,1,FALSE)),0,1))</f>
        <v>0</v>
      </c>
      <c r="AF2327" s="13"/>
    </row>
    <row r="2328" spans="1:32" ht="13.5">
      <c r="A2328" s="650">
        <v>5790</v>
      </c>
      <c r="B2328" s="616" t="s">
        <v>2854</v>
      </c>
      <c r="C2328" s="984">
        <v>253</v>
      </c>
      <c r="D2328" s="618" t="s">
        <v>8968</v>
      </c>
      <c r="E2328" s="612" t="s">
        <v>8968</v>
      </c>
      <c r="F2328" s="609"/>
      <c r="G2328" s="613"/>
      <c r="H2328" s="620"/>
      <c r="I2328" s="272"/>
      <c r="J2328" s="612">
        <v>43800</v>
      </c>
      <c r="K2328" s="610"/>
      <c r="L2328" s="1061" t="s">
        <v>8459</v>
      </c>
      <c r="M2328" s="13" t="str">
        <f t="shared" si="181"/>
        <v>Invoice Not Made</v>
      </c>
      <c r="N2328" s="13"/>
      <c r="O2328" s="13"/>
      <c r="P2328" s="13" t="str">
        <f>IF(L2330="Navig8",IF(ISNA(VLOOKUP(UPPER(B2330),#REF!,3,FALSE)),"Pool Not in Records",VLOOKUP(UPPER(B2330),#REF!,3,FALSE)),"")</f>
        <v/>
      </c>
      <c r="Q2328" s="13" t="str">
        <f t="shared" si="180"/>
        <v/>
      </c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 t="str">
        <f t="shared" si="182"/>
        <v>Emmy Schulte253</v>
      </c>
      <c r="AB2328" s="13"/>
      <c r="AC2328" s="13"/>
      <c r="AD2328" s="13"/>
      <c r="AE2328" s="13">
        <f>IF(TRIM(AA2328=""),0,IF(ISNA(VLOOKUP(AA2328,Tracker!$AB$2:$AB$3981,1,FALSE)),0,1))</f>
        <v>0</v>
      </c>
      <c r="AF2328" s="13"/>
    </row>
    <row r="2329" spans="1:32" ht="13.5">
      <c r="A2329" s="626">
        <v>5791</v>
      </c>
      <c r="B2329" s="616" t="s">
        <v>9529</v>
      </c>
      <c r="C2329" s="984">
        <v>78</v>
      </c>
      <c r="D2329" s="618" t="s">
        <v>8968</v>
      </c>
      <c r="E2329" s="612" t="s">
        <v>8968</v>
      </c>
      <c r="F2329" s="609"/>
      <c r="G2329" s="609"/>
      <c r="H2329" s="620" t="s">
        <v>25</v>
      </c>
      <c r="I2329" s="272">
        <v>43803</v>
      </c>
      <c r="J2329" s="612">
        <v>43800</v>
      </c>
      <c r="K2329" s="610"/>
      <c r="L2329" s="1061" t="s">
        <v>8459</v>
      </c>
      <c r="M2329" s="13" t="str">
        <f t="shared" si="181"/>
        <v>Invoice Made</v>
      </c>
      <c r="N2329" s="13"/>
      <c r="O2329" s="13"/>
      <c r="P2329" s="13" t="str">
        <f>IF(L2331="Navig8",IF(ISNA(VLOOKUP(UPPER(B2331),#REF!,3,FALSE)),"Pool Not in Records",VLOOKUP(UPPER(B2331),#REF!,3,FALSE)),"")</f>
        <v/>
      </c>
      <c r="Q2329" s="13" t="str">
        <f t="shared" si="180"/>
        <v/>
      </c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 t="str">
        <f t="shared" si="182"/>
        <v>Sten Fjell	78</v>
      </c>
      <c r="AB2329" s="13"/>
      <c r="AC2329" s="13"/>
      <c r="AD2329" s="13"/>
      <c r="AE2329" s="13">
        <f>IF(TRIM(AA2329=""),0,IF(ISNA(VLOOKUP(AA2329,Tracker!$AB$2:$AB$3981,1,FALSE)),0,1))</f>
        <v>1</v>
      </c>
      <c r="AF2329" s="13"/>
    </row>
    <row r="2330" spans="1:32" ht="13.5">
      <c r="A2330" s="650">
        <v>5792</v>
      </c>
      <c r="B2330" s="616" t="s">
        <v>2779</v>
      </c>
      <c r="C2330" s="984">
        <v>293</v>
      </c>
      <c r="D2330" s="618" t="s">
        <v>8968</v>
      </c>
      <c r="E2330" s="612" t="s">
        <v>8968</v>
      </c>
      <c r="F2330" s="609"/>
      <c r="G2330" s="609"/>
      <c r="H2330" s="616"/>
      <c r="I2330" s="272"/>
      <c r="J2330" s="612">
        <v>43800</v>
      </c>
      <c r="K2330" s="610"/>
      <c r="L2330" s="1061" t="s">
        <v>8459</v>
      </c>
      <c r="M2330" s="13" t="str">
        <f t="shared" si="181"/>
        <v>Invoice Not Made</v>
      </c>
      <c r="N2330" s="13"/>
      <c r="O2330" s="13"/>
      <c r="P2330" s="13" t="str">
        <f>IF(L2332="Navig8",IF(ISNA(VLOOKUP(UPPER(B2332),#REF!,3,FALSE)),"Pool Not in Records",VLOOKUP(UPPER(B2332),#REF!,3,FALSE)),"")</f>
        <v/>
      </c>
      <c r="Q2330" s="13">
        <f t="shared" si="180"/>
        <v>1</v>
      </c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 t="str">
        <f t="shared" si="182"/>
        <v>Tigris293</v>
      </c>
      <c r="AB2330" s="13"/>
      <c r="AC2330" s="13"/>
      <c r="AD2330" s="13"/>
      <c r="AE2330" s="13">
        <f>IF(TRIM(AA2330=""),0,IF(ISNA(VLOOKUP(AA2330,Tracker!$AB$2:$AB$3981,1,FALSE)),0,1))</f>
        <v>0</v>
      </c>
      <c r="AF2330" s="13"/>
    </row>
    <row r="2331" spans="1:32" ht="13.5">
      <c r="A2331" s="649">
        <v>5793</v>
      </c>
      <c r="B2331" s="614" t="s">
        <v>2403</v>
      </c>
      <c r="C2331" s="985">
        <v>1908</v>
      </c>
      <c r="D2331" s="618" t="s">
        <v>9530</v>
      </c>
      <c r="E2331" s="612" t="s">
        <v>9530</v>
      </c>
      <c r="F2331" s="609"/>
      <c r="G2331" s="609"/>
      <c r="H2331" s="616" t="s">
        <v>535</v>
      </c>
      <c r="I2331" s="272">
        <v>43851</v>
      </c>
      <c r="J2331" s="612"/>
      <c r="K2331" s="733"/>
      <c r="L2331" s="1062" t="s">
        <v>633</v>
      </c>
      <c r="M2331" s="13" t="str">
        <f t="shared" si="181"/>
        <v>Invoice Made</v>
      </c>
      <c r="N2331" s="13"/>
      <c r="O2331" s="13"/>
      <c r="P2331" s="13" t="str">
        <f>IF(L2333="Navig8",IF(ISNA(VLOOKUP(UPPER(B2333),#REF!,3,FALSE)),"Pool Not in Records",VLOOKUP(UPPER(B2333),#REF!,3,FALSE)),"")</f>
        <v/>
      </c>
      <c r="Q2331" s="13">
        <f t="shared" si="180"/>
        <v>0</v>
      </c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 t="str">
        <f t="shared" si="182"/>
        <v>Essie C1908</v>
      </c>
      <c r="AB2331" s="13"/>
      <c r="AC2331" s="13"/>
      <c r="AD2331" s="13"/>
      <c r="AE2331" s="13">
        <f>IF(TRIM(AA2331=""),0,IF(ISNA(VLOOKUP(AA2331,Tracker!$AB$2:$AB$3981,1,FALSE)),0,1))</f>
        <v>1</v>
      </c>
      <c r="AF2331" s="13"/>
    </row>
    <row r="2332" spans="1:32" ht="13.5">
      <c r="A2332" s="626">
        <v>5794</v>
      </c>
      <c r="B2332" s="616" t="s">
        <v>7872</v>
      </c>
      <c r="C2332" s="984" t="s">
        <v>9531</v>
      </c>
      <c r="D2332" s="618" t="s">
        <v>8464</v>
      </c>
      <c r="E2332" s="612" t="s">
        <v>8464</v>
      </c>
      <c r="F2332" s="609"/>
      <c r="G2332" s="609" t="s">
        <v>2680</v>
      </c>
      <c r="H2332" s="619" t="s">
        <v>4000</v>
      </c>
      <c r="I2332" s="272">
        <v>43810</v>
      </c>
      <c r="J2332" s="612">
        <v>43810</v>
      </c>
      <c r="K2332" s="610" t="s">
        <v>8805</v>
      </c>
      <c r="L2332" s="1061" t="s">
        <v>590</v>
      </c>
      <c r="M2332" s="13" t="str">
        <f t="shared" si="181"/>
        <v>Invoice Made</v>
      </c>
      <c r="N2332" s="13"/>
      <c r="O2332" s="13"/>
      <c r="P2332" s="13" t="str">
        <f>IF(L2334="Navig8",IF(ISNA(VLOOKUP(UPPER(B2334),#REF!,3,FALSE)),"Pool Not in Records",VLOOKUP(UPPER(B2334),#REF!,3,FALSE)),"")</f>
        <v/>
      </c>
      <c r="Q2332" s="13">
        <f t="shared" si="180"/>
        <v>0</v>
      </c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 t="str">
        <f t="shared" si="182"/>
        <v>Persepolis22P-123F</v>
      </c>
      <c r="AB2332" s="13"/>
      <c r="AC2332" s="13"/>
      <c r="AD2332" s="13"/>
      <c r="AE2332" s="13">
        <f>IF(TRIM(AA2332=""),0,IF(ISNA(VLOOKUP(AA2332,Tracker!$AB$2:$AB$3981,1,FALSE)),0,1))</f>
        <v>1</v>
      </c>
      <c r="AF2332" s="13"/>
    </row>
    <row r="2333" spans="1:32" ht="13.5">
      <c r="A2333" s="626">
        <v>5795</v>
      </c>
      <c r="B2333" s="616" t="s">
        <v>8317</v>
      </c>
      <c r="C2333" s="984">
        <v>11</v>
      </c>
      <c r="D2333" s="618" t="s">
        <v>2783</v>
      </c>
      <c r="E2333" s="612" t="s">
        <v>2783</v>
      </c>
      <c r="F2333" s="609"/>
      <c r="G2333" s="609" t="s">
        <v>9532</v>
      </c>
      <c r="H2333" s="620" t="s">
        <v>1409</v>
      </c>
      <c r="I2333" s="272">
        <v>43807</v>
      </c>
      <c r="J2333" s="612">
        <v>43807</v>
      </c>
      <c r="K2333" s="610"/>
      <c r="L2333" s="1063" t="s">
        <v>590</v>
      </c>
      <c r="M2333" s="13" t="str">
        <f t="shared" si="181"/>
        <v>Invoice Made</v>
      </c>
      <c r="N2333" s="13"/>
      <c r="O2333" s="13"/>
      <c r="P2333" s="13" t="str">
        <f>IF(L2335="Navig8",IF(ISNA(VLOOKUP(UPPER(B2335),#REF!,3,FALSE)),"Pool Not in Records",VLOOKUP(UPPER(B2335),#REF!,3,FALSE)),"")</f>
        <v/>
      </c>
      <c r="Q2333" s="13">
        <f t="shared" si="180"/>
        <v>1</v>
      </c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 t="str">
        <f t="shared" si="182"/>
        <v>Cabo San Antonio11</v>
      </c>
      <c r="AB2333" s="13"/>
      <c r="AC2333" s="13"/>
      <c r="AD2333" s="13"/>
      <c r="AE2333" s="13">
        <f>IF(TRIM(AA2333=""),0,IF(ISNA(VLOOKUP(AA2333,Tracker!$AB$2:$AB$3981,1,FALSE)),0,1))</f>
        <v>1</v>
      </c>
      <c r="AF2333" s="13"/>
    </row>
    <row r="2334" spans="1:32" ht="13.5">
      <c r="A2334" s="626">
        <v>5796</v>
      </c>
      <c r="B2334" s="616" t="s">
        <v>7968</v>
      </c>
      <c r="C2334" s="984">
        <v>168</v>
      </c>
      <c r="D2334" s="618" t="s">
        <v>688</v>
      </c>
      <c r="E2334" s="612" t="s">
        <v>688</v>
      </c>
      <c r="F2334" s="609"/>
      <c r="G2334" s="609" t="s">
        <v>4100</v>
      </c>
      <c r="H2334" s="619" t="s">
        <v>3180</v>
      </c>
      <c r="I2334" s="272">
        <v>43801</v>
      </c>
      <c r="J2334" s="1310">
        <v>43801</v>
      </c>
      <c r="K2334" s="610"/>
      <c r="L2334" s="1061" t="s">
        <v>590</v>
      </c>
      <c r="M2334" s="13" t="str">
        <f t="shared" si="181"/>
        <v>Invoice Made</v>
      </c>
      <c r="N2334" s="13"/>
      <c r="O2334" s="13"/>
      <c r="P2334" s="13" t="str">
        <f>IF(L2336="Navig8",IF(ISNA(VLOOKUP(UPPER(B2336),#REF!,3,FALSE)),"Pool Not in Records",VLOOKUP(UPPER(B2336),#REF!,3,FALSE)),"")</f>
        <v/>
      </c>
      <c r="Q2334" s="13">
        <f t="shared" si="180"/>
        <v>1</v>
      </c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 t="str">
        <f t="shared" si="182"/>
        <v>Seaways Goldmar168</v>
      </c>
      <c r="AB2334" s="13"/>
      <c r="AC2334" s="13"/>
      <c r="AD2334" s="13"/>
      <c r="AE2334" s="13">
        <f>IF(TRIM(AA2334=""),0,IF(ISNA(VLOOKUP(AA2334,Tracker!$AB$2:$AB$3981,1,FALSE)),0,1))</f>
        <v>1</v>
      </c>
      <c r="AF2334" s="13"/>
    </row>
    <row r="2335" spans="1:32" ht="13.5">
      <c r="A2335" s="626">
        <v>5797</v>
      </c>
      <c r="B2335" s="616" t="s">
        <v>8893</v>
      </c>
      <c r="C2335" s="984">
        <v>11</v>
      </c>
      <c r="D2335" s="618" t="s">
        <v>9521</v>
      </c>
      <c r="E2335" s="612" t="s">
        <v>9521</v>
      </c>
      <c r="F2335" s="609"/>
      <c r="G2335" s="609" t="s">
        <v>792</v>
      </c>
      <c r="H2335" s="619" t="s">
        <v>62</v>
      </c>
      <c r="I2335" s="272">
        <v>43812</v>
      </c>
      <c r="J2335" s="612">
        <v>43812</v>
      </c>
      <c r="K2335" s="610" t="s">
        <v>8805</v>
      </c>
      <c r="L2335" s="1061" t="s">
        <v>590</v>
      </c>
      <c r="M2335" s="13" t="str">
        <f t="shared" si="181"/>
        <v>Invoice Made</v>
      </c>
      <c r="N2335" s="13"/>
      <c r="O2335" s="13"/>
      <c r="P2335" s="13" t="str">
        <f>IF(L2337="Navig8",IF(ISNA(VLOOKUP(UPPER(B2337),#REF!,3,FALSE)),"Pool Not in Records",VLOOKUP(UPPER(B2337),#REF!,3,FALSE)),"")</f>
        <v/>
      </c>
      <c r="Q2335" s="13" t="str">
        <f t="shared" si="180"/>
        <v/>
      </c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 t="str">
        <f t="shared" si="182"/>
        <v>Madison11</v>
      </c>
      <c r="AB2335" s="13"/>
      <c r="AC2335" s="13"/>
      <c r="AD2335" s="13"/>
      <c r="AE2335" s="13">
        <f>IF(TRIM(AA2335=""),0,IF(ISNA(VLOOKUP(AA2335,Tracker!$AB$2:$AB$3981,1,FALSE)),0,1))</f>
        <v>1</v>
      </c>
      <c r="AF2335" s="13"/>
    </row>
    <row r="2336" spans="1:32" ht="13.5">
      <c r="A2336" s="626">
        <v>5798</v>
      </c>
      <c r="B2336" s="616" t="s">
        <v>9534</v>
      </c>
      <c r="C2336" s="984">
        <v>291</v>
      </c>
      <c r="D2336" s="618" t="s">
        <v>2783</v>
      </c>
      <c r="E2336" s="612" t="s">
        <v>2783</v>
      </c>
      <c r="F2336" s="609"/>
      <c r="G2336" s="609" t="s">
        <v>269</v>
      </c>
      <c r="H2336" s="619" t="s">
        <v>88</v>
      </c>
      <c r="I2336" s="272">
        <v>43809</v>
      </c>
      <c r="J2336" s="612">
        <v>43809</v>
      </c>
      <c r="K2336" s="610" t="s">
        <v>8805</v>
      </c>
      <c r="L2336" s="1061" t="s">
        <v>590</v>
      </c>
      <c r="M2336" s="13" t="str">
        <f t="shared" si="181"/>
        <v>Invoice Made</v>
      </c>
      <c r="N2336" s="13"/>
      <c r="O2336" s="13"/>
      <c r="P2336" s="13" t="str">
        <f>IF(L2338="Navig8",IF(ISNA(VLOOKUP(UPPER(B2338),#REF!,3,FALSE)),"Pool Not in Records",VLOOKUP(UPPER(B2338),#REF!,3,FALSE)),"")</f>
        <v/>
      </c>
      <c r="Q2336" s="13" t="str">
        <f t="shared" si="180"/>
        <v/>
      </c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 t="str">
        <f t="shared" si="182"/>
        <v>Cabo Tamar291</v>
      </c>
      <c r="AB2336" s="13"/>
      <c r="AC2336" s="13"/>
      <c r="AD2336" s="13"/>
      <c r="AE2336" s="13">
        <f>IF(TRIM(AA2336=""),0,IF(ISNA(VLOOKUP(AA2336,Tracker!$AB$2:$AB$3981,1,FALSE)),0,1))</f>
        <v>1</v>
      </c>
      <c r="AF2336" s="13"/>
    </row>
    <row r="2337" spans="1:32" ht="13.5">
      <c r="A2337" s="626">
        <v>5799</v>
      </c>
      <c r="B2337" s="616" t="s">
        <v>8401</v>
      </c>
      <c r="C2337" s="984">
        <v>16</v>
      </c>
      <c r="D2337" s="618" t="s">
        <v>63</v>
      </c>
      <c r="E2337" s="612" t="s">
        <v>63</v>
      </c>
      <c r="F2337" s="609"/>
      <c r="G2337" s="609"/>
      <c r="H2337" s="620" t="s">
        <v>90</v>
      </c>
      <c r="I2337" s="272">
        <v>43832</v>
      </c>
      <c r="J2337" s="612"/>
      <c r="K2337" s="610"/>
      <c r="L2337" s="1061" t="s">
        <v>60</v>
      </c>
      <c r="M2337" s="13" t="str">
        <f t="shared" si="181"/>
        <v>Invoice Made</v>
      </c>
      <c r="N2337" s="13"/>
      <c r="O2337" s="13"/>
      <c r="P2337" s="13" t="str">
        <f>IF(L2339="Navig8",IF(ISNA(VLOOKUP(UPPER(B2339),#REF!,3,FALSE)),"Pool Not in Records",VLOOKUP(UPPER(B2339),#REF!,3,FALSE)),"")</f>
        <v/>
      </c>
      <c r="Q2337" s="13" t="str">
        <f t="shared" si="180"/>
        <v/>
      </c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 t="str">
        <f t="shared" si="182"/>
        <v>Pusaka Borneo16</v>
      </c>
      <c r="AB2337" s="13"/>
      <c r="AC2337" s="13"/>
      <c r="AD2337" s="13"/>
      <c r="AE2337" s="13">
        <f>IF(TRIM(AA2337=""),0,IF(ISNA(VLOOKUP(AA2337,Tracker!$AB$2:$AB$3981,1,FALSE)),0,1))</f>
        <v>1</v>
      </c>
      <c r="AF2337" s="13"/>
    </row>
    <row r="2338" spans="1:32" ht="13.5">
      <c r="A2338" s="650">
        <v>5800</v>
      </c>
      <c r="B2338" s="616" t="s">
        <v>2776</v>
      </c>
      <c r="C2338" s="984">
        <v>152</v>
      </c>
      <c r="D2338" s="618" t="s">
        <v>8968</v>
      </c>
      <c r="E2338" s="612" t="s">
        <v>8968</v>
      </c>
      <c r="F2338" s="609"/>
      <c r="G2338" s="609"/>
      <c r="H2338" s="620"/>
      <c r="I2338" s="272"/>
      <c r="J2338" s="612">
        <v>43800</v>
      </c>
      <c r="K2338" s="610"/>
      <c r="L2338" s="1061" t="s">
        <v>8459</v>
      </c>
      <c r="M2338" s="13" t="str">
        <f t="shared" si="181"/>
        <v>Invoice Not Made</v>
      </c>
      <c r="N2338" s="13"/>
      <c r="O2338" s="13"/>
      <c r="P2338" s="13" t="str">
        <f>IF(L2340="Navig8",IF(ISNA(VLOOKUP(UPPER(B2340),#REF!,3,FALSE)),"Pool Not in Records",VLOOKUP(UPPER(B2340),#REF!,3,FALSE)),"")</f>
        <v/>
      </c>
      <c r="Q2338" s="13" t="str">
        <f t="shared" si="180"/>
        <v/>
      </c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 t="str">
        <f t="shared" si="182"/>
        <v>Sten Skagen152</v>
      </c>
      <c r="AB2338" s="13"/>
      <c r="AC2338" s="13"/>
      <c r="AD2338" s="13"/>
      <c r="AE2338" s="13">
        <f>IF(TRIM(AA2338=""),0,IF(ISNA(VLOOKUP(AA2338,Tracker!$AB$2:$AB$3981,1,FALSE)),0,1))</f>
        <v>0</v>
      </c>
      <c r="AF2338" s="13"/>
    </row>
    <row r="2339" spans="1:32" ht="13.5">
      <c r="A2339" s="650">
        <v>5801</v>
      </c>
      <c r="B2339" s="616" t="s">
        <v>8309</v>
      </c>
      <c r="C2339" s="984">
        <v>67</v>
      </c>
      <c r="D2339" s="618" t="s">
        <v>8968</v>
      </c>
      <c r="E2339" s="612" t="s">
        <v>8968</v>
      </c>
      <c r="F2339" s="609"/>
      <c r="G2339" s="609"/>
      <c r="H2339" s="620"/>
      <c r="I2339" s="272"/>
      <c r="J2339" s="612">
        <v>43800</v>
      </c>
      <c r="K2339" s="610"/>
      <c r="L2339" s="1061" t="s">
        <v>8459</v>
      </c>
      <c r="M2339" s="13" t="str">
        <f t="shared" si="181"/>
        <v>Invoice Not Made</v>
      </c>
      <c r="N2339" s="13"/>
      <c r="O2339" s="13"/>
      <c r="P2339" s="13" t="str">
        <f>IF(L2341="Navig8",IF(ISNA(VLOOKUP(UPPER(B2341),#REF!,3,FALSE)),"Pool Not in Records",VLOOKUP(UPPER(B2341),#REF!,3,FALSE)),"")</f>
        <v/>
      </c>
      <c r="Q2339" s="13" t="str">
        <f t="shared" si="180"/>
        <v/>
      </c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 t="str">
        <f t="shared" si="182"/>
        <v>Vestholmen67</v>
      </c>
      <c r="AB2339" s="13"/>
      <c r="AC2339" s="13"/>
      <c r="AD2339" s="13"/>
      <c r="AE2339" s="13">
        <f>IF(TRIM(AA2339=""),0,IF(ISNA(VLOOKUP(AA2339,Tracker!$AB$2:$AB$3981,1,FALSE)),0,1))</f>
        <v>0</v>
      </c>
      <c r="AF2339" s="13"/>
    </row>
    <row r="2340" spans="1:32" ht="14.25" thickBot="1">
      <c r="A2340" s="626">
        <v>5802</v>
      </c>
      <c r="B2340" s="616" t="s">
        <v>9265</v>
      </c>
      <c r="C2340" s="984">
        <v>15</v>
      </c>
      <c r="D2340" s="618" t="s">
        <v>9535</v>
      </c>
      <c r="E2340" s="612" t="s">
        <v>9535</v>
      </c>
      <c r="F2340" s="609"/>
      <c r="G2340" s="609"/>
      <c r="H2340" s="920" t="s">
        <v>412</v>
      </c>
      <c r="I2340" s="272">
        <v>43835</v>
      </c>
      <c r="J2340" s="612"/>
      <c r="K2340" s="610"/>
      <c r="L2340" s="1061" t="s">
        <v>1466</v>
      </c>
      <c r="M2340" s="13" t="str">
        <f t="shared" si="181"/>
        <v>Invoice Made</v>
      </c>
      <c r="N2340" s="13"/>
      <c r="O2340" s="13"/>
      <c r="P2340" s="13" t="str">
        <f>IF(L2342="Navig8",IF(ISNA(VLOOKUP(UPPER(B2342),#REF!,3,FALSE)),"Pool Not in Records",VLOOKUP(UPPER(B2342),#REF!,3,FALSE)),"")</f>
        <v/>
      </c>
      <c r="Q2340" s="13" t="str">
        <f t="shared" si="180"/>
        <v/>
      </c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 t="str">
        <f t="shared" si="182"/>
        <v>Nancy P15</v>
      </c>
      <c r="AB2340" s="13"/>
      <c r="AC2340" s="13"/>
      <c r="AD2340" s="13"/>
      <c r="AE2340" s="13">
        <f>IF(TRIM(AA2340=""),0,IF(ISNA(VLOOKUP(AA2340,Tracker!$AB$2:$AB$3981,1,FALSE)),0,1))</f>
        <v>1</v>
      </c>
      <c r="AF2340" s="13"/>
    </row>
    <row r="2341" spans="1:32" ht="13.5">
      <c r="A2341" s="626">
        <v>5803</v>
      </c>
      <c r="B2341" s="616" t="s">
        <v>892</v>
      </c>
      <c r="C2341" s="986">
        <v>148</v>
      </c>
      <c r="D2341" s="618" t="s">
        <v>8968</v>
      </c>
      <c r="E2341" s="612" t="s">
        <v>8968</v>
      </c>
      <c r="F2341" s="609"/>
      <c r="G2341" s="609"/>
      <c r="H2341" s="934" t="s">
        <v>607</v>
      </c>
      <c r="I2341" s="272">
        <v>43827</v>
      </c>
      <c r="J2341" s="612">
        <v>43800</v>
      </c>
      <c r="K2341" s="610"/>
      <c r="L2341" s="1061" t="s">
        <v>8459</v>
      </c>
      <c r="M2341" s="13" t="str">
        <f t="shared" si="181"/>
        <v>Invoice Made</v>
      </c>
      <c r="N2341" s="13"/>
      <c r="O2341" s="13"/>
      <c r="P2341" s="13" t="str">
        <f>IF(L2343="Navig8",IF(ISNA(VLOOKUP(UPPER(B2343),#REF!,3,FALSE)),"Pool Not in Records",VLOOKUP(UPPER(B2343),#REF!,3,FALSE)),"")</f>
        <v/>
      </c>
      <c r="Q2341" s="13" t="str">
        <f t="shared" ref="Q2341:Q2404" si="183">IF(L2343="Ultranav",IF(K2343="",0,1),"")</f>
        <v/>
      </c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 t="str">
        <f t="shared" si="182"/>
        <v>Elisalex Schulte148</v>
      </c>
      <c r="AB2341" s="13"/>
      <c r="AC2341" s="13"/>
      <c r="AD2341" s="13"/>
      <c r="AE2341" s="13">
        <f>IF(TRIM(AA2341=""),0,IF(ISNA(VLOOKUP(AA2341,Tracker!$AB$2:$AB$3981,1,FALSE)),0,1))</f>
        <v>1</v>
      </c>
      <c r="AF2341" s="13"/>
    </row>
    <row r="2342" spans="1:32" ht="13.5">
      <c r="A2342" s="604">
        <v>5804</v>
      </c>
      <c r="B2342" s="837" t="s">
        <v>9519</v>
      </c>
      <c r="C2342" s="1074">
        <v>17</v>
      </c>
      <c r="D2342" s="892" t="s">
        <v>9536</v>
      </c>
      <c r="E2342" s="612" t="s">
        <v>9536</v>
      </c>
      <c r="F2342" s="609"/>
      <c r="G2342" s="609"/>
      <c r="H2342" s="616"/>
      <c r="I2342" s="272"/>
      <c r="J2342" s="612"/>
      <c r="K2342" s="610"/>
      <c r="L2342" s="1061" t="s">
        <v>8963</v>
      </c>
      <c r="M2342" s="13" t="str">
        <f t="shared" si="181"/>
        <v>Invoice Not Made</v>
      </c>
      <c r="N2342" s="13"/>
      <c r="O2342" s="13"/>
      <c r="P2342" s="13" t="str">
        <f>IF(L2344="Navig8",IF(ISNA(VLOOKUP(UPPER(B2344),#REF!,3,FALSE)),"Pool Not in Records",VLOOKUP(UPPER(B2344),#REF!,3,FALSE)),"")</f>
        <v/>
      </c>
      <c r="Q2342" s="13" t="str">
        <f t="shared" si="183"/>
        <v/>
      </c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 t="str">
        <f t="shared" si="182"/>
        <v>Eurofaith17</v>
      </c>
      <c r="AB2342" s="13"/>
      <c r="AC2342" s="13"/>
      <c r="AD2342" s="13"/>
      <c r="AE2342" s="13">
        <f>IF(TRIM(AA2342=""),0,IF(ISNA(VLOOKUP(AA2342,Tracker!$AB$2:$AB$3981,1,FALSE)),0,1))</f>
        <v>0</v>
      </c>
      <c r="AF2342" s="13"/>
    </row>
    <row r="2343" spans="1:32" ht="13.5">
      <c r="A2343" s="604">
        <v>5805</v>
      </c>
      <c r="B2343" s="837" t="s">
        <v>9517</v>
      </c>
      <c r="C2343" s="1074">
        <v>5035069</v>
      </c>
      <c r="D2343" s="892" t="s">
        <v>9537</v>
      </c>
      <c r="E2343" s="612" t="s">
        <v>9537</v>
      </c>
      <c r="F2343" s="609"/>
      <c r="G2343" s="609"/>
      <c r="H2343" s="616"/>
      <c r="I2343" s="272"/>
      <c r="J2343" s="612"/>
      <c r="K2343" s="610"/>
      <c r="L2343" s="1061" t="s">
        <v>8963</v>
      </c>
      <c r="M2343" s="13" t="str">
        <f t="shared" si="181"/>
        <v>Invoice Not Made</v>
      </c>
      <c r="N2343" s="13"/>
      <c r="O2343" s="13"/>
      <c r="P2343" s="13" t="str">
        <f>IF(L2345="Navig8",IF(ISNA(VLOOKUP(UPPER(B2345),#REF!,3,FALSE)),"Pool Not in Records",VLOOKUP(UPPER(B2345),#REF!,3,FALSE)),"")</f>
        <v/>
      </c>
      <c r="Q2343" s="13" t="str">
        <f t="shared" si="183"/>
        <v/>
      </c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 t="str">
        <f t="shared" si="182"/>
        <v>China Dawn5035069</v>
      </c>
      <c r="AB2343" s="13"/>
      <c r="AC2343" s="13"/>
      <c r="AD2343" s="13"/>
      <c r="AE2343" s="13">
        <f>IF(TRIM(AA2343=""),0,IF(ISNA(VLOOKUP(AA2343,Tracker!$AB$2:$AB$3981,1,FALSE)),0,1))</f>
        <v>0</v>
      </c>
      <c r="AF2343" s="13"/>
    </row>
    <row r="2344" spans="1:32" ht="13.5">
      <c r="A2344" s="626">
        <v>5806</v>
      </c>
      <c r="B2344" s="616" t="s">
        <v>9538</v>
      </c>
      <c r="C2344" s="984">
        <v>1909</v>
      </c>
      <c r="D2344" s="618" t="s">
        <v>8476</v>
      </c>
      <c r="E2344" s="612" t="s">
        <v>8476</v>
      </c>
      <c r="F2344" s="609"/>
      <c r="G2344" s="609"/>
      <c r="H2344" s="619" t="s">
        <v>2753</v>
      </c>
      <c r="I2344" s="272">
        <v>43842</v>
      </c>
      <c r="J2344" s="612"/>
      <c r="K2344" s="610"/>
      <c r="L2344" s="1061" t="s">
        <v>663</v>
      </c>
      <c r="M2344" s="13" t="str">
        <f t="shared" si="181"/>
        <v>Invoice Made</v>
      </c>
      <c r="N2344" s="13"/>
      <c r="O2344" s="13"/>
      <c r="P2344" s="13" t="str">
        <f>IF(L2346="Navig8",IF(ISNA(VLOOKUP(UPPER(B2346),#REF!,3,FALSE)),"Pool Not in Records",VLOOKUP(UPPER(B2346),#REF!,3,FALSE)),"")</f>
        <v/>
      </c>
      <c r="Q2344" s="13" t="str">
        <f t="shared" si="183"/>
        <v/>
      </c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 t="str">
        <f t="shared" si="182"/>
        <v>Sonangol Huila1909</v>
      </c>
      <c r="AB2344" s="13"/>
      <c r="AC2344" s="13"/>
      <c r="AD2344" s="13"/>
      <c r="AE2344" s="13">
        <f>IF(TRIM(AA2344=""),0,IF(ISNA(VLOOKUP(AA2344,Tracker!$AB$2:$AB$3981,1,FALSE)),0,1))</f>
        <v>1</v>
      </c>
      <c r="AF2344" s="13"/>
    </row>
    <row r="2345" spans="1:32" ht="13.5">
      <c r="A2345" s="692">
        <v>5807</v>
      </c>
      <c r="B2345" s="616" t="s">
        <v>9539</v>
      </c>
      <c r="C2345" s="984">
        <v>201908</v>
      </c>
      <c r="D2345" s="618" t="s">
        <v>9540</v>
      </c>
      <c r="E2345" s="612" t="s">
        <v>9540</v>
      </c>
      <c r="F2345" s="609"/>
      <c r="G2345" s="609"/>
      <c r="H2345" s="616" t="s">
        <v>9772</v>
      </c>
      <c r="I2345" s="272">
        <v>43878</v>
      </c>
      <c r="J2345" s="612"/>
      <c r="K2345" s="610"/>
      <c r="L2345" s="1061" t="s">
        <v>7656</v>
      </c>
      <c r="M2345" s="13" t="str">
        <f t="shared" si="181"/>
        <v>Invoice Made</v>
      </c>
      <c r="N2345" s="13"/>
      <c r="O2345" s="13"/>
      <c r="P2345" s="13" t="str">
        <f>IF(L2347="Navig8",IF(ISNA(VLOOKUP(UPPER(B2347),#REF!,3,FALSE)),"Pool Not in Records",VLOOKUP(UPPER(B2347),#REF!,3,FALSE)),"")</f>
        <v/>
      </c>
      <c r="Q2345" s="13" t="str">
        <f t="shared" si="183"/>
        <v/>
      </c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 t="str">
        <f t="shared" si="182"/>
        <v>NCC Rabigh201908</v>
      </c>
      <c r="AB2345" s="13"/>
      <c r="AC2345" s="13"/>
      <c r="AD2345" s="13"/>
      <c r="AE2345" s="13">
        <f>IF(TRIM(AA2345=""),0,IF(ISNA(VLOOKUP(AA2345,Tracker!$AB$2:$AB$3981,1,FALSE)),0,1))</f>
        <v>1</v>
      </c>
      <c r="AF2345" s="13"/>
    </row>
    <row r="2346" spans="1:32" ht="13.5">
      <c r="A2346" s="650">
        <v>5808</v>
      </c>
      <c r="B2346" s="616" t="s">
        <v>9293</v>
      </c>
      <c r="C2346" s="984">
        <v>37</v>
      </c>
      <c r="D2346" s="618" t="s">
        <v>2474</v>
      </c>
      <c r="E2346" s="612" t="s">
        <v>2474</v>
      </c>
      <c r="F2346" s="609"/>
      <c r="G2346" s="609"/>
      <c r="H2346" s="616"/>
      <c r="I2346" s="272"/>
      <c r="J2346" s="612"/>
      <c r="K2346" s="610"/>
      <c r="L2346" s="1061" t="s">
        <v>8459</v>
      </c>
      <c r="M2346" s="13" t="str">
        <f t="shared" si="181"/>
        <v>Invoice Not Made</v>
      </c>
      <c r="N2346" s="13"/>
      <c r="O2346" s="13"/>
      <c r="P2346" s="13" t="str">
        <f>IF(L2348="Navig8",IF(ISNA(VLOOKUP(UPPER(B2348),#REF!,3,FALSE)),"Pool Not in Records",VLOOKUP(UPPER(B2348),#REF!,3,FALSE)),"")</f>
        <v/>
      </c>
      <c r="Q2346" s="13" t="str">
        <f t="shared" si="183"/>
        <v/>
      </c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 t="str">
        <f t="shared" si="182"/>
        <v>Silver Sawsan37</v>
      </c>
      <c r="AB2346" s="13"/>
      <c r="AC2346" s="13"/>
      <c r="AD2346" s="13"/>
      <c r="AE2346" s="13">
        <f>IF(TRIM(AA2346=""),0,IF(ISNA(VLOOKUP(AA2346,Tracker!$AB$2:$AB$3981,1,FALSE)),0,1))</f>
        <v>0</v>
      </c>
      <c r="AF2346" s="13"/>
    </row>
    <row r="2347" spans="1:32" ht="13.5">
      <c r="A2347" s="650">
        <v>5809</v>
      </c>
      <c r="B2347" s="616" t="s">
        <v>2779</v>
      </c>
      <c r="C2347" s="984">
        <v>294</v>
      </c>
      <c r="D2347" s="618" t="s">
        <v>8968</v>
      </c>
      <c r="E2347" s="612" t="s">
        <v>8968</v>
      </c>
      <c r="F2347" s="609"/>
      <c r="G2347" s="609"/>
      <c r="H2347" s="620"/>
      <c r="I2347" s="272"/>
      <c r="J2347" s="612">
        <v>43800</v>
      </c>
      <c r="K2347" s="610"/>
      <c r="L2347" s="1061" t="s">
        <v>8459</v>
      </c>
      <c r="M2347" s="13" t="str">
        <f t="shared" si="181"/>
        <v>Invoice Not Made</v>
      </c>
      <c r="N2347" s="13"/>
      <c r="O2347" s="13"/>
      <c r="P2347" s="13" t="e">
        <f>IF(L2349="Navig8",IF(ISNA(VLOOKUP(UPPER(B2349),#REF!,3,FALSE)),"Pool Not in Records",VLOOKUP(UPPER(B2349),#REF!,3,FALSE)),"")</f>
        <v>#REF!</v>
      </c>
      <c r="Q2347" s="13" t="str">
        <f t="shared" si="183"/>
        <v/>
      </c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 t="str">
        <f t="shared" si="182"/>
        <v>Tigris294</v>
      </c>
      <c r="AB2347" s="13"/>
      <c r="AC2347" s="13"/>
      <c r="AD2347" s="13"/>
      <c r="AE2347" s="13">
        <f>IF(TRIM(AA2347=""),0,IF(ISNA(VLOOKUP(AA2347,Tracker!$AB$2:$AB$3981,1,FALSE)),0,1))</f>
        <v>0</v>
      </c>
      <c r="AF2347" s="13"/>
    </row>
    <row r="2348" spans="1:32" ht="13.5">
      <c r="A2348" s="836">
        <v>5810</v>
      </c>
      <c r="B2348" s="837" t="s">
        <v>8735</v>
      </c>
      <c r="C2348" s="984">
        <v>32</v>
      </c>
      <c r="D2348" s="892" t="s">
        <v>9467</v>
      </c>
      <c r="E2348" s="612" t="s">
        <v>9467</v>
      </c>
      <c r="F2348" s="609"/>
      <c r="G2348" s="609"/>
      <c r="H2348" s="838"/>
      <c r="I2348" s="839"/>
      <c r="J2348" s="612">
        <v>43800</v>
      </c>
      <c r="K2348" s="840"/>
      <c r="L2348" s="1061" t="s">
        <v>60</v>
      </c>
      <c r="M2348" s="803" t="str">
        <f t="shared" si="181"/>
        <v>Invoice Not Made</v>
      </c>
      <c r="N2348" s="803" t="s">
        <v>368</v>
      </c>
      <c r="O2348" s="13"/>
      <c r="P2348" s="13" t="str">
        <f>IF(L2350="Navig8",IF(ISNA(VLOOKUP(UPPER(B2350),#REF!,3,FALSE)),"Pool Not in Records",VLOOKUP(UPPER(B2350),#REF!,3,FALSE)),"")</f>
        <v/>
      </c>
      <c r="Q2348" s="13" t="str">
        <f t="shared" si="183"/>
        <v/>
      </c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 t="str">
        <f t="shared" si="182"/>
        <v>Shenlong Spirit32</v>
      </c>
      <c r="AB2348" s="13"/>
      <c r="AC2348" s="13"/>
      <c r="AD2348" s="13"/>
      <c r="AE2348" s="13">
        <f>IF(TRIM(AA2348=""),0,IF(ISNA(VLOOKUP(AA2348,Tracker!$AB$2:$AB$3981,1,FALSE)),0,1))</f>
        <v>0</v>
      </c>
      <c r="AF2348" s="13"/>
    </row>
    <row r="2349" spans="1:32" s="615" customFormat="1" ht="13.5">
      <c r="A2349" s="625">
        <v>5811</v>
      </c>
      <c r="B2349" s="614" t="s">
        <v>544</v>
      </c>
      <c r="C2349" s="985">
        <v>11</v>
      </c>
      <c r="D2349" s="618" t="s">
        <v>1382</v>
      </c>
      <c r="E2349" s="612" t="s">
        <v>1382</v>
      </c>
      <c r="F2349" s="609"/>
      <c r="G2349" s="609" t="s">
        <v>9541</v>
      </c>
      <c r="H2349" s="619" t="s">
        <v>20</v>
      </c>
      <c r="I2349" s="272">
        <v>43822</v>
      </c>
      <c r="J2349" s="612">
        <v>43822</v>
      </c>
      <c r="K2349" s="733" t="s">
        <v>411</v>
      </c>
      <c r="L2349" s="1062" t="s">
        <v>28</v>
      </c>
      <c r="M2349" s="557" t="str">
        <f t="shared" si="181"/>
        <v>Invoice Made</v>
      </c>
      <c r="N2349" s="557"/>
      <c r="O2349" s="557"/>
      <c r="P2349" s="13" t="str">
        <f>IF(L2351="Navig8",IF(ISNA(VLOOKUP(UPPER(B2351),#REF!,3,FALSE)),"Pool Not in Records",VLOOKUP(UPPER(B2351),#REF!,3,FALSE)),"")</f>
        <v/>
      </c>
      <c r="Q2349" s="557" t="str">
        <f t="shared" si="183"/>
        <v/>
      </c>
      <c r="R2349" s="557"/>
      <c r="S2349" s="557"/>
      <c r="T2349" s="13"/>
      <c r="U2349" s="13"/>
      <c r="V2349" s="557"/>
      <c r="W2349" s="557"/>
      <c r="X2349" s="557"/>
      <c r="Y2349" s="557"/>
      <c r="Z2349" s="557"/>
      <c r="AA2349" s="557" t="str">
        <f t="shared" si="182"/>
        <v>Mesaieed11</v>
      </c>
      <c r="AB2349" s="557"/>
      <c r="AC2349" s="557"/>
      <c r="AD2349" s="557"/>
      <c r="AE2349" s="557">
        <f>IF(TRIM(AA2349=""),0,IF(ISNA(VLOOKUP(AA2349,Tracker!$AB$2:$AB$3981,1,FALSE)),0,1))</f>
        <v>1</v>
      </c>
      <c r="AF2349" s="557"/>
    </row>
    <row r="2350" spans="1:32" ht="13.5">
      <c r="A2350" s="650">
        <v>5812</v>
      </c>
      <c r="B2350" s="616" t="s">
        <v>8103</v>
      </c>
      <c r="C2350" s="984">
        <v>104</v>
      </c>
      <c r="D2350" s="618" t="s">
        <v>8968</v>
      </c>
      <c r="E2350" s="612" t="s">
        <v>8968</v>
      </c>
      <c r="F2350" s="609"/>
      <c r="G2350" s="609"/>
      <c r="H2350" s="619"/>
      <c r="I2350" s="272"/>
      <c r="J2350" s="612">
        <v>43800</v>
      </c>
      <c r="K2350" s="610"/>
      <c r="L2350" s="1061" t="s">
        <v>8459</v>
      </c>
      <c r="M2350" s="13" t="str">
        <f t="shared" si="181"/>
        <v>Invoice Not Made</v>
      </c>
      <c r="N2350" s="13"/>
      <c r="O2350" s="13"/>
      <c r="P2350" s="13" t="str">
        <f>IF(L2352="Navig8",IF(ISNA(VLOOKUP(UPPER(B2352),#REF!,3,FALSE)),"Pool Not in Records",VLOOKUP(UPPER(B2352),#REF!,3,FALSE)),"")</f>
        <v/>
      </c>
      <c r="Q2350" s="13" t="str">
        <f t="shared" si="183"/>
        <v/>
      </c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 t="str">
        <f t="shared" si="182"/>
        <v>Brentholmen104</v>
      </c>
      <c r="AB2350" s="13"/>
      <c r="AC2350" s="13"/>
      <c r="AD2350" s="13"/>
      <c r="AE2350" s="13">
        <f>IF(TRIM(AA2350=""),0,IF(ISNA(VLOOKUP(AA2350,Tracker!$AB$2:$AB$3981,1,FALSE)),0,1))</f>
        <v>0</v>
      </c>
      <c r="AF2350" s="13"/>
    </row>
    <row r="2351" spans="1:32" ht="13.5">
      <c r="A2351" s="650">
        <v>5813</v>
      </c>
      <c r="B2351" s="616" t="s">
        <v>2776</v>
      </c>
      <c r="C2351" s="984" t="s">
        <v>9542</v>
      </c>
      <c r="D2351" s="618" t="s">
        <v>8968</v>
      </c>
      <c r="E2351" s="612" t="s">
        <v>8968</v>
      </c>
      <c r="F2351" s="609"/>
      <c r="G2351" s="609"/>
      <c r="H2351" s="619"/>
      <c r="I2351" s="272"/>
      <c r="J2351" s="612">
        <v>43800</v>
      </c>
      <c r="K2351" s="610"/>
      <c r="L2351" s="1061" t="s">
        <v>8459</v>
      </c>
      <c r="M2351" s="13" t="str">
        <f t="shared" si="181"/>
        <v>Invoice Not Made</v>
      </c>
      <c r="N2351" s="13"/>
      <c r="O2351" s="13"/>
      <c r="P2351" s="13" t="str">
        <f>IF(L2353="Navig8",IF(ISNA(VLOOKUP(UPPER(B2353),#REF!,3,FALSE)),"Pool Not in Records",VLOOKUP(UPPER(B2353),#REF!,3,FALSE)),"")</f>
        <v/>
      </c>
      <c r="Q2351" s="13" t="str">
        <f t="shared" si="183"/>
        <v/>
      </c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 t="str">
        <f t="shared" si="182"/>
        <v>Sten Skagen152_2</v>
      </c>
      <c r="AB2351" s="13"/>
      <c r="AC2351" s="13"/>
      <c r="AD2351" s="13"/>
      <c r="AE2351" s="13">
        <f>IF(TRIM(AA2351=""),0,IF(ISNA(VLOOKUP(AA2351,Tracker!$AB$2:$AB$3981,1,FALSE)),0,1))</f>
        <v>0</v>
      </c>
      <c r="AF2351" s="13"/>
    </row>
    <row r="2352" spans="1:32" ht="13.5">
      <c r="A2352" s="649">
        <v>5814</v>
      </c>
      <c r="B2352" s="614" t="s">
        <v>1519</v>
      </c>
      <c r="C2352" s="985">
        <v>1909</v>
      </c>
      <c r="D2352" s="618" t="s">
        <v>9543</v>
      </c>
      <c r="E2352" s="612" t="s">
        <v>9543</v>
      </c>
      <c r="F2352" s="609"/>
      <c r="G2352" s="609"/>
      <c r="H2352" s="620" t="s">
        <v>9640</v>
      </c>
      <c r="I2352" s="272">
        <v>43842</v>
      </c>
      <c r="J2352" s="612">
        <v>43800</v>
      </c>
      <c r="K2352" s="733"/>
      <c r="L2352" s="1062" t="s">
        <v>633</v>
      </c>
      <c r="M2352" s="13" t="str">
        <f t="shared" si="181"/>
        <v>Invoice Made</v>
      </c>
      <c r="N2352" s="13"/>
      <c r="O2352" s="13"/>
      <c r="P2352" s="13" t="str">
        <f>IF(L2354="Navig8",IF(ISNA(VLOOKUP(UPPER(B2354),#REF!,3,FALSE)),"Pool Not in Records",VLOOKUP(UPPER(B2354),#REF!,3,FALSE)),"")</f>
        <v/>
      </c>
      <c r="Q2352" s="13">
        <f t="shared" si="183"/>
        <v>1</v>
      </c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 t="str">
        <f t="shared" si="182"/>
        <v>Stenaweco Gladys W1909</v>
      </c>
      <c r="AB2352" s="13"/>
      <c r="AC2352" s="13"/>
      <c r="AD2352" s="13"/>
      <c r="AE2352" s="13">
        <f>IF(TRIM(AA2352=""),0,IF(ISNA(VLOOKUP(AA2352,Tracker!$AB$2:$AB$3981,1,FALSE)),0,1))</f>
        <v>1</v>
      </c>
      <c r="AF2352" s="13"/>
    </row>
    <row r="2353" spans="1:32" ht="13.5">
      <c r="A2353" s="649">
        <v>5815</v>
      </c>
      <c r="B2353" s="614" t="s">
        <v>9544</v>
      </c>
      <c r="C2353" s="985">
        <v>1910</v>
      </c>
      <c r="D2353" s="618" t="s">
        <v>9543</v>
      </c>
      <c r="E2353" s="612" t="s">
        <v>9543</v>
      </c>
      <c r="F2353" s="609"/>
      <c r="G2353" s="609"/>
      <c r="H2353" s="616" t="s">
        <v>25</v>
      </c>
      <c r="I2353" s="272">
        <v>43850</v>
      </c>
      <c r="J2353" s="612">
        <v>43800</v>
      </c>
      <c r="K2353" s="610"/>
      <c r="L2353" s="1061" t="s">
        <v>633</v>
      </c>
      <c r="M2353" s="13" t="str">
        <f t="shared" si="181"/>
        <v>Invoice Made</v>
      </c>
      <c r="N2353" s="13"/>
      <c r="O2353" s="13"/>
      <c r="P2353" s="13" t="str">
        <f>IF(L2355="Navig8",IF(ISNA(VLOOKUP(UPPER(B2355),#REF!,3,FALSE)),"Pool Not in Records",VLOOKUP(UPPER(B2355),#REF!,3,FALSE)),"")</f>
        <v/>
      </c>
      <c r="Q2353" s="13">
        <f t="shared" si="183"/>
        <v>0</v>
      </c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 t="str">
        <f t="shared" si="182"/>
        <v>St. Clemens1910</v>
      </c>
      <c r="AB2353" s="13"/>
      <c r="AC2353" s="13"/>
      <c r="AD2353" s="13"/>
      <c r="AE2353" s="13">
        <f>IF(TRIM(AA2353=""),0,IF(ISNA(VLOOKUP(AA2353,Tracker!$AB$2:$AB$3981,1,FALSE)),0,1))</f>
        <v>1</v>
      </c>
      <c r="AF2353" s="13"/>
    </row>
    <row r="2354" spans="1:32" ht="13.5">
      <c r="A2354" s="626">
        <v>5816</v>
      </c>
      <c r="B2354" s="616" t="s">
        <v>8043</v>
      </c>
      <c r="C2354" s="984">
        <v>24</v>
      </c>
      <c r="D2354" s="618" t="s">
        <v>1304</v>
      </c>
      <c r="E2354" s="612" t="s">
        <v>1304</v>
      </c>
      <c r="F2354" s="609"/>
      <c r="G2354" s="609" t="s">
        <v>257</v>
      </c>
      <c r="H2354" s="616" t="s">
        <v>324</v>
      </c>
      <c r="I2354" s="272">
        <v>43812</v>
      </c>
      <c r="J2354" s="612">
        <v>43812</v>
      </c>
      <c r="K2354" s="610" t="s">
        <v>8805</v>
      </c>
      <c r="L2354" s="1061" t="s">
        <v>590</v>
      </c>
      <c r="M2354" s="13" t="str">
        <f t="shared" si="181"/>
        <v>Invoice Made</v>
      </c>
      <c r="N2354" s="13"/>
      <c r="O2354" s="13"/>
      <c r="P2354" s="13" t="str">
        <f>IF(L2356="Navig8",IF(ISNA(VLOOKUP(UPPER(B2356),#REF!,3,FALSE)),"Pool Not in Records",VLOOKUP(UPPER(B2356),#REF!,3,FALSE)),"")</f>
        <v/>
      </c>
      <c r="Q2354" s="13" t="str">
        <f t="shared" si="183"/>
        <v/>
      </c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 t="str">
        <f t="shared" si="182"/>
        <v>Aquapuelche24</v>
      </c>
      <c r="AB2354" s="13"/>
      <c r="AC2354" s="13"/>
      <c r="AD2354" s="13"/>
      <c r="AE2354" s="13">
        <f>IF(TRIM(AA2354=""),0,IF(ISNA(VLOOKUP(AA2354,Tracker!$AB$2:$AB$3981,1,FALSE)),0,1))</f>
        <v>1</v>
      </c>
      <c r="AF2354" s="13"/>
    </row>
    <row r="2355" spans="1:32" ht="13.5">
      <c r="A2355" s="626">
        <v>5817</v>
      </c>
      <c r="B2355" s="616" t="s">
        <v>9111</v>
      </c>
      <c r="C2355" s="984" t="s">
        <v>9545</v>
      </c>
      <c r="D2355" s="618" t="s">
        <v>1304</v>
      </c>
      <c r="E2355" s="612" t="s">
        <v>1304</v>
      </c>
      <c r="F2355" s="609"/>
      <c r="G2355" s="609"/>
      <c r="H2355" s="620" t="s">
        <v>55</v>
      </c>
      <c r="I2355" s="272">
        <v>43465</v>
      </c>
      <c r="J2355" s="612"/>
      <c r="K2355" s="610"/>
      <c r="L2355" s="1061" t="s">
        <v>590</v>
      </c>
      <c r="M2355" s="13" t="str">
        <f t="shared" si="181"/>
        <v>Invoice Made</v>
      </c>
      <c r="N2355" s="13"/>
      <c r="O2355" s="13"/>
      <c r="P2355" s="13" t="str">
        <f>IF(L2357="Navig8",IF(ISNA(VLOOKUP(UPPER(B2357),#REF!,3,FALSE)),"Pool Not in Records",VLOOKUP(UPPER(B2357),#REF!,3,FALSE)),"")</f>
        <v/>
      </c>
      <c r="Q2355" s="13" t="str">
        <f t="shared" si="183"/>
        <v/>
      </c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 t="str">
        <f t="shared" si="182"/>
        <v>Selini09P-110F</v>
      </c>
      <c r="AB2355" s="13"/>
      <c r="AC2355" s="13"/>
      <c r="AD2355" s="13"/>
      <c r="AE2355" s="13">
        <f>IF(TRIM(AA2355=""),0,IF(ISNA(VLOOKUP(AA2355,Tracker!$AB$2:$AB$3981,1,FALSE)),0,1))</f>
        <v>1</v>
      </c>
      <c r="AF2355" s="13"/>
    </row>
    <row r="2356" spans="1:32" ht="13.5">
      <c r="A2356" s="626">
        <v>5818</v>
      </c>
      <c r="B2356" s="616" t="s">
        <v>8011</v>
      </c>
      <c r="C2356" s="984">
        <v>34</v>
      </c>
      <c r="D2356" s="618" t="s">
        <v>1834</v>
      </c>
      <c r="E2356" s="612" t="s">
        <v>1834</v>
      </c>
      <c r="F2356" s="609"/>
      <c r="G2356" s="609"/>
      <c r="H2356" s="619" t="s">
        <v>62</v>
      </c>
      <c r="I2356" s="272">
        <v>43855</v>
      </c>
      <c r="J2356" s="612">
        <v>43800</v>
      </c>
      <c r="K2356" s="610"/>
      <c r="L2356" s="1061" t="s">
        <v>60</v>
      </c>
      <c r="M2356" s="13" t="str">
        <f t="shared" si="181"/>
        <v>Invoice Made</v>
      </c>
      <c r="N2356" s="13"/>
      <c r="O2356" s="13"/>
      <c r="P2356" s="13" t="str">
        <f>IF(L2358="Navig8",IF(ISNA(VLOOKUP(UPPER(B2358),#REF!,3,FALSE)),"Pool Not in Records",VLOOKUP(UPPER(B2358),#REF!,3,FALSE)),"")</f>
        <v/>
      </c>
      <c r="Q2356" s="13" t="str">
        <f t="shared" si="183"/>
        <v/>
      </c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 t="str">
        <f t="shared" si="182"/>
        <v>Baker Spirit34</v>
      </c>
      <c r="AB2356" s="13"/>
      <c r="AC2356" s="13"/>
      <c r="AD2356" s="13"/>
      <c r="AE2356" s="13">
        <f>IF(TRIM(AA2356=""),0,IF(ISNA(VLOOKUP(AA2356,Tracker!$AB$2:$AB$3981,1,FALSE)),0,1))</f>
        <v>1</v>
      </c>
      <c r="AF2356" s="13"/>
    </row>
    <row r="2357" spans="1:32" ht="13.5">
      <c r="A2357" s="626">
        <v>5819</v>
      </c>
      <c r="B2357" s="616" t="s">
        <v>9546</v>
      </c>
      <c r="C2357" s="984">
        <v>124</v>
      </c>
      <c r="D2357" s="618" t="s">
        <v>8165</v>
      </c>
      <c r="E2357" s="612" t="s">
        <v>8165</v>
      </c>
      <c r="F2357" s="609"/>
      <c r="G2357" s="609"/>
      <c r="H2357" s="920" t="s">
        <v>38</v>
      </c>
      <c r="I2357" s="272">
        <v>43838</v>
      </c>
      <c r="J2357" s="612">
        <v>43800</v>
      </c>
      <c r="K2357" s="610"/>
      <c r="L2357" s="1061" t="s">
        <v>60</v>
      </c>
      <c r="M2357" s="13" t="str">
        <f t="shared" si="181"/>
        <v>Invoice Made</v>
      </c>
      <c r="N2357" s="13"/>
      <c r="O2357" s="13"/>
      <c r="P2357" s="13" t="str">
        <f>IF(L2359="Navig8",IF(ISNA(VLOOKUP(UPPER(B2359),#REF!,3,FALSE)),"Pool Not in Records",VLOOKUP(UPPER(B2359),#REF!,3,FALSE)),"")</f>
        <v/>
      </c>
      <c r="Q2357" s="13" t="str">
        <f t="shared" si="183"/>
        <v/>
      </c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 t="str">
        <f t="shared" si="182"/>
        <v>Helga Spirit124</v>
      </c>
      <c r="AB2357" s="13"/>
      <c r="AC2357" s="13"/>
      <c r="AD2357" s="13"/>
      <c r="AE2357" s="13">
        <f>IF(TRIM(AA2357=""),0,IF(ISNA(VLOOKUP(AA2357,Tracker!$AB$2:$AB$3981,1,FALSE)),0,1))</f>
        <v>1</v>
      </c>
      <c r="AF2357" s="13"/>
    </row>
    <row r="2358" spans="1:32" ht="13.5">
      <c r="A2358" s="650">
        <v>5820</v>
      </c>
      <c r="B2358" s="616" t="s">
        <v>2779</v>
      </c>
      <c r="C2358" s="984">
        <v>295</v>
      </c>
      <c r="D2358" s="618" t="s">
        <v>8968</v>
      </c>
      <c r="E2358" s="612" t="s">
        <v>8968</v>
      </c>
      <c r="F2358" s="609"/>
      <c r="G2358" s="609"/>
      <c r="H2358" s="619"/>
      <c r="I2358" s="272"/>
      <c r="J2358" s="612">
        <v>43800</v>
      </c>
      <c r="K2358" s="610"/>
      <c r="L2358" s="1061" t="s">
        <v>8459</v>
      </c>
      <c r="M2358" s="13" t="str">
        <f t="shared" si="181"/>
        <v>Invoice Not Made</v>
      </c>
      <c r="N2358" s="13"/>
      <c r="O2358" s="13"/>
      <c r="P2358" s="13" t="str">
        <f>IF(L2360="Navig8",IF(ISNA(VLOOKUP(UPPER(B2360),#REF!,3,FALSE)),"Pool Not in Records",VLOOKUP(UPPER(B2360),#REF!,3,FALSE)),"")</f>
        <v/>
      </c>
      <c r="Q2358" s="13" t="str">
        <f t="shared" si="183"/>
        <v/>
      </c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 t="str">
        <f t="shared" si="182"/>
        <v>Tigris295</v>
      </c>
      <c r="AB2358" s="13"/>
      <c r="AC2358" s="13"/>
      <c r="AD2358" s="13"/>
      <c r="AE2358" s="13">
        <f>IF(TRIM(AA2358=""),0,IF(ISNA(VLOOKUP(AA2358,Tracker!$AB$2:$AB$3981,1,FALSE)),0,1))</f>
        <v>0</v>
      </c>
      <c r="AF2358" s="13"/>
    </row>
    <row r="2359" spans="1:32" ht="13.5">
      <c r="A2359" s="650">
        <v>5821</v>
      </c>
      <c r="B2359" s="616" t="s">
        <v>8103</v>
      </c>
      <c r="C2359" s="984">
        <v>105</v>
      </c>
      <c r="D2359" s="618" t="s">
        <v>8968</v>
      </c>
      <c r="E2359" s="612" t="s">
        <v>8968</v>
      </c>
      <c r="F2359" s="609"/>
      <c r="G2359" s="609"/>
      <c r="H2359" s="619"/>
      <c r="I2359" s="272"/>
      <c r="J2359" s="612">
        <v>43800</v>
      </c>
      <c r="K2359" s="610"/>
      <c r="L2359" s="1061" t="s">
        <v>8459</v>
      </c>
      <c r="M2359" s="13" t="str">
        <f t="shared" si="181"/>
        <v>Invoice Not Made</v>
      </c>
      <c r="N2359" s="13"/>
      <c r="O2359" s="13"/>
      <c r="P2359" s="13" t="str">
        <f>IF(L2361="Navig8",IF(ISNA(VLOOKUP(UPPER(B2361),#REF!,3,FALSE)),"Pool Not in Records",VLOOKUP(UPPER(B2361),#REF!,3,FALSE)),"")</f>
        <v/>
      </c>
      <c r="Q2359" s="13" t="str">
        <f t="shared" si="183"/>
        <v/>
      </c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 t="str">
        <f t="shared" si="182"/>
        <v>Brentholmen105</v>
      </c>
      <c r="AB2359" s="13"/>
      <c r="AC2359" s="13"/>
      <c r="AD2359" s="13"/>
      <c r="AE2359" s="13">
        <f>IF(TRIM(AA2359=""),0,IF(ISNA(VLOOKUP(AA2359,Tracker!$AB$2:$AB$3981,1,FALSE)),0,1))</f>
        <v>0</v>
      </c>
      <c r="AF2359" s="13"/>
    </row>
    <row r="2360" spans="1:32" ht="13.5">
      <c r="A2360" s="626">
        <v>5822</v>
      </c>
      <c r="B2360" s="616" t="s">
        <v>8309</v>
      </c>
      <c r="C2360" s="984" t="s">
        <v>9576</v>
      </c>
      <c r="D2360" s="618" t="s">
        <v>8968</v>
      </c>
      <c r="E2360" s="612" t="s">
        <v>8968</v>
      </c>
      <c r="F2360" s="609"/>
      <c r="G2360" s="609"/>
      <c r="H2360" s="616" t="s">
        <v>2870</v>
      </c>
      <c r="I2360" s="272">
        <v>43819</v>
      </c>
      <c r="J2360" s="612"/>
      <c r="K2360" s="610"/>
      <c r="L2360" s="1061" t="s">
        <v>8459</v>
      </c>
      <c r="M2360" s="13" t="str">
        <f t="shared" si="181"/>
        <v>Invoice Made</v>
      </c>
      <c r="N2360" s="13"/>
      <c r="O2360" s="13"/>
      <c r="P2360" s="13" t="str">
        <f>IF(L2362="Navig8",IF(ISNA(VLOOKUP(UPPER(B2362),#REF!,3,FALSE)),"Pool Not in Records",VLOOKUP(UPPER(B2362),#REF!,3,FALSE)),"")</f>
        <v/>
      </c>
      <c r="Q2360" s="13" t="str">
        <f t="shared" si="183"/>
        <v/>
      </c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 t="str">
        <f t="shared" si="182"/>
        <v>Vestholmen66,65,67</v>
      </c>
      <c r="AB2360" s="13"/>
      <c r="AC2360" s="13"/>
      <c r="AD2360" s="13"/>
      <c r="AE2360" s="13">
        <f>IF(TRIM(AA2360=""),0,IF(ISNA(VLOOKUP(AA2360,Tracker!$AB$2:$AB$3981,1,FALSE)),0,1))</f>
        <v>1</v>
      </c>
      <c r="AF2360" s="13"/>
    </row>
    <row r="2361" spans="1:32" ht="13.5">
      <c r="A2361" s="650">
        <v>5823</v>
      </c>
      <c r="B2361" s="616" t="s">
        <v>2776</v>
      </c>
      <c r="C2361" s="984">
        <v>153</v>
      </c>
      <c r="D2361" s="618" t="s">
        <v>8968</v>
      </c>
      <c r="E2361" s="612" t="s">
        <v>8968</v>
      </c>
      <c r="F2361" s="609"/>
      <c r="G2361" s="609"/>
      <c r="H2361" s="616"/>
      <c r="I2361" s="272"/>
      <c r="J2361" s="612"/>
      <c r="K2361" s="610"/>
      <c r="L2361" s="1061" t="s">
        <v>8459</v>
      </c>
      <c r="M2361" s="13" t="str">
        <f t="shared" si="181"/>
        <v>Invoice Not Made</v>
      </c>
      <c r="N2361" s="13"/>
      <c r="O2361" s="13"/>
      <c r="P2361" s="13" t="str">
        <f>IF(L2363="Navig8",IF(ISNA(VLOOKUP(UPPER(B2363),#REF!,3,FALSE)),"Pool Not in Records",VLOOKUP(UPPER(B2363),#REF!,3,FALSE)),"")</f>
        <v/>
      </c>
      <c r="Q2361" s="13" t="str">
        <f t="shared" si="183"/>
        <v/>
      </c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 t="str">
        <f t="shared" si="182"/>
        <v>Sten Skagen153</v>
      </c>
      <c r="AB2361" s="13"/>
      <c r="AC2361" s="13"/>
      <c r="AD2361" s="13"/>
      <c r="AE2361" s="13">
        <f>IF(TRIM(AA2361=""),0,IF(ISNA(VLOOKUP(AA2361,Tracker!$AB$2:$AB$3981,1,FALSE)),0,1))</f>
        <v>0</v>
      </c>
      <c r="AF2361" s="13"/>
    </row>
    <row r="2362" spans="1:32" ht="13.5">
      <c r="A2362" s="626">
        <v>5824</v>
      </c>
      <c r="B2362" s="616" t="s">
        <v>2776</v>
      </c>
      <c r="C2362" s="984" t="s">
        <v>9547</v>
      </c>
      <c r="D2362" s="618" t="s">
        <v>8968</v>
      </c>
      <c r="E2362" s="612" t="s">
        <v>8968</v>
      </c>
      <c r="F2362" s="609"/>
      <c r="G2362" s="609"/>
      <c r="H2362" s="616" t="s">
        <v>25</v>
      </c>
      <c r="I2362" s="272">
        <v>43822</v>
      </c>
      <c r="J2362" s="612">
        <v>43800</v>
      </c>
      <c r="K2362" s="610"/>
      <c r="L2362" s="1061" t="s">
        <v>8459</v>
      </c>
      <c r="M2362" s="13" t="str">
        <f t="shared" si="181"/>
        <v>Invoice Made</v>
      </c>
      <c r="N2362" s="13"/>
      <c r="O2362" s="13"/>
      <c r="P2362" s="13" t="str">
        <f>IF(L2364="Navig8",IF(ISNA(VLOOKUP(UPPER(B2364),#REF!,3,FALSE)),"Pool Not in Records",VLOOKUP(UPPER(B2364),#REF!,3,FALSE)),"")</f>
        <v/>
      </c>
      <c r="Q2362" s="13" t="str">
        <f t="shared" si="183"/>
        <v/>
      </c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 t="str">
        <f t="shared" si="182"/>
        <v>Sten Skagen152_3</v>
      </c>
      <c r="AB2362" s="13"/>
      <c r="AC2362" s="13"/>
      <c r="AD2362" s="13"/>
      <c r="AE2362" s="13">
        <f>IF(TRIM(AA2362=""),0,IF(ISNA(VLOOKUP(AA2362,Tracker!$AB$2:$AB$3981,1,FALSE)),0,1))</f>
        <v>1</v>
      </c>
      <c r="AF2362" s="13"/>
    </row>
    <row r="2363" spans="1:32" ht="13.5">
      <c r="A2363" s="650">
        <v>5825</v>
      </c>
      <c r="B2363" s="616" t="s">
        <v>8309</v>
      </c>
      <c r="C2363" s="984" t="s">
        <v>9548</v>
      </c>
      <c r="D2363" s="618" t="s">
        <v>8968</v>
      </c>
      <c r="E2363" s="612" t="s">
        <v>8968</v>
      </c>
      <c r="F2363" s="609"/>
      <c r="G2363" s="609"/>
      <c r="H2363" s="616"/>
      <c r="I2363" s="272"/>
      <c r="J2363" s="612">
        <v>43800</v>
      </c>
      <c r="K2363" s="610"/>
      <c r="L2363" s="1061" t="s">
        <v>8459</v>
      </c>
      <c r="M2363" s="13" t="str">
        <f t="shared" si="181"/>
        <v>Invoice Not Made</v>
      </c>
      <c r="N2363" s="13"/>
      <c r="O2363" s="13"/>
      <c r="P2363" s="13" t="str">
        <f>IF(L2365="Navig8",IF(ISNA(VLOOKUP(UPPER(B2365),#REF!,3,FALSE)),"Pool Not in Records",VLOOKUP(UPPER(B2365),#REF!,3,FALSE)),"")</f>
        <v/>
      </c>
      <c r="Q2363" s="13" t="str">
        <f t="shared" si="183"/>
        <v/>
      </c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 t="str">
        <f t="shared" si="182"/>
        <v>Vestholmen66-2</v>
      </c>
      <c r="AB2363" s="13"/>
      <c r="AC2363" s="13"/>
      <c r="AD2363" s="13"/>
      <c r="AE2363" s="13">
        <f>IF(TRIM(AA2363=""),0,IF(ISNA(VLOOKUP(AA2363,Tracker!$AB$2:$AB$3981,1,FALSE)),0,1))</f>
        <v>0</v>
      </c>
      <c r="AF2363" s="13"/>
    </row>
    <row r="2364" spans="1:32" ht="13.5">
      <c r="A2364" s="626">
        <v>5826</v>
      </c>
      <c r="B2364" s="616" t="s">
        <v>9549</v>
      </c>
      <c r="C2364" s="984">
        <v>33</v>
      </c>
      <c r="D2364" s="618" t="s">
        <v>9550</v>
      </c>
      <c r="E2364" s="612" t="s">
        <v>9550</v>
      </c>
      <c r="F2364" s="609"/>
      <c r="G2364" s="609"/>
      <c r="H2364" s="911" t="s">
        <v>82</v>
      </c>
      <c r="I2364" s="272">
        <v>43864</v>
      </c>
      <c r="J2364" s="612"/>
      <c r="K2364" s="610"/>
      <c r="L2364" s="1061" t="s">
        <v>60</v>
      </c>
      <c r="M2364" s="13" t="str">
        <f t="shared" si="181"/>
        <v>Invoice Made</v>
      </c>
      <c r="N2364" s="13"/>
      <c r="O2364" s="13"/>
      <c r="P2364" s="13" t="str">
        <f>IF(L2366="Navig8",IF(ISNA(VLOOKUP(UPPER(B2366),#REF!,3,FALSE)),"Pool Not in Records",VLOOKUP(UPPER(B2366),#REF!,3,FALSE)),"")</f>
        <v/>
      </c>
      <c r="Q2364" s="13" t="str">
        <f t="shared" si="183"/>
        <v/>
      </c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 t="str">
        <f t="shared" si="182"/>
        <v>Aspen Spirit33</v>
      </c>
      <c r="AB2364" s="13"/>
      <c r="AC2364" s="13"/>
      <c r="AD2364" s="13"/>
      <c r="AE2364" s="13">
        <f>IF(TRIM(AA2364=""),0,IF(ISNA(VLOOKUP(AA2364,Tracker!$AB$2:$AB$3981,1,FALSE)),0,1))</f>
        <v>1</v>
      </c>
      <c r="AF2364" s="13"/>
    </row>
    <row r="2365" spans="1:32" ht="13.5">
      <c r="A2365" s="692">
        <v>5827</v>
      </c>
      <c r="B2365" s="616" t="s">
        <v>8178</v>
      </c>
      <c r="C2365" s="984">
        <v>1</v>
      </c>
      <c r="D2365" s="618" t="s">
        <v>3273</v>
      </c>
      <c r="E2365" s="612" t="s">
        <v>3273</v>
      </c>
      <c r="F2365" s="609"/>
      <c r="G2365" s="609"/>
      <c r="H2365" s="620" t="s">
        <v>25</v>
      </c>
      <c r="I2365" s="272">
        <v>43888</v>
      </c>
      <c r="J2365" s="612"/>
      <c r="K2365" s="610"/>
      <c r="L2365" s="1061" t="s">
        <v>1485</v>
      </c>
      <c r="M2365" s="13" t="str">
        <f t="shared" si="181"/>
        <v>Invoice Made</v>
      </c>
      <c r="N2365" s="13"/>
      <c r="O2365" s="13"/>
      <c r="P2365" s="13" t="str">
        <f>IF(L2367="Navig8",IF(ISNA(VLOOKUP(UPPER(B2367),#REF!,3,FALSE)),"Pool Not in Records",VLOOKUP(UPPER(B2367),#REF!,3,FALSE)),"")</f>
        <v/>
      </c>
      <c r="Q2365" s="13" t="str">
        <f t="shared" si="183"/>
        <v/>
      </c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 t="str">
        <f t="shared" si="182"/>
        <v>Navig8 Tourmaline1</v>
      </c>
      <c r="AB2365" s="13"/>
      <c r="AC2365" s="13"/>
      <c r="AD2365" s="13"/>
      <c r="AE2365" s="13">
        <f>IF(TRIM(AA2365=""),0,IF(ISNA(VLOOKUP(AA2365,Tracker!$AB$2:$AB$3981,1,FALSE)),0,1))</f>
        <v>1</v>
      </c>
      <c r="AF2365" s="13"/>
    </row>
    <row r="2366" spans="1:32" ht="13.5">
      <c r="A2366" s="626">
        <v>5828</v>
      </c>
      <c r="B2366" s="616" t="s">
        <v>2779</v>
      </c>
      <c r="C2366" s="986">
        <v>294295296</v>
      </c>
      <c r="D2366" s="618" t="s">
        <v>8968</v>
      </c>
      <c r="E2366" s="612" t="s">
        <v>8968</v>
      </c>
      <c r="F2366" s="609"/>
      <c r="G2366" s="609"/>
      <c r="H2366" s="616" t="s">
        <v>412</v>
      </c>
      <c r="I2366" s="272">
        <v>43827</v>
      </c>
      <c r="J2366" s="612">
        <v>43800</v>
      </c>
      <c r="K2366" s="610"/>
      <c r="L2366" s="1061" t="s">
        <v>8459</v>
      </c>
      <c r="M2366" s="13" t="str">
        <f t="shared" si="181"/>
        <v>Invoice Made</v>
      </c>
      <c r="N2366" s="13"/>
      <c r="O2366" s="13"/>
      <c r="P2366" s="13" t="str">
        <f>IF(L2368="Navig8",IF(ISNA(VLOOKUP(UPPER(B2368),#REF!,3,FALSE)),"Pool Not in Records",VLOOKUP(UPPER(B2368),#REF!,3,FALSE)),"")</f>
        <v/>
      </c>
      <c r="Q2366" s="13">
        <f t="shared" si="183"/>
        <v>0</v>
      </c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 t="str">
        <f t="shared" si="182"/>
        <v>Tigris294295296</v>
      </c>
      <c r="AB2366" s="13"/>
      <c r="AC2366" s="13"/>
      <c r="AD2366" s="13"/>
      <c r="AE2366" s="13">
        <f>IF(TRIM(AA2366=""),0,IF(ISNA(VLOOKUP(AA2366,Tracker!$AB$2:$AB$3981,1,FALSE)),0,1))</f>
        <v>1</v>
      </c>
      <c r="AF2366" s="13"/>
    </row>
    <row r="2367" spans="1:32" ht="13.5">
      <c r="A2367" s="626">
        <v>5829</v>
      </c>
      <c r="B2367" s="616" t="s">
        <v>8103</v>
      </c>
      <c r="C2367" s="986">
        <v>104105106</v>
      </c>
      <c r="D2367" s="618" t="s">
        <v>8968</v>
      </c>
      <c r="E2367" s="612" t="s">
        <v>8968</v>
      </c>
      <c r="F2367" s="609"/>
      <c r="G2367" s="609"/>
      <c r="H2367" s="616" t="s">
        <v>25</v>
      </c>
      <c r="I2367" s="272">
        <v>43827</v>
      </c>
      <c r="J2367" s="612"/>
      <c r="K2367" s="610"/>
      <c r="L2367" s="1061" t="s">
        <v>8459</v>
      </c>
      <c r="M2367" s="13" t="str">
        <f t="shared" si="181"/>
        <v>Invoice Made</v>
      </c>
      <c r="N2367" s="13"/>
      <c r="O2367" s="13"/>
      <c r="P2367" s="13" t="str">
        <f>IF(L2369="Navig8",IF(ISNA(VLOOKUP(UPPER(B2369),#REF!,3,FALSE)),"Pool Not in Records",VLOOKUP(UPPER(B2369),#REF!,3,FALSE)),"")</f>
        <v/>
      </c>
      <c r="Q2367" s="13" t="str">
        <f t="shared" si="183"/>
        <v/>
      </c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 t="str">
        <f t="shared" si="182"/>
        <v>Brentholmen104105106</v>
      </c>
      <c r="AB2367" s="13"/>
      <c r="AC2367" s="13"/>
      <c r="AD2367" s="13"/>
      <c r="AE2367" s="13">
        <f>IF(TRIM(AA2367=""),0,IF(ISNA(VLOOKUP(AA2367,Tracker!$AB$2:$AB$3981,1,FALSE)),0,1))</f>
        <v>1</v>
      </c>
      <c r="AF2367" s="13"/>
    </row>
    <row r="2368" spans="1:32" ht="13.5">
      <c r="A2368" s="626">
        <v>5830</v>
      </c>
      <c r="B2368" s="616" t="s">
        <v>7497</v>
      </c>
      <c r="C2368" s="984">
        <v>68</v>
      </c>
      <c r="D2368" s="618" t="s">
        <v>8245</v>
      </c>
      <c r="E2368" s="612" t="s">
        <v>8245</v>
      </c>
      <c r="F2368" s="609"/>
      <c r="G2368" s="609"/>
      <c r="H2368" s="920" t="s">
        <v>181</v>
      </c>
      <c r="I2368" s="272">
        <v>43864</v>
      </c>
      <c r="J2368" s="612"/>
      <c r="K2368" s="610"/>
      <c r="L2368" s="1061" t="s">
        <v>590</v>
      </c>
      <c r="M2368" s="13" t="str">
        <f t="shared" ref="M2368:M2431" si="184">IF(AND(NOT(TRIM(D2368)="")),IF(AE2368=1,"Invoice Made","Invoice Not Made"),"")</f>
        <v>Invoice Made</v>
      </c>
      <c r="N2368" s="13"/>
      <c r="O2368" s="13"/>
      <c r="P2368" s="13" t="str">
        <f>IF(L2370="Navig8",IF(ISNA(VLOOKUP(UPPER(B2370),#REF!,3,FALSE)),"Pool Not in Records",VLOOKUP(UPPER(B2370),#REF!,3,FALSE)),"")</f>
        <v/>
      </c>
      <c r="Q2368" s="13" t="str">
        <f t="shared" si="183"/>
        <v/>
      </c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 t="str">
        <f t="shared" si="182"/>
        <v>Aqualegacy68</v>
      </c>
      <c r="AB2368" s="13"/>
      <c r="AC2368" s="13"/>
      <c r="AD2368" s="13"/>
      <c r="AE2368" s="13">
        <f>IF(TRIM(AA2368=""),0,IF(ISNA(VLOOKUP(AA2368,Tracker!$AB$2:$AB$3981,1,FALSE)),0,1))</f>
        <v>1</v>
      </c>
      <c r="AF2368" s="13"/>
    </row>
    <row r="2369" spans="1:32" ht="14.25" thickBot="1">
      <c r="A2369" s="650">
        <v>5831</v>
      </c>
      <c r="B2369" s="616" t="s">
        <v>892</v>
      </c>
      <c r="C2369" s="984">
        <v>149</v>
      </c>
      <c r="D2369" s="618" t="s">
        <v>8968</v>
      </c>
      <c r="E2369" s="612" t="s">
        <v>8968</v>
      </c>
      <c r="F2369" s="609"/>
      <c r="G2369" s="609"/>
      <c r="H2369" s="619"/>
      <c r="I2369" s="272"/>
      <c r="J2369" s="612">
        <v>43800</v>
      </c>
      <c r="K2369" s="610"/>
      <c r="L2369" s="1061" t="s">
        <v>8459</v>
      </c>
      <c r="M2369" s="13" t="str">
        <f t="shared" si="184"/>
        <v>Invoice Not Made</v>
      </c>
      <c r="N2369" s="13"/>
      <c r="O2369" s="13"/>
      <c r="P2369" s="13" t="str">
        <f>IF(L2371="Navig8",IF(ISNA(VLOOKUP(UPPER(B2371),#REF!,3,FALSE)),"Pool Not in Records",VLOOKUP(UPPER(B2371),#REF!,3,FALSE)),"")</f>
        <v/>
      </c>
      <c r="Q2369" s="13" t="str">
        <f t="shared" si="183"/>
        <v/>
      </c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 t="str">
        <f t="shared" si="182"/>
        <v>Elisalex Schulte149</v>
      </c>
      <c r="AB2369" s="13"/>
      <c r="AC2369" s="13"/>
      <c r="AD2369" s="13"/>
      <c r="AE2369" s="13">
        <f>IF(TRIM(AA2369=""),0,IF(ISNA(VLOOKUP(AA2369,Tracker!$AB$2:$AB$3981,1,FALSE)),0,1))</f>
        <v>0</v>
      </c>
      <c r="AF2369" s="13"/>
    </row>
    <row r="2370" spans="1:32" ht="13.5">
      <c r="A2370" s="626">
        <v>5832</v>
      </c>
      <c r="B2370" s="616" t="s">
        <v>2854</v>
      </c>
      <c r="C2370" s="986">
        <v>253254</v>
      </c>
      <c r="D2370" s="618" t="s">
        <v>8968</v>
      </c>
      <c r="E2370" s="612" t="s">
        <v>8968</v>
      </c>
      <c r="F2370" s="609"/>
      <c r="G2370" s="609"/>
      <c r="H2370" s="934" t="s">
        <v>607</v>
      </c>
      <c r="I2370" s="272">
        <v>43830</v>
      </c>
      <c r="J2370" s="612">
        <v>43800</v>
      </c>
      <c r="K2370" s="610"/>
      <c r="L2370" s="1061" t="s">
        <v>8459</v>
      </c>
      <c r="M2370" s="13" t="str">
        <f t="shared" si="184"/>
        <v>Invoice Made</v>
      </c>
      <c r="N2370" s="13"/>
      <c r="O2370" s="13"/>
      <c r="P2370" s="13" t="str">
        <f>IF(L2372="Navig8",IF(ISNA(VLOOKUP(UPPER(B2372),#REF!,3,FALSE)),"Pool Not in Records",VLOOKUP(UPPER(B2372),#REF!,3,FALSE)),"")</f>
        <v/>
      </c>
      <c r="Q2370" s="13" t="str">
        <f t="shared" si="183"/>
        <v/>
      </c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 t="str">
        <f t="shared" si="182"/>
        <v>Emmy Schulte253254</v>
      </c>
      <c r="AB2370" s="13"/>
      <c r="AC2370" s="13"/>
      <c r="AD2370" s="13"/>
      <c r="AE2370" s="13">
        <f>IF(TRIM(AA2370=""),0,IF(ISNA(VLOOKUP(AA2370,Tracker!$AB$2:$AB$3981,1,FALSE)),0,1))</f>
        <v>1</v>
      </c>
      <c r="AF2370" s="13"/>
    </row>
    <row r="2371" spans="1:32" ht="13.5">
      <c r="A2371" s="692">
        <v>5833</v>
      </c>
      <c r="B2371" s="616" t="s">
        <v>8896</v>
      </c>
      <c r="C2371" s="984">
        <v>1904</v>
      </c>
      <c r="D2371" s="618" t="s">
        <v>736</v>
      </c>
      <c r="E2371" s="612" t="s">
        <v>736</v>
      </c>
      <c r="F2371" s="609"/>
      <c r="G2371" s="609"/>
      <c r="H2371" s="619" t="s">
        <v>535</v>
      </c>
      <c r="I2371" s="272">
        <v>43885</v>
      </c>
      <c r="J2371" s="612"/>
      <c r="K2371" s="610"/>
      <c r="L2371" s="1061" t="s">
        <v>633</v>
      </c>
      <c r="M2371" s="13" t="str">
        <f t="shared" si="184"/>
        <v>Invoice Made</v>
      </c>
      <c r="N2371" s="13"/>
      <c r="O2371" s="13"/>
      <c r="P2371" s="13" t="str">
        <f>IF(L2373="Navig8",IF(ISNA(VLOOKUP(UPPER(B2373),#REF!,3,FALSE)),"Pool Not in Records",VLOOKUP(UPPER(B2373),#REF!,3,FALSE)),"")</f>
        <v/>
      </c>
      <c r="Q2371" s="13" t="str">
        <f t="shared" si="183"/>
        <v/>
      </c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 t="str">
        <f t="shared" ref="AA2371:AA2434" si="185">IF(OR(TRIM(B2371)="",TRIM(C2371)=""),"Vessel-Voy No not given",CONCATENATE(TRIM(B2371),TRIM(C2371)))</f>
        <v>Nord Vanquish1904</v>
      </c>
      <c r="AB2371" s="13"/>
      <c r="AC2371" s="13"/>
      <c r="AD2371" s="13"/>
      <c r="AE2371" s="13">
        <f>IF(TRIM(AA2371=""),0,IF(ISNA(VLOOKUP(AA2371,Tracker!$AB$2:$AB$3981,1,FALSE)),0,1))</f>
        <v>1</v>
      </c>
      <c r="AF2371" s="13"/>
    </row>
    <row r="2372" spans="1:32" ht="13.5">
      <c r="A2372" s="693">
        <v>5834</v>
      </c>
      <c r="B2372" s="616" t="s">
        <v>2776</v>
      </c>
      <c r="C2372" s="984">
        <v>154</v>
      </c>
      <c r="D2372" s="618" t="s">
        <v>8968</v>
      </c>
      <c r="E2372" s="612" t="s">
        <v>8968</v>
      </c>
      <c r="F2372" s="609"/>
      <c r="G2372" s="609"/>
      <c r="H2372" s="619"/>
      <c r="I2372" s="272"/>
      <c r="J2372" s="612"/>
      <c r="K2372" s="610"/>
      <c r="L2372" s="1061" t="s">
        <v>8459</v>
      </c>
      <c r="M2372" s="13" t="str">
        <f t="shared" si="184"/>
        <v>Invoice Not Made</v>
      </c>
      <c r="N2372" s="13"/>
      <c r="O2372" s="13"/>
      <c r="P2372" s="13" t="str">
        <f>IF(L2374="Navig8",IF(ISNA(VLOOKUP(UPPER(B2374),#REF!,3,FALSE)),"Pool Not in Records",VLOOKUP(UPPER(B2374),#REF!,3,FALSE)),"")</f>
        <v/>
      </c>
      <c r="Q2372" s="13" t="str">
        <f t="shared" si="183"/>
        <v/>
      </c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 t="str">
        <f t="shared" si="185"/>
        <v>Sten Skagen154</v>
      </c>
      <c r="AB2372" s="13"/>
      <c r="AC2372" s="13"/>
      <c r="AD2372" s="13"/>
      <c r="AE2372" s="13">
        <f>IF(TRIM(AA2372=""),0,IF(ISNA(VLOOKUP(AA2372,Tracker!$AB$2:$AB$3981,1,FALSE)),0,1))</f>
        <v>0</v>
      </c>
      <c r="AF2372" s="13"/>
    </row>
    <row r="2373" spans="1:32" ht="13.5">
      <c r="A2373" s="626">
        <v>5835</v>
      </c>
      <c r="B2373" s="616" t="s">
        <v>8593</v>
      </c>
      <c r="C2373" s="984">
        <v>16</v>
      </c>
      <c r="D2373" s="618" t="s">
        <v>63</v>
      </c>
      <c r="E2373" s="612" t="s">
        <v>63</v>
      </c>
      <c r="F2373" s="609"/>
      <c r="G2373" s="609"/>
      <c r="H2373" s="616" t="s">
        <v>9654</v>
      </c>
      <c r="I2373" s="272">
        <v>43845</v>
      </c>
      <c r="J2373" s="612"/>
      <c r="K2373" s="610"/>
      <c r="L2373" s="1061" t="s">
        <v>60</v>
      </c>
      <c r="M2373" s="13" t="str">
        <f t="shared" si="184"/>
        <v>Invoice Made</v>
      </c>
      <c r="N2373" s="13"/>
      <c r="O2373" s="13"/>
      <c r="P2373" s="13" t="str">
        <f>IF(L2375="Navig8",IF(ISNA(VLOOKUP(UPPER(B2375),#REF!,3,FALSE)),"Pool Not in Records",VLOOKUP(UPPER(B2375),#REF!,3,FALSE)),"")</f>
        <v/>
      </c>
      <c r="Q2373" s="13" t="str">
        <f t="shared" si="183"/>
        <v/>
      </c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 t="str">
        <f t="shared" si="185"/>
        <v>Stavanger Falcon16</v>
      </c>
      <c r="AB2373" s="13"/>
      <c r="AC2373" s="13"/>
      <c r="AD2373" s="13"/>
      <c r="AE2373" s="13">
        <f>IF(TRIM(AA2373=""),0,IF(ISNA(VLOOKUP(AA2373,Tracker!$AB$2:$AB$3981,1,FALSE)),0,1))</f>
        <v>1</v>
      </c>
      <c r="AF2373" s="13"/>
    </row>
    <row r="2374" spans="1:32" ht="13.5">
      <c r="A2374" s="626">
        <v>5836</v>
      </c>
      <c r="B2374" s="616" t="s">
        <v>8695</v>
      </c>
      <c r="C2374" s="984">
        <v>1909</v>
      </c>
      <c r="D2374" s="618" t="s">
        <v>8476</v>
      </c>
      <c r="E2374" s="612" t="s">
        <v>8476</v>
      </c>
      <c r="F2374" s="609"/>
      <c r="G2374" s="609"/>
      <c r="H2374" s="616" t="s">
        <v>25</v>
      </c>
      <c r="I2374" s="272">
        <v>43855</v>
      </c>
      <c r="J2374" s="612"/>
      <c r="K2374" s="609"/>
      <c r="L2374" s="1061" t="s">
        <v>9551</v>
      </c>
      <c r="M2374" s="13" t="str">
        <f t="shared" si="184"/>
        <v>Invoice Made</v>
      </c>
      <c r="N2374" s="13"/>
      <c r="O2374" s="13"/>
      <c r="P2374" s="13" t="str">
        <f>IF(L2376="Navig8",IF(ISNA(VLOOKUP(UPPER(B2376),#REF!,3,FALSE)),"Pool Not in Records",VLOOKUP(UPPER(B2376),#REF!,3,FALSE)),"")</f>
        <v/>
      </c>
      <c r="Q2374" s="13">
        <f t="shared" si="183"/>
        <v>0</v>
      </c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 t="str">
        <f t="shared" si="185"/>
        <v>Eurovision1909</v>
      </c>
      <c r="AB2374" s="13"/>
      <c r="AC2374" s="13"/>
      <c r="AD2374" s="13"/>
      <c r="AE2374" s="13">
        <f>IF(TRIM(AA2374=""),0,IF(ISNA(VLOOKUP(AA2374,Tracker!$AB$2:$AB$3981,1,FALSE)),0,1))</f>
        <v>1</v>
      </c>
      <c r="AF2374" s="13"/>
    </row>
    <row r="2375" spans="1:32" ht="13.5">
      <c r="A2375" s="626">
        <v>5837</v>
      </c>
      <c r="B2375" s="616" t="s">
        <v>9552</v>
      </c>
      <c r="C2375" s="984">
        <v>19012</v>
      </c>
      <c r="D2375" s="618" t="s">
        <v>3956</v>
      </c>
      <c r="E2375" s="612" t="s">
        <v>3956</v>
      </c>
      <c r="F2375" s="609"/>
      <c r="G2375" s="609"/>
      <c r="H2375" s="920" t="s">
        <v>293</v>
      </c>
      <c r="I2375" s="272">
        <v>43846</v>
      </c>
      <c r="J2375" s="612"/>
      <c r="K2375" s="609"/>
      <c r="L2375" s="1061" t="s">
        <v>8074</v>
      </c>
      <c r="M2375" s="13" t="str">
        <f t="shared" si="184"/>
        <v>Invoice Made</v>
      </c>
      <c r="N2375" s="13"/>
      <c r="O2375" s="13"/>
      <c r="P2375" s="13" t="str">
        <f>IF(L2377="Navig8",IF(ISNA(VLOOKUP(UPPER(B2377),#REF!,3,FALSE)),"Pool Not in Records",VLOOKUP(UPPER(B2377),#REF!,3,FALSE)),"")</f>
        <v/>
      </c>
      <c r="Q2375" s="13">
        <f t="shared" si="183"/>
        <v>0</v>
      </c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 t="str">
        <f t="shared" si="185"/>
        <v>Cape Taura19012</v>
      </c>
      <c r="AB2375" s="13"/>
      <c r="AC2375" s="13"/>
      <c r="AD2375" s="13"/>
      <c r="AE2375" s="13">
        <f>IF(TRIM(AA2375=""),0,IF(ISNA(VLOOKUP(AA2375,Tracker!$AB$2:$AB$3981,1,FALSE)),0,1))</f>
        <v>1</v>
      </c>
      <c r="AF2375" s="13"/>
    </row>
    <row r="2376" spans="1:32" ht="13.5">
      <c r="A2376" s="677">
        <v>5838</v>
      </c>
      <c r="B2376" s="616" t="s">
        <v>8734</v>
      </c>
      <c r="C2376" s="984" t="s">
        <v>9655</v>
      </c>
      <c r="D2376" s="618" t="s">
        <v>2981</v>
      </c>
      <c r="E2376" s="612" t="s">
        <v>2981</v>
      </c>
      <c r="F2376" s="609"/>
      <c r="G2376" s="609"/>
      <c r="H2376" s="920" t="s">
        <v>3180</v>
      </c>
      <c r="I2376" s="272">
        <v>43860</v>
      </c>
      <c r="J2376" s="612"/>
      <c r="K2376" s="609"/>
      <c r="L2376" s="1061" t="s">
        <v>590</v>
      </c>
      <c r="M2376" s="13" t="str">
        <f t="shared" si="184"/>
        <v>Invoice Made</v>
      </c>
      <c r="N2376" s="13"/>
      <c r="O2376" s="13"/>
      <c r="P2376" s="13" t="str">
        <f>IF(L2378="Navig8",IF(ISNA(VLOOKUP(UPPER(B2378),#REF!,3,FALSE)),"Pool Not in Records",VLOOKUP(UPPER(B2378),#REF!,3,FALSE)),"")</f>
        <v/>
      </c>
      <c r="Q2376" s="13">
        <f t="shared" si="183"/>
        <v>0</v>
      </c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 t="str">
        <f t="shared" si="185"/>
        <v>Ice Fighter61-17</v>
      </c>
      <c r="AB2376" s="13"/>
      <c r="AC2376" s="13"/>
      <c r="AD2376" s="13"/>
      <c r="AE2376" s="13">
        <f>IF(TRIM(AA2376=""),0,IF(ISNA(VLOOKUP(AA2376,Tracker!$AB$2:$AB$3981,1,FALSE)),0,1))</f>
        <v>1</v>
      </c>
      <c r="AF2376" s="13"/>
    </row>
    <row r="2377" spans="1:32" ht="13.5">
      <c r="A2377" s="692">
        <v>5839</v>
      </c>
      <c r="B2377" s="616" t="s">
        <v>9553</v>
      </c>
      <c r="C2377" s="984" t="s">
        <v>9637</v>
      </c>
      <c r="D2377" s="618" t="s">
        <v>9554</v>
      </c>
      <c r="E2377" s="612" t="s">
        <v>9554</v>
      </c>
      <c r="F2377" s="609"/>
      <c r="G2377" s="609"/>
      <c r="H2377" s="619" t="s">
        <v>385</v>
      </c>
      <c r="I2377" s="272">
        <v>43867</v>
      </c>
      <c r="J2377" s="612"/>
      <c r="K2377" s="609"/>
      <c r="L2377" s="1061" t="s">
        <v>590</v>
      </c>
      <c r="M2377" s="13" t="str">
        <f t="shared" si="184"/>
        <v>Invoice Made</v>
      </c>
      <c r="N2377" s="13"/>
      <c r="O2377" s="13"/>
      <c r="P2377" s="13" t="str">
        <f>IF(L2379="Navig8",IF(ISNA(VLOOKUP(UPPER(B2379),#REF!,3,FALSE)),"Pool Not in Records",VLOOKUP(UPPER(B2379),#REF!,3,FALSE)),"")</f>
        <v/>
      </c>
      <c r="Q2377" s="13" t="str">
        <f t="shared" si="183"/>
        <v/>
      </c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 t="str">
        <f t="shared" si="185"/>
        <v>Energy Champion09_19</v>
      </c>
      <c r="AB2377" s="13"/>
      <c r="AC2377" s="13"/>
      <c r="AD2377" s="13"/>
      <c r="AE2377" s="13">
        <f>IF(TRIM(AA2377=""),0,IF(ISNA(VLOOKUP(AA2377,Tracker!$AB$2:$AB$3981,1,FALSE)),0,1))</f>
        <v>1</v>
      </c>
      <c r="AF2377" s="13"/>
    </row>
    <row r="2378" spans="1:32" ht="13.5">
      <c r="A2378" s="692">
        <v>5840</v>
      </c>
      <c r="B2378" s="616" t="s">
        <v>3918</v>
      </c>
      <c r="C2378" s="984">
        <v>62</v>
      </c>
      <c r="D2378" s="618" t="s">
        <v>8722</v>
      </c>
      <c r="E2378" s="612" t="s">
        <v>8722</v>
      </c>
      <c r="F2378" s="609"/>
      <c r="G2378" s="609"/>
      <c r="H2378" s="616" t="s">
        <v>261</v>
      </c>
      <c r="I2378" s="272">
        <v>43891</v>
      </c>
      <c r="J2378" s="612"/>
      <c r="K2378" s="609"/>
      <c r="L2378" s="1061" t="s">
        <v>590</v>
      </c>
      <c r="M2378" s="13" t="str">
        <f t="shared" si="184"/>
        <v>Invoice Made</v>
      </c>
      <c r="N2378" s="13"/>
      <c r="O2378" s="13"/>
      <c r="P2378" s="13" t="str">
        <f>IF(L2380="Navig8",IF(ISNA(VLOOKUP(UPPER(B2380),#REF!,3,FALSE)),"Pool Not in Records",VLOOKUP(UPPER(B2380),#REF!,3,FALSE)),"")</f>
        <v/>
      </c>
      <c r="Q2378" s="13" t="str">
        <f t="shared" si="183"/>
        <v/>
      </c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 t="str">
        <f t="shared" si="185"/>
        <v>Cabo De Hornos62</v>
      </c>
      <c r="AB2378" s="13"/>
      <c r="AC2378" s="13"/>
      <c r="AD2378" s="13"/>
      <c r="AE2378" s="13">
        <f>IF(TRIM(AA2378=""),0,IF(ISNA(VLOOKUP(AA2378,Tracker!$AB$2:$AB$3981,1,FALSE)),0,1))</f>
        <v>1</v>
      </c>
      <c r="AF2378" s="13"/>
    </row>
    <row r="2379" spans="1:32" ht="13.5">
      <c r="A2379" s="650">
        <v>5841</v>
      </c>
      <c r="B2379" s="616" t="s">
        <v>2779</v>
      </c>
      <c r="C2379" s="984">
        <v>297</v>
      </c>
      <c r="D2379" s="618" t="s">
        <v>8968</v>
      </c>
      <c r="E2379" s="612" t="s">
        <v>8968</v>
      </c>
      <c r="F2379" s="609"/>
      <c r="G2379" s="609"/>
      <c r="H2379" s="616"/>
      <c r="I2379" s="272"/>
      <c r="J2379" s="612"/>
      <c r="K2379" s="609"/>
      <c r="L2379" s="1061" t="s">
        <v>8459</v>
      </c>
      <c r="M2379" s="13" t="str">
        <f t="shared" si="184"/>
        <v>Invoice Not Made</v>
      </c>
      <c r="N2379" s="13"/>
      <c r="O2379" s="13"/>
      <c r="P2379" s="13" t="str">
        <f>IF(L2381="Navig8",IF(ISNA(VLOOKUP(UPPER(B2381),#REF!,3,FALSE)),"Pool Not in Records",VLOOKUP(UPPER(B2381),#REF!,3,FALSE)),"")</f>
        <v/>
      </c>
      <c r="Q2379" s="13" t="str">
        <f t="shared" si="183"/>
        <v/>
      </c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 t="str">
        <f t="shared" si="185"/>
        <v>Tigris297</v>
      </c>
      <c r="AB2379" s="13"/>
      <c r="AC2379" s="13"/>
      <c r="AD2379" s="13"/>
      <c r="AE2379" s="13">
        <f>IF(TRIM(AA2379=""),0,IF(ISNA(VLOOKUP(AA2379,Tracker!$AB$2:$AB$3981,1,FALSE)),0,1))</f>
        <v>0</v>
      </c>
      <c r="AF2379" s="13"/>
    </row>
    <row r="2380" spans="1:32" ht="13.5">
      <c r="A2380" s="626">
        <v>5842</v>
      </c>
      <c r="B2380" s="616" t="s">
        <v>638</v>
      </c>
      <c r="C2380" s="984">
        <v>98</v>
      </c>
      <c r="D2380" s="618" t="s">
        <v>63</v>
      </c>
      <c r="E2380" s="612" t="s">
        <v>63</v>
      </c>
      <c r="F2380" s="609"/>
      <c r="G2380" s="609" t="s">
        <v>337</v>
      </c>
      <c r="H2380" s="616" t="s">
        <v>20</v>
      </c>
      <c r="I2380" s="272">
        <v>43825</v>
      </c>
      <c r="J2380" s="612">
        <v>43825</v>
      </c>
      <c r="K2380" s="609"/>
      <c r="L2380" s="1061" t="s">
        <v>60</v>
      </c>
      <c r="M2380" s="13" t="str">
        <f t="shared" si="184"/>
        <v>Invoice Made</v>
      </c>
      <c r="N2380" s="13"/>
      <c r="O2380" s="13"/>
      <c r="P2380" s="13" t="e">
        <f>IF(L2382="Navig8",IF(ISNA(VLOOKUP(UPPER(B2382),#REF!,3,FALSE)),"Pool Not in Records",VLOOKUP(UPPER(B2382),#REF!,3,FALSE)),"")</f>
        <v>#REF!</v>
      </c>
      <c r="Q2380" s="13" t="str">
        <f t="shared" si="183"/>
        <v/>
      </c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 t="str">
        <f t="shared" si="185"/>
        <v>Mare Tirrenum98</v>
      </c>
      <c r="AB2380" s="13"/>
      <c r="AC2380" s="13"/>
      <c r="AD2380" s="13"/>
      <c r="AE2380" s="13">
        <f>IF(TRIM(AA2380=""),0,IF(ISNA(VLOOKUP(AA2380,Tracker!$AB$2:$AB$3981,1,FALSE)),0,1))</f>
        <v>1</v>
      </c>
      <c r="AF2380" s="13"/>
    </row>
    <row r="2381" spans="1:32" ht="13.5">
      <c r="A2381" s="626">
        <v>5843</v>
      </c>
      <c r="B2381" s="616" t="s">
        <v>7744</v>
      </c>
      <c r="C2381" s="984">
        <v>45</v>
      </c>
      <c r="D2381" s="618" t="s">
        <v>63</v>
      </c>
      <c r="E2381" s="612" t="s">
        <v>63</v>
      </c>
      <c r="F2381" s="609"/>
      <c r="G2381" s="609" t="s">
        <v>9555</v>
      </c>
      <c r="H2381" s="616" t="s">
        <v>20</v>
      </c>
      <c r="I2381" s="272">
        <v>43829</v>
      </c>
      <c r="J2381" s="612">
        <v>43829</v>
      </c>
      <c r="K2381" s="609"/>
      <c r="L2381" s="1061" t="s">
        <v>60</v>
      </c>
      <c r="M2381" s="13" t="str">
        <f t="shared" si="184"/>
        <v>Invoice Made</v>
      </c>
      <c r="N2381" s="13"/>
      <c r="O2381" s="13"/>
      <c r="P2381" s="13" t="str">
        <f>IF(L2383="Navig8",IF(ISNA(VLOOKUP(UPPER(B2383),#REF!,3,FALSE)),"Pool Not in Records",VLOOKUP(UPPER(B2383),#REF!,3,FALSE)),"")</f>
        <v/>
      </c>
      <c r="Q2381" s="13" t="str">
        <f t="shared" si="183"/>
        <v/>
      </c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 t="str">
        <f t="shared" si="185"/>
        <v>Blue Power45</v>
      </c>
      <c r="AB2381" s="13"/>
      <c r="AC2381" s="13"/>
      <c r="AD2381" s="13"/>
      <c r="AE2381" s="13">
        <f>IF(TRIM(AA2381=""),0,IF(ISNA(VLOOKUP(AA2381,Tracker!$AB$2:$AB$3981,1,FALSE)),0,1))</f>
        <v>1</v>
      </c>
      <c r="AF2381" s="13"/>
    </row>
    <row r="2382" spans="1:32" s="615" customFormat="1" ht="13.5">
      <c r="A2382" s="625">
        <v>5844</v>
      </c>
      <c r="B2382" s="614" t="s">
        <v>635</v>
      </c>
      <c r="C2382" s="985">
        <v>91</v>
      </c>
      <c r="D2382" s="618" t="s">
        <v>7570</v>
      </c>
      <c r="E2382" s="612" t="s">
        <v>7570</v>
      </c>
      <c r="F2382" s="609"/>
      <c r="G2382" s="609" t="s">
        <v>9541</v>
      </c>
      <c r="H2382" s="619" t="s">
        <v>20</v>
      </c>
      <c r="I2382" s="272">
        <v>43828</v>
      </c>
      <c r="J2382" s="612">
        <v>43828</v>
      </c>
      <c r="K2382" s="647" t="s">
        <v>411</v>
      </c>
      <c r="L2382" s="1062" t="s">
        <v>28</v>
      </c>
      <c r="M2382" s="13" t="str">
        <f t="shared" si="184"/>
        <v>Invoice Made</v>
      </c>
      <c r="N2382" s="557"/>
      <c r="O2382" s="557"/>
      <c r="P2382" s="13" t="str">
        <f>IF(L2384="Navig8",IF(ISNA(VLOOKUP(UPPER(B2384),#REF!,3,FALSE)),"Pool Not in Records",VLOOKUP(UPPER(B2384),#REF!,3,FALSE)),"")</f>
        <v/>
      </c>
      <c r="Q2382" s="557" t="str">
        <f t="shared" si="183"/>
        <v/>
      </c>
      <c r="R2382" s="557"/>
      <c r="S2382" s="557"/>
      <c r="T2382" s="13"/>
      <c r="U2382" s="13"/>
      <c r="V2382" s="557"/>
      <c r="W2382" s="557"/>
      <c r="X2382" s="557"/>
      <c r="Y2382" s="557"/>
      <c r="Z2382" s="557"/>
      <c r="AA2382" s="557" t="str">
        <f t="shared" si="185"/>
        <v>Stride91</v>
      </c>
      <c r="AB2382" s="557"/>
      <c r="AC2382" s="557"/>
      <c r="AD2382" s="557"/>
      <c r="AE2382" s="557">
        <f>IF(TRIM(AA2382=""),0,IF(ISNA(VLOOKUP(AA2382,Tracker!$AB$2:$AB$3981,1,FALSE)),0,1))</f>
        <v>1</v>
      </c>
      <c r="AF2382" s="557"/>
    </row>
    <row r="2383" spans="1:32" ht="13.5">
      <c r="A2383" s="650">
        <v>5845</v>
      </c>
      <c r="B2383" s="616" t="s">
        <v>9556</v>
      </c>
      <c r="C2383" s="984">
        <v>81</v>
      </c>
      <c r="D2383" s="618" t="s">
        <v>8968</v>
      </c>
      <c r="E2383" s="612" t="s">
        <v>8968</v>
      </c>
      <c r="F2383" s="609"/>
      <c r="G2383" s="609"/>
      <c r="H2383" s="616"/>
      <c r="I2383" s="272"/>
      <c r="J2383" s="612"/>
      <c r="K2383" s="609"/>
      <c r="L2383" s="1061" t="s">
        <v>8459</v>
      </c>
      <c r="M2383" s="13" t="str">
        <f t="shared" si="184"/>
        <v>Invoice Not Made</v>
      </c>
      <c r="N2383" s="13"/>
      <c r="O2383" s="13"/>
      <c r="P2383" s="13" t="str">
        <f>IF(L2385="Navig8",IF(ISNA(VLOOKUP(UPPER(B2385),#REF!,3,FALSE)),"Pool Not in Records",VLOOKUP(UPPER(B2385),#REF!,3,FALSE)),"")</f>
        <v/>
      </c>
      <c r="Q2383" s="13" t="str">
        <f t="shared" si="183"/>
        <v/>
      </c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 t="str">
        <f t="shared" si="185"/>
        <v>StenFjell81</v>
      </c>
      <c r="AB2383" s="13"/>
      <c r="AC2383" s="13"/>
      <c r="AD2383" s="13"/>
      <c r="AE2383" s="13">
        <f>IF(TRIM(AA2383=""),0,IF(ISNA(VLOOKUP(AA2383,Tracker!$AB$2:$AB$3981,1,FALSE)),0,1))</f>
        <v>0</v>
      </c>
      <c r="AF2383" s="13"/>
    </row>
    <row r="2384" spans="1:32" ht="13.5">
      <c r="A2384" s="650">
        <v>5846</v>
      </c>
      <c r="B2384" s="616" t="s">
        <v>8309</v>
      </c>
      <c r="C2384" s="984">
        <v>69</v>
      </c>
      <c r="D2384" s="618" t="s">
        <v>8968</v>
      </c>
      <c r="E2384" s="612" t="s">
        <v>8968</v>
      </c>
      <c r="F2384" s="609"/>
      <c r="G2384" s="609"/>
      <c r="H2384" s="616"/>
      <c r="I2384" s="272"/>
      <c r="J2384" s="612"/>
      <c r="K2384" s="609"/>
      <c r="L2384" s="1061" t="s">
        <v>8459</v>
      </c>
      <c r="M2384" s="13" t="str">
        <f t="shared" si="184"/>
        <v>Invoice Not Made</v>
      </c>
      <c r="N2384" s="13"/>
      <c r="O2384" s="13"/>
      <c r="P2384" s="13" t="str">
        <f>IF(L2386="Navig8",IF(ISNA(VLOOKUP(UPPER(B2386),#REF!,3,FALSE)),"Pool Not in Records",VLOOKUP(UPPER(B2386),#REF!,3,FALSE)),"")</f>
        <v/>
      </c>
      <c r="Q2384" s="13" t="str">
        <f t="shared" si="183"/>
        <v/>
      </c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 t="str">
        <f t="shared" si="185"/>
        <v>Vestholmen69</v>
      </c>
      <c r="AB2384" s="13"/>
      <c r="AC2384" s="13"/>
      <c r="AD2384" s="13"/>
      <c r="AE2384" s="13">
        <f>IF(TRIM(AA2384=""),0,IF(ISNA(VLOOKUP(AA2384,Tracker!$AB$2:$AB$3981,1,FALSE)),0,1))</f>
        <v>0</v>
      </c>
      <c r="AF2384" s="13"/>
    </row>
    <row r="2385" spans="1:32">
      <c r="A2385" s="563">
        <v>5847</v>
      </c>
      <c r="B2385" s="232" t="s">
        <v>9200</v>
      </c>
      <c r="C2385" s="987" t="s">
        <v>10565</v>
      </c>
      <c r="D2385" s="491" t="s">
        <v>9110</v>
      </c>
      <c r="E2385" s="266" t="s">
        <v>9110</v>
      </c>
      <c r="H2385" s="907" t="s">
        <v>20</v>
      </c>
      <c r="I2385" s="272">
        <v>43846</v>
      </c>
      <c r="K2385" s="716"/>
      <c r="L2385" s="1038" t="s">
        <v>1466</v>
      </c>
      <c r="M2385" s="13" t="str">
        <f t="shared" si="184"/>
        <v>Invoice Not Made</v>
      </c>
      <c r="N2385" s="13"/>
      <c r="O2385" s="13"/>
      <c r="P2385" s="13" t="str">
        <f>IF(L2387="Navig8",IF(ISNA(VLOOKUP(UPPER(B2387),#REF!,3,FALSE)),"Pool Not in Records",VLOOKUP(UPPER(B2387),#REF!,3,FALSE)),"")</f>
        <v/>
      </c>
      <c r="Q2385" s="13" t="str">
        <f t="shared" si="183"/>
        <v/>
      </c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 t="str">
        <f t="shared" si="185"/>
        <v>Almi Sun7-16-2019</v>
      </c>
      <c r="AB2385" s="13"/>
      <c r="AC2385" s="13"/>
      <c r="AD2385" s="13"/>
      <c r="AE2385" s="13">
        <f>IF(TRIM(AA2385=""),0,IF(ISNA(VLOOKUP(AA2385,Tracker!$AB$2:$AB$3981,1,FALSE)),0,1))</f>
        <v>0</v>
      </c>
      <c r="AF2385" s="13"/>
    </row>
    <row r="2386" spans="1:32">
      <c r="A2386" s="243">
        <v>5848</v>
      </c>
      <c r="B2386" s="232" t="s">
        <v>2854</v>
      </c>
      <c r="C2386" s="988">
        <v>255</v>
      </c>
      <c r="D2386" s="491" t="s">
        <v>8968</v>
      </c>
      <c r="E2386" s="266" t="s">
        <v>8968</v>
      </c>
      <c r="H2386" s="907"/>
      <c r="I2386" s="272"/>
      <c r="K2386" s="716"/>
      <c r="L2386" s="1038" t="s">
        <v>8459</v>
      </c>
      <c r="M2386" s="13" t="str">
        <f t="shared" si="184"/>
        <v>Invoice Not Made</v>
      </c>
      <c r="N2386" s="13"/>
      <c r="O2386" s="13"/>
      <c r="P2386" s="13" t="str">
        <f>IF(L2388="Navig8",IF(ISNA(VLOOKUP(UPPER(B2388),#REF!,3,FALSE)),"Pool Not in Records",VLOOKUP(UPPER(B2388),#REF!,3,FALSE)),"")</f>
        <v/>
      </c>
      <c r="Q2386" s="13" t="str">
        <f t="shared" si="183"/>
        <v/>
      </c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 t="str">
        <f t="shared" si="185"/>
        <v>Emmy Schulte255</v>
      </c>
      <c r="AB2386" s="13"/>
      <c r="AC2386" s="13"/>
      <c r="AD2386" s="13"/>
      <c r="AE2386" s="13">
        <f>IF(TRIM(AA2386=""),0,IF(ISNA(VLOOKUP(AA2386,Tracker!$AB$2:$AB$3981,1,FALSE)),0,1))</f>
        <v>0</v>
      </c>
      <c r="AF2386" s="13"/>
    </row>
    <row r="2387" spans="1:32" ht="13.5">
      <c r="A2387" s="650">
        <v>5849</v>
      </c>
      <c r="B2387" s="617" t="s">
        <v>8103</v>
      </c>
      <c r="C2387" s="983">
        <v>107</v>
      </c>
      <c r="D2387" s="616" t="s">
        <v>8968</v>
      </c>
      <c r="E2387" s="605" t="s">
        <v>8968</v>
      </c>
      <c r="F2387" s="606"/>
      <c r="G2387" s="607"/>
      <c r="H2387" s="616"/>
      <c r="I2387" s="272"/>
      <c r="J2387" s="608"/>
      <c r="K2387" s="732"/>
      <c r="L2387" s="1059" t="s">
        <v>8459</v>
      </c>
      <c r="M2387" s="13" t="str">
        <f t="shared" si="184"/>
        <v>Invoice Not Made</v>
      </c>
      <c r="N2387" s="13"/>
      <c r="O2387" s="13"/>
      <c r="P2387" s="13" t="str">
        <f>IF(L2389="Navig8",IF(ISNA(VLOOKUP(UPPER(B2389),#REF!,3,FALSE)),"Pool Not in Records",VLOOKUP(UPPER(B2389),#REF!,3,FALSE)),"")</f>
        <v/>
      </c>
      <c r="Q2387" s="13" t="str">
        <f t="shared" si="183"/>
        <v/>
      </c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 t="str">
        <f t="shared" si="185"/>
        <v>Brentholmen107</v>
      </c>
      <c r="AB2387" s="13"/>
      <c r="AC2387" s="13"/>
      <c r="AD2387" s="13"/>
      <c r="AE2387" s="13">
        <f>IF(TRIM(AA2387=""),0,IF(ISNA(VLOOKUP(AA2387,Tracker!$AB$2:$AB$3981,1,FALSE)),0,1))</f>
        <v>0</v>
      </c>
      <c r="AF2387" s="13"/>
    </row>
    <row r="2388" spans="1:32" ht="13.5">
      <c r="A2388" s="626">
        <v>5850</v>
      </c>
      <c r="B2388" s="617" t="s">
        <v>822</v>
      </c>
      <c r="C2388" s="983">
        <v>40</v>
      </c>
      <c r="D2388" s="616" t="s">
        <v>9550</v>
      </c>
      <c r="E2388" s="605" t="s">
        <v>9550</v>
      </c>
      <c r="F2388" s="606"/>
      <c r="G2388" s="607"/>
      <c r="H2388" s="920" t="s">
        <v>441</v>
      </c>
      <c r="I2388" s="272">
        <v>43859</v>
      </c>
      <c r="J2388" s="608"/>
      <c r="K2388" s="732"/>
      <c r="L2388" s="1059" t="s">
        <v>60</v>
      </c>
      <c r="M2388" s="13" t="str">
        <f t="shared" si="184"/>
        <v>Invoice Made</v>
      </c>
      <c r="N2388" s="13"/>
      <c r="O2388" s="13"/>
      <c r="P2388" s="13" t="str">
        <f>IF(L2390="Navig8",IF(ISNA(VLOOKUP(UPPER(B2390),#REF!,3,FALSE)),"Pool Not in Records",VLOOKUP(UPPER(B2390),#REF!,3,FALSE)),"")</f>
        <v/>
      </c>
      <c r="Q2388" s="13" t="str">
        <f t="shared" si="183"/>
        <v/>
      </c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 t="str">
        <f t="shared" si="185"/>
        <v>Pinnacle Spirit40</v>
      </c>
      <c r="AB2388" s="13"/>
      <c r="AC2388" s="13"/>
      <c r="AD2388" s="13"/>
      <c r="AE2388" s="13">
        <f>IF(TRIM(AA2388=""),0,IF(ISNA(VLOOKUP(AA2388,Tracker!$AB$2:$AB$3981,1,FALSE)),0,1))</f>
        <v>1</v>
      </c>
      <c r="AF2388" s="13"/>
    </row>
    <row r="2389" spans="1:32" ht="13.5">
      <c r="A2389" s="626">
        <v>5851</v>
      </c>
      <c r="B2389" s="617" t="s">
        <v>628</v>
      </c>
      <c r="C2389" s="983">
        <v>1911</v>
      </c>
      <c r="D2389" s="874" t="s">
        <v>8594</v>
      </c>
      <c r="E2389" s="605"/>
      <c r="F2389" s="606"/>
      <c r="G2389" s="607"/>
      <c r="H2389" s="616" t="s">
        <v>412</v>
      </c>
      <c r="I2389" s="272">
        <v>43843</v>
      </c>
      <c r="J2389" s="608"/>
      <c r="K2389" s="732"/>
      <c r="L2389" s="1059" t="s">
        <v>663</v>
      </c>
      <c r="M2389" s="13" t="str">
        <f t="shared" si="184"/>
        <v>Invoice Made</v>
      </c>
      <c r="N2389" s="13"/>
      <c r="O2389" s="13"/>
      <c r="P2389" s="13" t="str">
        <f>IF(L2391="Navig8",IF(ISNA(VLOOKUP(UPPER(B2391),#REF!,3,FALSE)),"Pool Not in Records",VLOOKUP(UPPER(B2391),#REF!,3,FALSE)),"")</f>
        <v/>
      </c>
      <c r="Q2389" s="13" t="str">
        <f t="shared" si="183"/>
        <v/>
      </c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 t="str">
        <f t="shared" si="185"/>
        <v>Stena President1911</v>
      </c>
      <c r="AB2389" s="13"/>
      <c r="AC2389" s="13"/>
      <c r="AD2389" s="13"/>
      <c r="AE2389" s="13">
        <f>IF(TRIM(AA2389=""),0,IF(ISNA(VLOOKUP(AA2389,Tracker!$AB$2:$AB$3981,1,FALSE)),0,1))</f>
        <v>1</v>
      </c>
      <c r="AF2389" s="13"/>
    </row>
    <row r="2390" spans="1:32" ht="13.5">
      <c r="A2390" s="626">
        <v>5852</v>
      </c>
      <c r="B2390" s="617" t="s">
        <v>383</v>
      </c>
      <c r="C2390" s="983">
        <v>176</v>
      </c>
      <c r="D2390" s="616" t="s">
        <v>63</v>
      </c>
      <c r="E2390" s="605" t="s">
        <v>63</v>
      </c>
      <c r="F2390" s="606"/>
      <c r="G2390" s="607"/>
      <c r="H2390" s="616" t="s">
        <v>200</v>
      </c>
      <c r="I2390" s="272">
        <v>41274</v>
      </c>
      <c r="J2390" s="608"/>
      <c r="K2390" s="732"/>
      <c r="L2390" s="1059" t="s">
        <v>60</v>
      </c>
      <c r="M2390" s="13" t="str">
        <f t="shared" si="184"/>
        <v>Invoice Made</v>
      </c>
      <c r="N2390" s="13"/>
      <c r="O2390" s="13"/>
      <c r="P2390" s="13" t="str">
        <f>IF(L2392="Navig8",IF(ISNA(VLOOKUP(UPPER(B2392),#REF!,3,FALSE)),"Pool Not in Records",VLOOKUP(UPPER(B2392),#REF!,3,FALSE)),"")</f>
        <v/>
      </c>
      <c r="Q2390" s="13" t="str">
        <f t="shared" si="183"/>
        <v/>
      </c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 t="str">
        <f t="shared" si="185"/>
        <v>Axel Spirit176</v>
      </c>
      <c r="AB2390" s="13"/>
      <c r="AC2390" s="13"/>
      <c r="AD2390" s="13"/>
      <c r="AE2390" s="13">
        <f>IF(TRIM(AA2390=""),0,IF(ISNA(VLOOKUP(AA2390,Tracker!$AB$2:$AB$3981,1,FALSE)),0,1))</f>
        <v>1</v>
      </c>
      <c r="AF2390" s="13"/>
    </row>
    <row r="2391" spans="1:32" ht="13.5">
      <c r="A2391" s="648">
        <v>5853</v>
      </c>
      <c r="B2391" s="643" t="s">
        <v>7758</v>
      </c>
      <c r="C2391" s="989">
        <v>98</v>
      </c>
      <c r="D2391" s="643" t="s">
        <v>830</v>
      </c>
      <c r="E2391" s="643" t="s">
        <v>830</v>
      </c>
      <c r="F2391" s="643"/>
      <c r="G2391" s="643" t="s">
        <v>9618</v>
      </c>
      <c r="H2391" s="643" t="s">
        <v>20</v>
      </c>
      <c r="I2391" s="272">
        <v>43844</v>
      </c>
      <c r="J2391" s="642">
        <v>43844</v>
      </c>
      <c r="K2391" s="679"/>
      <c r="L2391" s="1064" t="s">
        <v>60</v>
      </c>
      <c r="M2391" s="13" t="str">
        <f t="shared" si="184"/>
        <v>Invoice Made</v>
      </c>
      <c r="N2391" s="13"/>
      <c r="O2391" s="13"/>
      <c r="P2391" s="13" t="str">
        <f>IF(L2393="Navig8",IF(ISNA(VLOOKUP(UPPER(B2393),#REF!,3,FALSE)),"Pool Not in Records",VLOOKUP(UPPER(B2393),#REF!,3,FALSE)),"")</f>
        <v/>
      </c>
      <c r="Q2391" s="13" t="str">
        <f t="shared" si="183"/>
        <v/>
      </c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 t="str">
        <f t="shared" si="185"/>
        <v>Emerald Spirit98</v>
      </c>
      <c r="AB2391" s="13"/>
      <c r="AC2391" s="13"/>
      <c r="AD2391" s="13"/>
      <c r="AE2391" s="13">
        <f>IF(TRIM(AA2391=""),0,IF(ISNA(VLOOKUP(AA2391,Tracker!$AB$2:$AB$3981,1,FALSE)),0,1))</f>
        <v>1</v>
      </c>
      <c r="AF2391" s="13"/>
    </row>
    <row r="2392" spans="1:32" ht="13.5">
      <c r="A2392" s="648">
        <v>5854</v>
      </c>
      <c r="B2392" s="643" t="s">
        <v>682</v>
      </c>
      <c r="C2392" s="989">
        <v>105</v>
      </c>
      <c r="D2392" s="643" t="s">
        <v>63</v>
      </c>
      <c r="E2392" s="643" t="s">
        <v>63</v>
      </c>
      <c r="F2392" s="643"/>
      <c r="G2392" s="643"/>
      <c r="H2392" s="920" t="s">
        <v>67</v>
      </c>
      <c r="I2392" s="272">
        <v>43850</v>
      </c>
      <c r="J2392" s="643"/>
      <c r="K2392" s="679"/>
      <c r="L2392" s="1064" t="s">
        <v>60</v>
      </c>
      <c r="M2392" s="13" t="str">
        <f t="shared" si="184"/>
        <v>Invoice Made</v>
      </c>
      <c r="N2392" s="13"/>
      <c r="O2392" s="13"/>
      <c r="P2392" s="13" t="str">
        <f>IF(L2394="Navig8",IF(ISNA(VLOOKUP(UPPER(B2394),#REF!,3,FALSE)),"Pool Not in Records",VLOOKUP(UPPER(B2394),#REF!,3,FALSE)),"")</f>
        <v/>
      </c>
      <c r="Q2392" s="13">
        <f t="shared" si="183"/>
        <v>0</v>
      </c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 t="str">
        <f t="shared" si="185"/>
        <v>Tarbet Spirit105</v>
      </c>
      <c r="AB2392" s="13"/>
      <c r="AC2392" s="13"/>
      <c r="AD2392" s="13"/>
      <c r="AE2392" s="13">
        <f>IF(TRIM(AA2392=""),0,IF(ISNA(VLOOKUP(AA2392,Tracker!$AB$2:$AB$3981,1,FALSE)),0,1))</f>
        <v>1</v>
      </c>
      <c r="AF2392" s="13"/>
    </row>
    <row r="2393" spans="1:32" ht="13.5">
      <c r="A2393" s="648">
        <v>5855</v>
      </c>
      <c r="B2393" s="643" t="s">
        <v>9619</v>
      </c>
      <c r="C2393" s="989">
        <v>30</v>
      </c>
      <c r="D2393" s="643" t="s">
        <v>2278</v>
      </c>
      <c r="E2393" s="643" t="s">
        <v>2278</v>
      </c>
      <c r="F2393" s="643"/>
      <c r="G2393" s="643"/>
      <c r="H2393" s="911" t="s">
        <v>511</v>
      </c>
      <c r="I2393" s="272">
        <v>43885</v>
      </c>
      <c r="J2393" s="643"/>
      <c r="K2393" s="679"/>
      <c r="L2393" s="1064" t="s">
        <v>60</v>
      </c>
      <c r="M2393" s="13" t="str">
        <f t="shared" si="184"/>
        <v>Invoice Made</v>
      </c>
      <c r="N2393" s="13"/>
      <c r="O2393" s="13"/>
      <c r="P2393" s="13" t="str">
        <f>IF(L2395="Navig8",IF(ISNA(VLOOKUP(UPPER(B2395),#REF!,3,FALSE)),"Pool Not in Records",VLOOKUP(UPPER(B2395),#REF!,3,FALSE)),"")</f>
        <v/>
      </c>
      <c r="Q2393" s="13">
        <f t="shared" si="183"/>
        <v>0</v>
      </c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 t="str">
        <f t="shared" si="185"/>
        <v>Jiaolong Spirit30</v>
      </c>
      <c r="AB2393" s="13"/>
      <c r="AC2393" s="13"/>
      <c r="AD2393" s="13"/>
      <c r="AE2393" s="13">
        <f>IF(TRIM(AA2393=""),0,IF(ISNA(VLOOKUP(AA2393,Tracker!$AB$2:$AB$3981,1,FALSE)),0,1))</f>
        <v>1</v>
      </c>
      <c r="AF2393" s="13"/>
    </row>
    <row r="2394" spans="1:32" ht="13.5">
      <c r="A2394" s="648">
        <v>5856</v>
      </c>
      <c r="B2394" s="643" t="s">
        <v>3266</v>
      </c>
      <c r="C2394" s="989">
        <v>276</v>
      </c>
      <c r="D2394" s="643" t="s">
        <v>9521</v>
      </c>
      <c r="E2394" s="643" t="s">
        <v>9521</v>
      </c>
      <c r="F2394" s="643"/>
      <c r="G2394" s="643" t="s">
        <v>257</v>
      </c>
      <c r="H2394" s="643" t="s">
        <v>729</v>
      </c>
      <c r="I2394" s="272">
        <v>43839</v>
      </c>
      <c r="J2394" s="644">
        <v>43839</v>
      </c>
      <c r="K2394" s="679"/>
      <c r="L2394" s="1064" t="s">
        <v>590</v>
      </c>
      <c r="M2394" s="13" t="str">
        <f t="shared" si="184"/>
        <v>Invoice Made</v>
      </c>
      <c r="N2394" s="13"/>
      <c r="O2394" s="13"/>
      <c r="P2394" s="13" t="str">
        <f>IF(L2396="Navig8",IF(ISNA(VLOOKUP(UPPER(B2396),#REF!,3,FALSE)),"Pool Not in Records",VLOOKUP(UPPER(B2396),#REF!,3,FALSE)),"")</f>
        <v/>
      </c>
      <c r="Q2394" s="13">
        <f t="shared" si="183"/>
        <v>0</v>
      </c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 t="str">
        <f t="shared" si="185"/>
        <v>Seaways Jademar276</v>
      </c>
      <c r="AB2394" s="13"/>
      <c r="AC2394" s="13"/>
      <c r="AD2394" s="13"/>
      <c r="AE2394" s="13">
        <f>IF(TRIM(AA2394=""),0,IF(ISNA(VLOOKUP(AA2394,Tracker!$AB$2:$AB$3981,1,FALSE)),0,1))</f>
        <v>1</v>
      </c>
      <c r="AF2394" s="13"/>
    </row>
    <row r="2395" spans="1:32" ht="13.5">
      <c r="A2395" s="770">
        <v>5857</v>
      </c>
      <c r="B2395" s="770" t="s">
        <v>9553</v>
      </c>
      <c r="C2395" s="853">
        <v>2</v>
      </c>
      <c r="D2395" s="770" t="s">
        <v>2981</v>
      </c>
      <c r="E2395" s="770" t="s">
        <v>2981</v>
      </c>
      <c r="F2395" s="770"/>
      <c r="G2395" s="770"/>
      <c r="H2395" s="770" t="s">
        <v>9855</v>
      </c>
      <c r="I2395" s="272"/>
      <c r="J2395" s="643"/>
      <c r="K2395" s="679"/>
      <c r="L2395" s="1064" t="s">
        <v>590</v>
      </c>
      <c r="M2395" s="13" t="str">
        <f t="shared" si="184"/>
        <v>Invoice Not Made</v>
      </c>
      <c r="N2395" s="13"/>
      <c r="O2395" s="13"/>
      <c r="P2395" s="13" t="str">
        <f>IF(L2397="Navig8",IF(ISNA(VLOOKUP(UPPER(B2397),#REF!,3,FALSE)),"Pool Not in Records",VLOOKUP(UPPER(B2397),#REF!,3,FALSE)),"")</f>
        <v/>
      </c>
      <c r="Q2395" s="13" t="str">
        <f t="shared" si="183"/>
        <v/>
      </c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 t="str">
        <f t="shared" si="185"/>
        <v>Energy Champion2</v>
      </c>
      <c r="AB2395" s="13"/>
      <c r="AC2395" s="13"/>
      <c r="AD2395" s="13"/>
      <c r="AE2395" s="13">
        <f>IF(TRIM(AA2395=""),0,IF(ISNA(VLOOKUP(AA2395,Tracker!$AB$2:$AB$3981,1,FALSE)),0,1))</f>
        <v>0</v>
      </c>
      <c r="AF2395" s="13"/>
    </row>
    <row r="2396" spans="1:32" ht="13.5">
      <c r="A2396" s="648">
        <v>5859</v>
      </c>
      <c r="B2396" s="643" t="s">
        <v>1429</v>
      </c>
      <c r="C2396" s="989">
        <v>43</v>
      </c>
      <c r="D2396" s="643" t="s">
        <v>7826</v>
      </c>
      <c r="E2396" s="643" t="s">
        <v>7826</v>
      </c>
      <c r="F2396" s="643"/>
      <c r="G2396" s="643"/>
      <c r="H2396" s="920" t="s">
        <v>8263</v>
      </c>
      <c r="I2396" s="272">
        <v>43859</v>
      </c>
      <c r="J2396" s="643"/>
      <c r="K2396" s="679"/>
      <c r="L2396" s="1064" t="s">
        <v>590</v>
      </c>
      <c r="M2396" s="13" t="str">
        <f t="shared" si="184"/>
        <v>Invoice Made</v>
      </c>
      <c r="N2396" s="13"/>
      <c r="O2396" s="13"/>
      <c r="P2396" s="13" t="e">
        <f>IF(L2398="Navig8",IF(ISNA(VLOOKUP(UPPER(B2398),#REF!,3,FALSE)),"Pool Not in Records",VLOOKUP(UPPER(B2398),#REF!,3,FALSE)),"")</f>
        <v>#REF!</v>
      </c>
      <c r="Q2396" s="13" t="str">
        <f t="shared" si="183"/>
        <v/>
      </c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 t="str">
        <f t="shared" si="185"/>
        <v>Birdie Trader43</v>
      </c>
      <c r="AB2396" s="13"/>
      <c r="AC2396" s="13"/>
      <c r="AD2396" s="13"/>
      <c r="AE2396" s="13">
        <f>IF(TRIM(AA2396=""),0,IF(ISNA(VLOOKUP(AA2396,Tracker!$AB$2:$AB$3981,1,FALSE)),0,1))</f>
        <v>1</v>
      </c>
      <c r="AF2396" s="13"/>
    </row>
    <row r="2397" spans="1:32" ht="13.5">
      <c r="A2397" s="648">
        <v>5860</v>
      </c>
      <c r="B2397" s="643" t="s">
        <v>9620</v>
      </c>
      <c r="C2397" s="989">
        <v>23</v>
      </c>
      <c r="D2397" s="643" t="s">
        <v>8976</v>
      </c>
      <c r="E2397" s="643" t="s">
        <v>8976</v>
      </c>
      <c r="F2397" s="643"/>
      <c r="G2397" s="643"/>
      <c r="H2397" s="643" t="s">
        <v>20</v>
      </c>
      <c r="I2397" s="272">
        <v>43872</v>
      </c>
      <c r="J2397" s="643"/>
      <c r="K2397" s="679"/>
      <c r="L2397" s="1064" t="s">
        <v>8963</v>
      </c>
      <c r="M2397" s="13" t="str">
        <f t="shared" si="184"/>
        <v>Invoice Made</v>
      </c>
      <c r="N2397" s="13"/>
      <c r="O2397" s="13"/>
      <c r="P2397" s="13" t="e">
        <f>IF(L2399="Navig8",IF(ISNA(VLOOKUP(UPPER(B2399),#REF!,3,FALSE)),"Pool Not in Records",VLOOKUP(UPPER(B2399),#REF!,3,FALSE)),"")</f>
        <v>#REF!</v>
      </c>
      <c r="Q2397" s="13" t="str">
        <f t="shared" si="183"/>
        <v/>
      </c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 t="str">
        <f t="shared" si="185"/>
        <v>Kriti Diamond23</v>
      </c>
      <c r="AB2397" s="13"/>
      <c r="AC2397" s="13"/>
      <c r="AD2397" s="13"/>
      <c r="AE2397" s="13">
        <f>IF(TRIM(AA2397=""),0,IF(ISNA(VLOOKUP(AA2397,Tracker!$AB$2:$AB$3981,1,FALSE)),0,1))</f>
        <v>1</v>
      </c>
      <c r="AF2397" s="13"/>
    </row>
    <row r="2398" spans="1:32" ht="13.5">
      <c r="A2398" s="648">
        <v>5861</v>
      </c>
      <c r="B2398" s="643" t="s">
        <v>573</v>
      </c>
      <c r="C2398" s="989">
        <v>77</v>
      </c>
      <c r="D2398" s="643" t="s">
        <v>9621</v>
      </c>
      <c r="E2398" s="643" t="s">
        <v>9621</v>
      </c>
      <c r="F2398" s="643"/>
      <c r="G2398" s="643"/>
      <c r="H2398" s="643" t="s">
        <v>20</v>
      </c>
      <c r="I2398" s="272">
        <v>43855</v>
      </c>
      <c r="J2398" s="643"/>
      <c r="K2398" s="679" t="s">
        <v>411</v>
      </c>
      <c r="L2398" s="1064" t="s">
        <v>28</v>
      </c>
      <c r="M2398" s="13" t="str">
        <f t="shared" si="184"/>
        <v>Invoice Made</v>
      </c>
      <c r="N2398" s="13"/>
      <c r="O2398" s="13"/>
      <c r="P2398" s="13" t="str">
        <f>IF(L2400="Navig8",IF(ISNA(VLOOKUP(UPPER(B2400),#REF!,3,FALSE)),"Pool Not in Records",VLOOKUP(UPPER(B2400),#REF!,3,FALSE)),"")</f>
        <v/>
      </c>
      <c r="Q2398" s="13" t="str">
        <f t="shared" si="183"/>
        <v/>
      </c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 t="str">
        <f t="shared" si="185"/>
        <v>Aframax Riviera77</v>
      </c>
      <c r="AB2398" s="13"/>
      <c r="AC2398" s="13"/>
      <c r="AD2398" s="13"/>
      <c r="AE2398" s="13">
        <f>IF(TRIM(AA2398=""),0,IF(ISNA(VLOOKUP(AA2398,Tracker!$AB$2:$AB$3981,1,FALSE)),0,1))</f>
        <v>1</v>
      </c>
      <c r="AF2398" s="13"/>
    </row>
    <row r="2399" spans="1:32" ht="13.5">
      <c r="A2399" s="648">
        <v>5862</v>
      </c>
      <c r="B2399" s="643" t="s">
        <v>566</v>
      </c>
      <c r="C2399" s="989">
        <v>91</v>
      </c>
      <c r="D2399" s="643" t="s">
        <v>9622</v>
      </c>
      <c r="E2399" s="643" t="s">
        <v>9622</v>
      </c>
      <c r="F2399" s="643"/>
      <c r="G2399" s="643"/>
      <c r="H2399" s="643" t="s">
        <v>20</v>
      </c>
      <c r="I2399" s="272">
        <v>43867</v>
      </c>
      <c r="J2399" s="643"/>
      <c r="K2399" s="679" t="s">
        <v>411</v>
      </c>
      <c r="L2399" s="1064" t="s">
        <v>28</v>
      </c>
      <c r="M2399" s="13" t="str">
        <f t="shared" si="184"/>
        <v>Invoice Made</v>
      </c>
      <c r="N2399" s="13"/>
      <c r="O2399" s="13"/>
      <c r="P2399" s="13" t="str">
        <f>IF(L2401="Navig8",IF(ISNA(VLOOKUP(UPPER(B2401),#REF!,3,FALSE)),"Pool Not in Records",VLOOKUP(UPPER(B2401),#REF!,3,FALSE)),"")</f>
        <v/>
      </c>
      <c r="Q2399" s="13" t="str">
        <f t="shared" si="183"/>
        <v/>
      </c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 t="str">
        <f t="shared" si="185"/>
        <v>Kanpur91</v>
      </c>
      <c r="AB2399" s="13"/>
      <c r="AC2399" s="13"/>
      <c r="AD2399" s="13"/>
      <c r="AE2399" s="13">
        <f>IF(TRIM(AA2399=""),0,IF(ISNA(VLOOKUP(AA2399,Tracker!$AB$2:$AB$3981,1,FALSE)),0,1))</f>
        <v>1</v>
      </c>
      <c r="AF2399" s="13"/>
    </row>
    <row r="2400" spans="1:32" ht="13.5">
      <c r="A2400" s="651">
        <v>5863</v>
      </c>
      <c r="B2400" s="643" t="s">
        <v>2776</v>
      </c>
      <c r="C2400" s="989">
        <v>155</v>
      </c>
      <c r="D2400" s="643" t="s">
        <v>8968</v>
      </c>
      <c r="E2400" s="643" t="s">
        <v>8968</v>
      </c>
      <c r="F2400" s="643"/>
      <c r="G2400" s="643"/>
      <c r="H2400" s="643"/>
      <c r="I2400" s="272"/>
      <c r="J2400" s="643"/>
      <c r="K2400" s="679"/>
      <c r="L2400" s="1064" t="s">
        <v>8459</v>
      </c>
      <c r="M2400" s="13" t="str">
        <f t="shared" si="184"/>
        <v>Invoice Not Made</v>
      </c>
      <c r="N2400" s="13"/>
      <c r="O2400" s="13"/>
      <c r="P2400" s="13" t="str">
        <f>IF(L2402="Navig8",IF(ISNA(VLOOKUP(UPPER(B2402),#REF!,3,FALSE)),"Pool Not in Records",VLOOKUP(UPPER(B2402),#REF!,3,FALSE)),"")</f>
        <v/>
      </c>
      <c r="Q2400" s="13" t="str">
        <f t="shared" si="183"/>
        <v/>
      </c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 t="str">
        <f t="shared" si="185"/>
        <v>Sten Skagen155</v>
      </c>
      <c r="AB2400" s="13"/>
      <c r="AC2400" s="13"/>
      <c r="AD2400" s="13"/>
      <c r="AE2400" s="13">
        <f>IF(TRIM(AA2400=""),0,IF(ISNA(VLOOKUP(AA2400,Tracker!$AB$2:$AB$3981,1,FALSE)),0,1))</f>
        <v>0</v>
      </c>
      <c r="AF2400" s="13"/>
    </row>
    <row r="2401" spans="1:32" ht="13.5">
      <c r="A2401" s="651">
        <v>5864</v>
      </c>
      <c r="B2401" s="643" t="s">
        <v>8103</v>
      </c>
      <c r="C2401" s="989">
        <v>108</v>
      </c>
      <c r="D2401" s="643" t="s">
        <v>8968</v>
      </c>
      <c r="E2401" s="643" t="s">
        <v>8968</v>
      </c>
      <c r="F2401" s="643"/>
      <c r="G2401" s="643"/>
      <c r="H2401" s="643"/>
      <c r="I2401" s="272"/>
      <c r="J2401" s="645">
        <v>43831</v>
      </c>
      <c r="K2401" s="679"/>
      <c r="L2401" s="1064" t="s">
        <v>8459</v>
      </c>
      <c r="M2401" s="13" t="str">
        <f t="shared" si="184"/>
        <v>Invoice Not Made</v>
      </c>
      <c r="N2401" s="13"/>
      <c r="O2401" s="13"/>
      <c r="P2401" s="13" t="str">
        <f>IF(L2403="Navig8",IF(ISNA(VLOOKUP(UPPER(B2403),#REF!,3,FALSE)),"Pool Not in Records",VLOOKUP(UPPER(B2403),#REF!,3,FALSE)),"")</f>
        <v/>
      </c>
      <c r="Q2401" s="13" t="str">
        <f t="shared" si="183"/>
        <v/>
      </c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 t="str">
        <f t="shared" si="185"/>
        <v>Brentholmen108</v>
      </c>
      <c r="AB2401" s="13"/>
      <c r="AC2401" s="13"/>
      <c r="AD2401" s="13"/>
      <c r="AE2401" s="13">
        <f>IF(TRIM(AA2401=""),0,IF(ISNA(VLOOKUP(AA2401,Tracker!$AB$2:$AB$3981,1,FALSE)),0,1))</f>
        <v>0</v>
      </c>
      <c r="AF2401" s="13"/>
    </row>
    <row r="2402" spans="1:32" ht="13.5">
      <c r="A2402" s="651">
        <v>5865</v>
      </c>
      <c r="B2402" s="643" t="s">
        <v>2776</v>
      </c>
      <c r="C2402" s="989">
        <v>156</v>
      </c>
      <c r="D2402" s="643" t="s">
        <v>8968</v>
      </c>
      <c r="E2402" s="643" t="s">
        <v>8968</v>
      </c>
      <c r="F2402" s="643"/>
      <c r="G2402" s="643"/>
      <c r="H2402" s="643"/>
      <c r="I2402" s="272"/>
      <c r="J2402" s="645">
        <v>43831</v>
      </c>
      <c r="K2402" s="679"/>
      <c r="L2402" s="1064" t="s">
        <v>8459</v>
      </c>
      <c r="M2402" s="13" t="str">
        <f t="shared" si="184"/>
        <v>Invoice Not Made</v>
      </c>
      <c r="N2402" s="13"/>
      <c r="O2402" s="13"/>
      <c r="P2402" s="13" t="str">
        <f>IF(L2404="Navig8",IF(ISNA(VLOOKUP(UPPER(B2404),#REF!,3,FALSE)),"Pool Not in Records",VLOOKUP(UPPER(B2404),#REF!,3,FALSE)),"")</f>
        <v/>
      </c>
      <c r="Q2402" s="13" t="str">
        <f t="shared" si="183"/>
        <v/>
      </c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 t="str">
        <f t="shared" si="185"/>
        <v>Sten Skagen156</v>
      </c>
      <c r="AB2402" s="13"/>
      <c r="AC2402" s="13"/>
      <c r="AD2402" s="13"/>
      <c r="AE2402" s="13">
        <f>IF(TRIM(AA2402=""),0,IF(ISNA(VLOOKUP(AA2402,Tracker!$AB$2:$AB$3981,1,FALSE)),0,1))</f>
        <v>0</v>
      </c>
      <c r="AF2402" s="13"/>
    </row>
    <row r="2403" spans="1:32" ht="13.5">
      <c r="A2403" s="777">
        <v>5866</v>
      </c>
      <c r="B2403" s="767" t="s">
        <v>9623</v>
      </c>
      <c r="C2403" s="853">
        <v>1907</v>
      </c>
      <c r="D2403" s="767" t="s">
        <v>8840</v>
      </c>
      <c r="E2403" s="767" t="s">
        <v>8840</v>
      </c>
      <c r="F2403" s="767"/>
      <c r="G2403" s="767"/>
      <c r="H2403" s="767" t="s">
        <v>9792</v>
      </c>
      <c r="I2403" s="768">
        <v>43930</v>
      </c>
      <c r="J2403" s="767"/>
      <c r="K2403" s="769"/>
      <c r="L2403" s="896" t="s">
        <v>663</v>
      </c>
      <c r="M2403" s="13" t="str">
        <f t="shared" si="184"/>
        <v>Invoice Made</v>
      </c>
      <c r="N2403" s="13"/>
      <c r="O2403" s="13"/>
      <c r="P2403" s="13" t="e">
        <f>IF(L2405="Navig8",IF(ISNA(VLOOKUP(UPPER(B2405),#REF!,3,FALSE)),"Pool Not in Records",VLOOKUP(UPPER(B2405),#REF!,3,FALSE)),"")</f>
        <v>#REF!</v>
      </c>
      <c r="Q2403" s="13" t="str">
        <f t="shared" si="183"/>
        <v/>
      </c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 t="str">
        <f t="shared" si="185"/>
        <v>Nordic Rio1907</v>
      </c>
      <c r="AB2403" s="13"/>
      <c r="AC2403" s="13"/>
      <c r="AD2403" s="13"/>
      <c r="AE2403" s="13">
        <f>IF(TRIM(AA2403=""),0,IF(ISNA(VLOOKUP(AA2403,Tracker!$AB$2:$AB$3981,1,FALSE)),0,1))</f>
        <v>1</v>
      </c>
      <c r="AF2403" s="13"/>
    </row>
    <row r="2404" spans="1:32" ht="13.5">
      <c r="A2404" s="648">
        <v>5867</v>
      </c>
      <c r="B2404" s="643" t="s">
        <v>3088</v>
      </c>
      <c r="C2404" s="989">
        <v>19</v>
      </c>
      <c r="D2404" s="643" t="s">
        <v>63</v>
      </c>
      <c r="E2404" s="643" t="s">
        <v>63</v>
      </c>
      <c r="F2404" s="643"/>
      <c r="G2404" s="643"/>
      <c r="H2404" s="911" t="s">
        <v>2879</v>
      </c>
      <c r="I2404" s="272">
        <v>43866</v>
      </c>
      <c r="J2404" s="643"/>
      <c r="K2404" s="679"/>
      <c r="L2404" s="1064" t="s">
        <v>60</v>
      </c>
      <c r="M2404" s="13" t="str">
        <f t="shared" si="184"/>
        <v>Invoice Made</v>
      </c>
      <c r="N2404" s="13"/>
      <c r="O2404" s="13"/>
      <c r="P2404" s="13" t="e">
        <f>IF(L2406="Navig8",IF(ISNA(VLOOKUP(UPPER(B2406),#REF!,3,FALSE)),"Pool Not in Records",VLOOKUP(UPPER(B2406),#REF!,3,FALSE)),"")</f>
        <v>#REF!</v>
      </c>
      <c r="Q2404" s="13" t="str">
        <f t="shared" si="183"/>
        <v/>
      </c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 t="str">
        <f t="shared" si="185"/>
        <v>Stavanger Bliss19</v>
      </c>
      <c r="AB2404" s="13"/>
      <c r="AC2404" s="13"/>
      <c r="AD2404" s="13"/>
      <c r="AE2404" s="13">
        <f>IF(TRIM(AA2404=""),0,IF(ISNA(VLOOKUP(AA2404,Tracker!$AB$2:$AB$3981,1,FALSE)),0,1))</f>
        <v>1</v>
      </c>
      <c r="AF2404" s="13"/>
    </row>
    <row r="2405" spans="1:32" ht="13.5">
      <c r="A2405" s="694">
        <v>5868</v>
      </c>
      <c r="B2405" s="643" t="s">
        <v>8732</v>
      </c>
      <c r="C2405" s="989">
        <v>15</v>
      </c>
      <c r="D2405" s="643" t="s">
        <v>671</v>
      </c>
      <c r="E2405" s="643" t="s">
        <v>671</v>
      </c>
      <c r="F2405" s="643"/>
      <c r="G2405" s="643"/>
      <c r="H2405" s="767" t="s">
        <v>2936</v>
      </c>
      <c r="I2405" s="768">
        <v>43884</v>
      </c>
      <c r="J2405" s="643"/>
      <c r="K2405" s="679" t="s">
        <v>411</v>
      </c>
      <c r="L2405" s="1064" t="s">
        <v>28</v>
      </c>
      <c r="M2405" s="13" t="str">
        <f t="shared" si="184"/>
        <v>Invoice Made</v>
      </c>
      <c r="N2405" s="13"/>
      <c r="O2405" s="13"/>
      <c r="P2405" s="13" t="e">
        <f>IF(L2407="Navig8",IF(ISNA(VLOOKUP(UPPER(B2407),#REF!,3,FALSE)),"Pool Not in Records",VLOOKUP(UPPER(B2407),#REF!,3,FALSE)),"")</f>
        <v>#REF!</v>
      </c>
      <c r="Q2405" s="13" t="str">
        <f t="shared" ref="Q2405:Q2468" si="186">IF(L2407="Ultranav",IF(K2407="",0,1),"")</f>
        <v/>
      </c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 t="str">
        <f t="shared" si="185"/>
        <v>Crudemed15</v>
      </c>
      <c r="AB2405" s="13"/>
      <c r="AC2405" s="13"/>
      <c r="AD2405" s="13"/>
      <c r="AE2405" s="13">
        <f>IF(TRIM(AA2405=""),0,IF(ISNA(VLOOKUP(AA2405,Tracker!$AB$2:$AB$3981,1,FALSE)),0,1))</f>
        <v>1</v>
      </c>
      <c r="AF2405" s="13"/>
    </row>
    <row r="2406" spans="1:32" ht="13.5">
      <c r="A2406" s="648">
        <v>5869</v>
      </c>
      <c r="B2406" s="643" t="s">
        <v>9624</v>
      </c>
      <c r="C2406" s="989">
        <v>2</v>
      </c>
      <c r="D2406" s="643" t="s">
        <v>1382</v>
      </c>
      <c r="E2406" s="643" t="s">
        <v>1382</v>
      </c>
      <c r="F2406" s="643"/>
      <c r="G2406" s="643"/>
      <c r="H2406" s="643" t="s">
        <v>466</v>
      </c>
      <c r="I2406" s="272">
        <v>43870</v>
      </c>
      <c r="J2406" s="643"/>
      <c r="K2406" s="679" t="s">
        <v>411</v>
      </c>
      <c r="L2406" s="1064" t="s">
        <v>28</v>
      </c>
      <c r="M2406" s="13" t="str">
        <f t="shared" si="184"/>
        <v>Invoice Made</v>
      </c>
      <c r="N2406" s="13"/>
      <c r="O2406" s="13"/>
      <c r="P2406" s="13" t="str">
        <f>IF(L2408="Navig8",IF(ISNA(VLOOKUP(UPPER(B2408),#REF!,3,FALSE)),"Pool Not in Records",VLOOKUP(UPPER(B2408),#REF!,3,FALSE)),"")</f>
        <v/>
      </c>
      <c r="Q2406" s="13" t="str">
        <f t="shared" si="186"/>
        <v/>
      </c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 t="str">
        <f t="shared" si="185"/>
        <v>Four Wind2</v>
      </c>
      <c r="AB2406" s="13"/>
      <c r="AC2406" s="13"/>
      <c r="AD2406" s="13"/>
      <c r="AE2406" s="13">
        <f>IF(TRIM(AA2406=""),0,IF(ISNA(VLOOKUP(AA2406,Tracker!$AB$2:$AB$3981,1,FALSE)),0,1))</f>
        <v>1</v>
      </c>
      <c r="AF2406" s="13"/>
    </row>
    <row r="2407" spans="1:32" ht="13.5">
      <c r="A2407" s="694">
        <v>5870</v>
      </c>
      <c r="B2407" s="643" t="s">
        <v>9625</v>
      </c>
      <c r="C2407" s="989">
        <v>29</v>
      </c>
      <c r="D2407" s="643" t="s">
        <v>465</v>
      </c>
      <c r="E2407" s="643" t="s">
        <v>465</v>
      </c>
      <c r="F2407" s="643"/>
      <c r="G2407" s="643"/>
      <c r="H2407" s="643" t="s">
        <v>3988</v>
      </c>
      <c r="I2407" s="272">
        <v>43858</v>
      </c>
      <c r="J2407" s="643"/>
      <c r="K2407" s="679" t="s">
        <v>411</v>
      </c>
      <c r="L2407" s="1064" t="s">
        <v>28</v>
      </c>
      <c r="M2407" s="13" t="str">
        <f t="shared" si="184"/>
        <v>Invoice Made</v>
      </c>
      <c r="N2407" s="13"/>
      <c r="O2407" s="13"/>
      <c r="P2407" s="13" t="str">
        <f>IF(L2409="Navig8",IF(ISNA(VLOOKUP(UPPER(B2409),#REF!,3,FALSE)),"Pool Not in Records",VLOOKUP(UPPER(B2409),#REF!,3,FALSE)),"")</f>
        <v/>
      </c>
      <c r="Q2407" s="13" t="str">
        <f t="shared" si="186"/>
        <v/>
      </c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 t="str">
        <f t="shared" si="185"/>
        <v>Bari29</v>
      </c>
      <c r="AB2407" s="13"/>
      <c r="AC2407" s="13"/>
      <c r="AD2407" s="13"/>
      <c r="AE2407" s="13">
        <f>IF(TRIM(AA2407=""),0,IF(ISNA(VLOOKUP(AA2407,Tracker!$AB$2:$AB$3981,1,FALSE)),0,1))</f>
        <v>1</v>
      </c>
      <c r="AF2407" s="13"/>
    </row>
    <row r="2408" spans="1:32" ht="13.5">
      <c r="A2408" s="648">
        <v>5871</v>
      </c>
      <c r="B2408" s="643" t="s">
        <v>8965</v>
      </c>
      <c r="C2408" s="989">
        <v>76</v>
      </c>
      <c r="D2408" s="643" t="s">
        <v>8389</v>
      </c>
      <c r="E2408" s="643" t="s">
        <v>8389</v>
      </c>
      <c r="F2408" s="643"/>
      <c r="G2408" s="643"/>
      <c r="H2408" s="910" t="s">
        <v>269</v>
      </c>
      <c r="I2408" s="272">
        <v>43881</v>
      </c>
      <c r="J2408" s="643"/>
      <c r="K2408" s="679"/>
      <c r="L2408" s="1064" t="s">
        <v>1466</v>
      </c>
      <c r="M2408" s="13" t="str">
        <f t="shared" si="184"/>
        <v>Invoice Made</v>
      </c>
      <c r="N2408" s="13"/>
      <c r="O2408" s="13"/>
      <c r="P2408" s="13" t="str">
        <f>IF(L2410="Navig8",IF(ISNA(VLOOKUP(UPPER(B2410),#REF!,3,FALSE)),"Pool Not in Records",VLOOKUP(UPPER(B2410),#REF!,3,FALSE)),"")</f>
        <v/>
      </c>
      <c r="Q2408" s="13" t="str">
        <f t="shared" si="186"/>
        <v/>
      </c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 t="str">
        <f t="shared" si="185"/>
        <v>Advantage Solar76</v>
      </c>
      <c r="AB2408" s="13"/>
      <c r="AC2408" s="13"/>
      <c r="AD2408" s="13"/>
      <c r="AE2408" s="13">
        <f>IF(TRIM(AA2408=""),0,IF(ISNA(VLOOKUP(AA2408,Tracker!$AB$2:$AB$3981,1,FALSE)),0,1))</f>
        <v>1</v>
      </c>
      <c r="AF2408" s="13"/>
    </row>
    <row r="2409" spans="1:32" ht="13.5">
      <c r="A2409" s="694">
        <v>5872</v>
      </c>
      <c r="B2409" s="643" t="s">
        <v>8869</v>
      </c>
      <c r="C2409" s="989">
        <v>41</v>
      </c>
      <c r="D2409" s="643" t="s">
        <v>8389</v>
      </c>
      <c r="E2409" s="643" t="s">
        <v>8389</v>
      </c>
      <c r="F2409" s="643"/>
      <c r="G2409" s="643"/>
      <c r="H2409" s="643" t="s">
        <v>25</v>
      </c>
      <c r="I2409" s="272">
        <v>43909</v>
      </c>
      <c r="J2409" s="643"/>
      <c r="K2409" s="679"/>
      <c r="L2409" s="1064" t="s">
        <v>1466</v>
      </c>
      <c r="M2409" s="13" t="str">
        <f t="shared" si="184"/>
        <v>Invoice Made</v>
      </c>
      <c r="N2409" s="13"/>
      <c r="O2409" s="13"/>
      <c r="P2409" s="13" t="str">
        <f>IF(L2411="Navig8",IF(ISNA(VLOOKUP(UPPER(B2411),#REF!,3,FALSE)),"Pool Not in Records",VLOOKUP(UPPER(B2411),#REF!,3,FALSE)),"")</f>
        <v/>
      </c>
      <c r="Q2409" s="13" t="str">
        <f t="shared" si="186"/>
        <v/>
      </c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 t="str">
        <f t="shared" si="185"/>
        <v>Advantage Summer41</v>
      </c>
      <c r="AB2409" s="13"/>
      <c r="AC2409" s="13"/>
      <c r="AD2409" s="13"/>
      <c r="AE2409" s="13">
        <f>IF(TRIM(AA2409=""),0,IF(ISNA(VLOOKUP(AA2409,Tracker!$AB$2:$AB$3981,1,FALSE)),0,1))</f>
        <v>1</v>
      </c>
      <c r="AF2409" s="13"/>
    </row>
    <row r="2410" spans="1:32" ht="13.5">
      <c r="A2410" s="648">
        <v>5871</v>
      </c>
      <c r="B2410" s="643" t="s">
        <v>2854</v>
      </c>
      <c r="C2410" s="990">
        <v>255256</v>
      </c>
      <c r="D2410" s="643" t="s">
        <v>8968</v>
      </c>
      <c r="E2410" s="643" t="s">
        <v>8968</v>
      </c>
      <c r="F2410" s="643"/>
      <c r="G2410" s="643"/>
      <c r="H2410" s="643" t="s">
        <v>607</v>
      </c>
      <c r="I2410" s="272">
        <v>43845</v>
      </c>
      <c r="J2410" s="645">
        <v>43831</v>
      </c>
      <c r="K2410" s="679"/>
      <c r="L2410" s="1064" t="s">
        <v>8459</v>
      </c>
      <c r="M2410" s="13" t="str">
        <f t="shared" si="184"/>
        <v>Invoice Made</v>
      </c>
      <c r="N2410" s="13"/>
      <c r="O2410" s="13"/>
      <c r="P2410" s="13" t="str">
        <f>IF(L2412="Navig8",IF(ISNA(VLOOKUP(UPPER(B2412),#REF!,3,FALSE)),"Pool Not in Records",VLOOKUP(UPPER(B2412),#REF!,3,FALSE)),"")</f>
        <v/>
      </c>
      <c r="Q2410" s="13" t="str">
        <f t="shared" si="186"/>
        <v/>
      </c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 t="str">
        <f t="shared" si="185"/>
        <v>Emmy Schulte255256</v>
      </c>
      <c r="AB2410" s="13"/>
      <c r="AC2410" s="13"/>
      <c r="AD2410" s="13"/>
      <c r="AE2410" s="13">
        <f>IF(TRIM(AA2410=""),0,IF(ISNA(VLOOKUP(AA2410,Tracker!$AB$2:$AB$3981,1,FALSE)),0,1))</f>
        <v>1</v>
      </c>
      <c r="AF2410" s="13"/>
    </row>
    <row r="2411" spans="1:32" ht="13.5">
      <c r="A2411" s="651">
        <v>5872</v>
      </c>
      <c r="B2411" s="643" t="s">
        <v>2779</v>
      </c>
      <c r="C2411" s="989">
        <v>298</v>
      </c>
      <c r="D2411" s="643" t="s">
        <v>8968</v>
      </c>
      <c r="E2411" s="643" t="s">
        <v>8968</v>
      </c>
      <c r="F2411" s="643"/>
      <c r="G2411" s="643"/>
      <c r="H2411" s="643"/>
      <c r="I2411" s="643"/>
      <c r="J2411" s="645">
        <v>43831</v>
      </c>
      <c r="K2411" s="679"/>
      <c r="L2411" s="1064" t="s">
        <v>8459</v>
      </c>
      <c r="M2411" s="13" t="str">
        <f t="shared" si="184"/>
        <v>Invoice Not Made</v>
      </c>
      <c r="N2411" s="13"/>
      <c r="O2411" s="13"/>
      <c r="P2411" s="13" t="str">
        <f>IF(L2413="Navig8",IF(ISNA(VLOOKUP(UPPER(B2413),#REF!,3,FALSE)),"Pool Not in Records",VLOOKUP(UPPER(B2413),#REF!,3,FALSE)),"")</f>
        <v/>
      </c>
      <c r="Q2411" s="13" t="str">
        <f t="shared" si="186"/>
        <v/>
      </c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 t="str">
        <f t="shared" si="185"/>
        <v>Tigris298</v>
      </c>
      <c r="AB2411" s="13"/>
      <c r="AC2411" s="13"/>
      <c r="AD2411" s="13"/>
      <c r="AE2411" s="13">
        <f>IF(TRIM(AA2411=""),0,IF(ISNA(VLOOKUP(AA2411,Tracker!$AB$2:$AB$3981,1,FALSE)),0,1))</f>
        <v>0</v>
      </c>
      <c r="AF2411" s="13"/>
    </row>
    <row r="2412" spans="1:32" ht="13.5">
      <c r="A2412" s="651">
        <v>5873</v>
      </c>
      <c r="B2412" s="643" t="s">
        <v>892</v>
      </c>
      <c r="C2412" s="989">
        <v>151</v>
      </c>
      <c r="D2412" s="643" t="s">
        <v>8968</v>
      </c>
      <c r="E2412" s="643" t="s">
        <v>8968</v>
      </c>
      <c r="F2412" s="643"/>
      <c r="G2412" s="643"/>
      <c r="H2412" s="643"/>
      <c r="I2412" s="643"/>
      <c r="J2412" s="645">
        <v>43831</v>
      </c>
      <c r="K2412" s="679"/>
      <c r="L2412" s="1064" t="s">
        <v>8459</v>
      </c>
      <c r="M2412" s="13" t="str">
        <f t="shared" si="184"/>
        <v>Invoice Not Made</v>
      </c>
      <c r="N2412" s="13"/>
      <c r="O2412" s="13"/>
      <c r="P2412" s="13" t="str">
        <f>IF(L2414="Navig8",IF(ISNA(VLOOKUP(UPPER(B2414),#REF!,3,FALSE)),"Pool Not in Records",VLOOKUP(UPPER(B2414),#REF!,3,FALSE)),"")</f>
        <v/>
      </c>
      <c r="Q2412" s="13" t="str">
        <f t="shared" si="186"/>
        <v/>
      </c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 t="str">
        <f t="shared" si="185"/>
        <v>Elisalex Schulte151</v>
      </c>
      <c r="AB2412" s="13"/>
      <c r="AC2412" s="13"/>
      <c r="AD2412" s="13"/>
      <c r="AE2412" s="13">
        <f>IF(TRIM(AA2412=""),0,IF(ISNA(VLOOKUP(AA2412,Tracker!$AB$2:$AB$3981,1,FALSE)),0,1))</f>
        <v>0</v>
      </c>
      <c r="AF2412" s="13"/>
    </row>
    <row r="2413" spans="1:32" ht="13.5">
      <c r="A2413" s="651">
        <v>5874</v>
      </c>
      <c r="B2413" s="643" t="s">
        <v>8309</v>
      </c>
      <c r="C2413" s="989">
        <v>71</v>
      </c>
      <c r="D2413" s="643" t="s">
        <v>8968</v>
      </c>
      <c r="E2413" s="643" t="s">
        <v>8968</v>
      </c>
      <c r="F2413" s="643"/>
      <c r="G2413" s="643"/>
      <c r="H2413" s="643"/>
      <c r="I2413" s="643"/>
      <c r="J2413" s="645">
        <v>43831</v>
      </c>
      <c r="K2413" s="679"/>
      <c r="L2413" s="1064" t="s">
        <v>8459</v>
      </c>
      <c r="M2413" s="13" t="str">
        <f t="shared" si="184"/>
        <v>Invoice Not Made</v>
      </c>
      <c r="N2413" s="13"/>
      <c r="O2413" s="13"/>
      <c r="P2413" s="13" t="str">
        <f>IF(L2415="Navig8",IF(ISNA(VLOOKUP(UPPER(B2415),#REF!,3,FALSE)),"Pool Not in Records",VLOOKUP(UPPER(B2415),#REF!,3,FALSE)),"")</f>
        <v/>
      </c>
      <c r="Q2413" s="13" t="str">
        <f t="shared" si="186"/>
        <v/>
      </c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 t="str">
        <f t="shared" si="185"/>
        <v>Vestholmen71</v>
      </c>
      <c r="AB2413" s="13"/>
      <c r="AC2413" s="13"/>
      <c r="AD2413" s="13"/>
      <c r="AE2413" s="13">
        <f>IF(TRIM(AA2413=""),0,IF(ISNA(VLOOKUP(AA2413,Tracker!$AB$2:$AB$3981,1,FALSE)),0,1))</f>
        <v>0</v>
      </c>
      <c r="AF2413" s="13"/>
    </row>
    <row r="2414" spans="1:32" ht="13.5">
      <c r="A2414" s="648">
        <v>5875</v>
      </c>
      <c r="B2414" s="643" t="s">
        <v>9034</v>
      </c>
      <c r="C2414" s="989">
        <v>201907</v>
      </c>
      <c r="D2414" s="643" t="s">
        <v>8840</v>
      </c>
      <c r="E2414" s="643" t="s">
        <v>8840</v>
      </c>
      <c r="F2414" s="643"/>
      <c r="G2414" s="643"/>
      <c r="H2414" s="643" t="s">
        <v>2751</v>
      </c>
      <c r="I2414" s="646">
        <v>43866</v>
      </c>
      <c r="J2414" s="643"/>
      <c r="K2414" s="679"/>
      <c r="L2414" s="1064" t="s">
        <v>663</v>
      </c>
      <c r="M2414" s="13" t="str">
        <f t="shared" si="184"/>
        <v>Invoice Made</v>
      </c>
      <c r="N2414" s="13"/>
      <c r="O2414" s="13"/>
      <c r="P2414" s="13" t="str">
        <f>IF(L2416="Navig8",IF(ISNA(VLOOKUP(UPPER(B2416),#REF!,3,FALSE)),"Pool Not in Records",VLOOKUP(UPPER(B2416),#REF!,3,FALSE)),"")</f>
        <v/>
      </c>
      <c r="Q2414" s="13" t="str">
        <f t="shared" si="186"/>
        <v/>
      </c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 t="str">
        <f t="shared" si="185"/>
        <v>Sonangol Cazenga201907</v>
      </c>
      <c r="AB2414" s="13"/>
      <c r="AC2414" s="13"/>
      <c r="AD2414" s="13"/>
      <c r="AE2414" s="13">
        <f>IF(TRIM(AA2414=""),0,IF(ISNA(VLOOKUP(AA2414,Tracker!$AB$2:$AB$3981,1,FALSE)),0,1))</f>
        <v>1</v>
      </c>
      <c r="AF2414" s="13"/>
    </row>
    <row r="2415" spans="1:32" ht="13.5">
      <c r="A2415" s="648">
        <v>5876</v>
      </c>
      <c r="B2415" s="643" t="s">
        <v>7855</v>
      </c>
      <c r="C2415" s="989">
        <v>27</v>
      </c>
      <c r="D2415" s="643" t="s">
        <v>63</v>
      </c>
      <c r="E2415" s="643" t="s">
        <v>63</v>
      </c>
      <c r="F2415" s="643"/>
      <c r="G2415" s="643"/>
      <c r="H2415" s="643" t="s">
        <v>20</v>
      </c>
      <c r="I2415" s="272">
        <v>43869</v>
      </c>
      <c r="J2415" s="643"/>
      <c r="K2415" s="679"/>
      <c r="L2415" s="1064" t="s">
        <v>60</v>
      </c>
      <c r="M2415" s="13" t="str">
        <f t="shared" si="184"/>
        <v>Invoice Made</v>
      </c>
      <c r="N2415" s="13"/>
      <c r="O2415" s="13"/>
      <c r="P2415" s="13" t="str">
        <f>IF(L2417="Navig8",IF(ISNA(VLOOKUP(UPPER(B2417),#REF!,3,FALSE)),"Pool Not in Records",VLOOKUP(UPPER(B2417),#REF!,3,FALSE)),"")</f>
        <v/>
      </c>
      <c r="Q2415" s="13" t="str">
        <f t="shared" si="186"/>
        <v/>
      </c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 t="str">
        <f t="shared" si="185"/>
        <v>New Award27</v>
      </c>
      <c r="AB2415" s="13"/>
      <c r="AC2415" s="13"/>
      <c r="AD2415" s="13"/>
      <c r="AE2415" s="13">
        <f>IF(TRIM(AA2415=""),0,IF(ISNA(VLOOKUP(AA2415,Tracker!$AB$2:$AB$3981,1,FALSE)),0,1))</f>
        <v>1</v>
      </c>
      <c r="AF2415" s="13"/>
    </row>
    <row r="2416" spans="1:32" ht="13.5">
      <c r="A2416" s="648">
        <v>5877</v>
      </c>
      <c r="B2416" s="643" t="s">
        <v>9626</v>
      </c>
      <c r="C2416" s="989">
        <v>258</v>
      </c>
      <c r="D2416" s="643" t="s">
        <v>9627</v>
      </c>
      <c r="E2416" s="643" t="s">
        <v>9627</v>
      </c>
      <c r="F2416" s="643"/>
      <c r="G2416" s="643"/>
      <c r="H2416" s="910" t="s">
        <v>24</v>
      </c>
      <c r="I2416" s="272">
        <v>43875</v>
      </c>
      <c r="J2416" s="643"/>
      <c r="K2416" s="679"/>
      <c r="L2416" s="1064" t="s">
        <v>8963</v>
      </c>
      <c r="M2416" s="13" t="str">
        <f t="shared" si="184"/>
        <v>Invoice Made</v>
      </c>
      <c r="N2416" s="13"/>
      <c r="O2416" s="13"/>
      <c r="P2416" s="13" t="str">
        <f>IF(L2418="Navig8",IF(ISNA(VLOOKUP(UPPER(B2418),#REF!,3,FALSE)),"Pool Not in Records",VLOOKUP(UPPER(B2418),#REF!,3,FALSE)),"")</f>
        <v/>
      </c>
      <c r="Q2416" s="13" t="str">
        <f t="shared" si="186"/>
        <v/>
      </c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 t="str">
        <f t="shared" si="185"/>
        <v>Minerva Iris258</v>
      </c>
      <c r="AB2416" s="13"/>
      <c r="AC2416" s="13"/>
      <c r="AD2416" s="13"/>
      <c r="AE2416" s="13">
        <f>IF(TRIM(AA2416=""),0,IF(ISNA(VLOOKUP(AA2416,Tracker!$AB$2:$AB$3981,1,FALSE)),0,1))</f>
        <v>1</v>
      </c>
      <c r="AF2416" s="13"/>
    </row>
    <row r="2417" spans="1:32" ht="13.5">
      <c r="A2417" s="648">
        <v>5878</v>
      </c>
      <c r="B2417" s="643" t="s">
        <v>8103</v>
      </c>
      <c r="C2417" s="990">
        <v>108109110</v>
      </c>
      <c r="D2417" s="643" t="s">
        <v>8968</v>
      </c>
      <c r="E2417" s="643" t="s">
        <v>8968</v>
      </c>
      <c r="F2417" s="643"/>
      <c r="G2417" s="643"/>
      <c r="H2417" s="643" t="s">
        <v>25</v>
      </c>
      <c r="I2417" s="272">
        <v>43856</v>
      </c>
      <c r="J2417" s="645">
        <v>43831</v>
      </c>
      <c r="K2417" s="679"/>
      <c r="L2417" s="1064" t="s">
        <v>8459</v>
      </c>
      <c r="M2417" s="13" t="str">
        <f t="shared" si="184"/>
        <v>Invoice Made</v>
      </c>
      <c r="N2417" s="13"/>
      <c r="O2417" s="13"/>
      <c r="P2417" s="13" t="str">
        <f>IF(L2419="Navig8",IF(ISNA(VLOOKUP(UPPER(B2419),#REF!,3,FALSE)),"Pool Not in Records",VLOOKUP(UPPER(B2419),#REF!,3,FALSE)),"")</f>
        <v/>
      </c>
      <c r="Q2417" s="13" t="str">
        <f t="shared" si="186"/>
        <v/>
      </c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 t="str">
        <f t="shared" si="185"/>
        <v>Brentholmen108109110</v>
      </c>
      <c r="AB2417" s="13"/>
      <c r="AC2417" s="13"/>
      <c r="AD2417" s="13"/>
      <c r="AE2417" s="13">
        <f>IF(TRIM(AA2417=""),0,IF(ISNA(VLOOKUP(AA2417,Tracker!$AB$2:$AB$3981,1,FALSE)),0,1))</f>
        <v>1</v>
      </c>
      <c r="AF2417" s="13"/>
    </row>
    <row r="2418" spans="1:32" ht="13.5">
      <c r="A2418" s="648">
        <v>5879</v>
      </c>
      <c r="B2418" s="643" t="s">
        <v>8593</v>
      </c>
      <c r="C2418" s="989">
        <v>17</v>
      </c>
      <c r="D2418" s="643" t="s">
        <v>63</v>
      </c>
      <c r="E2418" s="643" t="s">
        <v>63</v>
      </c>
      <c r="F2418" s="643"/>
      <c r="G2418" s="643"/>
      <c r="H2418" s="911" t="s">
        <v>365</v>
      </c>
      <c r="I2418" s="272">
        <v>43864</v>
      </c>
      <c r="J2418" s="643"/>
      <c r="K2418" s="679"/>
      <c r="L2418" s="1064" t="s">
        <v>60</v>
      </c>
      <c r="M2418" s="13" t="str">
        <f t="shared" si="184"/>
        <v>Invoice Made</v>
      </c>
      <c r="N2418" s="13"/>
      <c r="O2418" s="13"/>
      <c r="P2418" s="13" t="str">
        <f>IF(L2420="Navig8",IF(ISNA(VLOOKUP(UPPER(B2420),#REF!,3,FALSE)),"Pool Not in Records",VLOOKUP(UPPER(B2420),#REF!,3,FALSE)),"")</f>
        <v/>
      </c>
      <c r="Q2418" s="13" t="str">
        <f t="shared" si="186"/>
        <v/>
      </c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 t="str">
        <f t="shared" si="185"/>
        <v>Stavanger Falcon17</v>
      </c>
      <c r="AB2418" s="13"/>
      <c r="AC2418" s="13"/>
      <c r="AD2418" s="13"/>
      <c r="AE2418" s="13">
        <f>IF(TRIM(AA2418=""),0,IF(ISNA(VLOOKUP(AA2418,Tracker!$AB$2:$AB$3981,1,FALSE)),0,1))</f>
        <v>1</v>
      </c>
      <c r="AF2418" s="13"/>
    </row>
    <row r="2419" spans="1:32" ht="13.5">
      <c r="A2419" s="648">
        <v>5880</v>
      </c>
      <c r="B2419" s="643" t="s">
        <v>892</v>
      </c>
      <c r="C2419" s="990">
        <v>151152</v>
      </c>
      <c r="D2419" s="643" t="s">
        <v>8968</v>
      </c>
      <c r="E2419" s="643" t="s">
        <v>8968</v>
      </c>
      <c r="F2419" s="643"/>
      <c r="G2419" s="643"/>
      <c r="H2419" s="643" t="s">
        <v>2870</v>
      </c>
      <c r="I2419" s="272">
        <v>43854</v>
      </c>
      <c r="J2419" s="645">
        <v>43831</v>
      </c>
      <c r="K2419" s="679"/>
      <c r="L2419" s="1064" t="s">
        <v>8459</v>
      </c>
      <c r="M2419" s="13" t="str">
        <f t="shared" si="184"/>
        <v>Invoice Made</v>
      </c>
      <c r="N2419" s="13"/>
      <c r="O2419" s="13"/>
      <c r="P2419" s="13" t="str">
        <f>IF(L2421="Navig8",IF(ISNA(VLOOKUP(UPPER(B2421),#REF!,3,FALSE)),"Pool Not in Records",VLOOKUP(UPPER(B2421),#REF!,3,FALSE)),"")</f>
        <v/>
      </c>
      <c r="Q2419" s="13" t="str">
        <f t="shared" si="186"/>
        <v/>
      </c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 t="str">
        <f t="shared" si="185"/>
        <v>Elisalex Schulte151152</v>
      </c>
      <c r="AB2419" s="13"/>
      <c r="AC2419" s="13"/>
      <c r="AD2419" s="13"/>
      <c r="AE2419" s="13">
        <f>IF(TRIM(AA2419=""),0,IF(ISNA(VLOOKUP(AA2419,Tracker!$AB$2:$AB$3981,1,FALSE)),0,1))</f>
        <v>1</v>
      </c>
      <c r="AF2419" s="13"/>
    </row>
    <row r="2420" spans="1:32" ht="13.5">
      <c r="A2420" s="648">
        <v>5890</v>
      </c>
      <c r="B2420" s="643" t="s">
        <v>9264</v>
      </c>
      <c r="C2420" s="989" t="s">
        <v>9720</v>
      </c>
      <c r="D2420" s="643" t="s">
        <v>9628</v>
      </c>
      <c r="E2420" s="643" t="s">
        <v>9628</v>
      </c>
      <c r="F2420" s="643"/>
      <c r="G2420" s="643"/>
      <c r="H2420" s="547" t="s">
        <v>9719</v>
      </c>
      <c r="I2420" s="272">
        <v>43868</v>
      </c>
      <c r="J2420" s="643"/>
      <c r="K2420" s="679"/>
      <c r="L2420" s="1064" t="s">
        <v>1466</v>
      </c>
      <c r="M2420" s="13" t="str">
        <f t="shared" si="184"/>
        <v>Invoice Made</v>
      </c>
      <c r="N2420" s="13"/>
      <c r="O2420" s="13"/>
      <c r="P2420" s="13" t="str">
        <f>IF(L2422="Navig8",IF(ISNA(VLOOKUP(UPPER(B2422),#REF!,3,FALSE)),"Pool Not in Records",VLOOKUP(UPPER(B2422),#REF!,3,FALSE)),"")</f>
        <v/>
      </c>
      <c r="Q2420" s="13" t="str">
        <f t="shared" si="186"/>
        <v/>
      </c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 t="str">
        <f t="shared" si="185"/>
        <v>Mahadah Silver45_1</v>
      </c>
      <c r="AB2420" s="13"/>
      <c r="AC2420" s="13"/>
      <c r="AD2420" s="13"/>
      <c r="AE2420" s="13">
        <f>IF(TRIM(AA2420=""),0,IF(ISNA(VLOOKUP(AA2420,Tracker!$AB$2:$AB$3981,1,FALSE)),0,1))</f>
        <v>1</v>
      </c>
      <c r="AF2420" s="13"/>
    </row>
    <row r="2421" spans="1:32" ht="13.5">
      <c r="A2421" s="648">
        <v>5891</v>
      </c>
      <c r="B2421" s="643" t="s">
        <v>2779</v>
      </c>
      <c r="C2421" s="990">
        <v>297298299</v>
      </c>
      <c r="D2421" s="643" t="s">
        <v>8968</v>
      </c>
      <c r="E2421" s="643" t="s">
        <v>8968</v>
      </c>
      <c r="F2421" s="643"/>
      <c r="G2421" s="643"/>
      <c r="H2421" s="643" t="s">
        <v>535</v>
      </c>
      <c r="I2421" s="272">
        <v>43859</v>
      </c>
      <c r="J2421" s="643"/>
      <c r="K2421" s="679"/>
      <c r="L2421" s="1064" t="s">
        <v>8459</v>
      </c>
      <c r="M2421" s="13" t="str">
        <f t="shared" si="184"/>
        <v>Invoice Made</v>
      </c>
      <c r="N2421" s="13"/>
      <c r="O2421" s="13"/>
      <c r="P2421" s="13" t="str">
        <f>IF(L2423="Navig8",IF(ISNA(VLOOKUP(UPPER(B2423),#REF!,3,FALSE)),"Pool Not in Records",VLOOKUP(UPPER(B2423),#REF!,3,FALSE)),"")</f>
        <v/>
      </c>
      <c r="Q2421" s="13" t="str">
        <f t="shared" si="186"/>
        <v/>
      </c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 t="str">
        <f t="shared" si="185"/>
        <v>Tigris297298299</v>
      </c>
      <c r="AB2421" s="13"/>
      <c r="AC2421" s="13"/>
      <c r="AD2421" s="13"/>
      <c r="AE2421" s="13">
        <f>IF(TRIM(AA2421=""),0,IF(ISNA(VLOOKUP(AA2421,Tracker!$AB$2:$AB$3981,1,FALSE)),0,1))</f>
        <v>1</v>
      </c>
      <c r="AF2421" s="13"/>
    </row>
    <row r="2422" spans="1:32" ht="13.5">
      <c r="A2422" s="648">
        <v>5892</v>
      </c>
      <c r="B2422" s="643" t="s">
        <v>8309</v>
      </c>
      <c r="C2422" s="989" t="s">
        <v>9664</v>
      </c>
      <c r="D2422" s="643" t="s">
        <v>8968</v>
      </c>
      <c r="E2422" s="643" t="s">
        <v>8968</v>
      </c>
      <c r="F2422" s="643"/>
      <c r="G2422" s="643"/>
      <c r="H2422" s="643" t="s">
        <v>412</v>
      </c>
      <c r="I2422" s="272">
        <v>43858</v>
      </c>
      <c r="J2422" s="645">
        <v>43831</v>
      </c>
      <c r="K2422" s="679"/>
      <c r="L2422" s="1064" t="s">
        <v>8459</v>
      </c>
      <c r="M2422" s="13" t="str">
        <f t="shared" si="184"/>
        <v>Invoice Made</v>
      </c>
      <c r="N2422" s="13"/>
      <c r="O2422" s="13"/>
      <c r="P2422" s="13" t="str">
        <f>IF(L2424="Navig8",IF(ISNA(VLOOKUP(UPPER(B2424),#REF!,3,FALSE)),"Pool Not in Records",VLOOKUP(UPPER(B2424),#REF!,3,FALSE)),"")</f>
        <v/>
      </c>
      <c r="Q2422" s="13" t="str">
        <f t="shared" si="186"/>
        <v/>
      </c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 t="str">
        <f t="shared" si="185"/>
        <v>Vestholmen69,70,71,72</v>
      </c>
      <c r="AB2422" s="13"/>
      <c r="AC2422" s="13"/>
      <c r="AD2422" s="13"/>
      <c r="AE2422" s="13">
        <f>IF(TRIM(AA2422=""),0,IF(ISNA(VLOOKUP(AA2422,Tracker!$AB$2:$AB$3981,1,FALSE)),0,1))</f>
        <v>1</v>
      </c>
      <c r="AF2422" s="13"/>
    </row>
    <row r="2423" spans="1:32" ht="13.5">
      <c r="A2423" s="648">
        <v>5893</v>
      </c>
      <c r="B2423" s="643" t="s">
        <v>2776</v>
      </c>
      <c r="C2423" s="990">
        <v>155157</v>
      </c>
      <c r="D2423" s="643" t="s">
        <v>8968</v>
      </c>
      <c r="E2423" s="643" t="s">
        <v>8968</v>
      </c>
      <c r="F2423" s="643"/>
      <c r="G2423" s="643"/>
      <c r="H2423" s="643" t="s">
        <v>25</v>
      </c>
      <c r="I2423" s="272">
        <v>43861</v>
      </c>
      <c r="J2423" s="643"/>
      <c r="K2423" s="679"/>
      <c r="L2423" s="1064" t="s">
        <v>8459</v>
      </c>
      <c r="M2423" s="13" t="str">
        <f t="shared" si="184"/>
        <v>Invoice Not Made</v>
      </c>
      <c r="N2423" s="13" t="s">
        <v>9967</v>
      </c>
      <c r="O2423" s="13"/>
      <c r="P2423" s="13" t="str">
        <f>IF(L2425="Navig8",IF(ISNA(VLOOKUP(UPPER(B2425),#REF!,3,FALSE)),"Pool Not in Records",VLOOKUP(UPPER(B2425),#REF!,3,FALSE)),"")</f>
        <v/>
      </c>
      <c r="Q2423" s="13" t="str">
        <f t="shared" si="186"/>
        <v/>
      </c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 t="str">
        <f t="shared" si="185"/>
        <v>Sten Skagen155157</v>
      </c>
      <c r="AB2423" s="13"/>
      <c r="AC2423" s="13"/>
      <c r="AD2423" s="13"/>
      <c r="AE2423" s="13">
        <f>IF(TRIM(AA2423=""),0,IF(ISNA(VLOOKUP(AA2423,Tracker!$AB$2:$AB$3981,1,FALSE)),0,1))</f>
        <v>0</v>
      </c>
      <c r="AF2423" s="13"/>
    </row>
    <row r="2424" spans="1:32" ht="13.5">
      <c r="A2424" s="694">
        <v>5894</v>
      </c>
      <c r="B2424" s="643" t="s">
        <v>9629</v>
      </c>
      <c r="C2424" s="989">
        <v>1909</v>
      </c>
      <c r="D2424" s="643" t="s">
        <v>1377</v>
      </c>
      <c r="E2424" s="643" t="s">
        <v>1377</v>
      </c>
      <c r="F2424" s="643"/>
      <c r="G2424" s="643"/>
      <c r="H2424" s="643" t="s">
        <v>25</v>
      </c>
      <c r="I2424" s="272">
        <v>43855</v>
      </c>
      <c r="J2424" s="643"/>
      <c r="K2424" s="679"/>
      <c r="L2424" s="1064" t="s">
        <v>663</v>
      </c>
      <c r="M2424" s="13" t="str">
        <f t="shared" si="184"/>
        <v>Invoice Made</v>
      </c>
      <c r="N2424" s="13"/>
      <c r="O2424" s="13"/>
      <c r="P2424" s="13" t="str">
        <f>IF(L2426="Navig8",IF(ISNA(VLOOKUP(UPPER(B2426),#REF!,3,FALSE)),"Pool Not in Records",VLOOKUP(UPPER(B2426),#REF!,3,FALSE)),"")</f>
        <v/>
      </c>
      <c r="Q2424" s="13" t="str">
        <f t="shared" si="186"/>
        <v/>
      </c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 t="str">
        <f t="shared" si="185"/>
        <v>Eurovison1909</v>
      </c>
      <c r="AB2424" s="13"/>
      <c r="AC2424" s="13"/>
      <c r="AD2424" s="13"/>
      <c r="AE2424" s="13">
        <f>IF(TRIM(AA2424=""),0,IF(ISNA(VLOOKUP(AA2424,Tracker!$AB$2:$AB$3981,1,FALSE)),0,1))</f>
        <v>1</v>
      </c>
      <c r="AF2424" s="13"/>
    </row>
    <row r="2425" spans="1:32" ht="13.5">
      <c r="A2425" s="648">
        <v>5895</v>
      </c>
      <c r="B2425" s="643" t="s">
        <v>464</v>
      </c>
      <c r="C2425" s="989">
        <v>2001</v>
      </c>
      <c r="D2425" s="643" t="s">
        <v>817</v>
      </c>
      <c r="E2425" s="643" t="s">
        <v>817</v>
      </c>
      <c r="F2425" s="643"/>
      <c r="G2425" s="643"/>
      <c r="H2425" s="910" t="s">
        <v>9528</v>
      </c>
      <c r="I2425" s="272">
        <v>43868</v>
      </c>
      <c r="J2425" s="643"/>
      <c r="K2425" s="679"/>
      <c r="L2425" s="1064" t="s">
        <v>663</v>
      </c>
      <c r="M2425" s="13" t="str">
        <f t="shared" si="184"/>
        <v>Invoice Made</v>
      </c>
      <c r="N2425" s="13" t="s">
        <v>9967</v>
      </c>
      <c r="O2425" s="13"/>
      <c r="P2425" s="13" t="str">
        <f>IF(L2427="Navig8",IF(ISNA(VLOOKUP(UPPER(B2427),#REF!,3,FALSE)),"Pool Not in Records",VLOOKUP(UPPER(B2427),#REF!,3,FALSE)),"")</f>
        <v/>
      </c>
      <c r="Q2425" s="13" t="str">
        <f t="shared" si="186"/>
        <v/>
      </c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 t="str">
        <f t="shared" si="185"/>
        <v>Stena Penguin2001</v>
      </c>
      <c r="AB2425" s="13"/>
      <c r="AC2425" s="13"/>
      <c r="AD2425" s="13"/>
      <c r="AE2425" s="13">
        <f>IF(TRIM(AA2425=""),0,IF(ISNA(VLOOKUP(AA2425,Tracker!$AB$2:$AB$3981,1,FALSE)),0,1))</f>
        <v>1</v>
      </c>
      <c r="AF2425" s="13"/>
    </row>
    <row r="2426" spans="1:32" ht="13.5">
      <c r="A2426" s="648">
        <v>5896</v>
      </c>
      <c r="B2426" s="643" t="s">
        <v>628</v>
      </c>
      <c r="C2426" s="989">
        <v>2001</v>
      </c>
      <c r="D2426" s="643" t="s">
        <v>817</v>
      </c>
      <c r="E2426" s="643" t="s">
        <v>817</v>
      </c>
      <c r="F2426" s="643"/>
      <c r="G2426" s="643"/>
      <c r="H2426" s="920" t="s">
        <v>1308</v>
      </c>
      <c r="I2426" s="272">
        <v>43866</v>
      </c>
      <c r="J2426" s="643"/>
      <c r="K2426" s="679"/>
      <c r="L2426" s="1064" t="s">
        <v>663</v>
      </c>
      <c r="M2426" s="13" t="str">
        <f t="shared" si="184"/>
        <v>Invoice Made</v>
      </c>
      <c r="N2426" s="13"/>
      <c r="O2426" s="13"/>
      <c r="P2426" s="13" t="str">
        <f>IF(L2428="Navig8",IF(ISNA(VLOOKUP(UPPER(B2428),#REF!,3,FALSE)),"Pool Not in Records",VLOOKUP(UPPER(B2428),#REF!,3,FALSE)),"")</f>
        <v/>
      </c>
      <c r="Q2426" s="13" t="str">
        <f t="shared" si="186"/>
        <v/>
      </c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 t="str">
        <f t="shared" si="185"/>
        <v>Stena President2001</v>
      </c>
      <c r="AB2426" s="13"/>
      <c r="AC2426" s="13"/>
      <c r="AD2426" s="13"/>
      <c r="AE2426" s="13">
        <f>IF(TRIM(AA2426=""),0,IF(ISNA(VLOOKUP(AA2426,Tracker!$AB$2:$AB$3981,1,FALSE)),0,1))</f>
        <v>1</v>
      </c>
      <c r="AF2426" s="13"/>
    </row>
    <row r="2427" spans="1:32" ht="13.5">
      <c r="A2427" s="694">
        <v>5897</v>
      </c>
      <c r="B2427" s="643" t="s">
        <v>9630</v>
      </c>
      <c r="C2427" s="989">
        <v>5</v>
      </c>
      <c r="D2427" s="643" t="s">
        <v>9631</v>
      </c>
      <c r="E2427" s="643" t="s">
        <v>9631</v>
      </c>
      <c r="F2427" s="643"/>
      <c r="G2427" s="643"/>
      <c r="H2427" s="767" t="s">
        <v>48</v>
      </c>
      <c r="I2427" s="775">
        <v>43886</v>
      </c>
      <c r="J2427" s="643"/>
      <c r="K2427" s="679"/>
      <c r="L2427" s="1064" t="s">
        <v>9632</v>
      </c>
      <c r="M2427" s="13" t="str">
        <f t="shared" si="184"/>
        <v>Invoice Made</v>
      </c>
      <c r="N2427" s="13"/>
      <c r="O2427" s="13"/>
      <c r="P2427" s="13" t="e">
        <f>IF(L2429="Navig8",IF(ISNA(VLOOKUP(UPPER(B2429),#REF!,3,FALSE)),"Pool Not in Records",VLOOKUP(UPPER(B2429),#REF!,3,FALSE)),"")</f>
        <v>#REF!</v>
      </c>
      <c r="Q2427" s="13" t="str">
        <f t="shared" si="186"/>
        <v/>
      </c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 t="str">
        <f t="shared" si="185"/>
        <v>Compass5</v>
      </c>
      <c r="AB2427" s="13"/>
      <c r="AC2427" s="13"/>
      <c r="AD2427" s="13"/>
      <c r="AE2427" s="13">
        <f>IF(TRIM(AA2427=""),0,IF(ISNA(VLOOKUP(AA2427,Tracker!$AB$2:$AB$3981,1,FALSE)),0,1))</f>
        <v>1</v>
      </c>
      <c r="AF2427" s="13"/>
    </row>
    <row r="2428" spans="1:32" ht="13.5">
      <c r="A2428" s="648">
        <v>5898</v>
      </c>
      <c r="B2428" s="643" t="s">
        <v>1274</v>
      </c>
      <c r="C2428" s="989">
        <v>77</v>
      </c>
      <c r="D2428" s="643" t="s">
        <v>8976</v>
      </c>
      <c r="E2428" s="643" t="s">
        <v>8976</v>
      </c>
      <c r="F2428" s="643"/>
      <c r="G2428" s="643"/>
      <c r="H2428" s="643" t="s">
        <v>20</v>
      </c>
      <c r="I2428" s="272">
        <v>43880</v>
      </c>
      <c r="J2428" s="643"/>
      <c r="K2428" s="679"/>
      <c r="L2428" s="1064" t="s">
        <v>8963</v>
      </c>
      <c r="M2428" s="13" t="str">
        <f t="shared" si="184"/>
        <v>Invoice Made</v>
      </c>
      <c r="N2428" s="13"/>
      <c r="O2428" s="13"/>
      <c r="P2428" s="13" t="e">
        <f>IF(L2430="Navig8",IF(ISNA(VLOOKUP(UPPER(B2430),#REF!,3,FALSE)),"Pool Not in Records",VLOOKUP(UPPER(B2430),#REF!,3,FALSE)),"")</f>
        <v>#REF!</v>
      </c>
      <c r="Q2428" s="13" t="str">
        <f t="shared" si="186"/>
        <v/>
      </c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 t="str">
        <f t="shared" si="185"/>
        <v>Yamato Spirit77</v>
      </c>
      <c r="AB2428" s="13"/>
      <c r="AC2428" s="13"/>
      <c r="AD2428" s="13"/>
      <c r="AE2428" s="13">
        <f>IF(TRIM(AA2428=""),0,IF(ISNA(VLOOKUP(AA2428,Tracker!$AB$2:$AB$3981,1,FALSE)),0,1))</f>
        <v>1</v>
      </c>
      <c r="AF2428" s="13"/>
    </row>
    <row r="2429" spans="1:32" ht="13.5">
      <c r="A2429" s="648">
        <v>5899</v>
      </c>
      <c r="B2429" s="643" t="s">
        <v>1268</v>
      </c>
      <c r="C2429" s="989" t="s">
        <v>9702</v>
      </c>
      <c r="D2429" s="643" t="s">
        <v>9622</v>
      </c>
      <c r="E2429" s="643" t="s">
        <v>9622</v>
      </c>
      <c r="F2429" s="643"/>
      <c r="G2429" s="643"/>
      <c r="H2429" s="920" t="s">
        <v>9697</v>
      </c>
      <c r="I2429" s="272">
        <v>43864</v>
      </c>
      <c r="J2429" s="643"/>
      <c r="K2429" s="711" t="s">
        <v>28</v>
      </c>
      <c r="L2429" s="1064" t="s">
        <v>28</v>
      </c>
      <c r="M2429" s="13" t="str">
        <f t="shared" si="184"/>
        <v>Invoice Made</v>
      </c>
      <c r="N2429" s="13"/>
      <c r="O2429" s="13"/>
      <c r="P2429" s="13" t="str">
        <f>IF(L2431="Navig8",IF(ISNA(VLOOKUP(UPPER(B2431),#REF!,3,FALSE)),"Pool Not in Records",VLOOKUP(UPPER(B2431),#REF!,3,FALSE)),"")</f>
        <v/>
      </c>
      <c r="Q2429" s="13" t="str">
        <f t="shared" si="186"/>
        <v/>
      </c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 t="str">
        <f t="shared" si="185"/>
        <v>Nave Cetus86-20</v>
      </c>
      <c r="AB2429" s="13"/>
      <c r="AC2429" s="13"/>
      <c r="AD2429" s="13"/>
      <c r="AE2429" s="13">
        <f>IF(TRIM(AA2429=""),0,IF(ISNA(VLOOKUP(AA2429,Tracker!$AB$2:$AB$3981,1,FALSE)),0,1))</f>
        <v>1</v>
      </c>
      <c r="AF2429" s="13"/>
    </row>
    <row r="2430" spans="1:32" ht="13.5">
      <c r="A2430" s="648">
        <v>5900</v>
      </c>
      <c r="B2430" s="643" t="s">
        <v>1728</v>
      </c>
      <c r="C2430" s="989">
        <v>10</v>
      </c>
      <c r="D2430" s="643" t="s">
        <v>1382</v>
      </c>
      <c r="E2430" s="643" t="s">
        <v>1382</v>
      </c>
      <c r="F2430" s="643"/>
      <c r="G2430" s="643"/>
      <c r="H2430" s="643" t="s">
        <v>575</v>
      </c>
      <c r="I2430" s="272">
        <v>43866</v>
      </c>
      <c r="J2430" s="643"/>
      <c r="K2430" s="679" t="s">
        <v>411</v>
      </c>
      <c r="L2430" s="1064" t="s">
        <v>28</v>
      </c>
      <c r="M2430" s="13" t="str">
        <f t="shared" si="184"/>
        <v>Invoice Made</v>
      </c>
      <c r="N2430" s="13"/>
      <c r="O2430" s="13"/>
      <c r="P2430" s="13" t="str">
        <f>IF(L2432="Navig8",IF(ISNA(VLOOKUP(UPPER(B2432),#REF!,3,FALSE)),"Pool Not in Records",VLOOKUP(UPPER(B2432),#REF!,3,FALSE)),"")</f>
        <v/>
      </c>
      <c r="Q2430" s="13" t="str">
        <f t="shared" si="186"/>
        <v/>
      </c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 t="str">
        <f t="shared" si="185"/>
        <v>Navig8 Precision10</v>
      </c>
      <c r="AB2430" s="13"/>
      <c r="AC2430" s="13"/>
      <c r="AD2430" s="13"/>
      <c r="AE2430" s="13">
        <f>IF(TRIM(AA2430=""),0,IF(ISNA(VLOOKUP(AA2430,Tracker!$AB$2:$AB$3981,1,FALSE)),0,1))</f>
        <v>1</v>
      </c>
      <c r="AF2430" s="13"/>
    </row>
    <row r="2431" spans="1:32">
      <c r="A2431" s="648">
        <v>5901</v>
      </c>
      <c r="B2431" s="643" t="s">
        <v>1073</v>
      </c>
      <c r="C2431" s="989" t="s">
        <v>9633</v>
      </c>
      <c r="D2431" s="643" t="s">
        <v>8976</v>
      </c>
      <c r="E2431" s="643" t="s">
        <v>8976</v>
      </c>
      <c r="F2431" s="643"/>
      <c r="G2431" s="643" t="s">
        <v>9634</v>
      </c>
      <c r="H2431" s="644" t="s">
        <v>62</v>
      </c>
      <c r="I2431" s="272">
        <v>43847</v>
      </c>
      <c r="J2431" s="644">
        <v>43481</v>
      </c>
      <c r="K2431" s="679"/>
      <c r="L2431" s="1064" t="s">
        <v>8963</v>
      </c>
      <c r="M2431" s="13" t="str">
        <f t="shared" si="184"/>
        <v>Invoice Made</v>
      </c>
      <c r="Q2431" s="266" t="str">
        <f t="shared" si="186"/>
        <v/>
      </c>
      <c r="AA2431" s="13" t="str">
        <f t="shared" si="185"/>
        <v>Dubai Angel128_L</v>
      </c>
      <c r="AB2431" s="267"/>
      <c r="AC2431" s="267"/>
      <c r="AD2431" s="267"/>
      <c r="AE2431" s="13">
        <f>IF(TRIM(AA2431=""),0,IF(ISNA(VLOOKUP(AA2431,Tracker!$AB$2:$AB$3981,1,FALSE)),0,1))</f>
        <v>1</v>
      </c>
    </row>
    <row r="2432" spans="1:32">
      <c r="A2432" s="648">
        <v>5902</v>
      </c>
      <c r="B2432" s="643" t="s">
        <v>9635</v>
      </c>
      <c r="C2432" s="989" t="s">
        <v>9663</v>
      </c>
      <c r="D2432" s="643" t="s">
        <v>8968</v>
      </c>
      <c r="E2432" s="643" t="s">
        <v>8968</v>
      </c>
      <c r="F2432" s="643"/>
      <c r="G2432" s="643"/>
      <c r="H2432" s="643" t="s">
        <v>7779</v>
      </c>
      <c r="I2432" s="272">
        <v>43850</v>
      </c>
      <c r="J2432" s="645">
        <v>43831</v>
      </c>
      <c r="K2432" s="679"/>
      <c r="L2432" s="1064" t="s">
        <v>8459</v>
      </c>
      <c r="M2432" s="13" t="str">
        <f t="shared" ref="M2432:M2495" si="187">IF(AND(NOT(TRIM(D2432)="")),IF(AE2432=1,"Invoice Made","Invoice Not Made"),"")</f>
        <v>Invoice Made</v>
      </c>
      <c r="Q2432" s="266" t="str">
        <f t="shared" si="186"/>
        <v/>
      </c>
      <c r="AA2432" s="13" t="str">
        <f t="shared" si="185"/>
        <v>Sten Fjell81,82</v>
      </c>
      <c r="AB2432" s="267"/>
      <c r="AC2432" s="267"/>
      <c r="AD2432" s="267"/>
      <c r="AE2432" s="13">
        <f>IF(TRIM(AA2432=""),0,IF(ISNA(VLOOKUP(AA2432,Tracker!$AB$2:$AB$3981,1,FALSE)),0,1))</f>
        <v>1</v>
      </c>
    </row>
    <row r="2433" spans="1:31">
      <c r="A2433" s="651">
        <v>5903</v>
      </c>
      <c r="B2433" s="643" t="s">
        <v>9228</v>
      </c>
      <c r="C2433" s="989" t="s">
        <v>8879</v>
      </c>
      <c r="D2433" s="643" t="s">
        <v>8968</v>
      </c>
      <c r="E2433" s="643" t="s">
        <v>8968</v>
      </c>
      <c r="F2433" s="643"/>
      <c r="G2433" s="643"/>
      <c r="H2433" s="663"/>
      <c r="I2433" s="272"/>
      <c r="J2433" s="645">
        <v>43831</v>
      </c>
      <c r="K2433" s="679"/>
      <c r="L2433" s="1064" t="s">
        <v>8459</v>
      </c>
      <c r="M2433" s="13" t="str">
        <f t="shared" si="187"/>
        <v>Invoice Not Made</v>
      </c>
      <c r="N2433" s="266" t="s">
        <v>9967</v>
      </c>
      <c r="Q2433" s="266" t="str">
        <f t="shared" si="186"/>
        <v/>
      </c>
      <c r="AA2433" s="13" t="str">
        <f t="shared" si="185"/>
        <v>Sten Fjell83,84,85</v>
      </c>
      <c r="AE2433" s="13">
        <f>IF(TRIM(AA2433=""),0,IF(ISNA(VLOOKUP(AA2433,Tracker!$AB$2:$AB$3981,1,FALSE)),0,1))</f>
        <v>0</v>
      </c>
    </row>
    <row r="2434" spans="1:31">
      <c r="A2434" s="651">
        <v>5904</v>
      </c>
      <c r="B2434" s="643" t="s">
        <v>2854</v>
      </c>
      <c r="C2434" s="989">
        <v>257</v>
      </c>
      <c r="D2434" s="643" t="s">
        <v>8968</v>
      </c>
      <c r="E2434" s="643" t="s">
        <v>8968</v>
      </c>
      <c r="F2434" s="643"/>
      <c r="G2434" s="643"/>
      <c r="H2434" s="643" t="s">
        <v>25</v>
      </c>
      <c r="I2434" s="272">
        <v>43864</v>
      </c>
      <c r="J2434" s="645">
        <v>43831</v>
      </c>
      <c r="K2434" s="679"/>
      <c r="L2434" s="1064" t="s">
        <v>8459</v>
      </c>
      <c r="M2434" s="13" t="str">
        <f t="shared" si="187"/>
        <v>Invoice Not Made</v>
      </c>
      <c r="N2434" s="266" t="s">
        <v>9967</v>
      </c>
      <c r="Q2434" s="266">
        <f t="shared" si="186"/>
        <v>0</v>
      </c>
      <c r="AA2434" s="13" t="str">
        <f t="shared" si="185"/>
        <v>Emmy Schulte257</v>
      </c>
      <c r="AE2434" s="13">
        <f>IF(TRIM(AA2434=""),0,IF(ISNA(VLOOKUP(AA2434,Tracker!$AB$2:$AB$3981,1,FALSE)),0,1))</f>
        <v>0</v>
      </c>
    </row>
    <row r="2435" spans="1:31">
      <c r="A2435" s="694">
        <v>5905</v>
      </c>
      <c r="B2435" s="643" t="s">
        <v>9636</v>
      </c>
      <c r="C2435" s="989">
        <v>8</v>
      </c>
      <c r="D2435" s="643" t="s">
        <v>465</v>
      </c>
      <c r="E2435" s="643" t="s">
        <v>465</v>
      </c>
      <c r="F2435" s="643"/>
      <c r="G2435" s="643"/>
      <c r="H2435" s="643" t="s">
        <v>173</v>
      </c>
      <c r="I2435" s="272">
        <v>43894</v>
      </c>
      <c r="J2435" s="643"/>
      <c r="K2435" s="679" t="s">
        <v>411</v>
      </c>
      <c r="L2435" s="1064" t="s">
        <v>28</v>
      </c>
      <c r="M2435" s="13" t="str">
        <f t="shared" si="187"/>
        <v>Invoice Made</v>
      </c>
      <c r="Q2435" s="266">
        <f t="shared" si="186"/>
        <v>0</v>
      </c>
      <c r="AA2435" s="13" t="str">
        <f t="shared" ref="AA2435:AA2498" si="188">IF(OR(TRIM(B2435)="",TRIM(C2435)=""),"Vessel-Voy No not given",CONCATENATE(TRIM(B2435),TRIM(C2435)))</f>
        <v>Navig8 Perseverance8</v>
      </c>
      <c r="AE2435" s="13">
        <f>IF(TRIM(AA2435=""),0,IF(ISNA(VLOOKUP(AA2435,Tracker!$AB$2:$AB$3981,1,FALSE)),0,1))</f>
        <v>1</v>
      </c>
    </row>
    <row r="2436" spans="1:31">
      <c r="A2436" s="648">
        <v>5906</v>
      </c>
      <c r="B2436" s="643" t="s">
        <v>9553</v>
      </c>
      <c r="C2436" s="989" t="s">
        <v>9637</v>
      </c>
      <c r="D2436" s="643" t="s">
        <v>2868</v>
      </c>
      <c r="E2436" s="643" t="s">
        <v>2868</v>
      </c>
      <c r="F2436" s="643"/>
      <c r="G2436" s="643"/>
      <c r="H2436" s="935" t="s">
        <v>385</v>
      </c>
      <c r="I2436" s="272">
        <v>43867</v>
      </c>
      <c r="J2436" s="643"/>
      <c r="K2436" s="679"/>
      <c r="L2436" s="1064" t="s">
        <v>590</v>
      </c>
      <c r="M2436" s="13" t="str">
        <f t="shared" si="187"/>
        <v>Invoice Made</v>
      </c>
      <c r="Q2436" s="266">
        <f t="shared" si="186"/>
        <v>1</v>
      </c>
      <c r="AA2436" s="13" t="str">
        <f t="shared" si="188"/>
        <v>Energy Champion09_19</v>
      </c>
      <c r="AE2436" s="13">
        <f>IF(TRIM(AA2436=""),0,IF(ISNA(VLOOKUP(AA2436,Tracker!$AB$2:$AB$3981,1,FALSE)),0,1))</f>
        <v>1</v>
      </c>
    </row>
    <row r="2437" spans="1:31">
      <c r="A2437" s="648">
        <v>5907</v>
      </c>
      <c r="B2437" s="643" t="s">
        <v>8174</v>
      </c>
      <c r="C2437" s="989">
        <v>17</v>
      </c>
      <c r="D2437" s="643" t="s">
        <v>3771</v>
      </c>
      <c r="E2437" s="643" t="s">
        <v>3771</v>
      </c>
      <c r="F2437" s="643"/>
      <c r="G2437" s="643"/>
      <c r="H2437" s="920" t="s">
        <v>729</v>
      </c>
      <c r="I2437" s="272">
        <v>43865</v>
      </c>
      <c r="J2437" s="643"/>
      <c r="K2437" s="679"/>
      <c r="L2437" s="1064" t="s">
        <v>590</v>
      </c>
      <c r="M2437" s="13" t="str">
        <f t="shared" si="187"/>
        <v>Invoice Made</v>
      </c>
      <c r="Q2437" s="266">
        <f t="shared" si="186"/>
        <v>0</v>
      </c>
      <c r="AA2437" s="13" t="str">
        <f t="shared" si="188"/>
        <v>Neapolis17</v>
      </c>
      <c r="AE2437" s="13">
        <f>IF(TRIM(AA2437=""),0,IF(ISNA(VLOOKUP(AA2437,Tracker!$AB$2:$AB$3981,1,FALSE)),0,1))</f>
        <v>1</v>
      </c>
    </row>
    <row r="2438" spans="1:31">
      <c r="A2438" s="648">
        <v>5908</v>
      </c>
      <c r="B2438" s="643" t="s">
        <v>8250</v>
      </c>
      <c r="C2438" s="989" t="s">
        <v>9638</v>
      </c>
      <c r="D2438" s="643" t="s">
        <v>8464</v>
      </c>
      <c r="E2438" s="643" t="s">
        <v>8464</v>
      </c>
      <c r="F2438" s="643"/>
      <c r="G2438" s="643"/>
      <c r="H2438" s="935" t="s">
        <v>3180</v>
      </c>
      <c r="I2438" s="272">
        <v>43881</v>
      </c>
      <c r="J2438" s="643"/>
      <c r="K2438" s="679" t="s">
        <v>8805</v>
      </c>
      <c r="L2438" s="1064" t="s">
        <v>590</v>
      </c>
      <c r="M2438" s="13" t="str">
        <f t="shared" si="187"/>
        <v>Invoice Made</v>
      </c>
      <c r="Q2438" s="266" t="str">
        <f t="shared" si="186"/>
        <v/>
      </c>
      <c r="AA2438" s="13" t="str">
        <f t="shared" si="188"/>
        <v>Nicopolis16P</v>
      </c>
      <c r="AE2438" s="13">
        <f>IF(TRIM(AA2438=""),0,IF(ISNA(VLOOKUP(AA2438,Tracker!$AB$2:$AB$3981,1,FALSE)),0,1))</f>
        <v>1</v>
      </c>
    </row>
    <row r="2439" spans="1:31">
      <c r="A2439" s="648">
        <v>5909</v>
      </c>
      <c r="B2439" s="643" t="s">
        <v>3112</v>
      </c>
      <c r="C2439" s="991" t="s">
        <v>9718</v>
      </c>
      <c r="D2439" s="643" t="s">
        <v>8251</v>
      </c>
      <c r="E2439" s="643" t="s">
        <v>8251</v>
      </c>
      <c r="F2439" s="643"/>
      <c r="G2439" s="643"/>
      <c r="H2439" s="935" t="s">
        <v>7971</v>
      </c>
      <c r="I2439" s="272">
        <v>43881</v>
      </c>
      <c r="J2439" s="643"/>
      <c r="K2439" s="679"/>
      <c r="L2439" s="1064" t="s">
        <v>590</v>
      </c>
      <c r="M2439" s="13" t="str">
        <f t="shared" si="187"/>
        <v>Invoice Made</v>
      </c>
      <c r="Q2439" s="266" t="str">
        <f t="shared" si="186"/>
        <v/>
      </c>
      <c r="AA2439" s="13" t="str">
        <f t="shared" si="188"/>
        <v>Selecao35P_135F</v>
      </c>
      <c r="AE2439" s="13">
        <f>IF(TRIM(AA2439=""),0,IF(ISNA(VLOOKUP(AA2439,Tracker!$AB$2:$AB$3981,1,FALSE)),0,1))</f>
        <v>1</v>
      </c>
    </row>
    <row r="2440" spans="1:31">
      <c r="A2440" s="648">
        <v>5910</v>
      </c>
      <c r="B2440" s="643" t="s">
        <v>8103</v>
      </c>
      <c r="C2440" s="989">
        <v>111</v>
      </c>
      <c r="D2440" s="643" t="s">
        <v>8968</v>
      </c>
      <c r="E2440" s="643" t="s">
        <v>8968</v>
      </c>
      <c r="F2440" s="643"/>
      <c r="G2440" s="643"/>
      <c r="H2440" s="683" t="s">
        <v>287</v>
      </c>
      <c r="I2440" s="272">
        <v>43868</v>
      </c>
      <c r="J2440" s="643"/>
      <c r="K2440" s="679"/>
      <c r="L2440" s="1064" t="s">
        <v>8459</v>
      </c>
      <c r="M2440" s="13" t="str">
        <f t="shared" si="187"/>
        <v>Invoice Made</v>
      </c>
      <c r="Q2440" s="266" t="str">
        <f t="shared" si="186"/>
        <v/>
      </c>
      <c r="AA2440" s="13" t="str">
        <f t="shared" si="188"/>
        <v>Brentholmen111</v>
      </c>
      <c r="AE2440" s="13">
        <f>IF(TRIM(AA2440=""),0,IF(ISNA(VLOOKUP(AA2440,Tracker!$AB$2:$AB$3981,1,FALSE)),0,1))</f>
        <v>1</v>
      </c>
    </row>
    <row r="2441" spans="1:31">
      <c r="A2441" s="682">
        <v>5911</v>
      </c>
      <c r="B2441" s="673" t="s">
        <v>8309</v>
      </c>
      <c r="C2441" s="992">
        <v>70</v>
      </c>
      <c r="D2441" s="673" t="s">
        <v>8968</v>
      </c>
      <c r="E2441" s="666" t="s">
        <v>8968</v>
      </c>
      <c r="F2441" s="666"/>
      <c r="G2441" s="666"/>
      <c r="H2441" s="936"/>
      <c r="I2441" s="272"/>
      <c r="J2441" s="668">
        <v>43831</v>
      </c>
      <c r="K2441" s="666"/>
      <c r="L2441" s="1065" t="s">
        <v>8459</v>
      </c>
      <c r="M2441" s="13" t="str">
        <f t="shared" si="187"/>
        <v>Invoice Not Made</v>
      </c>
      <c r="N2441" s="266" t="s">
        <v>9967</v>
      </c>
      <c r="Q2441" s="266" t="str">
        <f t="shared" si="186"/>
        <v/>
      </c>
      <c r="AA2441" s="13" t="str">
        <f t="shared" si="188"/>
        <v>Vestholmen70</v>
      </c>
      <c r="AE2441" s="13">
        <f>IF(TRIM(AA2441=""),0,IF(ISNA(VLOOKUP(AA2441,Tracker!$AB$2:$AB$3981,1,FALSE)),0,1))</f>
        <v>0</v>
      </c>
    </row>
    <row r="2442" spans="1:31">
      <c r="A2442" s="676">
        <v>5912</v>
      </c>
      <c r="B2442" s="673" t="s">
        <v>531</v>
      </c>
      <c r="C2442" s="992">
        <v>81</v>
      </c>
      <c r="D2442" s="673" t="s">
        <v>830</v>
      </c>
      <c r="E2442" s="666" t="s">
        <v>830</v>
      </c>
      <c r="F2442" s="666"/>
      <c r="G2442" s="666"/>
      <c r="H2442" s="911" t="s">
        <v>269</v>
      </c>
      <c r="I2442" s="272">
        <v>43874</v>
      </c>
      <c r="J2442" s="666"/>
      <c r="K2442" s="666"/>
      <c r="L2442" s="1065" t="s">
        <v>60</v>
      </c>
      <c r="M2442" s="13" t="str">
        <f t="shared" si="187"/>
        <v>Invoice Made</v>
      </c>
      <c r="Q2442" s="266" t="str">
        <f t="shared" si="186"/>
        <v/>
      </c>
      <c r="AA2442" s="13" t="str">
        <f t="shared" si="188"/>
        <v>Stavanger Blossom81</v>
      </c>
      <c r="AE2442" s="13">
        <f>IF(TRIM(AA2442=""),0,IF(ISNA(VLOOKUP(AA2442,Tracker!$AB$2:$AB$3981,1,FALSE)),0,1))</f>
        <v>1</v>
      </c>
    </row>
    <row r="2443" spans="1:31">
      <c r="A2443" s="676">
        <v>5913</v>
      </c>
      <c r="B2443" s="674" t="s">
        <v>1341</v>
      </c>
      <c r="C2443" s="992">
        <v>31</v>
      </c>
      <c r="D2443" s="673" t="s">
        <v>8474</v>
      </c>
      <c r="E2443" s="666" t="s">
        <v>8474</v>
      </c>
      <c r="F2443" s="666"/>
      <c r="G2443" s="666"/>
      <c r="H2443" s="673" t="s">
        <v>20</v>
      </c>
      <c r="I2443" s="272">
        <v>43886</v>
      </c>
      <c r="J2443" s="666"/>
      <c r="K2443" s="666"/>
      <c r="L2443" s="1065" t="s">
        <v>60</v>
      </c>
      <c r="M2443" s="13" t="str">
        <f t="shared" si="187"/>
        <v>Invoice Made</v>
      </c>
      <c r="Q2443" s="266" t="str">
        <f t="shared" si="186"/>
        <v/>
      </c>
      <c r="AA2443" s="13" t="str">
        <f t="shared" si="188"/>
        <v>Los Angeles Spirit31</v>
      </c>
      <c r="AE2443" s="13">
        <f>IF(TRIM(AA2443=""),0,IF(ISNA(VLOOKUP(AA2443,Tracker!$AB$2:$AB$3981,1,FALSE)),0,1))</f>
        <v>1</v>
      </c>
    </row>
    <row r="2444" spans="1:31">
      <c r="A2444" s="695">
        <v>5914</v>
      </c>
      <c r="B2444" s="674" t="s">
        <v>3359</v>
      </c>
      <c r="C2444" s="992">
        <v>29</v>
      </c>
      <c r="D2444" s="673" t="s">
        <v>9108</v>
      </c>
      <c r="E2444" s="666" t="s">
        <v>9108</v>
      </c>
      <c r="F2444" s="666"/>
      <c r="G2444" s="666"/>
      <c r="H2444" s="673" t="s">
        <v>679</v>
      </c>
      <c r="I2444" s="272">
        <v>43914</v>
      </c>
      <c r="J2444" s="667"/>
      <c r="K2444" s="666"/>
      <c r="L2444" s="1065" t="s">
        <v>60</v>
      </c>
      <c r="M2444" s="13" t="str">
        <f t="shared" si="187"/>
        <v>Invoice Made</v>
      </c>
      <c r="Q2444" s="266" t="str">
        <f t="shared" si="186"/>
        <v/>
      </c>
      <c r="AA2444" s="13" t="str">
        <f t="shared" si="188"/>
        <v>Kaveri Spirit29</v>
      </c>
      <c r="AE2444" s="13">
        <f>IF(TRIM(AA2444=""),0,IF(ISNA(VLOOKUP(AA2444,Tracker!$AB$2:$AB$3981,1,FALSE)),0,1))</f>
        <v>1</v>
      </c>
    </row>
    <row r="2445" spans="1:31">
      <c r="A2445" s="676">
        <v>5915</v>
      </c>
      <c r="B2445" s="674" t="s">
        <v>80</v>
      </c>
      <c r="C2445" s="992">
        <v>125</v>
      </c>
      <c r="D2445" s="673" t="s">
        <v>8165</v>
      </c>
      <c r="E2445" s="666" t="s">
        <v>8165</v>
      </c>
      <c r="F2445" s="666"/>
      <c r="G2445" s="666"/>
      <c r="H2445" s="911" t="s">
        <v>786</v>
      </c>
      <c r="I2445" s="272">
        <v>43877</v>
      </c>
      <c r="J2445" s="666"/>
      <c r="K2445" s="666"/>
      <c r="L2445" s="1065" t="s">
        <v>60</v>
      </c>
      <c r="M2445" s="13" t="str">
        <f t="shared" si="187"/>
        <v>Invoice Made</v>
      </c>
      <c r="Q2445" s="266">
        <f t="shared" si="186"/>
        <v>1</v>
      </c>
      <c r="AA2445" s="13" t="str">
        <f t="shared" si="188"/>
        <v>Helga Spirit125</v>
      </c>
      <c r="AE2445" s="13">
        <f>IF(TRIM(AA2445=""),0,IF(ISNA(VLOOKUP(AA2445,Tracker!$AB$2:$AB$3981,1,FALSE)),0,1))</f>
        <v>1</v>
      </c>
    </row>
    <row r="2446" spans="1:31">
      <c r="A2446" s="676">
        <v>5916</v>
      </c>
      <c r="B2446" s="673" t="s">
        <v>7721</v>
      </c>
      <c r="C2446" s="992">
        <v>20002</v>
      </c>
      <c r="D2446" s="673" t="s">
        <v>1382</v>
      </c>
      <c r="E2446" s="666" t="s">
        <v>1382</v>
      </c>
      <c r="F2446" s="666"/>
      <c r="G2446" s="666"/>
      <c r="H2446" s="673" t="s">
        <v>86</v>
      </c>
      <c r="I2446" s="272">
        <v>43873</v>
      </c>
      <c r="J2446" s="666"/>
      <c r="K2446" s="666" t="s">
        <v>411</v>
      </c>
      <c r="L2446" s="1065" t="s">
        <v>28</v>
      </c>
      <c r="M2446" s="13" t="str">
        <f t="shared" si="187"/>
        <v>Invoice Made</v>
      </c>
      <c r="Q2446" s="266" t="str">
        <f t="shared" si="186"/>
        <v/>
      </c>
      <c r="AA2446" s="13" t="str">
        <f t="shared" si="188"/>
        <v>Victory Venture20002</v>
      </c>
      <c r="AE2446" s="13">
        <f>IF(TRIM(AA2446=""),0,IF(ISNA(VLOOKUP(AA2446,Tracker!$AB$2:$AB$3981,1,FALSE)),0,1))</f>
        <v>1</v>
      </c>
    </row>
    <row r="2447" spans="1:31">
      <c r="A2447" s="676">
        <v>5917</v>
      </c>
      <c r="B2447" s="673" t="s">
        <v>9676</v>
      </c>
      <c r="C2447" s="992">
        <v>232</v>
      </c>
      <c r="D2447" s="673" t="s">
        <v>688</v>
      </c>
      <c r="E2447" s="666" t="s">
        <v>688</v>
      </c>
      <c r="F2447" s="666"/>
      <c r="G2447" s="666"/>
      <c r="H2447" s="673" t="s">
        <v>1409</v>
      </c>
      <c r="I2447" s="272">
        <v>43874</v>
      </c>
      <c r="J2447" s="666"/>
      <c r="K2447" s="666" t="s">
        <v>8805</v>
      </c>
      <c r="L2447" s="1065" t="s">
        <v>590</v>
      </c>
      <c r="M2447" s="13" t="str">
        <f t="shared" si="187"/>
        <v>Invoice Made</v>
      </c>
      <c r="Q2447" s="266" t="str">
        <f t="shared" si="186"/>
        <v/>
      </c>
      <c r="AA2447" s="13" t="str">
        <f t="shared" si="188"/>
        <v>Seaways Reymar232</v>
      </c>
      <c r="AE2447" s="13">
        <f>IF(TRIM(AA2447=""),0,IF(ISNA(VLOOKUP(AA2447,Tracker!$AB$2:$AB$3981,1,FALSE)),0,1))</f>
        <v>1</v>
      </c>
    </row>
    <row r="2448" spans="1:31">
      <c r="A2448" s="676">
        <v>5918</v>
      </c>
      <c r="B2448" s="673" t="s">
        <v>9677</v>
      </c>
      <c r="C2448" s="992">
        <v>4</v>
      </c>
      <c r="D2448" s="673" t="s">
        <v>8976</v>
      </c>
      <c r="E2448" s="666" t="s">
        <v>8976</v>
      </c>
      <c r="F2448" s="666"/>
      <c r="G2448" s="666"/>
      <c r="H2448" s="910" t="s">
        <v>9730</v>
      </c>
      <c r="I2448" s="272">
        <v>43884</v>
      </c>
      <c r="J2448" s="666"/>
      <c r="K2448" s="666"/>
      <c r="L2448" s="1065" t="s">
        <v>8963</v>
      </c>
      <c r="M2448" s="13" t="str">
        <f t="shared" si="187"/>
        <v>Invoice Made</v>
      </c>
      <c r="Q2448" s="266" t="str">
        <f t="shared" si="186"/>
        <v/>
      </c>
      <c r="AA2448" s="13" t="str">
        <f t="shared" si="188"/>
        <v>Pluto Moon4</v>
      </c>
      <c r="AE2448" s="13">
        <f>IF(TRIM(AA2448=""),0,IF(ISNA(VLOOKUP(AA2448,Tracker!$AB$2:$AB$3981,1,FALSE)),0,1))</f>
        <v>1</v>
      </c>
    </row>
    <row r="2449" spans="1:31">
      <c r="A2449" s="695">
        <v>5919</v>
      </c>
      <c r="B2449" s="673" t="s">
        <v>9678</v>
      </c>
      <c r="C2449" s="992">
        <v>20001</v>
      </c>
      <c r="D2449" s="673" t="s">
        <v>9679</v>
      </c>
      <c r="E2449" s="666" t="s">
        <v>9679</v>
      </c>
      <c r="F2449" s="666"/>
      <c r="G2449" s="666"/>
      <c r="H2449" s="673" t="s">
        <v>614</v>
      </c>
      <c r="I2449" s="272">
        <v>43916</v>
      </c>
      <c r="J2449" s="666"/>
      <c r="K2449" s="666"/>
      <c r="L2449" s="1065" t="s">
        <v>9680</v>
      </c>
      <c r="M2449" s="13" t="str">
        <f t="shared" si="187"/>
        <v>Invoice Made</v>
      </c>
      <c r="Q2449" s="266" t="str">
        <f t="shared" si="186"/>
        <v/>
      </c>
      <c r="AA2449" s="13" t="str">
        <f t="shared" si="188"/>
        <v>Jacob20001</v>
      </c>
      <c r="AE2449" s="13">
        <f>IF(TRIM(AA2449=""),0,IF(ISNA(VLOOKUP(AA2449,Tracker!$AB$2:$AB$3981,1,FALSE)),0,1))</f>
        <v>1</v>
      </c>
    </row>
    <row r="2450" spans="1:31">
      <c r="A2450" s="694">
        <v>5920</v>
      </c>
      <c r="B2450" s="673" t="s">
        <v>9630</v>
      </c>
      <c r="C2450" s="992">
        <v>5</v>
      </c>
      <c r="D2450" s="673" t="s">
        <v>9681</v>
      </c>
      <c r="E2450" s="666" t="s">
        <v>9681</v>
      </c>
      <c r="F2450" s="666"/>
      <c r="G2450" s="666"/>
      <c r="H2450" s="643" t="s">
        <v>48</v>
      </c>
      <c r="I2450" s="272">
        <v>43886</v>
      </c>
      <c r="J2450" s="666"/>
      <c r="K2450" s="666"/>
      <c r="L2450" s="1065" t="s">
        <v>9632</v>
      </c>
      <c r="M2450" s="13" t="str">
        <f t="shared" si="187"/>
        <v>Invoice Made</v>
      </c>
      <c r="Q2450" s="266" t="str">
        <f t="shared" si="186"/>
        <v/>
      </c>
      <c r="AA2450" s="13" t="str">
        <f t="shared" si="188"/>
        <v>Compass5</v>
      </c>
      <c r="AE2450" s="13">
        <f>IF(TRIM(AA2450=""),0,IF(ISNA(VLOOKUP(AA2450,Tracker!$AB$2:$AB$3981,1,FALSE)),0,1))</f>
        <v>1</v>
      </c>
    </row>
    <row r="2451" spans="1:31">
      <c r="A2451" s="682">
        <v>5921</v>
      </c>
      <c r="B2451" s="673" t="s">
        <v>2779</v>
      </c>
      <c r="C2451" s="992">
        <v>300</v>
      </c>
      <c r="D2451" s="673" t="s">
        <v>8968</v>
      </c>
      <c r="E2451" s="666" t="s">
        <v>8968</v>
      </c>
      <c r="F2451" s="666"/>
      <c r="G2451" s="666"/>
      <c r="H2451" s="673"/>
      <c r="I2451" s="666"/>
      <c r="J2451" s="670">
        <v>43862</v>
      </c>
      <c r="K2451" s="666"/>
      <c r="L2451" s="1065" t="s">
        <v>8459</v>
      </c>
      <c r="M2451" s="13" t="str">
        <f t="shared" si="187"/>
        <v>Invoice Not Made</v>
      </c>
      <c r="N2451" s="266" t="s">
        <v>9967</v>
      </c>
      <c r="Q2451" s="266" t="str">
        <f t="shared" si="186"/>
        <v/>
      </c>
      <c r="AA2451" s="13" t="str">
        <f t="shared" si="188"/>
        <v>Tigris300</v>
      </c>
      <c r="AE2451" s="13">
        <f>IF(TRIM(AA2451=""),0,IF(ISNA(VLOOKUP(AA2451,Tracker!$AB$2:$AB$3981,1,FALSE)),0,1))</f>
        <v>0</v>
      </c>
    </row>
    <row r="2452" spans="1:31">
      <c r="A2452" s="682">
        <v>5922</v>
      </c>
      <c r="B2452" s="673" t="s">
        <v>8309</v>
      </c>
      <c r="C2452" s="992">
        <v>73</v>
      </c>
      <c r="D2452" s="673" t="s">
        <v>8968</v>
      </c>
      <c r="E2452" s="666" t="s">
        <v>8968</v>
      </c>
      <c r="F2452" s="666"/>
      <c r="G2452" s="666"/>
      <c r="H2452" s="673"/>
      <c r="I2452" s="666"/>
      <c r="J2452" s="670">
        <v>43862</v>
      </c>
      <c r="K2452" s="666"/>
      <c r="L2452" s="1065" t="s">
        <v>8459</v>
      </c>
      <c r="M2452" s="13" t="str">
        <f t="shared" si="187"/>
        <v>Invoice Not Made</v>
      </c>
      <c r="N2452" s="266" t="s">
        <v>9967</v>
      </c>
      <c r="Q2452" s="266" t="str">
        <f t="shared" si="186"/>
        <v/>
      </c>
      <c r="AA2452" s="13" t="str">
        <f t="shared" si="188"/>
        <v>Vestholmen73</v>
      </c>
      <c r="AE2452" s="13">
        <f>IF(TRIM(AA2452=""),0,IF(ISNA(VLOOKUP(AA2452,Tracker!$AB$2:$AB$3981,1,FALSE)),0,1))</f>
        <v>0</v>
      </c>
    </row>
    <row r="2453" spans="1:31">
      <c r="A2453" s="682">
        <v>5923</v>
      </c>
      <c r="B2453" s="673" t="s">
        <v>892</v>
      </c>
      <c r="C2453" s="992" t="s">
        <v>9542</v>
      </c>
      <c r="D2453" s="673" t="s">
        <v>8968</v>
      </c>
      <c r="E2453" s="666" t="s">
        <v>8968</v>
      </c>
      <c r="F2453" s="666"/>
      <c r="G2453" s="666"/>
      <c r="H2453" s="673"/>
      <c r="I2453" s="666"/>
      <c r="J2453" s="666">
        <v>43862</v>
      </c>
      <c r="K2453" s="666"/>
      <c r="L2453" s="1065" t="s">
        <v>8459</v>
      </c>
      <c r="M2453" s="13" t="str">
        <f t="shared" si="187"/>
        <v>Invoice Not Made</v>
      </c>
      <c r="N2453" s="266" t="s">
        <v>9967</v>
      </c>
      <c r="Q2453" s="266" t="str">
        <f t="shared" si="186"/>
        <v/>
      </c>
      <c r="AA2453" s="13" t="str">
        <f t="shared" si="188"/>
        <v>Elisalex Schulte152_2</v>
      </c>
      <c r="AE2453" s="13">
        <f>IF(TRIM(AA2453=""),0,IF(ISNA(VLOOKUP(AA2453,Tracker!$AB$2:$AB$3981,1,FALSE)),0,1))</f>
        <v>0</v>
      </c>
    </row>
    <row r="2454" spans="1:31">
      <c r="A2454" s="682">
        <v>5924</v>
      </c>
      <c r="B2454" s="673" t="s">
        <v>2776</v>
      </c>
      <c r="C2454" s="992">
        <v>157</v>
      </c>
      <c r="D2454" s="673" t="s">
        <v>8968</v>
      </c>
      <c r="E2454" s="666" t="s">
        <v>8968</v>
      </c>
      <c r="F2454" s="666"/>
      <c r="G2454" s="666"/>
      <c r="H2454" s="673"/>
      <c r="I2454" s="666"/>
      <c r="J2454" s="666"/>
      <c r="K2454" s="666"/>
      <c r="L2454" s="1065" t="s">
        <v>8459</v>
      </c>
      <c r="M2454" s="13" t="str">
        <f t="shared" si="187"/>
        <v>Invoice Not Made</v>
      </c>
      <c r="N2454" s="266" t="s">
        <v>9967</v>
      </c>
      <c r="Q2454" s="266" t="str">
        <f t="shared" si="186"/>
        <v/>
      </c>
      <c r="AA2454" s="13" t="str">
        <f t="shared" si="188"/>
        <v>Sten Skagen157</v>
      </c>
      <c r="AE2454" s="13">
        <f>IF(TRIM(AA2454=""),0,IF(ISNA(VLOOKUP(AA2454,Tracker!$AB$2:$AB$3981,1,FALSE)),0,1))</f>
        <v>0</v>
      </c>
    </row>
    <row r="2455" spans="1:31">
      <c r="A2455" s="695">
        <v>5925</v>
      </c>
      <c r="B2455" s="674" t="s">
        <v>1438</v>
      </c>
      <c r="C2455" s="992">
        <v>33</v>
      </c>
      <c r="D2455" s="673" t="s">
        <v>8314</v>
      </c>
      <c r="E2455" s="666" t="s">
        <v>8314</v>
      </c>
      <c r="F2455" s="666"/>
      <c r="G2455" s="666"/>
      <c r="H2455" s="673" t="s">
        <v>9792</v>
      </c>
      <c r="I2455" s="272">
        <v>43905</v>
      </c>
      <c r="J2455" s="666"/>
      <c r="K2455" s="666"/>
      <c r="L2455" s="1065" t="s">
        <v>60</v>
      </c>
      <c r="M2455" s="13" t="str">
        <f t="shared" si="187"/>
        <v>Invoice Made</v>
      </c>
      <c r="Q2455" s="266" t="str">
        <f t="shared" si="186"/>
        <v/>
      </c>
      <c r="AA2455" s="13" t="str">
        <f t="shared" si="188"/>
        <v>Vail Spirit33</v>
      </c>
      <c r="AE2455" s="13">
        <f>IF(TRIM(AA2455=""),0,IF(ISNA(VLOOKUP(AA2455,Tracker!$AB$2:$AB$3981,1,FALSE)),0,1))</f>
        <v>1</v>
      </c>
    </row>
    <row r="2456" spans="1:31">
      <c r="A2456" s="695">
        <v>5926</v>
      </c>
      <c r="B2456" s="673" t="s">
        <v>538</v>
      </c>
      <c r="C2456" s="992">
        <v>13</v>
      </c>
      <c r="D2456" s="673" t="s">
        <v>671</v>
      </c>
      <c r="E2456" s="666" t="s">
        <v>671</v>
      </c>
      <c r="F2456" s="666"/>
      <c r="G2456" s="666"/>
      <c r="H2456" s="673" t="s">
        <v>173</v>
      </c>
      <c r="I2456" s="272">
        <v>43911</v>
      </c>
      <c r="J2456" s="666"/>
      <c r="K2456" s="666" t="s">
        <v>411</v>
      </c>
      <c r="L2456" s="1065" t="s">
        <v>28</v>
      </c>
      <c r="M2456" s="13" t="str">
        <f t="shared" si="187"/>
        <v>Invoice Made</v>
      </c>
      <c r="Q2456" s="266" t="str">
        <f t="shared" si="186"/>
        <v/>
      </c>
      <c r="AA2456" s="13" t="str">
        <f t="shared" si="188"/>
        <v>Bareilly13</v>
      </c>
      <c r="AE2456" s="13">
        <f>IF(TRIM(AA2456=""),0,IF(ISNA(VLOOKUP(AA2456,Tracker!$AB$2:$AB$3981,1,FALSE)),0,1))</f>
        <v>1</v>
      </c>
    </row>
    <row r="2457" spans="1:31">
      <c r="A2457" s="695">
        <v>5927</v>
      </c>
      <c r="B2457" s="673" t="s">
        <v>9098</v>
      </c>
      <c r="C2457" s="992">
        <v>5</v>
      </c>
      <c r="D2457" s="673" t="s">
        <v>671</v>
      </c>
      <c r="E2457" s="666" t="s">
        <v>671</v>
      </c>
      <c r="F2457" s="666"/>
      <c r="G2457" s="666"/>
      <c r="H2457" s="673" t="s">
        <v>1867</v>
      </c>
      <c r="I2457" s="272">
        <v>43894</v>
      </c>
      <c r="J2457" s="666"/>
      <c r="K2457" s="666" t="s">
        <v>411</v>
      </c>
      <c r="L2457" s="1065" t="s">
        <v>28</v>
      </c>
      <c r="M2457" s="13" t="str">
        <f t="shared" si="187"/>
        <v>Invoice Made</v>
      </c>
      <c r="Q2457" s="266" t="str">
        <f t="shared" si="186"/>
        <v/>
      </c>
      <c r="AA2457" s="13" t="str">
        <f t="shared" si="188"/>
        <v>Torm Mathilde5</v>
      </c>
      <c r="AE2457" s="13">
        <f>IF(TRIM(AA2457=""),0,IF(ISNA(VLOOKUP(AA2457,Tracker!$AB$2:$AB$3981,1,FALSE)),0,1))</f>
        <v>1</v>
      </c>
    </row>
    <row r="2458" spans="1:31">
      <c r="A2458" s="695">
        <v>5928</v>
      </c>
      <c r="B2458" s="673" t="s">
        <v>9683</v>
      </c>
      <c r="C2458" s="992">
        <v>3</v>
      </c>
      <c r="D2458" s="673" t="s">
        <v>9027</v>
      </c>
      <c r="E2458" s="666" t="s">
        <v>9027</v>
      </c>
      <c r="F2458" s="666"/>
      <c r="G2458" s="666"/>
      <c r="H2458" s="673" t="s">
        <v>226</v>
      </c>
      <c r="I2458" s="272">
        <v>43891</v>
      </c>
      <c r="J2458" s="666"/>
      <c r="K2458" s="666"/>
      <c r="L2458" s="1065" t="s">
        <v>8963</v>
      </c>
      <c r="M2458" s="13" t="str">
        <f t="shared" si="187"/>
        <v>Invoice Made</v>
      </c>
      <c r="Q2458" s="266" t="str">
        <f t="shared" si="186"/>
        <v/>
      </c>
      <c r="AA2458" s="13" t="str">
        <f t="shared" si="188"/>
        <v>Folegandros3</v>
      </c>
      <c r="AE2458" s="13">
        <f>IF(TRIM(AA2458=""),0,IF(ISNA(VLOOKUP(AA2458,Tracker!$AB$2:$AB$3981,1,FALSE)),0,1))</f>
        <v>1</v>
      </c>
    </row>
    <row r="2459" spans="1:31">
      <c r="A2459" s="695">
        <v>5929</v>
      </c>
      <c r="B2459" s="673" t="s">
        <v>1625</v>
      </c>
      <c r="C2459" s="992">
        <v>1</v>
      </c>
      <c r="D2459" s="673" t="s">
        <v>3273</v>
      </c>
      <c r="E2459" s="666" t="s">
        <v>3273</v>
      </c>
      <c r="F2459" s="666"/>
      <c r="G2459" s="666"/>
      <c r="H2459" s="673" t="s">
        <v>9831</v>
      </c>
      <c r="I2459" s="272">
        <v>43948</v>
      </c>
      <c r="J2459" s="666"/>
      <c r="K2459" s="666"/>
      <c r="L2459" s="1065" t="s">
        <v>1485</v>
      </c>
      <c r="M2459" s="13" t="str">
        <f t="shared" si="187"/>
        <v>Invoice Made</v>
      </c>
      <c r="Q2459" s="266">
        <f t="shared" si="186"/>
        <v>0</v>
      </c>
      <c r="AA2459" s="13" t="str">
        <f t="shared" si="188"/>
        <v>Navig8 Grace1</v>
      </c>
      <c r="AE2459" s="13">
        <f>IF(TRIM(AA2459=""),0,IF(ISNA(VLOOKUP(AA2459,Tracker!$AB$2:$AB$3981,1,FALSE)),0,1))</f>
        <v>1</v>
      </c>
    </row>
    <row r="2460" spans="1:31">
      <c r="A2460" s="695">
        <v>5930</v>
      </c>
      <c r="B2460" s="673" t="s">
        <v>1628</v>
      </c>
      <c r="C2460" s="992">
        <v>2</v>
      </c>
      <c r="D2460" s="673" t="s">
        <v>3273</v>
      </c>
      <c r="E2460" s="666" t="s">
        <v>3273</v>
      </c>
      <c r="F2460" s="666"/>
      <c r="G2460" s="666"/>
      <c r="H2460" s="673" t="s">
        <v>182</v>
      </c>
      <c r="I2460" s="272">
        <v>43921</v>
      </c>
      <c r="J2460" s="670"/>
      <c r="K2460" s="666"/>
      <c r="L2460" s="1065" t="s">
        <v>1485</v>
      </c>
      <c r="M2460" s="13" t="str">
        <f t="shared" si="187"/>
        <v>Invoice Made</v>
      </c>
      <c r="Q2460" s="266" t="str">
        <f t="shared" si="186"/>
        <v/>
      </c>
      <c r="AA2460" s="13" t="str">
        <f t="shared" si="188"/>
        <v>Navig8 Guide2</v>
      </c>
      <c r="AE2460" s="13">
        <f>IF(TRIM(AA2460=""),0,IF(ISNA(VLOOKUP(AA2460,Tracker!$AB$2:$AB$3981,1,FALSE)),0,1))</f>
        <v>1</v>
      </c>
    </row>
    <row r="2461" spans="1:31">
      <c r="A2461" s="695">
        <v>5931</v>
      </c>
      <c r="B2461" s="673" t="s">
        <v>9465</v>
      </c>
      <c r="C2461" s="992">
        <v>172</v>
      </c>
      <c r="D2461" s="673" t="s">
        <v>1942</v>
      </c>
      <c r="E2461" s="666" t="s">
        <v>1942</v>
      </c>
      <c r="F2461" s="666"/>
      <c r="G2461" s="666"/>
      <c r="H2461" s="673" t="s">
        <v>9832</v>
      </c>
      <c r="I2461" s="272">
        <v>43899</v>
      </c>
      <c r="J2461" s="670"/>
      <c r="K2461" s="666"/>
      <c r="L2461" s="1065" t="s">
        <v>590</v>
      </c>
      <c r="M2461" s="13" t="str">
        <f t="shared" si="187"/>
        <v>Invoice Made</v>
      </c>
      <c r="Q2461" s="266" t="str">
        <f t="shared" si="186"/>
        <v/>
      </c>
      <c r="AA2461" s="13" t="str">
        <f t="shared" si="188"/>
        <v>Seaways Visayas172</v>
      </c>
      <c r="AE2461" s="13">
        <f>IF(TRIM(AA2461=""),0,IF(ISNA(VLOOKUP(AA2461,Tracker!$AB$2:$AB$3981,1,FALSE)),0,1))</f>
        <v>1</v>
      </c>
    </row>
    <row r="2462" spans="1:31">
      <c r="A2462" s="695">
        <v>5932</v>
      </c>
      <c r="B2462" s="674" t="s">
        <v>9685</v>
      </c>
      <c r="C2462" s="992">
        <v>8</v>
      </c>
      <c r="D2462" s="673" t="s">
        <v>2278</v>
      </c>
      <c r="E2462" s="666" t="s">
        <v>2278</v>
      </c>
      <c r="F2462" s="666"/>
      <c r="G2462" s="666"/>
      <c r="H2462" s="673" t="s">
        <v>3875</v>
      </c>
      <c r="I2462" s="272">
        <v>43900</v>
      </c>
      <c r="J2462" s="670"/>
      <c r="K2462" s="666"/>
      <c r="L2462" s="1065" t="s">
        <v>60</v>
      </c>
      <c r="M2462" s="13" t="str">
        <f t="shared" si="187"/>
        <v>Invoice Made</v>
      </c>
      <c r="Q2462" s="266" t="str">
        <f t="shared" si="186"/>
        <v/>
      </c>
      <c r="AA2462" s="13" t="str">
        <f t="shared" si="188"/>
        <v>Prostar8</v>
      </c>
      <c r="AE2462" s="13">
        <f>IF(TRIM(AA2462=""),0,IF(ISNA(VLOOKUP(AA2462,Tracker!$AB$2:$AB$3981,1,FALSE)),0,1))</f>
        <v>1</v>
      </c>
    </row>
    <row r="2463" spans="1:31">
      <c r="A2463" s="695">
        <v>5933</v>
      </c>
      <c r="B2463" s="674" t="s">
        <v>7855</v>
      </c>
      <c r="C2463" s="992">
        <v>28</v>
      </c>
      <c r="D2463" s="673" t="s">
        <v>63</v>
      </c>
      <c r="E2463" s="666" t="s">
        <v>63</v>
      </c>
      <c r="F2463" s="666"/>
      <c r="G2463" s="666"/>
      <c r="H2463" s="673" t="s">
        <v>1970</v>
      </c>
      <c r="I2463" s="272">
        <v>43898</v>
      </c>
      <c r="J2463" s="670"/>
      <c r="K2463" s="666"/>
      <c r="L2463" s="1065" t="s">
        <v>60</v>
      </c>
      <c r="M2463" s="13" t="str">
        <f t="shared" si="187"/>
        <v>Invoice Made</v>
      </c>
      <c r="Q2463" s="266" t="str">
        <f t="shared" si="186"/>
        <v/>
      </c>
      <c r="AA2463" s="13" t="str">
        <f t="shared" si="188"/>
        <v>New Award28</v>
      </c>
      <c r="AE2463" s="13">
        <f>IF(TRIM(AA2463=""),0,IF(ISNA(VLOOKUP(AA2463,Tracker!$AB$2:$AB$3981,1,FALSE)),0,1))</f>
        <v>1</v>
      </c>
    </row>
    <row r="2464" spans="1:31">
      <c r="A2464" s="676">
        <v>5934</v>
      </c>
      <c r="B2464" s="674" t="s">
        <v>56</v>
      </c>
      <c r="C2464" s="992">
        <v>5</v>
      </c>
      <c r="D2464" s="673" t="s">
        <v>830</v>
      </c>
      <c r="E2464" s="666" t="s">
        <v>830</v>
      </c>
      <c r="F2464" s="666"/>
      <c r="G2464" s="666"/>
      <c r="H2464" s="911" t="s">
        <v>319</v>
      </c>
      <c r="I2464" s="272">
        <v>43879</v>
      </c>
      <c r="J2464" s="666"/>
      <c r="K2464" s="666"/>
      <c r="L2464" s="1065" t="s">
        <v>60</v>
      </c>
      <c r="M2464" s="13" t="str">
        <f t="shared" si="187"/>
        <v>Invoice Made</v>
      </c>
      <c r="Q2464" s="266">
        <f t="shared" si="186"/>
        <v>0</v>
      </c>
      <c r="AA2464" s="13" t="str">
        <f t="shared" si="188"/>
        <v>Blue Sea5</v>
      </c>
      <c r="AE2464" s="13">
        <f>IF(TRIM(AA2464=""),0,IF(ISNA(VLOOKUP(AA2464,Tracker!$AB$2:$AB$3981,1,FALSE)),0,1))</f>
        <v>1</v>
      </c>
    </row>
    <row r="2465" spans="1:32">
      <c r="A2465" s="695">
        <v>5935</v>
      </c>
      <c r="B2465" s="673" t="s">
        <v>9686</v>
      </c>
      <c r="C2465" s="992">
        <v>2</v>
      </c>
      <c r="D2465" s="673" t="s">
        <v>9687</v>
      </c>
      <c r="E2465" s="666" t="s">
        <v>9687</v>
      </c>
      <c r="F2465" s="666"/>
      <c r="G2465" s="666"/>
      <c r="H2465" s="911" t="s">
        <v>9833</v>
      </c>
      <c r="I2465" s="272">
        <v>43928</v>
      </c>
      <c r="J2465" s="666"/>
      <c r="K2465" s="666"/>
      <c r="L2465" s="1065" t="s">
        <v>9632</v>
      </c>
      <c r="M2465" s="13" t="str">
        <f t="shared" si="187"/>
        <v>Invoice Made</v>
      </c>
      <c r="Q2465" s="266" t="str">
        <f t="shared" si="186"/>
        <v/>
      </c>
      <c r="AA2465" s="13" t="str">
        <f t="shared" si="188"/>
        <v>Compassion2</v>
      </c>
      <c r="AE2465" s="13">
        <f>IF(TRIM(AA2465=""),0,IF(ISNA(VLOOKUP(AA2465,Tracker!$AB$2:$AB$3981,1,FALSE)),0,1))</f>
        <v>1</v>
      </c>
    </row>
    <row r="2466" spans="1:32">
      <c r="A2466" s="695">
        <v>5936</v>
      </c>
      <c r="B2466" s="673" t="s">
        <v>7402</v>
      </c>
      <c r="C2466" s="992" t="s">
        <v>9688</v>
      </c>
      <c r="D2466" s="673" t="s">
        <v>8305</v>
      </c>
      <c r="E2466" s="666" t="s">
        <v>8305</v>
      </c>
      <c r="F2466" s="666"/>
      <c r="G2466" s="666"/>
      <c r="H2466" s="911" t="s">
        <v>20</v>
      </c>
      <c r="I2466" s="272">
        <v>43903</v>
      </c>
      <c r="J2466" s="666"/>
      <c r="K2466" s="666"/>
      <c r="L2466" s="1065" t="s">
        <v>590</v>
      </c>
      <c r="M2466" s="13" t="str">
        <f t="shared" si="187"/>
        <v>Invoice Made</v>
      </c>
      <c r="Q2466" s="266" t="str">
        <f t="shared" si="186"/>
        <v/>
      </c>
      <c r="AA2466" s="13" t="str">
        <f t="shared" si="188"/>
        <v>Aqualegend87_064</v>
      </c>
      <c r="AE2466" s="13">
        <f>IF(TRIM(AA2466=""),0,IF(ISNA(VLOOKUP(AA2466,Tracker!$AB$2:$AB$3981,1,FALSE)),0,1))</f>
        <v>1</v>
      </c>
    </row>
    <row r="2467" spans="1:32">
      <c r="A2467" s="676">
        <v>5937</v>
      </c>
      <c r="B2467" s="673" t="s">
        <v>2779</v>
      </c>
      <c r="C2467" s="993">
        <v>300301</v>
      </c>
      <c r="D2467" s="673" t="s">
        <v>2474</v>
      </c>
      <c r="E2467" s="666" t="s">
        <v>2474</v>
      </c>
      <c r="F2467" s="666"/>
      <c r="G2467" s="666"/>
      <c r="H2467" s="911" t="s">
        <v>535</v>
      </c>
      <c r="I2467" s="272">
        <v>43882</v>
      </c>
      <c r="J2467" s="670"/>
      <c r="K2467" s="666"/>
      <c r="L2467" s="1065" t="s">
        <v>8459</v>
      </c>
      <c r="M2467" s="13" t="str">
        <f t="shared" si="187"/>
        <v>Invoice Made</v>
      </c>
      <c r="Q2467" s="266" t="str">
        <f t="shared" si="186"/>
        <v/>
      </c>
      <c r="AA2467" s="13" t="str">
        <f t="shared" si="188"/>
        <v>Tigris300301</v>
      </c>
      <c r="AE2467" s="13">
        <f>IF(TRIM(AA2467=""),0,IF(ISNA(VLOOKUP(AA2467,Tracker!$AB$2:$AB$3981,1,FALSE)),0,1))</f>
        <v>1</v>
      </c>
    </row>
    <row r="2468" spans="1:32">
      <c r="A2468" s="682">
        <v>5938</v>
      </c>
      <c r="B2468" s="673" t="s">
        <v>2776</v>
      </c>
      <c r="C2468" s="992">
        <v>158</v>
      </c>
      <c r="D2468" s="673" t="s">
        <v>2474</v>
      </c>
      <c r="E2468" s="666" t="s">
        <v>2474</v>
      </c>
      <c r="F2468" s="666"/>
      <c r="G2468" s="666"/>
      <c r="H2468" s="673"/>
      <c r="I2468" s="272"/>
      <c r="J2468" s="666">
        <v>43862</v>
      </c>
      <c r="K2468" s="666"/>
      <c r="L2468" s="1065" t="s">
        <v>8459</v>
      </c>
      <c r="M2468" s="13" t="str">
        <f t="shared" si="187"/>
        <v>Invoice Not Made</v>
      </c>
      <c r="N2468" s="266" t="s">
        <v>9967</v>
      </c>
      <c r="Q2468" s="266" t="str">
        <f t="shared" si="186"/>
        <v/>
      </c>
      <c r="AA2468" s="13" t="str">
        <f t="shared" si="188"/>
        <v>Sten Skagen158</v>
      </c>
      <c r="AE2468" s="13">
        <f>IF(TRIM(AA2468=""),0,IF(ISNA(VLOOKUP(AA2468,Tracker!$AB$2:$AB$3981,1,FALSE)),0,1))</f>
        <v>0</v>
      </c>
    </row>
    <row r="2469" spans="1:32">
      <c r="A2469" s="676">
        <v>5939</v>
      </c>
      <c r="B2469" s="673" t="s">
        <v>2854</v>
      </c>
      <c r="C2469" s="993">
        <v>257258</v>
      </c>
      <c r="D2469" s="673" t="s">
        <v>2474</v>
      </c>
      <c r="E2469" s="666" t="s">
        <v>2474</v>
      </c>
      <c r="F2469" s="666"/>
      <c r="G2469" s="666"/>
      <c r="H2469" s="643" t="s">
        <v>25</v>
      </c>
      <c r="I2469" s="272">
        <v>43864</v>
      </c>
      <c r="J2469" s="670"/>
      <c r="K2469" s="666"/>
      <c r="L2469" s="1065" t="s">
        <v>8459</v>
      </c>
      <c r="M2469" s="13" t="str">
        <f t="shared" si="187"/>
        <v>Invoice Made</v>
      </c>
      <c r="Q2469" s="266" t="str">
        <f>IF(L2471="Ultranav",IF(K2471="",0,1),"")</f>
        <v/>
      </c>
      <c r="AA2469" s="13" t="str">
        <f t="shared" si="188"/>
        <v>Emmy Schulte257258</v>
      </c>
      <c r="AE2469" s="13">
        <f>IF(TRIM(AA2469=""),0,IF(ISNA(VLOOKUP(AA2469,Tracker!$AB$2:$AB$3981,1,FALSE)),0,1))</f>
        <v>1</v>
      </c>
    </row>
    <row r="2470" spans="1:32">
      <c r="A2470" s="695">
        <v>5940</v>
      </c>
      <c r="B2470" s="673" t="s">
        <v>9689</v>
      </c>
      <c r="C2470" s="992">
        <v>1</v>
      </c>
      <c r="D2470" s="673" t="s">
        <v>1382</v>
      </c>
      <c r="E2470" s="666" t="s">
        <v>1382</v>
      </c>
      <c r="F2470" s="666"/>
      <c r="G2470" s="666"/>
      <c r="H2470" s="673" t="s">
        <v>71</v>
      </c>
      <c r="I2470" s="272">
        <v>43911</v>
      </c>
      <c r="J2470" s="666"/>
      <c r="K2470" s="676" t="s">
        <v>9830</v>
      </c>
      <c r="L2470" s="1065" t="s">
        <v>28</v>
      </c>
      <c r="M2470" s="13" t="str">
        <f t="shared" si="187"/>
        <v>Invoice Made</v>
      </c>
      <c r="Q2470" s="266" t="str">
        <f>IF(L2472="Ultranav",IF(K2472="",0,1),"")</f>
        <v/>
      </c>
      <c r="AA2470" s="13" t="str">
        <f t="shared" si="188"/>
        <v>Bacaliaros1</v>
      </c>
      <c r="AE2470" s="13">
        <f>IF(TRIM(AA2470=""),0,IF(ISNA(VLOOKUP(AA2470,Tracker!$AB$2:$AB$3981,1,FALSE)),0,1))</f>
        <v>1</v>
      </c>
    </row>
    <row r="2471" spans="1:32" s="4" customFormat="1" ht="13.5">
      <c r="A2471" s="695">
        <v>5941</v>
      </c>
      <c r="B2471" s="674" t="s">
        <v>7849</v>
      </c>
      <c r="C2471" s="992">
        <v>10</v>
      </c>
      <c r="D2471" s="673" t="s">
        <v>9457</v>
      </c>
      <c r="E2471" s="666" t="s">
        <v>9457</v>
      </c>
      <c r="F2471" s="666"/>
      <c r="G2471" s="666"/>
      <c r="H2471" s="673" t="s">
        <v>444</v>
      </c>
      <c r="I2471" s="272">
        <v>43903</v>
      </c>
      <c r="J2471" s="666"/>
      <c r="K2471" s="666"/>
      <c r="L2471" s="1065" t="s">
        <v>60</v>
      </c>
      <c r="M2471" s="13" t="str">
        <f t="shared" si="187"/>
        <v>Invoice Made</v>
      </c>
      <c r="N2471" s="462"/>
      <c r="O2471" s="462"/>
      <c r="P2471" s="15"/>
      <c r="Q2471" s="462"/>
      <c r="R2471" s="462"/>
      <c r="S2471" s="462"/>
      <c r="T2471" s="462"/>
      <c r="U2471" s="462"/>
      <c r="V2471" s="462"/>
      <c r="W2471" s="462"/>
      <c r="X2471" s="462"/>
      <c r="Y2471" s="462"/>
      <c r="Z2471" s="462"/>
      <c r="AA2471" s="13" t="str">
        <f t="shared" si="188"/>
        <v>Nordic Brasilia10</v>
      </c>
      <c r="AB2471" s="462"/>
      <c r="AC2471" s="462"/>
      <c r="AD2471" s="462"/>
      <c r="AE2471" s="13">
        <f>IF(TRIM(AA2471=""),0,IF(ISNA(VLOOKUP(AA2471,Tracker!$AB$2:$AB$3981,1,FALSE)),0,1))</f>
        <v>1</v>
      </c>
      <c r="AF2471" s="462"/>
    </row>
    <row r="2472" spans="1:32" s="4" customFormat="1" ht="13.5">
      <c r="A2472" s="695">
        <v>5942</v>
      </c>
      <c r="B2472" s="673" t="s">
        <v>9383</v>
      </c>
      <c r="C2472" s="992">
        <v>5</v>
      </c>
      <c r="D2472" s="673" t="s">
        <v>671</v>
      </c>
      <c r="E2472" s="666" t="s">
        <v>671</v>
      </c>
      <c r="F2472" s="666"/>
      <c r="G2472" s="666"/>
      <c r="H2472" s="911" t="s">
        <v>269</v>
      </c>
      <c r="I2472" s="272">
        <v>43927</v>
      </c>
      <c r="J2472" s="670"/>
      <c r="K2472" s="666" t="s">
        <v>411</v>
      </c>
      <c r="L2472" s="1065" t="s">
        <v>28</v>
      </c>
      <c r="M2472" s="13" t="str">
        <f t="shared" si="187"/>
        <v>Invoice Made</v>
      </c>
      <c r="N2472" s="462"/>
      <c r="O2472" s="462"/>
      <c r="P2472" s="462"/>
      <c r="Q2472" s="462"/>
      <c r="R2472" s="462"/>
      <c r="S2472" s="462"/>
      <c r="T2472" s="462"/>
      <c r="U2472" s="462"/>
      <c r="V2472" s="462"/>
      <c r="W2472" s="462"/>
      <c r="X2472" s="462"/>
      <c r="Y2472" s="462"/>
      <c r="Z2472" s="462"/>
      <c r="AA2472" s="13" t="str">
        <f t="shared" si="188"/>
        <v>Apollo5</v>
      </c>
      <c r="AB2472" s="462"/>
      <c r="AC2472" s="462"/>
      <c r="AD2472" s="462"/>
      <c r="AE2472" s="13">
        <f>IF(TRIM(AA2472=""),0,IF(ISNA(VLOOKUP(AA2472,Tracker!$AB$2:$AB$3981,1,FALSE)),0,1))</f>
        <v>1</v>
      </c>
      <c r="AF2472" s="462"/>
    </row>
    <row r="2473" spans="1:32">
      <c r="A2473" s="666">
        <v>5943</v>
      </c>
      <c r="B2473" s="801" t="s">
        <v>2265</v>
      </c>
      <c r="C2473" s="992">
        <v>202</v>
      </c>
      <c r="D2473" s="801" t="s">
        <v>8722</v>
      </c>
      <c r="E2473" s="802" t="s">
        <v>8722</v>
      </c>
      <c r="F2473" s="802"/>
      <c r="G2473" s="802"/>
      <c r="H2473" s="801"/>
      <c r="I2473" s="802"/>
      <c r="J2473" s="802"/>
      <c r="K2473" s="802"/>
      <c r="L2473" s="1065" t="s">
        <v>590</v>
      </c>
      <c r="M2473" s="803" t="str">
        <f t="shared" si="187"/>
        <v>Invoice Not Made</v>
      </c>
      <c r="N2473" s="804" t="s">
        <v>368</v>
      </c>
      <c r="O2473" s="462"/>
      <c r="P2473" s="462"/>
      <c r="AA2473" s="13" t="str">
        <f t="shared" si="188"/>
        <v>Maya202</v>
      </c>
      <c r="AE2473" s="13">
        <f>IF(TRIM(AA2473=""),0,IF(ISNA(VLOOKUP(AA2473,Tracker!$AB$2:$AB$3981,1,FALSE)),0,1))</f>
        <v>0</v>
      </c>
    </row>
    <row r="2474" spans="1:32">
      <c r="A2474" s="695">
        <v>5944</v>
      </c>
      <c r="B2474" s="673" t="s">
        <v>2028</v>
      </c>
      <c r="C2474" s="992">
        <v>2002</v>
      </c>
      <c r="D2474" s="673" t="s">
        <v>8840</v>
      </c>
      <c r="E2474" s="666" t="s">
        <v>8840</v>
      </c>
      <c r="F2474" s="666"/>
      <c r="G2474" s="666"/>
      <c r="H2474" s="673" t="s">
        <v>9812</v>
      </c>
      <c r="I2474" s="272">
        <v>43893</v>
      </c>
      <c r="J2474" s="666"/>
      <c r="K2474" s="666"/>
      <c r="L2474" s="1065" t="s">
        <v>663</v>
      </c>
      <c r="M2474" s="13" t="str">
        <f t="shared" si="187"/>
        <v>Invoice Made</v>
      </c>
      <c r="N2474" s="462"/>
      <c r="O2474" s="462"/>
      <c r="P2474" s="462"/>
      <c r="AA2474" s="13" t="str">
        <f t="shared" si="188"/>
        <v>Stena President2002</v>
      </c>
      <c r="AE2474" s="13">
        <f>IF(TRIM(AA2474=""),0,IF(ISNA(VLOOKUP(AA2474,Tracker!$AB$2:$AB$3981,1,FALSE)),0,1))</f>
        <v>1</v>
      </c>
    </row>
    <row r="2475" spans="1:32">
      <c r="A2475" s="695">
        <v>5945</v>
      </c>
      <c r="B2475" s="673" t="s">
        <v>9813</v>
      </c>
      <c r="C2475" s="992">
        <v>5</v>
      </c>
      <c r="D2475" s="673" t="s">
        <v>8125</v>
      </c>
      <c r="E2475" s="666" t="s">
        <v>8125</v>
      </c>
      <c r="F2475" s="666"/>
      <c r="G2475" s="666"/>
      <c r="H2475" s="673" t="s">
        <v>3523</v>
      </c>
      <c r="I2475" s="272">
        <v>43893</v>
      </c>
      <c r="J2475" s="666"/>
      <c r="K2475" s="666" t="s">
        <v>411</v>
      </c>
      <c r="L2475" s="1065" t="s">
        <v>28</v>
      </c>
      <c r="M2475" s="13" t="str">
        <f t="shared" si="187"/>
        <v>Invoice Made</v>
      </c>
      <c r="AA2475" s="13" t="str">
        <f t="shared" si="188"/>
        <v>Navig8 Promise5</v>
      </c>
      <c r="AE2475" s="13">
        <f>IF(TRIM(AA2475=""),0,IF(ISNA(VLOOKUP(AA2475,Tracker!$AB$2:$AB$3981,1,FALSE)),0,1))</f>
        <v>1</v>
      </c>
    </row>
    <row r="2476" spans="1:32">
      <c r="A2476" s="695">
        <v>5946</v>
      </c>
      <c r="B2476" s="673" t="s">
        <v>9691</v>
      </c>
      <c r="C2476" s="992">
        <v>281</v>
      </c>
      <c r="D2476" s="673" t="s">
        <v>9692</v>
      </c>
      <c r="E2476" s="666" t="s">
        <v>9692</v>
      </c>
      <c r="F2476" s="666"/>
      <c r="G2476" s="666"/>
      <c r="H2476" s="673" t="s">
        <v>413</v>
      </c>
      <c r="I2476" s="272">
        <v>43914</v>
      </c>
      <c r="J2476" s="666"/>
      <c r="K2476" s="666"/>
      <c r="L2476" s="1065" t="s">
        <v>8963</v>
      </c>
      <c r="M2476" s="13" t="str">
        <f t="shared" si="187"/>
        <v>Invoice Made</v>
      </c>
      <c r="AA2476" s="13" t="str">
        <f t="shared" si="188"/>
        <v>Isabella281</v>
      </c>
      <c r="AE2476" s="13">
        <f>IF(TRIM(AA2476=""),0,IF(ISNA(VLOOKUP(AA2476,Tracker!$AB$2:$AB$3981,1,FALSE)),0,1))</f>
        <v>1</v>
      </c>
    </row>
    <row r="2477" spans="1:32">
      <c r="A2477" s="695">
        <v>5947</v>
      </c>
      <c r="B2477" s="673" t="s">
        <v>9693</v>
      </c>
      <c r="C2477" s="992">
        <v>7</v>
      </c>
      <c r="D2477" s="673" t="s">
        <v>8125</v>
      </c>
      <c r="E2477" s="666" t="s">
        <v>8125</v>
      </c>
      <c r="F2477" s="666"/>
      <c r="G2477" s="666"/>
      <c r="H2477" s="673" t="s">
        <v>173</v>
      </c>
      <c r="I2477" s="272">
        <v>43910</v>
      </c>
      <c r="J2477" s="666"/>
      <c r="K2477" s="666"/>
      <c r="L2477" s="1065" t="s">
        <v>28</v>
      </c>
      <c r="M2477" s="13" t="str">
        <f t="shared" si="187"/>
        <v>Invoice Made</v>
      </c>
      <c r="AA2477" s="13" t="str">
        <f t="shared" si="188"/>
        <v>Pacific A. Dorodchi7</v>
      </c>
      <c r="AE2477" s="13">
        <f>IF(TRIM(AA2477=""),0,IF(ISNA(VLOOKUP(AA2477,Tracker!$AB$2:$AB$3981,1,FALSE)),0,1))</f>
        <v>1</v>
      </c>
    </row>
    <row r="2478" spans="1:32">
      <c r="A2478" s="682">
        <v>5948</v>
      </c>
      <c r="B2478" s="673" t="s">
        <v>2776</v>
      </c>
      <c r="C2478" s="992">
        <v>159</v>
      </c>
      <c r="D2478" s="673" t="s">
        <v>2474</v>
      </c>
      <c r="E2478" s="666" t="s">
        <v>2474</v>
      </c>
      <c r="F2478" s="666"/>
      <c r="G2478" s="666"/>
      <c r="H2478" s="673"/>
      <c r="I2478" s="666"/>
      <c r="J2478" s="666"/>
      <c r="K2478" s="666"/>
      <c r="L2478" s="1065" t="s">
        <v>8459</v>
      </c>
      <c r="M2478" s="13" t="str">
        <f t="shared" si="187"/>
        <v>Invoice Not Made</v>
      </c>
      <c r="N2478" s="266" t="s">
        <v>9967</v>
      </c>
      <c r="AA2478" s="13" t="str">
        <f t="shared" si="188"/>
        <v>Sten Skagen159</v>
      </c>
      <c r="AE2478" s="13">
        <f>IF(TRIM(AA2478=""),0,IF(ISNA(VLOOKUP(AA2478,Tracker!$AB$2:$AB$3981,1,FALSE)),0,1))</f>
        <v>0</v>
      </c>
    </row>
    <row r="2479" spans="1:32">
      <c r="A2479" s="682">
        <v>5949</v>
      </c>
      <c r="B2479" s="673" t="s">
        <v>892</v>
      </c>
      <c r="C2479" s="992">
        <v>153</v>
      </c>
      <c r="D2479" s="673" t="s">
        <v>2474</v>
      </c>
      <c r="E2479" s="666" t="s">
        <v>2474</v>
      </c>
      <c r="F2479" s="666"/>
      <c r="G2479" s="666"/>
      <c r="H2479" s="673"/>
      <c r="I2479" s="666"/>
      <c r="J2479" s="666">
        <v>43862</v>
      </c>
      <c r="K2479" s="666"/>
      <c r="L2479" s="1065" t="s">
        <v>8459</v>
      </c>
      <c r="M2479" s="13" t="str">
        <f t="shared" si="187"/>
        <v>Invoice Not Made</v>
      </c>
      <c r="N2479" s="266" t="s">
        <v>9967</v>
      </c>
      <c r="AA2479" s="13" t="str">
        <f t="shared" si="188"/>
        <v>Elisalex Schulte153</v>
      </c>
      <c r="AE2479" s="13">
        <f>IF(TRIM(AA2479=""),0,IF(ISNA(VLOOKUP(AA2479,Tracker!$AB$2:$AB$3981,1,FALSE)),0,1))</f>
        <v>0</v>
      </c>
    </row>
    <row r="2480" spans="1:32">
      <c r="A2480" s="682">
        <v>5950</v>
      </c>
      <c r="B2480" s="673" t="s">
        <v>892</v>
      </c>
      <c r="C2480" s="992">
        <v>154</v>
      </c>
      <c r="D2480" s="673" t="s">
        <v>2474</v>
      </c>
      <c r="E2480" s="666" t="s">
        <v>2474</v>
      </c>
      <c r="F2480" s="666"/>
      <c r="G2480" s="666"/>
      <c r="H2480" s="673"/>
      <c r="I2480" s="666"/>
      <c r="J2480" s="666"/>
      <c r="K2480" s="666"/>
      <c r="L2480" s="1065" t="s">
        <v>8459</v>
      </c>
      <c r="M2480" s="13" t="str">
        <f t="shared" si="187"/>
        <v>Invoice Not Made</v>
      </c>
      <c r="N2480" s="266" t="s">
        <v>9967</v>
      </c>
      <c r="AA2480" s="13" t="str">
        <f t="shared" si="188"/>
        <v>Elisalex Schulte154</v>
      </c>
      <c r="AE2480" s="13">
        <f>IF(TRIM(AA2480=""),0,IF(ISNA(VLOOKUP(AA2480,Tracker!$AB$2:$AB$3981,1,FALSE)),0,1))</f>
        <v>0</v>
      </c>
    </row>
    <row r="2481" spans="1:31">
      <c r="A2481" s="676">
        <v>5951</v>
      </c>
      <c r="B2481" s="673" t="s">
        <v>8309</v>
      </c>
      <c r="C2481" s="992" t="s">
        <v>9744</v>
      </c>
      <c r="D2481" s="673" t="s">
        <v>2474</v>
      </c>
      <c r="E2481" s="666" t="s">
        <v>2474</v>
      </c>
      <c r="F2481" s="666"/>
      <c r="G2481" s="666"/>
      <c r="H2481" s="910" t="s">
        <v>9737</v>
      </c>
      <c r="I2481" s="272">
        <v>43884</v>
      </c>
      <c r="J2481" s="667"/>
      <c r="K2481" s="666"/>
      <c r="L2481" s="1065" t="s">
        <v>8459</v>
      </c>
      <c r="M2481" s="13" t="str">
        <f t="shared" si="187"/>
        <v>Invoice Made</v>
      </c>
      <c r="AA2481" s="13" t="str">
        <f t="shared" si="188"/>
        <v>Vestholmen73,74</v>
      </c>
      <c r="AE2481" s="13">
        <f>IF(TRIM(AA2481=""),0,IF(ISNA(VLOOKUP(AA2481,Tracker!$AB$2:$AB$3981,1,FALSE)),0,1))</f>
        <v>1</v>
      </c>
    </row>
    <row r="2482" spans="1:31">
      <c r="A2482" s="676">
        <v>5952</v>
      </c>
      <c r="B2482" s="673" t="s">
        <v>892</v>
      </c>
      <c r="C2482" s="992">
        <v>155</v>
      </c>
      <c r="D2482" s="673" t="s">
        <v>2474</v>
      </c>
      <c r="E2482" s="666" t="s">
        <v>2474</v>
      </c>
      <c r="F2482" s="666"/>
      <c r="G2482" s="666"/>
      <c r="H2482" s="910" t="s">
        <v>2870</v>
      </c>
      <c r="I2482" s="272">
        <v>43889</v>
      </c>
      <c r="J2482" s="670">
        <v>43862</v>
      </c>
      <c r="K2482" s="666"/>
      <c r="L2482" s="1065" t="s">
        <v>8459</v>
      </c>
      <c r="M2482" s="13" t="str">
        <f t="shared" si="187"/>
        <v>Invoice Made</v>
      </c>
      <c r="AA2482" s="13" t="str">
        <f t="shared" si="188"/>
        <v>Elisalex Schulte155</v>
      </c>
      <c r="AE2482" s="13">
        <f>IF(TRIM(AA2482=""),0,IF(ISNA(VLOOKUP(AA2482,Tracker!$AB$2:$AB$3981,1,FALSE)),0,1))</f>
        <v>1</v>
      </c>
    </row>
    <row r="2483" spans="1:31">
      <c r="A2483" s="676">
        <v>5953</v>
      </c>
      <c r="B2483" s="673" t="s">
        <v>2776</v>
      </c>
      <c r="C2483" s="993">
        <v>158159160</v>
      </c>
      <c r="D2483" s="673" t="s">
        <v>2474</v>
      </c>
      <c r="E2483" s="666" t="s">
        <v>2474</v>
      </c>
      <c r="F2483" s="666"/>
      <c r="G2483" s="666"/>
      <c r="H2483" s="910" t="s">
        <v>2870</v>
      </c>
      <c r="I2483" s="272">
        <v>43889</v>
      </c>
      <c r="J2483" s="670"/>
      <c r="K2483" s="666"/>
      <c r="L2483" s="1065" t="s">
        <v>8459</v>
      </c>
      <c r="M2483" s="13" t="str">
        <f t="shared" si="187"/>
        <v>Invoice Made</v>
      </c>
      <c r="AA2483" s="13" t="str">
        <f t="shared" si="188"/>
        <v>Sten Skagen158159160</v>
      </c>
      <c r="AE2483" s="13">
        <f>IF(TRIM(AA2483=""),0,IF(ISNA(VLOOKUP(AA2483,Tracker!$AB$2:$AB$3981,1,FALSE)),0,1))</f>
        <v>1</v>
      </c>
    </row>
    <row r="2484" spans="1:31">
      <c r="A2484" s="695">
        <v>5954</v>
      </c>
      <c r="B2484" s="673" t="s">
        <v>9293</v>
      </c>
      <c r="C2484" s="992">
        <v>40</v>
      </c>
      <c r="D2484" s="673" t="s">
        <v>2474</v>
      </c>
      <c r="E2484" s="666" t="s">
        <v>2474</v>
      </c>
      <c r="F2484" s="666"/>
      <c r="G2484" s="666"/>
      <c r="H2484" s="910" t="s">
        <v>3662</v>
      </c>
      <c r="I2484" s="272">
        <v>43914</v>
      </c>
      <c r="J2484" s="670"/>
      <c r="K2484" s="666"/>
      <c r="L2484" s="1065" t="s">
        <v>1466</v>
      </c>
      <c r="M2484" s="13" t="str">
        <f t="shared" si="187"/>
        <v>Invoice Made</v>
      </c>
      <c r="AA2484" s="13" t="str">
        <f t="shared" si="188"/>
        <v>Silver Sawsan40</v>
      </c>
      <c r="AE2484" s="13">
        <f>IF(TRIM(AA2484=""),0,IF(ISNA(VLOOKUP(AA2484,Tracker!$AB$2:$AB$3981,1,FALSE)),0,1))</f>
        <v>1</v>
      </c>
    </row>
    <row r="2485" spans="1:31">
      <c r="A2485" s="695">
        <v>5955</v>
      </c>
      <c r="B2485" s="673" t="s">
        <v>2851</v>
      </c>
      <c r="C2485" s="992">
        <v>236</v>
      </c>
      <c r="D2485" s="673" t="s">
        <v>9107</v>
      </c>
      <c r="E2485" s="666" t="s">
        <v>9107</v>
      </c>
      <c r="F2485" s="666"/>
      <c r="G2485" s="666"/>
      <c r="H2485" s="910" t="s">
        <v>829</v>
      </c>
      <c r="I2485" s="272">
        <v>43891</v>
      </c>
      <c r="J2485" s="666"/>
      <c r="K2485" s="666"/>
      <c r="L2485" s="1065" t="s">
        <v>590</v>
      </c>
      <c r="M2485" s="13" t="str">
        <f t="shared" si="187"/>
        <v>Invoice Made</v>
      </c>
      <c r="AA2485" s="13" t="str">
        <f t="shared" si="188"/>
        <v>Seaways Hellas236</v>
      </c>
      <c r="AE2485" s="13">
        <f>IF(TRIM(AA2485=""),0,IF(ISNA(VLOOKUP(AA2485,Tracker!$AB$2:$AB$3981,1,FALSE)),0,1))</f>
        <v>1</v>
      </c>
    </row>
    <row r="2486" spans="1:31">
      <c r="A2486" s="676">
        <v>5956</v>
      </c>
      <c r="B2486" s="673" t="s">
        <v>464</v>
      </c>
      <c r="C2486" s="992">
        <v>2002</v>
      </c>
      <c r="D2486" s="673" t="s">
        <v>817</v>
      </c>
      <c r="E2486" s="666" t="s">
        <v>817</v>
      </c>
      <c r="F2486" s="666"/>
      <c r="G2486" s="666"/>
      <c r="H2486" s="910" t="s">
        <v>9528</v>
      </c>
      <c r="I2486" s="272">
        <v>43884</v>
      </c>
      <c r="J2486" s="666"/>
      <c r="K2486" s="666"/>
      <c r="L2486" s="1065" t="s">
        <v>663</v>
      </c>
      <c r="M2486" s="13" t="str">
        <f t="shared" si="187"/>
        <v>Invoice Made</v>
      </c>
      <c r="AA2486" s="13" t="str">
        <f t="shared" si="188"/>
        <v>Stena Penguin2002</v>
      </c>
      <c r="AE2486" s="13">
        <f>IF(TRIM(AA2486=""),0,IF(ISNA(VLOOKUP(AA2486,Tracker!$AB$2:$AB$3981,1,FALSE)),0,1))</f>
        <v>1</v>
      </c>
    </row>
    <row r="2487" spans="1:31">
      <c r="A2487" s="695">
        <v>5957</v>
      </c>
      <c r="B2487" s="674" t="s">
        <v>8593</v>
      </c>
      <c r="C2487" s="992">
        <v>18</v>
      </c>
      <c r="D2487" s="673" t="s">
        <v>63</v>
      </c>
      <c r="E2487" s="666" t="s">
        <v>63</v>
      </c>
      <c r="F2487" s="666"/>
      <c r="G2487" s="666"/>
      <c r="H2487" s="910" t="s">
        <v>1492</v>
      </c>
      <c r="I2487" s="272">
        <v>43891</v>
      </c>
      <c r="J2487" s="666"/>
      <c r="K2487" s="666"/>
      <c r="L2487" s="1065" t="s">
        <v>60</v>
      </c>
      <c r="M2487" s="13" t="str">
        <f t="shared" si="187"/>
        <v>Invoice Made</v>
      </c>
      <c r="AA2487" s="13" t="str">
        <f t="shared" si="188"/>
        <v>Stavanger Falcon18</v>
      </c>
      <c r="AE2487" s="13">
        <f>IF(TRIM(AA2487=""),0,IF(ISNA(VLOOKUP(AA2487,Tracker!$AB$2:$AB$3981,1,FALSE)),0,1))</f>
        <v>1</v>
      </c>
    </row>
    <row r="2488" spans="1:31">
      <c r="A2488" s="704">
        <v>5958</v>
      </c>
      <c r="B2488" s="673" t="s">
        <v>2779</v>
      </c>
      <c r="C2488" s="994">
        <v>302</v>
      </c>
      <c r="D2488" s="673" t="s">
        <v>2474</v>
      </c>
      <c r="E2488" s="666" t="s">
        <v>2474</v>
      </c>
      <c r="F2488" s="666"/>
      <c r="G2488" s="666"/>
      <c r="H2488" s="910"/>
      <c r="I2488" s="666"/>
      <c r="J2488" s="666"/>
      <c r="K2488" s="666"/>
      <c r="L2488" s="1065" t="s">
        <v>8459</v>
      </c>
      <c r="M2488" s="13" t="str">
        <f t="shared" si="187"/>
        <v>Invoice Not Made</v>
      </c>
      <c r="N2488" s="266" t="s">
        <v>9967</v>
      </c>
      <c r="AA2488" s="13" t="str">
        <f t="shared" si="188"/>
        <v>Tigris302</v>
      </c>
      <c r="AE2488" s="13">
        <f>IF(TRIM(AA2488=""),0,IF(ISNA(VLOOKUP(AA2488,Tracker!$AB$2:$AB$3981,1,FALSE)),0,1))</f>
        <v>0</v>
      </c>
    </row>
    <row r="2489" spans="1:31">
      <c r="A2489" s="695">
        <v>5959</v>
      </c>
      <c r="B2489" s="673" t="s">
        <v>9127</v>
      </c>
      <c r="C2489" s="992">
        <v>35</v>
      </c>
      <c r="D2489" s="673" t="s">
        <v>9694</v>
      </c>
      <c r="E2489" s="666" t="s">
        <v>9694</v>
      </c>
      <c r="F2489" s="666"/>
      <c r="G2489" s="666"/>
      <c r="H2489" s="910" t="s">
        <v>20</v>
      </c>
      <c r="I2489" s="272">
        <v>43935</v>
      </c>
      <c r="J2489" s="666"/>
      <c r="K2489" s="666"/>
      <c r="L2489" s="1065" t="s">
        <v>1466</v>
      </c>
      <c r="M2489" s="13" t="str">
        <f t="shared" si="187"/>
        <v>Invoice Made</v>
      </c>
      <c r="AA2489" s="13" t="str">
        <f t="shared" si="188"/>
        <v>Louis P35</v>
      </c>
      <c r="AE2489" s="13">
        <f>IF(TRIM(AA2489=""),0,IF(ISNA(VLOOKUP(AA2489,Tracker!$AB$2:$AB$3981,1,FALSE)),0,1))</f>
        <v>1</v>
      </c>
    </row>
    <row r="2490" spans="1:31">
      <c r="A2490" s="695">
        <v>5960</v>
      </c>
      <c r="B2490" s="674" t="s">
        <v>1274</v>
      </c>
      <c r="C2490" s="992">
        <v>70</v>
      </c>
      <c r="D2490" s="673" t="s">
        <v>601</v>
      </c>
      <c r="E2490" s="666" t="s">
        <v>601</v>
      </c>
      <c r="F2490" s="666"/>
      <c r="G2490" s="666"/>
      <c r="H2490" s="673" t="s">
        <v>200</v>
      </c>
      <c r="I2490" s="272">
        <v>43900</v>
      </c>
      <c r="J2490" s="666"/>
      <c r="K2490" s="666"/>
      <c r="L2490" s="1065" t="s">
        <v>60</v>
      </c>
      <c r="M2490" s="13" t="str">
        <f t="shared" si="187"/>
        <v>Invoice Made</v>
      </c>
      <c r="AA2490" s="13" t="str">
        <f t="shared" si="188"/>
        <v>Yamato Spirit70</v>
      </c>
      <c r="AE2490" s="13">
        <f>IF(TRIM(AA2490=""),0,IF(ISNA(VLOOKUP(AA2490,Tracker!$AB$2:$AB$3981,1,FALSE)),0,1))</f>
        <v>1</v>
      </c>
    </row>
    <row r="2491" spans="1:31">
      <c r="A2491" s="695">
        <v>5961</v>
      </c>
      <c r="B2491" s="673" t="s">
        <v>7701</v>
      </c>
      <c r="C2491" s="992" t="s">
        <v>9695</v>
      </c>
      <c r="D2491" s="893" t="s">
        <v>1489</v>
      </c>
      <c r="E2491" s="671" t="s">
        <v>1489</v>
      </c>
      <c r="F2491" s="666"/>
      <c r="G2491" s="666"/>
      <c r="H2491" s="673" t="s">
        <v>261</v>
      </c>
      <c r="I2491" s="272">
        <v>43902</v>
      </c>
      <c r="J2491" s="671"/>
      <c r="K2491" s="678"/>
      <c r="L2491" s="1066" t="s">
        <v>590</v>
      </c>
      <c r="M2491" s="13" t="str">
        <f t="shared" si="187"/>
        <v>Invoice Made</v>
      </c>
      <c r="AA2491" s="13" t="str">
        <f t="shared" si="188"/>
        <v>Seaways Samar96_104</v>
      </c>
      <c r="AE2491" s="13">
        <f>IF(TRIM(AA2491=""),0,IF(ISNA(VLOOKUP(AA2491,Tracker!$AB$2:$AB$3981,1,FALSE)),0,1))</f>
        <v>1</v>
      </c>
    </row>
    <row r="2492" spans="1:31">
      <c r="A2492" s="695">
        <v>5962</v>
      </c>
      <c r="B2492" s="673" t="s">
        <v>9696</v>
      </c>
      <c r="C2492" s="992" t="s">
        <v>9919</v>
      </c>
      <c r="D2492" s="893" t="s">
        <v>8961</v>
      </c>
      <c r="E2492" s="671" t="s">
        <v>8961</v>
      </c>
      <c r="F2492" s="666"/>
      <c r="G2492" s="666"/>
      <c r="H2492" s="894" t="s">
        <v>20</v>
      </c>
      <c r="I2492" s="702">
        <v>43953</v>
      </c>
      <c r="J2492" s="671"/>
      <c r="K2492" s="678"/>
      <c r="L2492" s="1066" t="s">
        <v>8963</v>
      </c>
      <c r="M2492" s="13" t="str">
        <f t="shared" si="187"/>
        <v>Invoice Made</v>
      </c>
      <c r="AA2492" s="13" t="str">
        <f t="shared" si="188"/>
        <v>San JacintoSAJ202002</v>
      </c>
      <c r="AE2492" s="13">
        <f>IF(TRIM(AA2492=""),0,IF(ISNA(VLOOKUP(AA2492,Tracker!$AB$2:$AB$3981,1,FALSE)),0,1))</f>
        <v>1</v>
      </c>
    </row>
    <row r="2493" spans="1:31">
      <c r="A2493" s="695">
        <v>5963</v>
      </c>
      <c r="B2493" s="674" t="s">
        <v>1329</v>
      </c>
      <c r="C2493" s="992">
        <v>80</v>
      </c>
      <c r="D2493" s="893" t="s">
        <v>8474</v>
      </c>
      <c r="E2493" s="671" t="s">
        <v>8474</v>
      </c>
      <c r="F2493" s="666"/>
      <c r="G2493" s="666"/>
      <c r="H2493" s="673" t="s">
        <v>67</v>
      </c>
      <c r="I2493" s="272">
        <v>43917</v>
      </c>
      <c r="J2493" s="671"/>
      <c r="K2493" s="678"/>
      <c r="L2493" s="1066" t="s">
        <v>60</v>
      </c>
      <c r="M2493" s="13" t="str">
        <f t="shared" si="187"/>
        <v>Invoice Made</v>
      </c>
      <c r="AA2493" s="13" t="str">
        <f t="shared" si="188"/>
        <v>Atlantic Dawn80</v>
      </c>
      <c r="AE2493" s="13">
        <f>IF(TRIM(AA2493=""),0,IF(ISNA(VLOOKUP(AA2493,Tracker!$AB$2:$AB$3981,1,FALSE)),0,1))</f>
        <v>1</v>
      </c>
    </row>
    <row r="2494" spans="1:31">
      <c r="A2494" s="695">
        <v>5964</v>
      </c>
      <c r="B2494" s="697" t="s">
        <v>1273</v>
      </c>
      <c r="C2494" s="705">
        <v>88</v>
      </c>
      <c r="D2494" s="894" t="s">
        <v>8165</v>
      </c>
      <c r="E2494" s="699"/>
      <c r="F2494" s="700"/>
      <c r="G2494" s="701"/>
      <c r="H2494" s="894" t="s">
        <v>86</v>
      </c>
      <c r="I2494" s="702">
        <v>43899</v>
      </c>
      <c r="J2494" s="699"/>
      <c r="K2494" s="734"/>
      <c r="L2494" s="697" t="s">
        <v>60</v>
      </c>
      <c r="M2494" s="13" t="str">
        <f t="shared" si="187"/>
        <v>Invoice Made</v>
      </c>
      <c r="AA2494" s="13" t="str">
        <f t="shared" si="188"/>
        <v>Shanghai Dawn88</v>
      </c>
      <c r="AE2494" s="13">
        <f>IF(TRIM(AA2494=""),0,IF(ISNA(VLOOKUP(AA2494,Tracker!$AB$2:$AB$3981,1,FALSE)),0,1))</f>
        <v>1</v>
      </c>
    </row>
    <row r="2495" spans="1:31">
      <c r="A2495" s="695">
        <v>5965</v>
      </c>
      <c r="B2495" s="698" t="s">
        <v>8901</v>
      </c>
      <c r="C2495" s="705">
        <v>110</v>
      </c>
      <c r="D2495" s="894" t="s">
        <v>63</v>
      </c>
      <c r="E2495" s="699"/>
      <c r="F2495" s="700"/>
      <c r="G2495" s="701"/>
      <c r="H2495" s="894" t="s">
        <v>356</v>
      </c>
      <c r="I2495" s="702">
        <v>43931</v>
      </c>
      <c r="J2495" s="699"/>
      <c r="K2495" s="734"/>
      <c r="L2495" s="697" t="s">
        <v>60</v>
      </c>
      <c r="M2495" s="13" t="str">
        <f t="shared" si="187"/>
        <v>Invoice Made</v>
      </c>
      <c r="AA2495" s="13" t="str">
        <f t="shared" si="188"/>
        <v>Blackcomb Spirit110</v>
      </c>
      <c r="AE2495" s="13">
        <f>IF(TRIM(AA2495=""),0,IF(ISNA(VLOOKUP(AA2495,Tracker!$AB$2:$AB$3981,1,FALSE)),0,1))</f>
        <v>1</v>
      </c>
    </row>
    <row r="2496" spans="1:31">
      <c r="A2496" s="696">
        <v>5966</v>
      </c>
      <c r="B2496" s="698" t="s">
        <v>9389</v>
      </c>
      <c r="C2496" s="705" t="s">
        <v>9756</v>
      </c>
      <c r="D2496" s="895" t="s">
        <v>671</v>
      </c>
      <c r="E2496" s="699"/>
      <c r="F2496" s="700"/>
      <c r="G2496" s="701"/>
      <c r="H2496" s="895" t="s">
        <v>8109</v>
      </c>
      <c r="I2496" s="703">
        <v>43906</v>
      </c>
      <c r="J2496" s="699"/>
      <c r="K2496" s="706" t="s">
        <v>411</v>
      </c>
      <c r="L2496" s="697" t="s">
        <v>28</v>
      </c>
      <c r="M2496" s="13" t="str">
        <f t="shared" ref="M2496:M2559" si="189">IF(AND(NOT(TRIM(D2496)="")),IF(AE2496=1,"Invoice Made","Invoice Not Made"),"")</f>
        <v>Invoice Made</v>
      </c>
      <c r="AA2496" s="13" t="str">
        <f t="shared" si="188"/>
        <v>Affinity V01_20</v>
      </c>
      <c r="AE2496" s="13">
        <f>IF(TRIM(AA2496=""),0,IF(ISNA(VLOOKUP(AA2496,Tracker!$AB$2:$AB$3981,1,FALSE)),0,1))</f>
        <v>1</v>
      </c>
    </row>
    <row r="2497" spans="1:31">
      <c r="A2497" s="696">
        <v>5967</v>
      </c>
      <c r="B2497" s="698" t="s">
        <v>1280</v>
      </c>
      <c r="C2497" s="705">
        <v>1</v>
      </c>
      <c r="D2497" s="895" t="s">
        <v>1382</v>
      </c>
      <c r="E2497" s="699"/>
      <c r="F2497" s="700"/>
      <c r="G2497" s="701"/>
      <c r="H2497" s="895" t="s">
        <v>90</v>
      </c>
      <c r="I2497" s="703">
        <v>43894</v>
      </c>
      <c r="J2497" s="699"/>
      <c r="K2497" s="706" t="s">
        <v>411</v>
      </c>
      <c r="L2497" s="697" t="s">
        <v>28</v>
      </c>
      <c r="M2497" s="13" t="str">
        <f t="shared" si="189"/>
        <v>Invoice Made</v>
      </c>
      <c r="AA2497" s="13" t="str">
        <f t="shared" si="188"/>
        <v>Libya1</v>
      </c>
      <c r="AE2497" s="13">
        <f>IF(TRIM(AA2497=""),0,IF(ISNA(VLOOKUP(AA2497,Tracker!$AB$2:$AB$3981,1,FALSE)),0,1))</f>
        <v>1</v>
      </c>
    </row>
    <row r="2498" spans="1:31">
      <c r="A2498" s="708">
        <v>5968</v>
      </c>
      <c r="B2498" s="698" t="s">
        <v>892</v>
      </c>
      <c r="C2498" s="995">
        <v>156</v>
      </c>
      <c r="D2498" s="894" t="s">
        <v>2474</v>
      </c>
      <c r="E2498" s="699"/>
      <c r="F2498" s="700"/>
      <c r="G2498" s="701"/>
      <c r="H2498" s="894"/>
      <c r="I2498" s="702">
        <v>43891</v>
      </c>
      <c r="J2498" s="699"/>
      <c r="K2498" s="734"/>
      <c r="L2498" s="697" t="s">
        <v>8459</v>
      </c>
      <c r="M2498" s="13" t="str">
        <f t="shared" si="189"/>
        <v>Invoice Not Made</v>
      </c>
      <c r="N2498" s="266" t="s">
        <v>9967</v>
      </c>
      <c r="AA2498" s="13" t="str">
        <f t="shared" si="188"/>
        <v>Elisalex Schulte156</v>
      </c>
      <c r="AE2498" s="13">
        <f>IF(TRIM(AA2498=""),0,IF(ISNA(VLOOKUP(AA2498,Tracker!$AB$2:$AB$3981,1,FALSE)),0,1))</f>
        <v>0</v>
      </c>
    </row>
    <row r="2499" spans="1:31">
      <c r="A2499" s="696">
        <v>5969</v>
      </c>
      <c r="B2499" s="698" t="s">
        <v>9804</v>
      </c>
      <c r="C2499" s="705" t="s">
        <v>9805</v>
      </c>
      <c r="D2499" s="894" t="s">
        <v>3956</v>
      </c>
      <c r="E2499" s="699"/>
      <c r="F2499" s="700"/>
      <c r="G2499" s="701"/>
      <c r="H2499" s="894" t="s">
        <v>293</v>
      </c>
      <c r="I2499" s="702">
        <v>43912</v>
      </c>
      <c r="J2499" s="699"/>
      <c r="K2499" s="734"/>
      <c r="L2499" s="697" t="s">
        <v>8074</v>
      </c>
      <c r="M2499" s="13" t="str">
        <f t="shared" si="189"/>
        <v>Invoice Made</v>
      </c>
      <c r="AA2499" s="13" t="str">
        <f t="shared" ref="AA2499:AA2562" si="190">IF(OR(TRIM(B2499)="",TRIM(C2499)=""),"Vessel-Voy No not given",CONCATENATE(TRIM(B2499),TRIM(C2499)))</f>
        <v>Archangelos Gabriel007_214</v>
      </c>
      <c r="AE2499" s="13">
        <f>IF(TRIM(AA2499=""),0,IF(ISNA(VLOOKUP(AA2499,Tracker!$AB$2:$AB$3981,1,FALSE)),0,1))</f>
        <v>1</v>
      </c>
    </row>
    <row r="2500" spans="1:31">
      <c r="A2500" s="696">
        <v>5970</v>
      </c>
      <c r="B2500" s="698" t="s">
        <v>725</v>
      </c>
      <c r="C2500" s="705">
        <v>45</v>
      </c>
      <c r="D2500" s="894" t="s">
        <v>9801</v>
      </c>
      <c r="E2500" s="699"/>
      <c r="F2500" s="700"/>
      <c r="G2500" s="701"/>
      <c r="H2500" s="894" t="s">
        <v>48</v>
      </c>
      <c r="I2500" s="702">
        <v>43919</v>
      </c>
      <c r="J2500" s="699"/>
      <c r="K2500" s="734"/>
      <c r="L2500" s="894" t="s">
        <v>60</v>
      </c>
      <c r="M2500" s="13" t="str">
        <f t="shared" si="189"/>
        <v>Invoice Made</v>
      </c>
      <c r="AA2500" s="13" t="str">
        <f t="shared" si="190"/>
        <v>Godavari Spirit45</v>
      </c>
      <c r="AE2500" s="13">
        <f>IF(TRIM(AA2500=""),0,IF(ISNA(VLOOKUP(AA2500,Tracker!$AB$2:$AB$3981,1,FALSE)),0,1))</f>
        <v>1</v>
      </c>
    </row>
    <row r="2501" spans="1:31">
      <c r="A2501" s="696">
        <v>5971</v>
      </c>
      <c r="B2501" s="698" t="s">
        <v>8696</v>
      </c>
      <c r="C2501" s="705">
        <v>17</v>
      </c>
      <c r="D2501" s="894" t="s">
        <v>8165</v>
      </c>
      <c r="E2501" s="699"/>
      <c r="F2501" s="700"/>
      <c r="G2501" s="701"/>
      <c r="H2501" s="894" t="s">
        <v>20</v>
      </c>
      <c r="I2501" s="702">
        <v>43905</v>
      </c>
      <c r="J2501" s="699"/>
      <c r="K2501" s="734"/>
      <c r="L2501" s="894" t="s">
        <v>60</v>
      </c>
      <c r="M2501" s="13" t="str">
        <f t="shared" si="189"/>
        <v>Invoice Made</v>
      </c>
      <c r="AA2501" s="13" t="str">
        <f t="shared" si="190"/>
        <v>Stavanger Eagle17</v>
      </c>
      <c r="AE2501" s="13">
        <f>IF(TRIM(AA2501=""),0,IF(ISNA(VLOOKUP(AA2501,Tracker!$AB$2:$AB$3981,1,FALSE)),0,1))</f>
        <v>1</v>
      </c>
    </row>
    <row r="2502" spans="1:31">
      <c r="A2502" s="696">
        <v>5972</v>
      </c>
      <c r="B2502" s="698" t="s">
        <v>9813</v>
      </c>
      <c r="C2502" s="705">
        <v>6</v>
      </c>
      <c r="D2502" s="895" t="s">
        <v>671</v>
      </c>
      <c r="E2502" s="699"/>
      <c r="F2502" s="700"/>
      <c r="G2502" s="701"/>
      <c r="H2502" s="937" t="s">
        <v>211</v>
      </c>
      <c r="I2502" s="805">
        <v>43952</v>
      </c>
      <c r="J2502" s="699"/>
      <c r="K2502" s="706" t="s">
        <v>411</v>
      </c>
      <c r="L2502" s="894" t="s">
        <v>28</v>
      </c>
      <c r="M2502" s="13" t="str">
        <f t="shared" si="189"/>
        <v>Invoice Made</v>
      </c>
      <c r="AA2502" s="13" t="str">
        <f t="shared" si="190"/>
        <v>Navig8 Promise6</v>
      </c>
      <c r="AE2502" s="13">
        <f>IF(TRIM(AA2502=""),0,IF(ISNA(VLOOKUP(AA2502,Tracker!$AB$2:$AB$3981,1,FALSE)),0,1))</f>
        <v>1</v>
      </c>
    </row>
    <row r="2503" spans="1:31">
      <c r="A2503" s="696">
        <v>5973</v>
      </c>
      <c r="B2503" s="698" t="s">
        <v>7721</v>
      </c>
      <c r="C2503" s="705" t="s">
        <v>9770</v>
      </c>
      <c r="D2503" s="894" t="s">
        <v>8302</v>
      </c>
      <c r="E2503" s="699"/>
      <c r="F2503" s="700"/>
      <c r="G2503" s="701"/>
      <c r="H2503" s="894" t="s">
        <v>715</v>
      </c>
      <c r="I2503" s="702">
        <v>43918</v>
      </c>
      <c r="J2503" s="699"/>
      <c r="K2503" s="734"/>
      <c r="L2503" s="894" t="s">
        <v>7591</v>
      </c>
      <c r="M2503" s="13" t="str">
        <f t="shared" si="189"/>
        <v>Invoice Made</v>
      </c>
      <c r="AA2503" s="13" t="str">
        <f t="shared" si="190"/>
        <v>Victory VentureV20003</v>
      </c>
      <c r="AE2503" s="13">
        <f>IF(TRIM(AA2503=""),0,IF(ISNA(VLOOKUP(AA2503,Tracker!$AB$2:$AB$3981,1,FALSE)),0,1))</f>
        <v>1</v>
      </c>
    </row>
    <row r="2504" spans="1:31">
      <c r="A2504" s="778">
        <v>5974</v>
      </c>
      <c r="B2504" s="698" t="s">
        <v>3270</v>
      </c>
      <c r="C2504" s="705">
        <v>80</v>
      </c>
      <c r="D2504" s="894" t="s">
        <v>9814</v>
      </c>
      <c r="E2504" s="699"/>
      <c r="F2504" s="700"/>
      <c r="G2504" s="701"/>
      <c r="H2504" s="894" t="s">
        <v>269</v>
      </c>
      <c r="I2504" s="702">
        <v>43922</v>
      </c>
      <c r="J2504" s="699"/>
      <c r="K2504" s="734"/>
      <c r="L2504" s="894" t="s">
        <v>8571</v>
      </c>
      <c r="M2504" s="13" t="str">
        <f t="shared" si="189"/>
        <v>Invoice Made</v>
      </c>
      <c r="AA2504" s="13" t="str">
        <f t="shared" si="190"/>
        <v>Advantage Start80</v>
      </c>
      <c r="AE2504" s="13">
        <f>IF(TRIM(AA2504=""),0,IF(ISNA(VLOOKUP(AA2504,Tracker!$AB$2:$AB$3981,1,FALSE)),0,1))</f>
        <v>1</v>
      </c>
    </row>
    <row r="2505" spans="1:31">
      <c r="A2505" s="708">
        <v>5975</v>
      </c>
      <c r="B2505" s="698" t="s">
        <v>9228</v>
      </c>
      <c r="C2505" s="996">
        <v>85</v>
      </c>
      <c r="D2505" s="894" t="s">
        <v>2474</v>
      </c>
      <c r="E2505" s="699"/>
      <c r="F2505" s="700"/>
      <c r="G2505" s="701"/>
      <c r="H2505" s="894"/>
      <c r="I2505" s="702">
        <v>43891</v>
      </c>
      <c r="J2505" s="699"/>
      <c r="K2505" s="734"/>
      <c r="L2505" s="894" t="s">
        <v>8459</v>
      </c>
      <c r="M2505" s="13" t="str">
        <f t="shared" si="189"/>
        <v>Invoice Not Made</v>
      </c>
      <c r="N2505" s="266" t="s">
        <v>9967</v>
      </c>
      <c r="AA2505" s="13" t="str">
        <f t="shared" si="190"/>
        <v>Sten Fjell85</v>
      </c>
      <c r="AE2505" s="13">
        <f>IF(TRIM(AA2505=""),0,IF(ISNA(VLOOKUP(AA2505,Tracker!$AB$2:$AB$3981,1,FALSE)),0,1))</f>
        <v>0</v>
      </c>
    </row>
    <row r="2506" spans="1:31">
      <c r="A2506" s="708">
        <v>5976</v>
      </c>
      <c r="B2506" s="698" t="s">
        <v>9228</v>
      </c>
      <c r="C2506" s="996">
        <v>86</v>
      </c>
      <c r="D2506" s="894" t="s">
        <v>2474</v>
      </c>
      <c r="E2506" s="699"/>
      <c r="F2506" s="700"/>
      <c r="G2506" s="701"/>
      <c r="H2506" s="894"/>
      <c r="I2506" s="702">
        <v>43891</v>
      </c>
      <c r="J2506" s="699"/>
      <c r="K2506" s="734"/>
      <c r="L2506" s="894" t="s">
        <v>8459</v>
      </c>
      <c r="M2506" s="13" t="str">
        <f t="shared" si="189"/>
        <v>Invoice Not Made</v>
      </c>
      <c r="N2506" s="266" t="s">
        <v>9967</v>
      </c>
      <c r="AA2506" s="13" t="str">
        <f t="shared" si="190"/>
        <v>Sten Fjell86</v>
      </c>
      <c r="AE2506" s="13">
        <f>IF(TRIM(AA2506=""),0,IF(ISNA(VLOOKUP(AA2506,Tracker!$AB$2:$AB$3981,1,FALSE)),0,1))</f>
        <v>0</v>
      </c>
    </row>
    <row r="2507" spans="1:31">
      <c r="A2507" s="708">
        <v>5977</v>
      </c>
      <c r="B2507" s="698" t="s">
        <v>2776</v>
      </c>
      <c r="C2507" s="997">
        <v>162</v>
      </c>
      <c r="D2507" s="894" t="s">
        <v>2474</v>
      </c>
      <c r="E2507" s="699"/>
      <c r="F2507" s="700"/>
      <c r="G2507" s="701"/>
      <c r="H2507" s="894"/>
      <c r="I2507" s="702">
        <v>43891</v>
      </c>
      <c r="J2507" s="699"/>
      <c r="K2507" s="734"/>
      <c r="L2507" s="894" t="s">
        <v>8459</v>
      </c>
      <c r="M2507" s="13" t="str">
        <f t="shared" si="189"/>
        <v>Invoice Not Made</v>
      </c>
      <c r="N2507" s="266" t="s">
        <v>9967</v>
      </c>
      <c r="AA2507" s="13" t="str">
        <f t="shared" si="190"/>
        <v>Sten Skagen162</v>
      </c>
      <c r="AE2507" s="13">
        <f>IF(TRIM(AA2507=""),0,IF(ISNA(VLOOKUP(AA2507,Tracker!$AB$2:$AB$3981,1,FALSE)),0,1))</f>
        <v>0</v>
      </c>
    </row>
    <row r="2508" spans="1:31">
      <c r="A2508" s="696">
        <v>5978</v>
      </c>
      <c r="B2508" s="698" t="s">
        <v>8250</v>
      </c>
      <c r="C2508" s="705" t="s">
        <v>9761</v>
      </c>
      <c r="D2508" s="894" t="s">
        <v>8251</v>
      </c>
      <c r="E2508" s="699"/>
      <c r="F2508" s="700"/>
      <c r="G2508" s="701"/>
      <c r="H2508" s="894" t="s">
        <v>67</v>
      </c>
      <c r="I2508" s="702">
        <v>43907</v>
      </c>
      <c r="J2508" s="699"/>
      <c r="K2508" s="734" t="s">
        <v>9815</v>
      </c>
      <c r="L2508" s="894" t="s">
        <v>590</v>
      </c>
      <c r="M2508" s="13" t="str">
        <f t="shared" si="189"/>
        <v>Invoice Made</v>
      </c>
      <c r="AA2508" s="13" t="str">
        <f t="shared" si="190"/>
        <v>Nicopolis17P</v>
      </c>
      <c r="AE2508" s="13">
        <f>IF(TRIM(AA2508=""),0,IF(ISNA(VLOOKUP(AA2508,Tracker!$AB$2:$AB$3981,1,FALSE)),0,1))</f>
        <v>1</v>
      </c>
    </row>
    <row r="2509" spans="1:31">
      <c r="A2509" s="695">
        <v>5979</v>
      </c>
      <c r="B2509" s="698" t="s">
        <v>484</v>
      </c>
      <c r="C2509" s="705">
        <v>181</v>
      </c>
      <c r="D2509" s="894" t="s">
        <v>9457</v>
      </c>
      <c r="E2509" s="699"/>
      <c r="F2509" s="700"/>
      <c r="G2509" s="701"/>
      <c r="H2509" s="894" t="s">
        <v>9415</v>
      </c>
      <c r="I2509" s="702">
        <v>43932</v>
      </c>
      <c r="J2509" s="699"/>
      <c r="K2509" s="734"/>
      <c r="L2509" s="894" t="s">
        <v>60</v>
      </c>
      <c r="M2509" s="13" t="str">
        <f t="shared" si="189"/>
        <v>Invoice Made</v>
      </c>
      <c r="AA2509" s="13" t="str">
        <f t="shared" si="190"/>
        <v>Esther Spirit181</v>
      </c>
      <c r="AE2509" s="13">
        <f>IF(TRIM(AA2509=""),0,IF(ISNA(VLOOKUP(AA2509,Tracker!$AB$2:$AB$3981,1,FALSE)),0,1))</f>
        <v>1</v>
      </c>
    </row>
    <row r="2510" spans="1:31">
      <c r="A2510" s="696">
        <v>5980</v>
      </c>
      <c r="B2510" s="698" t="s">
        <v>7636</v>
      </c>
      <c r="C2510" s="705">
        <v>88</v>
      </c>
      <c r="D2510" s="894" t="s">
        <v>1942</v>
      </c>
      <c r="E2510" s="699"/>
      <c r="F2510" s="700"/>
      <c r="G2510" s="701"/>
      <c r="H2510" s="894" t="s">
        <v>9763</v>
      </c>
      <c r="I2510" s="702">
        <v>43907</v>
      </c>
      <c r="J2510" s="699"/>
      <c r="K2510" s="734" t="s">
        <v>9815</v>
      </c>
      <c r="L2510" s="894" t="s">
        <v>590</v>
      </c>
      <c r="M2510" s="13" t="str">
        <f t="shared" si="189"/>
        <v>Invoice Made</v>
      </c>
      <c r="AA2510" s="13" t="str">
        <f t="shared" si="190"/>
        <v>Seaways Leyte88</v>
      </c>
      <c r="AE2510" s="13">
        <f>IF(TRIM(AA2510=""),0,IF(ISNA(VLOOKUP(AA2510,Tracker!$AB$2:$AB$3981,1,FALSE)),0,1))</f>
        <v>1</v>
      </c>
    </row>
    <row r="2511" spans="1:31">
      <c r="A2511" s="696">
        <v>5981</v>
      </c>
      <c r="B2511" s="698" t="s">
        <v>3916</v>
      </c>
      <c r="C2511" s="705" t="s">
        <v>9767</v>
      </c>
      <c r="D2511" s="894" t="s">
        <v>2981</v>
      </c>
      <c r="E2511" s="699"/>
      <c r="F2511" s="700"/>
      <c r="G2511" s="701"/>
      <c r="H2511" s="894" t="s">
        <v>385</v>
      </c>
      <c r="I2511" s="702">
        <v>43907</v>
      </c>
      <c r="J2511" s="699"/>
      <c r="K2511" s="734"/>
      <c r="L2511" s="894" t="s">
        <v>590</v>
      </c>
      <c r="M2511" s="13" t="str">
        <f t="shared" si="189"/>
        <v>Invoice Made</v>
      </c>
      <c r="AA2511" s="13" t="str">
        <f t="shared" si="190"/>
        <v>World Harmony136P_145F</v>
      </c>
      <c r="AE2511" s="13">
        <f>IF(TRIM(AA2511=""),0,IF(ISNA(VLOOKUP(AA2511,Tracker!$AB$2:$AB$3981,1,FALSE)),0,1))</f>
        <v>1</v>
      </c>
    </row>
    <row r="2512" spans="1:31">
      <c r="A2512" s="696">
        <v>5982</v>
      </c>
      <c r="B2512" s="698" t="s">
        <v>8892</v>
      </c>
      <c r="C2512" s="705">
        <v>34</v>
      </c>
      <c r="D2512" s="894" t="s">
        <v>8638</v>
      </c>
      <c r="E2512" s="699"/>
      <c r="F2512" s="700"/>
      <c r="G2512" s="701"/>
      <c r="H2512" s="894" t="s">
        <v>3664</v>
      </c>
      <c r="I2512" s="702">
        <v>43913</v>
      </c>
      <c r="J2512" s="699"/>
      <c r="K2512" s="734" t="s">
        <v>9815</v>
      </c>
      <c r="L2512" s="894" t="s">
        <v>590</v>
      </c>
      <c r="M2512" s="13" t="str">
        <f t="shared" si="189"/>
        <v>Invoice Made</v>
      </c>
      <c r="AA2512" s="13" t="str">
        <f t="shared" si="190"/>
        <v>Cabo Miaski34</v>
      </c>
      <c r="AE2512" s="13">
        <f>IF(TRIM(AA2512=""),0,IF(ISNA(VLOOKUP(AA2512,Tracker!$AB$2:$AB$3981,1,FALSE)),0,1))</f>
        <v>1</v>
      </c>
    </row>
    <row r="2513" spans="1:31">
      <c r="A2513" s="778">
        <v>5983</v>
      </c>
      <c r="B2513" s="698" t="s">
        <v>8593</v>
      </c>
      <c r="C2513" s="705">
        <v>19</v>
      </c>
      <c r="D2513" s="894" t="s">
        <v>63</v>
      </c>
      <c r="E2513" s="699"/>
      <c r="F2513" s="700"/>
      <c r="G2513" s="701"/>
      <c r="H2513" s="894" t="s">
        <v>20</v>
      </c>
      <c r="I2513" s="702">
        <v>43927</v>
      </c>
      <c r="J2513" s="699"/>
      <c r="K2513" s="734"/>
      <c r="L2513" s="894" t="s">
        <v>60</v>
      </c>
      <c r="M2513" s="13" t="str">
        <f t="shared" si="189"/>
        <v>Invoice Made</v>
      </c>
      <c r="AA2513" s="13" t="str">
        <f t="shared" si="190"/>
        <v>Stavanger Falcon19</v>
      </c>
      <c r="AE2513" s="13">
        <f>IF(TRIM(AA2513=""),0,IF(ISNA(VLOOKUP(AA2513,Tracker!$AB$2:$AB$3981,1,FALSE)),0,1))</f>
        <v>1</v>
      </c>
    </row>
    <row r="2514" spans="1:31">
      <c r="A2514" s="708">
        <v>5984</v>
      </c>
      <c r="B2514" s="698" t="s">
        <v>892</v>
      </c>
      <c r="C2514" s="995">
        <v>157</v>
      </c>
      <c r="D2514" s="894" t="s">
        <v>2474</v>
      </c>
      <c r="E2514" s="699"/>
      <c r="F2514" s="700"/>
      <c r="G2514" s="701"/>
      <c r="H2514" s="894"/>
      <c r="I2514" s="702">
        <v>43891</v>
      </c>
      <c r="J2514" s="699"/>
      <c r="K2514" s="734"/>
      <c r="L2514" s="894" t="s">
        <v>8459</v>
      </c>
      <c r="M2514" s="13" t="str">
        <f t="shared" si="189"/>
        <v>Invoice Not Made</v>
      </c>
      <c r="N2514" s="266" t="s">
        <v>9967</v>
      </c>
      <c r="AA2514" s="13" t="str">
        <f t="shared" si="190"/>
        <v>Elisalex Schulte157</v>
      </c>
      <c r="AE2514" s="13">
        <f>IF(TRIM(AA2514=""),0,IF(ISNA(VLOOKUP(AA2514,Tracker!$AB$2:$AB$3981,1,FALSE)),0,1))</f>
        <v>0</v>
      </c>
    </row>
    <row r="2515" spans="1:31">
      <c r="A2515" s="778">
        <v>5985</v>
      </c>
      <c r="B2515" s="698" t="s">
        <v>9816</v>
      </c>
      <c r="C2515" s="705">
        <v>13</v>
      </c>
      <c r="D2515" s="894" t="s">
        <v>9110</v>
      </c>
      <c r="E2515" s="699"/>
      <c r="F2515" s="700"/>
      <c r="G2515" s="701"/>
      <c r="H2515" s="894" t="s">
        <v>38</v>
      </c>
      <c r="I2515" s="702">
        <v>43959</v>
      </c>
      <c r="J2515" s="699"/>
      <c r="K2515" s="734"/>
      <c r="L2515" s="894" t="s">
        <v>1466</v>
      </c>
      <c r="M2515" s="13" t="str">
        <f t="shared" si="189"/>
        <v>Invoice Made</v>
      </c>
      <c r="AA2515" s="13" t="str">
        <f t="shared" si="190"/>
        <v>Almi Odyssey13</v>
      </c>
      <c r="AE2515" s="13">
        <f>IF(TRIM(AA2515=""),0,IF(ISNA(VLOOKUP(AA2515,Tracker!$AB$2:$AB$3981,1,FALSE)),0,1))</f>
        <v>1</v>
      </c>
    </row>
    <row r="2516" spans="1:31">
      <c r="A2516" s="696">
        <v>5986</v>
      </c>
      <c r="B2516" s="950" t="s">
        <v>9817</v>
      </c>
      <c r="C2516" s="853">
        <v>2001</v>
      </c>
      <c r="D2516" s="896" t="s">
        <v>666</v>
      </c>
      <c r="E2516" s="847"/>
      <c r="F2516" s="848"/>
      <c r="G2516" s="849"/>
      <c r="H2516" s="902" t="s">
        <v>20</v>
      </c>
      <c r="I2516" s="851">
        <v>43984</v>
      </c>
      <c r="J2516" s="847"/>
      <c r="K2516" s="769"/>
      <c r="L2516" s="894" t="s">
        <v>663</v>
      </c>
      <c r="M2516" s="13" t="str">
        <f t="shared" si="189"/>
        <v>Invoice Made</v>
      </c>
      <c r="AA2516" s="13" t="str">
        <f t="shared" si="190"/>
        <v>Sonangol Cazenga2001</v>
      </c>
      <c r="AE2516" s="13">
        <f>IF(TRIM(AA2516=""),0,IF(ISNA(VLOOKUP(AA2516,Tracker!$AB$2:$AB$3981,1,FALSE)),0,1))</f>
        <v>1</v>
      </c>
    </row>
    <row r="2517" spans="1:31">
      <c r="A2517" s="778">
        <v>5987</v>
      </c>
      <c r="B2517" s="698" t="s">
        <v>9098</v>
      </c>
      <c r="C2517" s="705">
        <v>6</v>
      </c>
      <c r="D2517" s="895" t="s">
        <v>9460</v>
      </c>
      <c r="E2517" s="699"/>
      <c r="F2517" s="700"/>
      <c r="G2517" s="701"/>
      <c r="H2517" s="895" t="s">
        <v>9415</v>
      </c>
      <c r="I2517" s="703">
        <v>43947</v>
      </c>
      <c r="J2517" s="699"/>
      <c r="K2517" s="706" t="s">
        <v>411</v>
      </c>
      <c r="L2517" s="894" t="s">
        <v>28</v>
      </c>
      <c r="M2517" s="13" t="str">
        <f t="shared" si="189"/>
        <v>Invoice Made</v>
      </c>
      <c r="AA2517" s="13" t="str">
        <f t="shared" si="190"/>
        <v>Torm Mathilde6</v>
      </c>
      <c r="AE2517" s="13">
        <f>IF(TRIM(AA2517=""),0,IF(ISNA(VLOOKUP(AA2517,Tracker!$AB$2:$AB$3981,1,FALSE)),0,1))</f>
        <v>1</v>
      </c>
    </row>
    <row r="2518" spans="1:31">
      <c r="A2518" s="778">
        <v>5988</v>
      </c>
      <c r="B2518" s="698" t="s">
        <v>8313</v>
      </c>
      <c r="C2518" s="705">
        <v>13</v>
      </c>
      <c r="D2518" s="895" t="s">
        <v>2541</v>
      </c>
      <c r="E2518" s="699"/>
      <c r="F2518" s="700"/>
      <c r="G2518" s="701"/>
      <c r="H2518" s="895" t="s">
        <v>20</v>
      </c>
      <c r="I2518" s="703">
        <v>43955</v>
      </c>
      <c r="J2518" s="699"/>
      <c r="K2518" s="706" t="s">
        <v>411</v>
      </c>
      <c r="L2518" s="894" t="s">
        <v>28</v>
      </c>
      <c r="M2518" s="13" t="str">
        <f t="shared" si="189"/>
        <v>Invoice Made</v>
      </c>
      <c r="AA2518" s="13" t="str">
        <f t="shared" si="190"/>
        <v>Fos Da Vinci13</v>
      </c>
      <c r="AE2518" s="13">
        <f>IF(TRIM(AA2518=""),0,IF(ISNA(VLOOKUP(AA2518,Tracker!$AB$2:$AB$3981,1,FALSE)),0,1))</f>
        <v>1</v>
      </c>
    </row>
    <row r="2519" spans="1:31">
      <c r="A2519" s="778">
        <v>5989</v>
      </c>
      <c r="B2519" s="698" t="s">
        <v>9818</v>
      </c>
      <c r="C2519" s="705">
        <v>20001</v>
      </c>
      <c r="D2519" s="894" t="s">
        <v>8057</v>
      </c>
      <c r="E2519" s="699"/>
      <c r="F2519" s="700"/>
      <c r="G2519" s="701"/>
      <c r="H2519" s="894" t="s">
        <v>9920</v>
      </c>
      <c r="I2519" s="702">
        <v>43956</v>
      </c>
      <c r="J2519" s="699"/>
      <c r="K2519" s="734"/>
      <c r="L2519" s="894" t="s">
        <v>7656</v>
      </c>
      <c r="M2519" s="13" t="str">
        <f t="shared" si="189"/>
        <v>Invoice Made</v>
      </c>
      <c r="AA2519" s="13" t="str">
        <f t="shared" si="190"/>
        <v>Eco City of Angeles20001</v>
      </c>
      <c r="AE2519" s="13">
        <f>IF(TRIM(AA2519=""),0,IF(ISNA(VLOOKUP(AA2519,Tracker!$AB$2:$AB$3981,1,FALSE)),0,1))</f>
        <v>1</v>
      </c>
    </row>
    <row r="2520" spans="1:31">
      <c r="A2520" s="696">
        <v>5990</v>
      </c>
      <c r="B2520" s="698" t="s">
        <v>9636</v>
      </c>
      <c r="C2520" s="705">
        <v>8</v>
      </c>
      <c r="D2520" s="895" t="s">
        <v>9622</v>
      </c>
      <c r="E2520" s="699"/>
      <c r="F2520" s="700"/>
      <c r="G2520" s="701"/>
      <c r="H2520" s="895" t="s">
        <v>8116</v>
      </c>
      <c r="I2520" s="703">
        <v>43918</v>
      </c>
      <c r="J2520" s="699"/>
      <c r="K2520" s="706" t="s">
        <v>411</v>
      </c>
      <c r="L2520" s="894" t="s">
        <v>28</v>
      </c>
      <c r="M2520" s="13" t="str">
        <f t="shared" si="189"/>
        <v>Invoice Made</v>
      </c>
      <c r="AA2520" s="13" t="str">
        <f t="shared" si="190"/>
        <v>Navig8 Perseverance8</v>
      </c>
      <c r="AE2520" s="13">
        <f>IF(TRIM(AA2520=""),0,IF(ISNA(VLOOKUP(AA2520,Tracker!$AB$2:$AB$3981,1,FALSE)),0,1))</f>
        <v>1</v>
      </c>
    </row>
    <row r="2521" spans="1:31">
      <c r="A2521" s="778">
        <v>5991</v>
      </c>
      <c r="B2521" s="698" t="s">
        <v>7421</v>
      </c>
      <c r="C2521" s="705" t="s">
        <v>9819</v>
      </c>
      <c r="D2521" s="894" t="s">
        <v>1942</v>
      </c>
      <c r="E2521" s="699"/>
      <c r="F2521" s="700"/>
      <c r="G2521" s="701"/>
      <c r="H2521" s="938" t="s">
        <v>507</v>
      </c>
      <c r="I2521" s="709">
        <v>43926</v>
      </c>
      <c r="J2521" s="699"/>
      <c r="K2521" s="734"/>
      <c r="L2521" s="894" t="s">
        <v>590</v>
      </c>
      <c r="M2521" s="13" t="str">
        <f t="shared" si="189"/>
        <v>Invoice Made</v>
      </c>
      <c r="AA2521" s="13" t="str">
        <f t="shared" si="190"/>
        <v>Seaways Rubymar058_161</v>
      </c>
      <c r="AE2521" s="13">
        <f>IF(TRIM(AA2521=""),0,IF(ISNA(VLOOKUP(AA2521,Tracker!$AB$2:$AB$3981,1,FALSE)),0,1))</f>
        <v>1</v>
      </c>
    </row>
    <row r="2522" spans="1:31">
      <c r="A2522" s="799">
        <v>5992</v>
      </c>
      <c r="B2522" s="852" t="s">
        <v>9820</v>
      </c>
      <c r="C2522" s="705">
        <v>1</v>
      </c>
      <c r="D2522" s="894" t="s">
        <v>9821</v>
      </c>
      <c r="E2522" s="699"/>
      <c r="F2522" s="700"/>
      <c r="G2522" s="701"/>
      <c r="H2522" s="894" t="s">
        <v>25</v>
      </c>
      <c r="I2522" s="702">
        <v>43972</v>
      </c>
      <c r="J2522" s="699"/>
      <c r="K2522" s="734"/>
      <c r="L2522" s="894" t="s">
        <v>1485</v>
      </c>
      <c r="M2522" s="13" t="str">
        <f t="shared" si="189"/>
        <v>Invoice Made</v>
      </c>
      <c r="AA2522" s="13" t="str">
        <f t="shared" si="190"/>
        <v>Picton1</v>
      </c>
      <c r="AE2522" s="13">
        <f>IF(TRIM(AA2522=""),0,IF(ISNA(VLOOKUP(AA2522,Tracker!$AB$2:$AB$3981,1,FALSE)),0,1))</f>
        <v>1</v>
      </c>
    </row>
    <row r="2523" spans="1:31">
      <c r="A2523" s="778">
        <v>5993</v>
      </c>
      <c r="B2523" s="698" t="s">
        <v>3106</v>
      </c>
      <c r="C2523" s="705">
        <v>233</v>
      </c>
      <c r="D2523" s="894" t="s">
        <v>8237</v>
      </c>
      <c r="E2523" s="699"/>
      <c r="F2523" s="700"/>
      <c r="G2523" s="701"/>
      <c r="H2523" s="894" t="s">
        <v>3875</v>
      </c>
      <c r="I2523" s="702">
        <v>43925</v>
      </c>
      <c r="J2523" s="699"/>
      <c r="K2523" s="734"/>
      <c r="L2523" s="894" t="s">
        <v>590</v>
      </c>
      <c r="M2523" s="13" t="str">
        <f t="shared" si="189"/>
        <v>Invoice Made</v>
      </c>
      <c r="AA2523" s="13" t="str">
        <f t="shared" si="190"/>
        <v>Seaways Reymar233</v>
      </c>
      <c r="AE2523" s="13">
        <f>IF(TRIM(AA2523=""),0,IF(ISNA(VLOOKUP(AA2523,Tracker!$AB$2:$AB$3981,1,FALSE)),0,1))</f>
        <v>1</v>
      </c>
    </row>
    <row r="2524" spans="1:31">
      <c r="A2524" s="696">
        <v>5994</v>
      </c>
      <c r="B2524" s="698" t="s">
        <v>1728</v>
      </c>
      <c r="C2524" s="705">
        <v>11</v>
      </c>
      <c r="D2524" s="895" t="s">
        <v>671</v>
      </c>
      <c r="E2524" s="699"/>
      <c r="F2524" s="700"/>
      <c r="G2524" s="701"/>
      <c r="H2524" s="894" t="s">
        <v>25</v>
      </c>
      <c r="I2524" s="702">
        <v>43917</v>
      </c>
      <c r="J2524" s="699"/>
      <c r="K2524" s="706" t="s">
        <v>411</v>
      </c>
      <c r="L2524" s="894" t="s">
        <v>28</v>
      </c>
      <c r="M2524" s="13" t="str">
        <f t="shared" si="189"/>
        <v>Invoice Made</v>
      </c>
      <c r="AA2524" s="13" t="str">
        <f t="shared" si="190"/>
        <v>Navig8 Precision11</v>
      </c>
      <c r="AE2524" s="13">
        <f>IF(TRIM(AA2524=""),0,IF(ISNA(VLOOKUP(AA2524,Tracker!$AB$2:$AB$3981,1,FALSE)),0,1))</f>
        <v>1</v>
      </c>
    </row>
    <row r="2525" spans="1:31">
      <c r="A2525" s="778">
        <v>5995</v>
      </c>
      <c r="B2525" s="698" t="s">
        <v>9822</v>
      </c>
      <c r="C2525" s="705">
        <v>12</v>
      </c>
      <c r="D2525" s="894" t="s">
        <v>8961</v>
      </c>
      <c r="E2525" s="699"/>
      <c r="F2525" s="700"/>
      <c r="G2525" s="701"/>
      <c r="H2525" s="894" t="s">
        <v>267</v>
      </c>
      <c r="I2525" s="702">
        <v>43924</v>
      </c>
      <c r="J2525" s="699"/>
      <c r="K2525" s="734"/>
      <c r="L2525" s="894" t="s">
        <v>8963</v>
      </c>
      <c r="M2525" s="13" t="str">
        <f t="shared" si="189"/>
        <v>Invoice Made</v>
      </c>
      <c r="AA2525" s="13" t="str">
        <f t="shared" si="190"/>
        <v>Caspian Sea12</v>
      </c>
      <c r="AE2525" s="13">
        <f>IF(TRIM(AA2525=""),0,IF(ISNA(VLOOKUP(AA2525,Tracker!$AB$2:$AB$3981,1,FALSE)),0,1))</f>
        <v>1</v>
      </c>
    </row>
    <row r="2526" spans="1:31">
      <c r="A2526" s="778">
        <v>5996</v>
      </c>
      <c r="B2526" s="698" t="s">
        <v>7569</v>
      </c>
      <c r="C2526" s="705">
        <v>136</v>
      </c>
      <c r="D2526" s="894" t="s">
        <v>9823</v>
      </c>
      <c r="E2526" s="699"/>
      <c r="F2526" s="700"/>
      <c r="G2526" s="701"/>
      <c r="H2526" s="894" t="s">
        <v>3637</v>
      </c>
      <c r="I2526" s="702">
        <v>43970</v>
      </c>
      <c r="J2526" s="699"/>
      <c r="K2526" s="734"/>
      <c r="L2526" s="894" t="s">
        <v>1466</v>
      </c>
      <c r="M2526" s="13" t="str">
        <f t="shared" si="189"/>
        <v>Invoice Made</v>
      </c>
      <c r="AA2526" s="13" t="str">
        <f t="shared" si="190"/>
        <v>Advantage Arrow136</v>
      </c>
      <c r="AE2526" s="13">
        <f>IF(TRIM(AA2526=""),0,IF(ISNA(VLOOKUP(AA2526,Tracker!$AB$2:$AB$3981,1,FALSE)),0,1))</f>
        <v>1</v>
      </c>
    </row>
    <row r="2527" spans="1:31">
      <c r="A2527" s="778">
        <v>5997</v>
      </c>
      <c r="B2527" s="698" t="s">
        <v>628</v>
      </c>
      <c r="C2527" s="705">
        <v>2003</v>
      </c>
      <c r="D2527" s="894" t="s">
        <v>8594</v>
      </c>
      <c r="E2527" s="699"/>
      <c r="F2527" s="700"/>
      <c r="G2527" s="701"/>
      <c r="H2527" s="894" t="s">
        <v>9834</v>
      </c>
      <c r="I2527" s="702">
        <v>43940</v>
      </c>
      <c r="J2527" s="699"/>
      <c r="K2527" s="734"/>
      <c r="L2527" s="894" t="s">
        <v>663</v>
      </c>
      <c r="M2527" s="13" t="str">
        <f t="shared" si="189"/>
        <v>Invoice Made</v>
      </c>
      <c r="AA2527" s="13" t="str">
        <f t="shared" si="190"/>
        <v>Stena President2003</v>
      </c>
      <c r="AE2527" s="13">
        <f>IF(TRIM(AA2527=""),0,IF(ISNA(VLOOKUP(AA2527,Tracker!$AB$2:$AB$3981,1,FALSE)),0,1))</f>
        <v>1</v>
      </c>
    </row>
    <row r="2528" spans="1:31">
      <c r="A2528" s="1108">
        <v>5998</v>
      </c>
      <c r="B2528" s="1108" t="s">
        <v>8965</v>
      </c>
      <c r="C2528" s="1108"/>
      <c r="D2528" s="1108" t="s">
        <v>9814</v>
      </c>
      <c r="E2528" s="1108"/>
      <c r="F2528" s="1109"/>
      <c r="G2528" s="1110"/>
      <c r="H2528" s="1108"/>
      <c r="I2528" s="1111"/>
      <c r="J2528" s="1108"/>
      <c r="K2528" s="1108"/>
      <c r="L2528" s="1112" t="s">
        <v>1466</v>
      </c>
      <c r="M2528" s="803" t="str">
        <f t="shared" si="189"/>
        <v>Invoice Not Made</v>
      </c>
      <c r="N2528" s="760" t="s">
        <v>27</v>
      </c>
      <c r="AA2528" s="13" t="str">
        <f t="shared" si="190"/>
        <v>Vessel-Voy No not given</v>
      </c>
      <c r="AE2528" s="13">
        <f>IF(TRIM(AA2528=""),0,IF(ISNA(VLOOKUP(AA2528,Tracker!$AB$2:$AB$3981,1,FALSE)),0,1))</f>
        <v>0</v>
      </c>
    </row>
    <row r="2529" spans="1:31">
      <c r="A2529" s="778">
        <v>5999</v>
      </c>
      <c r="B2529" s="698" t="s">
        <v>7571</v>
      </c>
      <c r="C2529" s="705">
        <v>275</v>
      </c>
      <c r="D2529" s="894" t="s">
        <v>9108</v>
      </c>
      <c r="E2529" s="699"/>
      <c r="F2529" s="700"/>
      <c r="G2529" s="701"/>
      <c r="H2529" s="894" t="s">
        <v>10607</v>
      </c>
      <c r="I2529" s="702">
        <v>43962</v>
      </c>
      <c r="J2529" s="699"/>
      <c r="K2529" s="734"/>
      <c r="L2529" s="894" t="s">
        <v>60</v>
      </c>
      <c r="M2529" s="13" t="str">
        <f t="shared" si="189"/>
        <v>Invoice Made</v>
      </c>
      <c r="AA2529" s="13" t="str">
        <f t="shared" si="190"/>
        <v>Matterhorn Spirit275</v>
      </c>
      <c r="AE2529" s="13">
        <f>IF(TRIM(AA2529=""),0,IF(ISNA(VLOOKUP(AA2529,Tracker!$AB$2:$AB$3981,1,FALSE)),0,1))</f>
        <v>1</v>
      </c>
    </row>
    <row r="2530" spans="1:31">
      <c r="A2530" s="778">
        <v>6000</v>
      </c>
      <c r="B2530" s="698" t="s">
        <v>9824</v>
      </c>
      <c r="C2530" s="705">
        <v>3011009</v>
      </c>
      <c r="D2530" s="894" t="s">
        <v>8961</v>
      </c>
      <c r="E2530" s="699"/>
      <c r="F2530" s="700"/>
      <c r="G2530" s="701"/>
      <c r="H2530" s="894" t="s">
        <v>771</v>
      </c>
      <c r="I2530" s="702">
        <v>43969</v>
      </c>
      <c r="J2530" s="699"/>
      <c r="K2530" s="734"/>
      <c r="L2530" s="894" t="s">
        <v>8963</v>
      </c>
      <c r="M2530" s="13" t="str">
        <f t="shared" si="189"/>
        <v>Invoice Made</v>
      </c>
      <c r="AA2530" s="13" t="str">
        <f t="shared" si="190"/>
        <v>Maersk Penguin3011009</v>
      </c>
      <c r="AE2530" s="13">
        <f>IF(TRIM(AA2530=""),0,IF(ISNA(VLOOKUP(AA2530,Tracker!$AB$2:$AB$3981,1,FALSE)),0,1))</f>
        <v>1</v>
      </c>
    </row>
    <row r="2531" spans="1:31">
      <c r="A2531" s="778">
        <v>6001</v>
      </c>
      <c r="B2531" s="698" t="s">
        <v>3112</v>
      </c>
      <c r="C2531" s="705" t="s">
        <v>9825</v>
      </c>
      <c r="D2531" s="894" t="s">
        <v>8464</v>
      </c>
      <c r="E2531" s="699"/>
      <c r="F2531" s="700"/>
      <c r="G2531" s="701"/>
      <c r="H2531" s="938" t="s">
        <v>7971</v>
      </c>
      <c r="I2531" s="709">
        <v>43927</v>
      </c>
      <c r="J2531" s="699"/>
      <c r="K2531" s="779" t="s">
        <v>9815</v>
      </c>
      <c r="L2531" s="894" t="s">
        <v>590</v>
      </c>
      <c r="M2531" s="13" t="str">
        <f t="shared" si="189"/>
        <v>Invoice Made</v>
      </c>
      <c r="AA2531" s="13" t="str">
        <f t="shared" si="190"/>
        <v>Selecao36P-136F</v>
      </c>
      <c r="AE2531" s="13">
        <f>IF(TRIM(AA2531=""),0,IF(ISNA(VLOOKUP(AA2531,Tracker!$AB$2:$AB$3981,1,FALSE)),0,1))</f>
        <v>1</v>
      </c>
    </row>
    <row r="2532" spans="1:31">
      <c r="A2532" s="696">
        <v>6002</v>
      </c>
      <c r="B2532" s="698" t="s">
        <v>3266</v>
      </c>
      <c r="C2532" s="705">
        <v>242</v>
      </c>
      <c r="D2532" s="894" t="s">
        <v>9521</v>
      </c>
      <c r="E2532" s="699"/>
      <c r="F2532" s="700"/>
      <c r="G2532" s="701"/>
      <c r="H2532" s="894" t="s">
        <v>4000</v>
      </c>
      <c r="I2532" s="702">
        <v>43918</v>
      </c>
      <c r="J2532" s="699"/>
      <c r="K2532" s="734"/>
      <c r="L2532" s="894" t="s">
        <v>590</v>
      </c>
      <c r="M2532" s="13" t="str">
        <f t="shared" si="189"/>
        <v>Invoice Made</v>
      </c>
      <c r="AA2532" s="13" t="str">
        <f t="shared" si="190"/>
        <v>Seaways Jademar242</v>
      </c>
      <c r="AE2532" s="13">
        <f>IF(TRIM(AA2532=""),0,IF(ISNA(VLOOKUP(AA2532,Tracker!$AB$2:$AB$3981,1,FALSE)),0,1))</f>
        <v>1</v>
      </c>
    </row>
    <row r="2533" spans="1:31">
      <c r="A2533" s="778">
        <v>6003</v>
      </c>
      <c r="B2533" s="698" t="s">
        <v>2687</v>
      </c>
      <c r="C2533" s="705">
        <v>36</v>
      </c>
      <c r="D2533" s="894" t="s">
        <v>9457</v>
      </c>
      <c r="E2533" s="699"/>
      <c r="F2533" s="700"/>
      <c r="G2533" s="701"/>
      <c r="H2533" s="894" t="s">
        <v>4869</v>
      </c>
      <c r="I2533" s="702">
        <v>43954</v>
      </c>
      <c r="J2533" s="699"/>
      <c r="K2533" s="734"/>
      <c r="L2533" s="894" t="s">
        <v>60</v>
      </c>
      <c r="M2533" s="13" t="str">
        <f t="shared" si="189"/>
        <v>Invoice Made</v>
      </c>
      <c r="AA2533" s="13" t="str">
        <f t="shared" si="190"/>
        <v>Beijing Spirit36</v>
      </c>
      <c r="AE2533" s="13">
        <f>IF(TRIM(AA2533=""),0,IF(ISNA(VLOOKUP(AA2533,Tracker!$AB$2:$AB$3981,1,FALSE)),0,1))</f>
        <v>1</v>
      </c>
    </row>
    <row r="2534" spans="1:31">
      <c r="A2534" s="696">
        <v>6004</v>
      </c>
      <c r="B2534" s="698" t="s">
        <v>2776</v>
      </c>
      <c r="C2534" s="997">
        <v>162</v>
      </c>
      <c r="D2534" s="894" t="s">
        <v>2474</v>
      </c>
      <c r="E2534" s="699"/>
      <c r="F2534" s="700"/>
      <c r="G2534" s="701"/>
      <c r="H2534" s="894"/>
      <c r="I2534" s="702"/>
      <c r="J2534" s="699"/>
      <c r="K2534" s="734"/>
      <c r="L2534" s="894" t="s">
        <v>8459</v>
      </c>
      <c r="M2534" s="13" t="str">
        <f t="shared" si="189"/>
        <v>Invoice Not Made</v>
      </c>
      <c r="N2534" s="266" t="s">
        <v>9967</v>
      </c>
      <c r="AA2534" s="13" t="str">
        <f t="shared" si="190"/>
        <v>Sten Skagen162</v>
      </c>
      <c r="AE2534" s="13">
        <f>IF(TRIM(AA2534=""),0,IF(ISNA(VLOOKUP(AA2534,Tracker!$AB$2:$AB$3981,1,FALSE)),0,1))</f>
        <v>0</v>
      </c>
    </row>
    <row r="2535" spans="1:31">
      <c r="A2535" s="778">
        <v>6005</v>
      </c>
      <c r="B2535" s="698" t="s">
        <v>544</v>
      </c>
      <c r="C2535" s="705">
        <v>13</v>
      </c>
      <c r="D2535" s="895" t="s">
        <v>671</v>
      </c>
      <c r="E2535" s="699"/>
      <c r="F2535" s="700"/>
      <c r="G2535" s="701"/>
      <c r="H2535" s="895" t="s">
        <v>9835</v>
      </c>
      <c r="I2535" s="703">
        <v>43938</v>
      </c>
      <c r="J2535" s="699"/>
      <c r="K2535" s="706" t="s">
        <v>411</v>
      </c>
      <c r="L2535" s="894" t="s">
        <v>28</v>
      </c>
      <c r="M2535" s="13" t="str">
        <f t="shared" si="189"/>
        <v>Invoice Made</v>
      </c>
      <c r="AA2535" s="13" t="str">
        <f t="shared" si="190"/>
        <v>Mesaieed13</v>
      </c>
      <c r="AE2535" s="13">
        <f>IF(TRIM(AA2535=""),0,IF(ISNA(VLOOKUP(AA2535,Tracker!$AB$2:$AB$3981,1,FALSE)),0,1))</f>
        <v>1</v>
      </c>
    </row>
    <row r="2536" spans="1:31">
      <c r="A2536" s="756">
        <v>6006</v>
      </c>
      <c r="B2536" s="756" t="s">
        <v>2030</v>
      </c>
      <c r="C2536" s="705">
        <v>35</v>
      </c>
      <c r="D2536" s="897" t="s">
        <v>8314</v>
      </c>
      <c r="E2536" s="699"/>
      <c r="F2536" s="700"/>
      <c r="G2536" s="701"/>
      <c r="H2536" s="897"/>
      <c r="I2536" s="834"/>
      <c r="J2536" s="699"/>
      <c r="K2536" s="835"/>
      <c r="L2536" s="894" t="s">
        <v>60</v>
      </c>
      <c r="M2536" s="803" t="str">
        <f t="shared" si="189"/>
        <v>Invoice Not Made</v>
      </c>
      <c r="N2536" s="760" t="s">
        <v>368</v>
      </c>
      <c r="AA2536" s="13" t="str">
        <f t="shared" si="190"/>
        <v>Athens Spirit35</v>
      </c>
      <c r="AE2536" s="13">
        <f>IF(TRIM(AA2536=""),0,IF(ISNA(VLOOKUP(AA2536,Tracker!$AB$2:$AB$3981,1,FALSE)),0,1))</f>
        <v>0</v>
      </c>
    </row>
    <row r="2537" spans="1:31">
      <c r="A2537" s="696">
        <v>6007</v>
      </c>
      <c r="B2537" s="698" t="s">
        <v>2854</v>
      </c>
      <c r="C2537" s="998">
        <v>259</v>
      </c>
      <c r="D2537" s="894" t="s">
        <v>2474</v>
      </c>
      <c r="E2537" s="699"/>
      <c r="F2537" s="700"/>
      <c r="G2537" s="701"/>
      <c r="H2537" s="894" t="s">
        <v>5779</v>
      </c>
      <c r="I2537" s="702">
        <v>43918</v>
      </c>
      <c r="J2537" s="699"/>
      <c r="K2537" s="734"/>
      <c r="L2537" s="894" t="s">
        <v>8459</v>
      </c>
      <c r="M2537" s="13" t="str">
        <f t="shared" si="189"/>
        <v>Invoice Made</v>
      </c>
      <c r="AA2537" s="13" t="str">
        <f t="shared" si="190"/>
        <v>Emmy Schulte259</v>
      </c>
      <c r="AE2537" s="13">
        <f>IF(TRIM(AA2537=""),0,IF(ISNA(VLOOKUP(AA2537,Tracker!$AB$2:$AB$3981,1,FALSE)),0,1))</f>
        <v>1</v>
      </c>
    </row>
    <row r="2538" spans="1:31">
      <c r="A2538" s="778">
        <v>6008</v>
      </c>
      <c r="B2538" s="698" t="s">
        <v>7805</v>
      </c>
      <c r="C2538" s="705">
        <v>2002</v>
      </c>
      <c r="D2538" s="894" t="s">
        <v>736</v>
      </c>
      <c r="E2538" s="699"/>
      <c r="F2538" s="700"/>
      <c r="G2538" s="701"/>
      <c r="H2538" s="894" t="s">
        <v>535</v>
      </c>
      <c r="I2538" s="702">
        <v>43974</v>
      </c>
      <c r="J2538" s="699"/>
      <c r="K2538" s="734"/>
      <c r="L2538" s="894" t="s">
        <v>633</v>
      </c>
      <c r="M2538" s="13" t="str">
        <f t="shared" si="189"/>
        <v>Invoice Made</v>
      </c>
      <c r="Q2538" s="13" t="str">
        <f t="shared" ref="Q2538" si="191">IF(L2540="Ultranav",IF(K2540="",0,1),"")</f>
        <v/>
      </c>
      <c r="AA2538" s="13" t="str">
        <f t="shared" si="190"/>
        <v>Wisby Atlantic2002</v>
      </c>
      <c r="AE2538" s="13">
        <f>IF(TRIM(AA2538=""),0,IF(ISNA(VLOOKUP(AA2538,Tracker!$AB$2:$AB$3981,1,FALSE)),0,1))</f>
        <v>1</v>
      </c>
    </row>
    <row r="2539" spans="1:31">
      <c r="A2539" s="696">
        <v>6009</v>
      </c>
      <c r="B2539" s="698" t="s">
        <v>9228</v>
      </c>
      <c r="C2539" s="996" t="s">
        <v>9782</v>
      </c>
      <c r="D2539" s="894" t="s">
        <v>2474</v>
      </c>
      <c r="E2539" s="699"/>
      <c r="F2539" s="700"/>
      <c r="G2539" s="701"/>
      <c r="H2539" s="939" t="s">
        <v>9783</v>
      </c>
      <c r="I2539" s="702">
        <v>43915</v>
      </c>
      <c r="J2539" s="699"/>
      <c r="K2539" s="734"/>
      <c r="L2539" s="894" t="s">
        <v>8459</v>
      </c>
      <c r="M2539" s="13" t="str">
        <f t="shared" si="189"/>
        <v>Invoice Made</v>
      </c>
      <c r="AA2539" s="13" t="str">
        <f t="shared" si="190"/>
        <v>Sten Fjell85,86, 87</v>
      </c>
      <c r="AE2539" s="13">
        <f>IF(TRIM(AA2539=""),0,IF(ISNA(VLOOKUP(AA2539,Tracker!$AB$2:$AB$3981,1,FALSE)),0,1))</f>
        <v>1</v>
      </c>
    </row>
    <row r="2540" spans="1:31">
      <c r="A2540" s="708">
        <v>6010</v>
      </c>
      <c r="B2540" s="698" t="s">
        <v>2776</v>
      </c>
      <c r="C2540" s="997">
        <v>163</v>
      </c>
      <c r="D2540" s="894" t="s">
        <v>2474</v>
      </c>
      <c r="E2540" s="699"/>
      <c r="F2540" s="700"/>
      <c r="G2540" s="701"/>
      <c r="H2540" s="894"/>
      <c r="I2540" s="702">
        <v>43891</v>
      </c>
      <c r="J2540" s="699"/>
      <c r="K2540" s="734"/>
      <c r="L2540" s="894" t="s">
        <v>8459</v>
      </c>
      <c r="M2540" s="13" t="str">
        <f t="shared" si="189"/>
        <v>Invoice Not Made</v>
      </c>
      <c r="N2540" s="266" t="s">
        <v>9967</v>
      </c>
      <c r="AA2540" s="13" t="str">
        <f t="shared" si="190"/>
        <v>Sten Skagen163</v>
      </c>
      <c r="AE2540" s="13">
        <f>IF(TRIM(AA2540=""),0,IF(ISNA(VLOOKUP(AA2540,Tracker!$AB$2:$AB$3981,1,FALSE)),0,1))</f>
        <v>0</v>
      </c>
    </row>
    <row r="2541" spans="1:31">
      <c r="A2541" s="708">
        <v>6011</v>
      </c>
      <c r="B2541" s="698" t="s">
        <v>2779</v>
      </c>
      <c r="C2541" s="994">
        <v>303</v>
      </c>
      <c r="D2541" s="894" t="s">
        <v>2474</v>
      </c>
      <c r="E2541" s="699"/>
      <c r="F2541" s="700"/>
      <c r="G2541" s="701"/>
      <c r="H2541" s="894"/>
      <c r="I2541" s="702">
        <v>43891</v>
      </c>
      <c r="J2541" s="699"/>
      <c r="K2541" s="734"/>
      <c r="L2541" s="894" t="s">
        <v>8459</v>
      </c>
      <c r="M2541" s="13" t="str">
        <f t="shared" si="189"/>
        <v>Invoice Not Made</v>
      </c>
      <c r="N2541" s="266" t="s">
        <v>9967</v>
      </c>
      <c r="AA2541" s="13" t="str">
        <f t="shared" si="190"/>
        <v>Tigris303</v>
      </c>
      <c r="AE2541" s="13">
        <f>IF(TRIM(AA2541=""),0,IF(ISNA(VLOOKUP(AA2541,Tracker!$AB$2:$AB$3981,1,FALSE)),0,1))</f>
        <v>0</v>
      </c>
    </row>
    <row r="2542" spans="1:31">
      <c r="A2542" s="778">
        <v>6012</v>
      </c>
      <c r="B2542" s="698" t="s">
        <v>8732</v>
      </c>
      <c r="C2542" s="705">
        <v>16</v>
      </c>
      <c r="D2542" s="895" t="s">
        <v>8733</v>
      </c>
      <c r="E2542" s="699"/>
      <c r="F2542" s="700"/>
      <c r="G2542" s="701"/>
      <c r="H2542" s="938" t="s">
        <v>385</v>
      </c>
      <c r="I2542" s="709">
        <v>43930</v>
      </c>
      <c r="J2542" s="699"/>
      <c r="K2542" s="706" t="s">
        <v>411</v>
      </c>
      <c r="L2542" s="894" t="s">
        <v>28</v>
      </c>
      <c r="M2542" s="13" t="str">
        <f t="shared" si="189"/>
        <v>Invoice Made</v>
      </c>
      <c r="AA2542" s="13" t="str">
        <f t="shared" si="190"/>
        <v>Crudemed16</v>
      </c>
      <c r="AE2542" s="13">
        <f>IF(TRIM(AA2542=""),0,IF(ISNA(VLOOKUP(AA2542,Tracker!$AB$2:$AB$3981,1,FALSE)),0,1))</f>
        <v>1</v>
      </c>
    </row>
    <row r="2543" spans="1:31">
      <c r="A2543" s="778">
        <v>6013</v>
      </c>
      <c r="B2543" s="698" t="s">
        <v>8573</v>
      </c>
      <c r="C2543" s="705" t="s">
        <v>9826</v>
      </c>
      <c r="D2543" s="894" t="s">
        <v>8165</v>
      </c>
      <c r="E2543" s="699"/>
      <c r="F2543" s="700"/>
      <c r="G2543" s="701"/>
      <c r="H2543" s="938" t="s">
        <v>365</v>
      </c>
      <c r="I2543" s="709">
        <v>43934</v>
      </c>
      <c r="J2543" s="699"/>
      <c r="K2543" s="734"/>
      <c r="L2543" s="894" t="s">
        <v>60</v>
      </c>
      <c r="M2543" s="13" t="str">
        <f t="shared" si="189"/>
        <v>Invoice Made</v>
      </c>
      <c r="AA2543" s="13" t="str">
        <f t="shared" si="190"/>
        <v>Stavanger Eagle18L</v>
      </c>
      <c r="AE2543" s="13">
        <f>IF(TRIM(AA2543=""),0,IF(ISNA(VLOOKUP(AA2543,Tracker!$AB$2:$AB$3981,1,FALSE)),0,1))</f>
        <v>1</v>
      </c>
    </row>
    <row r="2544" spans="1:31">
      <c r="A2544" s="696">
        <v>6014</v>
      </c>
      <c r="B2544" s="698" t="s">
        <v>9635</v>
      </c>
      <c r="C2544" s="999">
        <v>88</v>
      </c>
      <c r="D2544" s="894" t="s">
        <v>2474</v>
      </c>
      <c r="E2544" s="699"/>
      <c r="F2544" s="700"/>
      <c r="G2544" s="701"/>
      <c r="H2544" s="894"/>
      <c r="I2544" s="702"/>
      <c r="J2544" s="699"/>
      <c r="K2544" s="734"/>
      <c r="L2544" s="894" t="s">
        <v>8459</v>
      </c>
      <c r="M2544" s="13" t="str">
        <f t="shared" si="189"/>
        <v>Invoice Not Made</v>
      </c>
      <c r="N2544" s="266" t="s">
        <v>9967</v>
      </c>
      <c r="AA2544" s="13" t="str">
        <f t="shared" si="190"/>
        <v>Sten Fjell88</v>
      </c>
      <c r="AE2544" s="13">
        <f>IF(TRIM(AA2544=""),0,IF(ISNA(VLOOKUP(AA2544,Tracker!$AB$2:$AB$3981,1,FALSE)),0,1))</f>
        <v>0</v>
      </c>
    </row>
    <row r="2545" spans="1:31">
      <c r="A2545" s="778">
        <v>6015</v>
      </c>
      <c r="B2545" s="698" t="s">
        <v>7872</v>
      </c>
      <c r="C2545" s="705" t="s">
        <v>9827</v>
      </c>
      <c r="D2545" s="894" t="s">
        <v>8251</v>
      </c>
      <c r="E2545" s="699"/>
      <c r="F2545" s="700"/>
      <c r="G2545" s="701"/>
      <c r="H2545" s="938" t="s">
        <v>3664</v>
      </c>
      <c r="I2545" s="709">
        <v>43928</v>
      </c>
      <c r="J2545" s="699"/>
      <c r="K2545" s="779" t="s">
        <v>9815</v>
      </c>
      <c r="L2545" s="894" t="s">
        <v>590</v>
      </c>
      <c r="M2545" s="13" t="str">
        <f t="shared" si="189"/>
        <v>Invoice Made</v>
      </c>
      <c r="AA2545" s="13" t="str">
        <f t="shared" si="190"/>
        <v>Persepolis26P-127F</v>
      </c>
      <c r="AE2545" s="13">
        <f>IF(TRIM(AA2545=""),0,IF(ISNA(VLOOKUP(AA2545,Tracker!$AB$2:$AB$3981,1,FALSE)),0,1))</f>
        <v>1</v>
      </c>
    </row>
    <row r="2546" spans="1:31">
      <c r="A2546" s="778">
        <v>6016</v>
      </c>
      <c r="B2546" s="698" t="s">
        <v>2779</v>
      </c>
      <c r="C2546" s="994" t="s">
        <v>9785</v>
      </c>
      <c r="D2546" s="894" t="s">
        <v>2474</v>
      </c>
      <c r="E2546" s="699"/>
      <c r="F2546" s="700"/>
      <c r="G2546" s="701"/>
      <c r="H2546" s="894" t="s">
        <v>535</v>
      </c>
      <c r="I2546" s="702">
        <v>43915</v>
      </c>
      <c r="J2546" s="699"/>
      <c r="K2546" s="734"/>
      <c r="L2546" s="894" t="s">
        <v>8459</v>
      </c>
      <c r="M2546" s="13" t="str">
        <f t="shared" si="189"/>
        <v>Invoice Made</v>
      </c>
      <c r="AA2546" s="13" t="str">
        <f t="shared" si="190"/>
        <v>Tigris302, 303,304</v>
      </c>
      <c r="AE2546" s="13">
        <f>IF(TRIM(AA2546=""),0,IF(ISNA(VLOOKUP(AA2546,Tracker!$AB$2:$AB$3981,1,FALSE)),0,1))</f>
        <v>1</v>
      </c>
    </row>
    <row r="2547" spans="1:31">
      <c r="A2547" s="778">
        <v>6017</v>
      </c>
      <c r="B2547" s="698" t="s">
        <v>892</v>
      </c>
      <c r="C2547" s="995" t="s">
        <v>9787</v>
      </c>
      <c r="D2547" s="894" t="s">
        <v>2474</v>
      </c>
      <c r="E2547" s="699"/>
      <c r="F2547" s="700"/>
      <c r="G2547" s="701"/>
      <c r="H2547" s="894" t="s">
        <v>412</v>
      </c>
      <c r="I2547" s="702">
        <v>43916</v>
      </c>
      <c r="J2547" s="699"/>
      <c r="K2547" s="734"/>
      <c r="L2547" s="894" t="s">
        <v>8459</v>
      </c>
      <c r="M2547" s="13" t="str">
        <f t="shared" si="189"/>
        <v>Invoice Made</v>
      </c>
      <c r="AA2547" s="13" t="str">
        <f t="shared" si="190"/>
        <v>Elisalex Schulte156, 157, 158</v>
      </c>
      <c r="AE2547" s="13">
        <f>IF(TRIM(AA2547=""),0,IF(ISNA(VLOOKUP(AA2547,Tracker!$AB$2:$AB$3981,1,FALSE)),0,1))</f>
        <v>1</v>
      </c>
    </row>
    <row r="2548" spans="1:31">
      <c r="A2548" s="778">
        <v>6018</v>
      </c>
      <c r="B2548" s="698" t="s">
        <v>7855</v>
      </c>
      <c r="C2548" s="705">
        <v>29</v>
      </c>
      <c r="D2548" s="894" t="s">
        <v>63</v>
      </c>
      <c r="E2548" s="699"/>
      <c r="F2548" s="700"/>
      <c r="G2548" s="701"/>
      <c r="H2548" s="894" t="s">
        <v>20</v>
      </c>
      <c r="I2548" s="702">
        <v>43962</v>
      </c>
      <c r="J2548" s="699"/>
      <c r="K2548" s="734"/>
      <c r="L2548" s="894" t="s">
        <v>60</v>
      </c>
      <c r="M2548" s="13" t="str">
        <f t="shared" si="189"/>
        <v>Invoice Made</v>
      </c>
      <c r="AA2548" s="13" t="str">
        <f t="shared" si="190"/>
        <v>New Award29</v>
      </c>
      <c r="AE2548" s="13">
        <f>IF(TRIM(AA2548=""),0,IF(ISNA(VLOOKUP(AA2548,Tracker!$AB$2:$AB$3981,1,FALSE)),0,1))</f>
        <v>1</v>
      </c>
    </row>
    <row r="2549" spans="1:31">
      <c r="A2549" s="778">
        <v>6019</v>
      </c>
      <c r="B2549" s="698" t="s">
        <v>9828</v>
      </c>
      <c r="C2549" s="705">
        <v>249</v>
      </c>
      <c r="D2549" s="894" t="s">
        <v>8237</v>
      </c>
      <c r="E2549" s="699"/>
      <c r="F2549" s="700"/>
      <c r="G2549" s="701"/>
      <c r="H2549" s="938" t="s">
        <v>3180</v>
      </c>
      <c r="I2549" s="709">
        <v>43937</v>
      </c>
      <c r="J2549" s="699"/>
      <c r="K2549" s="734"/>
      <c r="L2549" s="894" t="s">
        <v>590</v>
      </c>
      <c r="M2549" s="13" t="str">
        <f t="shared" si="189"/>
        <v>Invoice Made</v>
      </c>
      <c r="AA2549" s="13" t="str">
        <f t="shared" si="190"/>
        <v>Seaways Rosemar249</v>
      </c>
      <c r="AE2549" s="13">
        <f>IF(TRIM(AA2549=""),0,IF(ISNA(VLOOKUP(AA2549,Tracker!$AB$2:$AB$3981,1,FALSE)),0,1))</f>
        <v>1</v>
      </c>
    </row>
    <row r="2550" spans="1:31">
      <c r="A2550" s="778">
        <v>6020</v>
      </c>
      <c r="B2550" s="698" t="s">
        <v>3916</v>
      </c>
      <c r="C2550" s="705">
        <v>137</v>
      </c>
      <c r="D2550" s="894" t="s">
        <v>2981</v>
      </c>
      <c r="E2550" s="699"/>
      <c r="F2550" s="700"/>
      <c r="G2550" s="701"/>
      <c r="H2550" s="894" t="s">
        <v>9922</v>
      </c>
      <c r="I2550" s="702">
        <v>43959</v>
      </c>
      <c r="J2550" s="699"/>
      <c r="K2550" s="734"/>
      <c r="L2550" s="894" t="s">
        <v>590</v>
      </c>
      <c r="M2550" s="13" t="str">
        <f t="shared" si="189"/>
        <v>Invoice Made</v>
      </c>
      <c r="AA2550" s="13" t="str">
        <f t="shared" si="190"/>
        <v>World Harmony137</v>
      </c>
      <c r="AE2550" s="13">
        <f>IF(TRIM(AA2550=""),0,IF(ISNA(VLOOKUP(AA2550,Tracker!$AB$2:$AB$3981,1,FALSE)),0,1))</f>
        <v>1</v>
      </c>
    </row>
    <row r="2551" spans="1:31">
      <c r="A2551" s="778">
        <v>6021</v>
      </c>
      <c r="B2551" s="698" t="s">
        <v>2125</v>
      </c>
      <c r="C2551" s="705">
        <v>51</v>
      </c>
      <c r="D2551" s="894" t="s">
        <v>9829</v>
      </c>
      <c r="E2551" s="699"/>
      <c r="F2551" s="700"/>
      <c r="G2551" s="701"/>
      <c r="H2551" s="938" t="s">
        <v>511</v>
      </c>
      <c r="I2551" s="709">
        <v>43936</v>
      </c>
      <c r="J2551" s="699"/>
      <c r="K2551" s="734"/>
      <c r="L2551" s="894" t="s">
        <v>1466</v>
      </c>
      <c r="M2551" s="13" t="str">
        <f t="shared" si="189"/>
        <v>Invoice Made</v>
      </c>
      <c r="AA2551" s="13" t="str">
        <f t="shared" si="190"/>
        <v>Pacific Jewels51</v>
      </c>
      <c r="AE2551" s="13">
        <f>IF(TRIM(AA2551=""),0,IF(ISNA(VLOOKUP(AA2551,Tracker!$AB$2:$AB$3981,1,FALSE)),0,1))</f>
        <v>1</v>
      </c>
    </row>
    <row r="2552" spans="1:31">
      <c r="A2552" s="778">
        <v>6022</v>
      </c>
      <c r="B2552" s="698" t="s">
        <v>2964</v>
      </c>
      <c r="C2552" s="705">
        <v>38</v>
      </c>
      <c r="D2552" s="894" t="s">
        <v>2981</v>
      </c>
      <c r="E2552" s="699"/>
      <c r="F2552" s="700"/>
      <c r="G2552" s="701"/>
      <c r="H2552" s="938" t="s">
        <v>7971</v>
      </c>
      <c r="I2552" s="709">
        <v>43927</v>
      </c>
      <c r="J2552" s="699"/>
      <c r="K2552" s="734"/>
      <c r="L2552" s="894" t="s">
        <v>590</v>
      </c>
      <c r="M2552" s="13" t="str">
        <f t="shared" si="189"/>
        <v>Invoice Made</v>
      </c>
      <c r="AA2552" s="13" t="str">
        <f t="shared" si="190"/>
        <v>Socrates38</v>
      </c>
      <c r="AE2552" s="13">
        <f>IF(TRIM(AA2552=""),0,IF(ISNA(VLOOKUP(AA2552,Tracker!$AB$2:$AB$3981,1,FALSE)),0,1))</f>
        <v>1</v>
      </c>
    </row>
    <row r="2553" spans="1:31">
      <c r="A2553" s="778">
        <v>6023</v>
      </c>
      <c r="B2553" s="698" t="s">
        <v>9636</v>
      </c>
      <c r="C2553" s="705">
        <v>9</v>
      </c>
      <c r="D2553" s="894" t="s">
        <v>465</v>
      </c>
      <c r="E2553" s="698"/>
      <c r="F2553" s="697"/>
      <c r="G2553" s="707"/>
      <c r="H2553" s="894" t="s">
        <v>173</v>
      </c>
      <c r="I2553" s="702">
        <v>43894</v>
      </c>
      <c r="J2553" s="698"/>
      <c r="K2553" s="705" t="s">
        <v>411</v>
      </c>
      <c r="L2553" s="894" t="s">
        <v>28</v>
      </c>
      <c r="M2553" s="13" t="str">
        <f t="shared" si="189"/>
        <v>Invoice Made</v>
      </c>
      <c r="AA2553" s="13" t="str">
        <f t="shared" si="190"/>
        <v>Navig8 Perseverance9</v>
      </c>
      <c r="AE2553" s="13">
        <f>IF(TRIM(AA2553=""),0,IF(ISNA(VLOOKUP(AA2553,Tracker!$AB$2:$AB$3981,1,FALSE)),0,1))</f>
        <v>1</v>
      </c>
    </row>
    <row r="2554" spans="1:31">
      <c r="A2554" s="778">
        <v>6024</v>
      </c>
      <c r="B2554" s="698" t="s">
        <v>2776</v>
      </c>
      <c r="C2554" s="1000">
        <v>165</v>
      </c>
      <c r="D2554" s="894" t="s">
        <v>2474</v>
      </c>
      <c r="E2554" s="699"/>
      <c r="F2554" s="700"/>
      <c r="G2554" s="701"/>
      <c r="H2554" s="894"/>
      <c r="I2554" s="702"/>
      <c r="J2554" s="699"/>
      <c r="K2554" s="734"/>
      <c r="L2554" s="894" t="s">
        <v>8459</v>
      </c>
      <c r="M2554" s="13" t="str">
        <f t="shared" si="189"/>
        <v>Invoice Not Made</v>
      </c>
      <c r="N2554" s="266" t="s">
        <v>9967</v>
      </c>
      <c r="AA2554" s="13" t="str">
        <f t="shared" si="190"/>
        <v>Sten Skagen165</v>
      </c>
      <c r="AE2554" s="13">
        <f>IF(TRIM(AA2554=""),0,IF(ISNA(VLOOKUP(AA2554,Tracker!$AB$2:$AB$3981,1,FALSE)),0,1))</f>
        <v>0</v>
      </c>
    </row>
    <row r="2555" spans="1:31">
      <c r="A2555" s="778">
        <v>6025</v>
      </c>
      <c r="B2555" s="698" t="s">
        <v>892</v>
      </c>
      <c r="C2555" s="1001">
        <v>159</v>
      </c>
      <c r="D2555" s="894" t="s">
        <v>2474</v>
      </c>
      <c r="E2555" s="699"/>
      <c r="F2555" s="700"/>
      <c r="G2555" s="701"/>
      <c r="H2555" s="894"/>
      <c r="I2555" s="702"/>
      <c r="J2555" s="699"/>
      <c r="K2555" s="734"/>
      <c r="L2555" s="894" t="s">
        <v>8459</v>
      </c>
      <c r="M2555" s="13" t="str">
        <f t="shared" si="189"/>
        <v>Invoice Not Made</v>
      </c>
      <c r="N2555" s="266" t="s">
        <v>9967</v>
      </c>
      <c r="AA2555" s="13" t="str">
        <f t="shared" si="190"/>
        <v>Elisalex Schulte159</v>
      </c>
      <c r="AE2555" s="13">
        <f>IF(TRIM(AA2555=""),0,IF(ISNA(VLOOKUP(AA2555,Tracker!$AB$2:$AB$3981,1,FALSE)),0,1))</f>
        <v>0</v>
      </c>
    </row>
    <row r="2556" spans="1:31">
      <c r="A2556" s="778">
        <v>6026</v>
      </c>
      <c r="B2556" s="698" t="s">
        <v>2779</v>
      </c>
      <c r="C2556" s="1002">
        <v>305</v>
      </c>
      <c r="D2556" s="894" t="s">
        <v>2474</v>
      </c>
      <c r="E2556" s="699"/>
      <c r="F2556" s="700"/>
      <c r="G2556" s="701"/>
      <c r="H2556" s="894"/>
      <c r="I2556" s="702"/>
      <c r="J2556" s="699"/>
      <c r="K2556" s="734"/>
      <c r="L2556" s="894" t="s">
        <v>8459</v>
      </c>
      <c r="M2556" s="13" t="str">
        <f t="shared" si="189"/>
        <v>Invoice Not Made</v>
      </c>
      <c r="N2556" s="266" t="s">
        <v>9967</v>
      </c>
      <c r="AA2556" s="13" t="str">
        <f t="shared" si="190"/>
        <v>Tigris305</v>
      </c>
      <c r="AE2556" s="13">
        <f>IF(TRIM(AA2556=""),0,IF(ISNA(VLOOKUP(AA2556,Tracker!$AB$2:$AB$3981,1,FALSE)),0,1))</f>
        <v>0</v>
      </c>
    </row>
    <row r="2557" spans="1:31" ht="15.75" thickBot="1">
      <c r="A2557" s="806">
        <v>6027</v>
      </c>
      <c r="B2557" s="744" t="s">
        <v>2776</v>
      </c>
      <c r="C2557" s="1000" t="s">
        <v>9789</v>
      </c>
      <c r="D2557" s="898" t="s">
        <v>2474</v>
      </c>
      <c r="E2557" s="745"/>
      <c r="F2557" s="746"/>
      <c r="G2557" s="747"/>
      <c r="H2557" s="898" t="s">
        <v>2870</v>
      </c>
      <c r="I2557" s="748">
        <v>43919</v>
      </c>
      <c r="J2557" s="745"/>
      <c r="K2557" s="749"/>
      <c r="L2557" s="898" t="s">
        <v>8459</v>
      </c>
      <c r="M2557" s="13" t="str">
        <f t="shared" si="189"/>
        <v>Invoice Made</v>
      </c>
      <c r="AA2557" s="13" t="str">
        <f t="shared" si="190"/>
        <v>Sten Skagen162, 163, 164</v>
      </c>
      <c r="AE2557" s="13">
        <f>IF(TRIM(AA2557=""),0,IF(ISNA(VLOOKUP(AA2557,Tracker!$AB$2:$AB$3981,1,FALSE)),0,1))</f>
        <v>1</v>
      </c>
    </row>
    <row r="2558" spans="1:31" ht="15.75" thickTop="1">
      <c r="A2558" s="831">
        <v>6028</v>
      </c>
      <c r="B2558" s="751" t="s">
        <v>8893</v>
      </c>
      <c r="C2558" s="1003">
        <v>15</v>
      </c>
      <c r="D2558" s="899" t="s">
        <v>9521</v>
      </c>
      <c r="E2558" s="752"/>
      <c r="F2558" s="753"/>
      <c r="G2558" s="754"/>
      <c r="H2558" s="898" t="s">
        <v>3180</v>
      </c>
      <c r="I2558" s="748">
        <v>43953</v>
      </c>
      <c r="J2558" s="752"/>
      <c r="K2558" s="755"/>
      <c r="L2558" s="1067" t="s">
        <v>590</v>
      </c>
      <c r="M2558" s="13" t="str">
        <f t="shared" si="189"/>
        <v>Invoice Made</v>
      </c>
      <c r="N2558" s="762" t="s">
        <v>9854</v>
      </c>
      <c r="AA2558" s="13" t="str">
        <f t="shared" si="190"/>
        <v>Madison15</v>
      </c>
      <c r="AE2558" s="13">
        <f>IF(TRIM(AA2558=""),0,IF(ISNA(VLOOKUP(AA2558,Tracker!$AB$2:$AB$3981,1,FALSE)),0,1))</f>
        <v>1</v>
      </c>
    </row>
    <row r="2559" spans="1:31">
      <c r="A2559" s="778">
        <v>6029</v>
      </c>
      <c r="B2559" s="739" t="s">
        <v>464</v>
      </c>
      <c r="C2559" s="705">
        <v>2003</v>
      </c>
      <c r="D2559" s="900" t="s">
        <v>817</v>
      </c>
      <c r="E2559" s="740"/>
      <c r="F2559" s="741"/>
      <c r="G2559" s="742"/>
      <c r="H2559" s="898" t="s">
        <v>771</v>
      </c>
      <c r="I2559" s="748">
        <v>43954</v>
      </c>
      <c r="J2559" s="740"/>
      <c r="K2559" s="743"/>
      <c r="L2559" s="894" t="s">
        <v>663</v>
      </c>
      <c r="M2559" s="13" t="str">
        <f t="shared" si="189"/>
        <v>Invoice Made</v>
      </c>
      <c r="AA2559" s="13" t="str">
        <f t="shared" si="190"/>
        <v>Stena Penguin2003</v>
      </c>
      <c r="AE2559" s="13">
        <f>IF(TRIM(AA2559=""),0,IF(ISNA(VLOOKUP(AA2559,Tracker!$AB$2:$AB$3981,1,FALSE)),0,1))</f>
        <v>1</v>
      </c>
    </row>
    <row r="2560" spans="1:31">
      <c r="A2560" s="756">
        <v>6030</v>
      </c>
      <c r="B2560" s="756" t="s">
        <v>3093</v>
      </c>
      <c r="C2560" s="705"/>
      <c r="D2560" s="897" t="s">
        <v>9845</v>
      </c>
      <c r="E2560" s="757"/>
      <c r="F2560" s="758"/>
      <c r="G2560" s="759"/>
      <c r="H2560" s="898"/>
      <c r="I2560" s="748"/>
      <c r="J2560" s="757"/>
      <c r="K2560" s="761"/>
      <c r="L2560" s="894" t="s">
        <v>1466</v>
      </c>
      <c r="M2560" s="13" t="str">
        <f t="shared" ref="M2560:M2623" si="192">IF(AND(NOT(TRIM(D2560)="")),IF(AE2560=1,"Invoice Made","Invoice Not Made"),"")</f>
        <v>Invoice Not Made</v>
      </c>
      <c r="N2560" s="760" t="s">
        <v>368</v>
      </c>
      <c r="AA2560" s="13" t="str">
        <f t="shared" si="190"/>
        <v>Vessel-Voy No not given</v>
      </c>
      <c r="AE2560" s="13">
        <f>IF(TRIM(AA2560=""),0,IF(ISNA(VLOOKUP(AA2560,Tracker!$AB$2:$AB$3981,1,FALSE)),0,1))</f>
        <v>0</v>
      </c>
    </row>
    <row r="2561" spans="1:31">
      <c r="A2561" s="818">
        <v>6031</v>
      </c>
      <c r="B2561" s="855" t="s">
        <v>9836</v>
      </c>
      <c r="C2561" s="853">
        <v>5</v>
      </c>
      <c r="D2561" s="901" t="s">
        <v>3273</v>
      </c>
      <c r="E2561" s="782"/>
      <c r="F2561" s="783"/>
      <c r="G2561" s="784"/>
      <c r="H2561" s="902" t="s">
        <v>778</v>
      </c>
      <c r="I2561" s="851">
        <v>43992</v>
      </c>
      <c r="J2561" s="782"/>
      <c r="K2561" s="786"/>
      <c r="L2561" s="896" t="s">
        <v>1485</v>
      </c>
      <c r="M2561" s="13" t="str">
        <f t="shared" si="192"/>
        <v>Invoice Made</v>
      </c>
      <c r="AA2561" s="13" t="str">
        <f t="shared" si="190"/>
        <v>Ion M5</v>
      </c>
      <c r="AE2561" s="13">
        <f>IF(TRIM(AA2561=""),0,IF(ISNA(VLOOKUP(AA2561,Tracker!$AB$2:$AB$3981,1,FALSE)),0,1))</f>
        <v>1</v>
      </c>
    </row>
    <row r="2562" spans="1:31">
      <c r="A2562" s="818">
        <v>6032</v>
      </c>
      <c r="B2562" s="787" t="s">
        <v>2776</v>
      </c>
      <c r="C2562" s="853">
        <v>166</v>
      </c>
      <c r="D2562" s="901" t="s">
        <v>2474</v>
      </c>
      <c r="E2562" s="782"/>
      <c r="F2562" s="783"/>
      <c r="G2562" s="784"/>
      <c r="H2562" s="898"/>
      <c r="I2562" s="748">
        <v>43922</v>
      </c>
      <c r="J2562" s="782"/>
      <c r="K2562" s="786"/>
      <c r="L2562" s="896" t="s">
        <v>8459</v>
      </c>
      <c r="M2562" s="13" t="str">
        <f t="shared" si="192"/>
        <v>Invoice Not Made</v>
      </c>
      <c r="N2562" s="266" t="s">
        <v>9967</v>
      </c>
      <c r="AA2562" s="13" t="str">
        <f t="shared" si="190"/>
        <v>Sten Skagen166</v>
      </c>
      <c r="AE2562" s="13">
        <f>IF(TRIM(AA2562=""),0,IF(ISNA(VLOOKUP(AA2562,Tracker!$AB$2:$AB$3981,1,FALSE)),0,1))</f>
        <v>0</v>
      </c>
    </row>
    <row r="2563" spans="1:31">
      <c r="A2563" s="818">
        <v>6033</v>
      </c>
      <c r="B2563" s="798" t="s">
        <v>2779</v>
      </c>
      <c r="C2563" s="853">
        <v>306</v>
      </c>
      <c r="D2563" s="901" t="s">
        <v>2474</v>
      </c>
      <c r="E2563" s="782"/>
      <c r="F2563" s="783"/>
      <c r="G2563" s="784"/>
      <c r="H2563" s="898"/>
      <c r="I2563" s="748">
        <v>43922</v>
      </c>
      <c r="J2563" s="782"/>
      <c r="K2563" s="786"/>
      <c r="L2563" s="896" t="s">
        <v>8459</v>
      </c>
      <c r="M2563" s="13" t="str">
        <f t="shared" si="192"/>
        <v>Invoice Not Made</v>
      </c>
      <c r="N2563" s="266" t="s">
        <v>9967</v>
      </c>
      <c r="AA2563" s="13" t="str">
        <f t="shared" ref="AA2563:AA2626" si="193">IF(OR(TRIM(B2563)="",TRIM(C2563)=""),"Vessel-Voy No not given",CONCATENATE(TRIM(B2563),TRIM(C2563)))</f>
        <v>Tigris306</v>
      </c>
      <c r="AE2563" s="13">
        <f>IF(TRIM(AA2563=""),0,IF(ISNA(VLOOKUP(AA2563,Tracker!$AB$2:$AB$3981,1,FALSE)),0,1))</f>
        <v>0</v>
      </c>
    </row>
    <row r="2564" spans="1:31">
      <c r="A2564" s="818">
        <v>6034</v>
      </c>
      <c r="B2564" s="788" t="s">
        <v>2854</v>
      </c>
      <c r="C2564" s="853">
        <v>260</v>
      </c>
      <c r="D2564" s="901" t="s">
        <v>2474</v>
      </c>
      <c r="E2564" s="782"/>
      <c r="F2564" s="783"/>
      <c r="G2564" s="784"/>
      <c r="H2564" s="898"/>
      <c r="I2564" s="748">
        <v>43922</v>
      </c>
      <c r="J2564" s="782"/>
      <c r="K2564" s="786"/>
      <c r="L2564" s="896" t="s">
        <v>8459</v>
      </c>
      <c r="M2564" s="13" t="str">
        <f t="shared" si="192"/>
        <v>Invoice Not Made</v>
      </c>
      <c r="N2564" s="266" t="s">
        <v>9967</v>
      </c>
      <c r="AA2564" s="13" t="str">
        <f t="shared" si="193"/>
        <v>Emmy Schulte260</v>
      </c>
      <c r="AE2564" s="13">
        <f>IF(TRIM(AA2564=""),0,IF(ISNA(VLOOKUP(AA2564,Tracker!$AB$2:$AB$3981,1,FALSE)),0,1))</f>
        <v>0</v>
      </c>
    </row>
    <row r="2565" spans="1:31">
      <c r="A2565" s="818">
        <v>6035</v>
      </c>
      <c r="B2565" s="946" t="s">
        <v>2605</v>
      </c>
      <c r="C2565" s="853">
        <v>2001</v>
      </c>
      <c r="D2565" s="896" t="s">
        <v>9846</v>
      </c>
      <c r="E2565" s="793"/>
      <c r="F2565" s="794"/>
      <c r="G2565" s="795"/>
      <c r="H2565" s="947" t="s">
        <v>2944</v>
      </c>
      <c r="I2565" s="948">
        <v>43995</v>
      </c>
      <c r="J2565" s="793"/>
      <c r="K2565" s="819"/>
      <c r="L2565" s="894" t="s">
        <v>663</v>
      </c>
      <c r="M2565" s="13" t="str">
        <f t="shared" si="192"/>
        <v>Invoice Made</v>
      </c>
      <c r="N2565" s="760"/>
      <c r="AA2565" s="13" t="str">
        <f t="shared" si="193"/>
        <v>Densa Whale2001</v>
      </c>
      <c r="AE2565" s="13">
        <f>IF(TRIM(AA2565=""),0,IF(ISNA(VLOOKUP(AA2565,Tracker!$AB$2:$AB$3981,1,FALSE)),0,1))</f>
        <v>1</v>
      </c>
    </row>
    <row r="2566" spans="1:31">
      <c r="A2566" s="781">
        <v>6036</v>
      </c>
      <c r="B2566" s="781" t="s">
        <v>2605</v>
      </c>
      <c r="C2566" s="853">
        <v>2001</v>
      </c>
      <c r="D2566" s="901" t="s">
        <v>9846</v>
      </c>
      <c r="E2566" s="782"/>
      <c r="F2566" s="783"/>
      <c r="G2566" s="784"/>
      <c r="H2566" s="898"/>
      <c r="I2566" s="748"/>
      <c r="J2566" s="782"/>
      <c r="K2566" s="786"/>
      <c r="L2566" s="896" t="s">
        <v>9853</v>
      </c>
      <c r="M2566" s="13" t="str">
        <f t="shared" si="192"/>
        <v>Invoice Made</v>
      </c>
      <c r="N2566" s="266" t="s">
        <v>10105</v>
      </c>
      <c r="AA2566" s="13" t="str">
        <f t="shared" si="193"/>
        <v>Densa Whale2001</v>
      </c>
      <c r="AE2566" s="13">
        <f>IF(TRIM(AA2566=""),0,IF(ISNA(VLOOKUP(AA2566,Tracker!$AB$2:$AB$3981,1,FALSE)),0,1))</f>
        <v>1</v>
      </c>
    </row>
    <row r="2567" spans="1:31">
      <c r="A2567" s="799">
        <v>6037</v>
      </c>
      <c r="B2567" s="781" t="s">
        <v>9837</v>
      </c>
      <c r="C2567" s="853">
        <v>3</v>
      </c>
      <c r="D2567" s="901" t="s">
        <v>9847</v>
      </c>
      <c r="E2567" s="782"/>
      <c r="F2567" s="783"/>
      <c r="G2567" s="784"/>
      <c r="H2567" s="898" t="s">
        <v>419</v>
      </c>
      <c r="I2567" s="748">
        <v>43962</v>
      </c>
      <c r="J2567" s="782"/>
      <c r="K2567" s="786"/>
      <c r="L2567" s="896" t="s">
        <v>590</v>
      </c>
      <c r="M2567" s="13" t="str">
        <f t="shared" si="192"/>
        <v>Invoice Made</v>
      </c>
      <c r="AA2567" s="13" t="str">
        <f t="shared" si="193"/>
        <v>Celsius Mayfair3</v>
      </c>
      <c r="AE2567" s="13">
        <f>IF(TRIM(AA2567=""),0,IF(ISNA(VLOOKUP(AA2567,Tracker!$AB$2:$AB$3981,1,FALSE)),0,1))</f>
        <v>1</v>
      </c>
    </row>
    <row r="2568" spans="1:31">
      <c r="A2568" s="799">
        <v>6038</v>
      </c>
      <c r="B2568" s="781" t="s">
        <v>9111</v>
      </c>
      <c r="C2568" s="853" t="s">
        <v>9843</v>
      </c>
      <c r="D2568" s="901" t="s">
        <v>8251</v>
      </c>
      <c r="E2568" s="782"/>
      <c r="F2568" s="783"/>
      <c r="G2568" s="784"/>
      <c r="H2568" s="898" t="s">
        <v>9832</v>
      </c>
      <c r="I2568" s="748">
        <v>43973</v>
      </c>
      <c r="J2568" s="782"/>
      <c r="K2568" s="786"/>
      <c r="L2568" s="896" t="s">
        <v>590</v>
      </c>
      <c r="M2568" s="13" t="str">
        <f t="shared" si="192"/>
        <v>Invoice Made</v>
      </c>
      <c r="AA2568" s="13" t="str">
        <f t="shared" si="193"/>
        <v>Selini13P-114F</v>
      </c>
      <c r="AE2568" s="13">
        <f>IF(TRIM(AA2568=""),0,IF(ISNA(VLOOKUP(AA2568,Tracker!$AB$2:$AB$3981,1,FALSE)),0,1))</f>
        <v>1</v>
      </c>
    </row>
    <row r="2569" spans="1:31">
      <c r="A2569" s="799">
        <v>6039</v>
      </c>
      <c r="B2569" s="781" t="s">
        <v>9838</v>
      </c>
      <c r="C2569" s="853">
        <v>27</v>
      </c>
      <c r="D2569" s="901" t="s">
        <v>9027</v>
      </c>
      <c r="E2569" s="782"/>
      <c r="F2569" s="783"/>
      <c r="G2569" s="784"/>
      <c r="H2569" s="898" t="s">
        <v>9924</v>
      </c>
      <c r="I2569" s="748">
        <v>43970</v>
      </c>
      <c r="J2569" s="782"/>
      <c r="K2569" s="786"/>
      <c r="L2569" s="896" t="s">
        <v>8963</v>
      </c>
      <c r="M2569" s="13" t="str">
        <f t="shared" si="192"/>
        <v>Invoice Made</v>
      </c>
      <c r="AA2569" s="13" t="str">
        <f t="shared" si="193"/>
        <v>Nordic Luna27</v>
      </c>
      <c r="AE2569" s="13">
        <f>IF(TRIM(AA2569=""),0,IF(ISNA(VLOOKUP(AA2569,Tracker!$AB$2:$AB$3981,1,FALSE)),0,1))</f>
        <v>1</v>
      </c>
    </row>
    <row r="2570" spans="1:31">
      <c r="A2570" s="1087">
        <v>6040</v>
      </c>
      <c r="B2570" s="1087" t="s">
        <v>9455</v>
      </c>
      <c r="C2570" s="1088">
        <v>89</v>
      </c>
      <c r="D2570" s="770" t="s">
        <v>1942</v>
      </c>
      <c r="E2570" s="793"/>
      <c r="F2570" s="794"/>
      <c r="G2570" s="795"/>
      <c r="H2570" s="1089"/>
      <c r="I2570" s="1090"/>
      <c r="J2570" s="793"/>
      <c r="K2570" s="819"/>
      <c r="L2570" s="770" t="s">
        <v>590</v>
      </c>
      <c r="M2570" s="803" t="str">
        <f t="shared" si="192"/>
        <v>Invoice Not Made</v>
      </c>
      <c r="N2570" s="760" t="s">
        <v>368</v>
      </c>
      <c r="AA2570" s="13" t="str">
        <f t="shared" si="193"/>
        <v>Seaways Leyte89</v>
      </c>
      <c r="AE2570" s="13">
        <f>IF(TRIM(AA2570=""),0,IF(ISNA(VLOOKUP(AA2570,Tracker!$AB$2:$AB$3981,1,FALSE)),0,1))</f>
        <v>0</v>
      </c>
    </row>
    <row r="2571" spans="1:31">
      <c r="A2571" s="818">
        <v>6041</v>
      </c>
      <c r="B2571" s="789" t="s">
        <v>8103</v>
      </c>
      <c r="C2571" s="853">
        <v>112</v>
      </c>
      <c r="D2571" s="901" t="s">
        <v>2474</v>
      </c>
      <c r="E2571" s="782"/>
      <c r="F2571" s="783"/>
      <c r="G2571" s="784"/>
      <c r="H2571" s="901"/>
      <c r="I2571" s="785">
        <v>43922</v>
      </c>
      <c r="J2571" s="782"/>
      <c r="K2571" s="786"/>
      <c r="L2571" s="896" t="s">
        <v>8459</v>
      </c>
      <c r="M2571" s="13" t="str">
        <f t="shared" si="192"/>
        <v>Invoice Not Made</v>
      </c>
      <c r="N2571" s="266" t="s">
        <v>9967</v>
      </c>
      <c r="AA2571" s="13" t="str">
        <f t="shared" si="193"/>
        <v>Brentholmen112</v>
      </c>
      <c r="AE2571" s="13">
        <f>IF(TRIM(AA2571=""),0,IF(ISNA(VLOOKUP(AA2571,Tracker!$AB$2:$AB$3981,1,FALSE)),0,1))</f>
        <v>0</v>
      </c>
    </row>
    <row r="2572" spans="1:31">
      <c r="A2572" s="818">
        <v>6042</v>
      </c>
      <c r="B2572" s="798" t="s">
        <v>2779</v>
      </c>
      <c r="C2572" s="853">
        <v>307</v>
      </c>
      <c r="D2572" s="901" t="s">
        <v>2474</v>
      </c>
      <c r="E2572" s="782"/>
      <c r="F2572" s="783"/>
      <c r="G2572" s="784"/>
      <c r="H2572" s="901"/>
      <c r="I2572" s="785">
        <v>43922</v>
      </c>
      <c r="J2572" s="782"/>
      <c r="K2572" s="786"/>
      <c r="L2572" s="896" t="s">
        <v>8459</v>
      </c>
      <c r="M2572" s="13" t="str">
        <f t="shared" si="192"/>
        <v>Invoice Not Made</v>
      </c>
      <c r="N2572" s="266" t="s">
        <v>9967</v>
      </c>
      <c r="AA2572" s="13" t="str">
        <f t="shared" si="193"/>
        <v>Tigris307</v>
      </c>
      <c r="AE2572" s="13">
        <f>IF(TRIM(AA2572=""),0,IF(ISNA(VLOOKUP(AA2572,Tracker!$AB$2:$AB$3981,1,FALSE)),0,1))</f>
        <v>0</v>
      </c>
    </row>
    <row r="2573" spans="1:31">
      <c r="A2573" s="821">
        <v>6043</v>
      </c>
      <c r="B2573" s="820" t="s">
        <v>2854</v>
      </c>
      <c r="C2573" s="1004" t="s">
        <v>9878</v>
      </c>
      <c r="D2573" s="901" t="s">
        <v>2474</v>
      </c>
      <c r="E2573" s="782"/>
      <c r="F2573" s="783"/>
      <c r="G2573" s="784"/>
      <c r="H2573" s="940" t="s">
        <v>412</v>
      </c>
      <c r="I2573" s="785">
        <v>43944</v>
      </c>
      <c r="J2573" s="782"/>
      <c r="K2573" s="786"/>
      <c r="L2573" s="896" t="s">
        <v>8459</v>
      </c>
      <c r="M2573" s="13" t="str">
        <f t="shared" si="192"/>
        <v>Invoice Made</v>
      </c>
      <c r="AA2573" s="13" t="str">
        <f t="shared" si="193"/>
        <v>Emmy Schulte260, 261</v>
      </c>
      <c r="AE2573" s="13">
        <f>IF(TRIM(AA2573=""),0,IF(ISNA(VLOOKUP(AA2573,Tracker!$AB$2:$AB$3981,1,FALSE)),0,1))</f>
        <v>1</v>
      </c>
    </row>
    <row r="2574" spans="1:31">
      <c r="A2574" s="778">
        <v>6044</v>
      </c>
      <c r="B2574" s="787" t="s">
        <v>2776</v>
      </c>
      <c r="C2574" s="1000" t="s">
        <v>9879</v>
      </c>
      <c r="D2574" s="901" t="s">
        <v>2474</v>
      </c>
      <c r="E2574" s="782"/>
      <c r="F2574" s="783"/>
      <c r="G2574" s="784"/>
      <c r="H2574" s="901" t="s">
        <v>1117</v>
      </c>
      <c r="I2574" s="785">
        <v>43946</v>
      </c>
      <c r="J2574" s="782"/>
      <c r="K2574" s="786"/>
      <c r="L2574" s="896" t="s">
        <v>8459</v>
      </c>
      <c r="M2574" s="13" t="str">
        <f t="shared" si="192"/>
        <v>Invoice Made</v>
      </c>
      <c r="AA2574" s="13" t="str">
        <f t="shared" si="193"/>
        <v>Sten Skagen165, 166, 167</v>
      </c>
      <c r="AE2574" s="13">
        <f>IF(TRIM(AA2574=""),0,IF(ISNA(VLOOKUP(AA2574,Tracker!$AB$2:$AB$3981,1,FALSE)),0,1))</f>
        <v>1</v>
      </c>
    </row>
    <row r="2575" spans="1:31">
      <c r="A2575" s="799">
        <v>6045</v>
      </c>
      <c r="B2575" s="946" t="s">
        <v>3094</v>
      </c>
      <c r="C2575" s="853">
        <v>151</v>
      </c>
      <c r="D2575" s="901" t="s">
        <v>8237</v>
      </c>
      <c r="E2575" s="782"/>
      <c r="F2575" s="783"/>
      <c r="G2575" s="784"/>
      <c r="H2575" s="898" t="s">
        <v>9832</v>
      </c>
      <c r="I2575" s="748">
        <v>43982</v>
      </c>
      <c r="J2575" s="782"/>
      <c r="K2575" s="786"/>
      <c r="L2575" s="896" t="s">
        <v>590</v>
      </c>
      <c r="M2575" s="13" t="str">
        <f t="shared" si="192"/>
        <v>Invoice Made</v>
      </c>
      <c r="AA2575" s="13" t="str">
        <f t="shared" si="193"/>
        <v>Cabo Froward151</v>
      </c>
      <c r="AE2575" s="13">
        <f>IF(TRIM(AA2575=""),0,IF(ISNA(VLOOKUP(AA2575,Tracker!$AB$2:$AB$3981,1,FALSE)),0,1))</f>
        <v>1</v>
      </c>
    </row>
    <row r="2576" spans="1:31">
      <c r="A2576" s="778">
        <v>6046</v>
      </c>
      <c r="B2576" s="790" t="s">
        <v>9228</v>
      </c>
      <c r="C2576" s="999" t="s">
        <v>9880</v>
      </c>
      <c r="D2576" s="901" t="s">
        <v>2474</v>
      </c>
      <c r="E2576" s="782"/>
      <c r="F2576" s="783"/>
      <c r="G2576" s="784"/>
      <c r="H2576" s="901" t="s">
        <v>1308</v>
      </c>
      <c r="I2576" s="785">
        <v>43948</v>
      </c>
      <c r="J2576" s="782"/>
      <c r="K2576" s="786"/>
      <c r="L2576" s="896" t="s">
        <v>8459</v>
      </c>
      <c r="M2576" s="13" t="str">
        <f t="shared" si="192"/>
        <v>Invoice Made</v>
      </c>
      <c r="AA2576" s="13" t="str">
        <f t="shared" si="193"/>
        <v>Sten Fjell89, 90</v>
      </c>
      <c r="AE2576" s="13">
        <f>IF(TRIM(AA2576=""),0,IF(ISNA(VLOOKUP(AA2576,Tracker!$AB$2:$AB$3981,1,FALSE)),0,1))</f>
        <v>1</v>
      </c>
    </row>
    <row r="2577" spans="1:31">
      <c r="A2577" s="818">
        <v>6047</v>
      </c>
      <c r="B2577" s="797" t="s">
        <v>892</v>
      </c>
      <c r="C2577" s="853">
        <v>160</v>
      </c>
      <c r="D2577" s="901" t="s">
        <v>2474</v>
      </c>
      <c r="E2577" s="782"/>
      <c r="F2577" s="783"/>
      <c r="G2577" s="784"/>
      <c r="H2577" s="901"/>
      <c r="I2577" s="785">
        <v>43922</v>
      </c>
      <c r="J2577" s="782"/>
      <c r="K2577" s="786"/>
      <c r="L2577" s="896" t="s">
        <v>8459</v>
      </c>
      <c r="M2577" s="13" t="str">
        <f t="shared" si="192"/>
        <v>Invoice Not Made</v>
      </c>
      <c r="N2577" s="266" t="s">
        <v>9967</v>
      </c>
      <c r="AA2577" s="13" t="str">
        <f t="shared" si="193"/>
        <v>Elisalex Schulte160</v>
      </c>
      <c r="AE2577" s="13">
        <f>IF(TRIM(AA2577=""),0,IF(ISNA(VLOOKUP(AA2577,Tracker!$AB$2:$AB$3981,1,FALSE)),0,1))</f>
        <v>0</v>
      </c>
    </row>
    <row r="2578" spans="1:31">
      <c r="A2578" s="818">
        <v>6048</v>
      </c>
      <c r="B2578" s="946" t="s">
        <v>9623</v>
      </c>
      <c r="C2578" s="853">
        <v>2001</v>
      </c>
      <c r="D2578" s="901" t="s">
        <v>9848</v>
      </c>
      <c r="E2578" s="782"/>
      <c r="F2578" s="783"/>
      <c r="G2578" s="784"/>
      <c r="H2578" s="947" t="s">
        <v>20</v>
      </c>
      <c r="I2578" s="948">
        <v>44001</v>
      </c>
      <c r="J2578" s="782"/>
      <c r="K2578" s="786"/>
      <c r="L2578" s="896" t="s">
        <v>663</v>
      </c>
      <c r="M2578" s="13" t="str">
        <f t="shared" si="192"/>
        <v>Invoice Made</v>
      </c>
      <c r="AA2578" s="13" t="str">
        <f t="shared" si="193"/>
        <v>Nordic Rio2001</v>
      </c>
      <c r="AE2578" s="13">
        <f>IF(TRIM(AA2578=""),0,IF(ISNA(VLOOKUP(AA2578,Tracker!$AB$2:$AB$3981,1,FALSE)),0,1))</f>
        <v>1</v>
      </c>
    </row>
    <row r="2579" spans="1:31">
      <c r="A2579" s="818">
        <v>6049</v>
      </c>
      <c r="B2579" s="789" t="s">
        <v>8103</v>
      </c>
      <c r="C2579" s="853">
        <v>113</v>
      </c>
      <c r="D2579" s="901" t="s">
        <v>2474</v>
      </c>
      <c r="E2579" s="782"/>
      <c r="F2579" s="783"/>
      <c r="G2579" s="784"/>
      <c r="H2579" s="901"/>
      <c r="I2579" s="785">
        <v>43922</v>
      </c>
      <c r="J2579" s="782"/>
      <c r="K2579" s="786"/>
      <c r="L2579" s="896" t="s">
        <v>8459</v>
      </c>
      <c r="M2579" s="13" t="str">
        <f t="shared" si="192"/>
        <v>Invoice Not Made</v>
      </c>
      <c r="N2579" s="266" t="s">
        <v>9967</v>
      </c>
      <c r="AA2579" s="13" t="str">
        <f t="shared" si="193"/>
        <v>Brentholmen113</v>
      </c>
      <c r="AE2579" s="13">
        <f>IF(TRIM(AA2579=""),0,IF(ISNA(VLOOKUP(AA2579,Tracker!$AB$2:$AB$3981,1,FALSE)),0,1))</f>
        <v>0</v>
      </c>
    </row>
    <row r="2580" spans="1:31">
      <c r="A2580" s="799">
        <v>6050</v>
      </c>
      <c r="B2580" s="781" t="s">
        <v>7872</v>
      </c>
      <c r="C2580" s="853" t="s">
        <v>9844</v>
      </c>
      <c r="D2580" s="901" t="s">
        <v>8251</v>
      </c>
      <c r="E2580" s="782"/>
      <c r="F2580" s="783"/>
      <c r="G2580" s="784"/>
      <c r="H2580" s="901" t="s">
        <v>3180</v>
      </c>
      <c r="I2580" s="785">
        <v>43956</v>
      </c>
      <c r="J2580" s="782"/>
      <c r="K2580" s="786"/>
      <c r="L2580" s="896" t="s">
        <v>590</v>
      </c>
      <c r="M2580" s="13" t="str">
        <f t="shared" si="192"/>
        <v>Invoice Made</v>
      </c>
      <c r="AA2580" s="13" t="str">
        <f t="shared" si="193"/>
        <v>Persepolis27P-128F</v>
      </c>
      <c r="AE2580" s="13">
        <f>IF(TRIM(AA2580=""),0,IF(ISNA(VLOOKUP(AA2580,Tracker!$AB$2:$AB$3981,1,FALSE)),0,1))</f>
        <v>1</v>
      </c>
    </row>
    <row r="2581" spans="1:31">
      <c r="A2581" s="792">
        <v>6051</v>
      </c>
      <c r="B2581" s="792" t="s">
        <v>628</v>
      </c>
      <c r="C2581" s="853">
        <v>2004</v>
      </c>
      <c r="D2581" s="770" t="s">
        <v>8594</v>
      </c>
      <c r="E2581" s="793"/>
      <c r="F2581" s="794"/>
      <c r="G2581" s="795"/>
      <c r="H2581" s="770"/>
      <c r="I2581" s="796"/>
      <c r="J2581" s="782"/>
      <c r="K2581" s="786"/>
      <c r="L2581" s="896" t="s">
        <v>663</v>
      </c>
      <c r="M2581" s="13" t="str">
        <f t="shared" si="192"/>
        <v>Invoice Not Made</v>
      </c>
      <c r="N2581" s="760" t="s">
        <v>368</v>
      </c>
      <c r="AA2581" s="13" t="str">
        <f t="shared" si="193"/>
        <v>Stena President2004</v>
      </c>
      <c r="AE2581" s="13">
        <f>IF(TRIM(AA2581=""),0,IF(ISNA(VLOOKUP(AA2581,Tracker!$AB$2:$AB$3981,1,FALSE)),0,1))</f>
        <v>0</v>
      </c>
    </row>
    <row r="2582" spans="1:31">
      <c r="A2582" s="799">
        <v>6052</v>
      </c>
      <c r="B2582" s="781" t="s">
        <v>383</v>
      </c>
      <c r="C2582" s="853">
        <v>181</v>
      </c>
      <c r="D2582" s="901" t="s">
        <v>7955</v>
      </c>
      <c r="E2582" s="782"/>
      <c r="F2582" s="783"/>
      <c r="G2582" s="784"/>
      <c r="H2582" s="901" t="s">
        <v>88</v>
      </c>
      <c r="I2582" s="785">
        <v>43946</v>
      </c>
      <c r="J2582" s="782"/>
      <c r="K2582" s="786"/>
      <c r="L2582" s="896" t="s">
        <v>60</v>
      </c>
      <c r="M2582" s="13" t="str">
        <f t="shared" si="192"/>
        <v>Invoice Made</v>
      </c>
      <c r="AA2582" s="13" t="str">
        <f t="shared" si="193"/>
        <v>Axel Spirit181</v>
      </c>
      <c r="AE2582" s="13">
        <f>IF(TRIM(AA2582=""),0,IF(ISNA(VLOOKUP(AA2582,Tracker!$AB$2:$AB$3981,1,FALSE)),0,1))</f>
        <v>1</v>
      </c>
    </row>
    <row r="2583" spans="1:31">
      <c r="A2583" s="799">
        <v>6053</v>
      </c>
      <c r="B2583" s="781" t="s">
        <v>9127</v>
      </c>
      <c r="C2583" s="853">
        <v>36</v>
      </c>
      <c r="D2583" s="901" t="s">
        <v>9849</v>
      </c>
      <c r="E2583" s="782"/>
      <c r="F2583" s="783"/>
      <c r="G2583" s="784"/>
      <c r="H2583" s="901" t="s">
        <v>9640</v>
      </c>
      <c r="I2583" s="785">
        <v>43978</v>
      </c>
      <c r="J2583" s="782"/>
      <c r="K2583" s="786"/>
      <c r="L2583" s="896" t="s">
        <v>1466</v>
      </c>
      <c r="M2583" s="13" t="str">
        <f t="shared" si="192"/>
        <v>Invoice Made</v>
      </c>
      <c r="AA2583" s="13" t="str">
        <f t="shared" si="193"/>
        <v>Louis P36</v>
      </c>
      <c r="AE2583" s="13">
        <f>IF(TRIM(AA2583=""),0,IF(ISNA(VLOOKUP(AA2583,Tracker!$AB$2:$AB$3981,1,FALSE)),0,1))</f>
        <v>1</v>
      </c>
    </row>
    <row r="2584" spans="1:31">
      <c r="A2584" s="818">
        <v>6054</v>
      </c>
      <c r="B2584" s="790" t="s">
        <v>9228</v>
      </c>
      <c r="C2584" s="1005">
        <v>89</v>
      </c>
      <c r="D2584" s="901" t="s">
        <v>2474</v>
      </c>
      <c r="E2584" s="782"/>
      <c r="F2584" s="783"/>
      <c r="G2584" s="784"/>
      <c r="H2584" s="901"/>
      <c r="I2584" s="785">
        <v>43922</v>
      </c>
      <c r="J2584" s="782"/>
      <c r="K2584" s="786"/>
      <c r="L2584" s="896" t="s">
        <v>8459</v>
      </c>
      <c r="M2584" s="13" t="str">
        <f t="shared" si="192"/>
        <v>Invoice Not Made</v>
      </c>
      <c r="N2584" s="266" t="s">
        <v>9967</v>
      </c>
      <c r="AA2584" s="13" t="str">
        <f t="shared" si="193"/>
        <v>Sten Fjell89</v>
      </c>
      <c r="AE2584" s="13">
        <f>IF(TRIM(AA2584=""),0,IF(ISNA(VLOOKUP(AA2584,Tracker!$AB$2:$AB$3981,1,FALSE)),0,1))</f>
        <v>0</v>
      </c>
    </row>
    <row r="2585" spans="1:31">
      <c r="A2585" s="778">
        <v>6055</v>
      </c>
      <c r="B2585" s="797" t="s">
        <v>892</v>
      </c>
      <c r="C2585" s="1001" t="s">
        <v>9881</v>
      </c>
      <c r="D2585" s="901" t="s">
        <v>2474</v>
      </c>
      <c r="E2585" s="782"/>
      <c r="F2585" s="783"/>
      <c r="G2585" s="784"/>
      <c r="H2585" s="901" t="s">
        <v>25</v>
      </c>
      <c r="I2585" s="785">
        <v>43950</v>
      </c>
      <c r="J2585" s="782"/>
      <c r="K2585" s="786"/>
      <c r="L2585" s="896" t="s">
        <v>8459</v>
      </c>
      <c r="M2585" s="13" t="str">
        <f t="shared" si="192"/>
        <v>Invoice Made</v>
      </c>
      <c r="AA2585" s="13" t="str">
        <f t="shared" si="193"/>
        <v>Elisalex Schulte159, 160, 161</v>
      </c>
      <c r="AE2585" s="13">
        <f>IF(TRIM(AA2585=""),0,IF(ISNA(VLOOKUP(AA2585,Tracker!$AB$2:$AB$3981,1,FALSE)),0,1))</f>
        <v>1</v>
      </c>
    </row>
    <row r="2586" spans="1:31">
      <c r="A2586" s="799">
        <v>6056</v>
      </c>
      <c r="B2586" s="781" t="s">
        <v>8250</v>
      </c>
      <c r="C2586" s="853">
        <v>18</v>
      </c>
      <c r="D2586" s="901" t="s">
        <v>2981</v>
      </c>
      <c r="E2586" s="782"/>
      <c r="F2586" s="783"/>
      <c r="G2586" s="784"/>
      <c r="H2586" s="901" t="s">
        <v>9922</v>
      </c>
      <c r="I2586" s="785">
        <v>43965</v>
      </c>
      <c r="J2586" s="782"/>
      <c r="K2586" s="786"/>
      <c r="L2586" s="896" t="s">
        <v>590</v>
      </c>
      <c r="M2586" s="13" t="str">
        <f t="shared" si="192"/>
        <v>Invoice Made</v>
      </c>
      <c r="AA2586" s="13" t="str">
        <f t="shared" si="193"/>
        <v>Nicopolis18</v>
      </c>
      <c r="AE2586" s="13">
        <f>IF(TRIM(AA2586=""),0,IF(ISNA(VLOOKUP(AA2586,Tracker!$AB$2:$AB$3981,1,FALSE)),0,1))</f>
        <v>1</v>
      </c>
    </row>
    <row r="2587" spans="1:31">
      <c r="A2587" s="799">
        <v>6057</v>
      </c>
      <c r="B2587" s="781" t="s">
        <v>7419</v>
      </c>
      <c r="C2587" s="853">
        <v>142</v>
      </c>
      <c r="D2587" s="901" t="s">
        <v>2981</v>
      </c>
      <c r="E2587" s="782"/>
      <c r="F2587" s="783"/>
      <c r="G2587" s="784"/>
      <c r="H2587" s="901" t="s">
        <v>3875</v>
      </c>
      <c r="I2587" s="785">
        <v>43967</v>
      </c>
      <c r="J2587" s="782"/>
      <c r="K2587" s="786"/>
      <c r="L2587" s="896" t="s">
        <v>590</v>
      </c>
      <c r="M2587" s="13" t="str">
        <f t="shared" si="192"/>
        <v>Invoice Made</v>
      </c>
      <c r="AA2587" s="13" t="str">
        <f t="shared" si="193"/>
        <v>Chantal142</v>
      </c>
      <c r="AE2587" s="13">
        <f>IF(TRIM(AA2587=""),0,IF(ISNA(VLOOKUP(AA2587,Tracker!$AB$2:$AB$3981,1,FALSE)),0,1))</f>
        <v>1</v>
      </c>
    </row>
    <row r="2588" spans="1:31">
      <c r="A2588" s="778">
        <v>6058</v>
      </c>
      <c r="B2588" s="798" t="s">
        <v>2779</v>
      </c>
      <c r="C2588" s="1002" t="s">
        <v>9882</v>
      </c>
      <c r="D2588" s="901" t="s">
        <v>2474</v>
      </c>
      <c r="E2588" s="782"/>
      <c r="F2588" s="783"/>
      <c r="G2588" s="784"/>
      <c r="H2588" s="901" t="s">
        <v>535</v>
      </c>
      <c r="I2588" s="785">
        <v>43951</v>
      </c>
      <c r="J2588" s="782"/>
      <c r="K2588" s="786"/>
      <c r="L2588" s="896" t="s">
        <v>8459</v>
      </c>
      <c r="M2588" s="13" t="str">
        <f t="shared" si="192"/>
        <v>Invoice Made</v>
      </c>
      <c r="AA2588" s="13" t="str">
        <f t="shared" si="193"/>
        <v>Tigris305, 306, 307, 308</v>
      </c>
      <c r="AE2588" s="13">
        <f>IF(TRIM(AA2588=""),0,IF(ISNA(VLOOKUP(AA2588,Tracker!$AB$2:$AB$3981,1,FALSE)),0,1))</f>
        <v>1</v>
      </c>
    </row>
    <row r="2589" spans="1:31">
      <c r="A2589" s="818">
        <v>6059</v>
      </c>
      <c r="B2589" s="791" t="s">
        <v>9228</v>
      </c>
      <c r="C2589" s="999">
        <v>91</v>
      </c>
      <c r="D2589" s="901" t="s">
        <v>2474</v>
      </c>
      <c r="E2589" s="782"/>
      <c r="F2589" s="783"/>
      <c r="G2589" s="784"/>
      <c r="H2589" s="901"/>
      <c r="I2589" s="785">
        <v>43952</v>
      </c>
      <c r="J2589" s="782"/>
      <c r="K2589" s="786"/>
      <c r="L2589" s="896" t="s">
        <v>8459</v>
      </c>
      <c r="M2589" s="13" t="str">
        <f t="shared" si="192"/>
        <v>Invoice Not Made</v>
      </c>
      <c r="N2589" s="266" t="s">
        <v>9967</v>
      </c>
      <c r="AA2589" s="13" t="str">
        <f t="shared" si="193"/>
        <v>Sten Fjell91</v>
      </c>
      <c r="AE2589" s="13">
        <f>IF(TRIM(AA2589=""),0,IF(ISNA(VLOOKUP(AA2589,Tracker!$AB$2:$AB$3981,1,FALSE)),0,1))</f>
        <v>0</v>
      </c>
    </row>
    <row r="2590" spans="1:31">
      <c r="A2590" s="778">
        <v>6060</v>
      </c>
      <c r="B2590" s="789" t="s">
        <v>8103</v>
      </c>
      <c r="C2590" s="1006" t="s">
        <v>9883</v>
      </c>
      <c r="D2590" s="901" t="s">
        <v>2474</v>
      </c>
      <c r="E2590" s="782"/>
      <c r="F2590" s="783"/>
      <c r="G2590" s="784"/>
      <c r="H2590" s="901" t="s">
        <v>439</v>
      </c>
      <c r="I2590" s="785">
        <v>43951</v>
      </c>
      <c r="J2590" s="782"/>
      <c r="K2590" s="786"/>
      <c r="L2590" s="896" t="s">
        <v>8459</v>
      </c>
      <c r="M2590" s="13" t="str">
        <f t="shared" si="192"/>
        <v>Invoice Made</v>
      </c>
      <c r="AA2590" s="13" t="str">
        <f t="shared" si="193"/>
        <v>Brentholmen112, 113, 114</v>
      </c>
      <c r="AE2590" s="13">
        <f>IF(TRIM(AA2590=""),0,IF(ISNA(VLOOKUP(AA2590,Tracker!$AB$2:$AB$3981,1,FALSE)),0,1))</f>
        <v>1</v>
      </c>
    </row>
    <row r="2591" spans="1:31">
      <c r="A2591" s="818">
        <v>6061</v>
      </c>
      <c r="B2591" s="946" t="s">
        <v>9839</v>
      </c>
      <c r="C2591" s="853">
        <v>2002</v>
      </c>
      <c r="D2591" s="901" t="s">
        <v>9850</v>
      </c>
      <c r="E2591" s="782"/>
      <c r="F2591" s="783"/>
      <c r="G2591" s="784"/>
      <c r="H2591" s="902" t="s">
        <v>2753</v>
      </c>
      <c r="I2591" s="851">
        <v>43994</v>
      </c>
      <c r="J2591" s="782"/>
      <c r="K2591" s="786"/>
      <c r="L2591" s="896" t="s">
        <v>633</v>
      </c>
      <c r="M2591" s="13" t="str">
        <f t="shared" si="192"/>
        <v>Invoice Made</v>
      </c>
      <c r="Q2591" s="13" t="str">
        <f t="shared" ref="Q2591" si="194">IF(L2593="Ultranav",IF(K2593="",0,1),"")</f>
        <v/>
      </c>
      <c r="AA2591" s="13" t="str">
        <f t="shared" si="193"/>
        <v>Green Planet2002</v>
      </c>
      <c r="AE2591" s="13">
        <f>IF(TRIM(AA2591=""),0,IF(ISNA(VLOOKUP(AA2591,Tracker!$AB$2:$AB$3981,1,FALSE)),0,1))</f>
        <v>1</v>
      </c>
    </row>
    <row r="2592" spans="1:31">
      <c r="A2592" s="818">
        <v>6062</v>
      </c>
      <c r="B2592" s="787" t="s">
        <v>2776</v>
      </c>
      <c r="C2592" s="1007">
        <v>168</v>
      </c>
      <c r="D2592" s="901" t="s">
        <v>2474</v>
      </c>
      <c r="E2592" s="782"/>
      <c r="F2592" s="783"/>
      <c r="G2592" s="784"/>
      <c r="H2592" s="901"/>
      <c r="I2592" s="785"/>
      <c r="J2592" s="782"/>
      <c r="K2592" s="786"/>
      <c r="L2592" s="896" t="s">
        <v>8459</v>
      </c>
      <c r="M2592" s="13" t="str">
        <f t="shared" si="192"/>
        <v>Invoice Not Made</v>
      </c>
      <c r="N2592" s="266" t="s">
        <v>9967</v>
      </c>
      <c r="AA2592" s="13" t="str">
        <f t="shared" si="193"/>
        <v>Sten Skagen168</v>
      </c>
      <c r="AE2592" s="13">
        <f>IF(TRIM(AA2592=""),0,IF(ISNA(VLOOKUP(AA2592,Tracker!$AB$2:$AB$3981,1,FALSE)),0,1))</f>
        <v>0</v>
      </c>
    </row>
    <row r="2593" spans="1:31">
      <c r="A2593" s="818">
        <v>6063</v>
      </c>
      <c r="B2593" s="788" t="s">
        <v>2854</v>
      </c>
      <c r="C2593" s="1008">
        <v>262</v>
      </c>
      <c r="D2593" s="901" t="s">
        <v>2474</v>
      </c>
      <c r="E2593" s="782"/>
      <c r="F2593" s="783"/>
      <c r="G2593" s="784"/>
      <c r="H2593" s="901"/>
      <c r="I2593" s="785">
        <v>43952</v>
      </c>
      <c r="J2593" s="782"/>
      <c r="K2593" s="786"/>
      <c r="L2593" s="896" t="s">
        <v>8459</v>
      </c>
      <c r="M2593" s="13" t="str">
        <f t="shared" si="192"/>
        <v>Invoice Not Made</v>
      </c>
      <c r="N2593" s="266" t="s">
        <v>9967</v>
      </c>
      <c r="AA2593" s="13" t="str">
        <f t="shared" si="193"/>
        <v>Emmy Schulte262</v>
      </c>
      <c r="AE2593" s="13">
        <f>IF(TRIM(AA2593=""),0,IF(ISNA(VLOOKUP(AA2593,Tracker!$AB$2:$AB$3981,1,FALSE)),0,1))</f>
        <v>0</v>
      </c>
    </row>
    <row r="2594" spans="1:31">
      <c r="A2594" s="818">
        <v>6064</v>
      </c>
      <c r="B2594" s="946" t="s">
        <v>9624</v>
      </c>
      <c r="C2594" s="853">
        <v>4</v>
      </c>
      <c r="D2594" s="902" t="s">
        <v>8733</v>
      </c>
      <c r="E2594" s="782"/>
      <c r="F2594" s="783"/>
      <c r="G2594" s="784"/>
      <c r="H2594" s="902" t="s">
        <v>269</v>
      </c>
      <c r="I2594" s="851">
        <v>43989</v>
      </c>
      <c r="J2594" s="782"/>
      <c r="K2594" s="786"/>
      <c r="L2594" s="896" t="s">
        <v>28</v>
      </c>
      <c r="M2594" s="13" t="str">
        <f t="shared" si="192"/>
        <v>Invoice Made</v>
      </c>
      <c r="AA2594" s="13" t="str">
        <f t="shared" si="193"/>
        <v>Four Wind4</v>
      </c>
      <c r="AE2594" s="13">
        <f>IF(TRIM(AA2594=""),0,IF(ISNA(VLOOKUP(AA2594,Tracker!$AB$2:$AB$3981,1,FALSE)),0,1))</f>
        <v>1</v>
      </c>
    </row>
    <row r="2595" spans="1:31">
      <c r="A2595" s="833">
        <v>6065</v>
      </c>
      <c r="B2595" s="781" t="s">
        <v>9840</v>
      </c>
      <c r="C2595" s="853">
        <v>23</v>
      </c>
      <c r="D2595" s="901" t="s">
        <v>9851</v>
      </c>
      <c r="E2595" s="782"/>
      <c r="F2595" s="783"/>
      <c r="G2595" s="784"/>
      <c r="H2595" s="901" t="s">
        <v>7597</v>
      </c>
      <c r="I2595" s="785">
        <v>43982</v>
      </c>
      <c r="J2595" s="782"/>
      <c r="K2595" s="786"/>
      <c r="L2595" s="896" t="s">
        <v>1466</v>
      </c>
      <c r="M2595" s="13" t="str">
        <f t="shared" si="192"/>
        <v>Invoice Made</v>
      </c>
      <c r="AA2595" s="13" t="str">
        <f t="shared" si="193"/>
        <v>Lion King23</v>
      </c>
      <c r="AE2595" s="13">
        <f>IF(TRIM(AA2595=""),0,IF(ISNA(VLOOKUP(AA2595,Tracker!$AB$2:$AB$3981,1,FALSE)),0,1))</f>
        <v>1</v>
      </c>
    </row>
    <row r="2596" spans="1:31">
      <c r="A2596" s="818">
        <v>6066</v>
      </c>
      <c r="B2596" s="946" t="s">
        <v>9841</v>
      </c>
      <c r="C2596" s="853">
        <v>133</v>
      </c>
      <c r="D2596" s="901" t="s">
        <v>9027</v>
      </c>
      <c r="E2596" s="782"/>
      <c r="F2596" s="783"/>
      <c r="G2596" s="784"/>
      <c r="H2596" s="902" t="s">
        <v>6674</v>
      </c>
      <c r="I2596" s="851">
        <v>44005</v>
      </c>
      <c r="J2596" s="782"/>
      <c r="K2596" s="786"/>
      <c r="L2596" s="896" t="s">
        <v>8963</v>
      </c>
      <c r="M2596" s="13" t="str">
        <f t="shared" si="192"/>
        <v>Invoice Made</v>
      </c>
      <c r="AA2596" s="13" t="str">
        <f t="shared" si="193"/>
        <v>Astro Phoenix133</v>
      </c>
      <c r="AE2596" s="13">
        <f>IF(TRIM(AA2596=""),0,IF(ISNA(VLOOKUP(AA2596,Tracker!$AB$2:$AB$3981,1,FALSE)),0,1))</f>
        <v>1</v>
      </c>
    </row>
    <row r="2597" spans="1:31">
      <c r="A2597" s="799">
        <v>6067</v>
      </c>
      <c r="B2597" s="781" t="s">
        <v>8593</v>
      </c>
      <c r="C2597" s="853">
        <v>20</v>
      </c>
      <c r="D2597" s="901" t="s">
        <v>63</v>
      </c>
      <c r="E2597" s="782"/>
      <c r="F2597" s="783"/>
      <c r="G2597" s="784"/>
      <c r="H2597" s="901" t="s">
        <v>200</v>
      </c>
      <c r="I2597" s="785">
        <v>43968</v>
      </c>
      <c r="J2597" s="782"/>
      <c r="K2597" s="786"/>
      <c r="L2597" s="896" t="s">
        <v>60</v>
      </c>
      <c r="M2597" s="13" t="str">
        <f t="shared" si="192"/>
        <v>Invoice Made</v>
      </c>
      <c r="AA2597" s="13" t="str">
        <f t="shared" si="193"/>
        <v>Stavanger Falcon20</v>
      </c>
      <c r="AE2597" s="13">
        <f>IF(TRIM(AA2597=""),0,IF(ISNA(VLOOKUP(AA2597,Tracker!$AB$2:$AB$3981,1,FALSE)),0,1))</f>
        <v>1</v>
      </c>
    </row>
    <row r="2598" spans="1:31">
      <c r="A2598" s="818">
        <v>6068</v>
      </c>
      <c r="B2598" s="946" t="s">
        <v>1943</v>
      </c>
      <c r="C2598" s="947">
        <v>9032010</v>
      </c>
      <c r="D2598" s="901" t="s">
        <v>8961</v>
      </c>
      <c r="E2598" s="782"/>
      <c r="F2598" s="783"/>
      <c r="G2598" s="784"/>
      <c r="H2598" s="902" t="s">
        <v>10608</v>
      </c>
      <c r="I2598" s="851">
        <v>43985</v>
      </c>
      <c r="J2598" s="782"/>
      <c r="K2598" s="786"/>
      <c r="L2598" s="896" t="s">
        <v>8963</v>
      </c>
      <c r="M2598" s="13" t="str">
        <f t="shared" si="192"/>
        <v>Invoice Made</v>
      </c>
      <c r="AA2598" s="13" t="str">
        <f t="shared" si="193"/>
        <v>Orpheas9032010</v>
      </c>
      <c r="AE2598" s="13">
        <f>IF(TRIM(AA2598=""),0,IF(ISNA(VLOOKUP(AA2598,Tracker!$AB$2:$AB$3981,1,FALSE)),0,1))</f>
        <v>1</v>
      </c>
    </row>
    <row r="2599" spans="1:31">
      <c r="A2599" s="818">
        <v>6069</v>
      </c>
      <c r="B2599" s="946" t="s">
        <v>9842</v>
      </c>
      <c r="C2599" s="853">
        <v>29</v>
      </c>
      <c r="D2599" s="901" t="s">
        <v>1304</v>
      </c>
      <c r="E2599" s="782"/>
      <c r="F2599" s="783"/>
      <c r="G2599" s="784"/>
      <c r="H2599" s="902" t="s">
        <v>20</v>
      </c>
      <c r="I2599" s="851">
        <v>43995</v>
      </c>
      <c r="J2599" s="782"/>
      <c r="K2599" s="786"/>
      <c r="L2599" s="896" t="s">
        <v>590</v>
      </c>
      <c r="M2599" s="13" t="str">
        <f t="shared" si="192"/>
        <v>Invoice Made</v>
      </c>
      <c r="AA2599" s="13" t="str">
        <f t="shared" si="193"/>
        <v>Aquapuelche29</v>
      </c>
      <c r="AE2599" s="13">
        <f>IF(TRIM(AA2599=""),0,IF(ISNA(VLOOKUP(AA2599,Tracker!$AB$2:$AB$3981,1,FALSE)),0,1))</f>
        <v>1</v>
      </c>
    </row>
    <row r="2600" spans="1:31">
      <c r="A2600" s="818">
        <v>6070</v>
      </c>
      <c r="B2600" s="791" t="s">
        <v>9228</v>
      </c>
      <c r="C2600" s="999">
        <v>92</v>
      </c>
      <c r="D2600" s="901" t="s">
        <v>2474</v>
      </c>
      <c r="E2600" s="782"/>
      <c r="F2600" s="783"/>
      <c r="G2600" s="784"/>
      <c r="H2600" s="901"/>
      <c r="I2600" s="785"/>
      <c r="J2600" s="782"/>
      <c r="K2600" s="786"/>
      <c r="L2600" s="896" t="s">
        <v>8459</v>
      </c>
      <c r="M2600" s="13" t="str">
        <f t="shared" si="192"/>
        <v>Invoice Not Made</v>
      </c>
      <c r="N2600" s="266" t="s">
        <v>9967</v>
      </c>
      <c r="AA2600" s="13" t="str">
        <f t="shared" si="193"/>
        <v>Sten Fjell92</v>
      </c>
      <c r="AE2600" s="13">
        <f>IF(TRIM(AA2600=""),0,IF(ISNA(VLOOKUP(AA2600,Tracker!$AB$2:$AB$3981,1,FALSE)),0,1))</f>
        <v>0</v>
      </c>
    </row>
    <row r="2601" spans="1:31">
      <c r="A2601" s="799">
        <v>6071</v>
      </c>
      <c r="B2601" s="781" t="s">
        <v>2401</v>
      </c>
      <c r="C2601" s="853">
        <v>122</v>
      </c>
      <c r="D2601" s="901" t="s">
        <v>9852</v>
      </c>
      <c r="E2601" s="782"/>
      <c r="F2601" s="783"/>
      <c r="G2601" s="784"/>
      <c r="H2601" s="901" t="s">
        <v>413</v>
      </c>
      <c r="I2601" s="785">
        <v>43961</v>
      </c>
      <c r="J2601" s="782"/>
      <c r="K2601" s="786"/>
      <c r="L2601" s="896" t="s">
        <v>60</v>
      </c>
      <c r="M2601" s="13" t="str">
        <f t="shared" si="192"/>
        <v>Invoice Made</v>
      </c>
      <c r="AA2601" s="13" t="str">
        <f t="shared" si="193"/>
        <v>Limerick Spirit122</v>
      </c>
      <c r="AE2601" s="13">
        <f>IF(TRIM(AA2601=""),0,IF(ISNA(VLOOKUP(AA2601,Tracker!$AB$2:$AB$3981,1,FALSE)),0,1))</f>
        <v>1</v>
      </c>
    </row>
    <row r="2602" spans="1:31" ht="15.75" thickBot="1">
      <c r="A2602" s="844">
        <v>6072</v>
      </c>
      <c r="B2602" s="788" t="s">
        <v>2854</v>
      </c>
      <c r="C2602" s="1008">
        <v>263</v>
      </c>
      <c r="D2602" s="903" t="s">
        <v>2474</v>
      </c>
      <c r="E2602" s="807"/>
      <c r="F2602" s="808"/>
      <c r="G2602" s="809"/>
      <c r="H2602" s="903"/>
      <c r="I2602" s="810"/>
      <c r="J2602" s="807"/>
      <c r="K2602" s="811"/>
      <c r="L2602" s="898" t="s">
        <v>8459</v>
      </c>
      <c r="M2602" s="13" t="str">
        <f t="shared" si="192"/>
        <v>Invoice Not Made</v>
      </c>
      <c r="N2602" s="266" t="s">
        <v>9967</v>
      </c>
      <c r="AA2602" s="13" t="str">
        <f t="shared" si="193"/>
        <v>Emmy Schulte263</v>
      </c>
      <c r="AE2602" s="13">
        <f>IF(TRIM(AA2602=""),0,IF(ISNA(VLOOKUP(AA2602,Tracker!$AB$2:$AB$3981,1,FALSE)),0,1))</f>
        <v>0</v>
      </c>
    </row>
    <row r="2603" spans="1:31">
      <c r="A2603" s="812">
        <v>6073</v>
      </c>
      <c r="B2603" s="812" t="s">
        <v>635</v>
      </c>
      <c r="C2603" s="1009">
        <v>94</v>
      </c>
      <c r="D2603" s="904" t="s">
        <v>2541</v>
      </c>
      <c r="E2603" s="813"/>
      <c r="F2603" s="814"/>
      <c r="G2603" s="815"/>
      <c r="H2603" s="904"/>
      <c r="I2603" s="816"/>
      <c r="J2603" s="813"/>
      <c r="K2603" s="817"/>
      <c r="L2603" s="1068" t="s">
        <v>28</v>
      </c>
      <c r="M2603" s="13" t="str">
        <f t="shared" si="192"/>
        <v>Invoice Made</v>
      </c>
      <c r="N2603" s="762" t="s">
        <v>9923</v>
      </c>
      <c r="AA2603" s="13" t="str">
        <f t="shared" si="193"/>
        <v>Stride94</v>
      </c>
      <c r="AE2603" s="13">
        <f>IF(TRIM(AA2603=""),0,IF(ISNA(VLOOKUP(AA2603,Tracker!$AB$2:$AB$3981,1,FALSE)),0,1))</f>
        <v>1</v>
      </c>
    </row>
    <row r="2604" spans="1:31">
      <c r="A2604" s="818">
        <v>6074</v>
      </c>
      <c r="B2604" s="946" t="s">
        <v>9898</v>
      </c>
      <c r="C2604" s="853">
        <v>2001</v>
      </c>
      <c r="D2604" s="901" t="s">
        <v>9530</v>
      </c>
      <c r="E2604" s="856"/>
      <c r="F2604" s="857"/>
      <c r="G2604" s="858"/>
      <c r="H2604" s="901" t="s">
        <v>25</v>
      </c>
      <c r="I2604" s="851">
        <v>44012</v>
      </c>
      <c r="J2604" s="856"/>
      <c r="K2604" s="859"/>
      <c r="L2604" s="896" t="s">
        <v>633</v>
      </c>
      <c r="M2604" s="13" t="str">
        <f t="shared" si="192"/>
        <v>Invoice Made</v>
      </c>
      <c r="Q2604" s="13" t="str">
        <f t="shared" ref="Q2604" si="195">IF(L2606="Ultranav",IF(K2606="",0,1),"")</f>
        <v/>
      </c>
      <c r="AA2604" s="13" t="str">
        <f t="shared" si="193"/>
        <v>Ocean Breeze2001</v>
      </c>
      <c r="AE2604" s="13">
        <f>IF(TRIM(AA2604=""),0,IF(ISNA(VLOOKUP(AA2604,Tracker!$AB$2:$AB$3981,1,FALSE)),0,1))</f>
        <v>1</v>
      </c>
    </row>
    <row r="2605" spans="1:31">
      <c r="A2605" s="792">
        <v>6075</v>
      </c>
      <c r="B2605" s="792" t="s">
        <v>3359</v>
      </c>
      <c r="C2605" s="853">
        <v>30</v>
      </c>
      <c r="D2605" s="770" t="s">
        <v>9386</v>
      </c>
      <c r="E2605" s="757"/>
      <c r="F2605" s="758"/>
      <c r="G2605" s="759"/>
      <c r="H2605" s="770"/>
      <c r="I2605" s="953"/>
      <c r="J2605" s="757"/>
      <c r="K2605" s="761"/>
      <c r="L2605" s="896" t="s">
        <v>60</v>
      </c>
      <c r="M2605" s="803" t="str">
        <f t="shared" si="192"/>
        <v>Invoice Not Made</v>
      </c>
      <c r="N2605" s="760" t="s">
        <v>368</v>
      </c>
      <c r="AA2605" s="13" t="str">
        <f t="shared" si="193"/>
        <v>Kaveri Spirit30</v>
      </c>
      <c r="AE2605" s="13">
        <f>IF(TRIM(AA2605=""),0,IF(ISNA(VLOOKUP(AA2605,Tracker!$AB$2:$AB$3981,1,FALSE)),0,1))</f>
        <v>0</v>
      </c>
    </row>
    <row r="2606" spans="1:31">
      <c r="A2606" s="799">
        <v>6076</v>
      </c>
      <c r="B2606" s="781" t="s">
        <v>92</v>
      </c>
      <c r="C2606" s="853">
        <v>60</v>
      </c>
      <c r="D2606" s="901" t="s">
        <v>9911</v>
      </c>
      <c r="E2606" s="735"/>
      <c r="F2606" s="736"/>
      <c r="G2606" s="737"/>
      <c r="H2606" s="901" t="s">
        <v>20</v>
      </c>
      <c r="I2606" s="785">
        <v>43975</v>
      </c>
      <c r="J2606" s="735"/>
      <c r="K2606" s="738"/>
      <c r="L2606" s="896" t="s">
        <v>60</v>
      </c>
      <c r="M2606" s="13" t="str">
        <f t="shared" si="192"/>
        <v>Invoice Made</v>
      </c>
      <c r="AA2606" s="13" t="str">
        <f t="shared" si="193"/>
        <v>Luzon Spirit60</v>
      </c>
      <c r="AE2606" s="13">
        <f>IF(TRIM(AA2606=""),0,IF(ISNA(VLOOKUP(AA2606,Tracker!$AB$2:$AB$3981,1,FALSE)),0,1))</f>
        <v>1</v>
      </c>
    </row>
    <row r="2607" spans="1:31">
      <c r="A2607" s="843">
        <v>6077</v>
      </c>
      <c r="B2607" s="823" t="s">
        <v>2779</v>
      </c>
      <c r="C2607" s="1002">
        <v>309</v>
      </c>
      <c r="D2607" s="901" t="s">
        <v>2474</v>
      </c>
      <c r="E2607" s="735"/>
      <c r="F2607" s="736"/>
      <c r="G2607" s="737"/>
      <c r="H2607" s="901" t="s">
        <v>1117</v>
      </c>
      <c r="I2607" s="785">
        <v>43966</v>
      </c>
      <c r="J2607" s="735"/>
      <c r="K2607" s="738"/>
      <c r="L2607" s="896" t="s">
        <v>8459</v>
      </c>
      <c r="M2607" s="13" t="str">
        <f t="shared" si="192"/>
        <v>Invoice Not Made</v>
      </c>
      <c r="N2607" s="266" t="s">
        <v>9967</v>
      </c>
      <c r="AA2607" s="13" t="str">
        <f t="shared" si="193"/>
        <v>Tigris309</v>
      </c>
      <c r="AE2607" s="13">
        <f>IF(TRIM(AA2607=""),0,IF(ISNA(VLOOKUP(AA2607,Tracker!$AB$2:$AB$3981,1,FALSE)),0,1))</f>
        <v>0</v>
      </c>
    </row>
    <row r="2608" spans="1:31">
      <c r="A2608" s="818">
        <v>6078</v>
      </c>
      <c r="B2608" s="791" t="s">
        <v>9228</v>
      </c>
      <c r="C2608" s="999">
        <v>93</v>
      </c>
      <c r="D2608" s="901" t="s">
        <v>2474</v>
      </c>
      <c r="E2608" s="735"/>
      <c r="F2608" s="736"/>
      <c r="G2608" s="737"/>
      <c r="H2608" s="901"/>
      <c r="I2608" s="785">
        <v>43970</v>
      </c>
      <c r="J2608" s="735"/>
      <c r="K2608" s="738"/>
      <c r="L2608" s="896" t="s">
        <v>8459</v>
      </c>
      <c r="M2608" s="13" t="str">
        <f t="shared" si="192"/>
        <v>Invoice Not Made</v>
      </c>
      <c r="N2608" s="266" t="s">
        <v>9967</v>
      </c>
      <c r="AA2608" s="13" t="str">
        <f t="shared" si="193"/>
        <v>Sten Fjell93</v>
      </c>
      <c r="AE2608" s="13">
        <f>IF(TRIM(AA2608=""),0,IF(ISNA(VLOOKUP(AA2608,Tracker!$AB$2:$AB$3981,1,FALSE)),0,1))</f>
        <v>0</v>
      </c>
    </row>
    <row r="2609" spans="1:31">
      <c r="A2609" s="781">
        <v>6079</v>
      </c>
      <c r="B2609" s="781" t="s">
        <v>56</v>
      </c>
      <c r="C2609" s="853">
        <v>7</v>
      </c>
      <c r="D2609" s="901" t="s">
        <v>9911</v>
      </c>
      <c r="E2609" s="735"/>
      <c r="F2609" s="736"/>
      <c r="G2609" s="737"/>
      <c r="H2609" s="1164" t="s">
        <v>77</v>
      </c>
      <c r="I2609" s="1165">
        <v>44110</v>
      </c>
      <c r="J2609" s="735"/>
      <c r="K2609" s="738"/>
      <c r="L2609" s="896" t="s">
        <v>60</v>
      </c>
      <c r="M2609" s="13" t="str">
        <f t="shared" si="192"/>
        <v>Invoice Made</v>
      </c>
      <c r="N2609" s="1158"/>
      <c r="AA2609" s="13" t="str">
        <f t="shared" si="193"/>
        <v>Blue Sea7</v>
      </c>
      <c r="AE2609" s="13">
        <f>IF(TRIM(AA2609=""),0,IF(ISNA(VLOOKUP(AA2609,Tracker!$AB$2:$AB$3981,1,FALSE)),0,1))</f>
        <v>1</v>
      </c>
    </row>
    <row r="2610" spans="1:31">
      <c r="A2610" s="799">
        <v>6080</v>
      </c>
      <c r="B2610" s="781" t="s">
        <v>73</v>
      </c>
      <c r="C2610" s="853">
        <v>170</v>
      </c>
      <c r="D2610" s="901" t="s">
        <v>601</v>
      </c>
      <c r="E2610" s="735"/>
      <c r="F2610" s="736"/>
      <c r="G2610" s="737"/>
      <c r="H2610" s="901" t="s">
        <v>94</v>
      </c>
      <c r="I2610" s="785">
        <v>43980</v>
      </c>
      <c r="J2610" s="735"/>
      <c r="K2610" s="738"/>
      <c r="L2610" s="896" t="s">
        <v>60</v>
      </c>
      <c r="M2610" s="13" t="str">
        <f t="shared" si="192"/>
        <v>Invoice Made</v>
      </c>
      <c r="AA2610" s="13" t="str">
        <f t="shared" si="193"/>
        <v>Erik Spirit170</v>
      </c>
      <c r="AE2610" s="13">
        <f>IF(TRIM(AA2610=""),0,IF(ISNA(VLOOKUP(AA2610,Tracker!$AB$2:$AB$3981,1,FALSE)),0,1))</f>
        <v>1</v>
      </c>
    </row>
    <row r="2611" spans="1:31">
      <c r="A2611" s="799">
        <v>6081</v>
      </c>
      <c r="B2611" s="781" t="s">
        <v>9389</v>
      </c>
      <c r="C2611" s="853">
        <v>7</v>
      </c>
      <c r="D2611" s="901" t="s">
        <v>671</v>
      </c>
      <c r="H2611" s="901" t="s">
        <v>441</v>
      </c>
      <c r="I2611" s="785">
        <v>43970</v>
      </c>
      <c r="L2611" s="896" t="s">
        <v>28</v>
      </c>
      <c r="M2611" s="13" t="str">
        <f t="shared" si="192"/>
        <v>Invoice Made</v>
      </c>
      <c r="AA2611" s="13" t="str">
        <f t="shared" si="193"/>
        <v>Affinity V7</v>
      </c>
      <c r="AE2611" s="13">
        <f>IF(TRIM(AA2611=""),0,IF(ISNA(VLOOKUP(AA2611,Tracker!$AB$2:$AB$3981,1,FALSE)),0,1))</f>
        <v>1</v>
      </c>
    </row>
    <row r="2612" spans="1:31">
      <c r="A2612" s="799">
        <v>6082</v>
      </c>
      <c r="B2612" s="781" t="s">
        <v>9899</v>
      </c>
      <c r="C2612" s="853">
        <v>20604</v>
      </c>
      <c r="D2612" s="901" t="s">
        <v>9912</v>
      </c>
      <c r="H2612" s="901" t="s">
        <v>9528</v>
      </c>
      <c r="I2612" s="785">
        <v>43981</v>
      </c>
      <c r="L2612" s="896" t="s">
        <v>8963</v>
      </c>
      <c r="M2612" s="13" t="str">
        <f t="shared" si="192"/>
        <v>Invoice Made</v>
      </c>
      <c r="AA2612" s="13" t="str">
        <f t="shared" si="193"/>
        <v>Maersk Trenton20604</v>
      </c>
      <c r="AE2612" s="13">
        <f>IF(TRIM(AA2612=""),0,IF(ISNA(VLOOKUP(AA2612,Tracker!$AB$2:$AB$3981,1,FALSE)),0,1))</f>
        <v>1</v>
      </c>
    </row>
    <row r="2613" spans="1:31">
      <c r="A2613" s="818">
        <v>6083</v>
      </c>
      <c r="B2613" s="855" t="s">
        <v>9900</v>
      </c>
      <c r="C2613" s="853">
        <v>8</v>
      </c>
      <c r="D2613" s="901" t="s">
        <v>9814</v>
      </c>
      <c r="E2613" s="8"/>
      <c r="F2613" s="9"/>
      <c r="G2613" s="10"/>
      <c r="H2613" s="901" t="s">
        <v>749</v>
      </c>
      <c r="I2613" s="851">
        <v>44003</v>
      </c>
      <c r="J2613" s="8"/>
      <c r="K2613" s="860"/>
      <c r="L2613" s="896" t="s">
        <v>1466</v>
      </c>
      <c r="M2613" s="13" t="str">
        <f t="shared" si="192"/>
        <v>Invoice Made</v>
      </c>
      <c r="AA2613" s="13" t="str">
        <f t="shared" si="193"/>
        <v>AST Sunshine8</v>
      </c>
      <c r="AE2613" s="13">
        <f>IF(TRIM(AA2613=""),0,IF(ISNA(VLOOKUP(AA2613,Tracker!$AB$2:$AB$3981,1,FALSE)),0,1))</f>
        <v>1</v>
      </c>
    </row>
    <row r="2614" spans="1:31">
      <c r="A2614" s="818">
        <v>6084</v>
      </c>
      <c r="B2614" s="788" t="s">
        <v>2854</v>
      </c>
      <c r="C2614" s="1008">
        <v>264</v>
      </c>
      <c r="D2614" s="901" t="s">
        <v>2474</v>
      </c>
      <c r="H2614" s="901"/>
      <c r="I2614" s="785">
        <v>43952</v>
      </c>
      <c r="L2614" s="896" t="s">
        <v>8459</v>
      </c>
      <c r="M2614" s="13" t="str">
        <f t="shared" si="192"/>
        <v>Invoice Not Made</v>
      </c>
      <c r="N2614" s="266" t="s">
        <v>9967</v>
      </c>
      <c r="AA2614" s="13" t="str">
        <f t="shared" si="193"/>
        <v>Emmy Schulte264</v>
      </c>
      <c r="AE2614" s="13">
        <f>IF(TRIM(AA2614=""),0,IF(ISNA(VLOOKUP(AA2614,Tracker!$AB$2:$AB$3981,1,FALSE)),0,1))</f>
        <v>0</v>
      </c>
    </row>
    <row r="2615" spans="1:31">
      <c r="A2615" s="818">
        <v>6085</v>
      </c>
      <c r="B2615" s="946" t="s">
        <v>3106</v>
      </c>
      <c r="C2615" s="853">
        <v>235</v>
      </c>
      <c r="D2615" s="901" t="s">
        <v>8722</v>
      </c>
      <c r="E2615" s="8"/>
      <c r="F2615" s="9"/>
      <c r="G2615" s="10"/>
      <c r="H2615" s="901" t="s">
        <v>9969</v>
      </c>
      <c r="I2615" s="851">
        <v>43988</v>
      </c>
      <c r="J2615" s="8"/>
      <c r="K2615" s="860"/>
      <c r="L2615" s="896" t="s">
        <v>590</v>
      </c>
      <c r="M2615" s="13" t="str">
        <f t="shared" si="192"/>
        <v>Invoice Made</v>
      </c>
      <c r="AA2615" s="13" t="str">
        <f t="shared" si="193"/>
        <v>Seaways Reymar235</v>
      </c>
      <c r="AE2615" s="13">
        <f>IF(TRIM(AA2615=""),0,IF(ISNA(VLOOKUP(AA2615,Tracker!$AB$2:$AB$3981,1,FALSE)),0,1))</f>
        <v>1</v>
      </c>
    </row>
    <row r="2616" spans="1:31">
      <c r="A2616" s="799">
        <v>6086</v>
      </c>
      <c r="B2616" s="781" t="s">
        <v>2028</v>
      </c>
      <c r="C2616" s="853">
        <v>2005</v>
      </c>
      <c r="D2616" s="901" t="s">
        <v>8594</v>
      </c>
      <c r="H2616" s="901" t="s">
        <v>507</v>
      </c>
      <c r="I2616" s="785">
        <v>43971</v>
      </c>
      <c r="L2616" s="896" t="s">
        <v>663</v>
      </c>
      <c r="M2616" s="13" t="str">
        <f t="shared" si="192"/>
        <v>Invoice Made</v>
      </c>
      <c r="AA2616" s="13" t="str">
        <f t="shared" si="193"/>
        <v>Stena President2005</v>
      </c>
      <c r="AE2616" s="13">
        <f>IF(TRIM(AA2616=""),0,IF(ISNA(VLOOKUP(AA2616,Tracker!$AB$2:$AB$3981,1,FALSE)),0,1))</f>
        <v>1</v>
      </c>
    </row>
    <row r="2617" spans="1:31">
      <c r="A2617" s="781">
        <v>6087</v>
      </c>
      <c r="B2617" s="781" t="s">
        <v>8478</v>
      </c>
      <c r="C2617" s="853">
        <v>2003</v>
      </c>
      <c r="D2617" s="901" t="s">
        <v>9027</v>
      </c>
      <c r="H2617" s="638" t="s">
        <v>380</v>
      </c>
      <c r="I2617" s="1073">
        <v>44042</v>
      </c>
      <c r="K2617" s="681" t="s">
        <v>10061</v>
      </c>
      <c r="L2617" s="896" t="s">
        <v>8963</v>
      </c>
      <c r="M2617" s="13" t="str">
        <f t="shared" si="192"/>
        <v>Invoice Made</v>
      </c>
      <c r="AA2617" s="13" t="str">
        <f t="shared" si="193"/>
        <v>Cap Felix2003</v>
      </c>
      <c r="AE2617" s="13">
        <f>IF(TRIM(AA2617=""),0,IF(ISNA(VLOOKUP(AA2617,Tracker!$AB$2:$AB$3981,1,FALSE)),0,1))</f>
        <v>1</v>
      </c>
    </row>
    <row r="2618" spans="1:31">
      <c r="A2618" s="833">
        <v>6088</v>
      </c>
      <c r="B2618" s="787" t="s">
        <v>2776</v>
      </c>
      <c r="C2618" s="1000" t="s">
        <v>9926</v>
      </c>
      <c r="D2618" s="901" t="s">
        <v>9913</v>
      </c>
      <c r="H2618" s="901" t="s">
        <v>25</v>
      </c>
      <c r="I2618" s="785">
        <v>43976</v>
      </c>
      <c r="L2618" s="896" t="s">
        <v>8459</v>
      </c>
      <c r="M2618" s="13" t="str">
        <f t="shared" si="192"/>
        <v>Invoice Made</v>
      </c>
      <c r="AA2618" s="13" t="str">
        <f t="shared" si="193"/>
        <v>Sten Skagen168, 169</v>
      </c>
      <c r="AE2618" s="13">
        <f>IF(TRIM(AA2618=""),0,IF(ISNA(VLOOKUP(AA2618,Tracker!$AB$2:$AB$3981,1,FALSE)),0,1))</f>
        <v>1</v>
      </c>
    </row>
    <row r="2619" spans="1:31">
      <c r="A2619" s="818">
        <v>6089</v>
      </c>
      <c r="B2619" s="946" t="s">
        <v>9970</v>
      </c>
      <c r="C2619" s="853">
        <v>202007</v>
      </c>
      <c r="D2619" s="901" t="s">
        <v>9912</v>
      </c>
      <c r="E2619" s="8"/>
      <c r="F2619" s="9"/>
      <c r="G2619" s="10"/>
      <c r="H2619" s="902" t="s">
        <v>10609</v>
      </c>
      <c r="I2619" s="851">
        <v>44009</v>
      </c>
      <c r="J2619" s="8"/>
      <c r="K2619" s="860"/>
      <c r="L2619" s="896" t="s">
        <v>8963</v>
      </c>
      <c r="M2619" s="13" t="str">
        <f t="shared" si="192"/>
        <v>Invoice Made</v>
      </c>
      <c r="AA2619" s="13" t="str">
        <f t="shared" si="193"/>
        <v>NS Antarctic202007</v>
      </c>
      <c r="AE2619" s="13">
        <f>IF(TRIM(AA2619=""),0,IF(ISNA(VLOOKUP(AA2619,Tracker!$AB$2:$AB$3981,1,FALSE)),0,1))</f>
        <v>1</v>
      </c>
    </row>
    <row r="2620" spans="1:31">
      <c r="A2620" s="781">
        <v>6090</v>
      </c>
      <c r="B2620" s="781" t="s">
        <v>9901</v>
      </c>
      <c r="C2620" s="853">
        <v>1</v>
      </c>
      <c r="D2620" s="901" t="s">
        <v>9914</v>
      </c>
      <c r="H2620" s="901" t="s">
        <v>25</v>
      </c>
      <c r="I2620" s="785">
        <v>44019</v>
      </c>
      <c r="L2620" s="896" t="s">
        <v>1485</v>
      </c>
      <c r="M2620" s="13" t="str">
        <f t="shared" si="192"/>
        <v>Invoice Made</v>
      </c>
      <c r="AA2620" s="13" t="str">
        <f t="shared" si="193"/>
        <v>Maersk Tokyo1</v>
      </c>
      <c r="AE2620" s="13">
        <f>IF(TRIM(AA2620=""),0,IF(ISNA(VLOOKUP(AA2620,Tracker!$AB$2:$AB$3981,1,FALSE)),0,1))</f>
        <v>1</v>
      </c>
    </row>
    <row r="2621" spans="1:31">
      <c r="A2621" s="781">
        <v>6091</v>
      </c>
      <c r="B2621" s="781" t="s">
        <v>9902</v>
      </c>
      <c r="C2621" s="853">
        <v>13</v>
      </c>
      <c r="D2621" s="901" t="s">
        <v>9027</v>
      </c>
      <c r="H2621" s="901" t="s">
        <v>499</v>
      </c>
      <c r="I2621" s="785">
        <v>44030</v>
      </c>
      <c r="K2621" s="681" t="s">
        <v>10061</v>
      </c>
      <c r="L2621" s="896" t="s">
        <v>8963</v>
      </c>
      <c r="M2621" s="13" t="str">
        <f t="shared" si="192"/>
        <v>Invoice Made</v>
      </c>
      <c r="AA2621" s="13" t="str">
        <f t="shared" si="193"/>
        <v>Front Singapore13</v>
      </c>
      <c r="AE2621" s="13">
        <f>IF(TRIM(AA2621=""),0,IF(ISNA(VLOOKUP(AA2621,Tracker!$AB$2:$AB$3981,1,FALSE)),0,1))</f>
        <v>1</v>
      </c>
    </row>
    <row r="2622" spans="1:31">
      <c r="A2622" s="781">
        <v>6092</v>
      </c>
      <c r="B2622" s="781" t="s">
        <v>9678</v>
      </c>
      <c r="C2622" s="853">
        <v>2002</v>
      </c>
      <c r="D2622" s="901" t="s">
        <v>9679</v>
      </c>
      <c r="H2622" s="901" t="s">
        <v>614</v>
      </c>
      <c r="I2622" s="785">
        <v>44027</v>
      </c>
      <c r="L2622" s="1065" t="s">
        <v>9680</v>
      </c>
      <c r="M2622" s="13" t="str">
        <f t="shared" si="192"/>
        <v>Invoice Made</v>
      </c>
      <c r="AA2622" s="13" t="str">
        <f t="shared" si="193"/>
        <v>Jacob2002</v>
      </c>
      <c r="AE2622" s="13">
        <f>IF(TRIM(AA2622=""),0,IF(ISNA(VLOOKUP(AA2622,Tracker!$AB$2:$AB$3981,1,FALSE)),0,1))</f>
        <v>1</v>
      </c>
    </row>
    <row r="2623" spans="1:31">
      <c r="A2623" s="1091">
        <v>6093</v>
      </c>
      <c r="B2623" s="1091" t="s">
        <v>9903</v>
      </c>
      <c r="C2623" s="1091"/>
      <c r="D2623" s="1091" t="s">
        <v>9915</v>
      </c>
      <c r="E2623" s="1075"/>
      <c r="F2623" s="1092"/>
      <c r="G2623" s="1093"/>
      <c r="H2623" s="1094"/>
      <c r="I2623" s="1095"/>
      <c r="J2623" s="1075"/>
      <c r="K2623" s="1096"/>
      <c r="L2623" s="1097" t="s">
        <v>28</v>
      </c>
      <c r="M2623" s="803" t="str">
        <f t="shared" si="192"/>
        <v>Invoice Not Made</v>
      </c>
      <c r="N2623" s="1075" t="s">
        <v>368</v>
      </c>
      <c r="AA2623" s="13" t="str">
        <f t="shared" si="193"/>
        <v>Vessel-Voy No not given</v>
      </c>
      <c r="AE2623" s="13">
        <f>IF(TRIM(AA2623=""),0,IF(ISNA(VLOOKUP(AA2623,Tracker!$AB$2:$AB$3981,1,FALSE)),0,1))</f>
        <v>0</v>
      </c>
    </row>
    <row r="2624" spans="1:31">
      <c r="A2624" s="1091">
        <v>6094</v>
      </c>
      <c r="B2624" s="1091" t="s">
        <v>3916</v>
      </c>
      <c r="C2624" s="1091" t="s">
        <v>9904</v>
      </c>
      <c r="D2624" s="1091" t="s">
        <v>9916</v>
      </c>
      <c r="E2624" s="1075"/>
      <c r="F2624" s="1092"/>
      <c r="G2624" s="1093"/>
      <c r="H2624" s="1094"/>
      <c r="I2624" s="1095"/>
      <c r="J2624" s="1075"/>
      <c r="K2624" s="1096"/>
      <c r="L2624" s="1097" t="s">
        <v>590</v>
      </c>
      <c r="M2624" s="803" t="str">
        <f t="shared" ref="M2624" si="196">IF(AND(NOT(TRIM(D2624)="")),IF(AE2624=1,"Invoice Made","Invoice Not Made"),"")</f>
        <v>Invoice Not Made</v>
      </c>
      <c r="N2624" s="1075" t="s">
        <v>368</v>
      </c>
      <c r="AA2624" s="13" t="str">
        <f t="shared" si="193"/>
        <v>World Harmony138P-147F</v>
      </c>
      <c r="AE2624" s="13">
        <f>IF(TRIM(AA2624=""),0,IF(ISNA(VLOOKUP(AA2624,Tracker!$AB$2:$AB$3981,1,FALSE)),0,1))</f>
        <v>0</v>
      </c>
    </row>
    <row r="2625" spans="1:31">
      <c r="A2625" s="818">
        <v>6095</v>
      </c>
      <c r="B2625" s="946" t="s">
        <v>8313</v>
      </c>
      <c r="C2625" s="853" t="s">
        <v>9905</v>
      </c>
      <c r="D2625" s="901" t="s">
        <v>9915</v>
      </c>
      <c r="E2625" s="8"/>
      <c r="F2625" s="9"/>
      <c r="G2625" s="10"/>
      <c r="H2625" s="902" t="s">
        <v>269</v>
      </c>
      <c r="I2625" s="851">
        <v>43998</v>
      </c>
      <c r="J2625" s="8"/>
      <c r="K2625" s="860"/>
      <c r="L2625" s="896" t="s">
        <v>28</v>
      </c>
      <c r="M2625" s="13" t="str">
        <f t="shared" ref="M2625:M2687" si="197">IF(AND(NOT(TRIM(D2625)="")),IF(AE2625=1,"Invoice Made","Invoice Not Made"),"")</f>
        <v>Invoice Made</v>
      </c>
      <c r="AA2625" s="13" t="str">
        <f t="shared" si="193"/>
        <v>Fos Da Vinci13_2</v>
      </c>
      <c r="AE2625" s="13">
        <f>IF(TRIM(AA2625=""),0,IF(ISNA(VLOOKUP(AA2625,Tracker!$AB$2:$AB$3981,1,FALSE)),0,1))</f>
        <v>1</v>
      </c>
    </row>
    <row r="2626" spans="1:31">
      <c r="A2626" s="799">
        <v>6096</v>
      </c>
      <c r="B2626" s="788" t="s">
        <v>2854</v>
      </c>
      <c r="C2626" s="1010" t="s">
        <v>9927</v>
      </c>
      <c r="D2626" s="1018" t="s">
        <v>2474</v>
      </c>
      <c r="E2626" s="8"/>
      <c r="F2626" s="9"/>
      <c r="G2626" s="10"/>
      <c r="H2626" s="782" t="s">
        <v>9918</v>
      </c>
      <c r="I2626" s="785">
        <v>43980</v>
      </c>
      <c r="J2626" s="8"/>
      <c r="K2626" s="860"/>
      <c r="L2626" s="896" t="s">
        <v>8459</v>
      </c>
      <c r="M2626" s="13" t="str">
        <f t="shared" si="197"/>
        <v>Invoice Made</v>
      </c>
      <c r="AA2626" s="13" t="str">
        <f t="shared" si="193"/>
        <v>Emmy Schulte262, 263, 264, 265</v>
      </c>
      <c r="AE2626" s="13">
        <f>IF(TRIM(AA2626=""),0,IF(ISNA(VLOOKUP(AA2626,Tracker!$AB$2:$AB$3981,1,FALSE)),0,1))</f>
        <v>1</v>
      </c>
    </row>
    <row r="2627" spans="1:31">
      <c r="A2627" s="799">
        <v>6097</v>
      </c>
      <c r="B2627" s="781" t="s">
        <v>7825</v>
      </c>
      <c r="C2627" s="853">
        <v>56</v>
      </c>
      <c r="D2627" s="1018" t="s">
        <v>9917</v>
      </c>
      <c r="E2627" s="8"/>
      <c r="F2627" s="9"/>
      <c r="G2627" s="10"/>
      <c r="H2627" s="782" t="s">
        <v>8263</v>
      </c>
      <c r="I2627" s="785">
        <v>43967</v>
      </c>
      <c r="J2627" s="8"/>
      <c r="K2627" s="860"/>
      <c r="L2627" s="896" t="s">
        <v>590</v>
      </c>
      <c r="M2627" s="13" t="str">
        <f t="shared" si="197"/>
        <v>Invoice Made</v>
      </c>
      <c r="AA2627" s="13" t="str">
        <f t="shared" ref="AA2627:AA2690" si="198">IF(OR(TRIM(B2627)="",TRIM(C2627)=""),"Vessel-Voy No not given",CONCATENATE(TRIM(B2627),TRIM(C2627)))</f>
        <v>Goldengate Park56</v>
      </c>
      <c r="AE2627" s="13">
        <f>IF(TRIM(AA2627=""),0,IF(ISNA(VLOOKUP(AA2627,Tracker!$AB$2:$AB$3981,1,FALSE)),0,1))</f>
        <v>1</v>
      </c>
    </row>
    <row r="2628" spans="1:31">
      <c r="A2628" s="799">
        <v>6098</v>
      </c>
      <c r="B2628" s="797" t="s">
        <v>892</v>
      </c>
      <c r="C2628" s="1011">
        <v>162</v>
      </c>
      <c r="D2628" s="1018" t="s">
        <v>2474</v>
      </c>
      <c r="E2628" s="8"/>
      <c r="F2628" s="9"/>
      <c r="G2628" s="10"/>
      <c r="H2628" s="782" t="s">
        <v>2753</v>
      </c>
      <c r="I2628" s="785">
        <v>43967</v>
      </c>
      <c r="J2628" s="8"/>
      <c r="K2628" s="860"/>
      <c r="L2628" s="896" t="s">
        <v>8459</v>
      </c>
      <c r="M2628" s="13" t="str">
        <f t="shared" si="197"/>
        <v>Invoice Made</v>
      </c>
      <c r="AA2628" s="13" t="str">
        <f t="shared" si="198"/>
        <v>Elisalex Schulte162</v>
      </c>
      <c r="AE2628" s="13">
        <f>IF(TRIM(AA2628=""),0,IF(ISNA(VLOOKUP(AA2628,Tracker!$AB$2:$AB$3981,1,FALSE)),0,1))</f>
        <v>1</v>
      </c>
    </row>
    <row r="2629" spans="1:31">
      <c r="A2629" s="799">
        <v>6099</v>
      </c>
      <c r="B2629" s="791" t="s">
        <v>9228</v>
      </c>
      <c r="C2629" s="999" t="s">
        <v>9925</v>
      </c>
      <c r="D2629" s="1018" t="s">
        <v>2474</v>
      </c>
      <c r="E2629" s="8"/>
      <c r="F2629" s="9"/>
      <c r="G2629" s="10"/>
      <c r="H2629" s="782" t="s">
        <v>25</v>
      </c>
      <c r="I2629" s="785">
        <v>43982</v>
      </c>
      <c r="J2629" s="8"/>
      <c r="K2629" s="860"/>
      <c r="L2629" s="896" t="s">
        <v>8459</v>
      </c>
      <c r="M2629" s="13" t="str">
        <f t="shared" si="197"/>
        <v>Invoice Made</v>
      </c>
      <c r="AA2629" s="13" t="str">
        <f t="shared" si="198"/>
        <v>Sten Fjell91, 92, 93, 94</v>
      </c>
      <c r="AE2629" s="13">
        <f>IF(TRIM(AA2629=""),0,IF(ISNA(VLOOKUP(AA2629,Tracker!$AB$2:$AB$3981,1,FALSE)),0,1))</f>
        <v>1</v>
      </c>
    </row>
    <row r="2630" spans="1:31">
      <c r="A2630" s="854">
        <v>6100</v>
      </c>
      <c r="B2630" s="855" t="s">
        <v>8970</v>
      </c>
      <c r="C2630" s="1012" t="s">
        <v>10002</v>
      </c>
      <c r="D2630" s="1018" t="s">
        <v>8464</v>
      </c>
      <c r="E2630" s="8"/>
      <c r="F2630" s="9"/>
      <c r="G2630" s="10"/>
      <c r="H2630" s="850" t="s">
        <v>4000</v>
      </c>
      <c r="I2630" s="861">
        <v>43993</v>
      </c>
      <c r="J2630" s="8"/>
      <c r="K2630" s="860"/>
      <c r="L2630" s="896" t="s">
        <v>590</v>
      </c>
      <c r="M2630" s="13" t="str">
        <f t="shared" si="197"/>
        <v>Invoice Made</v>
      </c>
      <c r="AA2630" s="13" t="str">
        <f t="shared" si="198"/>
        <v>Salamina12P_113F</v>
      </c>
      <c r="AE2630" s="13">
        <f>IF(TRIM(AA2630=""),0,IF(ISNA(VLOOKUP(AA2630,Tracker!$AB$2:$AB$3981,1,FALSE)),0,1))</f>
        <v>1</v>
      </c>
    </row>
    <row r="2631" spans="1:31">
      <c r="A2631" s="799">
        <v>6101</v>
      </c>
      <c r="B2631" s="822" t="s">
        <v>2779</v>
      </c>
      <c r="C2631" s="1013" t="s">
        <v>9928</v>
      </c>
      <c r="D2631" s="1018" t="s">
        <v>2474</v>
      </c>
      <c r="E2631" s="8"/>
      <c r="F2631" s="9"/>
      <c r="G2631" s="10"/>
      <c r="H2631" s="782" t="s">
        <v>535</v>
      </c>
      <c r="I2631" s="785">
        <v>43976</v>
      </c>
      <c r="J2631" s="8"/>
      <c r="K2631" s="860"/>
      <c r="L2631" s="896" t="s">
        <v>8459</v>
      </c>
      <c r="M2631" s="13" t="str">
        <f t="shared" si="197"/>
        <v>Invoice Made</v>
      </c>
      <c r="AA2631" s="13" t="str">
        <f t="shared" si="198"/>
        <v>Tigris309, 310</v>
      </c>
      <c r="AE2631" s="13">
        <f>IF(TRIM(AA2631=""),0,IF(ISNA(VLOOKUP(AA2631,Tracker!$AB$2:$AB$3981,1,FALSE)),0,1))</f>
        <v>1</v>
      </c>
    </row>
    <row r="2632" spans="1:31">
      <c r="A2632" s="818">
        <v>6102</v>
      </c>
      <c r="B2632" s="787" t="s">
        <v>2776</v>
      </c>
      <c r="C2632" s="853">
        <v>170</v>
      </c>
      <c r="D2632" s="1018" t="s">
        <v>2474</v>
      </c>
      <c r="E2632" s="8"/>
      <c r="F2632" s="9"/>
      <c r="G2632" s="10"/>
      <c r="H2632" s="782"/>
      <c r="I2632" s="862">
        <v>44002</v>
      </c>
      <c r="J2632" s="8"/>
      <c r="K2632" s="860"/>
      <c r="L2632" s="896" t="s">
        <v>8459</v>
      </c>
      <c r="M2632" s="13" t="str">
        <f t="shared" si="197"/>
        <v>Invoice Not Made</v>
      </c>
      <c r="N2632" s="8" t="s">
        <v>9967</v>
      </c>
      <c r="AA2632" s="13" t="str">
        <f t="shared" si="198"/>
        <v>Sten Skagen170</v>
      </c>
      <c r="AE2632" s="13">
        <f>IF(TRIM(AA2632=""),0,IF(ISNA(VLOOKUP(AA2632,Tracker!$AB$2:$AB$3981,1,FALSE)),0,1))</f>
        <v>0</v>
      </c>
    </row>
    <row r="2633" spans="1:31">
      <c r="A2633" s="818">
        <v>6103</v>
      </c>
      <c r="B2633" s="788" t="s">
        <v>2854</v>
      </c>
      <c r="C2633" s="853">
        <v>266</v>
      </c>
      <c r="D2633" s="1018" t="s">
        <v>2474</v>
      </c>
      <c r="E2633" s="8"/>
      <c r="F2633" s="9"/>
      <c r="G2633" s="10"/>
      <c r="H2633" s="782"/>
      <c r="I2633" s="862">
        <v>44002</v>
      </c>
      <c r="J2633" s="8"/>
      <c r="K2633" s="860"/>
      <c r="L2633" s="896" t="s">
        <v>8459</v>
      </c>
      <c r="M2633" s="13" t="str">
        <f t="shared" si="197"/>
        <v>Invoice Not Made</v>
      </c>
      <c r="N2633" s="8" t="s">
        <v>9967</v>
      </c>
      <c r="AA2633" s="13" t="str">
        <f t="shared" si="198"/>
        <v>Emmy Schulte266</v>
      </c>
      <c r="AE2633" s="13">
        <f>IF(TRIM(AA2633=""),0,IF(ISNA(VLOOKUP(AA2633,Tracker!$AB$2:$AB$3981,1,FALSE)),0,1))</f>
        <v>0</v>
      </c>
    </row>
    <row r="2634" spans="1:31">
      <c r="A2634" s="854">
        <v>6104</v>
      </c>
      <c r="B2634" s="855" t="s">
        <v>9113</v>
      </c>
      <c r="C2634" s="853" t="s">
        <v>10004</v>
      </c>
      <c r="D2634" s="1018" t="s">
        <v>8245</v>
      </c>
      <c r="E2634" s="8"/>
      <c r="F2634" s="9"/>
      <c r="G2634" s="10"/>
      <c r="H2634" s="850" t="s">
        <v>3180</v>
      </c>
      <c r="I2634" s="851">
        <v>44010</v>
      </c>
      <c r="J2634" s="8"/>
      <c r="K2634" s="860"/>
      <c r="L2634" s="896" t="s">
        <v>590</v>
      </c>
      <c r="M2634" s="13" t="str">
        <f t="shared" si="197"/>
        <v>Invoice Made</v>
      </c>
      <c r="AA2634" s="13" t="str">
        <f t="shared" si="198"/>
        <v>Ice Victory64_10</v>
      </c>
      <c r="AE2634" s="13">
        <f>IF(TRIM(AA2634=""),0,IF(ISNA(VLOOKUP(AA2634,Tracker!$AB$2:$AB$3981,1,FALSE)),0,1))</f>
        <v>1</v>
      </c>
    </row>
    <row r="2635" spans="1:31">
      <c r="A2635" s="854">
        <v>6105</v>
      </c>
      <c r="B2635" s="855" t="s">
        <v>7421</v>
      </c>
      <c r="C2635" s="853" t="s">
        <v>9906</v>
      </c>
      <c r="D2635" s="1018" t="s">
        <v>1942</v>
      </c>
      <c r="E2635" s="8"/>
      <c r="F2635" s="9"/>
      <c r="G2635" s="10"/>
      <c r="H2635" s="850" t="s">
        <v>750</v>
      </c>
      <c r="I2635" s="851">
        <v>43992</v>
      </c>
      <c r="J2635" s="8"/>
      <c r="K2635" s="860"/>
      <c r="L2635" s="896" t="s">
        <v>590</v>
      </c>
      <c r="M2635" s="13" t="str">
        <f t="shared" si="197"/>
        <v>Invoice Made</v>
      </c>
      <c r="AA2635" s="13" t="str">
        <f t="shared" si="198"/>
        <v>Seaways Rubymar60_163</v>
      </c>
      <c r="AE2635" s="13">
        <f>IF(TRIM(AA2635=""),0,IF(ISNA(VLOOKUP(AA2635,Tracker!$AB$2:$AB$3981,1,FALSE)),0,1))</f>
        <v>1</v>
      </c>
    </row>
    <row r="2636" spans="1:31">
      <c r="A2636" s="781">
        <v>6106</v>
      </c>
      <c r="B2636" s="781" t="s">
        <v>9907</v>
      </c>
      <c r="C2636" s="853">
        <v>1</v>
      </c>
      <c r="D2636" s="1018" t="s">
        <v>3273</v>
      </c>
      <c r="E2636" s="8"/>
      <c r="F2636" s="9"/>
      <c r="G2636" s="10"/>
      <c r="H2636" s="638" t="s">
        <v>455</v>
      </c>
      <c r="I2636" s="1073">
        <v>44060</v>
      </c>
      <c r="J2636" s="8"/>
      <c r="K2636" s="860"/>
      <c r="L2636" s="896" t="s">
        <v>1485</v>
      </c>
      <c r="M2636" s="13" t="str">
        <f t="shared" si="197"/>
        <v>Invoice Made</v>
      </c>
      <c r="AA2636" s="13" t="str">
        <f t="shared" si="198"/>
        <v>MTM Hudson1</v>
      </c>
      <c r="AE2636" s="13">
        <f>IF(TRIM(AA2636=""),0,IF(ISNA(VLOOKUP(AA2636,Tracker!$AB$2:$AB$3981,1,FALSE)),0,1))</f>
        <v>1</v>
      </c>
    </row>
    <row r="2637" spans="1:31">
      <c r="A2637" s="818">
        <v>6107</v>
      </c>
      <c r="B2637" s="781" t="s">
        <v>9908</v>
      </c>
      <c r="C2637" s="853">
        <v>1</v>
      </c>
      <c r="D2637" s="1018" t="s">
        <v>3273</v>
      </c>
      <c r="E2637" s="8"/>
      <c r="F2637" s="9"/>
      <c r="G2637" s="10"/>
      <c r="H2637" s="782" t="s">
        <v>25</v>
      </c>
      <c r="I2637" s="785">
        <v>44031</v>
      </c>
      <c r="J2637" s="8"/>
      <c r="K2637" s="860"/>
      <c r="L2637" s="896" t="s">
        <v>1485</v>
      </c>
      <c r="M2637" s="13" t="str">
        <f t="shared" si="197"/>
        <v>Invoice Made</v>
      </c>
      <c r="AA2637" s="13" t="str">
        <f t="shared" si="198"/>
        <v>Pacific Cobalt1</v>
      </c>
      <c r="AE2637" s="13">
        <f>IF(TRIM(AA2637=""),0,IF(ISNA(VLOOKUP(AA2637,Tracker!$AB$2:$AB$3981,1,FALSE)),0,1))</f>
        <v>1</v>
      </c>
    </row>
    <row r="2638" spans="1:31">
      <c r="A2638" s="818">
        <v>6108</v>
      </c>
      <c r="B2638" s="781" t="s">
        <v>9838</v>
      </c>
      <c r="C2638" s="853" t="s">
        <v>9909</v>
      </c>
      <c r="D2638" s="1018" t="s">
        <v>9027</v>
      </c>
      <c r="E2638" s="8"/>
      <c r="F2638" s="9"/>
      <c r="G2638" s="10"/>
      <c r="H2638" s="782" t="s">
        <v>9924</v>
      </c>
      <c r="I2638" s="785">
        <v>44020</v>
      </c>
      <c r="J2638" s="8"/>
      <c r="K2638" s="860" t="s">
        <v>10061</v>
      </c>
      <c r="L2638" s="896" t="s">
        <v>8963</v>
      </c>
      <c r="M2638" s="13" t="str">
        <f t="shared" si="197"/>
        <v>Invoice Made</v>
      </c>
      <c r="AA2638" s="13" t="str">
        <f t="shared" si="198"/>
        <v>Nordic LunaNAT028</v>
      </c>
      <c r="AE2638" s="13">
        <f>IF(TRIM(AA2638=""),0,IF(ISNA(VLOOKUP(AA2638,Tracker!$AB$2:$AB$3981,1,FALSE)),0,1))</f>
        <v>1</v>
      </c>
    </row>
    <row r="2639" spans="1:31">
      <c r="A2639" s="818">
        <v>6109</v>
      </c>
      <c r="B2639" s="855" t="s">
        <v>8122</v>
      </c>
      <c r="C2639" s="853" t="s">
        <v>9910</v>
      </c>
      <c r="D2639" s="1018" t="s">
        <v>601</v>
      </c>
      <c r="E2639" s="8"/>
      <c r="F2639" s="9"/>
      <c r="G2639" s="10"/>
      <c r="H2639" s="850" t="s">
        <v>269</v>
      </c>
      <c r="I2639" s="851">
        <v>44012</v>
      </c>
      <c r="J2639" s="8"/>
      <c r="K2639" s="860"/>
      <c r="L2639" s="896" t="s">
        <v>60</v>
      </c>
      <c r="M2639" s="13" t="str">
        <f t="shared" si="197"/>
        <v>Invoice Made</v>
      </c>
      <c r="AA2639" s="13" t="str">
        <f t="shared" si="198"/>
        <v>Blue Pride82L</v>
      </c>
      <c r="AE2639" s="13">
        <f>IF(TRIM(AA2639=""),0,IF(ISNA(VLOOKUP(AA2639,Tracker!$AB$2:$AB$3981,1,FALSE)),0,1))</f>
        <v>1</v>
      </c>
    </row>
    <row r="2640" spans="1:31">
      <c r="A2640" s="818">
        <v>6110</v>
      </c>
      <c r="B2640" s="781" t="s">
        <v>1827</v>
      </c>
      <c r="C2640" s="853">
        <v>2004</v>
      </c>
      <c r="D2640" s="1018" t="s">
        <v>736</v>
      </c>
      <c r="E2640" s="8"/>
      <c r="F2640" s="9"/>
      <c r="G2640" s="10"/>
      <c r="H2640" s="782" t="s">
        <v>712</v>
      </c>
      <c r="I2640" s="785">
        <v>44039</v>
      </c>
      <c r="J2640" s="8"/>
      <c r="K2640" s="860"/>
      <c r="L2640" s="896" t="s">
        <v>633</v>
      </c>
      <c r="M2640" s="13" t="str">
        <f t="shared" si="197"/>
        <v>Invoice Made</v>
      </c>
      <c r="Q2640" s="13" t="str">
        <f t="shared" ref="Q2640" si="199">IF(L2642="Ultranav",IF(K2642="",0,1),"")</f>
        <v/>
      </c>
      <c r="AA2640" s="13" t="str">
        <f t="shared" si="198"/>
        <v>Stena Weco Energy2004</v>
      </c>
      <c r="AE2640" s="13">
        <f>IF(TRIM(AA2640=""),0,IF(ISNA(VLOOKUP(AA2640,Tracker!$AB$2:$AB$3981,1,FALSE)),0,1))</f>
        <v>1</v>
      </c>
    </row>
    <row r="2641" spans="1:31">
      <c r="A2641" s="818">
        <v>6111</v>
      </c>
      <c r="B2641" s="781" t="s">
        <v>9098</v>
      </c>
      <c r="C2641" s="853">
        <v>8</v>
      </c>
      <c r="D2641" s="1018" t="s">
        <v>671</v>
      </c>
      <c r="E2641" s="8"/>
      <c r="F2641" s="9"/>
      <c r="G2641" s="10"/>
      <c r="H2641" s="850" t="s">
        <v>2946</v>
      </c>
      <c r="I2641" s="851">
        <v>44006</v>
      </c>
      <c r="J2641" s="8"/>
      <c r="K2641" s="860" t="s">
        <v>411</v>
      </c>
      <c r="L2641" s="896" t="s">
        <v>28</v>
      </c>
      <c r="M2641" s="13" t="str">
        <f t="shared" si="197"/>
        <v>Invoice Made</v>
      </c>
      <c r="AA2641" s="13" t="str">
        <f t="shared" si="198"/>
        <v>Torm Mathilde8</v>
      </c>
      <c r="AE2641" s="13">
        <f>IF(TRIM(AA2641=""),0,IF(ISNA(VLOOKUP(AA2641,Tracker!$AB$2:$AB$3981,1,FALSE)),0,1))</f>
        <v>1</v>
      </c>
    </row>
    <row r="2642" spans="1:31" ht="15.75" thickBot="1">
      <c r="A2642" s="818">
        <v>6112</v>
      </c>
      <c r="B2642" s="855" t="s">
        <v>3088</v>
      </c>
      <c r="C2642" s="750">
        <v>24</v>
      </c>
      <c r="D2642" s="1019" t="s">
        <v>8165</v>
      </c>
      <c r="E2642" s="8"/>
      <c r="F2642" s="9"/>
      <c r="G2642" s="10"/>
      <c r="H2642" s="850" t="s">
        <v>71</v>
      </c>
      <c r="I2642" s="851">
        <v>44006</v>
      </c>
      <c r="J2642" s="8"/>
      <c r="K2642" s="860"/>
      <c r="L2642" s="898" t="s">
        <v>60</v>
      </c>
      <c r="M2642" s="13" t="str">
        <f t="shared" si="197"/>
        <v>Invoice Made</v>
      </c>
      <c r="AA2642" s="13" t="str">
        <f t="shared" si="198"/>
        <v>Stavanger Bliss24</v>
      </c>
      <c r="AE2642" s="13">
        <f>IF(TRIM(AA2642=""),0,IF(ISNA(VLOOKUP(AA2642,Tracker!$AB$2:$AB$3981,1,FALSE)),0,1))</f>
        <v>1</v>
      </c>
    </row>
    <row r="2643" spans="1:31">
      <c r="A2643" s="1084">
        <v>6113</v>
      </c>
      <c r="B2643" s="781" t="s">
        <v>300</v>
      </c>
      <c r="C2643" s="863">
        <v>148</v>
      </c>
      <c r="D2643" s="1020" t="s">
        <v>8961</v>
      </c>
      <c r="E2643" s="864"/>
      <c r="F2643" s="865"/>
      <c r="G2643" s="866"/>
      <c r="H2643" s="863"/>
      <c r="I2643" s="863"/>
      <c r="J2643" s="864"/>
      <c r="K2643" s="864"/>
      <c r="L2643" s="1020" t="s">
        <v>8963</v>
      </c>
      <c r="M2643" s="13" t="str">
        <f t="shared" si="197"/>
        <v>Invoice Made</v>
      </c>
      <c r="N2643" s="762" t="s">
        <v>9990</v>
      </c>
      <c r="AA2643" s="13" t="str">
        <f t="shared" si="198"/>
        <v>Scorpio148</v>
      </c>
      <c r="AE2643" s="13">
        <f>IF(TRIM(AA2643=""),0,IF(ISNA(VLOOKUP(AA2643,Tracker!$AB$2:$AB$3981,1,FALSE)),0,1))</f>
        <v>1</v>
      </c>
    </row>
    <row r="2644" spans="1:31">
      <c r="A2644" s="781">
        <v>6114</v>
      </c>
      <c r="B2644" s="781" t="s">
        <v>640</v>
      </c>
      <c r="C2644" s="867">
        <v>2004</v>
      </c>
      <c r="D2644" s="1017" t="s">
        <v>666</v>
      </c>
      <c r="E2644" s="8"/>
      <c r="F2644" s="9"/>
      <c r="G2644" s="10"/>
      <c r="H2644" s="867"/>
      <c r="I2644" s="867"/>
      <c r="J2644" s="8"/>
      <c r="K2644" s="8"/>
      <c r="L2644" s="1017" t="s">
        <v>663</v>
      </c>
      <c r="M2644" s="13" t="str">
        <f t="shared" si="197"/>
        <v>Invoice Not Made</v>
      </c>
      <c r="N2644" s="266" t="s">
        <v>368</v>
      </c>
      <c r="AA2644" s="13" t="str">
        <f t="shared" si="198"/>
        <v>Sonangol Kizomba2004</v>
      </c>
      <c r="AE2644" s="13">
        <f>IF(TRIM(AA2644=""),0,IF(ISNA(VLOOKUP(AA2644,Tracker!$AB$2:$AB$3981,1,FALSE)),0,1))</f>
        <v>0</v>
      </c>
    </row>
    <row r="2645" spans="1:31">
      <c r="A2645" s="818">
        <v>6115</v>
      </c>
      <c r="B2645" s="855" t="s">
        <v>641</v>
      </c>
      <c r="C2645" s="867">
        <v>87</v>
      </c>
      <c r="D2645" s="1017" t="s">
        <v>9386</v>
      </c>
      <c r="E2645" s="8"/>
      <c r="F2645" s="9"/>
      <c r="G2645" s="10"/>
      <c r="H2645" s="867" t="s">
        <v>9415</v>
      </c>
      <c r="I2645" s="868">
        <v>44012</v>
      </c>
      <c r="J2645" s="8"/>
      <c r="K2645" s="8"/>
      <c r="L2645" s="1017" t="s">
        <v>60</v>
      </c>
      <c r="M2645" s="13" t="str">
        <f t="shared" si="197"/>
        <v>Invoice Made</v>
      </c>
      <c r="AA2645" s="13" t="str">
        <f t="shared" si="198"/>
        <v>Pacific Dawn87</v>
      </c>
      <c r="AE2645" s="13">
        <f>IF(TRIM(AA2645=""),0,IF(ISNA(VLOOKUP(AA2645,Tracker!$AB$2:$AB$3981,1,FALSE)),0,1))</f>
        <v>1</v>
      </c>
    </row>
    <row r="2646" spans="1:31">
      <c r="A2646" s="818">
        <v>6116</v>
      </c>
      <c r="B2646" s="787" t="s">
        <v>2776</v>
      </c>
      <c r="C2646" s="867">
        <v>171</v>
      </c>
      <c r="D2646" s="1017" t="s">
        <v>2474</v>
      </c>
      <c r="E2646" s="8"/>
      <c r="F2646" s="9"/>
      <c r="G2646" s="10"/>
      <c r="H2646" s="867"/>
      <c r="I2646" s="869">
        <v>44002</v>
      </c>
      <c r="J2646" s="8"/>
      <c r="K2646" s="8"/>
      <c r="L2646" s="1017" t="s">
        <v>8459</v>
      </c>
      <c r="M2646" s="13" t="str">
        <f t="shared" si="197"/>
        <v>Invoice Not Made</v>
      </c>
      <c r="N2646" s="8" t="s">
        <v>9967</v>
      </c>
      <c r="AA2646" s="13" t="str">
        <f t="shared" si="198"/>
        <v>Sten Skagen171</v>
      </c>
      <c r="AE2646" s="13">
        <f>IF(TRIM(AA2646=""),0,IF(ISNA(VLOOKUP(AA2646,Tracker!$AB$2:$AB$3981,1,FALSE)),0,1))</f>
        <v>0</v>
      </c>
    </row>
    <row r="2647" spans="1:31">
      <c r="A2647" s="792">
        <v>6117</v>
      </c>
      <c r="B2647" s="792" t="s">
        <v>9972</v>
      </c>
      <c r="C2647" s="1076">
        <v>17</v>
      </c>
      <c r="D2647" s="1077" t="s">
        <v>8961</v>
      </c>
      <c r="E2647" s="8"/>
      <c r="F2647" s="9"/>
      <c r="G2647" s="10"/>
      <c r="H2647" s="1076"/>
      <c r="I2647" s="1076"/>
      <c r="J2647" s="8"/>
      <c r="K2647" s="1075"/>
      <c r="L2647" s="1077" t="s">
        <v>8963</v>
      </c>
      <c r="M2647" s="803" t="str">
        <f t="shared" si="197"/>
        <v>Invoice Not Made</v>
      </c>
      <c r="N2647" s="1075" t="s">
        <v>27</v>
      </c>
      <c r="AA2647" s="13" t="str">
        <f t="shared" si="198"/>
        <v>Philotimos17</v>
      </c>
      <c r="AE2647" s="13">
        <f>IF(TRIM(AA2647=""),0,IF(ISNA(VLOOKUP(AA2647,Tracker!$AB$2:$AB$3981,1,FALSE)),0,1))</f>
        <v>0</v>
      </c>
    </row>
    <row r="2648" spans="1:31">
      <c r="A2648" s="799">
        <v>6118</v>
      </c>
      <c r="B2648" s="822" t="s">
        <v>2779</v>
      </c>
      <c r="C2648" s="867">
        <v>311</v>
      </c>
      <c r="D2648" s="1017" t="s">
        <v>2474</v>
      </c>
      <c r="E2648" s="8"/>
      <c r="F2648" s="9"/>
      <c r="G2648" s="10"/>
      <c r="H2648" s="867"/>
      <c r="I2648" s="869">
        <v>43983</v>
      </c>
      <c r="J2648" s="8"/>
      <c r="K2648" s="8"/>
      <c r="L2648" s="1017" t="s">
        <v>8459</v>
      </c>
      <c r="M2648" s="13" t="str">
        <f t="shared" si="197"/>
        <v>Invoice Not Made</v>
      </c>
      <c r="N2648" s="8" t="s">
        <v>9967</v>
      </c>
      <c r="AA2648" s="13" t="str">
        <f t="shared" si="198"/>
        <v>Tigris311</v>
      </c>
      <c r="AE2648" s="13">
        <f>IF(TRIM(AA2648=""),0,IF(ISNA(VLOOKUP(AA2648,Tracker!$AB$2:$AB$3981,1,FALSE)),0,1))</f>
        <v>0</v>
      </c>
    </row>
    <row r="2649" spans="1:31">
      <c r="A2649" s="818">
        <v>6119</v>
      </c>
      <c r="B2649" s="781" t="s">
        <v>8732</v>
      </c>
      <c r="C2649" s="867">
        <v>17</v>
      </c>
      <c r="D2649" s="1017" t="s">
        <v>8733</v>
      </c>
      <c r="E2649" s="8"/>
      <c r="F2649" s="9"/>
      <c r="G2649" s="10"/>
      <c r="H2649" s="867" t="s">
        <v>269</v>
      </c>
      <c r="I2649" s="868">
        <v>44007</v>
      </c>
      <c r="J2649" s="8"/>
      <c r="K2649" s="8" t="s">
        <v>411</v>
      </c>
      <c r="L2649" s="1017" t="s">
        <v>28</v>
      </c>
      <c r="M2649" s="13" t="str">
        <f t="shared" si="197"/>
        <v>Invoice Made</v>
      </c>
      <c r="N2649" s="8"/>
      <c r="AA2649" s="13" t="str">
        <f t="shared" si="198"/>
        <v>Crudemed17</v>
      </c>
      <c r="AE2649" s="13">
        <f>IF(TRIM(AA2649=""),0,IF(ISNA(VLOOKUP(AA2649,Tracker!$AB$2:$AB$3981,1,FALSE)),0,1))</f>
        <v>1</v>
      </c>
    </row>
    <row r="2650" spans="1:31">
      <c r="A2650" s="818">
        <v>6120</v>
      </c>
      <c r="B2650" s="797" t="s">
        <v>892</v>
      </c>
      <c r="C2650" s="867">
        <v>163</v>
      </c>
      <c r="D2650" s="1017" t="s">
        <v>2474</v>
      </c>
      <c r="E2650" s="8"/>
      <c r="F2650" s="9"/>
      <c r="G2650" s="10"/>
      <c r="H2650" s="867" t="s">
        <v>412</v>
      </c>
      <c r="I2650" s="868">
        <v>43997</v>
      </c>
      <c r="J2650" s="8"/>
      <c r="K2650" s="8"/>
      <c r="L2650" s="1017" t="s">
        <v>8459</v>
      </c>
      <c r="M2650" s="13" t="str">
        <f t="shared" si="197"/>
        <v>Invoice Not Made</v>
      </c>
      <c r="N2650" s="8" t="s">
        <v>9967</v>
      </c>
      <c r="AA2650" s="13" t="str">
        <f t="shared" si="198"/>
        <v>Elisalex Schulte163</v>
      </c>
      <c r="AE2650" s="13">
        <f>IF(TRIM(AA2650=""),0,IF(ISNA(VLOOKUP(AA2650,Tracker!$AB$2:$AB$3981,1,FALSE)),0,1))</f>
        <v>0</v>
      </c>
    </row>
    <row r="2651" spans="1:31">
      <c r="A2651" s="799">
        <v>6121</v>
      </c>
      <c r="B2651" s="788" t="s">
        <v>2854</v>
      </c>
      <c r="C2651" s="867">
        <v>267</v>
      </c>
      <c r="D2651" s="1017" t="s">
        <v>2474</v>
      </c>
      <c r="E2651" s="8"/>
      <c r="F2651" s="9"/>
      <c r="G2651" s="10"/>
      <c r="H2651" s="951"/>
      <c r="I2651" s="869">
        <v>44002</v>
      </c>
      <c r="J2651" s="8"/>
      <c r="K2651" s="8"/>
      <c r="L2651" s="1017" t="s">
        <v>8459</v>
      </c>
      <c r="M2651" s="13" t="str">
        <f t="shared" si="197"/>
        <v>Invoice Not Made</v>
      </c>
      <c r="N2651" s="8" t="s">
        <v>9967</v>
      </c>
      <c r="AA2651" s="13" t="str">
        <f t="shared" si="198"/>
        <v>Emmy Schulte267</v>
      </c>
      <c r="AE2651" s="13">
        <f>IF(TRIM(AA2651=""),0,IF(ISNA(VLOOKUP(AA2651,Tracker!$AB$2:$AB$3981,1,FALSE)),0,1))</f>
        <v>0</v>
      </c>
    </row>
    <row r="2652" spans="1:31">
      <c r="A2652" s="854">
        <v>6122</v>
      </c>
      <c r="B2652" s="855" t="s">
        <v>611</v>
      </c>
      <c r="C2652" s="867">
        <v>2005</v>
      </c>
      <c r="D2652" s="1017" t="s">
        <v>8840</v>
      </c>
      <c r="E2652" s="8"/>
      <c r="F2652" s="9"/>
      <c r="G2652" s="10"/>
      <c r="H2652" s="867" t="s">
        <v>25</v>
      </c>
      <c r="I2652" s="868">
        <v>44002</v>
      </c>
      <c r="J2652" s="8"/>
      <c r="K2652" s="8"/>
      <c r="L2652" s="1017" t="s">
        <v>663</v>
      </c>
      <c r="M2652" s="13" t="str">
        <f t="shared" si="197"/>
        <v>Invoice Made</v>
      </c>
      <c r="N2652" s="8"/>
      <c r="AA2652" s="13" t="str">
        <f t="shared" si="198"/>
        <v>Sonangol Kalandula2005</v>
      </c>
      <c r="AE2652" s="13">
        <f>IF(TRIM(AA2652=""),0,IF(ISNA(VLOOKUP(AA2652,Tracker!$AB$2:$AB$3981,1,FALSE)),0,1))</f>
        <v>1</v>
      </c>
    </row>
    <row r="2653" spans="1:31">
      <c r="A2653" s="818">
        <v>6123</v>
      </c>
      <c r="B2653" s="781" t="s">
        <v>8573</v>
      </c>
      <c r="C2653" s="867">
        <v>21</v>
      </c>
      <c r="D2653" s="1017" t="s">
        <v>8165</v>
      </c>
      <c r="E2653" s="8"/>
      <c r="F2653" s="9"/>
      <c r="G2653" s="10"/>
      <c r="H2653" s="867" t="s">
        <v>200</v>
      </c>
      <c r="I2653" s="868">
        <v>44013</v>
      </c>
      <c r="J2653" s="8"/>
      <c r="K2653" s="8"/>
      <c r="L2653" s="1017" t="s">
        <v>60</v>
      </c>
      <c r="M2653" s="13" t="str">
        <f t="shared" si="197"/>
        <v>Invoice Made</v>
      </c>
      <c r="N2653" s="8"/>
      <c r="AA2653" s="13" t="str">
        <f t="shared" si="198"/>
        <v>Stavanger Eagle21</v>
      </c>
      <c r="AE2653" s="13">
        <f>IF(TRIM(AA2653=""),0,IF(ISNA(VLOOKUP(AA2653,Tracker!$AB$2:$AB$3981,1,FALSE)),0,1))</f>
        <v>1</v>
      </c>
    </row>
    <row r="2654" spans="1:31">
      <c r="A2654" s="818">
        <v>6124</v>
      </c>
      <c r="B2654" s="781" t="s">
        <v>7419</v>
      </c>
      <c r="C2654" s="867" t="s">
        <v>9973</v>
      </c>
      <c r="D2654" s="1017" t="s">
        <v>2868</v>
      </c>
      <c r="E2654" s="8"/>
      <c r="F2654" s="9"/>
      <c r="G2654" s="10"/>
      <c r="H2654" s="867" t="s">
        <v>20</v>
      </c>
      <c r="I2654" s="868">
        <v>44034</v>
      </c>
      <c r="J2654" s="8"/>
      <c r="K2654" s="8"/>
      <c r="L2654" s="1017" t="s">
        <v>590</v>
      </c>
      <c r="M2654" s="13" t="str">
        <f t="shared" si="197"/>
        <v>Invoice Made</v>
      </c>
      <c r="N2654" s="8"/>
      <c r="AA2654" s="13" t="str">
        <f t="shared" si="198"/>
        <v>Chantal143P-149F</v>
      </c>
      <c r="AE2654" s="13">
        <f>IF(TRIM(AA2654=""),0,IF(ISNA(VLOOKUP(AA2654,Tracker!$AB$2:$AB$3981,1,FALSE)),0,1))</f>
        <v>1</v>
      </c>
    </row>
    <row r="2655" spans="1:31">
      <c r="A2655" s="781">
        <v>6125</v>
      </c>
      <c r="B2655" s="781" t="s">
        <v>3112</v>
      </c>
      <c r="C2655" s="867" t="s">
        <v>9974</v>
      </c>
      <c r="D2655" s="1017" t="s">
        <v>8251</v>
      </c>
      <c r="E2655" s="8"/>
      <c r="F2655" s="9"/>
      <c r="G2655" s="10"/>
      <c r="H2655" s="867" t="s">
        <v>3180</v>
      </c>
      <c r="I2655" s="868">
        <v>44051</v>
      </c>
      <c r="J2655" s="8"/>
      <c r="K2655" s="8"/>
      <c r="L2655" s="1017" t="s">
        <v>590</v>
      </c>
      <c r="M2655" s="13" t="str">
        <f t="shared" si="197"/>
        <v>Invoice Made</v>
      </c>
      <c r="N2655" s="8"/>
      <c r="AA2655" s="13" t="str">
        <f t="shared" si="198"/>
        <v>Selecao39P-139F</v>
      </c>
      <c r="AE2655" s="13">
        <f>IF(TRIM(AA2655=""),0,IF(ISNA(VLOOKUP(AA2655,Tracker!$AB$2:$AB$3981,1,FALSE)),0,1))</f>
        <v>1</v>
      </c>
    </row>
    <row r="2656" spans="1:31">
      <c r="A2656" s="799">
        <v>6126</v>
      </c>
      <c r="B2656" s="822" t="s">
        <v>2779</v>
      </c>
      <c r="C2656" s="867">
        <v>312</v>
      </c>
      <c r="D2656" s="1017" t="s">
        <v>2474</v>
      </c>
      <c r="E2656" s="8"/>
      <c r="F2656" s="9"/>
      <c r="G2656" s="10"/>
      <c r="H2656" s="867"/>
      <c r="I2656" s="869">
        <v>43983</v>
      </c>
      <c r="J2656" s="8"/>
      <c r="K2656" s="8"/>
      <c r="L2656" s="1017" t="s">
        <v>8459</v>
      </c>
      <c r="M2656" s="13" t="str">
        <f t="shared" si="197"/>
        <v>Invoice Not Made</v>
      </c>
      <c r="N2656" s="8" t="s">
        <v>9967</v>
      </c>
      <c r="AA2656" s="13" t="str">
        <f t="shared" si="198"/>
        <v>Tigris312</v>
      </c>
      <c r="AE2656" s="13">
        <f>IF(TRIM(AA2656=""),0,IF(ISNA(VLOOKUP(AA2656,Tracker!$AB$2:$AB$3981,1,FALSE)),0,1))</f>
        <v>0</v>
      </c>
    </row>
    <row r="2657" spans="1:31">
      <c r="A2657" s="799">
        <v>6127</v>
      </c>
      <c r="B2657" s="822" t="s">
        <v>2779</v>
      </c>
      <c r="C2657" s="867">
        <v>313</v>
      </c>
      <c r="D2657" s="1017" t="s">
        <v>2474</v>
      </c>
      <c r="E2657" s="8"/>
      <c r="F2657" s="9"/>
      <c r="G2657" s="10"/>
      <c r="H2657" s="867"/>
      <c r="I2657" s="869">
        <v>43983</v>
      </c>
      <c r="J2657" s="8"/>
      <c r="K2657" s="8"/>
      <c r="L2657" s="1017" t="s">
        <v>8459</v>
      </c>
      <c r="M2657" s="13" t="str">
        <f t="shared" si="197"/>
        <v>Invoice Not Made</v>
      </c>
      <c r="N2657" s="8" t="s">
        <v>9967</v>
      </c>
      <c r="AA2657" s="13" t="str">
        <f t="shared" si="198"/>
        <v>Tigris313</v>
      </c>
      <c r="AE2657" s="13">
        <f>IF(TRIM(AA2657=""),0,IF(ISNA(VLOOKUP(AA2657,Tracker!$AB$2:$AB$3981,1,FALSE)),0,1))</f>
        <v>0</v>
      </c>
    </row>
    <row r="2658" spans="1:31">
      <c r="A2658" s="818">
        <v>6128</v>
      </c>
      <c r="B2658" s="791" t="s">
        <v>9228</v>
      </c>
      <c r="C2658" s="867">
        <v>95</v>
      </c>
      <c r="D2658" s="1017" t="s">
        <v>2474</v>
      </c>
      <c r="E2658" s="8"/>
      <c r="F2658" s="9"/>
      <c r="G2658" s="10"/>
      <c r="H2658" s="867"/>
      <c r="I2658" s="869">
        <v>44002</v>
      </c>
      <c r="J2658" s="8"/>
      <c r="K2658" s="8"/>
      <c r="L2658" s="1017" t="s">
        <v>8459</v>
      </c>
      <c r="M2658" s="13" t="str">
        <f t="shared" si="197"/>
        <v>Invoice Not Made</v>
      </c>
      <c r="N2658" s="8" t="s">
        <v>9967</v>
      </c>
      <c r="AA2658" s="13" t="str">
        <f t="shared" si="198"/>
        <v>Sten Fjell95</v>
      </c>
      <c r="AE2658" s="13">
        <f>IF(TRIM(AA2658=""),0,IF(ISNA(VLOOKUP(AA2658,Tracker!$AB$2:$AB$3981,1,FALSE)),0,1))</f>
        <v>0</v>
      </c>
    </row>
    <row r="2659" spans="1:31">
      <c r="A2659" s="818">
        <v>6129</v>
      </c>
      <c r="B2659" s="791" t="s">
        <v>9228</v>
      </c>
      <c r="C2659" s="867">
        <v>96</v>
      </c>
      <c r="D2659" s="1017" t="s">
        <v>2474</v>
      </c>
      <c r="E2659" s="8"/>
      <c r="F2659" s="9"/>
      <c r="G2659" s="10"/>
      <c r="H2659" s="951"/>
      <c r="I2659" s="869">
        <v>44002</v>
      </c>
      <c r="J2659" s="8"/>
      <c r="K2659" s="8"/>
      <c r="L2659" s="1017" t="s">
        <v>8459</v>
      </c>
      <c r="M2659" s="13" t="str">
        <f t="shared" si="197"/>
        <v>Invoice Not Made</v>
      </c>
      <c r="N2659" s="8" t="s">
        <v>9967</v>
      </c>
      <c r="AA2659" s="13" t="str">
        <f t="shared" si="198"/>
        <v>Sten Fjell96</v>
      </c>
      <c r="AE2659" s="13">
        <f>IF(TRIM(AA2659=""),0,IF(ISNA(VLOOKUP(AA2659,Tracker!$AB$2:$AB$3981,1,FALSE)),0,1))</f>
        <v>0</v>
      </c>
    </row>
    <row r="2660" spans="1:31">
      <c r="A2660" s="781">
        <v>6130</v>
      </c>
      <c r="B2660" s="781" t="s">
        <v>321</v>
      </c>
      <c r="C2660" s="867">
        <v>116</v>
      </c>
      <c r="D2660" s="1017" t="s">
        <v>63</v>
      </c>
      <c r="E2660" s="8"/>
      <c r="F2660" s="9"/>
      <c r="G2660" s="10"/>
      <c r="H2660" s="867"/>
      <c r="I2660" s="867"/>
      <c r="J2660" s="8"/>
      <c r="K2660" s="8"/>
      <c r="L2660" s="1017" t="s">
        <v>60</v>
      </c>
      <c r="M2660" s="13" t="str">
        <f t="shared" si="197"/>
        <v>Invoice Not Made</v>
      </c>
      <c r="N2660" s="8" t="s">
        <v>368</v>
      </c>
      <c r="AA2660" s="13" t="str">
        <f t="shared" si="198"/>
        <v>Mare Oriens116</v>
      </c>
      <c r="AE2660" s="13">
        <f>IF(TRIM(AA2660=""),0,IF(ISNA(VLOOKUP(AA2660,Tracker!$AB$2:$AB$3981,1,FALSE)),0,1))</f>
        <v>0</v>
      </c>
    </row>
    <row r="2661" spans="1:31">
      <c r="A2661" s="818">
        <v>6131</v>
      </c>
      <c r="B2661" s="781" t="s">
        <v>9383</v>
      </c>
      <c r="C2661" s="867">
        <v>8</v>
      </c>
      <c r="D2661" s="1017" t="s">
        <v>2551</v>
      </c>
      <c r="E2661" s="8"/>
      <c r="F2661" s="9"/>
      <c r="G2661" s="10"/>
      <c r="H2661" s="867" t="s">
        <v>10074</v>
      </c>
      <c r="I2661" s="869">
        <v>44038</v>
      </c>
      <c r="J2661" s="8"/>
      <c r="K2661" s="8" t="s">
        <v>411</v>
      </c>
      <c r="L2661" s="1017" t="s">
        <v>28</v>
      </c>
      <c r="M2661" s="13" t="str">
        <f t="shared" si="197"/>
        <v>Invoice Made</v>
      </c>
      <c r="N2661" s="8"/>
      <c r="AA2661" s="13" t="str">
        <f t="shared" si="198"/>
        <v>Apollo8</v>
      </c>
      <c r="AE2661" s="13">
        <f>IF(TRIM(AA2661=""),0,IF(ISNA(VLOOKUP(AA2661,Tracker!$AB$2:$AB$3981,1,FALSE)),0,1))</f>
        <v>1</v>
      </c>
    </row>
    <row r="2662" spans="1:31">
      <c r="A2662" s="818">
        <v>6132</v>
      </c>
      <c r="B2662" s="781" t="s">
        <v>464</v>
      </c>
      <c r="C2662" s="867">
        <v>2004</v>
      </c>
      <c r="D2662" s="1017" t="s">
        <v>8840</v>
      </c>
      <c r="E2662" s="8"/>
      <c r="F2662" s="9"/>
      <c r="G2662" s="10"/>
      <c r="H2662" s="867" t="s">
        <v>567</v>
      </c>
      <c r="I2662" s="869">
        <v>44018</v>
      </c>
      <c r="J2662" s="8"/>
      <c r="K2662" s="8"/>
      <c r="L2662" s="1017" t="s">
        <v>663</v>
      </c>
      <c r="M2662" s="13" t="str">
        <f t="shared" si="197"/>
        <v>Invoice Made</v>
      </c>
      <c r="N2662" s="8"/>
      <c r="AA2662" s="13" t="str">
        <f t="shared" si="198"/>
        <v>Stena Penguin2004</v>
      </c>
      <c r="AE2662" s="13">
        <f>IF(TRIM(AA2662=""),0,IF(ISNA(VLOOKUP(AA2662,Tracker!$AB$2:$AB$3981,1,FALSE)),0,1))</f>
        <v>1</v>
      </c>
    </row>
    <row r="2663" spans="1:31">
      <c r="A2663" s="818">
        <v>6133</v>
      </c>
      <c r="B2663" s="855" t="s">
        <v>9199</v>
      </c>
      <c r="C2663" s="867">
        <v>45</v>
      </c>
      <c r="D2663" s="1017" t="s">
        <v>9814</v>
      </c>
      <c r="E2663" s="8"/>
      <c r="F2663" s="9"/>
      <c r="G2663" s="10"/>
      <c r="H2663" s="867" t="s">
        <v>829</v>
      </c>
      <c r="I2663" s="868">
        <v>44005</v>
      </c>
      <c r="J2663" s="8"/>
      <c r="K2663" s="8"/>
      <c r="L2663" s="1017" t="s">
        <v>1466</v>
      </c>
      <c r="M2663" s="13" t="str">
        <f t="shared" si="197"/>
        <v>Invoice Made</v>
      </c>
      <c r="N2663" s="8"/>
      <c r="AA2663" s="13" t="str">
        <f t="shared" si="198"/>
        <v>Advantage Spring45</v>
      </c>
      <c r="AE2663" s="13">
        <f>IF(TRIM(AA2663=""),0,IF(ISNA(VLOOKUP(AA2663,Tracker!$AB$2:$AB$3981,1,FALSE)),0,1))</f>
        <v>1</v>
      </c>
    </row>
    <row r="2664" spans="1:31">
      <c r="A2664" s="818">
        <v>6134</v>
      </c>
      <c r="B2664" s="787" t="s">
        <v>2776</v>
      </c>
      <c r="C2664" s="1000" t="s">
        <v>10012</v>
      </c>
      <c r="D2664" s="1017" t="s">
        <v>2474</v>
      </c>
      <c r="E2664" s="8"/>
      <c r="F2664" s="9"/>
      <c r="G2664" s="10"/>
      <c r="H2664" s="867" t="s">
        <v>9918</v>
      </c>
      <c r="I2664" s="868">
        <v>44002</v>
      </c>
      <c r="J2664" s="8"/>
      <c r="K2664" s="8"/>
      <c r="L2664" s="1017" t="s">
        <v>8459</v>
      </c>
      <c r="M2664" s="13" t="str">
        <f t="shared" si="197"/>
        <v>Invoice Made</v>
      </c>
      <c r="N2664" s="8"/>
      <c r="AA2664" s="13" t="str">
        <f t="shared" si="198"/>
        <v>Sten Skagen170,171, 172</v>
      </c>
      <c r="AE2664" s="13">
        <f>IF(TRIM(AA2664=""),0,IF(ISNA(VLOOKUP(AA2664,Tracker!$AB$2:$AB$3981,1,FALSE)),0,1))</f>
        <v>1</v>
      </c>
    </row>
    <row r="2665" spans="1:31">
      <c r="A2665" s="818">
        <v>6135</v>
      </c>
      <c r="B2665" s="791" t="s">
        <v>9635</v>
      </c>
      <c r="C2665" s="867">
        <v>97</v>
      </c>
      <c r="D2665" s="1017" t="s">
        <v>2474</v>
      </c>
      <c r="E2665" s="8"/>
      <c r="F2665" s="9"/>
      <c r="G2665" s="10"/>
      <c r="H2665" s="867"/>
      <c r="I2665" s="869">
        <v>44002</v>
      </c>
      <c r="J2665" s="8"/>
      <c r="K2665" s="8"/>
      <c r="L2665" s="1017" t="s">
        <v>8459</v>
      </c>
      <c r="M2665" s="13" t="str">
        <f t="shared" si="197"/>
        <v>Invoice Not Made</v>
      </c>
      <c r="N2665" s="8" t="s">
        <v>9967</v>
      </c>
      <c r="AA2665" s="13" t="str">
        <f t="shared" si="198"/>
        <v>Sten Fjell97</v>
      </c>
      <c r="AE2665" s="13">
        <f>IF(TRIM(AA2665=""),0,IF(ISNA(VLOOKUP(AA2665,Tracker!$AB$2:$AB$3981,1,FALSE)),0,1))</f>
        <v>0</v>
      </c>
    </row>
    <row r="2666" spans="1:31">
      <c r="A2666" s="818">
        <v>6136</v>
      </c>
      <c r="B2666" s="788" t="s">
        <v>2854</v>
      </c>
      <c r="C2666" s="788" t="s">
        <v>10013</v>
      </c>
      <c r="D2666" s="1017" t="s">
        <v>2474</v>
      </c>
      <c r="E2666" s="8"/>
      <c r="F2666" s="9"/>
      <c r="G2666" s="10"/>
      <c r="H2666" s="867" t="s">
        <v>2870</v>
      </c>
      <c r="I2666" s="868">
        <v>44009</v>
      </c>
      <c r="J2666" s="8"/>
      <c r="K2666" s="8"/>
      <c r="L2666" s="1017" t="s">
        <v>8459</v>
      </c>
      <c r="M2666" s="13" t="str">
        <f t="shared" si="197"/>
        <v>Invoice Made</v>
      </c>
      <c r="N2666" s="8"/>
      <c r="AA2666" s="13" t="str">
        <f t="shared" si="198"/>
        <v>Emmy Schulte266, 267, 268</v>
      </c>
      <c r="AE2666" s="13">
        <f>IF(TRIM(AA2666=""),0,IF(ISNA(VLOOKUP(AA2666,Tracker!$AB$2:$AB$3981,1,FALSE)),0,1))</f>
        <v>1</v>
      </c>
    </row>
    <row r="2667" spans="1:31">
      <c r="A2667" s="818">
        <v>6137</v>
      </c>
      <c r="B2667" s="781" t="s">
        <v>9200</v>
      </c>
      <c r="C2667" s="867">
        <v>19</v>
      </c>
      <c r="D2667" s="1017" t="s">
        <v>9851</v>
      </c>
      <c r="E2667" s="8"/>
      <c r="F2667" s="9"/>
      <c r="G2667" s="10"/>
      <c r="H2667" s="867" t="s">
        <v>20</v>
      </c>
      <c r="I2667" s="868">
        <v>44040</v>
      </c>
      <c r="J2667" s="8"/>
      <c r="K2667" s="8"/>
      <c r="L2667" s="1017" t="s">
        <v>1466</v>
      </c>
      <c r="M2667" s="13" t="str">
        <f t="shared" si="197"/>
        <v>Invoice Made</v>
      </c>
      <c r="N2667" s="8"/>
      <c r="AA2667" s="13" t="str">
        <f t="shared" si="198"/>
        <v>Almi Sun19</v>
      </c>
      <c r="AE2667" s="13">
        <f>IF(TRIM(AA2667=""),0,IF(ISNA(VLOOKUP(AA2667,Tracker!$AB$2:$AB$3981,1,FALSE)),0,1))</f>
        <v>1</v>
      </c>
    </row>
    <row r="2668" spans="1:31">
      <c r="A2668" s="781">
        <v>6138</v>
      </c>
      <c r="B2668" s="781" t="s">
        <v>8390</v>
      </c>
      <c r="C2668" s="867">
        <v>12</v>
      </c>
      <c r="D2668" s="1017" t="s">
        <v>8389</v>
      </c>
      <c r="E2668" s="8"/>
      <c r="F2668" s="9"/>
      <c r="G2668" s="10"/>
      <c r="H2668" s="638" t="s">
        <v>10124</v>
      </c>
      <c r="I2668" s="1073">
        <v>44044</v>
      </c>
      <c r="J2668" s="8"/>
      <c r="K2668" s="8"/>
      <c r="L2668" s="1017" t="s">
        <v>1466</v>
      </c>
      <c r="M2668" s="13" t="str">
        <f t="shared" si="197"/>
        <v>Invoice Made</v>
      </c>
      <c r="N2668" s="8"/>
      <c r="AA2668" s="13" t="str">
        <f t="shared" si="198"/>
        <v>Nordic Star12</v>
      </c>
      <c r="AE2668" s="13">
        <f>IF(TRIM(AA2668=""),0,IF(ISNA(VLOOKUP(AA2668,Tracker!$AB$2:$AB$3981,1,FALSE)),0,1))</f>
        <v>1</v>
      </c>
    </row>
    <row r="2669" spans="1:31">
      <c r="A2669" s="781">
        <v>6139</v>
      </c>
      <c r="B2669" s="781" t="s">
        <v>36</v>
      </c>
      <c r="C2669" s="867">
        <v>2004</v>
      </c>
      <c r="D2669" s="1017" t="s">
        <v>8961</v>
      </c>
      <c r="E2669" s="8"/>
      <c r="F2669" s="9"/>
      <c r="G2669" s="10"/>
      <c r="H2669" s="559"/>
      <c r="I2669" s="805"/>
      <c r="J2669" s="8"/>
      <c r="K2669" s="8"/>
      <c r="L2669" s="1017" t="s">
        <v>8963</v>
      </c>
      <c r="M2669" s="13" t="str">
        <f t="shared" si="197"/>
        <v>Invoice Not Made</v>
      </c>
      <c r="N2669" s="8"/>
      <c r="AA2669" s="13" t="str">
        <f t="shared" si="198"/>
        <v>Sea Bay2004</v>
      </c>
      <c r="AE2669" s="13">
        <f>IF(TRIM(AA2669=""),0,IF(ISNA(VLOOKUP(AA2669,Tracker!$AB$2:$AB$3981,1,FALSE)),0,1))</f>
        <v>0</v>
      </c>
    </row>
    <row r="2670" spans="1:31">
      <c r="A2670" s="781">
        <v>6140</v>
      </c>
      <c r="B2670" s="781" t="s">
        <v>9975</v>
      </c>
      <c r="C2670" s="954">
        <v>2</v>
      </c>
      <c r="D2670" s="1017" t="s">
        <v>8976</v>
      </c>
      <c r="E2670" s="8"/>
      <c r="F2670" s="9"/>
      <c r="G2670" s="10"/>
      <c r="H2670" s="1113" t="s">
        <v>380</v>
      </c>
      <c r="I2670" s="805">
        <v>44056</v>
      </c>
      <c r="J2670" s="8"/>
      <c r="K2670" s="8"/>
      <c r="L2670" s="1017" t="s">
        <v>8963</v>
      </c>
      <c r="M2670" s="13" t="str">
        <f t="shared" si="197"/>
        <v>Invoice Made</v>
      </c>
      <c r="N2670" s="8"/>
      <c r="AA2670" s="13" t="str">
        <f t="shared" si="198"/>
        <v>Sea Garnet2</v>
      </c>
      <c r="AE2670" s="13">
        <f>IF(TRIM(AA2670=""),0,IF(ISNA(VLOOKUP(AA2670,Tracker!$AB$2:$AB$3981,1,FALSE)),0,1))</f>
        <v>1</v>
      </c>
    </row>
    <row r="2671" spans="1:31">
      <c r="A2671" s="818">
        <v>6141</v>
      </c>
      <c r="B2671" s="822" t="s">
        <v>2779</v>
      </c>
      <c r="C2671" s="1013" t="s">
        <v>10014</v>
      </c>
      <c r="D2671" s="1017" t="s">
        <v>2474</v>
      </c>
      <c r="E2671" s="8"/>
      <c r="F2671" s="9"/>
      <c r="G2671" s="10"/>
      <c r="H2671" s="867" t="s">
        <v>25</v>
      </c>
      <c r="I2671" s="868">
        <v>44007</v>
      </c>
      <c r="J2671" s="8"/>
      <c r="K2671" s="8"/>
      <c r="L2671" s="1017" t="s">
        <v>8459</v>
      </c>
      <c r="M2671" s="13" t="str">
        <f t="shared" si="197"/>
        <v>Invoice Made</v>
      </c>
      <c r="N2671" s="8"/>
      <c r="AA2671" s="13" t="str">
        <f t="shared" si="198"/>
        <v>Tigris311, 312, 313, 314</v>
      </c>
      <c r="AE2671" s="13">
        <f>IF(TRIM(AA2671=""),0,IF(ISNA(VLOOKUP(AA2671,Tracker!$AB$2:$AB$3981,1,FALSE)),0,1))</f>
        <v>1</v>
      </c>
    </row>
    <row r="2672" spans="1:31">
      <c r="A2672" s="818">
        <v>6142</v>
      </c>
      <c r="B2672" s="781" t="s">
        <v>9976</v>
      </c>
      <c r="C2672" s="867">
        <v>18</v>
      </c>
      <c r="D2672" s="1017" t="s">
        <v>9829</v>
      </c>
      <c r="E2672" s="8"/>
      <c r="F2672" s="9"/>
      <c r="G2672" s="10"/>
      <c r="H2672" s="867" t="s">
        <v>441</v>
      </c>
      <c r="I2672" s="868">
        <v>44035</v>
      </c>
      <c r="J2672" s="8"/>
      <c r="K2672" s="8"/>
      <c r="L2672" s="1017" t="s">
        <v>1466</v>
      </c>
      <c r="M2672" s="13" t="str">
        <f t="shared" si="197"/>
        <v>Invoice Made</v>
      </c>
      <c r="N2672" s="8"/>
      <c r="AA2672" s="13" t="str">
        <f t="shared" si="198"/>
        <v>Fulmar18</v>
      </c>
      <c r="AE2672" s="13">
        <f>IF(TRIM(AA2672=""),0,IF(ISNA(VLOOKUP(AA2672,Tracker!$AB$2:$AB$3981,1,FALSE)),0,1))</f>
        <v>1</v>
      </c>
    </row>
    <row r="2673" spans="1:31">
      <c r="A2673" s="818">
        <v>6143</v>
      </c>
      <c r="B2673" s="791" t="s">
        <v>9228</v>
      </c>
      <c r="C2673" s="870" t="s">
        <v>10015</v>
      </c>
      <c r="D2673" s="1017" t="s">
        <v>2474</v>
      </c>
      <c r="E2673" s="8"/>
      <c r="F2673" s="9"/>
      <c r="G2673" s="10"/>
      <c r="H2673" s="951" t="s">
        <v>9977</v>
      </c>
      <c r="I2673" s="868">
        <v>44008</v>
      </c>
      <c r="J2673" s="8"/>
      <c r="K2673" s="8"/>
      <c r="L2673" s="1017" t="s">
        <v>8459</v>
      </c>
      <c r="M2673" s="13" t="str">
        <f t="shared" si="197"/>
        <v>Invoice Made</v>
      </c>
      <c r="N2673" s="8"/>
      <c r="AA2673" s="13" t="str">
        <f t="shared" si="198"/>
        <v>Sten Fjell95, 96, 97, 98</v>
      </c>
      <c r="AE2673" s="13">
        <f>IF(TRIM(AA2673=""),0,IF(ISNA(VLOOKUP(AA2673,Tracker!$AB$2:$AB$3981,1,FALSE)),0,1))</f>
        <v>1</v>
      </c>
    </row>
    <row r="2674" spans="1:31">
      <c r="A2674" s="818">
        <v>6144</v>
      </c>
      <c r="B2674" s="781" t="s">
        <v>3918</v>
      </c>
      <c r="C2674" s="867">
        <v>65</v>
      </c>
      <c r="D2674" s="1017" t="s">
        <v>8722</v>
      </c>
      <c r="E2674" s="8"/>
      <c r="F2674" s="9"/>
      <c r="G2674" s="10"/>
      <c r="H2674" s="867" t="s">
        <v>4869</v>
      </c>
      <c r="I2674" s="868">
        <v>44033</v>
      </c>
      <c r="J2674" s="8"/>
      <c r="K2674" s="8"/>
      <c r="L2674" s="1017" t="s">
        <v>590</v>
      </c>
      <c r="M2674" s="13" t="str">
        <f t="shared" si="197"/>
        <v>Invoice Made</v>
      </c>
      <c r="N2674" s="8"/>
      <c r="AA2674" s="13" t="str">
        <f t="shared" si="198"/>
        <v>Cabo De Hornos65</v>
      </c>
      <c r="AE2674" s="13">
        <f>IF(TRIM(AA2674=""),0,IF(ISNA(VLOOKUP(AA2674,Tracker!$AB$2:$AB$3981,1,FALSE)),0,1))</f>
        <v>1</v>
      </c>
    </row>
    <row r="2675" spans="1:31">
      <c r="A2675" s="818">
        <v>6145</v>
      </c>
      <c r="B2675" s="781" t="s">
        <v>635</v>
      </c>
      <c r="C2675" s="867">
        <v>95</v>
      </c>
      <c r="D2675" s="1017" t="s">
        <v>9978</v>
      </c>
      <c r="E2675" s="8"/>
      <c r="F2675" s="9"/>
      <c r="G2675" s="10"/>
      <c r="H2675" s="867" t="s">
        <v>10610</v>
      </c>
      <c r="I2675" s="868">
        <v>44016</v>
      </c>
      <c r="J2675" s="8"/>
      <c r="K2675" s="8" t="s">
        <v>411</v>
      </c>
      <c r="L2675" s="1017" t="s">
        <v>28</v>
      </c>
      <c r="M2675" s="13" t="str">
        <f t="shared" si="197"/>
        <v>Invoice Made</v>
      </c>
      <c r="N2675" s="8"/>
      <c r="AA2675" s="13" t="str">
        <f t="shared" si="198"/>
        <v>Stride95</v>
      </c>
      <c r="AE2675" s="13">
        <f>IF(TRIM(AA2675=""),0,IF(ISNA(VLOOKUP(AA2675,Tracker!$AB$2:$AB$3981,1,FALSE)),0,1))</f>
        <v>1</v>
      </c>
    </row>
    <row r="2676" spans="1:31">
      <c r="A2676" s="781">
        <v>6146</v>
      </c>
      <c r="B2676" s="781" t="s">
        <v>8977</v>
      </c>
      <c r="C2676" s="867">
        <v>20604</v>
      </c>
      <c r="D2676" s="1017" t="s">
        <v>9914</v>
      </c>
      <c r="E2676" s="8"/>
      <c r="F2676" s="9"/>
      <c r="G2676" s="10"/>
      <c r="H2676" s="559" t="s">
        <v>25</v>
      </c>
      <c r="I2676" s="805">
        <v>44066</v>
      </c>
      <c r="J2676" s="8"/>
      <c r="K2676" s="8"/>
      <c r="L2676" s="1017" t="s">
        <v>1485</v>
      </c>
      <c r="M2676" s="13" t="str">
        <f t="shared" si="197"/>
        <v>Invoice Made</v>
      </c>
      <c r="N2676" s="8"/>
      <c r="AA2676" s="13" t="str">
        <f t="shared" si="198"/>
        <v>Stamatia20604</v>
      </c>
      <c r="AE2676" s="13">
        <f>IF(TRIM(AA2676=""),0,IF(ISNA(VLOOKUP(AA2676,Tracker!$AB$2:$AB$3981,1,FALSE)),0,1))</f>
        <v>1</v>
      </c>
    </row>
    <row r="2677" spans="1:31">
      <c r="A2677" s="781">
        <v>6147</v>
      </c>
      <c r="B2677" s="781" t="s">
        <v>8909</v>
      </c>
      <c r="C2677" s="867">
        <v>2002</v>
      </c>
      <c r="D2677" s="1017" t="s">
        <v>8481</v>
      </c>
      <c r="E2677" s="8"/>
      <c r="F2677" s="9"/>
      <c r="G2677" s="10"/>
      <c r="H2677" s="867" t="s">
        <v>10030</v>
      </c>
      <c r="I2677" s="868">
        <v>44038</v>
      </c>
      <c r="J2677" s="8"/>
      <c r="K2677" s="8"/>
      <c r="L2677" s="1017" t="s">
        <v>8479</v>
      </c>
      <c r="M2677" s="13" t="str">
        <f t="shared" si="197"/>
        <v>Invoice Made</v>
      </c>
      <c r="N2677" s="8"/>
      <c r="AA2677" s="13" t="str">
        <f t="shared" si="198"/>
        <v>Fraternity2002</v>
      </c>
      <c r="AE2677" s="13">
        <f>IF(TRIM(AA2677=""),0,IF(ISNA(VLOOKUP(AA2677,Tracker!$AB$2:$AB$3981,1,FALSE)),0,1))</f>
        <v>1</v>
      </c>
    </row>
    <row r="2678" spans="1:31">
      <c r="A2678" s="818">
        <v>6148</v>
      </c>
      <c r="B2678" s="781" t="s">
        <v>9624</v>
      </c>
      <c r="C2678" s="867" t="s">
        <v>9979</v>
      </c>
      <c r="D2678" s="1017" t="s">
        <v>9622</v>
      </c>
      <c r="E2678" s="8"/>
      <c r="F2678" s="9"/>
      <c r="G2678" s="10"/>
      <c r="H2678" s="867" t="s">
        <v>10076</v>
      </c>
      <c r="I2678" s="868">
        <v>44030</v>
      </c>
      <c r="J2678" s="8"/>
      <c r="K2678" s="8" t="s">
        <v>411</v>
      </c>
      <c r="L2678" s="1017" t="s">
        <v>28</v>
      </c>
      <c r="M2678" s="13" t="str">
        <f t="shared" si="197"/>
        <v>Invoice Made</v>
      </c>
      <c r="N2678" s="8"/>
      <c r="AA2678" s="13" t="str">
        <f t="shared" si="198"/>
        <v>Four Wind05L</v>
      </c>
      <c r="AE2678" s="13">
        <f>IF(TRIM(AA2678=""),0,IF(ISNA(VLOOKUP(AA2678,Tracker!$AB$2:$AB$3981,1,FALSE)),0,1))</f>
        <v>1</v>
      </c>
    </row>
    <row r="2679" spans="1:31">
      <c r="A2679" s="818">
        <v>6149</v>
      </c>
      <c r="B2679" s="781" t="s">
        <v>8313</v>
      </c>
      <c r="C2679" s="867">
        <v>14</v>
      </c>
      <c r="D2679" s="1017" t="s">
        <v>9622</v>
      </c>
      <c r="E2679" s="8"/>
      <c r="F2679" s="9"/>
      <c r="G2679" s="10"/>
      <c r="H2679" s="867" t="s">
        <v>10077</v>
      </c>
      <c r="I2679" s="868">
        <v>44018</v>
      </c>
      <c r="J2679" s="8"/>
      <c r="K2679" s="8" t="s">
        <v>411</v>
      </c>
      <c r="L2679" s="1017" t="s">
        <v>28</v>
      </c>
      <c r="M2679" s="13" t="str">
        <f t="shared" si="197"/>
        <v>Invoice Made</v>
      </c>
      <c r="N2679" s="8"/>
      <c r="AA2679" s="13" t="str">
        <f t="shared" si="198"/>
        <v>Fos Da Vinci14</v>
      </c>
      <c r="AE2679" s="13">
        <f>IF(TRIM(AA2679=""),0,IF(ISNA(VLOOKUP(AA2679,Tracker!$AB$2:$AB$3981,1,FALSE)),0,1))</f>
        <v>1</v>
      </c>
    </row>
    <row r="2680" spans="1:31">
      <c r="A2680" s="818">
        <v>6150</v>
      </c>
      <c r="B2680" s="781" t="s">
        <v>9980</v>
      </c>
      <c r="C2680" s="867">
        <v>16</v>
      </c>
      <c r="D2680" s="1017" t="s">
        <v>8125</v>
      </c>
      <c r="E2680" s="8"/>
      <c r="F2680" s="9"/>
      <c r="G2680" s="10"/>
      <c r="H2680" s="867" t="s">
        <v>10078</v>
      </c>
      <c r="I2680" s="868">
        <v>44031</v>
      </c>
      <c r="J2680" s="8"/>
      <c r="K2680" s="8" t="s">
        <v>411</v>
      </c>
      <c r="L2680" s="1017" t="s">
        <v>28</v>
      </c>
      <c r="M2680" s="13" t="str">
        <f t="shared" si="197"/>
        <v>Invoice Made</v>
      </c>
      <c r="N2680" s="8"/>
      <c r="AA2680" s="13" t="str">
        <f t="shared" si="198"/>
        <v>Crudsun16</v>
      </c>
      <c r="AE2680" s="13">
        <f>IF(TRIM(AA2680=""),0,IF(ISNA(VLOOKUP(AA2680,Tracker!$AB$2:$AB$3981,1,FALSE)),0,1))</f>
        <v>1</v>
      </c>
    </row>
    <row r="2681" spans="1:31">
      <c r="A2681" s="781">
        <v>6151</v>
      </c>
      <c r="B2681" s="1079" t="s">
        <v>8587</v>
      </c>
      <c r="C2681" s="867">
        <v>14</v>
      </c>
      <c r="D2681" s="1017" t="s">
        <v>2048</v>
      </c>
      <c r="E2681" s="8"/>
      <c r="F2681" s="9"/>
      <c r="G2681" s="10"/>
      <c r="H2681" s="867" t="s">
        <v>4778</v>
      </c>
      <c r="I2681" s="868">
        <v>44028</v>
      </c>
      <c r="J2681" s="8"/>
      <c r="K2681" s="8"/>
      <c r="L2681" s="1017" t="s">
        <v>1466</v>
      </c>
      <c r="M2681" s="13" t="str">
        <f t="shared" si="197"/>
        <v>Invoice Made</v>
      </c>
      <c r="N2681" s="8"/>
      <c r="AA2681" s="13" t="str">
        <f t="shared" si="198"/>
        <v>Almi Odyssey14</v>
      </c>
      <c r="AE2681" s="13">
        <f>IF(TRIM(AA2681=""),0,IF(ISNA(VLOOKUP(AA2681,Tracker!$AB$2:$AB$3981,1,FALSE)),0,1))</f>
        <v>1</v>
      </c>
    </row>
    <row r="2682" spans="1:31">
      <c r="A2682" s="818">
        <v>6152</v>
      </c>
      <c r="B2682" s="797" t="s">
        <v>892</v>
      </c>
      <c r="C2682" s="870" t="s">
        <v>10016</v>
      </c>
      <c r="D2682" s="1017" t="s">
        <v>2474</v>
      </c>
      <c r="E2682" s="8"/>
      <c r="F2682" s="9"/>
      <c r="G2682" s="10"/>
      <c r="H2682" s="867" t="s">
        <v>2870</v>
      </c>
      <c r="I2682" s="868">
        <v>44011</v>
      </c>
      <c r="J2682" s="8"/>
      <c r="K2682" s="8"/>
      <c r="L2682" s="1017" t="s">
        <v>8459</v>
      </c>
      <c r="M2682" s="13" t="str">
        <f t="shared" si="197"/>
        <v>Invoice Made</v>
      </c>
      <c r="N2682" s="8"/>
      <c r="AA2682" s="13" t="str">
        <f t="shared" si="198"/>
        <v>Elisalex Schulte163, 164</v>
      </c>
      <c r="AE2682" s="13">
        <f>IF(TRIM(AA2682=""),0,IF(ISNA(VLOOKUP(AA2682,Tracker!$AB$2:$AB$3981,1,FALSE)),0,1))</f>
        <v>1</v>
      </c>
    </row>
    <row r="2683" spans="1:31">
      <c r="A2683" s="792">
        <v>6153</v>
      </c>
      <c r="B2683" s="792" t="s">
        <v>9813</v>
      </c>
      <c r="C2683" s="1076">
        <v>9</v>
      </c>
      <c r="D2683" s="1077" t="s">
        <v>9915</v>
      </c>
      <c r="E2683" s="1075"/>
      <c r="F2683" s="1092"/>
      <c r="G2683" s="1093"/>
      <c r="H2683" s="1076"/>
      <c r="I2683" s="1076"/>
      <c r="J2683" s="1075"/>
      <c r="K2683" s="1075"/>
      <c r="L2683" s="1077" t="s">
        <v>28</v>
      </c>
      <c r="M2683" s="803" t="str">
        <f t="shared" si="197"/>
        <v>Invoice Not Made</v>
      </c>
      <c r="N2683" s="1075" t="s">
        <v>27</v>
      </c>
      <c r="AA2683" s="13" t="str">
        <f t="shared" si="198"/>
        <v>Navig8 Promise9</v>
      </c>
      <c r="AE2683" s="13">
        <f>IF(TRIM(AA2683=""),0,IF(ISNA(VLOOKUP(AA2683,Tracker!$AB$2:$AB$3981,1,FALSE)),0,1))</f>
        <v>0</v>
      </c>
    </row>
    <row r="2684" spans="1:31">
      <c r="A2684" s="781">
        <v>6154</v>
      </c>
      <c r="B2684" s="787" t="s">
        <v>2776</v>
      </c>
      <c r="C2684" s="867">
        <v>173</v>
      </c>
      <c r="D2684" s="1017" t="s">
        <v>2474</v>
      </c>
      <c r="E2684" s="8"/>
      <c r="F2684" s="9"/>
      <c r="G2684" s="10"/>
      <c r="H2684" s="867"/>
      <c r="I2684" s="867"/>
      <c r="J2684" s="8"/>
      <c r="K2684" s="8"/>
      <c r="L2684" s="1017" t="s">
        <v>8459</v>
      </c>
      <c r="M2684" s="13" t="str">
        <f t="shared" si="197"/>
        <v>Invoice Not Made</v>
      </c>
      <c r="N2684" s="8" t="s">
        <v>9967</v>
      </c>
      <c r="AA2684" s="13" t="str">
        <f t="shared" si="198"/>
        <v>Sten Skagen173</v>
      </c>
      <c r="AE2684" s="13">
        <f>IF(TRIM(AA2684=""),0,IF(ISNA(VLOOKUP(AA2684,Tracker!$AB$2:$AB$3981,1,FALSE)),0,1))</f>
        <v>0</v>
      </c>
    </row>
    <row r="2685" spans="1:31">
      <c r="A2685" s="818">
        <v>6155</v>
      </c>
      <c r="B2685" s="781" t="s">
        <v>65</v>
      </c>
      <c r="C2685" s="867">
        <v>175</v>
      </c>
      <c r="D2685" s="1017" t="s">
        <v>9981</v>
      </c>
      <c r="E2685" s="8"/>
      <c r="F2685" s="9"/>
      <c r="G2685" s="10"/>
      <c r="H2685" s="638" t="s">
        <v>9415</v>
      </c>
      <c r="I2685" s="1073">
        <v>44041</v>
      </c>
      <c r="J2685" s="8"/>
      <c r="K2685" s="8"/>
      <c r="L2685" s="1017" t="s">
        <v>60</v>
      </c>
      <c r="M2685" s="13" t="str">
        <f t="shared" si="197"/>
        <v>Invoice Made</v>
      </c>
      <c r="N2685" s="8"/>
      <c r="AA2685" s="13" t="str">
        <f t="shared" si="198"/>
        <v>Everest Spirit175</v>
      </c>
      <c r="AE2685" s="13">
        <f>IF(TRIM(AA2685=""),0,IF(ISNA(VLOOKUP(AA2685,Tracker!$AB$2:$AB$3981,1,FALSE)),0,1))</f>
        <v>1</v>
      </c>
    </row>
    <row r="2686" spans="1:31">
      <c r="A2686" s="818">
        <v>6156</v>
      </c>
      <c r="B2686" s="781" t="s">
        <v>7744</v>
      </c>
      <c r="C2686" s="867">
        <v>53</v>
      </c>
      <c r="D2686" s="1017" t="s">
        <v>63</v>
      </c>
      <c r="E2686" s="8"/>
      <c r="F2686" s="9"/>
      <c r="G2686" s="10"/>
      <c r="H2686" s="638" t="s">
        <v>86</v>
      </c>
      <c r="I2686" s="1073">
        <v>44023</v>
      </c>
      <c r="J2686" s="8"/>
      <c r="K2686" s="8"/>
      <c r="L2686" s="1017" t="s">
        <v>60</v>
      </c>
      <c r="M2686" s="13" t="str">
        <f t="shared" si="197"/>
        <v>Invoice Made</v>
      </c>
      <c r="N2686" s="8"/>
      <c r="AA2686" s="13" t="str">
        <f t="shared" si="198"/>
        <v>Blue Power53</v>
      </c>
      <c r="AE2686" s="13">
        <f>IF(TRIM(AA2686=""),0,IF(ISNA(VLOOKUP(AA2686,Tracker!$AB$2:$AB$3981,1,FALSE)),0,1))</f>
        <v>1</v>
      </c>
    </row>
    <row r="2687" spans="1:31">
      <c r="A2687" s="1085">
        <v>6157</v>
      </c>
      <c r="B2687" s="792" t="s">
        <v>7419</v>
      </c>
      <c r="C2687" s="1076" t="s">
        <v>9973</v>
      </c>
      <c r="D2687" s="1077" t="s">
        <v>2868</v>
      </c>
      <c r="E2687" s="8"/>
      <c r="F2687" s="9"/>
      <c r="G2687" s="10"/>
      <c r="H2687" s="1076" t="s">
        <v>10086</v>
      </c>
      <c r="I2687" s="1076"/>
      <c r="J2687" s="8"/>
      <c r="K2687" s="1075"/>
      <c r="L2687" s="1077" t="s">
        <v>590</v>
      </c>
      <c r="M2687" s="803" t="str">
        <f t="shared" si="197"/>
        <v>Invoice Made</v>
      </c>
      <c r="N2687" s="8" t="s">
        <v>27</v>
      </c>
      <c r="AA2687" s="13" t="str">
        <f t="shared" si="198"/>
        <v>Chantal143P-149F</v>
      </c>
      <c r="AE2687" s="13">
        <f>IF(TRIM(AA2687=""),0,IF(ISNA(VLOOKUP(AA2687,Tracker!$AB$2:$AB$3981,1,FALSE)),0,1))</f>
        <v>1</v>
      </c>
    </row>
    <row r="2688" spans="1:31">
      <c r="A2688" s="844">
        <v>6158</v>
      </c>
      <c r="B2688" s="1078" t="s">
        <v>8970</v>
      </c>
      <c r="C2688" s="867" t="s">
        <v>9982</v>
      </c>
      <c r="D2688" s="1017" t="s">
        <v>8464</v>
      </c>
      <c r="E2688" s="8"/>
      <c r="F2688" s="9"/>
      <c r="G2688" s="10"/>
      <c r="H2688" s="638" t="s">
        <v>25</v>
      </c>
      <c r="I2688" s="1073">
        <v>44030</v>
      </c>
      <c r="J2688" s="8"/>
      <c r="K2688" s="8"/>
      <c r="L2688" s="1017" t="s">
        <v>590</v>
      </c>
      <c r="M2688" s="13" t="str">
        <f t="shared" ref="M2688:M2751" si="200">IF(AND(NOT(TRIM(D2688)="")),IF(AE2688=1,"Invoice Made","Invoice Not Made"),"")</f>
        <v>Invoice Made</v>
      </c>
      <c r="N2688" s="8"/>
      <c r="AA2688" s="13" t="str">
        <f t="shared" si="198"/>
        <v>Salamina14P-115F</v>
      </c>
      <c r="AE2688" s="13">
        <f>IF(TRIM(AA2688=""),0,IF(ISNA(VLOOKUP(AA2688,Tracker!$AB$2:$AB$3981,1,FALSE)),0,1))</f>
        <v>1</v>
      </c>
    </row>
    <row r="2689" spans="1:31">
      <c r="A2689" s="1086">
        <v>6159</v>
      </c>
      <c r="B2689" s="1079" t="s">
        <v>3084</v>
      </c>
      <c r="C2689" s="1080">
        <v>27</v>
      </c>
      <c r="D2689" s="1081" t="s">
        <v>8302</v>
      </c>
      <c r="E2689" s="8"/>
      <c r="F2689" s="9"/>
      <c r="G2689" s="10"/>
      <c r="H2689" s="1080" t="s">
        <v>9640</v>
      </c>
      <c r="I2689" s="1083">
        <v>44033</v>
      </c>
      <c r="J2689" s="8"/>
      <c r="K2689" s="1082"/>
      <c r="L2689" s="1081" t="s">
        <v>7591</v>
      </c>
      <c r="M2689" s="13" t="str">
        <f t="shared" si="200"/>
        <v>Invoice Made</v>
      </c>
      <c r="N2689" s="8"/>
      <c r="AA2689" s="13" t="str">
        <f t="shared" si="198"/>
        <v>Hellas Tatiana27</v>
      </c>
      <c r="AE2689" s="13">
        <f>IF(TRIM(AA2689=""),0,IF(ISNA(VLOOKUP(AA2689,Tracker!$AB$2:$AB$3981,1,FALSE)),0,1))</f>
        <v>1</v>
      </c>
    </row>
    <row r="2690" spans="1:31">
      <c r="A2690" s="1098">
        <v>6160</v>
      </c>
      <c r="B2690" s="1098" t="s">
        <v>8909</v>
      </c>
      <c r="C2690" s="1076">
        <v>2002</v>
      </c>
      <c r="D2690" s="1077" t="s">
        <v>8481</v>
      </c>
      <c r="E2690" s="1075"/>
      <c r="F2690" s="1092"/>
      <c r="G2690" s="1093"/>
      <c r="H2690" s="1076"/>
      <c r="I2690" s="1076"/>
      <c r="J2690" s="1075"/>
      <c r="K2690" s="1075"/>
      <c r="L2690" s="1077" t="s">
        <v>8479</v>
      </c>
      <c r="M2690" s="803" t="str">
        <f t="shared" si="200"/>
        <v>Invoice Made</v>
      </c>
      <c r="N2690" s="1075" t="s">
        <v>27</v>
      </c>
      <c r="AA2690" s="13" t="str">
        <f t="shared" si="198"/>
        <v>Fraternity2002</v>
      </c>
      <c r="AE2690" s="13">
        <f>IF(TRIM(AA2690=""),0,IF(ISNA(VLOOKUP(AA2690,Tracker!$AB$2:$AB$3981,1,FALSE)),0,1))</f>
        <v>1</v>
      </c>
    </row>
    <row r="2691" spans="1:31">
      <c r="A2691" s="781">
        <v>6161</v>
      </c>
      <c r="B2691" s="781" t="s">
        <v>9983</v>
      </c>
      <c r="C2691" s="867">
        <v>2002</v>
      </c>
      <c r="D2691" s="1017" t="s">
        <v>8596</v>
      </c>
      <c r="E2691" s="8"/>
      <c r="F2691" s="9"/>
      <c r="G2691" s="10"/>
      <c r="H2691" s="559" t="s">
        <v>319</v>
      </c>
      <c r="I2691" s="805">
        <v>44051</v>
      </c>
      <c r="J2691" s="8"/>
      <c r="K2691" s="8"/>
      <c r="L2691" s="1017" t="s">
        <v>8479</v>
      </c>
      <c r="M2691" s="13" t="str">
        <f t="shared" si="200"/>
        <v>Invoice Made</v>
      </c>
      <c r="N2691" s="8"/>
      <c r="AA2691" s="13" t="str">
        <f t="shared" ref="AA2691:AA2754" si="201">IF(OR(TRIM(B2691)="",TRIM(C2691)=""),"Vessel-Voy No not given",CONCATENATE(TRIM(B2691),TRIM(C2691)))</f>
        <v>Statia2002</v>
      </c>
      <c r="AE2691" s="13">
        <f>IF(TRIM(AA2691=""),0,IF(ISNA(VLOOKUP(AA2691,Tracker!$AB$2:$AB$3981,1,FALSE)),0,1))</f>
        <v>1</v>
      </c>
    </row>
    <row r="2692" spans="1:31">
      <c r="A2692" s="781">
        <v>6162</v>
      </c>
      <c r="B2692" s="781" t="s">
        <v>9984</v>
      </c>
      <c r="C2692" s="1155" t="s">
        <v>10130</v>
      </c>
      <c r="D2692" s="1017" t="s">
        <v>8961</v>
      </c>
      <c r="E2692" s="8"/>
      <c r="F2692" s="9"/>
      <c r="G2692" s="10"/>
      <c r="H2692" s="559" t="s">
        <v>267</v>
      </c>
      <c r="I2692" s="805">
        <v>44047</v>
      </c>
      <c r="J2692" s="8"/>
      <c r="K2692" s="8" t="s">
        <v>10062</v>
      </c>
      <c r="L2692" s="1017" t="s">
        <v>9985</v>
      </c>
      <c r="M2692" s="13" t="str">
        <f t="shared" si="200"/>
        <v>Invoice Made</v>
      </c>
      <c r="N2692" s="8"/>
      <c r="AA2692" s="13" t="str">
        <f t="shared" si="201"/>
        <v>Botafogo095L</v>
      </c>
      <c r="AE2692" s="13">
        <f>IF(TRIM(AA2692=""),0,IF(ISNA(VLOOKUP(AA2692,Tracker!$AB$2:$AB$3981,1,FALSE)),0,1))</f>
        <v>1</v>
      </c>
    </row>
    <row r="2693" spans="1:31">
      <c r="A2693" s="818">
        <v>6163</v>
      </c>
      <c r="B2693" s="781" t="s">
        <v>9986</v>
      </c>
      <c r="C2693" s="867" t="s">
        <v>9987</v>
      </c>
      <c r="D2693" s="1017" t="s">
        <v>8961</v>
      </c>
      <c r="E2693" s="8"/>
      <c r="F2693" s="9"/>
      <c r="G2693" s="10"/>
      <c r="H2693" s="638" t="s">
        <v>24</v>
      </c>
      <c r="I2693" s="1073">
        <v>44042</v>
      </c>
      <c r="J2693" s="8"/>
      <c r="K2693" s="8" t="s">
        <v>10062</v>
      </c>
      <c r="L2693" s="1017" t="s">
        <v>9985</v>
      </c>
      <c r="M2693" s="13" t="str">
        <f t="shared" si="200"/>
        <v>Invoice Made</v>
      </c>
      <c r="N2693" s="8"/>
      <c r="AA2693" s="13" t="str">
        <f t="shared" si="201"/>
        <v>NordlotusNLT20-004</v>
      </c>
      <c r="AE2693" s="13">
        <f>IF(TRIM(AA2693=""),0,IF(ISNA(VLOOKUP(AA2693,Tracker!$AB$2:$AB$3981,1,FALSE)),0,1))</f>
        <v>1</v>
      </c>
    </row>
    <row r="2694" spans="1:31">
      <c r="A2694" s="781">
        <v>6164</v>
      </c>
      <c r="B2694" s="781" t="s">
        <v>9098</v>
      </c>
      <c r="C2694" s="867"/>
      <c r="D2694" s="1017" t="s">
        <v>671</v>
      </c>
      <c r="E2694" s="8"/>
      <c r="F2694" s="9"/>
      <c r="G2694" s="10"/>
      <c r="H2694" s="559"/>
      <c r="I2694" s="805"/>
      <c r="J2694" s="8"/>
      <c r="K2694" s="8"/>
      <c r="L2694" s="1017" t="s">
        <v>28</v>
      </c>
      <c r="M2694" s="13" t="str">
        <f t="shared" si="200"/>
        <v>Invoice Not Made</v>
      </c>
      <c r="N2694" s="8"/>
      <c r="AA2694" s="13" t="str">
        <f t="shared" si="201"/>
        <v>Vessel-Voy No not given</v>
      </c>
      <c r="AE2694" s="13">
        <f>IF(TRIM(AA2694=""),0,IF(ISNA(VLOOKUP(AA2694,Tracker!$AB$2:$AB$3981,1,FALSE)),0,1))</f>
        <v>0</v>
      </c>
    </row>
    <row r="2695" spans="1:31">
      <c r="A2695" s="781">
        <v>6165</v>
      </c>
      <c r="B2695" s="822" t="s">
        <v>2779</v>
      </c>
      <c r="C2695" s="867">
        <v>315</v>
      </c>
      <c r="D2695" s="1017" t="s">
        <v>2474</v>
      </c>
      <c r="E2695" s="8"/>
      <c r="F2695" s="9"/>
      <c r="G2695" s="10"/>
      <c r="H2695" s="867"/>
      <c r="I2695" s="867"/>
      <c r="J2695" s="8"/>
      <c r="K2695" s="8"/>
      <c r="L2695" s="1017" t="s">
        <v>8459</v>
      </c>
      <c r="M2695" s="13" t="str">
        <f t="shared" si="200"/>
        <v>Invoice Not Made</v>
      </c>
      <c r="N2695" s="8" t="s">
        <v>9967</v>
      </c>
      <c r="AA2695" s="13" t="str">
        <f t="shared" si="201"/>
        <v>Tigris315</v>
      </c>
      <c r="AE2695" s="13">
        <f>IF(TRIM(AA2695=""),0,IF(ISNA(VLOOKUP(AA2695,Tracker!$AB$2:$AB$3981,1,FALSE)),0,1))</f>
        <v>0</v>
      </c>
    </row>
    <row r="2696" spans="1:31">
      <c r="A2696" s="781">
        <v>6166</v>
      </c>
      <c r="B2696" s="788" t="s">
        <v>2854</v>
      </c>
      <c r="C2696" s="867">
        <v>269</v>
      </c>
      <c r="D2696" s="1017" t="s">
        <v>2474</v>
      </c>
      <c r="E2696" s="8"/>
      <c r="F2696" s="9"/>
      <c r="G2696" s="10"/>
      <c r="H2696" s="867"/>
      <c r="I2696" s="867"/>
      <c r="J2696" s="8"/>
      <c r="K2696" s="8"/>
      <c r="L2696" s="1017" t="s">
        <v>8459</v>
      </c>
      <c r="M2696" s="13" t="str">
        <f t="shared" si="200"/>
        <v>Invoice Not Made</v>
      </c>
      <c r="N2696" s="8" t="s">
        <v>9967</v>
      </c>
      <c r="AA2696" s="13" t="str">
        <f t="shared" si="201"/>
        <v>Emmy Schulte269</v>
      </c>
      <c r="AE2696" s="13">
        <f>IF(TRIM(AA2696=""),0,IF(ISNA(VLOOKUP(AA2696,Tracker!$AB$2:$AB$3981,1,FALSE)),0,1))</f>
        <v>0</v>
      </c>
    </row>
    <row r="2697" spans="1:31">
      <c r="A2697" s="781">
        <v>6167</v>
      </c>
      <c r="B2697" s="791" t="s">
        <v>9228</v>
      </c>
      <c r="C2697" s="867">
        <v>99</v>
      </c>
      <c r="D2697" s="1017" t="s">
        <v>2474</v>
      </c>
      <c r="E2697" s="8"/>
      <c r="F2697" s="9"/>
      <c r="G2697" s="10"/>
      <c r="H2697" s="867"/>
      <c r="I2697" s="867"/>
      <c r="J2697" s="8"/>
      <c r="K2697" s="8"/>
      <c r="L2697" s="1017" t="s">
        <v>8459</v>
      </c>
      <c r="M2697" s="13" t="str">
        <f t="shared" si="200"/>
        <v>Invoice Not Made</v>
      </c>
      <c r="N2697" s="8" t="s">
        <v>9967</v>
      </c>
      <c r="AA2697" s="13" t="str">
        <f t="shared" si="201"/>
        <v>Sten Fjell99</v>
      </c>
      <c r="AE2697" s="13">
        <f>IF(TRIM(AA2697=""),0,IF(ISNA(VLOOKUP(AA2697,Tracker!$AB$2:$AB$3981,1,FALSE)),0,1))</f>
        <v>0</v>
      </c>
    </row>
    <row r="2698" spans="1:31">
      <c r="A2698" s="781">
        <v>6168</v>
      </c>
      <c r="B2698" s="797" t="s">
        <v>892</v>
      </c>
      <c r="C2698" s="867">
        <v>165</v>
      </c>
      <c r="D2698" s="1017" t="s">
        <v>2474</v>
      </c>
      <c r="E2698" s="8"/>
      <c r="F2698" s="9"/>
      <c r="G2698" s="10"/>
      <c r="H2698" s="867"/>
      <c r="I2698" s="867"/>
      <c r="J2698" s="8"/>
      <c r="K2698" s="8"/>
      <c r="L2698" s="1017" t="s">
        <v>8459</v>
      </c>
      <c r="M2698" s="13" t="str">
        <f t="shared" si="200"/>
        <v>Invoice Not Made</v>
      </c>
      <c r="N2698" s="8"/>
      <c r="AA2698" s="13" t="str">
        <f t="shared" si="201"/>
        <v>Elisalex Schulte165</v>
      </c>
      <c r="AE2698" s="13">
        <f>IF(TRIM(AA2698=""),0,IF(ISNA(VLOOKUP(AA2698,Tracker!$AB$2:$AB$3981,1,FALSE)),0,1))</f>
        <v>0</v>
      </c>
    </row>
    <row r="2699" spans="1:31">
      <c r="A2699" s="781">
        <v>6169</v>
      </c>
      <c r="B2699" s="781" t="s">
        <v>9988</v>
      </c>
      <c r="C2699" s="867" t="s">
        <v>10055</v>
      </c>
      <c r="D2699" s="1017" t="s">
        <v>3956</v>
      </c>
      <c r="E2699" s="8"/>
      <c r="F2699" s="9"/>
      <c r="G2699" s="10"/>
      <c r="H2699" s="867" t="s">
        <v>10209</v>
      </c>
      <c r="I2699" s="1071">
        <v>44079</v>
      </c>
      <c r="J2699" s="8"/>
      <c r="K2699" s="8"/>
      <c r="L2699" s="1017" t="s">
        <v>8074</v>
      </c>
      <c r="M2699" s="13" t="str">
        <f t="shared" si="200"/>
        <v>Invoice Not Made</v>
      </c>
      <c r="N2699" s="8"/>
      <c r="S2699" s="1146">
        <v>44113</v>
      </c>
      <c r="AA2699" s="13" t="str">
        <f t="shared" si="201"/>
        <v>Energy Challenger -5_20</v>
      </c>
      <c r="AE2699" s="13">
        <f>IF(TRIM(AA2699=""),0,IF(ISNA(VLOOKUP(AA2699,Tracker!$AB$2:$AB$3981,1,FALSE)),0,1))</f>
        <v>0</v>
      </c>
    </row>
    <row r="2700" spans="1:31">
      <c r="A2700" s="781">
        <v>6170</v>
      </c>
      <c r="B2700" s="791" t="s">
        <v>9228</v>
      </c>
      <c r="C2700" s="867">
        <v>100</v>
      </c>
      <c r="D2700" s="1017" t="s">
        <v>2474</v>
      </c>
      <c r="E2700" s="8"/>
      <c r="F2700" s="9"/>
      <c r="G2700" s="10"/>
      <c r="H2700" s="867"/>
      <c r="I2700" s="867"/>
      <c r="J2700" s="8"/>
      <c r="K2700" s="8"/>
      <c r="L2700" s="1017" t="s">
        <v>8459</v>
      </c>
      <c r="M2700" s="13" t="str">
        <f t="shared" si="200"/>
        <v>Invoice Not Made</v>
      </c>
      <c r="N2700" s="8" t="s">
        <v>9967</v>
      </c>
      <c r="AA2700" s="13" t="str">
        <f t="shared" si="201"/>
        <v>Sten Fjell100</v>
      </c>
      <c r="AE2700" s="13">
        <f>IF(TRIM(AA2700=""),0,IF(ISNA(VLOOKUP(AA2700,Tracker!$AB$2:$AB$3981,1,FALSE)),0,1))</f>
        <v>0</v>
      </c>
    </row>
    <row r="2701" spans="1:31">
      <c r="A2701" s="818">
        <v>6171</v>
      </c>
      <c r="B2701" s="781" t="s">
        <v>7571</v>
      </c>
      <c r="C2701" s="867">
        <v>281</v>
      </c>
      <c r="D2701" s="1017" t="s">
        <v>9989</v>
      </c>
      <c r="E2701" s="8"/>
      <c r="F2701" s="9"/>
      <c r="G2701" s="10"/>
      <c r="H2701" s="805" t="s">
        <v>2946</v>
      </c>
      <c r="I2701" s="1114">
        <v>44053</v>
      </c>
      <c r="J2701" s="8"/>
      <c r="K2701" s="8"/>
      <c r="L2701" s="1017" t="s">
        <v>60</v>
      </c>
      <c r="M2701" s="13" t="str">
        <f t="shared" si="200"/>
        <v>Invoice Made</v>
      </c>
      <c r="N2701" s="8"/>
      <c r="AA2701" s="13" t="str">
        <f t="shared" si="201"/>
        <v>Matterhorn Spirit281</v>
      </c>
      <c r="AE2701" s="13">
        <f>IF(TRIM(AA2701=""),0,IF(ISNA(VLOOKUP(AA2701,Tracker!$AB$2:$AB$3981,1,FALSE)),0,1))</f>
        <v>1</v>
      </c>
    </row>
    <row r="2702" spans="1:31">
      <c r="A2702" s="781">
        <v>6172</v>
      </c>
      <c r="B2702" s="781" t="s">
        <v>9113</v>
      </c>
      <c r="C2702" s="867">
        <v>64.11</v>
      </c>
      <c r="D2702" s="1017" t="s">
        <v>8245</v>
      </c>
      <c r="E2702" s="8"/>
      <c r="F2702" s="9"/>
      <c r="G2702" s="10"/>
      <c r="H2702" s="867"/>
      <c r="I2702" s="867"/>
      <c r="J2702" s="8"/>
      <c r="K2702" s="8"/>
      <c r="L2702" s="1017" t="s">
        <v>590</v>
      </c>
      <c r="M2702" s="13" t="str">
        <f t="shared" si="200"/>
        <v>Invoice Not Made</v>
      </c>
      <c r="N2702" s="8"/>
      <c r="AA2702" s="13" t="str">
        <f t="shared" si="201"/>
        <v>Ice Victory64.11</v>
      </c>
      <c r="AE2702" s="13">
        <f>IF(TRIM(AA2702=""),0,IF(ISNA(VLOOKUP(AA2702,Tracker!$AB$2:$AB$3981,1,FALSE)),0,1))</f>
        <v>0</v>
      </c>
    </row>
    <row r="2703" spans="1:31">
      <c r="A2703" s="781">
        <v>6173</v>
      </c>
      <c r="B2703" s="791" t="s">
        <v>9228</v>
      </c>
      <c r="C2703" s="955">
        <v>101</v>
      </c>
      <c r="D2703" s="1017" t="s">
        <v>2474</v>
      </c>
      <c r="E2703" s="8"/>
      <c r="F2703" s="9"/>
      <c r="G2703" s="10"/>
      <c r="H2703" s="1015"/>
      <c r="I2703" s="1071">
        <v>44013</v>
      </c>
      <c r="J2703" s="8"/>
      <c r="K2703" s="8"/>
      <c r="L2703" s="1069" t="s">
        <v>8459</v>
      </c>
      <c r="M2703" s="13" t="str">
        <f t="shared" si="200"/>
        <v>Invoice Not Made</v>
      </c>
      <c r="N2703" s="266" t="s">
        <v>9967</v>
      </c>
      <c r="O2703" s="762" t="s">
        <v>10029</v>
      </c>
      <c r="AA2703" s="13" t="str">
        <f t="shared" si="201"/>
        <v>Sten Fjell101</v>
      </c>
      <c r="AE2703" s="13">
        <f>IF(TRIM(AA2703=""),0,IF(ISNA(VLOOKUP(AA2703,Tracker!$AB$2:$AB$3981,1,FALSE)),0,1))</f>
        <v>0</v>
      </c>
    </row>
    <row r="2704" spans="1:31">
      <c r="A2704" s="792">
        <v>6174</v>
      </c>
      <c r="B2704" s="792" t="s">
        <v>10031</v>
      </c>
      <c r="C2704" s="1096">
        <v>2003</v>
      </c>
      <c r="D2704" s="1077" t="s">
        <v>10048</v>
      </c>
      <c r="E2704" s="1075"/>
      <c r="F2704" s="1092"/>
      <c r="G2704" s="1093"/>
      <c r="H2704" s="1099"/>
      <c r="I2704" s="1100"/>
      <c r="J2704" s="1075"/>
      <c r="K2704" s="1075"/>
      <c r="L2704" s="1101" t="s">
        <v>8479</v>
      </c>
      <c r="M2704" s="803" t="str">
        <f t="shared" si="200"/>
        <v>Invoice Not Made</v>
      </c>
      <c r="N2704" s="1075" t="s">
        <v>27</v>
      </c>
      <c r="AA2704" s="13" t="str">
        <f t="shared" si="201"/>
        <v>Captain Michael2003</v>
      </c>
      <c r="AE2704" s="13">
        <f>IF(TRIM(AA2704=""),0,IF(ISNA(VLOOKUP(AA2704,Tracker!$AB$2:$AB$3981,1,FALSE)),0,1))</f>
        <v>0</v>
      </c>
    </row>
    <row r="2705" spans="1:31">
      <c r="A2705" s="781">
        <v>6175</v>
      </c>
      <c r="B2705" s="781" t="s">
        <v>10032</v>
      </c>
      <c r="C2705" s="955">
        <v>20202</v>
      </c>
      <c r="D2705" s="1017" t="s">
        <v>10049</v>
      </c>
      <c r="E2705" s="8"/>
      <c r="F2705" s="9"/>
      <c r="G2705" s="10"/>
      <c r="H2705" s="559" t="s">
        <v>267</v>
      </c>
      <c r="I2705" s="805">
        <v>44060</v>
      </c>
      <c r="J2705" s="8"/>
      <c r="K2705" s="8"/>
      <c r="L2705" s="1069" t="s">
        <v>8479</v>
      </c>
      <c r="M2705" s="13" t="str">
        <f t="shared" si="200"/>
        <v>Invoice Made</v>
      </c>
      <c r="N2705" s="8"/>
      <c r="AA2705" s="13" t="str">
        <f t="shared" si="201"/>
        <v>Bastia20202</v>
      </c>
      <c r="AE2705" s="13">
        <f>IF(TRIM(AA2705=""),0,IF(ISNA(VLOOKUP(AA2705,Tracker!$AB$2:$AB$3981,1,FALSE)),0,1))</f>
        <v>1</v>
      </c>
    </row>
    <row r="2706" spans="1:31">
      <c r="A2706" s="781">
        <v>6176</v>
      </c>
      <c r="B2706" s="822" t="s">
        <v>2779</v>
      </c>
      <c r="C2706" s="955">
        <v>316</v>
      </c>
      <c r="D2706" s="1017" t="s">
        <v>2474</v>
      </c>
      <c r="E2706" s="8"/>
      <c r="F2706" s="9"/>
      <c r="G2706" s="10"/>
      <c r="H2706" s="1015"/>
      <c r="I2706" s="1071">
        <v>44013</v>
      </c>
      <c r="J2706" s="8"/>
      <c r="K2706" s="8"/>
      <c r="L2706" s="1069" t="s">
        <v>8459</v>
      </c>
      <c r="M2706" s="13" t="str">
        <f t="shared" si="200"/>
        <v>Invoice Not Made</v>
      </c>
      <c r="N2706" s="8" t="s">
        <v>9967</v>
      </c>
      <c r="S2706"/>
      <c r="AA2706" s="13" t="str">
        <f t="shared" si="201"/>
        <v>Tigris316</v>
      </c>
      <c r="AE2706" s="13">
        <f>IF(TRIM(AA2706=""),0,IF(ISNA(VLOOKUP(AA2706,Tracker!$AB$2:$AB$3981,1,FALSE)),0,1))</f>
        <v>0</v>
      </c>
    </row>
    <row r="2707" spans="1:31">
      <c r="A2707" s="781">
        <v>6177</v>
      </c>
      <c r="B2707" s="781" t="s">
        <v>3106</v>
      </c>
      <c r="C2707" s="955">
        <v>236</v>
      </c>
      <c r="D2707" s="1017" t="s">
        <v>8722</v>
      </c>
      <c r="E2707" s="8"/>
      <c r="F2707" s="9"/>
      <c r="G2707" s="10"/>
      <c r="H2707" s="1015"/>
      <c r="I2707" s="1071"/>
      <c r="J2707" s="8"/>
      <c r="K2707" s="8"/>
      <c r="L2707" s="1069" t="s">
        <v>590</v>
      </c>
      <c r="M2707" s="13" t="str">
        <f t="shared" si="200"/>
        <v>Invoice Not Made</v>
      </c>
      <c r="N2707" s="8"/>
      <c r="S2707"/>
      <c r="AA2707" s="13" t="str">
        <f t="shared" si="201"/>
        <v>Seaways Reymar236</v>
      </c>
      <c r="AE2707" s="13">
        <f>IF(TRIM(AA2707=""),0,IF(ISNA(VLOOKUP(AA2707,Tracker!$AB$2:$AB$3981,1,FALSE)),0,1))</f>
        <v>0</v>
      </c>
    </row>
    <row r="2708" spans="1:31">
      <c r="A2708" s="818">
        <v>6178</v>
      </c>
      <c r="B2708" s="781" t="s">
        <v>9389</v>
      </c>
      <c r="C2708" s="1014">
        <v>10</v>
      </c>
      <c r="D2708" s="1017" t="s">
        <v>8733</v>
      </c>
      <c r="H2708" s="1016" t="s">
        <v>10079</v>
      </c>
      <c r="I2708" s="1072">
        <v>44029</v>
      </c>
      <c r="K2708" s="681" t="s">
        <v>411</v>
      </c>
      <c r="L2708" s="1070" t="s">
        <v>28</v>
      </c>
      <c r="M2708" s="13" t="str">
        <f t="shared" si="200"/>
        <v>Invoice Made</v>
      </c>
      <c r="N2708" s="8"/>
      <c r="S2708"/>
      <c r="AA2708" s="13" t="str">
        <f t="shared" si="201"/>
        <v>Affinity V10</v>
      </c>
      <c r="AE2708" s="13">
        <f>IF(TRIM(AA2708=""),0,IF(ISNA(VLOOKUP(AA2708,Tracker!$AB$2:$AB$3981,1,FALSE)),0,1))</f>
        <v>1</v>
      </c>
    </row>
    <row r="2709" spans="1:31">
      <c r="A2709" s="792">
        <v>6179</v>
      </c>
      <c r="B2709" s="792" t="s">
        <v>10033</v>
      </c>
      <c r="C2709" s="1102"/>
      <c r="D2709" s="1077" t="s">
        <v>9851</v>
      </c>
      <c r="E2709" s="760"/>
      <c r="F2709" s="1103"/>
      <c r="G2709" s="1104"/>
      <c r="H2709" s="1105"/>
      <c r="I2709" s="1106"/>
      <c r="J2709" s="760"/>
      <c r="K2709" s="1102"/>
      <c r="L2709" s="1107" t="s">
        <v>1466</v>
      </c>
      <c r="M2709" s="803" t="str">
        <f t="shared" si="200"/>
        <v>Invoice Not Made</v>
      </c>
      <c r="N2709" s="1075" t="s">
        <v>27</v>
      </c>
      <c r="S2709"/>
      <c r="AA2709" s="13" t="str">
        <f t="shared" si="201"/>
        <v>Vessel-Voy No not given</v>
      </c>
      <c r="AE2709" s="13">
        <f>IF(TRIM(AA2709=""),0,IF(ISNA(VLOOKUP(AA2709,Tracker!$AB$2:$AB$3981,1,FALSE)),0,1))</f>
        <v>0</v>
      </c>
    </row>
    <row r="2710" spans="1:31">
      <c r="A2710" s="781">
        <v>6180</v>
      </c>
      <c r="B2710" s="781" t="s">
        <v>628</v>
      </c>
      <c r="C2710" s="1014">
        <v>2007</v>
      </c>
      <c r="D2710" s="1017" t="s">
        <v>8840</v>
      </c>
      <c r="H2710" s="559" t="s">
        <v>356</v>
      </c>
      <c r="I2710" s="1114">
        <v>44050</v>
      </c>
      <c r="L2710" s="1070" t="s">
        <v>663</v>
      </c>
      <c r="M2710" s="13" t="str">
        <f t="shared" si="200"/>
        <v>Invoice Made</v>
      </c>
      <c r="N2710" s="8"/>
      <c r="S2710"/>
      <c r="AA2710" s="13" t="str">
        <f t="shared" si="201"/>
        <v>Stena President2007</v>
      </c>
      <c r="AE2710" s="13">
        <f>IF(TRIM(AA2710=""),0,IF(ISNA(VLOOKUP(AA2710,Tracker!$AB$2:$AB$3981,1,FALSE)),0,1))</f>
        <v>1</v>
      </c>
    </row>
    <row r="2711" spans="1:31">
      <c r="A2711" s="781">
        <v>6181</v>
      </c>
      <c r="B2711" s="797" t="s">
        <v>892</v>
      </c>
      <c r="C2711" s="1014">
        <v>166</v>
      </c>
      <c r="D2711" s="1017" t="s">
        <v>2474</v>
      </c>
      <c r="H2711" s="1016"/>
      <c r="I2711" s="1072">
        <v>44032</v>
      </c>
      <c r="L2711" s="1070" t="s">
        <v>8459</v>
      </c>
      <c r="M2711" s="13" t="str">
        <f t="shared" si="200"/>
        <v>Invoice Not Made</v>
      </c>
      <c r="N2711" s="8"/>
      <c r="S2711"/>
      <c r="AA2711" s="13" t="str">
        <f t="shared" si="201"/>
        <v>Elisalex Schulte166</v>
      </c>
      <c r="AE2711" s="13">
        <f>IF(TRIM(AA2711=""),0,IF(ISNA(VLOOKUP(AA2711,Tracker!$AB$2:$AB$3981,1,FALSE)),0,1))</f>
        <v>0</v>
      </c>
    </row>
    <row r="2712" spans="1:31">
      <c r="A2712" s="792">
        <v>6182</v>
      </c>
      <c r="B2712" s="792" t="s">
        <v>3270</v>
      </c>
      <c r="C2712" s="1102">
        <v>82</v>
      </c>
      <c r="D2712" s="1077" t="s">
        <v>8389</v>
      </c>
      <c r="E2712" s="760"/>
      <c r="F2712" s="1103"/>
      <c r="G2712" s="1104"/>
      <c r="H2712" s="1105"/>
      <c r="I2712" s="1106"/>
      <c r="J2712" s="760"/>
      <c r="K2712" s="1102"/>
      <c r="L2712" s="1107" t="s">
        <v>1466</v>
      </c>
      <c r="M2712" s="803" t="str">
        <f t="shared" si="200"/>
        <v>Invoice Made</v>
      </c>
      <c r="N2712" s="760" t="s">
        <v>27</v>
      </c>
      <c r="S2712"/>
      <c r="AA2712" s="13" t="str">
        <f t="shared" si="201"/>
        <v>Advantage Start82</v>
      </c>
      <c r="AE2712" s="13">
        <f>IF(TRIM(AA2712=""),0,IF(ISNA(VLOOKUP(AA2712,Tracker!$AB$2:$AB$3981,1,FALSE)),0,1))</f>
        <v>1</v>
      </c>
    </row>
    <row r="2713" spans="1:31">
      <c r="A2713" s="781">
        <v>6183</v>
      </c>
      <c r="B2713" s="781" t="s">
        <v>10034</v>
      </c>
      <c r="C2713" s="1014">
        <v>2005</v>
      </c>
      <c r="D2713" s="1017" t="s">
        <v>10050</v>
      </c>
      <c r="H2713" s="638" t="s">
        <v>71</v>
      </c>
      <c r="I2713" s="1073">
        <v>44092</v>
      </c>
      <c r="L2713" s="1070" t="s">
        <v>8479</v>
      </c>
      <c r="M2713" s="13" t="str">
        <f t="shared" si="200"/>
        <v>Invoice Made</v>
      </c>
      <c r="S2713"/>
      <c r="AA2713" s="13" t="str">
        <f t="shared" si="201"/>
        <v>Cap Victor2005</v>
      </c>
      <c r="AE2713" s="13">
        <f>IF(TRIM(AA2713=""),0,IF(ISNA(VLOOKUP(AA2713,Tracker!$AB$2:$AB$3981,1,FALSE)),0,1))</f>
        <v>1</v>
      </c>
    </row>
    <row r="2714" spans="1:31">
      <c r="A2714" s="781">
        <v>6184</v>
      </c>
      <c r="B2714" s="822" t="s">
        <v>2779</v>
      </c>
      <c r="C2714" s="1014">
        <v>317</v>
      </c>
      <c r="D2714" s="1017" t="s">
        <v>2474</v>
      </c>
      <c r="H2714" s="1016"/>
      <c r="I2714" s="1072">
        <v>44013</v>
      </c>
      <c r="L2714" s="1070" t="s">
        <v>8459</v>
      </c>
      <c r="M2714" s="13" t="str">
        <f t="shared" si="200"/>
        <v>Invoice Not Made</v>
      </c>
      <c r="N2714" s="266" t="s">
        <v>9967</v>
      </c>
      <c r="S2714"/>
      <c r="AA2714" s="13" t="str">
        <f t="shared" si="201"/>
        <v>Tigris317</v>
      </c>
      <c r="AE2714" s="13">
        <f>IF(TRIM(AA2714=""),0,IF(ISNA(VLOOKUP(AA2714,Tracker!$AB$2:$AB$3981,1,FALSE)),0,1))</f>
        <v>0</v>
      </c>
    </row>
    <row r="2715" spans="1:31">
      <c r="A2715" s="1115">
        <v>6185</v>
      </c>
      <c r="B2715" s="1115" t="s">
        <v>3916</v>
      </c>
      <c r="C2715" s="1116">
        <v>139</v>
      </c>
      <c r="D2715" s="1117" t="s">
        <v>2981</v>
      </c>
      <c r="E2715" s="1118"/>
      <c r="F2715" s="1119"/>
      <c r="G2715" s="1120"/>
      <c r="H2715" s="1121" t="s">
        <v>3875</v>
      </c>
      <c r="I2715" s="1122">
        <v>44044</v>
      </c>
      <c r="J2715" s="1118"/>
      <c r="K2715" s="1116"/>
      <c r="L2715" s="1123" t="s">
        <v>590</v>
      </c>
      <c r="M2715" s="1124" t="str">
        <f t="shared" si="200"/>
        <v>Invoice Made</v>
      </c>
      <c r="N2715" s="1118"/>
      <c r="O2715" s="1118"/>
      <c r="P2715" s="1118"/>
      <c r="Q2715" s="1118"/>
      <c r="S2715"/>
      <c r="AA2715" s="13" t="str">
        <f t="shared" si="201"/>
        <v>World Harmony139</v>
      </c>
      <c r="AE2715" s="13">
        <f>IF(TRIM(AA2715=""),0,IF(ISNA(VLOOKUP(AA2715,Tracker!$AB$2:$AB$3981,1,FALSE)),0,1))</f>
        <v>1</v>
      </c>
    </row>
    <row r="2716" spans="1:31">
      <c r="A2716" s="781">
        <v>6186</v>
      </c>
      <c r="B2716" s="781" t="s">
        <v>10035</v>
      </c>
      <c r="C2716" s="1014">
        <v>56</v>
      </c>
      <c r="D2716" s="1017" t="s">
        <v>8961</v>
      </c>
      <c r="H2716" s="559" t="s">
        <v>173</v>
      </c>
      <c r="I2716" s="805">
        <v>44052</v>
      </c>
      <c r="L2716" s="1070" t="s">
        <v>8963</v>
      </c>
      <c r="M2716" s="13" t="str">
        <f t="shared" si="200"/>
        <v>Invoice Made</v>
      </c>
      <c r="AA2716" s="13" t="str">
        <f t="shared" si="201"/>
        <v>Kriti Sfakia56</v>
      </c>
      <c r="AE2716" s="13">
        <f>IF(TRIM(AA2716=""),0,IF(ISNA(VLOOKUP(AA2716,Tracker!$AB$2:$AB$3981,1,FALSE)),0,1))</f>
        <v>1</v>
      </c>
    </row>
    <row r="2717" spans="1:31">
      <c r="A2717" s="818">
        <v>6187</v>
      </c>
      <c r="B2717" s="791" t="s">
        <v>9228</v>
      </c>
      <c r="C2717" s="791" t="s">
        <v>10056</v>
      </c>
      <c r="D2717" s="1017" t="s">
        <v>2474</v>
      </c>
      <c r="H2717" s="1016" t="s">
        <v>25</v>
      </c>
      <c r="I2717" s="1072">
        <v>44042</v>
      </c>
      <c r="L2717" s="1070" t="s">
        <v>8459</v>
      </c>
      <c r="M2717" s="13" t="str">
        <f t="shared" si="200"/>
        <v>Invoice Made</v>
      </c>
      <c r="AA2717" s="13" t="str">
        <f t="shared" si="201"/>
        <v>Sten Fjell99, 100, 101,102</v>
      </c>
      <c r="AE2717" s="13">
        <f>IF(TRIM(AA2717=""),0,IF(ISNA(VLOOKUP(AA2717,Tracker!$AB$2:$AB$3981,1,FALSE)),0,1))</f>
        <v>1</v>
      </c>
    </row>
    <row r="2718" spans="1:31">
      <c r="A2718" s="781">
        <v>6188</v>
      </c>
      <c r="B2718" s="781" t="s">
        <v>10036</v>
      </c>
      <c r="C2718" s="1014">
        <v>2003</v>
      </c>
      <c r="D2718" s="1017" t="s">
        <v>10049</v>
      </c>
      <c r="H2718" s="559" t="s">
        <v>267</v>
      </c>
      <c r="I2718" s="805">
        <v>44059</v>
      </c>
      <c r="L2718" s="1070" t="s">
        <v>8479</v>
      </c>
      <c r="M2718" s="13" t="str">
        <f t="shared" si="200"/>
        <v>Invoice Made</v>
      </c>
      <c r="AA2718" s="13" t="str">
        <f t="shared" si="201"/>
        <v>Maria2003</v>
      </c>
      <c r="AE2718" s="13">
        <f>IF(TRIM(AA2718=""),0,IF(ISNA(VLOOKUP(AA2718,Tracker!$AB$2:$AB$3981,1,FALSE)),0,1))</f>
        <v>1</v>
      </c>
    </row>
    <row r="2719" spans="1:31">
      <c r="A2719" s="781">
        <v>6189</v>
      </c>
      <c r="B2719" s="781" t="s">
        <v>7402</v>
      </c>
      <c r="C2719" s="1014" t="s">
        <v>10037</v>
      </c>
      <c r="D2719" s="1017" t="s">
        <v>10051</v>
      </c>
      <c r="H2719" s="559" t="s">
        <v>181</v>
      </c>
      <c r="I2719" s="805">
        <v>44047</v>
      </c>
      <c r="L2719" s="1070" t="s">
        <v>590</v>
      </c>
      <c r="M2719" s="13" t="str">
        <f t="shared" si="200"/>
        <v>Invoice Made</v>
      </c>
      <c r="AA2719" s="13" t="str">
        <f t="shared" si="201"/>
        <v>Aqualegend091_068</v>
      </c>
      <c r="AE2719" s="13">
        <f>IF(TRIM(AA2719=""),0,IF(ISNA(VLOOKUP(AA2719,Tracker!$AB$2:$AB$3981,1,FALSE)),0,1))</f>
        <v>1</v>
      </c>
    </row>
    <row r="2720" spans="1:31">
      <c r="A2720" s="781">
        <v>6190</v>
      </c>
      <c r="B2720" s="781" t="s">
        <v>10038</v>
      </c>
      <c r="C2720" s="1014">
        <v>202010</v>
      </c>
      <c r="D2720" s="1017" t="s">
        <v>8961</v>
      </c>
      <c r="H2720" s="559" t="s">
        <v>441</v>
      </c>
      <c r="I2720" s="805">
        <v>44054</v>
      </c>
      <c r="L2720" s="1070" t="s">
        <v>8963</v>
      </c>
      <c r="M2720" s="13" t="str">
        <f t="shared" si="200"/>
        <v>Invoice Made</v>
      </c>
      <c r="AA2720" s="13" t="str">
        <f t="shared" si="201"/>
        <v>NS Arctic202010</v>
      </c>
      <c r="AE2720" s="13">
        <f>IF(TRIM(AA2720=""),0,IF(ISNA(VLOOKUP(AA2720,Tracker!$AB$2:$AB$3981,1,FALSE)),0,1))</f>
        <v>1</v>
      </c>
    </row>
    <row r="2721" spans="1:31">
      <c r="A2721" s="781">
        <v>6191</v>
      </c>
      <c r="B2721" s="781" t="s">
        <v>9838</v>
      </c>
      <c r="C2721" s="1014" t="s">
        <v>10039</v>
      </c>
      <c r="D2721" s="1017" t="s">
        <v>9027</v>
      </c>
      <c r="H2721" s="559" t="s">
        <v>25</v>
      </c>
      <c r="I2721" s="805">
        <v>44049</v>
      </c>
      <c r="L2721" s="1070" t="s">
        <v>8963</v>
      </c>
      <c r="M2721" s="13" t="str">
        <f t="shared" si="200"/>
        <v>Invoice Made</v>
      </c>
      <c r="S2721"/>
      <c r="AA2721" s="13" t="str">
        <f t="shared" si="201"/>
        <v>Nordic LunaNAT029</v>
      </c>
      <c r="AE2721" s="13">
        <f>IF(TRIM(AA2721=""),0,IF(ISNA(VLOOKUP(AA2721,Tracker!$AB$2:$AB$3981,1,FALSE)),0,1))</f>
        <v>1</v>
      </c>
    </row>
    <row r="2722" spans="1:31">
      <c r="A2722" s="818">
        <v>6192</v>
      </c>
      <c r="B2722" s="781" t="s">
        <v>10040</v>
      </c>
      <c r="C2722" s="1014">
        <v>13</v>
      </c>
      <c r="D2722" s="1017" t="s">
        <v>9981</v>
      </c>
      <c r="H2722" s="805" t="s">
        <v>9415</v>
      </c>
      <c r="I2722" s="1125">
        <v>44051</v>
      </c>
      <c r="L2722" s="1070" t="s">
        <v>60</v>
      </c>
      <c r="M2722" s="13" t="str">
        <f t="shared" si="200"/>
        <v>Invoice Made</v>
      </c>
      <c r="S2722"/>
      <c r="AA2722" s="13" t="str">
        <f t="shared" si="201"/>
        <v>Prosky13</v>
      </c>
      <c r="AE2722" s="13">
        <f>IF(TRIM(AA2722=""),0,IF(ISNA(VLOOKUP(AA2722,Tracker!$AB$2:$AB$3981,1,FALSE)),0,1))</f>
        <v>1</v>
      </c>
    </row>
    <row r="2723" spans="1:31">
      <c r="A2723" s="818">
        <v>6193</v>
      </c>
      <c r="B2723" s="788" t="s">
        <v>2854</v>
      </c>
      <c r="C2723" s="1014">
        <v>270</v>
      </c>
      <c r="D2723" s="1017" t="s">
        <v>2474</v>
      </c>
      <c r="H2723" s="1016" t="s">
        <v>25</v>
      </c>
      <c r="I2723" s="1072">
        <v>44034</v>
      </c>
      <c r="L2723" s="1070" t="s">
        <v>8459</v>
      </c>
      <c r="M2723" s="13" t="str">
        <f t="shared" si="200"/>
        <v>Invoice Made</v>
      </c>
      <c r="P2723" s="266" t="s">
        <v>10060</v>
      </c>
      <c r="S2723"/>
      <c r="AA2723" s="13" t="str">
        <f t="shared" si="201"/>
        <v>Emmy Schulte270</v>
      </c>
      <c r="AE2723" s="13">
        <f>IF(TRIM(AA2723=""),0,IF(ISNA(VLOOKUP(AA2723,Tracker!$AB$2:$AB$3981,1,FALSE)),0,1))</f>
        <v>1</v>
      </c>
    </row>
    <row r="2724" spans="1:31">
      <c r="A2724" s="781">
        <v>6194</v>
      </c>
      <c r="B2724" s="787" t="s">
        <v>2776</v>
      </c>
      <c r="C2724" s="1014">
        <v>174</v>
      </c>
      <c r="D2724" s="1017" t="s">
        <v>2474</v>
      </c>
      <c r="H2724" s="1016"/>
      <c r="I2724" s="1072">
        <v>44032</v>
      </c>
      <c r="L2724" s="1070" t="s">
        <v>8459</v>
      </c>
      <c r="M2724" s="13" t="str">
        <f t="shared" si="200"/>
        <v>Invoice Not Made</v>
      </c>
      <c r="N2724" s="266" t="s">
        <v>9967</v>
      </c>
      <c r="S2724"/>
      <c r="AA2724" s="13" t="str">
        <f t="shared" si="201"/>
        <v>Sten Skagen174</v>
      </c>
      <c r="AE2724" s="13">
        <f>IF(TRIM(AA2724=""),0,IF(ISNA(VLOOKUP(AA2724,Tracker!$AB$2:$AB$3981,1,FALSE)),0,1))</f>
        <v>0</v>
      </c>
    </row>
    <row r="2725" spans="1:31">
      <c r="A2725" s="818">
        <v>6195</v>
      </c>
      <c r="B2725" s="781" t="s">
        <v>531</v>
      </c>
      <c r="C2725" s="1014">
        <v>88</v>
      </c>
      <c r="D2725" s="1017" t="s">
        <v>7955</v>
      </c>
      <c r="H2725" s="1016" t="s">
        <v>48</v>
      </c>
      <c r="I2725" s="1072">
        <v>44026</v>
      </c>
      <c r="L2725" s="1070" t="s">
        <v>60</v>
      </c>
      <c r="M2725" s="13" t="str">
        <f t="shared" si="200"/>
        <v>Invoice Made</v>
      </c>
      <c r="S2725"/>
      <c r="AA2725" s="13" t="str">
        <f t="shared" si="201"/>
        <v>Stavanger Blossom88</v>
      </c>
      <c r="AE2725" s="13">
        <f>IF(TRIM(AA2725=""),0,IF(ISNA(VLOOKUP(AA2725,Tracker!$AB$2:$AB$3981,1,FALSE)),0,1))</f>
        <v>1</v>
      </c>
    </row>
    <row r="2726" spans="1:31">
      <c r="A2726" s="818">
        <v>6196</v>
      </c>
      <c r="B2726" s="781" t="s">
        <v>8593</v>
      </c>
      <c r="C2726" s="1014">
        <v>22</v>
      </c>
      <c r="D2726" s="1017" t="s">
        <v>63</v>
      </c>
      <c r="H2726" s="559" t="s">
        <v>48</v>
      </c>
      <c r="I2726" s="1126">
        <v>44060</v>
      </c>
      <c r="L2726" s="1070" t="s">
        <v>60</v>
      </c>
      <c r="M2726" s="13" t="str">
        <f t="shared" si="200"/>
        <v>Invoice Made</v>
      </c>
      <c r="S2726"/>
      <c r="AA2726" s="13" t="str">
        <f t="shared" si="201"/>
        <v>Stavanger Falcon22</v>
      </c>
      <c r="AE2726" s="13">
        <f>IF(TRIM(AA2726=""),0,IF(ISNA(VLOOKUP(AA2726,Tracker!$AB$2:$AB$3981,1,FALSE)),0,1))</f>
        <v>1</v>
      </c>
    </row>
    <row r="2727" spans="1:31">
      <c r="A2727" s="818">
        <v>6197</v>
      </c>
      <c r="B2727" s="781" t="s">
        <v>92</v>
      </c>
      <c r="C2727" s="1014">
        <v>22</v>
      </c>
      <c r="D2727" s="1017" t="s">
        <v>9911</v>
      </c>
      <c r="H2727" s="559" t="s">
        <v>20</v>
      </c>
      <c r="I2727" s="1126">
        <v>44056</v>
      </c>
      <c r="L2727" s="1070" t="s">
        <v>60</v>
      </c>
      <c r="M2727" s="13" t="str">
        <f t="shared" si="200"/>
        <v>Invoice Made</v>
      </c>
      <c r="S2727"/>
      <c r="AA2727" s="13" t="str">
        <f t="shared" si="201"/>
        <v>Luzon Spirit22</v>
      </c>
      <c r="AE2727" s="13">
        <f>IF(TRIM(AA2727=""),0,IF(ISNA(VLOOKUP(AA2727,Tracker!$AB$2:$AB$3981,1,FALSE)),0,1))</f>
        <v>1</v>
      </c>
    </row>
    <row r="2728" spans="1:31">
      <c r="A2728" s="818">
        <v>6198</v>
      </c>
      <c r="B2728" s="781" t="s">
        <v>3088</v>
      </c>
      <c r="C2728" s="1014">
        <v>25</v>
      </c>
      <c r="D2728" s="1017" t="s">
        <v>7955</v>
      </c>
      <c r="H2728" s="559" t="s">
        <v>71</v>
      </c>
      <c r="I2728" s="805">
        <v>44049</v>
      </c>
      <c r="L2728" s="1070" t="s">
        <v>60</v>
      </c>
      <c r="M2728" s="13" t="str">
        <f t="shared" si="200"/>
        <v>Invoice Made</v>
      </c>
      <c r="S2728"/>
      <c r="AA2728" s="13" t="str">
        <f t="shared" si="201"/>
        <v>Stavanger Bliss25</v>
      </c>
      <c r="AE2728" s="13">
        <f>IF(TRIM(AA2728=""),0,IF(ISNA(VLOOKUP(AA2728,Tracker!$AB$2:$AB$3981,1,FALSE)),0,1))</f>
        <v>1</v>
      </c>
    </row>
    <row r="2729" spans="1:31">
      <c r="A2729" s="781">
        <v>6199</v>
      </c>
      <c r="B2729" s="781" t="s">
        <v>8392</v>
      </c>
      <c r="C2729" s="1014">
        <v>1</v>
      </c>
      <c r="D2729" s="1017" t="s">
        <v>3273</v>
      </c>
      <c r="H2729" s="638" t="s">
        <v>25</v>
      </c>
      <c r="I2729" s="1073">
        <v>44099</v>
      </c>
      <c r="L2729" s="1070" t="s">
        <v>1485</v>
      </c>
      <c r="M2729" s="13" t="str">
        <f t="shared" si="200"/>
        <v>Invoice Made</v>
      </c>
      <c r="S2729"/>
      <c r="AA2729" s="13" t="str">
        <f t="shared" si="201"/>
        <v>Maersk Cayman1</v>
      </c>
      <c r="AE2729" s="13">
        <f>IF(TRIM(AA2729=""),0,IF(ISNA(VLOOKUP(AA2729,Tracker!$AB$2:$AB$3981,1,FALSE)),0,1))</f>
        <v>1</v>
      </c>
    </row>
    <row r="2730" spans="1:31">
      <c r="A2730" s="781">
        <v>6200</v>
      </c>
      <c r="B2730" s="781" t="s">
        <v>10041</v>
      </c>
      <c r="C2730" s="1014">
        <v>13</v>
      </c>
      <c r="D2730" s="1017" t="s">
        <v>10052</v>
      </c>
      <c r="H2730" s="559" t="s">
        <v>67</v>
      </c>
      <c r="I2730" s="805">
        <v>44051</v>
      </c>
      <c r="L2730" s="1070" t="s">
        <v>8963</v>
      </c>
      <c r="M2730" s="13" t="str">
        <f t="shared" si="200"/>
        <v>Invoice Made</v>
      </c>
      <c r="S2730"/>
      <c r="AA2730" s="13" t="str">
        <f t="shared" si="201"/>
        <v>Aristodimos13</v>
      </c>
      <c r="AE2730" s="13">
        <f>IF(TRIM(AA2730=""),0,IF(ISNA(VLOOKUP(AA2730,Tracker!$AB$2:$AB$3981,1,FALSE)),0,1))</f>
        <v>1</v>
      </c>
    </row>
    <row r="2731" spans="1:31">
      <c r="A2731" s="781">
        <v>6201</v>
      </c>
      <c r="B2731" s="781" t="s">
        <v>10042</v>
      </c>
      <c r="C2731" s="1014">
        <v>217</v>
      </c>
      <c r="D2731" s="1017" t="s">
        <v>9912</v>
      </c>
      <c r="H2731" s="559" t="s">
        <v>356</v>
      </c>
      <c r="I2731" s="805">
        <v>44052</v>
      </c>
      <c r="L2731" s="1070" t="s">
        <v>8963</v>
      </c>
      <c r="M2731" s="13" t="str">
        <f t="shared" si="200"/>
        <v>Invoice Made</v>
      </c>
      <c r="S2731"/>
      <c r="AA2731" s="13" t="str">
        <f t="shared" si="201"/>
        <v>Minerva Clara217</v>
      </c>
      <c r="AE2731" s="13">
        <f>IF(TRIM(AA2731=""),0,IF(ISNA(VLOOKUP(AA2731,Tracker!$AB$2:$AB$3981,1,FALSE)),0,1))</f>
        <v>1</v>
      </c>
    </row>
    <row r="2732" spans="1:31">
      <c r="A2732" s="781">
        <v>6202</v>
      </c>
      <c r="B2732" s="781" t="s">
        <v>10043</v>
      </c>
      <c r="C2732" s="1014">
        <v>8</v>
      </c>
      <c r="D2732" s="1017" t="s">
        <v>10052</v>
      </c>
      <c r="H2732" s="638" t="s">
        <v>10210</v>
      </c>
      <c r="I2732" s="1147">
        <v>44095</v>
      </c>
      <c r="L2732" s="1070" t="s">
        <v>8963</v>
      </c>
      <c r="M2732" s="13" t="str">
        <f t="shared" si="200"/>
        <v>Invoice Made</v>
      </c>
      <c r="S2732"/>
      <c r="AA2732" s="13" t="str">
        <f t="shared" si="201"/>
        <v>Caribbean Voyager8</v>
      </c>
      <c r="AE2732" s="13">
        <f>IF(TRIM(AA2732=""),0,IF(ISNA(VLOOKUP(AA2732,Tracker!$AB$2:$AB$3981,1,FALSE)),0,1))</f>
        <v>1</v>
      </c>
    </row>
    <row r="2733" spans="1:31">
      <c r="A2733" s="781">
        <v>6203</v>
      </c>
      <c r="B2733" s="781" t="s">
        <v>689</v>
      </c>
      <c r="C2733" s="1014">
        <v>14</v>
      </c>
      <c r="D2733" s="1017" t="s">
        <v>9621</v>
      </c>
      <c r="H2733" s="1148" t="s">
        <v>10211</v>
      </c>
      <c r="I2733" s="1149">
        <v>44091</v>
      </c>
      <c r="L2733" s="1070" t="s">
        <v>28</v>
      </c>
      <c r="M2733" s="13" t="str">
        <f t="shared" si="200"/>
        <v>Invoice Made</v>
      </c>
      <c r="S2733"/>
      <c r="AA2733" s="13" t="str">
        <f t="shared" si="201"/>
        <v>Ariane14</v>
      </c>
      <c r="AE2733" s="13">
        <f>IF(TRIM(AA2733=""),0,IF(ISNA(VLOOKUP(AA2733,Tracker!$AB$2:$AB$3981,1,FALSE)),0,1))</f>
        <v>1</v>
      </c>
    </row>
    <row r="2734" spans="1:31">
      <c r="A2734" s="781">
        <v>6204</v>
      </c>
      <c r="B2734" s="781" t="s">
        <v>8308</v>
      </c>
      <c r="C2734" s="1014">
        <v>2002</v>
      </c>
      <c r="D2734" s="1017" t="s">
        <v>8840</v>
      </c>
      <c r="H2734" s="559" t="s">
        <v>252</v>
      </c>
      <c r="I2734" s="1114">
        <v>44060</v>
      </c>
      <c r="L2734" s="1070" t="s">
        <v>663</v>
      </c>
      <c r="M2734" s="13" t="str">
        <f t="shared" si="200"/>
        <v>Invoice Made</v>
      </c>
      <c r="S2734"/>
      <c r="AA2734" s="13" t="str">
        <f t="shared" si="201"/>
        <v>Sonangol Maiombe2002</v>
      </c>
      <c r="AE2734" s="13">
        <f>IF(TRIM(AA2734=""),0,IF(ISNA(VLOOKUP(AA2734,Tracker!$AB$2:$AB$3981,1,FALSE)),0,1))</f>
        <v>1</v>
      </c>
    </row>
    <row r="2735" spans="1:31">
      <c r="A2735" s="781">
        <v>6205</v>
      </c>
      <c r="B2735" s="781" t="s">
        <v>464</v>
      </c>
      <c r="C2735" s="1014">
        <v>2006</v>
      </c>
      <c r="D2735" s="1017" t="s">
        <v>8840</v>
      </c>
      <c r="H2735" s="559" t="s">
        <v>10125</v>
      </c>
      <c r="I2735" s="1114">
        <v>44072</v>
      </c>
      <c r="L2735" s="1070" t="s">
        <v>663</v>
      </c>
      <c r="M2735" s="13" t="str">
        <f t="shared" si="200"/>
        <v>Invoice Made</v>
      </c>
      <c r="S2735"/>
      <c r="AA2735" s="13" t="str">
        <f t="shared" si="201"/>
        <v>Stena Penguin2006</v>
      </c>
      <c r="AE2735" s="13">
        <f>IF(TRIM(AA2735=""),0,IF(ISNA(VLOOKUP(AA2735,Tracker!$AB$2:$AB$3981,1,FALSE)),0,1))</f>
        <v>1</v>
      </c>
    </row>
    <row r="2736" spans="1:31">
      <c r="A2736" s="818">
        <v>6206</v>
      </c>
      <c r="B2736" s="781" t="s">
        <v>9455</v>
      </c>
      <c r="C2736" s="1014">
        <v>90</v>
      </c>
      <c r="D2736" s="1017" t="s">
        <v>1942</v>
      </c>
      <c r="H2736" s="1016" t="s">
        <v>9832</v>
      </c>
      <c r="I2736" s="1072">
        <v>44028</v>
      </c>
      <c r="K2736" s="681" t="s">
        <v>10087</v>
      </c>
      <c r="L2736" s="1070" t="s">
        <v>590</v>
      </c>
      <c r="M2736" s="13" t="str">
        <f t="shared" si="200"/>
        <v>Invoice Made</v>
      </c>
      <c r="S2736"/>
      <c r="AA2736" s="13" t="str">
        <f t="shared" si="201"/>
        <v>Seaways Leyte90</v>
      </c>
      <c r="AE2736" s="13">
        <f>IF(TRIM(AA2736=""),0,IF(ISNA(VLOOKUP(AA2736,Tracker!$AB$2:$AB$3981,1,FALSE)),0,1))</f>
        <v>1</v>
      </c>
    </row>
    <row r="2737" spans="1:31">
      <c r="A2737" s="818">
        <v>6207</v>
      </c>
      <c r="B2737" s="781" t="s">
        <v>9113</v>
      </c>
      <c r="C2737" s="1014" t="s">
        <v>10044</v>
      </c>
      <c r="D2737" s="1017" t="s">
        <v>8245</v>
      </c>
      <c r="H2737" s="1016" t="s">
        <v>261</v>
      </c>
      <c r="I2737" s="1072">
        <v>44034</v>
      </c>
      <c r="L2737" s="1070" t="s">
        <v>590</v>
      </c>
      <c r="M2737" s="13" t="str">
        <f t="shared" si="200"/>
        <v>Invoice Made</v>
      </c>
      <c r="S2737"/>
      <c r="AA2737" s="13" t="str">
        <f t="shared" si="201"/>
        <v>Ice Victory64-11</v>
      </c>
      <c r="AE2737" s="13">
        <f>IF(TRIM(AA2737=""),0,IF(ISNA(VLOOKUP(AA2737,Tracker!$AB$2:$AB$3981,1,FALSE)),0,1))</f>
        <v>1</v>
      </c>
    </row>
    <row r="2738" spans="1:31">
      <c r="A2738" s="781">
        <v>6208</v>
      </c>
      <c r="B2738" s="781" t="s">
        <v>2380</v>
      </c>
      <c r="C2738" s="1014" t="s">
        <v>10045</v>
      </c>
      <c r="D2738" s="1017" t="s">
        <v>8638</v>
      </c>
      <c r="H2738" s="559" t="s">
        <v>181</v>
      </c>
      <c r="I2738" s="805">
        <v>44047</v>
      </c>
      <c r="L2738" s="1070" t="s">
        <v>590</v>
      </c>
      <c r="M2738" s="13" t="str">
        <f t="shared" si="200"/>
        <v>Invoice Made</v>
      </c>
      <c r="S2738"/>
      <c r="AA2738" s="13" t="str">
        <f t="shared" si="201"/>
        <v>Aqualeader098_082</v>
      </c>
      <c r="AE2738" s="13">
        <f>IF(TRIM(AA2738=""),0,IF(ISNA(VLOOKUP(AA2738,Tracker!$AB$2:$AB$3981,1,FALSE)),0,1))</f>
        <v>1</v>
      </c>
    </row>
    <row r="2739" spans="1:31">
      <c r="A2739" s="781">
        <v>6209</v>
      </c>
      <c r="B2739" s="266" t="s">
        <v>10116</v>
      </c>
      <c r="C2739" s="1014">
        <v>19</v>
      </c>
      <c r="D2739" s="1017" t="s">
        <v>1405</v>
      </c>
      <c r="H2739" s="559" t="s">
        <v>1319</v>
      </c>
      <c r="I2739" s="805">
        <v>44065</v>
      </c>
      <c r="L2739" s="1070" t="s">
        <v>590</v>
      </c>
      <c r="M2739" s="13" t="str">
        <f t="shared" si="200"/>
        <v>Invoice Made</v>
      </c>
      <c r="S2739"/>
      <c r="AA2739" s="13" t="str">
        <f t="shared" si="201"/>
        <v>Vari Trader19</v>
      </c>
      <c r="AE2739" s="13">
        <f>IF(TRIM(AA2739=""),0,IF(ISNA(VLOOKUP(AA2739,Tracker!$AB$2:$AB$3981,1,FALSE)),0,1))</f>
        <v>1</v>
      </c>
    </row>
    <row r="2740" spans="1:31">
      <c r="A2740" s="781">
        <v>6210</v>
      </c>
      <c r="B2740" s="781" t="s">
        <v>10046</v>
      </c>
      <c r="C2740" s="1014">
        <v>47</v>
      </c>
      <c r="D2740" s="1017" t="s">
        <v>1405</v>
      </c>
      <c r="H2740" s="559" t="s">
        <v>604</v>
      </c>
      <c r="I2740" s="1114">
        <v>44068</v>
      </c>
      <c r="L2740" s="1070" t="s">
        <v>590</v>
      </c>
      <c r="M2740" s="13" t="str">
        <f t="shared" si="200"/>
        <v>Invoice Made</v>
      </c>
      <c r="S2740"/>
      <c r="AA2740" s="13" t="str">
        <f t="shared" si="201"/>
        <v>Barbouni47</v>
      </c>
      <c r="AE2740" s="13">
        <f>IF(TRIM(AA2740=""),0,IF(ISNA(VLOOKUP(AA2740,Tracker!$AB$2:$AB$3981,1,FALSE)),0,1))</f>
        <v>1</v>
      </c>
    </row>
    <row r="2741" spans="1:31">
      <c r="A2741" s="781">
        <v>6211</v>
      </c>
      <c r="B2741" s="781" t="s">
        <v>7636</v>
      </c>
      <c r="C2741" s="1014">
        <v>91</v>
      </c>
      <c r="D2741" s="1017" t="s">
        <v>1942</v>
      </c>
      <c r="H2741" s="559" t="s">
        <v>441</v>
      </c>
      <c r="I2741" s="1114">
        <v>44044</v>
      </c>
      <c r="K2741" s="1438" t="s">
        <v>10988</v>
      </c>
      <c r="L2741" s="1070" t="s">
        <v>590</v>
      </c>
      <c r="M2741" s="13" t="str">
        <f t="shared" si="200"/>
        <v>Invoice Made</v>
      </c>
      <c r="S2741"/>
      <c r="AA2741" s="13" t="str">
        <f t="shared" si="201"/>
        <v>Seaways Leyte91</v>
      </c>
      <c r="AE2741" s="13">
        <f>IF(TRIM(AA2741=""),0,IF(ISNA(VLOOKUP(AA2741,Tracker!$AB$2:$AB$3981,1,FALSE)),0,1))</f>
        <v>1</v>
      </c>
    </row>
    <row r="2742" spans="1:31">
      <c r="A2742" s="781">
        <v>6212</v>
      </c>
      <c r="B2742" s="781" t="s">
        <v>8970</v>
      </c>
      <c r="C2742" s="1014">
        <v>15</v>
      </c>
      <c r="D2742" s="1017" t="s">
        <v>8251</v>
      </c>
      <c r="H2742" s="559" t="s">
        <v>55</v>
      </c>
      <c r="I2742" s="805">
        <v>44061</v>
      </c>
      <c r="L2742" s="1070" t="s">
        <v>590</v>
      </c>
      <c r="M2742" s="13" t="str">
        <f t="shared" si="200"/>
        <v>Invoice Made</v>
      </c>
      <c r="S2742"/>
      <c r="AA2742" s="13" t="str">
        <f t="shared" si="201"/>
        <v>Salamina15</v>
      </c>
      <c r="AE2742" s="13">
        <f>IF(TRIM(AA2742=""),0,IF(ISNA(VLOOKUP(AA2742,Tracker!$AB$2:$AB$3981,1,FALSE)),0,1))</f>
        <v>1</v>
      </c>
    </row>
    <row r="2743" spans="1:31">
      <c r="A2743" s="781">
        <v>6213</v>
      </c>
      <c r="B2743" s="781" t="s">
        <v>9828</v>
      </c>
      <c r="C2743" s="1014">
        <v>252</v>
      </c>
      <c r="D2743" s="1017" t="s">
        <v>10053</v>
      </c>
      <c r="H2743" s="559" t="s">
        <v>729</v>
      </c>
      <c r="I2743" s="805">
        <v>44059</v>
      </c>
      <c r="L2743" s="1070" t="s">
        <v>590</v>
      </c>
      <c r="M2743" s="13" t="str">
        <f t="shared" si="200"/>
        <v>Invoice Made</v>
      </c>
      <c r="S2743"/>
      <c r="AA2743" s="13" t="str">
        <f t="shared" si="201"/>
        <v>Seaways Rosemar252</v>
      </c>
      <c r="AE2743" s="13">
        <f>IF(TRIM(AA2743=""),0,IF(ISNA(VLOOKUP(AA2743,Tracker!$AB$2:$AB$3981,1,FALSE)),0,1))</f>
        <v>1</v>
      </c>
    </row>
    <row r="2744" spans="1:31">
      <c r="A2744" s="818">
        <v>6214</v>
      </c>
      <c r="B2744" s="787" t="s">
        <v>2776</v>
      </c>
      <c r="C2744" s="1000" t="s">
        <v>10059</v>
      </c>
      <c r="D2744" s="1017" t="s">
        <v>2474</v>
      </c>
      <c r="H2744" s="1016" t="s">
        <v>420</v>
      </c>
      <c r="I2744" s="1072">
        <v>44035</v>
      </c>
      <c r="L2744" s="1070" t="s">
        <v>8459</v>
      </c>
      <c r="M2744" s="13" t="str">
        <f t="shared" si="200"/>
        <v>Invoice Made</v>
      </c>
      <c r="S2744"/>
      <c r="AA2744" s="13" t="str">
        <f t="shared" si="201"/>
        <v>Sten Skagen173, 174, 175</v>
      </c>
      <c r="AE2744" s="13">
        <f>IF(TRIM(AA2744=""),0,IF(ISNA(VLOOKUP(AA2744,Tracker!$AB$2:$AB$3981,1,FALSE)),0,1))</f>
        <v>1</v>
      </c>
    </row>
    <row r="2745" spans="1:31">
      <c r="A2745" s="818">
        <v>6215</v>
      </c>
      <c r="B2745" s="822" t="s">
        <v>2779</v>
      </c>
      <c r="C2745" s="1013" t="s">
        <v>10058</v>
      </c>
      <c r="D2745" s="1017" t="s">
        <v>2474</v>
      </c>
      <c r="H2745" s="1016" t="s">
        <v>535</v>
      </c>
      <c r="I2745" s="1072">
        <v>44035</v>
      </c>
      <c r="L2745" s="1070" t="s">
        <v>8459</v>
      </c>
      <c r="M2745" s="13" t="str">
        <f t="shared" si="200"/>
        <v>Invoice Made</v>
      </c>
      <c r="S2745"/>
      <c r="AA2745" s="13" t="str">
        <f t="shared" si="201"/>
        <v>Tigris315, 316, 317, 318</v>
      </c>
      <c r="AE2745" s="13">
        <f>IF(TRIM(AA2745=""),0,IF(ISNA(VLOOKUP(AA2745,Tracker!$AB$2:$AB$3981,1,FALSE)),0,1))</f>
        <v>1</v>
      </c>
    </row>
    <row r="2746" spans="1:31">
      <c r="A2746" s="781">
        <v>6216</v>
      </c>
      <c r="B2746" s="822" t="s">
        <v>2779</v>
      </c>
      <c r="C2746" s="1014">
        <v>319</v>
      </c>
      <c r="D2746" s="1017" t="s">
        <v>2474</v>
      </c>
      <c r="H2746" s="1016"/>
      <c r="I2746" s="1072"/>
      <c r="L2746" s="1070" t="s">
        <v>8459</v>
      </c>
      <c r="M2746" s="13" t="str">
        <f t="shared" si="200"/>
        <v>Invoice Not Made</v>
      </c>
      <c r="N2746" s="266" t="s">
        <v>9967</v>
      </c>
      <c r="S2746"/>
      <c r="AA2746" s="13" t="str">
        <f t="shared" si="201"/>
        <v>Tigris319</v>
      </c>
      <c r="AE2746" s="13">
        <f>IF(TRIM(AA2746=""),0,IF(ISNA(VLOOKUP(AA2746,Tracker!$AB$2:$AB$3981,1,FALSE)),0,1))</f>
        <v>0</v>
      </c>
    </row>
    <row r="2747" spans="1:31">
      <c r="A2747" s="781">
        <v>6217</v>
      </c>
      <c r="B2747" s="791" t="s">
        <v>9635</v>
      </c>
      <c r="C2747" s="1014">
        <v>103</v>
      </c>
      <c r="D2747" s="1017" t="s">
        <v>2474</v>
      </c>
      <c r="H2747" s="1016"/>
      <c r="I2747" s="1072"/>
      <c r="L2747" s="1070" t="s">
        <v>8459</v>
      </c>
      <c r="M2747" s="13" t="str">
        <f t="shared" si="200"/>
        <v>Invoice Not Made</v>
      </c>
      <c r="N2747" s="266" t="s">
        <v>9967</v>
      </c>
      <c r="S2747"/>
      <c r="AA2747" s="13" t="str">
        <f t="shared" si="201"/>
        <v>Sten Fjell103</v>
      </c>
      <c r="AE2747" s="13">
        <f>IF(TRIM(AA2747=""),0,IF(ISNA(VLOOKUP(AA2747,Tracker!$AB$2:$AB$3981,1,FALSE)),0,1))</f>
        <v>0</v>
      </c>
    </row>
    <row r="2748" spans="1:31">
      <c r="A2748" s="781">
        <v>6218</v>
      </c>
      <c r="B2748" s="788" t="s">
        <v>2854</v>
      </c>
      <c r="C2748" s="946">
        <v>271</v>
      </c>
      <c r="D2748" s="1017" t="s">
        <v>2474</v>
      </c>
      <c r="H2748" s="1016"/>
      <c r="I2748" s="1072"/>
      <c r="L2748" s="1070" t="s">
        <v>8459</v>
      </c>
      <c r="M2748" s="13" t="str">
        <f t="shared" si="200"/>
        <v>Invoice Not Made</v>
      </c>
      <c r="N2748" s="266" t="s">
        <v>9967</v>
      </c>
      <c r="S2748"/>
      <c r="AA2748" s="13" t="str">
        <f t="shared" si="201"/>
        <v>Emmy Schulte271</v>
      </c>
      <c r="AE2748" s="13">
        <f>IF(TRIM(AA2748=""),0,IF(ISNA(VLOOKUP(AA2748,Tracker!$AB$2:$AB$3981,1,FALSE)),0,1))</f>
        <v>0</v>
      </c>
    </row>
    <row r="2749" spans="1:31">
      <c r="A2749" s="781">
        <v>6219</v>
      </c>
      <c r="B2749" s="787" t="s">
        <v>2776</v>
      </c>
      <c r="C2749" s="1014">
        <v>176</v>
      </c>
      <c r="D2749" s="1017" t="s">
        <v>2474</v>
      </c>
      <c r="H2749" s="1016"/>
      <c r="I2749" s="1072"/>
      <c r="L2749" s="1070" t="s">
        <v>8459</v>
      </c>
      <c r="M2749" s="13" t="str">
        <f t="shared" si="200"/>
        <v>Invoice Not Made</v>
      </c>
      <c r="N2749" s="266" t="s">
        <v>9967</v>
      </c>
      <c r="S2749"/>
      <c r="AA2749" s="13" t="str">
        <f t="shared" si="201"/>
        <v>Sten Skagen176</v>
      </c>
      <c r="AE2749" s="13">
        <f>IF(TRIM(AA2749=""),0,IF(ISNA(VLOOKUP(AA2749,Tracker!$AB$2:$AB$3981,1,FALSE)),0,1))</f>
        <v>0</v>
      </c>
    </row>
    <row r="2750" spans="1:31">
      <c r="A2750" s="781">
        <v>6220</v>
      </c>
      <c r="B2750" s="781" t="s">
        <v>8103</v>
      </c>
      <c r="C2750" s="1014">
        <v>122</v>
      </c>
      <c r="D2750" s="1017" t="s">
        <v>2474</v>
      </c>
      <c r="H2750" s="559" t="s">
        <v>10126</v>
      </c>
      <c r="I2750" s="805">
        <v>44056</v>
      </c>
      <c r="L2750" s="1070" t="s">
        <v>8459</v>
      </c>
      <c r="M2750" s="13" t="str">
        <f t="shared" si="200"/>
        <v>Invoice Made</v>
      </c>
      <c r="S2750"/>
      <c r="AA2750" s="13" t="str">
        <f t="shared" si="201"/>
        <v>Brentholmen122</v>
      </c>
      <c r="AE2750" s="13">
        <f>IF(TRIM(AA2750=""),0,IF(ISNA(VLOOKUP(AA2750,Tracker!$AB$2:$AB$3981,1,FALSE)),0,1))</f>
        <v>1</v>
      </c>
    </row>
    <row r="2751" spans="1:31">
      <c r="A2751" s="781">
        <v>6221</v>
      </c>
      <c r="B2751" s="797" t="s">
        <v>892</v>
      </c>
      <c r="C2751" s="1014">
        <v>168</v>
      </c>
      <c r="D2751" s="1017" t="s">
        <v>2474</v>
      </c>
      <c r="H2751" s="559" t="s">
        <v>1308</v>
      </c>
      <c r="I2751" s="1126">
        <v>44055</v>
      </c>
      <c r="L2751" s="1070" t="s">
        <v>8459</v>
      </c>
      <c r="M2751" s="13" t="str">
        <f t="shared" si="200"/>
        <v>Invoice Made</v>
      </c>
      <c r="S2751"/>
      <c r="AA2751" s="13" t="str">
        <f t="shared" si="201"/>
        <v>Elisalex Schulte168</v>
      </c>
      <c r="AE2751" s="13">
        <f>IF(TRIM(AA2751=""),0,IF(ISNA(VLOOKUP(AA2751,Tracker!$AB$2:$AB$3981,1,FALSE)),0,1))</f>
        <v>1</v>
      </c>
    </row>
    <row r="2752" spans="1:31">
      <c r="A2752" s="781">
        <v>6222</v>
      </c>
      <c r="B2752" s="781" t="s">
        <v>3270</v>
      </c>
      <c r="C2752" s="1014">
        <v>82</v>
      </c>
      <c r="D2752" s="1017" t="s">
        <v>8389</v>
      </c>
      <c r="H2752" s="559" t="s">
        <v>10127</v>
      </c>
      <c r="I2752" s="805">
        <v>44068</v>
      </c>
      <c r="L2752" s="1070" t="s">
        <v>1466</v>
      </c>
      <c r="M2752" s="13" t="str">
        <f t="shared" ref="M2752:M2815" si="202">IF(AND(NOT(TRIM(D2752)="")),IF(AE2752=1,"Invoice Made","Invoice Not Made"),"")</f>
        <v>Invoice Made</v>
      </c>
      <c r="S2752"/>
      <c r="AA2752" s="13" t="str">
        <f t="shared" si="201"/>
        <v>Advantage Start82</v>
      </c>
      <c r="AE2752" s="13">
        <f>IF(TRIM(AA2752=""),0,IF(ISNA(VLOOKUP(AA2752,Tracker!$AB$2:$AB$3981,1,FALSE)),0,1))</f>
        <v>1</v>
      </c>
    </row>
    <row r="2753" spans="1:31">
      <c r="A2753" s="818">
        <v>6223</v>
      </c>
      <c r="B2753" s="797" t="s">
        <v>892</v>
      </c>
      <c r="C2753" s="797" t="s">
        <v>10057</v>
      </c>
      <c r="D2753" s="1017" t="s">
        <v>2474</v>
      </c>
      <c r="H2753" s="1016" t="s">
        <v>2870</v>
      </c>
      <c r="I2753" s="1072">
        <v>44040</v>
      </c>
      <c r="L2753" s="1070" t="s">
        <v>8459</v>
      </c>
      <c r="M2753" s="13" t="str">
        <f t="shared" si="202"/>
        <v>Invoice Made</v>
      </c>
      <c r="S2753"/>
      <c r="AA2753" s="13" t="str">
        <f t="shared" si="201"/>
        <v>Elisalex Schulte165, 166, 167, 167</v>
      </c>
      <c r="AE2753" s="13">
        <f>IF(TRIM(AA2753=""),0,IF(ISNA(VLOOKUP(AA2753,Tracker!$AB$2:$AB$3981,1,FALSE)),0,1))</f>
        <v>1</v>
      </c>
    </row>
    <row r="2754" spans="1:31">
      <c r="A2754" s="781">
        <v>6224</v>
      </c>
      <c r="B2754" s="781" t="s">
        <v>10047</v>
      </c>
      <c r="C2754" s="1014">
        <v>1</v>
      </c>
      <c r="D2754" s="1017" t="s">
        <v>10054</v>
      </c>
      <c r="H2754" s="559" t="s">
        <v>8793</v>
      </c>
      <c r="I2754" s="805">
        <v>44066</v>
      </c>
      <c r="K2754" s="681" t="s">
        <v>411</v>
      </c>
      <c r="L2754" s="1070" t="s">
        <v>28</v>
      </c>
      <c r="M2754" s="13" t="str">
        <f t="shared" si="202"/>
        <v>Invoice Made</v>
      </c>
      <c r="S2754"/>
      <c r="AA2754" s="13" t="str">
        <f t="shared" si="201"/>
        <v>Suez Vasilis1</v>
      </c>
      <c r="AE2754" s="13">
        <f>IF(TRIM(AA2754=""),0,IF(ISNA(VLOOKUP(AA2754,Tracker!$AB$2:$AB$3981,1,FALSE)),0,1))</f>
        <v>1</v>
      </c>
    </row>
    <row r="2755" spans="1:31">
      <c r="A2755" s="781">
        <v>6225</v>
      </c>
      <c r="B2755" s="266" t="s">
        <v>7701</v>
      </c>
      <c r="C2755" s="1014">
        <v>100</v>
      </c>
      <c r="D2755" s="905" t="s">
        <v>1942</v>
      </c>
      <c r="L2755" s="1070" t="s">
        <v>590</v>
      </c>
      <c r="M2755" s="13" t="str">
        <f t="shared" si="202"/>
        <v>Invoice Not Made</v>
      </c>
      <c r="O2755" s="762" t="s">
        <v>10108</v>
      </c>
      <c r="S2755"/>
      <c r="AA2755" s="13" t="str">
        <f t="shared" ref="AA2755:AA2818" si="203">IF(OR(TRIM(B2755)="",TRIM(C2755)=""),"Vessel-Voy No not given",CONCATENATE(TRIM(B2755),TRIM(C2755)))</f>
        <v>Seaways Samar100</v>
      </c>
      <c r="AE2755" s="13">
        <f>IF(TRIM(AA2755=""),0,IF(ISNA(VLOOKUP(AA2755,Tracker!$AB$2:$AB$3981,1,FALSE)),0,1))</f>
        <v>0</v>
      </c>
    </row>
    <row r="2756" spans="1:31">
      <c r="A2756" s="781">
        <v>6226</v>
      </c>
      <c r="B2756" s="791" t="s">
        <v>9228</v>
      </c>
      <c r="C2756" s="1014">
        <v>104</v>
      </c>
      <c r="D2756" s="905" t="s">
        <v>2474</v>
      </c>
      <c r="I2756" s="270">
        <v>44063</v>
      </c>
      <c r="L2756" s="1070" t="s">
        <v>8459</v>
      </c>
      <c r="M2756" s="13" t="str">
        <f t="shared" si="202"/>
        <v>Invoice Not Made</v>
      </c>
      <c r="N2756" s="266" t="s">
        <v>9967</v>
      </c>
      <c r="S2756"/>
      <c r="AA2756" s="13" t="str">
        <f t="shared" si="203"/>
        <v>Sten Fjell104</v>
      </c>
      <c r="AE2756" s="13">
        <f>IF(TRIM(AA2756=""),0,IF(ISNA(VLOOKUP(AA2756,Tracker!$AB$2:$AB$3981,1,FALSE)),0,1))</f>
        <v>0</v>
      </c>
    </row>
    <row r="2757" spans="1:31">
      <c r="A2757" s="818">
        <v>6227</v>
      </c>
      <c r="B2757" s="266" t="s">
        <v>9034</v>
      </c>
      <c r="C2757" s="1014">
        <v>2002</v>
      </c>
      <c r="D2757" s="905" t="s">
        <v>666</v>
      </c>
      <c r="H2757" s="638" t="s">
        <v>829</v>
      </c>
      <c r="I2757" s="1149">
        <v>44076</v>
      </c>
      <c r="L2757" s="1070" t="s">
        <v>663</v>
      </c>
      <c r="M2757" s="13" t="str">
        <f t="shared" si="202"/>
        <v>Invoice Made</v>
      </c>
      <c r="S2757"/>
      <c r="AA2757" s="13" t="str">
        <f t="shared" si="203"/>
        <v>Sonangol Cazenga2002</v>
      </c>
      <c r="AE2757" s="13">
        <f>IF(TRIM(AA2757=""),0,IF(ISNA(VLOOKUP(AA2757,Tracker!$AB$2:$AB$3981,1,FALSE)),0,1))</f>
        <v>1</v>
      </c>
    </row>
    <row r="2758" spans="1:31">
      <c r="A2758" s="818">
        <v>6228</v>
      </c>
      <c r="B2758" s="266" t="s">
        <v>2028</v>
      </c>
      <c r="C2758" s="1014">
        <v>2008</v>
      </c>
      <c r="D2758" s="905" t="s">
        <v>8840</v>
      </c>
      <c r="H2758" s="905" t="s">
        <v>10122</v>
      </c>
      <c r="I2758" s="270">
        <v>44064</v>
      </c>
      <c r="L2758" s="1070" t="s">
        <v>663</v>
      </c>
      <c r="M2758" s="13" t="str">
        <f t="shared" si="202"/>
        <v>Invoice Made</v>
      </c>
      <c r="S2758"/>
      <c r="AA2758" s="13" t="str">
        <f t="shared" si="203"/>
        <v>Stena President2008</v>
      </c>
      <c r="AE2758" s="13">
        <f>IF(TRIM(AA2758=""),0,IF(ISNA(VLOOKUP(AA2758,Tracker!$AB$2:$AB$3981,1,FALSE)),0,1))</f>
        <v>1</v>
      </c>
    </row>
    <row r="2759" spans="1:31">
      <c r="A2759" s="818">
        <v>6229</v>
      </c>
      <c r="B2759" s="266" t="s">
        <v>3094</v>
      </c>
      <c r="C2759" s="1014">
        <v>155</v>
      </c>
      <c r="D2759" s="905" t="s">
        <v>10119</v>
      </c>
      <c r="H2759" s="638" t="s">
        <v>2751</v>
      </c>
      <c r="I2759" s="1073">
        <v>44077</v>
      </c>
      <c r="L2759" s="1070" t="s">
        <v>590</v>
      </c>
      <c r="M2759" s="13" t="str">
        <f t="shared" si="202"/>
        <v>Invoice Made</v>
      </c>
      <c r="S2759"/>
      <c r="AA2759" s="13" t="str">
        <f t="shared" si="203"/>
        <v>Cabo Froward155</v>
      </c>
      <c r="AE2759" s="13">
        <f>IF(TRIM(AA2759=""),0,IF(ISNA(VLOOKUP(AA2759,Tracker!$AB$2:$AB$3981,1,FALSE)),0,1))</f>
        <v>1</v>
      </c>
    </row>
    <row r="2760" spans="1:31">
      <c r="A2760" s="781">
        <v>6230</v>
      </c>
      <c r="B2760" s="822" t="s">
        <v>2779</v>
      </c>
      <c r="C2760" s="1014">
        <v>321</v>
      </c>
      <c r="D2760" s="905" t="s">
        <v>2474</v>
      </c>
      <c r="L2760" s="1070" t="s">
        <v>8459</v>
      </c>
      <c r="M2760" s="13" t="str">
        <f t="shared" si="202"/>
        <v>Invoice Not Made</v>
      </c>
      <c r="N2760" s="266" t="s">
        <v>9967</v>
      </c>
      <c r="S2760"/>
      <c r="AA2760" s="13" t="str">
        <f t="shared" si="203"/>
        <v>Tigris321</v>
      </c>
      <c r="AE2760" s="13">
        <f>IF(TRIM(AA2760=""),0,IF(ISNA(VLOOKUP(AA2760,Tracker!$AB$2:$AB$3981,1,FALSE)),0,1))</f>
        <v>0</v>
      </c>
    </row>
    <row r="2761" spans="1:31">
      <c r="A2761" s="818">
        <v>6231</v>
      </c>
      <c r="B2761" s="266" t="s">
        <v>10109</v>
      </c>
      <c r="C2761" s="1014">
        <v>16</v>
      </c>
      <c r="D2761" s="905" t="s">
        <v>9027</v>
      </c>
      <c r="H2761" s="638" t="s">
        <v>9924</v>
      </c>
      <c r="I2761" s="1149">
        <v>44089</v>
      </c>
      <c r="L2761" s="1070" t="s">
        <v>8963</v>
      </c>
      <c r="M2761" s="13" t="str">
        <f t="shared" si="202"/>
        <v>Invoice Made</v>
      </c>
      <c r="S2761"/>
      <c r="AA2761" s="13" t="str">
        <f t="shared" si="203"/>
        <v>Marlin Shikoku16</v>
      </c>
      <c r="AE2761" s="13">
        <f>IF(TRIM(AA2761=""),0,IF(ISNA(VLOOKUP(AA2761,Tracker!$AB$2:$AB$3981,1,FALSE)),0,1))</f>
        <v>1</v>
      </c>
    </row>
    <row r="2762" spans="1:31">
      <c r="A2762" s="818">
        <v>6232</v>
      </c>
      <c r="B2762" s="266" t="s">
        <v>7238</v>
      </c>
      <c r="C2762" s="1014">
        <v>67</v>
      </c>
      <c r="D2762" s="905" t="s">
        <v>9027</v>
      </c>
      <c r="H2762" s="905" t="s">
        <v>10123</v>
      </c>
      <c r="I2762" s="270">
        <v>44068</v>
      </c>
      <c r="L2762" s="1070" t="s">
        <v>8963</v>
      </c>
      <c r="M2762" s="13" t="str">
        <f t="shared" si="202"/>
        <v>Invoice Made</v>
      </c>
      <c r="S2762"/>
      <c r="AA2762" s="13" t="str">
        <f t="shared" si="203"/>
        <v>Nordic Vega67</v>
      </c>
      <c r="AE2762" s="13">
        <f>IF(TRIM(AA2762=""),0,IF(ISNA(VLOOKUP(AA2762,Tracker!$AB$2:$AB$3981,1,FALSE)),0,1))</f>
        <v>1</v>
      </c>
    </row>
    <row r="2763" spans="1:31">
      <c r="A2763" s="818">
        <v>6233</v>
      </c>
      <c r="B2763" s="266" t="s">
        <v>635</v>
      </c>
      <c r="C2763" s="1014">
        <v>96</v>
      </c>
      <c r="D2763" s="905" t="s">
        <v>9978</v>
      </c>
      <c r="H2763" s="905" t="s">
        <v>20</v>
      </c>
      <c r="I2763" s="270">
        <v>44070</v>
      </c>
      <c r="K2763" s="681" t="s">
        <v>411</v>
      </c>
      <c r="L2763" s="1070" t="s">
        <v>28</v>
      </c>
      <c r="M2763" s="13" t="str">
        <f t="shared" si="202"/>
        <v>Invoice Made</v>
      </c>
      <c r="S2763"/>
      <c r="AA2763" s="13" t="str">
        <f t="shared" si="203"/>
        <v>Stride96</v>
      </c>
      <c r="AE2763" s="13">
        <f>IF(TRIM(AA2763=""),0,IF(ISNA(VLOOKUP(AA2763,Tracker!$AB$2:$AB$3981,1,FALSE)),0,1))</f>
        <v>1</v>
      </c>
    </row>
    <row r="2764" spans="1:31">
      <c r="A2764" s="818">
        <v>6234</v>
      </c>
      <c r="B2764" s="266" t="s">
        <v>9113</v>
      </c>
      <c r="C2764" s="1014">
        <v>12</v>
      </c>
      <c r="D2764" s="905" t="s">
        <v>8245</v>
      </c>
      <c r="H2764" s="638" t="s">
        <v>829</v>
      </c>
      <c r="I2764" s="1073">
        <v>44087</v>
      </c>
      <c r="K2764" s="681" t="s">
        <v>10087</v>
      </c>
      <c r="L2764" s="1070" t="s">
        <v>590</v>
      </c>
      <c r="M2764" s="13" t="str">
        <f t="shared" si="202"/>
        <v>Invoice Made</v>
      </c>
      <c r="S2764"/>
      <c r="AA2764" s="13" t="str">
        <f t="shared" si="203"/>
        <v>Ice Victory12</v>
      </c>
      <c r="AE2764" s="13">
        <f>IF(TRIM(AA2764=""),0,IF(ISNA(VLOOKUP(AA2764,Tracker!$AB$2:$AB$3981,1,FALSE)),0,1))</f>
        <v>1</v>
      </c>
    </row>
    <row r="2765" spans="1:31">
      <c r="A2765" s="781">
        <v>6235</v>
      </c>
      <c r="B2765" s="266" t="s">
        <v>531</v>
      </c>
      <c r="C2765" s="1014">
        <v>90</v>
      </c>
      <c r="D2765" s="905" t="s">
        <v>8165</v>
      </c>
      <c r="H2765" s="1164" t="s">
        <v>645</v>
      </c>
      <c r="I2765" s="1165">
        <v>44130</v>
      </c>
      <c r="L2765" s="1070" t="s">
        <v>60</v>
      </c>
      <c r="M2765" s="13" t="str">
        <f t="shared" si="202"/>
        <v>Invoice Made</v>
      </c>
      <c r="N2765" s="1158"/>
      <c r="AA2765" s="13" t="str">
        <f t="shared" si="203"/>
        <v>Stavanger Blossom90</v>
      </c>
      <c r="AE2765" s="13">
        <f>IF(TRIM(AA2765=""),0,IF(ISNA(VLOOKUP(AA2765,Tracker!$AB$2:$AB$3981,1,FALSE)),0,1))</f>
        <v>1</v>
      </c>
    </row>
    <row r="2766" spans="1:31">
      <c r="A2766" s="818">
        <v>6236</v>
      </c>
      <c r="B2766" s="266" t="s">
        <v>10110</v>
      </c>
      <c r="C2766" s="1014">
        <v>9</v>
      </c>
      <c r="D2766" s="905" t="s">
        <v>9110</v>
      </c>
      <c r="H2766" s="1148" t="s">
        <v>7597</v>
      </c>
      <c r="I2766" s="1149">
        <v>44086</v>
      </c>
      <c r="L2766" s="1070" t="s">
        <v>1466</v>
      </c>
      <c r="M2766" s="13" t="str">
        <f t="shared" si="202"/>
        <v>Invoice Made</v>
      </c>
      <c r="AA2766" s="13" t="str">
        <f t="shared" si="203"/>
        <v>Karvounis9</v>
      </c>
      <c r="AE2766" s="13">
        <f>IF(TRIM(AA2766=""),0,IF(ISNA(VLOOKUP(AA2766,Tracker!$AB$2:$AB$3981,1,FALSE)),0,1))</f>
        <v>1</v>
      </c>
    </row>
    <row r="2767" spans="1:31">
      <c r="A2767" s="781">
        <v>6237</v>
      </c>
      <c r="B2767" s="266" t="s">
        <v>3166</v>
      </c>
      <c r="C2767" s="1014">
        <v>40</v>
      </c>
      <c r="D2767" s="905" t="s">
        <v>8245</v>
      </c>
      <c r="L2767" s="1070" t="s">
        <v>590</v>
      </c>
      <c r="M2767" s="13" t="str">
        <f t="shared" si="202"/>
        <v>Invoice Made</v>
      </c>
      <c r="AA2767" s="13" t="str">
        <f t="shared" si="203"/>
        <v>Cabo Kamui40</v>
      </c>
      <c r="AE2767" s="13">
        <f>IF(TRIM(AA2767=""),0,IF(ISNA(VLOOKUP(AA2767,Tracker!$AB$2:$AB$3981,1,FALSE)),0,1))</f>
        <v>1</v>
      </c>
    </row>
    <row r="2768" spans="1:31">
      <c r="A2768" s="818">
        <v>6238</v>
      </c>
      <c r="B2768" s="266" t="s">
        <v>10111</v>
      </c>
      <c r="C2768" s="1014">
        <v>8</v>
      </c>
      <c r="D2768" s="905" t="s">
        <v>1405</v>
      </c>
      <c r="H2768" s="638" t="s">
        <v>1285</v>
      </c>
      <c r="I2768" s="1073">
        <v>44079</v>
      </c>
      <c r="L2768" s="1070" t="s">
        <v>590</v>
      </c>
      <c r="M2768" s="13" t="str">
        <f t="shared" si="202"/>
        <v>Invoice Made</v>
      </c>
      <c r="AA2768" s="13" t="str">
        <f t="shared" si="203"/>
        <v>Eva Tokyo8</v>
      </c>
      <c r="AE2768" s="13">
        <f>IF(TRIM(AA2768=""),0,IF(ISNA(VLOOKUP(AA2768,Tracker!$AB$2:$AB$3981,1,FALSE)),0,1))</f>
        <v>1</v>
      </c>
    </row>
    <row r="2769" spans="1:33">
      <c r="A2769" s="818">
        <v>6239</v>
      </c>
      <c r="B2769" s="266" t="s">
        <v>8574</v>
      </c>
      <c r="C2769" s="1014">
        <v>171</v>
      </c>
      <c r="D2769" s="905" t="s">
        <v>1942</v>
      </c>
      <c r="H2769" s="638" t="s">
        <v>261</v>
      </c>
      <c r="I2769" s="1073">
        <v>44086</v>
      </c>
      <c r="L2769" s="1070" t="s">
        <v>590</v>
      </c>
      <c r="M2769" s="13" t="str">
        <f t="shared" si="202"/>
        <v>Invoice Made</v>
      </c>
      <c r="AA2769" s="13" t="str">
        <f t="shared" si="203"/>
        <v>Seaways Luzon171</v>
      </c>
      <c r="AE2769" s="13">
        <f>IF(TRIM(AA2769=""),0,IF(ISNA(VLOOKUP(AA2769,Tracker!$AB$2:$AB$3981,1,FALSE)),0,1))</f>
        <v>1</v>
      </c>
    </row>
    <row r="2770" spans="1:33">
      <c r="A2770" s="818">
        <v>6240</v>
      </c>
      <c r="B2770" s="266" t="s">
        <v>8250</v>
      </c>
      <c r="C2770" s="1014">
        <v>21</v>
      </c>
      <c r="D2770" s="905" t="s">
        <v>8765</v>
      </c>
      <c r="H2770" s="638" t="s">
        <v>55</v>
      </c>
      <c r="I2770" s="1073">
        <v>44086</v>
      </c>
      <c r="L2770" s="1070" t="s">
        <v>590</v>
      </c>
      <c r="M2770" s="13" t="str">
        <f t="shared" si="202"/>
        <v>Invoice Made</v>
      </c>
      <c r="AA2770" s="13" t="str">
        <f t="shared" si="203"/>
        <v>Nicopolis21</v>
      </c>
      <c r="AE2770" s="13">
        <f>IF(TRIM(AA2770=""),0,IF(ISNA(VLOOKUP(AA2770,Tracker!$AB$2:$AB$3981,1,FALSE)),0,1))</f>
        <v>1</v>
      </c>
    </row>
    <row r="2771" spans="1:33">
      <c r="A2771" s="818">
        <v>6241</v>
      </c>
      <c r="B2771" s="791" t="s">
        <v>9228</v>
      </c>
      <c r="C2771" s="791" t="s">
        <v>10160</v>
      </c>
      <c r="D2771" s="905" t="s">
        <v>2474</v>
      </c>
      <c r="H2771" s="905" t="s">
        <v>25</v>
      </c>
      <c r="I2771" s="270">
        <v>44068</v>
      </c>
      <c r="L2771" s="1070" t="s">
        <v>8459</v>
      </c>
      <c r="M2771" s="13" t="str">
        <f t="shared" si="202"/>
        <v>Invoice Made</v>
      </c>
      <c r="AA2771" s="13" t="str">
        <f t="shared" si="203"/>
        <v>Sten Fjell103, 104, 105</v>
      </c>
      <c r="AE2771" s="13">
        <f>IF(TRIM(AA2771=""),0,IF(ISNA(VLOOKUP(AA2771,Tracker!$AB$2:$AB$3981,1,FALSE)),0,1))</f>
        <v>1</v>
      </c>
    </row>
    <row r="2772" spans="1:33">
      <c r="A2772" s="818">
        <v>6242</v>
      </c>
      <c r="B2772" s="788" t="s">
        <v>2854</v>
      </c>
      <c r="C2772" s="788" t="s">
        <v>10162</v>
      </c>
      <c r="D2772" s="905" t="s">
        <v>2474</v>
      </c>
      <c r="H2772" s="905" t="s">
        <v>8911</v>
      </c>
      <c r="I2772" s="270">
        <v>44065</v>
      </c>
      <c r="L2772" s="1070" t="s">
        <v>8459</v>
      </c>
      <c r="M2772" s="13" t="str">
        <f t="shared" si="202"/>
        <v>Invoice Made</v>
      </c>
      <c r="AA2772" s="13" t="str">
        <f t="shared" si="203"/>
        <v>Emmy Schulte271, 272</v>
      </c>
      <c r="AE2772" s="13">
        <f>IF(TRIM(AA2772=""),0,IF(ISNA(VLOOKUP(AA2772,Tracker!$AB$2:$AB$3981,1,FALSE)),0,1))</f>
        <v>1</v>
      </c>
      <c r="AG2772" t="b">
        <f>AA2772=Tracker!AB2043</f>
        <v>0</v>
      </c>
    </row>
    <row r="2773" spans="1:33">
      <c r="A2773" s="781">
        <v>6243</v>
      </c>
      <c r="B2773" s="266" t="s">
        <v>9813</v>
      </c>
      <c r="C2773" s="1014">
        <v>11</v>
      </c>
      <c r="D2773" s="905" t="s">
        <v>9915</v>
      </c>
      <c r="H2773" s="638" t="s">
        <v>10212</v>
      </c>
      <c r="I2773" s="1149">
        <v>44089</v>
      </c>
      <c r="L2773" s="1070" t="s">
        <v>28</v>
      </c>
      <c r="M2773" s="13" t="str">
        <f t="shared" si="202"/>
        <v>Invoice Made</v>
      </c>
      <c r="AA2773" s="13" t="str">
        <f t="shared" si="203"/>
        <v>Navig8 Promise11</v>
      </c>
      <c r="AE2773" s="13">
        <f>IF(TRIM(AA2773=""),0,IF(ISNA(VLOOKUP(AA2773,Tracker!$AB$2:$AB$3981,1,FALSE)),0,1))</f>
        <v>1</v>
      </c>
    </row>
    <row r="2774" spans="1:33">
      <c r="A2774" s="781">
        <v>6244</v>
      </c>
      <c r="B2774" s="266" t="s">
        <v>2700</v>
      </c>
      <c r="C2774" s="1014">
        <v>35</v>
      </c>
      <c r="D2774" s="905" t="s">
        <v>9457</v>
      </c>
      <c r="H2774" s="1164" t="s">
        <v>3988</v>
      </c>
      <c r="I2774" s="1165">
        <v>44116</v>
      </c>
      <c r="L2774" s="1070" t="s">
        <v>60</v>
      </c>
      <c r="M2774" s="13" t="str">
        <f t="shared" si="202"/>
        <v>Invoice Made</v>
      </c>
      <c r="N2774" s="1158"/>
      <c r="AA2774" s="13" t="str">
        <f t="shared" si="203"/>
        <v>Moscow Spirit35</v>
      </c>
      <c r="AE2774" s="13">
        <f>IF(TRIM(AA2774=""),0,IF(ISNA(VLOOKUP(AA2774,Tracker!$AB$2:$AB$3981,1,FALSE)),0,1))</f>
        <v>1</v>
      </c>
    </row>
    <row r="2775" spans="1:33">
      <c r="A2775" s="818">
        <v>6245</v>
      </c>
      <c r="B2775" s="266" t="s">
        <v>10112</v>
      </c>
      <c r="C2775" s="1014">
        <v>31</v>
      </c>
      <c r="D2775" s="905" t="s">
        <v>1304</v>
      </c>
      <c r="H2775" s="905" t="s">
        <v>2846</v>
      </c>
      <c r="I2775" s="270">
        <v>44071</v>
      </c>
      <c r="L2775" s="1070" t="s">
        <v>590</v>
      </c>
      <c r="M2775" s="13" t="str">
        <f t="shared" si="202"/>
        <v>Invoice Made</v>
      </c>
      <c r="AA2775" s="13" t="str">
        <f t="shared" si="203"/>
        <v>Aquapuelche31</v>
      </c>
      <c r="AE2775" s="13">
        <f>IF(TRIM(AA2775=""),0,IF(ISNA(VLOOKUP(AA2775,Tracker!$AB$2:$AB$3981,1,FALSE)),0,1))</f>
        <v>1</v>
      </c>
    </row>
    <row r="2776" spans="1:33">
      <c r="A2776" s="818">
        <v>6246</v>
      </c>
      <c r="B2776" s="266" t="s">
        <v>7636</v>
      </c>
      <c r="C2776" s="1014">
        <v>92</v>
      </c>
      <c r="D2776" s="905" t="s">
        <v>1942</v>
      </c>
      <c r="H2776" s="638" t="s">
        <v>10213</v>
      </c>
      <c r="I2776" s="1073">
        <v>44075</v>
      </c>
      <c r="K2776" s="681" t="s">
        <v>10087</v>
      </c>
      <c r="L2776" s="1070" t="s">
        <v>590</v>
      </c>
      <c r="M2776" s="13" t="str">
        <f t="shared" si="202"/>
        <v>Invoice Made</v>
      </c>
      <c r="AA2776" s="13" t="str">
        <f t="shared" si="203"/>
        <v>Seaways Leyte92</v>
      </c>
      <c r="AE2776" s="13">
        <f>IF(TRIM(AA2776=""),0,IF(ISNA(VLOOKUP(AA2776,Tracker!$AB$2:$AB$3981,1,FALSE)),0,1))</f>
        <v>1</v>
      </c>
    </row>
    <row r="2777" spans="1:33">
      <c r="A2777" s="781">
        <v>6247</v>
      </c>
      <c r="B2777" s="266" t="s">
        <v>1789</v>
      </c>
      <c r="C2777" s="1014">
        <v>16</v>
      </c>
      <c r="D2777" s="905" t="s">
        <v>10120</v>
      </c>
      <c r="H2777" s="638" t="s">
        <v>10212</v>
      </c>
      <c r="I2777" s="270">
        <v>44110</v>
      </c>
      <c r="L2777" s="1070" t="s">
        <v>8089</v>
      </c>
      <c r="M2777" s="13" t="str">
        <f t="shared" si="202"/>
        <v>Invoice Made</v>
      </c>
      <c r="AA2777" s="13" t="str">
        <f t="shared" si="203"/>
        <v>Navig8 Ametrine16</v>
      </c>
      <c r="AE2777" s="13">
        <f>IF(TRIM(AA2777=""),0,IF(ISNA(VLOOKUP(AA2777,Tracker!$AB$2:$AB$3981,1,FALSE)),0,1))</f>
        <v>1</v>
      </c>
    </row>
    <row r="2778" spans="1:33">
      <c r="A2778" s="781">
        <v>6248</v>
      </c>
      <c r="B2778" s="266" t="s">
        <v>9098</v>
      </c>
      <c r="C2778" s="1014">
        <v>117</v>
      </c>
      <c r="D2778" s="905" t="s">
        <v>1271</v>
      </c>
      <c r="H2778" s="1160" t="s">
        <v>1970</v>
      </c>
      <c r="I2778" s="1161">
        <v>44112</v>
      </c>
      <c r="L2778" s="1070" t="s">
        <v>7591</v>
      </c>
      <c r="M2778" s="13" t="str">
        <f t="shared" si="202"/>
        <v>Invoice Made</v>
      </c>
      <c r="N2778" s="1158"/>
      <c r="AA2778" s="13" t="str">
        <f t="shared" si="203"/>
        <v>Torm Mathilde117</v>
      </c>
      <c r="AE2778" s="13">
        <f>IF(TRIM(AA2778=""),0,IF(ISNA(VLOOKUP(AA2778,Tracker!$AB$2:$AB$3981,1,FALSE)),0,1))</f>
        <v>1</v>
      </c>
    </row>
    <row r="2779" spans="1:33">
      <c r="A2779" s="818">
        <v>6249</v>
      </c>
      <c r="B2779" s="266" t="s">
        <v>10113</v>
      </c>
      <c r="C2779" s="1014">
        <v>12</v>
      </c>
      <c r="D2779" s="905" t="s">
        <v>10121</v>
      </c>
      <c r="H2779" s="638" t="s">
        <v>10214</v>
      </c>
      <c r="I2779" s="1149">
        <v>44095</v>
      </c>
      <c r="L2779" s="1070" t="s">
        <v>7591</v>
      </c>
      <c r="M2779" s="13" t="str">
        <f t="shared" si="202"/>
        <v>Invoice Made</v>
      </c>
      <c r="AA2779" s="13" t="str">
        <f t="shared" si="203"/>
        <v>Clearocean Magic12</v>
      </c>
      <c r="AE2779" s="13">
        <f>IF(TRIM(AA2779=""),0,IF(ISNA(VLOOKUP(AA2779,Tracker!$AB$2:$AB$3981,1,FALSE)),0,1))</f>
        <v>1</v>
      </c>
    </row>
    <row r="2780" spans="1:33">
      <c r="A2780" s="781">
        <v>6250</v>
      </c>
      <c r="B2780" s="797" t="s">
        <v>892</v>
      </c>
      <c r="C2780" s="1014">
        <v>170</v>
      </c>
      <c r="D2780" s="905" t="s">
        <v>2474</v>
      </c>
      <c r="L2780" s="1070" t="s">
        <v>8459</v>
      </c>
      <c r="M2780" s="13" t="str">
        <f t="shared" si="202"/>
        <v>Invoice Not Made</v>
      </c>
      <c r="N2780" s="266" t="s">
        <v>9967</v>
      </c>
      <c r="AA2780" s="13" t="str">
        <f t="shared" si="203"/>
        <v>Elisalex Schulte170</v>
      </c>
      <c r="AE2780" s="13">
        <f>IF(TRIM(AA2780=""),0,IF(ISNA(VLOOKUP(AA2780,Tracker!$AB$2:$AB$3981,1,FALSE)),0,1))</f>
        <v>0</v>
      </c>
    </row>
    <row r="2781" spans="1:33">
      <c r="A2781" s="818">
        <v>6251</v>
      </c>
      <c r="B2781" s="266" t="s">
        <v>8593</v>
      </c>
      <c r="C2781" s="1014">
        <v>23</v>
      </c>
      <c r="D2781" s="905" t="s">
        <v>63</v>
      </c>
      <c r="H2781" s="638" t="s">
        <v>10215</v>
      </c>
      <c r="I2781" s="1149">
        <v>44077</v>
      </c>
      <c r="L2781" s="1070" t="s">
        <v>60</v>
      </c>
      <c r="M2781" s="13" t="str">
        <f t="shared" si="202"/>
        <v>Invoice Made</v>
      </c>
      <c r="AA2781" s="13" t="str">
        <f t="shared" si="203"/>
        <v>Stavanger Falcon23</v>
      </c>
      <c r="AE2781" s="13">
        <f>IF(TRIM(AA2781=""),0,IF(ISNA(VLOOKUP(AA2781,Tracker!$AB$2:$AB$3981,1,FALSE)),0,1))</f>
        <v>1</v>
      </c>
    </row>
    <row r="2782" spans="1:33">
      <c r="A2782" s="818">
        <v>6252</v>
      </c>
      <c r="B2782" s="266" t="s">
        <v>2277</v>
      </c>
      <c r="C2782" s="1014">
        <v>38</v>
      </c>
      <c r="D2782" s="638" t="s">
        <v>10216</v>
      </c>
      <c r="H2782" s="638" t="s">
        <v>10217</v>
      </c>
      <c r="I2782" s="1149">
        <v>44091</v>
      </c>
      <c r="L2782" s="1070" t="s">
        <v>60</v>
      </c>
      <c r="M2782" s="13" t="str">
        <f t="shared" si="202"/>
        <v>Invoice Made</v>
      </c>
      <c r="AA2782" s="13" t="str">
        <f t="shared" si="203"/>
        <v>London Spirit38</v>
      </c>
      <c r="AE2782" s="13">
        <f>IF(TRIM(AA2782=""),0,IF(ISNA(VLOOKUP(AA2782,Tracker!$AB$2:$AB$3981,1,FALSE)),0,1))</f>
        <v>1</v>
      </c>
    </row>
    <row r="2783" spans="1:33">
      <c r="A2783" s="781">
        <v>6253</v>
      </c>
      <c r="B2783" s="266" t="s">
        <v>300</v>
      </c>
      <c r="C2783" s="1014">
        <v>150</v>
      </c>
      <c r="D2783" s="905" t="s">
        <v>9692</v>
      </c>
      <c r="H2783" s="905" t="s">
        <v>24</v>
      </c>
      <c r="I2783" s="270">
        <v>44106</v>
      </c>
      <c r="L2783" s="1070" t="s">
        <v>9985</v>
      </c>
      <c r="M2783" s="13" t="str">
        <f t="shared" si="202"/>
        <v>Invoice Made</v>
      </c>
      <c r="AA2783" s="13" t="str">
        <f t="shared" si="203"/>
        <v>Scorpio150</v>
      </c>
      <c r="AE2783" s="13">
        <f>IF(TRIM(AA2783=""),0,IF(ISNA(VLOOKUP(AA2783,Tracker!$AB$2:$AB$3981,1,FALSE)),0,1))</f>
        <v>1</v>
      </c>
    </row>
    <row r="2784" spans="1:33">
      <c r="A2784" s="781">
        <v>6254</v>
      </c>
      <c r="B2784" s="266" t="s">
        <v>8081</v>
      </c>
      <c r="C2784" s="1014">
        <v>21</v>
      </c>
      <c r="D2784" s="905" t="s">
        <v>1271</v>
      </c>
      <c r="H2784" s="905" t="s">
        <v>10331</v>
      </c>
      <c r="I2784" s="270">
        <v>44137</v>
      </c>
      <c r="L2784" s="1070" t="s">
        <v>7591</v>
      </c>
      <c r="M2784" s="13" t="str">
        <f t="shared" si="202"/>
        <v>Invoice Made</v>
      </c>
      <c r="AA2784" s="13" t="str">
        <f t="shared" si="203"/>
        <v>Hellas Marianna21</v>
      </c>
      <c r="AE2784" s="13">
        <f>IF(TRIM(AA2784=""),0,IF(ISNA(VLOOKUP(AA2784,Tracker!$AB$2:$AB$3981,1,FALSE)),0,1))</f>
        <v>1</v>
      </c>
    </row>
    <row r="2785" spans="1:31">
      <c r="A2785" s="781">
        <v>6255</v>
      </c>
      <c r="B2785" s="266" t="s">
        <v>7571</v>
      </c>
      <c r="C2785" s="1014">
        <v>282</v>
      </c>
      <c r="D2785" s="905" t="s">
        <v>830</v>
      </c>
      <c r="H2785" s="1164" t="s">
        <v>269</v>
      </c>
      <c r="I2785" s="1165">
        <v>44112</v>
      </c>
      <c r="L2785" s="1070" t="s">
        <v>60</v>
      </c>
      <c r="M2785" s="13" t="str">
        <f t="shared" si="202"/>
        <v>Invoice Made</v>
      </c>
      <c r="N2785" s="1158"/>
      <c r="AA2785" s="13" t="str">
        <f t="shared" si="203"/>
        <v>Matterhorn Spirit282</v>
      </c>
      <c r="AE2785" s="13">
        <f>IF(TRIM(AA2785=""),0,IF(ISNA(VLOOKUP(AA2785,Tracker!$AB$2:$AB$3981,1,FALSE)),0,1))</f>
        <v>1</v>
      </c>
    </row>
    <row r="2786" spans="1:31">
      <c r="A2786" s="818">
        <v>6256</v>
      </c>
      <c r="B2786" s="266" t="s">
        <v>10114</v>
      </c>
      <c r="C2786" s="1014">
        <v>28</v>
      </c>
      <c r="D2786" s="905" t="s">
        <v>8302</v>
      </c>
      <c r="H2786" s="905" t="s">
        <v>164</v>
      </c>
      <c r="I2786" s="270">
        <v>44061</v>
      </c>
      <c r="L2786" s="1070" t="s">
        <v>7591</v>
      </c>
      <c r="M2786" s="13" t="str">
        <f t="shared" si="202"/>
        <v>Invoice Made</v>
      </c>
      <c r="AA2786" s="13" t="str">
        <f t="shared" si="203"/>
        <v>Ionic Althea28</v>
      </c>
      <c r="AE2786" s="13">
        <f>IF(TRIM(AA2786=""),0,IF(ISNA(VLOOKUP(AA2786,Tracker!$AB$2:$AB$3981,1,FALSE)),0,1))</f>
        <v>1</v>
      </c>
    </row>
    <row r="2787" spans="1:31">
      <c r="A2787" s="818">
        <v>6257</v>
      </c>
      <c r="B2787" s="266" t="s">
        <v>9813</v>
      </c>
      <c r="C2787" s="1014">
        <v>10</v>
      </c>
      <c r="D2787" s="905" t="s">
        <v>9915</v>
      </c>
      <c r="H2787" s="905" t="s">
        <v>8116</v>
      </c>
      <c r="I2787" s="270">
        <v>44048</v>
      </c>
      <c r="K2787" s="681" t="s">
        <v>411</v>
      </c>
      <c r="L2787" s="1070" t="s">
        <v>28</v>
      </c>
      <c r="M2787" s="13" t="str">
        <f t="shared" si="202"/>
        <v>Invoice Made</v>
      </c>
      <c r="AA2787" s="13" t="str">
        <f t="shared" si="203"/>
        <v>Navig8 Promise10</v>
      </c>
      <c r="AE2787" s="13">
        <f>IF(TRIM(AA2787=""),0,IF(ISNA(VLOOKUP(AA2787,Tracker!$AB$2:$AB$3981,1,FALSE)),0,1))</f>
        <v>1</v>
      </c>
    </row>
    <row r="2788" spans="1:31">
      <c r="A2788" s="781">
        <v>6258</v>
      </c>
      <c r="B2788" s="266" t="s">
        <v>5547</v>
      </c>
      <c r="C2788" s="1014">
        <v>2003</v>
      </c>
      <c r="D2788" s="905" t="s">
        <v>666</v>
      </c>
      <c r="H2788" s="1163" t="s">
        <v>6033</v>
      </c>
      <c r="I2788" s="1162">
        <v>44105</v>
      </c>
      <c r="L2788" s="1070" t="s">
        <v>663</v>
      </c>
      <c r="M2788" s="13" t="str">
        <f t="shared" si="202"/>
        <v>Invoice Made</v>
      </c>
      <c r="N2788" s="1158"/>
      <c r="AA2788" s="13" t="str">
        <f t="shared" si="203"/>
        <v>Sonangol Kassanje2003</v>
      </c>
      <c r="AE2788" s="13">
        <f>IF(TRIM(AA2788=""),0,IF(ISNA(VLOOKUP(AA2788,Tracker!$AB$2:$AB$3981,1,FALSE)),0,1))</f>
        <v>1</v>
      </c>
    </row>
    <row r="2789" spans="1:31">
      <c r="A2789" s="781">
        <v>6259</v>
      </c>
      <c r="B2789" s="1150" t="s">
        <v>9228</v>
      </c>
      <c r="C2789" s="1014">
        <v>106</v>
      </c>
      <c r="D2789" s="905" t="s">
        <v>2474</v>
      </c>
      <c r="L2789" s="1070" t="s">
        <v>8459</v>
      </c>
      <c r="M2789" s="13" t="str">
        <f t="shared" si="202"/>
        <v>Invoice Not Made</v>
      </c>
      <c r="N2789" s="266" t="s">
        <v>9967</v>
      </c>
      <c r="AA2789" s="13" t="str">
        <f t="shared" si="203"/>
        <v>Sten Fjell106</v>
      </c>
      <c r="AE2789" s="13">
        <f>IF(TRIM(AA2789=""),0,IF(ISNA(VLOOKUP(AA2789,Tracker!$AB$2:$AB$3981,1,FALSE)),0,1))</f>
        <v>0</v>
      </c>
    </row>
    <row r="2790" spans="1:31">
      <c r="A2790" s="818">
        <v>6260</v>
      </c>
      <c r="B2790" s="266" t="s">
        <v>10115</v>
      </c>
      <c r="C2790" s="1014">
        <v>121</v>
      </c>
      <c r="D2790" s="905" t="s">
        <v>8976</v>
      </c>
      <c r="H2790" s="638" t="s">
        <v>10218</v>
      </c>
      <c r="I2790" s="1147">
        <v>44095</v>
      </c>
      <c r="L2790" s="1070" t="s">
        <v>9985</v>
      </c>
      <c r="M2790" s="13" t="str">
        <f t="shared" si="202"/>
        <v>Invoice Made</v>
      </c>
      <c r="AA2790" s="13" t="str">
        <f t="shared" si="203"/>
        <v>Belmar121</v>
      </c>
      <c r="AE2790" s="13">
        <f>IF(TRIM(AA2790=""),0,IF(ISNA(VLOOKUP(AA2790,Tracker!$AB$2:$AB$3981,1,FALSE)),0,1))</f>
        <v>1</v>
      </c>
    </row>
    <row r="2791" spans="1:31">
      <c r="A2791" s="818">
        <v>6261</v>
      </c>
      <c r="B2791" s="266" t="s">
        <v>8970</v>
      </c>
      <c r="C2791" s="1014">
        <v>16</v>
      </c>
      <c r="D2791" s="905" t="s">
        <v>8251</v>
      </c>
      <c r="H2791" s="638" t="s">
        <v>696</v>
      </c>
      <c r="I2791" s="1073">
        <v>44087</v>
      </c>
      <c r="K2791" s="681" t="s">
        <v>10087</v>
      </c>
      <c r="L2791" s="1070" t="s">
        <v>590</v>
      </c>
      <c r="M2791" s="13" t="str">
        <f t="shared" si="202"/>
        <v>Invoice Made</v>
      </c>
      <c r="AA2791" s="13" t="str">
        <f t="shared" si="203"/>
        <v>Salamina16</v>
      </c>
      <c r="AE2791" s="13">
        <f>IF(TRIM(AA2791=""),0,IF(ISNA(VLOOKUP(AA2791,Tracker!$AB$2:$AB$3981,1,FALSE)),0,1))</f>
        <v>1</v>
      </c>
    </row>
    <row r="2792" spans="1:31">
      <c r="A2792" s="818">
        <v>6262</v>
      </c>
      <c r="B2792" s="266" t="s">
        <v>10116</v>
      </c>
      <c r="C2792" s="1014">
        <v>20</v>
      </c>
      <c r="D2792" s="905" t="s">
        <v>1405</v>
      </c>
      <c r="H2792" s="638" t="s">
        <v>10219</v>
      </c>
      <c r="I2792" s="1073">
        <v>44089</v>
      </c>
      <c r="L2792" s="1070" t="s">
        <v>590</v>
      </c>
      <c r="M2792" s="13" t="str">
        <f t="shared" si="202"/>
        <v>Invoice Made</v>
      </c>
      <c r="AA2792" s="13" t="str">
        <f t="shared" si="203"/>
        <v>Vari Trader20</v>
      </c>
      <c r="AE2792" s="13">
        <f>IF(TRIM(AA2792=""),0,IF(ISNA(VLOOKUP(AA2792,Tracker!$AB$2:$AB$3981,1,FALSE)),0,1))</f>
        <v>1</v>
      </c>
    </row>
    <row r="2793" spans="1:31">
      <c r="A2793" s="781">
        <v>6263</v>
      </c>
      <c r="B2793" s="266" t="s">
        <v>3916</v>
      </c>
      <c r="C2793" s="1014">
        <v>130</v>
      </c>
      <c r="D2793" s="905" t="s">
        <v>2981</v>
      </c>
      <c r="L2793" s="1070" t="s">
        <v>590</v>
      </c>
      <c r="M2793" s="13" t="str">
        <f t="shared" si="202"/>
        <v>Invoice Not Made</v>
      </c>
      <c r="N2793" s="266" t="s">
        <v>27</v>
      </c>
      <c r="AA2793" s="13" t="str">
        <f t="shared" si="203"/>
        <v>World Harmony130</v>
      </c>
      <c r="AE2793" s="13">
        <f>IF(TRIM(AA2793=""),0,IF(ISNA(VLOOKUP(AA2793,Tracker!$AB$2:$AB$3981,1,FALSE)),0,1))</f>
        <v>0</v>
      </c>
    </row>
    <row r="2794" spans="1:31">
      <c r="A2794" s="818">
        <v>6264</v>
      </c>
      <c r="B2794" s="266" t="s">
        <v>635</v>
      </c>
      <c r="C2794" s="1014">
        <v>97</v>
      </c>
      <c r="D2794" s="905" t="s">
        <v>9978</v>
      </c>
      <c r="L2794" s="1070" t="s">
        <v>28</v>
      </c>
      <c r="M2794" s="13" t="str">
        <f t="shared" si="202"/>
        <v>Invoice Made</v>
      </c>
      <c r="N2794" s="266" t="s">
        <v>10323</v>
      </c>
      <c r="AA2794" s="13" t="str">
        <f t="shared" si="203"/>
        <v>Stride97</v>
      </c>
      <c r="AE2794" s="13">
        <f>IF(TRIM(AA2794=""),0,IF(ISNA(VLOOKUP(AA2794,Tracker!$AB$2:$AB$3981,1,FALSE)),0,1))</f>
        <v>1</v>
      </c>
    </row>
    <row r="2795" spans="1:31">
      <c r="A2795" s="781">
        <v>6265</v>
      </c>
      <c r="B2795" s="266" t="s">
        <v>9455</v>
      </c>
      <c r="C2795" s="1014">
        <v>91</v>
      </c>
      <c r="D2795" s="905" t="s">
        <v>1489</v>
      </c>
      <c r="H2795" s="905" t="s">
        <v>441</v>
      </c>
      <c r="I2795" s="270">
        <v>44044</v>
      </c>
      <c r="K2795" s="1438" t="s">
        <v>10988</v>
      </c>
      <c r="L2795" s="1070" t="s">
        <v>590</v>
      </c>
      <c r="M2795" s="13" t="str">
        <f t="shared" si="202"/>
        <v>Invoice Made</v>
      </c>
      <c r="AA2795" s="13" t="str">
        <f t="shared" si="203"/>
        <v>Seaways Leyte91</v>
      </c>
      <c r="AE2795" s="13">
        <f>IF(TRIM(AA2795=""),0,IF(ISNA(VLOOKUP(AA2795,Tracker!$AB$2:$AB$3981,1,FALSE)),0,1))</f>
        <v>1</v>
      </c>
    </row>
    <row r="2796" spans="1:31">
      <c r="A2796" s="781">
        <v>6266</v>
      </c>
      <c r="B2796" s="266" t="s">
        <v>10117</v>
      </c>
      <c r="C2796" s="1014">
        <v>40</v>
      </c>
      <c r="D2796" s="905" t="s">
        <v>4224</v>
      </c>
      <c r="H2796" s="905" t="s">
        <v>20</v>
      </c>
      <c r="I2796" s="270">
        <v>44117</v>
      </c>
      <c r="L2796" s="1070" t="s">
        <v>590</v>
      </c>
      <c r="M2796" s="13" t="str">
        <f t="shared" si="202"/>
        <v>Invoice Made</v>
      </c>
      <c r="N2796" s="1158"/>
      <c r="AA2796" s="13" t="str">
        <f t="shared" si="203"/>
        <v>Cabo Kamui40</v>
      </c>
      <c r="AE2796" s="13">
        <f>IF(TRIM(AA2796=""),0,IF(ISNA(VLOOKUP(AA2796,Tracker!$AB$2:$AB$3981,1,FALSE)),0,1))</f>
        <v>1</v>
      </c>
    </row>
    <row r="2797" spans="1:31">
      <c r="A2797" s="818">
        <v>6267</v>
      </c>
      <c r="B2797" s="266" t="s">
        <v>10046</v>
      </c>
      <c r="C2797" s="1014">
        <v>48</v>
      </c>
      <c r="D2797" s="905" t="s">
        <v>1405</v>
      </c>
      <c r="H2797" s="638" t="s">
        <v>1285</v>
      </c>
      <c r="I2797" s="1073">
        <v>44100</v>
      </c>
      <c r="L2797" s="1070" t="s">
        <v>590</v>
      </c>
      <c r="M2797" s="13" t="str">
        <f t="shared" si="202"/>
        <v>Invoice Made</v>
      </c>
      <c r="AA2797" s="13" t="str">
        <f t="shared" si="203"/>
        <v>Barbouni48</v>
      </c>
      <c r="AE2797" s="13">
        <f>IF(TRIM(AA2797=""),0,IF(ISNA(VLOOKUP(AA2797,Tracker!$AB$2:$AB$3981,1,FALSE)),0,1))</f>
        <v>1</v>
      </c>
    </row>
    <row r="2798" spans="1:31">
      <c r="A2798" s="781">
        <v>6268</v>
      </c>
      <c r="B2798" s="266" t="s">
        <v>10118</v>
      </c>
      <c r="C2798" s="1014">
        <v>22</v>
      </c>
      <c r="D2798" s="905" t="s">
        <v>8302</v>
      </c>
      <c r="H2798" s="1160" t="s">
        <v>9640</v>
      </c>
      <c r="I2798" s="1162">
        <v>44125</v>
      </c>
      <c r="L2798" s="1070" t="s">
        <v>7591</v>
      </c>
      <c r="M2798" s="13" t="str">
        <f t="shared" si="202"/>
        <v>Invoice Made</v>
      </c>
      <c r="N2798" s="1158"/>
      <c r="AA2798" s="13" t="str">
        <f t="shared" si="203"/>
        <v>ClearOcean Marvel22</v>
      </c>
      <c r="AE2798" s="13">
        <f>IF(TRIM(AA2798=""),0,IF(ISNA(VLOOKUP(AA2798,Tracker!$AB$2:$AB$3981,1,FALSE)),0,1))</f>
        <v>1</v>
      </c>
    </row>
    <row r="2799" spans="1:31">
      <c r="A2799" s="818">
        <v>6269</v>
      </c>
      <c r="B2799" s="787" t="s">
        <v>2776</v>
      </c>
      <c r="C2799" s="787" t="s">
        <v>10154</v>
      </c>
      <c r="D2799" s="905" t="s">
        <v>2474</v>
      </c>
      <c r="H2799" s="905" t="s">
        <v>9116</v>
      </c>
      <c r="I2799" s="270">
        <v>44063</v>
      </c>
      <c r="L2799" s="1070" t="s">
        <v>8459</v>
      </c>
      <c r="M2799" s="13" t="str">
        <f t="shared" si="202"/>
        <v>Invoice Made</v>
      </c>
      <c r="AA2799" s="13" t="str">
        <f t="shared" si="203"/>
        <v>Sten Skagen176, 177</v>
      </c>
      <c r="AE2799" s="13">
        <f>IF(TRIM(AA2799=""),0,IF(ISNA(VLOOKUP(AA2799,Tracker!$AB$2:$AB$3981,1,FALSE)),0,1))</f>
        <v>1</v>
      </c>
    </row>
    <row r="2800" spans="1:31">
      <c r="A2800" s="818">
        <v>6270</v>
      </c>
      <c r="B2800" s="822" t="s">
        <v>2779</v>
      </c>
      <c r="C2800" s="822" t="s">
        <v>10153</v>
      </c>
      <c r="D2800" s="905" t="s">
        <v>2474</v>
      </c>
      <c r="H2800" s="905" t="s">
        <v>535</v>
      </c>
      <c r="I2800" s="270">
        <v>44066</v>
      </c>
      <c r="L2800" s="1070" t="s">
        <v>8459</v>
      </c>
      <c r="M2800" s="13" t="str">
        <f t="shared" si="202"/>
        <v>Invoice Made</v>
      </c>
      <c r="AA2800" s="13" t="str">
        <f t="shared" si="203"/>
        <v>Tigris319, 321, 322</v>
      </c>
      <c r="AE2800" s="13">
        <f>IF(TRIM(AA2800=""),0,IF(ISNA(VLOOKUP(AA2800,Tracker!$AB$2:$AB$3981,1,FALSE)),0,1))</f>
        <v>1</v>
      </c>
    </row>
    <row r="2801" spans="1:31">
      <c r="A2801" s="781">
        <v>6271</v>
      </c>
      <c r="B2801" s="787" t="s">
        <v>2776</v>
      </c>
      <c r="C2801" s="1014">
        <v>178</v>
      </c>
      <c r="D2801" s="905" t="s">
        <v>2474</v>
      </c>
      <c r="L2801" s="1070" t="s">
        <v>8459</v>
      </c>
      <c r="M2801" s="13" t="str">
        <f t="shared" si="202"/>
        <v>Invoice Not Made</v>
      </c>
      <c r="N2801" s="266" t="s">
        <v>9967</v>
      </c>
      <c r="AA2801" s="13" t="str">
        <f t="shared" si="203"/>
        <v>Sten Skagen178</v>
      </c>
      <c r="AE2801" s="13">
        <f>IF(TRIM(AA2801=""),0,IF(ISNA(VLOOKUP(AA2801,Tracker!$AB$2:$AB$3981,1,FALSE)),0,1))</f>
        <v>0</v>
      </c>
    </row>
    <row r="2802" spans="1:31">
      <c r="A2802" s="781">
        <v>6272</v>
      </c>
      <c r="B2802" s="822" t="s">
        <v>2779</v>
      </c>
      <c r="C2802" s="1014">
        <v>323</v>
      </c>
      <c r="D2802" s="905" t="s">
        <v>2474</v>
      </c>
      <c r="L2802" s="1070" t="s">
        <v>8459</v>
      </c>
      <c r="M2802" s="13" t="str">
        <f t="shared" si="202"/>
        <v>Invoice Not Made</v>
      </c>
      <c r="N2802" s="266" t="s">
        <v>9967</v>
      </c>
      <c r="AA2802" s="13" t="str">
        <f t="shared" si="203"/>
        <v>Tigris323</v>
      </c>
      <c r="AE2802" s="13">
        <f>IF(TRIM(AA2802=""),0,IF(ISNA(VLOOKUP(AA2802,Tracker!$AB$2:$AB$3981,1,FALSE)),0,1))</f>
        <v>0</v>
      </c>
    </row>
    <row r="2803" spans="1:31">
      <c r="A2803" s="818">
        <v>6273</v>
      </c>
      <c r="B2803" s="797" t="s">
        <v>892</v>
      </c>
      <c r="C2803" s="797" t="s">
        <v>10240</v>
      </c>
      <c r="D2803" s="905" t="s">
        <v>2474</v>
      </c>
      <c r="H2803" s="905" t="s">
        <v>412</v>
      </c>
      <c r="I2803" s="270">
        <v>44081</v>
      </c>
      <c r="K2803" s="681" t="s">
        <v>9671</v>
      </c>
      <c r="L2803" s="1070" t="s">
        <v>8459</v>
      </c>
      <c r="M2803" s="13" t="str">
        <f t="shared" si="202"/>
        <v>Invoice Made</v>
      </c>
      <c r="O2803" s="1143" t="s">
        <v>10208</v>
      </c>
      <c r="P2803" s="1144"/>
      <c r="Q2803" s="1144"/>
      <c r="R2803" s="1145"/>
      <c r="AA2803" s="13" t="str">
        <f t="shared" si="203"/>
        <v>Elisalex Schulte170, 171</v>
      </c>
      <c r="AE2803" s="13">
        <f>IF(TRIM(AA2803=""),0,IF(ISNA(VLOOKUP(AA2803,Tracker!$AB$2:$AB$3981,1,FALSE)),0,1))</f>
        <v>1</v>
      </c>
    </row>
    <row r="2804" spans="1:31">
      <c r="A2804" s="818">
        <v>6274</v>
      </c>
      <c r="B2804" s="266" t="s">
        <v>635</v>
      </c>
      <c r="C2804" s="1014">
        <v>97</v>
      </c>
      <c r="D2804" s="905" t="s">
        <v>10182</v>
      </c>
      <c r="H2804" s="905" t="s">
        <v>10206</v>
      </c>
      <c r="I2804" s="270">
        <v>44095</v>
      </c>
      <c r="K2804" s="681" t="s">
        <v>9671</v>
      </c>
      <c r="L2804" s="1070" t="s">
        <v>28</v>
      </c>
      <c r="M2804" s="13" t="str">
        <f t="shared" si="202"/>
        <v>Invoice Made</v>
      </c>
      <c r="AA2804" s="13" t="str">
        <f t="shared" si="203"/>
        <v>Stride97</v>
      </c>
      <c r="AE2804" s="13">
        <f>IF(TRIM(AA2804=""),0,IF(ISNA(VLOOKUP(AA2804,Tracker!$AB$2:$AB$3981,1,FALSE)),0,1))</f>
        <v>1</v>
      </c>
    </row>
    <row r="2805" spans="1:31">
      <c r="A2805" s="792">
        <v>6275</v>
      </c>
      <c r="B2805" s="1087" t="s">
        <v>2854</v>
      </c>
      <c r="C2805" s="1102">
        <v>323</v>
      </c>
      <c r="D2805" s="1105" t="s">
        <v>2474</v>
      </c>
      <c r="H2805" s="1105"/>
      <c r="I2805" s="1106"/>
      <c r="K2805" s="1102" t="s">
        <v>9671</v>
      </c>
      <c r="L2805" s="1107" t="s">
        <v>8459</v>
      </c>
      <c r="M2805" s="13" t="str">
        <f t="shared" si="202"/>
        <v>Invoice Not Made</v>
      </c>
      <c r="N2805" s="266" t="s">
        <v>27</v>
      </c>
      <c r="AA2805" s="13" t="str">
        <f t="shared" si="203"/>
        <v>Emmy Schulte323</v>
      </c>
      <c r="AE2805" s="13">
        <f>IF(TRIM(AA2805=""),0,IF(ISNA(VLOOKUP(AA2805,Tracker!$AB$2:$AB$3981,1,FALSE)),0,1))</f>
        <v>0</v>
      </c>
    </row>
    <row r="2806" spans="1:31">
      <c r="A2806" s="781">
        <v>6276</v>
      </c>
      <c r="B2806" s="266" t="s">
        <v>10183</v>
      </c>
      <c r="C2806" s="1014">
        <v>1</v>
      </c>
      <c r="D2806" s="905" t="s">
        <v>10184</v>
      </c>
      <c r="H2806" s="905" t="s">
        <v>182</v>
      </c>
      <c r="I2806" s="270">
        <v>44146</v>
      </c>
      <c r="K2806" s="681" t="s">
        <v>9671</v>
      </c>
      <c r="L2806" s="1070" t="s">
        <v>1485</v>
      </c>
      <c r="M2806" s="13" t="str">
        <f t="shared" si="202"/>
        <v>Invoice Made</v>
      </c>
      <c r="AA2806" s="13" t="str">
        <f t="shared" si="203"/>
        <v>Stavanger Poseidon1</v>
      </c>
      <c r="AE2806" s="13">
        <f>IF(TRIM(AA2806=""),0,IF(ISNA(VLOOKUP(AA2806,Tracker!$AB$2:$AB$3981,1,FALSE)),0,1))</f>
        <v>1</v>
      </c>
    </row>
    <row r="2807" spans="1:31">
      <c r="A2807" s="781">
        <v>6277</v>
      </c>
      <c r="B2807" s="822" t="s">
        <v>2779</v>
      </c>
      <c r="C2807" s="1014">
        <v>324</v>
      </c>
      <c r="D2807" s="905" t="s">
        <v>2474</v>
      </c>
      <c r="K2807" s="681" t="s">
        <v>9671</v>
      </c>
      <c r="L2807" s="1070" t="s">
        <v>8459</v>
      </c>
      <c r="M2807" s="13" t="str">
        <f t="shared" si="202"/>
        <v>Invoice Not Made</v>
      </c>
      <c r="N2807" s="266" t="s">
        <v>9967</v>
      </c>
      <c r="AA2807" s="13" t="str">
        <f t="shared" si="203"/>
        <v>Tigris324</v>
      </c>
      <c r="AE2807" s="13">
        <f>IF(TRIM(AA2807=""),0,IF(ISNA(VLOOKUP(AA2807,Tracker!$AB$2:$AB$3981,1,FALSE)),0,1))</f>
        <v>0</v>
      </c>
    </row>
    <row r="2808" spans="1:31">
      <c r="A2808" s="781">
        <v>6278</v>
      </c>
      <c r="B2808" s="787" t="s">
        <v>2776</v>
      </c>
      <c r="C2808" s="1014" t="s">
        <v>10185</v>
      </c>
      <c r="D2808" s="905" t="s">
        <v>2474</v>
      </c>
      <c r="I2808" s="270" t="s">
        <v>10204</v>
      </c>
      <c r="K2808" s="681" t="s">
        <v>9671</v>
      </c>
      <c r="L2808" s="1070" t="s">
        <v>8459</v>
      </c>
      <c r="M2808" s="13" t="str">
        <f t="shared" si="202"/>
        <v>Invoice Not Made</v>
      </c>
      <c r="N2808" s="266" t="s">
        <v>9967</v>
      </c>
      <c r="AA2808" s="13" t="str">
        <f t="shared" si="203"/>
        <v>Sten Skagen178B</v>
      </c>
      <c r="AE2808" s="13">
        <f>IF(TRIM(AA2808=""),0,IF(ISNA(VLOOKUP(AA2808,Tracker!$AB$2:$AB$3981,1,FALSE)),0,1))</f>
        <v>0</v>
      </c>
    </row>
    <row r="2809" spans="1:31">
      <c r="A2809" s="818">
        <v>6279</v>
      </c>
      <c r="B2809" s="266" t="s">
        <v>10186</v>
      </c>
      <c r="C2809" s="1014">
        <v>116</v>
      </c>
      <c r="D2809" s="905" t="s">
        <v>9537</v>
      </c>
      <c r="H2809" s="905" t="s">
        <v>267</v>
      </c>
      <c r="I2809" s="270">
        <v>44095</v>
      </c>
      <c r="K2809" s="681" t="s">
        <v>10207</v>
      </c>
      <c r="L2809" s="1070" t="s">
        <v>8963</v>
      </c>
      <c r="M2809" s="13" t="str">
        <f t="shared" si="202"/>
        <v>Invoice Made</v>
      </c>
      <c r="AA2809" s="13" t="str">
        <f t="shared" si="203"/>
        <v>Hafnia Karwa116</v>
      </c>
      <c r="AE2809" s="13">
        <f>IF(TRIM(AA2809=""),0,IF(ISNA(VLOOKUP(AA2809,Tracker!$AB$2:$AB$3981,1,FALSE)),0,1))</f>
        <v>1</v>
      </c>
    </row>
    <row r="2810" spans="1:31">
      <c r="A2810" s="781">
        <v>6280</v>
      </c>
      <c r="B2810" s="266" t="s">
        <v>8953</v>
      </c>
      <c r="C2810" s="1014">
        <v>30</v>
      </c>
      <c r="D2810" s="905" t="s">
        <v>10187</v>
      </c>
      <c r="H2810" s="905" t="s">
        <v>25</v>
      </c>
      <c r="I2810" s="270">
        <v>44120</v>
      </c>
      <c r="K2810" s="681" t="s">
        <v>9671</v>
      </c>
      <c r="L2810" s="1070" t="s">
        <v>1466</v>
      </c>
      <c r="M2810" s="13" t="str">
        <f t="shared" si="202"/>
        <v>Invoice Made</v>
      </c>
      <c r="N2810" s="1158"/>
      <c r="AA2810" s="13" t="str">
        <f t="shared" si="203"/>
        <v>Eagle Brasilia30</v>
      </c>
      <c r="AE2810" s="13">
        <f>IF(TRIM(AA2810=""),0,IF(ISNA(VLOOKUP(AA2810,Tracker!$AB$2:$AB$3981,1,FALSE)),0,1))</f>
        <v>1</v>
      </c>
    </row>
    <row r="2811" spans="1:31">
      <c r="A2811" s="781">
        <v>6281</v>
      </c>
      <c r="B2811" s="788" t="s">
        <v>2854</v>
      </c>
      <c r="C2811" s="1014">
        <v>273</v>
      </c>
      <c r="D2811" s="905" t="s">
        <v>2474</v>
      </c>
      <c r="I2811" s="270">
        <v>44094</v>
      </c>
      <c r="K2811" s="681" t="s">
        <v>9671</v>
      </c>
      <c r="L2811" s="1070" t="s">
        <v>8459</v>
      </c>
      <c r="M2811" s="13" t="str">
        <f t="shared" si="202"/>
        <v>Invoice Not Made</v>
      </c>
      <c r="N2811" s="266" t="s">
        <v>9967</v>
      </c>
      <c r="AA2811" s="13" t="str">
        <f t="shared" si="203"/>
        <v>Emmy Schulte273</v>
      </c>
      <c r="AE2811" s="13">
        <f>IF(TRIM(AA2811=""),0,IF(ISNA(VLOOKUP(AA2811,Tracker!$AB$2:$AB$3981,1,FALSE)),0,1))</f>
        <v>0</v>
      </c>
    </row>
    <row r="2812" spans="1:31">
      <c r="A2812" s="781">
        <v>6282</v>
      </c>
      <c r="B2812" s="266" t="s">
        <v>8696</v>
      </c>
      <c r="C2812" s="1014">
        <v>24</v>
      </c>
      <c r="D2812" s="905" t="s">
        <v>8165</v>
      </c>
      <c r="K2812" s="681" t="s">
        <v>9671</v>
      </c>
      <c r="L2812" s="1070" t="s">
        <v>60</v>
      </c>
      <c r="M2812" s="13" t="str">
        <f t="shared" si="202"/>
        <v>Invoice Not Made</v>
      </c>
      <c r="N2812" s="266" t="s">
        <v>27</v>
      </c>
      <c r="AA2812" s="13" t="str">
        <f t="shared" si="203"/>
        <v>Stavanger Eagle24</v>
      </c>
      <c r="AE2812" s="13">
        <f>IF(TRIM(AA2812=""),0,IF(ISNA(VLOOKUP(AA2812,Tracker!$AB$2:$AB$3981,1,FALSE)),0,1))</f>
        <v>0</v>
      </c>
    </row>
    <row r="2813" spans="1:31">
      <c r="A2813" s="818">
        <v>6283</v>
      </c>
      <c r="B2813" s="266" t="s">
        <v>1329</v>
      </c>
      <c r="C2813" s="1014">
        <v>86</v>
      </c>
      <c r="D2813" s="905" t="s">
        <v>830</v>
      </c>
      <c r="H2813" s="905" t="s">
        <v>90</v>
      </c>
      <c r="I2813" s="270">
        <v>44104</v>
      </c>
      <c r="K2813" s="681" t="s">
        <v>9671</v>
      </c>
      <c r="L2813" s="1070" t="s">
        <v>60</v>
      </c>
      <c r="M2813" s="13" t="str">
        <f t="shared" si="202"/>
        <v>Invoice Made</v>
      </c>
      <c r="AA2813" s="13" t="str">
        <f t="shared" si="203"/>
        <v>Atlantic Dawn86</v>
      </c>
      <c r="AE2813" s="13">
        <f>IF(TRIM(AA2813=""),0,IF(ISNA(VLOOKUP(AA2813,Tracker!$AB$2:$AB$3981,1,FALSE)),0,1))</f>
        <v>1</v>
      </c>
    </row>
    <row r="2814" spans="1:31">
      <c r="A2814" s="781">
        <v>6284</v>
      </c>
      <c r="B2814" s="1150" t="s">
        <v>9228</v>
      </c>
      <c r="C2814" s="1014">
        <v>107</v>
      </c>
      <c r="D2814" s="905" t="s">
        <v>2474</v>
      </c>
      <c r="I2814" s="270">
        <v>44094</v>
      </c>
      <c r="K2814" s="681" t="s">
        <v>9671</v>
      </c>
      <c r="L2814" s="1070" t="s">
        <v>8459</v>
      </c>
      <c r="M2814" s="13" t="str">
        <f t="shared" si="202"/>
        <v>Invoice Not Made</v>
      </c>
      <c r="N2814" s="266" t="s">
        <v>9967</v>
      </c>
      <c r="AA2814" s="13" t="str">
        <f t="shared" si="203"/>
        <v>Sten Fjell107</v>
      </c>
      <c r="AE2814" s="13">
        <f>IF(TRIM(AA2814=""),0,IF(ISNA(VLOOKUP(AA2814,Tracker!$AB$2:$AB$3981,1,FALSE)),0,1))</f>
        <v>0</v>
      </c>
    </row>
    <row r="2815" spans="1:31">
      <c r="A2815" s="781">
        <v>6285</v>
      </c>
      <c r="B2815" s="266" t="s">
        <v>10188</v>
      </c>
      <c r="C2815" s="1014">
        <v>166</v>
      </c>
      <c r="D2815" s="905" t="s">
        <v>8230</v>
      </c>
      <c r="H2815" s="905" t="s">
        <v>90</v>
      </c>
      <c r="I2815" s="270">
        <v>44125</v>
      </c>
      <c r="K2815" s="681" t="s">
        <v>9671</v>
      </c>
      <c r="L2815" s="1070" t="s">
        <v>1466</v>
      </c>
      <c r="M2815" s="13" t="str">
        <f t="shared" si="202"/>
        <v>Invoice Made</v>
      </c>
      <c r="N2815" s="1158"/>
      <c r="AA2815" s="13" t="str">
        <f t="shared" si="203"/>
        <v>Advantage Atom166</v>
      </c>
      <c r="AE2815" s="13">
        <f>IF(TRIM(AA2815=""),0,IF(ISNA(VLOOKUP(AA2815,Tracker!$AB$2:$AB$3981,1,FALSE)),0,1))</f>
        <v>1</v>
      </c>
    </row>
    <row r="2816" spans="1:31">
      <c r="A2816" s="781">
        <v>6286</v>
      </c>
      <c r="B2816" s="266" t="s">
        <v>10189</v>
      </c>
      <c r="D2816" s="905" t="s">
        <v>10190</v>
      </c>
      <c r="K2816" s="681" t="s">
        <v>9671</v>
      </c>
      <c r="L2816" s="1070" t="s">
        <v>8479</v>
      </c>
      <c r="M2816" s="13" t="str">
        <f t="shared" ref="M2816:M2879" si="204">IF(AND(NOT(TRIM(D2816)="")),IF(AE2816=1,"Invoice Made","Invoice Not Made"),"")</f>
        <v>Invoice Not Made</v>
      </c>
      <c r="AA2816" s="13" t="str">
        <f t="shared" si="203"/>
        <v>Vessel-Voy No not given</v>
      </c>
      <c r="AE2816" s="13">
        <f>IF(TRIM(AA2816=""),0,IF(ISNA(VLOOKUP(AA2816,Tracker!$AB$2:$AB$3981,1,FALSE)),0,1))</f>
        <v>0</v>
      </c>
    </row>
    <row r="2817" spans="1:31">
      <c r="A2817" s="781">
        <v>6287</v>
      </c>
      <c r="B2817" s="266" t="s">
        <v>3094</v>
      </c>
      <c r="C2817" s="1014">
        <v>156</v>
      </c>
      <c r="D2817" s="905" t="s">
        <v>10119</v>
      </c>
      <c r="H2817" s="905" t="s">
        <v>9832</v>
      </c>
      <c r="I2817" s="270">
        <v>44099</v>
      </c>
      <c r="K2817" s="681" t="s">
        <v>10087</v>
      </c>
      <c r="L2817" s="1070" t="s">
        <v>590</v>
      </c>
      <c r="M2817" s="13" t="str">
        <f t="shared" si="204"/>
        <v>Invoice Made</v>
      </c>
      <c r="AA2817" s="13" t="str">
        <f t="shared" si="203"/>
        <v>Cabo Froward156</v>
      </c>
      <c r="AE2817" s="13">
        <f>IF(TRIM(AA2817=""),0,IF(ISNA(VLOOKUP(AA2817,Tracker!$AB$2:$AB$3981,1,FALSE)),0,1))</f>
        <v>1</v>
      </c>
    </row>
    <row r="2818" spans="1:31">
      <c r="A2818" s="781">
        <v>6288</v>
      </c>
      <c r="B2818" s="266" t="s">
        <v>10274</v>
      </c>
      <c r="C2818" s="1014">
        <v>38</v>
      </c>
      <c r="D2818" s="905" t="s">
        <v>9537</v>
      </c>
      <c r="H2818" s="905" t="s">
        <v>10275</v>
      </c>
      <c r="I2818" s="270">
        <v>44106</v>
      </c>
      <c r="K2818" s="681" t="s">
        <v>10207</v>
      </c>
      <c r="L2818" s="1070" t="s">
        <v>8963</v>
      </c>
      <c r="M2818" s="13" t="str">
        <f t="shared" si="204"/>
        <v>Invoice Made</v>
      </c>
      <c r="AA2818" s="13" t="str">
        <f t="shared" si="203"/>
        <v>Unity Venture38</v>
      </c>
      <c r="AE2818" s="13">
        <f>IF(TRIM(AA2818=""),0,IF(ISNA(VLOOKUP(AA2818,Tracker!$AB$2:$AB$3981,1,FALSE)),0,1))</f>
        <v>1</v>
      </c>
    </row>
    <row r="2819" spans="1:31">
      <c r="A2819" s="818">
        <v>6289</v>
      </c>
      <c r="B2819" s="266" t="s">
        <v>8593</v>
      </c>
      <c r="C2819" s="1014">
        <v>24</v>
      </c>
      <c r="D2819" s="905" t="s">
        <v>8165</v>
      </c>
      <c r="H2819" s="905" t="s">
        <v>87</v>
      </c>
      <c r="I2819" s="270">
        <v>44103</v>
      </c>
      <c r="K2819" s="681" t="s">
        <v>9671</v>
      </c>
      <c r="L2819" s="1070" t="s">
        <v>60</v>
      </c>
      <c r="M2819" s="13" t="str">
        <f t="shared" si="204"/>
        <v>Invoice Made</v>
      </c>
      <c r="AA2819" s="13" t="str">
        <f t="shared" ref="AA2819:AA2882" si="205">IF(OR(TRIM(B2819)="",TRIM(C2819)=""),"Vessel-Voy No not given",CONCATENATE(TRIM(B2819),TRIM(C2819)))</f>
        <v>Stavanger Falcon24</v>
      </c>
      <c r="AE2819" s="13">
        <f>IF(TRIM(AA2819=""),0,IF(ISNA(VLOOKUP(AA2819,Tracker!$AB$2:$AB$3981,1,FALSE)),0,1))</f>
        <v>1</v>
      </c>
    </row>
    <row r="2820" spans="1:31">
      <c r="A2820" s="1185">
        <v>6290</v>
      </c>
      <c r="B2820" s="266" t="s">
        <v>2204</v>
      </c>
      <c r="C2820" s="1014">
        <v>65</v>
      </c>
      <c r="D2820" s="905" t="s">
        <v>10191</v>
      </c>
      <c r="H2820" s="905" t="s">
        <v>10611</v>
      </c>
      <c r="I2820" s="270">
        <v>44157</v>
      </c>
      <c r="K2820" s="681" t="s">
        <v>9163</v>
      </c>
      <c r="L2820" s="1070" t="s">
        <v>1466</v>
      </c>
      <c r="M2820" s="13" t="str">
        <f t="shared" si="204"/>
        <v>Invoice Made</v>
      </c>
      <c r="AA2820" s="13" t="str">
        <f t="shared" si="205"/>
        <v>Advantage Sun65</v>
      </c>
      <c r="AE2820" s="13">
        <f>IF(TRIM(AA2820=""),0,IF(ISNA(VLOOKUP(AA2820,Tracker!$AB$2:$AB$3981,1,FALSE)),0,1))</f>
        <v>1</v>
      </c>
    </row>
    <row r="2821" spans="1:31">
      <c r="A2821" s="792">
        <v>6291</v>
      </c>
      <c r="B2821" s="760" t="s">
        <v>892</v>
      </c>
      <c r="C2821" s="1102">
        <v>172</v>
      </c>
      <c r="D2821" s="1105" t="s">
        <v>2474</v>
      </c>
      <c r="H2821" s="1105"/>
      <c r="I2821" s="1106"/>
      <c r="K2821" s="1102" t="s">
        <v>9671</v>
      </c>
      <c r="L2821" s="1107" t="s">
        <v>2987</v>
      </c>
      <c r="M2821" s="803" t="str">
        <f t="shared" si="204"/>
        <v>Invoice Not Made</v>
      </c>
      <c r="N2821" s="266" t="s">
        <v>10291</v>
      </c>
      <c r="AA2821" s="13" t="str">
        <f t="shared" si="205"/>
        <v>Elisalex Schulte172</v>
      </c>
      <c r="AE2821" s="13">
        <f>IF(TRIM(AA2821=""),0,IF(ISNA(VLOOKUP(AA2821,Tracker!$AB$2:$AB$3981,1,FALSE)),0,1))</f>
        <v>0</v>
      </c>
    </row>
    <row r="2822" spans="1:31">
      <c r="A2822" s="781">
        <v>6292</v>
      </c>
      <c r="B2822" s="266" t="s">
        <v>7496</v>
      </c>
      <c r="C2822" s="1014">
        <v>38</v>
      </c>
      <c r="D2822" s="905" t="s">
        <v>10192</v>
      </c>
      <c r="H2822" s="905" t="s">
        <v>62</v>
      </c>
      <c r="I2822" s="270">
        <v>44111</v>
      </c>
      <c r="K2822" s="681" t="s">
        <v>9671</v>
      </c>
      <c r="L2822" s="1070" t="s">
        <v>590</v>
      </c>
      <c r="M2822" s="13" t="str">
        <f t="shared" si="204"/>
        <v>Invoice Made</v>
      </c>
      <c r="N2822" s="1158"/>
      <c r="AA2822" s="13" t="str">
        <f t="shared" si="205"/>
        <v>Cabo Misaki38</v>
      </c>
      <c r="AE2822" s="13">
        <f>IF(TRIM(AA2822=""),0,IF(ISNA(VLOOKUP(AA2822,Tracker!$AB$2:$AB$3981,1,FALSE)),0,1))</f>
        <v>1</v>
      </c>
    </row>
    <row r="2823" spans="1:31">
      <c r="A2823" s="818">
        <v>6293</v>
      </c>
      <c r="B2823" s="788" t="s">
        <v>2854</v>
      </c>
      <c r="C2823" s="788" t="s">
        <v>10242</v>
      </c>
      <c r="D2823" s="905" t="s">
        <v>2474</v>
      </c>
      <c r="H2823" s="905" t="s">
        <v>2870</v>
      </c>
      <c r="I2823" s="270">
        <v>44098</v>
      </c>
      <c r="K2823" s="681" t="s">
        <v>9671</v>
      </c>
      <c r="L2823" s="1070" t="s">
        <v>8459</v>
      </c>
      <c r="M2823" s="13" t="str">
        <f t="shared" si="204"/>
        <v>Invoice Made</v>
      </c>
      <c r="AA2823" s="13" t="str">
        <f t="shared" si="205"/>
        <v>Emmy Schulte273, 274</v>
      </c>
      <c r="AE2823" s="13">
        <f>IF(TRIM(AA2823=""),0,IF(ISNA(VLOOKUP(AA2823,Tracker!$AB$2:$AB$3981,1,FALSE)),0,1))</f>
        <v>1</v>
      </c>
    </row>
    <row r="2824" spans="1:31">
      <c r="A2824" s="781">
        <v>6294</v>
      </c>
      <c r="B2824" s="266" t="s">
        <v>892</v>
      </c>
      <c r="C2824" s="1014">
        <v>172</v>
      </c>
      <c r="D2824" s="905" t="s">
        <v>2474</v>
      </c>
      <c r="K2824" s="681" t="s">
        <v>9671</v>
      </c>
      <c r="L2824" s="1070" t="s">
        <v>8459</v>
      </c>
      <c r="M2824" s="13" t="str">
        <f t="shared" si="204"/>
        <v>Invoice Not Made</v>
      </c>
      <c r="N2824" s="266" t="s">
        <v>9967</v>
      </c>
      <c r="AA2824" s="13" t="str">
        <f t="shared" si="205"/>
        <v>Elisalex Schulte172</v>
      </c>
      <c r="AE2824" s="13">
        <f>IF(TRIM(AA2824=""),0,IF(ISNA(VLOOKUP(AA2824,Tracker!$AB$2:$AB$3981,1,FALSE)),0,1))</f>
        <v>0</v>
      </c>
    </row>
    <row r="2825" spans="1:31">
      <c r="A2825" s="781">
        <v>6295</v>
      </c>
      <c r="B2825" s="266" t="s">
        <v>8309</v>
      </c>
      <c r="C2825" s="1014">
        <v>91</v>
      </c>
      <c r="D2825" s="905" t="s">
        <v>2474</v>
      </c>
      <c r="K2825" s="681" t="s">
        <v>9671</v>
      </c>
      <c r="L2825" s="1070" t="s">
        <v>8459</v>
      </c>
      <c r="M2825" s="13" t="str">
        <f t="shared" si="204"/>
        <v>Invoice Not Made</v>
      </c>
      <c r="AA2825" s="13" t="str">
        <f t="shared" si="205"/>
        <v>Vestholmen91</v>
      </c>
      <c r="AE2825" s="13">
        <f>IF(TRIM(AA2825=""),0,IF(ISNA(VLOOKUP(AA2825,Tracker!$AB$2:$AB$3981,1,FALSE)),0,1))</f>
        <v>0</v>
      </c>
    </row>
    <row r="2826" spans="1:31">
      <c r="A2826" s="818">
        <v>6296</v>
      </c>
      <c r="B2826" s="266" t="s">
        <v>10193</v>
      </c>
      <c r="C2826" s="1014">
        <v>15</v>
      </c>
      <c r="D2826" s="905" t="s">
        <v>8251</v>
      </c>
      <c r="H2826" s="905" t="s">
        <v>10205</v>
      </c>
      <c r="I2826" s="270">
        <v>44103</v>
      </c>
      <c r="K2826" s="681" t="s">
        <v>9671</v>
      </c>
      <c r="L2826" s="1070" t="s">
        <v>590</v>
      </c>
      <c r="M2826" s="13" t="str">
        <f t="shared" si="204"/>
        <v>Invoice Made</v>
      </c>
      <c r="AA2826" s="13" t="str">
        <f t="shared" si="205"/>
        <v>Ice Engergy15</v>
      </c>
      <c r="AE2826" s="13">
        <f>IF(TRIM(AA2826=""),0,IF(ISNA(VLOOKUP(AA2826,Tracker!$AB$2:$AB$3981,1,FALSE)),0,1))</f>
        <v>1</v>
      </c>
    </row>
    <row r="2827" spans="1:31">
      <c r="A2827" s="781">
        <v>6297</v>
      </c>
      <c r="B2827" s="1150" t="s">
        <v>9228</v>
      </c>
      <c r="C2827" s="1116">
        <v>108</v>
      </c>
      <c r="D2827" s="905" t="s">
        <v>2474</v>
      </c>
      <c r="K2827" s="681" t="s">
        <v>9671</v>
      </c>
      <c r="L2827" s="1070" t="s">
        <v>8459</v>
      </c>
      <c r="M2827" s="13" t="str">
        <f t="shared" si="204"/>
        <v>Invoice Not Made</v>
      </c>
      <c r="N2827" s="266" t="s">
        <v>9967</v>
      </c>
      <c r="AA2827" s="13" t="str">
        <f t="shared" si="205"/>
        <v>Sten Fjell108</v>
      </c>
      <c r="AE2827" s="13">
        <f>IF(TRIM(AA2827=""),0,IF(ISNA(VLOOKUP(AA2827,Tracker!$AB$2:$AB$3981,1,FALSE)),0,1))</f>
        <v>0</v>
      </c>
    </row>
    <row r="2828" spans="1:31">
      <c r="A2828" s="781">
        <v>6298</v>
      </c>
      <c r="B2828" s="266" t="s">
        <v>9524</v>
      </c>
      <c r="C2828" s="1014">
        <v>99</v>
      </c>
      <c r="D2828" s="905" t="s">
        <v>63</v>
      </c>
      <c r="H2828" s="1166" t="s">
        <v>365</v>
      </c>
      <c r="I2828" s="1167">
        <v>44106</v>
      </c>
      <c r="K2828" s="681" t="s">
        <v>9671</v>
      </c>
      <c r="L2828" s="1070" t="s">
        <v>60</v>
      </c>
      <c r="M2828" s="13" t="str">
        <f t="shared" si="204"/>
        <v>Invoice Made</v>
      </c>
      <c r="N2828" s="1158"/>
      <c r="AA2828" s="13" t="str">
        <f t="shared" si="205"/>
        <v>Whistler Spirit99</v>
      </c>
      <c r="AE2828" s="13">
        <f>IF(TRIM(AA2828=""),0,IF(ISNA(VLOOKUP(AA2828,Tracker!$AB$2:$AB$3981,1,FALSE)),0,1))</f>
        <v>1</v>
      </c>
    </row>
    <row r="2829" spans="1:31">
      <c r="A2829" s="781">
        <v>6299</v>
      </c>
      <c r="B2829" s="266" t="s">
        <v>7828</v>
      </c>
      <c r="C2829" s="1014" t="s">
        <v>10281</v>
      </c>
      <c r="D2829" s="905" t="s">
        <v>1304</v>
      </c>
      <c r="H2829" s="905" t="s">
        <v>10282</v>
      </c>
      <c r="I2829" s="270">
        <v>44102</v>
      </c>
      <c r="K2829" s="681" t="s">
        <v>10087</v>
      </c>
      <c r="L2829" s="1070" t="s">
        <v>590</v>
      </c>
      <c r="M2829" s="13" t="str">
        <f t="shared" si="204"/>
        <v>Invoice Made</v>
      </c>
      <c r="N2829" s="1158"/>
      <c r="AA2829" s="13" t="str">
        <f t="shared" si="205"/>
        <v>Aqualoyalty094_78</v>
      </c>
      <c r="AE2829" s="13">
        <f>IF(TRIM(AA2829=""),0,IF(ISNA(VLOOKUP(AA2829,Tracker!$AB$2:$AB$3981,1,FALSE)),0,1))</f>
        <v>1</v>
      </c>
    </row>
    <row r="2830" spans="1:31">
      <c r="A2830" s="781">
        <v>6300</v>
      </c>
      <c r="B2830" s="266" t="s">
        <v>10194</v>
      </c>
      <c r="D2830" s="905" t="s">
        <v>8302</v>
      </c>
      <c r="K2830" s="681" t="s">
        <v>9671</v>
      </c>
      <c r="L2830" s="1070" t="s">
        <v>7591</v>
      </c>
      <c r="M2830" s="13" t="str">
        <f t="shared" si="204"/>
        <v>Invoice Not Made</v>
      </c>
      <c r="AA2830" s="13" t="str">
        <f t="shared" si="205"/>
        <v>Vessel-Voy No not given</v>
      </c>
      <c r="AE2830" s="13">
        <f>IF(TRIM(AA2830=""),0,IF(ISNA(VLOOKUP(AA2830,Tracker!$AB$2:$AB$3981,1,FALSE)),0,1))</f>
        <v>0</v>
      </c>
    </row>
    <row r="2831" spans="1:31">
      <c r="A2831" s="781">
        <v>6301</v>
      </c>
      <c r="B2831" s="946" t="s">
        <v>2854</v>
      </c>
      <c r="C2831" s="1014">
        <v>275</v>
      </c>
      <c r="D2831" s="905" t="s">
        <v>2474</v>
      </c>
      <c r="K2831" s="681" t="s">
        <v>9671</v>
      </c>
      <c r="L2831" s="1070" t="s">
        <v>8459</v>
      </c>
      <c r="M2831" s="13" t="str">
        <f t="shared" si="204"/>
        <v>Invoice Not Made</v>
      </c>
      <c r="N2831" s="266" t="s">
        <v>9967</v>
      </c>
      <c r="AA2831" s="13" t="str">
        <f t="shared" si="205"/>
        <v>Emmy Schulte275</v>
      </c>
      <c r="AE2831" s="13">
        <f>IF(TRIM(AA2831=""),0,IF(ISNA(VLOOKUP(AA2831,Tracker!$AB$2:$AB$3981,1,FALSE)),0,1))</f>
        <v>0</v>
      </c>
    </row>
    <row r="2832" spans="1:31">
      <c r="A2832" s="781">
        <v>6302</v>
      </c>
      <c r="B2832" s="266" t="s">
        <v>10344</v>
      </c>
      <c r="C2832" s="1014">
        <v>1</v>
      </c>
      <c r="D2832" s="905" t="s">
        <v>9914</v>
      </c>
      <c r="H2832" s="905" t="s">
        <v>25</v>
      </c>
      <c r="I2832" s="270">
        <v>44137</v>
      </c>
      <c r="K2832" s="681" t="s">
        <v>9671</v>
      </c>
      <c r="L2832" s="1070" t="s">
        <v>1485</v>
      </c>
      <c r="M2832" s="13" t="str">
        <f t="shared" si="204"/>
        <v>Invoice Made</v>
      </c>
      <c r="AA2832" s="13" t="str">
        <f t="shared" si="205"/>
        <v>GWN 21</v>
      </c>
      <c r="AE2832" s="13">
        <f>IF(TRIM(AA2832=""),0,IF(ISNA(VLOOKUP(AA2832,Tracker!$AB$2:$AB$3981,1,FALSE)),0,1))</f>
        <v>1</v>
      </c>
    </row>
    <row r="2833" spans="1:31">
      <c r="A2833" s="818">
        <v>6303</v>
      </c>
      <c r="B2833" s="787" t="s">
        <v>2776</v>
      </c>
      <c r="C2833" s="1152" t="s">
        <v>10244</v>
      </c>
      <c r="D2833" s="905" t="s">
        <v>2474</v>
      </c>
      <c r="H2833" s="905" t="s">
        <v>420</v>
      </c>
      <c r="I2833" s="270">
        <v>44095</v>
      </c>
      <c r="K2833" s="681" t="s">
        <v>9671</v>
      </c>
      <c r="L2833" s="1070" t="s">
        <v>8459</v>
      </c>
      <c r="M2833" s="13" t="str">
        <f t="shared" si="204"/>
        <v>Invoice Made</v>
      </c>
      <c r="AA2833" s="13" t="str">
        <f t="shared" si="205"/>
        <v>Sten Skagen178, 178B, 180</v>
      </c>
      <c r="AE2833" s="13">
        <f>IF(TRIM(AA2833=""),0,IF(ISNA(VLOOKUP(AA2833,Tracker!$AB$2:$AB$3981,1,FALSE)),0,1))</f>
        <v>1</v>
      </c>
    </row>
    <row r="2834" spans="1:31">
      <c r="A2834" s="818">
        <v>6304</v>
      </c>
      <c r="B2834" s="1150" t="s">
        <v>9635</v>
      </c>
      <c r="C2834" s="1151" t="s">
        <v>10243</v>
      </c>
      <c r="D2834" s="905" t="s">
        <v>2474</v>
      </c>
      <c r="H2834" s="905" t="s">
        <v>25</v>
      </c>
      <c r="I2834" s="270">
        <v>44103</v>
      </c>
      <c r="K2834" s="681" t="s">
        <v>9671</v>
      </c>
      <c r="L2834" s="1070" t="s">
        <v>8459</v>
      </c>
      <c r="M2834" s="13" t="str">
        <f t="shared" si="204"/>
        <v>Invoice Made</v>
      </c>
      <c r="AA2834" s="13" t="str">
        <f t="shared" si="205"/>
        <v>Sten Fjell106, 107, 108, 109</v>
      </c>
      <c r="AE2834" s="13">
        <f>IF(TRIM(AA2834=""),0,IF(ISNA(VLOOKUP(AA2834,Tracker!$AB$2:$AB$3981,1,FALSE)),0,1))</f>
        <v>1</v>
      </c>
    </row>
    <row r="2835" spans="1:31">
      <c r="A2835" s="781">
        <v>6305</v>
      </c>
      <c r="B2835" s="266" t="s">
        <v>3918</v>
      </c>
      <c r="C2835" s="1014">
        <v>69</v>
      </c>
      <c r="D2835" s="905" t="s">
        <v>8722</v>
      </c>
      <c r="K2835" s="681" t="s">
        <v>9671</v>
      </c>
      <c r="L2835" s="1070" t="s">
        <v>590</v>
      </c>
      <c r="M2835" s="13" t="str">
        <f t="shared" si="204"/>
        <v>Invoice Not Made</v>
      </c>
      <c r="N2835" s="266" t="s">
        <v>27</v>
      </c>
      <c r="AA2835" s="13" t="str">
        <f t="shared" si="205"/>
        <v>Cabo De Hornos69</v>
      </c>
      <c r="AE2835" s="13">
        <f>IF(TRIM(AA2835=""),0,IF(ISNA(VLOOKUP(AA2835,Tracker!$AB$2:$AB$3981,1,FALSE)),0,1))</f>
        <v>0</v>
      </c>
    </row>
    <row r="2836" spans="1:31">
      <c r="A2836" s="781">
        <v>6306</v>
      </c>
      <c r="B2836" s="266" t="s">
        <v>635</v>
      </c>
      <c r="C2836" s="1014">
        <v>98</v>
      </c>
      <c r="D2836" s="905" t="s">
        <v>9978</v>
      </c>
      <c r="K2836" s="681" t="s">
        <v>9671</v>
      </c>
      <c r="L2836" s="1070" t="s">
        <v>28</v>
      </c>
      <c r="M2836" s="13" t="str">
        <f t="shared" si="204"/>
        <v>Invoice Not Made</v>
      </c>
      <c r="AA2836" s="13" t="str">
        <f t="shared" si="205"/>
        <v>Stride98</v>
      </c>
      <c r="AE2836" s="13">
        <f>IF(TRIM(AA2836=""),0,IF(ISNA(VLOOKUP(AA2836,Tracker!$AB$2:$AB$3981,1,FALSE)),0,1))</f>
        <v>0</v>
      </c>
    </row>
    <row r="2837" spans="1:31">
      <c r="A2837" s="781">
        <v>6307</v>
      </c>
      <c r="B2837" s="266" t="s">
        <v>10195</v>
      </c>
      <c r="C2837" s="1014">
        <v>2002</v>
      </c>
      <c r="D2837" s="905" t="s">
        <v>3643</v>
      </c>
      <c r="K2837" s="681" t="s">
        <v>9671</v>
      </c>
      <c r="L2837" s="1070" t="s">
        <v>633</v>
      </c>
      <c r="M2837" s="13" t="str">
        <f t="shared" si="204"/>
        <v>Invoice Made</v>
      </c>
      <c r="AA2837" s="13" t="str">
        <f t="shared" si="205"/>
        <v>Solar Claire2002</v>
      </c>
      <c r="AE2837" s="13">
        <f>IF(TRIM(AA2837=""),0,IF(ISNA(VLOOKUP(AA2837,Tracker!$AB$2:$AB$3981,1,FALSE)),0,1))</f>
        <v>1</v>
      </c>
    </row>
    <row r="2838" spans="1:31">
      <c r="A2838" s="781">
        <v>6308</v>
      </c>
      <c r="B2838" s="266" t="s">
        <v>10196</v>
      </c>
      <c r="C2838" s="1014">
        <v>73</v>
      </c>
      <c r="D2838" s="905" t="s">
        <v>8976</v>
      </c>
      <c r="H2838" s="905" t="s">
        <v>269</v>
      </c>
      <c r="I2838" s="270">
        <v>44118</v>
      </c>
      <c r="K2838" s="681" t="s">
        <v>10207</v>
      </c>
      <c r="L2838" s="1070" t="s">
        <v>8963</v>
      </c>
      <c r="M2838" s="13" t="str">
        <f t="shared" si="204"/>
        <v>Invoice Made</v>
      </c>
      <c r="AA2838" s="13" t="str">
        <f t="shared" si="205"/>
        <v>Capricorn Sun73</v>
      </c>
      <c r="AE2838" s="13">
        <f>IF(TRIM(AA2838=""),0,IF(ISNA(VLOOKUP(AA2838,Tracker!$AB$2:$AB$3981,1,FALSE)),0,1))</f>
        <v>1</v>
      </c>
    </row>
    <row r="2839" spans="1:31">
      <c r="A2839" s="781">
        <v>6309</v>
      </c>
      <c r="B2839" s="266" t="s">
        <v>8478</v>
      </c>
      <c r="C2839" s="1014">
        <v>2004</v>
      </c>
      <c r="D2839" s="905" t="s">
        <v>10050</v>
      </c>
      <c r="H2839" s="905" t="s">
        <v>71</v>
      </c>
      <c r="I2839" s="270">
        <v>44142</v>
      </c>
      <c r="K2839" s="681" t="s">
        <v>9671</v>
      </c>
      <c r="L2839" s="1070" t="s">
        <v>8479</v>
      </c>
      <c r="M2839" s="13" t="str">
        <f t="shared" si="204"/>
        <v>Invoice Made</v>
      </c>
      <c r="AA2839" s="13" t="str">
        <f t="shared" si="205"/>
        <v>Cap Felix2004</v>
      </c>
      <c r="AE2839" s="13">
        <f>IF(TRIM(AA2839=""),0,IF(ISNA(VLOOKUP(AA2839,Tracker!$AB$2:$AB$3981,1,FALSE)),0,1))</f>
        <v>1</v>
      </c>
    </row>
    <row r="2840" spans="1:31">
      <c r="A2840" s="781">
        <v>6310</v>
      </c>
      <c r="B2840" s="266" t="s">
        <v>10197</v>
      </c>
      <c r="C2840" s="1014">
        <v>15</v>
      </c>
      <c r="D2840" s="905" t="s">
        <v>10198</v>
      </c>
      <c r="H2840" s="905" t="s">
        <v>67</v>
      </c>
      <c r="I2840" s="270">
        <v>44119</v>
      </c>
      <c r="K2840" s="681" t="s">
        <v>10207</v>
      </c>
      <c r="L2840" s="1070" t="s">
        <v>8963</v>
      </c>
      <c r="M2840" s="13" t="str">
        <f t="shared" si="204"/>
        <v>Invoice Made</v>
      </c>
      <c r="AA2840" s="13" t="str">
        <f t="shared" si="205"/>
        <v>Minerva Olympia15</v>
      </c>
      <c r="AE2840" s="13">
        <f>IF(TRIM(AA2840=""),0,IF(ISNA(VLOOKUP(AA2840,Tracker!$AB$2:$AB$3981,1,FALSE)),0,1))</f>
        <v>1</v>
      </c>
    </row>
    <row r="2841" spans="1:31">
      <c r="A2841" s="818">
        <v>6311</v>
      </c>
      <c r="B2841" s="822" t="s">
        <v>2779</v>
      </c>
      <c r="C2841" s="822" t="s">
        <v>10241</v>
      </c>
      <c r="D2841" s="905" t="s">
        <v>2474</v>
      </c>
      <c r="H2841" s="905" t="s">
        <v>2870</v>
      </c>
      <c r="I2841" s="270">
        <v>44104</v>
      </c>
      <c r="K2841" s="681" t="s">
        <v>9671</v>
      </c>
      <c r="L2841" s="1070" t="s">
        <v>8459</v>
      </c>
      <c r="M2841" s="13" t="str">
        <f t="shared" si="204"/>
        <v>Invoice Made</v>
      </c>
      <c r="AA2841" s="13" t="str">
        <f t="shared" si="205"/>
        <v>Tigris323, 324, 325</v>
      </c>
      <c r="AE2841" s="13">
        <f>IF(TRIM(AA2841=""),0,IF(ISNA(VLOOKUP(AA2841,Tracker!$AB$2:$AB$3981,1,FALSE)),0,1))</f>
        <v>1</v>
      </c>
    </row>
    <row r="2842" spans="1:31">
      <c r="A2842" s="792">
        <v>6312</v>
      </c>
      <c r="B2842" s="760" t="s">
        <v>2854</v>
      </c>
      <c r="C2842" s="1102">
        <v>375</v>
      </c>
      <c r="D2842" s="1105" t="s">
        <v>2474</v>
      </c>
      <c r="H2842" s="1105"/>
      <c r="I2842" s="1106"/>
      <c r="K2842" s="1102" t="s">
        <v>9671</v>
      </c>
      <c r="L2842" s="1107" t="s">
        <v>8459</v>
      </c>
      <c r="M2842" s="13" t="str">
        <f t="shared" si="204"/>
        <v>Invoice Not Made</v>
      </c>
      <c r="N2842" s="266" t="s">
        <v>27</v>
      </c>
      <c r="AA2842" s="13" t="str">
        <f t="shared" si="205"/>
        <v>Emmy Schulte375</v>
      </c>
      <c r="AE2842" s="13">
        <f>IF(TRIM(AA2842=""),0,IF(ISNA(VLOOKUP(AA2842,Tracker!$AB$2:$AB$3981,1,FALSE)),0,1))</f>
        <v>0</v>
      </c>
    </row>
    <row r="2843" spans="1:31">
      <c r="A2843" s="781">
        <v>6313</v>
      </c>
      <c r="B2843" s="266" t="s">
        <v>8297</v>
      </c>
      <c r="C2843" s="1014">
        <v>61</v>
      </c>
      <c r="D2843" s="905" t="s">
        <v>9823</v>
      </c>
      <c r="H2843" s="905" t="s">
        <v>10296</v>
      </c>
      <c r="I2843" s="270">
        <v>44125</v>
      </c>
      <c r="K2843" s="681" t="s">
        <v>9671</v>
      </c>
      <c r="L2843" s="1070" t="s">
        <v>1466</v>
      </c>
      <c r="M2843" s="13" t="str">
        <f t="shared" si="204"/>
        <v>Invoice Made</v>
      </c>
      <c r="N2843" s="1158"/>
      <c r="AA2843" s="13" t="str">
        <f t="shared" si="205"/>
        <v>Pacific Treasures61</v>
      </c>
      <c r="AE2843" s="13">
        <f>IF(TRIM(AA2843=""),0,IF(ISNA(VLOOKUP(AA2843,Tracker!$AB$2:$AB$3981,1,FALSE)),0,1))</f>
        <v>1</v>
      </c>
    </row>
    <row r="2844" spans="1:31">
      <c r="A2844" s="781">
        <v>6314</v>
      </c>
      <c r="B2844" s="266" t="s">
        <v>8970</v>
      </c>
      <c r="C2844" s="1014" t="s">
        <v>10199</v>
      </c>
      <c r="D2844" s="905" t="s">
        <v>8251</v>
      </c>
      <c r="K2844" s="681" t="s">
        <v>9671</v>
      </c>
      <c r="L2844" s="1070" t="s">
        <v>590</v>
      </c>
      <c r="M2844" s="13" t="str">
        <f t="shared" si="204"/>
        <v>Invoice Not Made</v>
      </c>
      <c r="N2844" s="266" t="s">
        <v>27</v>
      </c>
      <c r="AA2844" s="13" t="str">
        <f t="shared" si="205"/>
        <v>Salamina17P-118F</v>
      </c>
      <c r="AE2844" s="13">
        <f>IF(TRIM(AA2844=""),0,IF(ISNA(VLOOKUP(AA2844,Tracker!$AB$2:$AB$3981,1,FALSE)),0,1))</f>
        <v>0</v>
      </c>
    </row>
    <row r="2845" spans="1:31">
      <c r="A2845" s="781">
        <v>6315</v>
      </c>
      <c r="B2845" s="266" t="s">
        <v>628</v>
      </c>
      <c r="C2845" s="1014">
        <v>2011</v>
      </c>
      <c r="D2845" s="905" t="s">
        <v>8594</v>
      </c>
      <c r="H2845" s="905" t="s">
        <v>9511</v>
      </c>
      <c r="I2845" s="270">
        <v>44128</v>
      </c>
      <c r="K2845" s="681" t="s">
        <v>9671</v>
      </c>
      <c r="L2845" s="1070" t="s">
        <v>663</v>
      </c>
      <c r="M2845" s="13" t="str">
        <f t="shared" si="204"/>
        <v>Invoice Made</v>
      </c>
      <c r="N2845" s="1158"/>
      <c r="AA2845" s="13" t="str">
        <f t="shared" si="205"/>
        <v>Stena President2011</v>
      </c>
      <c r="AE2845" s="13">
        <f>IF(TRIM(AA2845=""),0,IF(ISNA(VLOOKUP(AA2845,Tracker!$AB$2:$AB$3981,1,FALSE)),0,1))</f>
        <v>1</v>
      </c>
    </row>
    <row r="2846" spans="1:31">
      <c r="A2846" s="781">
        <v>6316</v>
      </c>
      <c r="B2846" s="266" t="s">
        <v>321</v>
      </c>
      <c r="C2846" s="1014">
        <v>118</v>
      </c>
      <c r="D2846" s="905" t="s">
        <v>63</v>
      </c>
      <c r="H2846" s="1164" t="s">
        <v>20</v>
      </c>
      <c r="I2846" s="1165">
        <v>44115</v>
      </c>
      <c r="K2846" s="681" t="s">
        <v>9671</v>
      </c>
      <c r="L2846" s="1070" t="s">
        <v>60</v>
      </c>
      <c r="M2846" s="13" t="str">
        <f t="shared" si="204"/>
        <v>Invoice Made</v>
      </c>
      <c r="N2846" s="1158"/>
      <c r="AA2846" s="13" t="str">
        <f t="shared" si="205"/>
        <v>Mare Oriens118</v>
      </c>
      <c r="AE2846" s="13">
        <f>IF(TRIM(AA2846=""),0,IF(ISNA(VLOOKUP(AA2846,Tracker!$AB$2:$AB$3981,1,FALSE)),0,1))</f>
        <v>1</v>
      </c>
    </row>
    <row r="2847" spans="1:31">
      <c r="A2847" s="781">
        <v>6317</v>
      </c>
      <c r="B2847" s="266" t="s">
        <v>10200</v>
      </c>
      <c r="C2847" s="1014">
        <v>2</v>
      </c>
      <c r="D2847" s="905" t="s">
        <v>9821</v>
      </c>
      <c r="H2847" s="905" t="s">
        <v>25</v>
      </c>
      <c r="I2847" s="270">
        <v>44156</v>
      </c>
      <c r="K2847" s="681" t="s">
        <v>9671</v>
      </c>
      <c r="L2847" s="1070" t="s">
        <v>1485</v>
      </c>
      <c r="M2847" s="13" t="str">
        <f t="shared" si="204"/>
        <v>Invoice Made</v>
      </c>
      <c r="AA2847" s="13" t="str">
        <f t="shared" si="205"/>
        <v>Maersk Tokyo2</v>
      </c>
      <c r="AE2847" s="13">
        <f>IF(TRIM(AA2847=""),0,IF(ISNA(VLOOKUP(AA2847,Tracker!$AB$2:$AB$3981,1,FALSE)),0,1))</f>
        <v>1</v>
      </c>
    </row>
    <row r="2848" spans="1:31">
      <c r="A2848" s="781">
        <v>6318</v>
      </c>
      <c r="B2848" s="266" t="s">
        <v>10201</v>
      </c>
      <c r="C2848" s="1014">
        <v>2005</v>
      </c>
      <c r="D2848" s="905" t="s">
        <v>8838</v>
      </c>
      <c r="H2848" s="905" t="s">
        <v>324</v>
      </c>
      <c r="I2848" s="270">
        <v>44151</v>
      </c>
      <c r="K2848" s="681" t="s">
        <v>9671</v>
      </c>
      <c r="L2848" s="1070" t="s">
        <v>8479</v>
      </c>
      <c r="M2848" s="13" t="str">
        <f t="shared" si="204"/>
        <v>Invoice Made</v>
      </c>
      <c r="AA2848" s="13" t="str">
        <f t="shared" si="205"/>
        <v>Cap Leon2005</v>
      </c>
      <c r="AE2848" s="13">
        <f>IF(TRIM(AA2848=""),0,IF(ISNA(VLOOKUP(AA2848,Tracker!$AB$2:$AB$3981,1,FALSE)),0,1))</f>
        <v>1</v>
      </c>
    </row>
    <row r="2849" spans="1:31">
      <c r="A2849" s="781">
        <v>6319</v>
      </c>
      <c r="B2849" s="266" t="s">
        <v>8975</v>
      </c>
      <c r="C2849" s="1014">
        <v>1005</v>
      </c>
      <c r="D2849" s="905" t="s">
        <v>10202</v>
      </c>
      <c r="K2849" s="681" t="s">
        <v>10207</v>
      </c>
      <c r="L2849" s="1070" t="s">
        <v>8963</v>
      </c>
      <c r="M2849" s="13" t="str">
        <f t="shared" si="204"/>
        <v>Invoice Not Made</v>
      </c>
      <c r="N2849" s="266" t="s">
        <v>27</v>
      </c>
      <c r="AA2849" s="13" t="str">
        <f t="shared" si="205"/>
        <v>Goldway1005</v>
      </c>
      <c r="AE2849" s="13">
        <f>IF(TRIM(AA2849=""),0,IF(ISNA(VLOOKUP(AA2849,Tracker!$AB$2:$AB$3981,1,FALSE)),0,1))</f>
        <v>0</v>
      </c>
    </row>
    <row r="2850" spans="1:31">
      <c r="A2850" s="792">
        <v>6320</v>
      </c>
      <c r="B2850" s="760" t="s">
        <v>9228</v>
      </c>
      <c r="C2850" s="1102">
        <v>106</v>
      </c>
      <c r="D2850" s="1105" t="s">
        <v>2474</v>
      </c>
      <c r="E2850" s="760"/>
      <c r="F2850" s="1103"/>
      <c r="G2850" s="1104"/>
      <c r="H2850" s="1105"/>
      <c r="I2850" s="1106"/>
      <c r="J2850" s="760"/>
      <c r="K2850" s="1102" t="s">
        <v>9671</v>
      </c>
      <c r="L2850" s="1107" t="s">
        <v>8459</v>
      </c>
      <c r="M2850" s="803" t="str">
        <f t="shared" si="204"/>
        <v>Invoice Not Made</v>
      </c>
      <c r="N2850" s="760" t="s">
        <v>10358</v>
      </c>
      <c r="AA2850" s="13" t="str">
        <f t="shared" si="205"/>
        <v>Sten Fjell106</v>
      </c>
      <c r="AE2850" s="13">
        <f>IF(TRIM(AA2850=""),0,IF(ISNA(VLOOKUP(AA2850,Tracker!$AB$2:$AB$3981,1,FALSE)),0,1))</f>
        <v>0</v>
      </c>
    </row>
    <row r="2851" spans="1:31">
      <c r="A2851" s="781">
        <v>6321</v>
      </c>
      <c r="B2851" s="266" t="s">
        <v>2854</v>
      </c>
      <c r="C2851" s="1014">
        <v>276</v>
      </c>
      <c r="D2851" s="905" t="s">
        <v>2474</v>
      </c>
      <c r="K2851" s="681" t="s">
        <v>9671</v>
      </c>
      <c r="L2851" s="1070" t="s">
        <v>8459</v>
      </c>
      <c r="M2851" s="13" t="str">
        <f t="shared" si="204"/>
        <v>Invoice Not Made</v>
      </c>
      <c r="N2851" s="266" t="s">
        <v>9967</v>
      </c>
      <c r="AA2851" s="13" t="str">
        <f t="shared" si="205"/>
        <v>Emmy Schulte276</v>
      </c>
      <c r="AE2851" s="13">
        <f>IF(TRIM(AA2851=""),0,IF(ISNA(VLOOKUP(AA2851,Tracker!$AB$2:$AB$3981,1,FALSE)),0,1))</f>
        <v>0</v>
      </c>
    </row>
    <row r="2852" spans="1:31">
      <c r="A2852" s="781">
        <v>6322</v>
      </c>
      <c r="B2852" s="266" t="s">
        <v>2776</v>
      </c>
      <c r="C2852" s="1014">
        <v>181</v>
      </c>
      <c r="D2852" s="905" t="s">
        <v>2474</v>
      </c>
      <c r="K2852" s="681" t="s">
        <v>9671</v>
      </c>
      <c r="L2852" s="1070" t="s">
        <v>8459</v>
      </c>
      <c r="M2852" s="13" t="str">
        <f t="shared" si="204"/>
        <v>Invoice Not Made</v>
      </c>
      <c r="N2852" s="266" t="s">
        <v>9967</v>
      </c>
      <c r="AA2852" s="13" t="str">
        <f t="shared" si="205"/>
        <v>Sten Skagen181</v>
      </c>
      <c r="AE2852" s="13">
        <f>IF(TRIM(AA2852=""),0,IF(ISNA(VLOOKUP(AA2852,Tracker!$AB$2:$AB$3981,1,FALSE)),0,1))</f>
        <v>0</v>
      </c>
    </row>
    <row r="2853" spans="1:31">
      <c r="A2853" s="781">
        <v>6323</v>
      </c>
      <c r="B2853" s="266" t="s">
        <v>9623</v>
      </c>
      <c r="C2853" s="1014">
        <v>2003</v>
      </c>
      <c r="D2853" s="905" t="s">
        <v>666</v>
      </c>
      <c r="H2853" s="1163" t="s">
        <v>6033</v>
      </c>
      <c r="I2853" s="1161">
        <v>44129</v>
      </c>
      <c r="K2853" s="681" t="s">
        <v>9671</v>
      </c>
      <c r="L2853" s="1070" t="s">
        <v>663</v>
      </c>
      <c r="M2853" s="13" t="str">
        <f t="shared" si="204"/>
        <v>Invoice Made</v>
      </c>
      <c r="N2853" s="1158"/>
      <c r="AA2853" s="13" t="str">
        <f t="shared" si="205"/>
        <v>Nordic Rio2003</v>
      </c>
      <c r="AE2853" s="13">
        <f>IF(TRIM(AA2853=""),0,IF(ISNA(VLOOKUP(AA2853,Tracker!$AB$2:$AB$3981,1,FALSE)),0,1))</f>
        <v>1</v>
      </c>
    </row>
    <row r="2854" spans="1:31">
      <c r="A2854" s="781">
        <v>6324</v>
      </c>
      <c r="B2854" s="266" t="s">
        <v>9228</v>
      </c>
      <c r="C2854" s="1014">
        <v>110</v>
      </c>
      <c r="D2854" s="905" t="s">
        <v>2474</v>
      </c>
      <c r="K2854" s="681" t="s">
        <v>9671</v>
      </c>
      <c r="L2854" s="1070" t="s">
        <v>8459</v>
      </c>
      <c r="M2854" s="13" t="str">
        <f t="shared" si="204"/>
        <v>Invoice Not Made</v>
      </c>
      <c r="N2854" s="266" t="s">
        <v>9967</v>
      </c>
      <c r="AA2854" s="13" t="str">
        <f t="shared" si="205"/>
        <v>Sten Fjell110</v>
      </c>
      <c r="AE2854" s="13">
        <f>IF(TRIM(AA2854=""),0,IF(ISNA(VLOOKUP(AA2854,Tracker!$AB$2:$AB$3981,1,FALSE)),0,1))</f>
        <v>0</v>
      </c>
    </row>
    <row r="2855" spans="1:31">
      <c r="A2855" s="1184">
        <v>6325</v>
      </c>
      <c r="B2855" s="266" t="s">
        <v>10203</v>
      </c>
      <c r="C2855" s="1014">
        <v>9</v>
      </c>
      <c r="D2855" s="905" t="s">
        <v>8961</v>
      </c>
      <c r="H2855" s="905" t="s">
        <v>67</v>
      </c>
      <c r="I2855" s="270">
        <v>44138</v>
      </c>
      <c r="K2855" s="681" t="s">
        <v>10207</v>
      </c>
      <c r="L2855" s="1070" t="s">
        <v>8963</v>
      </c>
      <c r="M2855" s="13" t="str">
        <f t="shared" si="204"/>
        <v>Invoice Made</v>
      </c>
      <c r="AA2855" s="13" t="str">
        <f t="shared" si="205"/>
        <v>Umlma9</v>
      </c>
      <c r="AE2855" s="13">
        <f>IF(TRIM(AA2855=""),0,IF(ISNA(VLOOKUP(AA2855,Tracker!$AB$2:$AB$3981,1,FALSE)),0,1))</f>
        <v>1</v>
      </c>
    </row>
    <row r="2856" spans="1:31">
      <c r="A2856" s="781">
        <v>6326</v>
      </c>
      <c r="B2856" s="266" t="s">
        <v>9199</v>
      </c>
      <c r="D2856" s="905" t="s">
        <v>10191</v>
      </c>
      <c r="K2856" s="681" t="s">
        <v>9671</v>
      </c>
      <c r="L2856" s="1070" t="s">
        <v>1466</v>
      </c>
      <c r="M2856" s="13" t="str">
        <f t="shared" si="204"/>
        <v>Invoice Not Made</v>
      </c>
      <c r="AA2856" s="13" t="str">
        <f t="shared" si="205"/>
        <v>Vessel-Voy No not given</v>
      </c>
      <c r="AE2856" s="13">
        <f>IF(TRIM(AA2856=""),0,IF(ISNA(VLOOKUP(AA2856,Tracker!$AB$2:$AB$3981,1,FALSE)),0,1))</f>
        <v>0</v>
      </c>
    </row>
    <row r="2857" spans="1:31">
      <c r="A2857" s="1079">
        <v>6327</v>
      </c>
      <c r="B2857" s="8" t="s">
        <v>92</v>
      </c>
      <c r="C2857" s="955">
        <v>65</v>
      </c>
      <c r="D2857" s="886" t="s">
        <v>830</v>
      </c>
      <c r="E2857" s="8"/>
      <c r="F2857" s="9"/>
      <c r="G2857" s="10"/>
      <c r="H2857" s="1164" t="s">
        <v>1492</v>
      </c>
      <c r="I2857" s="1165">
        <v>44120</v>
      </c>
      <c r="J2857" s="8"/>
      <c r="K2857" s="860"/>
      <c r="L2857" s="1069" t="s">
        <v>60</v>
      </c>
      <c r="M2857" s="13" t="str">
        <f t="shared" si="204"/>
        <v>Invoice Made</v>
      </c>
      <c r="N2857" s="1159"/>
      <c r="O2857" s="1474" t="s">
        <v>10261</v>
      </c>
      <c r="P2857" s="1475"/>
      <c r="Q2857" s="1475"/>
      <c r="R2857" s="1475"/>
      <c r="AA2857" s="13" t="str">
        <f t="shared" si="205"/>
        <v>Luzon Spirit65</v>
      </c>
      <c r="AE2857" s="13">
        <f>IF(TRIM(AA2857=""),0,IF(ISNA(VLOOKUP(AA2857,Tracker!$AB$2:$AB$3981,1,FALSE)),0,1))</f>
        <v>1</v>
      </c>
    </row>
    <row r="2858" spans="1:31">
      <c r="A2858" s="1079">
        <v>6328</v>
      </c>
      <c r="B2858" s="8" t="s">
        <v>10262</v>
      </c>
      <c r="C2858" s="955" t="s">
        <v>10263</v>
      </c>
      <c r="D2858" s="886" t="s">
        <v>2868</v>
      </c>
      <c r="E2858" s="8"/>
      <c r="F2858" s="9"/>
      <c r="G2858" s="10"/>
      <c r="H2858" s="886" t="s">
        <v>10264</v>
      </c>
      <c r="I2858" s="183">
        <v>44124</v>
      </c>
      <c r="J2858" s="8"/>
      <c r="K2858" s="860"/>
      <c r="L2858" s="1069" t="s">
        <v>590</v>
      </c>
      <c r="M2858" s="13" t="str">
        <f t="shared" si="204"/>
        <v>Invoice Made</v>
      </c>
      <c r="N2858" s="1159"/>
      <c r="O2858" s="8"/>
      <c r="P2858" s="8"/>
      <c r="Q2858" s="8"/>
      <c r="R2858" s="8"/>
      <c r="AA2858" s="13" t="str">
        <f t="shared" si="205"/>
        <v>World Harmony142P_151F</v>
      </c>
      <c r="AE2858" s="13">
        <f>IF(TRIM(AA2858=""),0,IF(ISNA(VLOOKUP(AA2858,Tracker!$AB$2:$AB$3981,1,FALSE)),0,1))</f>
        <v>1</v>
      </c>
    </row>
    <row r="2859" spans="1:31">
      <c r="A2859" s="1079">
        <v>6329</v>
      </c>
      <c r="B2859" s="8" t="s">
        <v>2776</v>
      </c>
      <c r="C2859" s="955" t="s">
        <v>10265</v>
      </c>
      <c r="D2859" s="886" t="s">
        <v>2474</v>
      </c>
      <c r="E2859" s="8"/>
      <c r="F2859" s="9"/>
      <c r="G2859" s="10"/>
      <c r="H2859" s="886"/>
      <c r="I2859" s="183">
        <v>44115</v>
      </c>
      <c r="J2859" s="8"/>
      <c r="K2859" s="860"/>
      <c r="L2859" s="1069" t="s">
        <v>8459</v>
      </c>
      <c r="M2859" s="13" t="str">
        <f t="shared" si="204"/>
        <v>Invoice Not Made</v>
      </c>
      <c r="N2859" s="8" t="s">
        <v>9967</v>
      </c>
      <c r="O2859" s="8"/>
      <c r="P2859" s="8"/>
      <c r="Q2859" s="8"/>
      <c r="R2859" s="8"/>
      <c r="AA2859" s="13" t="str">
        <f t="shared" si="205"/>
        <v>Sten Skagen181_02</v>
      </c>
      <c r="AE2859" s="13">
        <f>IF(TRIM(AA2859=""),0,IF(ISNA(VLOOKUP(AA2859,Tracker!$AB$2:$AB$3981,1,FALSE)),0,1))</f>
        <v>0</v>
      </c>
    </row>
    <row r="2860" spans="1:31">
      <c r="A2860" s="1079">
        <v>6330</v>
      </c>
      <c r="B2860" s="8" t="s">
        <v>2779</v>
      </c>
      <c r="C2860" s="955">
        <v>327</v>
      </c>
      <c r="D2860" s="886" t="s">
        <v>2474</v>
      </c>
      <c r="E2860" s="8"/>
      <c r="F2860" s="9"/>
      <c r="G2860" s="10"/>
      <c r="H2860" s="886" t="s">
        <v>535</v>
      </c>
      <c r="I2860" s="183">
        <v>44119</v>
      </c>
      <c r="J2860" s="8"/>
      <c r="K2860" s="860"/>
      <c r="L2860" s="1069" t="s">
        <v>8459</v>
      </c>
      <c r="M2860" s="13" t="str">
        <f t="shared" si="204"/>
        <v>Invoice Not Made</v>
      </c>
      <c r="N2860" s="8" t="s">
        <v>9967</v>
      </c>
      <c r="O2860" s="8"/>
      <c r="P2860" s="8"/>
      <c r="Q2860" s="8"/>
      <c r="R2860" s="8"/>
      <c r="AA2860" s="13" t="str">
        <f t="shared" si="205"/>
        <v>Tigris327</v>
      </c>
      <c r="AE2860" s="13">
        <f>IF(TRIM(AA2860=""),0,IF(ISNA(VLOOKUP(AA2860,Tracker!$AB$2:$AB$3981,1,FALSE)),0,1))</f>
        <v>0</v>
      </c>
    </row>
    <row r="2861" spans="1:31">
      <c r="A2861" s="1169">
        <v>6331</v>
      </c>
      <c r="B2861" s="8" t="s">
        <v>10041</v>
      </c>
      <c r="C2861" s="955">
        <v>10</v>
      </c>
      <c r="D2861" s="886" t="s">
        <v>10266</v>
      </c>
      <c r="E2861" s="8"/>
      <c r="F2861" s="9"/>
      <c r="G2861" s="10"/>
      <c r="H2861" s="886" t="s">
        <v>173</v>
      </c>
      <c r="I2861" s="183">
        <v>44143</v>
      </c>
      <c r="J2861" s="8"/>
      <c r="K2861" s="860" t="s">
        <v>10207</v>
      </c>
      <c r="L2861" s="1069" t="s">
        <v>8963</v>
      </c>
      <c r="M2861" s="13" t="str">
        <f t="shared" si="204"/>
        <v>Invoice Made</v>
      </c>
      <c r="N2861" s="8"/>
      <c r="O2861" s="8"/>
      <c r="P2861" s="8"/>
      <c r="Q2861" s="8"/>
      <c r="R2861" s="8"/>
      <c r="AA2861" s="13" t="str">
        <f t="shared" si="205"/>
        <v>Aristodimos10</v>
      </c>
      <c r="AE2861" s="13">
        <f>IF(TRIM(AA2861=""),0,IF(ISNA(VLOOKUP(AA2861,Tracker!$AB$2:$AB$3981,1,FALSE)),0,1))</f>
        <v>1</v>
      </c>
    </row>
    <row r="2862" spans="1:31">
      <c r="A2862" s="1079">
        <v>6332</v>
      </c>
      <c r="B2862" s="8" t="s">
        <v>10310</v>
      </c>
      <c r="C2862" s="955">
        <v>28</v>
      </c>
      <c r="D2862" s="886" t="s">
        <v>63</v>
      </c>
      <c r="E2862" s="8"/>
      <c r="F2862" s="9"/>
      <c r="G2862" s="10"/>
      <c r="H2862" s="886" t="s">
        <v>10267</v>
      </c>
      <c r="I2862" s="183">
        <v>44130</v>
      </c>
      <c r="J2862" s="8"/>
      <c r="K2862" s="860"/>
      <c r="L2862" s="1069" t="s">
        <v>60</v>
      </c>
      <c r="M2862" s="13" t="str">
        <f t="shared" si="204"/>
        <v>Invoice Made</v>
      </c>
      <c r="N2862" s="1159"/>
      <c r="O2862" s="8"/>
      <c r="P2862" s="8"/>
      <c r="Q2862" s="8"/>
      <c r="R2862" s="8"/>
      <c r="AA2862" s="13" t="str">
        <f t="shared" si="205"/>
        <v>Stavanger Bliss28</v>
      </c>
      <c r="AE2862" s="13">
        <f>IF(TRIM(AA2862=""),0,IF(ISNA(VLOOKUP(AA2862,Tracker!$AB$2:$AB$3981,1,FALSE)),0,1))</f>
        <v>1</v>
      </c>
    </row>
    <row r="2863" spans="1:31">
      <c r="A2863" s="1079">
        <v>6333</v>
      </c>
      <c r="B2863" s="8" t="s">
        <v>10357</v>
      </c>
      <c r="C2863" s="955" t="s">
        <v>10268</v>
      </c>
      <c r="D2863" s="886" t="s">
        <v>10269</v>
      </c>
      <c r="E2863" s="8"/>
      <c r="F2863" s="9"/>
      <c r="G2863" s="10"/>
      <c r="H2863" s="886" t="s">
        <v>10270</v>
      </c>
      <c r="I2863" s="183">
        <v>44127</v>
      </c>
      <c r="J2863" s="8"/>
      <c r="K2863" s="860"/>
      <c r="L2863" s="1069" t="s">
        <v>590</v>
      </c>
      <c r="M2863" s="13" t="str">
        <f t="shared" si="204"/>
        <v>Invoice Made</v>
      </c>
      <c r="N2863" s="1159"/>
      <c r="O2863" s="8"/>
      <c r="P2863" s="8"/>
      <c r="Q2863" s="8"/>
      <c r="R2863" s="8"/>
      <c r="AA2863" s="13" t="str">
        <f t="shared" si="205"/>
        <v>Persepolis31P</v>
      </c>
      <c r="AE2863" s="13">
        <f>IF(TRIM(AA2863=""),0,IF(ISNA(VLOOKUP(AA2863,Tracker!$AB$2:$AB$3981,1,FALSE)),0,1))</f>
        <v>1</v>
      </c>
    </row>
    <row r="2864" spans="1:31">
      <c r="A2864" s="1079">
        <v>6334</v>
      </c>
      <c r="B2864" s="8" t="s">
        <v>10046</v>
      </c>
      <c r="C2864" s="955">
        <v>49</v>
      </c>
      <c r="D2864" s="886" t="s">
        <v>1405</v>
      </c>
      <c r="E2864" s="8"/>
      <c r="F2864" s="9"/>
      <c r="G2864" s="10"/>
      <c r="H2864" s="886" t="s">
        <v>10271</v>
      </c>
      <c r="I2864" s="183">
        <v>44129</v>
      </c>
      <c r="J2864" s="8"/>
      <c r="K2864" s="860"/>
      <c r="L2864" s="1069" t="s">
        <v>590</v>
      </c>
      <c r="M2864" s="13" t="str">
        <f t="shared" si="204"/>
        <v>Invoice Made</v>
      </c>
      <c r="N2864" s="1159"/>
      <c r="O2864" s="8"/>
      <c r="P2864" s="8"/>
      <c r="Q2864" s="8"/>
      <c r="R2864" s="8"/>
      <c r="AA2864" s="13" t="str">
        <f t="shared" si="205"/>
        <v>Barbouni49</v>
      </c>
      <c r="AE2864" s="13">
        <f>IF(TRIM(AA2864=""),0,IF(ISNA(VLOOKUP(AA2864,Tracker!$AB$2:$AB$3981,1,FALSE)),0,1))</f>
        <v>1</v>
      </c>
    </row>
    <row r="2865" spans="1:31">
      <c r="A2865" s="1079">
        <v>6335</v>
      </c>
      <c r="B2865" s="8" t="s">
        <v>892</v>
      </c>
      <c r="C2865" s="955" t="s">
        <v>10290</v>
      </c>
      <c r="D2865" s="886" t="s">
        <v>2474</v>
      </c>
      <c r="E2865" s="8"/>
      <c r="F2865" s="9"/>
      <c r="G2865" s="10"/>
      <c r="H2865" s="886" t="s">
        <v>2870</v>
      </c>
      <c r="I2865" s="183">
        <v>44133</v>
      </c>
      <c r="J2865" s="8"/>
      <c r="K2865" s="860"/>
      <c r="L2865" s="1069" t="s">
        <v>8459</v>
      </c>
      <c r="M2865" s="13" t="str">
        <f t="shared" si="204"/>
        <v>Invoice Made</v>
      </c>
      <c r="N2865" s="1159"/>
      <c r="O2865" s="8"/>
      <c r="P2865" s="8"/>
      <c r="Q2865" s="8"/>
      <c r="R2865" s="8"/>
      <c r="AA2865" s="13" t="str">
        <f t="shared" si="205"/>
        <v>Elisalex Schulte172, 173</v>
      </c>
      <c r="AE2865" s="13">
        <f>IF(TRIM(AA2865=""),0,IF(ISNA(VLOOKUP(AA2865,Tracker!$AB$2:$AB$3981,1,FALSE)),0,1))</f>
        <v>1</v>
      </c>
    </row>
    <row r="2866" spans="1:31">
      <c r="A2866" s="1079">
        <v>6336</v>
      </c>
      <c r="B2866" s="8" t="s">
        <v>2776</v>
      </c>
      <c r="C2866" s="955" t="s">
        <v>10294</v>
      </c>
      <c r="D2866" s="886" t="s">
        <v>2474</v>
      </c>
      <c r="E2866" s="8"/>
      <c r="F2866" s="9"/>
      <c r="G2866" s="10"/>
      <c r="H2866" s="886" t="s">
        <v>10272</v>
      </c>
      <c r="I2866" s="183">
        <v>44123</v>
      </c>
      <c r="J2866" s="8"/>
      <c r="K2866" s="860"/>
      <c r="L2866" s="1069" t="s">
        <v>8459</v>
      </c>
      <c r="M2866" s="13" t="str">
        <f t="shared" si="204"/>
        <v>Invoice Made</v>
      </c>
      <c r="N2866" s="1159"/>
      <c r="O2866" s="8"/>
      <c r="P2866" s="8"/>
      <c r="Q2866" s="8"/>
      <c r="R2866" s="8"/>
      <c r="AA2866" s="13" t="str">
        <f t="shared" si="205"/>
        <v>Sten Skagen181, 181_02, 182</v>
      </c>
      <c r="AE2866" s="13">
        <f>IF(TRIM(AA2866=""),0,IF(ISNA(VLOOKUP(AA2866,Tracker!$AB$2:$AB$3981,1,FALSE)),0,1))</f>
        <v>1</v>
      </c>
    </row>
    <row r="2867" spans="1:31">
      <c r="A2867" s="1079">
        <v>6337</v>
      </c>
      <c r="B2867" s="8" t="s">
        <v>9228</v>
      </c>
      <c r="C2867" s="955" t="s">
        <v>10295</v>
      </c>
      <c r="D2867" s="886" t="s">
        <v>2474</v>
      </c>
      <c r="E2867" s="8"/>
      <c r="F2867" s="9"/>
      <c r="G2867" s="10"/>
      <c r="H2867" s="886" t="s">
        <v>2870</v>
      </c>
      <c r="I2867" s="183">
        <v>44129</v>
      </c>
      <c r="J2867" s="8"/>
      <c r="K2867" s="860"/>
      <c r="L2867" s="1069" t="s">
        <v>8459</v>
      </c>
      <c r="M2867" s="13" t="str">
        <f t="shared" si="204"/>
        <v>Invoice Made</v>
      </c>
      <c r="N2867" s="1159"/>
      <c r="O2867" s="8"/>
      <c r="P2867" s="8"/>
      <c r="Q2867" s="8"/>
      <c r="R2867" s="8"/>
      <c r="AA2867" s="13" t="str">
        <f t="shared" si="205"/>
        <v>Sten Fjell110, 111</v>
      </c>
      <c r="AE2867" s="13">
        <f>IF(TRIM(AA2867=""),0,IF(ISNA(VLOOKUP(AA2867,Tracker!$AB$2:$AB$3981,1,FALSE)),0,1))</f>
        <v>1</v>
      </c>
    </row>
    <row r="2868" spans="1:31">
      <c r="A2868" s="1079">
        <v>6338</v>
      </c>
      <c r="B2868" s="8" t="s">
        <v>2779</v>
      </c>
      <c r="C2868" s="955" t="s">
        <v>10293</v>
      </c>
      <c r="D2868" s="886" t="s">
        <v>2474</v>
      </c>
      <c r="E2868" s="8"/>
      <c r="F2868" s="9"/>
      <c r="G2868" s="10"/>
      <c r="H2868" s="886" t="s">
        <v>4920</v>
      </c>
      <c r="I2868" s="183">
        <v>44129</v>
      </c>
      <c r="J2868" s="8"/>
      <c r="K2868" s="860"/>
      <c r="L2868" s="1069" t="s">
        <v>8459</v>
      </c>
      <c r="M2868" s="13" t="str">
        <f t="shared" si="204"/>
        <v>Invoice Made</v>
      </c>
      <c r="N2868" s="1159"/>
      <c r="O2868" s="8"/>
      <c r="P2868" s="8"/>
      <c r="Q2868" s="8"/>
      <c r="R2868" s="8"/>
      <c r="AA2868" s="13" t="str">
        <f t="shared" si="205"/>
        <v>Tigris327, 328</v>
      </c>
      <c r="AE2868" s="13">
        <f>IF(TRIM(AA2868=""),0,IF(ISNA(VLOOKUP(AA2868,Tracker!$AB$2:$AB$3981,1,FALSE)),0,1))</f>
        <v>1</v>
      </c>
    </row>
    <row r="2869" spans="1:31">
      <c r="A2869" s="1079">
        <v>6339</v>
      </c>
      <c r="B2869" s="8" t="s">
        <v>2854</v>
      </c>
      <c r="C2869" s="955" t="s">
        <v>10292</v>
      </c>
      <c r="D2869" s="886" t="s">
        <v>2474</v>
      </c>
      <c r="E2869" s="8"/>
      <c r="F2869" s="9"/>
      <c r="G2869" s="10"/>
      <c r="H2869" s="886" t="s">
        <v>10273</v>
      </c>
      <c r="I2869" s="183">
        <v>44132</v>
      </c>
      <c r="J2869" s="8"/>
      <c r="K2869" s="860"/>
      <c r="L2869" s="1069" t="s">
        <v>8459</v>
      </c>
      <c r="M2869" s="13" t="str">
        <f t="shared" si="204"/>
        <v>Invoice Made</v>
      </c>
      <c r="N2869" s="1159"/>
      <c r="O2869" s="8"/>
      <c r="P2869" s="8"/>
      <c r="Q2869" s="8"/>
      <c r="R2869" s="8"/>
      <c r="AA2869" s="13" t="str">
        <f t="shared" si="205"/>
        <v>Emmy Schulte275, 276, 277</v>
      </c>
      <c r="AE2869" s="13">
        <f>IF(TRIM(AA2869=""),0,IF(ISNA(VLOOKUP(AA2869,Tracker!$AB$2:$AB$3981,1,FALSE)),0,1))</f>
        <v>1</v>
      </c>
    </row>
    <row r="2870" spans="1:31">
      <c r="A2870" s="1169">
        <v>6340</v>
      </c>
      <c r="B2870" s="8" t="s">
        <v>10319</v>
      </c>
      <c r="C2870" s="955">
        <v>20615</v>
      </c>
      <c r="D2870" s="886" t="s">
        <v>10266</v>
      </c>
      <c r="E2870" s="8"/>
      <c r="F2870" s="9"/>
      <c r="G2870" s="10"/>
      <c r="H2870" s="886" t="s">
        <v>410</v>
      </c>
      <c r="I2870" s="183">
        <v>44157</v>
      </c>
      <c r="J2870" s="8"/>
      <c r="K2870" s="860"/>
      <c r="L2870" s="1069" t="s">
        <v>8963</v>
      </c>
      <c r="M2870" s="13" t="str">
        <f t="shared" si="204"/>
        <v>Invoice Made</v>
      </c>
      <c r="AA2870" s="13" t="str">
        <f t="shared" si="205"/>
        <v>Sloman Thetis20615</v>
      </c>
      <c r="AE2870" s="13">
        <f>IF(TRIM(AA2870=""),0,IF(ISNA(VLOOKUP(AA2870,Tracker!$AB$2:$AB$3981,1,FALSE)),0,1))</f>
        <v>1</v>
      </c>
    </row>
    <row r="2871" spans="1:31">
      <c r="A2871" s="781">
        <v>6341</v>
      </c>
      <c r="B2871" s="266" t="s">
        <v>5381</v>
      </c>
      <c r="C2871" s="1014">
        <v>2</v>
      </c>
      <c r="D2871" s="905" t="s">
        <v>9915</v>
      </c>
      <c r="H2871" s="905" t="s">
        <v>203</v>
      </c>
      <c r="I2871" s="270">
        <v>44139</v>
      </c>
      <c r="K2871" s="681" t="s">
        <v>411</v>
      </c>
      <c r="L2871" s="1070" t="s">
        <v>28</v>
      </c>
      <c r="M2871" s="13" t="str">
        <f t="shared" si="204"/>
        <v>Invoice Made</v>
      </c>
      <c r="AA2871" s="13" t="str">
        <f t="shared" si="205"/>
        <v>Leo2</v>
      </c>
      <c r="AE2871" s="13">
        <f>IF(TRIM(AA2871=""),0,IF(ISNA(VLOOKUP(AA2871,Tracker!$AB$2:$AB$3981,1,FALSE)),0,1))</f>
        <v>1</v>
      </c>
    </row>
    <row r="2872" spans="1:31">
      <c r="A2872" s="781">
        <v>6342</v>
      </c>
      <c r="B2872" s="266" t="s">
        <v>8043</v>
      </c>
      <c r="C2872" s="1014">
        <v>34</v>
      </c>
      <c r="D2872" s="905" t="s">
        <v>1304</v>
      </c>
      <c r="H2872" s="905" t="s">
        <v>3503</v>
      </c>
      <c r="I2872" s="270">
        <v>44146</v>
      </c>
      <c r="K2872" s="681" t="s">
        <v>10087</v>
      </c>
      <c r="L2872" s="1070" t="s">
        <v>590</v>
      </c>
      <c r="M2872" s="13" t="str">
        <f t="shared" si="204"/>
        <v>Invoice Made</v>
      </c>
      <c r="AA2872" s="13" t="str">
        <f t="shared" si="205"/>
        <v>Aquapuelche34</v>
      </c>
      <c r="AE2872" s="13">
        <f>IF(TRIM(AA2872=""),0,IF(ISNA(VLOOKUP(AA2872,Tracker!$AB$2:$AB$3981,1,FALSE)),0,1))</f>
        <v>1</v>
      </c>
    </row>
    <row r="2873" spans="1:31">
      <c r="A2873" s="781">
        <v>6343</v>
      </c>
      <c r="B2873" s="266" t="s">
        <v>8979</v>
      </c>
      <c r="C2873" s="1014">
        <v>17</v>
      </c>
      <c r="D2873" s="905" t="s">
        <v>1405</v>
      </c>
      <c r="H2873" s="905" t="s">
        <v>8693</v>
      </c>
      <c r="I2873" s="270">
        <v>44147</v>
      </c>
      <c r="K2873" s="681" t="s">
        <v>10087</v>
      </c>
      <c r="L2873" s="1070" t="s">
        <v>590</v>
      </c>
      <c r="M2873" s="13" t="str">
        <f t="shared" si="204"/>
        <v>Invoice Made</v>
      </c>
      <c r="AA2873" s="13" t="str">
        <f t="shared" si="205"/>
        <v>Lumphini Park17</v>
      </c>
      <c r="AE2873" s="13">
        <f>IF(TRIM(AA2873=""),0,IF(ISNA(VLOOKUP(AA2873,Tracker!$AB$2:$AB$3981,1,FALSE)),0,1))</f>
        <v>1</v>
      </c>
    </row>
    <row r="2874" spans="1:31">
      <c r="A2874" s="781">
        <v>6344</v>
      </c>
      <c r="B2874" s="266" t="s">
        <v>7496</v>
      </c>
      <c r="C2874" s="1014">
        <v>39</v>
      </c>
      <c r="D2874" s="905" t="s">
        <v>10053</v>
      </c>
      <c r="H2874" s="905" t="s">
        <v>413</v>
      </c>
      <c r="I2874" s="270">
        <v>44148</v>
      </c>
      <c r="L2874" s="1070" t="s">
        <v>590</v>
      </c>
      <c r="M2874" s="13" t="str">
        <f t="shared" si="204"/>
        <v>Invoice Made</v>
      </c>
      <c r="AA2874" s="13" t="str">
        <f t="shared" si="205"/>
        <v>Cabo Misaki39</v>
      </c>
      <c r="AE2874" s="13">
        <f>IF(TRIM(AA2874=""),0,IF(ISNA(VLOOKUP(AA2874,Tracker!$AB$2:$AB$3981,1,FALSE)),0,1))</f>
        <v>1</v>
      </c>
    </row>
    <row r="2875" spans="1:31">
      <c r="A2875" s="781">
        <v>6345</v>
      </c>
      <c r="B2875" s="266" t="s">
        <v>8970</v>
      </c>
      <c r="C2875" s="1014" t="s">
        <v>10325</v>
      </c>
      <c r="D2875" s="905" t="s">
        <v>8305</v>
      </c>
      <c r="H2875" s="905" t="s">
        <v>67</v>
      </c>
      <c r="I2875" s="270">
        <v>44153</v>
      </c>
      <c r="L2875" s="1070" t="s">
        <v>590</v>
      </c>
      <c r="M2875" s="13" t="str">
        <f t="shared" si="204"/>
        <v>Invoice Made</v>
      </c>
      <c r="AA2875" s="13" t="str">
        <f t="shared" si="205"/>
        <v>Salamina18P_119F</v>
      </c>
      <c r="AE2875" s="13">
        <f>IF(TRIM(AA2875=""),0,IF(ISNA(VLOOKUP(AA2875,Tracker!$AB$2:$AB$3981,1,FALSE)),0,1))</f>
        <v>1</v>
      </c>
    </row>
    <row r="2876" spans="1:31">
      <c r="A2876" s="781">
        <v>6346</v>
      </c>
      <c r="B2876" s="266" t="s">
        <v>483</v>
      </c>
      <c r="C2876" s="1014">
        <v>202005</v>
      </c>
      <c r="D2876" s="905" t="s">
        <v>666</v>
      </c>
      <c r="H2876" s="905" t="s">
        <v>7597</v>
      </c>
      <c r="I2876" s="270">
        <v>44149</v>
      </c>
      <c r="L2876" s="1070" t="s">
        <v>663</v>
      </c>
      <c r="M2876" s="13" t="str">
        <f t="shared" si="204"/>
        <v>Invoice Made</v>
      </c>
      <c r="AA2876" s="13" t="str">
        <f t="shared" si="205"/>
        <v>Stena Superior202005</v>
      </c>
      <c r="AE2876" s="13">
        <f>IF(TRIM(AA2876=""),0,IF(ISNA(VLOOKUP(AA2876,Tracker!$AB$2:$AB$3981,1,FALSE)),0,1))</f>
        <v>1</v>
      </c>
    </row>
    <row r="2877" spans="1:31">
      <c r="A2877" s="781">
        <v>6347</v>
      </c>
      <c r="B2877" s="266" t="s">
        <v>628</v>
      </c>
      <c r="C2877" s="1014">
        <v>2012</v>
      </c>
      <c r="D2877" s="905" t="s">
        <v>8840</v>
      </c>
      <c r="H2877" s="905" t="s">
        <v>3721</v>
      </c>
      <c r="I2877" s="270">
        <v>44142</v>
      </c>
      <c r="L2877" s="1070" t="s">
        <v>663</v>
      </c>
      <c r="M2877" s="13" t="str">
        <f t="shared" si="204"/>
        <v>Invoice Made</v>
      </c>
      <c r="AA2877" s="13" t="str">
        <f t="shared" si="205"/>
        <v>Stena President2012</v>
      </c>
      <c r="AE2877" s="13">
        <f>IF(TRIM(AA2877=""),0,IF(ISNA(VLOOKUP(AA2877,Tracker!$AB$2:$AB$3981,1,FALSE)),0,1))</f>
        <v>1</v>
      </c>
    </row>
    <row r="2878" spans="1:31">
      <c r="A2878" s="781">
        <v>6348</v>
      </c>
      <c r="B2878" s="266" t="s">
        <v>7811</v>
      </c>
      <c r="C2878" s="1014">
        <v>2006</v>
      </c>
      <c r="D2878" s="905" t="s">
        <v>10340</v>
      </c>
      <c r="H2878" s="905" t="s">
        <v>9640</v>
      </c>
      <c r="I2878" s="270">
        <v>44158</v>
      </c>
      <c r="L2878" s="1070" t="s">
        <v>633</v>
      </c>
      <c r="M2878" s="13" t="str">
        <f t="shared" si="204"/>
        <v>Invoice Made</v>
      </c>
      <c r="AA2878" s="13" t="str">
        <f t="shared" si="205"/>
        <v>Wisby Pacific2006</v>
      </c>
      <c r="AE2878" s="13">
        <f>IF(TRIM(AA2878=""),0,IF(ISNA(VLOOKUP(AA2878,Tracker!$AB$2:$AB$3981,1,FALSE)),0,1))</f>
        <v>1</v>
      </c>
    </row>
    <row r="2879" spans="1:31">
      <c r="A2879" s="781">
        <v>6349</v>
      </c>
      <c r="B2879" s="266" t="s">
        <v>10195</v>
      </c>
      <c r="C2879" s="1014">
        <v>2002</v>
      </c>
      <c r="D2879" s="905" t="s">
        <v>9687</v>
      </c>
      <c r="H2879" s="905" t="s">
        <v>712</v>
      </c>
      <c r="I2879" s="270">
        <v>44151</v>
      </c>
      <c r="L2879" s="1070" t="s">
        <v>633</v>
      </c>
      <c r="M2879" s="13" t="str">
        <f t="shared" si="204"/>
        <v>Invoice Made</v>
      </c>
      <c r="AA2879" s="13" t="str">
        <f t="shared" si="205"/>
        <v>Solar Claire2002</v>
      </c>
      <c r="AE2879" s="13">
        <f>IF(TRIM(AA2879=""),0,IF(ISNA(VLOOKUP(AA2879,Tracker!$AB$2:$AB$3981,1,FALSE)),0,1))</f>
        <v>1</v>
      </c>
    </row>
    <row r="2880" spans="1:31">
      <c r="A2880" s="781">
        <v>6350</v>
      </c>
      <c r="B2880" s="266" t="s">
        <v>682</v>
      </c>
      <c r="C2880" s="1014">
        <v>123</v>
      </c>
      <c r="D2880" s="905" t="s">
        <v>10349</v>
      </c>
      <c r="H2880" s="905" t="s">
        <v>24</v>
      </c>
      <c r="I2880" s="270">
        <v>44151</v>
      </c>
      <c r="L2880" s="1070" t="s">
        <v>60</v>
      </c>
      <c r="M2880" s="13" t="str">
        <f t="shared" ref="M2880:M2943" si="206">IF(AND(NOT(TRIM(D2880)="")),IF(AE2880=1,"Invoice Made","Invoice Not Made"),"")</f>
        <v>Invoice Made</v>
      </c>
      <c r="AA2880" s="13" t="str">
        <f t="shared" si="205"/>
        <v>Tarbet Spirit123</v>
      </c>
      <c r="AE2880" s="13">
        <f>IF(TRIM(AA2880=""),0,IF(ISNA(VLOOKUP(AA2880,Tracker!$AB$2:$AB$3981,1,FALSE)),0,1))</f>
        <v>1</v>
      </c>
    </row>
    <row r="2881" spans="1:31">
      <c r="A2881" s="781">
        <v>6351</v>
      </c>
      <c r="B2881" s="266" t="s">
        <v>7687</v>
      </c>
      <c r="C2881" s="1014">
        <v>80</v>
      </c>
      <c r="D2881" s="905" t="s">
        <v>10351</v>
      </c>
      <c r="H2881" s="905" t="s">
        <v>567</v>
      </c>
      <c r="I2881" s="270">
        <v>44163</v>
      </c>
      <c r="L2881" s="1070" t="s">
        <v>60</v>
      </c>
      <c r="M2881" s="13" t="str">
        <f t="shared" si="206"/>
        <v>Invoice Made</v>
      </c>
      <c r="AA2881" s="13" t="str">
        <f t="shared" si="205"/>
        <v>FSL Hong Kong80</v>
      </c>
      <c r="AE2881" s="13">
        <f>IF(TRIM(AA2881=""),0,IF(ISNA(VLOOKUP(AA2881,Tracker!$AB$2:$AB$3981,1,FALSE)),0,1))</f>
        <v>1</v>
      </c>
    </row>
    <row r="2882" spans="1:31">
      <c r="A2882" s="781">
        <v>6352</v>
      </c>
      <c r="B2882" s="266" t="s">
        <v>7849</v>
      </c>
      <c r="C2882" s="1014">
        <v>15</v>
      </c>
      <c r="D2882" s="905" t="s">
        <v>9457</v>
      </c>
      <c r="H2882" s="905" t="s">
        <v>20</v>
      </c>
      <c r="I2882" s="270">
        <v>44152</v>
      </c>
      <c r="L2882" s="1070" t="s">
        <v>60</v>
      </c>
      <c r="M2882" s="13" t="str">
        <f t="shared" si="206"/>
        <v>Invoice Made</v>
      </c>
      <c r="AA2882" s="13" t="str">
        <f t="shared" si="205"/>
        <v>Nordic Brasilia15</v>
      </c>
      <c r="AE2882" s="13">
        <f>IF(TRIM(AA2882=""),0,IF(ISNA(VLOOKUP(AA2882,Tracker!$AB$2:$AB$3981,1,FALSE)),0,1))</f>
        <v>1</v>
      </c>
    </row>
    <row r="2883" spans="1:31">
      <c r="A2883" s="781">
        <v>6353</v>
      </c>
      <c r="B2883" s="266" t="s">
        <v>7744</v>
      </c>
      <c r="C2883" s="1014">
        <v>57</v>
      </c>
      <c r="D2883" s="905" t="s">
        <v>601</v>
      </c>
      <c r="H2883" s="905" t="s">
        <v>88</v>
      </c>
      <c r="I2883" s="270">
        <v>44154</v>
      </c>
      <c r="L2883" s="1070" t="s">
        <v>60</v>
      </c>
      <c r="M2883" s="13" t="str">
        <f t="shared" si="206"/>
        <v>Invoice Made</v>
      </c>
      <c r="AA2883" s="13" t="str">
        <f t="shared" ref="AA2883:AA2946" si="207">IF(OR(TRIM(B2883)="",TRIM(C2883)=""),"Vessel-Voy No not given",CONCATENATE(TRIM(B2883),TRIM(C2883)))</f>
        <v>Blue Power57</v>
      </c>
      <c r="AE2883" s="13">
        <f>IF(TRIM(AA2883=""),0,IF(ISNA(VLOOKUP(AA2883,Tracker!$AB$2:$AB$3981,1,FALSE)),0,1))</f>
        <v>1</v>
      </c>
    </row>
    <row r="2884" spans="1:31">
      <c r="A2884" s="781">
        <v>6354</v>
      </c>
      <c r="B2884" s="266" t="s">
        <v>8593</v>
      </c>
      <c r="C2884" s="1014">
        <v>26</v>
      </c>
      <c r="D2884" s="905" t="s">
        <v>63</v>
      </c>
      <c r="H2884" s="905" t="s">
        <v>86</v>
      </c>
      <c r="I2884" s="270">
        <v>44162</v>
      </c>
      <c r="L2884" s="1070" t="s">
        <v>60</v>
      </c>
      <c r="M2884" s="13" t="str">
        <f t="shared" si="206"/>
        <v>Invoice Made</v>
      </c>
      <c r="AA2884" s="13" t="str">
        <f t="shared" si="207"/>
        <v>Stavanger Falcon26</v>
      </c>
      <c r="AE2884" s="13">
        <f>IF(TRIM(AA2884=""),0,IF(ISNA(VLOOKUP(AA2884,Tracker!$AB$2:$AB$3981,1,FALSE)),0,1))</f>
        <v>1</v>
      </c>
    </row>
    <row r="2885" spans="1:31">
      <c r="A2885" s="1078">
        <v>6355</v>
      </c>
      <c r="B2885" s="266" t="s">
        <v>383</v>
      </c>
      <c r="C2885" s="1014">
        <v>190</v>
      </c>
      <c r="D2885" s="905" t="s">
        <v>7955</v>
      </c>
      <c r="H2885" s="905" t="s">
        <v>345</v>
      </c>
      <c r="I2885" s="270">
        <v>44163</v>
      </c>
      <c r="L2885" s="1070" t="s">
        <v>60</v>
      </c>
      <c r="M2885" s="13" t="str">
        <f t="shared" si="206"/>
        <v>Invoice Made</v>
      </c>
      <c r="AA2885" s="13" t="str">
        <f t="shared" si="207"/>
        <v>Axel Spirit190</v>
      </c>
      <c r="AE2885" s="13">
        <f>IF(TRIM(AA2885=""),0,IF(ISNA(VLOOKUP(AA2885,Tracker!$AB$2:$AB$3981,1,FALSE)),0,1))</f>
        <v>1</v>
      </c>
    </row>
    <row r="2886" spans="1:31">
      <c r="A2886" s="1079">
        <v>6356</v>
      </c>
      <c r="B2886" s="1188" t="s">
        <v>2776</v>
      </c>
      <c r="C2886" s="1189" t="s">
        <v>8058</v>
      </c>
      <c r="D2886" s="1190" t="s">
        <v>2474</v>
      </c>
      <c r="E2886" s="1188"/>
      <c r="F2886" s="1191"/>
      <c r="G2886" s="1192"/>
      <c r="H2886" s="1190"/>
      <c r="I2886" s="1193"/>
      <c r="J2886" s="1188"/>
      <c r="K2886" s="1194"/>
      <c r="L2886" s="1195" t="s">
        <v>8459</v>
      </c>
      <c r="M2886" s="1196" t="str">
        <f t="shared" si="206"/>
        <v>Invoice Not Made</v>
      </c>
      <c r="N2886" s="266" t="s">
        <v>9967</v>
      </c>
      <c r="AA2886" s="13" t="str">
        <f t="shared" si="207"/>
        <v>Sten Skagen183</v>
      </c>
      <c r="AE2886" s="13">
        <f>IF(TRIM(AA2886=""),0,IF(ISNA(VLOOKUP(AA2886,Tracker!$AB$2:$AB$3981,1,FALSE)),0,1))</f>
        <v>0</v>
      </c>
    </row>
    <row r="2887" spans="1:31">
      <c r="A2887" s="1079">
        <v>6357</v>
      </c>
      <c r="B2887" s="266" t="s">
        <v>2776</v>
      </c>
      <c r="C2887" s="1014" t="s">
        <v>8059</v>
      </c>
      <c r="D2887" s="905" t="s">
        <v>2474</v>
      </c>
      <c r="L2887" s="1197" t="s">
        <v>8459</v>
      </c>
      <c r="M2887" s="1198" t="str">
        <f t="shared" si="206"/>
        <v>Invoice Not Made</v>
      </c>
      <c r="N2887" s="266" t="s">
        <v>9967</v>
      </c>
      <c r="AA2887" s="13" t="str">
        <f t="shared" si="207"/>
        <v>Sten Skagen184</v>
      </c>
      <c r="AE2887" s="13">
        <f>IF(TRIM(AA2887=""),0,IF(ISNA(VLOOKUP(AA2887,Tracker!$AB$2:$AB$3981,1,FALSE)),0,1))</f>
        <v>0</v>
      </c>
    </row>
    <row r="2888" spans="1:31">
      <c r="A2888" s="1079">
        <v>6358</v>
      </c>
      <c r="B2888" s="266" t="s">
        <v>2776</v>
      </c>
      <c r="C2888" s="1014" t="s">
        <v>10365</v>
      </c>
      <c r="D2888" s="905" t="s">
        <v>2474</v>
      </c>
      <c r="L2888" s="1197" t="s">
        <v>8459</v>
      </c>
      <c r="M2888" s="1198" t="str">
        <f t="shared" si="206"/>
        <v>Invoice Not Made</v>
      </c>
      <c r="N2888" s="266" t="s">
        <v>9967</v>
      </c>
      <c r="AA2888" s="13" t="str">
        <f t="shared" si="207"/>
        <v>Sten Skagen185</v>
      </c>
      <c r="AE2888" s="13">
        <f>IF(TRIM(AA2888=""),0,IF(ISNA(VLOOKUP(AA2888,Tracker!$AB$2:$AB$3981,1,FALSE)),0,1))</f>
        <v>0</v>
      </c>
    </row>
    <row r="2889" spans="1:31">
      <c r="A2889" s="1199">
        <v>6359</v>
      </c>
      <c r="B2889" s="1200" t="s">
        <v>2776</v>
      </c>
      <c r="C2889" s="1201" t="s">
        <v>10374</v>
      </c>
      <c r="D2889" s="1202" t="s">
        <v>2474</v>
      </c>
      <c r="E2889" s="1200"/>
      <c r="F2889" s="1203"/>
      <c r="G2889" s="1204"/>
      <c r="H2889" s="1202" t="s">
        <v>25</v>
      </c>
      <c r="I2889" s="1205">
        <v>44159</v>
      </c>
      <c r="J2889" s="1200"/>
      <c r="K2889" s="1206"/>
      <c r="L2889" s="1207" t="s">
        <v>8459</v>
      </c>
      <c r="M2889" s="1208" t="str">
        <f t="shared" si="206"/>
        <v>Invoice Made</v>
      </c>
      <c r="AA2889" s="13" t="str">
        <f t="shared" si="207"/>
        <v>Sten Skagen183, 184, 185, 186</v>
      </c>
      <c r="AE2889" s="13">
        <f>IF(TRIM(AA2889=""),0,IF(ISNA(VLOOKUP(AA2889,Tracker!$AB$2:$AB$3981,1,FALSE)),0,1))</f>
        <v>1</v>
      </c>
    </row>
    <row r="2890" spans="1:31">
      <c r="A2890" s="1079">
        <v>6360</v>
      </c>
      <c r="B2890" s="1188" t="s">
        <v>2854</v>
      </c>
      <c r="C2890" s="1189" t="s">
        <v>5598</v>
      </c>
      <c r="D2890" s="1190" t="s">
        <v>2474</v>
      </c>
      <c r="E2890" s="1188"/>
      <c r="F2890" s="1191"/>
      <c r="G2890" s="1192"/>
      <c r="H2890" s="1190"/>
      <c r="I2890" s="1193"/>
      <c r="J2890" s="1188"/>
      <c r="K2890" s="1194"/>
      <c r="L2890" s="1195" t="s">
        <v>8459</v>
      </c>
      <c r="M2890" s="1196" t="str">
        <f t="shared" si="206"/>
        <v>Invoice Not Made</v>
      </c>
      <c r="N2890" s="266" t="s">
        <v>9967</v>
      </c>
      <c r="AA2890" s="13" t="str">
        <f t="shared" si="207"/>
        <v>Emmy Schulte278</v>
      </c>
      <c r="AE2890" s="13">
        <f>IF(TRIM(AA2890=""),0,IF(ISNA(VLOOKUP(AA2890,Tracker!$AB$2:$AB$3981,1,FALSE)),0,1))</f>
        <v>0</v>
      </c>
    </row>
    <row r="2891" spans="1:31">
      <c r="A2891" s="1079">
        <v>6361</v>
      </c>
      <c r="B2891" s="266" t="s">
        <v>2854</v>
      </c>
      <c r="C2891" s="1014" t="s">
        <v>5658</v>
      </c>
      <c r="D2891" s="905" t="s">
        <v>2474</v>
      </c>
      <c r="L2891" s="1197" t="s">
        <v>8459</v>
      </c>
      <c r="M2891" s="1198" t="str">
        <f t="shared" si="206"/>
        <v>Invoice Not Made</v>
      </c>
      <c r="N2891" s="266" t="s">
        <v>9967</v>
      </c>
      <c r="AA2891" s="13" t="str">
        <f t="shared" si="207"/>
        <v>Emmy Schulte279</v>
      </c>
      <c r="AE2891" s="13">
        <f>IF(TRIM(AA2891=""),0,IF(ISNA(VLOOKUP(AA2891,Tracker!$AB$2:$AB$3981,1,FALSE)),0,1))</f>
        <v>0</v>
      </c>
    </row>
    <row r="2892" spans="1:31">
      <c r="A2892" s="1079">
        <v>6362</v>
      </c>
      <c r="B2892" s="266" t="s">
        <v>2854</v>
      </c>
      <c r="C2892" s="1014" t="s">
        <v>10366</v>
      </c>
      <c r="D2892" s="905" t="s">
        <v>2474</v>
      </c>
      <c r="L2892" s="1197" t="s">
        <v>8459</v>
      </c>
      <c r="M2892" s="1198" t="str">
        <f t="shared" si="206"/>
        <v>Invoice Not Made</v>
      </c>
      <c r="N2892" s="266" t="s">
        <v>9967</v>
      </c>
      <c r="AA2892" s="13" t="str">
        <f t="shared" si="207"/>
        <v>Emmy Schulte280</v>
      </c>
      <c r="AE2892" s="13">
        <f>IF(TRIM(AA2892=""),0,IF(ISNA(VLOOKUP(AA2892,Tracker!$AB$2:$AB$3981,1,FALSE)),0,1))</f>
        <v>0</v>
      </c>
    </row>
    <row r="2893" spans="1:31">
      <c r="A2893" s="1199">
        <v>6363</v>
      </c>
      <c r="B2893" s="1200" t="s">
        <v>2854</v>
      </c>
      <c r="C2893" s="1201" t="s">
        <v>10375</v>
      </c>
      <c r="D2893" s="1202" t="s">
        <v>2474</v>
      </c>
      <c r="E2893" s="1200"/>
      <c r="F2893" s="1203"/>
      <c r="G2893" s="1204"/>
      <c r="H2893" s="1202" t="s">
        <v>2753</v>
      </c>
      <c r="I2893" s="1205">
        <v>44164</v>
      </c>
      <c r="J2893" s="1200"/>
      <c r="K2893" s="1206"/>
      <c r="L2893" s="1207" t="s">
        <v>8459</v>
      </c>
      <c r="M2893" s="1208" t="str">
        <f t="shared" si="206"/>
        <v>Invoice Made</v>
      </c>
      <c r="AA2893" s="13" t="str">
        <f t="shared" si="207"/>
        <v>Emmy Schulte278, 279, 280, 281</v>
      </c>
      <c r="AE2893" s="13">
        <f>IF(TRIM(AA2893=""),0,IF(ISNA(VLOOKUP(AA2893,Tracker!$AB$2:$AB$3981,1,FALSE)),0,1))</f>
        <v>1</v>
      </c>
    </row>
    <row r="2894" spans="1:31">
      <c r="A2894" s="1079">
        <v>6364</v>
      </c>
      <c r="B2894" s="1188" t="s">
        <v>2779</v>
      </c>
      <c r="C2894" s="1189" t="s">
        <v>10367</v>
      </c>
      <c r="D2894" s="1190" t="s">
        <v>2474</v>
      </c>
      <c r="E2894" s="1188"/>
      <c r="F2894" s="1191"/>
      <c r="G2894" s="1192"/>
      <c r="H2894" s="1190"/>
      <c r="I2894" s="1193"/>
      <c r="J2894" s="1188"/>
      <c r="K2894" s="1194"/>
      <c r="L2894" s="1195" t="s">
        <v>8459</v>
      </c>
      <c r="M2894" s="1196" t="str">
        <f t="shared" si="206"/>
        <v>Invoice Not Made</v>
      </c>
      <c r="N2894" s="266" t="s">
        <v>9967</v>
      </c>
      <c r="AA2894" s="13" t="str">
        <f t="shared" si="207"/>
        <v>Tigris329</v>
      </c>
      <c r="AE2894" s="13">
        <f>IF(TRIM(AA2894=""),0,IF(ISNA(VLOOKUP(AA2894,Tracker!$AB$2:$AB$3981,1,FALSE)),0,1))</f>
        <v>0</v>
      </c>
    </row>
    <row r="2895" spans="1:31">
      <c r="A2895" s="1079">
        <v>6365</v>
      </c>
      <c r="B2895" s="266" t="s">
        <v>2779</v>
      </c>
      <c r="C2895" s="1014" t="s">
        <v>6435</v>
      </c>
      <c r="D2895" s="905" t="s">
        <v>2474</v>
      </c>
      <c r="L2895" s="1197" t="s">
        <v>8459</v>
      </c>
      <c r="M2895" s="1198" t="str">
        <f t="shared" si="206"/>
        <v>Invoice Not Made</v>
      </c>
      <c r="N2895" s="266" t="s">
        <v>9967</v>
      </c>
      <c r="AA2895" s="13" t="str">
        <f t="shared" si="207"/>
        <v>Tigris330</v>
      </c>
      <c r="AE2895" s="13">
        <f>IF(TRIM(AA2895=""),0,IF(ISNA(VLOOKUP(AA2895,Tracker!$AB$2:$AB$3981,1,FALSE)),0,1))</f>
        <v>0</v>
      </c>
    </row>
    <row r="2896" spans="1:31">
      <c r="A2896" s="1199">
        <v>6366</v>
      </c>
      <c r="B2896" s="1200" t="s">
        <v>2779</v>
      </c>
      <c r="C2896" s="1201" t="s">
        <v>10376</v>
      </c>
      <c r="D2896" s="1202" t="s">
        <v>2474</v>
      </c>
      <c r="E2896" s="1200"/>
      <c r="F2896" s="1203"/>
      <c r="G2896" s="1204"/>
      <c r="H2896" s="1202" t="s">
        <v>535</v>
      </c>
      <c r="I2896" s="1205">
        <v>44151</v>
      </c>
      <c r="J2896" s="1200"/>
      <c r="K2896" s="1206"/>
      <c r="L2896" s="1207" t="s">
        <v>8459</v>
      </c>
      <c r="M2896" s="1208" t="str">
        <f t="shared" si="206"/>
        <v>Invoice Made</v>
      </c>
      <c r="AA2896" s="13" t="str">
        <f t="shared" si="207"/>
        <v>Tigris329, 330, 331</v>
      </c>
      <c r="AE2896" s="13">
        <f>IF(TRIM(AA2896=""),0,IF(ISNA(VLOOKUP(AA2896,Tracker!$AB$2:$AB$3981,1,FALSE)),0,1))</f>
        <v>1</v>
      </c>
    </row>
    <row r="2897" spans="1:31">
      <c r="A2897" s="1079">
        <v>6367</v>
      </c>
      <c r="B2897" s="1188" t="s">
        <v>9228</v>
      </c>
      <c r="C2897" s="1189" t="s">
        <v>547</v>
      </c>
      <c r="D2897" s="1190" t="s">
        <v>2474</v>
      </c>
      <c r="E2897" s="1188"/>
      <c r="F2897" s="1191"/>
      <c r="G2897" s="1192"/>
      <c r="H2897" s="1190"/>
      <c r="I2897" s="1193"/>
      <c r="J2897" s="1188"/>
      <c r="K2897" s="1194"/>
      <c r="L2897" s="1195" t="s">
        <v>8459</v>
      </c>
      <c r="M2897" s="1196" t="str">
        <f t="shared" si="206"/>
        <v>Invoice Not Made</v>
      </c>
      <c r="N2897" s="266" t="s">
        <v>9967</v>
      </c>
      <c r="AA2897" s="13" t="str">
        <f t="shared" si="207"/>
        <v>Sten Fjell112</v>
      </c>
      <c r="AE2897" s="13">
        <f>IF(TRIM(AA2897=""),0,IF(ISNA(VLOOKUP(AA2897,Tracker!$AB$2:$AB$3981,1,FALSE)),0,1))</f>
        <v>0</v>
      </c>
    </row>
    <row r="2898" spans="1:31">
      <c r="A2898" s="1079">
        <v>6368</v>
      </c>
      <c r="B2898" s="266" t="s">
        <v>9228</v>
      </c>
      <c r="C2898" s="1014" t="s">
        <v>774</v>
      </c>
      <c r="D2898" s="905" t="s">
        <v>2474</v>
      </c>
      <c r="L2898" s="1197" t="s">
        <v>8459</v>
      </c>
      <c r="M2898" s="1198" t="str">
        <f t="shared" si="206"/>
        <v>Invoice Not Made</v>
      </c>
      <c r="N2898" s="266" t="s">
        <v>9967</v>
      </c>
      <c r="AA2898" s="13" t="str">
        <f t="shared" si="207"/>
        <v>Sten Fjell113</v>
      </c>
      <c r="AE2898" s="13">
        <f>IF(TRIM(AA2898=""),0,IF(ISNA(VLOOKUP(AA2898,Tracker!$AB$2:$AB$3981,1,FALSE)),0,1))</f>
        <v>0</v>
      </c>
    </row>
    <row r="2899" spans="1:31">
      <c r="A2899" s="1079">
        <v>6369</v>
      </c>
      <c r="B2899" s="266" t="s">
        <v>9228</v>
      </c>
      <c r="C2899" s="1014" t="s">
        <v>595</v>
      </c>
      <c r="D2899" s="905" t="s">
        <v>2474</v>
      </c>
      <c r="L2899" s="1197" t="s">
        <v>8459</v>
      </c>
      <c r="M2899" s="1198" t="str">
        <f t="shared" si="206"/>
        <v>Invoice Not Made</v>
      </c>
      <c r="N2899" s="266" t="s">
        <v>9967</v>
      </c>
      <c r="AA2899" s="13" t="str">
        <f t="shared" si="207"/>
        <v>Sten Fjell114</v>
      </c>
      <c r="AE2899" s="13">
        <f>IF(TRIM(AA2899=""),0,IF(ISNA(VLOOKUP(AA2899,Tracker!$AB$2:$AB$3981,1,FALSE)),0,1))</f>
        <v>0</v>
      </c>
    </row>
    <row r="2900" spans="1:31">
      <c r="A2900" s="1199">
        <v>6370</v>
      </c>
      <c r="B2900" s="1200" t="s">
        <v>9228</v>
      </c>
      <c r="C2900" s="1201" t="s">
        <v>10377</v>
      </c>
      <c r="D2900" s="1202" t="s">
        <v>2474</v>
      </c>
      <c r="E2900" s="1200"/>
      <c r="F2900" s="1203"/>
      <c r="G2900" s="1204"/>
      <c r="H2900" s="1202" t="s">
        <v>2870</v>
      </c>
      <c r="I2900" s="1205">
        <v>44163</v>
      </c>
      <c r="J2900" s="1200"/>
      <c r="K2900" s="1206"/>
      <c r="L2900" s="1207" t="s">
        <v>8459</v>
      </c>
      <c r="M2900" s="1208" t="str">
        <f t="shared" si="206"/>
        <v>Invoice Made</v>
      </c>
      <c r="AA2900" s="13" t="str">
        <f t="shared" si="207"/>
        <v>Sten Fjell112, 113, 114, 115</v>
      </c>
      <c r="AE2900" s="13">
        <f>IF(TRIM(AA2900=""),0,IF(ISNA(VLOOKUP(AA2900,Tracker!$AB$2:$AB$3981,1,FALSE)),0,1))</f>
        <v>1</v>
      </c>
    </row>
    <row r="2901" spans="1:31">
      <c r="A2901" s="1079">
        <v>6371</v>
      </c>
      <c r="B2901" s="1188" t="s">
        <v>892</v>
      </c>
      <c r="C2901" s="1189" t="s">
        <v>373</v>
      </c>
      <c r="D2901" s="1190" t="s">
        <v>2474</v>
      </c>
      <c r="E2901" s="1188"/>
      <c r="F2901" s="1191"/>
      <c r="G2901" s="1192"/>
      <c r="H2901" s="1190"/>
      <c r="I2901" s="1193"/>
      <c r="J2901" s="1188"/>
      <c r="K2901" s="1194"/>
      <c r="L2901" s="1195" t="s">
        <v>8459</v>
      </c>
      <c r="M2901" s="1196" t="str">
        <f t="shared" si="206"/>
        <v>Invoice Not Made</v>
      </c>
      <c r="N2901" s="266" t="s">
        <v>9967</v>
      </c>
      <c r="AA2901" s="13" t="str">
        <f t="shared" si="207"/>
        <v>Elisalex Schulte174</v>
      </c>
      <c r="AE2901" s="13">
        <f>IF(TRIM(AA2901=""),0,IF(ISNA(VLOOKUP(AA2901,Tracker!$AB$2:$AB$3981,1,FALSE)),0,1))</f>
        <v>0</v>
      </c>
    </row>
    <row r="2902" spans="1:31">
      <c r="A2902" s="1079">
        <v>6372</v>
      </c>
      <c r="B2902" s="266" t="s">
        <v>892</v>
      </c>
      <c r="C2902" s="1014" t="s">
        <v>7486</v>
      </c>
      <c r="D2902" s="905" t="s">
        <v>2474</v>
      </c>
      <c r="L2902" s="1197" t="s">
        <v>8459</v>
      </c>
      <c r="M2902" s="1198" t="str">
        <f t="shared" si="206"/>
        <v>Invoice Not Made</v>
      </c>
      <c r="N2902" s="266" t="s">
        <v>9967</v>
      </c>
      <c r="AA2902" s="13" t="str">
        <f t="shared" si="207"/>
        <v>Elisalex Schulte175</v>
      </c>
      <c r="AE2902" s="13">
        <f>IF(TRIM(AA2902=""),0,IF(ISNA(VLOOKUP(AA2902,Tracker!$AB$2:$AB$3981,1,FALSE)),0,1))</f>
        <v>0</v>
      </c>
    </row>
    <row r="2903" spans="1:31">
      <c r="A2903" s="1199">
        <v>6373</v>
      </c>
      <c r="B2903" s="1200" t="s">
        <v>892</v>
      </c>
      <c r="C2903" s="1201" t="s">
        <v>10378</v>
      </c>
      <c r="D2903" s="1202" t="s">
        <v>2474</v>
      </c>
      <c r="E2903" s="1200"/>
      <c r="F2903" s="1203"/>
      <c r="G2903" s="1204"/>
      <c r="H2903" s="1202" t="s">
        <v>10368</v>
      </c>
      <c r="I2903" s="1205">
        <v>44161</v>
      </c>
      <c r="J2903" s="1200"/>
      <c r="K2903" s="1206"/>
      <c r="L2903" s="1207" t="s">
        <v>8459</v>
      </c>
      <c r="M2903" s="1208" t="str">
        <f t="shared" si="206"/>
        <v>Invoice Made</v>
      </c>
      <c r="AA2903" s="13" t="str">
        <f t="shared" si="207"/>
        <v>Elisalex Schulte174, 175, 176</v>
      </c>
      <c r="AE2903" s="13">
        <f>IF(TRIM(AA2903=""),0,IF(ISNA(VLOOKUP(AA2903,Tracker!$AB$2:$AB$3981,1,FALSE)),0,1))</f>
        <v>1</v>
      </c>
    </row>
    <row r="2904" spans="1:31">
      <c r="A2904" s="1187">
        <v>6374</v>
      </c>
      <c r="B2904" s="266" t="s">
        <v>8953</v>
      </c>
      <c r="C2904" s="1014">
        <v>31</v>
      </c>
      <c r="D2904" s="905" t="s">
        <v>10370</v>
      </c>
      <c r="H2904" s="905" t="s">
        <v>25</v>
      </c>
      <c r="I2904" s="270">
        <v>44138</v>
      </c>
      <c r="K2904" s="1186" t="s">
        <v>9161</v>
      </c>
      <c r="L2904" s="1070" t="s">
        <v>1466</v>
      </c>
      <c r="M2904" s="13" t="str">
        <f t="shared" si="206"/>
        <v>Invoice Made</v>
      </c>
      <c r="AA2904" s="13" t="str">
        <f t="shared" si="207"/>
        <v>Eagle Brasilia31</v>
      </c>
      <c r="AE2904" s="13">
        <f>IF(TRIM(AA2904=""),0,IF(ISNA(VLOOKUP(AA2904,Tracker!$AB$2:$AB$3981,1,FALSE)),0,1))</f>
        <v>1</v>
      </c>
    </row>
    <row r="2905" spans="1:31">
      <c r="A2905" s="781">
        <v>6375</v>
      </c>
      <c r="B2905" s="266" t="s">
        <v>9185</v>
      </c>
      <c r="C2905" s="1014">
        <v>29</v>
      </c>
      <c r="D2905" s="905" t="s">
        <v>10370</v>
      </c>
      <c r="H2905" s="905" t="s">
        <v>25</v>
      </c>
      <c r="I2905" s="270">
        <v>44146</v>
      </c>
      <c r="K2905" s="1186" t="s">
        <v>9161</v>
      </c>
      <c r="L2905" s="1070" t="s">
        <v>1466</v>
      </c>
      <c r="M2905" s="13" t="str">
        <f t="shared" si="206"/>
        <v>Invoice Made</v>
      </c>
      <c r="AA2905" s="13" t="str">
        <f t="shared" si="207"/>
        <v>Samuel Prospect29</v>
      </c>
      <c r="AE2905" s="13">
        <f>IF(TRIM(AA2905=""),0,IF(ISNA(VLOOKUP(AA2905,Tracker!$AB$2:$AB$3981,1,FALSE)),0,1))</f>
        <v>1</v>
      </c>
    </row>
    <row r="2906" spans="1:31">
      <c r="A2906" s="781">
        <v>6376</v>
      </c>
      <c r="B2906" s="266" t="s">
        <v>2125</v>
      </c>
      <c r="C2906" s="1014">
        <v>61</v>
      </c>
      <c r="D2906" s="905" t="s">
        <v>10370</v>
      </c>
      <c r="H2906" s="905" t="s">
        <v>25</v>
      </c>
      <c r="I2906" s="270">
        <v>44152</v>
      </c>
      <c r="K2906" s="681" t="s">
        <v>9159</v>
      </c>
      <c r="L2906" s="1070" t="s">
        <v>1466</v>
      </c>
      <c r="M2906" s="13" t="str">
        <f t="shared" si="206"/>
        <v>Invoice Made</v>
      </c>
      <c r="AA2906" s="13" t="str">
        <f t="shared" si="207"/>
        <v>Pacific Jewels61</v>
      </c>
      <c r="AE2906" s="13">
        <f>IF(TRIM(AA2906=""),0,IF(ISNA(VLOOKUP(AA2906,Tracker!$AB$2:$AB$3981,1,FALSE)),0,1))</f>
        <v>1</v>
      </c>
    </row>
    <row r="2907" spans="1:31">
      <c r="A2907" s="781">
        <v>6377</v>
      </c>
      <c r="B2907" s="266" t="s">
        <v>10391</v>
      </c>
      <c r="C2907" s="1014">
        <v>5069013</v>
      </c>
      <c r="D2907" s="905" t="s">
        <v>8961</v>
      </c>
      <c r="H2907" s="905" t="s">
        <v>515</v>
      </c>
      <c r="I2907" s="270">
        <v>44170</v>
      </c>
      <c r="K2907" s="681" t="s">
        <v>10062</v>
      </c>
      <c r="L2907" s="1070" t="s">
        <v>8963</v>
      </c>
      <c r="M2907" s="13" t="str">
        <f t="shared" si="206"/>
        <v>Invoice Made</v>
      </c>
      <c r="AA2907" s="13" t="str">
        <f t="shared" si="207"/>
        <v>Jag Laxmi5069013</v>
      </c>
      <c r="AE2907" s="13">
        <f>IF(TRIM(AA2907=""),0,IF(ISNA(VLOOKUP(AA2907,Tracker!$AB$2:$AB$3981,1,FALSE)),0,1))</f>
        <v>1</v>
      </c>
    </row>
    <row r="2908" spans="1:31">
      <c r="A2908" s="1078">
        <v>6378</v>
      </c>
      <c r="B2908" s="266" t="s">
        <v>10392</v>
      </c>
      <c r="C2908" s="1014">
        <v>2</v>
      </c>
      <c r="D2908" s="905" t="s">
        <v>10393</v>
      </c>
      <c r="H2908" s="905" t="s">
        <v>267</v>
      </c>
      <c r="I2908" s="270">
        <v>44186</v>
      </c>
      <c r="K2908" s="681" t="s">
        <v>10062</v>
      </c>
      <c r="L2908" s="1070" t="s">
        <v>8963</v>
      </c>
      <c r="M2908" s="13" t="str">
        <f t="shared" si="206"/>
        <v>Invoice Made</v>
      </c>
      <c r="AA2908" s="13" t="str">
        <f t="shared" si="207"/>
        <v>Jag Lyall2</v>
      </c>
      <c r="AE2908" s="13">
        <f>IF(TRIM(AA2908=""),0,IF(ISNA(VLOOKUP(AA2908,Tracker!$AB$2:$AB$3981,1,FALSE)),0,1))</f>
        <v>1</v>
      </c>
    </row>
    <row r="2909" spans="1:31">
      <c r="A2909" s="1079">
        <v>6379</v>
      </c>
      <c r="B2909" s="1188" t="s">
        <v>3094</v>
      </c>
      <c r="C2909" s="1189" t="s">
        <v>1291</v>
      </c>
      <c r="D2909" s="1190" t="s">
        <v>10053</v>
      </c>
      <c r="E2909" s="1188"/>
      <c r="F2909" s="1191"/>
      <c r="G2909" s="1192"/>
      <c r="H2909" s="1190" t="s">
        <v>4000</v>
      </c>
      <c r="I2909" s="1193">
        <v>44168</v>
      </c>
      <c r="J2909" s="1188"/>
      <c r="K2909" s="1194" t="s">
        <v>10087</v>
      </c>
      <c r="L2909" s="1219" t="s">
        <v>590</v>
      </c>
      <c r="M2909" s="1220" t="str">
        <f t="shared" si="206"/>
        <v>Invoice Made</v>
      </c>
      <c r="AA2909" s="13" t="str">
        <f t="shared" si="207"/>
        <v>Cabo Froward158</v>
      </c>
      <c r="AE2909" s="13">
        <f>IF(TRIM(AA2909=""),0,IF(ISNA(VLOOKUP(AA2909,Tracker!$AB$2:$AB$3981,1,FALSE)),0,1))</f>
        <v>1</v>
      </c>
    </row>
    <row r="2910" spans="1:31">
      <c r="A2910" s="1079">
        <v>6380</v>
      </c>
      <c r="B2910" s="266" t="s">
        <v>8970</v>
      </c>
      <c r="C2910" s="1014" t="s">
        <v>10396</v>
      </c>
      <c r="D2910" s="905" t="s">
        <v>8305</v>
      </c>
      <c r="H2910" s="905" t="s">
        <v>4000</v>
      </c>
      <c r="I2910" s="270">
        <v>44174</v>
      </c>
      <c r="K2910" s="681" t="s">
        <v>10411</v>
      </c>
      <c r="L2910" s="1070" t="s">
        <v>590</v>
      </c>
      <c r="M2910" s="1221" t="str">
        <f t="shared" si="206"/>
        <v>Invoice Made</v>
      </c>
      <c r="AA2910" s="13" t="str">
        <f t="shared" si="207"/>
        <v>Salamina19P_120F</v>
      </c>
      <c r="AE2910" s="13">
        <f>IF(TRIM(AA2910=""),0,IF(ISNA(VLOOKUP(AA2910,Tracker!$AB$2:$AB$3981,1,FALSE)),0,1))</f>
        <v>1</v>
      </c>
    </row>
    <row r="2911" spans="1:31">
      <c r="A2911" s="1079">
        <v>6381</v>
      </c>
      <c r="B2911" s="266" t="s">
        <v>9113</v>
      </c>
      <c r="C2911" s="1014" t="s">
        <v>10397</v>
      </c>
      <c r="D2911" s="905" t="s">
        <v>4224</v>
      </c>
      <c r="H2911" s="905" t="s">
        <v>507</v>
      </c>
      <c r="I2911" s="270">
        <v>44174</v>
      </c>
      <c r="K2911" s="681" t="s">
        <v>10087</v>
      </c>
      <c r="L2911" s="1070" t="s">
        <v>590</v>
      </c>
      <c r="M2911" s="1221" t="str">
        <f t="shared" si="206"/>
        <v>Invoice Made</v>
      </c>
      <c r="AA2911" s="13" t="str">
        <f t="shared" si="207"/>
        <v>Ice Victory64_15</v>
      </c>
      <c r="AE2911" s="13">
        <f>IF(TRIM(AA2911=""),0,IF(ISNA(VLOOKUP(AA2911,Tracker!$AB$2:$AB$3981,1,FALSE)),0,1))</f>
        <v>1</v>
      </c>
    </row>
    <row r="2912" spans="1:31">
      <c r="A2912" s="1079">
        <v>6382</v>
      </c>
      <c r="B2912" s="266" t="s">
        <v>2871</v>
      </c>
      <c r="C2912" s="1014" t="s">
        <v>146</v>
      </c>
      <c r="D2912" s="905" t="s">
        <v>10053</v>
      </c>
      <c r="H2912" s="905" t="s">
        <v>10213</v>
      </c>
      <c r="I2912" s="270">
        <v>44175</v>
      </c>
      <c r="L2912" s="1070" t="s">
        <v>590</v>
      </c>
      <c r="M2912" s="1221" t="str">
        <f t="shared" si="206"/>
        <v>Invoice Made</v>
      </c>
      <c r="AA2912" s="13" t="str">
        <f t="shared" si="207"/>
        <v>Cabo Misaki40</v>
      </c>
      <c r="AE2912" s="13">
        <f>IF(TRIM(AA2912=""),0,IF(ISNA(VLOOKUP(AA2912,Tracker!$AB$2:$AB$3981,1,FALSE)),0,1))</f>
        <v>1</v>
      </c>
    </row>
    <row r="2913" spans="1:31">
      <c r="A2913" s="1079">
        <v>6383</v>
      </c>
      <c r="B2913" s="266" t="s">
        <v>8036</v>
      </c>
      <c r="C2913" s="1014" t="s">
        <v>79</v>
      </c>
      <c r="D2913" s="905" t="s">
        <v>7826</v>
      </c>
      <c r="H2913" s="905" t="s">
        <v>1319</v>
      </c>
      <c r="I2913" s="270">
        <v>44176</v>
      </c>
      <c r="K2913" s="681" t="s">
        <v>10087</v>
      </c>
      <c r="L2913" s="1070" t="s">
        <v>590</v>
      </c>
      <c r="M2913" s="1221" t="str">
        <f t="shared" si="206"/>
        <v>Invoice Made</v>
      </c>
      <c r="AA2913" s="13" t="str">
        <f t="shared" si="207"/>
        <v>Lincoln Park24</v>
      </c>
      <c r="AE2913" s="13">
        <f>IF(TRIM(AA2913=""),0,IF(ISNA(VLOOKUP(AA2913,Tracker!$AB$2:$AB$3981,1,FALSE)),0,1))</f>
        <v>1</v>
      </c>
    </row>
    <row r="2914" spans="1:31">
      <c r="A2914" s="1079">
        <v>6384</v>
      </c>
      <c r="B2914" s="266" t="s">
        <v>10398</v>
      </c>
      <c r="C2914" s="1014" t="s">
        <v>155</v>
      </c>
      <c r="D2914" s="905" t="s">
        <v>7498</v>
      </c>
      <c r="H2914" s="905" t="s">
        <v>413</v>
      </c>
      <c r="I2914" s="270">
        <v>44180</v>
      </c>
      <c r="L2914" s="1070" t="s">
        <v>590</v>
      </c>
      <c r="M2914" s="1221" t="str">
        <f t="shared" si="206"/>
        <v>Invoice Made</v>
      </c>
      <c r="AA2914" s="13" t="str">
        <f t="shared" si="207"/>
        <v>Ice Energy17</v>
      </c>
      <c r="AE2914" s="13">
        <f>IF(TRIM(AA2914=""),0,IF(ISNA(VLOOKUP(AA2914,Tracker!$AB$2:$AB$3981,1,FALSE)),0,1))</f>
        <v>1</v>
      </c>
    </row>
    <row r="2915" spans="1:31">
      <c r="A2915" s="1079">
        <v>6385</v>
      </c>
      <c r="B2915" s="266" t="s">
        <v>8466</v>
      </c>
      <c r="C2915" s="1014" t="s">
        <v>192</v>
      </c>
      <c r="D2915" s="905" t="s">
        <v>8245</v>
      </c>
      <c r="H2915" s="905" t="s">
        <v>20</v>
      </c>
      <c r="I2915" s="270">
        <v>44181</v>
      </c>
      <c r="K2915" s="681" t="s">
        <v>10087</v>
      </c>
      <c r="L2915" s="1070" t="s">
        <v>590</v>
      </c>
      <c r="M2915" s="1221" t="str">
        <f t="shared" si="206"/>
        <v>Invoice Made</v>
      </c>
      <c r="AA2915" s="13" t="str">
        <f t="shared" si="207"/>
        <v>Cabo Fuji27</v>
      </c>
      <c r="AE2915" s="13">
        <f>IF(TRIM(AA2915=""),0,IF(ISNA(VLOOKUP(AA2915,Tracker!$AB$2:$AB$3981,1,FALSE)),0,1))</f>
        <v>1</v>
      </c>
    </row>
    <row r="2916" spans="1:31">
      <c r="A2916" s="1079">
        <v>6386</v>
      </c>
      <c r="B2916" s="266" t="s">
        <v>8239</v>
      </c>
      <c r="C2916" s="1014" t="s">
        <v>320</v>
      </c>
      <c r="D2916" s="905" t="s">
        <v>1304</v>
      </c>
      <c r="H2916" s="905" t="s">
        <v>181</v>
      </c>
      <c r="I2916" s="270">
        <v>44183</v>
      </c>
      <c r="L2916" s="1070" t="s">
        <v>590</v>
      </c>
      <c r="M2916" s="1221" t="str">
        <f t="shared" si="206"/>
        <v>Invoice Made</v>
      </c>
      <c r="AA2916" s="13" t="str">
        <f t="shared" si="207"/>
        <v>Aquasurazo39</v>
      </c>
      <c r="AE2916" s="13">
        <f>IF(TRIM(AA2916=""),0,IF(ISNA(VLOOKUP(AA2916,Tracker!$AB$2:$AB$3981,1,FALSE)),0,1))</f>
        <v>1</v>
      </c>
    </row>
    <row r="2917" spans="1:31">
      <c r="A2917" s="1079">
        <v>6387</v>
      </c>
      <c r="B2917" s="266" t="s">
        <v>3094</v>
      </c>
      <c r="C2917" s="1014" t="s">
        <v>2405</v>
      </c>
      <c r="D2917" s="905" t="s">
        <v>10053</v>
      </c>
      <c r="H2917" s="905" t="s">
        <v>3180</v>
      </c>
      <c r="I2917" s="270">
        <v>44192</v>
      </c>
      <c r="K2917" s="681" t="s">
        <v>10087</v>
      </c>
      <c r="L2917" s="1070" t="s">
        <v>590</v>
      </c>
      <c r="M2917" s="1221" t="str">
        <f t="shared" si="206"/>
        <v>Invoice Made</v>
      </c>
      <c r="AA2917" s="13" t="str">
        <f t="shared" si="207"/>
        <v>Cabo Froward159</v>
      </c>
      <c r="AE2917" s="13">
        <f>IF(TRIM(AA2917=""),0,IF(ISNA(VLOOKUP(AA2917,Tracker!$AB$2:$AB$3981,1,FALSE)),0,1))</f>
        <v>1</v>
      </c>
    </row>
    <row r="2918" spans="1:31">
      <c r="A2918" s="1079">
        <v>6388</v>
      </c>
      <c r="B2918" s="266" t="s">
        <v>8170</v>
      </c>
      <c r="C2918" s="1014" t="s">
        <v>193</v>
      </c>
      <c r="D2918" s="905" t="s">
        <v>4224</v>
      </c>
      <c r="H2918" s="905" t="s">
        <v>7891</v>
      </c>
      <c r="I2918" s="270">
        <v>44194</v>
      </c>
      <c r="K2918" s="1438" t="s">
        <v>10988</v>
      </c>
      <c r="L2918" s="1070" t="s">
        <v>590</v>
      </c>
      <c r="M2918" s="1221" t="str">
        <f t="shared" si="206"/>
        <v>Invoice Made</v>
      </c>
      <c r="AA2918" s="13" t="str">
        <f t="shared" si="207"/>
        <v>Antipolis28</v>
      </c>
      <c r="AE2918" s="13">
        <f>IF(TRIM(AA2918=""),0,IF(ISNA(VLOOKUP(AA2918,Tracker!$AB$2:$AB$3981,1,FALSE)),0,1))</f>
        <v>1</v>
      </c>
    </row>
    <row r="2919" spans="1:31">
      <c r="A2919" s="1079">
        <v>6389</v>
      </c>
      <c r="B2919" s="1200" t="s">
        <v>2851</v>
      </c>
      <c r="C2919" s="1201" t="s">
        <v>7269</v>
      </c>
      <c r="D2919" s="1202" t="s">
        <v>9521</v>
      </c>
      <c r="E2919" s="1200"/>
      <c r="F2919" s="1203"/>
      <c r="G2919" s="1204"/>
      <c r="H2919" s="1202" t="s">
        <v>3180</v>
      </c>
      <c r="I2919" s="1205">
        <v>44196</v>
      </c>
      <c r="J2919" s="1200"/>
      <c r="K2919" s="1206"/>
      <c r="L2919" s="1222" t="s">
        <v>590</v>
      </c>
      <c r="M2919" s="556" t="str">
        <f t="shared" si="206"/>
        <v>Invoice Made</v>
      </c>
      <c r="AA2919" s="13" t="str">
        <f t="shared" si="207"/>
        <v>Seaways Hellas246</v>
      </c>
      <c r="AE2919" s="13">
        <f>IF(TRIM(AA2919=""),0,IF(ISNA(VLOOKUP(AA2919,Tracker!$AB$2:$AB$3981,1,FALSE)),0,1))</f>
        <v>1</v>
      </c>
    </row>
    <row r="2920" spans="1:31">
      <c r="A2920" s="1187">
        <v>6390</v>
      </c>
      <c r="B2920" s="1223" t="s">
        <v>1292</v>
      </c>
      <c r="C2920" s="1189">
        <v>2005</v>
      </c>
      <c r="D2920" s="1190" t="s">
        <v>666</v>
      </c>
      <c r="E2920" s="1188"/>
      <c r="F2920" s="1191"/>
      <c r="G2920" s="1192"/>
      <c r="H2920" s="1190" t="s">
        <v>20</v>
      </c>
      <c r="I2920" s="1193">
        <v>44168</v>
      </c>
      <c r="J2920" s="1188"/>
      <c r="K2920" s="1194"/>
      <c r="L2920" s="1219" t="s">
        <v>663</v>
      </c>
      <c r="M2920" s="1220" t="str">
        <f t="shared" si="206"/>
        <v>Invoice Made</v>
      </c>
      <c r="AA2920" s="13" t="str">
        <f t="shared" si="207"/>
        <v>Afroditi2005</v>
      </c>
      <c r="AE2920" s="13">
        <f>IF(TRIM(AA2920=""),0,IF(ISNA(VLOOKUP(AA2920,Tracker!$AB$2:$AB$3981,1,FALSE)),0,1))</f>
        <v>1</v>
      </c>
    </row>
    <row r="2921" spans="1:31">
      <c r="A2921" s="781">
        <v>6391</v>
      </c>
      <c r="B2921" s="1224" t="s">
        <v>2605</v>
      </c>
      <c r="C2921" s="1201">
        <v>2005</v>
      </c>
      <c r="D2921" s="1202" t="s">
        <v>666</v>
      </c>
      <c r="E2921" s="1200"/>
      <c r="F2921" s="1203"/>
      <c r="G2921" s="1204"/>
      <c r="H2921" s="1202" t="s">
        <v>10412</v>
      </c>
      <c r="I2921" s="1205">
        <v>44554</v>
      </c>
      <c r="J2921" s="1200"/>
      <c r="K2921" s="1206"/>
      <c r="L2921" s="1222" t="s">
        <v>663</v>
      </c>
      <c r="M2921" s="556" t="str">
        <f t="shared" si="206"/>
        <v>Invoice Made</v>
      </c>
      <c r="AA2921" s="13" t="str">
        <f t="shared" si="207"/>
        <v>Densa Whale2005</v>
      </c>
      <c r="AE2921" s="13">
        <f>IF(TRIM(AA2921=""),0,IF(ISNA(VLOOKUP(AA2921,Tracker!$AB$2:$AB$3981,1,FALSE)),0,1))</f>
        <v>1</v>
      </c>
    </row>
    <row r="2922" spans="1:31">
      <c r="A2922" s="781">
        <v>6392</v>
      </c>
      <c r="B2922" s="1225" t="s">
        <v>10415</v>
      </c>
      <c r="C2922" s="1226" t="s">
        <v>769</v>
      </c>
      <c r="D2922" s="1227" t="s">
        <v>9914</v>
      </c>
      <c r="E2922" s="1228"/>
      <c r="F2922" s="1229"/>
      <c r="G2922" s="1230"/>
      <c r="H2922" s="1227" t="s">
        <v>25</v>
      </c>
      <c r="I2922" s="1231">
        <v>44196</v>
      </c>
      <c r="J2922" s="1228"/>
      <c r="K2922" s="1232"/>
      <c r="L2922" s="1233" t="s">
        <v>1485</v>
      </c>
      <c r="M2922" s="1234" t="str">
        <f t="shared" si="206"/>
        <v>Invoice Made</v>
      </c>
      <c r="AA2922" s="13" t="str">
        <f t="shared" si="207"/>
        <v>AyoeV01</v>
      </c>
      <c r="AE2922" s="13">
        <f>IF(TRIM(AA2922=""),0,IF(ISNA(VLOOKUP(AA2922,Tracker!$AB$2:$AB$3981,1,FALSE)),0,1))</f>
        <v>1</v>
      </c>
    </row>
    <row r="2923" spans="1:31">
      <c r="A2923" s="1184">
        <v>6393</v>
      </c>
      <c r="B2923" s="266" t="s">
        <v>9200</v>
      </c>
      <c r="C2923" s="1014">
        <v>21</v>
      </c>
      <c r="D2923" s="905" t="s">
        <v>2048</v>
      </c>
      <c r="H2923" s="905" t="s">
        <v>8017</v>
      </c>
      <c r="I2923" s="270">
        <v>44173</v>
      </c>
      <c r="L2923" s="1070" t="s">
        <v>1466</v>
      </c>
      <c r="M2923" s="13" t="str">
        <f t="shared" si="206"/>
        <v>Invoice Made</v>
      </c>
      <c r="AA2923" s="13" t="str">
        <f t="shared" si="207"/>
        <v>Almi Sun21</v>
      </c>
      <c r="AE2923" s="13">
        <f>IF(TRIM(AA2923=""),0,IF(ISNA(VLOOKUP(AA2923,Tracker!$AB$2:$AB$3981,1,FALSE)),0,1))</f>
        <v>1</v>
      </c>
    </row>
    <row r="2924" spans="1:31">
      <c r="A2924" s="1184">
        <v>6394</v>
      </c>
      <c r="B2924" s="266" t="s">
        <v>8587</v>
      </c>
      <c r="C2924" s="1014">
        <v>17</v>
      </c>
      <c r="D2924" s="905" t="s">
        <v>2048</v>
      </c>
      <c r="H2924" s="905" t="s">
        <v>20</v>
      </c>
      <c r="I2924" s="270">
        <v>44179</v>
      </c>
      <c r="L2924" s="1070" t="s">
        <v>1466</v>
      </c>
      <c r="M2924" s="13" t="str">
        <f t="shared" si="206"/>
        <v>Invoice Made</v>
      </c>
      <c r="AA2924" s="13" t="str">
        <f t="shared" si="207"/>
        <v>Almi Odyssey17</v>
      </c>
      <c r="AE2924" s="13">
        <f>IF(TRIM(AA2924=""),0,IF(ISNA(VLOOKUP(AA2924,Tracker!$AB$2:$AB$3981,1,FALSE)),0,1))</f>
        <v>1</v>
      </c>
    </row>
    <row r="2925" spans="1:31">
      <c r="A2925" s="1184">
        <v>6395</v>
      </c>
      <c r="B2925" s="266" t="s">
        <v>9199</v>
      </c>
      <c r="C2925" s="1014">
        <v>47</v>
      </c>
      <c r="D2925" s="905" t="s">
        <v>2048</v>
      </c>
      <c r="H2925" s="905" t="s">
        <v>20</v>
      </c>
      <c r="I2925" s="270">
        <v>44195</v>
      </c>
      <c r="L2925" s="1070" t="s">
        <v>1466</v>
      </c>
      <c r="M2925" s="13" t="str">
        <f t="shared" si="206"/>
        <v>Invoice Made</v>
      </c>
      <c r="AA2925" s="13" t="str">
        <f t="shared" si="207"/>
        <v>Advantage Spring47</v>
      </c>
      <c r="AE2925" s="13">
        <f>IF(TRIM(AA2925=""),0,IF(ISNA(VLOOKUP(AA2925,Tracker!$AB$2:$AB$3981,1,FALSE)),0,1))</f>
        <v>1</v>
      </c>
    </row>
    <row r="2926" spans="1:31">
      <c r="A2926" s="1235">
        <v>6396</v>
      </c>
      <c r="B2926" s="1236" t="s">
        <v>2776</v>
      </c>
      <c r="C2926" s="1242" t="s">
        <v>6511</v>
      </c>
      <c r="D2926" s="905" t="s">
        <v>10427</v>
      </c>
      <c r="L2926" s="1070" t="s">
        <v>8459</v>
      </c>
      <c r="M2926" s="13" t="str">
        <f t="shared" si="206"/>
        <v>Invoice Not Made</v>
      </c>
      <c r="N2926" s="266" t="s">
        <v>9967</v>
      </c>
      <c r="AA2926" s="13" t="str">
        <f t="shared" si="207"/>
        <v>Sten Skagen187</v>
      </c>
      <c r="AE2926" s="13">
        <f>IF(TRIM(AA2926=""),0,IF(ISNA(VLOOKUP(AA2926,Tracker!$AB$2:$AB$3981,1,FALSE)),0,1))</f>
        <v>0</v>
      </c>
    </row>
    <row r="2927" spans="1:31">
      <c r="A2927" s="1235">
        <v>6397</v>
      </c>
      <c r="B2927" s="1237" t="s">
        <v>2779</v>
      </c>
      <c r="C2927" s="1242" t="s">
        <v>6409</v>
      </c>
      <c r="D2927" s="905" t="s">
        <v>10427</v>
      </c>
      <c r="L2927" s="1070" t="s">
        <v>8459</v>
      </c>
      <c r="M2927" s="13" t="str">
        <f t="shared" si="206"/>
        <v>Invoice Not Made</v>
      </c>
      <c r="N2927" s="266" t="s">
        <v>9967</v>
      </c>
      <c r="AA2927" s="13" t="str">
        <f t="shared" si="207"/>
        <v>Tigris332</v>
      </c>
      <c r="AE2927" s="13">
        <f>IF(TRIM(AA2927=""),0,IF(ISNA(VLOOKUP(AA2927,Tracker!$AB$2:$AB$3981,1,FALSE)),0,1))</f>
        <v>0</v>
      </c>
    </row>
    <row r="2928" spans="1:31">
      <c r="A2928" s="1235">
        <v>6398</v>
      </c>
      <c r="B2928" s="1238" t="s">
        <v>9228</v>
      </c>
      <c r="C2928" s="1242" t="s">
        <v>3996</v>
      </c>
      <c r="D2928" s="905" t="s">
        <v>2474</v>
      </c>
      <c r="L2928" s="1070" t="s">
        <v>8459</v>
      </c>
      <c r="M2928" s="13" t="str">
        <f t="shared" si="206"/>
        <v>Invoice Not Made</v>
      </c>
      <c r="N2928" s="266" t="s">
        <v>9967</v>
      </c>
      <c r="AA2928" s="13" t="str">
        <f t="shared" si="207"/>
        <v>Sten Fjell116</v>
      </c>
      <c r="AE2928" s="13">
        <f>IF(TRIM(AA2928=""),0,IF(ISNA(VLOOKUP(AA2928,Tracker!$AB$2:$AB$3981,1,FALSE)),0,1))</f>
        <v>0</v>
      </c>
    </row>
    <row r="2929" spans="1:31">
      <c r="A2929" s="1235">
        <v>6399</v>
      </c>
      <c r="B2929" s="1236" t="s">
        <v>2776</v>
      </c>
      <c r="C2929" s="1248">
        <v>188</v>
      </c>
      <c r="D2929" s="905" t="s">
        <v>10427</v>
      </c>
      <c r="H2929" s="905" t="s">
        <v>25</v>
      </c>
      <c r="I2929" s="270">
        <v>44174</v>
      </c>
      <c r="L2929" s="1070" t="s">
        <v>8459</v>
      </c>
      <c r="M2929" s="13" t="str">
        <f t="shared" si="206"/>
        <v>Invoice Not Made</v>
      </c>
      <c r="N2929" s="266" t="s">
        <v>9967</v>
      </c>
      <c r="AA2929" s="13" t="str">
        <f t="shared" si="207"/>
        <v>Sten Skagen188</v>
      </c>
      <c r="AE2929" s="13">
        <f>IF(TRIM(AA2929=""),0,IF(ISNA(VLOOKUP(AA2929,Tracker!$AB$2:$AB$3981,1,FALSE)),0,1))</f>
        <v>0</v>
      </c>
    </row>
    <row r="2930" spans="1:31">
      <c r="A2930" s="1235">
        <v>6400</v>
      </c>
      <c r="B2930" s="1237" t="s">
        <v>2779</v>
      </c>
      <c r="C2930" s="1242" t="s">
        <v>6897</v>
      </c>
      <c r="D2930" s="905" t="s">
        <v>2474</v>
      </c>
      <c r="L2930" s="1070" t="s">
        <v>8459</v>
      </c>
      <c r="M2930" s="13" t="str">
        <f t="shared" si="206"/>
        <v>Invoice Not Made</v>
      </c>
      <c r="AA2930" s="13" t="str">
        <f t="shared" si="207"/>
        <v>Tigris333</v>
      </c>
      <c r="AE2930" s="13">
        <f>IF(TRIM(AA2930=""),0,IF(ISNA(VLOOKUP(AA2930,Tracker!$AB$2:$AB$3981,1,FALSE)),0,1))</f>
        <v>0</v>
      </c>
    </row>
    <row r="2931" spans="1:31">
      <c r="A2931" s="1249">
        <v>6401</v>
      </c>
      <c r="B2931" s="1238" t="s">
        <v>9228</v>
      </c>
      <c r="C2931" s="1243" t="s">
        <v>10417</v>
      </c>
      <c r="D2931" s="905" t="s">
        <v>2474</v>
      </c>
      <c r="H2931" s="905" t="s">
        <v>2870</v>
      </c>
      <c r="I2931" s="270">
        <v>44181</v>
      </c>
      <c r="L2931" s="1070" t="s">
        <v>8459</v>
      </c>
      <c r="M2931" s="13" t="str">
        <f t="shared" si="206"/>
        <v>Invoice Made</v>
      </c>
      <c r="AA2931" s="13" t="str">
        <f t="shared" si="207"/>
        <v>Sten Fjell116, 117</v>
      </c>
      <c r="AE2931" s="13">
        <f>IF(TRIM(AA2931=""),0,IF(ISNA(VLOOKUP(AA2931,Tracker!$AB$2:$AB$3981,1,FALSE)),0,1))</f>
        <v>1</v>
      </c>
    </row>
    <row r="2932" spans="1:31">
      <c r="A2932" s="1235">
        <v>6402</v>
      </c>
      <c r="B2932" s="1239" t="s">
        <v>2854</v>
      </c>
      <c r="C2932" s="1242" t="s">
        <v>10418</v>
      </c>
      <c r="D2932" s="905" t="s">
        <v>2474</v>
      </c>
      <c r="L2932" s="1070" t="s">
        <v>8459</v>
      </c>
      <c r="M2932" s="13" t="str">
        <f t="shared" si="206"/>
        <v>Invoice Not Made</v>
      </c>
      <c r="N2932" s="266" t="s">
        <v>9967</v>
      </c>
      <c r="AA2932" s="13" t="str">
        <f t="shared" si="207"/>
        <v>Emmy Schulte282</v>
      </c>
      <c r="AE2932" s="13">
        <f>IF(TRIM(AA2932=""),0,IF(ISNA(VLOOKUP(AA2932,Tracker!$AB$2:$AB$3981,1,FALSE)),0,1))</f>
        <v>0</v>
      </c>
    </row>
    <row r="2933" spans="1:31">
      <c r="A2933" s="1235">
        <v>6403</v>
      </c>
      <c r="B2933" s="1240" t="s">
        <v>892</v>
      </c>
      <c r="C2933" s="1242" t="s">
        <v>7499</v>
      </c>
      <c r="D2933" s="905" t="s">
        <v>10427</v>
      </c>
      <c r="L2933" s="1070" t="s">
        <v>8459</v>
      </c>
      <c r="M2933" s="13" t="str">
        <f t="shared" si="206"/>
        <v>Invoice Not Made</v>
      </c>
      <c r="N2933" s="266" t="s">
        <v>9967</v>
      </c>
      <c r="AA2933" s="13" t="str">
        <f t="shared" si="207"/>
        <v>Elisalex Schulte178</v>
      </c>
      <c r="AE2933" s="13">
        <f>IF(TRIM(AA2933=""),0,IF(ISNA(VLOOKUP(AA2933,Tracker!$AB$2:$AB$3981,1,FALSE)),0,1))</f>
        <v>0</v>
      </c>
    </row>
    <row r="2934" spans="1:31">
      <c r="A2934" s="1249">
        <v>6404</v>
      </c>
      <c r="B2934" s="1237" t="s">
        <v>2779</v>
      </c>
      <c r="C2934" s="1244" t="s">
        <v>10419</v>
      </c>
      <c r="D2934" s="905" t="s">
        <v>10427</v>
      </c>
      <c r="H2934" s="905" t="s">
        <v>535</v>
      </c>
      <c r="I2934" s="270">
        <v>44186</v>
      </c>
      <c r="L2934" s="1070" t="s">
        <v>8459</v>
      </c>
      <c r="M2934" s="13" t="str">
        <f t="shared" si="206"/>
        <v>Invoice Made</v>
      </c>
      <c r="AA2934" s="13" t="str">
        <f t="shared" si="207"/>
        <v>Tigris332, 333, 334</v>
      </c>
      <c r="AE2934" s="13">
        <f>IF(TRIM(AA2934=""),0,IF(ISNA(VLOOKUP(AA2934,Tracker!$AB$2:$AB$3981,1,FALSE)),0,1))</f>
        <v>1</v>
      </c>
    </row>
    <row r="2935" spans="1:31">
      <c r="A2935" s="1249">
        <v>6405</v>
      </c>
      <c r="B2935" s="1239" t="s">
        <v>2854</v>
      </c>
      <c r="C2935" s="1245" t="s">
        <v>10420</v>
      </c>
      <c r="D2935" s="905" t="s">
        <v>10427</v>
      </c>
      <c r="H2935" s="905" t="s">
        <v>1308</v>
      </c>
      <c r="I2935" s="270">
        <v>44186</v>
      </c>
      <c r="L2935" s="1070" t="s">
        <v>8459</v>
      </c>
      <c r="M2935" s="13" t="str">
        <f t="shared" si="206"/>
        <v>Invoice Made</v>
      </c>
      <c r="AA2935" s="13" t="str">
        <f t="shared" si="207"/>
        <v>Emmy Schulte282, 282_B</v>
      </c>
      <c r="AE2935" s="13">
        <f>IF(TRIM(AA2935=""),0,IF(ISNA(VLOOKUP(AA2935,Tracker!$AB$2:$AB$3981,1,FALSE)),0,1))</f>
        <v>1</v>
      </c>
    </row>
    <row r="2936" spans="1:31">
      <c r="A2936" s="1235">
        <v>6406</v>
      </c>
      <c r="B2936" s="1240" t="s">
        <v>892</v>
      </c>
      <c r="C2936" s="1246" t="s">
        <v>10421</v>
      </c>
      <c r="D2936" s="905" t="s">
        <v>10427</v>
      </c>
      <c r="H2936" s="905" t="s">
        <v>9977</v>
      </c>
      <c r="I2936" s="270">
        <v>44189</v>
      </c>
      <c r="L2936" s="1070" t="s">
        <v>8459</v>
      </c>
      <c r="M2936" s="13" t="str">
        <f t="shared" si="206"/>
        <v>Invoice Made</v>
      </c>
      <c r="AA2936" s="13" t="str">
        <f t="shared" si="207"/>
        <v>Elisalex Schulte178, 179</v>
      </c>
      <c r="AE2936" s="13">
        <f>IF(TRIM(AA2936=""),0,IF(ISNA(VLOOKUP(AA2936,Tracker!$AB$2:$AB$3981,1,FALSE)),0,1))</f>
        <v>1</v>
      </c>
    </row>
    <row r="2937" spans="1:31">
      <c r="A2937" s="1249">
        <v>6407</v>
      </c>
      <c r="B2937" s="1241" t="s">
        <v>2776</v>
      </c>
      <c r="C2937" s="1247" t="s">
        <v>10422</v>
      </c>
      <c r="D2937" s="1202" t="s">
        <v>10427</v>
      </c>
      <c r="E2937" s="1200"/>
      <c r="F2937" s="1203"/>
      <c r="G2937" s="1204"/>
      <c r="H2937" s="1202" t="s">
        <v>2870</v>
      </c>
      <c r="I2937" s="1205">
        <v>44190</v>
      </c>
      <c r="J2937" s="1200"/>
      <c r="K2937" s="1206"/>
      <c r="L2937" s="1222" t="s">
        <v>8459</v>
      </c>
      <c r="M2937" s="556" t="str">
        <f t="shared" si="206"/>
        <v>Invoice Made</v>
      </c>
      <c r="AA2937" s="13" t="str">
        <f t="shared" si="207"/>
        <v>Sten Skagen187, 188, 189</v>
      </c>
      <c r="AE2937" s="13">
        <f>IF(TRIM(AA2937=""),0,IF(ISNA(VLOOKUP(AA2937,Tracker!$AB$2:$AB$3981,1,FALSE)),0,1))</f>
        <v>1</v>
      </c>
    </row>
    <row r="2938" spans="1:31">
      <c r="A2938" s="781">
        <v>6408</v>
      </c>
      <c r="B2938" s="266" t="s">
        <v>1274</v>
      </c>
      <c r="C2938" s="1014" t="s">
        <v>3759</v>
      </c>
      <c r="D2938" s="905" t="s">
        <v>9386</v>
      </c>
      <c r="H2938" s="905" t="s">
        <v>7597</v>
      </c>
      <c r="I2938" s="270">
        <v>44193</v>
      </c>
      <c r="L2938" s="1070" t="s">
        <v>60</v>
      </c>
      <c r="M2938" s="13" t="str">
        <f t="shared" si="206"/>
        <v>Invoice Made</v>
      </c>
      <c r="AA2938" s="13" t="str">
        <f t="shared" si="207"/>
        <v>Yamato Spirit91</v>
      </c>
      <c r="AE2938" s="13">
        <f>IF(TRIM(AA2938=""),0,IF(ISNA(VLOOKUP(AA2938,Tracker!$AB$2:$AB$3981,1,FALSE)),0,1))</f>
        <v>1</v>
      </c>
    </row>
    <row r="2939" spans="1:31">
      <c r="A2939" s="781">
        <v>6409</v>
      </c>
      <c r="B2939" s="266" t="s">
        <v>56</v>
      </c>
      <c r="C2939" s="1014" t="s">
        <v>297</v>
      </c>
      <c r="D2939" s="905" t="s">
        <v>9852</v>
      </c>
      <c r="H2939" s="905" t="s">
        <v>9415</v>
      </c>
      <c r="I2939" s="270">
        <v>44182</v>
      </c>
      <c r="L2939" s="1070" t="s">
        <v>60</v>
      </c>
      <c r="M2939" s="13" t="str">
        <f t="shared" si="206"/>
        <v>Invoice Made</v>
      </c>
      <c r="AA2939" s="13" t="str">
        <f t="shared" si="207"/>
        <v>Blue Sea09</v>
      </c>
      <c r="AE2939" s="13">
        <f>IF(TRIM(AA2939=""),0,IF(ISNA(VLOOKUP(AA2939,Tracker!$AB$2:$AB$3981,1,FALSE)),0,1))</f>
        <v>1</v>
      </c>
    </row>
    <row r="2940" spans="1:31">
      <c r="A2940" s="781">
        <v>6410</v>
      </c>
      <c r="B2940" s="266" t="s">
        <v>65</v>
      </c>
      <c r="C2940" s="1014" t="s">
        <v>4228</v>
      </c>
      <c r="D2940" s="905" t="s">
        <v>601</v>
      </c>
      <c r="H2940" s="905" t="s">
        <v>90</v>
      </c>
      <c r="I2940" s="270">
        <v>44172</v>
      </c>
      <c r="L2940" s="1070" t="s">
        <v>60</v>
      </c>
      <c r="M2940" s="13" t="str">
        <f t="shared" si="206"/>
        <v>Invoice Made</v>
      </c>
      <c r="AA2940" s="13" t="str">
        <f t="shared" si="207"/>
        <v>Everest Spirit179</v>
      </c>
      <c r="AE2940" s="13">
        <f>IF(TRIM(AA2940=""),0,IF(ISNA(VLOOKUP(AA2940,Tracker!$AB$2:$AB$3981,1,FALSE)),0,1))</f>
        <v>1</v>
      </c>
    </row>
    <row r="2941" spans="1:31">
      <c r="A2941" s="781">
        <v>6411</v>
      </c>
      <c r="B2941" s="266" t="s">
        <v>8122</v>
      </c>
      <c r="C2941" s="1014" t="s">
        <v>2127</v>
      </c>
      <c r="D2941" s="905" t="s">
        <v>830</v>
      </c>
      <c r="H2941" s="905" t="s">
        <v>87</v>
      </c>
      <c r="I2941" s="270">
        <v>44177</v>
      </c>
      <c r="L2941" s="1070" t="s">
        <v>60</v>
      </c>
      <c r="M2941" s="13" t="str">
        <f t="shared" si="206"/>
        <v>Invoice Made</v>
      </c>
      <c r="AA2941" s="13" t="str">
        <f t="shared" si="207"/>
        <v>Blue Pride89</v>
      </c>
      <c r="AE2941" s="13">
        <f>IF(TRIM(AA2941=""),0,IF(ISNA(VLOOKUP(AA2941,Tracker!$AB$2:$AB$3981,1,FALSE)),0,1))</f>
        <v>1</v>
      </c>
    </row>
    <row r="2942" spans="1:31">
      <c r="A2942" s="781">
        <v>6412</v>
      </c>
      <c r="B2942" s="1224" t="s">
        <v>440</v>
      </c>
      <c r="C2942" s="1201" t="s">
        <v>50</v>
      </c>
      <c r="D2942" s="1202" t="s">
        <v>601</v>
      </c>
      <c r="E2942" s="1200"/>
      <c r="F2942" s="1203"/>
      <c r="G2942" s="1204"/>
      <c r="H2942" s="1202" t="s">
        <v>345</v>
      </c>
      <c r="I2942" s="1205">
        <v>44184</v>
      </c>
      <c r="J2942" s="1200"/>
      <c r="K2942" s="1206"/>
      <c r="L2942" s="1222" t="s">
        <v>60</v>
      </c>
      <c r="M2942" s="556" t="str">
        <f t="shared" si="206"/>
        <v>Invoice Made</v>
      </c>
      <c r="AA2942" s="13" t="str">
        <f t="shared" si="207"/>
        <v>Tianlong Spirit32</v>
      </c>
      <c r="AE2942" s="13">
        <f>IF(TRIM(AA2942=""),0,IF(ISNA(VLOOKUP(AA2942,Tracker!$AB$2:$AB$3981,1,FALSE)),0,1))</f>
        <v>1</v>
      </c>
    </row>
    <row r="2943" spans="1:31">
      <c r="A2943" s="781">
        <v>6413</v>
      </c>
      <c r="B2943" s="1225" t="s">
        <v>10438</v>
      </c>
      <c r="C2943" s="1226">
        <v>46</v>
      </c>
      <c r="D2943" s="1227" t="s">
        <v>477</v>
      </c>
      <c r="E2943" s="1228"/>
      <c r="F2943" s="1229"/>
      <c r="G2943" s="1230"/>
      <c r="H2943" s="1227" t="s">
        <v>20</v>
      </c>
      <c r="I2943" s="1231">
        <v>44187</v>
      </c>
      <c r="J2943" s="1228"/>
      <c r="K2943" s="1232"/>
      <c r="L2943" s="1233" t="s">
        <v>9632</v>
      </c>
      <c r="M2943" s="1234" t="str">
        <f t="shared" si="206"/>
        <v>Invoice Made</v>
      </c>
      <c r="AA2943" s="13" t="str">
        <f t="shared" si="207"/>
        <v>Hafnia Andromeda46</v>
      </c>
      <c r="AE2943" s="13">
        <f>IF(TRIM(AA2943=""),0,IF(ISNA(VLOOKUP(AA2943,Tracker!$AB$2:$AB$3981,1,FALSE)),0,1))</f>
        <v>1</v>
      </c>
    </row>
    <row r="2944" spans="1:31">
      <c r="A2944" s="781">
        <v>6414</v>
      </c>
      <c r="B2944" s="266" t="s">
        <v>8670</v>
      </c>
      <c r="C2944" s="1014">
        <v>20</v>
      </c>
      <c r="D2944" s="1250" t="s">
        <v>9915</v>
      </c>
      <c r="H2944" s="905" t="s">
        <v>173</v>
      </c>
      <c r="I2944" s="270">
        <v>44180</v>
      </c>
      <c r="K2944" s="681" t="s">
        <v>411</v>
      </c>
      <c r="L2944" s="1070" t="s">
        <v>28</v>
      </c>
      <c r="M2944" s="13" t="str">
        <f t="shared" ref="M2944:M3008" si="208">IF(AND(NOT(TRIM(D2944)="")),IF(AE2944=1,"Invoice Made","Invoice Not Made"),"")</f>
        <v>Invoice Made</v>
      </c>
      <c r="AA2944" s="13" t="str">
        <f t="shared" si="207"/>
        <v>Crudesun20</v>
      </c>
      <c r="AE2944" s="13">
        <f>IF(TRIM(AA2944=""),0,IF(ISNA(VLOOKUP(AA2944,Tracker!$AB$2:$AB$3981,1,FALSE)),0,1))</f>
        <v>1</v>
      </c>
    </row>
    <row r="2945" spans="1:31">
      <c r="A2945" s="781">
        <v>6415</v>
      </c>
      <c r="B2945" s="266" t="s">
        <v>9383</v>
      </c>
      <c r="C2945" s="1014">
        <v>14</v>
      </c>
      <c r="D2945" s="1250" t="s">
        <v>9915</v>
      </c>
      <c r="H2945" s="905" t="s">
        <v>365</v>
      </c>
      <c r="I2945" s="270">
        <v>44182</v>
      </c>
      <c r="K2945" s="681" t="s">
        <v>411</v>
      </c>
      <c r="L2945" s="1070" t="s">
        <v>28</v>
      </c>
      <c r="M2945" s="13" t="str">
        <f t="shared" si="208"/>
        <v>Invoice Made</v>
      </c>
      <c r="AA2945" s="13" t="str">
        <f t="shared" si="207"/>
        <v>Apollo14</v>
      </c>
      <c r="AE2945" s="13">
        <f>IF(TRIM(AA2945=""),0,IF(ISNA(VLOOKUP(AA2945,Tracker!$AB$2:$AB$3981,1,FALSE)),0,1))</f>
        <v>1</v>
      </c>
    </row>
    <row r="2946" spans="1:31">
      <c r="A2946" s="781">
        <v>6416</v>
      </c>
      <c r="B2946" s="1224" t="s">
        <v>10442</v>
      </c>
      <c r="C2946" s="1201">
        <v>3</v>
      </c>
      <c r="D2946" s="1251" t="s">
        <v>465</v>
      </c>
      <c r="E2946" s="1200"/>
      <c r="F2946" s="1203"/>
      <c r="G2946" s="1204"/>
      <c r="H2946" s="1202" t="s">
        <v>629</v>
      </c>
      <c r="I2946" s="1205">
        <v>44166</v>
      </c>
      <c r="J2946" s="1200"/>
      <c r="K2946" s="1206" t="s">
        <v>411</v>
      </c>
      <c r="L2946" s="1222" t="s">
        <v>28</v>
      </c>
      <c r="M2946" s="556" t="str">
        <f t="shared" si="208"/>
        <v>Invoice Made</v>
      </c>
      <c r="AA2946" s="13" t="str">
        <f t="shared" si="207"/>
        <v>Marlin Santorini3</v>
      </c>
      <c r="AE2946" s="13">
        <f>IF(TRIM(AA2946=""),0,IF(ISNA(VLOOKUP(AA2946,Tracker!$AB$2:$AB$3981,1,FALSE)),0,1))</f>
        <v>1</v>
      </c>
    </row>
    <row r="2947" spans="1:31">
      <c r="A2947" s="781">
        <v>6417</v>
      </c>
      <c r="B2947" s="1252" t="s">
        <v>9026</v>
      </c>
      <c r="C2947" s="1253" t="s">
        <v>10443</v>
      </c>
      <c r="D2947" s="1254" t="s">
        <v>8961</v>
      </c>
      <c r="E2947" s="1255"/>
      <c r="F2947" s="1256"/>
      <c r="G2947" s="1257"/>
      <c r="H2947" s="1254" t="s">
        <v>67</v>
      </c>
      <c r="I2947" s="1258">
        <v>44199</v>
      </c>
      <c r="J2947" s="1255"/>
      <c r="K2947" s="1259" t="s">
        <v>10062</v>
      </c>
      <c r="L2947" s="1195" t="s">
        <v>8963</v>
      </c>
      <c r="M2947" s="1220" t="str">
        <f t="shared" si="208"/>
        <v>Invoice Made</v>
      </c>
      <c r="O2947" s="1474" t="s">
        <v>10474</v>
      </c>
      <c r="P2947" s="1475"/>
      <c r="Q2947" s="1475"/>
      <c r="R2947" s="1475"/>
      <c r="AA2947" s="13" t="str">
        <f t="shared" ref="AA2947:AA3010" si="209">IF(OR(TRIM(B2947)="",TRIM(C2947)=""),"Vessel-Voy No not given",CONCATENATE(TRIM(B2947),TRIM(C2947)))</f>
        <v>Seaways Redwood3017008</v>
      </c>
      <c r="AE2947" s="13">
        <f>IF(TRIM(AA2947=""),0,IF(ISNA(VLOOKUP(AA2947,Tracker!$AB$2:$AB$3981,1,FALSE)),0,1))</f>
        <v>1</v>
      </c>
    </row>
    <row r="2948" spans="1:31">
      <c r="A2948" s="781">
        <v>6418</v>
      </c>
      <c r="B2948" s="1260" t="s">
        <v>10444</v>
      </c>
      <c r="C2948" s="955" t="s">
        <v>234</v>
      </c>
      <c r="D2948" s="886" t="s">
        <v>8976</v>
      </c>
      <c r="E2948" s="8"/>
      <c r="F2948" s="9"/>
      <c r="G2948" s="10"/>
      <c r="H2948" s="886" t="s">
        <v>20</v>
      </c>
      <c r="I2948" s="183">
        <v>44200</v>
      </c>
      <c r="J2948" s="8"/>
      <c r="K2948" s="860" t="s">
        <v>10062</v>
      </c>
      <c r="L2948" s="1069" t="s">
        <v>8963</v>
      </c>
      <c r="M2948" s="13" t="str">
        <f t="shared" si="208"/>
        <v>Invoice Made</v>
      </c>
      <c r="AA2948" s="13" t="str">
        <f t="shared" si="209"/>
        <v>Davis Sea01</v>
      </c>
      <c r="AE2948" s="13">
        <f>IF(TRIM(AA2948=""),0,IF(ISNA(VLOOKUP(AA2948,Tracker!$AB$2:$AB$3981,1,FALSE)),0,1))</f>
        <v>1</v>
      </c>
    </row>
    <row r="2949" spans="1:31">
      <c r="A2949" s="781">
        <v>6419</v>
      </c>
      <c r="B2949" s="1260" t="s">
        <v>10445</v>
      </c>
      <c r="C2949" s="955" t="s">
        <v>125</v>
      </c>
      <c r="D2949" s="886" t="s">
        <v>8976</v>
      </c>
      <c r="E2949" s="8"/>
      <c r="F2949" s="9"/>
      <c r="G2949" s="10"/>
      <c r="H2949" s="886" t="s">
        <v>410</v>
      </c>
      <c r="I2949" s="183">
        <v>44203</v>
      </c>
      <c r="J2949" s="8"/>
      <c r="K2949" s="860" t="s">
        <v>10062</v>
      </c>
      <c r="L2949" s="1069" t="s">
        <v>8963</v>
      </c>
      <c r="M2949" s="13" t="str">
        <f t="shared" si="208"/>
        <v>Invoice Made</v>
      </c>
      <c r="AA2949" s="13" t="str">
        <f t="shared" si="209"/>
        <v>Donald6</v>
      </c>
      <c r="AE2949" s="13">
        <f>IF(TRIM(AA2949=""),0,IF(ISNA(VLOOKUP(AA2949,Tracker!$AB$2:$AB$3981,1,FALSE)),0,1))</f>
        <v>1</v>
      </c>
    </row>
    <row r="2950" spans="1:31">
      <c r="A2950" s="781">
        <v>6420</v>
      </c>
      <c r="B2950" s="1260" t="s">
        <v>10446</v>
      </c>
      <c r="C2950" s="955" t="s">
        <v>10447</v>
      </c>
      <c r="D2950" s="886" t="s">
        <v>9912</v>
      </c>
      <c r="E2950" s="8"/>
      <c r="F2950" s="9"/>
      <c r="G2950" s="10"/>
      <c r="H2950" s="886" t="s">
        <v>567</v>
      </c>
      <c r="I2950" s="183">
        <v>44211</v>
      </c>
      <c r="J2950" s="8"/>
      <c r="K2950" s="860" t="s">
        <v>10062</v>
      </c>
      <c r="L2950" s="1069" t="s">
        <v>8963</v>
      </c>
      <c r="M2950" s="13" t="str">
        <f t="shared" si="208"/>
        <v>Invoice Made</v>
      </c>
      <c r="AA2950" s="13" t="str">
        <f t="shared" si="209"/>
        <v>Eagle Hatteras2027</v>
      </c>
      <c r="AE2950" s="13">
        <f>IF(TRIM(AA2950=""),0,IF(ISNA(VLOOKUP(AA2950,Tracker!$AB$2:$AB$3981,1,FALSE)),0,1))</f>
        <v>1</v>
      </c>
    </row>
    <row r="2951" spans="1:31">
      <c r="A2951" s="781">
        <v>6421</v>
      </c>
      <c r="B2951" s="1260" t="s">
        <v>10448</v>
      </c>
      <c r="C2951" s="955" t="s">
        <v>10449</v>
      </c>
      <c r="D2951" s="886" t="s">
        <v>9027</v>
      </c>
      <c r="E2951" s="8"/>
      <c r="F2951" s="9"/>
      <c r="G2951" s="10"/>
      <c r="H2951" s="886" t="s">
        <v>466</v>
      </c>
      <c r="I2951" s="183">
        <v>44220</v>
      </c>
      <c r="J2951" s="8"/>
      <c r="K2951" s="860" t="s">
        <v>10061</v>
      </c>
      <c r="L2951" s="1069" t="s">
        <v>8963</v>
      </c>
      <c r="M2951" s="13" t="str">
        <f t="shared" si="208"/>
        <v>Invoice Made</v>
      </c>
      <c r="AA2951" s="13" t="str">
        <f t="shared" si="209"/>
        <v>Miltiadis M II91_20</v>
      </c>
      <c r="AE2951" s="13">
        <f>IF(TRIM(AA2951=""),0,IF(ISNA(VLOOKUP(AA2951,Tracker!$AB$2:$AB$3981,1,FALSE)),0,1))</f>
        <v>1</v>
      </c>
    </row>
    <row r="2952" spans="1:31">
      <c r="A2952" s="781">
        <v>6422</v>
      </c>
      <c r="B2952" s="1260" t="s">
        <v>10450</v>
      </c>
      <c r="C2952" s="955" t="s">
        <v>10451</v>
      </c>
      <c r="D2952" s="886" t="s">
        <v>9692</v>
      </c>
      <c r="E2952" s="8"/>
      <c r="F2952" s="9"/>
      <c r="G2952" s="10"/>
      <c r="H2952" s="886" t="s">
        <v>24</v>
      </c>
      <c r="I2952" s="183">
        <v>44221</v>
      </c>
      <c r="J2952" s="8"/>
      <c r="K2952" s="860" t="s">
        <v>10062</v>
      </c>
      <c r="L2952" s="1069" t="s">
        <v>8963</v>
      </c>
      <c r="M2952" s="13" t="str">
        <f t="shared" si="208"/>
        <v>Invoice Made</v>
      </c>
      <c r="AA2952" s="13" t="str">
        <f t="shared" si="209"/>
        <v>Banda Sea67SV012</v>
      </c>
      <c r="AE2952" s="13">
        <f>IF(TRIM(AA2952=""),0,IF(ISNA(VLOOKUP(AA2952,Tracker!$AB$2:$AB$3981,1,FALSE)),0,1))</f>
        <v>1</v>
      </c>
    </row>
    <row r="2953" spans="1:31">
      <c r="A2953" s="781">
        <v>6423</v>
      </c>
      <c r="B2953" s="1261" t="s">
        <v>10452</v>
      </c>
      <c r="C2953" s="1262" t="s">
        <v>714</v>
      </c>
      <c r="D2953" s="1263" t="s">
        <v>8961</v>
      </c>
      <c r="E2953" s="1264"/>
      <c r="F2953" s="1265"/>
      <c r="G2953" s="1266"/>
      <c r="H2953" s="1263" t="s">
        <v>441</v>
      </c>
      <c r="I2953" s="1267">
        <v>44226</v>
      </c>
      <c r="J2953" s="1264"/>
      <c r="K2953" s="1268" t="s">
        <v>10062</v>
      </c>
      <c r="L2953" s="1207" t="s">
        <v>8963</v>
      </c>
      <c r="M2953" s="556" t="str">
        <f t="shared" si="208"/>
        <v>Invoice Made</v>
      </c>
      <c r="AA2953" s="13" t="str">
        <f t="shared" si="209"/>
        <v>Dubai Glamour137</v>
      </c>
      <c r="AE2953" s="13">
        <f>IF(TRIM(AA2953=""),0,IF(ISNA(VLOOKUP(AA2953,Tracker!$AB$2:$AB$3981,1,FALSE)),0,1))</f>
        <v>1</v>
      </c>
    </row>
    <row r="2954" spans="1:31">
      <c r="A2954" s="781">
        <v>6424</v>
      </c>
      <c r="B2954" s="1252" t="s">
        <v>9389</v>
      </c>
      <c r="C2954" s="1253">
        <v>15</v>
      </c>
      <c r="D2954" s="1254" t="s">
        <v>2541</v>
      </c>
      <c r="E2954" s="1255"/>
      <c r="F2954" s="1256"/>
      <c r="G2954" s="1257"/>
      <c r="H2954" s="1254" t="s">
        <v>10296</v>
      </c>
      <c r="I2954" s="1258">
        <v>44201</v>
      </c>
      <c r="J2954" s="1255"/>
      <c r="K2954" s="1259" t="s">
        <v>411</v>
      </c>
      <c r="L2954" s="1195" t="s">
        <v>28</v>
      </c>
      <c r="M2954" s="1196" t="str">
        <f t="shared" si="208"/>
        <v>Invoice Made</v>
      </c>
      <c r="AA2954" s="13" t="str">
        <f t="shared" si="209"/>
        <v>Affinity V15</v>
      </c>
      <c r="AE2954" s="13">
        <f>IF(TRIM(AA2954=""),0,IF(ISNA(VLOOKUP(AA2954,Tracker!$AB$2:$AB$3981,1,FALSE)),0,1))</f>
        <v>1</v>
      </c>
    </row>
    <row r="2955" spans="1:31">
      <c r="A2955" s="781">
        <v>6425</v>
      </c>
      <c r="B2955" s="1260" t="s">
        <v>10453</v>
      </c>
      <c r="C2955" s="955">
        <v>4</v>
      </c>
      <c r="D2955" s="886" t="s">
        <v>671</v>
      </c>
      <c r="E2955" s="8"/>
      <c r="F2955" s="9"/>
      <c r="G2955" s="10"/>
      <c r="H2955" s="886" t="s">
        <v>697</v>
      </c>
      <c r="I2955" s="183">
        <v>44209</v>
      </c>
      <c r="J2955" s="8"/>
      <c r="K2955" s="860" t="s">
        <v>411</v>
      </c>
      <c r="L2955" s="1069" t="s">
        <v>28</v>
      </c>
      <c r="M2955" s="1198" t="str">
        <f t="shared" si="208"/>
        <v>Invoice Made</v>
      </c>
      <c r="AA2955" s="13" t="str">
        <f t="shared" si="209"/>
        <v>Ionic Artemis4</v>
      </c>
      <c r="AE2955" s="13">
        <f>IF(TRIM(AA2955=""),0,IF(ISNA(VLOOKUP(AA2955,Tracker!$AB$2:$AB$3981,1,FALSE)),0,1))</f>
        <v>1</v>
      </c>
    </row>
    <row r="2956" spans="1:31">
      <c r="A2956" s="781">
        <v>6426</v>
      </c>
      <c r="B2956" s="1261" t="s">
        <v>8732</v>
      </c>
      <c r="C2956" s="1262">
        <v>5</v>
      </c>
      <c r="D2956" s="1263" t="s">
        <v>9915</v>
      </c>
      <c r="E2956" s="1264"/>
      <c r="F2956" s="1265"/>
      <c r="G2956" s="1266"/>
      <c r="H2956" s="1263" t="s">
        <v>267</v>
      </c>
      <c r="I2956" s="1267">
        <v>44212</v>
      </c>
      <c r="J2956" s="1264"/>
      <c r="K2956" s="1268" t="s">
        <v>411</v>
      </c>
      <c r="L2956" s="1207" t="s">
        <v>28</v>
      </c>
      <c r="M2956" s="1208" t="str">
        <f t="shared" si="208"/>
        <v>Invoice Made</v>
      </c>
      <c r="AA2956" s="13" t="str">
        <f t="shared" si="209"/>
        <v>Crudemed5</v>
      </c>
      <c r="AE2956" s="13">
        <f>IF(TRIM(AA2956=""),0,IF(ISNA(VLOOKUP(AA2956,Tracker!$AB$2:$AB$3981,1,FALSE)),0,1))</f>
        <v>1</v>
      </c>
    </row>
    <row r="2957" spans="1:31">
      <c r="A2957" s="1078">
        <v>6427</v>
      </c>
      <c r="B2957" s="1252" t="s">
        <v>10454</v>
      </c>
      <c r="C2957" s="1285">
        <v>1</v>
      </c>
      <c r="D2957" s="1254" t="s">
        <v>10455</v>
      </c>
      <c r="E2957" s="1255"/>
      <c r="F2957" s="1256"/>
      <c r="G2957" s="1257"/>
      <c r="H2957" s="1254" t="s">
        <v>25</v>
      </c>
      <c r="I2957" s="1258">
        <v>44215</v>
      </c>
      <c r="J2957" s="1255"/>
      <c r="K2957" s="1259"/>
      <c r="L2957" s="1195" t="s">
        <v>1485</v>
      </c>
      <c r="M2957" s="1196" t="str">
        <f t="shared" si="208"/>
        <v>Invoice Made</v>
      </c>
      <c r="AA2957" s="13" t="str">
        <f t="shared" si="209"/>
        <v>Nord Gainer1</v>
      </c>
      <c r="AE2957" s="13">
        <f>IF(TRIM(AA2957=""),0,IF(ISNA(VLOOKUP(AA2957,Tracker!$AB$2:$AB$3981,1,FALSE)),0,1))</f>
        <v>1</v>
      </c>
    </row>
    <row r="2958" spans="1:31">
      <c r="A2958" s="1298">
        <v>6428</v>
      </c>
      <c r="B2958" s="1255" t="s">
        <v>9182</v>
      </c>
      <c r="C2958" s="1253">
        <v>54</v>
      </c>
      <c r="D2958" s="1254" t="s">
        <v>10370</v>
      </c>
      <c r="E2958" s="1255"/>
      <c r="F2958" s="1256"/>
      <c r="G2958" s="1257"/>
      <c r="H2958" s="1254" t="s">
        <v>25</v>
      </c>
      <c r="I2958" s="1258">
        <v>44209</v>
      </c>
      <c r="J2958" s="1255"/>
      <c r="K2958" s="1259" t="s">
        <v>9161</v>
      </c>
      <c r="L2958" s="1195" t="s">
        <v>1466</v>
      </c>
      <c r="M2958" s="1220" t="str">
        <f t="shared" si="208"/>
        <v>Invoice Made</v>
      </c>
      <c r="AA2958" s="13" t="str">
        <f t="shared" si="209"/>
        <v>Gagarin Prospect54</v>
      </c>
      <c r="AE2958" s="13">
        <f>IF(TRIM(AA2958=""),0,IF(ISNA(VLOOKUP(AA2958,Tracker!$AB$2:$AB$3981,1,FALSE)),0,1))</f>
        <v>1</v>
      </c>
    </row>
    <row r="2959" spans="1:31">
      <c r="A2959" s="1286">
        <v>6429</v>
      </c>
      <c r="B2959" s="1278" t="s">
        <v>3093</v>
      </c>
      <c r="C2959" s="1279">
        <v>135</v>
      </c>
      <c r="D2959" s="937" t="s">
        <v>10370</v>
      </c>
      <c r="E2959" s="1278"/>
      <c r="F2959" s="1280"/>
      <c r="G2959" s="1281"/>
      <c r="H2959" s="937" t="s">
        <v>570</v>
      </c>
      <c r="I2959" s="1282">
        <v>44214</v>
      </c>
      <c r="J2959" s="1278"/>
      <c r="K2959" s="1283" t="s">
        <v>9163</v>
      </c>
      <c r="L2959" s="1197" t="s">
        <v>1466</v>
      </c>
      <c r="M2959" s="1221" t="str">
        <f t="shared" si="208"/>
        <v>Invoice Made</v>
      </c>
      <c r="AA2959" s="13" t="str">
        <f t="shared" si="209"/>
        <v>Advantage Anthem135</v>
      </c>
      <c r="AE2959" s="13">
        <f>IF(TRIM(AA2959=""),0,IF(ISNA(VLOOKUP(AA2959,Tracker!$AB$2:$AB$3981,1,FALSE)),0,1))</f>
        <v>1</v>
      </c>
    </row>
    <row r="2960" spans="1:31">
      <c r="A2960" s="1286">
        <v>6430</v>
      </c>
      <c r="B2960" s="1278" t="s">
        <v>4222</v>
      </c>
      <c r="C2960" s="1279">
        <v>12</v>
      </c>
      <c r="D2960" s="937" t="s">
        <v>10456</v>
      </c>
      <c r="E2960" s="1278"/>
      <c r="F2960" s="1280"/>
      <c r="G2960" s="1281"/>
      <c r="H2960" s="937" t="s">
        <v>203</v>
      </c>
      <c r="I2960" s="1282">
        <v>44217</v>
      </c>
      <c r="J2960" s="1278"/>
      <c r="K2960" s="1283" t="s">
        <v>9159</v>
      </c>
      <c r="L2960" s="1197" t="s">
        <v>1466</v>
      </c>
      <c r="M2960" s="1221" t="str">
        <f t="shared" si="208"/>
        <v>Invoice Made</v>
      </c>
      <c r="AA2960" s="13" t="str">
        <f t="shared" si="209"/>
        <v>Eagle San Diego12</v>
      </c>
      <c r="AE2960" s="13">
        <f>IF(TRIM(AA2960=""),0,IF(ISNA(VLOOKUP(AA2960,Tracker!$AB$2:$AB$3981,1,FALSE)),0,1))</f>
        <v>1</v>
      </c>
    </row>
    <row r="2961" spans="1:31">
      <c r="A2961" s="1286">
        <v>6431</v>
      </c>
      <c r="B2961" s="1287" t="s">
        <v>9228</v>
      </c>
      <c r="C2961" s="1279" t="s">
        <v>741</v>
      </c>
      <c r="D2961" s="937" t="s">
        <v>10427</v>
      </c>
      <c r="E2961" s="1278"/>
      <c r="F2961" s="1280"/>
      <c r="G2961" s="1281"/>
      <c r="H2961" s="937" t="s">
        <v>2870</v>
      </c>
      <c r="I2961" s="1282">
        <v>44197</v>
      </c>
      <c r="J2961" s="1278"/>
      <c r="K2961" s="1283"/>
      <c r="L2961" s="1197" t="s">
        <v>1466</v>
      </c>
      <c r="M2961" s="1221" t="str">
        <f t="shared" si="208"/>
        <v>Invoice Not Made</v>
      </c>
      <c r="N2961" s="266" t="s">
        <v>9967</v>
      </c>
      <c r="AA2961" s="13" t="str">
        <f t="shared" si="209"/>
        <v>Sten Fjell118</v>
      </c>
      <c r="AE2961" s="13">
        <f>IF(TRIM(AA2961=""),0,IF(ISNA(VLOOKUP(AA2961,Tracker!$AB$2:$AB$3981,1,FALSE)),0,1))</f>
        <v>0</v>
      </c>
    </row>
    <row r="2962" spans="1:31">
      <c r="A2962" s="1286">
        <v>6432</v>
      </c>
      <c r="B2962" s="1288" t="s">
        <v>2776</v>
      </c>
      <c r="C2962" s="1279" t="s">
        <v>10468</v>
      </c>
      <c r="D2962" s="937" t="s">
        <v>10427</v>
      </c>
      <c r="E2962" s="1278"/>
      <c r="F2962" s="1280"/>
      <c r="G2962" s="1281"/>
      <c r="H2962" s="937" t="s">
        <v>25</v>
      </c>
      <c r="I2962" s="1282">
        <v>44198</v>
      </c>
      <c r="J2962" s="1278"/>
      <c r="K2962" s="1283"/>
      <c r="L2962" s="1197" t="s">
        <v>1466</v>
      </c>
      <c r="M2962" s="1221" t="str">
        <f t="shared" si="208"/>
        <v>Invoice Not Made</v>
      </c>
      <c r="N2962" s="266" t="s">
        <v>9967</v>
      </c>
      <c r="AA2962" s="13" t="str">
        <f t="shared" si="209"/>
        <v>Sten Skagen190</v>
      </c>
      <c r="AE2962" s="13">
        <f>IF(TRIM(AA2962=""),0,IF(ISNA(VLOOKUP(AA2962,Tracker!$AB$2:$AB$3981,1,FALSE)),0,1))</f>
        <v>0</v>
      </c>
    </row>
    <row r="2963" spans="1:31">
      <c r="A2963" s="1286">
        <v>6433</v>
      </c>
      <c r="B2963" s="1289" t="s">
        <v>2854</v>
      </c>
      <c r="C2963" s="1279" t="s">
        <v>10469</v>
      </c>
      <c r="D2963" s="937" t="s">
        <v>10427</v>
      </c>
      <c r="E2963" s="1278"/>
      <c r="F2963" s="1280"/>
      <c r="G2963" s="1281"/>
      <c r="H2963" s="937" t="s">
        <v>535</v>
      </c>
      <c r="I2963" s="1282">
        <v>44198</v>
      </c>
      <c r="J2963" s="1278"/>
      <c r="K2963" s="1283"/>
      <c r="L2963" s="1197" t="s">
        <v>1466</v>
      </c>
      <c r="M2963" s="1221" t="str">
        <f t="shared" si="208"/>
        <v>Invoice Not Made</v>
      </c>
      <c r="N2963" s="266" t="s">
        <v>9967</v>
      </c>
      <c r="AA2963" s="13" t="str">
        <f t="shared" si="209"/>
        <v>Emmy Schulte283</v>
      </c>
      <c r="AE2963" s="13">
        <f>IF(TRIM(AA2963=""),0,IF(ISNA(VLOOKUP(AA2963,Tracker!$AB$2:$AB$3981,1,FALSE)),0,1))</f>
        <v>0</v>
      </c>
    </row>
    <row r="2964" spans="1:31">
      <c r="A2964" s="1286">
        <v>6434</v>
      </c>
      <c r="B2964" s="1290" t="s">
        <v>892</v>
      </c>
      <c r="C2964" s="1279" t="s">
        <v>1428</v>
      </c>
      <c r="D2964" s="937" t="s">
        <v>10427</v>
      </c>
      <c r="E2964" s="1278"/>
      <c r="F2964" s="1280"/>
      <c r="G2964" s="1281"/>
      <c r="H2964" s="937" t="s">
        <v>25</v>
      </c>
      <c r="I2964" s="1282">
        <v>44202</v>
      </c>
      <c r="J2964" s="1278"/>
      <c r="K2964" s="1283"/>
      <c r="L2964" s="1197" t="s">
        <v>1466</v>
      </c>
      <c r="M2964" s="1221" t="str">
        <f t="shared" si="208"/>
        <v>Invoice Not Made</v>
      </c>
      <c r="N2964" s="266" t="s">
        <v>9967</v>
      </c>
      <c r="AA2964" s="13" t="str">
        <f t="shared" si="209"/>
        <v>Elisalex Schulte180</v>
      </c>
      <c r="AE2964" s="13">
        <f>IF(TRIM(AA2964=""),0,IF(ISNA(VLOOKUP(AA2964,Tracker!$AB$2:$AB$3981,1,FALSE)),0,1))</f>
        <v>0</v>
      </c>
    </row>
    <row r="2965" spans="1:31">
      <c r="A2965" s="1286">
        <v>6435</v>
      </c>
      <c r="B2965" s="1288" t="s">
        <v>2776</v>
      </c>
      <c r="C2965" s="1279" t="s">
        <v>2200</v>
      </c>
      <c r="D2965" s="937" t="s">
        <v>10427</v>
      </c>
      <c r="E2965" s="1278"/>
      <c r="F2965" s="1280"/>
      <c r="G2965" s="1281"/>
      <c r="H2965" s="937" t="s">
        <v>7779</v>
      </c>
      <c r="I2965" s="1282">
        <v>44203</v>
      </c>
      <c r="J2965" s="1278"/>
      <c r="K2965" s="1283"/>
      <c r="L2965" s="1197" t="s">
        <v>1466</v>
      </c>
      <c r="M2965" s="1221" t="str">
        <f t="shared" si="208"/>
        <v>Invoice Not Made</v>
      </c>
      <c r="N2965" s="266" t="s">
        <v>9967</v>
      </c>
      <c r="AA2965" s="13" t="str">
        <f t="shared" si="209"/>
        <v>Sten Skagen191</v>
      </c>
      <c r="AE2965" s="13">
        <f>IF(TRIM(AA2965=""),0,IF(ISNA(VLOOKUP(AA2965,Tracker!$AB$2:$AB$3981,1,FALSE)),0,1))</f>
        <v>0</v>
      </c>
    </row>
    <row r="2966" spans="1:31">
      <c r="A2966" s="1286">
        <v>6436</v>
      </c>
      <c r="B2966" s="1291" t="s">
        <v>2779</v>
      </c>
      <c r="C2966" s="1279" t="s">
        <v>6265</v>
      </c>
      <c r="D2966" s="937" t="s">
        <v>10427</v>
      </c>
      <c r="E2966" s="1278"/>
      <c r="F2966" s="1280"/>
      <c r="G2966" s="1281"/>
      <c r="H2966" s="937" t="s">
        <v>25</v>
      </c>
      <c r="I2966" s="1282">
        <v>44204</v>
      </c>
      <c r="J2966" s="1278"/>
      <c r="K2966" s="1283"/>
      <c r="L2966" s="1197" t="s">
        <v>1466</v>
      </c>
      <c r="M2966" s="1221" t="str">
        <f t="shared" si="208"/>
        <v>Invoice Not Made</v>
      </c>
      <c r="N2966" s="266" t="s">
        <v>9967</v>
      </c>
      <c r="AA2966" s="13" t="str">
        <f t="shared" si="209"/>
        <v>Tigris335</v>
      </c>
      <c r="AE2966" s="13">
        <f>IF(TRIM(AA2966=""),0,IF(ISNA(VLOOKUP(AA2966,Tracker!$AB$2:$AB$3981,1,FALSE)),0,1))</f>
        <v>0</v>
      </c>
    </row>
    <row r="2967" spans="1:31">
      <c r="A2967" s="1286">
        <v>6437</v>
      </c>
      <c r="B2967" s="1291" t="s">
        <v>2779</v>
      </c>
      <c r="C2967" s="1279" t="s">
        <v>10470</v>
      </c>
      <c r="D2967" s="937" t="s">
        <v>10427</v>
      </c>
      <c r="E2967" s="1278"/>
      <c r="F2967" s="1280"/>
      <c r="G2967" s="1281"/>
      <c r="H2967" s="937" t="s">
        <v>25</v>
      </c>
      <c r="I2967" s="1282">
        <v>44212</v>
      </c>
      <c r="J2967" s="1278"/>
      <c r="K2967" s="1283"/>
      <c r="L2967" s="1197" t="s">
        <v>1466</v>
      </c>
      <c r="M2967" s="1221" t="str">
        <f t="shared" si="208"/>
        <v>Invoice Not Made</v>
      </c>
      <c r="N2967" s="266" t="s">
        <v>9967</v>
      </c>
      <c r="AA2967" s="13" t="str">
        <f t="shared" si="209"/>
        <v>Tigris336</v>
      </c>
      <c r="AE2967" s="13">
        <f>IF(TRIM(AA2967=""),0,IF(ISNA(VLOOKUP(AA2967,Tracker!$AB$2:$AB$3981,1,FALSE)),0,1))</f>
        <v>0</v>
      </c>
    </row>
    <row r="2968" spans="1:31">
      <c r="A2968" s="1286">
        <v>6438</v>
      </c>
      <c r="B2968" s="1288" t="s">
        <v>2776</v>
      </c>
      <c r="C2968" s="1279" t="s">
        <v>172</v>
      </c>
      <c r="D2968" s="937" t="s">
        <v>10427</v>
      </c>
      <c r="E2968" s="1278"/>
      <c r="F2968" s="1280"/>
      <c r="G2968" s="1281"/>
      <c r="H2968" s="937" t="s">
        <v>5308</v>
      </c>
      <c r="I2968" s="1282">
        <v>44214</v>
      </c>
      <c r="J2968" s="1278"/>
      <c r="K2968" s="1283"/>
      <c r="L2968" s="1197" t="s">
        <v>1466</v>
      </c>
      <c r="M2968" s="1221" t="str">
        <f t="shared" si="208"/>
        <v>Invoice Not Made</v>
      </c>
      <c r="N2968" s="266" t="s">
        <v>9967</v>
      </c>
      <c r="AA2968" s="13" t="str">
        <f t="shared" si="209"/>
        <v>Sten Skagen192</v>
      </c>
      <c r="AE2968" s="13">
        <f>IF(TRIM(AA2968=""),0,IF(ISNA(VLOOKUP(AA2968,Tracker!$AB$2:$AB$3981,1,FALSE)),0,1))</f>
        <v>0</v>
      </c>
    </row>
    <row r="2969" spans="1:31">
      <c r="A2969" s="1286">
        <v>6439</v>
      </c>
      <c r="B2969" s="1289" t="s">
        <v>2854</v>
      </c>
      <c r="C2969" s="1279" t="s">
        <v>7264</v>
      </c>
      <c r="D2969" s="937" t="s">
        <v>10427</v>
      </c>
      <c r="E2969" s="1278"/>
      <c r="F2969" s="1280"/>
      <c r="G2969" s="1281"/>
      <c r="H2969" s="937" t="s">
        <v>535</v>
      </c>
      <c r="I2969" s="1282">
        <v>44215</v>
      </c>
      <c r="J2969" s="1278"/>
      <c r="K2969" s="1283"/>
      <c r="L2969" s="1197" t="s">
        <v>1466</v>
      </c>
      <c r="M2969" s="1221" t="str">
        <f t="shared" si="208"/>
        <v>Invoice Not Made</v>
      </c>
      <c r="N2969" s="266" t="s">
        <v>9967</v>
      </c>
      <c r="AA2969" s="13" t="str">
        <f t="shared" si="209"/>
        <v>Emmy Schulte285</v>
      </c>
      <c r="AE2969" s="13">
        <f>IF(TRIM(AA2969=""),0,IF(ISNA(VLOOKUP(AA2969,Tracker!$AB$2:$AB$3981,1,FALSE)),0,1))</f>
        <v>0</v>
      </c>
    </row>
    <row r="2970" spans="1:31">
      <c r="A2970" s="1286">
        <v>6440</v>
      </c>
      <c r="B2970" s="1290" t="s">
        <v>892</v>
      </c>
      <c r="C2970" s="1279" t="s">
        <v>10471</v>
      </c>
      <c r="D2970" s="937" t="s">
        <v>10427</v>
      </c>
      <c r="E2970" s="1278"/>
      <c r="F2970" s="1280"/>
      <c r="G2970" s="1281"/>
      <c r="H2970" s="937" t="s">
        <v>2753</v>
      </c>
      <c r="I2970" s="1282">
        <v>44217</v>
      </c>
      <c r="J2970" s="1278"/>
      <c r="K2970" s="1283"/>
      <c r="L2970" s="1197" t="s">
        <v>1466</v>
      </c>
      <c r="M2970" s="1221" t="str">
        <f t="shared" si="208"/>
        <v>Invoice Not Made</v>
      </c>
      <c r="N2970" s="266" t="s">
        <v>9967</v>
      </c>
      <c r="AA2970" s="13" t="str">
        <f t="shared" si="209"/>
        <v>Elisalex Schulte181</v>
      </c>
      <c r="AE2970" s="13">
        <f>IF(TRIM(AA2970=""),0,IF(ISNA(VLOOKUP(AA2970,Tracker!$AB$2:$AB$3981,1,FALSE)),0,1))</f>
        <v>0</v>
      </c>
    </row>
    <row r="2971" spans="1:31">
      <c r="A2971" s="1286">
        <v>6441</v>
      </c>
      <c r="B2971" s="1287" t="s">
        <v>9228</v>
      </c>
      <c r="C2971" s="1279" t="s">
        <v>3905</v>
      </c>
      <c r="D2971" s="937" t="s">
        <v>10427</v>
      </c>
      <c r="E2971" s="1278"/>
      <c r="F2971" s="1280"/>
      <c r="G2971" s="1281"/>
      <c r="H2971" s="937" t="s">
        <v>418</v>
      </c>
      <c r="I2971" s="1282">
        <v>44221</v>
      </c>
      <c r="J2971" s="1278"/>
      <c r="K2971" s="1283"/>
      <c r="L2971" s="1197" t="s">
        <v>1466</v>
      </c>
      <c r="M2971" s="1221" t="str">
        <f t="shared" si="208"/>
        <v>Invoice Not Made</v>
      </c>
      <c r="N2971" s="266" t="s">
        <v>9967</v>
      </c>
      <c r="AA2971" s="13" t="str">
        <f t="shared" si="209"/>
        <v>Sten Fjell119</v>
      </c>
      <c r="AE2971" s="13">
        <f>IF(TRIM(AA2971=""),0,IF(ISNA(VLOOKUP(AA2971,Tracker!$AB$2:$AB$3981,1,FALSE)),0,1))</f>
        <v>0</v>
      </c>
    </row>
    <row r="2972" spans="1:31">
      <c r="A2972" s="1286">
        <v>6442</v>
      </c>
      <c r="B2972" s="1291" t="s">
        <v>2779</v>
      </c>
      <c r="C2972" s="1279" t="s">
        <v>10472</v>
      </c>
      <c r="D2972" s="937" t="s">
        <v>10427</v>
      </c>
      <c r="E2972" s="1278"/>
      <c r="F2972" s="1280"/>
      <c r="G2972" s="1281"/>
      <c r="H2972" s="937" t="s">
        <v>25</v>
      </c>
      <c r="I2972" s="1282">
        <v>44221</v>
      </c>
      <c r="J2972" s="1278"/>
      <c r="K2972" s="1283"/>
      <c r="L2972" s="1197" t="s">
        <v>1466</v>
      </c>
      <c r="M2972" s="1221" t="str">
        <f t="shared" si="208"/>
        <v>Invoice Not Made</v>
      </c>
      <c r="N2972" s="266" t="s">
        <v>9967</v>
      </c>
      <c r="AA2972" s="13" t="str">
        <f t="shared" si="209"/>
        <v>Tigris337</v>
      </c>
      <c r="AE2972" s="13">
        <f>IF(TRIM(AA2972=""),0,IF(ISNA(VLOOKUP(AA2972,Tracker!$AB$2:$AB$3981,1,FALSE)),0,1))</f>
        <v>0</v>
      </c>
    </row>
    <row r="2973" spans="1:31">
      <c r="A2973" s="1286">
        <v>6443</v>
      </c>
      <c r="B2973" s="1289" t="s">
        <v>2854</v>
      </c>
      <c r="C2973" s="1279" t="s">
        <v>10473</v>
      </c>
      <c r="D2973" s="937" t="s">
        <v>10427</v>
      </c>
      <c r="E2973" s="1278"/>
      <c r="F2973" s="1280"/>
      <c r="G2973" s="1281"/>
      <c r="H2973" s="937" t="s">
        <v>25</v>
      </c>
      <c r="I2973" s="1282">
        <v>44222</v>
      </c>
      <c r="J2973" s="1278"/>
      <c r="K2973" s="1283"/>
      <c r="L2973" s="1197" t="s">
        <v>1466</v>
      </c>
      <c r="M2973" s="1221" t="str">
        <f t="shared" ref="M2973:M2991" si="210">IF(AND(NOT(TRIM(D2973)="")),IF(AE2973=1,"Invoice Made","Invoice Not Made"),"")</f>
        <v>Invoice Not Made</v>
      </c>
      <c r="N2973" s="266" t="s">
        <v>9967</v>
      </c>
      <c r="AA2973" s="13" t="str">
        <f t="shared" si="209"/>
        <v>Emmy Schulte286</v>
      </c>
      <c r="AE2973" s="13">
        <f>IF(TRIM(AA2973=""),0,IF(ISNA(VLOOKUP(AA2973,Tracker!$AB$2:$AB$3981,1,FALSE)),0,1))</f>
        <v>0</v>
      </c>
    </row>
    <row r="2974" spans="1:31">
      <c r="A2974" s="1286">
        <v>6444</v>
      </c>
      <c r="B2974" s="1292" t="s">
        <v>2776</v>
      </c>
      <c r="C2974" s="1292" t="s">
        <v>10457</v>
      </c>
      <c r="D2974" s="937" t="s">
        <v>10427</v>
      </c>
      <c r="E2974" s="1278"/>
      <c r="F2974" s="1280"/>
      <c r="G2974" s="1281"/>
      <c r="H2974" s="937" t="s">
        <v>5308</v>
      </c>
      <c r="I2974" s="1282">
        <v>44214</v>
      </c>
      <c r="J2974" s="1278"/>
      <c r="K2974" s="1283" t="s">
        <v>9124</v>
      </c>
      <c r="L2974" s="1197" t="s">
        <v>1466</v>
      </c>
      <c r="M2974" s="1221" t="str">
        <f t="shared" si="210"/>
        <v>Invoice Made</v>
      </c>
      <c r="AA2974" s="13" t="str">
        <f t="shared" si="209"/>
        <v>Sten Skagen190, 191, 192</v>
      </c>
      <c r="AE2974" s="13">
        <f>IF(TRIM(AA2974=""),0,IF(ISNA(VLOOKUP(AA2974,Tracker!$AB$2:$AB$3981,1,FALSE)),0,1))</f>
        <v>1</v>
      </c>
    </row>
    <row r="2975" spans="1:31">
      <c r="A2975" s="1286">
        <v>6445</v>
      </c>
      <c r="B2975" s="1293" t="s">
        <v>892</v>
      </c>
      <c r="C2975" s="1293" t="s">
        <v>10458</v>
      </c>
      <c r="D2975" s="937" t="s">
        <v>10427</v>
      </c>
      <c r="E2975" s="1278"/>
      <c r="F2975" s="1280"/>
      <c r="G2975" s="1281"/>
      <c r="H2975" s="937" t="s">
        <v>2753</v>
      </c>
      <c r="I2975" s="1282">
        <v>44217</v>
      </c>
      <c r="J2975" s="1278"/>
      <c r="K2975" s="1283" t="s">
        <v>9124</v>
      </c>
      <c r="L2975" s="1197" t="s">
        <v>1466</v>
      </c>
      <c r="M2975" s="1221" t="str">
        <f t="shared" si="210"/>
        <v>Invoice Made</v>
      </c>
      <c r="AA2975" s="13" t="str">
        <f t="shared" si="209"/>
        <v>Elisalex Schulte180, 181</v>
      </c>
      <c r="AE2975" s="13">
        <f>IF(TRIM(AA2975=""),0,IF(ISNA(VLOOKUP(AA2975,Tracker!$AB$2:$AB$3981,1,FALSE)),0,1))</f>
        <v>1</v>
      </c>
    </row>
    <row r="2976" spans="1:31">
      <c r="A2976" s="1286">
        <v>6446</v>
      </c>
      <c r="B2976" s="1294" t="s">
        <v>9228</v>
      </c>
      <c r="C2976" s="1294" t="s">
        <v>10459</v>
      </c>
      <c r="D2976" s="937" t="s">
        <v>10427</v>
      </c>
      <c r="E2976" s="1278"/>
      <c r="F2976" s="1280"/>
      <c r="G2976" s="1281"/>
      <c r="H2976" s="937" t="s">
        <v>418</v>
      </c>
      <c r="I2976" s="1282">
        <v>44221</v>
      </c>
      <c r="J2976" s="1278"/>
      <c r="K2976" s="1283" t="s">
        <v>9124</v>
      </c>
      <c r="L2976" s="1197" t="s">
        <v>1466</v>
      </c>
      <c r="M2976" s="1221" t="str">
        <f t="shared" si="210"/>
        <v>Invoice Made</v>
      </c>
      <c r="AA2976" s="13" t="str">
        <f t="shared" si="209"/>
        <v>Sten Fjell118, 119</v>
      </c>
      <c r="AE2976" s="13">
        <f>IF(TRIM(AA2976=""),0,IF(ISNA(VLOOKUP(AA2976,Tracker!$AB$2:$AB$3981,1,FALSE)),0,1))</f>
        <v>1</v>
      </c>
    </row>
    <row r="2977" spans="1:31">
      <c r="A2977" s="1286">
        <v>6447</v>
      </c>
      <c r="B2977" s="1295" t="s">
        <v>2779</v>
      </c>
      <c r="C2977" s="1295" t="s">
        <v>10460</v>
      </c>
      <c r="D2977" s="937" t="s">
        <v>10427</v>
      </c>
      <c r="E2977" s="1278"/>
      <c r="F2977" s="1280"/>
      <c r="G2977" s="1281"/>
      <c r="H2977" s="937" t="s">
        <v>25</v>
      </c>
      <c r="I2977" s="1282">
        <v>44221</v>
      </c>
      <c r="J2977" s="1278"/>
      <c r="K2977" s="1283" t="s">
        <v>9124</v>
      </c>
      <c r="L2977" s="1197" t="s">
        <v>1466</v>
      </c>
      <c r="M2977" s="1221" t="str">
        <f t="shared" si="210"/>
        <v>Invoice Made</v>
      </c>
      <c r="AA2977" s="13" t="str">
        <f t="shared" si="209"/>
        <v>Tigris335, 336, 337</v>
      </c>
      <c r="AE2977" s="13">
        <f>IF(TRIM(AA2977=""),0,IF(ISNA(VLOOKUP(AA2977,Tracker!$AB$2:$AB$3981,1,FALSE)),0,1))</f>
        <v>1</v>
      </c>
    </row>
    <row r="2978" spans="1:31">
      <c r="A2978" s="1296">
        <v>6448</v>
      </c>
      <c r="B2978" s="1297" t="s">
        <v>2854</v>
      </c>
      <c r="C2978" s="1297" t="s">
        <v>10505</v>
      </c>
      <c r="D2978" s="1263" t="s">
        <v>10427</v>
      </c>
      <c r="E2978" s="1264"/>
      <c r="F2978" s="1265"/>
      <c r="G2978" s="1266"/>
      <c r="H2978" s="1263" t="s">
        <v>25</v>
      </c>
      <c r="I2978" s="1267">
        <v>44222</v>
      </c>
      <c r="J2978" s="1264"/>
      <c r="K2978" s="1268" t="s">
        <v>9124</v>
      </c>
      <c r="L2978" s="1207" t="s">
        <v>1466</v>
      </c>
      <c r="M2978" s="556" t="str">
        <f t="shared" si="210"/>
        <v>Invoice Made</v>
      </c>
      <c r="AA2978" s="13" t="str">
        <f t="shared" si="209"/>
        <v>Emmy Schulte283, 284, 285, 286</v>
      </c>
      <c r="AE2978" s="13">
        <f>IF(TRIM(AA2978=""),0,IF(ISNA(VLOOKUP(AA2978,Tracker!$AB$2:$AB$3981,1,FALSE)),0,1))</f>
        <v>1</v>
      </c>
    </row>
    <row r="2979" spans="1:31">
      <c r="A2979" s="1187">
        <v>6449</v>
      </c>
      <c r="B2979" s="1260" t="s">
        <v>464</v>
      </c>
      <c r="C2979" s="1279">
        <v>2008</v>
      </c>
      <c r="D2979" s="937" t="s">
        <v>587</v>
      </c>
      <c r="E2979" s="1278"/>
      <c r="F2979" s="1280"/>
      <c r="G2979" s="1281"/>
      <c r="H2979" s="937" t="s">
        <v>3646</v>
      </c>
      <c r="I2979" s="1282">
        <v>44215</v>
      </c>
      <c r="J2979" s="1278"/>
      <c r="K2979" s="1283"/>
      <c r="L2979" s="1197" t="s">
        <v>663</v>
      </c>
      <c r="M2979" s="1221" t="str">
        <f t="shared" si="210"/>
        <v>Invoice Made</v>
      </c>
      <c r="AA2979" s="13" t="str">
        <f t="shared" si="209"/>
        <v>Stena Penguin2008</v>
      </c>
      <c r="AE2979" s="13">
        <f>IF(TRIM(AA2979=""),0,IF(ISNA(VLOOKUP(AA2979,Tracker!$AB$2:$AB$3981,1,FALSE)),0,1))</f>
        <v>1</v>
      </c>
    </row>
    <row r="2980" spans="1:31">
      <c r="A2980" s="1235">
        <v>6450</v>
      </c>
      <c r="B2980" s="1255" t="s">
        <v>3166</v>
      </c>
      <c r="C2980" s="1253">
        <v>43</v>
      </c>
      <c r="D2980" s="1254" t="s">
        <v>8245</v>
      </c>
      <c r="E2980" s="1255"/>
      <c r="F2980" s="1256"/>
      <c r="G2980" s="1257"/>
      <c r="H2980" s="1254" t="s">
        <v>261</v>
      </c>
      <c r="I2980" s="1258">
        <v>44200</v>
      </c>
      <c r="J2980" s="1255"/>
      <c r="K2980" s="1259" t="s">
        <v>10087</v>
      </c>
      <c r="L2980" s="1195" t="s">
        <v>590</v>
      </c>
      <c r="M2980" s="1220" t="str">
        <f t="shared" si="210"/>
        <v>Invoice Made</v>
      </c>
      <c r="AA2980" s="13" t="str">
        <f t="shared" si="209"/>
        <v>Cabo Kamui43</v>
      </c>
      <c r="AE2980" s="13">
        <f>IF(TRIM(AA2980=""),0,IF(ISNA(VLOOKUP(AA2980,Tracker!$AB$2:$AB$3981,1,FALSE)),0,1))</f>
        <v>1</v>
      </c>
    </row>
    <row r="2981" spans="1:31">
      <c r="A2981" s="1235">
        <v>6451</v>
      </c>
      <c r="B2981" s="1278" t="s">
        <v>3918</v>
      </c>
      <c r="C2981" s="1279">
        <v>71</v>
      </c>
      <c r="D2981" s="937" t="s">
        <v>10053</v>
      </c>
      <c r="E2981" s="1278"/>
      <c r="F2981" s="1280"/>
      <c r="G2981" s="1281"/>
      <c r="H2981" s="937" t="s">
        <v>507</v>
      </c>
      <c r="I2981" s="1282">
        <v>44201</v>
      </c>
      <c r="J2981" s="1278"/>
      <c r="K2981" s="1283" t="s">
        <v>10087</v>
      </c>
      <c r="L2981" s="1197" t="s">
        <v>590</v>
      </c>
      <c r="M2981" s="1221" t="str">
        <f t="shared" si="210"/>
        <v>Invoice Made</v>
      </c>
      <c r="AA2981" s="13" t="str">
        <f t="shared" si="209"/>
        <v>Cabo De Hornos71</v>
      </c>
      <c r="AE2981" s="13">
        <f>IF(TRIM(AA2981=""),0,IF(ISNA(VLOOKUP(AA2981,Tracker!$AB$2:$AB$3981,1,FALSE)),0,1))</f>
        <v>1</v>
      </c>
    </row>
    <row r="2982" spans="1:31">
      <c r="A2982" s="1235">
        <v>6452</v>
      </c>
      <c r="B2982" s="1278" t="s">
        <v>10461</v>
      </c>
      <c r="C2982" s="1279" t="s">
        <v>10462</v>
      </c>
      <c r="D2982" s="937" t="s">
        <v>8638</v>
      </c>
      <c r="E2982" s="1278"/>
      <c r="F2982" s="1280"/>
      <c r="G2982" s="1281"/>
      <c r="H2982" s="937" t="s">
        <v>20</v>
      </c>
      <c r="I2982" s="1282">
        <v>44203</v>
      </c>
      <c r="J2982" s="1278"/>
      <c r="K2982" s="1283"/>
      <c r="L2982" s="1197" t="s">
        <v>590</v>
      </c>
      <c r="M2982" s="1221" t="str">
        <f t="shared" si="210"/>
        <v>Invoice Made</v>
      </c>
      <c r="AA2982" s="13" t="str">
        <f t="shared" si="209"/>
        <v>Selini19P-120F</v>
      </c>
      <c r="AE2982" s="13">
        <f>IF(TRIM(AA2982=""),0,IF(ISNA(VLOOKUP(AA2982,Tracker!$AB$2:$AB$3981,1,FALSE)),0,1))</f>
        <v>1</v>
      </c>
    </row>
    <row r="2983" spans="1:31">
      <c r="A2983" s="1235">
        <v>6453</v>
      </c>
      <c r="B2983" s="1278" t="s">
        <v>9113</v>
      </c>
      <c r="C2983" s="1279" t="s">
        <v>10463</v>
      </c>
      <c r="D2983" s="937" t="s">
        <v>8245</v>
      </c>
      <c r="E2983" s="1278"/>
      <c r="F2983" s="1280"/>
      <c r="G2983" s="1281"/>
      <c r="H2983" s="937" t="s">
        <v>3180</v>
      </c>
      <c r="I2983" s="1282">
        <v>44204</v>
      </c>
      <c r="J2983" s="1278"/>
      <c r="K2983" s="1283" t="s">
        <v>10087</v>
      </c>
      <c r="L2983" s="1197" t="s">
        <v>590</v>
      </c>
      <c r="M2983" s="1221" t="str">
        <f t="shared" si="210"/>
        <v>Invoice Made</v>
      </c>
      <c r="AA2983" s="13" t="str">
        <f t="shared" si="209"/>
        <v>Ice Victory64_16</v>
      </c>
      <c r="AE2983" s="13">
        <f>IF(TRIM(AA2983=""),0,IF(ISNA(VLOOKUP(AA2983,Tracker!$AB$2:$AB$3981,1,FALSE)),0,1))</f>
        <v>1</v>
      </c>
    </row>
    <row r="2984" spans="1:31">
      <c r="A2984" s="1235">
        <v>6454</v>
      </c>
      <c r="B2984" s="1278" t="s">
        <v>3918</v>
      </c>
      <c r="C2984" s="1279">
        <v>72</v>
      </c>
      <c r="D2984" s="937" t="s">
        <v>10053</v>
      </c>
      <c r="E2984" s="1278"/>
      <c r="F2984" s="1280"/>
      <c r="G2984" s="1281"/>
      <c r="H2984" s="937" t="s">
        <v>507</v>
      </c>
      <c r="I2984" s="1282">
        <v>44217</v>
      </c>
      <c r="J2984" s="1278"/>
      <c r="K2984" s="1283" t="s">
        <v>10087</v>
      </c>
      <c r="L2984" s="1197" t="s">
        <v>590</v>
      </c>
      <c r="M2984" s="1221" t="str">
        <f t="shared" si="210"/>
        <v>Invoice Made</v>
      </c>
      <c r="AA2984" s="13" t="str">
        <f t="shared" si="209"/>
        <v>Cabo De Hornos72</v>
      </c>
      <c r="AE2984" s="13">
        <f>IF(TRIM(AA2984=""),0,IF(ISNA(VLOOKUP(AA2984,Tracker!$AB$2:$AB$3981,1,FALSE)),0,1))</f>
        <v>1</v>
      </c>
    </row>
    <row r="2985" spans="1:31">
      <c r="A2985" s="1235">
        <v>6455</v>
      </c>
      <c r="B2985" s="1264" t="s">
        <v>9103</v>
      </c>
      <c r="C2985" s="1262" t="s">
        <v>10464</v>
      </c>
      <c r="D2985" s="1263" t="s">
        <v>8638</v>
      </c>
      <c r="E2985" s="1264"/>
      <c r="F2985" s="1265"/>
      <c r="G2985" s="1266"/>
      <c r="H2985" s="1263" t="s">
        <v>9832</v>
      </c>
      <c r="I2985" s="1267">
        <v>44219</v>
      </c>
      <c r="J2985" s="1264"/>
      <c r="K2985" s="1268" t="s">
        <v>10087</v>
      </c>
      <c r="L2985" s="1207" t="s">
        <v>590</v>
      </c>
      <c r="M2985" s="556" t="str">
        <f t="shared" si="210"/>
        <v>Invoice Made</v>
      </c>
      <c r="AA2985" s="13" t="str">
        <f t="shared" si="209"/>
        <v>Ice Fighter61_28</v>
      </c>
      <c r="AE2985" s="13">
        <f>IF(TRIM(AA2985=""),0,IF(ISNA(VLOOKUP(AA2985,Tracker!$AB$2:$AB$3981,1,FALSE)),0,1))</f>
        <v>1</v>
      </c>
    </row>
    <row r="2986" spans="1:31">
      <c r="A2986" s="781">
        <v>6456</v>
      </c>
      <c r="B2986" s="1260" t="s">
        <v>56</v>
      </c>
      <c r="C2986" s="1279" t="s">
        <v>158</v>
      </c>
      <c r="D2986" s="937" t="s">
        <v>830</v>
      </c>
      <c r="E2986" s="1278"/>
      <c r="F2986" s="1280"/>
      <c r="G2986" s="1281"/>
      <c r="H2986" s="937" t="s">
        <v>269</v>
      </c>
      <c r="I2986" s="1282">
        <v>44206</v>
      </c>
      <c r="J2986" s="1278"/>
      <c r="K2986" s="1283"/>
      <c r="L2986" s="1197" t="s">
        <v>60</v>
      </c>
      <c r="M2986" s="13" t="str">
        <f t="shared" si="210"/>
        <v>Invoice Made</v>
      </c>
      <c r="AA2986" s="13" t="str">
        <f t="shared" si="209"/>
        <v>Blue Sea10</v>
      </c>
      <c r="AE2986" s="13">
        <f>IF(TRIM(AA2986=""),0,IF(ISNA(VLOOKUP(AA2986,Tracker!$AB$2:$AB$3981,1,FALSE)),0,1))</f>
        <v>1</v>
      </c>
    </row>
    <row r="2987" spans="1:31">
      <c r="A2987" s="781">
        <v>6457</v>
      </c>
      <c r="B2987" s="1260" t="s">
        <v>1329</v>
      </c>
      <c r="C2987" s="955" t="s">
        <v>2127</v>
      </c>
      <c r="D2987" s="886" t="s">
        <v>830</v>
      </c>
      <c r="E2987" s="8"/>
      <c r="F2987" s="9"/>
      <c r="G2987" s="10"/>
      <c r="H2987" s="886" t="s">
        <v>200</v>
      </c>
      <c r="I2987" s="183">
        <v>44209</v>
      </c>
      <c r="J2987" s="8"/>
      <c r="K2987" s="860"/>
      <c r="L2987" s="1069" t="s">
        <v>60</v>
      </c>
      <c r="M2987" s="13" t="str">
        <f t="shared" si="210"/>
        <v>Invoice Made</v>
      </c>
      <c r="AA2987" s="13" t="str">
        <f t="shared" si="209"/>
        <v>Atlantic Dawn89</v>
      </c>
      <c r="AE2987" s="13">
        <f>IF(TRIM(AA2987=""),0,IF(ISNA(VLOOKUP(AA2987,Tracker!$AB$2:$AB$3981,1,FALSE)),0,1))</f>
        <v>1</v>
      </c>
    </row>
    <row r="2988" spans="1:31">
      <c r="A2988" s="781">
        <v>6458</v>
      </c>
      <c r="B2988" s="1260" t="s">
        <v>2463</v>
      </c>
      <c r="C2988" s="955" t="s">
        <v>4808</v>
      </c>
      <c r="D2988" s="886" t="s">
        <v>10465</v>
      </c>
      <c r="E2988" s="8"/>
      <c r="F2988" s="9"/>
      <c r="G2988" s="10"/>
      <c r="H2988" s="886" t="s">
        <v>282</v>
      </c>
      <c r="I2988" s="183">
        <v>44214</v>
      </c>
      <c r="J2988" s="8"/>
      <c r="K2988" s="860"/>
      <c r="L2988" s="1069" t="s">
        <v>60</v>
      </c>
      <c r="M2988" s="13" t="str">
        <f t="shared" si="210"/>
        <v>Invoice Made</v>
      </c>
      <c r="AA2988" s="13" t="str">
        <f t="shared" si="209"/>
        <v>Hovden Spirit97</v>
      </c>
      <c r="AE2988" s="13">
        <f>IF(TRIM(AA2988=""),0,IF(ISNA(VLOOKUP(AA2988,Tracker!$AB$2:$AB$3981,1,FALSE)),0,1))</f>
        <v>1</v>
      </c>
    </row>
    <row r="2989" spans="1:31">
      <c r="A2989" s="781">
        <v>6459</v>
      </c>
      <c r="B2989" s="1260" t="s">
        <v>2704</v>
      </c>
      <c r="C2989" s="955" t="s">
        <v>143</v>
      </c>
      <c r="D2989" s="886" t="s">
        <v>9108</v>
      </c>
      <c r="E2989" s="8"/>
      <c r="F2989" s="9"/>
      <c r="G2989" s="10"/>
      <c r="H2989" s="886" t="s">
        <v>7597</v>
      </c>
      <c r="I2989" s="183">
        <v>44215</v>
      </c>
      <c r="J2989" s="8"/>
      <c r="K2989" s="860"/>
      <c r="L2989" s="1069" t="s">
        <v>60</v>
      </c>
      <c r="M2989" s="13" t="str">
        <f t="shared" si="210"/>
        <v>Invoice Made</v>
      </c>
      <c r="AA2989" s="13" t="str">
        <f t="shared" si="209"/>
        <v>Mare Doricum36</v>
      </c>
      <c r="AE2989" s="13">
        <f>IF(TRIM(AA2989=""),0,IF(ISNA(VLOOKUP(AA2989,Tracker!$AB$2:$AB$3981,1,FALSE)),0,1))</f>
        <v>1</v>
      </c>
    </row>
    <row r="2990" spans="1:31">
      <c r="A2990" s="781">
        <v>6460</v>
      </c>
      <c r="B2990" s="1260" t="s">
        <v>8593</v>
      </c>
      <c r="C2990" s="955" t="s">
        <v>192</v>
      </c>
      <c r="D2990" s="886" t="s">
        <v>63</v>
      </c>
      <c r="E2990" s="8"/>
      <c r="F2990" s="9"/>
      <c r="G2990" s="10"/>
      <c r="H2990" s="886" t="s">
        <v>1409</v>
      </c>
      <c r="I2990" s="183">
        <v>44216</v>
      </c>
      <c r="J2990" s="8"/>
      <c r="K2990" s="860"/>
      <c r="L2990" s="1069" t="s">
        <v>60</v>
      </c>
      <c r="M2990" s="556" t="str">
        <f t="shared" si="210"/>
        <v>Invoice Made</v>
      </c>
      <c r="AA2990" s="13" t="str">
        <f t="shared" si="209"/>
        <v>Stavanger Falcon27</v>
      </c>
      <c r="AE2990" s="13">
        <f>IF(TRIM(AA2990=""),0,IF(ISNA(VLOOKUP(AA2990,Tracker!$AB$2:$AB$3981,1,FALSE)),0,1))</f>
        <v>1</v>
      </c>
    </row>
    <row r="2991" spans="1:31">
      <c r="A2991" s="781">
        <v>6461</v>
      </c>
      <c r="B2991" s="1261" t="s">
        <v>1341</v>
      </c>
      <c r="C2991" s="1262" t="s">
        <v>247</v>
      </c>
      <c r="D2991" s="1263" t="s">
        <v>9981</v>
      </c>
      <c r="E2991" s="1264"/>
      <c r="F2991" s="1265"/>
      <c r="G2991" s="1266"/>
      <c r="H2991" s="1263" t="s">
        <v>10466</v>
      </c>
      <c r="I2991" s="1267">
        <v>44226</v>
      </c>
      <c r="J2991" s="1264"/>
      <c r="K2991" s="1268"/>
      <c r="L2991" s="1207" t="s">
        <v>60</v>
      </c>
      <c r="M2991" s="457" t="str">
        <f t="shared" si="210"/>
        <v>Invoice Made</v>
      </c>
      <c r="AA2991" s="13" t="str">
        <f t="shared" si="209"/>
        <v>Los Angeles Spirit37</v>
      </c>
      <c r="AE2991" s="13">
        <f>IF(TRIM(AA2991=""),0,IF(ISNA(VLOOKUP(AA2991,Tracker!$AB$2:$AB$3981,1,FALSE)),0,1))</f>
        <v>1</v>
      </c>
    </row>
    <row r="2992" spans="1:31">
      <c r="A2992" s="781">
        <v>6462</v>
      </c>
      <c r="B2992" s="1269" t="s">
        <v>10467</v>
      </c>
      <c r="C2992" s="1270">
        <v>6</v>
      </c>
      <c r="D2992" s="1271" t="s">
        <v>1271</v>
      </c>
      <c r="E2992" s="1272"/>
      <c r="F2992" s="1273"/>
      <c r="G2992" s="1274"/>
      <c r="H2992" s="1271" t="s">
        <v>4502</v>
      </c>
      <c r="I2992" s="1275">
        <v>44223</v>
      </c>
      <c r="J2992" s="1272"/>
      <c r="K2992" s="1276"/>
      <c r="L2992" s="1277" t="s">
        <v>7591</v>
      </c>
      <c r="M2992" s="13" t="str">
        <f t="shared" si="208"/>
        <v>Invoice Made</v>
      </c>
      <c r="AA2992" s="13" t="str">
        <f t="shared" si="209"/>
        <v>Citrus6</v>
      </c>
      <c r="AE2992" s="13">
        <f>IF(TRIM(AA2992=""),0,IF(ISNA(VLOOKUP(AA2992,Tracker!$AB$2:$AB$3981,1,FALSE)),0,1))</f>
        <v>1</v>
      </c>
    </row>
    <row r="2993" spans="1:31">
      <c r="A2993" s="781">
        <v>6463</v>
      </c>
      <c r="B2993" s="266" t="s">
        <v>9678</v>
      </c>
      <c r="C2993" s="1014" t="s">
        <v>10513</v>
      </c>
      <c r="D2993" s="905" t="s">
        <v>9679</v>
      </c>
      <c r="H2993" s="905" t="s">
        <v>10514</v>
      </c>
      <c r="L2993" s="1070" t="s">
        <v>9680</v>
      </c>
      <c r="M2993" s="13" t="str">
        <f t="shared" si="208"/>
        <v>Invoice Made</v>
      </c>
      <c r="AA2993" s="13" t="str">
        <f t="shared" si="209"/>
        <v>Jacob20_003</v>
      </c>
      <c r="AE2993" s="13">
        <f>IF(TRIM(AA2993=""),0,IF(ISNA(VLOOKUP(AA2993,Tracker!$AB$2:$AB$3981,1,FALSE)),0,1))</f>
        <v>1</v>
      </c>
    </row>
    <row r="2994" spans="1:31">
      <c r="A2994" s="781">
        <v>6464</v>
      </c>
      <c r="B2994" s="266" t="s">
        <v>10516</v>
      </c>
      <c r="C2994" s="1014" t="s">
        <v>10536</v>
      </c>
      <c r="D2994" s="905" t="s">
        <v>9027</v>
      </c>
      <c r="H2994" s="905" t="s">
        <v>380</v>
      </c>
      <c r="I2994" s="270">
        <v>44228</v>
      </c>
      <c r="L2994" s="1070" t="s">
        <v>8963</v>
      </c>
      <c r="M2994" s="13" t="str">
        <f t="shared" si="208"/>
        <v>Invoice Made</v>
      </c>
      <c r="AA2994" s="13" t="str">
        <f t="shared" si="209"/>
        <v>Cap TheodoraV2005</v>
      </c>
      <c r="AE2994" s="13">
        <f>IF(TRIM(AA2994=""),0,IF(ISNA(VLOOKUP(AA2994,Tracker!$AB$2:$AB$3981,1,FALSE)),0,1))</f>
        <v>1</v>
      </c>
    </row>
    <row r="2995" spans="1:31">
      <c r="A2995" s="781">
        <v>6465</v>
      </c>
      <c r="B2995" s="266" t="s">
        <v>10522</v>
      </c>
      <c r="C2995" s="1014" t="s">
        <v>10523</v>
      </c>
      <c r="D2995" s="905" t="s">
        <v>9027</v>
      </c>
      <c r="H2995" s="905" t="s">
        <v>444</v>
      </c>
      <c r="I2995" s="270">
        <v>44246</v>
      </c>
      <c r="L2995" s="1070" t="s">
        <v>8963</v>
      </c>
      <c r="M2995" s="13" t="str">
        <f t="shared" si="208"/>
        <v>Invoice Made</v>
      </c>
      <c r="AA2995" s="13" t="str">
        <f t="shared" si="209"/>
        <v>AlbaV05026</v>
      </c>
      <c r="AE2995" s="13">
        <f>IF(TRIM(AA2995=""),0,IF(ISNA(VLOOKUP(AA2995,Tracker!$AB$2:$AB$3981,1,FALSE)),0,1))</f>
        <v>1</v>
      </c>
    </row>
    <row r="2996" spans="1:31">
      <c r="A2996" s="781">
        <v>6466</v>
      </c>
      <c r="B2996" s="266" t="s">
        <v>10519</v>
      </c>
      <c r="C2996" s="1014" t="s">
        <v>10520</v>
      </c>
      <c r="D2996" s="905" t="s">
        <v>8961</v>
      </c>
      <c r="H2996" s="905" t="s">
        <v>413</v>
      </c>
      <c r="I2996" s="270">
        <v>44240</v>
      </c>
      <c r="L2996" s="1070" t="s">
        <v>8963</v>
      </c>
      <c r="M2996" s="13" t="str">
        <f t="shared" si="208"/>
        <v>Invoice Made</v>
      </c>
      <c r="AA2996" s="13" t="str">
        <f t="shared" si="209"/>
        <v>Montego267_21</v>
      </c>
      <c r="AE2996" s="13">
        <f>IF(TRIM(AA2996=""),0,IF(ISNA(VLOOKUP(AA2996,Tracker!$AB$2:$AB$3981,1,FALSE)),0,1))</f>
        <v>1</v>
      </c>
    </row>
    <row r="2997" spans="1:31">
      <c r="A2997" s="781">
        <v>6467</v>
      </c>
      <c r="B2997" s="266" t="s">
        <v>10525</v>
      </c>
      <c r="C2997" s="1014">
        <v>27</v>
      </c>
      <c r="D2997" s="905" t="s">
        <v>8961</v>
      </c>
      <c r="H2997" s="905" t="s">
        <v>67</v>
      </c>
      <c r="I2997" s="270">
        <v>44254</v>
      </c>
      <c r="L2997" s="1070" t="s">
        <v>8963</v>
      </c>
      <c r="M2997" s="13" t="str">
        <f t="shared" si="208"/>
        <v>Invoice Made</v>
      </c>
      <c r="AA2997" s="13" t="str">
        <f t="shared" si="209"/>
        <v>Searuby27</v>
      </c>
      <c r="AE2997" s="13">
        <f>IF(TRIM(AA2997=""),0,IF(ISNA(VLOOKUP(AA2997,Tracker!$AB$2:$AB$3981,1,FALSE)),0,1))</f>
        <v>1</v>
      </c>
    </row>
    <row r="2998" spans="1:31">
      <c r="A2998" s="781">
        <v>6468</v>
      </c>
      <c r="B2998" s="266" t="s">
        <v>2700</v>
      </c>
      <c r="C2998" s="1014">
        <v>36</v>
      </c>
      <c r="D2998" s="905" t="s">
        <v>9457</v>
      </c>
      <c r="H2998" s="905" t="s">
        <v>71</v>
      </c>
      <c r="I2998" s="270">
        <v>44244</v>
      </c>
      <c r="L2998" s="1070" t="s">
        <v>60</v>
      </c>
      <c r="M2998" s="13" t="str">
        <f t="shared" si="208"/>
        <v>Invoice Made</v>
      </c>
      <c r="AA2998" s="13" t="str">
        <f t="shared" si="209"/>
        <v>Moscow Spirit36</v>
      </c>
      <c r="AE2998" s="13">
        <f>IF(TRIM(AA2998=""),0,IF(ISNA(VLOOKUP(AA2998,Tracker!$AB$2:$AB$3981,1,FALSE)),0,1))</f>
        <v>1</v>
      </c>
    </row>
    <row r="2999" spans="1:31">
      <c r="A2999" s="781">
        <v>6469</v>
      </c>
      <c r="B2999" s="266" t="s">
        <v>531</v>
      </c>
      <c r="C2999" s="1014">
        <v>94</v>
      </c>
      <c r="D2999" s="905" t="s">
        <v>7955</v>
      </c>
      <c r="H2999" s="905" t="s">
        <v>255</v>
      </c>
      <c r="I2999" s="270">
        <v>44231</v>
      </c>
      <c r="L2999" s="1070" t="s">
        <v>60</v>
      </c>
      <c r="M2999" s="13" t="str">
        <f t="shared" si="208"/>
        <v>Invoice Made</v>
      </c>
      <c r="AA2999" s="13" t="str">
        <f t="shared" si="209"/>
        <v>Stavanger Blossom94</v>
      </c>
      <c r="AE2999" s="13">
        <f>IF(TRIM(AA2999=""),0,IF(ISNA(VLOOKUP(AA2999,Tracker!$AB$2:$AB$3981,1,FALSE)),0,1))</f>
        <v>1</v>
      </c>
    </row>
    <row r="3000" spans="1:31">
      <c r="A3000" s="781">
        <v>6470</v>
      </c>
      <c r="B3000" s="266" t="s">
        <v>7855</v>
      </c>
      <c r="C3000" s="1014">
        <v>39</v>
      </c>
      <c r="D3000" s="905" t="s">
        <v>63</v>
      </c>
      <c r="H3000" s="905" t="s">
        <v>269</v>
      </c>
      <c r="I3000" s="270">
        <v>44235</v>
      </c>
      <c r="L3000" s="1070" t="s">
        <v>60</v>
      </c>
      <c r="M3000" s="13" t="str">
        <f t="shared" si="208"/>
        <v>Invoice Made</v>
      </c>
      <c r="AA3000" s="13" t="str">
        <f t="shared" si="209"/>
        <v>New Award39</v>
      </c>
      <c r="AE3000" s="13">
        <f>IF(TRIM(AA3000=""),0,IF(ISNA(VLOOKUP(AA3000,Tracker!$AB$2:$AB$3981,1,FALSE)),0,1))</f>
        <v>1</v>
      </c>
    </row>
    <row r="3001" spans="1:31">
      <c r="A3001" s="781">
        <v>6471</v>
      </c>
      <c r="B3001" s="266" t="s">
        <v>10310</v>
      </c>
      <c r="C3001" s="1014">
        <v>30</v>
      </c>
      <c r="D3001" s="905" t="s">
        <v>7955</v>
      </c>
      <c r="H3001" s="905" t="s">
        <v>6674</v>
      </c>
      <c r="I3001" s="270">
        <v>44240</v>
      </c>
      <c r="L3001" s="1070" t="s">
        <v>60</v>
      </c>
      <c r="M3001" s="13" t="str">
        <f t="shared" si="208"/>
        <v>Invoice Made</v>
      </c>
      <c r="AA3001" s="13" t="str">
        <f t="shared" si="209"/>
        <v>Stavanger Bliss30</v>
      </c>
      <c r="AE3001" s="13">
        <f>IF(TRIM(AA3001=""),0,IF(ISNA(VLOOKUP(AA3001,Tracker!$AB$2:$AB$3981,1,FALSE)),0,1))</f>
        <v>1</v>
      </c>
    </row>
    <row r="3002" spans="1:31">
      <c r="A3002" s="781">
        <v>6472</v>
      </c>
      <c r="B3002" s="266" t="s">
        <v>56</v>
      </c>
      <c r="C3002" s="1014">
        <v>12</v>
      </c>
      <c r="D3002" s="905" t="s">
        <v>830</v>
      </c>
      <c r="H3002" s="905" t="s">
        <v>4042</v>
      </c>
      <c r="I3002" s="270">
        <v>44231</v>
      </c>
      <c r="L3002" s="1070" t="s">
        <v>60</v>
      </c>
      <c r="M3002" s="13" t="str">
        <f t="shared" si="208"/>
        <v>Invoice Made</v>
      </c>
      <c r="AA3002" s="13" t="str">
        <f t="shared" si="209"/>
        <v>Blue Sea12</v>
      </c>
      <c r="AE3002" s="13">
        <f>IF(TRIM(AA3002=""),0,IF(ISNA(VLOOKUP(AA3002,Tracker!$AB$2:$AB$3981,1,FALSE)),0,1))</f>
        <v>1</v>
      </c>
    </row>
    <row r="3003" spans="1:31">
      <c r="A3003" s="781">
        <v>6473</v>
      </c>
      <c r="B3003" s="266" t="s">
        <v>544</v>
      </c>
      <c r="C3003" s="1014">
        <v>22</v>
      </c>
      <c r="D3003" s="905" t="s">
        <v>671</v>
      </c>
      <c r="H3003" s="905" t="s">
        <v>10611</v>
      </c>
      <c r="I3003" s="270">
        <v>44250</v>
      </c>
      <c r="K3003" s="681" t="s">
        <v>411</v>
      </c>
      <c r="L3003" s="1070" t="s">
        <v>28</v>
      </c>
      <c r="M3003" s="13" t="str">
        <f t="shared" si="208"/>
        <v>Invoice Made</v>
      </c>
      <c r="AA3003" s="13" t="str">
        <f t="shared" si="209"/>
        <v>Mesaieed22</v>
      </c>
      <c r="AE3003" s="13">
        <f>IF(TRIM(AA3003=""),0,IF(ISNA(VLOOKUP(AA3003,Tracker!$AB$2:$AB$3981,1,FALSE)),0,1))</f>
        <v>1</v>
      </c>
    </row>
    <row r="3004" spans="1:31">
      <c r="A3004" s="781">
        <v>6474</v>
      </c>
      <c r="B3004" s="266" t="s">
        <v>689</v>
      </c>
      <c r="C3004" s="1014" t="s">
        <v>138</v>
      </c>
      <c r="D3004" s="905" t="s">
        <v>9915</v>
      </c>
      <c r="H3004" s="905" t="s">
        <v>10537</v>
      </c>
      <c r="I3004" s="270">
        <v>44250</v>
      </c>
      <c r="L3004" s="1070" t="s">
        <v>28</v>
      </c>
      <c r="M3004" s="13" t="str">
        <f t="shared" si="208"/>
        <v>Invoice Made</v>
      </c>
      <c r="AA3004" s="13" t="str">
        <f t="shared" si="209"/>
        <v>ArianeV17</v>
      </c>
      <c r="AE3004" s="13">
        <f>IF(TRIM(AA3004=""),0,IF(ISNA(VLOOKUP(AA3004,Tracker!$AB$2:$AB$3981,1,FALSE)),0,1))</f>
        <v>1</v>
      </c>
    </row>
    <row r="3005" spans="1:31">
      <c r="A3005" s="781">
        <v>6475</v>
      </c>
      <c r="B3005" s="266" t="s">
        <v>2954</v>
      </c>
      <c r="C3005" s="1014">
        <v>45</v>
      </c>
      <c r="D3005" s="905" t="s">
        <v>8772</v>
      </c>
      <c r="H3005" s="905" t="s">
        <v>8263</v>
      </c>
      <c r="I3005" s="270">
        <v>44244</v>
      </c>
      <c r="L3005" s="1070" t="s">
        <v>590</v>
      </c>
      <c r="M3005" s="13" t="str">
        <f t="shared" si="208"/>
        <v>Invoice Made</v>
      </c>
      <c r="AA3005" s="13" t="str">
        <f t="shared" si="209"/>
        <v>Condor Trader45</v>
      </c>
      <c r="AE3005" s="13">
        <f>IF(TRIM(AA3005=""),0,IF(ISNA(VLOOKUP(AA3005,Tracker!$AB$2:$AB$3981,1,FALSE)),0,1))</f>
        <v>1</v>
      </c>
    </row>
    <row r="3006" spans="1:31">
      <c r="A3006" s="781">
        <v>6476</v>
      </c>
      <c r="B3006" s="266" t="s">
        <v>10116</v>
      </c>
      <c r="C3006" s="1014">
        <v>25</v>
      </c>
      <c r="D3006" s="905" t="s">
        <v>1193</v>
      </c>
      <c r="H3006" s="905" t="s">
        <v>7891</v>
      </c>
      <c r="I3006" s="270">
        <v>44234</v>
      </c>
      <c r="L3006" s="1070" t="s">
        <v>590</v>
      </c>
      <c r="M3006" s="13" t="str">
        <f t="shared" si="208"/>
        <v>Invoice Made</v>
      </c>
      <c r="AA3006" s="13" t="str">
        <f t="shared" si="209"/>
        <v>Vari Trader25</v>
      </c>
      <c r="AE3006" s="13">
        <f>IF(TRIM(AA3006=""),0,IF(ISNA(VLOOKUP(AA3006,Tracker!$AB$2:$AB$3981,1,FALSE)),0,1))</f>
        <v>1</v>
      </c>
    </row>
    <row r="3007" spans="1:31">
      <c r="A3007" s="781">
        <v>6477</v>
      </c>
      <c r="B3007" s="266" t="s">
        <v>10543</v>
      </c>
      <c r="C3007" s="1014">
        <v>4</v>
      </c>
      <c r="D3007" s="905" t="s">
        <v>1405</v>
      </c>
      <c r="H3007" s="905" t="s">
        <v>1285</v>
      </c>
      <c r="I3007" s="270">
        <v>44243</v>
      </c>
      <c r="L3007" s="1070" t="s">
        <v>590</v>
      </c>
      <c r="M3007" s="13" t="str">
        <f t="shared" si="208"/>
        <v>Invoice Made</v>
      </c>
      <c r="AA3007" s="13" t="str">
        <f t="shared" si="209"/>
        <v>Celsius Miami4</v>
      </c>
      <c r="AE3007" s="13">
        <f>IF(TRIM(AA3007=""),0,IF(ISNA(VLOOKUP(AA3007,Tracker!$AB$2:$AB$3981,1,FALSE)),0,1))</f>
        <v>1</v>
      </c>
    </row>
    <row r="3008" spans="1:31">
      <c r="A3008" s="781">
        <v>6478</v>
      </c>
      <c r="B3008" s="266" t="s">
        <v>7496</v>
      </c>
      <c r="C3008" s="1014">
        <v>41</v>
      </c>
      <c r="D3008" s="905" t="s">
        <v>10053</v>
      </c>
      <c r="H3008" s="905" t="s">
        <v>20</v>
      </c>
      <c r="I3008" s="270">
        <v>44239</v>
      </c>
      <c r="L3008" s="1070" t="s">
        <v>590</v>
      </c>
      <c r="M3008" s="13" t="str">
        <f t="shared" si="208"/>
        <v>Invoice Made</v>
      </c>
      <c r="AA3008" s="13" t="str">
        <f t="shared" si="209"/>
        <v>Cabo Misaki41</v>
      </c>
      <c r="AE3008" s="13">
        <f>IF(TRIM(AA3008=""),0,IF(ISNA(VLOOKUP(AA3008,Tracker!$AB$2:$AB$3981,1,FALSE)),0,1))</f>
        <v>1</v>
      </c>
    </row>
    <row r="3009" spans="1:31">
      <c r="A3009" s="781">
        <v>6479</v>
      </c>
      <c r="B3009" s="266" t="s">
        <v>3266</v>
      </c>
      <c r="C3009" s="1014">
        <v>245</v>
      </c>
      <c r="D3009" s="905" t="s">
        <v>9521</v>
      </c>
      <c r="H3009" s="905" t="s">
        <v>20</v>
      </c>
      <c r="I3009" s="270">
        <v>44253</v>
      </c>
      <c r="L3009" s="1070" t="s">
        <v>590</v>
      </c>
      <c r="M3009" s="13" t="str">
        <f t="shared" ref="M3009:M3072" si="211">IF(AND(NOT(TRIM(D3009)="")),IF(AE3009=1,"Invoice Made","Invoice Not Made"),"")</f>
        <v>Invoice Made</v>
      </c>
      <c r="AA3009" s="13" t="str">
        <f t="shared" si="209"/>
        <v>Seaways Jademar245</v>
      </c>
      <c r="AE3009" s="13">
        <f>IF(TRIM(AA3009=""),0,IF(ISNA(VLOOKUP(AA3009,Tracker!$AB$2:$AB$3981,1,FALSE)),0,1))</f>
        <v>1</v>
      </c>
    </row>
    <row r="3010" spans="1:31">
      <c r="A3010" s="781">
        <v>6480</v>
      </c>
      <c r="B3010" s="266" t="s">
        <v>8250</v>
      </c>
      <c r="C3010" s="1014">
        <v>26</v>
      </c>
      <c r="D3010" s="905" t="s">
        <v>3771</v>
      </c>
      <c r="H3010" s="905" t="s">
        <v>261</v>
      </c>
      <c r="I3010" s="270">
        <v>44255</v>
      </c>
      <c r="L3010" s="1070" t="s">
        <v>590</v>
      </c>
      <c r="M3010" s="13" t="str">
        <f t="shared" si="211"/>
        <v>Invoice Made</v>
      </c>
      <c r="AA3010" s="13" t="str">
        <f t="shared" si="209"/>
        <v>Nicopolis26</v>
      </c>
      <c r="AE3010" s="13">
        <f>IF(TRIM(AA3010=""),0,IF(ISNA(VLOOKUP(AA3010,Tracker!$AB$2:$AB$3981,1,FALSE)),0,1))</f>
        <v>1</v>
      </c>
    </row>
    <row r="3011" spans="1:31">
      <c r="A3011" s="781">
        <v>6481</v>
      </c>
      <c r="B3011" s="266" t="s">
        <v>3918</v>
      </c>
      <c r="C3011" s="1014">
        <v>73</v>
      </c>
      <c r="D3011" s="905" t="s">
        <v>10053</v>
      </c>
      <c r="H3011" s="905" t="s">
        <v>55</v>
      </c>
      <c r="I3011" s="270">
        <v>44230</v>
      </c>
      <c r="L3011" s="1070" t="s">
        <v>590</v>
      </c>
      <c r="M3011" s="13" t="str">
        <f t="shared" si="211"/>
        <v>Invoice Made</v>
      </c>
      <c r="AA3011" s="13" t="str">
        <f t="shared" ref="AA3011:AA3072" si="212">IF(OR(TRIM(B3011)="",TRIM(C3011)=""),"Vessel-Voy No not given",CONCATENATE(TRIM(B3011),TRIM(C3011)))</f>
        <v>Cabo De Hornos73</v>
      </c>
      <c r="AE3011" s="13">
        <f>IF(TRIM(AA3011=""),0,IF(ISNA(VLOOKUP(AA3011,Tracker!$AB$2:$AB$3981,1,FALSE)),0,1))</f>
        <v>1</v>
      </c>
    </row>
    <row r="3012" spans="1:31">
      <c r="A3012" s="781">
        <v>6482</v>
      </c>
      <c r="B3012" s="266" t="s">
        <v>8170</v>
      </c>
      <c r="C3012" s="1014">
        <v>30</v>
      </c>
      <c r="D3012" s="905" t="s">
        <v>4224</v>
      </c>
      <c r="H3012" s="905" t="s">
        <v>413</v>
      </c>
      <c r="I3012" s="270">
        <v>44253</v>
      </c>
      <c r="K3012" s="1438" t="s">
        <v>10988</v>
      </c>
      <c r="L3012" s="1070" t="s">
        <v>590</v>
      </c>
      <c r="M3012" s="13" t="str">
        <f t="shared" si="211"/>
        <v>Invoice Made</v>
      </c>
      <c r="AA3012" s="13" t="str">
        <f t="shared" si="212"/>
        <v>Antipolis30</v>
      </c>
      <c r="AE3012" s="13">
        <f>IF(TRIM(AA3012=""),0,IF(ISNA(VLOOKUP(AA3012,Tracker!$AB$2:$AB$3981,1,FALSE)),0,1))</f>
        <v>1</v>
      </c>
    </row>
    <row r="3013" spans="1:31">
      <c r="A3013" s="781">
        <v>6483</v>
      </c>
      <c r="B3013" s="266" t="s">
        <v>9113</v>
      </c>
      <c r="C3013" s="1014" t="s">
        <v>10550</v>
      </c>
      <c r="D3013" s="905" t="s">
        <v>8245</v>
      </c>
      <c r="H3013" s="905" t="s">
        <v>9922</v>
      </c>
      <c r="I3013" s="270">
        <v>44248</v>
      </c>
      <c r="L3013" s="1070" t="s">
        <v>590</v>
      </c>
      <c r="M3013" s="13" t="str">
        <f t="shared" si="211"/>
        <v>Invoice Made</v>
      </c>
      <c r="AA3013" s="13" t="str">
        <f t="shared" si="212"/>
        <v>Ice Victory64_18</v>
      </c>
      <c r="AE3013" s="13">
        <f>IF(TRIM(AA3013=""),0,IF(ISNA(VLOOKUP(AA3013,Tracker!$AB$2:$AB$3981,1,FALSE)),0,1))</f>
        <v>1</v>
      </c>
    </row>
    <row r="3014" spans="1:31">
      <c r="A3014" s="781">
        <v>6484</v>
      </c>
      <c r="B3014" s="266" t="s">
        <v>2560</v>
      </c>
      <c r="C3014" s="1014">
        <v>2006</v>
      </c>
      <c r="D3014" s="905" t="s">
        <v>9850</v>
      </c>
      <c r="H3014" s="905" t="s">
        <v>25</v>
      </c>
      <c r="I3014" s="270">
        <v>44247</v>
      </c>
      <c r="L3014" s="1070" t="s">
        <v>633</v>
      </c>
      <c r="M3014" s="13" t="str">
        <f t="shared" si="211"/>
        <v>Invoice Made</v>
      </c>
      <c r="AA3014" s="13" t="str">
        <f t="shared" si="212"/>
        <v>Stena Immaculate2006</v>
      </c>
      <c r="AE3014" s="13">
        <f>IF(TRIM(AA3014=""),0,IF(ISNA(VLOOKUP(AA3014,Tracker!$AB$2:$AB$3981,1,FALSE)),0,1))</f>
        <v>1</v>
      </c>
    </row>
    <row r="3015" spans="1:31">
      <c r="A3015" s="781">
        <v>6485</v>
      </c>
      <c r="B3015" s="266" t="s">
        <v>10555</v>
      </c>
      <c r="C3015" s="1014">
        <v>2001</v>
      </c>
      <c r="D3015" s="905" t="s">
        <v>644</v>
      </c>
      <c r="H3015" s="905" t="s">
        <v>535</v>
      </c>
      <c r="I3015" s="270">
        <v>44230</v>
      </c>
      <c r="L3015" s="1070" t="s">
        <v>633</v>
      </c>
      <c r="M3015" s="13" t="str">
        <f t="shared" si="211"/>
        <v>Invoice Made</v>
      </c>
      <c r="AA3015" s="13" t="str">
        <f t="shared" si="212"/>
        <v>STI Black Hawk2001</v>
      </c>
      <c r="AE3015" s="13">
        <f>IF(TRIM(AA3015=""),0,IF(ISNA(VLOOKUP(AA3015,Tracker!$AB$2:$AB$3981,1,FALSE)),0,1))</f>
        <v>1</v>
      </c>
    </row>
    <row r="3016" spans="1:31">
      <c r="A3016" s="781">
        <v>6486</v>
      </c>
      <c r="B3016" s="266" t="s">
        <v>652</v>
      </c>
      <c r="C3016" s="1014">
        <v>2101</v>
      </c>
      <c r="D3016" s="905" t="s">
        <v>8840</v>
      </c>
      <c r="H3016" s="905" t="s">
        <v>269</v>
      </c>
      <c r="I3016" s="270">
        <v>44239</v>
      </c>
      <c r="L3016" s="1070" t="s">
        <v>663</v>
      </c>
      <c r="M3016" s="13" t="str">
        <f t="shared" si="211"/>
        <v>Invoice Made</v>
      </c>
      <c r="AA3016" s="13" t="str">
        <f t="shared" si="212"/>
        <v>Sonangol Porto Amboim2101</v>
      </c>
      <c r="AE3016" s="13">
        <f>IF(TRIM(AA3016=""),0,IF(ISNA(VLOOKUP(AA3016,Tracker!$AB$2:$AB$3981,1,FALSE)),0,1))</f>
        <v>1</v>
      </c>
    </row>
    <row r="3017" spans="1:31">
      <c r="A3017" s="781">
        <v>6487</v>
      </c>
      <c r="B3017" s="266" t="s">
        <v>8953</v>
      </c>
      <c r="C3017" s="1014" t="s">
        <v>250</v>
      </c>
      <c r="D3017" s="905" t="s">
        <v>10370</v>
      </c>
      <c r="H3017" s="905" t="s">
        <v>282</v>
      </c>
      <c r="I3017" s="270">
        <v>44228</v>
      </c>
      <c r="L3017" s="1070" t="s">
        <v>1466</v>
      </c>
      <c r="M3017" s="13" t="str">
        <f t="shared" si="211"/>
        <v>Invoice Made</v>
      </c>
      <c r="AA3017" s="13" t="str">
        <f t="shared" si="212"/>
        <v>Eagle Brasilia35</v>
      </c>
      <c r="AE3017" s="13">
        <f>IF(TRIM(AA3017=""),0,IF(ISNA(VLOOKUP(AA3017,Tracker!$AB$2:$AB$3981,1,FALSE)),0,1))</f>
        <v>1</v>
      </c>
    </row>
    <row r="3018" spans="1:31">
      <c r="A3018" s="781">
        <v>6488</v>
      </c>
      <c r="B3018" s="266" t="s">
        <v>10558</v>
      </c>
      <c r="C3018" s="1014" t="s">
        <v>10557</v>
      </c>
      <c r="D3018" s="905" t="s">
        <v>8389</v>
      </c>
      <c r="H3018" s="905" t="s">
        <v>7597</v>
      </c>
      <c r="I3018" s="270">
        <v>44243</v>
      </c>
      <c r="L3018" s="1070" t="s">
        <v>1466</v>
      </c>
      <c r="M3018" s="13" t="str">
        <f t="shared" si="211"/>
        <v>Invoice Made</v>
      </c>
      <c r="AA3018" s="13" t="str">
        <f t="shared" si="212"/>
        <v>Besiktas Dardanelles01_2021</v>
      </c>
      <c r="AE3018" s="13">
        <f>IF(TRIM(AA3018=""),0,IF(ISNA(VLOOKUP(AA3018,Tracker!$AB$2:$AB$3981,1,FALSE)),0,1))</f>
        <v>1</v>
      </c>
    </row>
    <row r="3019" spans="1:31">
      <c r="A3019" s="781">
        <v>6489</v>
      </c>
      <c r="B3019" s="266" t="s">
        <v>9200</v>
      </c>
      <c r="C3019" s="1014" t="s">
        <v>179</v>
      </c>
      <c r="D3019" s="905" t="s">
        <v>10456</v>
      </c>
      <c r="H3019" s="905" t="s">
        <v>20</v>
      </c>
      <c r="I3019" s="270">
        <v>44253</v>
      </c>
      <c r="L3019" s="1070" t="s">
        <v>1466</v>
      </c>
      <c r="M3019" s="13" t="str">
        <f t="shared" si="211"/>
        <v>Invoice Made</v>
      </c>
      <c r="AA3019" s="13" t="str">
        <f t="shared" si="212"/>
        <v>Almi Sun23</v>
      </c>
      <c r="AE3019" s="13">
        <f>IF(TRIM(AA3019=""),0,IF(ISNA(VLOOKUP(AA3019,Tracker!$AB$2:$AB$3981,1,FALSE)),0,1))</f>
        <v>1</v>
      </c>
    </row>
    <row r="3020" spans="1:31">
      <c r="A3020" s="1235">
        <v>6490</v>
      </c>
      <c r="B3020" s="1223" t="s">
        <v>892</v>
      </c>
      <c r="C3020" s="1189" t="s">
        <v>3191</v>
      </c>
      <c r="D3020" s="1190" t="s">
        <v>10427</v>
      </c>
      <c r="E3020" s="1188"/>
      <c r="F3020" s="1191"/>
      <c r="G3020" s="1192"/>
      <c r="H3020" s="1190" t="s">
        <v>607</v>
      </c>
      <c r="I3020" s="1193">
        <v>44240</v>
      </c>
      <c r="J3020" s="1188"/>
      <c r="K3020" s="1194"/>
      <c r="L3020" s="1219" t="s">
        <v>1466</v>
      </c>
      <c r="M3020" s="1196" t="str">
        <f t="shared" si="211"/>
        <v>Invoice Not Made</v>
      </c>
      <c r="N3020" s="266" t="s">
        <v>9967</v>
      </c>
      <c r="AA3020" s="13" t="str">
        <f t="shared" si="212"/>
        <v>Elisalex Schulte182</v>
      </c>
      <c r="AE3020" s="13">
        <f>IF(TRIM(AA3020=""),0,IF(ISNA(VLOOKUP(AA3020,Tracker!$AB$2:$AB$3981,1,FALSE)),0,1))</f>
        <v>0</v>
      </c>
    </row>
    <row r="3021" spans="1:31">
      <c r="A3021" s="1235">
        <v>6491</v>
      </c>
      <c r="B3021" s="1311" t="s">
        <v>892</v>
      </c>
      <c r="C3021" s="1014">
        <v>183</v>
      </c>
      <c r="D3021" s="905" t="s">
        <v>10427</v>
      </c>
      <c r="H3021" s="905" t="s">
        <v>10612</v>
      </c>
      <c r="I3021" s="270">
        <v>44245</v>
      </c>
      <c r="L3021" s="1070" t="s">
        <v>1466</v>
      </c>
      <c r="M3021" s="1198" t="str">
        <f t="shared" si="211"/>
        <v>Invoice Not Made</v>
      </c>
      <c r="N3021" s="266" t="s">
        <v>9967</v>
      </c>
      <c r="AA3021" s="13" t="str">
        <f t="shared" si="212"/>
        <v>Elisalex Schulte183</v>
      </c>
      <c r="AE3021" s="13">
        <f>IF(TRIM(AA3021=""),0,IF(ISNA(VLOOKUP(AA3021,Tracker!$AB$2:$AB$3981,1,FALSE)),0,1))</f>
        <v>0</v>
      </c>
    </row>
    <row r="3022" spans="1:31">
      <c r="A3022" s="1235">
        <v>6492</v>
      </c>
      <c r="B3022" s="1312" t="s">
        <v>892</v>
      </c>
      <c r="C3022" s="1201" t="s">
        <v>10627</v>
      </c>
      <c r="D3022" s="1202" t="s">
        <v>10427</v>
      </c>
      <c r="E3022" s="1200"/>
      <c r="F3022" s="1203"/>
      <c r="G3022" s="1204"/>
      <c r="H3022" s="1202" t="s">
        <v>10562</v>
      </c>
      <c r="I3022" s="1205">
        <v>44251</v>
      </c>
      <c r="J3022" s="1200"/>
      <c r="K3022" s="1206" t="s">
        <v>9124</v>
      </c>
      <c r="L3022" s="1222" t="s">
        <v>1466</v>
      </c>
      <c r="M3022" s="1208" t="str">
        <f t="shared" si="211"/>
        <v>Invoice Made</v>
      </c>
      <c r="O3022" s="168"/>
      <c r="AA3022" s="13" t="str">
        <f t="shared" si="212"/>
        <v>Elisalex Schulte182, 183, 184</v>
      </c>
      <c r="AE3022" s="13">
        <f>IF(TRIM(AA3022=""),0,IF(ISNA(VLOOKUP(AA3022,Tracker!$AB$2:$AB$3981,1,FALSE)),0,1))</f>
        <v>1</v>
      </c>
    </row>
    <row r="3023" spans="1:31">
      <c r="A3023" s="1235">
        <v>6493</v>
      </c>
      <c r="B3023" s="1313" t="s">
        <v>2854</v>
      </c>
      <c r="C3023" s="1014" t="s">
        <v>10559</v>
      </c>
      <c r="D3023" s="905" t="s">
        <v>10427</v>
      </c>
      <c r="H3023" s="905" t="s">
        <v>287</v>
      </c>
      <c r="I3023" s="270">
        <v>44249</v>
      </c>
      <c r="K3023" s="681" t="s">
        <v>9124</v>
      </c>
      <c r="L3023" s="1070" t="s">
        <v>1466</v>
      </c>
      <c r="M3023" s="1221" t="str">
        <f t="shared" si="211"/>
        <v>Invoice Made</v>
      </c>
      <c r="AA3023" s="13" t="str">
        <f t="shared" si="212"/>
        <v>Emmy Schulte288</v>
      </c>
      <c r="AE3023" s="13">
        <f>IF(TRIM(AA3023=""),0,IF(ISNA(VLOOKUP(AA3023,Tracker!$AB$2:$AB$3981,1,FALSE)),0,1))</f>
        <v>1</v>
      </c>
    </row>
    <row r="3024" spans="1:31">
      <c r="A3024" s="1235">
        <v>6494</v>
      </c>
      <c r="B3024" s="1223" t="s">
        <v>9228</v>
      </c>
      <c r="C3024" s="1189" t="s">
        <v>655</v>
      </c>
      <c r="D3024" s="1190" t="s">
        <v>10427</v>
      </c>
      <c r="E3024" s="1188"/>
      <c r="F3024" s="1191"/>
      <c r="G3024" s="1192"/>
      <c r="H3024" s="1190" t="s">
        <v>2110</v>
      </c>
      <c r="I3024" s="1193">
        <v>44240</v>
      </c>
      <c r="J3024" s="1188"/>
      <c r="K3024" s="1194"/>
      <c r="L3024" s="1219" t="s">
        <v>1466</v>
      </c>
      <c r="M3024" s="1196" t="str">
        <f t="shared" si="211"/>
        <v>Invoice Not Made</v>
      </c>
      <c r="N3024" s="266" t="s">
        <v>9967</v>
      </c>
      <c r="AA3024" s="13" t="str">
        <f t="shared" si="212"/>
        <v>Sten Fjell120</v>
      </c>
      <c r="AE3024" s="13">
        <f>IF(TRIM(AA3024=""),0,IF(ISNA(VLOOKUP(AA3024,Tracker!$AB$2:$AB$3981,1,FALSE)),0,1))</f>
        <v>0</v>
      </c>
    </row>
    <row r="3025" spans="1:31">
      <c r="A3025" s="1235">
        <v>6495</v>
      </c>
      <c r="B3025" s="1311" t="s">
        <v>9228</v>
      </c>
      <c r="C3025" s="1014" t="s">
        <v>670</v>
      </c>
      <c r="D3025" s="905" t="s">
        <v>10427</v>
      </c>
      <c r="H3025" s="905" t="s">
        <v>7779</v>
      </c>
      <c r="I3025" s="270">
        <v>44246</v>
      </c>
      <c r="L3025" s="1070" t="s">
        <v>1466</v>
      </c>
      <c r="M3025" s="1198" t="str">
        <f t="shared" si="211"/>
        <v>Invoice Not Made</v>
      </c>
      <c r="N3025" s="266" t="s">
        <v>9967</v>
      </c>
      <c r="AA3025" s="13" t="str">
        <f t="shared" si="212"/>
        <v>Sten Fjell121</v>
      </c>
      <c r="AE3025" s="13">
        <f>IF(TRIM(AA3025=""),0,IF(ISNA(VLOOKUP(AA3025,Tracker!$AB$2:$AB$3981,1,FALSE)),0,1))</f>
        <v>0</v>
      </c>
    </row>
    <row r="3026" spans="1:31">
      <c r="A3026" s="1235">
        <v>6496</v>
      </c>
      <c r="B3026" s="1314" t="s">
        <v>9228</v>
      </c>
      <c r="C3026" s="1201" t="s">
        <v>10613</v>
      </c>
      <c r="D3026" s="1202" t="s">
        <v>10427</v>
      </c>
      <c r="E3026" s="1200"/>
      <c r="F3026" s="1203"/>
      <c r="G3026" s="1204"/>
      <c r="H3026" s="1202" t="s">
        <v>25</v>
      </c>
      <c r="I3026" s="1205">
        <v>44252</v>
      </c>
      <c r="J3026" s="1200"/>
      <c r="K3026" s="1206" t="s">
        <v>10616</v>
      </c>
      <c r="L3026" s="1222" t="s">
        <v>1466</v>
      </c>
      <c r="M3026" s="1208" t="str">
        <f t="shared" si="211"/>
        <v>Invoice Made</v>
      </c>
      <c r="AA3026" s="13" t="str">
        <f t="shared" si="212"/>
        <v>Sten Fjell120, 121, 122</v>
      </c>
      <c r="AE3026" s="13">
        <f>IF(TRIM(AA3026=""),0,IF(ISNA(VLOOKUP(AA3026,Tracker!$AB$2:$AB$3981,1,FALSE)),0,1))</f>
        <v>1</v>
      </c>
    </row>
    <row r="3027" spans="1:31">
      <c r="A3027" s="1235">
        <v>6497</v>
      </c>
      <c r="B3027" s="1223" t="s">
        <v>2776</v>
      </c>
      <c r="C3027" s="1189" t="s">
        <v>1939</v>
      </c>
      <c r="D3027" s="1190" t="s">
        <v>10427</v>
      </c>
      <c r="E3027" s="1188"/>
      <c r="F3027" s="1191"/>
      <c r="G3027" s="1192"/>
      <c r="H3027" s="1190" t="s">
        <v>25</v>
      </c>
      <c r="I3027" s="1193">
        <v>44228</v>
      </c>
      <c r="J3027" s="1188"/>
      <c r="K3027" s="1194"/>
      <c r="L3027" s="1219" t="s">
        <v>1466</v>
      </c>
      <c r="M3027" s="1196" t="str">
        <f t="shared" si="211"/>
        <v>Invoice Not Made</v>
      </c>
      <c r="N3027" s="266" t="s">
        <v>9967</v>
      </c>
      <c r="AA3027" s="13" t="str">
        <f t="shared" si="212"/>
        <v>Sten Skagen193</v>
      </c>
      <c r="AE3027" s="13">
        <f>IF(TRIM(AA3027=""),0,IF(ISNA(VLOOKUP(AA3027,Tracker!$AB$2:$AB$3981,1,FALSE)),0,1))</f>
        <v>0</v>
      </c>
    </row>
    <row r="3028" spans="1:31">
      <c r="A3028" s="1235">
        <v>6498</v>
      </c>
      <c r="B3028" s="1311" t="s">
        <v>2776</v>
      </c>
      <c r="C3028" s="1014" t="s">
        <v>8075</v>
      </c>
      <c r="D3028" s="905" t="s">
        <v>10427</v>
      </c>
      <c r="H3028" s="905" t="s">
        <v>2870</v>
      </c>
      <c r="I3028" s="270">
        <v>44238</v>
      </c>
      <c r="L3028" s="1070" t="s">
        <v>1466</v>
      </c>
      <c r="M3028" s="1198" t="str">
        <f t="shared" si="211"/>
        <v>Invoice Not Made</v>
      </c>
      <c r="N3028" s="266" t="s">
        <v>9967</v>
      </c>
      <c r="AA3028" s="13" t="str">
        <f t="shared" si="212"/>
        <v>Sten Skagen194</v>
      </c>
      <c r="AE3028" s="13">
        <f>IF(TRIM(AA3028=""),0,IF(ISNA(VLOOKUP(AA3028,Tracker!$AB$2:$AB$3981,1,FALSE)),0,1))</f>
        <v>0</v>
      </c>
    </row>
    <row r="3029" spans="1:31">
      <c r="A3029" s="1235">
        <v>6499</v>
      </c>
      <c r="B3029" s="1315" t="s">
        <v>2776</v>
      </c>
      <c r="C3029" s="1201" t="s">
        <v>10614</v>
      </c>
      <c r="D3029" s="1202" t="s">
        <v>10427</v>
      </c>
      <c r="E3029" s="1200"/>
      <c r="F3029" s="1203"/>
      <c r="G3029" s="1204"/>
      <c r="H3029" s="1202" t="s">
        <v>412</v>
      </c>
      <c r="I3029" s="1205">
        <v>44249</v>
      </c>
      <c r="J3029" s="1200"/>
      <c r="K3029" s="1206" t="s">
        <v>9124</v>
      </c>
      <c r="L3029" s="1222" t="s">
        <v>1466</v>
      </c>
      <c r="M3029" s="1208" t="str">
        <f t="shared" si="211"/>
        <v>Invoice Made</v>
      </c>
      <c r="AA3029" s="13" t="str">
        <f t="shared" si="212"/>
        <v>Sten Skagen193, 194, 195</v>
      </c>
      <c r="AE3029" s="13">
        <f>IF(TRIM(AA3029=""),0,IF(ISNA(VLOOKUP(AA3029,Tracker!$AB$2:$AB$3981,1,FALSE)),0,1))</f>
        <v>1</v>
      </c>
    </row>
    <row r="3030" spans="1:31">
      <c r="A3030" s="1235">
        <v>6500</v>
      </c>
      <c r="B3030" s="1223" t="s">
        <v>2779</v>
      </c>
      <c r="C3030" s="1189" t="s">
        <v>10560</v>
      </c>
      <c r="D3030" s="1190" t="s">
        <v>10427</v>
      </c>
      <c r="E3030" s="1188"/>
      <c r="F3030" s="1191"/>
      <c r="G3030" s="1192"/>
      <c r="H3030" s="1190" t="s">
        <v>535</v>
      </c>
      <c r="I3030" s="1193">
        <v>44229</v>
      </c>
      <c r="J3030" s="1188"/>
      <c r="K3030" s="1194"/>
      <c r="L3030" s="1219" t="s">
        <v>1466</v>
      </c>
      <c r="M3030" s="1196" t="str">
        <f t="shared" si="211"/>
        <v>Invoice Not Made</v>
      </c>
      <c r="N3030" s="266" t="s">
        <v>9967</v>
      </c>
      <c r="AA3030" s="13" t="str">
        <f t="shared" si="212"/>
        <v>Tigris338</v>
      </c>
      <c r="AE3030" s="13">
        <f>IF(TRIM(AA3030=""),0,IF(ISNA(VLOOKUP(AA3030,Tracker!$AB$2:$AB$3981,1,FALSE)),0,1))</f>
        <v>0</v>
      </c>
    </row>
    <row r="3031" spans="1:31">
      <c r="A3031" s="1235">
        <v>6501</v>
      </c>
      <c r="B3031" s="1311" t="s">
        <v>2779</v>
      </c>
      <c r="C3031" s="1014" t="s">
        <v>10561</v>
      </c>
      <c r="D3031" s="905" t="s">
        <v>10427</v>
      </c>
      <c r="H3031" s="905" t="s">
        <v>7590</v>
      </c>
      <c r="I3031" s="270">
        <v>44237</v>
      </c>
      <c r="L3031" s="1070" t="s">
        <v>1466</v>
      </c>
      <c r="M3031" s="1198" t="str">
        <f t="shared" si="211"/>
        <v>Invoice Not Made</v>
      </c>
      <c r="N3031" s="266" t="s">
        <v>9967</v>
      </c>
      <c r="AA3031" s="13" t="str">
        <f t="shared" si="212"/>
        <v>Tigris339</v>
      </c>
      <c r="AE3031" s="13">
        <f>IF(TRIM(AA3031=""),0,IF(ISNA(VLOOKUP(AA3031,Tracker!$AB$2:$AB$3981,1,FALSE)),0,1))</f>
        <v>0</v>
      </c>
    </row>
    <row r="3032" spans="1:31">
      <c r="A3032" s="1235">
        <v>6502</v>
      </c>
      <c r="B3032" s="1316" t="s">
        <v>2779</v>
      </c>
      <c r="C3032" s="1201" t="s">
        <v>10615</v>
      </c>
      <c r="D3032" s="1202" t="s">
        <v>10427</v>
      </c>
      <c r="E3032" s="1200"/>
      <c r="F3032" s="1203"/>
      <c r="G3032" s="1204"/>
      <c r="H3032" s="1202" t="s">
        <v>2870</v>
      </c>
      <c r="I3032" s="1205">
        <v>44253</v>
      </c>
      <c r="J3032" s="1200"/>
      <c r="K3032" s="1206" t="s">
        <v>9124</v>
      </c>
      <c r="L3032" s="1222" t="s">
        <v>1466</v>
      </c>
      <c r="M3032" s="1208" t="str">
        <f t="shared" si="211"/>
        <v>Invoice Made</v>
      </c>
      <c r="AA3032" s="13" t="str">
        <f t="shared" si="212"/>
        <v>Tigris338, 339, 340</v>
      </c>
      <c r="AE3032" s="13">
        <f>IF(TRIM(AA3032=""),0,IF(ISNA(VLOOKUP(AA3032,Tracker!$AB$2:$AB$3981,1,FALSE)),0,1))</f>
        <v>1</v>
      </c>
    </row>
    <row r="3033" spans="1:31">
      <c r="A3033" s="781">
        <v>6503</v>
      </c>
      <c r="B3033" s="266" t="s">
        <v>9678</v>
      </c>
      <c r="C3033" s="1014" t="s">
        <v>10629</v>
      </c>
      <c r="D3033" s="905" t="s">
        <v>10628</v>
      </c>
      <c r="H3033" s="905" t="s">
        <v>614</v>
      </c>
      <c r="I3033" s="270">
        <v>44233</v>
      </c>
      <c r="L3033" s="1070" t="s">
        <v>9680</v>
      </c>
      <c r="M3033" s="13" t="str">
        <f t="shared" si="211"/>
        <v>Invoice Made</v>
      </c>
      <c r="AA3033" s="13" t="str">
        <f t="shared" si="212"/>
        <v>Jacob20_003_</v>
      </c>
      <c r="AE3033" s="13">
        <f>IF(TRIM(AA3033=""),0,IF(ISNA(VLOOKUP(AA3033,Tracker!$AB$2:$AB$3981,1,FALSE)),0,1))</f>
        <v>1</v>
      </c>
    </row>
    <row r="3034" spans="1:31">
      <c r="A3034" s="1078">
        <v>6504</v>
      </c>
      <c r="B3034" s="8" t="s">
        <v>1632</v>
      </c>
      <c r="C3034" s="955">
        <v>4</v>
      </c>
      <c r="D3034" s="886" t="s">
        <v>3273</v>
      </c>
      <c r="E3034" s="8"/>
      <c r="F3034" s="9"/>
      <c r="G3034" s="10"/>
      <c r="H3034" s="886" t="s">
        <v>10633</v>
      </c>
      <c r="I3034" s="183">
        <v>44250</v>
      </c>
      <c r="J3034" s="8"/>
      <c r="K3034" s="860"/>
      <c r="L3034" s="1069" t="s">
        <v>1485</v>
      </c>
      <c r="M3034" s="13" t="str">
        <f t="shared" si="211"/>
        <v>Invoice Made</v>
      </c>
      <c r="AA3034" s="13" t="str">
        <f t="shared" si="212"/>
        <v>Navig8 Gratitude4</v>
      </c>
      <c r="AE3034" s="13">
        <f>IF(TRIM(AA3034=""),0,IF(ISNA(VLOOKUP(AA3034,Tracker!$AB$2:$AB$3981,1,FALSE)),0,1))</f>
        <v>1</v>
      </c>
    </row>
    <row r="3035" spans="1:31">
      <c r="A3035" s="1079">
        <v>6505</v>
      </c>
      <c r="B3035" s="1188" t="s">
        <v>8909</v>
      </c>
      <c r="C3035" s="1189" t="s">
        <v>10634</v>
      </c>
      <c r="D3035" s="1190" t="s">
        <v>8481</v>
      </c>
      <c r="E3035" s="1188"/>
      <c r="F3035" s="1191"/>
      <c r="G3035" s="1192"/>
      <c r="H3035" s="1190" t="s">
        <v>2846</v>
      </c>
      <c r="I3035" s="1193"/>
      <c r="J3035" s="1188"/>
      <c r="K3035" s="1194"/>
      <c r="L3035" s="1219" t="s">
        <v>8479</v>
      </c>
      <c r="M3035" s="1220" t="str">
        <f t="shared" si="211"/>
        <v>Invoice Not Made</v>
      </c>
      <c r="N3035" s="1188"/>
      <c r="O3035" s="1476" t="s">
        <v>10662</v>
      </c>
      <c r="P3035" s="1477"/>
      <c r="Q3035" s="1477"/>
      <c r="R3035" s="1477"/>
      <c r="AA3035" s="13" t="str">
        <f t="shared" si="212"/>
        <v>Fraternity2101</v>
      </c>
      <c r="AE3035" s="13">
        <f>IF(TRIM(AA3035=""),0,IF(ISNA(VLOOKUP(AA3035,Tracker!$AB$2:$AB$3981,1,FALSE)),0,1))</f>
        <v>0</v>
      </c>
    </row>
    <row r="3036" spans="1:31">
      <c r="A3036" s="781">
        <v>6506</v>
      </c>
      <c r="B3036" s="1225" t="s">
        <v>10635</v>
      </c>
      <c r="C3036" s="1226" t="s">
        <v>234</v>
      </c>
      <c r="D3036" s="1227" t="s">
        <v>9914</v>
      </c>
      <c r="E3036" s="1228"/>
      <c r="F3036" s="1229"/>
      <c r="G3036" s="1230"/>
      <c r="H3036" s="1227" t="s">
        <v>25</v>
      </c>
      <c r="I3036" s="1231">
        <v>44276</v>
      </c>
      <c r="J3036" s="1228"/>
      <c r="K3036" s="1232"/>
      <c r="L3036" s="1233" t="s">
        <v>1485</v>
      </c>
      <c r="M3036" s="457" t="str">
        <f t="shared" si="211"/>
        <v>Invoice Made</v>
      </c>
      <c r="AA3036" s="13" t="str">
        <f t="shared" si="212"/>
        <v>Wisco Adventure01</v>
      </c>
      <c r="AE3036" s="13">
        <f>IF(TRIM(AA3036=""),0,IF(ISNA(VLOOKUP(AA3036,Tracker!$AB$2:$AB$3981,1,FALSE)),0,1))</f>
        <v>1</v>
      </c>
    </row>
    <row r="3037" spans="1:31">
      <c r="A3037" s="781">
        <v>6507</v>
      </c>
      <c r="B3037" s="1223" t="s">
        <v>10636</v>
      </c>
      <c r="C3037" s="1189" t="s">
        <v>161</v>
      </c>
      <c r="D3037" s="1190" t="s">
        <v>8302</v>
      </c>
      <c r="E3037" s="1188"/>
      <c r="F3037" s="1191"/>
      <c r="G3037" s="1192"/>
      <c r="H3037" s="1190" t="s">
        <v>412</v>
      </c>
      <c r="I3037" s="1193">
        <v>44261</v>
      </c>
      <c r="J3037" s="1188"/>
      <c r="K3037" s="1194"/>
      <c r="L3037" s="1219" t="s">
        <v>7591</v>
      </c>
      <c r="M3037" s="1196" t="str">
        <f t="shared" si="211"/>
        <v>Invoice Made</v>
      </c>
      <c r="AA3037" s="13" t="str">
        <f t="shared" si="212"/>
        <v>Verige38</v>
      </c>
      <c r="AE3037" s="13">
        <f>IF(TRIM(AA3037=""),0,IF(ISNA(VLOOKUP(AA3037,Tracker!$AB$2:$AB$3981,1,FALSE)),0,1))</f>
        <v>1</v>
      </c>
    </row>
    <row r="3038" spans="1:31">
      <c r="A3038" s="781">
        <v>6508</v>
      </c>
      <c r="B3038" s="1224" t="s">
        <v>10637</v>
      </c>
      <c r="C3038" s="1201" t="s">
        <v>10638</v>
      </c>
      <c r="D3038" s="1202" t="s">
        <v>1271</v>
      </c>
      <c r="E3038" s="1200"/>
      <c r="F3038" s="1203"/>
      <c r="G3038" s="1204"/>
      <c r="H3038" s="1202" t="s">
        <v>2005</v>
      </c>
      <c r="I3038" s="1205">
        <v>44283</v>
      </c>
      <c r="J3038" s="1200"/>
      <c r="K3038" s="1206"/>
      <c r="L3038" s="1222" t="s">
        <v>7591</v>
      </c>
      <c r="M3038" s="1208" t="str">
        <f t="shared" si="211"/>
        <v>Invoice Made</v>
      </c>
      <c r="AA3038" s="13" t="str">
        <f t="shared" si="212"/>
        <v>Champion Pomer2021000173</v>
      </c>
      <c r="AE3038" s="13">
        <f>IF(TRIM(AA3038=""),0,IF(ISNA(VLOOKUP(AA3038,Tracker!$AB$2:$AB$3981,1,FALSE)),0,1))</f>
        <v>1</v>
      </c>
    </row>
    <row r="3039" spans="1:31">
      <c r="A3039" s="946">
        <v>6509</v>
      </c>
      <c r="B3039" s="1223" t="s">
        <v>440</v>
      </c>
      <c r="C3039" s="1189" t="s">
        <v>4065</v>
      </c>
      <c r="D3039" s="1190" t="s">
        <v>9627</v>
      </c>
      <c r="E3039" s="1188"/>
      <c r="F3039" s="1191"/>
      <c r="G3039" s="1192"/>
      <c r="H3039" s="1190" t="s">
        <v>20</v>
      </c>
      <c r="I3039" s="1193">
        <v>44265</v>
      </c>
      <c r="J3039" s="1188"/>
      <c r="K3039" s="1194" t="s">
        <v>10062</v>
      </c>
      <c r="L3039" s="1219" t="s">
        <v>8963</v>
      </c>
      <c r="M3039" s="1196" t="str">
        <f t="shared" si="211"/>
        <v>Invoice Made</v>
      </c>
      <c r="AA3039" s="13" t="str">
        <f t="shared" si="212"/>
        <v>Tianlong Spirit33</v>
      </c>
      <c r="AE3039" s="13">
        <f>IF(TRIM(AA3039=""),0,IF(ISNA(VLOOKUP(AA3039,Tracker!$AB$2:$AB$3981,1,FALSE)),0,1))</f>
        <v>1</v>
      </c>
    </row>
    <row r="3040" spans="1:31">
      <c r="A3040" s="946">
        <v>6510</v>
      </c>
      <c r="B3040" s="1311" t="s">
        <v>10639</v>
      </c>
      <c r="C3040" s="1014" t="s">
        <v>183</v>
      </c>
      <c r="D3040" s="905" t="s">
        <v>9027</v>
      </c>
      <c r="H3040" s="905" t="s">
        <v>786</v>
      </c>
      <c r="I3040" s="270">
        <v>44265</v>
      </c>
      <c r="K3040" s="681" t="s">
        <v>10061</v>
      </c>
      <c r="L3040" s="1070" t="s">
        <v>8963</v>
      </c>
      <c r="M3040" s="1198" t="str">
        <f t="shared" si="211"/>
        <v>Invoice Made</v>
      </c>
      <c r="AA3040" s="13" t="str">
        <f t="shared" si="212"/>
        <v>Jag Leena25</v>
      </c>
      <c r="AE3040" s="13">
        <f>IF(TRIM(AA3040=""),0,IF(ISNA(VLOOKUP(AA3040,Tracker!$AB$2:$AB$3981,1,FALSE)),0,1))</f>
        <v>1</v>
      </c>
    </row>
    <row r="3041" spans="1:31">
      <c r="A3041" s="946">
        <v>6511</v>
      </c>
      <c r="B3041" s="1311" t="s">
        <v>10640</v>
      </c>
      <c r="C3041" s="1014" t="s">
        <v>1342</v>
      </c>
      <c r="D3041" s="905" t="s">
        <v>8976</v>
      </c>
      <c r="H3041" s="905" t="s">
        <v>267</v>
      </c>
      <c r="I3041" s="270">
        <v>44268</v>
      </c>
      <c r="K3041" s="681" t="s">
        <v>10062</v>
      </c>
      <c r="L3041" s="1070" t="s">
        <v>8963</v>
      </c>
      <c r="M3041" s="1198" t="str">
        <f t="shared" si="211"/>
        <v>Invoice Made</v>
      </c>
      <c r="AA3041" s="13" t="str">
        <f t="shared" si="212"/>
        <v>Myrtos90</v>
      </c>
      <c r="AE3041" s="13">
        <f>IF(TRIM(AA3041=""),0,IF(ISNA(VLOOKUP(AA3041,Tracker!$AB$2:$AB$3981,1,FALSE)),0,1))</f>
        <v>1</v>
      </c>
    </row>
    <row r="3042" spans="1:31">
      <c r="A3042" s="946">
        <v>6512</v>
      </c>
      <c r="B3042" s="1311" t="s">
        <v>10641</v>
      </c>
      <c r="C3042" s="1014" t="s">
        <v>84</v>
      </c>
      <c r="D3042" s="905" t="s">
        <v>8961</v>
      </c>
      <c r="H3042" s="905" t="s">
        <v>24</v>
      </c>
      <c r="I3042" s="270">
        <v>44274</v>
      </c>
      <c r="K3042" s="681" t="s">
        <v>10062</v>
      </c>
      <c r="L3042" s="1070" t="s">
        <v>8963</v>
      </c>
      <c r="M3042" s="1198" t="str">
        <f t="shared" si="211"/>
        <v>Invoice Made</v>
      </c>
      <c r="AA3042" s="13" t="str">
        <f t="shared" si="212"/>
        <v>Abliani47</v>
      </c>
      <c r="AE3042" s="13">
        <f>IF(TRIM(AA3042=""),0,IF(ISNA(VLOOKUP(AA3042,Tracker!$AB$2:$AB$3981,1,FALSE)),0,1))</f>
        <v>1</v>
      </c>
    </row>
    <row r="3043" spans="1:31">
      <c r="A3043" s="946">
        <v>6513</v>
      </c>
      <c r="B3043" s="1311" t="s">
        <v>10642</v>
      </c>
      <c r="C3043" s="1014" t="s">
        <v>212</v>
      </c>
      <c r="D3043" s="905" t="s">
        <v>9027</v>
      </c>
      <c r="H3043" s="905" t="s">
        <v>380</v>
      </c>
      <c r="K3043" s="681" t="s">
        <v>10061</v>
      </c>
      <c r="L3043" s="1070" t="s">
        <v>8963</v>
      </c>
      <c r="M3043" s="1198" t="str">
        <f t="shared" si="211"/>
        <v>Invoice Made</v>
      </c>
      <c r="AA3043" s="13" t="str">
        <f t="shared" si="212"/>
        <v>Montesperanza82</v>
      </c>
      <c r="AE3043" s="13">
        <f>IF(TRIM(AA3043=""),0,IF(ISNA(VLOOKUP(AA3043,Tracker!$AB$2:$AB$3981,1,FALSE)),0,1))</f>
        <v>1</v>
      </c>
    </row>
    <row r="3044" spans="1:31">
      <c r="A3044" s="946">
        <v>6514</v>
      </c>
      <c r="B3044" s="1311" t="s">
        <v>10643</v>
      </c>
      <c r="C3044" s="1014" t="s">
        <v>154</v>
      </c>
      <c r="D3044" s="905" t="s">
        <v>8961</v>
      </c>
      <c r="H3044" s="905" t="s">
        <v>10655</v>
      </c>
      <c r="I3044" s="270">
        <v>44277</v>
      </c>
      <c r="K3044" s="681" t="s">
        <v>10062</v>
      </c>
      <c r="L3044" s="1070" t="s">
        <v>8963</v>
      </c>
      <c r="M3044" s="1198" t="str">
        <f t="shared" si="211"/>
        <v>Invoice Made</v>
      </c>
      <c r="AA3044" s="13" t="str">
        <f t="shared" si="212"/>
        <v>Minerva Coralia44</v>
      </c>
      <c r="AE3044" s="13">
        <f>IF(TRIM(AA3044=""),0,IF(ISNA(VLOOKUP(AA3044,Tracker!$AB$2:$AB$3981,1,FALSE)),0,1))</f>
        <v>1</v>
      </c>
    </row>
    <row r="3045" spans="1:31">
      <c r="A3045" s="946">
        <v>6515</v>
      </c>
      <c r="B3045" s="1224" t="s">
        <v>2030</v>
      </c>
      <c r="C3045" s="1201" t="s">
        <v>46</v>
      </c>
      <c r="D3045" s="1202" t="s">
        <v>9027</v>
      </c>
      <c r="E3045" s="1200"/>
      <c r="F3045" s="1203"/>
      <c r="G3045" s="1204"/>
      <c r="H3045" s="1202" t="s">
        <v>515</v>
      </c>
      <c r="I3045" s="1205">
        <v>44278</v>
      </c>
      <c r="J3045" s="1200"/>
      <c r="K3045" s="1206" t="s">
        <v>10061</v>
      </c>
      <c r="L3045" s="1222" t="s">
        <v>8963</v>
      </c>
      <c r="M3045" s="1208" t="str">
        <f t="shared" si="211"/>
        <v>Invoice Made</v>
      </c>
      <c r="AA3045" s="13" t="str">
        <f t="shared" si="212"/>
        <v>Athens Spirit41</v>
      </c>
      <c r="AE3045" s="13">
        <f>IF(TRIM(AA3045=""),0,IF(ISNA(VLOOKUP(AA3045,Tracker!$AB$2:$AB$3981,1,FALSE)),0,1))</f>
        <v>1</v>
      </c>
    </row>
    <row r="3046" spans="1:31">
      <c r="A3046" s="946">
        <v>6516</v>
      </c>
      <c r="B3046" s="1223" t="s">
        <v>8732</v>
      </c>
      <c r="C3046" s="1189" t="s">
        <v>10644</v>
      </c>
      <c r="D3046" s="1190" t="s">
        <v>9915</v>
      </c>
      <c r="E3046" s="1188"/>
      <c r="F3046" s="1191"/>
      <c r="G3046" s="1192"/>
      <c r="H3046" s="1190" t="s">
        <v>413</v>
      </c>
      <c r="I3046" s="1193">
        <v>44273</v>
      </c>
      <c r="J3046" s="1188"/>
      <c r="K3046" s="1194" t="s">
        <v>411</v>
      </c>
      <c r="L3046" s="1219" t="s">
        <v>28</v>
      </c>
      <c r="M3046" s="1196" t="str">
        <f t="shared" si="211"/>
        <v>Invoice Made</v>
      </c>
      <c r="AA3046" s="13" t="str">
        <f t="shared" si="212"/>
        <v>Crudemed06_21</v>
      </c>
      <c r="AE3046" s="13">
        <f>IF(TRIM(AA3046=""),0,IF(ISNA(VLOOKUP(AA3046,Tracker!$AB$2:$AB$3981,1,FALSE)),0,1))</f>
        <v>1</v>
      </c>
    </row>
    <row r="3047" spans="1:31">
      <c r="A3047" s="946">
        <v>6517</v>
      </c>
      <c r="B3047" s="1311" t="s">
        <v>10645</v>
      </c>
      <c r="C3047" s="1014" t="s">
        <v>53</v>
      </c>
      <c r="D3047" s="905" t="s">
        <v>10054</v>
      </c>
      <c r="H3047" s="905" t="s">
        <v>269</v>
      </c>
      <c r="I3047" s="270">
        <v>44273</v>
      </c>
      <c r="L3047" s="1070" t="s">
        <v>28</v>
      </c>
      <c r="M3047" s="1198" t="str">
        <f t="shared" si="211"/>
        <v>Invoice Made</v>
      </c>
      <c r="AA3047" s="13" t="str">
        <f t="shared" si="212"/>
        <v>Monte Toledo1</v>
      </c>
      <c r="AE3047" s="13">
        <f>IF(TRIM(AA3047=""),0,IF(ISNA(VLOOKUP(AA3047,Tracker!$AB$2:$AB$3981,1,FALSE)),0,1))</f>
        <v>1</v>
      </c>
    </row>
    <row r="3048" spans="1:31">
      <c r="A3048" s="946">
        <v>6518</v>
      </c>
      <c r="B3048" s="1311" t="s">
        <v>9043</v>
      </c>
      <c r="C3048" s="1014" t="s">
        <v>10646</v>
      </c>
      <c r="D3048" s="905" t="s">
        <v>9622</v>
      </c>
      <c r="H3048" s="905" t="s">
        <v>1852</v>
      </c>
      <c r="I3048" s="270">
        <v>44280</v>
      </c>
      <c r="K3048" s="681" t="s">
        <v>411</v>
      </c>
      <c r="L3048" s="1070" t="s">
        <v>28</v>
      </c>
      <c r="M3048" s="1198" t="str">
        <f t="shared" si="211"/>
        <v>Invoice Made</v>
      </c>
      <c r="AA3048" s="13" t="str">
        <f t="shared" si="212"/>
        <v>Spirit II782101</v>
      </c>
      <c r="AE3048" s="13">
        <f>IF(TRIM(AA3048=""),0,IF(ISNA(VLOOKUP(AA3048,Tracker!$AB$2:$AB$3981,1,FALSE)),0,1))</f>
        <v>1</v>
      </c>
    </row>
    <row r="3049" spans="1:31">
      <c r="A3049" s="946">
        <v>6519</v>
      </c>
      <c r="B3049" s="1224" t="s">
        <v>10647</v>
      </c>
      <c r="C3049" s="1201" t="s">
        <v>151</v>
      </c>
      <c r="D3049" s="1202" t="s">
        <v>671</v>
      </c>
      <c r="E3049" s="1200"/>
      <c r="F3049" s="1203"/>
      <c r="G3049" s="1204"/>
      <c r="H3049" s="1202" t="s">
        <v>10656</v>
      </c>
      <c r="I3049" s="1205">
        <v>44285</v>
      </c>
      <c r="J3049" s="1200"/>
      <c r="K3049" s="1206"/>
      <c r="L3049" s="1222" t="s">
        <v>28</v>
      </c>
      <c r="M3049" s="1208" t="str">
        <f t="shared" si="211"/>
        <v>Invoice Made</v>
      </c>
      <c r="AA3049" s="13" t="str">
        <f t="shared" si="212"/>
        <v>Fos Hamilton15</v>
      </c>
      <c r="AE3049" s="13">
        <f>IF(TRIM(AA3049=""),0,IF(ISNA(VLOOKUP(AA3049,Tracker!$AB$2:$AB$3981,1,FALSE)),0,1))</f>
        <v>1</v>
      </c>
    </row>
    <row r="3050" spans="1:31">
      <c r="A3050" s="946">
        <v>6520</v>
      </c>
      <c r="B3050" s="1223" t="s">
        <v>9182</v>
      </c>
      <c r="C3050" s="1189" t="s">
        <v>76</v>
      </c>
      <c r="D3050" s="1190" t="s">
        <v>10370</v>
      </c>
      <c r="E3050" s="1188"/>
      <c r="F3050" s="1191"/>
      <c r="G3050" s="1192"/>
      <c r="H3050" s="1190" t="s">
        <v>9415</v>
      </c>
      <c r="I3050" s="1193">
        <v>44259</v>
      </c>
      <c r="J3050" s="1188"/>
      <c r="K3050" s="1194"/>
      <c r="L3050" s="1219" t="s">
        <v>1466</v>
      </c>
      <c r="M3050" s="1196" t="str">
        <f t="shared" si="211"/>
        <v>Invoice Made</v>
      </c>
      <c r="AA3050" s="13" t="str">
        <f t="shared" si="212"/>
        <v>Gagarin Prospect55</v>
      </c>
      <c r="AE3050" s="13">
        <f>IF(TRIM(AA3050=""),0,IF(ISNA(VLOOKUP(AA3050,Tracker!$AB$2:$AB$3981,1,FALSE)),0,1))</f>
        <v>1</v>
      </c>
    </row>
    <row r="3051" spans="1:31">
      <c r="A3051" s="946">
        <v>6521</v>
      </c>
      <c r="B3051" s="1311" t="s">
        <v>8953</v>
      </c>
      <c r="C3051" s="1014" t="s">
        <v>247</v>
      </c>
      <c r="D3051" s="905" t="s">
        <v>10370</v>
      </c>
      <c r="H3051" s="905" t="s">
        <v>523</v>
      </c>
      <c r="I3051" s="270">
        <v>44272</v>
      </c>
      <c r="L3051" s="1070" t="s">
        <v>1466</v>
      </c>
      <c r="M3051" s="1198" t="str">
        <f t="shared" si="211"/>
        <v>Invoice Made</v>
      </c>
      <c r="AA3051" s="13" t="str">
        <f t="shared" si="212"/>
        <v>Eagle Brasilia37</v>
      </c>
      <c r="AE3051" s="13">
        <f>IF(TRIM(AA3051=""),0,IF(ISNA(VLOOKUP(AA3051,Tracker!$AB$2:$AB$3981,1,FALSE)),0,1))</f>
        <v>1</v>
      </c>
    </row>
    <row r="3052" spans="1:31">
      <c r="A3052" s="946">
        <v>6522</v>
      </c>
      <c r="B3052" s="1311" t="s">
        <v>10648</v>
      </c>
      <c r="C3052" s="1014" t="s">
        <v>8082</v>
      </c>
      <c r="D3052" s="905" t="s">
        <v>9694</v>
      </c>
      <c r="H3052" s="905" t="s">
        <v>62</v>
      </c>
      <c r="I3052" s="270">
        <v>44274</v>
      </c>
      <c r="L3052" s="1070" t="s">
        <v>1466</v>
      </c>
      <c r="M3052" s="1198" t="str">
        <f t="shared" si="211"/>
        <v>Invoice Made</v>
      </c>
      <c r="AA3052" s="13" t="str">
        <f t="shared" si="212"/>
        <v>Tequila236</v>
      </c>
      <c r="AE3052" s="13">
        <f>IF(TRIM(AA3052=""),0,IF(ISNA(VLOOKUP(AA3052,Tracker!$AB$2:$AB$3981,1,FALSE)),0,1))</f>
        <v>1</v>
      </c>
    </row>
    <row r="3053" spans="1:31">
      <c r="A3053" s="946">
        <v>6523</v>
      </c>
      <c r="B3053" s="1322" t="s">
        <v>2779</v>
      </c>
      <c r="C3053" s="1014" t="s">
        <v>10649</v>
      </c>
      <c r="D3053" s="905" t="s">
        <v>10427</v>
      </c>
      <c r="H3053" s="905" t="s">
        <v>25</v>
      </c>
      <c r="I3053" s="270">
        <v>44258</v>
      </c>
      <c r="K3053" s="1206" t="s">
        <v>9124</v>
      </c>
      <c r="L3053" s="1070" t="s">
        <v>1466</v>
      </c>
      <c r="M3053" s="1198" t="str">
        <f t="shared" si="211"/>
        <v>Invoice Not Made</v>
      </c>
      <c r="N3053" s="266" t="s">
        <v>9967</v>
      </c>
      <c r="AA3053" s="13" t="str">
        <f t="shared" si="212"/>
        <v>Tigris341</v>
      </c>
      <c r="AE3053" s="13">
        <f>IF(TRIM(AA3053=""),0,IF(ISNA(VLOOKUP(AA3053,Tracker!$AB$2:$AB$3981,1,FALSE)),0,1))</f>
        <v>0</v>
      </c>
    </row>
    <row r="3054" spans="1:31">
      <c r="A3054" s="946">
        <v>6524</v>
      </c>
      <c r="B3054" s="1323" t="s">
        <v>2854</v>
      </c>
      <c r="C3054" s="1014" t="s">
        <v>4399</v>
      </c>
      <c r="D3054" s="905" t="s">
        <v>10427</v>
      </c>
      <c r="H3054" s="905" t="s">
        <v>211</v>
      </c>
      <c r="I3054" s="270">
        <v>44263</v>
      </c>
      <c r="K3054" s="1206" t="s">
        <v>9124</v>
      </c>
      <c r="L3054" s="1070" t="s">
        <v>1466</v>
      </c>
      <c r="M3054" s="1198" t="str">
        <f t="shared" si="211"/>
        <v>Invoice Not Made</v>
      </c>
      <c r="N3054" s="266" t="s">
        <v>9967</v>
      </c>
      <c r="AA3054" s="13" t="str">
        <f t="shared" si="212"/>
        <v>Emmy Schulte289</v>
      </c>
      <c r="AE3054" s="13">
        <f>IF(TRIM(AA3054=""),0,IF(ISNA(VLOOKUP(AA3054,Tracker!$AB$2:$AB$3981,1,FALSE)),0,1))</f>
        <v>0</v>
      </c>
    </row>
    <row r="3055" spans="1:31">
      <c r="A3055" s="946">
        <v>6525</v>
      </c>
      <c r="B3055" s="1324" t="s">
        <v>892</v>
      </c>
      <c r="C3055" s="1014" t="s">
        <v>10365</v>
      </c>
      <c r="D3055" s="905" t="s">
        <v>10427</v>
      </c>
      <c r="H3055" s="905" t="s">
        <v>412</v>
      </c>
      <c r="I3055" s="270">
        <v>44264</v>
      </c>
      <c r="K3055" s="1206" t="s">
        <v>9124</v>
      </c>
      <c r="L3055" s="1070" t="s">
        <v>1466</v>
      </c>
      <c r="M3055" s="1198" t="str">
        <f t="shared" si="211"/>
        <v>Invoice Not Made</v>
      </c>
      <c r="N3055" s="266" t="s">
        <v>9967</v>
      </c>
      <c r="AA3055" s="13" t="str">
        <f t="shared" si="212"/>
        <v>Elisalex Schulte185</v>
      </c>
      <c r="AE3055" s="13">
        <f>IF(TRIM(AA3055=""),0,IF(ISNA(VLOOKUP(AA3055,Tracker!$AB$2:$AB$3981,1,FALSE)),0,1))</f>
        <v>0</v>
      </c>
    </row>
    <row r="3056" spans="1:31">
      <c r="A3056" s="946">
        <v>6526</v>
      </c>
      <c r="B3056" s="1322" t="s">
        <v>2779</v>
      </c>
      <c r="C3056" s="1014" t="s">
        <v>10650</v>
      </c>
      <c r="D3056" s="905" t="s">
        <v>10427</v>
      </c>
      <c r="H3056" s="905" t="s">
        <v>25</v>
      </c>
      <c r="I3056" s="270">
        <v>44270</v>
      </c>
      <c r="K3056" s="1206" t="s">
        <v>9124</v>
      </c>
      <c r="L3056" s="1070" t="s">
        <v>1466</v>
      </c>
      <c r="M3056" s="1198" t="str">
        <f t="shared" si="211"/>
        <v>Invoice Not Made</v>
      </c>
      <c r="N3056" s="266" t="s">
        <v>9967</v>
      </c>
      <c r="AA3056" s="13" t="str">
        <f t="shared" si="212"/>
        <v>Tigris342</v>
      </c>
      <c r="AE3056" s="13">
        <f>IF(TRIM(AA3056=""),0,IF(ISNA(VLOOKUP(AA3056,Tracker!$AB$2:$AB$3981,1,FALSE)),0,1))</f>
        <v>0</v>
      </c>
    </row>
    <row r="3057" spans="1:31">
      <c r="A3057" s="946">
        <v>6527</v>
      </c>
      <c r="B3057" s="1325" t="s">
        <v>2776</v>
      </c>
      <c r="C3057" s="1014" t="s">
        <v>281</v>
      </c>
      <c r="D3057" s="905" t="s">
        <v>10427</v>
      </c>
      <c r="H3057" s="905" t="s">
        <v>10657</v>
      </c>
      <c r="I3057" s="270">
        <v>44271</v>
      </c>
      <c r="K3057" s="1206" t="s">
        <v>9124</v>
      </c>
      <c r="L3057" s="1070" t="s">
        <v>1466</v>
      </c>
      <c r="M3057" s="1198" t="str">
        <f t="shared" si="211"/>
        <v>Invoice Not Made</v>
      </c>
      <c r="N3057" s="266" t="s">
        <v>9967</v>
      </c>
      <c r="AA3057" s="13" t="str">
        <f t="shared" si="212"/>
        <v>Sten Skagen196</v>
      </c>
      <c r="AE3057" s="13">
        <f>IF(TRIM(AA3057=""),0,IF(ISNA(VLOOKUP(AA3057,Tracker!$AB$2:$AB$3981,1,FALSE)),0,1))</f>
        <v>0</v>
      </c>
    </row>
    <row r="3058" spans="1:31">
      <c r="A3058" s="946">
        <v>6528</v>
      </c>
      <c r="B3058" s="1326" t="s">
        <v>2779</v>
      </c>
      <c r="C3058" s="1321" t="s">
        <v>10663</v>
      </c>
      <c r="D3058" s="905" t="s">
        <v>10427</v>
      </c>
      <c r="H3058" s="905" t="s">
        <v>535</v>
      </c>
      <c r="I3058" s="270">
        <v>44276</v>
      </c>
      <c r="K3058" s="1206" t="s">
        <v>9124</v>
      </c>
      <c r="L3058" s="1070" t="s">
        <v>1466</v>
      </c>
      <c r="M3058" s="1198" t="str">
        <f t="shared" si="211"/>
        <v>Invoice Made</v>
      </c>
      <c r="AA3058" s="13" t="str">
        <f t="shared" si="212"/>
        <v>Tigris341, 342, 343</v>
      </c>
      <c r="AE3058" s="13">
        <f>IF(TRIM(AA3058=""),0,IF(ISNA(VLOOKUP(AA3058,Tracker!$AB$2:$AB$3981,1,FALSE)),0,1))</f>
        <v>1</v>
      </c>
    </row>
    <row r="3059" spans="1:31">
      <c r="A3059" s="946">
        <v>6529</v>
      </c>
      <c r="B3059" s="1327" t="s">
        <v>9228</v>
      </c>
      <c r="C3059" s="1321" t="s">
        <v>568</v>
      </c>
      <c r="D3059" s="905" t="s">
        <v>10427</v>
      </c>
      <c r="H3059" s="905" t="s">
        <v>2870</v>
      </c>
      <c r="I3059" s="270">
        <v>44276</v>
      </c>
      <c r="K3059" s="1206" t="s">
        <v>9124</v>
      </c>
      <c r="L3059" s="1070" t="s">
        <v>1466</v>
      </c>
      <c r="M3059" s="1198" t="str">
        <f t="shared" si="211"/>
        <v>Invoice Made</v>
      </c>
      <c r="AA3059" s="13" t="str">
        <f t="shared" si="212"/>
        <v>Sten Fjell125</v>
      </c>
      <c r="AE3059" s="13">
        <f>IF(TRIM(AA3059=""),0,IF(ISNA(VLOOKUP(AA3059,Tracker!$AB$2:$AB$3981,1,FALSE)),0,1))</f>
        <v>1</v>
      </c>
    </row>
    <row r="3060" spans="1:31">
      <c r="A3060" s="946">
        <v>6530</v>
      </c>
      <c r="B3060" s="1323" t="s">
        <v>2854</v>
      </c>
      <c r="C3060" s="1014" t="s">
        <v>4210</v>
      </c>
      <c r="D3060" s="905" t="s">
        <v>10427</v>
      </c>
      <c r="H3060" s="905" t="s">
        <v>25</v>
      </c>
      <c r="I3060" s="270">
        <v>44277</v>
      </c>
      <c r="K3060" s="1206" t="s">
        <v>9124</v>
      </c>
      <c r="L3060" s="1070" t="s">
        <v>1466</v>
      </c>
      <c r="M3060" s="1198" t="str">
        <f t="shared" si="211"/>
        <v>Invoice Not Made</v>
      </c>
      <c r="N3060" s="266" t="s">
        <v>9967</v>
      </c>
      <c r="AA3060" s="13" t="str">
        <f t="shared" si="212"/>
        <v>Emmy Schulte290</v>
      </c>
      <c r="AE3060" s="13">
        <f>IF(TRIM(AA3060=""),0,IF(ISNA(VLOOKUP(AA3060,Tracker!$AB$2:$AB$3981,1,FALSE)),0,1))</f>
        <v>0</v>
      </c>
    </row>
    <row r="3061" spans="1:31">
      <c r="A3061" s="946">
        <v>6531</v>
      </c>
      <c r="B3061" s="1328" t="s">
        <v>2854</v>
      </c>
      <c r="C3061" s="1321" t="s">
        <v>10664</v>
      </c>
      <c r="D3061" s="905" t="s">
        <v>10427</v>
      </c>
      <c r="H3061" s="905" t="s">
        <v>10658</v>
      </c>
      <c r="I3061" s="270">
        <v>44282</v>
      </c>
      <c r="K3061" s="1206" t="s">
        <v>9124</v>
      </c>
      <c r="L3061" s="1070" t="s">
        <v>1466</v>
      </c>
      <c r="M3061" s="1198" t="str">
        <f t="shared" si="211"/>
        <v>Invoice Made</v>
      </c>
      <c r="AA3061" s="13" t="str">
        <f t="shared" si="212"/>
        <v>Emmy Schulte290, 291</v>
      </c>
      <c r="AE3061" s="13">
        <f>IF(TRIM(AA3061=""),0,IF(ISNA(VLOOKUP(AA3061,Tracker!$AB$2:$AB$3981,1,FALSE)),0,1))</f>
        <v>1</v>
      </c>
    </row>
    <row r="3062" spans="1:31">
      <c r="A3062" s="946">
        <v>6532</v>
      </c>
      <c r="B3062" s="1329" t="s">
        <v>892</v>
      </c>
      <c r="C3062" s="1321" t="s">
        <v>10665</v>
      </c>
      <c r="D3062" s="905" t="s">
        <v>10427</v>
      </c>
      <c r="H3062" s="905" t="s">
        <v>287</v>
      </c>
      <c r="I3062" s="270">
        <v>44283</v>
      </c>
      <c r="K3062" s="1206" t="s">
        <v>9124</v>
      </c>
      <c r="L3062" s="1070" t="s">
        <v>1466</v>
      </c>
      <c r="M3062" s="1198" t="str">
        <f t="shared" si="211"/>
        <v>Invoice Made</v>
      </c>
      <c r="AA3062" s="13" t="str">
        <f t="shared" si="212"/>
        <v>Elisalex Schulte185, 186</v>
      </c>
      <c r="AE3062" s="13">
        <f>IF(TRIM(AA3062=""),0,IF(ISNA(VLOOKUP(AA3062,Tracker!$AB$2:$AB$3981,1,FALSE)),0,1))</f>
        <v>1</v>
      </c>
    </row>
    <row r="3063" spans="1:31">
      <c r="A3063" s="946">
        <v>6533</v>
      </c>
      <c r="B3063" s="1330" t="s">
        <v>2776</v>
      </c>
      <c r="C3063" s="1331" t="s">
        <v>10666</v>
      </c>
      <c r="D3063" s="1202" t="s">
        <v>10427</v>
      </c>
      <c r="E3063" s="1200"/>
      <c r="F3063" s="1203"/>
      <c r="G3063" s="1204"/>
      <c r="H3063" s="1202" t="s">
        <v>2870</v>
      </c>
      <c r="I3063" s="1205">
        <v>44284</v>
      </c>
      <c r="J3063" s="1200"/>
      <c r="K3063" s="1206" t="s">
        <v>9124</v>
      </c>
      <c r="L3063" s="1222" t="s">
        <v>1466</v>
      </c>
      <c r="M3063" s="1208" t="str">
        <f t="shared" si="211"/>
        <v>Invoice Made</v>
      </c>
      <c r="AA3063" s="13" t="str">
        <f t="shared" si="212"/>
        <v>Sten Skagen196, 197</v>
      </c>
      <c r="AE3063" s="13">
        <f>IF(TRIM(AA3063=""),0,IF(ISNA(VLOOKUP(AA3063,Tracker!$AB$2:$AB$3981,1,FALSE)),0,1))</f>
        <v>1</v>
      </c>
    </row>
    <row r="3064" spans="1:31">
      <c r="A3064" s="946">
        <v>6534</v>
      </c>
      <c r="B3064" s="1223" t="s">
        <v>9623</v>
      </c>
      <c r="C3064" s="1189" t="s">
        <v>10634</v>
      </c>
      <c r="D3064" s="1190" t="s">
        <v>1377</v>
      </c>
      <c r="E3064" s="1188"/>
      <c r="F3064" s="1191"/>
      <c r="G3064" s="1192"/>
      <c r="H3064" s="1190" t="s">
        <v>607</v>
      </c>
      <c r="I3064" s="1193">
        <v>44258</v>
      </c>
      <c r="J3064" s="1188"/>
      <c r="K3064" s="1194"/>
      <c r="L3064" s="1219" t="s">
        <v>663</v>
      </c>
      <c r="M3064" s="1196" t="str">
        <f t="shared" si="211"/>
        <v>Invoice Made</v>
      </c>
      <c r="AA3064" s="13" t="str">
        <f t="shared" si="212"/>
        <v>Nordic Rio2101</v>
      </c>
      <c r="AE3064" s="13">
        <f>IF(TRIM(AA3064=""),0,IF(ISNA(VLOOKUP(AA3064,Tracker!$AB$2:$AB$3981,1,FALSE)),0,1))</f>
        <v>1</v>
      </c>
    </row>
    <row r="3065" spans="1:31">
      <c r="A3065" s="946">
        <v>6535</v>
      </c>
      <c r="B3065" s="1311" t="s">
        <v>1292</v>
      </c>
      <c r="C3065" s="1014" t="s">
        <v>10634</v>
      </c>
      <c r="D3065" s="905" t="s">
        <v>828</v>
      </c>
      <c r="H3065" s="905" t="s">
        <v>10659</v>
      </c>
      <c r="I3065" s="270">
        <v>44260</v>
      </c>
      <c r="L3065" s="1070" t="s">
        <v>663</v>
      </c>
      <c r="M3065" s="1198" t="str">
        <f t="shared" si="211"/>
        <v>Invoice Made</v>
      </c>
      <c r="AA3065" s="13" t="str">
        <f t="shared" si="212"/>
        <v>Afroditi2101</v>
      </c>
      <c r="AE3065" s="13">
        <f>IF(TRIM(AA3065=""),0,IF(ISNA(VLOOKUP(AA3065,Tracker!$AB$2:$AB$3981,1,FALSE)),0,1))</f>
        <v>1</v>
      </c>
    </row>
    <row r="3066" spans="1:31">
      <c r="A3066" s="946">
        <v>6536</v>
      </c>
      <c r="B3066" s="1224" t="s">
        <v>464</v>
      </c>
      <c r="C3066" s="1201" t="s">
        <v>10634</v>
      </c>
      <c r="D3066" s="1202" t="s">
        <v>817</v>
      </c>
      <c r="E3066" s="1200"/>
      <c r="F3066" s="1203"/>
      <c r="G3066" s="1204"/>
      <c r="H3066" s="1202" t="s">
        <v>55</v>
      </c>
      <c r="I3066" s="1205">
        <v>44266</v>
      </c>
      <c r="J3066" s="1200"/>
      <c r="K3066" s="1206"/>
      <c r="L3066" s="1222" t="s">
        <v>663</v>
      </c>
      <c r="M3066" s="1208" t="str">
        <f t="shared" si="211"/>
        <v>Invoice Made</v>
      </c>
      <c r="AA3066" s="13" t="str">
        <f t="shared" si="212"/>
        <v>Stena Penguin2101</v>
      </c>
      <c r="AE3066" s="13">
        <f>IF(TRIM(AA3066=""),0,IF(ISNA(VLOOKUP(AA3066,Tracker!$AB$2:$AB$3981,1,FALSE)),0,1))</f>
        <v>1</v>
      </c>
    </row>
    <row r="3067" spans="1:31">
      <c r="A3067" s="946">
        <v>6537</v>
      </c>
      <c r="B3067" s="1223" t="s">
        <v>752</v>
      </c>
      <c r="C3067" s="1189" t="s">
        <v>5931</v>
      </c>
      <c r="D3067" s="1190" t="s">
        <v>63</v>
      </c>
      <c r="E3067" s="1188"/>
      <c r="F3067" s="1191"/>
      <c r="G3067" s="1192"/>
      <c r="H3067" s="1190" t="s">
        <v>1409</v>
      </c>
      <c r="I3067" s="1193">
        <v>44259</v>
      </c>
      <c r="J3067" s="1188"/>
      <c r="K3067" s="1194"/>
      <c r="L3067" s="1219" t="s">
        <v>60</v>
      </c>
      <c r="M3067" s="1196" t="str">
        <f t="shared" si="211"/>
        <v>Invoice Made</v>
      </c>
      <c r="AA3067" s="13" t="str">
        <f t="shared" si="212"/>
        <v>Whistler Spirit103</v>
      </c>
      <c r="AE3067" s="13">
        <f>IF(TRIM(AA3067=""),0,IF(ISNA(VLOOKUP(AA3067,Tracker!$AB$2:$AB$3981,1,FALSE)),0,1))</f>
        <v>1</v>
      </c>
    </row>
    <row r="3068" spans="1:31">
      <c r="A3068" s="946">
        <v>6538</v>
      </c>
      <c r="B3068" s="1311" t="s">
        <v>484</v>
      </c>
      <c r="C3068" s="1014" t="s">
        <v>1837</v>
      </c>
      <c r="D3068" s="905" t="s">
        <v>9981</v>
      </c>
      <c r="H3068" s="905" t="s">
        <v>4778</v>
      </c>
      <c r="I3068" s="270">
        <v>44264</v>
      </c>
      <c r="L3068" s="1070" t="s">
        <v>60</v>
      </c>
      <c r="M3068" s="1198" t="str">
        <f t="shared" si="211"/>
        <v>Invoice Made</v>
      </c>
      <c r="AA3068" s="13" t="str">
        <f t="shared" si="212"/>
        <v>Esther Spirit195</v>
      </c>
      <c r="AE3068" s="13">
        <f>IF(TRIM(AA3068=""),0,IF(ISNA(VLOOKUP(AA3068,Tracker!$AB$2:$AB$3981,1,FALSE)),0,1))</f>
        <v>1</v>
      </c>
    </row>
    <row r="3069" spans="1:31">
      <c r="A3069" s="946">
        <v>6539</v>
      </c>
      <c r="B3069" s="1311" t="s">
        <v>10651</v>
      </c>
      <c r="C3069" s="1014" t="s">
        <v>238</v>
      </c>
      <c r="D3069" s="905" t="s">
        <v>63</v>
      </c>
      <c r="H3069" s="905" t="s">
        <v>269</v>
      </c>
      <c r="I3069" s="270">
        <v>44269</v>
      </c>
      <c r="L3069" s="1070" t="s">
        <v>60</v>
      </c>
      <c r="M3069" s="1198" t="str">
        <f t="shared" si="211"/>
        <v>Invoice Made</v>
      </c>
      <c r="AA3069" s="13" t="str">
        <f t="shared" si="212"/>
        <v>Oberon3</v>
      </c>
      <c r="AE3069" s="13">
        <f>IF(TRIM(AA3069=""),0,IF(ISNA(VLOOKUP(AA3069,Tracker!$AB$2:$AB$3981,1,FALSE)),0,1))</f>
        <v>1</v>
      </c>
    </row>
    <row r="3070" spans="1:31">
      <c r="A3070" s="946">
        <v>6540</v>
      </c>
      <c r="B3070" s="1311" t="s">
        <v>7849</v>
      </c>
      <c r="C3070" s="1014" t="s">
        <v>166</v>
      </c>
      <c r="D3070" s="905" t="s">
        <v>9108</v>
      </c>
      <c r="H3070" s="905" t="s">
        <v>7597</v>
      </c>
      <c r="I3070" s="270">
        <v>44279</v>
      </c>
      <c r="L3070" s="1070" t="s">
        <v>60</v>
      </c>
      <c r="M3070" s="1198" t="str">
        <f t="shared" si="211"/>
        <v>Invoice Made</v>
      </c>
      <c r="AA3070" s="13" t="str">
        <f t="shared" si="212"/>
        <v>Nordic Brasilia16</v>
      </c>
      <c r="AE3070" s="13">
        <f>IF(TRIM(AA3070=""),0,IF(ISNA(VLOOKUP(AA3070,Tracker!$AB$2:$AB$3981,1,FALSE)),0,1))</f>
        <v>1</v>
      </c>
    </row>
    <row r="3071" spans="1:31">
      <c r="A3071" s="946">
        <v>6541</v>
      </c>
      <c r="B3071" s="1224" t="s">
        <v>2333</v>
      </c>
      <c r="C3071" s="1201" t="s">
        <v>146</v>
      </c>
      <c r="D3071" s="1202" t="s">
        <v>1834</v>
      </c>
      <c r="E3071" s="1200"/>
      <c r="F3071" s="1203"/>
      <c r="G3071" s="1204"/>
      <c r="H3071" s="1202" t="s">
        <v>410</v>
      </c>
      <c r="I3071" s="1205">
        <v>44284</v>
      </c>
      <c r="J3071" s="1200"/>
      <c r="K3071" s="1206"/>
      <c r="L3071" s="1222" t="s">
        <v>60</v>
      </c>
      <c r="M3071" s="1208" t="str">
        <f t="shared" si="211"/>
        <v>Invoice Made</v>
      </c>
      <c r="AA3071" s="13" t="str">
        <f t="shared" si="212"/>
        <v>Tahoe Spirit40</v>
      </c>
      <c r="AE3071" s="13">
        <f>IF(TRIM(AA3071=""),0,IF(ISNA(VLOOKUP(AA3071,Tracker!$AB$2:$AB$3981,1,FALSE)),0,1))</f>
        <v>1</v>
      </c>
    </row>
    <row r="3072" spans="1:31">
      <c r="A3072" s="946">
        <v>6542</v>
      </c>
      <c r="B3072" s="1223" t="s">
        <v>3694</v>
      </c>
      <c r="C3072" s="1189" t="s">
        <v>197</v>
      </c>
      <c r="D3072" s="1190" t="s">
        <v>1193</v>
      </c>
      <c r="E3072" s="1188"/>
      <c r="F3072" s="1191"/>
      <c r="G3072" s="1192"/>
      <c r="H3072" s="1190" t="s">
        <v>10660</v>
      </c>
      <c r="I3072" s="1193">
        <v>44256</v>
      </c>
      <c r="J3072" s="1188"/>
      <c r="K3072" s="1194"/>
      <c r="L3072" s="1219" t="s">
        <v>590</v>
      </c>
      <c r="M3072" s="1196" t="str">
        <f t="shared" si="211"/>
        <v>Invoice Made</v>
      </c>
      <c r="AA3072" s="13" t="str">
        <f t="shared" si="212"/>
        <v>Shamrock Mercury67</v>
      </c>
      <c r="AE3072" s="13">
        <f>IF(TRIM(AA3072=""),0,IF(ISNA(VLOOKUP(AA3072,Tracker!$AB$2:$AB$3981,1,FALSE)),0,1))</f>
        <v>1</v>
      </c>
    </row>
    <row r="3073" spans="1:31">
      <c r="A3073" s="946">
        <v>6543</v>
      </c>
      <c r="B3073" s="1311" t="s">
        <v>3112</v>
      </c>
      <c r="C3073" s="1014" t="s">
        <v>10652</v>
      </c>
      <c r="D3073" s="905" t="s">
        <v>2868</v>
      </c>
      <c r="H3073" s="905" t="s">
        <v>3180</v>
      </c>
      <c r="I3073" s="270">
        <v>44260</v>
      </c>
      <c r="K3073" s="681" t="s">
        <v>9815</v>
      </c>
      <c r="L3073" s="1070" t="s">
        <v>590</v>
      </c>
      <c r="M3073" s="1198" t="str">
        <f t="shared" ref="M3073:M3136" si="213">IF(AND(NOT(TRIM(D3073)="")),IF(AE3073=1,"Invoice Made","Invoice Not Made"),"")</f>
        <v>Invoice Made</v>
      </c>
      <c r="AA3073" s="13" t="str">
        <f t="shared" ref="AA3073:AA3136" si="214">IF(OR(TRIM(B3073)="",TRIM(C3073)=""),"Vessel-Voy No not given",CONCATENATE(TRIM(B3073),TRIM(C3073)))</f>
        <v>Selecao49P _149F</v>
      </c>
      <c r="AE3073" s="13">
        <f>IF(TRIM(AA3073=""),0,IF(ISNA(VLOOKUP(AA3073,Tracker!$AB$2:$AB$3981,1,FALSE)),0,1))</f>
        <v>1</v>
      </c>
    </row>
    <row r="3074" spans="1:31">
      <c r="A3074" s="946">
        <v>6544</v>
      </c>
      <c r="B3074" s="1311" t="s">
        <v>10543</v>
      </c>
      <c r="C3074" s="1014" t="s">
        <v>414</v>
      </c>
      <c r="D3074" s="905" t="s">
        <v>1405</v>
      </c>
      <c r="H3074" s="905" t="s">
        <v>1319</v>
      </c>
      <c r="I3074" s="270">
        <v>44260</v>
      </c>
      <c r="K3074" s="681" t="s">
        <v>9815</v>
      </c>
      <c r="L3074" s="1070" t="s">
        <v>590</v>
      </c>
      <c r="M3074" s="1198" t="str">
        <f t="shared" si="213"/>
        <v>Invoice Made</v>
      </c>
      <c r="AA3074" s="13" t="str">
        <f t="shared" si="214"/>
        <v>Celsius Miami5</v>
      </c>
      <c r="AE3074" s="13">
        <f>IF(TRIM(AA3074=""),0,IF(ISNA(VLOOKUP(AA3074,Tracker!$AB$2:$AB$3981,1,FALSE)),0,1))</f>
        <v>1</v>
      </c>
    </row>
    <row r="3075" spans="1:31">
      <c r="A3075" s="946">
        <v>6545</v>
      </c>
      <c r="B3075" s="1311" t="s">
        <v>1427</v>
      </c>
      <c r="C3075" s="1014" t="s">
        <v>624</v>
      </c>
      <c r="D3075" s="905" t="s">
        <v>1405</v>
      </c>
      <c r="H3075" s="905" t="s">
        <v>8731</v>
      </c>
      <c r="I3075" s="270">
        <v>44263</v>
      </c>
      <c r="L3075" s="1070" t="s">
        <v>590</v>
      </c>
      <c r="M3075" s="1198" t="str">
        <f t="shared" si="213"/>
        <v>Invoice Made</v>
      </c>
      <c r="AA3075" s="13" t="str">
        <f t="shared" si="214"/>
        <v>Halcon Trader51</v>
      </c>
      <c r="AE3075" s="13">
        <f>IF(TRIM(AA3075=""),0,IF(ISNA(VLOOKUP(AA3075,Tracker!$AB$2:$AB$3981,1,FALSE)),0,1))</f>
        <v>1</v>
      </c>
    </row>
    <row r="3076" spans="1:31">
      <c r="A3076" s="946">
        <v>6546</v>
      </c>
      <c r="B3076" s="1311" t="s">
        <v>8317</v>
      </c>
      <c r="C3076" s="1014" t="s">
        <v>163</v>
      </c>
      <c r="D3076" s="905" t="s">
        <v>10053</v>
      </c>
      <c r="H3076" s="905" t="s">
        <v>324</v>
      </c>
      <c r="I3076" s="270">
        <v>44265</v>
      </c>
      <c r="L3076" s="1070" t="s">
        <v>590</v>
      </c>
      <c r="M3076" s="1198" t="str">
        <f t="shared" si="213"/>
        <v>Invoice Made</v>
      </c>
      <c r="AA3076" s="13" t="str">
        <f t="shared" si="214"/>
        <v>Cabo San Antonio20</v>
      </c>
      <c r="AE3076" s="13">
        <f>IF(TRIM(AA3076=""),0,IF(ISNA(VLOOKUP(AA3076,Tracker!$AB$2:$AB$3981,1,FALSE)),0,1))</f>
        <v>1</v>
      </c>
    </row>
    <row r="3077" spans="1:31">
      <c r="A3077" s="946">
        <v>6547</v>
      </c>
      <c r="B3077" s="1311" t="s">
        <v>3171</v>
      </c>
      <c r="C3077" s="1014" t="s">
        <v>6416</v>
      </c>
      <c r="D3077" s="905" t="s">
        <v>1489</v>
      </c>
      <c r="H3077" s="905" t="s">
        <v>829</v>
      </c>
      <c r="I3077" s="270">
        <v>44266</v>
      </c>
      <c r="K3077" s="681" t="s">
        <v>9815</v>
      </c>
      <c r="L3077" s="1070" t="s">
        <v>590</v>
      </c>
      <c r="M3077" s="1198" t="str">
        <f t="shared" si="213"/>
        <v>Invoice Made</v>
      </c>
      <c r="AA3077" s="13" t="str">
        <f t="shared" si="214"/>
        <v>Seaways Rosemar255</v>
      </c>
      <c r="AE3077" s="13">
        <f>IF(TRIM(AA3077=""),0,IF(ISNA(VLOOKUP(AA3077,Tracker!$AB$2:$AB$3981,1,FALSE)),0,1))</f>
        <v>1</v>
      </c>
    </row>
    <row r="3078" spans="1:31">
      <c r="A3078" s="946">
        <v>6548</v>
      </c>
      <c r="B3078" s="1311" t="s">
        <v>9113</v>
      </c>
      <c r="C3078" s="1014" t="s">
        <v>10653</v>
      </c>
      <c r="D3078" s="905" t="s">
        <v>8245</v>
      </c>
      <c r="H3078" s="905" t="s">
        <v>507</v>
      </c>
      <c r="I3078" s="270">
        <v>44268</v>
      </c>
      <c r="K3078" s="681" t="s">
        <v>9815</v>
      </c>
      <c r="L3078" s="1070" t="s">
        <v>590</v>
      </c>
      <c r="M3078" s="1198" t="str">
        <f t="shared" si="213"/>
        <v>Invoice Made</v>
      </c>
      <c r="AA3078" s="13" t="str">
        <f t="shared" si="214"/>
        <v>Ice Victory64_19</v>
      </c>
      <c r="AE3078" s="13">
        <f>IF(TRIM(AA3078=""),0,IF(ISNA(VLOOKUP(AA3078,Tracker!$AB$2:$AB$3981,1,FALSE)),0,1))</f>
        <v>1</v>
      </c>
    </row>
    <row r="3079" spans="1:31">
      <c r="A3079" s="946">
        <v>6549</v>
      </c>
      <c r="B3079" s="1311" t="s">
        <v>8170</v>
      </c>
      <c r="C3079" s="1014" t="s">
        <v>188</v>
      </c>
      <c r="D3079" s="905" t="s">
        <v>8245</v>
      </c>
      <c r="H3079" s="905" t="s">
        <v>3180</v>
      </c>
      <c r="I3079" s="270">
        <v>44272</v>
      </c>
      <c r="K3079" s="681" t="s">
        <v>9815</v>
      </c>
      <c r="L3079" s="1070" t="s">
        <v>590</v>
      </c>
      <c r="M3079" s="1198" t="str">
        <f t="shared" si="213"/>
        <v>Invoice Made</v>
      </c>
      <c r="AA3079" s="13" t="str">
        <f t="shared" si="214"/>
        <v>Antipolis31</v>
      </c>
      <c r="AE3079" s="13">
        <f>IF(TRIM(AA3079=""),0,IF(ISNA(VLOOKUP(AA3079,Tracker!$AB$2:$AB$3981,1,FALSE)),0,1))</f>
        <v>1</v>
      </c>
    </row>
    <row r="3080" spans="1:31">
      <c r="A3080" s="946">
        <v>6550</v>
      </c>
      <c r="B3080" s="1311" t="s">
        <v>612</v>
      </c>
      <c r="C3080" s="1014" t="s">
        <v>446</v>
      </c>
      <c r="D3080" s="905" t="s">
        <v>10654</v>
      </c>
      <c r="H3080" s="905" t="s">
        <v>10661</v>
      </c>
      <c r="I3080" s="270">
        <v>44275</v>
      </c>
      <c r="L3080" s="1070" t="s">
        <v>590</v>
      </c>
      <c r="M3080" s="1198" t="str">
        <f t="shared" si="213"/>
        <v>Invoice Made</v>
      </c>
      <c r="AA3080" s="13" t="str">
        <f t="shared" si="214"/>
        <v>Shamrock Jupiter78</v>
      </c>
      <c r="AE3080" s="13">
        <f>IF(TRIM(AA3080=""),0,IF(ISNA(VLOOKUP(AA3080,Tracker!$AB$2:$AB$3981,1,FALSE)),0,1))</f>
        <v>1</v>
      </c>
    </row>
    <row r="3081" spans="1:31">
      <c r="A3081" s="946">
        <v>6551</v>
      </c>
      <c r="B3081" s="1224" t="s">
        <v>3094</v>
      </c>
      <c r="C3081" s="1201" t="s">
        <v>621</v>
      </c>
      <c r="D3081" s="1202" t="s">
        <v>10053</v>
      </c>
      <c r="E3081" s="1200"/>
      <c r="F3081" s="1203"/>
      <c r="G3081" s="1204"/>
      <c r="H3081" s="1202" t="s">
        <v>269</v>
      </c>
      <c r="I3081" s="1205">
        <v>44278</v>
      </c>
      <c r="J3081" s="1200"/>
      <c r="K3081" s="1206"/>
      <c r="L3081" s="1222" t="s">
        <v>590</v>
      </c>
      <c r="M3081" s="1208" t="str">
        <f t="shared" si="213"/>
        <v>Invoice Made</v>
      </c>
      <c r="AA3081" s="13" t="str">
        <f t="shared" si="214"/>
        <v>Cabo Froward160</v>
      </c>
      <c r="AE3081" s="13">
        <f>IF(TRIM(AA3081=""),0,IF(ISNA(VLOOKUP(AA3081,Tracker!$AB$2:$AB$3981,1,FALSE)),0,1))</f>
        <v>1</v>
      </c>
    </row>
    <row r="3082" spans="1:31">
      <c r="A3082" s="1353">
        <v>6552</v>
      </c>
      <c r="B3082" s="1225" t="s">
        <v>10706</v>
      </c>
      <c r="C3082" s="1226" t="s">
        <v>158</v>
      </c>
      <c r="D3082" s="1227" t="s">
        <v>1271</v>
      </c>
      <c r="E3082" s="1228"/>
      <c r="F3082" s="1229"/>
      <c r="G3082" s="1230"/>
      <c r="H3082" s="1227" t="s">
        <v>4502</v>
      </c>
      <c r="I3082" s="1231">
        <v>44316</v>
      </c>
      <c r="J3082" s="1228"/>
      <c r="K3082" s="1232"/>
      <c r="L3082" s="1233" t="s">
        <v>7591</v>
      </c>
      <c r="M3082" s="1198" t="str">
        <f t="shared" si="213"/>
        <v>Invoice Made</v>
      </c>
      <c r="N3082" s="1332"/>
      <c r="O3082" s="1478" t="s">
        <v>10707</v>
      </c>
      <c r="P3082" s="1479"/>
      <c r="Q3082" s="1479"/>
      <c r="R3082" s="1479"/>
      <c r="AA3082" s="13" t="str">
        <f t="shared" si="214"/>
        <v>Clearocean Mathilde10</v>
      </c>
      <c r="AE3082" s="13">
        <f>IF(TRIM(AA3082=""),0,IF(ISNA(VLOOKUP(AA3082,Tracker!$AB$2:$AB$3981,1,FALSE)),0,1))</f>
        <v>1</v>
      </c>
    </row>
    <row r="3083" spans="1:31">
      <c r="A3083" s="1353">
        <v>6553</v>
      </c>
      <c r="B3083" s="1225" t="s">
        <v>8909</v>
      </c>
      <c r="C3083" s="1226" t="s">
        <v>10708</v>
      </c>
      <c r="D3083" s="1227" t="s">
        <v>8481</v>
      </c>
      <c r="E3083" s="1228"/>
      <c r="F3083" s="1229"/>
      <c r="G3083" s="1230"/>
      <c r="H3083" s="1227" t="s">
        <v>66</v>
      </c>
      <c r="I3083" s="1231">
        <v>44312</v>
      </c>
      <c r="J3083" s="1228"/>
      <c r="K3083" s="1232"/>
      <c r="L3083" s="1233" t="s">
        <v>8479</v>
      </c>
      <c r="M3083" s="1198" t="str">
        <f t="shared" si="213"/>
        <v>Invoice Made</v>
      </c>
      <c r="AA3083" s="13" t="str">
        <f t="shared" si="214"/>
        <v>Fraternity2102</v>
      </c>
      <c r="AE3083" s="13">
        <f>IF(TRIM(AA3083=""),0,IF(ISNA(VLOOKUP(AA3083,Tracker!$AB$2:$AB$3981,1,FALSE)),0,1))</f>
        <v>1</v>
      </c>
    </row>
    <row r="3084" spans="1:31">
      <c r="A3084" s="1353">
        <v>6554</v>
      </c>
      <c r="B3084" s="1333" t="s">
        <v>10709</v>
      </c>
      <c r="C3084" s="1334" t="s">
        <v>217</v>
      </c>
      <c r="D3084" s="1335" t="s">
        <v>8961</v>
      </c>
      <c r="E3084" s="1332"/>
      <c r="F3084" s="1336"/>
      <c r="G3084" s="1337"/>
      <c r="H3084" s="1335" t="s">
        <v>10296</v>
      </c>
      <c r="I3084" s="1338">
        <v>44311</v>
      </c>
      <c r="J3084" s="1332"/>
      <c r="K3084" s="1339"/>
      <c r="L3084" s="1340" t="s">
        <v>8963</v>
      </c>
      <c r="M3084" s="1198" t="str">
        <f t="shared" si="213"/>
        <v>Invoice Made</v>
      </c>
      <c r="AA3084" s="13" t="str">
        <f t="shared" si="214"/>
        <v>Rivera48</v>
      </c>
      <c r="AE3084" s="13">
        <f>IF(TRIM(AA3084=""),0,IF(ISNA(VLOOKUP(AA3084,Tracker!$AB$2:$AB$3981,1,FALSE)),0,1))</f>
        <v>1</v>
      </c>
    </row>
    <row r="3085" spans="1:31">
      <c r="A3085" s="1353">
        <v>6555</v>
      </c>
      <c r="B3085" s="1311" t="s">
        <v>10642</v>
      </c>
      <c r="C3085" s="1014" t="s">
        <v>212</v>
      </c>
      <c r="D3085" s="905" t="s">
        <v>9027</v>
      </c>
      <c r="H3085" s="905" t="s">
        <v>10710</v>
      </c>
      <c r="I3085" s="270">
        <v>44311</v>
      </c>
      <c r="L3085" s="1070" t="s">
        <v>8963</v>
      </c>
      <c r="M3085" s="1198" t="str">
        <f t="shared" si="213"/>
        <v>Invoice Made</v>
      </c>
      <c r="AA3085" s="13" t="str">
        <f t="shared" si="214"/>
        <v>Montesperanza82</v>
      </c>
      <c r="AE3085" s="13">
        <f>IF(TRIM(AA3085=""),0,IF(ISNA(VLOOKUP(AA3085,Tracker!$AB$2:$AB$3981,1,FALSE)),0,1))</f>
        <v>1</v>
      </c>
    </row>
    <row r="3086" spans="1:31">
      <c r="A3086" s="1353">
        <v>6556</v>
      </c>
      <c r="B3086" s="1311" t="s">
        <v>10711</v>
      </c>
      <c r="C3086" s="1014">
        <v>16</v>
      </c>
      <c r="D3086" s="905" t="s">
        <v>8976</v>
      </c>
      <c r="H3086" s="905" t="s">
        <v>67</v>
      </c>
      <c r="I3086" s="270">
        <v>44315</v>
      </c>
      <c r="L3086" s="1070" t="s">
        <v>8963</v>
      </c>
      <c r="M3086" s="1198" t="str">
        <f t="shared" si="213"/>
        <v>Invoice Made</v>
      </c>
      <c r="AA3086" s="13" t="str">
        <f t="shared" si="214"/>
        <v>Nissos Christiana16</v>
      </c>
      <c r="AE3086" s="13">
        <f>IF(TRIM(AA3086=""),0,IF(ISNA(VLOOKUP(AA3086,Tracker!$AB$2:$AB$3981,1,FALSE)),0,1))</f>
        <v>1</v>
      </c>
    </row>
    <row r="3087" spans="1:31">
      <c r="A3087" s="1353">
        <v>6557</v>
      </c>
      <c r="B3087" s="1224" t="s">
        <v>10712</v>
      </c>
      <c r="C3087" s="1201" t="s">
        <v>6342</v>
      </c>
      <c r="D3087" s="1202" t="s">
        <v>8961</v>
      </c>
      <c r="E3087" s="1200"/>
      <c r="F3087" s="1203"/>
      <c r="G3087" s="1204"/>
      <c r="H3087" s="1202" t="s">
        <v>10713</v>
      </c>
      <c r="I3087" s="1205">
        <v>44315</v>
      </c>
      <c r="J3087" s="1200"/>
      <c r="K3087" s="1206"/>
      <c r="L3087" s="1222" t="s">
        <v>8963</v>
      </c>
      <c r="M3087" s="1198" t="str">
        <f t="shared" si="213"/>
        <v>Invoice Made</v>
      </c>
      <c r="AA3087" s="13" t="str">
        <f t="shared" si="214"/>
        <v>Bonita267</v>
      </c>
      <c r="AE3087" s="13">
        <f>IF(TRIM(AA3087=""),0,IF(ISNA(VLOOKUP(AA3087,Tracker!$AB$2:$AB$3981,1,FALSE)),0,1))</f>
        <v>1</v>
      </c>
    </row>
    <row r="3088" spans="1:31">
      <c r="A3088" s="1344">
        <v>6558</v>
      </c>
      <c r="B3088" s="1332" t="s">
        <v>10714</v>
      </c>
      <c r="C3088" s="941">
        <v>1</v>
      </c>
      <c r="D3088" s="1335" t="s">
        <v>465</v>
      </c>
      <c r="E3088" s="1332"/>
      <c r="F3088" s="1336"/>
      <c r="G3088" s="1337"/>
      <c r="H3088" s="1335" t="s">
        <v>20</v>
      </c>
      <c r="I3088" s="1338">
        <v>44290</v>
      </c>
      <c r="J3088" s="1332"/>
      <c r="K3088" s="1341" t="s">
        <v>411</v>
      </c>
      <c r="L3088" s="1340" t="s">
        <v>28</v>
      </c>
      <c r="M3088" s="1198" t="str">
        <f t="shared" si="213"/>
        <v>Invoice Made</v>
      </c>
      <c r="AA3088" s="13" t="str">
        <f t="shared" si="214"/>
        <v>Ridgebury Mary Jane1</v>
      </c>
      <c r="AE3088" s="13">
        <f>IF(TRIM(AA3088=""),0,IF(ISNA(VLOOKUP(AA3088,Tracker!$AB$2:$AB$3981,1,FALSE)),0,1))</f>
        <v>1</v>
      </c>
    </row>
    <row r="3089" spans="1:31">
      <c r="A3089" s="1344">
        <v>6559</v>
      </c>
      <c r="B3089" s="266" t="s">
        <v>2688</v>
      </c>
      <c r="C3089" s="1014" t="s">
        <v>10715</v>
      </c>
      <c r="D3089" s="905" t="s">
        <v>671</v>
      </c>
      <c r="H3089" s="905" t="s">
        <v>10716</v>
      </c>
      <c r="I3089" s="270">
        <v>44297</v>
      </c>
      <c r="K3089" s="1342" t="s">
        <v>411</v>
      </c>
      <c r="L3089" s="1070" t="s">
        <v>28</v>
      </c>
      <c r="M3089" s="1198" t="str">
        <f t="shared" si="213"/>
        <v>Invoice Made</v>
      </c>
      <c r="AA3089" s="13" t="str">
        <f t="shared" si="214"/>
        <v>Aristoklis2101_04</v>
      </c>
      <c r="AE3089" s="13">
        <f>IF(TRIM(AA3089=""),0,IF(ISNA(VLOOKUP(AA3089,Tracker!$AB$2:$AB$3981,1,FALSE)),0,1))</f>
        <v>1</v>
      </c>
    </row>
    <row r="3090" spans="1:31">
      <c r="A3090" s="1344">
        <v>6560</v>
      </c>
      <c r="B3090" s="266" t="s">
        <v>635</v>
      </c>
      <c r="C3090" s="1014" t="s">
        <v>781</v>
      </c>
      <c r="D3090" s="905" t="s">
        <v>671</v>
      </c>
      <c r="H3090" s="905" t="s">
        <v>10717</v>
      </c>
      <c r="I3090" s="270">
        <v>44300</v>
      </c>
      <c r="K3090" s="681" t="s">
        <v>411</v>
      </c>
      <c r="L3090" s="1070" t="s">
        <v>28</v>
      </c>
      <c r="M3090" s="1198" t="str">
        <f t="shared" si="213"/>
        <v>Invoice Made</v>
      </c>
      <c r="AA3090" s="13" t="str">
        <f t="shared" si="214"/>
        <v>Stride102</v>
      </c>
      <c r="AE3090" s="13">
        <f>IF(TRIM(AA3090=""),0,IF(ISNA(VLOOKUP(AA3090,Tracker!$AB$2:$AB$3981,1,FALSE)),0,1))</f>
        <v>1</v>
      </c>
    </row>
    <row r="3091" spans="1:31">
      <c r="A3091" s="1344">
        <v>6561</v>
      </c>
      <c r="B3091" s="266" t="s">
        <v>10718</v>
      </c>
      <c r="C3091" s="1014" t="s">
        <v>273</v>
      </c>
      <c r="D3091" s="905" t="s">
        <v>10054</v>
      </c>
      <c r="H3091" s="905" t="s">
        <v>38</v>
      </c>
      <c r="I3091" s="270">
        <v>44302</v>
      </c>
      <c r="K3091" s="1342" t="s">
        <v>411</v>
      </c>
      <c r="L3091" s="1070" t="s">
        <v>28</v>
      </c>
      <c r="M3091" s="1198" t="str">
        <f t="shared" si="213"/>
        <v>Invoice Made</v>
      </c>
      <c r="AA3091" s="13" t="str">
        <f t="shared" si="214"/>
        <v>Ridgebury Nicholas A9</v>
      </c>
      <c r="AE3091" s="13">
        <f>IF(TRIM(AA3091=""),0,IF(ISNA(VLOOKUP(AA3091,Tracker!$AB$2:$AB$3981,1,FALSE)),0,1))</f>
        <v>1</v>
      </c>
    </row>
    <row r="3092" spans="1:31">
      <c r="A3092" s="1344">
        <v>6562</v>
      </c>
      <c r="B3092" s="266" t="s">
        <v>10719</v>
      </c>
      <c r="C3092" s="1014">
        <v>7</v>
      </c>
      <c r="D3092" s="905" t="s">
        <v>10054</v>
      </c>
      <c r="H3092" s="905" t="s">
        <v>173</v>
      </c>
      <c r="I3092" s="270">
        <v>44306</v>
      </c>
      <c r="K3092" s="681" t="s">
        <v>411</v>
      </c>
      <c r="L3092" s="1070" t="s">
        <v>28</v>
      </c>
      <c r="M3092" s="1198" t="str">
        <f t="shared" si="213"/>
        <v>Invoice Made</v>
      </c>
      <c r="AA3092" s="13" t="str">
        <f t="shared" si="214"/>
        <v>Voyager7</v>
      </c>
      <c r="AE3092" s="13">
        <f>IF(TRIM(AA3092=""),0,IF(ISNA(VLOOKUP(AA3092,Tracker!$AB$2:$AB$3981,1,FALSE)),0,1))</f>
        <v>1</v>
      </c>
    </row>
    <row r="3093" spans="1:31">
      <c r="A3093" s="1344">
        <v>6563</v>
      </c>
      <c r="B3093" s="266" t="s">
        <v>10720</v>
      </c>
      <c r="C3093" s="1014" t="s">
        <v>10721</v>
      </c>
      <c r="D3093" s="905" t="s">
        <v>10722</v>
      </c>
      <c r="H3093" s="905" t="s">
        <v>20</v>
      </c>
      <c r="I3093" s="270">
        <v>44313</v>
      </c>
      <c r="K3093" s="1342" t="s">
        <v>411</v>
      </c>
      <c r="L3093" s="1070" t="s">
        <v>28</v>
      </c>
      <c r="M3093" s="1198" t="str">
        <f t="shared" si="213"/>
        <v>Invoice Made</v>
      </c>
      <c r="AA3093" s="13" t="str">
        <f t="shared" si="214"/>
        <v>Ridgebury Judith02_21</v>
      </c>
      <c r="AE3093" s="13">
        <f>IF(TRIM(AA3093=""),0,IF(ISNA(VLOOKUP(AA3093,Tracker!$AB$2:$AB$3981,1,FALSE)),0,1))</f>
        <v>1</v>
      </c>
    </row>
    <row r="3094" spans="1:31">
      <c r="A3094" s="1344">
        <v>6564</v>
      </c>
      <c r="B3094" s="1200" t="s">
        <v>10723</v>
      </c>
      <c r="C3094" s="1201" t="s">
        <v>41</v>
      </c>
      <c r="D3094" s="1202" t="s">
        <v>10724</v>
      </c>
      <c r="E3094" s="1200"/>
      <c r="F3094" s="1203"/>
      <c r="G3094" s="1204"/>
      <c r="H3094" s="1202" t="s">
        <v>269</v>
      </c>
      <c r="I3094" s="1205">
        <v>44315</v>
      </c>
      <c r="J3094" s="1200"/>
      <c r="K3094" s="1206" t="s">
        <v>411</v>
      </c>
      <c r="L3094" s="1222" t="s">
        <v>28</v>
      </c>
      <c r="M3094" s="1198" t="str">
        <f t="shared" si="213"/>
        <v>Invoice Made</v>
      </c>
      <c r="AA3094" s="13" t="str">
        <f t="shared" si="214"/>
        <v>Evagoras12</v>
      </c>
      <c r="AE3094" s="13">
        <f>IF(TRIM(AA3094=""),0,IF(ISNA(VLOOKUP(AA3094,Tracker!$AB$2:$AB$3981,1,FALSE)),0,1))</f>
        <v>1</v>
      </c>
    </row>
    <row r="3095" spans="1:31">
      <c r="A3095" s="1344">
        <v>6565</v>
      </c>
      <c r="B3095" s="1332" t="s">
        <v>10725</v>
      </c>
      <c r="C3095" s="1334" t="s">
        <v>381</v>
      </c>
      <c r="D3095" s="1335" t="s">
        <v>8389</v>
      </c>
      <c r="E3095" s="1332"/>
      <c r="F3095" s="1336"/>
      <c r="G3095" s="1337"/>
      <c r="H3095" s="1335" t="s">
        <v>25</v>
      </c>
      <c r="I3095" s="1338">
        <v>44306</v>
      </c>
      <c r="J3095" s="1332"/>
      <c r="K3095" s="1339" t="s">
        <v>9163</v>
      </c>
      <c r="L3095" s="1340" t="s">
        <v>1466</v>
      </c>
      <c r="M3095" s="1198" t="str">
        <f t="shared" si="213"/>
        <v>Invoice Made</v>
      </c>
      <c r="AA3095" s="13" t="str">
        <f t="shared" si="214"/>
        <v>Advantage Spice63</v>
      </c>
      <c r="AE3095" s="13">
        <f>IF(TRIM(AA3095=""),0,IF(ISNA(VLOOKUP(AA3095,Tracker!$AB$2:$AB$3981,1,FALSE)),0,1))</f>
        <v>1</v>
      </c>
    </row>
    <row r="3096" spans="1:31">
      <c r="A3096" s="1344">
        <v>6566</v>
      </c>
      <c r="B3096" s="266" t="s">
        <v>4087</v>
      </c>
      <c r="C3096" s="1014" t="s">
        <v>658</v>
      </c>
      <c r="D3096" s="905" t="s">
        <v>9694</v>
      </c>
      <c r="H3096" s="905" t="s">
        <v>20</v>
      </c>
      <c r="I3096" s="270">
        <v>44315</v>
      </c>
      <c r="K3096" s="681" t="s">
        <v>9132</v>
      </c>
      <c r="L3096" s="1070" t="s">
        <v>1466</v>
      </c>
      <c r="M3096" s="1198" t="str">
        <f t="shared" si="213"/>
        <v>Invoice Made</v>
      </c>
      <c r="AA3096" s="13" t="str">
        <f t="shared" si="214"/>
        <v>Silver Rotterdam59</v>
      </c>
      <c r="AE3096" s="13">
        <f>IF(TRIM(AA3096=""),0,IF(ISNA(VLOOKUP(AA3096,Tracker!$AB$2:$AB$3981,1,FALSE)),0,1))</f>
        <v>1</v>
      </c>
    </row>
    <row r="3097" spans="1:31">
      <c r="A3097" s="1344">
        <v>6567</v>
      </c>
      <c r="B3097" s="1343" t="s">
        <v>892</v>
      </c>
      <c r="C3097" s="1014" t="s">
        <v>6511</v>
      </c>
      <c r="D3097" s="905" t="s">
        <v>10427</v>
      </c>
      <c r="H3097" s="905" t="s">
        <v>25</v>
      </c>
      <c r="I3097" s="270">
        <v>44316</v>
      </c>
      <c r="K3097" s="681" t="s">
        <v>9124</v>
      </c>
      <c r="L3097" s="1070" t="s">
        <v>1466</v>
      </c>
      <c r="M3097" s="1198" t="str">
        <f t="shared" si="213"/>
        <v>Invoice Made</v>
      </c>
      <c r="AA3097" s="13" t="str">
        <f t="shared" si="214"/>
        <v>Elisalex Schulte187</v>
      </c>
      <c r="AE3097" s="13">
        <f>IF(TRIM(AA3097=""),0,IF(ISNA(VLOOKUP(AA3097,Tracker!$AB$2:$AB$3981,1,FALSE)),0,1))</f>
        <v>1</v>
      </c>
    </row>
    <row r="3098" spans="1:31">
      <c r="A3098" s="1344">
        <v>6568</v>
      </c>
      <c r="B3098" s="266" t="s">
        <v>2854</v>
      </c>
      <c r="C3098" s="1014" t="s">
        <v>4126</v>
      </c>
      <c r="D3098" s="905" t="s">
        <v>10427</v>
      </c>
      <c r="L3098" s="1070" t="s">
        <v>1466</v>
      </c>
      <c r="M3098" s="1198" t="str">
        <f t="shared" si="213"/>
        <v>Invoice Not Made</v>
      </c>
      <c r="N3098" s="266" t="s">
        <v>9967</v>
      </c>
      <c r="AA3098" s="13" t="str">
        <f t="shared" si="214"/>
        <v>Emmy Schulte292</v>
      </c>
      <c r="AE3098" s="13">
        <f>IF(TRIM(AA3098=""),0,IF(ISNA(VLOOKUP(AA3098,Tracker!$AB$2:$AB$3981,1,FALSE)),0,1))</f>
        <v>0</v>
      </c>
    </row>
    <row r="3099" spans="1:31">
      <c r="A3099" s="1344">
        <v>6569</v>
      </c>
      <c r="B3099" s="1313" t="s">
        <v>2854</v>
      </c>
      <c r="C3099" s="1014" t="s">
        <v>10726</v>
      </c>
      <c r="D3099" s="905" t="s">
        <v>10427</v>
      </c>
      <c r="H3099" s="905" t="s">
        <v>25</v>
      </c>
      <c r="I3099" s="270">
        <v>44297</v>
      </c>
      <c r="K3099" s="681" t="s">
        <v>9124</v>
      </c>
      <c r="L3099" s="1070" t="s">
        <v>1466</v>
      </c>
      <c r="M3099" s="1198" t="str">
        <f t="shared" si="213"/>
        <v>Invoice Made</v>
      </c>
      <c r="AA3099" s="13" t="str">
        <f t="shared" si="214"/>
        <v>Emmy Schulte292, 293</v>
      </c>
      <c r="AE3099" s="13">
        <f>IF(TRIM(AA3099=""),0,IF(ISNA(VLOOKUP(AA3099,Tracker!$AB$2:$AB$3981,1,FALSE)),0,1))</f>
        <v>1</v>
      </c>
    </row>
    <row r="3100" spans="1:31">
      <c r="A3100" s="1344">
        <v>6570</v>
      </c>
      <c r="B3100" s="266" t="s">
        <v>9228</v>
      </c>
      <c r="C3100" s="1014" t="s">
        <v>340</v>
      </c>
      <c r="D3100" s="905" t="s">
        <v>10427</v>
      </c>
      <c r="L3100" s="1070" t="s">
        <v>1466</v>
      </c>
      <c r="M3100" s="1198" t="str">
        <f t="shared" si="213"/>
        <v>Invoice Not Made</v>
      </c>
      <c r="N3100" s="266" t="s">
        <v>9967</v>
      </c>
      <c r="AA3100" s="13" t="str">
        <f t="shared" si="214"/>
        <v>Sten Fjell126</v>
      </c>
      <c r="AE3100" s="13">
        <f>IF(TRIM(AA3100=""),0,IF(ISNA(VLOOKUP(AA3100,Tracker!$AB$2:$AB$3981,1,FALSE)),0,1))</f>
        <v>0</v>
      </c>
    </row>
    <row r="3101" spans="1:31">
      <c r="A3101" s="1344">
        <v>6571</v>
      </c>
      <c r="B3101" s="1345" t="s">
        <v>9228</v>
      </c>
      <c r="C3101" s="1014" t="s">
        <v>10727</v>
      </c>
      <c r="D3101" s="905" t="s">
        <v>10427</v>
      </c>
      <c r="H3101" s="905" t="s">
        <v>2870</v>
      </c>
      <c r="I3101" s="270">
        <v>44306</v>
      </c>
      <c r="K3101" s="681" t="s">
        <v>9124</v>
      </c>
      <c r="L3101" s="1070" t="s">
        <v>1466</v>
      </c>
      <c r="M3101" s="1198" t="str">
        <f t="shared" si="213"/>
        <v>Invoice Made</v>
      </c>
      <c r="AA3101" s="13" t="str">
        <f t="shared" si="214"/>
        <v>Sten Fjell126, 127</v>
      </c>
      <c r="AE3101" s="13">
        <f>IF(TRIM(AA3101=""),0,IF(ISNA(VLOOKUP(AA3101,Tracker!$AB$2:$AB$3981,1,FALSE)),0,1))</f>
        <v>1</v>
      </c>
    </row>
    <row r="3102" spans="1:31">
      <c r="A3102" s="1344">
        <v>6572</v>
      </c>
      <c r="B3102" s="266" t="s">
        <v>2776</v>
      </c>
      <c r="C3102" s="1014" t="s">
        <v>120</v>
      </c>
      <c r="D3102" s="905" t="s">
        <v>10427</v>
      </c>
      <c r="L3102" s="1070" t="s">
        <v>1466</v>
      </c>
      <c r="M3102" s="1198" t="str">
        <f t="shared" si="213"/>
        <v>Invoice Not Made</v>
      </c>
      <c r="N3102" s="266" t="s">
        <v>9967</v>
      </c>
      <c r="AA3102" s="13" t="str">
        <f t="shared" si="214"/>
        <v>Sten Skagen198</v>
      </c>
      <c r="AE3102" s="13">
        <f>IF(TRIM(AA3102=""),0,IF(ISNA(VLOOKUP(AA3102,Tracker!$AB$2:$AB$3981,1,FALSE)),0,1))</f>
        <v>0</v>
      </c>
    </row>
    <row r="3103" spans="1:31">
      <c r="A3103" s="1344">
        <v>6573</v>
      </c>
      <c r="B3103" s="266" t="s">
        <v>2776</v>
      </c>
      <c r="C3103" s="1014" t="s">
        <v>10728</v>
      </c>
      <c r="D3103" s="905" t="s">
        <v>10427</v>
      </c>
      <c r="L3103" s="1070" t="s">
        <v>1466</v>
      </c>
      <c r="M3103" s="1198" t="str">
        <f t="shared" si="213"/>
        <v>Invoice Not Made</v>
      </c>
      <c r="N3103" s="266" t="s">
        <v>9967</v>
      </c>
      <c r="AA3103" s="13" t="str">
        <f t="shared" si="214"/>
        <v>Sten Skagen199</v>
      </c>
      <c r="AE3103" s="13">
        <f>IF(TRIM(AA3103=""),0,IF(ISNA(VLOOKUP(AA3103,Tracker!$AB$2:$AB$3981,1,FALSE)),0,1))</f>
        <v>0</v>
      </c>
    </row>
    <row r="3104" spans="1:31">
      <c r="A3104" s="1344">
        <v>6574</v>
      </c>
      <c r="B3104" s="1346" t="s">
        <v>2776</v>
      </c>
      <c r="C3104" s="1014" t="s">
        <v>10729</v>
      </c>
      <c r="D3104" s="905" t="s">
        <v>10427</v>
      </c>
      <c r="H3104" s="905" t="s">
        <v>25</v>
      </c>
      <c r="I3104" s="270">
        <v>44314</v>
      </c>
      <c r="K3104" s="681" t="s">
        <v>9124</v>
      </c>
      <c r="L3104" s="1070" t="s">
        <v>1466</v>
      </c>
      <c r="M3104" s="1198" t="str">
        <f t="shared" si="213"/>
        <v>Invoice Made</v>
      </c>
      <c r="AA3104" s="13" t="str">
        <f t="shared" si="214"/>
        <v>Sten Skagen198, 199, 200</v>
      </c>
      <c r="AE3104" s="13">
        <f>IF(TRIM(AA3104=""),0,IF(ISNA(VLOOKUP(AA3104,Tracker!$AB$2:$AB$3981,1,FALSE)),0,1))</f>
        <v>1</v>
      </c>
    </row>
    <row r="3105" spans="1:31">
      <c r="A3105" s="1344">
        <v>6575</v>
      </c>
      <c r="B3105" s="266" t="s">
        <v>2779</v>
      </c>
      <c r="C3105" s="1014">
        <v>344</v>
      </c>
      <c r="D3105" s="905" t="s">
        <v>10427</v>
      </c>
      <c r="L3105" s="1070" t="s">
        <v>1466</v>
      </c>
      <c r="M3105" s="1198" t="str">
        <f t="shared" si="213"/>
        <v>Invoice Not Made</v>
      </c>
      <c r="N3105" s="266" t="s">
        <v>9967</v>
      </c>
      <c r="AA3105" s="13" t="str">
        <f t="shared" si="214"/>
        <v>Tigris344</v>
      </c>
      <c r="AE3105" s="13">
        <f>IF(TRIM(AA3105=""),0,IF(ISNA(VLOOKUP(AA3105,Tracker!$AB$2:$AB$3981,1,FALSE)),0,1))</f>
        <v>0</v>
      </c>
    </row>
    <row r="3106" spans="1:31">
      <c r="A3106" s="1344">
        <v>6576</v>
      </c>
      <c r="B3106" s="266" t="s">
        <v>2779</v>
      </c>
      <c r="C3106" s="1014" t="s">
        <v>10730</v>
      </c>
      <c r="D3106" s="905" t="s">
        <v>10427</v>
      </c>
      <c r="L3106" s="1070" t="s">
        <v>1466</v>
      </c>
      <c r="M3106" s="1198" t="str">
        <f t="shared" si="213"/>
        <v>Invoice Not Made</v>
      </c>
      <c r="N3106" s="266" t="s">
        <v>9967</v>
      </c>
      <c r="AA3106" s="13" t="str">
        <f t="shared" si="214"/>
        <v>Tigris345</v>
      </c>
      <c r="AE3106" s="13">
        <f>IF(TRIM(AA3106=""),0,IF(ISNA(VLOOKUP(AA3106,Tracker!$AB$2:$AB$3981,1,FALSE)),0,1))</f>
        <v>0</v>
      </c>
    </row>
    <row r="3107" spans="1:31">
      <c r="A3107" s="1344">
        <v>6577</v>
      </c>
      <c r="B3107" s="1347" t="s">
        <v>2779</v>
      </c>
      <c r="C3107" s="1201" t="s">
        <v>10731</v>
      </c>
      <c r="D3107" s="1202" t="s">
        <v>10427</v>
      </c>
      <c r="E3107" s="1200"/>
      <c r="F3107" s="1203"/>
      <c r="G3107" s="1204"/>
      <c r="H3107" s="1202" t="s">
        <v>535</v>
      </c>
      <c r="I3107" s="1205">
        <v>44303</v>
      </c>
      <c r="J3107" s="1200"/>
      <c r="K3107" s="1206" t="s">
        <v>9124</v>
      </c>
      <c r="L3107" s="1222" t="s">
        <v>1466</v>
      </c>
      <c r="M3107" s="1198" t="str">
        <f t="shared" si="213"/>
        <v>Invoice Made</v>
      </c>
      <c r="AA3107" s="13" t="str">
        <f t="shared" si="214"/>
        <v>Tigris344, 345, 346</v>
      </c>
      <c r="AE3107" s="13">
        <f>IF(TRIM(AA3107=""),0,IF(ISNA(VLOOKUP(AA3107,Tracker!$AB$2:$AB$3981,1,FALSE)),0,1))</f>
        <v>1</v>
      </c>
    </row>
    <row r="3108" spans="1:31">
      <c r="A3108" s="1344">
        <v>6578</v>
      </c>
      <c r="B3108" s="1332" t="s">
        <v>652</v>
      </c>
      <c r="C3108" s="1334" t="s">
        <v>10708</v>
      </c>
      <c r="D3108" s="1335" t="s">
        <v>828</v>
      </c>
      <c r="E3108" s="1332"/>
      <c r="F3108" s="1336"/>
      <c r="G3108" s="1337"/>
      <c r="H3108" s="1335" t="s">
        <v>7597</v>
      </c>
      <c r="I3108" s="1338">
        <v>44291</v>
      </c>
      <c r="J3108" s="1332"/>
      <c r="K3108" s="1339"/>
      <c r="L3108" s="1340" t="s">
        <v>663</v>
      </c>
      <c r="M3108" s="1198" t="str">
        <f t="shared" si="213"/>
        <v>Invoice Made</v>
      </c>
      <c r="N3108"/>
      <c r="AA3108" s="13" t="str">
        <f t="shared" si="214"/>
        <v>Sonangol Porto Amboim2102</v>
      </c>
      <c r="AE3108" s="13">
        <f>IF(TRIM(AA3108=""),0,IF(ISNA(VLOOKUP(AA3108,Tracker!$AB$2:$AB$3981,1,FALSE)),0,1))</f>
        <v>1</v>
      </c>
    </row>
    <row r="3109" spans="1:31">
      <c r="A3109" s="1344">
        <v>6579</v>
      </c>
      <c r="B3109" s="266" t="s">
        <v>628</v>
      </c>
      <c r="C3109" s="1014" t="s">
        <v>10708</v>
      </c>
      <c r="D3109" s="905" t="s">
        <v>8840</v>
      </c>
      <c r="H3109" s="905" t="s">
        <v>771</v>
      </c>
      <c r="I3109" s="270">
        <v>44295</v>
      </c>
      <c r="L3109" s="1070" t="s">
        <v>663</v>
      </c>
      <c r="M3109" s="1198" t="str">
        <f t="shared" si="213"/>
        <v>Invoice Made</v>
      </c>
      <c r="N3109"/>
      <c r="AA3109" s="13" t="str">
        <f t="shared" si="214"/>
        <v>Stena President2102</v>
      </c>
      <c r="AE3109" s="13">
        <f>IF(TRIM(AA3109=""),0,IF(ISNA(VLOOKUP(AA3109,Tracker!$AB$2:$AB$3981,1,FALSE)),0,1))</f>
        <v>1</v>
      </c>
    </row>
    <row r="3110" spans="1:31">
      <c r="A3110" s="1344">
        <v>6580</v>
      </c>
      <c r="B3110" s="266" t="s">
        <v>783</v>
      </c>
      <c r="C3110" s="1014" t="s">
        <v>10732</v>
      </c>
      <c r="D3110" s="905" t="s">
        <v>8840</v>
      </c>
      <c r="H3110" s="905" t="s">
        <v>25</v>
      </c>
      <c r="I3110" s="270">
        <v>44307</v>
      </c>
      <c r="L3110" s="1070" t="s">
        <v>663</v>
      </c>
      <c r="M3110" s="1198" t="str">
        <f t="shared" si="213"/>
        <v>Invoice Made</v>
      </c>
      <c r="N3110"/>
      <c r="AA3110" s="13" t="str">
        <f t="shared" si="214"/>
        <v>Sonangol Kassanje2103</v>
      </c>
      <c r="AE3110" s="13">
        <f>IF(TRIM(AA3110=""),0,IF(ISNA(VLOOKUP(AA3110,Tracker!$AB$2:$AB$3981,1,FALSE)),0,1))</f>
        <v>1</v>
      </c>
    </row>
    <row r="3111" spans="1:31">
      <c r="A3111" s="1344">
        <v>6581</v>
      </c>
      <c r="B3111" s="266" t="s">
        <v>464</v>
      </c>
      <c r="C3111" s="1014" t="s">
        <v>10708</v>
      </c>
      <c r="D3111" s="905" t="s">
        <v>828</v>
      </c>
      <c r="H3111" s="905" t="s">
        <v>55</v>
      </c>
      <c r="I3111" s="270">
        <v>44311</v>
      </c>
      <c r="L3111" s="1070" t="s">
        <v>663</v>
      </c>
      <c r="M3111" s="1198" t="str">
        <f t="shared" si="213"/>
        <v>Invoice Made</v>
      </c>
      <c r="N3111"/>
      <c r="AA3111" s="13" t="str">
        <f t="shared" si="214"/>
        <v>Stena Penguin2102</v>
      </c>
      <c r="AE3111" s="13">
        <f>IF(TRIM(AA3111=""),0,IF(ISNA(VLOOKUP(AA3111,Tracker!$AB$2:$AB$3981,1,FALSE)),0,1))</f>
        <v>1</v>
      </c>
    </row>
    <row r="3112" spans="1:31">
      <c r="A3112" s="1344">
        <v>6582</v>
      </c>
      <c r="B3112" s="1200" t="s">
        <v>3939</v>
      </c>
      <c r="C3112" s="1201" t="s">
        <v>10733</v>
      </c>
      <c r="D3112" s="1202" t="s">
        <v>8958</v>
      </c>
      <c r="E3112" s="1200"/>
      <c r="F3112" s="1203"/>
      <c r="G3112" s="1204"/>
      <c r="H3112" s="1202" t="s">
        <v>7891</v>
      </c>
      <c r="I3112" s="1205">
        <v>44314</v>
      </c>
      <c r="J3112" s="1200"/>
      <c r="K3112" s="1206"/>
      <c r="L3112" s="1222" t="s">
        <v>663</v>
      </c>
      <c r="M3112" s="1198" t="str">
        <f t="shared" si="213"/>
        <v>Invoice Made</v>
      </c>
      <c r="N3112"/>
      <c r="AA3112" s="13" t="str">
        <f t="shared" si="214"/>
        <v>Almi Navigator2002</v>
      </c>
      <c r="AE3112" s="13">
        <f>IF(TRIM(AA3112=""),0,IF(ISNA(VLOOKUP(AA3112,Tracker!$AB$2:$AB$3981,1,FALSE)),0,1))</f>
        <v>1</v>
      </c>
    </row>
    <row r="3113" spans="1:31">
      <c r="A3113" s="1344">
        <v>6583</v>
      </c>
      <c r="B3113" s="1228" t="s">
        <v>10734</v>
      </c>
      <c r="C3113" s="1226" t="s">
        <v>3249</v>
      </c>
      <c r="D3113" s="1227" t="s">
        <v>3956</v>
      </c>
      <c r="E3113" s="1228"/>
      <c r="F3113" s="1229"/>
      <c r="G3113" s="1230"/>
      <c r="H3113" s="1227" t="s">
        <v>10735</v>
      </c>
      <c r="I3113" s="1231">
        <v>44300</v>
      </c>
      <c r="J3113" s="1228"/>
      <c r="K3113" s="1232"/>
      <c r="L3113" s="1233" t="s">
        <v>8074</v>
      </c>
      <c r="M3113" s="1198" t="str">
        <f t="shared" si="213"/>
        <v>Invoice Made</v>
      </c>
      <c r="AA3113" s="13" t="str">
        <f t="shared" si="214"/>
        <v>Venice A152</v>
      </c>
      <c r="AE3113" s="13">
        <f>IF(TRIM(AA3113=""),0,IF(ISNA(VLOOKUP(AA3113,Tracker!$AB$2:$AB$3981,1,FALSE)),0,1))</f>
        <v>1</v>
      </c>
    </row>
    <row r="3114" spans="1:31">
      <c r="A3114" s="1344">
        <v>6584</v>
      </c>
      <c r="B3114" s="1332" t="s">
        <v>2704</v>
      </c>
      <c r="C3114" s="1334" t="s">
        <v>161</v>
      </c>
      <c r="D3114" s="1335" t="s">
        <v>9108</v>
      </c>
      <c r="E3114" s="1332"/>
      <c r="F3114" s="1336"/>
      <c r="G3114" s="1337"/>
      <c r="H3114" s="1335" t="s">
        <v>269</v>
      </c>
      <c r="I3114" s="1338">
        <v>44291</v>
      </c>
      <c r="J3114" s="1332"/>
      <c r="K3114" s="1339"/>
      <c r="L3114" s="1340" t="s">
        <v>60</v>
      </c>
      <c r="M3114" s="1198" t="str">
        <f t="shared" si="213"/>
        <v>Invoice Made</v>
      </c>
      <c r="N3114" s="270"/>
      <c r="AA3114" s="13" t="str">
        <f t="shared" si="214"/>
        <v>Mare Doricum38</v>
      </c>
      <c r="AE3114" s="13">
        <f>IF(TRIM(AA3114=""),0,IF(ISNA(VLOOKUP(AA3114,Tracker!$AB$2:$AB$3981,1,FALSE)),0,1))</f>
        <v>1</v>
      </c>
    </row>
    <row r="3115" spans="1:31">
      <c r="A3115" s="1344">
        <v>6585</v>
      </c>
      <c r="B3115" s="266" t="s">
        <v>1274</v>
      </c>
      <c r="C3115" s="1014" t="s">
        <v>4808</v>
      </c>
      <c r="D3115" s="905" t="s">
        <v>8111</v>
      </c>
      <c r="H3115" s="905" t="s">
        <v>20</v>
      </c>
      <c r="I3115" s="270">
        <v>44301</v>
      </c>
      <c r="L3115" s="1070" t="s">
        <v>60</v>
      </c>
      <c r="M3115" s="1198" t="str">
        <f t="shared" si="213"/>
        <v>Invoice Made</v>
      </c>
      <c r="N3115" s="270"/>
      <c r="AA3115" s="13" t="str">
        <f t="shared" si="214"/>
        <v>Yamato Spirit97</v>
      </c>
      <c r="AE3115" s="13">
        <f>IF(TRIM(AA3115=""),0,IF(ISNA(VLOOKUP(AA3115,Tracker!$AB$2:$AB$3981,1,FALSE)),0,1))</f>
        <v>1</v>
      </c>
    </row>
    <row r="3116" spans="1:31">
      <c r="A3116" s="1344">
        <v>6586</v>
      </c>
      <c r="B3116" s="266" t="s">
        <v>531</v>
      </c>
      <c r="C3116" s="1014" t="s">
        <v>4808</v>
      </c>
      <c r="D3116" s="905" t="s">
        <v>7955</v>
      </c>
      <c r="H3116" s="905" t="s">
        <v>200</v>
      </c>
      <c r="I3116" s="270">
        <v>44304</v>
      </c>
      <c r="L3116" s="1070" t="s">
        <v>60</v>
      </c>
      <c r="M3116" s="1198" t="str">
        <f t="shared" si="213"/>
        <v>Invoice Made</v>
      </c>
      <c r="N3116" s="270"/>
      <c r="AA3116" s="13" t="str">
        <f t="shared" si="214"/>
        <v>Stavanger Blossom97</v>
      </c>
      <c r="AE3116" s="13">
        <f>IF(TRIM(AA3116=""),0,IF(ISNA(VLOOKUP(AA3116,Tracker!$AB$2:$AB$3981,1,FALSE)),0,1))</f>
        <v>1</v>
      </c>
    </row>
    <row r="3117" spans="1:31">
      <c r="A3117" s="1344">
        <v>6587</v>
      </c>
      <c r="B3117" s="266" t="s">
        <v>8122</v>
      </c>
      <c r="C3117" s="1014" t="s">
        <v>367</v>
      </c>
      <c r="D3117" s="905" t="s">
        <v>830</v>
      </c>
      <c r="H3117" s="905" t="s">
        <v>20</v>
      </c>
      <c r="I3117" s="270">
        <v>44309</v>
      </c>
      <c r="L3117" s="1070" t="s">
        <v>60</v>
      </c>
      <c r="M3117" s="1198" t="str">
        <f t="shared" si="213"/>
        <v>Invoice Made</v>
      </c>
      <c r="N3117" s="270"/>
      <c r="AA3117" s="13" t="str">
        <f t="shared" si="214"/>
        <v>Blue Pride93</v>
      </c>
      <c r="AE3117" s="13">
        <f>IF(TRIM(AA3117=""),0,IF(ISNA(VLOOKUP(AA3117,Tracker!$AB$2:$AB$3981,1,FALSE)),0,1))</f>
        <v>1</v>
      </c>
    </row>
    <row r="3118" spans="1:31">
      <c r="A3118" s="1344">
        <v>6588</v>
      </c>
      <c r="B3118" s="266" t="s">
        <v>7919</v>
      </c>
      <c r="C3118" s="1014" t="s">
        <v>50</v>
      </c>
      <c r="D3118" s="905" t="s">
        <v>9981</v>
      </c>
      <c r="H3118" s="905" t="s">
        <v>173</v>
      </c>
      <c r="I3118" s="270">
        <v>44310</v>
      </c>
      <c r="L3118" s="1070" t="s">
        <v>60</v>
      </c>
      <c r="M3118" s="1198" t="str">
        <f t="shared" si="213"/>
        <v>Invoice Made</v>
      </c>
      <c r="N3118" s="270"/>
      <c r="AA3118" s="13" t="str">
        <f t="shared" si="214"/>
        <v>Tokyo Spirit32</v>
      </c>
      <c r="AE3118" s="13">
        <f>IF(TRIM(AA3118=""),0,IF(ISNA(VLOOKUP(AA3118,Tracker!$AB$2:$AB$3981,1,FALSE)),0,1))</f>
        <v>1</v>
      </c>
    </row>
    <row r="3119" spans="1:31">
      <c r="A3119" s="1344">
        <v>6589</v>
      </c>
      <c r="B3119" s="266" t="s">
        <v>1329</v>
      </c>
      <c r="C3119" s="1014" t="s">
        <v>367</v>
      </c>
      <c r="D3119" s="905" t="s">
        <v>63</v>
      </c>
      <c r="H3119" s="905" t="s">
        <v>20</v>
      </c>
      <c r="I3119" s="270">
        <v>44314</v>
      </c>
      <c r="L3119" s="1070" t="s">
        <v>60</v>
      </c>
      <c r="M3119" s="1198" t="str">
        <f t="shared" si="213"/>
        <v>Invoice Made</v>
      </c>
      <c r="N3119" s="270"/>
      <c r="AA3119" s="13" t="str">
        <f t="shared" si="214"/>
        <v>Atlantic Dawn93</v>
      </c>
      <c r="AE3119" s="13">
        <f>IF(TRIM(AA3119=""),0,IF(ISNA(VLOOKUP(AA3119,Tracker!$AB$2:$AB$3981,1,FALSE)),0,1))</f>
        <v>1</v>
      </c>
    </row>
    <row r="3120" spans="1:31">
      <c r="A3120" s="1344">
        <v>6590</v>
      </c>
      <c r="B3120" s="266" t="s">
        <v>10651</v>
      </c>
      <c r="C3120" s="1014">
        <v>5</v>
      </c>
      <c r="D3120" s="905" t="s">
        <v>63</v>
      </c>
      <c r="H3120" s="905" t="s">
        <v>524</v>
      </c>
      <c r="I3120" s="270">
        <v>44315</v>
      </c>
      <c r="L3120" s="1070" t="s">
        <v>60</v>
      </c>
      <c r="M3120" s="1198" t="str">
        <f t="shared" si="213"/>
        <v>Invoice Made</v>
      </c>
      <c r="N3120" s="270"/>
      <c r="AA3120" s="13" t="str">
        <f t="shared" si="214"/>
        <v>Oberon5</v>
      </c>
      <c r="AE3120" s="13">
        <f>IF(TRIM(AA3120=""),0,IF(ISNA(VLOOKUP(AA3120,Tracker!$AB$2:$AB$3981,1,FALSE)),0,1))</f>
        <v>1</v>
      </c>
    </row>
    <row r="3121" spans="1:31">
      <c r="A3121" s="1344">
        <v>6591</v>
      </c>
      <c r="B3121" s="1200" t="s">
        <v>8593</v>
      </c>
      <c r="C3121" s="1201" t="s">
        <v>199</v>
      </c>
      <c r="D3121" s="1202" t="s">
        <v>63</v>
      </c>
      <c r="E3121" s="1200"/>
      <c r="F3121" s="1203"/>
      <c r="G3121" s="1204"/>
      <c r="H3121" s="1202" t="s">
        <v>10736</v>
      </c>
      <c r="I3121" s="1205">
        <v>44316</v>
      </c>
      <c r="J3121" s="1200"/>
      <c r="K3121" s="1206"/>
      <c r="L3121" s="1222" t="s">
        <v>60</v>
      </c>
      <c r="M3121" s="1198" t="str">
        <f t="shared" si="213"/>
        <v>Invoice Made</v>
      </c>
      <c r="N3121" s="270"/>
      <c r="AA3121" s="13" t="str">
        <f t="shared" si="214"/>
        <v>Stavanger Falcon30</v>
      </c>
      <c r="AE3121" s="13">
        <f>IF(TRIM(AA3121=""),0,IF(ISNA(VLOOKUP(AA3121,Tracker!$AB$2:$AB$3981,1,FALSE)),0,1))</f>
        <v>1</v>
      </c>
    </row>
    <row r="3122" spans="1:31">
      <c r="A3122" s="1348">
        <v>6592</v>
      </c>
      <c r="B3122" s="1332" t="s">
        <v>10116</v>
      </c>
      <c r="C3122" s="1334" t="s">
        <v>192</v>
      </c>
      <c r="D3122" s="1335" t="s">
        <v>1193</v>
      </c>
      <c r="E3122" s="1332"/>
      <c r="F3122" s="1336"/>
      <c r="G3122" s="1337"/>
      <c r="H3122" s="1335" t="s">
        <v>604</v>
      </c>
      <c r="I3122" s="1338">
        <v>44290</v>
      </c>
      <c r="J3122" s="1332"/>
      <c r="K3122" s="1339"/>
      <c r="L3122" s="1340" t="s">
        <v>590</v>
      </c>
      <c r="M3122" s="1198" t="str">
        <f t="shared" si="213"/>
        <v>Invoice Made</v>
      </c>
      <c r="N3122" s="270"/>
      <c r="AA3122" s="13" t="str">
        <f t="shared" si="214"/>
        <v>Vari Trader27</v>
      </c>
      <c r="AE3122" s="13">
        <f>IF(TRIM(AA3122=""),0,IF(ISNA(VLOOKUP(AA3122,Tracker!$AB$2:$AB$3981,1,FALSE)),0,1))</f>
        <v>1</v>
      </c>
    </row>
    <row r="3123" spans="1:31">
      <c r="A3123" s="1349">
        <v>6593</v>
      </c>
      <c r="B3123" s="266" t="s">
        <v>1427</v>
      </c>
      <c r="C3123" s="1014" t="s">
        <v>74</v>
      </c>
      <c r="D3123" s="905" t="s">
        <v>1405</v>
      </c>
      <c r="H3123" s="905" t="s">
        <v>7891</v>
      </c>
      <c r="I3123" s="270">
        <v>44293</v>
      </c>
      <c r="L3123" s="1070" t="s">
        <v>590</v>
      </c>
      <c r="M3123" s="1198" t="str">
        <f t="shared" si="213"/>
        <v>Invoice Made</v>
      </c>
      <c r="N3123" s="270"/>
      <c r="AA3123" s="13" t="str">
        <f t="shared" si="214"/>
        <v>Halcon Trader52</v>
      </c>
      <c r="AE3123" s="13">
        <f>IF(TRIM(AA3123=""),0,IF(ISNA(VLOOKUP(AA3123,Tracker!$AB$2:$AB$3981,1,FALSE)),0,1))</f>
        <v>1</v>
      </c>
    </row>
    <row r="3124" spans="1:31">
      <c r="A3124" s="1349">
        <v>6594</v>
      </c>
      <c r="B3124" s="266" t="s">
        <v>10737</v>
      </c>
      <c r="C3124" s="1014" t="s">
        <v>349</v>
      </c>
      <c r="D3124" s="905" t="s">
        <v>10053</v>
      </c>
      <c r="H3124" s="905" t="s">
        <v>20</v>
      </c>
      <c r="I3124" s="270">
        <v>44295</v>
      </c>
      <c r="L3124" s="1070" t="s">
        <v>590</v>
      </c>
      <c r="M3124" s="1198" t="str">
        <f t="shared" si="213"/>
        <v>Invoice Not Made</v>
      </c>
      <c r="N3124" s="270"/>
      <c r="AA3124" s="13" t="str">
        <f t="shared" si="214"/>
        <v>Seaways Guayaquil07</v>
      </c>
      <c r="AE3124" s="13">
        <f>IF(TRIM(AA3124=""),0,IF(ISNA(VLOOKUP(AA3124,Tracker!$AB$2:$AB$3981,1,FALSE)),0,1))</f>
        <v>0</v>
      </c>
    </row>
    <row r="3125" spans="1:31">
      <c r="A3125" s="1349">
        <v>6595</v>
      </c>
      <c r="B3125" s="266" t="s">
        <v>8174</v>
      </c>
      <c r="C3125" s="1014" t="s">
        <v>50</v>
      </c>
      <c r="D3125" s="905" t="s">
        <v>10053</v>
      </c>
      <c r="H3125" s="905" t="s">
        <v>3180</v>
      </c>
      <c r="I3125" s="270">
        <v>44297</v>
      </c>
      <c r="L3125" s="1070" t="s">
        <v>590</v>
      </c>
      <c r="M3125" s="1198" t="str">
        <f t="shared" si="213"/>
        <v>Invoice Made</v>
      </c>
      <c r="N3125" s="270"/>
      <c r="AA3125" s="13" t="str">
        <f t="shared" si="214"/>
        <v>Neapolis32</v>
      </c>
      <c r="AE3125" s="13">
        <f>IF(TRIM(AA3125=""),0,IF(ISNA(VLOOKUP(AA3125,Tracker!$AB$2:$AB$3981,1,FALSE)),0,1))</f>
        <v>1</v>
      </c>
    </row>
    <row r="3126" spans="1:31">
      <c r="A3126" s="1349">
        <v>6596</v>
      </c>
      <c r="B3126" s="266" t="s">
        <v>3916</v>
      </c>
      <c r="C3126" s="1014" t="s">
        <v>1275</v>
      </c>
      <c r="D3126" s="905" t="s">
        <v>2868</v>
      </c>
      <c r="H3126" s="905" t="s">
        <v>25</v>
      </c>
      <c r="I3126" s="270">
        <v>44297</v>
      </c>
      <c r="L3126" s="1070" t="s">
        <v>590</v>
      </c>
      <c r="M3126" s="1198" t="str">
        <f t="shared" si="213"/>
        <v>Invoice Made</v>
      </c>
      <c r="N3126" s="270"/>
      <c r="AA3126" s="13" t="str">
        <f t="shared" si="214"/>
        <v>World Harmony146</v>
      </c>
      <c r="AE3126" s="13">
        <f>IF(TRIM(AA3126=""),0,IF(ISNA(VLOOKUP(AA3126,Tracker!$AB$2:$AB$3981,1,FALSE)),0,1))</f>
        <v>1</v>
      </c>
    </row>
    <row r="3127" spans="1:31">
      <c r="A3127" s="1349">
        <v>6597</v>
      </c>
      <c r="B3127" s="266" t="s">
        <v>8970</v>
      </c>
      <c r="C3127" s="1014" t="s">
        <v>10738</v>
      </c>
      <c r="D3127" s="905" t="s">
        <v>2868</v>
      </c>
      <c r="H3127" s="905" t="s">
        <v>20</v>
      </c>
      <c r="I3127" s="270">
        <v>44299</v>
      </c>
      <c r="L3127" s="1070" t="s">
        <v>590</v>
      </c>
      <c r="M3127" s="1198" t="str">
        <f t="shared" si="213"/>
        <v>Invoice Made</v>
      </c>
      <c r="N3127" s="270"/>
      <c r="AA3127" s="13" t="str">
        <f t="shared" si="214"/>
        <v>Salamina22P_123F</v>
      </c>
      <c r="AE3127" s="13">
        <f>IF(TRIM(AA3127=""),0,IF(ISNA(VLOOKUP(AA3127,Tracker!$AB$2:$AB$3981,1,FALSE)),0,1))</f>
        <v>1</v>
      </c>
    </row>
    <row r="3128" spans="1:31">
      <c r="A3128" s="1349">
        <v>6598</v>
      </c>
      <c r="B3128" s="266" t="s">
        <v>2051</v>
      </c>
      <c r="C3128" s="1014" t="s">
        <v>158</v>
      </c>
      <c r="D3128" s="905" t="s">
        <v>10654</v>
      </c>
      <c r="H3128" s="905" t="s">
        <v>1319</v>
      </c>
      <c r="I3128" s="270">
        <v>44301</v>
      </c>
      <c r="L3128" s="1070" t="s">
        <v>590</v>
      </c>
      <c r="M3128" s="1198" t="str">
        <f t="shared" si="213"/>
        <v>Invoice Made</v>
      </c>
      <c r="N3128" s="270"/>
      <c r="AA3128" s="13" t="str">
        <f t="shared" si="214"/>
        <v>Bochem Luxembourg10</v>
      </c>
      <c r="AE3128" s="13">
        <f>IF(TRIM(AA3128=""),0,IF(ISNA(VLOOKUP(AA3128,Tracker!$AB$2:$AB$3981,1,FALSE)),0,1))</f>
        <v>1</v>
      </c>
    </row>
    <row r="3129" spans="1:31">
      <c r="A3129" s="1349">
        <v>6599</v>
      </c>
      <c r="B3129" s="266" t="s">
        <v>8170</v>
      </c>
      <c r="C3129" s="1014" t="s">
        <v>50</v>
      </c>
      <c r="D3129" s="905" t="s">
        <v>8245</v>
      </c>
      <c r="H3129" s="905" t="s">
        <v>261</v>
      </c>
      <c r="I3129" s="270">
        <v>44301</v>
      </c>
      <c r="K3129" s="1438" t="s">
        <v>10988</v>
      </c>
      <c r="L3129" s="1070" t="s">
        <v>590</v>
      </c>
      <c r="M3129" s="1198" t="str">
        <f t="shared" si="213"/>
        <v>Invoice Made</v>
      </c>
      <c r="N3129" s="270"/>
      <c r="AA3129" s="13" t="str">
        <f t="shared" si="214"/>
        <v>Antipolis32</v>
      </c>
      <c r="AE3129" s="13">
        <f>IF(TRIM(AA3129=""),0,IF(ISNA(VLOOKUP(AA3129,Tracker!$AB$2:$AB$3981,1,FALSE)),0,1))</f>
        <v>1</v>
      </c>
    </row>
    <row r="3130" spans="1:31">
      <c r="A3130" s="1349">
        <v>6600</v>
      </c>
      <c r="B3130" s="266" t="s">
        <v>10461</v>
      </c>
      <c r="C3130" s="1014" t="s">
        <v>10739</v>
      </c>
      <c r="D3130" s="905" t="s">
        <v>2868</v>
      </c>
      <c r="H3130" s="905" t="s">
        <v>20</v>
      </c>
      <c r="I3130" s="270">
        <v>44305</v>
      </c>
      <c r="L3130" s="1070" t="s">
        <v>590</v>
      </c>
      <c r="M3130" s="1198" t="str">
        <f t="shared" si="213"/>
        <v>Invoice Made</v>
      </c>
      <c r="N3130" s="270"/>
      <c r="AA3130" s="13" t="str">
        <f t="shared" si="214"/>
        <v>Selini20P_121F</v>
      </c>
      <c r="AE3130" s="13">
        <f>IF(TRIM(AA3130=""),0,IF(ISNA(VLOOKUP(AA3130,Tracker!$AB$2:$AB$3981,1,FALSE)),0,1))</f>
        <v>1</v>
      </c>
    </row>
    <row r="3131" spans="1:31">
      <c r="A3131" s="1349">
        <v>6601</v>
      </c>
      <c r="B3131" s="266" t="s">
        <v>7701</v>
      </c>
      <c r="C3131" s="1014" t="s">
        <v>619</v>
      </c>
      <c r="D3131" s="905" t="s">
        <v>1489</v>
      </c>
      <c r="H3131" s="905" t="s">
        <v>270</v>
      </c>
      <c r="I3131" s="270">
        <v>44312</v>
      </c>
      <c r="L3131" s="1070" t="s">
        <v>590</v>
      </c>
      <c r="M3131" s="1198" t="str">
        <f t="shared" si="213"/>
        <v>Invoice Made</v>
      </c>
      <c r="N3131" s="270"/>
      <c r="AA3131" s="13" t="str">
        <f t="shared" si="214"/>
        <v>Seaways Samar106</v>
      </c>
      <c r="AE3131" s="13">
        <f>IF(TRIM(AA3131=""),0,IF(ISNA(VLOOKUP(AA3131,Tracker!$AB$2:$AB$3981,1,FALSE)),0,1))</f>
        <v>1</v>
      </c>
    </row>
    <row r="3132" spans="1:31">
      <c r="A3132" s="1350">
        <v>6602</v>
      </c>
      <c r="B3132" s="1200" t="s">
        <v>3694</v>
      </c>
      <c r="C3132" s="1201" t="s">
        <v>372</v>
      </c>
      <c r="D3132" s="1202" t="s">
        <v>10740</v>
      </c>
      <c r="E3132" s="1200"/>
      <c r="F3132" s="1203"/>
      <c r="G3132" s="1204"/>
      <c r="H3132" s="1202" t="s">
        <v>10410</v>
      </c>
      <c r="I3132" s="1205">
        <v>44313</v>
      </c>
      <c r="J3132" s="1200"/>
      <c r="K3132" s="1206"/>
      <c r="L3132" s="1222" t="s">
        <v>590</v>
      </c>
      <c r="M3132" s="1198" t="str">
        <f t="shared" si="213"/>
        <v>Invoice Made</v>
      </c>
      <c r="N3132" s="1351"/>
      <c r="O3132" s="1200"/>
      <c r="P3132" s="1200"/>
      <c r="Q3132" s="1200"/>
      <c r="R3132" s="1200"/>
      <c r="AA3132" s="13" t="str">
        <f t="shared" si="214"/>
        <v>Shamrock Mercury68</v>
      </c>
      <c r="AE3132" s="13">
        <f>IF(TRIM(AA3132=""),0,IF(ISNA(VLOOKUP(AA3132,Tracker!$AB$2:$AB$3981,1,FALSE)),0,1))</f>
        <v>1</v>
      </c>
    </row>
    <row r="3133" spans="1:31">
      <c r="A3133" s="1352">
        <v>6603</v>
      </c>
      <c r="B3133" s="266" t="s">
        <v>10344</v>
      </c>
      <c r="C3133" s="1014" t="s">
        <v>238</v>
      </c>
      <c r="D3133" s="905" t="s">
        <v>9914</v>
      </c>
      <c r="H3133" s="905" t="s">
        <v>10633</v>
      </c>
      <c r="I3133" s="270">
        <v>44323</v>
      </c>
      <c r="L3133" s="1070" t="s">
        <v>1485</v>
      </c>
      <c r="M3133" s="1198" t="str">
        <f t="shared" si="213"/>
        <v>Invoice Made</v>
      </c>
      <c r="O3133" s="1478" t="s">
        <v>10741</v>
      </c>
      <c r="P3133" s="1479"/>
      <c r="Q3133" s="1479"/>
      <c r="R3133" s="1479"/>
      <c r="AA3133" s="13" t="str">
        <f t="shared" si="214"/>
        <v>GWN 23</v>
      </c>
      <c r="AE3133" s="13">
        <f>IF(TRIM(AA3133=""),0,IF(ISNA(VLOOKUP(AA3133,Tracker!$AB$2:$AB$3981,1,FALSE)),0,1))</f>
        <v>1</v>
      </c>
    </row>
    <row r="3134" spans="1:31">
      <c r="A3134" s="1352">
        <v>6604</v>
      </c>
      <c r="B3134" s="266" t="s">
        <v>10742</v>
      </c>
      <c r="C3134" s="1014" t="s">
        <v>234</v>
      </c>
      <c r="D3134" s="905" t="s">
        <v>9914</v>
      </c>
      <c r="H3134" s="905" t="s">
        <v>25</v>
      </c>
      <c r="I3134" s="270">
        <v>44321</v>
      </c>
      <c r="L3134" s="1070" t="s">
        <v>1485</v>
      </c>
      <c r="M3134" s="1198" t="str">
        <f t="shared" si="213"/>
        <v>Invoice Made</v>
      </c>
      <c r="AA3134" s="13" t="str">
        <f t="shared" si="214"/>
        <v>Torm Malaysia01</v>
      </c>
      <c r="AE3134" s="13">
        <f>IF(TRIM(AA3134=""),0,IF(ISNA(VLOOKUP(AA3134,Tracker!$AB$2:$AB$3981,1,FALSE)),0,1))</f>
        <v>1</v>
      </c>
    </row>
    <row r="3135" spans="1:31">
      <c r="A3135" s="1352">
        <v>6605</v>
      </c>
      <c r="B3135" s="266" t="s">
        <v>10743</v>
      </c>
      <c r="C3135" s="1014" t="s">
        <v>10744</v>
      </c>
      <c r="D3135" s="905" t="s">
        <v>8481</v>
      </c>
      <c r="H3135" s="905" t="s">
        <v>20</v>
      </c>
      <c r="I3135" s="270">
        <v>44323</v>
      </c>
      <c r="L3135" s="1070" t="s">
        <v>8479</v>
      </c>
      <c r="M3135" s="1198" t="str">
        <f t="shared" si="213"/>
        <v>Invoice Made</v>
      </c>
      <c r="AA3135" s="13" t="str">
        <f t="shared" si="214"/>
        <v>Marlin Somerset20_V2102</v>
      </c>
      <c r="AE3135" s="13">
        <f>IF(TRIM(AA3135=""),0,IF(ISNA(VLOOKUP(AA3135,Tracker!$AB$2:$AB$3981,1,FALSE)),0,1))</f>
        <v>1</v>
      </c>
    </row>
    <row r="3136" spans="1:31">
      <c r="A3136" s="1352">
        <v>6606</v>
      </c>
      <c r="B3136" s="266" t="s">
        <v>10522</v>
      </c>
      <c r="C3136" s="1014" t="s">
        <v>10745</v>
      </c>
      <c r="D3136" s="905" t="s">
        <v>9027</v>
      </c>
      <c r="H3136" s="905" t="s">
        <v>286</v>
      </c>
      <c r="I3136" s="270">
        <v>44346</v>
      </c>
      <c r="L3136" s="1070" t="s">
        <v>9985</v>
      </c>
      <c r="M3136" s="1198" t="str">
        <f t="shared" si="213"/>
        <v>Invoice Made</v>
      </c>
      <c r="AA3136" s="13" t="str">
        <f t="shared" si="214"/>
        <v>AlbaL05028</v>
      </c>
      <c r="AE3136" s="13">
        <f>IF(TRIM(AA3136=""),0,IF(ISNA(VLOOKUP(AA3136,Tracker!$AB$2:$AB$3981,1,FALSE)),0,1))</f>
        <v>1</v>
      </c>
    </row>
    <row r="3137" spans="1:31">
      <c r="A3137" s="1352">
        <v>6607</v>
      </c>
      <c r="B3137" s="266" t="s">
        <v>10746</v>
      </c>
      <c r="C3137" s="1014" t="s">
        <v>53</v>
      </c>
      <c r="D3137" s="905" t="s">
        <v>8961</v>
      </c>
      <c r="H3137" s="905" t="s">
        <v>356</v>
      </c>
      <c r="I3137" s="270">
        <v>44334</v>
      </c>
      <c r="L3137" s="1070" t="s">
        <v>9985</v>
      </c>
      <c r="M3137" s="1198" t="str">
        <f t="shared" ref="M3137:M3200" si="215">IF(AND(NOT(TRIM(D3137)="")),IF(AE3137=1,"Invoice Made","Invoice Not Made"),"")</f>
        <v>Invoice Made</v>
      </c>
      <c r="AA3137" s="13" t="str">
        <f t="shared" ref="AA3137:AA3200" si="216">IF(OR(TRIM(B3137)="",TRIM(C3137)=""),"Vessel-Voy No not given",CONCATENATE(TRIM(B3137),TRIM(C3137)))</f>
        <v>Propontis1</v>
      </c>
      <c r="AE3137" s="13">
        <f>IF(TRIM(AA3137=""),0,IF(ISNA(VLOOKUP(AA3137,Tracker!$AB$2:$AB$3981,1,FALSE)),0,1))</f>
        <v>1</v>
      </c>
    </row>
    <row r="3138" spans="1:31">
      <c r="A3138" s="1352">
        <v>6608</v>
      </c>
      <c r="B3138" s="266" t="s">
        <v>10747</v>
      </c>
      <c r="C3138" s="1014" t="s">
        <v>5168</v>
      </c>
      <c r="D3138" s="905" t="s">
        <v>8976</v>
      </c>
      <c r="H3138" s="905" t="s">
        <v>267</v>
      </c>
      <c r="I3138" s="270">
        <v>44319</v>
      </c>
      <c r="L3138" s="1070" t="s">
        <v>9985</v>
      </c>
      <c r="M3138" s="1198" t="str">
        <f t="shared" si="215"/>
        <v>Invoice Made</v>
      </c>
      <c r="AA3138" s="13" t="str">
        <f t="shared" si="216"/>
        <v>Corossol95</v>
      </c>
      <c r="AE3138" s="13">
        <f>IF(TRIM(AA3138=""),0,IF(ISNA(VLOOKUP(AA3138,Tracker!$AB$2:$AB$3981,1,FALSE)),0,1))</f>
        <v>1</v>
      </c>
    </row>
    <row r="3139" spans="1:31">
      <c r="A3139" s="1352">
        <v>6609</v>
      </c>
      <c r="B3139" s="266" t="s">
        <v>10748</v>
      </c>
      <c r="C3139" s="1014" t="s">
        <v>10749</v>
      </c>
      <c r="D3139" s="905" t="s">
        <v>8961</v>
      </c>
      <c r="H3139" s="905" t="s">
        <v>413</v>
      </c>
      <c r="I3139" s="270">
        <v>44324</v>
      </c>
      <c r="L3139" s="1070" t="s">
        <v>9985</v>
      </c>
      <c r="M3139" s="1198" t="str">
        <f t="shared" si="215"/>
        <v>Invoice Made</v>
      </c>
      <c r="AA3139" s="13" t="str">
        <f t="shared" si="216"/>
        <v>Primorsky Prospect202105</v>
      </c>
      <c r="AE3139" s="13">
        <f>IF(TRIM(AA3139=""),0,IF(ISNA(VLOOKUP(AA3139,Tracker!$AB$2:$AB$3981,1,FALSE)),0,1))</f>
        <v>1</v>
      </c>
    </row>
    <row r="3140" spans="1:31">
      <c r="A3140" s="1352">
        <v>6610</v>
      </c>
      <c r="B3140" s="266" t="s">
        <v>8670</v>
      </c>
      <c r="C3140" s="1014" t="s">
        <v>10750</v>
      </c>
      <c r="D3140" s="905" t="s">
        <v>9915</v>
      </c>
      <c r="H3140" s="905" t="s">
        <v>71</v>
      </c>
      <c r="I3140" s="270">
        <v>44317</v>
      </c>
      <c r="K3140" s="681" t="s">
        <v>411</v>
      </c>
      <c r="L3140" s="1070" t="s">
        <v>28</v>
      </c>
      <c r="M3140" s="1198" t="str">
        <f t="shared" si="215"/>
        <v>Invoice Made</v>
      </c>
      <c r="AA3140" s="13" t="str">
        <f t="shared" si="216"/>
        <v>Crudesun07_23</v>
      </c>
      <c r="AE3140" s="13">
        <f>IF(TRIM(AA3140=""),0,IF(ISNA(VLOOKUP(AA3140,Tracker!$AB$2:$AB$3981,1,FALSE)),0,1))</f>
        <v>1</v>
      </c>
    </row>
    <row r="3141" spans="1:31">
      <c r="A3141" s="1352">
        <v>6611</v>
      </c>
      <c r="B3141" s="266" t="s">
        <v>10647</v>
      </c>
      <c r="C3141" s="1014" t="s">
        <v>166</v>
      </c>
      <c r="D3141" s="905" t="s">
        <v>9915</v>
      </c>
      <c r="H3141" s="905" t="s">
        <v>10751</v>
      </c>
      <c r="I3141" s="270">
        <v>44324</v>
      </c>
      <c r="K3141" s="681" t="s">
        <v>411</v>
      </c>
      <c r="L3141" s="1070" t="s">
        <v>28</v>
      </c>
      <c r="M3141" s="1198" t="str">
        <f t="shared" si="215"/>
        <v>Invoice Made</v>
      </c>
      <c r="AA3141" s="13" t="str">
        <f t="shared" si="216"/>
        <v>Fos Hamilton16</v>
      </c>
      <c r="AE3141" s="13">
        <f>IF(TRIM(AA3141=""),0,IF(ISNA(VLOOKUP(AA3141,Tracker!$AB$2:$AB$3981,1,FALSE)),0,1))</f>
        <v>1</v>
      </c>
    </row>
    <row r="3142" spans="1:31">
      <c r="A3142" s="1352">
        <v>6612</v>
      </c>
      <c r="B3142" s="266" t="s">
        <v>10752</v>
      </c>
      <c r="C3142" s="1014" t="s">
        <v>285</v>
      </c>
      <c r="D3142" s="905" t="s">
        <v>9915</v>
      </c>
      <c r="H3142" s="905" t="s">
        <v>20</v>
      </c>
      <c r="I3142" s="270">
        <v>44329</v>
      </c>
      <c r="K3142" s="681" t="s">
        <v>411</v>
      </c>
      <c r="L3142" s="1070" t="s">
        <v>28</v>
      </c>
      <c r="M3142" s="1198" t="str">
        <f t="shared" si="215"/>
        <v>Invoice Made</v>
      </c>
      <c r="AA3142" s="13" t="str">
        <f t="shared" si="216"/>
        <v>Seliger4</v>
      </c>
      <c r="AE3142" s="13">
        <f>IF(TRIM(AA3142=""),0,IF(ISNA(VLOOKUP(AA3142,Tracker!$AB$2:$AB$3981,1,FALSE)),0,1))</f>
        <v>1</v>
      </c>
    </row>
    <row r="3143" spans="1:31">
      <c r="A3143" s="1352">
        <v>6613</v>
      </c>
      <c r="B3143" s="266" t="s">
        <v>10753</v>
      </c>
      <c r="C3143" s="1014" t="s">
        <v>482</v>
      </c>
      <c r="D3143" s="905" t="s">
        <v>10054</v>
      </c>
      <c r="H3143" s="905" t="s">
        <v>629</v>
      </c>
      <c r="I3143" s="270">
        <v>44325</v>
      </c>
      <c r="K3143" s="681" t="s">
        <v>411</v>
      </c>
      <c r="L3143" s="1070" t="s">
        <v>28</v>
      </c>
      <c r="M3143" s="1198" t="str">
        <f t="shared" si="215"/>
        <v>Invoice Made</v>
      </c>
      <c r="AA3143" s="13" t="str">
        <f t="shared" si="216"/>
        <v>Ridgebury Captain Drogin8</v>
      </c>
      <c r="AE3143" s="13">
        <f>IF(TRIM(AA3143=""),0,IF(ISNA(VLOOKUP(AA3143,Tracker!$AB$2:$AB$3981,1,FALSE)),0,1))</f>
        <v>1</v>
      </c>
    </row>
    <row r="3144" spans="1:31">
      <c r="A3144" s="1352">
        <v>6614</v>
      </c>
      <c r="B3144" s="266" t="s">
        <v>1788</v>
      </c>
      <c r="C3144" s="1014" t="s">
        <v>124</v>
      </c>
      <c r="D3144" s="905" t="s">
        <v>10120</v>
      </c>
      <c r="H3144" s="905" t="s">
        <v>20</v>
      </c>
      <c r="I3144" s="270">
        <v>44341</v>
      </c>
      <c r="L3144" s="1070" t="s">
        <v>8089</v>
      </c>
      <c r="M3144" s="1198" t="str">
        <f t="shared" si="215"/>
        <v>Invoice Made</v>
      </c>
      <c r="AA3144" s="13" t="str">
        <f t="shared" si="216"/>
        <v>Navig8 Amethyst19</v>
      </c>
      <c r="AE3144" s="13">
        <f>IF(TRIM(AA3144=""),0,IF(ISNA(VLOOKUP(AA3144,Tracker!$AB$2:$AB$3981,1,FALSE)),0,1))</f>
        <v>1</v>
      </c>
    </row>
    <row r="3145" spans="1:31">
      <c r="A3145" s="1352">
        <v>6615</v>
      </c>
      <c r="B3145" s="266" t="s">
        <v>9182</v>
      </c>
      <c r="C3145" s="1014" t="s">
        <v>498</v>
      </c>
      <c r="D3145" s="905" t="s">
        <v>9110</v>
      </c>
      <c r="H3145" s="905" t="s">
        <v>567</v>
      </c>
      <c r="I3145" s="270">
        <v>44330</v>
      </c>
      <c r="L3145" s="1070" t="s">
        <v>1466</v>
      </c>
      <c r="M3145" s="1198" t="str">
        <f t="shared" si="215"/>
        <v>Invoice Made</v>
      </c>
      <c r="AA3145" s="13" t="str">
        <f t="shared" si="216"/>
        <v>Gagarin Prospect57</v>
      </c>
      <c r="AE3145" s="13">
        <f>IF(TRIM(AA3145=""),0,IF(ISNA(VLOOKUP(AA3145,Tracker!$AB$2:$AB$3981,1,FALSE)),0,1))</f>
        <v>1</v>
      </c>
    </row>
    <row r="3146" spans="1:31">
      <c r="A3146" s="1352">
        <v>6616</v>
      </c>
      <c r="B3146" s="266" t="s">
        <v>9200</v>
      </c>
      <c r="C3146" s="1014" t="s">
        <v>79</v>
      </c>
      <c r="D3146" s="905" t="s">
        <v>10456</v>
      </c>
      <c r="H3146" s="905" t="s">
        <v>1852</v>
      </c>
      <c r="I3146" s="270">
        <v>44319</v>
      </c>
      <c r="L3146" s="1070" t="s">
        <v>1466</v>
      </c>
      <c r="M3146" s="1198" t="str">
        <f t="shared" si="215"/>
        <v>Invoice Made</v>
      </c>
      <c r="AA3146" s="13" t="str">
        <f t="shared" si="216"/>
        <v>Almi Sun24</v>
      </c>
      <c r="AE3146" s="13">
        <f>IF(TRIM(AA3146=""),0,IF(ISNA(VLOOKUP(AA3146,Tracker!$AB$2:$AB$3981,1,FALSE)),0,1))</f>
        <v>1</v>
      </c>
    </row>
    <row r="3147" spans="1:31">
      <c r="A3147" s="1352">
        <v>6617</v>
      </c>
      <c r="B3147" s="1158" t="s">
        <v>2776</v>
      </c>
      <c r="C3147" s="1356" t="s">
        <v>10754</v>
      </c>
      <c r="D3147" s="905" t="s">
        <v>10427</v>
      </c>
      <c r="H3147" s="905" t="s">
        <v>2870</v>
      </c>
      <c r="I3147" s="270">
        <v>44346</v>
      </c>
      <c r="L3147" s="1070" t="s">
        <v>1466</v>
      </c>
      <c r="M3147" s="1198" t="str">
        <f t="shared" si="215"/>
        <v>Invoice Made</v>
      </c>
      <c r="AA3147" s="13" t="str">
        <f t="shared" si="216"/>
        <v>Sten Skagen201, 202, 203</v>
      </c>
      <c r="AE3147" s="13">
        <f>IF(TRIM(AA3147=""),0,IF(ISNA(VLOOKUP(AA3147,Tracker!$AB$2:$AB$3981,1,FALSE)),0,1))</f>
        <v>1</v>
      </c>
    </row>
    <row r="3148" spans="1:31">
      <c r="A3148" s="1352">
        <v>6618</v>
      </c>
      <c r="B3148" s="1158" t="s">
        <v>2779</v>
      </c>
      <c r="C3148" s="1356" t="s">
        <v>10755</v>
      </c>
      <c r="D3148" s="905" t="s">
        <v>10427</v>
      </c>
      <c r="H3148" s="905" t="s">
        <v>535</v>
      </c>
      <c r="I3148" s="270">
        <v>44332</v>
      </c>
      <c r="L3148" s="1070" t="s">
        <v>1466</v>
      </c>
      <c r="M3148" s="1198" t="str">
        <f t="shared" si="215"/>
        <v>Invoice Made</v>
      </c>
      <c r="AA3148" s="13" t="str">
        <f t="shared" si="216"/>
        <v>Tigris347, 348, 349</v>
      </c>
      <c r="AE3148" s="13">
        <f>IF(TRIM(AA3148=""),0,IF(ISNA(VLOOKUP(AA3148,Tracker!$AB$2:$AB$3981,1,FALSE)),0,1))</f>
        <v>1</v>
      </c>
    </row>
    <row r="3149" spans="1:31">
      <c r="A3149" s="1352">
        <v>6619</v>
      </c>
      <c r="B3149" s="1158" t="s">
        <v>2854</v>
      </c>
      <c r="C3149" s="1356" t="s">
        <v>10756</v>
      </c>
      <c r="D3149" s="905" t="s">
        <v>10427</v>
      </c>
      <c r="H3149" s="905" t="s">
        <v>287</v>
      </c>
      <c r="I3149" s="270">
        <v>44331</v>
      </c>
      <c r="L3149" s="1070" t="s">
        <v>1466</v>
      </c>
      <c r="M3149" s="1198" t="str">
        <f t="shared" si="215"/>
        <v>Invoice Made</v>
      </c>
      <c r="AA3149" s="13" t="str">
        <f t="shared" si="216"/>
        <v>Emmy Schulte294, 295</v>
      </c>
      <c r="AE3149" s="13">
        <f>IF(TRIM(AA3149=""),0,IF(ISNA(VLOOKUP(AA3149,Tracker!$AB$2:$AB$3981,1,FALSE)),0,1))</f>
        <v>1</v>
      </c>
    </row>
    <row r="3150" spans="1:31">
      <c r="A3150" s="1352">
        <v>6620</v>
      </c>
      <c r="B3150" s="1158" t="s">
        <v>892</v>
      </c>
      <c r="C3150" s="1356" t="s">
        <v>10757</v>
      </c>
      <c r="D3150" s="905" t="s">
        <v>10427</v>
      </c>
      <c r="H3150" s="905" t="s">
        <v>412</v>
      </c>
      <c r="I3150" s="270">
        <v>44331</v>
      </c>
      <c r="L3150" s="1070" t="s">
        <v>1466</v>
      </c>
      <c r="M3150" s="1198" t="str">
        <f t="shared" si="215"/>
        <v>Invoice Made</v>
      </c>
      <c r="AA3150" s="13" t="str">
        <f t="shared" si="216"/>
        <v>Elisalex Schulte188, 189</v>
      </c>
      <c r="AE3150" s="13">
        <f>IF(TRIM(AA3150=""),0,IF(ISNA(VLOOKUP(AA3150,Tracker!$AB$2:$AB$3981,1,FALSE)),0,1))</f>
        <v>1</v>
      </c>
    </row>
    <row r="3151" spans="1:31">
      <c r="A3151" s="1352">
        <v>6621</v>
      </c>
      <c r="B3151" s="1158" t="s">
        <v>9228</v>
      </c>
      <c r="C3151" s="1356" t="s">
        <v>10758</v>
      </c>
      <c r="D3151" s="905" t="s">
        <v>10427</v>
      </c>
      <c r="H3151" s="905" t="s">
        <v>535</v>
      </c>
      <c r="I3151" s="270">
        <v>44345</v>
      </c>
      <c r="L3151" s="1070" t="s">
        <v>1466</v>
      </c>
      <c r="M3151" s="1198" t="str">
        <f t="shared" si="215"/>
        <v>Invoice Made</v>
      </c>
      <c r="AA3151" s="13" t="str">
        <f t="shared" si="216"/>
        <v>Sten Fjell128, 129, 130, 131</v>
      </c>
      <c r="AE3151" s="13">
        <f>IF(TRIM(AA3151=""),0,IF(ISNA(VLOOKUP(AA3151,Tracker!$AB$2:$AB$3981,1,FALSE)),0,1))</f>
        <v>1</v>
      </c>
    </row>
    <row r="3152" spans="1:31">
      <c r="A3152" s="1352">
        <v>6622</v>
      </c>
      <c r="B3152" s="266" t="s">
        <v>652</v>
      </c>
      <c r="C3152" s="1014" t="s">
        <v>10732</v>
      </c>
      <c r="D3152" s="905" t="s">
        <v>828</v>
      </c>
      <c r="H3152" s="905" t="s">
        <v>10759</v>
      </c>
      <c r="I3152" s="270">
        <v>44330</v>
      </c>
      <c r="L3152" s="1070" t="s">
        <v>663</v>
      </c>
      <c r="M3152" s="1198" t="str">
        <f t="shared" si="215"/>
        <v>Invoice Made</v>
      </c>
      <c r="AA3152" s="13" t="str">
        <f t="shared" si="216"/>
        <v>Sonangol Porto Amboim2103</v>
      </c>
      <c r="AE3152" s="13">
        <f>IF(TRIM(AA3152=""),0,IF(ISNA(VLOOKUP(AA3152,Tracker!$AB$2:$AB$3981,1,FALSE)),0,1))</f>
        <v>1</v>
      </c>
    </row>
    <row r="3153" spans="1:31">
      <c r="A3153" s="1352">
        <v>6623</v>
      </c>
      <c r="B3153" s="266" t="s">
        <v>464</v>
      </c>
      <c r="C3153" s="1014" t="s">
        <v>10732</v>
      </c>
      <c r="D3153" s="905" t="s">
        <v>828</v>
      </c>
      <c r="H3153" s="905" t="s">
        <v>4000</v>
      </c>
      <c r="I3153" s="270">
        <v>44335</v>
      </c>
      <c r="L3153" s="1070" t="s">
        <v>663</v>
      </c>
      <c r="M3153" s="1198" t="str">
        <f t="shared" si="215"/>
        <v>Invoice Made</v>
      </c>
      <c r="AA3153" s="13" t="str">
        <f t="shared" si="216"/>
        <v>Stena Penguin2103</v>
      </c>
      <c r="AE3153" s="13">
        <f>IF(TRIM(AA3153=""),0,IF(ISNA(VLOOKUP(AA3153,Tracker!$AB$2:$AB$3981,1,FALSE)),0,1))</f>
        <v>1</v>
      </c>
    </row>
    <row r="3154" spans="1:31">
      <c r="A3154" s="1352">
        <v>6624</v>
      </c>
      <c r="B3154" s="266" t="s">
        <v>628</v>
      </c>
      <c r="C3154" s="1014" t="s">
        <v>10732</v>
      </c>
      <c r="D3154" s="905" t="s">
        <v>8840</v>
      </c>
      <c r="H3154" s="905" t="s">
        <v>25</v>
      </c>
      <c r="I3154" s="270">
        <v>44329</v>
      </c>
      <c r="L3154" s="1070" t="s">
        <v>663</v>
      </c>
      <c r="M3154" s="1198" t="str">
        <f t="shared" si="215"/>
        <v>Invoice Made</v>
      </c>
      <c r="AA3154" s="13" t="str">
        <f t="shared" si="216"/>
        <v>Stena President2103</v>
      </c>
      <c r="AE3154" s="13">
        <f>IF(TRIM(AA3154=""),0,IF(ISNA(VLOOKUP(AA3154,Tracker!$AB$2:$AB$3981,1,FALSE)),0,1))</f>
        <v>1</v>
      </c>
    </row>
    <row r="3155" spans="1:31">
      <c r="A3155" s="1352">
        <v>6625</v>
      </c>
      <c r="B3155" s="266" t="s">
        <v>10760</v>
      </c>
      <c r="C3155" s="1014" t="s">
        <v>10634</v>
      </c>
      <c r="D3155" s="905" t="s">
        <v>8974</v>
      </c>
      <c r="H3155" s="905" t="s">
        <v>535</v>
      </c>
      <c r="I3155" s="270">
        <v>44330</v>
      </c>
      <c r="L3155" s="1070" t="s">
        <v>633</v>
      </c>
      <c r="M3155" s="1198" t="str">
        <f t="shared" si="215"/>
        <v>Invoice Made</v>
      </c>
      <c r="AA3155" s="13" t="str">
        <f t="shared" si="216"/>
        <v>Nord Majestic2101</v>
      </c>
      <c r="AE3155" s="13">
        <f>IF(TRIM(AA3155=""),0,IF(ISNA(VLOOKUP(AA3155,Tracker!$AB$2:$AB$3981,1,FALSE)),0,1))</f>
        <v>1</v>
      </c>
    </row>
    <row r="3156" spans="1:31">
      <c r="A3156" s="1352">
        <v>6626</v>
      </c>
      <c r="B3156" s="266" t="s">
        <v>1337</v>
      </c>
      <c r="C3156" s="1014" t="s">
        <v>161</v>
      </c>
      <c r="D3156" s="905" t="s">
        <v>1834</v>
      </c>
      <c r="H3156" s="905" t="s">
        <v>7597</v>
      </c>
      <c r="I3156" s="270">
        <v>44328</v>
      </c>
      <c r="L3156" s="1070" t="s">
        <v>60</v>
      </c>
      <c r="M3156" s="1198" t="str">
        <f t="shared" si="215"/>
        <v>Invoice Made</v>
      </c>
      <c r="AA3156" s="13" t="str">
        <f t="shared" si="216"/>
        <v>Copper Spirit38</v>
      </c>
      <c r="AE3156" s="13">
        <f>IF(TRIM(AA3156=""),0,IF(ISNA(VLOOKUP(AA3156,Tracker!$AB$2:$AB$3981,1,FALSE)),0,1))</f>
        <v>1</v>
      </c>
    </row>
    <row r="3157" spans="1:31">
      <c r="A3157" s="1352">
        <v>6627</v>
      </c>
      <c r="B3157" s="266" t="s">
        <v>445</v>
      </c>
      <c r="C3157" s="1014" t="s">
        <v>320</v>
      </c>
      <c r="D3157" s="905" t="s">
        <v>9981</v>
      </c>
      <c r="H3157" s="905" t="s">
        <v>441</v>
      </c>
      <c r="I3157" s="270">
        <v>44342</v>
      </c>
      <c r="L3157" s="1070" t="s">
        <v>60</v>
      </c>
      <c r="M3157" s="1198" t="str">
        <f t="shared" si="215"/>
        <v>Invoice Made</v>
      </c>
      <c r="AA3157" s="13" t="str">
        <f t="shared" si="216"/>
        <v>Jiaolong Spirit39</v>
      </c>
      <c r="AE3157" s="13">
        <f>IF(TRIM(AA3157=""),0,IF(ISNA(VLOOKUP(AA3157,Tracker!$AB$2:$AB$3981,1,FALSE)),0,1))</f>
        <v>1</v>
      </c>
    </row>
    <row r="3158" spans="1:31">
      <c r="A3158" s="1352">
        <v>6628</v>
      </c>
      <c r="B3158" s="266" t="s">
        <v>2030</v>
      </c>
      <c r="C3158" s="1014" t="s">
        <v>142</v>
      </c>
      <c r="D3158" s="905" t="s">
        <v>8314</v>
      </c>
      <c r="H3158" s="905" t="s">
        <v>410</v>
      </c>
      <c r="I3158" s="270">
        <v>44328</v>
      </c>
      <c r="L3158" s="1070" t="s">
        <v>60</v>
      </c>
      <c r="M3158" s="1198" t="str">
        <f t="shared" si="215"/>
        <v>Invoice Made</v>
      </c>
      <c r="AA3158" s="13" t="str">
        <f t="shared" si="216"/>
        <v>Athens Spirit43</v>
      </c>
      <c r="AE3158" s="13">
        <f>IF(TRIM(AA3158=""),0,IF(ISNA(VLOOKUP(AA3158,Tracker!$AB$2:$AB$3981,1,FALSE)),0,1))</f>
        <v>1</v>
      </c>
    </row>
    <row r="3159" spans="1:31">
      <c r="A3159" s="1352">
        <v>6629</v>
      </c>
      <c r="B3159" s="266" t="s">
        <v>1438</v>
      </c>
      <c r="C3159" s="1014" t="s">
        <v>154</v>
      </c>
      <c r="D3159" s="905" t="s">
        <v>1834</v>
      </c>
      <c r="H3159" s="905" t="s">
        <v>24</v>
      </c>
      <c r="I3159" s="270">
        <v>44344</v>
      </c>
      <c r="L3159" s="1070" t="s">
        <v>60</v>
      </c>
      <c r="M3159" s="1198" t="str">
        <f t="shared" si="215"/>
        <v>Invoice Made</v>
      </c>
      <c r="AA3159" s="13" t="str">
        <f t="shared" si="216"/>
        <v>Vail Spirit44</v>
      </c>
      <c r="AE3159" s="13">
        <f>IF(TRIM(AA3159=""),0,IF(ISNA(VLOOKUP(AA3159,Tracker!$AB$2:$AB$3981,1,FALSE)),0,1))</f>
        <v>1</v>
      </c>
    </row>
    <row r="3160" spans="1:31">
      <c r="A3160" s="1352">
        <v>6630</v>
      </c>
      <c r="B3160" s="266" t="s">
        <v>1274</v>
      </c>
      <c r="C3160" s="1014" t="s">
        <v>461</v>
      </c>
      <c r="D3160" s="905" t="s">
        <v>8111</v>
      </c>
      <c r="H3160" s="905" t="s">
        <v>90</v>
      </c>
      <c r="I3160" s="270">
        <v>44323</v>
      </c>
      <c r="L3160" s="1070" t="s">
        <v>60</v>
      </c>
      <c r="M3160" s="1198" t="str">
        <f t="shared" si="215"/>
        <v>Invoice Made</v>
      </c>
      <c r="AA3160" s="13" t="str">
        <f t="shared" si="216"/>
        <v>Yamato Spirit98</v>
      </c>
      <c r="AE3160" s="13">
        <f>IF(TRIM(AA3160=""),0,IF(ISNA(VLOOKUP(AA3160,Tracker!$AB$2:$AB$3981,1,FALSE)),0,1))</f>
        <v>1</v>
      </c>
    </row>
    <row r="3161" spans="1:31">
      <c r="A3161" s="1352">
        <v>6631</v>
      </c>
      <c r="B3161" s="266" t="s">
        <v>7855</v>
      </c>
      <c r="C3161" s="1014" t="s">
        <v>154</v>
      </c>
      <c r="D3161" s="905" t="s">
        <v>63</v>
      </c>
      <c r="H3161" s="905" t="s">
        <v>94</v>
      </c>
      <c r="I3161" s="270">
        <v>44341</v>
      </c>
      <c r="L3161" s="1070" t="s">
        <v>60</v>
      </c>
      <c r="M3161" s="1198" t="str">
        <f t="shared" si="215"/>
        <v>Invoice Made</v>
      </c>
      <c r="AA3161" s="13" t="str">
        <f t="shared" si="216"/>
        <v>New Award44</v>
      </c>
      <c r="AE3161" s="13">
        <f>IF(TRIM(AA3161=""),0,IF(ISNA(VLOOKUP(AA3161,Tracker!$AB$2:$AB$3981,1,FALSE)),0,1))</f>
        <v>1</v>
      </c>
    </row>
    <row r="3162" spans="1:31">
      <c r="A3162" s="1352">
        <v>6632</v>
      </c>
      <c r="B3162" s="266" t="s">
        <v>8593</v>
      </c>
      <c r="C3162" s="1014" t="s">
        <v>188</v>
      </c>
      <c r="D3162" s="905" t="s">
        <v>63</v>
      </c>
      <c r="H3162" s="905" t="s">
        <v>20</v>
      </c>
      <c r="I3162" s="270">
        <v>44340</v>
      </c>
      <c r="L3162" s="1070" t="s">
        <v>60</v>
      </c>
      <c r="M3162" s="1198" t="str">
        <f t="shared" si="215"/>
        <v>Invoice Made</v>
      </c>
      <c r="AA3162" s="13" t="str">
        <f t="shared" si="216"/>
        <v>Stavanger Falcon31</v>
      </c>
      <c r="AE3162" s="13">
        <f>IF(TRIM(AA3162=""),0,IF(ISNA(VLOOKUP(AA3162,Tracker!$AB$2:$AB$3981,1,FALSE)),0,1))</f>
        <v>1</v>
      </c>
    </row>
    <row r="3163" spans="1:31">
      <c r="A3163" s="1352">
        <v>6633</v>
      </c>
      <c r="B3163" s="266" t="s">
        <v>7571</v>
      </c>
      <c r="C3163" s="1014" t="s">
        <v>10761</v>
      </c>
      <c r="D3163" s="905" t="s">
        <v>830</v>
      </c>
      <c r="H3163" s="905" t="s">
        <v>86</v>
      </c>
      <c r="I3163" s="270">
        <v>44333</v>
      </c>
      <c r="L3163" s="1070" t="s">
        <v>60</v>
      </c>
      <c r="M3163" s="1198" t="str">
        <f t="shared" si="215"/>
        <v>Invoice Made</v>
      </c>
      <c r="AA3163" s="13" t="str">
        <f t="shared" si="216"/>
        <v>Matterhorn Spirit284</v>
      </c>
      <c r="AE3163" s="13">
        <f>IF(TRIM(AA3163=""),0,IF(ISNA(VLOOKUP(AA3163,Tracker!$AB$2:$AB$3981,1,FALSE)),0,1))</f>
        <v>1</v>
      </c>
    </row>
    <row r="3164" spans="1:31">
      <c r="A3164" s="1352">
        <v>6634</v>
      </c>
      <c r="B3164" s="266" t="s">
        <v>2051</v>
      </c>
      <c r="C3164" s="1014" t="s">
        <v>129</v>
      </c>
      <c r="D3164" s="905" t="s">
        <v>10654</v>
      </c>
      <c r="H3164" s="905" t="s">
        <v>62</v>
      </c>
      <c r="I3164" s="270">
        <v>44343</v>
      </c>
      <c r="K3164" s="681" t="s">
        <v>10762</v>
      </c>
      <c r="L3164" s="1070" t="s">
        <v>590</v>
      </c>
      <c r="M3164" s="1198" t="str">
        <f t="shared" si="215"/>
        <v>Invoice Made</v>
      </c>
      <c r="AA3164" s="13" t="str">
        <f t="shared" si="216"/>
        <v>Bochem Luxembourg11</v>
      </c>
      <c r="AE3164" s="13">
        <f>IF(TRIM(AA3164=""),0,IF(ISNA(VLOOKUP(AA3164,Tracker!$AB$2:$AB$3981,1,FALSE)),0,1))</f>
        <v>1</v>
      </c>
    </row>
    <row r="3165" spans="1:31">
      <c r="A3165" s="1352">
        <v>6635</v>
      </c>
      <c r="B3165" s="266" t="s">
        <v>8979</v>
      </c>
      <c r="C3165" s="1014" t="s">
        <v>174</v>
      </c>
      <c r="D3165" s="905" t="s">
        <v>10763</v>
      </c>
      <c r="H3165" s="905" t="s">
        <v>1285</v>
      </c>
      <c r="I3165" s="270">
        <v>44317</v>
      </c>
      <c r="L3165" s="1070" t="s">
        <v>590</v>
      </c>
      <c r="M3165" s="1198" t="str">
        <f t="shared" si="215"/>
        <v>Invoice Made</v>
      </c>
      <c r="AA3165" s="13" t="str">
        <f t="shared" si="216"/>
        <v>Lumphini Park21</v>
      </c>
      <c r="AE3165" s="13">
        <f>IF(TRIM(AA3165=""),0,IF(ISNA(VLOOKUP(AA3165,Tracker!$AB$2:$AB$3981,1,FALSE)),0,1))</f>
        <v>1</v>
      </c>
    </row>
    <row r="3166" spans="1:31">
      <c r="A3166" s="1352">
        <v>6636</v>
      </c>
      <c r="B3166" s="266" t="s">
        <v>9122</v>
      </c>
      <c r="C3166" s="1014" t="s">
        <v>179</v>
      </c>
      <c r="D3166" s="905" t="s">
        <v>8772</v>
      </c>
      <c r="H3166" s="905" t="s">
        <v>5350</v>
      </c>
      <c r="I3166" s="270">
        <v>44347</v>
      </c>
      <c r="L3166" s="1070" t="s">
        <v>590</v>
      </c>
      <c r="M3166" s="1198" t="str">
        <f t="shared" si="215"/>
        <v>Invoice Made</v>
      </c>
      <c r="AA3166" s="13" t="str">
        <f t="shared" si="216"/>
        <v>Celsius Manhattan23</v>
      </c>
      <c r="AE3166" s="13">
        <f>IF(TRIM(AA3166=""),0,IF(ISNA(VLOOKUP(AA3166,Tracker!$AB$2:$AB$3981,1,FALSE)),0,1))</f>
        <v>1</v>
      </c>
    </row>
    <row r="3167" spans="1:31">
      <c r="A3167" s="1352">
        <v>6637</v>
      </c>
      <c r="B3167" s="266" t="s">
        <v>10764</v>
      </c>
      <c r="C3167" s="1014" t="s">
        <v>41</v>
      </c>
      <c r="D3167" s="905" t="s">
        <v>8772</v>
      </c>
      <c r="H3167" s="905" t="s">
        <v>1319</v>
      </c>
      <c r="I3167" s="270">
        <v>44335</v>
      </c>
      <c r="L3167" s="1070" t="s">
        <v>590</v>
      </c>
      <c r="M3167" s="1198" t="str">
        <f t="shared" si="215"/>
        <v>Invoice Made</v>
      </c>
      <c r="AA3167" s="13" t="str">
        <f t="shared" si="216"/>
        <v>Celsius Mayfair12</v>
      </c>
      <c r="AE3167" s="13">
        <f>IF(TRIM(AA3167=""),0,IF(ISNA(VLOOKUP(AA3167,Tracker!$AB$2:$AB$3981,1,FALSE)),0,1))</f>
        <v>1</v>
      </c>
    </row>
    <row r="3168" spans="1:31">
      <c r="A3168" s="1352">
        <v>6638</v>
      </c>
      <c r="B3168" s="266" t="s">
        <v>10543</v>
      </c>
      <c r="C3168" s="1014" t="s">
        <v>349</v>
      </c>
      <c r="D3168" s="905" t="s">
        <v>1405</v>
      </c>
      <c r="H3168" s="905" t="s">
        <v>10765</v>
      </c>
      <c r="I3168" s="270">
        <v>44321</v>
      </c>
      <c r="K3168" s="681" t="s">
        <v>10988</v>
      </c>
      <c r="L3168" s="1070" t="s">
        <v>590</v>
      </c>
      <c r="M3168" s="1198" t="str">
        <f t="shared" si="215"/>
        <v>Invoice Made</v>
      </c>
      <c r="AA3168" s="13" t="str">
        <f t="shared" si="216"/>
        <v>Celsius Miami07</v>
      </c>
      <c r="AE3168" s="13">
        <f>IF(TRIM(AA3168=""),0,IF(ISNA(VLOOKUP(AA3168,Tracker!$AB$2:$AB$3981,1,FALSE)),0,1))</f>
        <v>1</v>
      </c>
    </row>
    <row r="3169" spans="1:31">
      <c r="A3169" s="1352">
        <v>6639</v>
      </c>
      <c r="B3169" s="266" t="s">
        <v>10766</v>
      </c>
      <c r="C3169" s="1014" t="s">
        <v>158</v>
      </c>
      <c r="D3169" s="905" t="s">
        <v>10763</v>
      </c>
      <c r="H3169" s="905" t="s">
        <v>3696</v>
      </c>
      <c r="I3169" s="270">
        <v>44326</v>
      </c>
      <c r="L3169" s="1070" t="s">
        <v>590</v>
      </c>
      <c r="M3169" s="1198" t="str">
        <f t="shared" si="215"/>
        <v>Invoice Made</v>
      </c>
      <c r="AA3169" s="13" t="str">
        <f t="shared" si="216"/>
        <v>Gwen10</v>
      </c>
      <c r="AE3169" s="13">
        <f>IF(TRIM(AA3169=""),0,IF(ISNA(VLOOKUP(AA3169,Tracker!$AB$2:$AB$3981,1,FALSE)),0,1))</f>
        <v>1</v>
      </c>
    </row>
    <row r="3170" spans="1:31">
      <c r="A3170" s="1352">
        <v>6640</v>
      </c>
      <c r="B3170" s="266" t="s">
        <v>10767</v>
      </c>
      <c r="C3170" s="1014" t="s">
        <v>406</v>
      </c>
      <c r="D3170" s="905" t="s">
        <v>10740</v>
      </c>
      <c r="H3170" s="905" t="s">
        <v>10768</v>
      </c>
      <c r="I3170" s="270">
        <v>44337</v>
      </c>
      <c r="L3170" s="1070" t="s">
        <v>590</v>
      </c>
      <c r="M3170" s="1198" t="str">
        <f t="shared" si="215"/>
        <v>Invoice Made</v>
      </c>
      <c r="AA3170" s="13" t="str">
        <f t="shared" si="216"/>
        <v>Lavraki03</v>
      </c>
      <c r="AE3170" s="13">
        <f>IF(TRIM(AA3170=""),0,IF(ISNA(VLOOKUP(AA3170,Tracker!$AB$2:$AB$3981,1,FALSE)),0,1))</f>
        <v>1</v>
      </c>
    </row>
    <row r="3171" spans="1:31">
      <c r="A3171" s="1352">
        <v>6641</v>
      </c>
      <c r="B3171" s="266" t="s">
        <v>10769</v>
      </c>
      <c r="C3171" s="1014" t="s">
        <v>166</v>
      </c>
      <c r="D3171" s="905" t="s">
        <v>10740</v>
      </c>
      <c r="H3171" s="905" t="s">
        <v>1285</v>
      </c>
      <c r="I3171" s="270">
        <v>44344</v>
      </c>
      <c r="L3171" s="1070" t="s">
        <v>590</v>
      </c>
      <c r="M3171" s="1198" t="str">
        <f t="shared" si="215"/>
        <v>Invoice Made</v>
      </c>
      <c r="AA3171" s="13" t="str">
        <f t="shared" si="216"/>
        <v>Xena16</v>
      </c>
      <c r="AE3171" s="13">
        <f>IF(TRIM(AA3171=""),0,IF(ISNA(VLOOKUP(AA3171,Tracker!$AB$2:$AB$3981,1,FALSE)),0,1))</f>
        <v>1</v>
      </c>
    </row>
    <row r="3172" spans="1:31">
      <c r="A3172" s="1352">
        <v>6642</v>
      </c>
      <c r="B3172" s="266" t="s">
        <v>3166</v>
      </c>
      <c r="C3172" s="1014" t="s">
        <v>171</v>
      </c>
      <c r="D3172" s="905" t="s">
        <v>4224</v>
      </c>
      <c r="H3172" s="905" t="s">
        <v>20</v>
      </c>
      <c r="I3172" s="270">
        <v>44322</v>
      </c>
      <c r="L3172" s="1070" t="s">
        <v>590</v>
      </c>
      <c r="M3172" s="1198" t="str">
        <f t="shared" si="215"/>
        <v>Invoice Made</v>
      </c>
      <c r="AA3172" s="13" t="str">
        <f t="shared" si="216"/>
        <v>Cabo Kamui46</v>
      </c>
      <c r="AE3172" s="13">
        <f>IF(TRIM(AA3172=""),0,IF(ISNA(VLOOKUP(AA3172,Tracker!$AB$2:$AB$3981,1,FALSE)),0,1))</f>
        <v>1</v>
      </c>
    </row>
    <row r="3173" spans="1:31">
      <c r="A3173" s="1352">
        <v>6643</v>
      </c>
      <c r="B3173" s="266" t="s">
        <v>7421</v>
      </c>
      <c r="C3173" s="1014" t="s">
        <v>3174</v>
      </c>
      <c r="D3173" s="905" t="s">
        <v>1489</v>
      </c>
      <c r="H3173" s="905" t="s">
        <v>1409</v>
      </c>
      <c r="I3173" s="270">
        <v>44342</v>
      </c>
      <c r="L3173" s="1070" t="s">
        <v>590</v>
      </c>
      <c r="M3173" s="1198" t="str">
        <f t="shared" si="215"/>
        <v>Invoice Made</v>
      </c>
      <c r="AA3173" s="13" t="str">
        <f t="shared" si="216"/>
        <v>Seaways Rubymar173</v>
      </c>
      <c r="AE3173" s="13">
        <f>IF(TRIM(AA3173=""),0,IF(ISNA(VLOOKUP(AA3173,Tracker!$AB$2:$AB$3981,1,FALSE)),0,1))</f>
        <v>1</v>
      </c>
    </row>
    <row r="3174" spans="1:31">
      <c r="A3174" s="1352">
        <v>6644</v>
      </c>
      <c r="B3174" s="266" t="s">
        <v>7419</v>
      </c>
      <c r="C3174" s="1014" t="s">
        <v>10770</v>
      </c>
      <c r="D3174" s="905" t="s">
        <v>2868</v>
      </c>
      <c r="H3174" s="905" t="s">
        <v>2680</v>
      </c>
      <c r="I3174" s="270">
        <v>44346</v>
      </c>
      <c r="L3174" s="1070" t="s">
        <v>590</v>
      </c>
      <c r="M3174" s="1198" t="str">
        <f t="shared" si="215"/>
        <v>Invoice Made</v>
      </c>
      <c r="AA3174" s="13" t="str">
        <f t="shared" si="216"/>
        <v>Chantal152P-159F</v>
      </c>
      <c r="AE3174" s="13">
        <f>IF(TRIM(AA3174=""),0,IF(ISNA(VLOOKUP(AA3174,Tracker!$AB$2:$AB$3981,1,FALSE)),0,1))</f>
        <v>1</v>
      </c>
    </row>
    <row r="3175" spans="1:31">
      <c r="A3175" s="1352">
        <v>6645</v>
      </c>
      <c r="B3175" s="266" t="s">
        <v>8466</v>
      </c>
      <c r="C3175" s="1014" t="s">
        <v>199</v>
      </c>
      <c r="D3175" s="905" t="s">
        <v>8638</v>
      </c>
      <c r="H3175" s="905" t="s">
        <v>829</v>
      </c>
      <c r="I3175" s="270">
        <v>44318</v>
      </c>
      <c r="L3175" s="1070" t="s">
        <v>590</v>
      </c>
      <c r="M3175" s="1198" t="str">
        <f t="shared" si="215"/>
        <v>Invoice Made</v>
      </c>
      <c r="AA3175" s="13" t="str">
        <f t="shared" si="216"/>
        <v>Cabo Fuji30</v>
      </c>
      <c r="AE3175" s="13">
        <f>IF(TRIM(AA3175=""),0,IF(ISNA(VLOOKUP(AA3175,Tracker!$AB$2:$AB$3981,1,FALSE)),0,1))</f>
        <v>1</v>
      </c>
    </row>
    <row r="3176" spans="1:31">
      <c r="A3176" s="1352">
        <v>6646</v>
      </c>
      <c r="B3176" s="266" t="s">
        <v>7636</v>
      </c>
      <c r="C3176" s="1014" t="s">
        <v>8085</v>
      </c>
      <c r="D3176" s="905" t="s">
        <v>1489</v>
      </c>
      <c r="H3176" s="905" t="s">
        <v>385</v>
      </c>
      <c r="I3176" s="270">
        <v>44345</v>
      </c>
      <c r="K3176" s="1438" t="s">
        <v>10988</v>
      </c>
      <c r="L3176" s="1070" t="s">
        <v>590</v>
      </c>
      <c r="M3176" s="1198" t="str">
        <f t="shared" si="215"/>
        <v>Invoice Made</v>
      </c>
      <c r="AA3176" s="13" t="str">
        <f t="shared" si="216"/>
        <v>Seaways Leyte100</v>
      </c>
      <c r="AE3176" s="13">
        <f>IF(TRIM(AA3176=""),0,IF(ISNA(VLOOKUP(AA3176,Tracker!$AB$2:$AB$3981,1,FALSE)),0,1))</f>
        <v>1</v>
      </c>
    </row>
    <row r="3177" spans="1:31">
      <c r="A3177" s="1352">
        <v>6647</v>
      </c>
      <c r="B3177" s="266" t="s">
        <v>8174</v>
      </c>
      <c r="C3177" s="1014" t="s">
        <v>4065</v>
      </c>
      <c r="D3177" s="905" t="s">
        <v>10053</v>
      </c>
      <c r="H3177" s="905" t="s">
        <v>261</v>
      </c>
      <c r="I3177" s="270">
        <v>44324</v>
      </c>
      <c r="L3177" s="1070" t="s">
        <v>590</v>
      </c>
      <c r="M3177" s="1198" t="str">
        <f t="shared" si="215"/>
        <v>Invoice Made</v>
      </c>
      <c r="AA3177" s="13" t="str">
        <f t="shared" si="216"/>
        <v>Neapolis33</v>
      </c>
      <c r="AE3177" s="13">
        <f>IF(TRIM(AA3177=""),0,IF(ISNA(VLOOKUP(AA3177,Tracker!$AB$2:$AB$3981,1,FALSE)),0,1))</f>
        <v>1</v>
      </c>
    </row>
    <row r="3178" spans="1:31">
      <c r="A3178" s="1352">
        <v>6648</v>
      </c>
      <c r="B3178" s="266" t="s">
        <v>8250</v>
      </c>
      <c r="C3178" s="1014" t="s">
        <v>192</v>
      </c>
      <c r="D3178" s="905" t="s">
        <v>8245</v>
      </c>
      <c r="H3178" s="905" t="s">
        <v>20</v>
      </c>
      <c r="I3178" s="270">
        <v>44325</v>
      </c>
      <c r="L3178" s="1070" t="s">
        <v>590</v>
      </c>
      <c r="M3178" s="1198" t="str">
        <f t="shared" si="215"/>
        <v>Invoice Made</v>
      </c>
      <c r="AA3178" s="13" t="str">
        <f t="shared" si="216"/>
        <v>Nicopolis27</v>
      </c>
      <c r="AE3178" s="13">
        <f>IF(TRIM(AA3178=""),0,IF(ISNA(VLOOKUP(AA3178,Tracker!$AB$2:$AB$3981,1,FALSE)),0,1))</f>
        <v>1</v>
      </c>
    </row>
    <row r="3179" spans="1:31">
      <c r="A3179" s="1352">
        <v>6649</v>
      </c>
      <c r="B3179" s="266" t="s">
        <v>9517</v>
      </c>
      <c r="C3179" s="1014" t="s">
        <v>8179</v>
      </c>
      <c r="D3179" s="905" t="s">
        <v>10771</v>
      </c>
      <c r="H3179" s="905" t="s">
        <v>2751</v>
      </c>
      <c r="I3179" s="270">
        <v>44330</v>
      </c>
      <c r="L3179" s="1070" t="s">
        <v>10772</v>
      </c>
      <c r="M3179" s="1198" t="str">
        <f t="shared" si="215"/>
        <v>Invoice Made</v>
      </c>
      <c r="AA3179" s="13" t="str">
        <f t="shared" si="216"/>
        <v>China Dawnv02</v>
      </c>
      <c r="AE3179" s="13">
        <f>IF(TRIM(AA3179=""),0,IF(ISNA(VLOOKUP(AA3179,Tracker!$AB$2:$AB$3981,1,FALSE)),0,1))</f>
        <v>1</v>
      </c>
    </row>
    <row r="3180" spans="1:31">
      <c r="A3180" s="1364">
        <v>6650</v>
      </c>
      <c r="B3180" s="1223" t="s">
        <v>10453</v>
      </c>
      <c r="C3180" s="1189" t="s">
        <v>10873</v>
      </c>
      <c r="D3180" s="1190" t="s">
        <v>10878</v>
      </c>
      <c r="E3180" s="1188"/>
      <c r="F3180" s="1191"/>
      <c r="G3180" s="1192"/>
      <c r="H3180" s="1190" t="s">
        <v>567</v>
      </c>
      <c r="I3180" s="1193">
        <v>44349</v>
      </c>
      <c r="J3180" s="1188"/>
      <c r="K3180" s="1194" t="s">
        <v>10062</v>
      </c>
      <c r="L3180" s="1219" t="s">
        <v>9985</v>
      </c>
      <c r="M3180" s="1196" t="str">
        <f t="shared" si="215"/>
        <v>Invoice Made</v>
      </c>
      <c r="O3180" s="1478" t="s">
        <v>10879</v>
      </c>
      <c r="P3180" s="1479"/>
      <c r="Q3180" s="1479"/>
      <c r="R3180" s="1479"/>
      <c r="AA3180" s="13" t="str">
        <f t="shared" si="216"/>
        <v>Ionic Artemis10_23</v>
      </c>
      <c r="AE3180" s="13">
        <f>IF(TRIM(AA3180=""),0,IF(ISNA(VLOOKUP(AA3180,Tracker!$AB$2:$AB$3981,1,FALSE)),0,1))</f>
        <v>1</v>
      </c>
    </row>
    <row r="3181" spans="1:31">
      <c r="A3181" s="1364">
        <v>6651</v>
      </c>
      <c r="B3181" s="1311" t="s">
        <v>10874</v>
      </c>
      <c r="C3181" s="1014" t="s">
        <v>285</v>
      </c>
      <c r="D3181" s="905" t="s">
        <v>8961</v>
      </c>
      <c r="H3181" s="905" t="s">
        <v>25</v>
      </c>
      <c r="I3181" s="270">
        <v>44358</v>
      </c>
      <c r="K3181" s="681" t="s">
        <v>10062</v>
      </c>
      <c r="L3181" s="1070" t="s">
        <v>9985</v>
      </c>
      <c r="M3181" s="1198" t="str">
        <f t="shared" si="215"/>
        <v>Invoice Made</v>
      </c>
      <c r="AA3181" s="13" t="str">
        <f t="shared" si="216"/>
        <v>Almi Star4</v>
      </c>
      <c r="AE3181" s="13">
        <f>IF(TRIM(AA3181=""),0,IF(ISNA(VLOOKUP(AA3181,Tracker!$AB$2:$AB$3981,1,FALSE)),0,1))</f>
        <v>1</v>
      </c>
    </row>
    <row r="3182" spans="1:31">
      <c r="A3182" s="1364">
        <v>6652</v>
      </c>
      <c r="B3182" s="1311" t="s">
        <v>10875</v>
      </c>
      <c r="C3182" s="1014" t="s">
        <v>124</v>
      </c>
      <c r="D3182" s="905" t="s">
        <v>10878</v>
      </c>
      <c r="H3182" s="905" t="s">
        <v>4000</v>
      </c>
      <c r="I3182" s="270">
        <v>44363</v>
      </c>
      <c r="K3182" s="681" t="s">
        <v>10062</v>
      </c>
      <c r="L3182" s="1070" t="s">
        <v>9985</v>
      </c>
      <c r="M3182" s="1198" t="str">
        <f t="shared" si="215"/>
        <v>Invoice Made</v>
      </c>
      <c r="AA3182" s="13" t="str">
        <f t="shared" si="216"/>
        <v>Sea Runner19</v>
      </c>
      <c r="AE3182" s="13">
        <f>IF(TRIM(AA3182=""),0,IF(ISNA(VLOOKUP(AA3182,Tracker!$AB$2:$AB$3981,1,FALSE)),0,1))</f>
        <v>1</v>
      </c>
    </row>
    <row r="3183" spans="1:31">
      <c r="A3183" s="1364">
        <v>6653</v>
      </c>
      <c r="B3183" s="1224" t="s">
        <v>10876</v>
      </c>
      <c r="C3183" s="1201" t="s">
        <v>10877</v>
      </c>
      <c r="D3183" s="1202" t="s">
        <v>10052</v>
      </c>
      <c r="E3183" s="1200"/>
      <c r="F3183" s="1203"/>
      <c r="G3183" s="1204"/>
      <c r="H3183" s="1202" t="s">
        <v>410</v>
      </c>
      <c r="I3183" s="1205">
        <v>44366</v>
      </c>
      <c r="J3183" s="1200"/>
      <c r="K3183" s="1206" t="s">
        <v>10062</v>
      </c>
      <c r="L3183" s="1222" t="s">
        <v>9985</v>
      </c>
      <c r="M3183" s="1208" t="str">
        <f t="shared" si="215"/>
        <v>Invoice Made</v>
      </c>
      <c r="AA3183" s="13" t="str">
        <f t="shared" si="216"/>
        <v>Monte Urbasa2021006</v>
      </c>
      <c r="AE3183" s="13">
        <f>IF(TRIM(AA3183=""),0,IF(ISNA(VLOOKUP(AA3183,Tracker!$AB$2:$AB$3981,1,FALSE)),0,1))</f>
        <v>1</v>
      </c>
    </row>
    <row r="3184" spans="1:31">
      <c r="A3184" s="1364">
        <v>6654</v>
      </c>
      <c r="B3184" s="1225" t="s">
        <v>1288</v>
      </c>
      <c r="C3184" s="1226" t="s">
        <v>285</v>
      </c>
      <c r="D3184" s="1227" t="s">
        <v>9914</v>
      </c>
      <c r="E3184" s="1228"/>
      <c r="F3184" s="1229"/>
      <c r="G3184" s="1230"/>
      <c r="H3184" s="1227" t="s">
        <v>182</v>
      </c>
      <c r="I3184" s="1231">
        <v>44361</v>
      </c>
      <c r="J3184" s="1228"/>
      <c r="K3184" s="1232"/>
      <c r="L3184" s="1233" t="s">
        <v>1485</v>
      </c>
      <c r="M3184" s="457" t="str">
        <f t="shared" si="215"/>
        <v>Invoice Made</v>
      </c>
      <c r="AA3184" s="13" t="str">
        <f t="shared" si="216"/>
        <v>Marjorie K4</v>
      </c>
      <c r="AE3184" s="13">
        <f>IF(TRIM(AA3184=""),0,IF(ISNA(VLOOKUP(AA3184,Tracker!$AB$2:$AB$3981,1,FALSE)),0,1))</f>
        <v>1</v>
      </c>
    </row>
    <row r="3185" spans="1:31">
      <c r="A3185" s="1352">
        <v>6655</v>
      </c>
      <c r="B3185" s="1311" t="s">
        <v>2674</v>
      </c>
      <c r="C3185" s="1014" t="s">
        <v>10880</v>
      </c>
      <c r="D3185" s="905" t="s">
        <v>10121</v>
      </c>
      <c r="H3185" s="905" t="s">
        <v>67</v>
      </c>
      <c r="I3185" s="270">
        <v>44349</v>
      </c>
      <c r="L3185" s="1070" t="s">
        <v>7591</v>
      </c>
      <c r="M3185" s="1198" t="str">
        <f t="shared" si="215"/>
        <v>Invoice Made</v>
      </c>
      <c r="AA3185" s="13" t="str">
        <f t="shared" si="216"/>
        <v>Victory Venture210003</v>
      </c>
      <c r="AE3185" s="13">
        <f>IF(TRIM(AA3185=""),0,IF(ISNA(VLOOKUP(AA3185,Tracker!$AB$2:$AB$3981,1,FALSE)),0,1))</f>
        <v>1</v>
      </c>
    </row>
    <row r="3186" spans="1:31">
      <c r="A3186" s="1352">
        <v>6656</v>
      </c>
      <c r="B3186" s="1311" t="s">
        <v>3084</v>
      </c>
      <c r="C3186" s="1014" t="s">
        <v>143</v>
      </c>
      <c r="D3186" s="905" t="s">
        <v>8302</v>
      </c>
      <c r="H3186" s="905" t="s">
        <v>2005</v>
      </c>
      <c r="I3186" s="270">
        <v>44354</v>
      </c>
      <c r="L3186" s="1070" t="s">
        <v>7591</v>
      </c>
      <c r="M3186" s="1198" t="str">
        <f t="shared" si="215"/>
        <v>Invoice Made</v>
      </c>
      <c r="AA3186" s="13" t="str">
        <f t="shared" si="216"/>
        <v>Hellas Tatiana36</v>
      </c>
      <c r="AE3186" s="13">
        <f>IF(TRIM(AA3186=""),0,IF(ISNA(VLOOKUP(AA3186,Tracker!$AB$2:$AB$3981,1,FALSE)),0,1))</f>
        <v>1</v>
      </c>
    </row>
    <row r="3187" spans="1:31">
      <c r="A3187" s="1352">
        <v>6657</v>
      </c>
      <c r="B3187" s="1224" t="s">
        <v>10881</v>
      </c>
      <c r="C3187" s="1201" t="s">
        <v>124</v>
      </c>
      <c r="D3187" s="1202" t="s">
        <v>10121</v>
      </c>
      <c r="E3187" s="1200"/>
      <c r="F3187" s="1203"/>
      <c r="G3187" s="1204"/>
      <c r="H3187" s="1202" t="s">
        <v>570</v>
      </c>
      <c r="I3187" s="1205">
        <v>44359</v>
      </c>
      <c r="J3187" s="1200"/>
      <c r="K3187" s="1206"/>
      <c r="L3187" s="1222" t="s">
        <v>7591</v>
      </c>
      <c r="M3187" s="1208" t="str">
        <f t="shared" si="215"/>
        <v>Invoice Made</v>
      </c>
      <c r="AA3187" s="13" t="str">
        <f t="shared" si="216"/>
        <v>Clearocean Magic19</v>
      </c>
      <c r="AE3187" s="13">
        <f>IF(TRIM(AA3187=""),0,IF(ISNA(VLOOKUP(AA3187,Tracker!$AB$2:$AB$3981,1,FALSE)),0,1))</f>
        <v>1</v>
      </c>
    </row>
    <row r="3188" spans="1:31">
      <c r="A3188" s="1352">
        <v>6658</v>
      </c>
      <c r="B3188" s="1362" t="s">
        <v>10882</v>
      </c>
      <c r="C3188" s="1189" t="s">
        <v>234</v>
      </c>
      <c r="D3188" s="1190" t="s">
        <v>9460</v>
      </c>
      <c r="E3188" s="1188"/>
      <c r="F3188" s="1191"/>
      <c r="G3188" s="1192"/>
      <c r="H3188" s="1190" t="s">
        <v>2946</v>
      </c>
      <c r="I3188" s="1193">
        <v>44351</v>
      </c>
      <c r="J3188" s="1188"/>
      <c r="K3188" s="1194" t="s">
        <v>411</v>
      </c>
      <c r="L3188" s="1219" t="s">
        <v>28</v>
      </c>
      <c r="M3188" s="1196" t="str">
        <f t="shared" si="215"/>
        <v>Invoice Not Made</v>
      </c>
      <c r="AA3188" s="13" t="str">
        <f t="shared" si="216"/>
        <v>Ark01</v>
      </c>
      <c r="AE3188" s="13">
        <f>IF(TRIM(AA3188=""),0,IF(ISNA(VLOOKUP(AA3188,Tracker!$AB$2:$AB$3981,1,FALSE)),0,1))</f>
        <v>0</v>
      </c>
    </row>
    <row r="3189" spans="1:31">
      <c r="A3189" s="1352">
        <v>6659</v>
      </c>
      <c r="B3189" s="1311" t="s">
        <v>1268</v>
      </c>
      <c r="C3189" s="1014" t="s">
        <v>461</v>
      </c>
      <c r="D3189" s="905" t="s">
        <v>9622</v>
      </c>
      <c r="H3189" s="905" t="s">
        <v>9697</v>
      </c>
      <c r="I3189" s="270">
        <v>44352</v>
      </c>
      <c r="K3189" s="681" t="s">
        <v>28</v>
      </c>
      <c r="L3189" s="1070" t="s">
        <v>28</v>
      </c>
      <c r="M3189" s="1198" t="str">
        <f t="shared" si="215"/>
        <v>Invoice Made</v>
      </c>
      <c r="AA3189" s="13" t="str">
        <f t="shared" si="216"/>
        <v>Nave Cetus98</v>
      </c>
      <c r="AE3189" s="13">
        <f>IF(TRIM(AA3189=""),0,IF(ISNA(VLOOKUP(AA3189,Tracker!$AB$2:$AB$3981,1,FALSE)),0,1))</f>
        <v>1</v>
      </c>
    </row>
    <row r="3190" spans="1:31">
      <c r="A3190" s="1352">
        <v>6660</v>
      </c>
      <c r="B3190" s="1361" t="s">
        <v>10883</v>
      </c>
      <c r="C3190" s="1014" t="s">
        <v>125</v>
      </c>
      <c r="D3190" s="905" t="s">
        <v>10886</v>
      </c>
      <c r="H3190" s="905" t="s">
        <v>679</v>
      </c>
      <c r="I3190" s="270">
        <v>44360</v>
      </c>
      <c r="K3190" s="681" t="s">
        <v>411</v>
      </c>
      <c r="L3190" s="1070" t="s">
        <v>28</v>
      </c>
      <c r="M3190" s="1198" t="str">
        <f t="shared" si="215"/>
        <v>Invoice Made</v>
      </c>
      <c r="AA3190" s="13" t="str">
        <f t="shared" si="216"/>
        <v>Astra6</v>
      </c>
      <c r="AE3190" s="13">
        <f>IF(TRIM(AA3190=""),0,IF(ISNA(VLOOKUP(AA3190,Tracker!$AB$2:$AB$3981,1,FALSE)),0,1))</f>
        <v>1</v>
      </c>
    </row>
    <row r="3191" spans="1:31">
      <c r="A3191" s="1352">
        <v>6661</v>
      </c>
      <c r="B3191" s="1361" t="s">
        <v>3238</v>
      </c>
      <c r="C3191" s="1014" t="s">
        <v>234</v>
      </c>
      <c r="D3191" s="905" t="s">
        <v>9915</v>
      </c>
      <c r="H3191" s="905" t="s">
        <v>10887</v>
      </c>
      <c r="I3191" s="270">
        <v>44362</v>
      </c>
      <c r="K3191" s="681" t="s">
        <v>411</v>
      </c>
      <c r="L3191" s="1070" t="s">
        <v>28</v>
      </c>
      <c r="M3191" s="1198" t="str">
        <f t="shared" si="215"/>
        <v>Invoice Not Made</v>
      </c>
      <c r="AA3191" s="13" t="str">
        <f t="shared" si="216"/>
        <v>Aristaios01</v>
      </c>
      <c r="AE3191" s="13">
        <f>IF(TRIM(AA3191=""),0,IF(ISNA(VLOOKUP(AA3191,Tracker!$AB$2:$AB$3981,1,FALSE)),0,1))</f>
        <v>0</v>
      </c>
    </row>
    <row r="3192" spans="1:31">
      <c r="A3192" s="1352">
        <v>6662</v>
      </c>
      <c r="B3192" s="1361" t="s">
        <v>10884</v>
      </c>
      <c r="C3192" s="1014" t="s">
        <v>10885</v>
      </c>
      <c r="D3192" s="905" t="s">
        <v>9460</v>
      </c>
      <c r="H3192" s="905" t="s">
        <v>2946</v>
      </c>
      <c r="I3192" s="270">
        <v>44362</v>
      </c>
      <c r="K3192" s="681" t="s">
        <v>411</v>
      </c>
      <c r="L3192" s="1070" t="s">
        <v>28</v>
      </c>
      <c r="M3192" s="1198" t="str">
        <f t="shared" si="215"/>
        <v>Invoice Made</v>
      </c>
      <c r="AA3192" s="13" t="str">
        <f t="shared" si="216"/>
        <v>Nemo01_21</v>
      </c>
      <c r="AE3192" s="13">
        <f>IF(TRIM(AA3192=""),0,IF(ISNA(VLOOKUP(AA3192,Tracker!$AB$2:$AB$3981,1,FALSE)),0,1))</f>
        <v>1</v>
      </c>
    </row>
    <row r="3193" spans="1:31">
      <c r="A3193" s="1352">
        <v>6663</v>
      </c>
      <c r="B3193" s="1224" t="s">
        <v>10752</v>
      </c>
      <c r="C3193" s="1201" t="s">
        <v>414</v>
      </c>
      <c r="D3193" s="1202" t="s">
        <v>9915</v>
      </c>
      <c r="E3193" s="1200"/>
      <c r="F3193" s="1203"/>
      <c r="G3193" s="1204"/>
      <c r="H3193" s="1202" t="s">
        <v>90</v>
      </c>
      <c r="I3193" s="1205">
        <v>44369</v>
      </c>
      <c r="J3193" s="1200"/>
      <c r="K3193" s="1206" t="s">
        <v>411</v>
      </c>
      <c r="L3193" s="1222" t="s">
        <v>28</v>
      </c>
      <c r="M3193" s="1208" t="str">
        <f t="shared" si="215"/>
        <v>Invoice Made</v>
      </c>
      <c r="AA3193" s="13" t="str">
        <f t="shared" si="216"/>
        <v>Seliger5</v>
      </c>
      <c r="AE3193" s="13">
        <f>IF(TRIM(AA3193=""),0,IF(ISNA(VLOOKUP(AA3193,Tracker!$AB$2:$AB$3981,1,FALSE)),0,1))</f>
        <v>1</v>
      </c>
    </row>
    <row r="3194" spans="1:31">
      <c r="A3194" s="1352">
        <v>6664</v>
      </c>
      <c r="B3194" s="266" t="s">
        <v>1789</v>
      </c>
      <c r="C3194" s="1014">
        <v>19</v>
      </c>
      <c r="D3194" s="905" t="s">
        <v>10888</v>
      </c>
      <c r="H3194" s="905" t="s">
        <v>437</v>
      </c>
      <c r="I3194" s="270">
        <v>44359</v>
      </c>
      <c r="L3194" s="1070" t="s">
        <v>8089</v>
      </c>
      <c r="M3194" s="1198" t="str">
        <f t="shared" si="215"/>
        <v>Invoice Not Made</v>
      </c>
      <c r="AA3194" s="13" t="str">
        <f t="shared" si="216"/>
        <v>Navig8 Ametrine19</v>
      </c>
      <c r="AE3194" s="13">
        <f>IF(TRIM(AA3194=""),0,IF(ISNA(VLOOKUP(AA3194,Tracker!$AB$2:$AB$3981,1,FALSE)),0,1))</f>
        <v>0</v>
      </c>
    </row>
    <row r="3195" spans="1:31">
      <c r="A3195" s="1352">
        <v>6665</v>
      </c>
      <c r="B3195" s="1223" t="s">
        <v>892</v>
      </c>
      <c r="C3195" s="1189" t="s">
        <v>10468</v>
      </c>
      <c r="D3195" s="1190" t="s">
        <v>10427</v>
      </c>
      <c r="E3195" s="1188"/>
      <c r="F3195" s="1191"/>
      <c r="G3195" s="1192"/>
      <c r="H3195" s="1190" t="s">
        <v>287</v>
      </c>
      <c r="I3195" s="1193">
        <v>44349</v>
      </c>
      <c r="J3195" s="1188"/>
      <c r="K3195" s="1194"/>
      <c r="L3195" s="1219" t="s">
        <v>1466</v>
      </c>
      <c r="M3195" s="1196" t="str">
        <f t="shared" si="215"/>
        <v>Invoice Not Made</v>
      </c>
      <c r="N3195" s="266" t="s">
        <v>9967</v>
      </c>
      <c r="AA3195" s="13" t="str">
        <f t="shared" si="216"/>
        <v>Elisalex Schulte190</v>
      </c>
      <c r="AE3195" s="13">
        <f>IF(TRIM(AA3195=""),0,IF(ISNA(VLOOKUP(AA3195,Tracker!$AB$2:$AB$3981,1,FALSE)),0,1))</f>
        <v>0</v>
      </c>
    </row>
    <row r="3196" spans="1:31">
      <c r="A3196" s="1352">
        <v>6666</v>
      </c>
      <c r="B3196" s="1323" t="s">
        <v>892</v>
      </c>
      <c r="C3196" s="1357" t="s">
        <v>10892</v>
      </c>
      <c r="D3196" s="905" t="s">
        <v>10427</v>
      </c>
      <c r="H3196" s="905" t="s">
        <v>10897</v>
      </c>
      <c r="I3196" s="270">
        <v>44366</v>
      </c>
      <c r="L3196" s="1070" t="s">
        <v>1466</v>
      </c>
      <c r="M3196" s="1198" t="str">
        <f t="shared" si="215"/>
        <v>Invoice Made</v>
      </c>
      <c r="AA3196" s="13" t="str">
        <f t="shared" si="216"/>
        <v>Elisalex Schulte190, 191</v>
      </c>
      <c r="AE3196" s="13">
        <f>IF(TRIM(AA3196=""),0,IF(ISNA(VLOOKUP(AA3196,Tracker!$AB$2:$AB$3981,1,FALSE)),0,1))</f>
        <v>1</v>
      </c>
    </row>
    <row r="3197" spans="1:31">
      <c r="A3197" s="1352">
        <v>6667</v>
      </c>
      <c r="B3197" s="1311" t="s">
        <v>2854</v>
      </c>
      <c r="C3197" s="1014" t="s">
        <v>4795</v>
      </c>
      <c r="D3197" s="905" t="s">
        <v>10427</v>
      </c>
      <c r="H3197" s="905" t="s">
        <v>2870</v>
      </c>
      <c r="I3197" s="270">
        <v>44358</v>
      </c>
      <c r="L3197" s="1070" t="s">
        <v>1466</v>
      </c>
      <c r="M3197" s="1198" t="str">
        <f t="shared" si="215"/>
        <v>Invoice Not Made</v>
      </c>
      <c r="N3197" s="266" t="s">
        <v>9967</v>
      </c>
      <c r="AA3197" s="13" t="str">
        <f t="shared" si="216"/>
        <v>Emmy Schulte296</v>
      </c>
      <c r="AE3197" s="13">
        <f>IF(TRIM(AA3197=""),0,IF(ISNA(VLOOKUP(AA3197,Tracker!$AB$2:$AB$3981,1,FALSE)),0,1))</f>
        <v>0</v>
      </c>
    </row>
    <row r="3198" spans="1:31">
      <c r="A3198" s="1352">
        <v>6668</v>
      </c>
      <c r="B3198" s="1323" t="s">
        <v>2854</v>
      </c>
      <c r="C3198" s="1357" t="s">
        <v>10893</v>
      </c>
      <c r="D3198" s="905" t="s">
        <v>10427</v>
      </c>
      <c r="H3198" s="905" t="s">
        <v>25</v>
      </c>
      <c r="I3198" s="270">
        <v>44363</v>
      </c>
      <c r="L3198" s="1070" t="s">
        <v>1466</v>
      </c>
      <c r="M3198" s="1198" t="str">
        <f t="shared" si="215"/>
        <v>Invoice Made</v>
      </c>
      <c r="AA3198" s="13" t="str">
        <f t="shared" si="216"/>
        <v>Emmy Schulte296, 297</v>
      </c>
      <c r="AE3198" s="13">
        <f>IF(TRIM(AA3198=""),0,IF(ISNA(VLOOKUP(AA3198,Tracker!$AB$2:$AB$3981,1,FALSE)),0,1))</f>
        <v>1</v>
      </c>
    </row>
    <row r="3199" spans="1:31">
      <c r="A3199" s="1352">
        <v>6669</v>
      </c>
      <c r="B3199" s="1311" t="s">
        <v>9228</v>
      </c>
      <c r="C3199" s="1014" t="s">
        <v>789</v>
      </c>
      <c r="D3199" s="905" t="s">
        <v>10427</v>
      </c>
      <c r="H3199" s="905" t="s">
        <v>2870</v>
      </c>
      <c r="I3199" s="270">
        <v>44361</v>
      </c>
      <c r="L3199" s="1070" t="s">
        <v>1466</v>
      </c>
      <c r="M3199" s="1198" t="str">
        <f t="shared" si="215"/>
        <v>Invoice Not Made</v>
      </c>
      <c r="N3199" s="266" t="s">
        <v>9967</v>
      </c>
      <c r="AA3199" s="13" t="str">
        <f t="shared" si="216"/>
        <v>Sten Fjell132</v>
      </c>
      <c r="AE3199" s="13">
        <f>IF(TRIM(AA3199=""),0,IF(ISNA(VLOOKUP(AA3199,Tracker!$AB$2:$AB$3981,1,FALSE)),0,1))</f>
        <v>0</v>
      </c>
    </row>
    <row r="3200" spans="1:31">
      <c r="A3200" s="1352">
        <v>6670</v>
      </c>
      <c r="B3200" s="1323" t="s">
        <v>9228</v>
      </c>
      <c r="C3200" s="1357" t="s">
        <v>10894</v>
      </c>
      <c r="D3200" s="905" t="s">
        <v>10427</v>
      </c>
      <c r="H3200" s="905" t="s">
        <v>2870</v>
      </c>
      <c r="I3200" s="270">
        <v>44373</v>
      </c>
      <c r="L3200" s="1070" t="s">
        <v>1466</v>
      </c>
      <c r="M3200" s="1198" t="str">
        <f t="shared" si="215"/>
        <v>Invoice Made</v>
      </c>
      <c r="AA3200" s="13" t="str">
        <f t="shared" si="216"/>
        <v>Sten Fjell132, 133</v>
      </c>
      <c r="AE3200" s="13">
        <f>IF(TRIM(AA3200=""),0,IF(ISNA(VLOOKUP(AA3200,Tracker!$AB$2:$AB$3981,1,FALSE)),0,1))</f>
        <v>1</v>
      </c>
    </row>
    <row r="3201" spans="1:31">
      <c r="A3201" s="1352">
        <v>6671</v>
      </c>
      <c r="B3201" s="1311" t="s">
        <v>2776</v>
      </c>
      <c r="C3201" s="1014" t="s">
        <v>147</v>
      </c>
      <c r="D3201" s="905" t="s">
        <v>10427</v>
      </c>
      <c r="H3201" s="905" t="s">
        <v>412</v>
      </c>
      <c r="I3201" s="270">
        <v>44354</v>
      </c>
      <c r="L3201" s="1070" t="s">
        <v>1466</v>
      </c>
      <c r="M3201" s="1198" t="str">
        <f t="shared" ref="M3201:M3264" si="217">IF(AND(NOT(TRIM(D3201)="")),IF(AE3201=1,"Invoice Made","Invoice Not Made"),"")</f>
        <v>Invoice Not Made</v>
      </c>
      <c r="N3201" s="266" t="s">
        <v>9967</v>
      </c>
      <c r="AA3201" s="13" t="str">
        <f t="shared" ref="AA3201:AA3264" si="218">IF(OR(TRIM(B3201)="",TRIM(C3201)=""),"Vessel-Voy No not given",CONCATENATE(TRIM(B3201),TRIM(C3201)))</f>
        <v>Sten Skagen204</v>
      </c>
      <c r="AE3201" s="13">
        <f>IF(TRIM(AA3201=""),0,IF(ISNA(VLOOKUP(AA3201,Tracker!$AB$2:$AB$3981,1,FALSE)),0,1))</f>
        <v>0</v>
      </c>
    </row>
    <row r="3202" spans="1:31">
      <c r="A3202" s="1352">
        <v>6672</v>
      </c>
      <c r="B3202" s="1311" t="s">
        <v>2776</v>
      </c>
      <c r="C3202" s="1014" t="s">
        <v>10889</v>
      </c>
      <c r="D3202" s="905" t="s">
        <v>10427</v>
      </c>
      <c r="H3202" s="905" t="s">
        <v>418</v>
      </c>
      <c r="I3202" s="270">
        <v>44358</v>
      </c>
      <c r="L3202" s="1070" t="s">
        <v>1466</v>
      </c>
      <c r="M3202" s="1198" t="str">
        <f t="shared" si="217"/>
        <v>Invoice Not Made</v>
      </c>
      <c r="N3202" s="266" t="s">
        <v>9967</v>
      </c>
      <c r="AA3202" s="13" t="str">
        <f t="shared" si="218"/>
        <v>Sten Skagen204B</v>
      </c>
      <c r="AE3202" s="13">
        <f>IF(TRIM(AA3202=""),0,IF(ISNA(VLOOKUP(AA3202,Tracker!$AB$2:$AB$3981,1,FALSE)),0,1))</f>
        <v>0</v>
      </c>
    </row>
    <row r="3203" spans="1:31">
      <c r="A3203" s="1352">
        <v>6673</v>
      </c>
      <c r="B3203" s="1311" t="s">
        <v>2776</v>
      </c>
      <c r="C3203" s="1014" t="s">
        <v>2852</v>
      </c>
      <c r="D3203" s="905" t="s">
        <v>10427</v>
      </c>
      <c r="H3203" s="905" t="s">
        <v>25</v>
      </c>
      <c r="I3203" s="270">
        <v>44365</v>
      </c>
      <c r="L3203" s="1070" t="s">
        <v>1466</v>
      </c>
      <c r="M3203" s="1198" t="str">
        <f t="shared" si="217"/>
        <v>Invoice Not Made</v>
      </c>
      <c r="N3203" s="266" t="s">
        <v>9967</v>
      </c>
      <c r="AA3203" s="13" t="str">
        <f t="shared" si="218"/>
        <v>Sten Skagen205</v>
      </c>
      <c r="AE3203" s="13">
        <f>IF(TRIM(AA3203=""),0,IF(ISNA(VLOOKUP(AA3203,Tracker!$AB$2:$AB$3981,1,FALSE)),0,1))</f>
        <v>0</v>
      </c>
    </row>
    <row r="3204" spans="1:31">
      <c r="A3204" s="1352">
        <v>6674</v>
      </c>
      <c r="B3204" s="1323" t="s">
        <v>2776</v>
      </c>
      <c r="C3204" s="1357" t="s">
        <v>10895</v>
      </c>
      <c r="D3204" s="905" t="s">
        <v>10427</v>
      </c>
      <c r="H3204" s="905" t="s">
        <v>1308</v>
      </c>
      <c r="I3204" s="270">
        <v>44369</v>
      </c>
      <c r="L3204" s="1070" t="s">
        <v>1466</v>
      </c>
      <c r="M3204" s="1198" t="str">
        <f t="shared" si="217"/>
        <v>Invoice Made</v>
      </c>
      <c r="AA3204" s="13" t="str">
        <f t="shared" si="218"/>
        <v>Sten Skagen204, 204B, 205, 206</v>
      </c>
      <c r="AE3204" s="13">
        <f>IF(TRIM(AA3204=""),0,IF(ISNA(VLOOKUP(AA3204,Tracker!$AB$2:$AB$3981,1,FALSE)),0,1))</f>
        <v>1</v>
      </c>
    </row>
    <row r="3205" spans="1:31">
      <c r="A3205" s="1352">
        <v>6675</v>
      </c>
      <c r="B3205" s="1311" t="s">
        <v>2779</v>
      </c>
      <c r="C3205" s="1014" t="s">
        <v>10890</v>
      </c>
      <c r="D3205" s="905" t="s">
        <v>10427</v>
      </c>
      <c r="H3205" s="905" t="s">
        <v>2870</v>
      </c>
      <c r="I3205" s="270">
        <v>44350</v>
      </c>
      <c r="L3205" s="1070" t="s">
        <v>1466</v>
      </c>
      <c r="M3205" s="1198" t="str">
        <f t="shared" si="217"/>
        <v>Invoice Not Made</v>
      </c>
      <c r="N3205" s="266" t="s">
        <v>9967</v>
      </c>
      <c r="AA3205" s="13" t="str">
        <f t="shared" si="218"/>
        <v>Tigris350</v>
      </c>
      <c r="AE3205" s="13">
        <f>IF(TRIM(AA3205=""),0,IF(ISNA(VLOOKUP(AA3205,Tracker!$AB$2:$AB$3981,1,FALSE)),0,1))</f>
        <v>0</v>
      </c>
    </row>
    <row r="3206" spans="1:31">
      <c r="A3206" s="1352">
        <v>6676</v>
      </c>
      <c r="B3206" s="1311" t="s">
        <v>2779</v>
      </c>
      <c r="C3206" s="1014" t="s">
        <v>10891</v>
      </c>
      <c r="D3206" s="905" t="s">
        <v>10427</v>
      </c>
      <c r="H3206" s="905" t="s">
        <v>10898</v>
      </c>
      <c r="I3206" s="270">
        <v>44366</v>
      </c>
      <c r="L3206" s="1070" t="s">
        <v>1466</v>
      </c>
      <c r="M3206" s="1198" t="str">
        <f t="shared" si="217"/>
        <v>Invoice Not Made</v>
      </c>
      <c r="N3206" s="266" t="s">
        <v>9967</v>
      </c>
      <c r="AA3206" s="13" t="str">
        <f t="shared" si="218"/>
        <v>Tigris351</v>
      </c>
      <c r="AE3206" s="13">
        <f>IF(TRIM(AA3206=""),0,IF(ISNA(VLOOKUP(AA3206,Tracker!$AB$2:$AB$3981,1,FALSE)),0,1))</f>
        <v>0</v>
      </c>
    </row>
    <row r="3207" spans="1:31">
      <c r="A3207" s="1352">
        <v>6677</v>
      </c>
      <c r="B3207" s="1359" t="s">
        <v>2779</v>
      </c>
      <c r="C3207" s="1360" t="s">
        <v>10896</v>
      </c>
      <c r="D3207" s="1202" t="s">
        <v>10427</v>
      </c>
      <c r="E3207" s="1200"/>
      <c r="F3207" s="1203"/>
      <c r="G3207" s="1204"/>
      <c r="H3207" s="1202" t="s">
        <v>2870</v>
      </c>
      <c r="I3207" s="1205">
        <v>44377</v>
      </c>
      <c r="J3207" s="1200"/>
      <c r="K3207" s="1206"/>
      <c r="L3207" s="1222" t="s">
        <v>1466</v>
      </c>
      <c r="M3207" s="1208" t="str">
        <f t="shared" si="217"/>
        <v>Invoice Made</v>
      </c>
      <c r="AA3207" s="13" t="str">
        <f t="shared" si="218"/>
        <v>Tigris350, 351, 352</v>
      </c>
      <c r="AE3207" s="13">
        <f>IF(TRIM(AA3207=""),0,IF(ISNA(VLOOKUP(AA3207,Tracker!$AB$2:$AB$3981,1,FALSE)),0,1))</f>
        <v>1</v>
      </c>
    </row>
    <row r="3208" spans="1:31">
      <c r="A3208" s="1352">
        <v>6678</v>
      </c>
      <c r="B3208" s="1223" t="s">
        <v>628</v>
      </c>
      <c r="C3208" s="1189" t="s">
        <v>10899</v>
      </c>
      <c r="D3208" s="1190" t="s">
        <v>1377</v>
      </c>
      <c r="E3208" s="1188"/>
      <c r="F3208" s="1191"/>
      <c r="G3208" s="1192"/>
      <c r="H3208" s="1190" t="s">
        <v>441</v>
      </c>
      <c r="I3208" s="1193">
        <v>44355</v>
      </c>
      <c r="J3208" s="1188"/>
      <c r="K3208" s="1194"/>
      <c r="L3208" s="1219" t="s">
        <v>663</v>
      </c>
      <c r="M3208" s="1196" t="str">
        <f t="shared" si="217"/>
        <v>Invoice Made</v>
      </c>
      <c r="AA3208" s="13" t="str">
        <f t="shared" si="218"/>
        <v>Stena President2104</v>
      </c>
      <c r="AE3208" s="13">
        <f>IF(TRIM(AA3208=""),0,IF(ISNA(VLOOKUP(AA3208,Tracker!$AB$2:$AB$3981,1,FALSE)),0,1))</f>
        <v>1</v>
      </c>
    </row>
    <row r="3209" spans="1:31">
      <c r="A3209" s="1352">
        <v>6679</v>
      </c>
      <c r="B3209" s="1224" t="s">
        <v>783</v>
      </c>
      <c r="C3209" s="1201" t="s">
        <v>10899</v>
      </c>
      <c r="D3209" s="1202" t="s">
        <v>8840</v>
      </c>
      <c r="E3209" s="1200"/>
      <c r="F3209" s="1203"/>
      <c r="G3209" s="1204"/>
      <c r="H3209" s="1202" t="s">
        <v>173</v>
      </c>
      <c r="I3209" s="1205">
        <v>44357</v>
      </c>
      <c r="J3209" s="1200"/>
      <c r="K3209" s="1206"/>
      <c r="L3209" s="1222" t="s">
        <v>663</v>
      </c>
      <c r="M3209" s="1208" t="str">
        <f t="shared" si="217"/>
        <v>Invoice Made</v>
      </c>
      <c r="AA3209" s="13" t="str">
        <f t="shared" si="218"/>
        <v>Sonangol Kassanje2104</v>
      </c>
      <c r="AE3209" s="13">
        <f>IF(TRIM(AA3209=""),0,IF(ISNA(VLOOKUP(AA3209,Tracker!$AB$2:$AB$3981,1,FALSE)),0,1))</f>
        <v>1</v>
      </c>
    </row>
    <row r="3210" spans="1:31">
      <c r="A3210" s="1352">
        <v>6680</v>
      </c>
      <c r="B3210" s="1223" t="s">
        <v>10900</v>
      </c>
      <c r="C3210" s="1189" t="s">
        <v>10634</v>
      </c>
      <c r="D3210" s="1190" t="s">
        <v>9850</v>
      </c>
      <c r="E3210" s="1188"/>
      <c r="F3210" s="1191"/>
      <c r="G3210" s="1192"/>
      <c r="H3210" s="1190" t="s">
        <v>535</v>
      </c>
      <c r="I3210" s="1193">
        <v>44367</v>
      </c>
      <c r="J3210" s="1188"/>
      <c r="K3210" s="1194"/>
      <c r="L3210" s="1219" t="s">
        <v>633</v>
      </c>
      <c r="M3210" s="1196" t="str">
        <f t="shared" si="217"/>
        <v>Invoice Made</v>
      </c>
      <c r="AA3210" s="13" t="str">
        <f t="shared" si="218"/>
        <v>Pacific Moonstone2101</v>
      </c>
      <c r="AE3210" s="13">
        <f>IF(TRIM(AA3210=""),0,IF(ISNA(VLOOKUP(AA3210,Tracker!$AB$2:$AB$3981,1,FALSE)),0,1))</f>
        <v>1</v>
      </c>
    </row>
    <row r="3211" spans="1:31">
      <c r="A3211" s="1352">
        <v>6681</v>
      </c>
      <c r="B3211" s="1224" t="s">
        <v>7805</v>
      </c>
      <c r="C3211" s="1201" t="s">
        <v>10708</v>
      </c>
      <c r="D3211" s="1202" t="s">
        <v>9850</v>
      </c>
      <c r="E3211" s="1200"/>
      <c r="F3211" s="1203"/>
      <c r="G3211" s="1204"/>
      <c r="H3211" s="1202" t="s">
        <v>25</v>
      </c>
      <c r="I3211" s="1205">
        <v>44373</v>
      </c>
      <c r="J3211" s="1200"/>
      <c r="K3211" s="1206"/>
      <c r="L3211" s="1222" t="s">
        <v>633</v>
      </c>
      <c r="M3211" s="1208" t="str">
        <f t="shared" si="217"/>
        <v>Invoice Made</v>
      </c>
      <c r="AA3211" s="13" t="str">
        <f t="shared" si="218"/>
        <v>Wisby Atlantic2102</v>
      </c>
      <c r="AE3211" s="13">
        <f>IF(TRIM(AA3211=""),0,IF(ISNA(VLOOKUP(AA3211,Tracker!$AB$2:$AB$3981,1,FALSE)),0,1))</f>
        <v>1</v>
      </c>
    </row>
    <row r="3212" spans="1:31">
      <c r="A3212" s="1352">
        <v>6682</v>
      </c>
      <c r="B3212" s="1223" t="s">
        <v>1311</v>
      </c>
      <c r="C3212" s="1189" t="s">
        <v>148</v>
      </c>
      <c r="D3212" s="1190" t="s">
        <v>9457</v>
      </c>
      <c r="E3212" s="1188"/>
      <c r="F3212" s="1191"/>
      <c r="G3212" s="1192"/>
      <c r="H3212" s="1190" t="s">
        <v>206</v>
      </c>
      <c r="I3212" s="1193">
        <v>44351</v>
      </c>
      <c r="J3212" s="1188"/>
      <c r="K3212" s="1194"/>
      <c r="L3212" s="1219" t="s">
        <v>60</v>
      </c>
      <c r="M3212" s="1196" t="str">
        <f t="shared" si="217"/>
        <v>Invoice Made</v>
      </c>
      <c r="AA3212" s="13" t="str">
        <f t="shared" si="218"/>
        <v>Shenlong Spirit42</v>
      </c>
      <c r="AE3212" s="13">
        <f>IF(TRIM(AA3212=""),0,IF(ISNA(VLOOKUP(AA3212,Tracker!$AB$2:$AB$3981,1,FALSE)),0,1))</f>
        <v>1</v>
      </c>
    </row>
    <row r="3213" spans="1:31">
      <c r="A3213" s="1352">
        <v>6683</v>
      </c>
      <c r="B3213" s="1311" t="s">
        <v>1329</v>
      </c>
      <c r="C3213" s="1014" t="s">
        <v>727</v>
      </c>
      <c r="D3213" s="905" t="s">
        <v>63</v>
      </c>
      <c r="H3213" s="905" t="s">
        <v>269</v>
      </c>
      <c r="I3213" s="270">
        <v>44351</v>
      </c>
      <c r="L3213" s="1070" t="s">
        <v>60</v>
      </c>
      <c r="M3213" s="1198" t="str">
        <f t="shared" si="217"/>
        <v>Invoice Made</v>
      </c>
      <c r="AA3213" s="13" t="str">
        <f t="shared" si="218"/>
        <v>Atlantic Dawn94</v>
      </c>
      <c r="AE3213" s="13">
        <f>IF(TRIM(AA3213=""),0,IF(ISNA(VLOOKUP(AA3213,Tracker!$AB$2:$AB$3981,1,FALSE)),0,1))</f>
        <v>1</v>
      </c>
    </row>
    <row r="3214" spans="1:31">
      <c r="A3214" s="1352">
        <v>6684</v>
      </c>
      <c r="B3214" s="1311" t="s">
        <v>10651</v>
      </c>
      <c r="C3214" s="1014" t="s">
        <v>10901</v>
      </c>
      <c r="D3214" s="905" t="s">
        <v>63</v>
      </c>
      <c r="H3214" s="905" t="s">
        <v>3913</v>
      </c>
      <c r="I3214" s="270">
        <v>44352</v>
      </c>
      <c r="L3214" s="1070" t="s">
        <v>60</v>
      </c>
      <c r="M3214" s="1198" t="str">
        <f t="shared" si="217"/>
        <v>Invoice Made</v>
      </c>
      <c r="AA3214" s="13" t="str">
        <f t="shared" si="218"/>
        <v>Oberon06L</v>
      </c>
      <c r="AE3214" s="13">
        <f>IF(TRIM(AA3214=""),0,IF(ISNA(VLOOKUP(AA3214,Tracker!$AB$2:$AB$3981,1,FALSE)),0,1))</f>
        <v>1</v>
      </c>
    </row>
    <row r="3215" spans="1:31">
      <c r="A3215" s="1352">
        <v>6685</v>
      </c>
      <c r="B3215" s="1311" t="s">
        <v>8593</v>
      </c>
      <c r="C3215" s="1014" t="s">
        <v>50</v>
      </c>
      <c r="D3215" s="905" t="s">
        <v>63</v>
      </c>
      <c r="H3215" s="905" t="s">
        <v>86</v>
      </c>
      <c r="I3215" s="270">
        <v>44358</v>
      </c>
      <c r="L3215" s="1070" t="s">
        <v>60</v>
      </c>
      <c r="M3215" s="1198" t="str">
        <f t="shared" si="217"/>
        <v>Invoice Made</v>
      </c>
      <c r="AA3215" s="13" t="str">
        <f t="shared" si="218"/>
        <v>Stavanger Falcon32</v>
      </c>
      <c r="AE3215" s="13">
        <f>IF(TRIM(AA3215=""),0,IF(ISNA(VLOOKUP(AA3215,Tracker!$AB$2:$AB$3981,1,FALSE)),0,1))</f>
        <v>1</v>
      </c>
    </row>
    <row r="3216" spans="1:31">
      <c r="A3216" s="1352">
        <v>6686</v>
      </c>
      <c r="B3216" s="1311" t="s">
        <v>807</v>
      </c>
      <c r="C3216" s="1014" t="s">
        <v>224</v>
      </c>
      <c r="D3216" s="905" t="s">
        <v>830</v>
      </c>
      <c r="H3216" s="905" t="s">
        <v>2879</v>
      </c>
      <c r="I3216" s="270">
        <v>44358</v>
      </c>
      <c r="L3216" s="1070" t="s">
        <v>60</v>
      </c>
      <c r="M3216" s="1198" t="str">
        <f t="shared" si="217"/>
        <v>Invoice Made</v>
      </c>
      <c r="AA3216" s="13" t="str">
        <f t="shared" si="218"/>
        <v>Galway Spirit140</v>
      </c>
      <c r="AE3216" s="13">
        <f>IF(TRIM(AA3216=""),0,IF(ISNA(VLOOKUP(AA3216,Tracker!$AB$2:$AB$3981,1,FALSE)),0,1))</f>
        <v>1</v>
      </c>
    </row>
    <row r="3217" spans="1:31">
      <c r="A3217" s="1352">
        <v>6687</v>
      </c>
      <c r="B3217" s="1311" t="s">
        <v>1274</v>
      </c>
      <c r="C3217" s="1014" t="s">
        <v>4643</v>
      </c>
      <c r="D3217" s="905" t="s">
        <v>8111</v>
      </c>
      <c r="H3217" s="905" t="s">
        <v>203</v>
      </c>
      <c r="I3217" s="270">
        <v>44359</v>
      </c>
      <c r="L3217" s="1070" t="s">
        <v>60</v>
      </c>
      <c r="M3217" s="1198" t="str">
        <f t="shared" si="217"/>
        <v>Invoice Made</v>
      </c>
      <c r="AA3217" s="13" t="str">
        <f t="shared" si="218"/>
        <v>Yamato Spirit99</v>
      </c>
      <c r="AE3217" s="13">
        <f>IF(TRIM(AA3217=""),0,IF(ISNA(VLOOKUP(AA3217,Tracker!$AB$2:$AB$3981,1,FALSE)),0,1))</f>
        <v>1</v>
      </c>
    </row>
    <row r="3218" spans="1:31">
      <c r="A3218" s="1352">
        <v>6688</v>
      </c>
      <c r="B3218" s="1311" t="s">
        <v>463</v>
      </c>
      <c r="C3218" s="1014" t="s">
        <v>217</v>
      </c>
      <c r="D3218" s="905" t="s">
        <v>9981</v>
      </c>
      <c r="H3218" s="905" t="s">
        <v>7597</v>
      </c>
      <c r="I3218" s="270">
        <v>44359</v>
      </c>
      <c r="L3218" s="1070" t="s">
        <v>60</v>
      </c>
      <c r="M3218" s="1198" t="str">
        <f t="shared" si="217"/>
        <v>Invoice Made</v>
      </c>
      <c r="AA3218" s="13" t="str">
        <f t="shared" si="218"/>
        <v>Zenith Spirit48</v>
      </c>
      <c r="AE3218" s="13">
        <f>IF(TRIM(AA3218=""),0,IF(ISNA(VLOOKUP(AA3218,Tracker!$AB$2:$AB$3981,1,FALSE)),0,1))</f>
        <v>1</v>
      </c>
    </row>
    <row r="3219" spans="1:31">
      <c r="A3219" s="1352">
        <v>6689</v>
      </c>
      <c r="B3219" s="1224" t="s">
        <v>2030</v>
      </c>
      <c r="C3219" s="1201" t="s">
        <v>154</v>
      </c>
      <c r="D3219" s="1202" t="s">
        <v>1834</v>
      </c>
      <c r="E3219" s="1200"/>
      <c r="F3219" s="1203"/>
      <c r="G3219" s="1204"/>
      <c r="H3219" s="1202" t="s">
        <v>24</v>
      </c>
      <c r="I3219" s="1205">
        <v>44373</v>
      </c>
      <c r="J3219" s="1200"/>
      <c r="K3219" s="1206"/>
      <c r="L3219" s="1222" t="s">
        <v>60</v>
      </c>
      <c r="M3219" s="1208" t="str">
        <f t="shared" si="217"/>
        <v>Invoice Made</v>
      </c>
      <c r="AA3219" s="13" t="str">
        <f t="shared" si="218"/>
        <v>Athens Spirit44</v>
      </c>
      <c r="AE3219" s="13">
        <f>IF(TRIM(AA3219=""),0,IF(ISNA(VLOOKUP(AA3219,Tracker!$AB$2:$AB$3981,1,FALSE)),0,1))</f>
        <v>1</v>
      </c>
    </row>
    <row r="3220" spans="1:31">
      <c r="A3220" s="1358">
        <v>6690</v>
      </c>
      <c r="B3220" s="1188" t="s">
        <v>10902</v>
      </c>
      <c r="C3220" s="1189">
        <v>2</v>
      </c>
      <c r="D3220" s="1190" t="s">
        <v>10763</v>
      </c>
      <c r="E3220" s="1188"/>
      <c r="F3220" s="1191"/>
      <c r="G3220" s="1192"/>
      <c r="H3220" s="1190" t="s">
        <v>62</v>
      </c>
      <c r="I3220" s="1193">
        <v>44348</v>
      </c>
      <c r="J3220" s="1188"/>
      <c r="K3220" s="1194"/>
      <c r="L3220" s="1219" t="s">
        <v>590</v>
      </c>
      <c r="M3220" s="1196" t="str">
        <f t="shared" si="217"/>
        <v>Invoice Made</v>
      </c>
      <c r="S3220" s="266">
        <v>1200</v>
      </c>
      <c r="AA3220" s="13" t="str">
        <f t="shared" si="218"/>
        <v>Esteem Sango2</v>
      </c>
      <c r="AE3220" s="13">
        <f>IF(TRIM(AA3220=""),0,IF(ISNA(VLOOKUP(AA3220,Tracker!$AB$2:$AB$3981,1,FALSE)),0,1))</f>
        <v>1</v>
      </c>
    </row>
    <row r="3221" spans="1:31">
      <c r="A3221" s="1349">
        <v>6691</v>
      </c>
      <c r="B3221" s="266" t="s">
        <v>10543</v>
      </c>
      <c r="C3221" s="1014" t="s">
        <v>482</v>
      </c>
      <c r="D3221" s="905" t="s">
        <v>1405</v>
      </c>
      <c r="H3221" s="905" t="s">
        <v>5350</v>
      </c>
      <c r="I3221" s="270">
        <v>44349</v>
      </c>
      <c r="K3221" s="681" t="s">
        <v>10988</v>
      </c>
      <c r="L3221" s="1070" t="s">
        <v>590</v>
      </c>
      <c r="M3221" s="1198" t="str">
        <f t="shared" si="217"/>
        <v>Invoice Made</v>
      </c>
      <c r="AA3221" s="13" t="str">
        <f t="shared" si="218"/>
        <v>Celsius Miami8</v>
      </c>
      <c r="AE3221" s="13">
        <f>IF(TRIM(AA3221=""),0,IF(ISNA(VLOOKUP(AA3221,Tracker!$AB$2:$AB$3981,1,FALSE)),0,1))</f>
        <v>1</v>
      </c>
    </row>
    <row r="3222" spans="1:31">
      <c r="A3222" s="1349">
        <v>6692</v>
      </c>
      <c r="B3222" s="266" t="s">
        <v>3171</v>
      </c>
      <c r="C3222" s="1014" t="s">
        <v>6891</v>
      </c>
      <c r="D3222" s="905" t="s">
        <v>1489</v>
      </c>
      <c r="H3222" s="905" t="s">
        <v>261</v>
      </c>
      <c r="I3222" s="270">
        <v>44351</v>
      </c>
      <c r="L3222" s="1070" t="s">
        <v>590</v>
      </c>
      <c r="M3222" s="1198" t="str">
        <f t="shared" si="217"/>
        <v>Invoice Made</v>
      </c>
      <c r="AA3222" s="13" t="str">
        <f t="shared" si="218"/>
        <v>Seaways Rosemar258</v>
      </c>
      <c r="AE3222" s="13">
        <f>IF(TRIM(AA3222=""),0,IF(ISNA(VLOOKUP(AA3222,Tracker!$AB$2:$AB$3981,1,FALSE)),0,1))</f>
        <v>1</v>
      </c>
    </row>
    <row r="3223" spans="1:31">
      <c r="A3223" s="1349">
        <v>6693</v>
      </c>
      <c r="B3223" s="266" t="s">
        <v>10116</v>
      </c>
      <c r="C3223" s="1014" t="s">
        <v>196</v>
      </c>
      <c r="D3223" s="905" t="s">
        <v>1193</v>
      </c>
      <c r="H3223" s="905" t="s">
        <v>10661</v>
      </c>
      <c r="I3223" s="270">
        <v>44353</v>
      </c>
      <c r="L3223" s="1070" t="s">
        <v>590</v>
      </c>
      <c r="M3223" s="1198" t="str">
        <f t="shared" si="217"/>
        <v>Invoice Made</v>
      </c>
      <c r="AA3223" s="13" t="str">
        <f t="shared" si="218"/>
        <v>Vari Trader29</v>
      </c>
      <c r="AE3223" s="13">
        <f>IF(TRIM(AA3223=""),0,IF(ISNA(VLOOKUP(AA3223,Tracker!$AB$2:$AB$3981,1,FALSE)),0,1))</f>
        <v>1</v>
      </c>
    </row>
    <row r="3224" spans="1:31">
      <c r="A3224" s="1349">
        <v>6694</v>
      </c>
      <c r="B3224" s="266" t="s">
        <v>8466</v>
      </c>
      <c r="C3224" s="1014" t="s">
        <v>188</v>
      </c>
      <c r="D3224" s="905" t="s">
        <v>8638</v>
      </c>
      <c r="H3224" s="905" t="s">
        <v>829</v>
      </c>
      <c r="I3224" s="270">
        <v>44353</v>
      </c>
      <c r="L3224" s="1070" t="s">
        <v>590</v>
      </c>
      <c r="M3224" s="1198" t="str">
        <f t="shared" si="217"/>
        <v>Invoice Made</v>
      </c>
      <c r="AA3224" s="13" t="str">
        <f t="shared" si="218"/>
        <v>Cabo Fuji31</v>
      </c>
      <c r="AE3224" s="13">
        <f>IF(TRIM(AA3224=""),0,IF(ISNA(VLOOKUP(AA3224,Tracker!$AB$2:$AB$3981,1,FALSE)),0,1))</f>
        <v>1</v>
      </c>
    </row>
    <row r="3225" spans="1:31">
      <c r="A3225" s="1349">
        <v>6695</v>
      </c>
      <c r="B3225" s="266" t="s">
        <v>7872</v>
      </c>
      <c r="C3225" s="1014" t="s">
        <v>10903</v>
      </c>
      <c r="D3225" s="905" t="s">
        <v>2868</v>
      </c>
      <c r="H3225" s="905" t="s">
        <v>413</v>
      </c>
      <c r="I3225" s="270">
        <v>44356</v>
      </c>
      <c r="L3225" s="1070" t="s">
        <v>590</v>
      </c>
      <c r="M3225" s="1198" t="str">
        <f t="shared" si="217"/>
        <v>Invoice Made</v>
      </c>
      <c r="AA3225" s="13" t="str">
        <f t="shared" si="218"/>
        <v>Persepolis39P</v>
      </c>
      <c r="AE3225" s="13">
        <f>IF(TRIM(AA3225=""),0,IF(ISNA(VLOOKUP(AA3225,Tracker!$AB$2:$AB$3981,1,FALSE)),0,1))</f>
        <v>1</v>
      </c>
    </row>
    <row r="3226" spans="1:31">
      <c r="A3226" s="1349">
        <v>6696</v>
      </c>
      <c r="B3226" s="266" t="s">
        <v>1427</v>
      </c>
      <c r="C3226" s="1014" t="s">
        <v>258</v>
      </c>
      <c r="D3226" s="905" t="s">
        <v>1405</v>
      </c>
      <c r="H3226" s="905" t="s">
        <v>455</v>
      </c>
      <c r="I3226" s="270">
        <v>44358</v>
      </c>
      <c r="L3226" s="1070" t="s">
        <v>590</v>
      </c>
      <c r="M3226" s="1198" t="str">
        <f t="shared" si="217"/>
        <v>Invoice Made</v>
      </c>
      <c r="AA3226" s="13" t="str">
        <f t="shared" si="218"/>
        <v>Halcon Trader54</v>
      </c>
      <c r="AE3226" s="13">
        <f>IF(TRIM(AA3226=""),0,IF(ISNA(VLOOKUP(AA3226,Tracker!$AB$2:$AB$3981,1,FALSE)),0,1))</f>
        <v>1</v>
      </c>
    </row>
    <row r="3227" spans="1:31">
      <c r="A3227" s="1349">
        <v>6697</v>
      </c>
      <c r="B3227" s="266" t="s">
        <v>8036</v>
      </c>
      <c r="C3227" s="1014" t="s">
        <v>199</v>
      </c>
      <c r="D3227" s="905" t="s">
        <v>1405</v>
      </c>
      <c r="H3227" s="905" t="s">
        <v>1285</v>
      </c>
      <c r="I3227" s="270">
        <v>44359</v>
      </c>
      <c r="L3227" s="1070" t="s">
        <v>590</v>
      </c>
      <c r="M3227" s="1198" t="str">
        <f t="shared" si="217"/>
        <v>Invoice Made</v>
      </c>
      <c r="AA3227" s="13" t="str">
        <f t="shared" si="218"/>
        <v>Lincoln Park30</v>
      </c>
      <c r="AE3227" s="13">
        <f>IF(TRIM(AA3227=""),0,IF(ISNA(VLOOKUP(AA3227,Tracker!$AB$2:$AB$3981,1,FALSE)),0,1))</f>
        <v>1</v>
      </c>
    </row>
    <row r="3228" spans="1:31">
      <c r="A3228" s="1349">
        <v>6698</v>
      </c>
      <c r="B3228" s="266" t="s">
        <v>7419</v>
      </c>
      <c r="C3228" s="1014" t="s">
        <v>10904</v>
      </c>
      <c r="D3228" s="905" t="s">
        <v>2868</v>
      </c>
      <c r="H3228" s="905" t="s">
        <v>3180</v>
      </c>
      <c r="I3228" s="270">
        <v>44362</v>
      </c>
      <c r="L3228" s="1070" t="s">
        <v>590</v>
      </c>
      <c r="M3228" s="1198" t="str">
        <f t="shared" si="217"/>
        <v>Invoice Made</v>
      </c>
      <c r="AA3228" s="13" t="str">
        <f t="shared" si="218"/>
        <v>Chantal153P_160F</v>
      </c>
      <c r="AE3228" s="13">
        <f>IF(TRIM(AA3228=""),0,IF(ISNA(VLOOKUP(AA3228,Tracker!$AB$2:$AB$3981,1,FALSE)),0,1))</f>
        <v>1</v>
      </c>
    </row>
    <row r="3229" spans="1:31">
      <c r="A3229" s="1349">
        <v>6699</v>
      </c>
      <c r="B3229" s="266" t="s">
        <v>8239</v>
      </c>
      <c r="C3229" s="1014" t="s">
        <v>148</v>
      </c>
      <c r="D3229" s="905" t="s">
        <v>1304</v>
      </c>
      <c r="H3229" s="905" t="s">
        <v>324</v>
      </c>
      <c r="I3229" s="270">
        <v>44363</v>
      </c>
      <c r="L3229" s="1070" t="s">
        <v>590</v>
      </c>
      <c r="M3229" s="1198" t="str">
        <f t="shared" si="217"/>
        <v>Invoice Made</v>
      </c>
      <c r="AA3229" s="13" t="str">
        <f t="shared" si="218"/>
        <v>Aquasurazo42</v>
      </c>
      <c r="AE3229" s="13">
        <f>IF(TRIM(AA3229=""),0,IF(ISNA(VLOOKUP(AA3229,Tracker!$AB$2:$AB$3981,1,FALSE)),0,1))</f>
        <v>1</v>
      </c>
    </row>
    <row r="3230" spans="1:31">
      <c r="A3230" s="1349">
        <v>6700</v>
      </c>
      <c r="B3230" s="266" t="s">
        <v>8250</v>
      </c>
      <c r="C3230" s="1014" t="s">
        <v>193</v>
      </c>
      <c r="D3230" s="905" t="s">
        <v>3771</v>
      </c>
      <c r="H3230" s="905" t="s">
        <v>729</v>
      </c>
      <c r="I3230" s="270">
        <v>44363</v>
      </c>
      <c r="L3230" s="1070" t="s">
        <v>590</v>
      </c>
      <c r="M3230" s="1198" t="str">
        <f t="shared" si="217"/>
        <v>Invoice Made</v>
      </c>
      <c r="AA3230" s="13" t="str">
        <f t="shared" si="218"/>
        <v>Nicopolis28</v>
      </c>
      <c r="AE3230" s="13">
        <f>IF(TRIM(AA3230=""),0,IF(ISNA(VLOOKUP(AA3230,Tracker!$AB$2:$AB$3981,1,FALSE)),0,1))</f>
        <v>1</v>
      </c>
    </row>
    <row r="3231" spans="1:31">
      <c r="A3231" s="1349">
        <v>6701</v>
      </c>
      <c r="B3231" s="266" t="s">
        <v>3112</v>
      </c>
      <c r="C3231" s="1014" t="s">
        <v>10905</v>
      </c>
      <c r="D3231" s="905" t="s">
        <v>2868</v>
      </c>
      <c r="H3231" s="905" t="s">
        <v>4000</v>
      </c>
      <c r="I3231" s="270">
        <v>44367</v>
      </c>
      <c r="L3231" s="1070" t="s">
        <v>590</v>
      </c>
      <c r="M3231" s="1198" t="str">
        <f t="shared" si="217"/>
        <v>Invoice Made</v>
      </c>
      <c r="AA3231" s="13" t="str">
        <f t="shared" si="218"/>
        <v>Selecao52P-152 F</v>
      </c>
      <c r="AE3231" s="13">
        <f>IF(TRIM(AA3231=""),0,IF(ISNA(VLOOKUP(AA3231,Tracker!$AB$2:$AB$3981,1,FALSE)),0,1))</f>
        <v>1</v>
      </c>
    </row>
    <row r="3232" spans="1:31">
      <c r="A3232" s="1350">
        <v>6702</v>
      </c>
      <c r="B3232" s="1200" t="s">
        <v>8970</v>
      </c>
      <c r="C3232" s="1201" t="s">
        <v>10906</v>
      </c>
      <c r="D3232" s="1202" t="s">
        <v>8464</v>
      </c>
      <c r="E3232" s="1200"/>
      <c r="F3232" s="1203"/>
      <c r="G3232" s="1204"/>
      <c r="H3232" s="1202" t="s">
        <v>645</v>
      </c>
      <c r="I3232" s="1205">
        <v>44372</v>
      </c>
      <c r="J3232" s="1200"/>
      <c r="K3232" s="1206"/>
      <c r="L3232" s="1222" t="s">
        <v>590</v>
      </c>
      <c r="M3232" s="1208" t="str">
        <f t="shared" si="217"/>
        <v>Invoice Made</v>
      </c>
      <c r="AA3232" s="13" t="str">
        <f t="shared" si="218"/>
        <v>Salamina23P_124F</v>
      </c>
      <c r="AE3232" s="13">
        <f>IF(TRIM(AA3232=""),0,IF(ISNA(VLOOKUP(AA3232,Tracker!$AB$2:$AB$3981,1,FALSE)),0,1))</f>
        <v>1</v>
      </c>
    </row>
    <row r="3233" spans="1:31">
      <c r="A3233" s="1363">
        <v>6703</v>
      </c>
      <c r="B3233" s="1228" t="s">
        <v>10910</v>
      </c>
      <c r="C3233" s="1226" t="s">
        <v>10911</v>
      </c>
      <c r="D3233" s="1227" t="s">
        <v>10771</v>
      </c>
      <c r="E3233" s="1228"/>
      <c r="F3233" s="1229"/>
      <c r="G3233" s="1230"/>
      <c r="H3233" s="1227" t="s">
        <v>225</v>
      </c>
      <c r="I3233" s="1231">
        <v>44358</v>
      </c>
      <c r="J3233" s="1228"/>
      <c r="K3233" s="1232"/>
      <c r="L3233" s="1233" t="s">
        <v>10772</v>
      </c>
      <c r="M3233" s="457" t="str">
        <f t="shared" si="217"/>
        <v>Invoice Made</v>
      </c>
      <c r="AA3233" s="13" t="str">
        <f t="shared" si="218"/>
        <v>Homeric2_1700</v>
      </c>
      <c r="AE3233" s="13">
        <f>IF(TRIM(AA3233=""),0,IF(ISNA(VLOOKUP(AA3233,Tracker!$AB$2:$AB$3981,1,FALSE)),0,1))</f>
        <v>1</v>
      </c>
    </row>
    <row r="3234" spans="1:31">
      <c r="A3234" s="1352">
        <v>6704</v>
      </c>
      <c r="B3234" s="266" t="s">
        <v>10963</v>
      </c>
      <c r="C3234" s="1014" t="s">
        <v>10964</v>
      </c>
      <c r="D3234" s="905" t="s">
        <v>10121</v>
      </c>
      <c r="H3234" s="905" t="s">
        <v>4502</v>
      </c>
      <c r="I3234" s="270">
        <v>44387</v>
      </c>
      <c r="L3234" s="1070" t="s">
        <v>7591</v>
      </c>
      <c r="M3234" s="1198" t="str">
        <f t="shared" si="217"/>
        <v>Invoice Made</v>
      </c>
      <c r="O3234" s="1478" t="s">
        <v>10990</v>
      </c>
      <c r="P3234" s="1479"/>
      <c r="Q3234" s="1479"/>
      <c r="R3234" s="1479"/>
      <c r="AA3234" s="13" t="str">
        <f t="shared" si="218"/>
        <v>Gunmetal JackENGUN 006</v>
      </c>
      <c r="AE3234" s="13">
        <f>IF(TRIM(AA3234=""),0,IF(ISNA(VLOOKUP(AA3234,Tracker!$AB$2:$AB$3981,1,FALSE)),0,1))</f>
        <v>1</v>
      </c>
    </row>
    <row r="3235" spans="1:31">
      <c r="A3235" s="1352">
        <v>6705</v>
      </c>
      <c r="B3235" s="266" t="s">
        <v>5381</v>
      </c>
      <c r="C3235" s="1014" t="s">
        <v>10965</v>
      </c>
      <c r="D3235" s="905" t="s">
        <v>10121</v>
      </c>
      <c r="H3235" s="905" t="s">
        <v>10984</v>
      </c>
      <c r="I3235" s="270">
        <v>44394</v>
      </c>
      <c r="L3235" s="1070" t="s">
        <v>7591</v>
      </c>
      <c r="M3235" s="1198" t="str">
        <f t="shared" si="217"/>
        <v>Invoice Made</v>
      </c>
      <c r="AA3235" s="13" t="str">
        <f t="shared" si="218"/>
        <v>LeoENLEO070</v>
      </c>
      <c r="AE3235" s="13">
        <f>IF(TRIM(AA3235=""),0,IF(ISNA(VLOOKUP(AA3235,Tracker!$AB$2:$AB$3981,1,FALSE)),0,1))</f>
        <v>1</v>
      </c>
    </row>
    <row r="3236" spans="1:31">
      <c r="A3236" s="1352">
        <v>6706</v>
      </c>
      <c r="B3236" s="266" t="s">
        <v>10966</v>
      </c>
      <c r="C3236" s="1014" t="s">
        <v>10899</v>
      </c>
      <c r="D3236" s="905" t="s">
        <v>8481</v>
      </c>
      <c r="H3236" s="905" t="s">
        <v>48</v>
      </c>
      <c r="I3236" s="270">
        <v>44383</v>
      </c>
      <c r="L3236" s="1070" t="s">
        <v>8479</v>
      </c>
      <c r="M3236" s="1198" t="str">
        <f t="shared" si="217"/>
        <v>Invoice Made</v>
      </c>
      <c r="AA3236" s="13" t="str">
        <f t="shared" si="218"/>
        <v>Cap Philippe2104</v>
      </c>
      <c r="AE3236" s="13">
        <f>IF(TRIM(AA3236=""),0,IF(ISNA(VLOOKUP(AA3236,Tracker!$AB$2:$AB$3981,1,FALSE)),0,1))</f>
        <v>1</v>
      </c>
    </row>
    <row r="3237" spans="1:31">
      <c r="A3237" s="1352">
        <v>6707</v>
      </c>
      <c r="B3237" s="266" t="s">
        <v>10967</v>
      </c>
      <c r="C3237" s="1014" t="s">
        <v>10708</v>
      </c>
      <c r="D3237" s="905" t="s">
        <v>8481</v>
      </c>
      <c r="H3237" s="905" t="s">
        <v>324</v>
      </c>
      <c r="I3237" s="270">
        <v>44398</v>
      </c>
      <c r="L3237" s="1070" t="s">
        <v>8479</v>
      </c>
      <c r="M3237" s="1198" t="str">
        <f t="shared" si="217"/>
        <v>Invoice Made</v>
      </c>
      <c r="AA3237" s="13" t="str">
        <f t="shared" si="218"/>
        <v>Cap Pierre2102</v>
      </c>
      <c r="AE3237" s="13">
        <f>IF(TRIM(AA3237=""),0,IF(ISNA(VLOOKUP(AA3237,Tracker!$AB$2:$AB$3981,1,FALSE)),0,1))</f>
        <v>1</v>
      </c>
    </row>
    <row r="3238" spans="1:31">
      <c r="A3238" s="1352">
        <v>6708</v>
      </c>
      <c r="B3238" s="266" t="s">
        <v>10516</v>
      </c>
      <c r="C3238" s="1014" t="s">
        <v>10899</v>
      </c>
      <c r="D3238" s="905" t="s">
        <v>10049</v>
      </c>
      <c r="H3238" s="905" t="s">
        <v>10512</v>
      </c>
      <c r="I3238" s="270">
        <v>44405</v>
      </c>
      <c r="L3238" s="1070" t="s">
        <v>8479</v>
      </c>
      <c r="M3238" s="1198" t="str">
        <f t="shared" si="217"/>
        <v>Invoice Made</v>
      </c>
      <c r="AA3238" s="13" t="str">
        <f t="shared" si="218"/>
        <v>Cap Theodora2104</v>
      </c>
      <c r="AE3238" s="13">
        <f>IF(TRIM(AA3238=""),0,IF(ISNA(VLOOKUP(AA3238,Tracker!$AB$2:$AB$3981,1,FALSE)),0,1))</f>
        <v>1</v>
      </c>
    </row>
    <row r="3239" spans="1:31">
      <c r="A3239" s="1352">
        <v>6709</v>
      </c>
      <c r="B3239" s="266" t="s">
        <v>10968</v>
      </c>
      <c r="C3239" s="1014" t="s">
        <v>10969</v>
      </c>
      <c r="D3239" s="905" t="s">
        <v>8976</v>
      </c>
      <c r="H3239" s="905" t="s">
        <v>9415</v>
      </c>
      <c r="I3239" s="270">
        <v>44391</v>
      </c>
      <c r="L3239" s="1070" t="s">
        <v>9985</v>
      </c>
      <c r="M3239" s="1198" t="str">
        <f t="shared" si="217"/>
        <v>Invoice Made</v>
      </c>
      <c r="AA3239" s="13" t="str">
        <f t="shared" si="218"/>
        <v>SCF Primorye202103</v>
      </c>
      <c r="AE3239" s="13">
        <f>IF(TRIM(AA3239=""),0,IF(ISNA(VLOOKUP(AA3239,Tracker!$AB$2:$AB$3981,1,FALSE)),0,1))</f>
        <v>1</v>
      </c>
    </row>
    <row r="3240" spans="1:31">
      <c r="A3240" s="1352">
        <v>6710</v>
      </c>
      <c r="B3240" s="266" t="s">
        <v>10640</v>
      </c>
      <c r="C3240" s="1014" t="s">
        <v>367</v>
      </c>
      <c r="D3240" s="905" t="s">
        <v>10202</v>
      </c>
      <c r="H3240" s="905" t="s">
        <v>25</v>
      </c>
      <c r="I3240" s="270">
        <v>44408</v>
      </c>
      <c r="K3240" s="681" t="s">
        <v>10062</v>
      </c>
      <c r="L3240" s="1070" t="s">
        <v>9985</v>
      </c>
      <c r="M3240" s="1198" t="str">
        <f t="shared" si="217"/>
        <v>Invoice Made</v>
      </c>
      <c r="AA3240" s="13" t="str">
        <f t="shared" si="218"/>
        <v>Myrtos93</v>
      </c>
      <c r="AE3240" s="13">
        <f>IF(TRIM(AA3240=""),0,IF(ISNA(VLOOKUP(AA3240,Tracker!$AB$2:$AB$3981,1,FALSE)),0,1))</f>
        <v>1</v>
      </c>
    </row>
    <row r="3241" spans="1:31">
      <c r="A3241" s="1352">
        <v>6711</v>
      </c>
      <c r="B3241" s="266" t="s">
        <v>10970</v>
      </c>
      <c r="C3241" s="1014" t="s">
        <v>349</v>
      </c>
      <c r="D3241" s="905" t="s">
        <v>10054</v>
      </c>
      <c r="H3241" s="905" t="s">
        <v>20</v>
      </c>
      <c r="I3241" s="270">
        <v>44380</v>
      </c>
      <c r="K3241" s="681" t="s">
        <v>10062</v>
      </c>
      <c r="L3241" s="1070" t="s">
        <v>28</v>
      </c>
      <c r="M3241" s="1198" t="str">
        <f t="shared" si="217"/>
        <v>Invoice Made</v>
      </c>
      <c r="AA3241" s="13" t="str">
        <f t="shared" si="218"/>
        <v>Ridgebury Astari07</v>
      </c>
      <c r="AE3241" s="13">
        <f>IF(TRIM(AA3241=""),0,IF(ISNA(VLOOKUP(AA3241,Tracker!$AB$2:$AB$3981,1,FALSE)),0,1))</f>
        <v>1</v>
      </c>
    </row>
    <row r="3242" spans="1:31">
      <c r="A3242" s="1352">
        <v>6712</v>
      </c>
      <c r="B3242" s="266" t="s">
        <v>8670</v>
      </c>
      <c r="C3242" s="1014" t="s">
        <v>10971</v>
      </c>
      <c r="D3242" s="905" t="s">
        <v>2541</v>
      </c>
      <c r="H3242" s="905" t="s">
        <v>413</v>
      </c>
      <c r="I3242" s="270">
        <v>44388</v>
      </c>
      <c r="K3242" s="681" t="s">
        <v>411</v>
      </c>
      <c r="L3242" s="1070" t="s">
        <v>28</v>
      </c>
      <c r="M3242" s="1198" t="str">
        <f t="shared" si="217"/>
        <v>Invoice Made</v>
      </c>
      <c r="AA3242" s="13" t="str">
        <f t="shared" si="218"/>
        <v>Crudesun08_24</v>
      </c>
      <c r="AE3242" s="13">
        <f>IF(TRIM(AA3242=""),0,IF(ISNA(VLOOKUP(AA3242,Tracker!$AB$2:$AB$3981,1,FALSE)),0,1))</f>
        <v>1</v>
      </c>
    </row>
    <row r="3243" spans="1:31">
      <c r="A3243" s="1352">
        <v>6713</v>
      </c>
      <c r="B3243" s="266" t="s">
        <v>1268</v>
      </c>
      <c r="C3243" s="1014" t="s">
        <v>4643</v>
      </c>
      <c r="D3243" s="905" t="s">
        <v>10722</v>
      </c>
      <c r="H3243" s="905" t="s">
        <v>9082</v>
      </c>
      <c r="I3243" s="270">
        <v>44393</v>
      </c>
      <c r="K3243" s="681" t="s">
        <v>28</v>
      </c>
      <c r="L3243" s="1070" t="s">
        <v>28</v>
      </c>
      <c r="M3243" s="1198" t="str">
        <f t="shared" si="217"/>
        <v>Invoice Made</v>
      </c>
      <c r="AA3243" s="13" t="str">
        <f t="shared" si="218"/>
        <v>Nave Cetus99</v>
      </c>
      <c r="AE3243" s="13">
        <f>IF(TRIM(AA3243=""),0,IF(ISNA(VLOOKUP(AA3243,Tracker!$AB$2:$AB$3981,1,FALSE)),0,1))</f>
        <v>1</v>
      </c>
    </row>
    <row r="3244" spans="1:31">
      <c r="A3244" s="1352">
        <v>6714</v>
      </c>
      <c r="B3244" s="266" t="s">
        <v>739</v>
      </c>
      <c r="C3244" s="1014" t="s">
        <v>741</v>
      </c>
      <c r="D3244" s="905" t="s">
        <v>9915</v>
      </c>
      <c r="H3244" s="905" t="s">
        <v>2879</v>
      </c>
      <c r="I3244" s="270">
        <v>44393</v>
      </c>
      <c r="K3244" s="681" t="s">
        <v>28</v>
      </c>
      <c r="L3244" s="1070" t="s">
        <v>28</v>
      </c>
      <c r="M3244" s="1198" t="str">
        <f t="shared" si="217"/>
        <v>Invoice Made</v>
      </c>
      <c r="AA3244" s="13" t="str">
        <f t="shared" si="218"/>
        <v>Alqadisia118</v>
      </c>
      <c r="AE3244" s="13">
        <f>IF(TRIM(AA3244=""),0,IF(ISNA(VLOOKUP(AA3244,Tracker!$AB$2:$AB$3981,1,FALSE)),0,1))</f>
        <v>1</v>
      </c>
    </row>
    <row r="3245" spans="1:31">
      <c r="A3245" s="1352">
        <v>6715</v>
      </c>
      <c r="B3245" s="266" t="s">
        <v>10752</v>
      </c>
      <c r="C3245" s="1014" t="s">
        <v>125</v>
      </c>
      <c r="D3245" s="905" t="s">
        <v>9915</v>
      </c>
      <c r="H3245" s="905" t="s">
        <v>20</v>
      </c>
      <c r="I3245" s="270">
        <v>44398</v>
      </c>
      <c r="K3245" s="681" t="s">
        <v>411</v>
      </c>
      <c r="L3245" s="1070" t="s">
        <v>28</v>
      </c>
      <c r="M3245" s="1198" t="str">
        <f t="shared" si="217"/>
        <v>Invoice Made</v>
      </c>
      <c r="AA3245" s="13" t="str">
        <f t="shared" si="218"/>
        <v>Seliger6</v>
      </c>
      <c r="AE3245" s="13">
        <f>IF(TRIM(AA3245=""),0,IF(ISNA(VLOOKUP(AA3245,Tracker!$AB$2:$AB$3981,1,FALSE)),0,1))</f>
        <v>1</v>
      </c>
    </row>
    <row r="3246" spans="1:31">
      <c r="A3246" s="1352">
        <v>6716</v>
      </c>
      <c r="B3246" s="266" t="s">
        <v>10442</v>
      </c>
      <c r="C3246" s="1014" t="s">
        <v>349</v>
      </c>
      <c r="D3246" s="905" t="s">
        <v>10054</v>
      </c>
      <c r="H3246" s="905" t="s">
        <v>319</v>
      </c>
      <c r="I3246" s="270">
        <v>44403</v>
      </c>
      <c r="K3246" s="681" t="s">
        <v>411</v>
      </c>
      <c r="L3246" s="1070" t="s">
        <v>28</v>
      </c>
      <c r="M3246" s="1198" t="str">
        <f t="shared" si="217"/>
        <v>Invoice Made</v>
      </c>
      <c r="AA3246" s="13" t="str">
        <f t="shared" si="218"/>
        <v>Marlin Santorini07</v>
      </c>
      <c r="AE3246" s="13">
        <f>IF(TRIM(AA3246=""),0,IF(ISNA(VLOOKUP(AA3246,Tracker!$AB$2:$AB$3981,1,FALSE)),0,1))</f>
        <v>1</v>
      </c>
    </row>
    <row r="3247" spans="1:31">
      <c r="A3247" s="1352">
        <v>6717</v>
      </c>
      <c r="B3247" s="266" t="s">
        <v>8965</v>
      </c>
      <c r="C3247" s="1014" t="s">
        <v>4612</v>
      </c>
      <c r="D3247" s="905" t="s">
        <v>2048</v>
      </c>
      <c r="H3247" s="905" t="s">
        <v>8017</v>
      </c>
      <c r="I3247" s="270">
        <v>44403</v>
      </c>
      <c r="K3247" s="681" t="s">
        <v>411</v>
      </c>
      <c r="L3247" s="1070" t="s">
        <v>1466</v>
      </c>
      <c r="M3247" s="1198" t="str">
        <f t="shared" si="217"/>
        <v>Invoice Made</v>
      </c>
      <c r="AA3247" s="13" t="str">
        <f t="shared" si="218"/>
        <v>Advantage Solar81</v>
      </c>
      <c r="AE3247" s="13">
        <f>IF(TRIM(AA3247=""),0,IF(ISNA(VLOOKUP(AA3247,Tracker!$AB$2:$AB$3981,1,FALSE)),0,1))</f>
        <v>1</v>
      </c>
    </row>
    <row r="3248" spans="1:31">
      <c r="A3248" s="1352">
        <v>6718</v>
      </c>
      <c r="B3248" s="266" t="s">
        <v>10972</v>
      </c>
      <c r="C3248" s="1014" t="s">
        <v>10365</v>
      </c>
      <c r="D3248" s="905" t="s">
        <v>10370</v>
      </c>
      <c r="H3248" s="905" t="s">
        <v>9415</v>
      </c>
      <c r="I3248" s="270">
        <v>44407</v>
      </c>
      <c r="L3248" s="1070" t="s">
        <v>1466</v>
      </c>
      <c r="M3248" s="1198" t="str">
        <f t="shared" si="217"/>
        <v>Invoice Made</v>
      </c>
      <c r="AA3248" s="13" t="str">
        <f t="shared" si="218"/>
        <v>Advantage Avenue185</v>
      </c>
      <c r="AE3248" s="13">
        <f>IF(TRIM(AA3248=""),0,IF(ISNA(VLOOKUP(AA3248,Tracker!$AB$2:$AB$3981,1,FALSE)),0,1))</f>
        <v>1</v>
      </c>
    </row>
    <row r="3249" spans="1:31">
      <c r="A3249" s="1352">
        <v>6719</v>
      </c>
      <c r="B3249" s="266" t="s">
        <v>892</v>
      </c>
      <c r="C3249" s="1014" t="s">
        <v>10973</v>
      </c>
      <c r="D3249" s="905" t="s">
        <v>10427</v>
      </c>
      <c r="H3249" s="905" t="s">
        <v>10985</v>
      </c>
      <c r="I3249" s="270">
        <v>44404</v>
      </c>
      <c r="L3249" s="1070" t="s">
        <v>1466</v>
      </c>
      <c r="M3249" s="1198" t="str">
        <f t="shared" si="217"/>
        <v>Invoice Made</v>
      </c>
      <c r="AA3249" s="13" t="str">
        <f t="shared" si="218"/>
        <v>Elisalex Schulte192, 193</v>
      </c>
      <c r="AE3249" s="13">
        <f>IF(TRIM(AA3249=""),0,IF(ISNA(VLOOKUP(AA3249,Tracker!$AB$2:$AB$3981,1,FALSE)),0,1))</f>
        <v>1</v>
      </c>
    </row>
    <row r="3250" spans="1:31">
      <c r="A3250" s="1352">
        <v>6720</v>
      </c>
      <c r="B3250" s="266" t="s">
        <v>2854</v>
      </c>
      <c r="C3250" s="1014" t="s">
        <v>10974</v>
      </c>
      <c r="D3250" s="905" t="s">
        <v>10427</v>
      </c>
      <c r="H3250" s="905" t="s">
        <v>563</v>
      </c>
      <c r="I3250" s="270">
        <v>44401</v>
      </c>
      <c r="L3250" s="1070" t="s">
        <v>1466</v>
      </c>
      <c r="M3250" s="1198" t="str">
        <f t="shared" si="217"/>
        <v>Invoice Made</v>
      </c>
      <c r="AA3250" s="13" t="str">
        <f t="shared" si="218"/>
        <v>Emmy Schulte298, 299</v>
      </c>
      <c r="AE3250" s="13">
        <f>IF(TRIM(AA3250=""),0,IF(ISNA(VLOOKUP(AA3250,Tracker!$AB$2:$AB$3981,1,FALSE)),0,1))</f>
        <v>1</v>
      </c>
    </row>
    <row r="3251" spans="1:31">
      <c r="A3251" s="1352">
        <v>6721</v>
      </c>
      <c r="B3251" s="266" t="s">
        <v>9228</v>
      </c>
      <c r="C3251" s="1014" t="s">
        <v>10975</v>
      </c>
      <c r="D3251" s="905" t="s">
        <v>10427</v>
      </c>
      <c r="H3251" s="905" t="s">
        <v>10986</v>
      </c>
      <c r="I3251" s="270">
        <v>44407</v>
      </c>
      <c r="L3251" s="1070" t="s">
        <v>1466</v>
      </c>
      <c r="M3251" s="1198" t="str">
        <f t="shared" si="217"/>
        <v>Invoice Made</v>
      </c>
      <c r="AA3251" s="13" t="str">
        <f t="shared" si="218"/>
        <v>Sten Fjell134, 135, 136, 137, 137_B</v>
      </c>
      <c r="AE3251" s="13">
        <f>IF(TRIM(AA3251=""),0,IF(ISNA(VLOOKUP(AA3251,Tracker!$AB$2:$AB$3981,1,FALSE)),0,1))</f>
        <v>1</v>
      </c>
    </row>
    <row r="3252" spans="1:31">
      <c r="A3252" s="1376">
        <v>6722</v>
      </c>
      <c r="B3252" s="266" t="s">
        <v>2776</v>
      </c>
      <c r="C3252" s="1014" t="s">
        <v>10976</v>
      </c>
      <c r="D3252" s="905" t="s">
        <v>10427</v>
      </c>
      <c r="H3252" s="905" t="s">
        <v>2870</v>
      </c>
      <c r="I3252" s="270">
        <v>44400</v>
      </c>
      <c r="L3252" s="1070" t="s">
        <v>1466</v>
      </c>
      <c r="M3252" s="1198" t="str">
        <f t="shared" si="217"/>
        <v>Invoice Made</v>
      </c>
      <c r="AA3252" s="13" t="str">
        <f t="shared" si="218"/>
        <v>Sten Skagen207, 208, 209</v>
      </c>
      <c r="AE3252" s="13">
        <f>IF(TRIM(AA3252=""),0,IF(ISNA(VLOOKUP(AA3252,Tracker!$AB$2:$AB$3981,1,FALSE)),0,1))</f>
        <v>1</v>
      </c>
    </row>
    <row r="3253" spans="1:31">
      <c r="A3253" s="1376">
        <v>6723</v>
      </c>
      <c r="B3253" s="266" t="s">
        <v>2779</v>
      </c>
      <c r="C3253" s="1014" t="s">
        <v>10977</v>
      </c>
      <c r="D3253" s="905" t="s">
        <v>10427</v>
      </c>
      <c r="H3253" s="905" t="s">
        <v>535</v>
      </c>
      <c r="I3253" s="270">
        <v>44403</v>
      </c>
      <c r="L3253" s="1070" t="s">
        <v>1466</v>
      </c>
      <c r="M3253" s="1198" t="str">
        <f t="shared" si="217"/>
        <v>Invoice Made</v>
      </c>
      <c r="AA3253" s="13" t="str">
        <f t="shared" si="218"/>
        <v>Tigris353, 354, 355</v>
      </c>
      <c r="AE3253" s="13">
        <f>IF(TRIM(AA3253=""),0,IF(ISNA(VLOOKUP(AA3253,Tracker!$AB$2:$AB$3981,1,FALSE)),0,1))</f>
        <v>1</v>
      </c>
    </row>
    <row r="3254" spans="1:31">
      <c r="A3254" s="1376">
        <v>6724</v>
      </c>
      <c r="B3254" s="266" t="s">
        <v>10978</v>
      </c>
      <c r="C3254" s="1014" t="s">
        <v>10732</v>
      </c>
      <c r="D3254" s="905" t="s">
        <v>1377</v>
      </c>
      <c r="H3254" s="905" t="s">
        <v>2936</v>
      </c>
      <c r="I3254" s="270">
        <v>44381</v>
      </c>
      <c r="L3254" s="1070" t="s">
        <v>663</v>
      </c>
      <c r="M3254" s="1198" t="str">
        <f t="shared" si="217"/>
        <v>Invoice Made</v>
      </c>
      <c r="AA3254" s="13" t="str">
        <f t="shared" si="218"/>
        <v>Atina2103</v>
      </c>
      <c r="AE3254" s="13">
        <f>IF(TRIM(AA3254=""),0,IF(ISNA(VLOOKUP(AA3254,Tracker!$AB$2:$AB$3981,1,FALSE)),0,1))</f>
        <v>1</v>
      </c>
    </row>
    <row r="3255" spans="1:31">
      <c r="A3255" s="1376">
        <v>6725</v>
      </c>
      <c r="B3255" s="266" t="s">
        <v>652</v>
      </c>
      <c r="C3255" s="1014" t="s">
        <v>10899</v>
      </c>
      <c r="D3255" s="905" t="s">
        <v>828</v>
      </c>
      <c r="H3255" s="905" t="s">
        <v>7597</v>
      </c>
      <c r="I3255" s="270">
        <v>44389</v>
      </c>
      <c r="L3255" s="1070" t="s">
        <v>663</v>
      </c>
      <c r="M3255" s="1198" t="str">
        <f t="shared" si="217"/>
        <v>Invoice Made</v>
      </c>
      <c r="AA3255" s="13" t="str">
        <f t="shared" si="218"/>
        <v>Sonangol Porto Amboim2104</v>
      </c>
      <c r="AE3255" s="13">
        <f>IF(TRIM(AA3255=""),0,IF(ISNA(VLOOKUP(AA3255,Tracker!$AB$2:$AB$3981,1,FALSE)),0,1))</f>
        <v>1</v>
      </c>
    </row>
    <row r="3256" spans="1:31">
      <c r="A3256" s="1376">
        <v>6726</v>
      </c>
      <c r="B3256" s="266" t="s">
        <v>10979</v>
      </c>
      <c r="C3256" s="1014" t="s">
        <v>10732</v>
      </c>
      <c r="D3256" s="905" t="s">
        <v>8840</v>
      </c>
      <c r="H3256" s="905" t="s">
        <v>771</v>
      </c>
      <c r="I3256" s="270">
        <v>44395</v>
      </c>
      <c r="L3256" s="1070" t="s">
        <v>663</v>
      </c>
      <c r="M3256" s="1198" t="str">
        <f t="shared" si="217"/>
        <v>Invoice Made</v>
      </c>
      <c r="AA3256" s="13" t="str">
        <f t="shared" si="218"/>
        <v>Almi Horizon2103</v>
      </c>
      <c r="AE3256" s="13">
        <f>IF(TRIM(AA3256=""),0,IF(ISNA(VLOOKUP(AA3256,Tracker!$AB$2:$AB$3981,1,FALSE)),0,1))</f>
        <v>1</v>
      </c>
    </row>
    <row r="3257" spans="1:31">
      <c r="A3257" s="1376">
        <v>6727</v>
      </c>
      <c r="B3257" s="266" t="s">
        <v>464</v>
      </c>
      <c r="C3257" s="1014" t="s">
        <v>10899</v>
      </c>
      <c r="D3257" s="905" t="s">
        <v>828</v>
      </c>
      <c r="H3257" s="905" t="s">
        <v>575</v>
      </c>
      <c r="I3257" s="270">
        <v>44397</v>
      </c>
      <c r="L3257" s="1070" t="s">
        <v>663</v>
      </c>
      <c r="M3257" s="1198" t="str">
        <f t="shared" si="217"/>
        <v>Invoice Made</v>
      </c>
      <c r="AA3257" s="13" t="str">
        <f t="shared" si="218"/>
        <v>Stena Penguin2104</v>
      </c>
      <c r="AE3257" s="13">
        <f>IF(TRIM(AA3257=""),0,IF(ISNA(VLOOKUP(AA3257,Tracker!$AB$2:$AB$3981,1,FALSE)),0,1))</f>
        <v>1</v>
      </c>
    </row>
    <row r="3258" spans="1:31">
      <c r="A3258" s="1376">
        <v>6728</v>
      </c>
      <c r="B3258" s="266" t="s">
        <v>8319</v>
      </c>
      <c r="C3258" s="1014" t="s">
        <v>10749</v>
      </c>
      <c r="D3258" s="905" t="s">
        <v>828</v>
      </c>
      <c r="H3258" s="905" t="s">
        <v>269</v>
      </c>
      <c r="I3258" s="270">
        <v>44405</v>
      </c>
      <c r="L3258" s="1070" t="s">
        <v>663</v>
      </c>
      <c r="M3258" s="1198" t="str">
        <f t="shared" si="217"/>
        <v>Invoice Made</v>
      </c>
      <c r="AA3258" s="13" t="str">
        <f t="shared" si="218"/>
        <v>Stena Surprise202105</v>
      </c>
      <c r="AE3258" s="13">
        <f>IF(TRIM(AA3258=""),0,IF(ISNA(VLOOKUP(AA3258,Tracker!$AB$2:$AB$3981,1,FALSE)),0,1))</f>
        <v>1</v>
      </c>
    </row>
    <row r="3259" spans="1:31">
      <c r="A3259" s="1376">
        <v>6729</v>
      </c>
      <c r="B3259" s="266" t="s">
        <v>10980</v>
      </c>
      <c r="C3259" s="1014">
        <v>2101</v>
      </c>
      <c r="D3259" s="905" t="s">
        <v>8175</v>
      </c>
      <c r="H3259" s="905" t="s">
        <v>535</v>
      </c>
      <c r="I3259" s="270">
        <v>44404</v>
      </c>
      <c r="L3259" s="1070" t="s">
        <v>633</v>
      </c>
      <c r="M3259" s="1198" t="str">
        <f t="shared" si="217"/>
        <v>Invoice Made</v>
      </c>
      <c r="AA3259" s="13" t="str">
        <f t="shared" si="218"/>
        <v>Flora Express2101</v>
      </c>
      <c r="AE3259" s="13">
        <f>IF(TRIM(AA3259=""),0,IF(ISNA(VLOOKUP(AA3259,Tracker!$AB$2:$AB$3981,1,FALSE)),0,1))</f>
        <v>1</v>
      </c>
    </row>
    <row r="3260" spans="1:31">
      <c r="A3260" s="1376">
        <v>6730</v>
      </c>
      <c r="B3260" s="266" t="s">
        <v>1329</v>
      </c>
      <c r="C3260" s="1014" t="s">
        <v>5168</v>
      </c>
      <c r="D3260" s="905" t="s">
        <v>63</v>
      </c>
      <c r="H3260" s="905" t="s">
        <v>20</v>
      </c>
      <c r="I3260" s="270">
        <v>44388</v>
      </c>
      <c r="L3260" s="1070" t="s">
        <v>60</v>
      </c>
      <c r="M3260" s="1198" t="str">
        <f t="shared" si="217"/>
        <v>Invoice Made</v>
      </c>
      <c r="AA3260" s="13" t="str">
        <f t="shared" si="218"/>
        <v>Atlantic Dawn95</v>
      </c>
      <c r="AE3260" s="13">
        <f>IF(TRIM(AA3260=""),0,IF(ISNA(VLOOKUP(AA3260,Tracker!$AB$2:$AB$3981,1,FALSE)),0,1))</f>
        <v>1</v>
      </c>
    </row>
    <row r="3261" spans="1:31">
      <c r="A3261" s="1376">
        <v>6731</v>
      </c>
      <c r="B3261" s="266" t="s">
        <v>7855</v>
      </c>
      <c r="C3261" s="1014" t="s">
        <v>171</v>
      </c>
      <c r="D3261" s="905" t="s">
        <v>63</v>
      </c>
      <c r="H3261" s="905" t="s">
        <v>8793</v>
      </c>
      <c r="I3261" s="270">
        <v>44391</v>
      </c>
      <c r="L3261" s="1070" t="s">
        <v>60</v>
      </c>
      <c r="M3261" s="1198" t="str">
        <f t="shared" si="217"/>
        <v>Invoice Made</v>
      </c>
      <c r="AA3261" s="13" t="str">
        <f t="shared" si="218"/>
        <v>New Award46</v>
      </c>
      <c r="AE3261" s="13">
        <f>IF(TRIM(AA3261=""),0,IF(ISNA(VLOOKUP(AA3261,Tracker!$AB$2:$AB$3981,1,FALSE)),0,1))</f>
        <v>1</v>
      </c>
    </row>
    <row r="3262" spans="1:31">
      <c r="A3262" s="1376">
        <v>6732</v>
      </c>
      <c r="B3262" s="266" t="s">
        <v>7849</v>
      </c>
      <c r="C3262" s="1014" t="s">
        <v>124</v>
      </c>
      <c r="D3262" s="905" t="s">
        <v>9108</v>
      </c>
      <c r="H3262" s="905" t="s">
        <v>441</v>
      </c>
      <c r="I3262" s="270">
        <v>44393</v>
      </c>
      <c r="L3262" s="1070" t="s">
        <v>60</v>
      </c>
      <c r="M3262" s="1198" t="str">
        <f t="shared" si="217"/>
        <v>Invoice Made</v>
      </c>
      <c r="AA3262" s="13" t="str">
        <f t="shared" si="218"/>
        <v>Nordic Brasilia19</v>
      </c>
      <c r="AE3262" s="13">
        <f>IF(TRIM(AA3262=""),0,IF(ISNA(VLOOKUP(AA3262,Tracker!$AB$2:$AB$3981,1,FALSE)),0,1))</f>
        <v>1</v>
      </c>
    </row>
    <row r="3263" spans="1:31">
      <c r="A3263" s="1376">
        <v>6733</v>
      </c>
      <c r="B3263" s="266" t="s">
        <v>463</v>
      </c>
      <c r="C3263" s="1014" t="s">
        <v>834</v>
      </c>
      <c r="D3263" s="905" t="s">
        <v>8314</v>
      </c>
      <c r="H3263" s="905" t="s">
        <v>410</v>
      </c>
      <c r="I3263" s="270">
        <v>44407</v>
      </c>
      <c r="L3263" s="1070" t="s">
        <v>60</v>
      </c>
      <c r="M3263" s="1198" t="str">
        <f t="shared" si="217"/>
        <v>Invoice Made</v>
      </c>
      <c r="AA3263" s="13" t="str">
        <f t="shared" si="218"/>
        <v>Zenith Spirit49</v>
      </c>
      <c r="AE3263" s="13">
        <f>IF(TRIM(AA3263=""),0,IF(ISNA(VLOOKUP(AA3263,Tracker!$AB$2:$AB$3981,1,FALSE)),0,1))</f>
        <v>1</v>
      </c>
    </row>
    <row r="3264" spans="1:31">
      <c r="A3264" s="1376">
        <v>6734</v>
      </c>
      <c r="B3264" s="266" t="s">
        <v>9113</v>
      </c>
      <c r="C3264" s="1014" t="s">
        <v>10981</v>
      </c>
      <c r="D3264" s="905" t="s">
        <v>8245</v>
      </c>
      <c r="H3264" s="905" t="s">
        <v>742</v>
      </c>
      <c r="I3264" s="270">
        <v>44378</v>
      </c>
      <c r="K3264" s="681" t="s">
        <v>10989</v>
      </c>
      <c r="L3264" s="1070" t="s">
        <v>590</v>
      </c>
      <c r="M3264" s="1198" t="str">
        <f t="shared" si="217"/>
        <v>Invoice Made</v>
      </c>
      <c r="AA3264" s="13" t="str">
        <f t="shared" si="218"/>
        <v>Ice Victory64_22</v>
      </c>
      <c r="AE3264" s="13">
        <f>IF(TRIM(AA3264=""),0,IF(ISNA(VLOOKUP(AA3264,Tracker!$AB$2:$AB$3981,1,FALSE)),0,1))</f>
        <v>1</v>
      </c>
    </row>
    <row r="3265" spans="1:31">
      <c r="A3265" s="1376">
        <v>6735</v>
      </c>
      <c r="B3265" s="266" t="s">
        <v>10461</v>
      </c>
      <c r="C3265" s="1014" t="s">
        <v>10982</v>
      </c>
      <c r="D3265" s="905" t="s">
        <v>2868</v>
      </c>
      <c r="H3265" s="905" t="s">
        <v>3180</v>
      </c>
      <c r="I3265" s="270">
        <v>44378</v>
      </c>
      <c r="K3265" s="681" t="s">
        <v>10989</v>
      </c>
      <c r="L3265" s="1070" t="s">
        <v>590</v>
      </c>
      <c r="M3265" s="1198" t="str">
        <f t="shared" ref="M3265:M3328" si="219">IF(AND(NOT(TRIM(D3265)="")),IF(AE3265=1,"Invoice Made","Invoice Not Made"),"")</f>
        <v>Invoice Made</v>
      </c>
      <c r="AA3265" s="13" t="str">
        <f t="shared" ref="AA3265:AA3328" si="220">IF(OR(TRIM(B3265)="",TRIM(C3265)=""),"Vessel-Voy No not given",CONCATENATE(TRIM(B3265),TRIM(C3265)))</f>
        <v>Selini21P-122F</v>
      </c>
      <c r="AE3265" s="13">
        <f>IF(TRIM(AA3265=""),0,IF(ISNA(VLOOKUP(AA3265,Tracker!$AB$2:$AB$3981,1,FALSE)),0,1))</f>
        <v>1</v>
      </c>
    </row>
    <row r="3266" spans="1:31">
      <c r="A3266" s="1376">
        <v>6736</v>
      </c>
      <c r="B3266" s="266" t="s">
        <v>2051</v>
      </c>
      <c r="C3266" s="1014" t="s">
        <v>41</v>
      </c>
      <c r="D3266" s="905" t="s">
        <v>10763</v>
      </c>
      <c r="H3266" s="905" t="s">
        <v>10410</v>
      </c>
      <c r="I3266" s="270">
        <v>44380</v>
      </c>
      <c r="K3266" s="681" t="s">
        <v>10988</v>
      </c>
      <c r="L3266" s="1070" t="s">
        <v>590</v>
      </c>
      <c r="M3266" s="1198" t="str">
        <f t="shared" si="219"/>
        <v>Invoice Made</v>
      </c>
      <c r="AA3266" s="13" t="str">
        <f t="shared" si="220"/>
        <v>Bochem Luxembourg12</v>
      </c>
      <c r="AE3266" s="13">
        <f>IF(TRIM(AA3266=""),0,IF(ISNA(VLOOKUP(AA3266,Tracker!$AB$2:$AB$3981,1,FALSE)),0,1))</f>
        <v>1</v>
      </c>
    </row>
    <row r="3267" spans="1:31">
      <c r="A3267" s="1376">
        <v>6737</v>
      </c>
      <c r="B3267" s="266" t="s">
        <v>1429</v>
      </c>
      <c r="C3267" s="1014" t="s">
        <v>658</v>
      </c>
      <c r="D3267" s="905" t="s">
        <v>10763</v>
      </c>
      <c r="H3267" s="905" t="s">
        <v>1285</v>
      </c>
      <c r="I3267" s="270">
        <v>44381</v>
      </c>
      <c r="K3267" s="681" t="s">
        <v>10988</v>
      </c>
      <c r="L3267" s="1070" t="s">
        <v>590</v>
      </c>
      <c r="M3267" s="1198" t="str">
        <f t="shared" si="219"/>
        <v>Invoice Made</v>
      </c>
      <c r="AA3267" s="13" t="str">
        <f t="shared" si="220"/>
        <v>Birdie Trader59</v>
      </c>
      <c r="AE3267" s="13">
        <f>IF(TRIM(AA3267=""),0,IF(ISNA(VLOOKUP(AA3267,Tracker!$AB$2:$AB$3981,1,FALSE)),0,1))</f>
        <v>1</v>
      </c>
    </row>
    <row r="3268" spans="1:31">
      <c r="A3268" s="1376">
        <v>6738</v>
      </c>
      <c r="B3268" s="266" t="s">
        <v>7872</v>
      </c>
      <c r="C3268" s="1014" t="s">
        <v>10983</v>
      </c>
      <c r="D3268" s="905" t="s">
        <v>2868</v>
      </c>
      <c r="H3268" s="905" t="s">
        <v>3664</v>
      </c>
      <c r="I3268" s="270">
        <v>44383</v>
      </c>
      <c r="K3268" s="681" t="s">
        <v>10989</v>
      </c>
      <c r="L3268" s="1070" t="s">
        <v>590</v>
      </c>
      <c r="M3268" s="1198" t="str">
        <f t="shared" si="219"/>
        <v>Invoice Made</v>
      </c>
      <c r="AA3268" s="13" t="str">
        <f t="shared" si="220"/>
        <v>Persepolis40P</v>
      </c>
      <c r="AE3268" s="13">
        <f>IF(TRIM(AA3268=""),0,IF(ISNA(VLOOKUP(AA3268,Tracker!$AB$2:$AB$3981,1,FALSE)),0,1))</f>
        <v>1</v>
      </c>
    </row>
    <row r="3269" spans="1:31">
      <c r="A3269" s="1376">
        <v>6739</v>
      </c>
      <c r="B3269" s="266" t="s">
        <v>8574</v>
      </c>
      <c r="C3269" s="1014" t="s">
        <v>7499</v>
      </c>
      <c r="D3269" s="905" t="s">
        <v>8638</v>
      </c>
      <c r="H3269" s="905" t="s">
        <v>10765</v>
      </c>
      <c r="I3269" s="270">
        <v>44384</v>
      </c>
      <c r="K3269" s="681" t="s">
        <v>10989</v>
      </c>
      <c r="L3269" s="1070" t="s">
        <v>590</v>
      </c>
      <c r="M3269" s="1198" t="str">
        <f t="shared" si="219"/>
        <v>Invoice Made</v>
      </c>
      <c r="AA3269" s="13" t="str">
        <f t="shared" si="220"/>
        <v>Seaways Luzon178</v>
      </c>
      <c r="AE3269" s="13">
        <f>IF(TRIM(AA3269=""),0,IF(ISNA(VLOOKUP(AA3269,Tracker!$AB$2:$AB$3981,1,FALSE)),0,1))</f>
        <v>1</v>
      </c>
    </row>
    <row r="3270" spans="1:31">
      <c r="A3270" s="1376">
        <v>6740</v>
      </c>
      <c r="B3270" s="266" t="s">
        <v>10902</v>
      </c>
      <c r="C3270" s="1014" t="s">
        <v>406</v>
      </c>
      <c r="D3270" s="905" t="s">
        <v>10763</v>
      </c>
      <c r="H3270" s="905" t="s">
        <v>10661</v>
      </c>
      <c r="I3270" s="270">
        <v>44388</v>
      </c>
      <c r="K3270" s="681" t="s">
        <v>10988</v>
      </c>
      <c r="L3270" s="1070" t="s">
        <v>590</v>
      </c>
      <c r="M3270" s="1198" t="str">
        <f t="shared" si="219"/>
        <v>Invoice Made</v>
      </c>
      <c r="AA3270" s="13" t="str">
        <f t="shared" si="220"/>
        <v>Esteem Sango03</v>
      </c>
      <c r="AE3270" s="13">
        <f>IF(TRIM(AA3270=""),0,IF(ISNA(VLOOKUP(AA3270,Tracker!$AB$2:$AB$3981,1,FALSE)),0,1))</f>
        <v>1</v>
      </c>
    </row>
    <row r="3271" spans="1:31">
      <c r="A3271" s="1376">
        <v>6741</v>
      </c>
      <c r="B3271" s="266" t="s">
        <v>3918</v>
      </c>
      <c r="C3271" s="1014" t="s">
        <v>446</v>
      </c>
      <c r="D3271" s="905" t="s">
        <v>10053</v>
      </c>
      <c r="H3271" s="905" t="s">
        <v>385</v>
      </c>
      <c r="I3271" s="270">
        <v>44392</v>
      </c>
      <c r="K3271" s="681" t="s">
        <v>10989</v>
      </c>
      <c r="L3271" s="1070" t="s">
        <v>590</v>
      </c>
      <c r="M3271" s="1198" t="str">
        <f t="shared" si="219"/>
        <v>Invoice Made</v>
      </c>
      <c r="AA3271" s="13" t="str">
        <f t="shared" si="220"/>
        <v>Cabo De Hornos78</v>
      </c>
      <c r="AE3271" s="13">
        <f>IF(TRIM(AA3271=""),0,IF(ISNA(VLOOKUP(AA3271,Tracker!$AB$2:$AB$3981,1,FALSE)),0,1))</f>
        <v>1</v>
      </c>
    </row>
    <row r="3272" spans="1:31">
      <c r="A3272" s="1376">
        <v>6742</v>
      </c>
      <c r="B3272" s="266" t="s">
        <v>8466</v>
      </c>
      <c r="C3272" s="1014" t="s">
        <v>50</v>
      </c>
      <c r="D3272" s="905" t="s">
        <v>8245</v>
      </c>
      <c r="H3272" s="905" t="s">
        <v>4000</v>
      </c>
      <c r="I3272" s="270">
        <v>44395</v>
      </c>
      <c r="K3272" s="681" t="s">
        <v>10989</v>
      </c>
      <c r="L3272" s="1070" t="s">
        <v>590</v>
      </c>
      <c r="M3272" s="1198" t="str">
        <f t="shared" si="219"/>
        <v>Invoice Made</v>
      </c>
      <c r="AA3272" s="13" t="str">
        <f t="shared" si="220"/>
        <v>Cabo Fuji32</v>
      </c>
      <c r="AE3272" s="13">
        <f>IF(TRIM(AA3272=""),0,IF(ISNA(VLOOKUP(AA3272,Tracker!$AB$2:$AB$3981,1,FALSE)),0,1))</f>
        <v>1</v>
      </c>
    </row>
    <row r="3273" spans="1:31">
      <c r="A3273" s="1376">
        <v>6743</v>
      </c>
      <c r="B3273" s="266" t="s">
        <v>3694</v>
      </c>
      <c r="C3273" s="1014" t="s">
        <v>302</v>
      </c>
      <c r="D3273" s="905" t="s">
        <v>1193</v>
      </c>
      <c r="H3273" s="905" t="s">
        <v>62</v>
      </c>
      <c r="I3273" s="270">
        <v>44396</v>
      </c>
      <c r="K3273" s="681" t="s">
        <v>10988</v>
      </c>
      <c r="L3273" s="1070" t="s">
        <v>590</v>
      </c>
      <c r="M3273" s="1198" t="str">
        <f t="shared" si="219"/>
        <v>Invoice Made</v>
      </c>
      <c r="AA3273" s="13" t="str">
        <f t="shared" si="220"/>
        <v>Shamrock Mercury70</v>
      </c>
      <c r="AE3273" s="13">
        <f>IF(TRIM(AA3273=""),0,IF(ISNA(VLOOKUP(AA3273,Tracker!$AB$2:$AB$3981,1,FALSE)),0,1))</f>
        <v>1</v>
      </c>
    </row>
    <row r="3274" spans="1:31">
      <c r="A3274" s="1376">
        <v>6744</v>
      </c>
      <c r="B3274" s="266" t="s">
        <v>3266</v>
      </c>
      <c r="C3274" s="1014" t="s">
        <v>6833</v>
      </c>
      <c r="D3274" s="905" t="s">
        <v>10053</v>
      </c>
      <c r="H3274" s="905" t="s">
        <v>269</v>
      </c>
      <c r="I3274" s="270">
        <v>44400</v>
      </c>
      <c r="K3274" s="681" t="s">
        <v>10989</v>
      </c>
      <c r="L3274" s="1070" t="s">
        <v>590</v>
      </c>
      <c r="M3274" s="1198" t="str">
        <f t="shared" si="219"/>
        <v>Invoice Made</v>
      </c>
      <c r="AA3274" s="13" t="str">
        <f t="shared" si="220"/>
        <v>Seaways Jademar247</v>
      </c>
      <c r="AE3274" s="13">
        <f>IF(TRIM(AA3274=""),0,IF(ISNA(VLOOKUP(AA3274,Tracker!$AB$2:$AB$3981,1,FALSE)),0,1))</f>
        <v>1</v>
      </c>
    </row>
    <row r="3275" spans="1:31">
      <c r="A3275" s="1376">
        <v>6745</v>
      </c>
      <c r="B3275" s="266" t="s">
        <v>3175</v>
      </c>
      <c r="C3275" s="1014" t="s">
        <v>3244</v>
      </c>
      <c r="D3275" s="905" t="s">
        <v>8245</v>
      </c>
      <c r="H3275" s="905" t="s">
        <v>438</v>
      </c>
      <c r="I3275" s="270">
        <v>44404</v>
      </c>
      <c r="K3275" s="681" t="s">
        <v>10989</v>
      </c>
      <c r="L3275" s="1070" t="s">
        <v>590</v>
      </c>
      <c r="M3275" s="1198" t="str">
        <f t="shared" si="219"/>
        <v>Invoice Made</v>
      </c>
      <c r="AA3275" s="13" t="str">
        <f t="shared" si="220"/>
        <v>Seaways Silvermar176</v>
      </c>
      <c r="AE3275" s="13">
        <f>IF(TRIM(AA3275=""),0,IF(ISNA(VLOOKUP(AA3275,Tracker!$AB$2:$AB$3981,1,FALSE)),0,1))</f>
        <v>1</v>
      </c>
    </row>
    <row r="3276" spans="1:31">
      <c r="A3276" s="1376">
        <v>6746</v>
      </c>
      <c r="B3276" s="266" t="s">
        <v>10764</v>
      </c>
      <c r="C3276" s="1014" t="s">
        <v>338</v>
      </c>
      <c r="D3276" s="905" t="s">
        <v>8772</v>
      </c>
      <c r="H3276" s="905" t="s">
        <v>419</v>
      </c>
      <c r="I3276" s="270">
        <v>44405</v>
      </c>
      <c r="K3276" s="681" t="s">
        <v>10988</v>
      </c>
      <c r="L3276" s="1070" t="s">
        <v>590</v>
      </c>
      <c r="M3276" s="1198" t="str">
        <f t="shared" si="219"/>
        <v>Invoice Made</v>
      </c>
      <c r="AA3276" s="13" t="str">
        <f t="shared" si="220"/>
        <v>Celsius Mayfair14</v>
      </c>
      <c r="AE3276" s="13">
        <f>IF(TRIM(AA3276=""),0,IF(ISNA(VLOOKUP(AA3276,Tracker!$AB$2:$AB$3981,1,FALSE)),0,1))</f>
        <v>1</v>
      </c>
    </row>
    <row r="3277" spans="1:31">
      <c r="A3277" s="1376">
        <v>6747</v>
      </c>
      <c r="B3277" s="266" t="s">
        <v>612</v>
      </c>
      <c r="C3277" s="1014" t="s">
        <v>212</v>
      </c>
      <c r="D3277" s="905" t="s">
        <v>10654</v>
      </c>
      <c r="H3277" s="905" t="s">
        <v>10987</v>
      </c>
      <c r="I3277" s="270">
        <v>44405</v>
      </c>
      <c r="K3277" s="681" t="s">
        <v>10988</v>
      </c>
      <c r="L3277" s="1070" t="s">
        <v>590</v>
      </c>
      <c r="M3277" s="1198" t="str">
        <f t="shared" si="219"/>
        <v>Invoice Made</v>
      </c>
      <c r="AA3277" s="13" t="str">
        <f t="shared" si="220"/>
        <v>Shamrock Jupiter82</v>
      </c>
      <c r="AE3277" s="13">
        <f>IF(TRIM(AA3277=""),0,IF(ISNA(VLOOKUP(AA3277,Tracker!$AB$2:$AB$3981,1,FALSE)),0,1))</f>
        <v>1</v>
      </c>
    </row>
    <row r="3278" spans="1:31">
      <c r="A3278" s="1376">
        <v>6748</v>
      </c>
      <c r="B3278" s="266" t="s">
        <v>2954</v>
      </c>
      <c r="C3278" s="1014" t="s">
        <v>558</v>
      </c>
      <c r="D3278" s="905" t="s">
        <v>8772</v>
      </c>
      <c r="H3278" s="905" t="s">
        <v>7891</v>
      </c>
      <c r="I3278" s="270">
        <v>44408</v>
      </c>
      <c r="K3278" s="681" t="s">
        <v>10988</v>
      </c>
      <c r="L3278" s="1070" t="s">
        <v>590</v>
      </c>
      <c r="M3278" s="1198" t="str">
        <f t="shared" si="219"/>
        <v>Invoice Made</v>
      </c>
      <c r="AA3278" s="13" t="str">
        <f t="shared" si="220"/>
        <v>Condor Trader50</v>
      </c>
      <c r="AE3278" s="13">
        <f>IF(TRIM(AA3278=""),0,IF(ISNA(VLOOKUP(AA3278,Tracker!$AB$2:$AB$3981,1,FALSE)),0,1))</f>
        <v>1</v>
      </c>
    </row>
    <row r="3279" spans="1:31">
      <c r="A3279" s="1378">
        <v>6749</v>
      </c>
      <c r="B3279" s="266" t="s">
        <v>2605</v>
      </c>
      <c r="C3279" s="1014">
        <v>2105</v>
      </c>
      <c r="D3279" s="905" t="s">
        <v>8961</v>
      </c>
      <c r="H3279" s="905" t="s">
        <v>20</v>
      </c>
      <c r="I3279" s="270">
        <v>44436</v>
      </c>
      <c r="K3279" s="1379" t="s">
        <v>10062</v>
      </c>
      <c r="L3279" s="1070" t="s">
        <v>9985</v>
      </c>
      <c r="M3279" s="1198" t="str">
        <f t="shared" si="219"/>
        <v>Invoice Made</v>
      </c>
      <c r="O3279" s="1474" t="s">
        <v>11105</v>
      </c>
      <c r="P3279" s="1480"/>
      <c r="Q3279" s="1480"/>
      <c r="R3279" s="1480"/>
      <c r="AA3279" s="13" t="str">
        <f t="shared" si="220"/>
        <v>Densa Whale2105</v>
      </c>
      <c r="AE3279" s="13">
        <f>IF(TRIM(AA3279=""),0,IF(ISNA(VLOOKUP(AA3279,Tracker!$AB$2:$AB$3981,1,FALSE)),0,1))</f>
        <v>1</v>
      </c>
    </row>
    <row r="3280" spans="1:31">
      <c r="A3280" s="1378">
        <v>6750</v>
      </c>
      <c r="B3280" s="266" t="s">
        <v>9043</v>
      </c>
      <c r="C3280" s="1014" t="s">
        <v>11038</v>
      </c>
      <c r="D3280" s="905" t="s">
        <v>9915</v>
      </c>
      <c r="H3280" s="905" t="s">
        <v>567</v>
      </c>
      <c r="I3280" s="270">
        <v>44415</v>
      </c>
      <c r="K3280" s="1380" t="s">
        <v>411</v>
      </c>
      <c r="L3280" s="1070" t="s">
        <v>28</v>
      </c>
      <c r="M3280" s="1198" t="str">
        <f t="shared" si="219"/>
        <v>Invoice Made</v>
      </c>
      <c r="AA3280" s="13" t="str">
        <f t="shared" si="220"/>
        <v>Spirit IIv06</v>
      </c>
      <c r="AE3280" s="13">
        <f>IF(TRIM(AA3280=""),0,IF(ISNA(VLOOKUP(AA3280,Tracker!$AB$2:$AB$3981,1,FALSE)),0,1))</f>
        <v>1</v>
      </c>
    </row>
    <row r="3281" spans="1:31">
      <c r="A3281" s="1378">
        <v>6751</v>
      </c>
      <c r="B3281" s="266" t="s">
        <v>11039</v>
      </c>
      <c r="C3281" s="1014" t="s">
        <v>11040</v>
      </c>
      <c r="D3281" s="905" t="s">
        <v>671</v>
      </c>
      <c r="H3281" s="905" t="s">
        <v>20</v>
      </c>
      <c r="I3281" s="270">
        <v>44423</v>
      </c>
      <c r="K3281" s="1380" t="s">
        <v>411</v>
      </c>
      <c r="L3281" s="1070" t="s">
        <v>28</v>
      </c>
      <c r="M3281" s="1198" t="str">
        <f t="shared" si="219"/>
        <v>Invoice Made</v>
      </c>
      <c r="AA3281" s="13" t="str">
        <f t="shared" si="220"/>
        <v>Ridgebury Lessley Bv13</v>
      </c>
      <c r="AE3281" s="13">
        <f>IF(TRIM(AA3281=""),0,IF(ISNA(VLOOKUP(AA3281,Tracker!$AB$2:$AB$3981,1,FALSE)),0,1))</f>
        <v>1</v>
      </c>
    </row>
    <row r="3282" spans="1:31">
      <c r="A3282" s="1378">
        <v>6752</v>
      </c>
      <c r="B3282" s="266" t="s">
        <v>1647</v>
      </c>
      <c r="C3282" s="1014" t="s">
        <v>3544</v>
      </c>
      <c r="D3282" s="905" t="s">
        <v>11041</v>
      </c>
      <c r="H3282" s="905" t="s">
        <v>20</v>
      </c>
      <c r="I3282" s="270">
        <v>44421</v>
      </c>
      <c r="L3282" s="1070" t="s">
        <v>10772</v>
      </c>
      <c r="M3282" s="1198" t="str">
        <f t="shared" si="219"/>
        <v>Invoice Made</v>
      </c>
      <c r="AA3282" s="13" t="str">
        <f t="shared" si="220"/>
        <v>Sea Falcon133</v>
      </c>
      <c r="AE3282" s="13">
        <f>IF(TRIM(AA3282=""),0,IF(ISNA(VLOOKUP(AA3282,Tracker!$AB$2:$AB$3981,1,FALSE)),0,1))</f>
        <v>1</v>
      </c>
    </row>
    <row r="3283" spans="1:31">
      <c r="A3283" s="1378">
        <v>6753</v>
      </c>
      <c r="B3283" s="266" t="s">
        <v>11042</v>
      </c>
      <c r="C3283" s="1014" t="s">
        <v>53</v>
      </c>
      <c r="D3283" s="905" t="s">
        <v>11043</v>
      </c>
      <c r="H3283" s="905" t="s">
        <v>225</v>
      </c>
      <c r="I3283" s="270">
        <v>44424</v>
      </c>
      <c r="L3283" s="1070" t="s">
        <v>10772</v>
      </c>
      <c r="M3283" s="1198" t="str">
        <f t="shared" si="219"/>
        <v>Invoice Made</v>
      </c>
      <c r="AA3283" s="13" t="str">
        <f t="shared" si="220"/>
        <v>Eco Beverly Hills1</v>
      </c>
      <c r="AE3283" s="13">
        <f>IF(TRIM(AA3283=""),0,IF(ISNA(VLOOKUP(AA3283,Tracker!$AB$2:$AB$3981,1,FALSE)),0,1))</f>
        <v>1</v>
      </c>
    </row>
    <row r="3284" spans="1:31">
      <c r="A3284" s="1378">
        <v>6754</v>
      </c>
      <c r="B3284" s="266" t="s">
        <v>7238</v>
      </c>
      <c r="C3284" s="1014" t="s">
        <v>407</v>
      </c>
      <c r="D3284" s="905" t="s">
        <v>11043</v>
      </c>
      <c r="H3284" s="905" t="s">
        <v>225</v>
      </c>
      <c r="I3284" s="270">
        <v>44433</v>
      </c>
      <c r="L3284" s="1070" t="s">
        <v>10772</v>
      </c>
      <c r="M3284" s="1198" t="str">
        <f t="shared" si="219"/>
        <v>Invoice Made</v>
      </c>
      <c r="AA3284" s="13" t="str">
        <f t="shared" si="220"/>
        <v>Nordic Vega74</v>
      </c>
      <c r="AE3284" s="13">
        <f>IF(TRIM(AA3284=""),0,IF(ISNA(VLOOKUP(AA3284,Tracker!$AB$2:$AB$3981,1,FALSE)),0,1))</f>
        <v>1</v>
      </c>
    </row>
    <row r="3285" spans="1:31">
      <c r="A3285" s="1378">
        <v>6755</v>
      </c>
      <c r="B3285" s="266" t="s">
        <v>11044</v>
      </c>
      <c r="C3285" s="1014" t="s">
        <v>11045</v>
      </c>
      <c r="D3285" s="905" t="s">
        <v>3273</v>
      </c>
      <c r="H3285" s="905" t="s">
        <v>25</v>
      </c>
      <c r="I3285" s="270">
        <v>44426</v>
      </c>
      <c r="L3285" s="1070" t="s">
        <v>1485</v>
      </c>
      <c r="M3285" s="1198" t="str">
        <f t="shared" si="219"/>
        <v>Invoice Made</v>
      </c>
      <c r="AA3285" s="13" t="str">
        <f t="shared" si="220"/>
        <v>Largo Energyv01</v>
      </c>
      <c r="AE3285" s="13">
        <f>IF(TRIM(AA3285=""),0,IF(ISNA(VLOOKUP(AA3285,Tracker!$AB$2:$AB$3981,1,FALSE)),0,1))</f>
        <v>1</v>
      </c>
    </row>
    <row r="3286" spans="1:31">
      <c r="A3286" s="1378">
        <v>6756</v>
      </c>
      <c r="B3286" s="266" t="s">
        <v>11046</v>
      </c>
      <c r="C3286" s="1014" t="s">
        <v>10708</v>
      </c>
      <c r="D3286" s="905" t="s">
        <v>1271</v>
      </c>
      <c r="H3286" s="905" t="s">
        <v>20</v>
      </c>
      <c r="I3286" s="270">
        <v>44413</v>
      </c>
      <c r="L3286" s="1070" t="s">
        <v>7591</v>
      </c>
      <c r="M3286" s="1198" t="str">
        <f t="shared" si="219"/>
        <v>Invoice Made</v>
      </c>
      <c r="AA3286" s="13" t="str">
        <f t="shared" si="220"/>
        <v>Eco West Coast2102</v>
      </c>
      <c r="AE3286" s="13">
        <f>IF(TRIM(AA3286=""),0,IF(ISNA(VLOOKUP(AA3286,Tracker!$AB$2:$AB$3981,1,FALSE)),0,1))</f>
        <v>1</v>
      </c>
    </row>
    <row r="3287" spans="1:31">
      <c r="A3287" s="1378">
        <v>6757</v>
      </c>
      <c r="B3287" s="266" t="s">
        <v>11047</v>
      </c>
      <c r="C3287" s="1014" t="s">
        <v>11048</v>
      </c>
      <c r="D3287" s="905" t="s">
        <v>10121</v>
      </c>
      <c r="H3287" s="905" t="s">
        <v>2005</v>
      </c>
      <c r="I3287" s="270">
        <v>44419</v>
      </c>
      <c r="L3287" s="1070" t="s">
        <v>7591</v>
      </c>
      <c r="M3287" s="1198" t="str">
        <f t="shared" si="219"/>
        <v>Invoice Made</v>
      </c>
      <c r="AA3287" s="13" t="str">
        <f t="shared" si="220"/>
        <v>Clearocean Maverick2021001705</v>
      </c>
      <c r="AE3287" s="13">
        <f>IF(TRIM(AA3287=""),0,IF(ISNA(VLOOKUP(AA3287,Tracker!$AB$2:$AB$3981,1,FALSE)),0,1))</f>
        <v>1</v>
      </c>
    </row>
    <row r="3288" spans="1:31">
      <c r="A3288" s="1378">
        <v>6758</v>
      </c>
      <c r="B3288" s="266" t="s">
        <v>611</v>
      </c>
      <c r="C3288" s="1014">
        <v>2104</v>
      </c>
      <c r="D3288" s="905" t="s">
        <v>9037</v>
      </c>
      <c r="H3288" s="905" t="s">
        <v>20</v>
      </c>
      <c r="I3288" s="270">
        <v>44415</v>
      </c>
      <c r="L3288" s="1070" t="s">
        <v>663</v>
      </c>
      <c r="M3288" s="1198" t="str">
        <f t="shared" si="219"/>
        <v>Invoice Made</v>
      </c>
      <c r="AA3288" s="13" t="str">
        <f t="shared" si="220"/>
        <v>Sonangol Kalandula2104</v>
      </c>
      <c r="AE3288" s="13">
        <f>IF(TRIM(AA3288=""),0,IF(ISNA(VLOOKUP(AA3288,Tracker!$AB$2:$AB$3981,1,FALSE)),0,1))</f>
        <v>1</v>
      </c>
    </row>
    <row r="3289" spans="1:31">
      <c r="A3289" s="1378">
        <v>6759</v>
      </c>
      <c r="B3289" s="266" t="s">
        <v>748</v>
      </c>
      <c r="C3289" s="1014" t="s">
        <v>10899</v>
      </c>
      <c r="D3289" s="905" t="s">
        <v>828</v>
      </c>
      <c r="H3289" s="905" t="s">
        <v>575</v>
      </c>
      <c r="I3289" s="270">
        <v>44426</v>
      </c>
      <c r="L3289" s="1070" t="s">
        <v>663</v>
      </c>
      <c r="M3289" s="1198" t="str">
        <f t="shared" si="219"/>
        <v>Invoice Made</v>
      </c>
      <c r="AA3289" s="13" t="str">
        <f t="shared" si="220"/>
        <v>Sonangol Namibe2104</v>
      </c>
      <c r="AE3289" s="13">
        <f>IF(TRIM(AA3289=""),0,IF(ISNA(VLOOKUP(AA3289,Tracker!$AB$2:$AB$3981,1,FALSE)),0,1))</f>
        <v>1</v>
      </c>
    </row>
    <row r="3290" spans="1:31">
      <c r="A3290" s="1378">
        <v>6760</v>
      </c>
      <c r="B3290" s="266" t="s">
        <v>598</v>
      </c>
      <c r="C3290" s="1014" t="s">
        <v>10899</v>
      </c>
      <c r="D3290" s="905" t="s">
        <v>11049</v>
      </c>
      <c r="H3290" s="905" t="s">
        <v>25</v>
      </c>
      <c r="I3290" s="270">
        <v>44432</v>
      </c>
      <c r="L3290" s="1070" t="s">
        <v>663</v>
      </c>
      <c r="M3290" s="1198" t="str">
        <f t="shared" si="219"/>
        <v>Invoice Made</v>
      </c>
      <c r="AA3290" s="13" t="str">
        <f t="shared" si="220"/>
        <v>Stena Supreme2104</v>
      </c>
      <c r="AE3290" s="13">
        <f>IF(TRIM(AA3290=""),0,IF(ISNA(VLOOKUP(AA3290,Tracker!$AB$2:$AB$3981,1,FALSE)),0,1))</f>
        <v>1</v>
      </c>
    </row>
    <row r="3291" spans="1:31">
      <c r="A3291" s="1378">
        <v>6761</v>
      </c>
      <c r="B3291" s="266" t="s">
        <v>483</v>
      </c>
      <c r="C3291" s="1014" t="s">
        <v>10969</v>
      </c>
      <c r="D3291" s="905" t="s">
        <v>8958</v>
      </c>
      <c r="H3291" s="905" t="s">
        <v>20</v>
      </c>
      <c r="I3291" s="270">
        <v>44438</v>
      </c>
      <c r="L3291" s="1070" t="s">
        <v>663</v>
      </c>
      <c r="M3291" s="1198" t="str">
        <f t="shared" si="219"/>
        <v>Invoice Made</v>
      </c>
      <c r="AA3291" s="13" t="str">
        <f t="shared" si="220"/>
        <v>Stena Superior202103</v>
      </c>
      <c r="AE3291" s="13">
        <f>IF(TRIM(AA3291=""),0,IF(ISNA(VLOOKUP(AA3291,Tracker!$AB$2:$AB$3981,1,FALSE)),0,1))</f>
        <v>1</v>
      </c>
    </row>
    <row r="3292" spans="1:31">
      <c r="A3292" s="1378">
        <v>6762</v>
      </c>
      <c r="B3292" s="266" t="s">
        <v>11050</v>
      </c>
      <c r="C3292" s="1014" t="s">
        <v>10969</v>
      </c>
      <c r="D3292" s="905" t="s">
        <v>9110</v>
      </c>
      <c r="H3292" s="905" t="s">
        <v>90</v>
      </c>
      <c r="I3292" s="270">
        <v>44421</v>
      </c>
      <c r="K3292" s="681" t="s">
        <v>9161</v>
      </c>
      <c r="L3292" s="1070" t="s">
        <v>1466</v>
      </c>
      <c r="M3292" s="1198" t="str">
        <f t="shared" si="219"/>
        <v>Invoice Made</v>
      </c>
      <c r="AA3292" s="13" t="str">
        <f t="shared" si="220"/>
        <v>SCF Ural202103</v>
      </c>
      <c r="AE3292" s="13">
        <f>IF(TRIM(AA3292=""),0,IF(ISNA(VLOOKUP(AA3292,Tracker!$AB$2:$AB$3981,1,FALSE)),0,1))</f>
        <v>1</v>
      </c>
    </row>
    <row r="3293" spans="1:31">
      <c r="A3293" s="1378">
        <v>6763</v>
      </c>
      <c r="B3293" s="266" t="s">
        <v>8953</v>
      </c>
      <c r="C3293" s="1014" t="s">
        <v>148</v>
      </c>
      <c r="D3293" s="905" t="s">
        <v>10370</v>
      </c>
      <c r="H3293" s="905" t="s">
        <v>150</v>
      </c>
      <c r="I3293" s="270">
        <v>44423</v>
      </c>
      <c r="K3293" s="681" t="s">
        <v>9161</v>
      </c>
      <c r="L3293" s="1070" t="s">
        <v>1466</v>
      </c>
      <c r="M3293" s="1198" t="str">
        <f t="shared" si="219"/>
        <v>Invoice Made</v>
      </c>
      <c r="AA3293" s="13" t="str">
        <f t="shared" si="220"/>
        <v>Eagle Brasilia42</v>
      </c>
      <c r="AE3293" s="13">
        <f>IF(TRIM(AA3293=""),0,IF(ISNA(VLOOKUP(AA3293,Tracker!$AB$2:$AB$3981,1,FALSE)),0,1))</f>
        <v>1</v>
      </c>
    </row>
    <row r="3294" spans="1:31">
      <c r="A3294" s="1378">
        <v>6764</v>
      </c>
      <c r="B3294" s="266" t="s">
        <v>8587</v>
      </c>
      <c r="C3294" s="1014" t="s">
        <v>37</v>
      </c>
      <c r="D3294" s="905" t="s">
        <v>9110</v>
      </c>
      <c r="H3294" s="905" t="s">
        <v>90</v>
      </c>
      <c r="I3294" s="270">
        <v>44439</v>
      </c>
      <c r="K3294" s="681" t="s">
        <v>9163</v>
      </c>
      <c r="L3294" s="1070" t="s">
        <v>1466</v>
      </c>
      <c r="M3294" s="1198" t="str">
        <f t="shared" si="219"/>
        <v>Invoice Made</v>
      </c>
      <c r="AA3294" s="13" t="str">
        <f t="shared" si="220"/>
        <v>Almi Odyssey22</v>
      </c>
      <c r="AE3294" s="13">
        <f>IF(TRIM(AA3294=""),0,IF(ISNA(VLOOKUP(AA3294,Tracker!$AB$2:$AB$3981,1,FALSE)),0,1))</f>
        <v>1</v>
      </c>
    </row>
    <row r="3295" spans="1:31">
      <c r="A3295" s="1376">
        <v>6765</v>
      </c>
      <c r="B3295" s="266" t="s">
        <v>892</v>
      </c>
      <c r="C3295" s="1014" t="s">
        <v>8075</v>
      </c>
      <c r="D3295" s="905" t="s">
        <v>10427</v>
      </c>
      <c r="H3295" s="905" t="s">
        <v>412</v>
      </c>
      <c r="I3295" s="270">
        <v>44412</v>
      </c>
      <c r="L3295" s="1070" t="s">
        <v>1466</v>
      </c>
      <c r="M3295" s="1198" t="str">
        <f t="shared" si="219"/>
        <v>Invoice Not Made</v>
      </c>
      <c r="N3295" t="s">
        <v>9967</v>
      </c>
      <c r="AA3295" s="13" t="str">
        <f t="shared" si="220"/>
        <v>Elisalex Schulte194</v>
      </c>
      <c r="AE3295" s="13">
        <f>IF(TRIM(AA3295=""),0,IF(ISNA(VLOOKUP(AA3295,Tracker!$AB$2:$AB$3981,1,FALSE)),0,1))</f>
        <v>0</v>
      </c>
    </row>
    <row r="3296" spans="1:31">
      <c r="A3296" s="1376">
        <v>6766</v>
      </c>
      <c r="B3296" s="266" t="s">
        <v>892</v>
      </c>
      <c r="C3296" s="1014" t="s">
        <v>1837</v>
      </c>
      <c r="D3296" s="905" t="s">
        <v>10427</v>
      </c>
      <c r="H3296" s="905" t="s">
        <v>7779</v>
      </c>
      <c r="I3296" s="270">
        <v>44419</v>
      </c>
      <c r="L3296" s="1070" t="s">
        <v>1466</v>
      </c>
      <c r="M3296" s="1198" t="str">
        <f t="shared" si="219"/>
        <v>Invoice Not Made</v>
      </c>
      <c r="N3296" t="s">
        <v>9967</v>
      </c>
      <c r="AA3296" s="13" t="str">
        <f t="shared" si="220"/>
        <v>Elisalex Schulte195</v>
      </c>
      <c r="AE3296" s="13">
        <f>IF(TRIM(AA3296=""),0,IF(ISNA(VLOOKUP(AA3296,Tracker!$AB$2:$AB$3981,1,FALSE)),0,1))</f>
        <v>0</v>
      </c>
    </row>
    <row r="3297" spans="1:31">
      <c r="A3297" s="1378">
        <v>6767</v>
      </c>
      <c r="B3297" s="266" t="s">
        <v>892</v>
      </c>
      <c r="C3297" s="1014" t="s">
        <v>11051</v>
      </c>
      <c r="D3297" s="905" t="s">
        <v>10427</v>
      </c>
      <c r="H3297" s="905" t="s">
        <v>5779</v>
      </c>
      <c r="I3297" s="270">
        <v>44439</v>
      </c>
      <c r="L3297" s="1070" t="s">
        <v>1466</v>
      </c>
      <c r="M3297" s="1198" t="str">
        <f t="shared" si="219"/>
        <v>Invoice Made</v>
      </c>
      <c r="N3297"/>
      <c r="AA3297" s="13" t="str">
        <f t="shared" si="220"/>
        <v>Elisalex Schulte194, 195, 196</v>
      </c>
      <c r="AE3297" s="13">
        <f>IF(TRIM(AA3297=""),0,IF(ISNA(VLOOKUP(AA3297,Tracker!$AB$2:$AB$3981,1,FALSE)),0,1))</f>
        <v>1</v>
      </c>
    </row>
    <row r="3298" spans="1:31">
      <c r="A3298" s="1376">
        <v>6768</v>
      </c>
      <c r="B3298" s="266" t="s">
        <v>2854</v>
      </c>
      <c r="C3298" s="1014" t="s">
        <v>11052</v>
      </c>
      <c r="D3298" s="905" t="s">
        <v>10427</v>
      </c>
      <c r="H3298" s="905" t="s">
        <v>287</v>
      </c>
      <c r="I3298" s="270">
        <v>44424</v>
      </c>
      <c r="L3298" s="1070" t="s">
        <v>1466</v>
      </c>
      <c r="M3298" s="1198" t="str">
        <f t="shared" si="219"/>
        <v>Invoice Not Made</v>
      </c>
      <c r="N3298" t="s">
        <v>9967</v>
      </c>
      <c r="AA3298" s="13" t="str">
        <f t="shared" si="220"/>
        <v>Emmy Schulte300</v>
      </c>
      <c r="AE3298" s="13">
        <f>IF(TRIM(AA3298=""),0,IF(ISNA(VLOOKUP(AA3298,Tracker!$AB$2:$AB$3981,1,FALSE)),0,1))</f>
        <v>0</v>
      </c>
    </row>
    <row r="3299" spans="1:31">
      <c r="A3299" s="1378">
        <v>6769</v>
      </c>
      <c r="B3299" s="266" t="s">
        <v>2854</v>
      </c>
      <c r="C3299" s="1014" t="s">
        <v>11053</v>
      </c>
      <c r="D3299" s="905" t="s">
        <v>10427</v>
      </c>
      <c r="H3299" s="905" t="s">
        <v>563</v>
      </c>
      <c r="I3299" s="270">
        <v>44433</v>
      </c>
      <c r="L3299" s="1070" t="s">
        <v>1466</v>
      </c>
      <c r="M3299" s="1198" t="str">
        <f t="shared" si="219"/>
        <v>Invoice Made</v>
      </c>
      <c r="N3299"/>
      <c r="AA3299" s="13" t="str">
        <f t="shared" si="220"/>
        <v>Emmy Schulte300, 301</v>
      </c>
      <c r="AE3299" s="13">
        <f>IF(TRIM(AA3299=""),0,IF(ISNA(VLOOKUP(AA3299,Tracker!$AB$2:$AB$3981,1,FALSE)),0,1))</f>
        <v>1</v>
      </c>
    </row>
    <row r="3300" spans="1:31">
      <c r="A3300" s="1376">
        <v>6770</v>
      </c>
      <c r="B3300" s="266" t="s">
        <v>9228</v>
      </c>
      <c r="C3300" s="1014" t="s">
        <v>745</v>
      </c>
      <c r="D3300" s="905" t="s">
        <v>10427</v>
      </c>
      <c r="H3300" s="905" t="s">
        <v>535</v>
      </c>
      <c r="I3300" s="270">
        <v>44418</v>
      </c>
      <c r="L3300" s="1070" t="s">
        <v>1466</v>
      </c>
      <c r="M3300" s="1198" t="str">
        <f t="shared" si="219"/>
        <v>Invoice Not Made</v>
      </c>
      <c r="N3300" t="s">
        <v>9967</v>
      </c>
      <c r="AA3300" s="13" t="str">
        <f t="shared" si="220"/>
        <v>Sten Fjell138</v>
      </c>
      <c r="AE3300" s="13">
        <f>IF(TRIM(AA3300=""),0,IF(ISNA(VLOOKUP(AA3300,Tracker!$AB$2:$AB$3981,1,FALSE)),0,1))</f>
        <v>0</v>
      </c>
    </row>
    <row r="3301" spans="1:31">
      <c r="A3301" s="1376">
        <v>6771</v>
      </c>
      <c r="B3301" s="266" t="s">
        <v>9228</v>
      </c>
      <c r="C3301" s="1014" t="s">
        <v>2778</v>
      </c>
      <c r="D3301" s="905" t="s">
        <v>10427</v>
      </c>
      <c r="H3301" s="905" t="s">
        <v>25</v>
      </c>
      <c r="I3301" s="270">
        <v>44425</v>
      </c>
      <c r="L3301" s="1070" t="s">
        <v>1466</v>
      </c>
      <c r="M3301" s="1198" t="str">
        <f t="shared" si="219"/>
        <v>Invoice Not Made</v>
      </c>
      <c r="N3301" t="s">
        <v>9967</v>
      </c>
      <c r="AA3301" s="13" t="str">
        <f t="shared" si="220"/>
        <v>Sten Fjell139</v>
      </c>
      <c r="AE3301" s="13">
        <f>IF(TRIM(AA3301=""),0,IF(ISNA(VLOOKUP(AA3301,Tracker!$AB$2:$AB$3981,1,FALSE)),0,1))</f>
        <v>0</v>
      </c>
    </row>
    <row r="3302" spans="1:31">
      <c r="A3302" s="1378">
        <v>6772</v>
      </c>
      <c r="B3302" s="266" t="s">
        <v>9228</v>
      </c>
      <c r="C3302" s="1014" t="s">
        <v>11054</v>
      </c>
      <c r="D3302" s="905" t="s">
        <v>10427</v>
      </c>
      <c r="H3302" s="905" t="s">
        <v>412</v>
      </c>
      <c r="I3302" s="270">
        <v>44433</v>
      </c>
      <c r="L3302" s="1070" t="s">
        <v>1466</v>
      </c>
      <c r="M3302" s="1198" t="str">
        <f t="shared" si="219"/>
        <v>Invoice Made</v>
      </c>
      <c r="N3302"/>
      <c r="AA3302" s="13" t="str">
        <f t="shared" si="220"/>
        <v>Sten Fjell138, 139, 140</v>
      </c>
      <c r="AE3302" s="13">
        <f>IF(TRIM(AA3302=""),0,IF(ISNA(VLOOKUP(AA3302,Tracker!$AB$2:$AB$3981,1,FALSE)),0,1))</f>
        <v>1</v>
      </c>
    </row>
    <row r="3303" spans="1:31">
      <c r="A3303" s="1376">
        <v>6773</v>
      </c>
      <c r="B3303" s="266" t="s">
        <v>2776</v>
      </c>
      <c r="C3303" s="1014" t="s">
        <v>3414</v>
      </c>
      <c r="D3303" s="905" t="s">
        <v>10427</v>
      </c>
      <c r="H3303" s="905" t="s">
        <v>182</v>
      </c>
      <c r="I3303" s="270">
        <v>44412</v>
      </c>
      <c r="L3303" s="1070" t="s">
        <v>1466</v>
      </c>
      <c r="M3303" s="1198" t="str">
        <f t="shared" si="219"/>
        <v>Invoice Not Made</v>
      </c>
      <c r="N3303" t="s">
        <v>9967</v>
      </c>
      <c r="AA3303" s="13" t="str">
        <f t="shared" si="220"/>
        <v>Sten Skagen210</v>
      </c>
      <c r="AE3303" s="13">
        <f>IF(TRIM(AA3303=""),0,IF(ISNA(VLOOKUP(AA3303,Tracker!$AB$2:$AB$3981,1,FALSE)),0,1))</f>
        <v>0</v>
      </c>
    </row>
    <row r="3304" spans="1:31">
      <c r="A3304" s="1376">
        <v>6774</v>
      </c>
      <c r="B3304" s="266" t="s">
        <v>2776</v>
      </c>
      <c r="C3304" s="1014" t="s">
        <v>7408</v>
      </c>
      <c r="D3304" s="905" t="s">
        <v>10427</v>
      </c>
      <c r="H3304" s="905" t="s">
        <v>412</v>
      </c>
      <c r="I3304" s="270">
        <v>44420</v>
      </c>
      <c r="L3304" s="1070" t="s">
        <v>1466</v>
      </c>
      <c r="M3304" s="1198" t="str">
        <f t="shared" si="219"/>
        <v>Invoice Not Made</v>
      </c>
      <c r="N3304" t="s">
        <v>9967</v>
      </c>
      <c r="AA3304" s="13" t="str">
        <f t="shared" si="220"/>
        <v>Sten Skagen211</v>
      </c>
      <c r="AE3304" s="13">
        <f>IF(TRIM(AA3304=""),0,IF(ISNA(VLOOKUP(AA3304,Tracker!$AB$2:$AB$3981,1,FALSE)),0,1))</f>
        <v>0</v>
      </c>
    </row>
    <row r="3305" spans="1:31">
      <c r="A3305" s="1376">
        <v>6775</v>
      </c>
      <c r="B3305" s="266" t="s">
        <v>2776</v>
      </c>
      <c r="C3305" s="1014" t="s">
        <v>8167</v>
      </c>
      <c r="D3305" s="905" t="s">
        <v>10427</v>
      </c>
      <c r="H3305" s="905" t="s">
        <v>25</v>
      </c>
      <c r="I3305" s="270">
        <v>44428</v>
      </c>
      <c r="L3305" s="1070" t="s">
        <v>1466</v>
      </c>
      <c r="M3305" s="1198" t="str">
        <f t="shared" si="219"/>
        <v>Invoice Not Made</v>
      </c>
      <c r="N3305" t="s">
        <v>9967</v>
      </c>
      <c r="AA3305" s="13" t="str">
        <f t="shared" si="220"/>
        <v>Sten Skagen212</v>
      </c>
      <c r="AE3305" s="13">
        <f>IF(TRIM(AA3305=""),0,IF(ISNA(VLOOKUP(AA3305,Tracker!$AB$2:$AB$3981,1,FALSE)),0,1))</f>
        <v>0</v>
      </c>
    </row>
    <row r="3306" spans="1:31">
      <c r="A3306" s="1378">
        <v>6776</v>
      </c>
      <c r="B3306" s="266" t="s">
        <v>2776</v>
      </c>
      <c r="C3306" s="1014" t="s">
        <v>11055</v>
      </c>
      <c r="D3306" s="905" t="s">
        <v>10427</v>
      </c>
      <c r="H3306" s="905" t="s">
        <v>25</v>
      </c>
      <c r="I3306" s="270">
        <v>44438</v>
      </c>
      <c r="L3306" s="1070" t="s">
        <v>1466</v>
      </c>
      <c r="M3306" s="1198" t="str">
        <f t="shared" si="219"/>
        <v>Invoice Made</v>
      </c>
      <c r="N3306"/>
      <c r="AA3306" s="13" t="str">
        <f t="shared" si="220"/>
        <v>Sten Skagen210, 211, 212, 213</v>
      </c>
      <c r="AE3306" s="13">
        <f>IF(TRIM(AA3306=""),0,IF(ISNA(VLOOKUP(AA3306,Tracker!$AB$2:$AB$3981,1,FALSE)),0,1))</f>
        <v>1</v>
      </c>
    </row>
    <row r="3307" spans="1:31">
      <c r="A3307" s="1376">
        <v>6777</v>
      </c>
      <c r="B3307" s="266" t="s">
        <v>2779</v>
      </c>
      <c r="C3307" s="1014" t="s">
        <v>11056</v>
      </c>
      <c r="D3307" s="905" t="s">
        <v>10427</v>
      </c>
      <c r="H3307" s="905" t="s">
        <v>2870</v>
      </c>
      <c r="I3307" s="270">
        <v>44414</v>
      </c>
      <c r="L3307" s="1070" t="s">
        <v>1466</v>
      </c>
      <c r="M3307" s="1198" t="str">
        <f t="shared" si="219"/>
        <v>Invoice Not Made</v>
      </c>
      <c r="N3307" t="s">
        <v>9967</v>
      </c>
      <c r="AA3307" s="13" t="str">
        <f t="shared" si="220"/>
        <v>Tigris356</v>
      </c>
      <c r="AE3307" s="13">
        <f>IF(TRIM(AA3307=""),0,IF(ISNA(VLOOKUP(AA3307,Tracker!$AB$2:$AB$3981,1,FALSE)),0,1))</f>
        <v>0</v>
      </c>
    </row>
    <row r="3308" spans="1:31">
      <c r="A3308" s="1376">
        <v>6778</v>
      </c>
      <c r="B3308" s="266" t="s">
        <v>2779</v>
      </c>
      <c r="C3308" s="1014" t="s">
        <v>11057</v>
      </c>
      <c r="D3308" s="905" t="s">
        <v>10427</v>
      </c>
      <c r="H3308" s="905" t="s">
        <v>25</v>
      </c>
      <c r="I3308" s="270">
        <v>44420</v>
      </c>
      <c r="L3308" s="1070" t="s">
        <v>1466</v>
      </c>
      <c r="M3308" s="1198" t="str">
        <f t="shared" si="219"/>
        <v>Invoice Not Made</v>
      </c>
      <c r="N3308" t="s">
        <v>9967</v>
      </c>
      <c r="AA3308" s="13" t="str">
        <f t="shared" si="220"/>
        <v>Tigris357</v>
      </c>
      <c r="AE3308" s="13">
        <f>IF(TRIM(AA3308=""),0,IF(ISNA(VLOOKUP(AA3308,Tracker!$AB$2:$AB$3981,1,FALSE)),0,1))</f>
        <v>0</v>
      </c>
    </row>
    <row r="3309" spans="1:31">
      <c r="A3309" s="1376">
        <v>6779</v>
      </c>
      <c r="B3309" s="266" t="s">
        <v>2779</v>
      </c>
      <c r="C3309" s="1014" t="s">
        <v>11058</v>
      </c>
      <c r="D3309" s="905" t="s">
        <v>10427</v>
      </c>
      <c r="H3309" s="905" t="s">
        <v>25</v>
      </c>
      <c r="I3309" s="270">
        <v>44425</v>
      </c>
      <c r="L3309" s="1070" t="s">
        <v>1466</v>
      </c>
      <c r="M3309" s="1198" t="str">
        <f t="shared" si="219"/>
        <v>Invoice Not Made</v>
      </c>
      <c r="N3309" t="s">
        <v>9967</v>
      </c>
      <c r="AA3309" s="13" t="str">
        <f t="shared" si="220"/>
        <v>Tigris358</v>
      </c>
      <c r="AE3309" s="13">
        <f>IF(TRIM(AA3309=""),0,IF(ISNA(VLOOKUP(AA3309,Tracker!$AB$2:$AB$3981,1,FALSE)),0,1))</f>
        <v>0</v>
      </c>
    </row>
    <row r="3310" spans="1:31">
      <c r="A3310" s="1378">
        <v>6780</v>
      </c>
      <c r="B3310" s="266" t="s">
        <v>2779</v>
      </c>
      <c r="C3310" s="1014" t="s">
        <v>11059</v>
      </c>
      <c r="D3310" s="905" t="s">
        <v>10427</v>
      </c>
      <c r="H3310" s="905" t="s">
        <v>535</v>
      </c>
      <c r="I3310" s="270">
        <v>44432</v>
      </c>
      <c r="L3310" s="1070" t="s">
        <v>1466</v>
      </c>
      <c r="M3310" s="1198" t="str">
        <f t="shared" si="219"/>
        <v>Invoice Made</v>
      </c>
      <c r="N3310"/>
      <c r="AA3310" s="13" t="str">
        <f t="shared" si="220"/>
        <v>Tigris356, 357, 358, 359</v>
      </c>
      <c r="AE3310" s="13">
        <f>IF(TRIM(AA3310=""),0,IF(ISNA(VLOOKUP(AA3310,Tracker!$AB$2:$AB$3981,1,FALSE)),0,1))</f>
        <v>1</v>
      </c>
    </row>
    <row r="3311" spans="1:31">
      <c r="A3311" s="1378">
        <v>6781</v>
      </c>
      <c r="B3311" s="266" t="s">
        <v>440</v>
      </c>
      <c r="C3311" s="1014" t="s">
        <v>143</v>
      </c>
      <c r="D3311" s="905" t="s">
        <v>9981</v>
      </c>
      <c r="H3311" s="905" t="s">
        <v>25</v>
      </c>
      <c r="I3311" s="1381">
        <v>44410</v>
      </c>
      <c r="L3311" s="1070" t="s">
        <v>60</v>
      </c>
      <c r="M3311" s="1198" t="str">
        <f t="shared" si="219"/>
        <v>Invoice Made</v>
      </c>
      <c r="AA3311" s="13" t="str">
        <f t="shared" si="220"/>
        <v>Tianlong Spirit36</v>
      </c>
      <c r="AE3311" s="13">
        <f>IF(TRIM(AA3311=""),0,IF(ISNA(VLOOKUP(AA3311,Tracker!$AB$2:$AB$3981,1,FALSE)),0,1))</f>
        <v>1</v>
      </c>
    </row>
    <row r="3312" spans="1:31">
      <c r="A3312" s="1378">
        <v>6782</v>
      </c>
      <c r="B3312" s="266" t="s">
        <v>1274</v>
      </c>
      <c r="C3312" s="1014" t="s">
        <v>781</v>
      </c>
      <c r="D3312" s="905" t="s">
        <v>8111</v>
      </c>
      <c r="H3312" s="905" t="s">
        <v>267</v>
      </c>
      <c r="I3312" s="1381">
        <v>44420</v>
      </c>
      <c r="L3312" s="1070" t="s">
        <v>60</v>
      </c>
      <c r="M3312" s="1198" t="str">
        <f t="shared" si="219"/>
        <v>Invoice Made</v>
      </c>
      <c r="AA3312" s="13" t="str">
        <f t="shared" si="220"/>
        <v>Yamato Spirit102</v>
      </c>
      <c r="AE3312" s="13">
        <f>IF(TRIM(AA3312=""),0,IF(ISNA(VLOOKUP(AA3312,Tracker!$AB$2:$AB$3981,1,FALSE)),0,1))</f>
        <v>1</v>
      </c>
    </row>
    <row r="3313" spans="1:31">
      <c r="A3313" s="1378">
        <v>6783</v>
      </c>
      <c r="B3313" s="266" t="s">
        <v>1364</v>
      </c>
      <c r="C3313" s="1014" t="s">
        <v>142</v>
      </c>
      <c r="D3313" s="905" t="s">
        <v>9457</v>
      </c>
      <c r="H3313" s="905" t="s">
        <v>7597</v>
      </c>
      <c r="I3313" s="1381">
        <v>44423</v>
      </c>
      <c r="L3313" s="1070" t="s">
        <v>60</v>
      </c>
      <c r="M3313" s="1198" t="str">
        <f t="shared" si="219"/>
        <v>Invoice Made</v>
      </c>
      <c r="AA3313" s="13" t="str">
        <f t="shared" si="220"/>
        <v>Beijing Spirit43</v>
      </c>
      <c r="AE3313" s="13">
        <f>IF(TRIM(AA3313=""),0,IF(ISNA(VLOOKUP(AA3313,Tracker!$AB$2:$AB$3981,1,FALSE)),0,1))</f>
        <v>1</v>
      </c>
    </row>
    <row r="3314" spans="1:31">
      <c r="A3314" s="1378">
        <v>6784</v>
      </c>
      <c r="B3314" s="266" t="s">
        <v>1346</v>
      </c>
      <c r="C3314" s="1014">
        <v>38</v>
      </c>
      <c r="D3314" s="905" t="s">
        <v>8474</v>
      </c>
      <c r="H3314" s="905" t="s">
        <v>679</v>
      </c>
      <c r="I3314" s="1381">
        <v>44427</v>
      </c>
      <c r="L3314" s="1070" t="s">
        <v>60</v>
      </c>
      <c r="M3314" s="1198" t="str">
        <f t="shared" si="219"/>
        <v>Invoice Made</v>
      </c>
      <c r="AA3314" s="13" t="str">
        <f t="shared" si="220"/>
        <v>Barcelona Spirit38</v>
      </c>
      <c r="AE3314" s="13">
        <f>IF(TRIM(AA3314=""),0,IF(ISNA(VLOOKUP(AA3314,Tracker!$AB$2:$AB$3981,1,FALSE)),0,1))</f>
        <v>1</v>
      </c>
    </row>
    <row r="3315" spans="1:31">
      <c r="A3315" s="1378">
        <v>6785</v>
      </c>
      <c r="B3315" s="266" t="s">
        <v>8593</v>
      </c>
      <c r="C3315" s="1014" t="s">
        <v>250</v>
      </c>
      <c r="D3315" s="905" t="s">
        <v>7955</v>
      </c>
      <c r="H3315" s="905" t="s">
        <v>2879</v>
      </c>
      <c r="I3315" s="1381">
        <v>44433</v>
      </c>
      <c r="L3315" s="1070" t="s">
        <v>60</v>
      </c>
      <c r="M3315" s="1198" t="str">
        <f t="shared" si="219"/>
        <v>Invoice Made</v>
      </c>
      <c r="AA3315" s="13" t="str">
        <f t="shared" si="220"/>
        <v>Stavanger Falcon35</v>
      </c>
      <c r="AE3315" s="13">
        <f>IF(TRIM(AA3315=""),0,IF(ISNA(VLOOKUP(AA3315,Tracker!$AB$2:$AB$3981,1,FALSE)),0,1))</f>
        <v>1</v>
      </c>
    </row>
    <row r="3316" spans="1:31">
      <c r="A3316" s="1378">
        <v>6786</v>
      </c>
      <c r="B3316" s="266" t="s">
        <v>322</v>
      </c>
      <c r="C3316" s="1014" t="s">
        <v>146</v>
      </c>
      <c r="D3316" s="905" t="s">
        <v>8314</v>
      </c>
      <c r="H3316" s="905" t="s">
        <v>433</v>
      </c>
      <c r="I3316" s="1381">
        <v>44438</v>
      </c>
      <c r="L3316" s="1070" t="s">
        <v>60</v>
      </c>
      <c r="M3316" s="1198" t="str">
        <f t="shared" si="219"/>
        <v>Invoice Made</v>
      </c>
      <c r="AA3316" s="13" t="str">
        <f t="shared" si="220"/>
        <v>Dilong Spirit40</v>
      </c>
      <c r="AE3316" s="13">
        <f>IF(TRIM(AA3316=""),0,IF(ISNA(VLOOKUP(AA3316,Tracker!$AB$2:$AB$3981,1,FALSE)),0,1))</f>
        <v>1</v>
      </c>
    </row>
    <row r="3317" spans="1:31">
      <c r="A3317" s="1378">
        <v>6787</v>
      </c>
      <c r="B3317" s="266" t="s">
        <v>1438</v>
      </c>
      <c r="C3317" s="1014" t="s">
        <v>84</v>
      </c>
      <c r="D3317" s="905" t="s">
        <v>1834</v>
      </c>
      <c r="H3317" s="905" t="s">
        <v>441</v>
      </c>
      <c r="I3317" s="1381">
        <v>44439</v>
      </c>
      <c r="L3317" s="1070" t="s">
        <v>60</v>
      </c>
      <c r="M3317" s="1198" t="str">
        <f t="shared" si="219"/>
        <v>Invoice Made</v>
      </c>
      <c r="AA3317" s="13" t="str">
        <f t="shared" si="220"/>
        <v>Vail Spirit47</v>
      </c>
      <c r="AE3317" s="13">
        <f>IF(TRIM(AA3317=""),0,IF(ISNA(VLOOKUP(AA3317,Tracker!$AB$2:$AB$3981,1,FALSE)),0,1))</f>
        <v>1</v>
      </c>
    </row>
    <row r="3318" spans="1:31">
      <c r="A3318" s="1378">
        <v>6788</v>
      </c>
      <c r="B3318" s="266" t="s">
        <v>10116</v>
      </c>
      <c r="C3318" s="1014" t="s">
        <v>199</v>
      </c>
      <c r="D3318" s="905" t="s">
        <v>10116</v>
      </c>
      <c r="E3318" s="266" t="s">
        <v>199</v>
      </c>
      <c r="F3318" s="268" t="s">
        <v>1193</v>
      </c>
      <c r="H3318" s="905" t="s">
        <v>806</v>
      </c>
      <c r="I3318" s="270">
        <v>44410</v>
      </c>
      <c r="L3318" s="1070" t="s">
        <v>590</v>
      </c>
      <c r="M3318" s="1198" t="str">
        <f t="shared" si="219"/>
        <v>Invoice Made</v>
      </c>
      <c r="AA3318" s="13" t="str">
        <f t="shared" si="220"/>
        <v>Vari Trader30</v>
      </c>
      <c r="AE3318" s="13">
        <f>IF(TRIM(AA3318=""),0,IF(ISNA(VLOOKUP(AA3318,Tracker!$AB$2:$AB$3981,1,FALSE)),0,1))</f>
        <v>1</v>
      </c>
    </row>
    <row r="3319" spans="1:31">
      <c r="A3319" s="1378">
        <v>6789</v>
      </c>
      <c r="B3319" s="266" t="s">
        <v>11060</v>
      </c>
      <c r="C3319" s="1014" t="s">
        <v>8059</v>
      </c>
      <c r="D3319" s="905" t="s">
        <v>11060</v>
      </c>
      <c r="E3319" s="266" t="s">
        <v>8059</v>
      </c>
      <c r="F3319" s="268" t="s">
        <v>8638</v>
      </c>
      <c r="H3319" s="905" t="s">
        <v>3875</v>
      </c>
      <c r="I3319" s="270">
        <v>44411</v>
      </c>
      <c r="L3319" s="1070" t="s">
        <v>590</v>
      </c>
      <c r="M3319" s="1198" t="str">
        <f t="shared" si="219"/>
        <v>Invoice Made</v>
      </c>
      <c r="AA3319" s="13" t="str">
        <f t="shared" si="220"/>
        <v>Seaways Goldmar184</v>
      </c>
      <c r="AE3319" s="13">
        <f>IF(TRIM(AA3319=""),0,IF(ISNA(VLOOKUP(AA3319,Tracker!$AB$2:$AB$3981,1,FALSE)),0,1))</f>
        <v>1</v>
      </c>
    </row>
    <row r="3320" spans="1:31">
      <c r="A3320" s="1378">
        <v>6790</v>
      </c>
      <c r="B3320" s="266" t="s">
        <v>8239</v>
      </c>
      <c r="C3320" s="1014" t="s">
        <v>142</v>
      </c>
      <c r="D3320" s="905" t="s">
        <v>8239</v>
      </c>
      <c r="E3320" s="266" t="s">
        <v>142</v>
      </c>
      <c r="F3320" s="268" t="s">
        <v>1304</v>
      </c>
      <c r="H3320" s="905" t="s">
        <v>771</v>
      </c>
      <c r="I3320" s="270">
        <v>44415</v>
      </c>
      <c r="L3320" s="1070" t="s">
        <v>590</v>
      </c>
      <c r="M3320" s="1198" t="str">
        <f t="shared" si="219"/>
        <v>Invoice Made</v>
      </c>
      <c r="AA3320" s="13" t="str">
        <f t="shared" si="220"/>
        <v>Aquasurazo43</v>
      </c>
      <c r="AE3320" s="13">
        <f>IF(TRIM(AA3320=""),0,IF(ISNA(VLOOKUP(AA3320,Tracker!$AB$2:$AB$3981,1,FALSE)),0,1))</f>
        <v>1</v>
      </c>
    </row>
    <row r="3321" spans="1:31">
      <c r="A3321" s="1378">
        <v>6791</v>
      </c>
      <c r="B3321" s="266" t="s">
        <v>1427</v>
      </c>
      <c r="C3321" s="1014" t="s">
        <v>707</v>
      </c>
      <c r="D3321" s="905" t="s">
        <v>1427</v>
      </c>
      <c r="E3321" s="266" t="s">
        <v>707</v>
      </c>
      <c r="F3321" s="268" t="s">
        <v>10763</v>
      </c>
      <c r="H3321" s="905" t="s">
        <v>3696</v>
      </c>
      <c r="I3321" s="270">
        <v>44418</v>
      </c>
      <c r="L3321" s="1070" t="s">
        <v>590</v>
      </c>
      <c r="M3321" s="1198" t="str">
        <f t="shared" si="219"/>
        <v>Invoice Made</v>
      </c>
      <c r="AA3321" s="13" t="str">
        <f t="shared" si="220"/>
        <v>Halcon Trader56</v>
      </c>
      <c r="AE3321" s="13">
        <f>IF(TRIM(AA3321=""),0,IF(ISNA(VLOOKUP(AA3321,Tracker!$AB$2:$AB$3981,1,FALSE)),0,1))</f>
        <v>1</v>
      </c>
    </row>
    <row r="3322" spans="1:31">
      <c r="A3322" s="1378">
        <v>6792</v>
      </c>
      <c r="B3322" s="266" t="s">
        <v>8170</v>
      </c>
      <c r="C3322" s="1014" t="s">
        <v>247</v>
      </c>
      <c r="D3322" s="905" t="s">
        <v>8170</v>
      </c>
      <c r="E3322" s="266" t="s">
        <v>247</v>
      </c>
      <c r="F3322" s="268" t="s">
        <v>3771</v>
      </c>
      <c r="H3322" s="905" t="s">
        <v>11061</v>
      </c>
      <c r="I3322" s="270">
        <v>44421</v>
      </c>
      <c r="K3322" s="1438" t="s">
        <v>10988</v>
      </c>
      <c r="L3322" s="1070" t="s">
        <v>590</v>
      </c>
      <c r="M3322" s="1198" t="str">
        <f t="shared" si="219"/>
        <v>Invoice Made</v>
      </c>
      <c r="AA3322" s="13" t="str">
        <f t="shared" si="220"/>
        <v>Antipolis37</v>
      </c>
      <c r="AE3322" s="13">
        <f>IF(TRIM(AA3322=""),0,IF(ISNA(VLOOKUP(AA3322,Tracker!$AB$2:$AB$3981,1,FALSE)),0,1))</f>
        <v>1</v>
      </c>
    </row>
    <row r="3323" spans="1:31">
      <c r="A3323" s="1378">
        <v>6793</v>
      </c>
      <c r="B3323" s="266" t="s">
        <v>11062</v>
      </c>
      <c r="C3323" s="1014" t="s">
        <v>482</v>
      </c>
      <c r="D3323" s="905" t="s">
        <v>11062</v>
      </c>
      <c r="E3323" s="266" t="s">
        <v>482</v>
      </c>
      <c r="F3323" s="268" t="s">
        <v>1322</v>
      </c>
      <c r="H3323" s="905" t="s">
        <v>604</v>
      </c>
      <c r="I3323" s="270">
        <v>44426</v>
      </c>
      <c r="L3323" s="1070" t="s">
        <v>590</v>
      </c>
      <c r="M3323" s="1198" t="str">
        <f t="shared" si="219"/>
        <v>Invoice Made</v>
      </c>
      <c r="AA3323" s="13" t="str">
        <f t="shared" si="220"/>
        <v>Celsius Messina8</v>
      </c>
      <c r="AE3323" s="13">
        <f>IF(TRIM(AA3323=""),0,IF(ISNA(VLOOKUP(AA3323,Tracker!$AB$2:$AB$3981,1,FALSE)),0,1))</f>
        <v>1</v>
      </c>
    </row>
    <row r="3324" spans="1:31">
      <c r="A3324" s="1378">
        <v>6794</v>
      </c>
      <c r="B3324" s="266" t="s">
        <v>10046</v>
      </c>
      <c r="C3324" s="1014" t="s">
        <v>707</v>
      </c>
      <c r="D3324" s="905" t="s">
        <v>10046</v>
      </c>
      <c r="E3324" s="266" t="s">
        <v>707</v>
      </c>
      <c r="F3324" s="268" t="s">
        <v>10654</v>
      </c>
      <c r="H3324" s="905" t="s">
        <v>604</v>
      </c>
      <c r="I3324" s="270">
        <v>44428</v>
      </c>
      <c r="L3324" s="1070" t="s">
        <v>590</v>
      </c>
      <c r="M3324" s="1198" t="str">
        <f t="shared" si="219"/>
        <v>Invoice Made</v>
      </c>
      <c r="AA3324" s="13" t="str">
        <f t="shared" si="220"/>
        <v>Barbouni56</v>
      </c>
      <c r="AE3324" s="13">
        <f>IF(TRIM(AA3324=""),0,IF(ISNA(VLOOKUP(AA3324,Tracker!$AB$2:$AB$3981,1,FALSE)),0,1))</f>
        <v>1</v>
      </c>
    </row>
    <row r="3325" spans="1:31">
      <c r="A3325" s="1378">
        <v>6795</v>
      </c>
      <c r="B3325" s="266" t="s">
        <v>10116</v>
      </c>
      <c r="C3325" s="1014" t="s">
        <v>188</v>
      </c>
      <c r="D3325" s="905" t="s">
        <v>10116</v>
      </c>
      <c r="E3325" s="266" t="s">
        <v>188</v>
      </c>
      <c r="F3325" s="268" t="s">
        <v>1193</v>
      </c>
      <c r="H3325" s="905" t="s">
        <v>10219</v>
      </c>
      <c r="I3325" s="270">
        <v>44431</v>
      </c>
      <c r="L3325" s="1070" t="s">
        <v>590</v>
      </c>
      <c r="M3325" s="1198" t="str">
        <f t="shared" si="219"/>
        <v>Invoice Made</v>
      </c>
      <c r="AA3325" s="13" t="str">
        <f t="shared" si="220"/>
        <v>Vari Trader31</v>
      </c>
      <c r="AE3325" s="13">
        <f>IF(TRIM(AA3325=""),0,IF(ISNA(VLOOKUP(AA3325,Tracker!$AB$2:$AB$3981,1,FALSE)),0,1))</f>
        <v>1</v>
      </c>
    </row>
    <row r="3326" spans="1:31">
      <c r="A3326" s="1378">
        <v>6796</v>
      </c>
      <c r="B3326" s="266" t="s">
        <v>10461</v>
      </c>
      <c r="C3326" s="1014" t="s">
        <v>11063</v>
      </c>
      <c r="D3326" s="905" t="s">
        <v>10461</v>
      </c>
      <c r="E3326" s="266" t="s">
        <v>11063</v>
      </c>
      <c r="F3326" s="268" t="s">
        <v>11064</v>
      </c>
      <c r="H3326" s="905" t="s">
        <v>1409</v>
      </c>
      <c r="I3326" s="270">
        <v>44435</v>
      </c>
      <c r="L3326" s="1070" t="s">
        <v>590</v>
      </c>
      <c r="M3326" s="1198" t="str">
        <f t="shared" si="219"/>
        <v>Invoice Made</v>
      </c>
      <c r="AA3326" s="13" t="str">
        <f t="shared" si="220"/>
        <v>Selini23P-124F</v>
      </c>
      <c r="AE3326" s="13">
        <f>IF(TRIM(AA3326=""),0,IF(ISNA(VLOOKUP(AA3326,Tracker!$AB$2:$AB$3981,1,FALSE)),0,1))</f>
        <v>1</v>
      </c>
    </row>
    <row r="3327" spans="1:31">
      <c r="A3327" s="1386">
        <v>6797</v>
      </c>
      <c r="B3327" s="8" t="s">
        <v>11108</v>
      </c>
      <c r="C3327" s="955" t="s">
        <v>406</v>
      </c>
      <c r="D3327" s="886" t="s">
        <v>8961</v>
      </c>
      <c r="E3327" s="8"/>
      <c r="F3327" s="9"/>
      <c r="G3327" s="10"/>
      <c r="H3327" s="886" t="s">
        <v>385</v>
      </c>
      <c r="I3327" s="183">
        <v>44440</v>
      </c>
      <c r="J3327" s="8"/>
      <c r="K3327" s="860" t="s">
        <v>10062</v>
      </c>
      <c r="L3327" s="1069" t="s">
        <v>9985</v>
      </c>
      <c r="M3327" s="1198" t="str">
        <f t="shared" si="219"/>
        <v>Invoice Made</v>
      </c>
      <c r="O3327" s="1474" t="s">
        <v>11159</v>
      </c>
      <c r="P3327" s="1480"/>
      <c r="Q3327" s="1480"/>
      <c r="R3327" s="1480"/>
      <c r="AA3327" s="13" t="str">
        <f t="shared" si="220"/>
        <v>Alkinoos03</v>
      </c>
      <c r="AE3327" s="13">
        <f>IF(TRIM(AA3327=""),0,IF(ISNA(VLOOKUP(AA3327,Tracker!$AB$2:$AB$3981,1,FALSE)),0,1))</f>
        <v>1</v>
      </c>
    </row>
    <row r="3328" spans="1:31">
      <c r="A3328" s="1386">
        <v>6798</v>
      </c>
      <c r="B3328" s="8" t="s">
        <v>11110</v>
      </c>
      <c r="C3328" s="955">
        <v>101</v>
      </c>
      <c r="D3328" s="886" t="s">
        <v>11111</v>
      </c>
      <c r="E3328" s="8"/>
      <c r="F3328" s="9"/>
      <c r="G3328" s="10"/>
      <c r="H3328" s="886" t="s">
        <v>48</v>
      </c>
      <c r="I3328" s="183">
        <v>44443</v>
      </c>
      <c r="J3328" s="8"/>
      <c r="K3328" s="860" t="s">
        <v>10062</v>
      </c>
      <c r="L3328" s="1069" t="s">
        <v>9985</v>
      </c>
      <c r="M3328" s="1198" t="str">
        <f t="shared" si="219"/>
        <v>Invoice Made</v>
      </c>
      <c r="AA3328" s="13" t="str">
        <f t="shared" si="220"/>
        <v>Patroclus101</v>
      </c>
      <c r="AE3328" s="13">
        <f>IF(TRIM(AA3328=""),0,IF(ISNA(VLOOKUP(AA3328,Tracker!$AB$2:$AB$3981,1,FALSE)),0,1))</f>
        <v>1</v>
      </c>
    </row>
    <row r="3329" spans="1:31">
      <c r="A3329" s="1386">
        <v>6799</v>
      </c>
      <c r="B3329" s="8" t="s">
        <v>11113</v>
      </c>
      <c r="C3329" s="955">
        <v>134</v>
      </c>
      <c r="D3329" s="886" t="s">
        <v>8961</v>
      </c>
      <c r="E3329" s="8"/>
      <c r="F3329" s="9"/>
      <c r="G3329" s="10"/>
      <c r="H3329" s="886" t="s">
        <v>567</v>
      </c>
      <c r="I3329" s="183">
        <v>44462</v>
      </c>
      <c r="J3329" s="8"/>
      <c r="K3329" s="860" t="s">
        <v>10062</v>
      </c>
      <c r="L3329" s="1069" t="s">
        <v>9985</v>
      </c>
      <c r="M3329" s="1198" t="str">
        <f t="shared" ref="M3329:M3392" si="221">IF(AND(NOT(TRIM(D3329)="")),IF(AE3329=1,"Invoice Made","Invoice Not Made"),"")</f>
        <v>Invoice Made</v>
      </c>
      <c r="AA3329" s="13" t="str">
        <f t="shared" ref="AA3329:AA3351" si="222">IF(OR(TRIM(B3329)="",TRIM(C3329)=""),"Vessel-Voy No not given",CONCATENATE(TRIM(B3329),TRIM(C3329)))</f>
        <v>Minerva Alice134</v>
      </c>
      <c r="AE3329" s="13">
        <f>IF(TRIM(AA3329=""),0,IF(ISNA(VLOOKUP(AA3329,Tracker!$AB$2:$AB$3981,1,FALSE)),0,1))</f>
        <v>1</v>
      </c>
    </row>
    <row r="3330" spans="1:31">
      <c r="A3330" s="1386">
        <v>6800</v>
      </c>
      <c r="B3330" s="8" t="s">
        <v>7855</v>
      </c>
      <c r="C3330" s="955">
        <v>1</v>
      </c>
      <c r="D3330" s="886" t="s">
        <v>9915</v>
      </c>
      <c r="E3330" s="8"/>
      <c r="F3330" s="9"/>
      <c r="G3330" s="10"/>
      <c r="H3330" s="886" t="s">
        <v>20</v>
      </c>
      <c r="I3330" s="183">
        <v>44456</v>
      </c>
      <c r="J3330" s="8"/>
      <c r="K3330" s="860" t="s">
        <v>411</v>
      </c>
      <c r="L3330" s="1069" t="s">
        <v>28</v>
      </c>
      <c r="M3330" s="1198" t="str">
        <f t="shared" si="221"/>
        <v>Invoice Made</v>
      </c>
      <c r="AA3330" s="13" t="str">
        <f t="shared" si="222"/>
        <v>New Award1</v>
      </c>
      <c r="AE3330" s="13">
        <f>IF(TRIM(AA3330=""),0,IF(ISNA(VLOOKUP(AA3330,Tracker!$AB$2:$AB$3981,1,FALSE)),0,1))</f>
        <v>1</v>
      </c>
    </row>
    <row r="3331" spans="1:31">
      <c r="A3331" s="1386">
        <v>6801</v>
      </c>
      <c r="B3331" s="8" t="s">
        <v>10720</v>
      </c>
      <c r="C3331" s="955" t="s">
        <v>11116</v>
      </c>
      <c r="D3331" s="886" t="s">
        <v>671</v>
      </c>
      <c r="E3331" s="8"/>
      <c r="F3331" s="9"/>
      <c r="G3331" s="10"/>
      <c r="H3331" s="886" t="s">
        <v>20</v>
      </c>
      <c r="I3331" s="183">
        <v>44443</v>
      </c>
      <c r="J3331" s="8"/>
      <c r="K3331" s="860" t="s">
        <v>411</v>
      </c>
      <c r="L3331" s="1069" t="s">
        <v>28</v>
      </c>
      <c r="M3331" s="1198" t="str">
        <f t="shared" si="221"/>
        <v>Invoice Made</v>
      </c>
      <c r="AA3331" s="13" t="str">
        <f t="shared" si="222"/>
        <v>Ridgebury Judith04_21</v>
      </c>
      <c r="AE3331" s="13">
        <f>IF(TRIM(AA3331=""),0,IF(ISNA(VLOOKUP(AA3331,Tracker!$AB$2:$AB$3981,1,FALSE)),0,1))</f>
        <v>1</v>
      </c>
    </row>
    <row r="3332" spans="1:31">
      <c r="A3332" s="1386">
        <v>6802</v>
      </c>
      <c r="B3332" s="8" t="s">
        <v>11118</v>
      </c>
      <c r="C3332" s="955">
        <v>34</v>
      </c>
      <c r="D3332" s="886" t="s">
        <v>10120</v>
      </c>
      <c r="E3332" s="8"/>
      <c r="F3332" s="9"/>
      <c r="G3332" s="10"/>
      <c r="H3332" s="886" t="s">
        <v>20</v>
      </c>
      <c r="I3332" s="183">
        <v>44448</v>
      </c>
      <c r="J3332" s="8"/>
      <c r="K3332" s="860" t="s">
        <v>28</v>
      </c>
      <c r="L3332" s="1069" t="s">
        <v>28</v>
      </c>
      <c r="M3332" s="1198" t="str">
        <f t="shared" si="221"/>
        <v>Invoice Made</v>
      </c>
      <c r="AA3332" s="13" t="str">
        <f t="shared" si="222"/>
        <v>Navig8 Constellation34</v>
      </c>
      <c r="AE3332" s="13">
        <f>IF(TRIM(AA3332=""),0,IF(ISNA(VLOOKUP(AA3332,Tracker!$AB$2:$AB$3981,1,FALSE)),0,1))</f>
        <v>1</v>
      </c>
    </row>
    <row r="3333" spans="1:31">
      <c r="A3333" s="1386">
        <v>6803</v>
      </c>
      <c r="B3333" s="8" t="s">
        <v>11120</v>
      </c>
      <c r="C3333" s="955">
        <v>34</v>
      </c>
      <c r="D3333" s="886" t="s">
        <v>11043</v>
      </c>
      <c r="E3333" s="8"/>
      <c r="F3333" s="9"/>
      <c r="G3333" s="10"/>
      <c r="H3333" s="886" t="s">
        <v>225</v>
      </c>
      <c r="I3333" s="183">
        <v>44464</v>
      </c>
      <c r="J3333" s="8"/>
      <c r="K3333" s="860"/>
      <c r="L3333" s="1069" t="s">
        <v>10772</v>
      </c>
      <c r="M3333" s="1198" t="str">
        <f t="shared" si="221"/>
        <v>Invoice Made</v>
      </c>
      <c r="AA3333" s="13" t="str">
        <f t="shared" si="222"/>
        <v>Solana34</v>
      </c>
      <c r="AE3333" s="13">
        <f>IF(TRIM(AA3333=""),0,IF(ISNA(VLOOKUP(AA3333,Tracker!$AB$2:$AB$3981,1,FALSE)),0,1))</f>
        <v>1</v>
      </c>
    </row>
    <row r="3334" spans="1:31">
      <c r="A3334" s="1386">
        <v>6804</v>
      </c>
      <c r="B3334" s="8" t="s">
        <v>11122</v>
      </c>
      <c r="C3334" s="955">
        <v>1</v>
      </c>
      <c r="D3334" s="886" t="s">
        <v>9914</v>
      </c>
      <c r="E3334" s="8"/>
      <c r="F3334" s="9"/>
      <c r="G3334" s="10"/>
      <c r="H3334" s="886" t="s">
        <v>25</v>
      </c>
      <c r="I3334" s="183">
        <v>44443</v>
      </c>
      <c r="J3334" s="8"/>
      <c r="K3334" s="860"/>
      <c r="L3334" s="1069" t="s">
        <v>1485</v>
      </c>
      <c r="M3334" s="1198" t="str">
        <f t="shared" si="221"/>
        <v>Invoice Made</v>
      </c>
      <c r="AA3334" s="13" t="str">
        <f t="shared" si="222"/>
        <v>Gran Couva1</v>
      </c>
      <c r="AE3334" s="13">
        <f>IF(TRIM(AA3334=""),0,IF(ISNA(VLOOKUP(AA3334,Tracker!$AB$2:$AB$3981,1,FALSE)),0,1))</f>
        <v>1</v>
      </c>
    </row>
    <row r="3335" spans="1:31">
      <c r="A3335" s="1386">
        <v>6805</v>
      </c>
      <c r="B3335" s="8" t="s">
        <v>1853</v>
      </c>
      <c r="C3335" s="955" t="s">
        <v>11124</v>
      </c>
      <c r="D3335" s="886" t="s">
        <v>8302</v>
      </c>
      <c r="E3335" s="8"/>
      <c r="F3335" s="9"/>
      <c r="G3335" s="10"/>
      <c r="H3335" s="886" t="s">
        <v>25</v>
      </c>
      <c r="I3335" s="183">
        <v>44449</v>
      </c>
      <c r="J3335" s="8"/>
      <c r="K3335" s="860"/>
      <c r="L3335" s="1069" t="s">
        <v>7591</v>
      </c>
      <c r="M3335" s="1198" t="str">
        <f t="shared" si="221"/>
        <v>Invoice Made</v>
      </c>
      <c r="AA3335" s="13" t="str">
        <f t="shared" si="222"/>
        <v>Lady Malou2021_007</v>
      </c>
      <c r="AE3335" s="13">
        <f>IF(TRIM(AA3335=""),0,IF(ISNA(VLOOKUP(AA3335,Tracker!$AB$2:$AB$3981,1,FALSE)),0,1))</f>
        <v>1</v>
      </c>
    </row>
    <row r="3336" spans="1:31">
      <c r="A3336" s="1386">
        <v>6806</v>
      </c>
      <c r="B3336" s="8" t="s">
        <v>11126</v>
      </c>
      <c r="C3336" s="955">
        <v>2110</v>
      </c>
      <c r="D3336" s="886" t="s">
        <v>8302</v>
      </c>
      <c r="E3336" s="8"/>
      <c r="F3336" s="9"/>
      <c r="G3336" s="10"/>
      <c r="H3336" s="886" t="s">
        <v>5705</v>
      </c>
      <c r="I3336" s="183">
        <v>44452</v>
      </c>
      <c r="J3336" s="8"/>
      <c r="K3336" s="860"/>
      <c r="L3336" s="1069" t="s">
        <v>7591</v>
      </c>
      <c r="M3336" s="1198" t="str">
        <f t="shared" si="221"/>
        <v>Invoice Made</v>
      </c>
      <c r="AA3336" s="13" t="str">
        <f t="shared" si="222"/>
        <v>Hellas Revenger2110</v>
      </c>
      <c r="AE3336" s="13">
        <f>IF(TRIM(AA3336=""),0,IF(ISNA(VLOOKUP(AA3336,Tracker!$AB$2:$AB$3981,1,FALSE)),0,1))</f>
        <v>1</v>
      </c>
    </row>
    <row r="3337" spans="1:31">
      <c r="A3337" s="1386">
        <v>6807</v>
      </c>
      <c r="B3337" s="8" t="s">
        <v>9273</v>
      </c>
      <c r="C3337" s="955">
        <v>77</v>
      </c>
      <c r="D3337" s="886" t="s">
        <v>8302</v>
      </c>
      <c r="E3337" s="8"/>
      <c r="F3337" s="9"/>
      <c r="G3337" s="10"/>
      <c r="H3337" s="886" t="s">
        <v>25</v>
      </c>
      <c r="I3337" s="183">
        <v>44465</v>
      </c>
      <c r="J3337" s="8"/>
      <c r="K3337" s="860"/>
      <c r="L3337" s="1069" t="s">
        <v>7591</v>
      </c>
      <c r="M3337" s="1198" t="str">
        <f t="shared" si="221"/>
        <v>Invoice Made</v>
      </c>
      <c r="AA3337" s="13" t="str">
        <f t="shared" si="222"/>
        <v>Silver Dover77</v>
      </c>
      <c r="AE3337" s="13">
        <f>IF(TRIM(AA3337=""),0,IF(ISNA(VLOOKUP(AA3337,Tracker!$AB$2:$AB$3981,1,FALSE)),0,1))</f>
        <v>1</v>
      </c>
    </row>
    <row r="3338" spans="1:31">
      <c r="A3338" s="1386">
        <v>6808</v>
      </c>
      <c r="B3338" s="8" t="s">
        <v>11129</v>
      </c>
      <c r="C3338" s="955">
        <v>2</v>
      </c>
      <c r="D3338" s="886" t="s">
        <v>8389</v>
      </c>
      <c r="E3338" s="8"/>
      <c r="F3338" s="9"/>
      <c r="G3338" s="10"/>
      <c r="H3338" s="886" t="s">
        <v>55</v>
      </c>
      <c r="I3338" s="183">
        <v>44465</v>
      </c>
      <c r="J3338" s="8"/>
      <c r="K3338" s="860"/>
      <c r="L3338" s="1069" t="s">
        <v>1466</v>
      </c>
      <c r="M3338" s="1198" t="str">
        <f t="shared" si="221"/>
        <v>Invoice Made</v>
      </c>
      <c r="AA3338" s="13" t="str">
        <f t="shared" si="222"/>
        <v>Pacific Diamond2</v>
      </c>
      <c r="AE3338" s="13">
        <f>IF(TRIM(AA3338=""),0,IF(ISNA(VLOOKUP(AA3338,Tracker!$AB$2:$AB$3981,1,FALSE)),0,1))</f>
        <v>1</v>
      </c>
    </row>
    <row r="3339" spans="1:31">
      <c r="A3339" s="1386">
        <v>6809</v>
      </c>
      <c r="B3339" s="8" t="s">
        <v>9199</v>
      </c>
      <c r="C3339" s="955">
        <v>51</v>
      </c>
      <c r="D3339" s="886" t="s">
        <v>10456</v>
      </c>
      <c r="E3339" s="8"/>
      <c r="F3339" s="9"/>
      <c r="G3339" s="10"/>
      <c r="H3339" s="886" t="s">
        <v>20</v>
      </c>
      <c r="I3339" s="183">
        <v>44468</v>
      </c>
      <c r="J3339" s="8"/>
      <c r="K3339" s="860"/>
      <c r="L3339" s="1069" t="s">
        <v>1466</v>
      </c>
      <c r="M3339" s="1198" t="str">
        <f t="shared" si="221"/>
        <v>Invoice Made</v>
      </c>
      <c r="AA3339" s="13" t="str">
        <f t="shared" si="222"/>
        <v>Advantage Spring51</v>
      </c>
      <c r="AE3339" s="13">
        <f>IF(TRIM(AA3339=""),0,IF(ISNA(VLOOKUP(AA3339,Tracker!$AB$2:$AB$3981,1,FALSE)),0,1))</f>
        <v>1</v>
      </c>
    </row>
    <row r="3340" spans="1:31">
      <c r="A3340" s="1386">
        <v>6810</v>
      </c>
      <c r="B3340" s="1387" t="s">
        <v>2854</v>
      </c>
      <c r="C3340" s="955" t="s">
        <v>11149</v>
      </c>
      <c r="D3340" s="886" t="s">
        <v>10427</v>
      </c>
      <c r="E3340" s="8"/>
      <c r="F3340" s="9"/>
      <c r="G3340" s="10"/>
      <c r="H3340" s="886" t="s">
        <v>532</v>
      </c>
      <c r="I3340" s="183">
        <v>44444</v>
      </c>
      <c r="J3340" s="8"/>
      <c r="K3340" s="860"/>
      <c r="L3340" s="1069" t="s">
        <v>1466</v>
      </c>
      <c r="M3340" s="1198" t="str">
        <f t="shared" si="221"/>
        <v>Invoice Made</v>
      </c>
      <c r="AA3340" s="13" t="str">
        <f t="shared" si="222"/>
        <v>Emmy Schulte302</v>
      </c>
      <c r="AE3340" s="13">
        <f>IF(TRIM(AA3340=""),0,IF(ISNA(VLOOKUP(AA3340,Tracker!$AB$2:$AB$3981,1,FALSE)),0,1))</f>
        <v>1</v>
      </c>
    </row>
    <row r="3341" spans="1:31">
      <c r="A3341" s="1386">
        <v>6811</v>
      </c>
      <c r="B3341" s="1388" t="s">
        <v>9228</v>
      </c>
      <c r="C3341" s="955" t="s">
        <v>230</v>
      </c>
      <c r="D3341" s="886" t="s">
        <v>10427</v>
      </c>
      <c r="E3341" s="8"/>
      <c r="F3341" s="9"/>
      <c r="G3341" s="10"/>
      <c r="H3341" s="886" t="s">
        <v>25</v>
      </c>
      <c r="I3341" s="183">
        <v>44443</v>
      </c>
      <c r="J3341" s="8"/>
      <c r="K3341" s="860"/>
      <c r="L3341" s="1069" t="s">
        <v>1466</v>
      </c>
      <c r="M3341" s="1198" t="str">
        <f t="shared" si="221"/>
        <v>Invoice Not Made</v>
      </c>
      <c r="N3341" s="266" t="s">
        <v>9967</v>
      </c>
      <c r="AA3341" s="13" t="str">
        <f t="shared" si="222"/>
        <v>Sten Fjell141</v>
      </c>
      <c r="AE3341" s="13">
        <f>IF(TRIM(AA3341=""),0,IF(ISNA(VLOOKUP(AA3341,Tracker!$AB$2:$AB$3981,1,FALSE)),0,1))</f>
        <v>0</v>
      </c>
    </row>
    <row r="3342" spans="1:31">
      <c r="A3342" s="1386">
        <v>6812</v>
      </c>
      <c r="B3342" s="1388" t="s">
        <v>9228</v>
      </c>
      <c r="C3342" s="955" t="s">
        <v>3619</v>
      </c>
      <c r="D3342" s="886" t="s">
        <v>10427</v>
      </c>
      <c r="E3342" s="8"/>
      <c r="F3342" s="9"/>
      <c r="G3342" s="10"/>
      <c r="H3342" s="886" t="s">
        <v>535</v>
      </c>
      <c r="I3342" s="183">
        <v>44448</v>
      </c>
      <c r="J3342" s="8"/>
      <c r="K3342" s="860"/>
      <c r="L3342" s="1069" t="s">
        <v>1466</v>
      </c>
      <c r="M3342" s="1198" t="str">
        <f t="shared" si="221"/>
        <v>Invoice Not Made</v>
      </c>
      <c r="N3342" s="266" t="s">
        <v>9967</v>
      </c>
      <c r="AA3342" s="13" t="str">
        <f t="shared" si="222"/>
        <v>Sten Fjell142</v>
      </c>
      <c r="AE3342" s="13">
        <f>IF(TRIM(AA3342=""),0,IF(ISNA(VLOOKUP(AA3342,Tracker!$AB$2:$AB$3981,1,FALSE)),0,1))</f>
        <v>0</v>
      </c>
    </row>
    <row r="3343" spans="1:31">
      <c r="A3343" s="1386">
        <v>6813</v>
      </c>
      <c r="B3343" s="1388" t="s">
        <v>9228</v>
      </c>
      <c r="C3343" s="955" t="s">
        <v>7953</v>
      </c>
      <c r="D3343" s="886" t="s">
        <v>10427</v>
      </c>
      <c r="E3343" s="8"/>
      <c r="F3343" s="9"/>
      <c r="G3343" s="10"/>
      <c r="H3343" s="886" t="s">
        <v>2870</v>
      </c>
      <c r="I3343" s="183">
        <v>44460</v>
      </c>
      <c r="J3343" s="8"/>
      <c r="K3343" s="860"/>
      <c r="L3343" s="1069" t="s">
        <v>1466</v>
      </c>
      <c r="M3343" s="1198" t="str">
        <f t="shared" si="221"/>
        <v>Invoice Not Made</v>
      </c>
      <c r="N3343" s="266" t="s">
        <v>9967</v>
      </c>
      <c r="AA3343" s="13" t="str">
        <f t="shared" si="222"/>
        <v>Sten Fjell143</v>
      </c>
      <c r="AE3343" s="13">
        <f>IF(TRIM(AA3343=""),0,IF(ISNA(VLOOKUP(AA3343,Tracker!$AB$2:$AB$3981,1,FALSE)),0,1))</f>
        <v>0</v>
      </c>
    </row>
    <row r="3344" spans="1:31">
      <c r="A3344" s="1386">
        <v>6814</v>
      </c>
      <c r="B3344" s="1389" t="s">
        <v>9228</v>
      </c>
      <c r="C3344" s="955" t="s">
        <v>11133</v>
      </c>
      <c r="D3344" s="886" t="s">
        <v>10427</v>
      </c>
      <c r="E3344" s="8"/>
      <c r="F3344" s="9"/>
      <c r="G3344" s="10"/>
      <c r="H3344" s="886" t="s">
        <v>25</v>
      </c>
      <c r="I3344" s="183">
        <v>44468</v>
      </c>
      <c r="J3344" s="8"/>
      <c r="K3344" s="860"/>
      <c r="L3344" s="1069" t="s">
        <v>1466</v>
      </c>
      <c r="M3344" s="1198" t="str">
        <f t="shared" si="221"/>
        <v>Invoice Made</v>
      </c>
      <c r="AA3344" s="13" t="str">
        <f t="shared" si="222"/>
        <v>Sten Fjell141, 142, 143, 144</v>
      </c>
      <c r="AE3344" s="13">
        <f>IF(TRIM(AA3344=""),0,IF(ISNA(VLOOKUP(AA3344,Tracker!$AB$2:$AB$3981,1,FALSE)),0,1))</f>
        <v>1</v>
      </c>
    </row>
    <row r="3345" spans="1:31">
      <c r="A3345" s="1386">
        <v>6815</v>
      </c>
      <c r="B3345" s="1390" t="s">
        <v>2776</v>
      </c>
      <c r="C3345" s="955" t="s">
        <v>7493</v>
      </c>
      <c r="D3345" s="886" t="s">
        <v>10427</v>
      </c>
      <c r="E3345" s="8"/>
      <c r="F3345" s="9"/>
      <c r="G3345" s="10"/>
      <c r="H3345" s="886" t="s">
        <v>10658</v>
      </c>
      <c r="I3345" s="183">
        <v>44444</v>
      </c>
      <c r="J3345" s="8"/>
      <c r="K3345" s="860"/>
      <c r="L3345" s="1069" t="s">
        <v>1466</v>
      </c>
      <c r="M3345" s="1198" t="str">
        <f t="shared" si="221"/>
        <v>Invoice Not Made</v>
      </c>
      <c r="N3345" s="266" t="s">
        <v>9967</v>
      </c>
      <c r="AA3345" s="13" t="str">
        <f t="shared" si="222"/>
        <v>Sten Skagen214</v>
      </c>
      <c r="AE3345" s="13">
        <f>IF(TRIM(AA3345=""),0,IF(ISNA(VLOOKUP(AA3345,Tracker!$AB$2:$AB$3981,1,FALSE)),0,1))</f>
        <v>0</v>
      </c>
    </row>
    <row r="3346" spans="1:31">
      <c r="A3346" s="1386">
        <v>6816</v>
      </c>
      <c r="B3346" s="1390" t="s">
        <v>2776</v>
      </c>
      <c r="C3346" s="955" t="s">
        <v>4058</v>
      </c>
      <c r="D3346" s="886" t="s">
        <v>10427</v>
      </c>
      <c r="E3346" s="8"/>
      <c r="F3346" s="9"/>
      <c r="G3346" s="10"/>
      <c r="H3346" s="886" t="s">
        <v>412</v>
      </c>
      <c r="I3346" s="183">
        <v>44453</v>
      </c>
      <c r="J3346" s="8"/>
      <c r="K3346" s="860"/>
      <c r="L3346" s="1069" t="s">
        <v>1466</v>
      </c>
      <c r="M3346" s="1198" t="str">
        <f t="shared" si="221"/>
        <v>Invoice Not Made</v>
      </c>
      <c r="N3346" s="266" t="s">
        <v>9967</v>
      </c>
      <c r="AA3346" s="13" t="str">
        <f t="shared" si="222"/>
        <v>Sten Skagen215</v>
      </c>
      <c r="AE3346" s="13">
        <f>IF(TRIM(AA3346=""),0,IF(ISNA(VLOOKUP(AA3346,Tracker!$AB$2:$AB$3981,1,FALSE)),0,1))</f>
        <v>0</v>
      </c>
    </row>
    <row r="3347" spans="1:31">
      <c r="A3347" s="1386">
        <v>6817</v>
      </c>
      <c r="B3347" s="1391" t="s">
        <v>2776</v>
      </c>
      <c r="C3347" s="955" t="s">
        <v>11135</v>
      </c>
      <c r="D3347" s="886" t="s">
        <v>10427</v>
      </c>
      <c r="E3347" s="8"/>
      <c r="F3347" s="9"/>
      <c r="G3347" s="10"/>
      <c r="H3347" s="886" t="s">
        <v>535</v>
      </c>
      <c r="I3347" s="183">
        <v>44459</v>
      </c>
      <c r="J3347" s="8"/>
      <c r="K3347" s="860"/>
      <c r="L3347" s="1069" t="s">
        <v>1466</v>
      </c>
      <c r="M3347" s="1198" t="str">
        <f t="shared" si="221"/>
        <v>Invoice Made</v>
      </c>
      <c r="AA3347" s="13" t="str">
        <f t="shared" si="222"/>
        <v>Sten Skagen214, 215, 216</v>
      </c>
      <c r="AE3347" s="13">
        <f>IF(TRIM(AA3347=""),0,IF(ISNA(VLOOKUP(AA3347,Tracker!$AB$2:$AB$3981,1,FALSE)),0,1))</f>
        <v>1</v>
      </c>
    </row>
    <row r="3348" spans="1:31">
      <c r="A3348" s="1386">
        <v>6818</v>
      </c>
      <c r="B3348" s="1392" t="s">
        <v>2779</v>
      </c>
      <c r="C3348" s="955" t="s">
        <v>11150</v>
      </c>
      <c r="D3348" s="886" t="s">
        <v>10427</v>
      </c>
      <c r="E3348" s="8"/>
      <c r="F3348" s="9"/>
      <c r="G3348" s="10"/>
      <c r="H3348" s="886" t="s">
        <v>412</v>
      </c>
      <c r="I3348" s="183">
        <v>44441</v>
      </c>
      <c r="J3348" s="8"/>
      <c r="K3348" s="860"/>
      <c r="L3348" s="1069" t="s">
        <v>1466</v>
      </c>
      <c r="M3348" s="1198" t="str">
        <f t="shared" si="221"/>
        <v>Invoice Not Made</v>
      </c>
      <c r="N3348" s="266" t="s">
        <v>9967</v>
      </c>
      <c r="AA3348" s="13" t="str">
        <f t="shared" si="222"/>
        <v>Tigris360</v>
      </c>
      <c r="AE3348" s="13">
        <f>IF(TRIM(AA3348=""),0,IF(ISNA(VLOOKUP(AA3348,Tracker!$AB$2:$AB$3981,1,FALSE)),0,1))</f>
        <v>0</v>
      </c>
    </row>
    <row r="3349" spans="1:31">
      <c r="A3349" s="1386">
        <v>6819</v>
      </c>
      <c r="B3349" s="1392" t="s">
        <v>2779</v>
      </c>
      <c r="C3349" s="955" t="s">
        <v>11151</v>
      </c>
      <c r="D3349" s="886" t="s">
        <v>10427</v>
      </c>
      <c r="E3349" s="8"/>
      <c r="F3349" s="9"/>
      <c r="G3349" s="10"/>
      <c r="H3349" s="886" t="s">
        <v>25</v>
      </c>
      <c r="I3349" s="183">
        <v>44455</v>
      </c>
      <c r="J3349" s="8"/>
      <c r="K3349" s="860"/>
      <c r="L3349" s="1069" t="s">
        <v>1466</v>
      </c>
      <c r="M3349" s="1198" t="str">
        <f t="shared" si="221"/>
        <v>Invoice Not Made</v>
      </c>
      <c r="N3349" s="266" t="s">
        <v>9967</v>
      </c>
      <c r="AA3349" s="13" t="str">
        <f t="shared" si="222"/>
        <v>Tigris361</v>
      </c>
      <c r="AE3349" s="13">
        <f>IF(TRIM(AA3349=""),0,IF(ISNA(VLOOKUP(AA3349,Tracker!$AB$2:$AB$3981,1,FALSE)),0,1))</f>
        <v>0</v>
      </c>
    </row>
    <row r="3350" spans="1:31">
      <c r="A3350" s="1386">
        <v>6820</v>
      </c>
      <c r="B3350" s="1393" t="s">
        <v>2779</v>
      </c>
      <c r="C3350" s="955" t="s">
        <v>11137</v>
      </c>
      <c r="D3350" s="886" t="s">
        <v>10427</v>
      </c>
      <c r="E3350" s="8"/>
      <c r="F3350" s="9"/>
      <c r="G3350" s="10"/>
      <c r="H3350" s="886" t="s">
        <v>2870</v>
      </c>
      <c r="I3350" s="183">
        <v>44462</v>
      </c>
      <c r="J3350" s="8"/>
      <c r="K3350" s="860"/>
      <c r="L3350" s="1069" t="s">
        <v>1466</v>
      </c>
      <c r="M3350" s="1198" t="str">
        <f t="shared" si="221"/>
        <v>Invoice Made</v>
      </c>
      <c r="AA3350" s="13" t="str">
        <f t="shared" si="222"/>
        <v>Tigris360, 361, 362</v>
      </c>
      <c r="AE3350" s="13">
        <f>IF(TRIM(AA3350=""),0,IF(ISNA(VLOOKUP(AA3350,Tracker!$AB$2:$AB$3981,1,FALSE)),0,1))</f>
        <v>1</v>
      </c>
    </row>
    <row r="3351" spans="1:31">
      <c r="A3351" s="1386">
        <v>6821</v>
      </c>
      <c r="B3351" s="8" t="s">
        <v>11139</v>
      </c>
      <c r="C3351" s="955">
        <v>2104</v>
      </c>
      <c r="D3351" s="886" t="s">
        <v>666</v>
      </c>
      <c r="E3351" s="8"/>
      <c r="F3351" s="9"/>
      <c r="G3351" s="10"/>
      <c r="H3351" s="886" t="s">
        <v>3978</v>
      </c>
      <c r="I3351" s="183">
        <v>44456</v>
      </c>
      <c r="J3351" s="8"/>
      <c r="K3351" s="860"/>
      <c r="L3351" s="1069" t="s">
        <v>663</v>
      </c>
      <c r="M3351" s="1198" t="str">
        <f t="shared" si="221"/>
        <v>Invoice Made</v>
      </c>
      <c r="AA3351" s="13" t="str">
        <f t="shared" si="222"/>
        <v>Stena Paris2104</v>
      </c>
      <c r="AE3351" s="13">
        <f>IF(TRIM(AA3351=""),0,IF(ISNA(VLOOKUP(AA3351,Tracker!$AB$2:$AB$3981,1,FALSE)),0,1))</f>
        <v>1</v>
      </c>
    </row>
    <row r="3352" spans="1:31">
      <c r="A3352" s="1386">
        <v>6822</v>
      </c>
      <c r="B3352" s="8" t="s">
        <v>652</v>
      </c>
      <c r="C3352" s="955">
        <v>2105</v>
      </c>
      <c r="D3352" s="886" t="s">
        <v>828</v>
      </c>
      <c r="E3352" s="8"/>
      <c r="F3352" s="9"/>
      <c r="G3352" s="10"/>
      <c r="H3352" s="886" t="s">
        <v>207</v>
      </c>
      <c r="I3352" s="183">
        <v>44440</v>
      </c>
      <c r="J3352" s="8"/>
      <c r="K3352" s="860"/>
      <c r="L3352" s="1069" t="s">
        <v>663</v>
      </c>
      <c r="M3352" s="1198" t="str">
        <f t="shared" si="221"/>
        <v>Invoice Made</v>
      </c>
      <c r="AA3352" s="13" t="str">
        <f t="shared" ref="AA3352:AA3415" si="223">IF(OR(TRIM(B3352)="",TRIM(C3352)=""),"Vessel-Voy No not given",CONCATENATE(TRIM(B3352),TRIM(C3352)))</f>
        <v>Sonangol Porto Amboim2105</v>
      </c>
      <c r="AE3352" s="13">
        <f>IF(TRIM(AA3352=""),0,IF(ISNA(VLOOKUP(AA3352,Tracker!$AB$2:$AB$3981,1,FALSE)),0,1))</f>
        <v>1</v>
      </c>
    </row>
    <row r="3353" spans="1:31">
      <c r="A3353" s="1386">
        <v>6823</v>
      </c>
      <c r="B3353" s="8" t="s">
        <v>1292</v>
      </c>
      <c r="C3353" s="955">
        <v>2104</v>
      </c>
      <c r="D3353" s="886" t="s">
        <v>828</v>
      </c>
      <c r="E3353" s="8"/>
      <c r="F3353" s="9"/>
      <c r="G3353" s="10"/>
      <c r="H3353" s="886" t="s">
        <v>20</v>
      </c>
      <c r="I3353" s="183">
        <v>44444</v>
      </c>
      <c r="J3353" s="8"/>
      <c r="K3353" s="860"/>
      <c r="L3353" s="1069" t="s">
        <v>663</v>
      </c>
      <c r="M3353" s="1198" t="str">
        <f t="shared" si="221"/>
        <v>Invoice Made</v>
      </c>
      <c r="AA3353" s="13" t="str">
        <f t="shared" si="223"/>
        <v>Afroditi2104</v>
      </c>
      <c r="AE3353" s="13">
        <f>IF(TRIM(AA3353=""),0,IF(ISNA(VLOOKUP(AA3353,Tracker!$AB$2:$AB$3981,1,FALSE)),0,1))</f>
        <v>1</v>
      </c>
    </row>
    <row r="3354" spans="1:31">
      <c r="A3354" s="1386">
        <v>6824</v>
      </c>
      <c r="B3354" s="8" t="s">
        <v>738</v>
      </c>
      <c r="C3354" s="955">
        <v>2102</v>
      </c>
      <c r="D3354" s="886" t="s">
        <v>11143</v>
      </c>
      <c r="E3354" s="8"/>
      <c r="F3354" s="9"/>
      <c r="G3354" s="10"/>
      <c r="H3354" s="886" t="s">
        <v>319</v>
      </c>
      <c r="I3354" s="183">
        <v>44456</v>
      </c>
      <c r="J3354" s="8"/>
      <c r="K3354" s="860"/>
      <c r="L3354" s="1069" t="s">
        <v>663</v>
      </c>
      <c r="M3354" s="1198" t="str">
        <f t="shared" si="221"/>
        <v>Invoice Made</v>
      </c>
      <c r="AA3354" s="13" t="str">
        <f t="shared" si="223"/>
        <v>Sonangol Rangel2102</v>
      </c>
      <c r="AE3354" s="13">
        <f>IF(TRIM(AA3354=""),0,IF(ISNA(VLOOKUP(AA3354,Tracker!$AB$2:$AB$3981,1,FALSE)),0,1))</f>
        <v>1</v>
      </c>
    </row>
    <row r="3355" spans="1:31">
      <c r="A3355" s="1386">
        <v>6825</v>
      </c>
      <c r="B3355" s="8" t="s">
        <v>3498</v>
      </c>
      <c r="C3355" s="955">
        <v>2104</v>
      </c>
      <c r="D3355" s="886" t="s">
        <v>11049</v>
      </c>
      <c r="E3355" s="8"/>
      <c r="F3355" s="9"/>
      <c r="G3355" s="10"/>
      <c r="H3355" s="886" t="s">
        <v>347</v>
      </c>
      <c r="I3355" s="183">
        <v>44442</v>
      </c>
      <c r="J3355" s="8"/>
      <c r="K3355" s="860"/>
      <c r="L3355" s="1069" t="s">
        <v>663</v>
      </c>
      <c r="M3355" s="1198" t="str">
        <f t="shared" si="221"/>
        <v>Invoice Made</v>
      </c>
      <c r="AA3355" s="13" t="str">
        <f t="shared" si="223"/>
        <v>Stena Sunrise2104</v>
      </c>
      <c r="AE3355" s="13">
        <f>IF(TRIM(AA3355=""),0,IF(ISNA(VLOOKUP(AA3355,Tracker!$AB$2:$AB$3981,1,FALSE)),0,1))</f>
        <v>1</v>
      </c>
    </row>
    <row r="3356" spans="1:31">
      <c r="A3356" s="1386">
        <v>6826</v>
      </c>
      <c r="B3356" s="8" t="s">
        <v>440</v>
      </c>
      <c r="C3356" s="955">
        <v>37</v>
      </c>
      <c r="D3356" s="886" t="s">
        <v>9981</v>
      </c>
      <c r="E3356" s="8"/>
      <c r="F3356" s="9"/>
      <c r="G3356" s="10"/>
      <c r="H3356" s="886" t="s">
        <v>410</v>
      </c>
      <c r="I3356" s="183">
        <v>44440</v>
      </c>
      <c r="J3356" s="8"/>
      <c r="K3356" s="860"/>
      <c r="L3356" s="1069" t="s">
        <v>60</v>
      </c>
      <c r="M3356" s="1198" t="str">
        <f t="shared" si="221"/>
        <v>Invoice Made</v>
      </c>
      <c r="AA3356" s="13" t="str">
        <f t="shared" si="223"/>
        <v>Tianlong Spirit37</v>
      </c>
      <c r="AE3356" s="13">
        <f>IF(TRIM(AA3356=""),0,IF(ISNA(VLOOKUP(AA3356,Tracker!$AB$2:$AB$3981,1,FALSE)),0,1))</f>
        <v>1</v>
      </c>
    </row>
    <row r="3357" spans="1:31">
      <c r="A3357" s="1386">
        <v>6827</v>
      </c>
      <c r="B3357" s="8" t="s">
        <v>8011</v>
      </c>
      <c r="C3357" s="955">
        <v>43</v>
      </c>
      <c r="D3357" s="886" t="s">
        <v>1834</v>
      </c>
      <c r="E3357" s="8"/>
      <c r="F3357" s="9"/>
      <c r="G3357" s="10"/>
      <c r="H3357" s="886" t="s">
        <v>7597</v>
      </c>
      <c r="I3357" s="183">
        <v>44450</v>
      </c>
      <c r="J3357" s="8"/>
      <c r="K3357" s="860"/>
      <c r="L3357" s="1069" t="s">
        <v>60</v>
      </c>
      <c r="M3357" s="1198" t="str">
        <f t="shared" si="221"/>
        <v>Invoice Made</v>
      </c>
      <c r="AA3357" s="13" t="str">
        <f t="shared" si="223"/>
        <v>Baker Spirit43</v>
      </c>
      <c r="AE3357" s="13">
        <f>IF(TRIM(AA3357=""),0,IF(ISNA(VLOOKUP(AA3357,Tracker!$AB$2:$AB$3981,1,FALSE)),0,1))</f>
        <v>1</v>
      </c>
    </row>
    <row r="3358" spans="1:31">
      <c r="A3358" s="1386">
        <v>6828</v>
      </c>
      <c r="B3358" s="8" t="s">
        <v>56</v>
      </c>
      <c r="C3358" s="955">
        <v>23</v>
      </c>
      <c r="D3358" s="886" t="s">
        <v>63</v>
      </c>
      <c r="E3358" s="8"/>
      <c r="F3358" s="9"/>
      <c r="G3358" s="10"/>
      <c r="H3358" s="886" t="s">
        <v>77</v>
      </c>
      <c r="I3358" s="183">
        <v>44450</v>
      </c>
      <c r="J3358" s="8"/>
      <c r="K3358" s="860"/>
      <c r="L3358" s="1069" t="s">
        <v>60</v>
      </c>
      <c r="M3358" s="1198" t="str">
        <f t="shared" si="221"/>
        <v>Invoice Made</v>
      </c>
      <c r="AA3358" s="13" t="str">
        <f t="shared" si="223"/>
        <v>Blue Sea23</v>
      </c>
      <c r="AE3358" s="13">
        <f>IF(TRIM(AA3358=""),0,IF(ISNA(VLOOKUP(AA3358,Tracker!$AB$2:$AB$3981,1,FALSE)),0,1))</f>
        <v>1</v>
      </c>
    </row>
    <row r="3359" spans="1:31">
      <c r="A3359" s="1386">
        <v>6829</v>
      </c>
      <c r="B3359" s="8" t="s">
        <v>8122</v>
      </c>
      <c r="C3359" s="955">
        <v>99</v>
      </c>
      <c r="D3359" s="886" t="s">
        <v>7955</v>
      </c>
      <c r="E3359" s="8"/>
      <c r="F3359" s="9"/>
      <c r="G3359" s="10"/>
      <c r="H3359" s="886" t="s">
        <v>9082</v>
      </c>
      <c r="I3359" s="183">
        <v>44453</v>
      </c>
      <c r="J3359" s="8"/>
      <c r="K3359" s="860"/>
      <c r="L3359" s="1069" t="s">
        <v>60</v>
      </c>
      <c r="M3359" s="1198" t="str">
        <f t="shared" si="221"/>
        <v>Invoice Made</v>
      </c>
      <c r="AA3359" s="13" t="str">
        <f t="shared" si="223"/>
        <v>Blue Pride99</v>
      </c>
      <c r="AE3359" s="13">
        <f>IF(TRIM(AA3359=""),0,IF(ISNA(VLOOKUP(AA3359,Tracker!$AB$2:$AB$3981,1,FALSE)),0,1))</f>
        <v>1</v>
      </c>
    </row>
    <row r="3360" spans="1:31">
      <c r="A3360" s="1394">
        <v>6830</v>
      </c>
      <c r="B3360" s="8" t="s">
        <v>10902</v>
      </c>
      <c r="C3360" s="955" t="s">
        <v>285</v>
      </c>
      <c r="D3360" s="886" t="s">
        <v>10763</v>
      </c>
      <c r="E3360" s="8"/>
      <c r="F3360" s="9"/>
      <c r="G3360" s="10"/>
      <c r="H3360" s="886" t="s">
        <v>62</v>
      </c>
      <c r="I3360" s="183">
        <v>44440</v>
      </c>
      <c r="J3360" s="8"/>
      <c r="K3360" s="860" t="s">
        <v>10989</v>
      </c>
      <c r="L3360" s="1069" t="s">
        <v>590</v>
      </c>
      <c r="M3360" s="1198" t="str">
        <f t="shared" si="221"/>
        <v>Invoice Made</v>
      </c>
      <c r="AA3360" s="13" t="str">
        <f t="shared" si="223"/>
        <v>Esteem Sango4</v>
      </c>
      <c r="AE3360" s="13">
        <f>IF(TRIM(AA3360=""),0,IF(ISNA(VLOOKUP(AA3360,Tracker!$AB$2:$AB$3981,1,FALSE)),0,1))</f>
        <v>1</v>
      </c>
    </row>
    <row r="3361" spans="1:31">
      <c r="A3361" s="1394">
        <v>6831</v>
      </c>
      <c r="B3361" s="8" t="s">
        <v>1429</v>
      </c>
      <c r="C3361" s="955" t="s">
        <v>169</v>
      </c>
      <c r="D3361" s="886" t="s">
        <v>10763</v>
      </c>
      <c r="E3361" s="8"/>
      <c r="F3361" s="9"/>
      <c r="G3361" s="10"/>
      <c r="H3361" s="886" t="s">
        <v>11152</v>
      </c>
      <c r="I3361" s="183">
        <v>44441</v>
      </c>
      <c r="J3361" s="8"/>
      <c r="K3361" s="860" t="s">
        <v>10988</v>
      </c>
      <c r="L3361" s="1069" t="s">
        <v>590</v>
      </c>
      <c r="M3361" s="1198" t="str">
        <f t="shared" si="221"/>
        <v>Invoice Made</v>
      </c>
      <c r="AA3361" s="13" t="str">
        <f t="shared" si="223"/>
        <v>Birdie Trader61</v>
      </c>
      <c r="AE3361" s="13">
        <f>IF(TRIM(AA3361=""),0,IF(ISNA(VLOOKUP(AA3361,Tracker!$AB$2:$AB$3981,1,FALSE)),0,1))</f>
        <v>1</v>
      </c>
    </row>
    <row r="3362" spans="1:31">
      <c r="A3362" s="1394">
        <v>6832</v>
      </c>
      <c r="B3362" s="8" t="s">
        <v>7419</v>
      </c>
      <c r="C3362" s="955" t="s">
        <v>11153</v>
      </c>
      <c r="D3362" s="886" t="s">
        <v>7498</v>
      </c>
      <c r="E3362" s="8"/>
      <c r="F3362" s="9"/>
      <c r="G3362" s="10"/>
      <c r="H3362" s="886" t="s">
        <v>11061</v>
      </c>
      <c r="I3362" s="183">
        <v>44449</v>
      </c>
      <c r="J3362" s="8"/>
      <c r="K3362" s="860" t="s">
        <v>10989</v>
      </c>
      <c r="L3362" s="1069" t="s">
        <v>590</v>
      </c>
      <c r="M3362" s="1198" t="str">
        <f t="shared" si="221"/>
        <v>Invoice Made</v>
      </c>
      <c r="AA3362" s="13" t="str">
        <f t="shared" si="223"/>
        <v>Chantal155P_162F</v>
      </c>
      <c r="AE3362" s="13">
        <f>IF(TRIM(AA3362=""),0,IF(ISNA(VLOOKUP(AA3362,Tracker!$AB$2:$AB$3981,1,FALSE)),0,1))</f>
        <v>1</v>
      </c>
    </row>
    <row r="3363" spans="1:31">
      <c r="A3363" s="1394">
        <v>6833</v>
      </c>
      <c r="B3363" s="8" t="s">
        <v>3918</v>
      </c>
      <c r="C3363" s="955">
        <v>79</v>
      </c>
      <c r="D3363" s="886" t="s">
        <v>10053</v>
      </c>
      <c r="E3363" s="8"/>
      <c r="F3363" s="9"/>
      <c r="G3363" s="10"/>
      <c r="H3363" s="886" t="s">
        <v>1395</v>
      </c>
      <c r="I3363" s="183">
        <v>44450</v>
      </c>
      <c r="J3363" s="8"/>
      <c r="K3363" s="860" t="s">
        <v>10989</v>
      </c>
      <c r="L3363" s="1069" t="s">
        <v>590</v>
      </c>
      <c r="M3363" s="1198" t="str">
        <f t="shared" si="221"/>
        <v>Invoice Made</v>
      </c>
      <c r="AA3363" s="13" t="str">
        <f t="shared" si="223"/>
        <v>Cabo De Hornos79</v>
      </c>
      <c r="AE3363" s="13">
        <f>IF(TRIM(AA3363=""),0,IF(ISNA(VLOOKUP(AA3363,Tracker!$AB$2:$AB$3981,1,FALSE)),0,1))</f>
        <v>1</v>
      </c>
    </row>
    <row r="3364" spans="1:31">
      <c r="A3364" s="1394">
        <v>6834</v>
      </c>
      <c r="B3364" s="8" t="s">
        <v>8174</v>
      </c>
      <c r="C3364" s="955" t="s">
        <v>143</v>
      </c>
      <c r="D3364" s="886" t="s">
        <v>11154</v>
      </c>
      <c r="E3364" s="8"/>
      <c r="F3364" s="9"/>
      <c r="G3364" s="10"/>
      <c r="H3364" s="886" t="s">
        <v>3875</v>
      </c>
      <c r="I3364" s="183">
        <v>44454</v>
      </c>
      <c r="J3364" s="8"/>
      <c r="K3364" s="860" t="s">
        <v>10989</v>
      </c>
      <c r="L3364" s="1069" t="s">
        <v>590</v>
      </c>
      <c r="M3364" s="1198" t="str">
        <f t="shared" si="221"/>
        <v>Invoice Made</v>
      </c>
      <c r="AA3364" s="13" t="str">
        <f t="shared" si="223"/>
        <v>Neapolis36</v>
      </c>
      <c r="AE3364" s="13">
        <f>IF(TRIM(AA3364=""),0,IF(ISNA(VLOOKUP(AA3364,Tracker!$AB$2:$AB$3981,1,FALSE)),0,1))</f>
        <v>1</v>
      </c>
    </row>
    <row r="3365" spans="1:31">
      <c r="A3365" s="1394">
        <v>6835</v>
      </c>
      <c r="B3365" s="8" t="s">
        <v>11062</v>
      </c>
      <c r="C3365" s="955" t="s">
        <v>273</v>
      </c>
      <c r="D3365" s="886" t="s">
        <v>1322</v>
      </c>
      <c r="E3365" s="8"/>
      <c r="F3365" s="9"/>
      <c r="G3365" s="10"/>
      <c r="H3365" s="886" t="s">
        <v>1285</v>
      </c>
      <c r="I3365" s="183">
        <v>44457</v>
      </c>
      <c r="J3365" s="8"/>
      <c r="K3365" s="860" t="s">
        <v>10988</v>
      </c>
      <c r="L3365" s="1069" t="s">
        <v>590</v>
      </c>
      <c r="M3365" s="1198" t="str">
        <f t="shared" si="221"/>
        <v>Invoice Made</v>
      </c>
      <c r="AA3365" s="13" t="str">
        <f t="shared" si="223"/>
        <v>Celsius Messina9</v>
      </c>
      <c r="AE3365" s="13">
        <f>IF(TRIM(AA3365=""),0,IF(ISNA(VLOOKUP(AA3365,Tracker!$AB$2:$AB$3981,1,FALSE)),0,1))</f>
        <v>1</v>
      </c>
    </row>
    <row r="3366" spans="1:31">
      <c r="A3366" s="1394">
        <v>6836</v>
      </c>
      <c r="B3366" s="8" t="s">
        <v>3916</v>
      </c>
      <c r="C3366" s="955" t="s">
        <v>11155</v>
      </c>
      <c r="D3366" s="886" t="s">
        <v>2868</v>
      </c>
      <c r="E3366" s="8"/>
      <c r="F3366" s="9"/>
      <c r="G3366" s="10"/>
      <c r="H3366" s="886" t="s">
        <v>771</v>
      </c>
      <c r="I3366" s="183">
        <v>44457</v>
      </c>
      <c r="J3366" s="8"/>
      <c r="K3366" s="860" t="s">
        <v>10989</v>
      </c>
      <c r="L3366" s="1069" t="s">
        <v>590</v>
      </c>
      <c r="M3366" s="1198" t="str">
        <f t="shared" si="221"/>
        <v>Invoice Made</v>
      </c>
      <c r="AA3366" s="13" t="str">
        <f t="shared" si="223"/>
        <v>World Harmony152P_161F</v>
      </c>
      <c r="AE3366" s="13">
        <f>IF(TRIM(AA3366=""),0,IF(ISNA(VLOOKUP(AA3366,Tracker!$AB$2:$AB$3981,1,FALSE)),0,1))</f>
        <v>1</v>
      </c>
    </row>
    <row r="3367" spans="1:31">
      <c r="A3367" s="1394">
        <v>6837</v>
      </c>
      <c r="B3367" s="8" t="s">
        <v>11156</v>
      </c>
      <c r="C3367" s="955">
        <v>2</v>
      </c>
      <c r="D3367" s="886" t="s">
        <v>1405</v>
      </c>
      <c r="E3367" s="8"/>
      <c r="F3367" s="9"/>
      <c r="G3367" s="10"/>
      <c r="H3367" s="886" t="s">
        <v>5080</v>
      </c>
      <c r="I3367" s="183">
        <v>44459</v>
      </c>
      <c r="J3367" s="8"/>
      <c r="K3367" s="860" t="s">
        <v>10989</v>
      </c>
      <c r="L3367" s="1069" t="s">
        <v>590</v>
      </c>
      <c r="M3367" s="1198" t="str">
        <f t="shared" si="221"/>
        <v>Invoice Made</v>
      </c>
      <c r="AA3367" s="13" t="str">
        <f t="shared" si="223"/>
        <v>Petrel2</v>
      </c>
      <c r="AE3367" s="13">
        <f>IF(TRIM(AA3367=""),0,IF(ISNA(VLOOKUP(AA3367,Tracker!$AB$2:$AB$3981,1,FALSE)),0,1))</f>
        <v>1</v>
      </c>
    </row>
    <row r="3368" spans="1:31">
      <c r="A3368" s="1394">
        <v>6838</v>
      </c>
      <c r="B3368" s="8" t="s">
        <v>2051</v>
      </c>
      <c r="C3368" s="955" t="s">
        <v>151</v>
      </c>
      <c r="D3368" s="886" t="s">
        <v>11157</v>
      </c>
      <c r="E3368" s="8"/>
      <c r="F3368" s="9"/>
      <c r="G3368" s="10"/>
      <c r="H3368" s="886" t="s">
        <v>1285</v>
      </c>
      <c r="I3368" s="183">
        <v>44461</v>
      </c>
      <c r="J3368" s="8"/>
      <c r="K3368" s="860" t="s">
        <v>10988</v>
      </c>
      <c r="L3368" s="1069" t="s">
        <v>590</v>
      </c>
      <c r="M3368" s="1198" t="str">
        <f t="shared" si="221"/>
        <v>Invoice Made</v>
      </c>
      <c r="AA3368" s="13" t="str">
        <f t="shared" si="223"/>
        <v>Bochem Luxembourg15</v>
      </c>
      <c r="AE3368" s="13">
        <f>IF(TRIM(AA3368=""),0,IF(ISNA(VLOOKUP(AA3368,Tracker!$AB$2:$AB$3981,1,FALSE)),0,1))</f>
        <v>1</v>
      </c>
    </row>
    <row r="3369" spans="1:31">
      <c r="A3369" s="1394">
        <v>6839</v>
      </c>
      <c r="B3369" s="8" t="s">
        <v>3106</v>
      </c>
      <c r="C3369" s="955" t="s">
        <v>6416</v>
      </c>
      <c r="D3369" s="886" t="s">
        <v>8638</v>
      </c>
      <c r="E3369" s="8"/>
      <c r="F3369" s="9"/>
      <c r="G3369" s="10"/>
      <c r="H3369" s="886" t="s">
        <v>11158</v>
      </c>
      <c r="I3369" s="183">
        <v>44467</v>
      </c>
      <c r="J3369" s="8"/>
      <c r="K3369" s="860" t="s">
        <v>10989</v>
      </c>
      <c r="L3369" s="1069" t="s">
        <v>590</v>
      </c>
      <c r="M3369" s="1198" t="str">
        <f t="shared" si="221"/>
        <v>Invoice Made</v>
      </c>
      <c r="AA3369" s="13" t="str">
        <f t="shared" si="223"/>
        <v>Seaways Reymar255</v>
      </c>
      <c r="AE3369" s="13">
        <f>IF(TRIM(AA3369=""),0,IF(ISNA(VLOOKUP(AA3369,Tracker!$AB$2:$AB$3981,1,FALSE)),0,1))</f>
        <v>1</v>
      </c>
    </row>
    <row r="3370" spans="1:31">
      <c r="A3370" s="1394">
        <v>6840</v>
      </c>
      <c r="B3370" s="8" t="s">
        <v>7825</v>
      </c>
      <c r="C3370" s="955" t="s">
        <v>422</v>
      </c>
      <c r="D3370" s="886" t="s">
        <v>1405</v>
      </c>
      <c r="E3370" s="8"/>
      <c r="F3370" s="9"/>
      <c r="G3370" s="10"/>
      <c r="H3370" s="886" t="s">
        <v>1285</v>
      </c>
      <c r="I3370" s="183">
        <v>44468</v>
      </c>
      <c r="J3370" s="8"/>
      <c r="K3370" s="860" t="s">
        <v>10989</v>
      </c>
      <c r="L3370" s="1069" t="s">
        <v>590</v>
      </c>
      <c r="M3370" s="1198" t="str">
        <f t="shared" si="221"/>
        <v>Invoice Made</v>
      </c>
      <c r="AA3370" s="13" t="str">
        <f t="shared" si="223"/>
        <v>Goldengate Park71</v>
      </c>
      <c r="AE3370" s="13">
        <f>IF(TRIM(AA3370=""),0,IF(ISNA(VLOOKUP(AA3370,Tracker!$AB$2:$AB$3981,1,FALSE)),0,1))</f>
        <v>1</v>
      </c>
    </row>
    <row r="3371" spans="1:31">
      <c r="A3371" s="1397">
        <v>6841</v>
      </c>
      <c r="B3371" s="266" t="s">
        <v>11174</v>
      </c>
      <c r="C3371" s="1014" t="s">
        <v>11175</v>
      </c>
      <c r="D3371" s="905" t="s">
        <v>9914</v>
      </c>
      <c r="H3371" s="905" t="s">
        <v>25</v>
      </c>
      <c r="I3371" s="270" t="s">
        <v>11176</v>
      </c>
      <c r="L3371" s="1070" t="s">
        <v>1485</v>
      </c>
      <c r="M3371" s="1198" t="str">
        <f t="shared" si="221"/>
        <v>Invoice Made</v>
      </c>
      <c r="O3371" s="1474" t="s">
        <v>11215</v>
      </c>
      <c r="P3371" s="1480"/>
      <c r="Q3371" s="1480"/>
      <c r="R3371" s="1480"/>
      <c r="AA3371" s="13" t="str">
        <f t="shared" si="223"/>
        <v>Pro Onyx21604</v>
      </c>
      <c r="AE3371" s="13">
        <f>IF(TRIM(AA3371=""),0,IF(ISNA(VLOOKUP(AA3371,Tracker!$AB$2:$AB$3981,1,FALSE)),0,1))</f>
        <v>1</v>
      </c>
    </row>
    <row r="3372" spans="1:31">
      <c r="A3372" s="1398">
        <v>6842</v>
      </c>
      <c r="B3372" s="266" t="s">
        <v>11177</v>
      </c>
      <c r="C3372" s="1014" t="s">
        <v>11178</v>
      </c>
      <c r="D3372" s="905" t="s">
        <v>8302</v>
      </c>
      <c r="H3372" s="905" t="s">
        <v>660</v>
      </c>
      <c r="I3372" s="270" t="s">
        <v>11179</v>
      </c>
      <c r="L3372" s="1070" t="s">
        <v>7591</v>
      </c>
      <c r="M3372" s="1198" t="str">
        <f t="shared" si="221"/>
        <v>Invoice Made</v>
      </c>
      <c r="AA3372" s="13" t="str">
        <f t="shared" si="223"/>
        <v>Yellow Stars2021022443</v>
      </c>
      <c r="AE3372" s="13">
        <f>IF(TRIM(AA3372=""),0,IF(ISNA(VLOOKUP(AA3372,Tracker!$AB$2:$AB$3981,1,FALSE)),0,1))</f>
        <v>1</v>
      </c>
    </row>
    <row r="3373" spans="1:31">
      <c r="A3373" s="1398">
        <v>6843</v>
      </c>
      <c r="B3373" s="266" t="s">
        <v>10274</v>
      </c>
      <c r="C3373" s="1014" t="s">
        <v>624</v>
      </c>
      <c r="D3373" s="905" t="s">
        <v>11180</v>
      </c>
      <c r="H3373" s="905" t="s">
        <v>11181</v>
      </c>
      <c r="I3373" s="270" t="s">
        <v>11182</v>
      </c>
      <c r="L3373" s="1070" t="s">
        <v>7591</v>
      </c>
      <c r="M3373" s="1198" t="str">
        <f t="shared" si="221"/>
        <v>Invoice Made</v>
      </c>
      <c r="AA3373" s="13" t="str">
        <f t="shared" si="223"/>
        <v>Unity Venture51</v>
      </c>
      <c r="AE3373" s="13">
        <f>IF(TRIM(AA3373=""),0,IF(ISNA(VLOOKUP(AA3373,Tracker!$AB$2:$AB$3981,1,FALSE)),0,1))</f>
        <v>1</v>
      </c>
    </row>
    <row r="3374" spans="1:31">
      <c r="A3374" s="1398">
        <v>6844</v>
      </c>
      <c r="B3374" s="266" t="s">
        <v>7792</v>
      </c>
      <c r="C3374" s="1014" t="s">
        <v>5954</v>
      </c>
      <c r="D3374" s="905" t="s">
        <v>8976</v>
      </c>
      <c r="H3374" s="905" t="s">
        <v>267</v>
      </c>
      <c r="I3374" s="270" t="s">
        <v>11183</v>
      </c>
      <c r="K3374" s="681" t="s">
        <v>10062</v>
      </c>
      <c r="L3374" s="1070" t="s">
        <v>9985</v>
      </c>
      <c r="M3374" s="1198" t="str">
        <f t="shared" si="221"/>
        <v>Invoice Made</v>
      </c>
      <c r="AA3374" s="13" t="str">
        <f t="shared" si="223"/>
        <v>Jag Lavanya014</v>
      </c>
      <c r="AE3374" s="13">
        <f>IF(TRIM(AA3374=""),0,IF(ISNA(VLOOKUP(AA3374,Tracker!$AB$2:$AB$3981,1,FALSE)),0,1))</f>
        <v>1</v>
      </c>
    </row>
    <row r="3375" spans="1:31">
      <c r="A3375" s="1398">
        <v>6845</v>
      </c>
      <c r="B3375" s="266" t="s">
        <v>11184</v>
      </c>
      <c r="C3375" s="1014" t="s">
        <v>331</v>
      </c>
      <c r="D3375" s="905" t="s">
        <v>10052</v>
      </c>
      <c r="H3375" s="905" t="s">
        <v>410</v>
      </c>
      <c r="I3375" s="270" t="s">
        <v>11185</v>
      </c>
      <c r="K3375" s="681" t="s">
        <v>10062</v>
      </c>
      <c r="L3375" s="1070" t="s">
        <v>9985</v>
      </c>
      <c r="M3375" s="1198" t="str">
        <f t="shared" si="221"/>
        <v>Invoice Made</v>
      </c>
      <c r="AA3375" s="13" t="str">
        <f t="shared" si="223"/>
        <v>Pserimos108</v>
      </c>
      <c r="AE3375" s="13">
        <f>IF(TRIM(AA3375=""),0,IF(ISNA(VLOOKUP(AA3375,Tracker!$AB$2:$AB$3981,1,FALSE)),0,1))</f>
        <v>1</v>
      </c>
    </row>
    <row r="3376" spans="1:31">
      <c r="A3376" s="1398">
        <v>6846</v>
      </c>
      <c r="B3376" s="266" t="s">
        <v>10752</v>
      </c>
      <c r="C3376" s="1014" t="s">
        <v>349</v>
      </c>
      <c r="D3376" s="905" t="s">
        <v>9915</v>
      </c>
      <c r="H3376" s="905" t="s">
        <v>10736</v>
      </c>
      <c r="I3376" s="270" t="s">
        <v>11183</v>
      </c>
      <c r="K3376" s="681" t="s">
        <v>411</v>
      </c>
      <c r="L3376" s="1070" t="s">
        <v>28</v>
      </c>
      <c r="M3376" s="1198" t="str">
        <f t="shared" si="221"/>
        <v>Invoice Made</v>
      </c>
      <c r="AA3376" s="13" t="str">
        <f t="shared" si="223"/>
        <v>Seliger07</v>
      </c>
      <c r="AE3376" s="13">
        <f>IF(TRIM(AA3376=""),0,IF(ISNA(VLOOKUP(AA3376,Tracker!$AB$2:$AB$3981,1,FALSE)),0,1))</f>
        <v>1</v>
      </c>
    </row>
    <row r="3377" spans="1:31">
      <c r="A3377" s="1398">
        <v>6847</v>
      </c>
      <c r="B3377" s="266" t="s">
        <v>7855</v>
      </c>
      <c r="C3377" s="1014" t="s">
        <v>406</v>
      </c>
      <c r="D3377" s="905" t="s">
        <v>9915</v>
      </c>
      <c r="H3377" s="905" t="s">
        <v>9082</v>
      </c>
      <c r="I3377" s="270" t="s">
        <v>11186</v>
      </c>
      <c r="L3377" s="1070" t="s">
        <v>28</v>
      </c>
      <c r="M3377" s="1198" t="str">
        <f t="shared" si="221"/>
        <v>Invoice Made</v>
      </c>
      <c r="AA3377" s="13" t="str">
        <f t="shared" si="223"/>
        <v>New Award03</v>
      </c>
      <c r="AE3377" s="13">
        <f>IF(TRIM(AA3377=""),0,IF(ISNA(VLOOKUP(AA3377,Tracker!$AB$2:$AB$3981,1,FALSE)),0,1))</f>
        <v>1</v>
      </c>
    </row>
    <row r="3378" spans="1:31">
      <c r="A3378" s="1398">
        <v>6848</v>
      </c>
      <c r="B3378" s="266" t="s">
        <v>1268</v>
      </c>
      <c r="C3378" s="1014" t="s">
        <v>254</v>
      </c>
      <c r="D3378" s="905" t="s">
        <v>10722</v>
      </c>
      <c r="H3378" s="905" t="s">
        <v>585</v>
      </c>
      <c r="I3378" s="270" t="s">
        <v>11187</v>
      </c>
      <c r="K3378" s="681" t="s">
        <v>28</v>
      </c>
      <c r="L3378" s="1070" t="s">
        <v>28</v>
      </c>
      <c r="M3378" s="1198" t="str">
        <f t="shared" si="221"/>
        <v>Invoice Made</v>
      </c>
      <c r="AA3378" s="13" t="str">
        <f t="shared" si="223"/>
        <v>Nave Cetus105</v>
      </c>
      <c r="AE3378" s="13">
        <f>IF(TRIM(AA3378=""),0,IF(ISNA(VLOOKUP(AA3378,Tracker!$AB$2:$AB$3981,1,FALSE)),0,1))</f>
        <v>1</v>
      </c>
    </row>
    <row r="3379" spans="1:31">
      <c r="A3379" s="1398">
        <v>6849</v>
      </c>
      <c r="B3379" s="266" t="s">
        <v>9389</v>
      </c>
      <c r="C3379" s="1014" t="s">
        <v>81</v>
      </c>
      <c r="D3379" s="905" t="s">
        <v>10771</v>
      </c>
      <c r="H3379" s="905" t="s">
        <v>55</v>
      </c>
      <c r="I3379" s="270" t="s">
        <v>11188</v>
      </c>
      <c r="L3379" s="1070" t="s">
        <v>11189</v>
      </c>
      <c r="M3379" s="1198" t="str">
        <f t="shared" si="221"/>
        <v>Invoice Made</v>
      </c>
      <c r="AA3379" s="13" t="str">
        <f t="shared" si="223"/>
        <v>Affinity V26</v>
      </c>
      <c r="AE3379" s="13">
        <f>IF(TRIM(AA3379=""),0,IF(ISNA(VLOOKUP(AA3379,Tracker!$AB$2:$AB$3981,1,FALSE)),0,1))</f>
        <v>1</v>
      </c>
    </row>
    <row r="3380" spans="1:31">
      <c r="A3380" s="1398">
        <v>6850</v>
      </c>
      <c r="B3380" s="266" t="s">
        <v>11190</v>
      </c>
      <c r="C3380" s="1014" t="s">
        <v>406</v>
      </c>
      <c r="D3380" s="905" t="s">
        <v>2048</v>
      </c>
      <c r="H3380" s="905" t="s">
        <v>9415</v>
      </c>
      <c r="I3380" s="270" t="s">
        <v>11186</v>
      </c>
      <c r="L3380" s="1069" t="s">
        <v>1466</v>
      </c>
      <c r="M3380" s="1198" t="str">
        <f t="shared" si="221"/>
        <v>Invoice Made</v>
      </c>
      <c r="AA3380" s="13" t="str">
        <f t="shared" si="223"/>
        <v>Pacific Sapphire03</v>
      </c>
      <c r="AE3380" s="13">
        <f>IF(TRIM(AA3380=""),0,IF(ISNA(VLOOKUP(AA3380,Tracker!$AB$2:$AB$3981,1,FALSE)),0,1))</f>
        <v>1</v>
      </c>
    </row>
    <row r="3381" spans="1:31">
      <c r="A3381" s="1398">
        <v>6851</v>
      </c>
      <c r="B3381" s="266" t="s">
        <v>2776</v>
      </c>
      <c r="C3381" s="1014" t="s">
        <v>11191</v>
      </c>
      <c r="D3381" s="905" t="s">
        <v>10427</v>
      </c>
      <c r="H3381" s="905" t="s">
        <v>412</v>
      </c>
      <c r="I3381" s="270" t="s">
        <v>11192</v>
      </c>
      <c r="L3381" s="1069" t="s">
        <v>1466</v>
      </c>
      <c r="M3381" s="1198" t="str">
        <f t="shared" si="221"/>
        <v>Invoice Made</v>
      </c>
      <c r="AA3381" s="13" t="str">
        <f t="shared" si="223"/>
        <v>Sten Skagen217, 218, 219, 220</v>
      </c>
      <c r="AE3381" s="13">
        <f>IF(TRIM(AA3381=""),0,IF(ISNA(VLOOKUP(AA3381,Tracker!$AB$2:$AB$3981,1,FALSE)),0,1))</f>
        <v>1</v>
      </c>
    </row>
    <row r="3382" spans="1:31">
      <c r="A3382" s="1398">
        <v>6852</v>
      </c>
      <c r="B3382" s="266" t="s">
        <v>2779</v>
      </c>
      <c r="C3382" s="1014" t="s">
        <v>11193</v>
      </c>
      <c r="D3382" s="905" t="s">
        <v>10427</v>
      </c>
      <c r="H3382" s="905" t="s">
        <v>412</v>
      </c>
      <c r="I3382" s="270" t="s">
        <v>11192</v>
      </c>
      <c r="L3382" s="1069" t="s">
        <v>1466</v>
      </c>
      <c r="M3382" s="1198" t="str">
        <f t="shared" si="221"/>
        <v>Invoice Made</v>
      </c>
      <c r="AA3382" s="13" t="str">
        <f t="shared" si="223"/>
        <v>Tigris363, 364, 365, 366</v>
      </c>
      <c r="AE3382" s="13">
        <f>IF(TRIM(AA3382=""),0,IF(ISNA(VLOOKUP(AA3382,Tracker!$AB$2:$AB$3981,1,FALSE)),0,1))</f>
        <v>1</v>
      </c>
    </row>
    <row r="3383" spans="1:31">
      <c r="A3383" s="1398">
        <v>6853</v>
      </c>
      <c r="B3383" s="266" t="s">
        <v>2854</v>
      </c>
      <c r="C3383" s="1014" t="s">
        <v>11194</v>
      </c>
      <c r="D3383" s="905" t="s">
        <v>10427</v>
      </c>
      <c r="H3383" s="905" t="s">
        <v>211</v>
      </c>
      <c r="I3383" s="270" t="s">
        <v>11185</v>
      </c>
      <c r="L3383" s="1069" t="s">
        <v>1466</v>
      </c>
      <c r="M3383" s="1198" t="str">
        <f t="shared" si="221"/>
        <v>Invoice Made</v>
      </c>
      <c r="AA3383" s="13" t="str">
        <f t="shared" si="223"/>
        <v>Emmy Schulte303, 304</v>
      </c>
      <c r="AE3383" s="13">
        <f>IF(TRIM(AA3383=""),0,IF(ISNA(VLOOKUP(AA3383,Tracker!$AB$2:$AB$3981,1,FALSE)),0,1))</f>
        <v>1</v>
      </c>
    </row>
    <row r="3384" spans="1:31">
      <c r="A3384" s="1398">
        <v>6854</v>
      </c>
      <c r="B3384" s="266" t="s">
        <v>892</v>
      </c>
      <c r="C3384" s="1014" t="s">
        <v>11195</v>
      </c>
      <c r="D3384" s="905" t="s">
        <v>10427</v>
      </c>
      <c r="H3384" s="905" t="s">
        <v>412</v>
      </c>
      <c r="I3384" s="270" t="s">
        <v>11196</v>
      </c>
      <c r="L3384" s="1069" t="s">
        <v>1466</v>
      </c>
      <c r="M3384" s="1198" t="str">
        <f t="shared" si="221"/>
        <v>Invoice Made</v>
      </c>
      <c r="AA3384" s="13" t="str">
        <f t="shared" si="223"/>
        <v>Elisalex Schulte197, 198</v>
      </c>
      <c r="AE3384" s="13">
        <f>IF(TRIM(AA3384=""),0,IF(ISNA(VLOOKUP(AA3384,Tracker!$AB$2:$AB$3981,1,FALSE)),0,1))</f>
        <v>1</v>
      </c>
    </row>
    <row r="3385" spans="1:31">
      <c r="A3385" s="1398">
        <v>6855</v>
      </c>
      <c r="B3385" s="266" t="s">
        <v>9228</v>
      </c>
      <c r="C3385" s="1014" t="s">
        <v>3250</v>
      </c>
      <c r="D3385" s="905" t="s">
        <v>10427</v>
      </c>
      <c r="H3385" s="905" t="s">
        <v>535</v>
      </c>
      <c r="I3385" s="270" t="s">
        <v>11183</v>
      </c>
      <c r="L3385" s="1069" t="s">
        <v>1466</v>
      </c>
      <c r="M3385" s="1198" t="str">
        <f t="shared" si="221"/>
        <v>Invoice Made</v>
      </c>
      <c r="AA3385" s="13" t="str">
        <f t="shared" si="223"/>
        <v>Sten Fjell145</v>
      </c>
      <c r="AE3385" s="13">
        <f>IF(TRIM(AA3385=""),0,IF(ISNA(VLOOKUP(AA3385,Tracker!$AB$2:$AB$3981,1,FALSE)),0,1))</f>
        <v>1</v>
      </c>
    </row>
    <row r="3386" spans="1:31">
      <c r="A3386" s="1398">
        <v>6856</v>
      </c>
      <c r="B3386" s="266" t="s">
        <v>11139</v>
      </c>
      <c r="C3386" s="1014" t="s">
        <v>11197</v>
      </c>
      <c r="D3386" s="905" t="s">
        <v>9037</v>
      </c>
      <c r="H3386" s="905" t="s">
        <v>8017</v>
      </c>
      <c r="I3386" s="270" t="s">
        <v>11198</v>
      </c>
      <c r="L3386" s="1069" t="s">
        <v>1466</v>
      </c>
      <c r="M3386" s="1198" t="str">
        <f t="shared" si="221"/>
        <v>Invoice Made</v>
      </c>
      <c r="AA3386" s="13" t="str">
        <f t="shared" si="223"/>
        <v>Stena Paris2105</v>
      </c>
      <c r="AE3386" s="13">
        <f>IF(TRIM(AA3386=""),0,IF(ISNA(VLOOKUP(AA3386,Tracker!$AB$2:$AB$3981,1,FALSE)),0,1))</f>
        <v>1</v>
      </c>
    </row>
    <row r="3387" spans="1:31">
      <c r="A3387" s="1398">
        <v>6857</v>
      </c>
      <c r="B3387" s="266" t="s">
        <v>598</v>
      </c>
      <c r="C3387" s="1014" t="s">
        <v>11197</v>
      </c>
      <c r="D3387" s="905" t="s">
        <v>11049</v>
      </c>
      <c r="H3387" s="905" t="s">
        <v>25</v>
      </c>
      <c r="I3387" s="270" t="s">
        <v>11182</v>
      </c>
      <c r="L3387" s="1070" t="s">
        <v>663</v>
      </c>
      <c r="M3387" s="1198" t="str">
        <f t="shared" si="221"/>
        <v>Invoice Made</v>
      </c>
      <c r="AA3387" s="13" t="str">
        <f t="shared" si="223"/>
        <v>Stena Supreme2105</v>
      </c>
      <c r="AE3387" s="13">
        <f>IF(TRIM(AA3387=""),0,IF(ISNA(VLOOKUP(AA3387,Tracker!$AB$2:$AB$3981,1,FALSE)),0,1))</f>
        <v>1</v>
      </c>
    </row>
    <row r="3388" spans="1:31">
      <c r="A3388" s="1398">
        <v>6858</v>
      </c>
      <c r="B3388" s="266" t="s">
        <v>628</v>
      </c>
      <c r="C3388" s="1014" t="s">
        <v>11199</v>
      </c>
      <c r="D3388" s="905" t="s">
        <v>1377</v>
      </c>
      <c r="H3388" s="905" t="s">
        <v>55</v>
      </c>
      <c r="I3388" s="270" t="s">
        <v>11200</v>
      </c>
      <c r="L3388" s="1070" t="s">
        <v>663</v>
      </c>
      <c r="M3388" s="1198" t="str">
        <f t="shared" si="221"/>
        <v>Invoice Made</v>
      </c>
      <c r="AA3388" s="13" t="str">
        <f t="shared" si="223"/>
        <v>Stena President2107</v>
      </c>
      <c r="AE3388" s="13">
        <f>IF(TRIM(AA3388=""),0,IF(ISNA(VLOOKUP(AA3388,Tracker!$AB$2:$AB$3981,1,FALSE)),0,1))</f>
        <v>1</v>
      </c>
    </row>
    <row r="3389" spans="1:31">
      <c r="A3389" s="1398">
        <v>6859</v>
      </c>
      <c r="B3389" s="266" t="s">
        <v>3498</v>
      </c>
      <c r="C3389" s="1014" t="s">
        <v>11197</v>
      </c>
      <c r="D3389" s="905" t="s">
        <v>11049</v>
      </c>
      <c r="H3389" s="905" t="s">
        <v>20</v>
      </c>
      <c r="I3389" s="270" t="s">
        <v>11201</v>
      </c>
      <c r="L3389" s="1070" t="s">
        <v>663</v>
      </c>
      <c r="M3389" s="1198" t="str">
        <f t="shared" si="221"/>
        <v>Invoice Made</v>
      </c>
      <c r="AA3389" s="13" t="str">
        <f t="shared" si="223"/>
        <v>Stena Sunrise2105</v>
      </c>
      <c r="AE3389" s="13">
        <f>IF(TRIM(AA3389=""),0,IF(ISNA(VLOOKUP(AA3389,Tracker!$AB$2:$AB$3981,1,FALSE)),0,1))</f>
        <v>1</v>
      </c>
    </row>
    <row r="3390" spans="1:31">
      <c r="A3390" s="1398">
        <v>6860</v>
      </c>
      <c r="B3390" s="266" t="s">
        <v>11202</v>
      </c>
      <c r="C3390" s="1014" t="s">
        <v>10634</v>
      </c>
      <c r="D3390" s="905" t="s">
        <v>9850</v>
      </c>
      <c r="H3390" s="905" t="s">
        <v>712</v>
      </c>
      <c r="I3390" s="270" t="s">
        <v>11203</v>
      </c>
      <c r="L3390" s="1070" t="s">
        <v>633</v>
      </c>
      <c r="M3390" s="1198" t="str">
        <f t="shared" si="221"/>
        <v>Invoice Made</v>
      </c>
      <c r="AA3390" s="13" t="str">
        <f t="shared" si="223"/>
        <v>Celsius Portsmouth2101</v>
      </c>
      <c r="AE3390" s="13">
        <f>IF(TRIM(AA3390=""),0,IF(ISNA(VLOOKUP(AA3390,Tracker!$AB$2:$AB$3981,1,FALSE)),0,1))</f>
        <v>1</v>
      </c>
    </row>
    <row r="3391" spans="1:31">
      <c r="A3391" s="1398">
        <v>6861</v>
      </c>
      <c r="B3391" s="266" t="s">
        <v>484</v>
      </c>
      <c r="C3391" s="1014" t="s">
        <v>93</v>
      </c>
      <c r="D3391" s="905" t="s">
        <v>8033</v>
      </c>
      <c r="H3391" s="905" t="s">
        <v>567</v>
      </c>
      <c r="I3391" s="270" t="s">
        <v>11182</v>
      </c>
      <c r="L3391" s="1070" t="s">
        <v>60</v>
      </c>
      <c r="M3391" s="1198" t="str">
        <f t="shared" si="221"/>
        <v>Invoice Made</v>
      </c>
      <c r="AA3391" s="13" t="str">
        <f t="shared" si="223"/>
        <v>Esther Spirit207</v>
      </c>
      <c r="AE3391" s="13">
        <f>IF(TRIM(AA3391=""),0,IF(ISNA(VLOOKUP(AA3391,Tracker!$AB$2:$AB$3981,1,FALSE)),0,1))</f>
        <v>1</v>
      </c>
    </row>
    <row r="3392" spans="1:31">
      <c r="A3392" s="1398">
        <v>6862</v>
      </c>
      <c r="B3392" s="266" t="s">
        <v>11204</v>
      </c>
      <c r="C3392" s="1014" t="s">
        <v>84</v>
      </c>
      <c r="D3392" s="905" t="s">
        <v>8314</v>
      </c>
      <c r="H3392" s="905" t="s">
        <v>25</v>
      </c>
      <c r="I3392" s="270" t="s">
        <v>11183</v>
      </c>
      <c r="L3392" s="1070" t="s">
        <v>60</v>
      </c>
      <c r="M3392" s="1198" t="str">
        <f t="shared" si="221"/>
        <v>Invoice Made</v>
      </c>
      <c r="AA3392" s="13" t="str">
        <f t="shared" si="223"/>
        <v>Montreal Spirit47</v>
      </c>
      <c r="AE3392" s="13">
        <f>IF(TRIM(AA3392=""),0,IF(ISNA(VLOOKUP(AA3392,Tracker!$AB$2:$AB$3981,1,FALSE)),0,1))</f>
        <v>1</v>
      </c>
    </row>
    <row r="3393" spans="1:31">
      <c r="A3393" s="1398">
        <v>6863</v>
      </c>
      <c r="B3393" s="266" t="s">
        <v>8242</v>
      </c>
      <c r="C3393" s="1014" t="s">
        <v>498</v>
      </c>
      <c r="D3393" s="905" t="s">
        <v>8314</v>
      </c>
      <c r="H3393" s="905" t="s">
        <v>7597</v>
      </c>
      <c r="I3393" s="270" t="s">
        <v>11179</v>
      </c>
      <c r="L3393" s="1070" t="s">
        <v>60</v>
      </c>
      <c r="M3393" s="1198" t="str">
        <f t="shared" ref="M3393:M3456" si="224">IF(AND(NOT(TRIM(D3393)="")),IF(AE3393=1,"Invoice Made","Invoice Not Made"),"")</f>
        <v>Invoice Made</v>
      </c>
      <c r="AA3393" s="13" t="str">
        <f t="shared" si="223"/>
        <v>Atlanta Spirit57</v>
      </c>
      <c r="AE3393" s="13">
        <f>IF(TRIM(AA3393=""),0,IF(ISNA(VLOOKUP(AA3393,Tracker!$AB$2:$AB$3981,1,FALSE)),0,1))</f>
        <v>1</v>
      </c>
    </row>
    <row r="3394" spans="1:31">
      <c r="A3394" s="1398">
        <v>6864</v>
      </c>
      <c r="B3394" s="266" t="s">
        <v>8603</v>
      </c>
      <c r="C3394" s="1014" t="s">
        <v>142</v>
      </c>
      <c r="D3394" s="905" t="s">
        <v>8314</v>
      </c>
      <c r="H3394" s="905" t="s">
        <v>7597</v>
      </c>
      <c r="I3394" s="270" t="s">
        <v>11187</v>
      </c>
      <c r="L3394" s="1070" t="s">
        <v>60</v>
      </c>
      <c r="M3394" s="1198" t="str">
        <f t="shared" si="224"/>
        <v>Invoice Made</v>
      </c>
      <c r="AA3394" s="13" t="str">
        <f t="shared" si="223"/>
        <v>Seoul Spirit43</v>
      </c>
      <c r="AE3394" s="13">
        <f>IF(TRIM(AA3394=""),0,IF(ISNA(VLOOKUP(AA3394,Tracker!$AB$2:$AB$3981,1,FALSE)),0,1))</f>
        <v>1</v>
      </c>
    </row>
    <row r="3395" spans="1:31">
      <c r="A3395" s="1398">
        <v>6865</v>
      </c>
      <c r="B3395" s="266" t="s">
        <v>11205</v>
      </c>
      <c r="C3395" s="1014" t="s">
        <v>10721</v>
      </c>
      <c r="D3395" s="905" t="s">
        <v>8314</v>
      </c>
      <c r="H3395" s="905" t="s">
        <v>267</v>
      </c>
      <c r="I3395" s="270" t="s">
        <v>11200</v>
      </c>
      <c r="L3395" s="1070" t="s">
        <v>60</v>
      </c>
      <c r="M3395" s="1198" t="str">
        <f t="shared" si="224"/>
        <v>Invoice Made</v>
      </c>
      <c r="AA3395" s="13" t="str">
        <f t="shared" si="223"/>
        <v>Osgood02_21</v>
      </c>
      <c r="AE3395" s="13">
        <f>IF(TRIM(AA3395=""),0,IF(ISNA(VLOOKUP(AA3395,Tracker!$AB$2:$AB$3981,1,FALSE)),0,1))</f>
        <v>1</v>
      </c>
    </row>
    <row r="3396" spans="1:31">
      <c r="A3396" s="1398">
        <v>6866</v>
      </c>
      <c r="B3396" s="266" t="s">
        <v>1274</v>
      </c>
      <c r="C3396" s="1014" t="s">
        <v>249</v>
      </c>
      <c r="D3396" s="905" t="s">
        <v>8111</v>
      </c>
      <c r="H3396" s="905" t="s">
        <v>20</v>
      </c>
      <c r="I3396" s="270" t="s">
        <v>11206</v>
      </c>
      <c r="L3396" s="1070" t="s">
        <v>60</v>
      </c>
      <c r="M3396" s="1198" t="str">
        <f t="shared" si="224"/>
        <v>Invoice Made</v>
      </c>
      <c r="AA3396" s="13" t="str">
        <f t="shared" si="223"/>
        <v>Yamato Spirit104</v>
      </c>
      <c r="AE3396" s="13">
        <f>IF(TRIM(AA3396=""),0,IF(ISNA(VLOOKUP(AA3396,Tracker!$AB$2:$AB$3981,1,FALSE)),0,1))</f>
        <v>1</v>
      </c>
    </row>
    <row r="3397" spans="1:31">
      <c r="A3397" s="1398">
        <v>6867</v>
      </c>
      <c r="B3397" s="266" t="s">
        <v>2051</v>
      </c>
      <c r="C3397" s="1014" t="s">
        <v>166</v>
      </c>
      <c r="D3397" s="905" t="s">
        <v>11207</v>
      </c>
      <c r="H3397" s="905" t="s">
        <v>1319</v>
      </c>
      <c r="I3397" s="270" t="s">
        <v>11201</v>
      </c>
      <c r="K3397" s="681" t="s">
        <v>10988</v>
      </c>
      <c r="L3397" s="1070" t="s">
        <v>590</v>
      </c>
      <c r="M3397" s="1198" t="str">
        <f t="shared" si="224"/>
        <v>Invoice Made</v>
      </c>
      <c r="AA3397" s="13" t="str">
        <f t="shared" si="223"/>
        <v>Bochem Luxembourg16</v>
      </c>
      <c r="AE3397" s="13">
        <f>IF(TRIM(AA3397=""),0,IF(ISNA(VLOOKUP(AA3397,Tracker!$AB$2:$AB$3981,1,FALSE)),0,1))</f>
        <v>1</v>
      </c>
    </row>
    <row r="3398" spans="1:31">
      <c r="A3398" s="1398">
        <v>6868</v>
      </c>
      <c r="B3398" s="266" t="s">
        <v>8036</v>
      </c>
      <c r="C3398" s="1014" t="s">
        <v>4065</v>
      </c>
      <c r="D3398" s="905" t="s">
        <v>8772</v>
      </c>
      <c r="H3398" s="905" t="s">
        <v>806</v>
      </c>
      <c r="I3398" s="270" t="s">
        <v>11208</v>
      </c>
      <c r="K3398" s="681" t="s">
        <v>10988</v>
      </c>
      <c r="L3398" s="1070" t="s">
        <v>590</v>
      </c>
      <c r="M3398" s="1198" t="str">
        <f t="shared" si="224"/>
        <v>Invoice Made</v>
      </c>
      <c r="AA3398" s="13" t="str">
        <f t="shared" si="223"/>
        <v>Lincoln Park33</v>
      </c>
      <c r="AE3398" s="13">
        <f>IF(TRIM(AA3398=""),0,IF(ISNA(VLOOKUP(AA3398,Tracker!$AB$2:$AB$3981,1,FALSE)),0,1))</f>
        <v>1</v>
      </c>
    </row>
    <row r="3399" spans="1:31">
      <c r="A3399" s="1398">
        <v>6869</v>
      </c>
      <c r="B3399" s="266" t="s">
        <v>10111</v>
      </c>
      <c r="C3399" s="1014" t="s">
        <v>155</v>
      </c>
      <c r="D3399" s="905" t="s">
        <v>8638</v>
      </c>
      <c r="H3399" s="905" t="s">
        <v>1285</v>
      </c>
      <c r="I3399" s="270" t="s">
        <v>11209</v>
      </c>
      <c r="K3399" s="681" t="s">
        <v>10988</v>
      </c>
      <c r="L3399" s="1070" t="s">
        <v>590</v>
      </c>
      <c r="M3399" s="1198" t="str">
        <f t="shared" si="224"/>
        <v>Invoice Made</v>
      </c>
      <c r="AA3399" s="13" t="str">
        <f t="shared" si="223"/>
        <v>Eva Tokyo17</v>
      </c>
      <c r="AE3399" s="13">
        <f>IF(TRIM(AA3399=""),0,IF(ISNA(VLOOKUP(AA3399,Tracker!$AB$2:$AB$3981,1,FALSE)),0,1))</f>
        <v>1</v>
      </c>
    </row>
    <row r="3400" spans="1:31">
      <c r="A3400" s="1398">
        <v>6870</v>
      </c>
      <c r="B3400" s="266" t="s">
        <v>10766</v>
      </c>
      <c r="C3400" s="1014" t="s">
        <v>155</v>
      </c>
      <c r="D3400" s="905" t="s">
        <v>10763</v>
      </c>
      <c r="H3400" s="905" t="s">
        <v>806</v>
      </c>
      <c r="I3400" s="270" t="s">
        <v>11179</v>
      </c>
      <c r="K3400" s="681" t="s">
        <v>10988</v>
      </c>
      <c r="L3400" s="1070" t="s">
        <v>590</v>
      </c>
      <c r="M3400" s="1198" t="str">
        <f t="shared" si="224"/>
        <v>Invoice Made</v>
      </c>
      <c r="AA3400" s="13" t="str">
        <f t="shared" si="223"/>
        <v>Gwen17</v>
      </c>
      <c r="AE3400" s="13">
        <f>IF(TRIM(AA3400=""),0,IF(ISNA(VLOOKUP(AA3400,Tracker!$AB$2:$AB$3981,1,FALSE)),0,1))</f>
        <v>1</v>
      </c>
    </row>
    <row r="3401" spans="1:31">
      <c r="A3401" s="1398">
        <v>6871</v>
      </c>
      <c r="B3401" s="266" t="s">
        <v>2952</v>
      </c>
      <c r="C3401" s="1014" t="s">
        <v>10365</v>
      </c>
      <c r="D3401" s="905" t="s">
        <v>8638</v>
      </c>
      <c r="H3401" s="905" t="s">
        <v>25</v>
      </c>
      <c r="I3401" s="270" t="s">
        <v>11210</v>
      </c>
      <c r="K3401" s="681" t="s">
        <v>10989</v>
      </c>
      <c r="L3401" s="1070" t="s">
        <v>590</v>
      </c>
      <c r="M3401" s="1198" t="str">
        <f t="shared" si="224"/>
        <v>Invoice Made</v>
      </c>
      <c r="AA3401" s="13" t="str">
        <f t="shared" si="223"/>
        <v>Seaways Visayas185</v>
      </c>
      <c r="AE3401" s="13">
        <f>IF(TRIM(AA3401=""),0,IF(ISNA(VLOOKUP(AA3401,Tracker!$AB$2:$AB$3981,1,FALSE)),0,1))</f>
        <v>1</v>
      </c>
    </row>
    <row r="3402" spans="1:31">
      <c r="A3402" s="1398">
        <v>6872</v>
      </c>
      <c r="B3402" s="266" t="s">
        <v>3171</v>
      </c>
      <c r="C3402" s="1014" t="s">
        <v>6726</v>
      </c>
      <c r="D3402" s="905" t="s">
        <v>8638</v>
      </c>
      <c r="H3402" s="905" t="s">
        <v>3180</v>
      </c>
      <c r="I3402" s="270" t="s">
        <v>11211</v>
      </c>
      <c r="K3402" s="681" t="s">
        <v>10989</v>
      </c>
      <c r="L3402" s="1070" t="s">
        <v>590</v>
      </c>
      <c r="M3402" s="1198" t="str">
        <f t="shared" si="224"/>
        <v>Invoice Made</v>
      </c>
      <c r="AA3402" s="13" t="str">
        <f t="shared" si="223"/>
        <v>Seaways Rosemar261</v>
      </c>
      <c r="AE3402" s="13">
        <f>IF(TRIM(AA3402=""),0,IF(ISNA(VLOOKUP(AA3402,Tracker!$AB$2:$AB$3981,1,FALSE)),0,1))</f>
        <v>1</v>
      </c>
    </row>
    <row r="3403" spans="1:31">
      <c r="A3403" s="1398">
        <v>6873</v>
      </c>
      <c r="B3403" s="266" t="s">
        <v>8466</v>
      </c>
      <c r="C3403" s="1014" t="s">
        <v>250</v>
      </c>
      <c r="D3403" s="905" t="s">
        <v>8245</v>
      </c>
      <c r="H3403" s="905" t="s">
        <v>1409</v>
      </c>
      <c r="I3403" s="270" t="s">
        <v>11176</v>
      </c>
      <c r="K3403" s="681" t="s">
        <v>10989</v>
      </c>
      <c r="L3403" s="1070" t="s">
        <v>590</v>
      </c>
      <c r="M3403" s="1198" t="str">
        <f t="shared" si="224"/>
        <v>Invoice Made</v>
      </c>
      <c r="AA3403" s="13" t="str">
        <f t="shared" si="223"/>
        <v>Cabo Fuji35</v>
      </c>
      <c r="AE3403" s="13">
        <f>IF(TRIM(AA3403=""),0,IF(ISNA(VLOOKUP(AA3403,Tracker!$AB$2:$AB$3981,1,FALSE)),0,1))</f>
        <v>1</v>
      </c>
    </row>
    <row r="3404" spans="1:31">
      <c r="A3404" s="1398">
        <v>6874</v>
      </c>
      <c r="B3404" s="266" t="s">
        <v>7636</v>
      </c>
      <c r="C3404" s="1014" t="s">
        <v>254</v>
      </c>
      <c r="D3404" s="905" t="s">
        <v>8638</v>
      </c>
      <c r="H3404" s="905" t="s">
        <v>729</v>
      </c>
      <c r="I3404" s="270" t="s">
        <v>11212</v>
      </c>
      <c r="K3404" s="1438" t="s">
        <v>10988</v>
      </c>
      <c r="L3404" s="1070" t="s">
        <v>590</v>
      </c>
      <c r="M3404" s="1198" t="str">
        <f t="shared" si="224"/>
        <v>Invoice Made</v>
      </c>
      <c r="AA3404" s="13" t="str">
        <f t="shared" si="223"/>
        <v>Seaways Leyte105</v>
      </c>
      <c r="AE3404" s="13">
        <f>IF(TRIM(AA3404=""),0,IF(ISNA(VLOOKUP(AA3404,Tracker!$AB$2:$AB$3981,1,FALSE)),0,1))</f>
        <v>1</v>
      </c>
    </row>
    <row r="3405" spans="1:31">
      <c r="A3405" s="1398">
        <v>6875</v>
      </c>
      <c r="B3405" s="266" t="s">
        <v>7968</v>
      </c>
      <c r="C3405" s="1014" t="s">
        <v>10365</v>
      </c>
      <c r="D3405" s="905" t="s">
        <v>8638</v>
      </c>
      <c r="H3405" s="905" t="s">
        <v>20</v>
      </c>
      <c r="I3405" s="270" t="s">
        <v>11187</v>
      </c>
      <c r="K3405" s="681" t="s">
        <v>10989</v>
      </c>
      <c r="L3405" s="1070" t="s">
        <v>590</v>
      </c>
      <c r="M3405" s="1198" t="str">
        <f t="shared" si="224"/>
        <v>Invoice Made</v>
      </c>
      <c r="AA3405" s="13" t="str">
        <f t="shared" si="223"/>
        <v>Seaways Goldmar185</v>
      </c>
      <c r="AE3405" s="13">
        <f>IF(TRIM(AA3405=""),0,IF(ISNA(VLOOKUP(AA3405,Tracker!$AB$2:$AB$3981,1,FALSE)),0,1))</f>
        <v>1</v>
      </c>
    </row>
    <row r="3406" spans="1:31">
      <c r="A3406" s="1398">
        <v>6876</v>
      </c>
      <c r="B3406" s="266" t="s">
        <v>8170</v>
      </c>
      <c r="C3406" s="1014" t="s">
        <v>320</v>
      </c>
      <c r="D3406" s="905" t="s">
        <v>3771</v>
      </c>
      <c r="H3406" s="905" t="s">
        <v>62</v>
      </c>
      <c r="I3406" s="270" t="s">
        <v>11185</v>
      </c>
      <c r="K3406" s="1438" t="s">
        <v>10988</v>
      </c>
      <c r="L3406" s="1070" t="s">
        <v>590</v>
      </c>
      <c r="M3406" s="1198" t="str">
        <f t="shared" si="224"/>
        <v>Invoice Made</v>
      </c>
      <c r="AA3406" s="13" t="str">
        <f t="shared" si="223"/>
        <v>Antipolis39</v>
      </c>
      <c r="AE3406" s="13">
        <f>IF(TRIM(AA3406=""),0,IF(ISNA(VLOOKUP(AA3406,Tracker!$AB$2:$AB$3981,1,FALSE)),0,1))</f>
        <v>1</v>
      </c>
    </row>
    <row r="3407" spans="1:31">
      <c r="A3407" s="1398">
        <v>6877</v>
      </c>
      <c r="B3407" s="266" t="s">
        <v>8317</v>
      </c>
      <c r="C3407" s="1014" t="s">
        <v>193</v>
      </c>
      <c r="D3407" s="905" t="s">
        <v>2868</v>
      </c>
      <c r="H3407" s="905" t="s">
        <v>3180</v>
      </c>
      <c r="I3407" s="270" t="s">
        <v>11182</v>
      </c>
      <c r="K3407" s="681" t="s">
        <v>10989</v>
      </c>
      <c r="L3407" s="1070" t="s">
        <v>590</v>
      </c>
      <c r="M3407" s="1198" t="str">
        <f t="shared" si="224"/>
        <v>Invoice Made</v>
      </c>
      <c r="AA3407" s="13" t="str">
        <f t="shared" si="223"/>
        <v>Cabo San Antonio28</v>
      </c>
      <c r="AE3407" s="13">
        <f>IF(TRIM(AA3407=""),0,IF(ISNA(VLOOKUP(AA3407,Tracker!$AB$2:$AB$3981,1,FALSE)),0,1))</f>
        <v>1</v>
      </c>
    </row>
    <row r="3408" spans="1:31">
      <c r="A3408" s="1398">
        <v>6878</v>
      </c>
      <c r="B3408" s="266" t="s">
        <v>8970</v>
      </c>
      <c r="C3408" s="1014" t="s">
        <v>9827</v>
      </c>
      <c r="D3408" s="905" t="s">
        <v>2868</v>
      </c>
      <c r="H3408" s="905" t="s">
        <v>261</v>
      </c>
      <c r="I3408" s="270" t="s">
        <v>11213</v>
      </c>
      <c r="K3408" s="681" t="s">
        <v>10989</v>
      </c>
      <c r="L3408" s="1070" t="s">
        <v>590</v>
      </c>
      <c r="M3408" s="1198" t="str">
        <f t="shared" si="224"/>
        <v>Invoice Made</v>
      </c>
      <c r="AA3408" s="13" t="str">
        <f t="shared" si="223"/>
        <v>Salamina26P-127F</v>
      </c>
      <c r="AE3408" s="13">
        <f>IF(TRIM(AA3408=""),0,IF(ISNA(VLOOKUP(AA3408,Tracker!$AB$2:$AB$3981,1,FALSE)),0,1))</f>
        <v>1</v>
      </c>
    </row>
    <row r="3409" spans="1:31" ht="15.75" thickBot="1">
      <c r="A3409" s="1402">
        <v>6879</v>
      </c>
      <c r="B3409" s="1403" t="s">
        <v>10461</v>
      </c>
      <c r="C3409" s="1404" t="s">
        <v>11214</v>
      </c>
      <c r="D3409" s="1405" t="s">
        <v>2868</v>
      </c>
      <c r="E3409" s="1403"/>
      <c r="F3409" s="1406"/>
      <c r="G3409" s="1407"/>
      <c r="H3409" s="1405" t="s">
        <v>385</v>
      </c>
      <c r="I3409" s="1408" t="s">
        <v>11188</v>
      </c>
      <c r="J3409" s="1403"/>
      <c r="K3409" s="1409" t="s">
        <v>10989</v>
      </c>
      <c r="L3409" s="1410" t="s">
        <v>590</v>
      </c>
      <c r="M3409" s="1411" t="str">
        <f t="shared" si="224"/>
        <v>Invoice Made</v>
      </c>
      <c r="N3409" s="1403"/>
      <c r="O3409" s="1403"/>
      <c r="P3409" s="1403"/>
      <c r="Q3409" s="1403"/>
      <c r="R3409" s="1403"/>
      <c r="AA3409" s="13" t="str">
        <f t="shared" si="223"/>
        <v>Selini24PI_125F</v>
      </c>
      <c r="AE3409" s="13">
        <f>IF(TRIM(AA3409=""),0,IF(ISNA(VLOOKUP(AA3409,Tracker!$AB$2:$AB$3981,1,FALSE)),0,1))</f>
        <v>1</v>
      </c>
    </row>
    <row r="3410" spans="1:31">
      <c r="A3410" s="1399">
        <v>6880</v>
      </c>
      <c r="B3410" s="266" t="s">
        <v>11260</v>
      </c>
      <c r="C3410" s="1014" t="s">
        <v>37</v>
      </c>
      <c r="D3410" s="905" t="s">
        <v>8302</v>
      </c>
      <c r="H3410" s="905" t="s">
        <v>4502</v>
      </c>
      <c r="I3410" s="270" t="s">
        <v>11261</v>
      </c>
      <c r="L3410" s="1070" t="s">
        <v>7591</v>
      </c>
      <c r="M3410" s="1198" t="str">
        <f t="shared" si="224"/>
        <v>Invoice Made</v>
      </c>
      <c r="O3410" s="1474" t="s">
        <v>11262</v>
      </c>
      <c r="P3410" s="1480"/>
      <c r="Q3410" s="1480"/>
      <c r="R3410" s="1480"/>
      <c r="AA3410" s="13" t="str">
        <f t="shared" si="223"/>
        <v>BW Lioness22</v>
      </c>
      <c r="AE3410" s="13">
        <f>IF(TRIM(AA3410=""),0,IF(ISNA(VLOOKUP(AA3410,Tracker!$AB$2:$AB$3981,1,FALSE)),0,1))</f>
        <v>1</v>
      </c>
    </row>
    <row r="3411" spans="1:31">
      <c r="A3411" s="1399">
        <v>6881</v>
      </c>
      <c r="B3411" s="266" t="s">
        <v>10201</v>
      </c>
      <c r="C3411" s="1014" t="s">
        <v>10899</v>
      </c>
      <c r="D3411" s="905" t="s">
        <v>8481</v>
      </c>
      <c r="H3411" s="905" t="s">
        <v>679</v>
      </c>
      <c r="I3411" s="270" t="s">
        <v>11263</v>
      </c>
      <c r="L3411" s="1070" t="s">
        <v>8479</v>
      </c>
      <c r="M3411" s="1198" t="str">
        <f t="shared" si="224"/>
        <v>Invoice Made</v>
      </c>
      <c r="AA3411" s="13" t="str">
        <f t="shared" si="223"/>
        <v>Cap Leon2104</v>
      </c>
      <c r="AE3411" s="13">
        <f>IF(TRIM(AA3411=""),0,IF(ISNA(VLOOKUP(AA3411,Tracker!$AB$2:$AB$3981,1,FALSE)),0,1))</f>
        <v>1</v>
      </c>
    </row>
    <row r="3412" spans="1:31">
      <c r="A3412" s="1399">
        <v>6882</v>
      </c>
      <c r="B3412" s="266" t="s">
        <v>10874</v>
      </c>
      <c r="C3412" s="1014" t="s">
        <v>11264</v>
      </c>
      <c r="D3412" s="905" t="s">
        <v>8976</v>
      </c>
      <c r="H3412" s="905" t="s">
        <v>150</v>
      </c>
      <c r="I3412" s="270" t="s">
        <v>11265</v>
      </c>
      <c r="K3412" s="681" t="s">
        <v>10062</v>
      </c>
      <c r="L3412" s="1070" t="s">
        <v>9985</v>
      </c>
      <c r="M3412" s="1198" t="str">
        <f t="shared" si="224"/>
        <v>Invoice Made</v>
      </c>
      <c r="AA3412" s="13" t="str">
        <f t="shared" si="223"/>
        <v>Almi Star09_12_2021</v>
      </c>
      <c r="AE3412" s="13">
        <f>IF(TRIM(AA3412=""),0,IF(ISNA(VLOOKUP(AA3412,Tracker!$AB$2:$AB$3981,1,FALSE)),0,1))</f>
        <v>1</v>
      </c>
    </row>
    <row r="3413" spans="1:31">
      <c r="A3413" s="1399">
        <v>6883</v>
      </c>
      <c r="B3413" s="266" t="s">
        <v>11108</v>
      </c>
      <c r="C3413" s="1014">
        <v>5</v>
      </c>
      <c r="D3413" s="905" t="s">
        <v>8961</v>
      </c>
      <c r="H3413" s="905" t="s">
        <v>9792</v>
      </c>
      <c r="I3413" s="270" t="s">
        <v>11266</v>
      </c>
      <c r="K3413" s="681" t="s">
        <v>10062</v>
      </c>
      <c r="L3413" s="1070" t="s">
        <v>9985</v>
      </c>
      <c r="M3413" s="1198" t="str">
        <f t="shared" si="224"/>
        <v>Invoice Made</v>
      </c>
      <c r="AA3413" s="13" t="str">
        <f t="shared" si="223"/>
        <v>Alkinoos5</v>
      </c>
      <c r="AE3413" s="13">
        <f>IF(TRIM(AA3413=""),0,IF(ISNA(VLOOKUP(AA3413,Tracker!$AB$2:$AB$3981,1,FALSE)),0,1))</f>
        <v>1</v>
      </c>
    </row>
    <row r="3414" spans="1:31">
      <c r="A3414" s="1399">
        <v>6884</v>
      </c>
      <c r="B3414" s="266" t="s">
        <v>9250</v>
      </c>
      <c r="C3414" s="1014" t="s">
        <v>11267</v>
      </c>
      <c r="D3414" s="905" t="s">
        <v>8961</v>
      </c>
      <c r="H3414" s="905" t="s">
        <v>67</v>
      </c>
      <c r="I3414" s="270" t="s">
        <v>11268</v>
      </c>
      <c r="K3414" s="681" t="s">
        <v>10062</v>
      </c>
      <c r="L3414" s="1070" t="s">
        <v>9985</v>
      </c>
      <c r="M3414" s="1198" t="str">
        <f t="shared" si="224"/>
        <v>Invoice Made</v>
      </c>
      <c r="AA3414" s="13" t="str">
        <f t="shared" si="223"/>
        <v>Sea Puma06_27</v>
      </c>
      <c r="AE3414" s="13">
        <f>IF(TRIM(AA3414=""),0,IF(ISNA(VLOOKUP(AA3414,Tracker!$AB$2:$AB$3981,1,FALSE)),0,1))</f>
        <v>1</v>
      </c>
    </row>
    <row r="3415" spans="1:31">
      <c r="A3415" s="1399">
        <v>6885</v>
      </c>
      <c r="B3415" s="266" t="s">
        <v>11269</v>
      </c>
      <c r="C3415" s="1014" t="s">
        <v>79</v>
      </c>
      <c r="D3415" s="905" t="s">
        <v>10052</v>
      </c>
      <c r="H3415" s="905" t="s">
        <v>433</v>
      </c>
      <c r="I3415" s="270" t="s">
        <v>11266</v>
      </c>
      <c r="K3415" s="681" t="s">
        <v>10062</v>
      </c>
      <c r="L3415" s="1070" t="s">
        <v>9985</v>
      </c>
      <c r="M3415" s="1198" t="str">
        <f t="shared" si="224"/>
        <v>Invoice Made</v>
      </c>
      <c r="AA3415" s="13" t="str">
        <f t="shared" si="223"/>
        <v>Front Shanghai24</v>
      </c>
      <c r="AE3415" s="13">
        <f>IF(TRIM(AA3415=""),0,IF(ISNA(VLOOKUP(AA3415,Tracker!$AB$2:$AB$3981,1,FALSE)),0,1))</f>
        <v>1</v>
      </c>
    </row>
    <row r="3416" spans="1:31">
      <c r="A3416" s="1399">
        <v>6886</v>
      </c>
      <c r="B3416" s="266" t="s">
        <v>11270</v>
      </c>
      <c r="C3416" s="1014" t="s">
        <v>11271</v>
      </c>
      <c r="D3416" s="905" t="s">
        <v>10052</v>
      </c>
      <c r="H3416" s="905" t="s">
        <v>410</v>
      </c>
      <c r="I3416" s="270" t="s">
        <v>11272</v>
      </c>
      <c r="K3416" s="681" t="s">
        <v>10062</v>
      </c>
      <c r="L3416" s="1070" t="s">
        <v>9985</v>
      </c>
      <c r="M3416" s="1198" t="str">
        <f t="shared" si="224"/>
        <v>Invoice Made</v>
      </c>
      <c r="AA3416" s="13" t="str">
        <f t="shared" ref="AA3416:AA3479" si="225">IF(OR(TRIM(B3416)="",TRIM(C3416)=""),"Vessel-Voy No not given",CONCATENATE(TRIM(B3416),TRIM(C3416)))</f>
        <v>Melodia20_2021</v>
      </c>
      <c r="AE3416" s="13">
        <f>IF(TRIM(AA3416=""),0,IF(ISNA(VLOOKUP(AA3416,Tracker!$AB$2:$AB$3981,1,FALSE)),0,1))</f>
        <v>1</v>
      </c>
    </row>
    <row r="3417" spans="1:31">
      <c r="A3417" s="1399">
        <v>6887</v>
      </c>
      <c r="B3417" s="266" t="s">
        <v>7855</v>
      </c>
      <c r="C3417" s="1014" t="s">
        <v>346</v>
      </c>
      <c r="D3417" s="905" t="s">
        <v>9915</v>
      </c>
      <c r="H3417" s="905" t="s">
        <v>86</v>
      </c>
      <c r="I3417" s="270" t="s">
        <v>11268</v>
      </c>
      <c r="K3417" s="681" t="s">
        <v>411</v>
      </c>
      <c r="L3417" s="1070" t="s">
        <v>28</v>
      </c>
      <c r="M3417" s="1198" t="str">
        <f t="shared" si="224"/>
        <v>Invoice Made</v>
      </c>
      <c r="AA3417" s="13" t="str">
        <f t="shared" si="225"/>
        <v>New Award04</v>
      </c>
      <c r="AE3417" s="13">
        <f>IF(TRIM(AA3417=""),0,IF(ISNA(VLOOKUP(AA3417,Tracker!$AB$2:$AB$3981,1,FALSE)),0,1))</f>
        <v>1</v>
      </c>
    </row>
    <row r="3418" spans="1:31">
      <c r="A3418" s="1399">
        <v>6888</v>
      </c>
      <c r="B3418" s="266" t="s">
        <v>2119</v>
      </c>
      <c r="C3418" s="1014" t="s">
        <v>482</v>
      </c>
      <c r="D3418" s="905" t="s">
        <v>11043</v>
      </c>
      <c r="H3418" s="905" t="s">
        <v>9415</v>
      </c>
      <c r="I3418" s="270" t="s">
        <v>11273</v>
      </c>
      <c r="L3418" s="1070" t="s">
        <v>11189</v>
      </c>
      <c r="M3418" s="1198" t="str">
        <f t="shared" si="224"/>
        <v>Invoice Made</v>
      </c>
      <c r="AA3418" s="13" t="str">
        <f t="shared" si="225"/>
        <v>NS Clipper8</v>
      </c>
      <c r="AE3418" s="13">
        <f>IF(TRIM(AA3418=""),0,IF(ISNA(VLOOKUP(AA3418,Tracker!$AB$2:$AB$3981,1,FALSE)),0,1))</f>
        <v>1</v>
      </c>
    </row>
    <row r="3419" spans="1:31">
      <c r="A3419" s="1400">
        <v>6889</v>
      </c>
      <c r="B3419" s="266" t="s">
        <v>7569</v>
      </c>
      <c r="C3419" s="1014" t="s">
        <v>2855</v>
      </c>
      <c r="D3419" s="905" t="s">
        <v>10370</v>
      </c>
      <c r="H3419" s="905" t="s">
        <v>523</v>
      </c>
      <c r="I3419" s="270" t="s">
        <v>11274</v>
      </c>
      <c r="K3419" s="681" t="s">
        <v>9163</v>
      </c>
      <c r="L3419" s="1070" t="s">
        <v>1466</v>
      </c>
      <c r="M3419" s="1198" t="str">
        <f t="shared" si="224"/>
        <v>Invoice Made</v>
      </c>
      <c r="AA3419" s="13" t="str">
        <f t="shared" si="225"/>
        <v>Advantage Arrow154</v>
      </c>
      <c r="AE3419" s="13">
        <f>IF(TRIM(AA3419=""),0,IF(ISNA(VLOOKUP(AA3419,Tracker!$AB$2:$AB$3981,1,FALSE)),0,1))</f>
        <v>1</v>
      </c>
    </row>
    <row r="3420" spans="1:31">
      <c r="A3420" s="1400">
        <v>6890</v>
      </c>
      <c r="B3420" s="266" t="s">
        <v>3168</v>
      </c>
      <c r="C3420" s="1014" t="s">
        <v>217</v>
      </c>
      <c r="D3420" s="905" t="s">
        <v>2048</v>
      </c>
      <c r="H3420" s="905" t="s">
        <v>20</v>
      </c>
      <c r="I3420" s="270" t="s">
        <v>11275</v>
      </c>
      <c r="K3420" s="681" t="s">
        <v>9163</v>
      </c>
      <c r="L3420" s="1070" t="s">
        <v>1466</v>
      </c>
      <c r="M3420" s="1198" t="str">
        <f t="shared" si="224"/>
        <v>Invoice Made</v>
      </c>
      <c r="AA3420" s="13" t="str">
        <f t="shared" si="225"/>
        <v>Advantage Summer48</v>
      </c>
      <c r="AE3420" s="13">
        <f>IF(TRIM(AA3420=""),0,IF(ISNA(VLOOKUP(AA3420,Tracker!$AB$2:$AB$3981,1,FALSE)),0,1))</f>
        <v>1</v>
      </c>
    </row>
    <row r="3421" spans="1:31">
      <c r="A3421" s="1400">
        <v>6891</v>
      </c>
      <c r="B3421" s="266" t="s">
        <v>8953</v>
      </c>
      <c r="C3421" s="1014" t="s">
        <v>171</v>
      </c>
      <c r="D3421" s="905" t="s">
        <v>10370</v>
      </c>
      <c r="H3421" s="905" t="s">
        <v>70</v>
      </c>
      <c r="I3421" s="270" t="s">
        <v>11276</v>
      </c>
      <c r="K3421" s="681" t="s">
        <v>9161</v>
      </c>
      <c r="L3421" s="1070" t="s">
        <v>1466</v>
      </c>
      <c r="M3421" s="1198" t="str">
        <f t="shared" si="224"/>
        <v>Invoice Made</v>
      </c>
      <c r="AA3421" s="13" t="str">
        <f t="shared" si="225"/>
        <v>Eagle Brasilia46</v>
      </c>
      <c r="AE3421" s="13">
        <f>IF(TRIM(AA3421=""),0,IF(ISNA(VLOOKUP(AA3421,Tracker!$AB$2:$AB$3981,1,FALSE)),0,1))</f>
        <v>1</v>
      </c>
    </row>
    <row r="3422" spans="1:31">
      <c r="A3422" s="1400">
        <v>6892</v>
      </c>
      <c r="B3422" s="266" t="s">
        <v>9182</v>
      </c>
      <c r="C3422" s="1014" t="s">
        <v>325</v>
      </c>
      <c r="D3422" s="905" t="s">
        <v>10370</v>
      </c>
      <c r="H3422" s="905" t="s">
        <v>9415</v>
      </c>
      <c r="I3422" s="270" t="s">
        <v>11277</v>
      </c>
      <c r="K3422" s="681" t="s">
        <v>9161</v>
      </c>
      <c r="L3422" s="1070" t="s">
        <v>1466</v>
      </c>
      <c r="M3422" s="1198" t="str">
        <f t="shared" si="224"/>
        <v>Invoice Made</v>
      </c>
      <c r="AA3422" s="13" t="str">
        <f t="shared" si="225"/>
        <v>Gagarin Prospect64</v>
      </c>
      <c r="AE3422" s="13">
        <f>IF(TRIM(AA3422=""),0,IF(ISNA(VLOOKUP(AA3422,Tracker!$AB$2:$AB$3981,1,FALSE)),0,1))</f>
        <v>1</v>
      </c>
    </row>
    <row r="3423" spans="1:31">
      <c r="A3423" s="1400">
        <v>6893</v>
      </c>
      <c r="B3423" s="266" t="s">
        <v>10620</v>
      </c>
      <c r="C3423" s="1014" t="s">
        <v>10644</v>
      </c>
      <c r="D3423" s="905" t="s">
        <v>9110</v>
      </c>
      <c r="H3423" s="905" t="s">
        <v>269</v>
      </c>
      <c r="I3423" s="270" t="s">
        <v>11278</v>
      </c>
      <c r="K3423" s="681" t="s">
        <v>9159</v>
      </c>
      <c r="L3423" s="1070" t="s">
        <v>1466</v>
      </c>
      <c r="M3423" s="1198" t="str">
        <f t="shared" si="224"/>
        <v>Invoice Made</v>
      </c>
      <c r="AA3423" s="13" t="str">
        <f t="shared" si="225"/>
        <v>Besiktas Dardanelles06_21</v>
      </c>
      <c r="AE3423" s="13">
        <f>IF(TRIM(AA3423=""),0,IF(ISNA(VLOOKUP(AA3423,Tracker!$AB$2:$AB$3981,1,FALSE)),0,1))</f>
        <v>1</v>
      </c>
    </row>
    <row r="3424" spans="1:31">
      <c r="A3424" s="1400">
        <v>6894</v>
      </c>
      <c r="B3424" s="266" t="s">
        <v>8587</v>
      </c>
      <c r="C3424" s="1014" t="s">
        <v>179</v>
      </c>
      <c r="D3424" s="905" t="s">
        <v>8389</v>
      </c>
      <c r="H3424" s="905" t="s">
        <v>7597</v>
      </c>
      <c r="I3424" s="270" t="s">
        <v>11279</v>
      </c>
      <c r="K3424" s="681" t="s">
        <v>9163</v>
      </c>
      <c r="L3424" s="1070" t="s">
        <v>1466</v>
      </c>
      <c r="M3424" s="1198" t="str">
        <f t="shared" si="224"/>
        <v>Invoice Made</v>
      </c>
      <c r="AA3424" s="13" t="str">
        <f t="shared" si="225"/>
        <v>Almi Odyssey23</v>
      </c>
      <c r="AE3424" s="13">
        <f>IF(TRIM(AA3424=""),0,IF(ISNA(VLOOKUP(AA3424,Tracker!$AB$2:$AB$3981,1,FALSE)),0,1))</f>
        <v>1</v>
      </c>
    </row>
    <row r="3425" spans="1:31">
      <c r="A3425" s="1400">
        <v>6895</v>
      </c>
      <c r="B3425" s="266" t="s">
        <v>2776</v>
      </c>
      <c r="C3425" s="1014" t="s">
        <v>11280</v>
      </c>
      <c r="D3425" s="905" t="s">
        <v>10427</v>
      </c>
      <c r="H3425" s="905" t="s">
        <v>25</v>
      </c>
      <c r="I3425" s="270" t="s">
        <v>11281</v>
      </c>
      <c r="K3425" s="681" t="s">
        <v>9124</v>
      </c>
      <c r="L3425" s="1070" t="s">
        <v>3023</v>
      </c>
      <c r="M3425" s="1198" t="str">
        <f t="shared" si="224"/>
        <v>Invoice Made</v>
      </c>
      <c r="AA3425" s="13" t="str">
        <f t="shared" si="225"/>
        <v>Sten Skagen221, 222, 223, 224</v>
      </c>
      <c r="AE3425" s="13">
        <f>IF(TRIM(AA3425=""),0,IF(ISNA(VLOOKUP(AA3425,Tracker!$AB$2:$AB$3981,1,FALSE)),0,1))</f>
        <v>1</v>
      </c>
    </row>
    <row r="3426" spans="1:31">
      <c r="A3426" s="1400">
        <v>6896</v>
      </c>
      <c r="B3426" s="266" t="s">
        <v>2779</v>
      </c>
      <c r="C3426" s="1014" t="s">
        <v>11282</v>
      </c>
      <c r="D3426" s="905" t="s">
        <v>10427</v>
      </c>
      <c r="H3426" s="905" t="s">
        <v>7590</v>
      </c>
      <c r="I3426" s="270" t="s">
        <v>11283</v>
      </c>
      <c r="K3426" s="681" t="s">
        <v>9124</v>
      </c>
      <c r="L3426" s="1070" t="s">
        <v>3023</v>
      </c>
      <c r="M3426" s="1198" t="str">
        <f t="shared" si="224"/>
        <v>Invoice Made</v>
      </c>
      <c r="AA3426" s="13" t="str">
        <f t="shared" si="225"/>
        <v>Tigris367, 368, 369</v>
      </c>
      <c r="AE3426" s="13">
        <f>IF(TRIM(AA3426=""),0,IF(ISNA(VLOOKUP(AA3426,Tracker!$AB$2:$AB$3981,1,FALSE)),0,1))</f>
        <v>1</v>
      </c>
    </row>
    <row r="3427" spans="1:31">
      <c r="A3427" s="1400">
        <v>6897</v>
      </c>
      <c r="B3427" s="266" t="s">
        <v>2854</v>
      </c>
      <c r="C3427" s="1014" t="s">
        <v>11284</v>
      </c>
      <c r="D3427" s="905" t="s">
        <v>10427</v>
      </c>
      <c r="H3427" s="905" t="s">
        <v>287</v>
      </c>
      <c r="I3427" s="270" t="s">
        <v>11285</v>
      </c>
      <c r="K3427" s="681" t="s">
        <v>9124</v>
      </c>
      <c r="L3427" s="1070" t="s">
        <v>3023</v>
      </c>
      <c r="M3427" s="1198" t="str">
        <f t="shared" si="224"/>
        <v>Invoice Made</v>
      </c>
      <c r="AA3427" s="13" t="str">
        <f t="shared" si="225"/>
        <v>Emmy Schulte305</v>
      </c>
      <c r="AE3427" s="13">
        <f>IF(TRIM(AA3427=""),0,IF(ISNA(VLOOKUP(AA3427,Tracker!$AB$2:$AB$3981,1,FALSE)),0,1))</f>
        <v>1</v>
      </c>
    </row>
    <row r="3428" spans="1:31">
      <c r="A3428" s="1400">
        <v>6898</v>
      </c>
      <c r="B3428" s="266" t="s">
        <v>892</v>
      </c>
      <c r="C3428" s="1014" t="s">
        <v>11286</v>
      </c>
      <c r="D3428" s="905" t="s">
        <v>10427</v>
      </c>
      <c r="H3428" s="905" t="s">
        <v>2870</v>
      </c>
      <c r="I3428" s="270" t="s">
        <v>11266</v>
      </c>
      <c r="K3428" s="681" t="s">
        <v>9124</v>
      </c>
      <c r="L3428" s="1070" t="s">
        <v>3023</v>
      </c>
      <c r="M3428" s="1198" t="str">
        <f t="shared" si="224"/>
        <v>Invoice Made</v>
      </c>
      <c r="AA3428" s="13" t="str">
        <f t="shared" si="225"/>
        <v>Elisalex Schulte199, 200, 201</v>
      </c>
      <c r="AE3428" s="13">
        <f>IF(TRIM(AA3428=""),0,IF(ISNA(VLOOKUP(AA3428,Tracker!$AB$2:$AB$3981,1,FALSE)),0,1))</f>
        <v>1</v>
      </c>
    </row>
    <row r="3429" spans="1:31">
      <c r="A3429" s="1400">
        <v>6899</v>
      </c>
      <c r="B3429" s="266" t="s">
        <v>383</v>
      </c>
      <c r="C3429" s="1014" t="s">
        <v>131</v>
      </c>
      <c r="D3429" s="905" t="s">
        <v>7485</v>
      </c>
      <c r="H3429" s="905" t="s">
        <v>441</v>
      </c>
      <c r="I3429" s="270" t="s">
        <v>11274</v>
      </c>
      <c r="L3429" s="1070" t="s">
        <v>60</v>
      </c>
      <c r="M3429" s="1198" t="str">
        <f t="shared" si="224"/>
        <v>Invoice Made</v>
      </c>
      <c r="AA3429" s="13" t="str">
        <f t="shared" si="225"/>
        <v>Axel Spirit201</v>
      </c>
      <c r="AE3429" s="13">
        <f>IF(TRIM(AA3429=""),0,IF(ISNA(VLOOKUP(AA3429,Tracker!$AB$2:$AB$3981,1,FALSE)),0,1))</f>
        <v>1</v>
      </c>
    </row>
    <row r="3430" spans="1:31">
      <c r="A3430" s="1400">
        <v>6900</v>
      </c>
      <c r="B3430" s="266" t="s">
        <v>822</v>
      </c>
      <c r="C3430" s="1014" t="s">
        <v>212</v>
      </c>
      <c r="D3430" s="905" t="s">
        <v>10351</v>
      </c>
      <c r="H3430" s="905" t="s">
        <v>267</v>
      </c>
      <c r="I3430" s="270" t="s">
        <v>11287</v>
      </c>
      <c r="L3430" s="1070" t="s">
        <v>60</v>
      </c>
      <c r="M3430" s="1198" t="str">
        <f t="shared" si="224"/>
        <v>Invoice Made</v>
      </c>
      <c r="AA3430" s="13" t="str">
        <f t="shared" si="225"/>
        <v>Pinnacle Spirit82</v>
      </c>
      <c r="AE3430" s="13">
        <f>IF(TRIM(AA3430=""),0,IF(ISNA(VLOOKUP(AA3430,Tracker!$AB$2:$AB$3981,1,FALSE)),0,1))</f>
        <v>1</v>
      </c>
    </row>
    <row r="3431" spans="1:31">
      <c r="A3431" s="1400">
        <v>6901</v>
      </c>
      <c r="B3431" s="266" t="s">
        <v>2331</v>
      </c>
      <c r="C3431" s="1014" t="s">
        <v>84</v>
      </c>
      <c r="D3431" s="905" t="s">
        <v>8474</v>
      </c>
      <c r="H3431" s="905" t="s">
        <v>252</v>
      </c>
      <c r="I3431" s="270" t="s">
        <v>11288</v>
      </c>
      <c r="L3431" s="1070" t="s">
        <v>60</v>
      </c>
      <c r="M3431" s="1198" t="str">
        <f t="shared" si="224"/>
        <v>Invoice Made</v>
      </c>
      <c r="AA3431" s="13" t="str">
        <f t="shared" si="225"/>
        <v>Sydney Spirit47</v>
      </c>
      <c r="AE3431" s="13">
        <f>IF(TRIM(AA3431=""),0,IF(ISNA(VLOOKUP(AA3431,Tracker!$AB$2:$AB$3981,1,FALSE)),0,1))</f>
        <v>1</v>
      </c>
    </row>
    <row r="3432" spans="1:31">
      <c r="A3432" s="1400">
        <v>6902</v>
      </c>
      <c r="B3432" s="266" t="s">
        <v>3359</v>
      </c>
      <c r="C3432" s="1014" t="s">
        <v>247</v>
      </c>
      <c r="D3432" s="905" t="s">
        <v>8314</v>
      </c>
      <c r="H3432" s="905" t="s">
        <v>25</v>
      </c>
      <c r="I3432" s="270" t="s">
        <v>11278</v>
      </c>
      <c r="L3432" s="1070" t="s">
        <v>60</v>
      </c>
      <c r="M3432" s="1198" t="str">
        <f t="shared" si="224"/>
        <v>Invoice Made</v>
      </c>
      <c r="AA3432" s="13" t="str">
        <f t="shared" si="225"/>
        <v>Kaveri Spirit37</v>
      </c>
      <c r="AE3432" s="13">
        <f>IF(TRIM(AA3432=""),0,IF(ISNA(VLOOKUP(AA3432,Tracker!$AB$2:$AB$3981,1,FALSE)),0,1))</f>
        <v>1</v>
      </c>
    </row>
    <row r="3433" spans="1:31">
      <c r="A3433" s="1400">
        <v>6903</v>
      </c>
      <c r="B3433" s="266" t="s">
        <v>1274</v>
      </c>
      <c r="C3433" s="1014" t="s">
        <v>254</v>
      </c>
      <c r="D3433" s="905" t="s">
        <v>63</v>
      </c>
      <c r="H3433" s="905" t="s">
        <v>59</v>
      </c>
      <c r="I3433" s="270" t="s">
        <v>11277</v>
      </c>
      <c r="L3433" s="1070" t="s">
        <v>60</v>
      </c>
      <c r="M3433" s="1198" t="str">
        <f t="shared" si="224"/>
        <v>Invoice Made</v>
      </c>
      <c r="AA3433" s="13" t="str">
        <f t="shared" si="225"/>
        <v>Yamato Spirit105</v>
      </c>
      <c r="AE3433" s="13">
        <f>IF(TRIM(AA3433=""),0,IF(ISNA(VLOOKUP(AA3433,Tracker!$AB$2:$AB$3981,1,FALSE)),0,1))</f>
        <v>1</v>
      </c>
    </row>
    <row r="3434" spans="1:31">
      <c r="A3434" s="1400">
        <v>6904</v>
      </c>
      <c r="B3434" s="266" t="s">
        <v>1842</v>
      </c>
      <c r="C3434" s="1014" t="s">
        <v>168</v>
      </c>
      <c r="D3434" s="905" t="s">
        <v>11289</v>
      </c>
      <c r="H3434" s="905" t="s">
        <v>2879</v>
      </c>
      <c r="I3434" s="270" t="s">
        <v>11287</v>
      </c>
      <c r="L3434" s="1070" t="s">
        <v>60</v>
      </c>
      <c r="M3434" s="1198" t="str">
        <f t="shared" si="224"/>
        <v>Invoice Made</v>
      </c>
      <c r="AA3434" s="13" t="str">
        <f t="shared" si="225"/>
        <v>Donegal Spirit225</v>
      </c>
      <c r="AE3434" s="13">
        <f>IF(TRIM(AA3434=""),0,IF(ISNA(VLOOKUP(AA3434,Tracker!$AB$2:$AB$3981,1,FALSE)),0,1))</f>
        <v>1</v>
      </c>
    </row>
    <row r="3435" spans="1:31">
      <c r="A3435" s="1400">
        <v>6905</v>
      </c>
      <c r="B3435" s="266" t="s">
        <v>8593</v>
      </c>
      <c r="C3435" s="1014" t="s">
        <v>247</v>
      </c>
      <c r="D3435" s="905" t="s">
        <v>63</v>
      </c>
      <c r="H3435" s="905" t="s">
        <v>200</v>
      </c>
      <c r="I3435" s="270" t="s">
        <v>11268</v>
      </c>
      <c r="L3435" s="1070" t="s">
        <v>60</v>
      </c>
      <c r="M3435" s="1198" t="str">
        <f t="shared" si="224"/>
        <v>Invoice Made</v>
      </c>
      <c r="AA3435" s="13" t="str">
        <f t="shared" si="225"/>
        <v>Stavanger Falcon37</v>
      </c>
      <c r="AE3435" s="13">
        <f>IF(TRIM(AA3435=""),0,IF(ISNA(VLOOKUP(AA3435,Tracker!$AB$2:$AB$3981,1,FALSE)),0,1))</f>
        <v>1</v>
      </c>
    </row>
    <row r="3436" spans="1:31">
      <c r="A3436" s="1400">
        <v>6906</v>
      </c>
      <c r="B3436" s="266" t="s">
        <v>3694</v>
      </c>
      <c r="C3436" s="1014" t="s">
        <v>407</v>
      </c>
      <c r="D3436" s="905" t="s">
        <v>7826</v>
      </c>
      <c r="H3436" s="905" t="s">
        <v>1285</v>
      </c>
      <c r="I3436" s="270" t="s">
        <v>11278</v>
      </c>
      <c r="K3436" s="681" t="s">
        <v>10988</v>
      </c>
      <c r="L3436" s="1070" t="s">
        <v>590</v>
      </c>
      <c r="M3436" s="1198" t="str">
        <f t="shared" si="224"/>
        <v>Invoice Made</v>
      </c>
      <c r="AA3436" s="13" t="str">
        <f t="shared" si="225"/>
        <v>Shamrock Mercury74</v>
      </c>
      <c r="AE3436" s="13">
        <f>IF(TRIM(AA3436=""),0,IF(ISNA(VLOOKUP(AA3436,Tracker!$AB$2:$AB$3981,1,FALSE)),0,1))</f>
        <v>1</v>
      </c>
    </row>
    <row r="3437" spans="1:31">
      <c r="A3437" s="1400">
        <v>6907</v>
      </c>
      <c r="B3437" s="266" t="s">
        <v>10766</v>
      </c>
      <c r="C3437" s="1014" t="s">
        <v>57</v>
      </c>
      <c r="D3437" s="905" t="s">
        <v>8464</v>
      </c>
      <c r="H3437" s="905" t="s">
        <v>7891</v>
      </c>
      <c r="I3437" s="270" t="s">
        <v>11272</v>
      </c>
      <c r="K3437" s="681" t="s">
        <v>10988</v>
      </c>
      <c r="L3437" s="1070" t="s">
        <v>590</v>
      </c>
      <c r="M3437" s="1198" t="str">
        <f t="shared" si="224"/>
        <v>Invoice Made</v>
      </c>
      <c r="AA3437" s="13" t="str">
        <f t="shared" si="225"/>
        <v>Gwen18</v>
      </c>
      <c r="AE3437" s="13">
        <f>IF(TRIM(AA3437=""),0,IF(ISNA(VLOOKUP(AA3437,Tracker!$AB$2:$AB$3981,1,FALSE)),0,1))</f>
        <v>1</v>
      </c>
    </row>
    <row r="3438" spans="1:31">
      <c r="A3438" s="1400">
        <v>6908</v>
      </c>
      <c r="B3438" s="266" t="s">
        <v>11290</v>
      </c>
      <c r="C3438" s="1014" t="s">
        <v>238</v>
      </c>
      <c r="D3438" s="905" t="s">
        <v>1193</v>
      </c>
      <c r="H3438" s="905" t="s">
        <v>5080</v>
      </c>
      <c r="I3438" s="270" t="s">
        <v>11285</v>
      </c>
      <c r="L3438" s="1070" t="s">
        <v>590</v>
      </c>
      <c r="M3438" s="1198" t="str">
        <f t="shared" si="224"/>
        <v>Invoice Made</v>
      </c>
      <c r="AA3438" s="13" t="str">
        <f t="shared" si="225"/>
        <v>MTM Penang3</v>
      </c>
      <c r="AE3438" s="13">
        <f>IF(TRIM(AA3438=""),0,IF(ISNA(VLOOKUP(AA3438,Tracker!$AB$2:$AB$3981,1,FALSE)),0,1))</f>
        <v>1</v>
      </c>
    </row>
    <row r="3439" spans="1:31">
      <c r="A3439" s="1400">
        <v>6909</v>
      </c>
      <c r="B3439" s="266" t="s">
        <v>3918</v>
      </c>
      <c r="C3439" s="1014" t="s">
        <v>202</v>
      </c>
      <c r="D3439" s="905" t="s">
        <v>10053</v>
      </c>
      <c r="H3439" s="905" t="s">
        <v>11291</v>
      </c>
      <c r="I3439" s="270" t="s">
        <v>11292</v>
      </c>
      <c r="K3439" s="681" t="s">
        <v>10989</v>
      </c>
      <c r="L3439" s="1070" t="s">
        <v>590</v>
      </c>
      <c r="M3439" s="1198" t="str">
        <f t="shared" si="224"/>
        <v>Invoice Made</v>
      </c>
      <c r="AA3439" s="13" t="str">
        <f t="shared" si="225"/>
        <v>Cabo De Hornos80</v>
      </c>
      <c r="AE3439" s="13">
        <f>IF(TRIM(AA3439=""),0,IF(ISNA(VLOOKUP(AA3439,Tracker!$AB$2:$AB$3981,1,FALSE)),0,1))</f>
        <v>1</v>
      </c>
    </row>
    <row r="3440" spans="1:31">
      <c r="A3440" s="1400">
        <v>6910</v>
      </c>
      <c r="B3440" s="266" t="s">
        <v>861</v>
      </c>
      <c r="C3440" s="1014" t="s">
        <v>8070</v>
      </c>
      <c r="D3440" s="905" t="s">
        <v>2868</v>
      </c>
      <c r="H3440" s="905" t="s">
        <v>385</v>
      </c>
      <c r="I3440" s="270" t="s">
        <v>11293</v>
      </c>
      <c r="L3440" s="1070" t="s">
        <v>590</v>
      </c>
      <c r="M3440" s="1198" t="str">
        <f t="shared" si="224"/>
        <v>Invoice Made</v>
      </c>
      <c r="AA3440" s="13" t="str">
        <f t="shared" si="225"/>
        <v>Aztec189</v>
      </c>
      <c r="AE3440" s="13">
        <f>IF(TRIM(AA3440=""),0,IF(ISNA(VLOOKUP(AA3440,Tracker!$AB$2:$AB$3981,1,FALSE)),0,1))</f>
        <v>1</v>
      </c>
    </row>
    <row r="3441" spans="1:31">
      <c r="A3441" s="1400">
        <v>6911</v>
      </c>
      <c r="B3441" s="266" t="s">
        <v>3094</v>
      </c>
      <c r="C3441" s="1014" t="s">
        <v>674</v>
      </c>
      <c r="D3441" s="905" t="s">
        <v>1193</v>
      </c>
      <c r="H3441" s="905" t="s">
        <v>829</v>
      </c>
      <c r="I3441" s="270" t="s">
        <v>11294</v>
      </c>
      <c r="L3441" s="1070" t="s">
        <v>590</v>
      </c>
      <c r="M3441" s="1198" t="str">
        <f t="shared" si="224"/>
        <v>Invoice Made</v>
      </c>
      <c r="AA3441" s="13" t="str">
        <f t="shared" si="225"/>
        <v>Cabo Froward165</v>
      </c>
      <c r="AE3441" s="13">
        <f>IF(TRIM(AA3441=""),0,IF(ISNA(VLOOKUP(AA3441,Tracker!$AB$2:$AB$3981,1,FALSE)),0,1))</f>
        <v>1</v>
      </c>
    </row>
    <row r="3442" spans="1:31">
      <c r="A3442" s="1400">
        <v>6912</v>
      </c>
      <c r="B3442" s="266" t="s">
        <v>3175</v>
      </c>
      <c r="C3442" s="1014" t="s">
        <v>7499</v>
      </c>
      <c r="D3442" s="905" t="s">
        <v>10053</v>
      </c>
      <c r="H3442" s="905" t="s">
        <v>10282</v>
      </c>
      <c r="I3442" s="270" t="s">
        <v>11288</v>
      </c>
      <c r="L3442" s="1070" t="s">
        <v>590</v>
      </c>
      <c r="M3442" s="1198" t="str">
        <f t="shared" si="224"/>
        <v>Invoice Made</v>
      </c>
      <c r="AA3442" s="13" t="str">
        <f t="shared" si="225"/>
        <v>Seaways Silvermar178</v>
      </c>
      <c r="AE3442" s="13">
        <f>IF(TRIM(AA3442=""),0,IF(ISNA(VLOOKUP(AA3442,Tracker!$AB$2:$AB$3981,1,FALSE)),0,1))</f>
        <v>1</v>
      </c>
    </row>
    <row r="3443" spans="1:31">
      <c r="A3443" s="1400">
        <v>6913</v>
      </c>
      <c r="B3443" s="266" t="s">
        <v>7497</v>
      </c>
      <c r="C3443" s="1014" t="s">
        <v>11295</v>
      </c>
      <c r="D3443" s="905" t="s">
        <v>1304</v>
      </c>
      <c r="H3443" s="905" t="s">
        <v>62</v>
      </c>
      <c r="I3443" s="270" t="s">
        <v>11296</v>
      </c>
      <c r="L3443" s="1070" t="s">
        <v>590</v>
      </c>
      <c r="M3443" s="1198" t="str">
        <f t="shared" si="224"/>
        <v>Invoice Made</v>
      </c>
      <c r="AA3443" s="13" t="str">
        <f t="shared" si="225"/>
        <v>Aqualegacy101_85CA</v>
      </c>
      <c r="AE3443" s="13">
        <f>IF(TRIM(AA3443=""),0,IF(ISNA(VLOOKUP(AA3443,Tracker!$AB$2:$AB$3981,1,FALSE)),0,1))</f>
        <v>1</v>
      </c>
    </row>
    <row r="3444" spans="1:31">
      <c r="A3444" s="1400">
        <v>6914</v>
      </c>
      <c r="B3444" s="266" t="s">
        <v>7506</v>
      </c>
      <c r="C3444" s="1014" t="s">
        <v>146</v>
      </c>
      <c r="D3444" s="905" t="s">
        <v>1304</v>
      </c>
      <c r="H3444" s="905" t="s">
        <v>413</v>
      </c>
      <c r="I3444" s="270" t="s">
        <v>11293</v>
      </c>
      <c r="L3444" s="1070" t="s">
        <v>590</v>
      </c>
      <c r="M3444" s="1198" t="str">
        <f t="shared" si="224"/>
        <v>Invoice Made</v>
      </c>
      <c r="AA3444" s="13" t="str">
        <f t="shared" si="225"/>
        <v>Aquatravesia40</v>
      </c>
      <c r="AE3444" s="13">
        <f>IF(TRIM(AA3444=""),0,IF(ISNA(VLOOKUP(AA3444,Tracker!$AB$2:$AB$3981,1,FALSE)),0,1))</f>
        <v>1</v>
      </c>
    </row>
    <row r="3445" spans="1:31">
      <c r="A3445" s="1400">
        <v>6915</v>
      </c>
      <c r="B3445" s="266" t="s">
        <v>7701</v>
      </c>
      <c r="C3445" s="1014" t="s">
        <v>774</v>
      </c>
      <c r="D3445" s="905" t="s">
        <v>11297</v>
      </c>
      <c r="H3445" s="905" t="s">
        <v>9792</v>
      </c>
      <c r="I3445" s="270" t="s">
        <v>11288</v>
      </c>
      <c r="K3445" s="681" t="s">
        <v>10989</v>
      </c>
      <c r="L3445" s="1070" t="s">
        <v>590</v>
      </c>
      <c r="M3445" s="1198" t="str">
        <f t="shared" si="224"/>
        <v>Invoice Made</v>
      </c>
      <c r="AA3445" s="13" t="str">
        <f t="shared" si="225"/>
        <v>Seaways Samar113</v>
      </c>
      <c r="AE3445" s="13">
        <f>IF(TRIM(AA3445=""),0,IF(ISNA(VLOOKUP(AA3445,Tracker!$AB$2:$AB$3981,1,FALSE)),0,1))</f>
        <v>1</v>
      </c>
    </row>
    <row r="3446" spans="1:31">
      <c r="A3446" s="1421">
        <v>6916</v>
      </c>
      <c r="B3446" s="1200" t="s">
        <v>628</v>
      </c>
      <c r="C3446" s="1201">
        <v>2108</v>
      </c>
      <c r="D3446" s="1202" t="s">
        <v>1377</v>
      </c>
      <c r="E3446" s="1200"/>
      <c r="F3446" s="1203"/>
      <c r="G3446" s="1204"/>
      <c r="H3446" s="1202" t="s">
        <v>395</v>
      </c>
      <c r="I3446" s="1422">
        <v>44530</v>
      </c>
      <c r="J3446" s="1200"/>
      <c r="K3446" s="1206"/>
      <c r="L3446" s="1222" t="s">
        <v>663</v>
      </c>
      <c r="M3446" s="1208" t="str">
        <f t="shared" si="224"/>
        <v>Invoice Made</v>
      </c>
      <c r="N3446" s="1200"/>
      <c r="O3446" s="1200"/>
      <c r="P3446" s="1200"/>
      <c r="Q3446" s="1200"/>
      <c r="R3446" s="1200"/>
      <c r="AA3446" s="13" t="str">
        <f t="shared" si="225"/>
        <v>Stena President2108</v>
      </c>
      <c r="AE3446" s="13">
        <f>IF(TRIM(AA3446=""),0,IF(ISNA(VLOOKUP(AA3446,Tracker!$AB$2:$AB$3981,1,FALSE)),0,1))</f>
        <v>1</v>
      </c>
    </row>
    <row r="3447" spans="1:31">
      <c r="A3447" s="1413">
        <v>6917</v>
      </c>
      <c r="B3447" s="1278" t="s">
        <v>11335</v>
      </c>
      <c r="C3447" s="1279" t="s">
        <v>234</v>
      </c>
      <c r="D3447" s="937" t="s">
        <v>3273</v>
      </c>
      <c r="E3447" s="1278"/>
      <c r="F3447" s="1280"/>
      <c r="G3447" s="1281"/>
      <c r="H3447" s="937" t="s">
        <v>25</v>
      </c>
      <c r="I3447" s="1282" t="s">
        <v>11336</v>
      </c>
      <c r="J3447" s="1278"/>
      <c r="K3447" s="1283"/>
      <c r="L3447" s="1197" t="s">
        <v>1485</v>
      </c>
      <c r="M3447" s="1198" t="str">
        <f t="shared" si="224"/>
        <v>Invoice Made</v>
      </c>
      <c r="O3447" s="1474" t="s">
        <v>11337</v>
      </c>
      <c r="P3447" s="1480"/>
      <c r="Q3447" s="1480"/>
      <c r="R3447" s="1480"/>
      <c r="AA3447" s="13" t="str">
        <f t="shared" si="225"/>
        <v>Torm Troilus01</v>
      </c>
      <c r="AE3447" s="13">
        <f>IF(TRIM(AA3447=""),0,IF(ISNA(VLOOKUP(AA3447,Tracker!$AB$2:$AB$3981,1,FALSE)),0,1))</f>
        <v>1</v>
      </c>
    </row>
    <row r="3448" spans="1:31">
      <c r="A3448" s="1413">
        <v>6918</v>
      </c>
      <c r="B3448" s="8" t="s">
        <v>10031</v>
      </c>
      <c r="C3448" s="955" t="s">
        <v>10899</v>
      </c>
      <c r="D3448" s="886" t="s">
        <v>8481</v>
      </c>
      <c r="E3448" s="8"/>
      <c r="F3448" s="9"/>
      <c r="G3448" s="10"/>
      <c r="H3448" s="886" t="s">
        <v>267</v>
      </c>
      <c r="I3448" s="183" t="s">
        <v>11338</v>
      </c>
      <c r="J3448" s="8"/>
      <c r="K3448" s="860"/>
      <c r="L3448" s="1069" t="s">
        <v>8479</v>
      </c>
      <c r="M3448" s="1198" t="str">
        <f t="shared" si="224"/>
        <v>Invoice Made</v>
      </c>
      <c r="AA3448" s="13" t="str">
        <f t="shared" si="225"/>
        <v>Captain Michael2104</v>
      </c>
      <c r="AE3448" s="13">
        <f>IF(TRIM(AA3448=""),0,IF(ISNA(VLOOKUP(AA3448,Tracker!$AB$2:$AB$3981,1,FALSE)),0,1))</f>
        <v>1</v>
      </c>
    </row>
    <row r="3449" spans="1:31">
      <c r="A3449" s="1413">
        <v>6919</v>
      </c>
      <c r="B3449" s="8" t="s">
        <v>11339</v>
      </c>
      <c r="C3449" s="955" t="s">
        <v>151</v>
      </c>
      <c r="D3449" s="886" t="s">
        <v>11340</v>
      </c>
      <c r="E3449" s="8"/>
      <c r="F3449" s="9"/>
      <c r="G3449" s="10"/>
      <c r="H3449" s="886" t="s">
        <v>11341</v>
      </c>
      <c r="I3449" s="183" t="s">
        <v>11342</v>
      </c>
      <c r="J3449" s="8"/>
      <c r="K3449" s="860"/>
      <c r="L3449" s="1069" t="s">
        <v>11343</v>
      </c>
      <c r="M3449" s="1198" t="str">
        <f t="shared" si="224"/>
        <v>Invoice Made</v>
      </c>
      <c r="AA3449" s="13" t="str">
        <f t="shared" si="225"/>
        <v>BW Tagus15</v>
      </c>
      <c r="AE3449" s="13">
        <f>IF(TRIM(AA3449=""),0,IF(ISNA(VLOOKUP(AA3449,Tracker!$AB$2:$AB$3981,1,FALSE)),0,1))</f>
        <v>1</v>
      </c>
    </row>
    <row r="3450" spans="1:31">
      <c r="A3450" s="1413">
        <v>6920</v>
      </c>
      <c r="B3450" s="8" t="s">
        <v>11344</v>
      </c>
      <c r="C3450" s="955" t="s">
        <v>700</v>
      </c>
      <c r="D3450" s="886" t="s">
        <v>10052</v>
      </c>
      <c r="E3450" s="8"/>
      <c r="F3450" s="9"/>
      <c r="G3450" s="10"/>
      <c r="H3450" s="886" t="s">
        <v>410</v>
      </c>
      <c r="I3450" s="183" t="s">
        <v>11345</v>
      </c>
      <c r="J3450" s="8"/>
      <c r="K3450" s="860" t="s">
        <v>11346</v>
      </c>
      <c r="L3450" s="1069" t="s">
        <v>9985</v>
      </c>
      <c r="M3450" s="1198" t="str">
        <f t="shared" si="224"/>
        <v>Invoice Made</v>
      </c>
      <c r="AA3450" s="13" t="str">
        <f t="shared" si="225"/>
        <v>Bermuda62</v>
      </c>
      <c r="AE3450" s="13">
        <f>IF(TRIM(AA3450=""),0,IF(ISNA(VLOOKUP(AA3450,Tracker!$AB$2:$AB$3981,1,FALSE)),0,1))</f>
        <v>1</v>
      </c>
    </row>
    <row r="3451" spans="1:31">
      <c r="A3451" s="1413">
        <v>6921</v>
      </c>
      <c r="B3451" s="8" t="s">
        <v>8732</v>
      </c>
      <c r="C3451" s="955" t="s">
        <v>338</v>
      </c>
      <c r="D3451" s="886" t="s">
        <v>10886</v>
      </c>
      <c r="E3451" s="8"/>
      <c r="F3451" s="9"/>
      <c r="G3451" s="10"/>
      <c r="H3451" s="886" t="s">
        <v>9415</v>
      </c>
      <c r="I3451" s="183" t="s">
        <v>11347</v>
      </c>
      <c r="J3451" s="8"/>
      <c r="K3451" s="860" t="s">
        <v>28</v>
      </c>
      <c r="L3451" s="1069" t="s">
        <v>28</v>
      </c>
      <c r="M3451" s="1198" t="str">
        <f t="shared" si="224"/>
        <v>Invoice Made</v>
      </c>
      <c r="AA3451" s="13" t="str">
        <f t="shared" si="225"/>
        <v>Crudemed14</v>
      </c>
      <c r="AE3451" s="13">
        <f>IF(TRIM(AA3451=""),0,IF(ISNA(VLOOKUP(AA3451,Tracker!$AB$2:$AB$3981,1,FALSE)),0,1))</f>
        <v>1</v>
      </c>
    </row>
    <row r="3452" spans="1:31">
      <c r="A3452" s="1413">
        <v>6922</v>
      </c>
      <c r="B3452" s="8" t="s">
        <v>7855</v>
      </c>
      <c r="C3452" s="955" t="s">
        <v>11348</v>
      </c>
      <c r="D3452" s="886" t="s">
        <v>9915</v>
      </c>
      <c r="E3452" s="8"/>
      <c r="F3452" s="9"/>
      <c r="G3452" s="10"/>
      <c r="H3452" s="886" t="s">
        <v>255</v>
      </c>
      <c r="I3452" s="183" t="s">
        <v>11349</v>
      </c>
      <c r="J3452" s="8"/>
      <c r="K3452" s="860" t="s">
        <v>411</v>
      </c>
      <c r="L3452" s="1069" t="s">
        <v>28</v>
      </c>
      <c r="M3452" s="1198" t="str">
        <f t="shared" si="224"/>
        <v>Invoice Made</v>
      </c>
      <c r="AA3452" s="13" t="str">
        <f t="shared" si="225"/>
        <v>New Award05_21</v>
      </c>
      <c r="AE3452" s="13">
        <f>IF(TRIM(AA3452=""),0,IF(ISNA(VLOOKUP(AA3452,Tracker!$AB$2:$AB$3981,1,FALSE)),0,1))</f>
        <v>1</v>
      </c>
    </row>
    <row r="3453" spans="1:31">
      <c r="A3453" s="1413">
        <v>6923</v>
      </c>
      <c r="B3453" s="8" t="s">
        <v>11350</v>
      </c>
      <c r="C3453" s="955" t="s">
        <v>11351</v>
      </c>
      <c r="D3453" s="886" t="s">
        <v>11352</v>
      </c>
      <c r="E3453" s="8"/>
      <c r="F3453" s="9"/>
      <c r="G3453" s="10"/>
      <c r="H3453" s="886" t="s">
        <v>2751</v>
      </c>
      <c r="I3453" s="183" t="s">
        <v>11349</v>
      </c>
      <c r="J3453" s="8"/>
      <c r="K3453" s="860"/>
      <c r="L3453" s="1069" t="s">
        <v>11189</v>
      </c>
      <c r="M3453" s="1198" t="str">
        <f t="shared" si="224"/>
        <v>Invoice Made</v>
      </c>
      <c r="AA3453" s="13" t="str">
        <f t="shared" si="225"/>
        <v>NordtulipNTP21014</v>
      </c>
      <c r="AE3453" s="13">
        <f>IF(TRIM(AA3453=""),0,IF(ISNA(VLOOKUP(AA3453,Tracker!$AB$2:$AB$3981,1,FALSE)),0,1))</f>
        <v>1</v>
      </c>
    </row>
    <row r="3454" spans="1:31">
      <c r="A3454" s="1413">
        <v>6924</v>
      </c>
      <c r="B3454" s="8" t="s">
        <v>10639</v>
      </c>
      <c r="C3454" s="955" t="s">
        <v>4065</v>
      </c>
      <c r="D3454" s="886" t="s">
        <v>11043</v>
      </c>
      <c r="E3454" s="8"/>
      <c r="F3454" s="9"/>
      <c r="G3454" s="10"/>
      <c r="H3454" s="886" t="s">
        <v>2751</v>
      </c>
      <c r="I3454" s="183" t="s">
        <v>11345</v>
      </c>
      <c r="J3454" s="8"/>
      <c r="K3454" s="860"/>
      <c r="L3454" s="1069" t="s">
        <v>11189</v>
      </c>
      <c r="M3454" s="1198" t="str">
        <f t="shared" si="224"/>
        <v>Invoice Made</v>
      </c>
      <c r="AA3454" s="13" t="str">
        <f t="shared" si="225"/>
        <v>Jag Leena33</v>
      </c>
      <c r="AE3454" s="13">
        <f>IF(TRIM(AA3454=""),0,IF(ISNA(VLOOKUP(AA3454,Tracker!$AB$2:$AB$3981,1,FALSE)),0,1))</f>
        <v>1</v>
      </c>
    </row>
    <row r="3455" spans="1:31">
      <c r="A3455" s="1413">
        <v>6925</v>
      </c>
      <c r="B3455" s="8" t="s">
        <v>2776</v>
      </c>
      <c r="C3455" s="955" t="s">
        <v>11353</v>
      </c>
      <c r="D3455" s="886" t="s">
        <v>10427</v>
      </c>
      <c r="E3455" s="8"/>
      <c r="F3455" s="9"/>
      <c r="G3455" s="10"/>
      <c r="H3455" s="886" t="s">
        <v>535</v>
      </c>
      <c r="I3455" s="183" t="s">
        <v>11338</v>
      </c>
      <c r="J3455" s="8"/>
      <c r="K3455" s="860" t="s">
        <v>9124</v>
      </c>
      <c r="L3455" s="1069" t="s">
        <v>1466</v>
      </c>
      <c r="M3455" s="1198" t="str">
        <f t="shared" si="224"/>
        <v>Invoice Made</v>
      </c>
      <c r="AA3455" s="13" t="str">
        <f t="shared" si="225"/>
        <v>Sten Skagen225, 226, 227</v>
      </c>
      <c r="AE3455" s="13">
        <f>IF(TRIM(AA3455=""),0,IF(ISNA(VLOOKUP(AA3455,Tracker!$AB$2:$AB$3981,1,FALSE)),0,1))</f>
        <v>1</v>
      </c>
    </row>
    <row r="3456" spans="1:31">
      <c r="A3456" s="1413">
        <v>6926</v>
      </c>
      <c r="B3456" s="8" t="s">
        <v>2779</v>
      </c>
      <c r="C3456" s="955" t="s">
        <v>11354</v>
      </c>
      <c r="D3456" s="886" t="s">
        <v>10427</v>
      </c>
      <c r="E3456" s="8"/>
      <c r="F3456" s="9"/>
      <c r="G3456" s="10"/>
      <c r="H3456" s="886" t="s">
        <v>25</v>
      </c>
      <c r="I3456" s="183" t="s">
        <v>11355</v>
      </c>
      <c r="J3456" s="8"/>
      <c r="K3456" s="860" t="s">
        <v>9124</v>
      </c>
      <c r="L3456" s="1069" t="s">
        <v>1466</v>
      </c>
      <c r="M3456" s="1198" t="str">
        <f t="shared" si="224"/>
        <v>Invoice Made</v>
      </c>
      <c r="AA3456" s="13" t="str">
        <f t="shared" si="225"/>
        <v>Tigris371, 372, 373, 374, 375</v>
      </c>
      <c r="AE3456" s="13">
        <f>IF(TRIM(AA3456=""),0,IF(ISNA(VLOOKUP(AA3456,Tracker!$AB$2:$AB$3981,1,FALSE)),0,1))</f>
        <v>1</v>
      </c>
    </row>
    <row r="3457" spans="1:31">
      <c r="A3457" s="1413">
        <v>6927</v>
      </c>
      <c r="B3457" s="8" t="s">
        <v>2854</v>
      </c>
      <c r="C3457" s="955" t="s">
        <v>11356</v>
      </c>
      <c r="D3457" s="886" t="s">
        <v>10427</v>
      </c>
      <c r="E3457" s="8"/>
      <c r="F3457" s="9"/>
      <c r="G3457" s="10"/>
      <c r="H3457" s="886" t="s">
        <v>287</v>
      </c>
      <c r="I3457" s="183" t="s">
        <v>11357</v>
      </c>
      <c r="J3457" s="8"/>
      <c r="K3457" s="860" t="s">
        <v>9124</v>
      </c>
      <c r="L3457" s="1069" t="s">
        <v>1466</v>
      </c>
      <c r="M3457" s="1198" t="str">
        <f t="shared" ref="M3457:M3520" si="226">IF(AND(NOT(TRIM(D3457)="")),IF(AE3457=1,"Invoice Made","Invoice Not Made"),"")</f>
        <v>Invoice Made</v>
      </c>
      <c r="AA3457" s="13" t="str">
        <f t="shared" si="225"/>
        <v>Emmy Schulte306</v>
      </c>
      <c r="AE3457" s="13">
        <f>IF(TRIM(AA3457=""),0,IF(ISNA(VLOOKUP(AA3457,Tracker!$AB$2:$AB$3981,1,FALSE)),0,1))</f>
        <v>1</v>
      </c>
    </row>
    <row r="3458" spans="1:31">
      <c r="A3458" s="1413">
        <v>6928</v>
      </c>
      <c r="B3458" s="8" t="s">
        <v>892</v>
      </c>
      <c r="C3458" s="955" t="s">
        <v>11358</v>
      </c>
      <c r="D3458" s="886" t="s">
        <v>10427</v>
      </c>
      <c r="E3458" s="8"/>
      <c r="F3458" s="9"/>
      <c r="G3458" s="10"/>
      <c r="H3458" s="886" t="s">
        <v>25</v>
      </c>
      <c r="I3458" s="183" t="s">
        <v>11359</v>
      </c>
      <c r="J3458" s="8"/>
      <c r="K3458" s="860" t="s">
        <v>9124</v>
      </c>
      <c r="L3458" s="1069" t="s">
        <v>1466</v>
      </c>
      <c r="M3458" s="1198" t="str">
        <f t="shared" si="226"/>
        <v>Invoice Made</v>
      </c>
      <c r="AA3458" s="13" t="str">
        <f t="shared" si="225"/>
        <v>Elisalex Schulte202, 203, 204</v>
      </c>
      <c r="AE3458" s="13">
        <f>IF(TRIM(AA3458=""),0,IF(ISNA(VLOOKUP(AA3458,Tracker!$AB$2:$AB$3981,1,FALSE)),0,1))</f>
        <v>1</v>
      </c>
    </row>
    <row r="3459" spans="1:31">
      <c r="A3459" s="1413">
        <v>6929</v>
      </c>
      <c r="B3459" s="8" t="s">
        <v>9228</v>
      </c>
      <c r="C3459" s="955" t="s">
        <v>1275</v>
      </c>
      <c r="D3459" s="886" t="s">
        <v>10427</v>
      </c>
      <c r="E3459" s="8"/>
      <c r="F3459" s="9"/>
      <c r="G3459" s="10"/>
      <c r="H3459" s="886" t="s">
        <v>150</v>
      </c>
      <c r="I3459" s="183" t="s">
        <v>11360</v>
      </c>
      <c r="J3459" s="8"/>
      <c r="K3459" s="860" t="s">
        <v>9124</v>
      </c>
      <c r="L3459" s="1069" t="s">
        <v>1466</v>
      </c>
      <c r="M3459" s="1198" t="str">
        <f t="shared" si="226"/>
        <v>Invoice Made</v>
      </c>
      <c r="AA3459" s="13" t="str">
        <f t="shared" si="225"/>
        <v>Sten Fjell146</v>
      </c>
      <c r="AE3459" s="13">
        <f>IF(TRIM(AA3459=""),0,IF(ISNA(VLOOKUP(AA3459,Tracker!$AB$2:$AB$3981,1,FALSE)),0,1))</f>
        <v>1</v>
      </c>
    </row>
    <row r="3460" spans="1:31">
      <c r="A3460" s="1413">
        <v>6930</v>
      </c>
      <c r="B3460" s="8" t="s">
        <v>659</v>
      </c>
      <c r="C3460" s="955" t="s">
        <v>11199</v>
      </c>
      <c r="D3460" s="886" t="s">
        <v>9037</v>
      </c>
      <c r="E3460" s="8"/>
      <c r="F3460" s="9"/>
      <c r="G3460" s="10"/>
      <c r="H3460" s="886" t="s">
        <v>11361</v>
      </c>
      <c r="I3460" s="183" t="s">
        <v>11362</v>
      </c>
      <c r="J3460" s="8"/>
      <c r="K3460" s="860"/>
      <c r="L3460" s="1069" t="s">
        <v>663</v>
      </c>
      <c r="M3460" s="1198" t="str">
        <f t="shared" si="226"/>
        <v>Invoice Made</v>
      </c>
      <c r="AA3460" s="13" t="str">
        <f t="shared" si="225"/>
        <v>Stena Primorsk2107</v>
      </c>
      <c r="AE3460" s="13">
        <f>IF(TRIM(AA3460=""),0,IF(ISNA(VLOOKUP(AA3460,Tracker!$AB$2:$AB$3981,1,FALSE)),0,1))</f>
        <v>1</v>
      </c>
    </row>
    <row r="3461" spans="1:31">
      <c r="A3461" s="1413">
        <v>6931</v>
      </c>
      <c r="B3461" s="8" t="s">
        <v>464</v>
      </c>
      <c r="C3461" s="955" t="s">
        <v>11363</v>
      </c>
      <c r="D3461" s="886" t="s">
        <v>11049</v>
      </c>
      <c r="E3461" s="8"/>
      <c r="F3461" s="9"/>
      <c r="G3461" s="10"/>
      <c r="H3461" s="886" t="s">
        <v>304</v>
      </c>
      <c r="I3461" s="183" t="s">
        <v>11364</v>
      </c>
      <c r="J3461" s="8"/>
      <c r="K3461" s="860"/>
      <c r="L3461" s="1069" t="s">
        <v>663</v>
      </c>
      <c r="M3461" s="1198" t="str">
        <f t="shared" si="226"/>
        <v>Invoice Made</v>
      </c>
      <c r="AA3461" s="13" t="str">
        <f t="shared" si="225"/>
        <v>Stena Penguin2106</v>
      </c>
      <c r="AE3461" s="13">
        <f>IF(TRIM(AA3461=""),0,IF(ISNA(VLOOKUP(AA3461,Tracker!$AB$2:$AB$3981,1,FALSE)),0,1))</f>
        <v>1</v>
      </c>
    </row>
    <row r="3462" spans="1:31">
      <c r="A3462" s="1413">
        <v>6932</v>
      </c>
      <c r="B3462" s="8" t="s">
        <v>628</v>
      </c>
      <c r="C3462" s="955" t="s">
        <v>11365</v>
      </c>
      <c r="D3462" s="886" t="s">
        <v>9848</v>
      </c>
      <c r="E3462" s="8"/>
      <c r="F3462" s="9"/>
      <c r="G3462" s="10"/>
      <c r="H3462" s="886" t="s">
        <v>55</v>
      </c>
      <c r="I3462" s="183" t="s">
        <v>11357</v>
      </c>
      <c r="J3462" s="8"/>
      <c r="K3462" s="860"/>
      <c r="L3462" s="1069" t="s">
        <v>663</v>
      </c>
      <c r="M3462" s="1198" t="str">
        <f t="shared" si="226"/>
        <v>Invoice Made</v>
      </c>
      <c r="AA3462" s="13" t="str">
        <f t="shared" si="225"/>
        <v>Stena President2109</v>
      </c>
      <c r="AE3462" s="13">
        <f>IF(TRIM(AA3462=""),0,IF(ISNA(VLOOKUP(AA3462,Tracker!$AB$2:$AB$3981,1,FALSE)),0,1))</f>
        <v>1</v>
      </c>
    </row>
    <row r="3463" spans="1:31">
      <c r="A3463" s="1413">
        <v>6933</v>
      </c>
      <c r="B3463" s="8" t="s">
        <v>11366</v>
      </c>
      <c r="C3463" s="955" t="s">
        <v>11199</v>
      </c>
      <c r="D3463" s="886" t="s">
        <v>9687</v>
      </c>
      <c r="E3463" s="8"/>
      <c r="F3463" s="9"/>
      <c r="G3463" s="10"/>
      <c r="H3463" s="886" t="s">
        <v>4145</v>
      </c>
      <c r="I3463" s="183" t="s">
        <v>11367</v>
      </c>
      <c r="J3463" s="8"/>
      <c r="K3463" s="860"/>
      <c r="L3463" s="1069" t="s">
        <v>633</v>
      </c>
      <c r="M3463" s="1198" t="str">
        <f t="shared" si="226"/>
        <v>Invoice Made</v>
      </c>
      <c r="AA3463" s="13" t="str">
        <f t="shared" si="225"/>
        <v>Largo Evolution2107</v>
      </c>
      <c r="AE3463" s="13">
        <f>IF(TRIM(AA3463=""),0,IF(ISNA(VLOOKUP(AA3463,Tracker!$AB$2:$AB$3981,1,FALSE)),0,1))</f>
        <v>1</v>
      </c>
    </row>
    <row r="3464" spans="1:31">
      <c r="A3464" s="1413">
        <v>6934</v>
      </c>
      <c r="B3464" s="8" t="s">
        <v>10760</v>
      </c>
      <c r="C3464" s="955" t="s">
        <v>11197</v>
      </c>
      <c r="D3464" s="886" t="s">
        <v>9850</v>
      </c>
      <c r="E3464" s="8"/>
      <c r="F3464" s="9"/>
      <c r="G3464" s="10"/>
      <c r="H3464" s="886" t="s">
        <v>25</v>
      </c>
      <c r="I3464" s="183" t="s">
        <v>11336</v>
      </c>
      <c r="J3464" s="8"/>
      <c r="K3464" s="860"/>
      <c r="L3464" s="1069" t="s">
        <v>633</v>
      </c>
      <c r="M3464" s="1198" t="str">
        <f t="shared" si="226"/>
        <v>Invoice Made</v>
      </c>
      <c r="AA3464" s="13" t="str">
        <f t="shared" si="225"/>
        <v>Nord Majestic2105</v>
      </c>
      <c r="AE3464" s="13">
        <f>IF(TRIM(AA3464=""),0,IF(ISNA(VLOOKUP(AA3464,Tracker!$AB$2:$AB$3981,1,FALSE)),0,1))</f>
        <v>1</v>
      </c>
    </row>
    <row r="3465" spans="1:31">
      <c r="A3465" s="1413">
        <v>6935</v>
      </c>
      <c r="B3465" s="8" t="s">
        <v>11368</v>
      </c>
      <c r="C3465" s="955" t="s">
        <v>10634</v>
      </c>
      <c r="D3465" s="886" t="s">
        <v>9850</v>
      </c>
      <c r="E3465" s="8"/>
      <c r="F3465" s="9"/>
      <c r="G3465" s="10"/>
      <c r="H3465" s="886" t="s">
        <v>535</v>
      </c>
      <c r="I3465" s="183" t="s">
        <v>11369</v>
      </c>
      <c r="J3465" s="8"/>
      <c r="K3465" s="860"/>
      <c r="L3465" s="1069" t="s">
        <v>633</v>
      </c>
      <c r="M3465" s="1198" t="str">
        <f t="shared" si="226"/>
        <v>Invoice Made</v>
      </c>
      <c r="AA3465" s="13" t="str">
        <f t="shared" si="225"/>
        <v>MTM Potomac2101</v>
      </c>
      <c r="AE3465" s="13">
        <f>IF(TRIM(AA3465=""),0,IF(ISNA(VLOOKUP(AA3465,Tracker!$AB$2:$AB$3981,1,FALSE)),0,1))</f>
        <v>1</v>
      </c>
    </row>
    <row r="3466" spans="1:31">
      <c r="A3466" s="1413">
        <v>6936</v>
      </c>
      <c r="B3466" s="8" t="s">
        <v>1842</v>
      </c>
      <c r="C3466" s="955" t="s">
        <v>7199</v>
      </c>
      <c r="D3466" s="886" t="s">
        <v>11289</v>
      </c>
      <c r="E3466" s="8"/>
      <c r="F3466" s="9"/>
      <c r="G3466" s="10"/>
      <c r="H3466" s="886" t="s">
        <v>86</v>
      </c>
      <c r="I3466" s="183" t="s">
        <v>11355</v>
      </c>
      <c r="J3466" s="8"/>
      <c r="K3466" s="860"/>
      <c r="L3466" s="1069" t="s">
        <v>60</v>
      </c>
      <c r="M3466" s="1198" t="str">
        <f t="shared" si="226"/>
        <v>Invoice Made</v>
      </c>
      <c r="AA3466" s="13" t="str">
        <f t="shared" si="225"/>
        <v>Donegal Spirit227</v>
      </c>
      <c r="AE3466" s="13">
        <f>IF(TRIM(AA3466=""),0,IF(ISNA(VLOOKUP(AA3466,Tracker!$AB$2:$AB$3981,1,FALSE)),0,1))</f>
        <v>1</v>
      </c>
    </row>
    <row r="3467" spans="1:31">
      <c r="A3467" s="1413">
        <v>6937</v>
      </c>
      <c r="B3467" s="8" t="s">
        <v>2141</v>
      </c>
      <c r="C3467" s="955" t="s">
        <v>217</v>
      </c>
      <c r="D3467" s="886" t="s">
        <v>9981</v>
      </c>
      <c r="E3467" s="8"/>
      <c r="F3467" s="9"/>
      <c r="G3467" s="10"/>
      <c r="H3467" s="886" t="s">
        <v>319</v>
      </c>
      <c r="I3467" s="183" t="s">
        <v>11370</v>
      </c>
      <c r="J3467" s="8"/>
      <c r="K3467" s="860"/>
      <c r="L3467" s="1069" t="s">
        <v>60</v>
      </c>
      <c r="M3467" s="1198" t="str">
        <f t="shared" si="226"/>
        <v>Invoice Made</v>
      </c>
      <c r="AA3467" s="13" t="str">
        <f t="shared" si="225"/>
        <v>Aspen Spirit48</v>
      </c>
      <c r="AE3467" s="13">
        <f>IF(TRIM(AA3467=""),0,IF(ISNA(VLOOKUP(AA3467,Tracker!$AB$2:$AB$3981,1,FALSE)),0,1))</f>
        <v>1</v>
      </c>
    </row>
    <row r="3468" spans="1:31">
      <c r="A3468" s="1413">
        <v>6938</v>
      </c>
      <c r="B3468" s="8" t="s">
        <v>8603</v>
      </c>
      <c r="C3468" s="955" t="s">
        <v>154</v>
      </c>
      <c r="D3468" s="886" t="s">
        <v>8314</v>
      </c>
      <c r="E3468" s="8"/>
      <c r="F3468" s="9"/>
      <c r="G3468" s="10"/>
      <c r="H3468" s="886" t="s">
        <v>11371</v>
      </c>
      <c r="I3468" s="183" t="s">
        <v>11367</v>
      </c>
      <c r="J3468" s="8"/>
      <c r="K3468" s="860"/>
      <c r="L3468" s="1069" t="s">
        <v>60</v>
      </c>
      <c r="M3468" s="1198" t="str">
        <f t="shared" si="226"/>
        <v>Invoice Made</v>
      </c>
      <c r="AA3468" s="13" t="str">
        <f t="shared" si="225"/>
        <v>Seoul Spirit44</v>
      </c>
      <c r="AE3468" s="13">
        <f>IF(TRIM(AA3468=""),0,IF(ISNA(VLOOKUP(AA3468,Tracker!$AB$2:$AB$3981,1,FALSE)),0,1))</f>
        <v>1</v>
      </c>
    </row>
    <row r="3469" spans="1:31">
      <c r="A3469" s="1413">
        <v>6939</v>
      </c>
      <c r="B3469" s="8" t="s">
        <v>768</v>
      </c>
      <c r="C3469" s="955" t="s">
        <v>196</v>
      </c>
      <c r="D3469" s="886" t="s">
        <v>7955</v>
      </c>
      <c r="E3469" s="8"/>
      <c r="F3469" s="9"/>
      <c r="G3469" s="10"/>
      <c r="H3469" s="886" t="s">
        <v>67</v>
      </c>
      <c r="I3469" s="183" t="s">
        <v>11372</v>
      </c>
      <c r="J3469" s="8"/>
      <c r="K3469" s="860"/>
      <c r="L3469" s="1069" t="s">
        <v>60</v>
      </c>
      <c r="M3469" s="1198" t="str">
        <f t="shared" si="226"/>
        <v>Invoice Made</v>
      </c>
      <c r="AA3469" s="13" t="str">
        <f t="shared" si="225"/>
        <v>Peak Spirit29</v>
      </c>
      <c r="AE3469" s="13">
        <f>IF(TRIM(AA3469=""),0,IF(ISNA(VLOOKUP(AA3469,Tracker!$AB$2:$AB$3981,1,FALSE)),0,1))</f>
        <v>1</v>
      </c>
    </row>
    <row r="3470" spans="1:31">
      <c r="A3470" s="1413">
        <v>6940</v>
      </c>
      <c r="B3470" s="8" t="s">
        <v>68</v>
      </c>
      <c r="C3470" s="955" t="s">
        <v>220</v>
      </c>
      <c r="D3470" s="886" t="s">
        <v>8474</v>
      </c>
      <c r="E3470" s="8"/>
      <c r="F3470" s="9"/>
      <c r="G3470" s="10"/>
      <c r="H3470" s="886" t="s">
        <v>10790</v>
      </c>
      <c r="I3470" s="183" t="s">
        <v>11373</v>
      </c>
      <c r="J3470" s="8"/>
      <c r="K3470" s="860"/>
      <c r="L3470" s="1069" t="s">
        <v>60</v>
      </c>
      <c r="M3470" s="1198" t="str">
        <f t="shared" si="226"/>
        <v>Invoice Made</v>
      </c>
      <c r="AA3470" s="13" t="str">
        <f t="shared" si="225"/>
        <v>Sebarok Spirit85</v>
      </c>
      <c r="AE3470" s="13">
        <f>IF(TRIM(AA3470=""),0,IF(ISNA(VLOOKUP(AA3470,Tracker!$AB$2:$AB$3981,1,FALSE)),0,1))</f>
        <v>1</v>
      </c>
    </row>
    <row r="3471" spans="1:31">
      <c r="A3471" s="1413">
        <v>6941</v>
      </c>
      <c r="B3471" s="8" t="s">
        <v>1274</v>
      </c>
      <c r="C3471" s="955" t="s">
        <v>619</v>
      </c>
      <c r="D3471" s="886" t="s">
        <v>8111</v>
      </c>
      <c r="E3471" s="8"/>
      <c r="F3471" s="9"/>
      <c r="G3471" s="10"/>
      <c r="H3471" s="886" t="s">
        <v>269</v>
      </c>
      <c r="I3471" s="183" t="s">
        <v>11374</v>
      </c>
      <c r="J3471" s="8"/>
      <c r="K3471" s="860"/>
      <c r="L3471" s="1069" t="s">
        <v>60</v>
      </c>
      <c r="M3471" s="1198" t="str">
        <f t="shared" si="226"/>
        <v>Invoice Made</v>
      </c>
      <c r="AA3471" s="13" t="str">
        <f t="shared" si="225"/>
        <v>Yamato Spirit106</v>
      </c>
      <c r="AE3471" s="13">
        <f>IF(TRIM(AA3471=""),0,IF(ISNA(VLOOKUP(AA3471,Tracker!$AB$2:$AB$3981,1,FALSE)),0,1))</f>
        <v>1</v>
      </c>
    </row>
    <row r="3472" spans="1:31">
      <c r="A3472" s="1413">
        <v>6942</v>
      </c>
      <c r="B3472" s="8" t="s">
        <v>11204</v>
      </c>
      <c r="C3472" s="955" t="s">
        <v>217</v>
      </c>
      <c r="D3472" s="886" t="s">
        <v>8314</v>
      </c>
      <c r="E3472" s="8"/>
      <c r="F3472" s="9"/>
      <c r="G3472" s="10"/>
      <c r="H3472" s="886" t="s">
        <v>7597</v>
      </c>
      <c r="I3472" s="183" t="s">
        <v>11373</v>
      </c>
      <c r="J3472" s="8"/>
      <c r="K3472" s="860"/>
      <c r="L3472" s="1069" t="s">
        <v>60</v>
      </c>
      <c r="M3472" s="1198" t="str">
        <f t="shared" si="226"/>
        <v>Invoice Made</v>
      </c>
      <c r="AA3472" s="13" t="str">
        <f t="shared" si="225"/>
        <v>Montreal Spirit48</v>
      </c>
      <c r="AE3472" s="13">
        <f>IF(TRIM(AA3472=""),0,IF(ISNA(VLOOKUP(AA3472,Tracker!$AB$2:$AB$3981,1,FALSE)),0,1))</f>
        <v>1</v>
      </c>
    </row>
    <row r="3473" spans="1:31">
      <c r="A3473" s="1413">
        <v>6943</v>
      </c>
      <c r="B3473" s="8" t="s">
        <v>11205</v>
      </c>
      <c r="C3473" s="955" t="s">
        <v>11375</v>
      </c>
      <c r="D3473" s="886" t="s">
        <v>830</v>
      </c>
      <c r="E3473" s="8"/>
      <c r="F3473" s="9"/>
      <c r="G3473" s="10"/>
      <c r="H3473" s="886" t="s">
        <v>11376</v>
      </c>
      <c r="I3473" s="183" t="s">
        <v>11364</v>
      </c>
      <c r="J3473" s="8"/>
      <c r="K3473" s="860"/>
      <c r="L3473" s="1069" t="s">
        <v>60</v>
      </c>
      <c r="M3473" s="1198" t="str">
        <f t="shared" si="226"/>
        <v>Invoice Made</v>
      </c>
      <c r="AA3473" s="13" t="str">
        <f t="shared" si="225"/>
        <v>Osgood3_21</v>
      </c>
      <c r="AE3473" s="13">
        <f>IF(TRIM(AA3473=""),0,IF(ISNA(VLOOKUP(AA3473,Tracker!$AB$2:$AB$3981,1,FALSE)),0,1))</f>
        <v>1</v>
      </c>
    </row>
    <row r="3474" spans="1:31">
      <c r="A3474" s="1413">
        <v>6944</v>
      </c>
      <c r="B3474" s="8" t="s">
        <v>3694</v>
      </c>
      <c r="C3474" s="955" t="s">
        <v>177</v>
      </c>
      <c r="D3474" s="886" t="s">
        <v>1405</v>
      </c>
      <c r="E3474" s="8"/>
      <c r="F3474" s="9"/>
      <c r="G3474" s="10"/>
      <c r="H3474" s="886" t="s">
        <v>1319</v>
      </c>
      <c r="I3474" s="183" t="s">
        <v>11377</v>
      </c>
      <c r="J3474" s="8"/>
      <c r="K3474" s="860" t="s">
        <v>10988</v>
      </c>
      <c r="L3474" s="1069" t="s">
        <v>590</v>
      </c>
      <c r="M3474" s="1198" t="str">
        <f t="shared" si="226"/>
        <v>Invoice Made</v>
      </c>
      <c r="AA3474" s="13" t="str">
        <f t="shared" si="225"/>
        <v>Shamrock Mercury75</v>
      </c>
      <c r="AE3474" s="13">
        <f>IF(TRIM(AA3474=""),0,IF(ISNA(VLOOKUP(AA3474,Tracker!$AB$2:$AB$3981,1,FALSE)),0,1))</f>
        <v>1</v>
      </c>
    </row>
    <row r="3475" spans="1:31">
      <c r="A3475" s="1413">
        <v>6945</v>
      </c>
      <c r="B3475" s="8" t="s">
        <v>1429</v>
      </c>
      <c r="C3475" s="955" t="s">
        <v>325</v>
      </c>
      <c r="D3475" s="886" t="s">
        <v>10763</v>
      </c>
      <c r="E3475" s="8"/>
      <c r="F3475" s="9"/>
      <c r="G3475" s="10"/>
      <c r="H3475" s="886" t="s">
        <v>62</v>
      </c>
      <c r="I3475" s="183" t="s">
        <v>11359</v>
      </c>
      <c r="J3475" s="8"/>
      <c r="K3475" s="860" t="s">
        <v>10988</v>
      </c>
      <c r="L3475" s="1069" t="s">
        <v>590</v>
      </c>
      <c r="M3475" s="1198" t="str">
        <f t="shared" si="226"/>
        <v>Invoice Made</v>
      </c>
      <c r="AA3475" s="13" t="str">
        <f t="shared" si="225"/>
        <v>Birdie Trader64</v>
      </c>
      <c r="AE3475" s="13">
        <f>IF(TRIM(AA3475=""),0,IF(ISNA(VLOOKUP(AA3475,Tracker!$AB$2:$AB$3981,1,FALSE)),0,1))</f>
        <v>1</v>
      </c>
    </row>
    <row r="3476" spans="1:31">
      <c r="A3476" s="1413">
        <v>6946</v>
      </c>
      <c r="B3476" s="8" t="s">
        <v>7825</v>
      </c>
      <c r="C3476" s="955" t="s">
        <v>3671</v>
      </c>
      <c r="D3476" s="886" t="s">
        <v>1405</v>
      </c>
      <c r="E3476" s="8"/>
      <c r="F3476" s="9"/>
      <c r="G3476" s="10"/>
      <c r="H3476" s="886" t="s">
        <v>1285</v>
      </c>
      <c r="I3476" s="183" t="s">
        <v>11377</v>
      </c>
      <c r="J3476" s="8"/>
      <c r="K3476" s="860" t="s">
        <v>10988</v>
      </c>
      <c r="L3476" s="1069" t="s">
        <v>590</v>
      </c>
      <c r="M3476" s="1198" t="str">
        <f t="shared" si="226"/>
        <v>Invoice Made</v>
      </c>
      <c r="AA3476" s="13" t="str">
        <f t="shared" si="225"/>
        <v>Goldengate Park73</v>
      </c>
      <c r="AE3476" s="13">
        <f>IF(TRIM(AA3476=""),0,IF(ISNA(VLOOKUP(AA3476,Tracker!$AB$2:$AB$3981,1,FALSE)),0,1))</f>
        <v>1</v>
      </c>
    </row>
    <row r="3477" spans="1:31">
      <c r="A3477" s="1413">
        <v>6947</v>
      </c>
      <c r="B3477" s="8" t="s">
        <v>8036</v>
      </c>
      <c r="C3477" s="955" t="s">
        <v>250</v>
      </c>
      <c r="D3477" s="886" t="s">
        <v>1405</v>
      </c>
      <c r="E3477" s="8"/>
      <c r="F3477" s="9"/>
      <c r="G3477" s="10"/>
      <c r="H3477" s="886" t="s">
        <v>62</v>
      </c>
      <c r="I3477" s="183" t="s">
        <v>11336</v>
      </c>
      <c r="J3477" s="8"/>
      <c r="K3477" s="860" t="s">
        <v>10988</v>
      </c>
      <c r="L3477" s="1069" t="s">
        <v>590</v>
      </c>
      <c r="M3477" s="1198" t="str">
        <f t="shared" si="226"/>
        <v>Invoice Made</v>
      </c>
      <c r="AA3477" s="13" t="str">
        <f t="shared" si="225"/>
        <v>Lincoln Park35</v>
      </c>
      <c r="AE3477" s="13">
        <f>IF(TRIM(AA3477=""),0,IF(ISNA(VLOOKUP(AA3477,Tracker!$AB$2:$AB$3981,1,FALSE)),0,1))</f>
        <v>1</v>
      </c>
    </row>
    <row r="3478" spans="1:31">
      <c r="A3478" s="1413">
        <v>6948</v>
      </c>
      <c r="B3478" s="8" t="s">
        <v>10046</v>
      </c>
      <c r="C3478" s="955" t="s">
        <v>326</v>
      </c>
      <c r="D3478" s="886" t="s">
        <v>11207</v>
      </c>
      <c r="E3478" s="8"/>
      <c r="F3478" s="9"/>
      <c r="G3478" s="10"/>
      <c r="H3478" s="886" t="s">
        <v>1319</v>
      </c>
      <c r="I3478" s="183" t="s">
        <v>11378</v>
      </c>
      <c r="J3478" s="8"/>
      <c r="K3478" s="860" t="s">
        <v>10988</v>
      </c>
      <c r="L3478" s="1069" t="s">
        <v>590</v>
      </c>
      <c r="M3478" s="1198" t="str">
        <f t="shared" si="226"/>
        <v>Invoice Made</v>
      </c>
      <c r="AA3478" s="13" t="str">
        <f t="shared" si="225"/>
        <v>Barbouni58</v>
      </c>
      <c r="AE3478" s="13">
        <f>IF(TRIM(AA3478=""),0,IF(ISNA(VLOOKUP(AA3478,Tracker!$AB$2:$AB$3981,1,FALSE)),0,1))</f>
        <v>1</v>
      </c>
    </row>
    <row r="3479" spans="1:31">
      <c r="A3479" s="1413">
        <v>6949</v>
      </c>
      <c r="B3479" s="8" t="s">
        <v>612</v>
      </c>
      <c r="C3479" s="955" t="s">
        <v>220</v>
      </c>
      <c r="D3479" s="886" t="s">
        <v>1405</v>
      </c>
      <c r="E3479" s="8"/>
      <c r="F3479" s="9"/>
      <c r="G3479" s="10"/>
      <c r="H3479" s="886" t="s">
        <v>419</v>
      </c>
      <c r="I3479" s="183" t="s">
        <v>11345</v>
      </c>
      <c r="J3479" s="8"/>
      <c r="K3479" s="860" t="s">
        <v>10988</v>
      </c>
      <c r="L3479" s="1069" t="s">
        <v>590</v>
      </c>
      <c r="M3479" s="1198" t="str">
        <f t="shared" si="226"/>
        <v>Invoice Made</v>
      </c>
      <c r="AA3479" s="13" t="str">
        <f t="shared" si="225"/>
        <v>Shamrock Jupiter85</v>
      </c>
      <c r="AE3479" s="13">
        <f>IF(TRIM(AA3479=""),0,IF(ISNA(VLOOKUP(AA3479,Tracker!$AB$2:$AB$3981,1,FALSE)),0,1))</f>
        <v>1</v>
      </c>
    </row>
    <row r="3480" spans="1:31">
      <c r="A3480" s="1413">
        <v>6950</v>
      </c>
      <c r="B3480" s="8" t="s">
        <v>10767</v>
      </c>
      <c r="C3480" s="955" t="s">
        <v>273</v>
      </c>
      <c r="D3480" s="886" t="s">
        <v>1193</v>
      </c>
      <c r="E3480" s="8"/>
      <c r="F3480" s="9"/>
      <c r="G3480" s="10"/>
      <c r="H3480" s="886" t="s">
        <v>1867</v>
      </c>
      <c r="I3480" s="183" t="s">
        <v>11372</v>
      </c>
      <c r="J3480" s="8"/>
      <c r="K3480" s="860" t="s">
        <v>10988</v>
      </c>
      <c r="L3480" s="1069" t="s">
        <v>590</v>
      </c>
      <c r="M3480" s="1198" t="str">
        <f t="shared" si="226"/>
        <v>Invoice Made</v>
      </c>
      <c r="AA3480" s="13" t="str">
        <f t="shared" ref="AA3480:AA3531" si="227">IF(OR(TRIM(B3480)="",TRIM(C3480)=""),"Vessel-Voy No not given",CONCATENATE(TRIM(B3480),TRIM(C3480)))</f>
        <v>Lavraki9</v>
      </c>
      <c r="AE3480" s="13">
        <f>IF(TRIM(AA3480=""),0,IF(ISNA(VLOOKUP(AA3480,Tracker!$AB$2:$AB$3981,1,FALSE)),0,1))</f>
        <v>1</v>
      </c>
    </row>
    <row r="3481" spans="1:31">
      <c r="A3481" s="1413">
        <v>6951</v>
      </c>
      <c r="B3481" s="8" t="s">
        <v>8574</v>
      </c>
      <c r="C3481" s="955" t="s">
        <v>8058</v>
      </c>
      <c r="D3481" s="886" t="s">
        <v>8245</v>
      </c>
      <c r="E3481" s="8"/>
      <c r="F3481" s="9"/>
      <c r="G3481" s="10"/>
      <c r="H3481" s="886" t="s">
        <v>829</v>
      </c>
      <c r="I3481" s="183" t="s">
        <v>11347</v>
      </c>
      <c r="J3481" s="8"/>
      <c r="K3481" s="860" t="s">
        <v>10989</v>
      </c>
      <c r="L3481" s="1069" t="s">
        <v>590</v>
      </c>
      <c r="M3481" s="1198" t="str">
        <f t="shared" si="226"/>
        <v>Invoice Made</v>
      </c>
      <c r="AA3481" s="13" t="str">
        <f t="shared" si="227"/>
        <v>Seaways Luzon183</v>
      </c>
      <c r="AE3481" s="13">
        <f>IF(TRIM(AA3481=""),0,IF(ISNA(VLOOKUP(AA3481,Tracker!$AB$2:$AB$3981,1,FALSE)),0,1))</f>
        <v>1</v>
      </c>
    </row>
    <row r="3482" spans="1:31">
      <c r="A3482" s="1413">
        <v>6952</v>
      </c>
      <c r="B3482" s="8" t="s">
        <v>7419</v>
      </c>
      <c r="C3482" s="955" t="s">
        <v>11379</v>
      </c>
      <c r="D3482" s="886" t="s">
        <v>2868</v>
      </c>
      <c r="E3482" s="8"/>
      <c r="F3482" s="9"/>
      <c r="G3482" s="10"/>
      <c r="H3482" s="886" t="s">
        <v>4000</v>
      </c>
      <c r="I3482" s="183" t="s">
        <v>11377</v>
      </c>
      <c r="J3482" s="8"/>
      <c r="K3482" s="860" t="s">
        <v>10989</v>
      </c>
      <c r="L3482" s="1069" t="s">
        <v>590</v>
      </c>
      <c r="M3482" s="1198" t="str">
        <f t="shared" si="226"/>
        <v>Invoice Made</v>
      </c>
      <c r="AA3482" s="13" t="str">
        <f t="shared" si="227"/>
        <v>Chantal159P_166F</v>
      </c>
      <c r="AE3482" s="13">
        <f>IF(TRIM(AA3482=""),0,IF(ISNA(VLOOKUP(AA3482,Tracker!$AB$2:$AB$3981,1,FALSE)),0,1))</f>
        <v>1</v>
      </c>
    </row>
    <row r="3483" spans="1:31">
      <c r="A3483" s="1413">
        <v>6953</v>
      </c>
      <c r="B3483" s="8" t="s">
        <v>7828</v>
      </c>
      <c r="C3483" s="955" t="s">
        <v>11380</v>
      </c>
      <c r="D3483" s="886" t="s">
        <v>1304</v>
      </c>
      <c r="E3483" s="8"/>
      <c r="F3483" s="9"/>
      <c r="G3483" s="10"/>
      <c r="H3483" s="886" t="s">
        <v>200</v>
      </c>
      <c r="I3483" s="183" t="s">
        <v>11373</v>
      </c>
      <c r="J3483" s="8"/>
      <c r="K3483" s="860" t="s">
        <v>10988</v>
      </c>
      <c r="L3483" s="1069" t="s">
        <v>590</v>
      </c>
      <c r="M3483" s="1198" t="str">
        <f t="shared" si="226"/>
        <v>Invoice Made</v>
      </c>
      <c r="AA3483" s="13" t="str">
        <f t="shared" si="227"/>
        <v>Aqualoyalty104_088</v>
      </c>
      <c r="AE3483" s="13">
        <f>IF(TRIM(AA3483=""),0,IF(ISNA(VLOOKUP(AA3483,Tracker!$AB$2:$AB$3981,1,FALSE)),0,1))</f>
        <v>1</v>
      </c>
    </row>
    <row r="3484" spans="1:31">
      <c r="A3484" s="1413">
        <v>6954</v>
      </c>
      <c r="B3484" s="8" t="s">
        <v>7636</v>
      </c>
      <c r="C3484" s="955" t="s">
        <v>5480</v>
      </c>
      <c r="D3484" s="886" t="s">
        <v>11297</v>
      </c>
      <c r="E3484" s="8"/>
      <c r="F3484" s="9"/>
      <c r="G3484" s="10"/>
      <c r="H3484" s="886" t="s">
        <v>1331</v>
      </c>
      <c r="I3484" s="183" t="s">
        <v>11381</v>
      </c>
      <c r="J3484" s="8"/>
      <c r="K3484" s="1438" t="s">
        <v>10988</v>
      </c>
      <c r="L3484" s="1069" t="s">
        <v>590</v>
      </c>
      <c r="M3484" s="1198" t="str">
        <f t="shared" si="226"/>
        <v>Invoice Made</v>
      </c>
      <c r="AA3484" s="13" t="str">
        <f t="shared" si="227"/>
        <v>Seaways Leyte107</v>
      </c>
      <c r="AE3484" s="13">
        <f>IF(TRIM(AA3484=""),0,IF(ISNA(VLOOKUP(AA3484,Tracker!$AB$2:$AB$3981,1,FALSE)),0,1))</f>
        <v>1</v>
      </c>
    </row>
    <row r="3485" spans="1:31">
      <c r="A3485" s="1421">
        <v>6955</v>
      </c>
      <c r="B3485" s="1264" t="s">
        <v>10461</v>
      </c>
      <c r="C3485" s="1262" t="s">
        <v>9827</v>
      </c>
      <c r="D3485" s="1263" t="s">
        <v>2868</v>
      </c>
      <c r="E3485" s="1264"/>
      <c r="F3485" s="1265"/>
      <c r="G3485" s="1266"/>
      <c r="H3485" s="1263" t="s">
        <v>8223</v>
      </c>
      <c r="I3485" s="1267" t="s">
        <v>11372</v>
      </c>
      <c r="J3485" s="1264"/>
      <c r="K3485" s="1268" t="s">
        <v>10989</v>
      </c>
      <c r="L3485" s="1207" t="s">
        <v>590</v>
      </c>
      <c r="M3485" s="1208" t="str">
        <f t="shared" si="226"/>
        <v>Invoice Made</v>
      </c>
      <c r="AA3485" s="13" t="str">
        <f t="shared" si="227"/>
        <v>Selini26P-127F</v>
      </c>
      <c r="AE3485" s="13">
        <f>IF(TRIM(AA3485=""),0,IF(ISNA(VLOOKUP(AA3485,Tracker!$AB$2:$AB$3981,1,FALSE)),0,1))</f>
        <v>1</v>
      </c>
    </row>
    <row r="3486" spans="1:31">
      <c r="A3486" s="1413">
        <v>6956</v>
      </c>
      <c r="B3486" s="266" t="s">
        <v>11477</v>
      </c>
      <c r="C3486" s="1014">
        <v>2101</v>
      </c>
      <c r="D3486" s="905" t="s">
        <v>8175</v>
      </c>
      <c r="H3486" s="905" t="s">
        <v>535</v>
      </c>
      <c r="I3486" s="1452">
        <v>44544</v>
      </c>
      <c r="L3486" s="1070" t="s">
        <v>633</v>
      </c>
      <c r="M3486" s="1198" t="str">
        <f t="shared" si="226"/>
        <v>Invoice Made</v>
      </c>
      <c r="O3486" s="1474" t="s">
        <v>11429</v>
      </c>
      <c r="P3486" s="1480"/>
      <c r="Q3486" s="1480"/>
      <c r="R3486" s="1480"/>
      <c r="AA3486" s="13" t="str">
        <f t="shared" si="227"/>
        <v>Pacific Ruby2101</v>
      </c>
      <c r="AE3486" s="13">
        <f>IF(TRIM(AA3486=""),0,IF(ISNA(VLOOKUP(AA3486,Tracker!$AB$2:$AB$3981,1,FALSE)),0,1))</f>
        <v>1</v>
      </c>
    </row>
    <row r="3487" spans="1:31">
      <c r="A3487" s="1413">
        <v>6957</v>
      </c>
      <c r="B3487" s="266" t="s">
        <v>810</v>
      </c>
      <c r="C3487" s="1014" t="s">
        <v>11199</v>
      </c>
      <c r="D3487" s="905" t="s">
        <v>11473</v>
      </c>
      <c r="H3487" s="905" t="s">
        <v>25</v>
      </c>
      <c r="I3487" s="270" t="s">
        <v>11453</v>
      </c>
      <c r="L3487" s="1070" t="s">
        <v>633</v>
      </c>
      <c r="M3487" s="1198" t="str">
        <f t="shared" si="226"/>
        <v>Invoice Made</v>
      </c>
      <c r="AA3487" s="13" t="str">
        <f t="shared" si="227"/>
        <v>Stena Impression2107</v>
      </c>
      <c r="AE3487" s="13">
        <f>IF(TRIM(AA3487=""),0,IF(ISNA(VLOOKUP(AA3487,Tracker!$AB$2:$AB$3981,1,FALSE)),0,1))</f>
        <v>1</v>
      </c>
    </row>
    <row r="3488" spans="1:31">
      <c r="A3488" s="1450">
        <v>6958</v>
      </c>
      <c r="B3488" s="266" t="s">
        <v>11430</v>
      </c>
      <c r="C3488" s="1014" t="s">
        <v>53</v>
      </c>
      <c r="D3488" s="905" t="s">
        <v>9914</v>
      </c>
      <c r="H3488" s="905" t="s">
        <v>11445</v>
      </c>
      <c r="I3488" s="270" t="s">
        <v>11446</v>
      </c>
      <c r="L3488" s="1070" t="s">
        <v>1485</v>
      </c>
      <c r="M3488" s="1198" t="str">
        <f t="shared" si="226"/>
        <v>Invoice Made</v>
      </c>
      <c r="AA3488" s="13" t="str">
        <f t="shared" si="227"/>
        <v>Galissas1</v>
      </c>
      <c r="AE3488" s="13">
        <f>IF(TRIM(AA3488=""),0,IF(ISNA(VLOOKUP(AA3488,Tracker!$AB$2:$AB$3981,1,FALSE)),0,1))</f>
        <v>1</v>
      </c>
    </row>
    <row r="3489" spans="1:31">
      <c r="A3489" s="1450">
        <v>6959</v>
      </c>
      <c r="B3489" s="266" t="s">
        <v>635</v>
      </c>
      <c r="C3489" s="1014" t="s">
        <v>343</v>
      </c>
      <c r="D3489" s="905" t="s">
        <v>2541</v>
      </c>
      <c r="H3489" s="905" t="s">
        <v>9415</v>
      </c>
      <c r="I3489" s="270" t="s">
        <v>11447</v>
      </c>
      <c r="K3489" s="681" t="s">
        <v>411</v>
      </c>
      <c r="L3489" s="1070" t="s">
        <v>28</v>
      </c>
      <c r="M3489" s="1198" t="str">
        <f t="shared" si="226"/>
        <v>Invoice Made</v>
      </c>
      <c r="AA3489" s="13" t="str">
        <f t="shared" si="227"/>
        <v>Stride109</v>
      </c>
      <c r="AE3489" s="13">
        <f>IF(TRIM(AA3489=""),0,IF(ISNA(VLOOKUP(AA3489,Tracker!$AB$2:$AB$3981,1,FALSE)),0,1))</f>
        <v>1</v>
      </c>
    </row>
    <row r="3490" spans="1:31">
      <c r="A3490" s="1450">
        <v>6960</v>
      </c>
      <c r="B3490" s="266" t="s">
        <v>1268</v>
      </c>
      <c r="C3490" s="1014" t="s">
        <v>546</v>
      </c>
      <c r="D3490" s="905" t="s">
        <v>10722</v>
      </c>
      <c r="H3490" s="905" t="s">
        <v>11376</v>
      </c>
      <c r="I3490" s="270" t="s">
        <v>11448</v>
      </c>
      <c r="K3490" s="681" t="s">
        <v>28</v>
      </c>
      <c r="L3490" s="1070" t="s">
        <v>28</v>
      </c>
      <c r="M3490" s="1198" t="str">
        <f t="shared" si="226"/>
        <v>Invoice Made</v>
      </c>
      <c r="AA3490" s="13" t="str">
        <f t="shared" si="227"/>
        <v>Nave Cetus110</v>
      </c>
      <c r="AE3490" s="13">
        <f>IF(TRIM(AA3490=""),0,IF(ISNA(VLOOKUP(AA3490,Tracker!$AB$2:$AB$3981,1,FALSE)),0,1))</f>
        <v>1</v>
      </c>
    </row>
    <row r="3491" spans="1:31">
      <c r="A3491" s="1450">
        <v>6961</v>
      </c>
      <c r="B3491" s="266" t="s">
        <v>11431</v>
      </c>
      <c r="C3491" s="1014" t="s">
        <v>11435</v>
      </c>
      <c r="D3491" s="905" t="s">
        <v>10771</v>
      </c>
      <c r="H3491" s="905" t="s">
        <v>2751</v>
      </c>
      <c r="I3491" s="270" t="s">
        <v>11449</v>
      </c>
      <c r="L3491" s="1070" t="s">
        <v>11189</v>
      </c>
      <c r="M3491" s="1198" t="str">
        <f t="shared" si="226"/>
        <v>Invoice Made</v>
      </c>
      <c r="AA3491" s="13" t="str">
        <f t="shared" si="227"/>
        <v>Front Siena06_2021</v>
      </c>
      <c r="AE3491" s="13">
        <f>IF(TRIM(AA3491=""),0,IF(ISNA(VLOOKUP(AA3491,Tracker!$AB$2:$AB$3981,1,FALSE)),0,1))</f>
        <v>1</v>
      </c>
    </row>
    <row r="3492" spans="1:31">
      <c r="A3492" s="1450">
        <v>6962</v>
      </c>
      <c r="B3492" s="266" t="s">
        <v>11432</v>
      </c>
      <c r="C3492" s="1014" t="s">
        <v>11436</v>
      </c>
      <c r="D3492" s="905" t="s">
        <v>10771</v>
      </c>
      <c r="H3492" s="905" t="s">
        <v>2751</v>
      </c>
      <c r="I3492" s="270" t="s">
        <v>11450</v>
      </c>
      <c r="L3492" s="1070" t="s">
        <v>11189</v>
      </c>
      <c r="M3492" s="1198" t="str">
        <f t="shared" si="226"/>
        <v>Invoice Made</v>
      </c>
      <c r="AA3492" s="13" t="str">
        <f t="shared" si="227"/>
        <v>Speedway37_05</v>
      </c>
      <c r="AE3492" s="13">
        <f>IF(TRIM(AA3492=""),0,IF(ISNA(VLOOKUP(AA3492,Tracker!$AB$2:$AB$3981,1,FALSE)),0,1))</f>
        <v>1</v>
      </c>
    </row>
    <row r="3493" spans="1:31">
      <c r="A3493" s="1450">
        <v>6963</v>
      </c>
      <c r="B3493" s="266" t="s">
        <v>11433</v>
      </c>
      <c r="C3493" s="1014" t="s">
        <v>11437</v>
      </c>
      <c r="D3493" s="905" t="s">
        <v>11352</v>
      </c>
      <c r="H3493" s="905" t="s">
        <v>2751</v>
      </c>
      <c r="I3493" s="270" t="s">
        <v>11451</v>
      </c>
      <c r="L3493" s="1070" t="s">
        <v>11189</v>
      </c>
      <c r="M3493" s="1198" t="str">
        <f t="shared" si="226"/>
        <v>Invoice Made</v>
      </c>
      <c r="AA3493" s="13" t="str">
        <f t="shared" si="227"/>
        <v>NS Corona202115</v>
      </c>
      <c r="AE3493" s="13">
        <f>IF(TRIM(AA3493=""),0,IF(ISNA(VLOOKUP(AA3493,Tracker!$AB$2:$AB$3981,1,FALSE)),0,1))</f>
        <v>1</v>
      </c>
    </row>
    <row r="3494" spans="1:31">
      <c r="A3494" s="1450">
        <v>6964</v>
      </c>
      <c r="B3494" s="266" t="s">
        <v>8587</v>
      </c>
      <c r="C3494" s="1014" t="s">
        <v>11438</v>
      </c>
      <c r="D3494" s="905" t="s">
        <v>8389</v>
      </c>
      <c r="H3494" s="905" t="s">
        <v>20</v>
      </c>
      <c r="I3494" s="270" t="s">
        <v>11452</v>
      </c>
      <c r="K3494" s="681" t="s">
        <v>9163</v>
      </c>
      <c r="L3494" s="1070" t="s">
        <v>1466</v>
      </c>
      <c r="M3494" s="1198" t="str">
        <f t="shared" si="226"/>
        <v>Invoice Made</v>
      </c>
      <c r="AA3494" s="13" t="str">
        <f t="shared" si="227"/>
        <v>Almi Odyssey24_1</v>
      </c>
      <c r="AE3494" s="13">
        <f>IF(TRIM(AA3494=""),0,IF(ISNA(VLOOKUP(AA3494,Tracker!$AB$2:$AB$3981,1,FALSE)),0,1))</f>
        <v>1</v>
      </c>
    </row>
    <row r="3495" spans="1:31">
      <c r="A3495" s="1450">
        <v>6965</v>
      </c>
      <c r="B3495" s="266" t="s">
        <v>9239</v>
      </c>
      <c r="C3495" s="1014" t="s">
        <v>143</v>
      </c>
      <c r="D3495" s="905" t="s">
        <v>8968</v>
      </c>
      <c r="H3495" s="905" t="s">
        <v>267</v>
      </c>
      <c r="I3495" s="270" t="s">
        <v>11453</v>
      </c>
      <c r="K3495" s="681" t="s">
        <v>9128</v>
      </c>
      <c r="L3495" s="1070" t="s">
        <v>1466</v>
      </c>
      <c r="M3495" s="1198" t="str">
        <f t="shared" si="226"/>
        <v>Invoice Made</v>
      </c>
      <c r="AA3495" s="13" t="str">
        <f t="shared" si="227"/>
        <v>Nan Lin Wan36</v>
      </c>
      <c r="AE3495" s="13">
        <f>IF(TRIM(AA3495=""),0,IF(ISNA(VLOOKUP(AA3495,Tracker!$AB$2:$AB$3981,1,FALSE)),0,1))</f>
        <v>1</v>
      </c>
    </row>
    <row r="3496" spans="1:31">
      <c r="A3496" s="1450">
        <v>6966</v>
      </c>
      <c r="B3496" s="266" t="s">
        <v>8396</v>
      </c>
      <c r="C3496" s="1014" t="s">
        <v>447</v>
      </c>
      <c r="D3496" s="905" t="s">
        <v>10456</v>
      </c>
      <c r="H3496" s="905" t="s">
        <v>90</v>
      </c>
      <c r="I3496" s="270" t="s">
        <v>11451</v>
      </c>
      <c r="K3496" s="681" t="s">
        <v>9163</v>
      </c>
      <c r="L3496" s="1070" t="s">
        <v>1466</v>
      </c>
      <c r="M3496" s="1198" t="str">
        <f t="shared" si="226"/>
        <v>Invoice Made</v>
      </c>
      <c r="AA3496" s="13" t="str">
        <f t="shared" si="227"/>
        <v>Advantage Spring53</v>
      </c>
      <c r="AE3496" s="13">
        <f>IF(TRIM(AA3496=""),0,IF(ISNA(VLOOKUP(AA3496,Tracker!$AB$2:$AB$3981,1,FALSE)),0,1))</f>
        <v>1</v>
      </c>
    </row>
    <row r="3497" spans="1:31">
      <c r="A3497" s="1450">
        <v>6967</v>
      </c>
      <c r="B3497" s="266" t="s">
        <v>2776</v>
      </c>
      <c r="C3497" s="1014" t="s">
        <v>11439</v>
      </c>
      <c r="D3497" s="905" t="s">
        <v>10427</v>
      </c>
      <c r="H3497" s="905" t="s">
        <v>10897</v>
      </c>
      <c r="I3497" s="270" t="s">
        <v>11454</v>
      </c>
      <c r="K3497" s="681" t="s">
        <v>9124</v>
      </c>
      <c r="L3497" s="1070" t="s">
        <v>1466</v>
      </c>
      <c r="M3497" s="1198" t="str">
        <f t="shared" si="226"/>
        <v>Invoice Made</v>
      </c>
      <c r="AA3497" s="13" t="str">
        <f t="shared" si="227"/>
        <v>Sten Skagen228, 229</v>
      </c>
      <c r="AE3497" s="13">
        <f>IF(TRIM(AA3497=""),0,IF(ISNA(VLOOKUP(AA3497,Tracker!$AB$2:$AB$3981,1,FALSE)),0,1))</f>
        <v>1</v>
      </c>
    </row>
    <row r="3498" spans="1:31">
      <c r="A3498" s="1450">
        <v>6968</v>
      </c>
      <c r="B3498" s="266" t="s">
        <v>2779</v>
      </c>
      <c r="C3498" s="1014" t="s">
        <v>11440</v>
      </c>
      <c r="D3498" s="905" t="s">
        <v>10427</v>
      </c>
      <c r="H3498" s="905" t="s">
        <v>2870</v>
      </c>
      <c r="I3498" s="270" t="s">
        <v>11455</v>
      </c>
      <c r="K3498" s="681" t="s">
        <v>9124</v>
      </c>
      <c r="L3498" s="1070" t="s">
        <v>1466</v>
      </c>
      <c r="M3498" s="1198" t="str">
        <f t="shared" si="226"/>
        <v>Invoice Made</v>
      </c>
      <c r="AA3498" s="13" t="str">
        <f t="shared" si="227"/>
        <v>Tigris376, 377</v>
      </c>
      <c r="AE3498" s="13">
        <f>IF(TRIM(AA3498=""),0,IF(ISNA(VLOOKUP(AA3498,Tracker!$AB$2:$AB$3981,1,FALSE)),0,1))</f>
        <v>1</v>
      </c>
    </row>
    <row r="3499" spans="1:31">
      <c r="A3499" s="1450">
        <v>6969</v>
      </c>
      <c r="B3499" s="266" t="s">
        <v>2854</v>
      </c>
      <c r="C3499" s="1014" t="s">
        <v>11441</v>
      </c>
      <c r="D3499" s="905" t="s">
        <v>10427</v>
      </c>
      <c r="H3499" s="905" t="s">
        <v>25</v>
      </c>
      <c r="I3499" s="270" t="s">
        <v>11456</v>
      </c>
      <c r="K3499" s="681" t="s">
        <v>9124</v>
      </c>
      <c r="L3499" s="1070" t="s">
        <v>1466</v>
      </c>
      <c r="M3499" s="1198" t="str">
        <f t="shared" si="226"/>
        <v>Invoice Made</v>
      </c>
      <c r="AA3499" s="13" t="str">
        <f t="shared" si="227"/>
        <v>Emmy Schulte308, 308_B, 309, 310, 311</v>
      </c>
      <c r="AE3499" s="13">
        <f>IF(TRIM(AA3499=""),0,IF(ISNA(VLOOKUP(AA3499,Tracker!$AB$2:$AB$3981,1,FALSE)),0,1))</f>
        <v>1</v>
      </c>
    </row>
    <row r="3500" spans="1:31">
      <c r="A3500" s="1450">
        <v>6970</v>
      </c>
      <c r="B3500" s="266" t="s">
        <v>892</v>
      </c>
      <c r="C3500" s="1014" t="s">
        <v>11442</v>
      </c>
      <c r="D3500" s="905" t="s">
        <v>10427</v>
      </c>
      <c r="H3500" s="905" t="s">
        <v>287</v>
      </c>
      <c r="I3500" s="270" t="s">
        <v>11449</v>
      </c>
      <c r="K3500" s="681" t="s">
        <v>9124</v>
      </c>
      <c r="L3500" s="1070" t="s">
        <v>1466</v>
      </c>
      <c r="M3500" s="1198" t="str">
        <f t="shared" si="226"/>
        <v>Invoice Made</v>
      </c>
      <c r="AA3500" s="13" t="str">
        <f t="shared" si="227"/>
        <v>Elisalex Schulte205, 206</v>
      </c>
      <c r="AE3500" s="13">
        <f>IF(TRIM(AA3500=""),0,IF(ISNA(VLOOKUP(AA3500,Tracker!$AB$2:$AB$3981,1,FALSE)),0,1))</f>
        <v>1</v>
      </c>
    </row>
    <row r="3501" spans="1:31">
      <c r="A3501" s="1413">
        <v>6971</v>
      </c>
      <c r="B3501" s="266" t="s">
        <v>9228</v>
      </c>
      <c r="C3501" s="1014" t="s">
        <v>11443</v>
      </c>
      <c r="D3501" s="905" t="s">
        <v>10427</v>
      </c>
      <c r="H3501" s="905" t="s">
        <v>535</v>
      </c>
      <c r="I3501" s="270" t="s">
        <v>11455</v>
      </c>
      <c r="K3501" s="681" t="s">
        <v>9124</v>
      </c>
      <c r="L3501" s="1070" t="s">
        <v>1466</v>
      </c>
      <c r="M3501" s="1198" t="str">
        <f t="shared" si="226"/>
        <v>Invoice Made</v>
      </c>
      <c r="AA3501" s="13" t="str">
        <f t="shared" si="227"/>
        <v>Sten Fjell147, 148, 149</v>
      </c>
      <c r="AE3501" s="13">
        <f>IF(TRIM(AA3501=""),0,IF(ISNA(VLOOKUP(AA3501,Tracker!$AB$2:$AB$3981,1,FALSE)),0,1))</f>
        <v>1</v>
      </c>
    </row>
    <row r="3502" spans="1:31">
      <c r="A3502" s="1413">
        <v>6972</v>
      </c>
      <c r="B3502" s="266" t="s">
        <v>464</v>
      </c>
      <c r="C3502" s="1014" t="s">
        <v>11199</v>
      </c>
      <c r="D3502" s="905" t="s">
        <v>11049</v>
      </c>
      <c r="H3502" s="905" t="s">
        <v>62</v>
      </c>
      <c r="I3502" s="270" t="s">
        <v>11457</v>
      </c>
      <c r="L3502" s="1070" t="s">
        <v>663</v>
      </c>
      <c r="M3502" s="1198" t="str">
        <f t="shared" si="226"/>
        <v>Invoice Made</v>
      </c>
      <c r="AA3502" s="13" t="str">
        <f t="shared" si="227"/>
        <v>Stena Penguin2107</v>
      </c>
      <c r="AE3502" s="13">
        <f>IF(TRIM(AA3502=""),0,IF(ISNA(VLOOKUP(AA3502,Tracker!$AB$2:$AB$3981,1,FALSE)),0,1))</f>
        <v>1</v>
      </c>
    </row>
    <row r="3503" spans="1:31">
      <c r="A3503" s="1413">
        <v>6973</v>
      </c>
      <c r="B3503" s="266" t="s">
        <v>628</v>
      </c>
      <c r="C3503" s="1014" t="s">
        <v>11444</v>
      </c>
      <c r="D3503" s="905" t="s">
        <v>9848</v>
      </c>
      <c r="H3503" s="905" t="s">
        <v>55</v>
      </c>
      <c r="I3503" s="270" t="s">
        <v>11458</v>
      </c>
      <c r="L3503" s="1070" t="s">
        <v>663</v>
      </c>
      <c r="M3503" s="1198" t="str">
        <f t="shared" si="226"/>
        <v>Invoice Made</v>
      </c>
      <c r="AA3503" s="13" t="str">
        <f t="shared" si="227"/>
        <v>Stena President2110</v>
      </c>
      <c r="AE3503" s="13">
        <f>IF(TRIM(AA3503=""),0,IF(ISNA(VLOOKUP(AA3503,Tracker!$AB$2:$AB$3981,1,FALSE)),0,1))</f>
        <v>1</v>
      </c>
    </row>
    <row r="3504" spans="1:31">
      <c r="A3504" s="1413">
        <v>6974</v>
      </c>
      <c r="B3504" s="266" t="s">
        <v>9034</v>
      </c>
      <c r="C3504" s="1014" t="s">
        <v>11365</v>
      </c>
      <c r="D3504" s="905" t="s">
        <v>8958</v>
      </c>
      <c r="H3504" s="905" t="s">
        <v>173</v>
      </c>
      <c r="I3504" s="270" t="s">
        <v>11459</v>
      </c>
      <c r="L3504" s="1070" t="s">
        <v>663</v>
      </c>
      <c r="M3504" s="1198" t="str">
        <f t="shared" si="226"/>
        <v>Invoice Made</v>
      </c>
      <c r="AA3504" s="13" t="str">
        <f t="shared" si="227"/>
        <v>Sonangol Cazenga2109</v>
      </c>
      <c r="AE3504" s="13">
        <f>IF(TRIM(AA3504=""),0,IF(ISNA(VLOOKUP(AA3504,Tracker!$AB$2:$AB$3981,1,FALSE)),0,1))</f>
        <v>1</v>
      </c>
    </row>
    <row r="3505" spans="1:31">
      <c r="A3505" s="1413">
        <v>6975</v>
      </c>
      <c r="B3505" s="266" t="s">
        <v>1341</v>
      </c>
      <c r="C3505" s="1014" t="s">
        <v>142</v>
      </c>
      <c r="D3505" s="905" t="s">
        <v>9981</v>
      </c>
      <c r="H3505" s="905" t="s">
        <v>2846</v>
      </c>
      <c r="I3505" s="270" t="s">
        <v>11449</v>
      </c>
      <c r="L3505" s="1070" t="s">
        <v>60</v>
      </c>
      <c r="M3505" s="1198" t="str">
        <f t="shared" si="226"/>
        <v>Invoice Made</v>
      </c>
      <c r="AA3505" s="13" t="str">
        <f t="shared" si="227"/>
        <v>Los Angeles Spirit43</v>
      </c>
      <c r="AE3505" s="13">
        <f>IF(TRIM(AA3505=""),0,IF(ISNA(VLOOKUP(AA3505,Tracker!$AB$2:$AB$3981,1,FALSE)),0,1))</f>
        <v>1</v>
      </c>
    </row>
    <row r="3506" spans="1:31">
      <c r="A3506" s="1413">
        <v>6976</v>
      </c>
      <c r="B3506" s="266" t="s">
        <v>752</v>
      </c>
      <c r="C3506" s="1014" t="s">
        <v>3996</v>
      </c>
      <c r="D3506" s="905" t="s">
        <v>8314</v>
      </c>
      <c r="H3506" s="905" t="s">
        <v>25</v>
      </c>
      <c r="I3506" s="270" t="s">
        <v>11448</v>
      </c>
      <c r="L3506" s="1070" t="s">
        <v>60</v>
      </c>
      <c r="M3506" s="1198" t="str">
        <f t="shared" si="226"/>
        <v>Invoice Made</v>
      </c>
      <c r="AA3506" s="13" t="str">
        <f t="shared" si="227"/>
        <v>Whistler Spirit116</v>
      </c>
      <c r="AE3506" s="13">
        <f>IF(TRIM(AA3506=""),0,IF(ISNA(VLOOKUP(AA3506,Tracker!$AB$2:$AB$3981,1,FALSE)),0,1))</f>
        <v>1</v>
      </c>
    </row>
    <row r="3507" spans="1:31">
      <c r="A3507" s="1413">
        <v>6977</v>
      </c>
      <c r="B3507" s="266" t="s">
        <v>2333</v>
      </c>
      <c r="C3507" s="1014" t="s">
        <v>165</v>
      </c>
      <c r="D3507" s="905" t="s">
        <v>1834</v>
      </c>
      <c r="H3507" s="905" t="s">
        <v>11460</v>
      </c>
      <c r="I3507" s="270" t="s">
        <v>11461</v>
      </c>
      <c r="L3507" s="1070" t="s">
        <v>60</v>
      </c>
      <c r="M3507" s="1198" t="str">
        <f t="shared" si="226"/>
        <v>Invoice Made</v>
      </c>
      <c r="AA3507" s="13" t="str">
        <f t="shared" si="227"/>
        <v>Tahoe Spirit45</v>
      </c>
      <c r="AE3507" s="13">
        <f>IF(TRIM(AA3507=""),0,IF(ISNA(VLOOKUP(AA3507,Tracker!$AB$2:$AB$3981,1,FALSE)),0,1))</f>
        <v>1</v>
      </c>
    </row>
    <row r="3508" spans="1:31">
      <c r="A3508" s="1413">
        <v>6978</v>
      </c>
      <c r="B3508" s="266" t="s">
        <v>322</v>
      </c>
      <c r="C3508" s="1014" t="s">
        <v>142</v>
      </c>
      <c r="D3508" s="905" t="s">
        <v>8314</v>
      </c>
      <c r="H3508" s="905" t="s">
        <v>11462</v>
      </c>
      <c r="I3508" s="270" t="s">
        <v>11463</v>
      </c>
      <c r="L3508" s="1070" t="s">
        <v>60</v>
      </c>
      <c r="M3508" s="1198" t="str">
        <f t="shared" si="226"/>
        <v>Invoice Made</v>
      </c>
      <c r="AA3508" s="13" t="str">
        <f t="shared" si="227"/>
        <v>Dilong Spirit43</v>
      </c>
      <c r="AE3508" s="13">
        <f>IF(TRIM(AA3508=""),0,IF(ISNA(VLOOKUP(AA3508,Tracker!$AB$2:$AB$3981,1,FALSE)),0,1))</f>
        <v>1</v>
      </c>
    </row>
    <row r="3509" spans="1:31">
      <c r="A3509" s="1413">
        <v>6979</v>
      </c>
      <c r="B3509" s="266" t="s">
        <v>1346</v>
      </c>
      <c r="C3509" s="1014" t="s">
        <v>148</v>
      </c>
      <c r="D3509" s="905" t="s">
        <v>8474</v>
      </c>
      <c r="H3509" s="905" t="s">
        <v>10659</v>
      </c>
      <c r="I3509" s="270" t="s">
        <v>11464</v>
      </c>
      <c r="L3509" s="1070" t="s">
        <v>60</v>
      </c>
      <c r="M3509" s="1198" t="str">
        <f t="shared" si="226"/>
        <v>Invoice Made</v>
      </c>
      <c r="AA3509" s="13" t="str">
        <f t="shared" si="227"/>
        <v>Barcelona Spirit42</v>
      </c>
      <c r="AE3509" s="13">
        <f>IF(TRIM(AA3509=""),0,IF(ISNA(VLOOKUP(AA3509,Tracker!$AB$2:$AB$3981,1,FALSE)),0,1))</f>
        <v>1</v>
      </c>
    </row>
    <row r="3510" spans="1:31">
      <c r="A3510" s="1413">
        <v>6980</v>
      </c>
      <c r="B3510" s="266" t="s">
        <v>8242</v>
      </c>
      <c r="C3510" s="1014" t="s">
        <v>658</v>
      </c>
      <c r="D3510" s="905" t="s">
        <v>1834</v>
      </c>
      <c r="H3510" s="905" t="s">
        <v>10296</v>
      </c>
      <c r="I3510" s="270" t="s">
        <v>11450</v>
      </c>
      <c r="L3510" s="1070" t="s">
        <v>60</v>
      </c>
      <c r="M3510" s="1198" t="str">
        <f t="shared" si="226"/>
        <v>Invoice Made</v>
      </c>
      <c r="AA3510" s="13" t="str">
        <f t="shared" si="227"/>
        <v>Atlanta Spirit59</v>
      </c>
      <c r="AE3510" s="13">
        <f>IF(TRIM(AA3510=""),0,IF(ISNA(VLOOKUP(AA3510,Tracker!$AB$2:$AB$3981,1,FALSE)),0,1))</f>
        <v>1</v>
      </c>
    </row>
    <row r="3511" spans="1:31">
      <c r="A3511" s="1413">
        <v>6981</v>
      </c>
      <c r="B3511" s="266" t="s">
        <v>1866</v>
      </c>
      <c r="C3511" s="1014" t="s">
        <v>4643</v>
      </c>
      <c r="D3511" s="905" t="s">
        <v>63</v>
      </c>
      <c r="H3511" s="905" t="s">
        <v>59</v>
      </c>
      <c r="I3511" s="270" t="s">
        <v>11453</v>
      </c>
      <c r="L3511" s="1070" t="s">
        <v>60</v>
      </c>
      <c r="M3511" s="1198" t="str">
        <f t="shared" si="226"/>
        <v>Invoice Made</v>
      </c>
      <c r="AA3511" s="13" t="str">
        <f t="shared" si="227"/>
        <v>Pacific dawn99</v>
      </c>
      <c r="AE3511" s="13">
        <f>IF(TRIM(AA3511=""),0,IF(ISNA(VLOOKUP(AA3511,Tracker!$AB$2:$AB$3981,1,FALSE)),0,1))</f>
        <v>1</v>
      </c>
    </row>
    <row r="3512" spans="1:31">
      <c r="A3512" s="1413">
        <v>6982</v>
      </c>
      <c r="B3512" s="266" t="s">
        <v>1274</v>
      </c>
      <c r="C3512" s="1014" t="s">
        <v>5480</v>
      </c>
      <c r="D3512" s="905" t="s">
        <v>8111</v>
      </c>
      <c r="H3512" s="905" t="s">
        <v>90</v>
      </c>
      <c r="I3512" s="270" t="s">
        <v>11446</v>
      </c>
      <c r="L3512" s="1070" t="s">
        <v>60</v>
      </c>
      <c r="M3512" s="1198" t="str">
        <f t="shared" si="226"/>
        <v>Invoice Made</v>
      </c>
      <c r="AA3512" s="13" t="str">
        <f t="shared" si="227"/>
        <v>Yamato Spirit107</v>
      </c>
      <c r="AE3512" s="13">
        <f>IF(TRIM(AA3512=""),0,IF(ISNA(VLOOKUP(AA3512,Tracker!$AB$2:$AB$3981,1,FALSE)),0,1))</f>
        <v>1</v>
      </c>
    </row>
    <row r="3513" spans="1:31">
      <c r="A3513" s="1413">
        <v>6983</v>
      </c>
      <c r="B3513" s="266" t="s">
        <v>11204</v>
      </c>
      <c r="C3513" s="1014" t="s">
        <v>834</v>
      </c>
      <c r="D3513" s="905" t="s">
        <v>8314</v>
      </c>
      <c r="H3513" s="905" t="s">
        <v>575</v>
      </c>
      <c r="I3513" s="270" t="s">
        <v>11465</v>
      </c>
      <c r="L3513" s="1070" t="s">
        <v>60</v>
      </c>
      <c r="M3513" s="1198" t="str">
        <f t="shared" si="226"/>
        <v>Invoice Made</v>
      </c>
      <c r="AA3513" s="13" t="str">
        <f t="shared" si="227"/>
        <v>Montreal Spirit49</v>
      </c>
      <c r="AE3513" s="13">
        <f>IF(TRIM(AA3513=""),0,IF(ISNA(VLOOKUP(AA3513,Tracker!$AB$2:$AB$3981,1,FALSE)),0,1))</f>
        <v>1</v>
      </c>
    </row>
    <row r="3514" spans="1:31">
      <c r="A3514" s="1413">
        <v>6984</v>
      </c>
      <c r="B3514" s="266" t="s">
        <v>56</v>
      </c>
      <c r="C3514" s="1014" t="s">
        <v>193</v>
      </c>
      <c r="D3514" s="905" t="s">
        <v>63</v>
      </c>
      <c r="H3514" s="905" t="s">
        <v>200</v>
      </c>
      <c r="I3514" s="270" t="s">
        <v>11455</v>
      </c>
      <c r="L3514" s="1070" t="s">
        <v>60</v>
      </c>
      <c r="M3514" s="1198" t="str">
        <f t="shared" si="226"/>
        <v>Invoice Made</v>
      </c>
      <c r="N3514" s="1439" t="s">
        <v>10988</v>
      </c>
      <c r="AA3514" s="13" t="str">
        <f t="shared" si="227"/>
        <v>Blue Sea28</v>
      </c>
      <c r="AE3514" s="13">
        <f>IF(TRIM(AA3514=""),0,IF(ISNA(VLOOKUP(AA3514,Tracker!$AB$2:$AB$3981,1,FALSE)),0,1))</f>
        <v>1</v>
      </c>
    </row>
    <row r="3515" spans="1:31">
      <c r="A3515" s="1413">
        <v>6985</v>
      </c>
      <c r="B3515" s="266" t="s">
        <v>3694</v>
      </c>
      <c r="C3515" s="1014" t="s">
        <v>185</v>
      </c>
      <c r="D3515" s="905" t="s">
        <v>7826</v>
      </c>
      <c r="H3515" s="905" t="s">
        <v>11466</v>
      </c>
      <c r="I3515" s="270" t="s">
        <v>11467</v>
      </c>
      <c r="K3515" s="681" t="s">
        <v>10988</v>
      </c>
      <c r="L3515" s="1070" t="s">
        <v>590</v>
      </c>
      <c r="M3515" s="1198" t="str">
        <f t="shared" si="226"/>
        <v>Invoice Made</v>
      </c>
      <c r="N3515" s="1439" t="s">
        <v>10988</v>
      </c>
      <c r="AA3515" s="13" t="str">
        <f t="shared" si="227"/>
        <v>Shamrock Mercury76</v>
      </c>
      <c r="AE3515" s="13">
        <f>IF(TRIM(AA3515=""),0,IF(ISNA(VLOOKUP(AA3515,Tracker!$AB$2:$AB$3981,1,FALSE)),0,1))</f>
        <v>1</v>
      </c>
    </row>
    <row r="3516" spans="1:31">
      <c r="A3516" s="1413">
        <v>6986</v>
      </c>
      <c r="B3516" s="266" t="s">
        <v>2051</v>
      </c>
      <c r="C3516" s="1014" t="s">
        <v>57</v>
      </c>
      <c r="D3516" s="905" t="s">
        <v>10763</v>
      </c>
      <c r="H3516" s="905" t="s">
        <v>1285</v>
      </c>
      <c r="I3516" s="270" t="s">
        <v>11459</v>
      </c>
      <c r="K3516" s="681" t="s">
        <v>10988</v>
      </c>
      <c r="L3516" s="1070" t="s">
        <v>590</v>
      </c>
      <c r="M3516" s="1198" t="str">
        <f t="shared" si="226"/>
        <v>Invoice Made</v>
      </c>
      <c r="N3516" s="1439" t="s">
        <v>10988</v>
      </c>
      <c r="AA3516" s="13" t="str">
        <f t="shared" si="227"/>
        <v>Bochem Luxembourg18</v>
      </c>
      <c r="AE3516" s="13">
        <f>IF(TRIM(AA3516=""),0,IF(ISNA(VLOOKUP(AA3516,Tracker!$AB$2:$AB$3981,1,FALSE)),0,1))</f>
        <v>1</v>
      </c>
    </row>
    <row r="3517" spans="1:31">
      <c r="A3517" s="1413">
        <v>6987</v>
      </c>
      <c r="B3517" s="266" t="s">
        <v>2051</v>
      </c>
      <c r="C3517" s="1014" t="s">
        <v>124</v>
      </c>
      <c r="D3517" s="905" t="s">
        <v>10763</v>
      </c>
      <c r="H3517" s="905" t="s">
        <v>1319</v>
      </c>
      <c r="I3517" s="270" t="s">
        <v>11455</v>
      </c>
      <c r="K3517" s="681" t="s">
        <v>10988</v>
      </c>
      <c r="L3517" s="1070" t="s">
        <v>590</v>
      </c>
      <c r="M3517" s="1198" t="str">
        <f t="shared" si="226"/>
        <v>Invoice Made</v>
      </c>
      <c r="N3517" s="1439" t="s">
        <v>10988</v>
      </c>
      <c r="AA3517" s="13" t="str">
        <f t="shared" si="227"/>
        <v>Bochem Luxembourg19</v>
      </c>
      <c r="AE3517" s="13">
        <f>IF(TRIM(AA3517=""),0,IF(ISNA(VLOOKUP(AA3517,Tracker!$AB$2:$AB$3981,1,FALSE)),0,1))</f>
        <v>1</v>
      </c>
    </row>
    <row r="3518" spans="1:31">
      <c r="A3518" s="1413">
        <v>6988</v>
      </c>
      <c r="B3518" s="266" t="s">
        <v>10111</v>
      </c>
      <c r="C3518" s="1014" t="s">
        <v>174</v>
      </c>
      <c r="D3518" s="905" t="s">
        <v>11474</v>
      </c>
      <c r="H3518" s="905" t="s">
        <v>1285</v>
      </c>
      <c r="I3518" s="270" t="s">
        <v>11458</v>
      </c>
      <c r="K3518" s="1438" t="s">
        <v>10989</v>
      </c>
      <c r="L3518" s="1070" t="s">
        <v>590</v>
      </c>
      <c r="M3518" s="1198" t="str">
        <f t="shared" si="226"/>
        <v>Invoice Made</v>
      </c>
      <c r="N3518" s="1439" t="s">
        <v>10988</v>
      </c>
      <c r="AA3518" s="13" t="str">
        <f t="shared" si="227"/>
        <v>Eva Tokyo21</v>
      </c>
      <c r="AE3518" s="13">
        <f>IF(TRIM(AA3518=""),0,IF(ISNA(VLOOKUP(AA3518,Tracker!$AB$2:$AB$3981,1,FALSE)),0,1))</f>
        <v>1</v>
      </c>
    </row>
    <row r="3519" spans="1:31">
      <c r="A3519" s="1413">
        <v>6989</v>
      </c>
      <c r="B3519" s="266" t="s">
        <v>10543</v>
      </c>
      <c r="C3519" s="1014" t="s">
        <v>151</v>
      </c>
      <c r="D3519" s="905" t="s">
        <v>10763</v>
      </c>
      <c r="H3519" s="905" t="s">
        <v>8693</v>
      </c>
      <c r="I3519" s="270" t="s">
        <v>11449</v>
      </c>
      <c r="K3519" s="681" t="s">
        <v>10988</v>
      </c>
      <c r="L3519" s="1070" t="s">
        <v>590</v>
      </c>
      <c r="M3519" s="1198" t="str">
        <f t="shared" si="226"/>
        <v>Invoice Made</v>
      </c>
      <c r="N3519" s="1439"/>
      <c r="AA3519" s="13" t="str">
        <f t="shared" si="227"/>
        <v>Celsius Miami15</v>
      </c>
      <c r="AE3519" s="13">
        <f>IF(TRIM(AA3519=""),0,IF(ISNA(VLOOKUP(AA3519,Tracker!$AB$2:$AB$3981,1,FALSE)),0,1))</f>
        <v>1</v>
      </c>
    </row>
    <row r="3520" spans="1:31">
      <c r="A3520" s="1413">
        <v>6990</v>
      </c>
      <c r="B3520" s="266" t="s">
        <v>11156</v>
      </c>
      <c r="C3520" s="1014" t="s">
        <v>414</v>
      </c>
      <c r="D3520" s="905" t="s">
        <v>11474</v>
      </c>
      <c r="H3520" s="905" t="s">
        <v>11468</v>
      </c>
      <c r="I3520" s="270" t="s">
        <v>11469</v>
      </c>
      <c r="K3520" s="1438" t="s">
        <v>10988</v>
      </c>
      <c r="L3520" s="1070" t="s">
        <v>590</v>
      </c>
      <c r="M3520" s="1198" t="str">
        <f t="shared" si="226"/>
        <v>Invoice Made</v>
      </c>
      <c r="N3520" s="1439" t="s">
        <v>10988</v>
      </c>
      <c r="AA3520" s="13" t="str">
        <f t="shared" si="227"/>
        <v>Petrel5</v>
      </c>
      <c r="AE3520" s="13">
        <f>IF(TRIM(AA3520=""),0,IF(ISNA(VLOOKUP(AA3520,Tracker!$AB$2:$AB$3981,1,FALSE)),0,1))</f>
        <v>1</v>
      </c>
    </row>
    <row r="3521" spans="1:31">
      <c r="A3521" s="1413">
        <v>6991</v>
      </c>
      <c r="B3521" s="266" t="s">
        <v>11434</v>
      </c>
      <c r="C3521" s="1014" t="s">
        <v>423</v>
      </c>
      <c r="D3521" s="905" t="s">
        <v>8772</v>
      </c>
      <c r="H3521" s="905" t="s">
        <v>11470</v>
      </c>
      <c r="I3521" s="270" t="s">
        <v>11463</v>
      </c>
      <c r="K3521" s="1342" t="s">
        <v>10988</v>
      </c>
      <c r="L3521" s="1070" t="s">
        <v>590</v>
      </c>
      <c r="M3521" s="1198" t="str">
        <f t="shared" ref="M3521:M3584" si="228">IF(AND(NOT(TRIM(D3521)="")),IF(AE3521=1,"Invoice Made","Invoice Not Made"),"")</f>
        <v>Invoice Made</v>
      </c>
      <c r="N3521" s="1439" t="s">
        <v>10988</v>
      </c>
      <c r="AA3521" s="13" t="str">
        <f t="shared" si="227"/>
        <v>Mirella S02</v>
      </c>
      <c r="AE3521" s="13">
        <f>IF(TRIM(AA3521=""),0,IF(ISNA(VLOOKUP(AA3521,Tracker!$AB$2:$AB$3981,1,FALSE)),0,1))</f>
        <v>1</v>
      </c>
    </row>
    <row r="3522" spans="1:31">
      <c r="A3522" s="1413">
        <v>6992</v>
      </c>
      <c r="B3522" s="266" t="s">
        <v>3094</v>
      </c>
      <c r="C3522" s="1014" t="s">
        <v>854</v>
      </c>
      <c r="D3522" s="905" t="s">
        <v>10053</v>
      </c>
      <c r="H3522" s="905" t="s">
        <v>11471</v>
      </c>
      <c r="I3522" s="270" t="s">
        <v>11465</v>
      </c>
      <c r="K3522" s="1438" t="s">
        <v>10989</v>
      </c>
      <c r="L3522" s="1070" t="s">
        <v>590</v>
      </c>
      <c r="M3522" s="1198" t="str">
        <f t="shared" si="228"/>
        <v>Invoice Made</v>
      </c>
      <c r="N3522" s="1439" t="s">
        <v>10989</v>
      </c>
      <c r="AA3522" s="13" t="str">
        <f t="shared" si="227"/>
        <v>Cabo Froward167</v>
      </c>
      <c r="AE3522" s="13">
        <f>IF(TRIM(AA3522=""),0,IF(ISNA(VLOOKUP(AA3522,Tracker!$AB$2:$AB$3981,1,FALSE)),0,1))</f>
        <v>1</v>
      </c>
    </row>
    <row r="3523" spans="1:31">
      <c r="A3523" s="1413">
        <v>6993</v>
      </c>
      <c r="B3523" s="266" t="s">
        <v>3106</v>
      </c>
      <c r="C3523" s="1014" t="s">
        <v>6726</v>
      </c>
      <c r="D3523" s="905" t="s">
        <v>11297</v>
      </c>
      <c r="H3523" s="905" t="s">
        <v>145</v>
      </c>
      <c r="I3523" s="270" t="s">
        <v>11447</v>
      </c>
      <c r="K3523" s="1438" t="s">
        <v>10989</v>
      </c>
      <c r="L3523" s="1070" t="s">
        <v>590</v>
      </c>
      <c r="M3523" s="1198" t="str">
        <f t="shared" si="228"/>
        <v>Invoice Made</v>
      </c>
      <c r="N3523" s="1439"/>
      <c r="AA3523" s="13" t="str">
        <f t="shared" si="227"/>
        <v>Seaways Reymar261</v>
      </c>
      <c r="AE3523" s="13">
        <f>IF(TRIM(AA3523=""),0,IF(ISNA(VLOOKUP(AA3523,Tracker!$AB$2:$AB$3981,1,FALSE)),0,1))</f>
        <v>1</v>
      </c>
    </row>
    <row r="3524" spans="1:31">
      <c r="A3524" s="1421">
        <v>6994</v>
      </c>
      <c r="B3524" s="1200" t="s">
        <v>7636</v>
      </c>
      <c r="C3524" s="1201" t="s">
        <v>331</v>
      </c>
      <c r="D3524" s="1202" t="s">
        <v>11297</v>
      </c>
      <c r="E3524" s="1200"/>
      <c r="F3524" s="1203"/>
      <c r="G3524" s="1204"/>
      <c r="H3524" s="1202" t="s">
        <v>324</v>
      </c>
      <c r="I3524" s="1205" t="s">
        <v>11472</v>
      </c>
      <c r="J3524" s="1200"/>
      <c r="K3524" s="1459" t="s">
        <v>10988</v>
      </c>
      <c r="L3524" s="1222" t="s">
        <v>590</v>
      </c>
      <c r="M3524" s="1208" t="str">
        <f t="shared" si="228"/>
        <v>Invoice Made</v>
      </c>
      <c r="N3524" s="1200"/>
      <c r="O3524" s="1200"/>
      <c r="P3524" s="1200"/>
      <c r="Q3524" s="1200"/>
      <c r="R3524" s="1200"/>
      <c r="S3524" s="1200"/>
      <c r="T3524" s="1200"/>
      <c r="U3524" s="1200"/>
      <c r="V3524" s="1200"/>
      <c r="W3524" s="1200"/>
      <c r="X3524" s="1200"/>
      <c r="Y3524" s="1200"/>
      <c r="AA3524" s="13" t="str">
        <f t="shared" si="227"/>
        <v>Seaways Leyte108</v>
      </c>
      <c r="AE3524" s="13">
        <f>IF(TRIM(AA3524=""),0,IF(ISNA(VLOOKUP(AA3524,Tracker!$AB$2:$AB$3981,1,FALSE)),0,1))</f>
        <v>1</v>
      </c>
    </row>
    <row r="3525" spans="1:31">
      <c r="A3525" s="1458">
        <v>6995</v>
      </c>
      <c r="B3525" s="266" t="s">
        <v>11524</v>
      </c>
      <c r="C3525" s="1014">
        <v>2</v>
      </c>
      <c r="D3525" s="905" t="s">
        <v>9914</v>
      </c>
      <c r="H3525" s="905" t="s">
        <v>10633</v>
      </c>
      <c r="I3525" s="270">
        <v>44594</v>
      </c>
      <c r="K3525" s="681" t="s">
        <v>1485</v>
      </c>
      <c r="L3525" s="1070" t="s">
        <v>1485</v>
      </c>
      <c r="M3525" s="1198" t="str">
        <f t="shared" si="228"/>
        <v>Invoice Made</v>
      </c>
      <c r="O3525" s="1474" t="s">
        <v>11525</v>
      </c>
      <c r="P3525" s="1480"/>
      <c r="Q3525" s="1480"/>
      <c r="R3525" s="1480"/>
      <c r="AA3525" s="13" t="str">
        <f t="shared" si="227"/>
        <v>New Dawn2</v>
      </c>
      <c r="AE3525" s="13">
        <f>IF(TRIM(AA3525=""),0,IF(ISNA(VLOOKUP(AA3525,Tracker!$AB$2:$AB$3981,1,FALSE)),0,1))</f>
        <v>1</v>
      </c>
    </row>
    <row r="3526" spans="1:31">
      <c r="A3526" s="1458">
        <v>6996</v>
      </c>
      <c r="B3526" s="266" t="s">
        <v>10516</v>
      </c>
      <c r="C3526" s="1014">
        <v>2106</v>
      </c>
      <c r="D3526" s="905" t="s">
        <v>8596</v>
      </c>
      <c r="H3526" s="905" t="s">
        <v>11526</v>
      </c>
      <c r="I3526" s="270">
        <v>44600</v>
      </c>
      <c r="K3526" s="681" t="s">
        <v>8479</v>
      </c>
      <c r="L3526" s="1070" t="s">
        <v>8479</v>
      </c>
      <c r="M3526" s="1198" t="str">
        <f t="shared" si="228"/>
        <v>Invoice Made</v>
      </c>
      <c r="AA3526" s="13" t="str">
        <f t="shared" si="227"/>
        <v>Cap Theodora2106</v>
      </c>
      <c r="AE3526" s="13">
        <f>IF(TRIM(AA3526=""),0,IF(ISNA(VLOOKUP(AA3526,Tracker!$AB$2:$AB$3981,1,FALSE)),0,1))</f>
        <v>1</v>
      </c>
    </row>
    <row r="3527" spans="1:31">
      <c r="A3527" s="1413">
        <v>6997</v>
      </c>
      <c r="B3527" s="266" t="s">
        <v>11527</v>
      </c>
      <c r="C3527" s="1014">
        <v>21</v>
      </c>
      <c r="D3527" s="905" t="s">
        <v>11340</v>
      </c>
      <c r="H3527" s="905" t="s">
        <v>293</v>
      </c>
      <c r="I3527" s="270">
        <v>44619</v>
      </c>
      <c r="K3527" s="681" t="s">
        <v>11343</v>
      </c>
      <c r="L3527" s="1070" t="s">
        <v>11343</v>
      </c>
      <c r="M3527" s="1198" t="str">
        <f t="shared" si="228"/>
        <v>Invoice Made</v>
      </c>
      <c r="AA3527" s="13" t="str">
        <f t="shared" si="227"/>
        <v>BW Nile21</v>
      </c>
      <c r="AE3527" s="13">
        <f>IF(TRIM(AA3527=""),0,IF(ISNA(VLOOKUP(AA3527,Tracker!$AB$2:$AB$3981,1,FALSE)),0,1))</f>
        <v>1</v>
      </c>
    </row>
    <row r="3528" spans="1:31">
      <c r="A3528" s="1413">
        <v>6998</v>
      </c>
      <c r="B3528" s="1158" t="s">
        <v>11528</v>
      </c>
      <c r="C3528" s="1014">
        <v>270</v>
      </c>
      <c r="D3528" s="905" t="s">
        <v>8961</v>
      </c>
      <c r="H3528" s="905" t="s">
        <v>10296</v>
      </c>
      <c r="I3528" s="270">
        <v>44599</v>
      </c>
      <c r="K3528" s="681" t="s">
        <v>11346</v>
      </c>
      <c r="L3528" s="1070" t="s">
        <v>9985</v>
      </c>
      <c r="M3528" s="1198" t="str">
        <f t="shared" si="228"/>
        <v>Invoice Made</v>
      </c>
      <c r="AA3528" s="13" t="str">
        <f t="shared" si="227"/>
        <v>Seaoath270</v>
      </c>
      <c r="AE3528" s="13">
        <f>IF(TRIM(AA3528=""),0,IF(ISNA(VLOOKUP(AA3528,Tracker!$AB$2:$AB$3981,1,FALSE)),0,1))</f>
        <v>1</v>
      </c>
    </row>
    <row r="3529" spans="1:31">
      <c r="A3529" s="1413">
        <v>6999</v>
      </c>
      <c r="B3529" s="1158" t="s">
        <v>11074</v>
      </c>
      <c r="C3529" s="1014">
        <v>2106</v>
      </c>
      <c r="D3529" s="905" t="s">
        <v>8961</v>
      </c>
      <c r="H3529" s="905" t="s">
        <v>20</v>
      </c>
      <c r="I3529" s="270">
        <v>44619</v>
      </c>
      <c r="K3529" s="681" t="s">
        <v>11529</v>
      </c>
      <c r="L3529" s="1070" t="s">
        <v>9985</v>
      </c>
      <c r="M3529" s="1198" t="str">
        <f t="shared" si="228"/>
        <v>Invoice Made</v>
      </c>
      <c r="AA3529" s="13" t="str">
        <f t="shared" si="227"/>
        <v>Eco West Coast2106</v>
      </c>
      <c r="AE3529" s="13">
        <f>IF(TRIM(AA3529=""),0,IF(ISNA(VLOOKUP(AA3529,Tracker!$AB$2:$AB$3981,1,FALSE)),0,1))</f>
        <v>1</v>
      </c>
    </row>
    <row r="3530" spans="1:31">
      <c r="A3530" s="1413">
        <v>7000</v>
      </c>
      <c r="B3530" s="1158" t="s">
        <v>2700</v>
      </c>
      <c r="C3530" s="1014">
        <v>45</v>
      </c>
      <c r="D3530" s="905" t="s">
        <v>10052</v>
      </c>
      <c r="H3530" s="905" t="s">
        <v>410</v>
      </c>
      <c r="I3530" s="270">
        <v>44618</v>
      </c>
      <c r="K3530" s="681" t="s">
        <v>11346</v>
      </c>
      <c r="L3530" s="1070" t="s">
        <v>9985</v>
      </c>
      <c r="M3530" s="1198" t="str">
        <f t="shared" si="228"/>
        <v>Invoice Made</v>
      </c>
      <c r="AA3530" s="13" t="str">
        <f t="shared" si="227"/>
        <v>Moscow Spirit45</v>
      </c>
      <c r="AE3530" s="13">
        <f>IF(TRIM(AA3530=""),0,IF(ISNA(VLOOKUP(AA3530,Tracker!$AB$2:$AB$3981,1,FALSE)),0,1))</f>
        <v>1</v>
      </c>
    </row>
    <row r="3531" spans="1:31">
      <c r="A3531" s="1413">
        <v>7001</v>
      </c>
      <c r="B3531" s="1158" t="s">
        <v>11530</v>
      </c>
      <c r="C3531" s="1014">
        <v>52</v>
      </c>
      <c r="D3531" s="905" t="s">
        <v>11531</v>
      </c>
      <c r="H3531" s="905" t="s">
        <v>25</v>
      </c>
      <c r="I3531" s="270">
        <v>44602</v>
      </c>
      <c r="K3531" s="681" t="s">
        <v>11346</v>
      </c>
      <c r="L3531" s="1070" t="s">
        <v>9985</v>
      </c>
      <c r="M3531" s="1198" t="str">
        <f t="shared" si="228"/>
        <v>Invoice Made</v>
      </c>
      <c r="AA3531" s="13" t="str">
        <f t="shared" si="227"/>
        <v>Kriti Bastion52</v>
      </c>
      <c r="AE3531" s="13">
        <f>IF(TRIM(AA3531=""),0,IF(ISNA(VLOOKUP(AA3531,Tracker!$AB$2:$AB$3981,1,FALSE)),0,1))</f>
        <v>1</v>
      </c>
    </row>
    <row r="3532" spans="1:31">
      <c r="A3532" s="1413">
        <v>7002</v>
      </c>
      <c r="B3532" s="1158" t="s">
        <v>4494</v>
      </c>
      <c r="C3532" s="1014">
        <v>8</v>
      </c>
      <c r="D3532" s="905" t="s">
        <v>10202</v>
      </c>
      <c r="H3532" s="905" t="s">
        <v>164</v>
      </c>
      <c r="I3532" s="270">
        <v>44618</v>
      </c>
      <c r="K3532" s="681" t="s">
        <v>11529</v>
      </c>
      <c r="L3532" s="1070" t="s">
        <v>9985</v>
      </c>
      <c r="M3532" s="1198" t="str">
        <f t="shared" si="228"/>
        <v>Invoice Made</v>
      </c>
      <c r="AA3532" s="13" t="str">
        <f t="shared" ref="AA3532:AA3595" si="229">IF(OR(TRIM(B3532)="",TRIM(C3532)=""),"Vessel-Voy No not given",CONCATENATE(TRIM(B3532),TRIM(C3532)))</f>
        <v>Minerva Alexandra8</v>
      </c>
      <c r="AE3532" s="13">
        <f>IF(TRIM(AA3532=""),0,IF(ISNA(VLOOKUP(AA3532,Tracker!$AB$2:$AB$3981,1,FALSE)),0,1))</f>
        <v>1</v>
      </c>
    </row>
    <row r="3533" spans="1:31">
      <c r="A3533" s="1413">
        <v>7003</v>
      </c>
      <c r="B3533" s="1158" t="s">
        <v>11532</v>
      </c>
      <c r="C3533" s="1014" t="s">
        <v>11533</v>
      </c>
      <c r="D3533" s="905" t="s">
        <v>10052</v>
      </c>
      <c r="H3533" s="905" t="s">
        <v>25</v>
      </c>
      <c r="I3533" s="270">
        <v>44614</v>
      </c>
      <c r="K3533" s="681" t="s">
        <v>11346</v>
      </c>
      <c r="L3533" s="1070" t="s">
        <v>9985</v>
      </c>
      <c r="M3533" s="1198" t="str">
        <f t="shared" si="228"/>
        <v>Invoice Made</v>
      </c>
      <c r="AA3533" s="13" t="str">
        <f t="shared" si="229"/>
        <v>Ayse CVGC22_00168</v>
      </c>
      <c r="AE3533" s="13">
        <f>IF(TRIM(AA3533=""),0,IF(ISNA(VLOOKUP(AA3533,Tracker!$AB$2:$AB$3981,1,FALSE)),0,1))</f>
        <v>1</v>
      </c>
    </row>
    <row r="3534" spans="1:31">
      <c r="A3534" s="1413">
        <v>7004</v>
      </c>
      <c r="B3534" s="266" t="s">
        <v>739</v>
      </c>
      <c r="C3534" s="1014">
        <v>125</v>
      </c>
      <c r="D3534" s="905" t="s">
        <v>9915</v>
      </c>
      <c r="H3534" s="905" t="s">
        <v>90</v>
      </c>
      <c r="I3534" s="270">
        <v>44620</v>
      </c>
      <c r="K3534" s="681" t="s">
        <v>411</v>
      </c>
      <c r="L3534" s="1070" t="s">
        <v>28</v>
      </c>
      <c r="M3534" s="1198" t="str">
        <f t="shared" si="228"/>
        <v>Invoice Made</v>
      </c>
      <c r="AA3534" s="13" t="str">
        <f t="shared" si="229"/>
        <v>Alqadisia125</v>
      </c>
      <c r="AE3534" s="13">
        <f>IF(TRIM(AA3534=""),0,IF(ISNA(VLOOKUP(AA3534,Tracker!$AB$2:$AB$3981,1,FALSE)),0,1))</f>
        <v>1</v>
      </c>
    </row>
    <row r="3535" spans="1:31">
      <c r="A3535" s="1413">
        <v>7005</v>
      </c>
      <c r="B3535" s="266" t="s">
        <v>4352</v>
      </c>
      <c r="C3535" s="1014">
        <v>15</v>
      </c>
      <c r="D3535" s="905" t="s">
        <v>465</v>
      </c>
      <c r="H3535" s="905" t="s">
        <v>173</v>
      </c>
      <c r="I3535" s="270">
        <v>44613</v>
      </c>
      <c r="K3535" s="681" t="s">
        <v>411</v>
      </c>
      <c r="L3535" s="1070" t="s">
        <v>28</v>
      </c>
      <c r="M3535" s="1198" t="str">
        <f t="shared" si="228"/>
        <v>Invoice Made</v>
      </c>
      <c r="AA3535" s="13" t="str">
        <f t="shared" si="229"/>
        <v>Ridgebury Lindy B15</v>
      </c>
      <c r="AE3535" s="13">
        <f>IF(TRIM(AA3535=""),0,IF(ISNA(VLOOKUP(AA3535,Tracker!$AB$2:$AB$3981,1,FALSE)),0,1))</f>
        <v>1</v>
      </c>
    </row>
    <row r="3536" spans="1:31">
      <c r="A3536" s="1413">
        <v>7006</v>
      </c>
      <c r="B3536" s="266" t="s">
        <v>1788</v>
      </c>
      <c r="C3536" s="1014">
        <v>24</v>
      </c>
      <c r="D3536" s="905" t="s">
        <v>10120</v>
      </c>
      <c r="H3536" s="905" t="s">
        <v>20</v>
      </c>
      <c r="I3536" s="270">
        <v>44597</v>
      </c>
      <c r="K3536" s="681" t="s">
        <v>28</v>
      </c>
      <c r="L3536" s="1070" t="s">
        <v>28</v>
      </c>
      <c r="M3536" s="1198" t="str">
        <f t="shared" si="228"/>
        <v>Invoice Made</v>
      </c>
      <c r="AA3536" s="13" t="str">
        <f t="shared" si="229"/>
        <v>Navig8 Amethyst24</v>
      </c>
      <c r="AE3536" s="13">
        <f>IF(TRIM(AA3536=""),0,IF(ISNA(VLOOKUP(AA3536,Tracker!$AB$2:$AB$3981,1,FALSE)),0,1))</f>
        <v>1</v>
      </c>
    </row>
    <row r="3537" spans="1:31">
      <c r="A3537" s="1413">
        <v>7007</v>
      </c>
      <c r="B3537" s="266" t="s">
        <v>11534</v>
      </c>
      <c r="C3537" s="1014" t="s">
        <v>11535</v>
      </c>
      <c r="D3537" s="905" t="s">
        <v>11352</v>
      </c>
      <c r="H3537" s="905" t="s">
        <v>2751</v>
      </c>
      <c r="I3537" s="270">
        <v>44604</v>
      </c>
      <c r="K3537" s="681" t="s">
        <v>11189</v>
      </c>
      <c r="L3537" s="1070" t="s">
        <v>11189</v>
      </c>
      <c r="M3537" s="1198" t="str">
        <f t="shared" si="228"/>
        <v>Invoice Made</v>
      </c>
      <c r="O3537" s="266">
        <v>1600</v>
      </c>
      <c r="AA3537" s="13" t="str">
        <f t="shared" si="229"/>
        <v>Seasprite75_8</v>
      </c>
      <c r="AE3537" s="13">
        <f>IF(TRIM(AA3537=""),0,IF(ISNA(VLOOKUP(AA3537,Tracker!$AB$2:$AB$3981,1,FALSE)),0,1))</f>
        <v>1</v>
      </c>
    </row>
    <row r="3538" spans="1:31">
      <c r="A3538" s="1413">
        <v>7008</v>
      </c>
      <c r="B3538" s="266" t="s">
        <v>10641</v>
      </c>
      <c r="C3538" s="1014">
        <v>55</v>
      </c>
      <c r="D3538" s="905" t="s">
        <v>10771</v>
      </c>
      <c r="H3538" s="905" t="s">
        <v>2751</v>
      </c>
      <c r="I3538" s="270">
        <v>44610</v>
      </c>
      <c r="K3538" s="681" t="s">
        <v>11189</v>
      </c>
      <c r="L3538" s="1070" t="s">
        <v>11189</v>
      </c>
      <c r="M3538" s="1198" t="str">
        <f t="shared" si="228"/>
        <v>Invoice Made</v>
      </c>
      <c r="AA3538" s="13" t="str">
        <f t="shared" si="229"/>
        <v>Abliani55</v>
      </c>
      <c r="AE3538" s="13">
        <f>IF(TRIM(AA3538=""),0,IF(ISNA(VLOOKUP(AA3538,Tracker!$AB$2:$AB$3981,1,FALSE)),0,1))</f>
        <v>1</v>
      </c>
    </row>
    <row r="3539" spans="1:31">
      <c r="A3539" s="1413">
        <v>7009</v>
      </c>
      <c r="B3539" s="266" t="s">
        <v>11536</v>
      </c>
      <c r="C3539" s="1014">
        <v>51</v>
      </c>
      <c r="D3539" s="905" t="s">
        <v>11043</v>
      </c>
      <c r="H3539" s="905" t="s">
        <v>11537</v>
      </c>
      <c r="I3539" s="270">
        <v>44613</v>
      </c>
      <c r="K3539" s="681" t="s">
        <v>11189</v>
      </c>
      <c r="L3539" s="1070" t="s">
        <v>11189</v>
      </c>
      <c r="M3539" s="1198" t="str">
        <f t="shared" si="228"/>
        <v>Invoice Made</v>
      </c>
      <c r="AA3539" s="13" t="str">
        <f t="shared" si="229"/>
        <v>Nantucket51</v>
      </c>
      <c r="AE3539" s="13">
        <f>IF(TRIM(AA3539=""),0,IF(ISNA(VLOOKUP(AA3539,Tracker!$AB$2:$AB$3981,1,FALSE)),0,1))</f>
        <v>1</v>
      </c>
    </row>
    <row r="3540" spans="1:31">
      <c r="A3540" s="1413">
        <v>7010</v>
      </c>
      <c r="B3540" s="266" t="s">
        <v>11538</v>
      </c>
      <c r="C3540" s="1014">
        <v>14</v>
      </c>
      <c r="D3540" s="905" t="s">
        <v>11539</v>
      </c>
      <c r="H3540" s="905" t="s">
        <v>6696</v>
      </c>
      <c r="I3540" s="270">
        <v>44608</v>
      </c>
      <c r="K3540" s="681" t="s">
        <v>428</v>
      </c>
      <c r="L3540" s="1070" t="s">
        <v>1466</v>
      </c>
      <c r="M3540" s="1198" t="str">
        <f t="shared" si="228"/>
        <v>Invoice Made</v>
      </c>
      <c r="AA3540" s="13" t="str">
        <f t="shared" si="229"/>
        <v>Solar Suzanne14</v>
      </c>
      <c r="AE3540" s="13">
        <f>IF(TRIM(AA3540=""),0,IF(ISNA(VLOOKUP(AA3540,Tracker!$AB$2:$AB$3981,1,FALSE)),0,1))</f>
        <v>1</v>
      </c>
    </row>
    <row r="3541" spans="1:31">
      <c r="A3541" s="1413">
        <v>7011</v>
      </c>
      <c r="B3541" s="266" t="s">
        <v>2776</v>
      </c>
      <c r="C3541" s="1014" t="s">
        <v>11540</v>
      </c>
      <c r="D3541" s="905" t="s">
        <v>10427</v>
      </c>
      <c r="H3541" s="905" t="s">
        <v>25</v>
      </c>
      <c r="I3541" s="270">
        <v>44614</v>
      </c>
      <c r="K3541" s="681" t="s">
        <v>9124</v>
      </c>
      <c r="L3541" s="1070" t="s">
        <v>1466</v>
      </c>
      <c r="M3541" s="1198" t="str">
        <f t="shared" si="228"/>
        <v>Invoice Made</v>
      </c>
      <c r="AA3541" s="13" t="str">
        <f t="shared" si="229"/>
        <v>Sten Skagen230, 231</v>
      </c>
      <c r="AE3541" s="13">
        <f>IF(TRIM(AA3541=""),0,IF(ISNA(VLOOKUP(AA3541,Tracker!$AB$2:$AB$3981,1,FALSE)),0,1))</f>
        <v>1</v>
      </c>
    </row>
    <row r="3542" spans="1:31">
      <c r="A3542" s="1413">
        <v>7012</v>
      </c>
      <c r="B3542" s="266" t="s">
        <v>2779</v>
      </c>
      <c r="C3542" s="1014" t="s">
        <v>11541</v>
      </c>
      <c r="D3542" s="905" t="s">
        <v>10427</v>
      </c>
      <c r="H3542" s="905" t="s">
        <v>2870</v>
      </c>
      <c r="I3542" s="270">
        <v>44619</v>
      </c>
      <c r="K3542" s="681" t="s">
        <v>9124</v>
      </c>
      <c r="L3542" s="1070" t="s">
        <v>1466</v>
      </c>
      <c r="M3542" s="1198" t="str">
        <f t="shared" si="228"/>
        <v>Invoice Made</v>
      </c>
      <c r="AA3542" s="13" t="str">
        <f t="shared" si="229"/>
        <v>Tigris378, 379, 380</v>
      </c>
      <c r="AE3542" s="13">
        <f>IF(TRIM(AA3542=""),0,IF(ISNA(VLOOKUP(AA3542,Tracker!$AB$2:$AB$3981,1,FALSE)),0,1))</f>
        <v>1</v>
      </c>
    </row>
    <row r="3543" spans="1:31">
      <c r="A3543" s="1413">
        <v>7013</v>
      </c>
      <c r="B3543" s="266" t="s">
        <v>2854</v>
      </c>
      <c r="C3543" s="1014" t="s">
        <v>11542</v>
      </c>
      <c r="D3543" s="905" t="s">
        <v>10427</v>
      </c>
      <c r="H3543" s="905" t="s">
        <v>412</v>
      </c>
      <c r="I3543" s="270">
        <v>44617</v>
      </c>
      <c r="K3543" s="681" t="s">
        <v>9124</v>
      </c>
      <c r="L3543" s="1070" t="s">
        <v>1466</v>
      </c>
      <c r="M3543" s="1198" t="str">
        <f t="shared" si="228"/>
        <v>Invoice Made</v>
      </c>
      <c r="AA3543" s="13" t="str">
        <f t="shared" si="229"/>
        <v>Emmy Schulte312, 313</v>
      </c>
      <c r="AE3543" s="13">
        <f>IF(TRIM(AA3543=""),0,IF(ISNA(VLOOKUP(AA3543,Tracker!$AB$2:$AB$3981,1,FALSE)),0,1))</f>
        <v>1</v>
      </c>
    </row>
    <row r="3544" spans="1:31">
      <c r="A3544" s="1413">
        <v>7014</v>
      </c>
      <c r="B3544" s="266" t="s">
        <v>892</v>
      </c>
      <c r="C3544" s="1014" t="s">
        <v>11543</v>
      </c>
      <c r="D3544" s="905" t="s">
        <v>10427</v>
      </c>
      <c r="H3544" s="905" t="s">
        <v>1308</v>
      </c>
      <c r="I3544" s="270">
        <v>44615</v>
      </c>
      <c r="K3544" s="681" t="s">
        <v>9124</v>
      </c>
      <c r="L3544" s="1070" t="s">
        <v>1466</v>
      </c>
      <c r="M3544" s="1198" t="str">
        <f t="shared" si="228"/>
        <v>Invoice Made</v>
      </c>
      <c r="AA3544" s="13" t="str">
        <f t="shared" si="229"/>
        <v>Elisalex Schulte207, 208</v>
      </c>
      <c r="AE3544" s="13">
        <f>IF(TRIM(AA3544=""),0,IF(ISNA(VLOOKUP(AA3544,Tracker!$AB$2:$AB$3981,1,FALSE)),0,1))</f>
        <v>1</v>
      </c>
    </row>
    <row r="3545" spans="1:31">
      <c r="A3545" s="1413">
        <v>7015</v>
      </c>
      <c r="B3545" s="266" t="s">
        <v>9228</v>
      </c>
      <c r="C3545" s="1014" t="s">
        <v>11544</v>
      </c>
      <c r="D3545" s="905" t="s">
        <v>10427</v>
      </c>
      <c r="H3545" s="905" t="s">
        <v>535</v>
      </c>
      <c r="I3545" s="270">
        <v>44617</v>
      </c>
      <c r="K3545" s="681" t="s">
        <v>9124</v>
      </c>
      <c r="L3545" s="1070" t="s">
        <v>1466</v>
      </c>
      <c r="M3545" s="1198" t="str">
        <f t="shared" si="228"/>
        <v>Invoice Made</v>
      </c>
      <c r="AA3545" s="13" t="str">
        <f t="shared" si="229"/>
        <v>Sten Fjell150, 151, 152</v>
      </c>
      <c r="AE3545" s="13">
        <f>IF(TRIM(AA3545=""),0,IF(ISNA(VLOOKUP(AA3545,Tracker!$AB$2:$AB$3981,1,FALSE)),0,1))</f>
        <v>1</v>
      </c>
    </row>
    <row r="3546" spans="1:31">
      <c r="A3546" s="1413">
        <v>7016</v>
      </c>
      <c r="B3546" s="266" t="s">
        <v>9034</v>
      </c>
      <c r="C3546" s="1014">
        <v>2201</v>
      </c>
      <c r="D3546" s="905" t="s">
        <v>9037</v>
      </c>
      <c r="H3546" s="905" t="s">
        <v>20</v>
      </c>
      <c r="I3546" s="270">
        <v>44605</v>
      </c>
      <c r="L3546" s="1070" t="s">
        <v>663</v>
      </c>
      <c r="M3546" s="1198" t="str">
        <f t="shared" si="228"/>
        <v>Invoice Made</v>
      </c>
      <c r="O3546" s="266">
        <v>1600</v>
      </c>
      <c r="AA3546" s="13" t="str">
        <f t="shared" si="229"/>
        <v>Sonangol Cazenga2201</v>
      </c>
      <c r="AE3546" s="13">
        <f>IF(TRIM(AA3546=""),0,IF(ISNA(VLOOKUP(AA3546,Tracker!$AB$2:$AB$3981,1,FALSE)),0,1))</f>
        <v>1</v>
      </c>
    </row>
    <row r="3547" spans="1:31">
      <c r="A3547" s="1413">
        <v>7017</v>
      </c>
      <c r="B3547" s="266" t="s">
        <v>464</v>
      </c>
      <c r="C3547" s="1014">
        <v>2201</v>
      </c>
      <c r="D3547" s="905" t="s">
        <v>11143</v>
      </c>
      <c r="H3547" s="905" t="s">
        <v>572</v>
      </c>
      <c r="I3547" s="270">
        <v>44618</v>
      </c>
      <c r="L3547" s="1070" t="s">
        <v>663</v>
      </c>
      <c r="M3547" s="1198" t="str">
        <f t="shared" si="228"/>
        <v>Invoice Made</v>
      </c>
      <c r="AA3547" s="13" t="str">
        <f t="shared" si="229"/>
        <v>Stena Penguin2201</v>
      </c>
      <c r="AE3547" s="13">
        <f>IF(TRIM(AA3547=""),0,IF(ISNA(VLOOKUP(AA3547,Tracker!$AB$2:$AB$3981,1,FALSE)),0,1))</f>
        <v>1</v>
      </c>
    </row>
    <row r="3548" spans="1:31">
      <c r="A3548" s="1413">
        <v>7018</v>
      </c>
      <c r="B3548" s="266" t="s">
        <v>7995</v>
      </c>
      <c r="C3548" s="1014">
        <v>2108</v>
      </c>
      <c r="D3548" s="905" t="s">
        <v>8974</v>
      </c>
      <c r="H3548" s="905" t="s">
        <v>25</v>
      </c>
      <c r="I3548" s="270">
        <v>44605</v>
      </c>
      <c r="L3548" s="1070" t="s">
        <v>633</v>
      </c>
      <c r="M3548" s="1198" t="str">
        <f t="shared" si="228"/>
        <v>Invoice Made</v>
      </c>
      <c r="AA3548" s="13" t="str">
        <f t="shared" si="229"/>
        <v>Stena Imperator2108</v>
      </c>
      <c r="AE3548" s="13">
        <f>IF(TRIM(AA3548=""),0,IF(ISNA(VLOOKUP(AA3548,Tracker!$AB$2:$AB$3981,1,FALSE)),0,1))</f>
        <v>1</v>
      </c>
    </row>
    <row r="3549" spans="1:31">
      <c r="A3549" s="1413">
        <v>7019</v>
      </c>
      <c r="B3549" s="266" t="s">
        <v>2331</v>
      </c>
      <c r="C3549" s="1014">
        <v>49</v>
      </c>
      <c r="D3549" s="905" t="s">
        <v>8474</v>
      </c>
      <c r="H3549" s="905" t="s">
        <v>90</v>
      </c>
      <c r="I3549" s="270">
        <v>44615</v>
      </c>
      <c r="K3549" s="681" t="s">
        <v>60</v>
      </c>
      <c r="L3549" s="1070" t="s">
        <v>60</v>
      </c>
      <c r="M3549" s="1198" t="str">
        <f t="shared" si="228"/>
        <v>Invoice Made</v>
      </c>
      <c r="AA3549" s="13" t="str">
        <f t="shared" si="229"/>
        <v>Sydney Spirit49</v>
      </c>
      <c r="AE3549" s="13">
        <f>IF(TRIM(AA3549=""),0,IF(ISNA(VLOOKUP(AA3549,Tracker!$AB$2:$AB$3981,1,FALSE)),0,1))</f>
        <v>1</v>
      </c>
    </row>
    <row r="3550" spans="1:31">
      <c r="A3550" s="1413">
        <v>7020</v>
      </c>
      <c r="B3550" s="266" t="s">
        <v>3359</v>
      </c>
      <c r="C3550" s="1014">
        <v>38</v>
      </c>
      <c r="D3550" s="905" t="s">
        <v>8314</v>
      </c>
      <c r="H3550" s="905" t="s">
        <v>20</v>
      </c>
      <c r="I3550" s="270">
        <v>44597</v>
      </c>
      <c r="K3550" s="681" t="s">
        <v>60</v>
      </c>
      <c r="L3550" s="1070" t="s">
        <v>60</v>
      </c>
      <c r="M3550" s="1198" t="str">
        <f t="shared" si="228"/>
        <v>Invoice Made</v>
      </c>
      <c r="AA3550" s="13" t="str">
        <f t="shared" si="229"/>
        <v>Kaveri Spirit38</v>
      </c>
      <c r="AE3550" s="13">
        <f>IF(TRIM(AA3550=""),0,IF(ISNA(VLOOKUP(AA3550,Tracker!$AB$2:$AB$3981,1,FALSE)),0,1))</f>
        <v>1</v>
      </c>
    </row>
    <row r="3551" spans="1:31">
      <c r="A3551" s="1413">
        <v>7021</v>
      </c>
      <c r="B3551" s="266" t="s">
        <v>2342</v>
      </c>
      <c r="C3551" s="1014" t="s">
        <v>11545</v>
      </c>
      <c r="D3551" s="905" t="s">
        <v>63</v>
      </c>
      <c r="H3551" s="905" t="s">
        <v>11546</v>
      </c>
      <c r="I3551" s="270">
        <v>44602</v>
      </c>
      <c r="K3551" s="681" t="s">
        <v>60</v>
      </c>
      <c r="L3551" s="1070" t="s">
        <v>60</v>
      </c>
      <c r="M3551" s="1198" t="str">
        <f t="shared" si="228"/>
        <v>Invoice Made</v>
      </c>
      <c r="AA3551" s="13" t="str">
        <f t="shared" si="229"/>
        <v>Aqualegend103_TK_08</v>
      </c>
      <c r="AE3551" s="13">
        <f>IF(TRIM(AA3551=""),0,IF(ISNA(VLOOKUP(AA3551,Tracker!$AB$2:$AB$3981,1,FALSE)),0,1))</f>
        <v>1</v>
      </c>
    </row>
    <row r="3552" spans="1:31">
      <c r="A3552" s="1413">
        <v>7022</v>
      </c>
      <c r="B3552" s="266" t="s">
        <v>3694</v>
      </c>
      <c r="C3552" s="1014">
        <v>77</v>
      </c>
      <c r="D3552" s="905" t="s">
        <v>7826</v>
      </c>
      <c r="H3552" s="905" t="s">
        <v>3561</v>
      </c>
      <c r="I3552" s="270">
        <v>44602</v>
      </c>
      <c r="K3552" s="681" t="s">
        <v>10988</v>
      </c>
      <c r="L3552" s="1070" t="s">
        <v>590</v>
      </c>
      <c r="M3552" s="1198" t="str">
        <f t="shared" si="228"/>
        <v>Invoice Made</v>
      </c>
      <c r="AA3552" s="13" t="str">
        <f t="shared" si="229"/>
        <v>Shamrock Mercury77</v>
      </c>
      <c r="AE3552" s="13">
        <f>IF(TRIM(AA3552=""),0,IF(ISNA(VLOOKUP(AA3552,Tracker!$AB$2:$AB$3981,1,FALSE)),0,1))</f>
        <v>1</v>
      </c>
    </row>
    <row r="3553" spans="1:31">
      <c r="A3553" s="1413">
        <v>7023</v>
      </c>
      <c r="B3553" s="266" t="s">
        <v>3564</v>
      </c>
      <c r="C3553" s="1014">
        <v>56</v>
      </c>
      <c r="D3553" s="905" t="s">
        <v>11207</v>
      </c>
      <c r="H3553" s="905" t="s">
        <v>11152</v>
      </c>
      <c r="I3553" s="270">
        <v>44606</v>
      </c>
      <c r="K3553" s="681" t="s">
        <v>590</v>
      </c>
      <c r="L3553" s="1070" t="s">
        <v>590</v>
      </c>
      <c r="M3553" s="1198" t="str">
        <f t="shared" si="228"/>
        <v>Invoice Made</v>
      </c>
      <c r="AA3553" s="13" t="str">
        <f t="shared" si="229"/>
        <v>Celsius Manila56</v>
      </c>
      <c r="AE3553" s="13">
        <f>IF(TRIM(AA3553=""),0,IF(ISNA(VLOOKUP(AA3553,Tracker!$AB$2:$AB$3981,1,FALSE)),0,1))</f>
        <v>1</v>
      </c>
    </row>
    <row r="3554" spans="1:31">
      <c r="A3554" s="1400">
        <v>7024</v>
      </c>
      <c r="B3554" s="266" t="s">
        <v>2051</v>
      </c>
      <c r="C3554" s="1014">
        <v>20</v>
      </c>
      <c r="D3554" s="905" t="s">
        <v>11207</v>
      </c>
      <c r="H3554" s="905" t="s">
        <v>11547</v>
      </c>
      <c r="I3554" s="270">
        <v>44610</v>
      </c>
      <c r="K3554" s="681" t="s">
        <v>10988</v>
      </c>
      <c r="L3554" s="1070" t="s">
        <v>590</v>
      </c>
      <c r="M3554" s="1198" t="str">
        <f t="shared" si="228"/>
        <v>Invoice Made</v>
      </c>
      <c r="AA3554" s="13" t="str">
        <f t="shared" si="229"/>
        <v>Bochem Luxembourg20</v>
      </c>
      <c r="AE3554" s="13">
        <f>IF(TRIM(AA3554=""),0,IF(ISNA(VLOOKUP(AA3554,Tracker!$AB$2:$AB$3981,1,FALSE)),0,1))</f>
        <v>1</v>
      </c>
    </row>
    <row r="3555" spans="1:31">
      <c r="A3555" s="1400">
        <v>7025</v>
      </c>
      <c r="B3555" s="266" t="s">
        <v>10766</v>
      </c>
      <c r="C3555" s="1014">
        <v>21</v>
      </c>
      <c r="D3555" s="905" t="s">
        <v>10763</v>
      </c>
      <c r="H3555" s="905" t="s">
        <v>7891</v>
      </c>
      <c r="I3555" s="270">
        <v>44600</v>
      </c>
      <c r="K3555" s="681" t="s">
        <v>10988</v>
      </c>
      <c r="L3555" s="1070" t="s">
        <v>590</v>
      </c>
      <c r="M3555" s="1198" t="str">
        <f t="shared" si="228"/>
        <v>Invoice Made</v>
      </c>
      <c r="AA3555" s="13" t="str">
        <f t="shared" si="229"/>
        <v>Gwen21</v>
      </c>
      <c r="AE3555" s="13">
        <f>IF(TRIM(AA3555=""),0,IF(ISNA(VLOOKUP(AA3555,Tracker!$AB$2:$AB$3981,1,FALSE)),0,1))</f>
        <v>1</v>
      </c>
    </row>
    <row r="3556" spans="1:31">
      <c r="A3556" s="1400">
        <v>7026</v>
      </c>
      <c r="B3556" s="266" t="s">
        <v>11156</v>
      </c>
      <c r="C3556" s="1014">
        <v>6</v>
      </c>
      <c r="D3556" s="905" t="s">
        <v>8772</v>
      </c>
      <c r="H3556" s="905" t="s">
        <v>11548</v>
      </c>
      <c r="I3556" s="270">
        <v>44603</v>
      </c>
      <c r="K3556" s="681" t="s">
        <v>10988</v>
      </c>
      <c r="L3556" s="1070" t="s">
        <v>590</v>
      </c>
      <c r="M3556" s="1198" t="str">
        <f t="shared" si="228"/>
        <v>Invoice Made</v>
      </c>
      <c r="AA3556" s="13" t="str">
        <f t="shared" si="229"/>
        <v>Petrel6</v>
      </c>
      <c r="AE3556" s="13">
        <f>IF(TRIM(AA3556=""),0,IF(ISNA(VLOOKUP(AA3556,Tracker!$AB$2:$AB$3981,1,FALSE)),0,1))</f>
        <v>1</v>
      </c>
    </row>
    <row r="3557" spans="1:31">
      <c r="A3557" s="1400">
        <v>7027</v>
      </c>
      <c r="B3557" s="266" t="s">
        <v>3094</v>
      </c>
      <c r="C3557" s="1014">
        <v>168</v>
      </c>
      <c r="D3557" s="905" t="s">
        <v>10053</v>
      </c>
      <c r="H3557" s="905" t="s">
        <v>1409</v>
      </c>
      <c r="I3557" s="270">
        <v>44618</v>
      </c>
      <c r="K3557" s="681" t="s">
        <v>10989</v>
      </c>
      <c r="L3557" s="1070" t="s">
        <v>590</v>
      </c>
      <c r="M3557" s="1198" t="str">
        <f t="shared" si="228"/>
        <v>Invoice Made</v>
      </c>
      <c r="AA3557" s="13" t="str">
        <f t="shared" si="229"/>
        <v>Cabo Froward168</v>
      </c>
      <c r="AE3557" s="13">
        <f>IF(TRIM(AA3557=""),0,IF(ISNA(VLOOKUP(AA3557,Tracker!$AB$2:$AB$3981,1,FALSE)),0,1))</f>
        <v>1</v>
      </c>
    </row>
    <row r="3558" spans="1:31">
      <c r="A3558" s="1400">
        <v>7028</v>
      </c>
      <c r="B3558" s="266" t="s">
        <v>7419</v>
      </c>
      <c r="C3558" s="1014" t="s">
        <v>11549</v>
      </c>
      <c r="D3558" s="905" t="s">
        <v>7498</v>
      </c>
      <c r="H3558" s="905" t="s">
        <v>771</v>
      </c>
      <c r="I3558" s="270">
        <v>44607</v>
      </c>
      <c r="K3558" s="681" t="s">
        <v>10989</v>
      </c>
      <c r="L3558" s="1070" t="s">
        <v>590</v>
      </c>
      <c r="M3558" s="1198" t="str">
        <f t="shared" si="228"/>
        <v>Invoice Made</v>
      </c>
      <c r="AA3558" s="13" t="str">
        <f t="shared" si="229"/>
        <v>Chantal161P_168F</v>
      </c>
      <c r="AE3558" s="13">
        <f>IF(TRIM(AA3558=""),0,IF(ISNA(VLOOKUP(AA3558,Tracker!$AB$2:$AB$3981,1,FALSE)),0,1))</f>
        <v>1</v>
      </c>
    </row>
    <row r="3559" spans="1:31">
      <c r="A3559" s="1400">
        <v>7029</v>
      </c>
      <c r="B3559" s="266" t="s">
        <v>7497</v>
      </c>
      <c r="C3559" s="1014" t="s">
        <v>11550</v>
      </c>
      <c r="D3559" s="905" t="s">
        <v>1304</v>
      </c>
      <c r="H3559" s="905" t="s">
        <v>90</v>
      </c>
      <c r="I3559" s="270">
        <v>44615</v>
      </c>
      <c r="K3559" s="681" t="s">
        <v>10989</v>
      </c>
      <c r="L3559" s="1070" t="s">
        <v>590</v>
      </c>
      <c r="M3559" s="1198" t="str">
        <f t="shared" si="228"/>
        <v>Invoice Made</v>
      </c>
      <c r="AA3559" s="13" t="str">
        <f t="shared" si="229"/>
        <v>Aqualegacy104_87_CA</v>
      </c>
      <c r="AE3559" s="13">
        <f>IF(TRIM(AA3559=""),0,IF(ISNA(VLOOKUP(AA3559,Tracker!$AB$2:$AB$3981,1,FALSE)),0,1))</f>
        <v>1</v>
      </c>
    </row>
    <row r="3560" spans="1:31">
      <c r="A3560" s="1400">
        <v>7030</v>
      </c>
      <c r="B3560" s="266" t="s">
        <v>8466</v>
      </c>
      <c r="C3560" s="1014">
        <v>39</v>
      </c>
      <c r="D3560" s="905" t="s">
        <v>8245</v>
      </c>
      <c r="H3560" s="905" t="s">
        <v>11551</v>
      </c>
      <c r="I3560" s="270">
        <v>44609</v>
      </c>
      <c r="K3560" s="681" t="s">
        <v>10989</v>
      </c>
      <c r="L3560" s="1070" t="s">
        <v>590</v>
      </c>
      <c r="M3560" s="1198" t="str">
        <f t="shared" si="228"/>
        <v>Invoice Made</v>
      </c>
      <c r="AA3560" s="13" t="str">
        <f t="shared" si="229"/>
        <v>Cabo Fuji39</v>
      </c>
      <c r="AE3560" s="13">
        <f>IF(TRIM(AA3560=""),0,IF(ISNA(VLOOKUP(AA3560,Tracker!$AB$2:$AB$3981,1,FALSE)),0,1))</f>
        <v>1</v>
      </c>
    </row>
    <row r="3561" spans="1:31">
      <c r="A3561" s="1400">
        <v>7031</v>
      </c>
      <c r="B3561" s="266" t="s">
        <v>7636</v>
      </c>
      <c r="C3561" s="1014">
        <v>109</v>
      </c>
      <c r="D3561" s="905" t="s">
        <v>11297</v>
      </c>
      <c r="H3561" s="905" t="s">
        <v>413</v>
      </c>
      <c r="I3561" s="270">
        <v>44615</v>
      </c>
      <c r="K3561" s="681" t="s">
        <v>10988</v>
      </c>
      <c r="L3561" s="1070" t="s">
        <v>590</v>
      </c>
      <c r="M3561" s="1198" t="str">
        <f t="shared" si="228"/>
        <v>Invoice Made</v>
      </c>
      <c r="AA3561" s="13" t="str">
        <f t="shared" si="229"/>
        <v>Seaways Leyte109</v>
      </c>
      <c r="AE3561" s="13">
        <f>IF(TRIM(AA3561=""),0,IF(ISNA(VLOOKUP(AA3561,Tracker!$AB$2:$AB$3981,1,FALSE)),0,1))</f>
        <v>1</v>
      </c>
    </row>
    <row r="3562" spans="1:31">
      <c r="A3562" s="1421">
        <v>7032</v>
      </c>
      <c r="B3562" s="1200" t="s">
        <v>8317</v>
      </c>
      <c r="C3562" s="1201">
        <v>32</v>
      </c>
      <c r="D3562" s="1202" t="s">
        <v>8245</v>
      </c>
      <c r="E3562" s="1200"/>
      <c r="F3562" s="1203"/>
      <c r="G3562" s="1204"/>
      <c r="H3562" s="1202" t="s">
        <v>729</v>
      </c>
      <c r="I3562" s="1205">
        <v>44600</v>
      </c>
      <c r="J3562" s="1200"/>
      <c r="K3562" s="1206" t="s">
        <v>10989</v>
      </c>
      <c r="L3562" s="1222" t="s">
        <v>590</v>
      </c>
      <c r="M3562" s="1208" t="str">
        <f t="shared" si="228"/>
        <v>Invoice Made</v>
      </c>
      <c r="AA3562" s="13" t="str">
        <f t="shared" si="229"/>
        <v>Cabo San Antonio32</v>
      </c>
      <c r="AE3562" s="13">
        <f>IF(TRIM(AA3562=""),0,IF(ISNA(VLOOKUP(AA3562,Tracker!$AB$2:$AB$3981,1,FALSE)),0,1))</f>
        <v>1</v>
      </c>
    </row>
    <row r="3563" spans="1:31">
      <c r="A3563" s="1462">
        <v>7033</v>
      </c>
      <c r="B3563" s="1463" t="s">
        <v>11174</v>
      </c>
      <c r="C3563" s="1464" t="s">
        <v>11600</v>
      </c>
      <c r="D3563" s="1465" t="s">
        <v>9914</v>
      </c>
      <c r="H3563" s="1465" t="s">
        <v>11601</v>
      </c>
      <c r="I3563" s="1466">
        <v>44621</v>
      </c>
      <c r="K3563" s="1467" t="s">
        <v>1485</v>
      </c>
      <c r="L3563" s="1468" t="s">
        <v>1485</v>
      </c>
      <c r="M3563" s="1198" t="str">
        <f t="shared" si="228"/>
        <v>Invoice Made</v>
      </c>
      <c r="O3563" s="1474" t="s">
        <v>11602</v>
      </c>
      <c r="P3563" s="1480"/>
      <c r="Q3563" s="1480"/>
      <c r="R3563" s="1480"/>
      <c r="AA3563" s="13" t="str">
        <f t="shared" si="229"/>
        <v>Pro Onyx21606</v>
      </c>
      <c r="AE3563" s="13">
        <f>IF(TRIM(AA3563=""),0,IF(ISNA(VLOOKUP(AA3563,Tracker!$AB$2:$AB$3981,1,FALSE)),0,1))</f>
        <v>1</v>
      </c>
    </row>
    <row r="3564" spans="1:31">
      <c r="A3564" s="1469">
        <v>7034</v>
      </c>
      <c r="B3564" s="1463" t="s">
        <v>11603</v>
      </c>
      <c r="C3564" s="1464">
        <v>4</v>
      </c>
      <c r="D3564" s="1465" t="s">
        <v>9914</v>
      </c>
      <c r="H3564" s="1465" t="s">
        <v>11604</v>
      </c>
      <c r="I3564" s="1466">
        <v>44640</v>
      </c>
      <c r="K3564" s="1467" t="s">
        <v>1485</v>
      </c>
      <c r="L3564" s="1468" t="s">
        <v>1485</v>
      </c>
      <c r="M3564" s="1198" t="str">
        <f t="shared" si="228"/>
        <v>Invoice Made</v>
      </c>
      <c r="AA3564" s="13" t="str">
        <f t="shared" si="229"/>
        <v>Nikos M4</v>
      </c>
      <c r="AE3564" s="13">
        <f>IF(TRIM(AA3564=""),0,IF(ISNA(VLOOKUP(AA3564,Tracker!$AB$2:$AB$3981,1,FALSE)),0,1))</f>
        <v>1</v>
      </c>
    </row>
    <row r="3565" spans="1:31">
      <c r="A3565" s="1469">
        <v>7035</v>
      </c>
      <c r="B3565" s="1463" t="s">
        <v>9028</v>
      </c>
      <c r="C3565" s="1464" t="s">
        <v>11605</v>
      </c>
      <c r="D3565" s="1465" t="s">
        <v>1271</v>
      </c>
      <c r="H3565" s="1465" t="s">
        <v>444</v>
      </c>
      <c r="I3565" s="1466">
        <v>44635</v>
      </c>
      <c r="K3565" s="1467" t="s">
        <v>7591</v>
      </c>
      <c r="L3565" s="1468" t="s">
        <v>7591</v>
      </c>
      <c r="M3565" s="1198" t="str">
        <f t="shared" si="228"/>
        <v>Invoice Made</v>
      </c>
      <c r="AA3565" s="13" t="str">
        <f t="shared" si="229"/>
        <v>Torm Solution2022000002</v>
      </c>
      <c r="AE3565" s="13">
        <f>IF(TRIM(AA3565=""),0,IF(ISNA(VLOOKUP(AA3565,Tracker!$AB$2:$AB$3981,1,FALSE)),0,1))</f>
        <v>1</v>
      </c>
    </row>
    <row r="3566" spans="1:31">
      <c r="A3566" s="1469">
        <v>7036</v>
      </c>
      <c r="B3566" s="1463" t="s">
        <v>7938</v>
      </c>
      <c r="C3566" s="1464" t="s">
        <v>482</v>
      </c>
      <c r="D3566" s="1465" t="s">
        <v>8302</v>
      </c>
      <c r="H3566" s="1465" t="s">
        <v>10273</v>
      </c>
      <c r="I3566" s="1466">
        <v>44641</v>
      </c>
      <c r="K3566" s="1467" t="s">
        <v>7591</v>
      </c>
      <c r="L3566" s="1468" t="s">
        <v>7591</v>
      </c>
      <c r="M3566" s="1198" t="str">
        <f t="shared" si="228"/>
        <v>Invoice Made</v>
      </c>
      <c r="AA3566" s="13" t="str">
        <f t="shared" si="229"/>
        <v>Maersk Cancun8</v>
      </c>
      <c r="AE3566" s="13">
        <f>IF(TRIM(AA3566=""),0,IF(ISNA(VLOOKUP(AA3566,Tracker!$AB$2:$AB$3981,1,FALSE)),0,1))</f>
        <v>1</v>
      </c>
    </row>
    <row r="3567" spans="1:31">
      <c r="A3567" s="1469">
        <v>7037</v>
      </c>
      <c r="B3567" s="1463" t="s">
        <v>2552</v>
      </c>
      <c r="C3567" s="1464" t="s">
        <v>84</v>
      </c>
      <c r="D3567" s="1465" t="s">
        <v>11606</v>
      </c>
      <c r="H3567" s="1465" t="s">
        <v>6582</v>
      </c>
      <c r="I3567" s="1466">
        <v>44645</v>
      </c>
      <c r="K3567" s="1467" t="s">
        <v>11343</v>
      </c>
      <c r="L3567" s="1468" t="s">
        <v>11343</v>
      </c>
      <c r="M3567" s="1198" t="str">
        <f t="shared" si="228"/>
        <v>Invoice Made</v>
      </c>
      <c r="AA3567" s="13" t="str">
        <f t="shared" si="229"/>
        <v>Hafnia Lotte47</v>
      </c>
      <c r="AE3567" s="13">
        <f>IF(TRIM(AA3567=""),0,IF(ISNA(VLOOKUP(AA3567,Tracker!$AB$2:$AB$3981,1,FALSE)),0,1))</f>
        <v>1</v>
      </c>
    </row>
    <row r="3568" spans="1:31">
      <c r="A3568" s="1469">
        <v>7038</v>
      </c>
      <c r="B3568" s="1463" t="s">
        <v>11607</v>
      </c>
      <c r="C3568" s="1464" t="s">
        <v>1275</v>
      </c>
      <c r="D3568" s="1465" t="s">
        <v>8961</v>
      </c>
      <c r="H3568" s="1465" t="s">
        <v>55</v>
      </c>
      <c r="I3568" s="1466">
        <v>44621</v>
      </c>
      <c r="K3568" s="1470" t="s">
        <v>10062</v>
      </c>
      <c r="L3568" s="1468" t="s">
        <v>9985</v>
      </c>
      <c r="M3568" s="1198" t="str">
        <f t="shared" si="228"/>
        <v>Invoice Made</v>
      </c>
      <c r="AA3568" s="13" t="str">
        <f t="shared" si="229"/>
        <v>Minerva Sophia146</v>
      </c>
      <c r="AE3568" s="13">
        <f>IF(TRIM(AA3568=""),0,IF(ISNA(VLOOKUP(AA3568,Tracker!$AB$2:$AB$3981,1,FALSE)),0,1))</f>
        <v>1</v>
      </c>
    </row>
    <row r="3569" spans="1:31">
      <c r="A3569" s="1469">
        <v>7039</v>
      </c>
      <c r="B3569" s="1463" t="s">
        <v>11608</v>
      </c>
      <c r="C3569" s="1464" t="s">
        <v>4228</v>
      </c>
      <c r="D3569" s="1465" t="s">
        <v>10202</v>
      </c>
      <c r="H3569" s="1465" t="s">
        <v>25</v>
      </c>
      <c r="I3569" s="1466">
        <v>44648</v>
      </c>
      <c r="K3569" s="1471" t="s">
        <v>10062</v>
      </c>
      <c r="L3569" s="1468" t="s">
        <v>9985</v>
      </c>
      <c r="M3569" s="1198" t="str">
        <f t="shared" si="228"/>
        <v>Invoice Made</v>
      </c>
      <c r="AA3569" s="13" t="str">
        <f t="shared" si="229"/>
        <v>Monterey179</v>
      </c>
      <c r="AE3569" s="13">
        <f>IF(TRIM(AA3569=""),0,IF(ISNA(VLOOKUP(AA3569,Tracker!$AB$2:$AB$3981,1,FALSE)),0,1))</f>
        <v>1</v>
      </c>
    </row>
    <row r="3570" spans="1:31">
      <c r="A3570" s="1469">
        <v>7040</v>
      </c>
      <c r="B3570" s="1463" t="s">
        <v>734</v>
      </c>
      <c r="C3570" s="1464" t="s">
        <v>1291</v>
      </c>
      <c r="D3570" s="1465" t="s">
        <v>11561</v>
      </c>
      <c r="H3570" s="1465" t="s">
        <v>25</v>
      </c>
      <c r="I3570" s="1466">
        <v>44645</v>
      </c>
      <c r="K3570" s="1471" t="s">
        <v>11346</v>
      </c>
      <c r="L3570" s="1468" t="s">
        <v>9985</v>
      </c>
      <c r="M3570" s="1198" t="str">
        <f t="shared" si="228"/>
        <v>Invoice Made</v>
      </c>
      <c r="AA3570" s="13" t="str">
        <f t="shared" si="229"/>
        <v>Blackcomb Spirit158</v>
      </c>
      <c r="AE3570" s="13">
        <f>IF(TRIM(AA3570=""),0,IF(ISNA(VLOOKUP(AA3570,Tracker!$AB$2:$AB$3981,1,FALSE)),0,1))</f>
        <v>1</v>
      </c>
    </row>
    <row r="3571" spans="1:31">
      <c r="A3571" s="1469">
        <v>7041</v>
      </c>
      <c r="B3571" s="1463" t="s">
        <v>11609</v>
      </c>
      <c r="C3571" s="1464" t="s">
        <v>11610</v>
      </c>
      <c r="D3571" s="1465" t="s">
        <v>8961</v>
      </c>
      <c r="H3571" s="1465" t="s">
        <v>412</v>
      </c>
      <c r="I3571" s="1466">
        <v>44645</v>
      </c>
      <c r="K3571" s="1471" t="s">
        <v>10062</v>
      </c>
      <c r="L3571" s="1468" t="s">
        <v>9985</v>
      </c>
      <c r="M3571" s="1198" t="str">
        <f t="shared" si="228"/>
        <v>Invoice Made</v>
      </c>
      <c r="AA3571" s="13" t="str">
        <f t="shared" si="229"/>
        <v>SCF BalticaTC_036</v>
      </c>
      <c r="AE3571" s="13">
        <f>IF(TRIM(AA3571=""),0,IF(ISNA(VLOOKUP(AA3571,Tracker!$AB$2:$AB$3981,1,FALSE)),0,1))</f>
        <v>1</v>
      </c>
    </row>
    <row r="3572" spans="1:31">
      <c r="A3572" s="1469">
        <v>7042</v>
      </c>
      <c r="B3572" s="1463" t="s">
        <v>11611</v>
      </c>
      <c r="C3572" s="1464">
        <v>37</v>
      </c>
      <c r="D3572" s="1465" t="s">
        <v>8961</v>
      </c>
      <c r="H3572" s="1465" t="s">
        <v>25</v>
      </c>
      <c r="I3572" s="1466">
        <v>44651</v>
      </c>
      <c r="K3572" s="1471" t="s">
        <v>10062</v>
      </c>
      <c r="L3572" s="1468" t="s">
        <v>9985</v>
      </c>
      <c r="M3572" s="1198" t="str">
        <f t="shared" si="228"/>
        <v>Invoice Made</v>
      </c>
      <c r="AA3572" s="13" t="str">
        <f t="shared" si="229"/>
        <v>Searover37</v>
      </c>
      <c r="AE3572" s="13">
        <f>IF(TRIM(AA3572=""),0,IF(ISNA(VLOOKUP(AA3572,Tracker!$AB$2:$AB$3981,1,FALSE)),0,1))</f>
        <v>1</v>
      </c>
    </row>
    <row r="3573" spans="1:31">
      <c r="A3573" s="1469">
        <v>7043</v>
      </c>
      <c r="B3573" s="1463" t="s">
        <v>9389</v>
      </c>
      <c r="C3573" s="1464" t="s">
        <v>11612</v>
      </c>
      <c r="D3573" s="1465" t="s">
        <v>671</v>
      </c>
      <c r="H3573" s="1465" t="s">
        <v>645</v>
      </c>
      <c r="I3573" s="1466">
        <v>44630</v>
      </c>
      <c r="K3573" s="1467" t="s">
        <v>411</v>
      </c>
      <c r="L3573" s="1468" t="s">
        <v>28</v>
      </c>
      <c r="M3573" s="1198" t="str">
        <f t="shared" si="228"/>
        <v>Invoice Made</v>
      </c>
      <c r="AA3573" s="13" t="str">
        <f t="shared" si="229"/>
        <v>Affinity V772201</v>
      </c>
      <c r="AE3573" s="13">
        <f>IF(TRIM(AA3573=""),0,IF(ISNA(VLOOKUP(AA3573,Tracker!$AB$2:$AB$3981,1,FALSE)),0,1))</f>
        <v>1</v>
      </c>
    </row>
    <row r="3574" spans="1:31">
      <c r="A3574" s="1469">
        <v>7044</v>
      </c>
      <c r="B3574" s="1463" t="s">
        <v>10720</v>
      </c>
      <c r="C3574" s="1464" t="s">
        <v>370</v>
      </c>
      <c r="D3574" s="1465" t="s">
        <v>465</v>
      </c>
      <c r="H3574" s="1465" t="s">
        <v>269</v>
      </c>
      <c r="I3574" s="1466">
        <v>44628</v>
      </c>
      <c r="K3574" s="1467" t="s">
        <v>411</v>
      </c>
      <c r="L3574" s="1468" t="s">
        <v>28</v>
      </c>
      <c r="M3574" s="1198" t="str">
        <f t="shared" si="228"/>
        <v>Invoice Made</v>
      </c>
      <c r="AA3574" s="13" t="str">
        <f t="shared" si="229"/>
        <v>Ridgebury Judith7</v>
      </c>
      <c r="AE3574" s="13">
        <f>IF(TRIM(AA3574=""),0,IF(ISNA(VLOOKUP(AA3574,Tracker!$AB$2:$AB$3981,1,FALSE)),0,1))</f>
        <v>1</v>
      </c>
    </row>
    <row r="3575" spans="1:31">
      <c r="A3575" s="1469">
        <v>7045</v>
      </c>
      <c r="B3575" s="1463" t="s">
        <v>10714</v>
      </c>
      <c r="C3575" s="1464" t="s">
        <v>11613</v>
      </c>
      <c r="D3575" s="1465" t="s">
        <v>10722</v>
      </c>
      <c r="H3575" s="1465" t="s">
        <v>86</v>
      </c>
      <c r="I3575" s="1466">
        <v>44634</v>
      </c>
      <c r="K3575" s="1467" t="s">
        <v>411</v>
      </c>
      <c r="L3575" s="1468" t="s">
        <v>28</v>
      </c>
      <c r="M3575" s="1198" t="str">
        <f t="shared" si="228"/>
        <v>Invoice Made</v>
      </c>
      <c r="AA3575" s="13" t="str">
        <f t="shared" si="229"/>
        <v>Ridgebury Mary Jane01_22</v>
      </c>
      <c r="AE3575" s="13">
        <f>IF(TRIM(AA3575=""),0,IF(ISNA(VLOOKUP(AA3575,Tracker!$AB$2:$AB$3981,1,FALSE)),0,1))</f>
        <v>1</v>
      </c>
    </row>
    <row r="3576" spans="1:31">
      <c r="A3576" s="1469">
        <v>7046</v>
      </c>
      <c r="B3576" s="1463" t="s">
        <v>10753</v>
      </c>
      <c r="C3576" s="1464" t="s">
        <v>155</v>
      </c>
      <c r="D3576" s="1465" t="s">
        <v>465</v>
      </c>
      <c r="H3576" s="1465" t="s">
        <v>441</v>
      </c>
      <c r="I3576" s="1466">
        <v>44628</v>
      </c>
      <c r="K3576" s="1467" t="s">
        <v>411</v>
      </c>
      <c r="L3576" s="1468" t="s">
        <v>28</v>
      </c>
      <c r="M3576" s="1198" t="str">
        <f t="shared" si="228"/>
        <v>Invoice Made</v>
      </c>
      <c r="AA3576" s="13" t="str">
        <f t="shared" si="229"/>
        <v>Ridgebury Captain Drogin17</v>
      </c>
      <c r="AE3576" s="13">
        <f>IF(TRIM(AA3576=""),0,IF(ISNA(VLOOKUP(AA3576,Tracker!$AB$2:$AB$3981,1,FALSE)),0,1))</f>
        <v>1</v>
      </c>
    </row>
    <row r="3577" spans="1:31">
      <c r="A3577" s="1469">
        <v>7047</v>
      </c>
      <c r="B3577" s="1463" t="s">
        <v>11614</v>
      </c>
      <c r="C3577" s="1464">
        <v>5</v>
      </c>
      <c r="D3577" s="1465" t="s">
        <v>465</v>
      </c>
      <c r="H3577" s="1465" t="s">
        <v>70</v>
      </c>
      <c r="I3577" s="1466">
        <v>44627</v>
      </c>
      <c r="K3577" s="1467" t="s">
        <v>411</v>
      </c>
      <c r="L3577" s="1468" t="s">
        <v>28</v>
      </c>
      <c r="M3577" s="1198" t="str">
        <f t="shared" si="228"/>
        <v>Invoice Made</v>
      </c>
      <c r="AA3577" s="13" t="str">
        <f t="shared" si="229"/>
        <v>Ridgebury Elizabeth B5</v>
      </c>
      <c r="AE3577" s="13">
        <f>IF(TRIM(AA3577=""),0,IF(ISNA(VLOOKUP(AA3577,Tracker!$AB$2:$AB$3981,1,FALSE)),0,1))</f>
        <v>1</v>
      </c>
    </row>
    <row r="3578" spans="1:31">
      <c r="A3578" s="1469">
        <v>7048</v>
      </c>
      <c r="B3578" s="1463" t="s">
        <v>11615</v>
      </c>
      <c r="C3578" s="1464" t="s">
        <v>11616</v>
      </c>
      <c r="D3578" s="1465" t="s">
        <v>10771</v>
      </c>
      <c r="H3578" s="1465" t="s">
        <v>2751</v>
      </c>
      <c r="I3578" s="1466">
        <v>44627</v>
      </c>
      <c r="K3578" s="1467" t="s">
        <v>11189</v>
      </c>
      <c r="L3578" s="1468" t="s">
        <v>11189</v>
      </c>
      <c r="M3578" s="1198" t="str">
        <f t="shared" si="228"/>
        <v>Invoice Made</v>
      </c>
      <c r="AA3578" s="13" t="str">
        <f t="shared" si="229"/>
        <v>Nord IndependenceNID22001</v>
      </c>
      <c r="AE3578" s="13">
        <f>IF(TRIM(AA3578=""),0,IF(ISNA(VLOOKUP(AA3578,Tracker!$AB$2:$AB$3981,1,FALSE)),0,1))</f>
        <v>1</v>
      </c>
    </row>
    <row r="3579" spans="1:31">
      <c r="A3579" s="1469">
        <v>7049</v>
      </c>
      <c r="B3579" s="1463" t="s">
        <v>11617</v>
      </c>
      <c r="C3579" s="1464" t="s">
        <v>414</v>
      </c>
      <c r="D3579" s="1465" t="s">
        <v>11352</v>
      </c>
      <c r="H3579" s="1465" t="s">
        <v>2751</v>
      </c>
      <c r="I3579" s="1466">
        <v>44632</v>
      </c>
      <c r="K3579" s="1467" t="s">
        <v>11189</v>
      </c>
      <c r="L3579" s="1468" t="s">
        <v>11189</v>
      </c>
      <c r="M3579" s="1198" t="str">
        <f t="shared" si="228"/>
        <v>Invoice Made</v>
      </c>
      <c r="AA3579" s="13" t="str">
        <f t="shared" si="229"/>
        <v>Seacalm5</v>
      </c>
      <c r="AE3579" s="13">
        <f>IF(TRIM(AA3579=""),0,IF(ISNA(VLOOKUP(AA3579,Tracker!$AB$2:$AB$3981,1,FALSE)),0,1))</f>
        <v>1</v>
      </c>
    </row>
    <row r="3580" spans="1:31">
      <c r="A3580" s="1469">
        <v>7050</v>
      </c>
      <c r="B3580" s="1463" t="s">
        <v>397</v>
      </c>
      <c r="C3580" s="1464" t="s">
        <v>11618</v>
      </c>
      <c r="D3580" s="1465" t="s">
        <v>10771</v>
      </c>
      <c r="H3580" s="1465" t="s">
        <v>2751</v>
      </c>
      <c r="I3580" s="1466">
        <v>44629</v>
      </c>
      <c r="K3580" s="1467" t="s">
        <v>11189</v>
      </c>
      <c r="L3580" s="1468" t="s">
        <v>11189</v>
      </c>
      <c r="M3580" s="1198" t="str">
        <f t="shared" si="228"/>
        <v>Invoice Made</v>
      </c>
      <c r="AA3580" s="13" t="str">
        <f t="shared" si="229"/>
        <v>Dubai Attraction127_ 3008032</v>
      </c>
      <c r="AE3580" s="13">
        <f>IF(TRIM(AA3580=""),0,IF(ISNA(VLOOKUP(AA3580,Tracker!$AB$2:$AB$3981,1,FALSE)),0,1))</f>
        <v>1</v>
      </c>
    </row>
    <row r="3581" spans="1:31">
      <c r="A3581" s="1469">
        <v>7051</v>
      </c>
      <c r="B3581" s="1463" t="s">
        <v>2957</v>
      </c>
      <c r="C3581" s="1464" t="s">
        <v>2405</v>
      </c>
      <c r="D3581" s="1465" t="s">
        <v>11043</v>
      </c>
      <c r="H3581" s="1465" t="s">
        <v>11537</v>
      </c>
      <c r="I3581" s="1466">
        <v>44635</v>
      </c>
      <c r="K3581" s="1467" t="s">
        <v>11189</v>
      </c>
      <c r="L3581" s="1468" t="s">
        <v>11189</v>
      </c>
      <c r="M3581" s="1198" t="str">
        <f t="shared" si="228"/>
        <v>Invoice Made</v>
      </c>
      <c r="AA3581" s="13" t="str">
        <f t="shared" si="229"/>
        <v>Garibaldi Spirit159</v>
      </c>
      <c r="AE3581" s="13">
        <f>IF(TRIM(AA3581=""),0,IF(ISNA(VLOOKUP(AA3581,Tracker!$AB$2:$AB$3981,1,FALSE)),0,1))</f>
        <v>1</v>
      </c>
    </row>
    <row r="3582" spans="1:31">
      <c r="A3582" s="1469">
        <v>7052</v>
      </c>
      <c r="B3582" s="1463" t="s">
        <v>11619</v>
      </c>
      <c r="C3582" s="1464" t="s">
        <v>154</v>
      </c>
      <c r="D3582" s="1465" t="s">
        <v>11043</v>
      </c>
      <c r="H3582" s="1465" t="s">
        <v>2751</v>
      </c>
      <c r="I3582" s="1466">
        <v>44634</v>
      </c>
      <c r="K3582" s="1467" t="s">
        <v>11189</v>
      </c>
      <c r="L3582" s="1468" t="s">
        <v>11189</v>
      </c>
      <c r="M3582" s="1198" t="str">
        <f t="shared" si="228"/>
        <v>Invoice Made</v>
      </c>
      <c r="AA3582" s="13" t="str">
        <f t="shared" si="229"/>
        <v>Cherokee44</v>
      </c>
      <c r="AE3582" s="13">
        <f>IF(TRIM(AA3582=""),0,IF(ISNA(VLOOKUP(AA3582,Tracker!$AB$2:$AB$3981,1,FALSE)),0,1))</f>
        <v>1</v>
      </c>
    </row>
    <row r="3583" spans="1:31">
      <c r="A3583" s="1469">
        <v>7053</v>
      </c>
      <c r="B3583" s="1463" t="s">
        <v>3270</v>
      </c>
      <c r="C3583" s="1464" t="s">
        <v>468</v>
      </c>
      <c r="D3583" s="1465" t="s">
        <v>11620</v>
      </c>
      <c r="H3583" s="1465" t="s">
        <v>699</v>
      </c>
      <c r="I3583" s="1466">
        <v>44622</v>
      </c>
      <c r="K3583" s="1467" t="s">
        <v>9163</v>
      </c>
      <c r="L3583" s="1468" t="s">
        <v>1466</v>
      </c>
      <c r="M3583" s="1198" t="str">
        <f t="shared" si="228"/>
        <v>Invoice Made</v>
      </c>
      <c r="AA3583" s="13" t="str">
        <f t="shared" si="229"/>
        <v>Advantage Start96</v>
      </c>
      <c r="AE3583" s="13">
        <f>IF(TRIM(AA3583=""),0,IF(ISNA(VLOOKUP(AA3583,Tracker!$AB$2:$AB$3981,1,FALSE)),0,1))</f>
        <v>1</v>
      </c>
    </row>
    <row r="3584" spans="1:31">
      <c r="A3584" s="1469">
        <v>7054</v>
      </c>
      <c r="B3584" s="1463" t="s">
        <v>8728</v>
      </c>
      <c r="C3584" s="1464" t="s">
        <v>148</v>
      </c>
      <c r="D3584" s="1465" t="s">
        <v>10456</v>
      </c>
      <c r="H3584" s="1465" t="s">
        <v>11621</v>
      </c>
      <c r="I3584" s="1466">
        <v>44648</v>
      </c>
      <c r="K3584" s="1467" t="s">
        <v>9128</v>
      </c>
      <c r="L3584" s="1468" t="s">
        <v>1466</v>
      </c>
      <c r="M3584" s="1198" t="str">
        <f t="shared" si="228"/>
        <v>Invoice Made</v>
      </c>
      <c r="AA3584" s="13" t="str">
        <f t="shared" si="229"/>
        <v>Pacific Debbie42</v>
      </c>
      <c r="AE3584" s="13">
        <f>IF(TRIM(AA3584=""),0,IF(ISNA(VLOOKUP(AA3584,Tracker!$AB$2:$AB$3981,1,FALSE)),0,1))</f>
        <v>1</v>
      </c>
    </row>
    <row r="3585" spans="1:31">
      <c r="A3585" s="1469">
        <v>7055</v>
      </c>
      <c r="B3585" s="1463" t="s">
        <v>11538</v>
      </c>
      <c r="C3585" s="1464" t="s">
        <v>11622</v>
      </c>
      <c r="D3585" s="1465" t="s">
        <v>11539</v>
      </c>
      <c r="H3585" s="1465" t="s">
        <v>11623</v>
      </c>
      <c r="I3585" s="1466">
        <v>44638</v>
      </c>
      <c r="K3585" s="1467" t="s">
        <v>428</v>
      </c>
      <c r="L3585" s="1468" t="s">
        <v>1466</v>
      </c>
      <c r="M3585" s="1198" t="str">
        <f t="shared" ref="M3585:M3616" si="230">IF(AND(NOT(TRIM(D3585)="")),IF(AE3585=1,"Invoice Made","Invoice Not Made"),"")</f>
        <v>Invoice Made</v>
      </c>
      <c r="AA3585" s="13" t="str">
        <f t="shared" si="229"/>
        <v>Solar Suzanne14_C</v>
      </c>
      <c r="AE3585" s="13">
        <f>IF(TRIM(AA3585=""),0,IF(ISNA(VLOOKUP(AA3585,Tracker!$AB$2:$AB$3981,1,FALSE)),0,1))</f>
        <v>1</v>
      </c>
    </row>
    <row r="3586" spans="1:31">
      <c r="A3586" s="1469">
        <v>7056</v>
      </c>
      <c r="B3586" s="1463" t="s">
        <v>11624</v>
      </c>
      <c r="C3586" s="1464">
        <v>7</v>
      </c>
      <c r="D3586" s="1465" t="s">
        <v>9110</v>
      </c>
      <c r="H3586" s="1465" t="s">
        <v>25</v>
      </c>
      <c r="I3586" s="1466">
        <v>44639</v>
      </c>
      <c r="K3586" s="1467" t="s">
        <v>1466</v>
      </c>
      <c r="L3586" s="1468" t="s">
        <v>1466</v>
      </c>
      <c r="M3586" s="1198" t="str">
        <f t="shared" si="230"/>
        <v>Invoice Made</v>
      </c>
      <c r="AA3586" s="13" t="str">
        <f t="shared" si="229"/>
        <v>Pacific Jade7</v>
      </c>
      <c r="AE3586" s="13">
        <f>IF(TRIM(AA3586=""),0,IF(ISNA(VLOOKUP(AA3586,Tracker!$AB$2:$AB$3981,1,FALSE)),0,1))</f>
        <v>1</v>
      </c>
    </row>
    <row r="3587" spans="1:31">
      <c r="A3587" s="1469">
        <v>7057</v>
      </c>
      <c r="B3587" s="1463" t="s">
        <v>11625</v>
      </c>
      <c r="C3587" s="1464" t="s">
        <v>11626</v>
      </c>
      <c r="D3587" s="1465" t="s">
        <v>11620</v>
      </c>
      <c r="H3587" s="1465" t="s">
        <v>173</v>
      </c>
      <c r="I3587" s="1466">
        <v>44638</v>
      </c>
      <c r="K3587" s="1467" t="s">
        <v>1466</v>
      </c>
      <c r="L3587" s="1468" t="s">
        <v>1466</v>
      </c>
      <c r="M3587" s="1198" t="str">
        <f t="shared" si="230"/>
        <v>Invoice Made</v>
      </c>
      <c r="AA3587" s="13" t="str">
        <f t="shared" si="229"/>
        <v>Besiktas Bosphorus02_22</v>
      </c>
      <c r="AE3587" s="13">
        <f>IF(TRIM(AA3587=""),0,IF(ISNA(VLOOKUP(AA3587,Tracker!$AB$2:$AB$3981,1,FALSE)),0,1))</f>
        <v>1</v>
      </c>
    </row>
    <row r="3588" spans="1:31">
      <c r="A3588" s="1469">
        <v>7058</v>
      </c>
      <c r="B3588" s="1463" t="s">
        <v>3270</v>
      </c>
      <c r="C3588" s="1464" t="s">
        <v>4808</v>
      </c>
      <c r="D3588" s="1465" t="s">
        <v>11620</v>
      </c>
      <c r="H3588" s="1465" t="s">
        <v>11627</v>
      </c>
      <c r="I3588" s="1466">
        <v>44650</v>
      </c>
      <c r="K3588" s="1467" t="s">
        <v>9163</v>
      </c>
      <c r="L3588" s="1468" t="s">
        <v>1466</v>
      </c>
      <c r="M3588" s="1198" t="str">
        <f t="shared" si="230"/>
        <v>Invoice Made</v>
      </c>
      <c r="AA3588" s="13" t="str">
        <f t="shared" si="229"/>
        <v>Advantage Start97</v>
      </c>
      <c r="AE3588" s="13">
        <f>IF(TRIM(AA3588=""),0,IF(ISNA(VLOOKUP(AA3588,Tracker!$AB$2:$AB$3981,1,FALSE)),0,1))</f>
        <v>1</v>
      </c>
    </row>
    <row r="3589" spans="1:31">
      <c r="A3589" s="1469">
        <v>7059</v>
      </c>
      <c r="B3589" s="1463" t="s">
        <v>2776</v>
      </c>
      <c r="C3589" s="1464" t="s">
        <v>11628</v>
      </c>
      <c r="D3589" s="1465" t="s">
        <v>10427</v>
      </c>
      <c r="H3589" s="1465" t="s">
        <v>2870</v>
      </c>
      <c r="I3589" s="1466">
        <v>44641</v>
      </c>
      <c r="K3589" s="1467" t="s">
        <v>9124</v>
      </c>
      <c r="L3589" s="1468" t="s">
        <v>1466</v>
      </c>
      <c r="M3589" s="1198" t="str">
        <f t="shared" si="230"/>
        <v>Invoice Made</v>
      </c>
      <c r="AA3589" s="13" t="str">
        <f t="shared" si="229"/>
        <v>Sten Skagen232, 233</v>
      </c>
      <c r="AE3589" s="13">
        <f>IF(TRIM(AA3589=""),0,IF(ISNA(VLOOKUP(AA3589,Tracker!$AB$2:$AB$3981,1,FALSE)),0,1))</f>
        <v>1</v>
      </c>
    </row>
    <row r="3590" spans="1:31">
      <c r="A3590" s="1469">
        <v>7060</v>
      </c>
      <c r="B3590" s="1463" t="s">
        <v>2779</v>
      </c>
      <c r="C3590" s="1464" t="s">
        <v>11629</v>
      </c>
      <c r="D3590" s="1465" t="s">
        <v>10427</v>
      </c>
      <c r="H3590" s="1465" t="s">
        <v>4920</v>
      </c>
      <c r="I3590" s="1466">
        <v>44632</v>
      </c>
      <c r="K3590" s="1467" t="s">
        <v>9124</v>
      </c>
      <c r="L3590" s="1468" t="s">
        <v>1466</v>
      </c>
      <c r="M3590" s="1198" t="str">
        <f t="shared" si="230"/>
        <v>Invoice Made</v>
      </c>
      <c r="AA3590" s="13" t="str">
        <f t="shared" si="229"/>
        <v>Tigris381, 382</v>
      </c>
      <c r="AE3590" s="13">
        <f>IF(TRIM(AA3590=""),0,IF(ISNA(VLOOKUP(AA3590,Tracker!$AB$2:$AB$3981,1,FALSE)),0,1))</f>
        <v>1</v>
      </c>
    </row>
    <row r="3591" spans="1:31">
      <c r="A3591" s="1469">
        <v>7061</v>
      </c>
      <c r="B3591" s="1463" t="s">
        <v>2854</v>
      </c>
      <c r="C3591" s="1464" t="s">
        <v>11630</v>
      </c>
      <c r="D3591" s="1465" t="s">
        <v>10427</v>
      </c>
      <c r="H3591" s="1465" t="s">
        <v>607</v>
      </c>
      <c r="I3591" s="1466">
        <v>44646</v>
      </c>
      <c r="K3591" s="1467" t="s">
        <v>9124</v>
      </c>
      <c r="L3591" s="1468" t="s">
        <v>1466</v>
      </c>
      <c r="M3591" s="1198" t="str">
        <f t="shared" si="230"/>
        <v>Invoice Made</v>
      </c>
      <c r="AA3591" s="13" t="str">
        <f t="shared" si="229"/>
        <v>Emmy Schulte314, 315</v>
      </c>
      <c r="AE3591" s="13">
        <f>IF(TRIM(AA3591=""),0,IF(ISNA(VLOOKUP(AA3591,Tracker!$AB$2:$AB$3981,1,FALSE)),0,1))</f>
        <v>1</v>
      </c>
    </row>
    <row r="3592" spans="1:31">
      <c r="A3592" s="1469">
        <v>7062</v>
      </c>
      <c r="B3592" s="1463" t="s">
        <v>892</v>
      </c>
      <c r="C3592" s="1464" t="s">
        <v>11631</v>
      </c>
      <c r="D3592" s="1465" t="s">
        <v>10427</v>
      </c>
      <c r="H3592" s="1465" t="s">
        <v>412</v>
      </c>
      <c r="I3592" s="1466">
        <v>44639</v>
      </c>
      <c r="K3592" s="1467" t="s">
        <v>9124</v>
      </c>
      <c r="L3592" s="1468" t="s">
        <v>1466</v>
      </c>
      <c r="M3592" s="1198" t="str">
        <f t="shared" si="230"/>
        <v>Invoice Made</v>
      </c>
      <c r="AA3592" s="13" t="str">
        <f t="shared" si="229"/>
        <v>Elisalex Schulte209, 210</v>
      </c>
      <c r="AE3592" s="13">
        <f>IF(TRIM(AA3592=""),0,IF(ISNA(VLOOKUP(AA3592,Tracker!$AB$2:$AB$3981,1,FALSE)),0,1))</f>
        <v>1</v>
      </c>
    </row>
    <row r="3593" spans="1:31">
      <c r="A3593" s="1469">
        <v>7063</v>
      </c>
      <c r="B3593" s="1463" t="s">
        <v>9228</v>
      </c>
      <c r="C3593" s="1464" t="s">
        <v>11632</v>
      </c>
      <c r="D3593" s="1465" t="s">
        <v>10427</v>
      </c>
      <c r="H3593" s="1465" t="s">
        <v>7779</v>
      </c>
      <c r="I3593" s="1466">
        <v>44631</v>
      </c>
      <c r="K3593" s="1467" t="s">
        <v>9124</v>
      </c>
      <c r="L3593" s="1468" t="s">
        <v>1466</v>
      </c>
      <c r="M3593" s="1198" t="str">
        <f t="shared" si="230"/>
        <v>Invoice Made</v>
      </c>
      <c r="AA3593" s="13" t="str">
        <f t="shared" si="229"/>
        <v>Sten Fjell153, 154</v>
      </c>
      <c r="AE3593" s="13">
        <f>IF(TRIM(AA3593=""),0,IF(ISNA(VLOOKUP(AA3593,Tracker!$AB$2:$AB$3981,1,FALSE)),0,1))</f>
        <v>1</v>
      </c>
    </row>
    <row r="3594" spans="1:31">
      <c r="A3594" s="1469">
        <v>7064</v>
      </c>
      <c r="B3594" s="1463" t="s">
        <v>5113</v>
      </c>
      <c r="C3594" s="1464" t="s">
        <v>11582</v>
      </c>
      <c r="D3594" s="1465" t="s">
        <v>9037</v>
      </c>
      <c r="H3594" s="1465" t="s">
        <v>575</v>
      </c>
      <c r="I3594" s="1466">
        <v>44641</v>
      </c>
      <c r="K3594" s="1467" t="s">
        <v>663</v>
      </c>
      <c r="L3594" s="1468" t="s">
        <v>11633</v>
      </c>
      <c r="M3594" s="1198" t="str">
        <f t="shared" si="230"/>
        <v>Invoice Made</v>
      </c>
      <c r="AA3594" s="13" t="str">
        <f t="shared" si="229"/>
        <v>Almi Sky2201</v>
      </c>
      <c r="AE3594" s="13">
        <f>IF(TRIM(AA3594=""),0,IF(ISNA(VLOOKUP(AA3594,Tracker!$AB$2:$AB$3981,1,FALSE)),0,1))</f>
        <v>1</v>
      </c>
    </row>
    <row r="3595" spans="1:31">
      <c r="A3595" s="1469">
        <v>7065</v>
      </c>
      <c r="B3595" s="1463" t="s">
        <v>4739</v>
      </c>
      <c r="C3595" s="1464" t="s">
        <v>11585</v>
      </c>
      <c r="D3595" s="1465" t="s">
        <v>11049</v>
      </c>
      <c r="H3595" s="1465" t="s">
        <v>173</v>
      </c>
      <c r="I3595" s="1466">
        <v>44622</v>
      </c>
      <c r="K3595" s="1467" t="s">
        <v>663</v>
      </c>
      <c r="L3595" s="1468" t="s">
        <v>11633</v>
      </c>
      <c r="M3595" s="1198" t="str">
        <f t="shared" si="230"/>
        <v>Invoice Made</v>
      </c>
      <c r="AA3595" s="13" t="str">
        <f t="shared" si="229"/>
        <v>Sonangol Cabinda2108</v>
      </c>
      <c r="AE3595" s="13">
        <f>IF(TRIM(AA3595=""),0,IF(ISNA(VLOOKUP(AA3595,Tracker!$AB$2:$AB$3981,1,FALSE)),0,1))</f>
        <v>1</v>
      </c>
    </row>
    <row r="3596" spans="1:31">
      <c r="A3596" s="1469">
        <v>7066</v>
      </c>
      <c r="B3596" s="1463" t="s">
        <v>628</v>
      </c>
      <c r="C3596" s="1464" t="s">
        <v>11582</v>
      </c>
      <c r="D3596" s="1465" t="s">
        <v>9848</v>
      </c>
      <c r="H3596" s="1465" t="s">
        <v>5779</v>
      </c>
      <c r="I3596" s="1466">
        <v>44632</v>
      </c>
      <c r="K3596" s="1467" t="s">
        <v>663</v>
      </c>
      <c r="L3596" s="1468" t="s">
        <v>11633</v>
      </c>
      <c r="M3596" s="1198" t="str">
        <f t="shared" si="230"/>
        <v>Invoice Made</v>
      </c>
      <c r="AA3596" s="13" t="str">
        <f t="shared" ref="AA3596:AA3627" si="231">IF(OR(TRIM(B3596)="",TRIM(C3596)=""),"Vessel-Voy No not given",CONCATENATE(TRIM(B3596),TRIM(C3596)))</f>
        <v>Stena President2201</v>
      </c>
      <c r="AE3596" s="13">
        <f>IF(TRIM(AA3596=""),0,IF(ISNA(VLOOKUP(AA3596,Tracker!$AB$2:$AB$3981,1,FALSE)),0,1))</f>
        <v>1</v>
      </c>
    </row>
    <row r="3597" spans="1:31">
      <c r="A3597" s="1472">
        <v>7067</v>
      </c>
      <c r="B3597" s="1463" t="s">
        <v>11634</v>
      </c>
      <c r="C3597" s="1464" t="s">
        <v>10634</v>
      </c>
      <c r="D3597" s="1465" t="s">
        <v>11473</v>
      </c>
      <c r="H3597" s="1465" t="s">
        <v>712</v>
      </c>
      <c r="I3597" s="1466">
        <v>44623</v>
      </c>
      <c r="K3597" s="1467" t="s">
        <v>10534</v>
      </c>
      <c r="L3597" s="1468" t="s">
        <v>633</v>
      </c>
      <c r="M3597" s="1198" t="str">
        <f t="shared" si="230"/>
        <v>Invoice Made</v>
      </c>
      <c r="AA3597" s="13" t="str">
        <f t="shared" si="231"/>
        <v>Clearocean Mesquite2101</v>
      </c>
      <c r="AE3597" s="13">
        <f>IF(TRIM(AA3597=""),0,IF(ISNA(VLOOKUP(AA3597,Tracker!$AB$2:$AB$3981,1,FALSE)),0,1))</f>
        <v>1</v>
      </c>
    </row>
    <row r="3598" spans="1:31">
      <c r="A3598" s="1472">
        <v>7068</v>
      </c>
      <c r="B3598" s="1463" t="s">
        <v>11635</v>
      </c>
      <c r="C3598" s="1464" t="s">
        <v>10899</v>
      </c>
      <c r="D3598" s="1465" t="s">
        <v>8562</v>
      </c>
      <c r="H3598" s="1465" t="s">
        <v>9640</v>
      </c>
      <c r="I3598" s="1466">
        <v>44643</v>
      </c>
      <c r="K3598" s="1467" t="s">
        <v>10534</v>
      </c>
      <c r="L3598" s="1468" t="s">
        <v>633</v>
      </c>
      <c r="M3598" s="1198" t="str">
        <f t="shared" si="230"/>
        <v>Invoice Made</v>
      </c>
      <c r="AA3598" s="13" t="str">
        <f t="shared" si="231"/>
        <v>Pratincole Pacific2104</v>
      </c>
      <c r="AE3598" s="13">
        <f>IF(TRIM(AA3598=""),0,IF(ISNA(VLOOKUP(AA3598,Tracker!$AB$2:$AB$3981,1,FALSE)),0,1))</f>
        <v>1</v>
      </c>
    </row>
    <row r="3599" spans="1:31">
      <c r="A3599" s="1472">
        <v>7069</v>
      </c>
      <c r="B3599" s="1463" t="s">
        <v>11636</v>
      </c>
      <c r="C3599" s="1464" t="s">
        <v>11582</v>
      </c>
      <c r="D3599" s="1465" t="s">
        <v>8974</v>
      </c>
      <c r="H3599" s="1465" t="s">
        <v>535</v>
      </c>
      <c r="I3599" s="1466">
        <v>44643</v>
      </c>
      <c r="K3599" s="1467" t="s">
        <v>10534</v>
      </c>
      <c r="L3599" s="1468" t="s">
        <v>633</v>
      </c>
      <c r="M3599" s="1198" t="str">
        <f t="shared" si="230"/>
        <v>Invoice Made</v>
      </c>
      <c r="AA3599" s="13" t="str">
        <f t="shared" si="231"/>
        <v>Jade Blossom2201</v>
      </c>
      <c r="AE3599" s="13">
        <f>IF(TRIM(AA3599=""),0,IF(ISNA(VLOOKUP(AA3599,Tracker!$AB$2:$AB$3981,1,FALSE)),0,1))</f>
        <v>1</v>
      </c>
    </row>
    <row r="3600" spans="1:31">
      <c r="A3600" s="1472">
        <v>7070</v>
      </c>
      <c r="B3600" s="1463" t="s">
        <v>2333</v>
      </c>
      <c r="C3600" s="1464" t="s">
        <v>217</v>
      </c>
      <c r="D3600" s="1465" t="s">
        <v>11637</v>
      </c>
      <c r="H3600" s="1465" t="s">
        <v>25</v>
      </c>
      <c r="I3600" s="1466">
        <v>44640</v>
      </c>
      <c r="K3600" s="1467" t="s">
        <v>60</v>
      </c>
      <c r="L3600" s="1468" t="s">
        <v>60</v>
      </c>
      <c r="M3600" s="1198" t="str">
        <f t="shared" si="230"/>
        <v>Invoice Made</v>
      </c>
      <c r="AA3600" s="13" t="str">
        <f t="shared" si="231"/>
        <v>Tahoe Spirit48</v>
      </c>
      <c r="AE3600" s="13">
        <f>IF(TRIM(AA3600=""),0,IF(ISNA(VLOOKUP(AA3600,Tracker!$AB$2:$AB$3981,1,FALSE)),0,1))</f>
        <v>1</v>
      </c>
    </row>
    <row r="3601" spans="1:31">
      <c r="A3601" s="1472">
        <v>7071</v>
      </c>
      <c r="B3601" s="1463" t="s">
        <v>8242</v>
      </c>
      <c r="C3601" s="1464" t="s">
        <v>700</v>
      </c>
      <c r="D3601" s="1465" t="s">
        <v>8474</v>
      </c>
      <c r="H3601" s="1465" t="s">
        <v>25</v>
      </c>
      <c r="I3601" s="1466">
        <v>44629</v>
      </c>
      <c r="K3601" s="1467" t="s">
        <v>60</v>
      </c>
      <c r="L3601" s="1468" t="s">
        <v>60</v>
      </c>
      <c r="M3601" s="1198" t="str">
        <f t="shared" si="230"/>
        <v>Invoice Made</v>
      </c>
      <c r="AA3601" s="13" t="str">
        <f t="shared" si="231"/>
        <v>Atlanta Spirit62</v>
      </c>
      <c r="AE3601" s="13">
        <f>IF(TRIM(AA3601=""),0,IF(ISNA(VLOOKUP(AA3601,Tracker!$AB$2:$AB$3981,1,FALSE)),0,1))</f>
        <v>1</v>
      </c>
    </row>
    <row r="3602" spans="1:31">
      <c r="A3602" s="1472">
        <v>7072</v>
      </c>
      <c r="B3602" s="1463" t="s">
        <v>8603</v>
      </c>
      <c r="C3602" s="1464" t="s">
        <v>84</v>
      </c>
      <c r="D3602" s="1465" t="s">
        <v>8314</v>
      </c>
      <c r="H3602" s="1465" t="s">
        <v>433</v>
      </c>
      <c r="I3602" s="1466">
        <v>44638</v>
      </c>
      <c r="K3602" s="1467" t="s">
        <v>60</v>
      </c>
      <c r="L3602" s="1468" t="s">
        <v>60</v>
      </c>
      <c r="M3602" s="1198" t="str">
        <f t="shared" si="230"/>
        <v>Invoice Made</v>
      </c>
      <c r="AA3602" s="13" t="str">
        <f t="shared" si="231"/>
        <v>Seoul Spirit47</v>
      </c>
      <c r="AE3602" s="13">
        <f>IF(TRIM(AA3602=""),0,IF(ISNA(VLOOKUP(AA3602,Tracker!$AB$2:$AB$3981,1,FALSE)),0,1))</f>
        <v>1</v>
      </c>
    </row>
    <row r="3603" spans="1:31">
      <c r="A3603" s="1472">
        <v>7073</v>
      </c>
      <c r="B3603" s="1463" t="s">
        <v>1274</v>
      </c>
      <c r="C3603" s="1464" t="s">
        <v>546</v>
      </c>
      <c r="D3603" s="1465" t="s">
        <v>63</v>
      </c>
      <c r="H3603" s="1465" t="s">
        <v>269</v>
      </c>
      <c r="I3603" s="1466">
        <v>44643</v>
      </c>
      <c r="K3603" s="1467" t="s">
        <v>60</v>
      </c>
      <c r="L3603" s="1468" t="s">
        <v>60</v>
      </c>
      <c r="M3603" s="1198" t="str">
        <f t="shared" si="230"/>
        <v>Invoice Made</v>
      </c>
      <c r="AA3603" s="13" t="str">
        <f t="shared" si="231"/>
        <v>Yamato Spirit110</v>
      </c>
      <c r="AE3603" s="13">
        <f>IF(TRIM(AA3603=""),0,IF(ISNA(VLOOKUP(AA3603,Tracker!$AB$2:$AB$3981,1,FALSE)),0,1))</f>
        <v>1</v>
      </c>
    </row>
    <row r="3604" spans="1:31">
      <c r="A3604" s="1472">
        <v>7074</v>
      </c>
      <c r="B3604" s="1463" t="s">
        <v>7687</v>
      </c>
      <c r="C3604" s="1464" t="s">
        <v>4808</v>
      </c>
      <c r="D3604" s="1465" t="s">
        <v>830</v>
      </c>
      <c r="H3604" s="1465" t="s">
        <v>269</v>
      </c>
      <c r="I3604" s="1466">
        <v>44634</v>
      </c>
      <c r="K3604" s="1467" t="s">
        <v>60</v>
      </c>
      <c r="L3604" s="1468" t="s">
        <v>60</v>
      </c>
      <c r="M3604" s="1198" t="str">
        <f t="shared" si="230"/>
        <v>Invoice Made</v>
      </c>
      <c r="AA3604" s="13" t="str">
        <f t="shared" si="231"/>
        <v>FSL Hong Kong97</v>
      </c>
      <c r="AE3604" s="13">
        <f>IF(TRIM(AA3604=""),0,IF(ISNA(VLOOKUP(AA3604,Tracker!$AB$2:$AB$3981,1,FALSE)),0,1))</f>
        <v>1</v>
      </c>
    </row>
    <row r="3605" spans="1:31">
      <c r="A3605" s="1472">
        <v>7075</v>
      </c>
      <c r="B3605" s="1463" t="s">
        <v>7825</v>
      </c>
      <c r="C3605" s="1464" t="s">
        <v>185</v>
      </c>
      <c r="D3605" s="1465" t="s">
        <v>7826</v>
      </c>
      <c r="H3605" s="1465" t="s">
        <v>1285</v>
      </c>
      <c r="I3605" s="1466">
        <v>44647</v>
      </c>
      <c r="K3605" s="1469" t="s">
        <v>10988</v>
      </c>
      <c r="L3605" s="1468" t="s">
        <v>590</v>
      </c>
      <c r="M3605" s="1198" t="str">
        <f t="shared" si="230"/>
        <v>Invoice Made</v>
      </c>
      <c r="AA3605" s="13" t="str">
        <f t="shared" si="231"/>
        <v>Goldengate Park76</v>
      </c>
      <c r="AE3605" s="13">
        <f>IF(TRIM(AA3605=""),0,IF(ISNA(VLOOKUP(AA3605,Tracker!$AB$2:$AB$3981,1,FALSE)),0,1))</f>
        <v>1</v>
      </c>
    </row>
    <row r="3606" spans="1:31">
      <c r="A3606" s="1472">
        <v>7076</v>
      </c>
      <c r="B3606" s="1463" t="s">
        <v>10543</v>
      </c>
      <c r="C3606" s="1464" t="s">
        <v>166</v>
      </c>
      <c r="D3606" s="1465" t="s">
        <v>10763</v>
      </c>
      <c r="H3606" s="1465" t="s">
        <v>8957</v>
      </c>
      <c r="I3606" s="1466">
        <v>44634</v>
      </c>
      <c r="K3606" s="1469" t="s">
        <v>10988</v>
      </c>
      <c r="L3606" s="1468" t="s">
        <v>590</v>
      </c>
      <c r="M3606" s="1198" t="str">
        <f t="shared" si="230"/>
        <v>Invoice Made</v>
      </c>
      <c r="AA3606" s="13" t="str">
        <f t="shared" si="231"/>
        <v>Celsius Miami16</v>
      </c>
      <c r="AE3606" s="13">
        <f>IF(TRIM(AA3606=""),0,IF(ISNA(VLOOKUP(AA3606,Tracker!$AB$2:$AB$3981,1,FALSE)),0,1))</f>
        <v>1</v>
      </c>
    </row>
    <row r="3607" spans="1:31">
      <c r="A3607" s="1472">
        <v>7077</v>
      </c>
      <c r="B3607" s="1463" t="s">
        <v>10767</v>
      </c>
      <c r="C3607" s="1464" t="s">
        <v>158</v>
      </c>
      <c r="D3607" s="1465" t="s">
        <v>1405</v>
      </c>
      <c r="H3607" s="1465" t="s">
        <v>62</v>
      </c>
      <c r="I3607" s="1466">
        <v>44641</v>
      </c>
      <c r="K3607" s="1469" t="s">
        <v>10988</v>
      </c>
      <c r="L3607" s="1468" t="s">
        <v>590</v>
      </c>
      <c r="M3607" s="1198" t="str">
        <f t="shared" si="230"/>
        <v>Invoice Made</v>
      </c>
      <c r="AA3607" s="13" t="str">
        <f t="shared" si="231"/>
        <v>Lavraki10</v>
      </c>
      <c r="AE3607" s="13">
        <f>IF(TRIM(AA3607=""),0,IF(ISNA(VLOOKUP(AA3607,Tracker!$AB$2:$AB$3981,1,FALSE)),0,1))</f>
        <v>1</v>
      </c>
    </row>
    <row r="3608" spans="1:31">
      <c r="A3608" s="1472">
        <v>7078</v>
      </c>
      <c r="B3608" s="1463" t="s">
        <v>10769</v>
      </c>
      <c r="C3608" s="1464" t="s">
        <v>179</v>
      </c>
      <c r="D3608" s="1465" t="s">
        <v>10654</v>
      </c>
      <c r="H3608" s="1465" t="s">
        <v>419</v>
      </c>
      <c r="I3608" s="1466">
        <v>44644</v>
      </c>
      <c r="K3608" s="1469" t="s">
        <v>10988</v>
      </c>
      <c r="L3608" s="1468" t="s">
        <v>590</v>
      </c>
      <c r="M3608" s="1198" t="str">
        <f t="shared" si="230"/>
        <v>Invoice Made</v>
      </c>
      <c r="AA3608" s="13" t="str">
        <f t="shared" si="231"/>
        <v>Xena23</v>
      </c>
      <c r="AE3608" s="13">
        <f>IF(TRIM(AA3608=""),0,IF(ISNA(VLOOKUP(AA3608,Tracker!$AB$2:$AB$3981,1,FALSE)),0,1))</f>
        <v>1</v>
      </c>
    </row>
    <row r="3609" spans="1:31">
      <c r="A3609" s="1472">
        <v>7079</v>
      </c>
      <c r="B3609" s="1463" t="s">
        <v>11434</v>
      </c>
      <c r="C3609" s="1464" t="s">
        <v>117</v>
      </c>
      <c r="D3609" s="1465" t="s">
        <v>11638</v>
      </c>
      <c r="H3609" s="1465" t="s">
        <v>11466</v>
      </c>
      <c r="I3609" s="1466">
        <v>44622</v>
      </c>
      <c r="K3609" s="1467" t="s">
        <v>10988</v>
      </c>
      <c r="L3609" s="1468" t="s">
        <v>590</v>
      </c>
      <c r="M3609" s="1198" t="str">
        <f t="shared" si="230"/>
        <v>Invoice Made</v>
      </c>
      <c r="AA3609" s="13" t="str">
        <f t="shared" si="231"/>
        <v>Mirella S2</v>
      </c>
      <c r="AE3609" s="13">
        <f>IF(TRIM(AA3609=""),0,IF(ISNA(VLOOKUP(AA3609,Tracker!$AB$2:$AB$3981,1,FALSE)),0,1))</f>
        <v>1</v>
      </c>
    </row>
    <row r="3610" spans="1:31">
      <c r="A3610" s="1472">
        <v>7080</v>
      </c>
      <c r="B3610" s="1463" t="s">
        <v>8574</v>
      </c>
      <c r="C3610" s="1464" t="s">
        <v>8061</v>
      </c>
      <c r="D3610" s="1465" t="s">
        <v>8245</v>
      </c>
      <c r="H3610" s="1465" t="s">
        <v>8223</v>
      </c>
      <c r="I3610" s="1466">
        <v>44643</v>
      </c>
      <c r="K3610" s="1467" t="s">
        <v>10989</v>
      </c>
      <c r="L3610" s="1468" t="s">
        <v>590</v>
      </c>
      <c r="M3610" s="1198" t="str">
        <f t="shared" si="230"/>
        <v>Invoice Made</v>
      </c>
      <c r="AA3610" s="13" t="str">
        <f t="shared" si="231"/>
        <v>Seaways Luzon186</v>
      </c>
      <c r="AE3610" s="13">
        <f>IF(TRIM(AA3610=""),0,IF(ISNA(VLOOKUP(AA3610,Tracker!$AB$2:$AB$3981,1,FALSE)),0,1))</f>
        <v>1</v>
      </c>
    </row>
    <row r="3611" spans="1:31">
      <c r="A3611" s="1472">
        <v>7081</v>
      </c>
      <c r="B3611" s="1463" t="s">
        <v>7496</v>
      </c>
      <c r="C3611" s="1464" t="s">
        <v>624</v>
      </c>
      <c r="D3611" s="1465" t="s">
        <v>10053</v>
      </c>
      <c r="H3611" s="1465" t="s">
        <v>3180</v>
      </c>
      <c r="I3611" s="1466">
        <v>44622</v>
      </c>
      <c r="K3611" s="1467" t="s">
        <v>10989</v>
      </c>
      <c r="L3611" s="1468" t="s">
        <v>590</v>
      </c>
      <c r="M3611" s="1198" t="str">
        <f t="shared" si="230"/>
        <v>Invoice Made</v>
      </c>
      <c r="AA3611" s="13" t="str">
        <f t="shared" si="231"/>
        <v>Cabo Misaki51</v>
      </c>
      <c r="AE3611" s="13">
        <f>IF(TRIM(AA3611=""),0,IF(ISNA(VLOOKUP(AA3611,Tracker!$AB$2:$AB$3981,1,FALSE)),0,1))</f>
        <v>1</v>
      </c>
    </row>
    <row r="3612" spans="1:31">
      <c r="A3612" s="1472">
        <v>7082</v>
      </c>
      <c r="B3612" s="1463" t="s">
        <v>7419</v>
      </c>
      <c r="C3612" s="1464" t="s">
        <v>11639</v>
      </c>
      <c r="D3612" s="1465" t="s">
        <v>7498</v>
      </c>
      <c r="H3612" s="1465" t="s">
        <v>9415</v>
      </c>
      <c r="I3612" s="1466">
        <v>44632</v>
      </c>
      <c r="K3612" s="1467" t="s">
        <v>10989</v>
      </c>
      <c r="L3612" s="1468" t="s">
        <v>590</v>
      </c>
      <c r="M3612" s="1198" t="str">
        <f t="shared" si="230"/>
        <v>Invoice Made</v>
      </c>
      <c r="AA3612" s="13" t="str">
        <f t="shared" si="231"/>
        <v>Chantal162_169F</v>
      </c>
      <c r="AE3612" s="13">
        <f>IF(TRIM(AA3612=""),0,IF(ISNA(VLOOKUP(AA3612,Tracker!$AB$2:$AB$3981,1,FALSE)),0,1))</f>
        <v>1</v>
      </c>
    </row>
    <row r="3613" spans="1:31">
      <c r="A3613" s="1472">
        <v>7083</v>
      </c>
      <c r="B3613" s="1463" t="s">
        <v>8466</v>
      </c>
      <c r="C3613" s="1464" t="s">
        <v>146</v>
      </c>
      <c r="D3613" s="1465" t="s">
        <v>8245</v>
      </c>
      <c r="H3613" s="1465" t="s">
        <v>145</v>
      </c>
      <c r="I3613" s="1466">
        <v>44640</v>
      </c>
      <c r="K3613" s="1467" t="s">
        <v>10989</v>
      </c>
      <c r="L3613" s="1468" t="s">
        <v>590</v>
      </c>
      <c r="M3613" s="1198" t="str">
        <f t="shared" si="230"/>
        <v>Invoice Made</v>
      </c>
      <c r="AA3613" s="13" t="str">
        <f t="shared" si="231"/>
        <v>Cabo Fuji40</v>
      </c>
      <c r="AE3613" s="13">
        <f>IF(TRIM(AA3613=""),0,IF(ISNA(VLOOKUP(AA3613,Tracker!$AB$2:$AB$3981,1,FALSE)),0,1))</f>
        <v>1</v>
      </c>
    </row>
    <row r="3614" spans="1:31">
      <c r="A3614" s="1472">
        <v>7084</v>
      </c>
      <c r="B3614" s="1463" t="s">
        <v>7506</v>
      </c>
      <c r="C3614" s="1464" t="s">
        <v>148</v>
      </c>
      <c r="D3614" s="1465" t="s">
        <v>1304</v>
      </c>
      <c r="H3614" s="1465" t="s">
        <v>20</v>
      </c>
      <c r="I3614" s="1466">
        <v>44621</v>
      </c>
      <c r="K3614" s="1467" t="s">
        <v>10989</v>
      </c>
      <c r="L3614" s="1468" t="s">
        <v>590</v>
      </c>
      <c r="M3614" s="1198" t="str">
        <f t="shared" si="230"/>
        <v>Invoice Made</v>
      </c>
      <c r="AA3614" s="13" t="str">
        <f t="shared" si="231"/>
        <v>Aquatravesia42</v>
      </c>
      <c r="AE3614" s="13">
        <f>IF(TRIM(AA3614=""),0,IF(ISNA(VLOOKUP(AA3614,Tracker!$AB$2:$AB$3981,1,FALSE)),0,1))</f>
        <v>1</v>
      </c>
    </row>
    <row r="3615" spans="1:31">
      <c r="A3615" s="1472">
        <v>7085</v>
      </c>
      <c r="B3615" s="1463" t="s">
        <v>8970</v>
      </c>
      <c r="C3615" s="1464" t="s">
        <v>11640</v>
      </c>
      <c r="D3615" s="1465" t="s">
        <v>7498</v>
      </c>
      <c r="H3615" s="1465" t="s">
        <v>829</v>
      </c>
      <c r="I3615" s="1466">
        <v>44646</v>
      </c>
      <c r="K3615" s="1467" t="s">
        <v>10989</v>
      </c>
      <c r="L3615" s="1468" t="s">
        <v>590</v>
      </c>
      <c r="M3615" s="1198" t="str">
        <f t="shared" si="230"/>
        <v>Invoice Made</v>
      </c>
      <c r="AA3615" s="13" t="str">
        <f t="shared" si="231"/>
        <v>Salamina34P_135F</v>
      </c>
      <c r="AE3615" s="13">
        <f>IF(TRIM(AA3615=""),0,IF(ISNA(VLOOKUP(AA3615,Tracker!$AB$2:$AB$3981,1,FALSE)),0,1))</f>
        <v>1</v>
      </c>
    </row>
    <row r="3616" spans="1:31">
      <c r="A3616" s="1472">
        <v>7086</v>
      </c>
      <c r="B3616" s="1463" t="s">
        <v>10737</v>
      </c>
      <c r="C3616" s="1464" t="s">
        <v>11641</v>
      </c>
      <c r="D3616" s="1465" t="s">
        <v>10053</v>
      </c>
      <c r="H3616" s="1465" t="s">
        <v>385</v>
      </c>
      <c r="I3616" s="1466">
        <v>44622</v>
      </c>
      <c r="K3616" s="1467" t="s">
        <v>10989</v>
      </c>
      <c r="L3616" s="1468" t="s">
        <v>590</v>
      </c>
      <c r="M3616" s="1198" t="str">
        <f t="shared" si="230"/>
        <v>Invoice Made</v>
      </c>
      <c r="AA3616" s="13" t="str">
        <f t="shared" si="231"/>
        <v>Seaways Guayaquil015L</v>
      </c>
      <c r="AE3616" s="13">
        <f>IF(TRIM(AA3616=""),0,IF(ISNA(VLOOKUP(AA3616,Tracker!$AB$2:$AB$3981,1,FALSE)),0,1))</f>
        <v>1</v>
      </c>
    </row>
    <row r="3617" spans="27:31">
      <c r="AA3617" s="13" t="str">
        <f t="shared" si="231"/>
        <v>Vessel-Voy No not given</v>
      </c>
      <c r="AE3617" s="13">
        <f>IF(TRIM(AA3617=""),0,IF(ISNA(VLOOKUP(AA3617,Tracker!$AB$2:$AB$3981,1,FALSE)),0,1))</f>
        <v>0</v>
      </c>
    </row>
    <row r="3618" spans="27:31">
      <c r="AA3618" s="13" t="str">
        <f t="shared" si="231"/>
        <v>Vessel-Voy No not given</v>
      </c>
      <c r="AE3618" s="13">
        <f>IF(TRIM(AA3618=""),0,IF(ISNA(VLOOKUP(AA3618,Tracker!$AB$2:$AB$3981,1,FALSE)),0,1))</f>
        <v>0</v>
      </c>
    </row>
    <row r="3619" spans="27:31">
      <c r="AA3619" s="13" t="str">
        <f t="shared" si="231"/>
        <v>Vessel-Voy No not given</v>
      </c>
      <c r="AE3619" s="13">
        <f>IF(TRIM(AA3619=""),0,IF(ISNA(VLOOKUP(AA3619,Tracker!$AB$2:$AB$3981,1,FALSE)),0,1))</f>
        <v>0</v>
      </c>
    </row>
    <row r="3620" spans="27:31">
      <c r="AA3620" s="13" t="str">
        <f t="shared" si="231"/>
        <v>Vessel-Voy No not given</v>
      </c>
      <c r="AE3620" s="13">
        <f>IF(TRIM(AA3620=""),0,IF(ISNA(VLOOKUP(AA3620,Tracker!$AB$2:$AB$3981,1,FALSE)),0,1))</f>
        <v>0</v>
      </c>
    </row>
    <row r="3621" spans="27:31">
      <c r="AA3621" s="13" t="str">
        <f t="shared" si="231"/>
        <v>Vessel-Voy No not given</v>
      </c>
      <c r="AE3621" s="13">
        <f>IF(TRIM(AA3621=""),0,IF(ISNA(VLOOKUP(AA3621,Tracker!$AB$2:$AB$3981,1,FALSE)),0,1))</f>
        <v>0</v>
      </c>
    </row>
    <row r="3622" spans="27:31">
      <c r="AA3622" s="13" t="str">
        <f t="shared" si="231"/>
        <v>Vessel-Voy No not given</v>
      </c>
      <c r="AE3622" s="13">
        <f>IF(TRIM(AA3622=""),0,IF(ISNA(VLOOKUP(AA3622,Tracker!$AB$2:$AB$3981,1,FALSE)),0,1))</f>
        <v>0</v>
      </c>
    </row>
    <row r="3623" spans="27:31">
      <c r="AA3623" s="13" t="str">
        <f t="shared" si="231"/>
        <v>Vessel-Voy No not given</v>
      </c>
      <c r="AE3623" s="13">
        <f>IF(TRIM(AA3623=""),0,IF(ISNA(VLOOKUP(AA3623,Tracker!$AB$2:$AB$3981,1,FALSE)),0,1))</f>
        <v>0</v>
      </c>
    </row>
    <row r="3624" spans="27:31">
      <c r="AA3624" s="13" t="str">
        <f t="shared" si="231"/>
        <v>Vessel-Voy No not given</v>
      </c>
      <c r="AE3624" s="13">
        <f>IF(TRIM(AA3624=""),0,IF(ISNA(VLOOKUP(AA3624,Tracker!$AB$2:$AB$3981,1,FALSE)),0,1))</f>
        <v>0</v>
      </c>
    </row>
    <row r="3625" spans="27:31">
      <c r="AA3625" s="13" t="str">
        <f t="shared" si="231"/>
        <v>Vessel-Voy No not given</v>
      </c>
      <c r="AE3625" s="13">
        <f>IF(TRIM(AA3625=""),0,IF(ISNA(VLOOKUP(AA3625,Tracker!$AB$2:$AB$3981,1,FALSE)),0,1))</f>
        <v>0</v>
      </c>
    </row>
    <row r="3626" spans="27:31">
      <c r="AA3626" s="13" t="str">
        <f t="shared" si="231"/>
        <v>Vessel-Voy No not given</v>
      </c>
      <c r="AE3626" s="13">
        <f>IF(TRIM(AA3626=""),0,IF(ISNA(VLOOKUP(AA3626,Tracker!$AB$2:$AB$3981,1,FALSE)),0,1))</f>
        <v>0</v>
      </c>
    </row>
    <row r="3627" spans="27:31">
      <c r="AA3627" s="13" t="str">
        <f t="shared" si="231"/>
        <v>Vessel-Voy No not given</v>
      </c>
      <c r="AE3627" s="13">
        <f>IF(TRIM(AA3627=""),0,IF(ISNA(VLOOKUP(AA3627,Tracker!$AB$2:$AB$3981,1,FALSE)),0,1))</f>
        <v>0</v>
      </c>
    </row>
    <row r="3628" spans="27:31">
      <c r="AE3628" s="13">
        <f>IF(TRIM(AA3628=""),0,IF(ISNA(VLOOKUP(AA3628,Tracker!$AB$2:$AB$3981,1,FALSE)),0,1))</f>
        <v>0</v>
      </c>
    </row>
    <row r="3629" spans="27:31">
      <c r="AE3629" s="13">
        <f>IF(TRIM(AA3629=""),0,IF(ISNA(VLOOKUP(AA3629,Tracker!$AB$2:$AB$3981,1,FALSE)),0,1))</f>
        <v>0</v>
      </c>
    </row>
  </sheetData>
  <sheetProtection selectLockedCells="1" selectUnlockedCells="1"/>
  <autoFilter ref="A2:L3529"/>
  <mergeCells count="15">
    <mergeCell ref="O3563:R3563"/>
    <mergeCell ref="O3525:R3525"/>
    <mergeCell ref="O3486:R3486"/>
    <mergeCell ref="O3234:R3234"/>
    <mergeCell ref="O3180:R3180"/>
    <mergeCell ref="O3447:R3447"/>
    <mergeCell ref="O3410:R3410"/>
    <mergeCell ref="O3371:R3371"/>
    <mergeCell ref="O3327:R3327"/>
    <mergeCell ref="O3279:R3279"/>
    <mergeCell ref="O2857:R2857"/>
    <mergeCell ref="O2947:R2947"/>
    <mergeCell ref="O3035:R3035"/>
    <mergeCell ref="O3082:R3082"/>
    <mergeCell ref="O3133:R3133"/>
  </mergeCells>
  <conditionalFormatting sqref="L1978 M3:M2527 M2566:M2622 M2625:M2856 M2529:M2564 M2871:M2946 M2980:M3088">
    <cfRule type="cellIs" dxfId="643" priority="751" stopIfTrue="1" operator="equal">
      <formula>"Invoice Made"</formula>
    </cfRule>
  </conditionalFormatting>
  <conditionalFormatting sqref="A472:F472 A555:H606 L473:L554 K555:L606 H473:H505 H976:H980 H925:I978 B1628:L1629 B1630:B1632 C1630:L1639 F1628:L1639 A1746:D1793 B1757:B1810 C1746:C1810 D1746:D1796 F1746:G1810 I1746:K1810 A1628:A1810 H1750:H1810 E1746:E1806">
    <cfRule type="expression" dxfId="642" priority="747">
      <formula>$Q472</formula>
    </cfRule>
    <cfRule type="expression" dxfId="641" priority="748">
      <formula>$O472</formula>
    </cfRule>
  </conditionalFormatting>
  <conditionalFormatting sqref="D472 D1628:D1639 D1746:D1796">
    <cfRule type="expression" dxfId="640" priority="746">
      <formula>$Q472</formula>
    </cfRule>
  </conditionalFormatting>
  <conditionalFormatting sqref="D472 D1628:D1639 D1746:D1796">
    <cfRule type="expression" dxfId="639" priority="745">
      <formula>$V472</formula>
    </cfRule>
  </conditionalFormatting>
  <conditionalFormatting sqref="H472">
    <cfRule type="expression" dxfId="638" priority="743">
      <formula>$Q472</formula>
    </cfRule>
    <cfRule type="expression" dxfId="637" priority="744">
      <formula>$O472</formula>
    </cfRule>
  </conditionalFormatting>
  <conditionalFormatting sqref="H503">
    <cfRule type="expression" dxfId="636" priority="739">
      <formula>$Q503</formula>
    </cfRule>
    <cfRule type="expression" dxfId="635" priority="740">
      <formula>$O503</formula>
    </cfRule>
  </conditionalFormatting>
  <conditionalFormatting sqref="L473:L496">
    <cfRule type="expression" dxfId="634" priority="737">
      <formula>$Q473</formula>
    </cfRule>
    <cfRule type="expression" dxfId="633" priority="738">
      <formula>$O473</formula>
    </cfRule>
  </conditionalFormatting>
  <conditionalFormatting sqref="A572:E572">
    <cfRule type="expression" dxfId="632" priority="729">
      <formula>$Q572</formula>
    </cfRule>
    <cfRule type="expression" dxfId="631" priority="730">
      <formula>$O572</formula>
    </cfRule>
  </conditionalFormatting>
  <conditionalFormatting sqref="B1634:B1639 F1628:F1639 C1628:D1639 B1628:B1632 E690:H723 A690:C723 B1378 A1628:A1810">
    <cfRule type="expression" dxfId="630" priority="721">
      <formula>#REF!</formula>
    </cfRule>
    <cfRule type="expression" dxfId="629" priority="722">
      <formula>#REF!</formula>
    </cfRule>
  </conditionalFormatting>
  <conditionalFormatting sqref="K745:L747 K690:L694 K696:L696 K698:L706 K708:L714 K716:L721 K724:L727 K729:L734 K736:L742 A690:H747 J690:J747 B1378">
    <cfRule type="expression" dxfId="628" priority="719">
      <formula>$Q690</formula>
    </cfRule>
    <cfRule type="expression" dxfId="627" priority="720">
      <formula>$N690</formula>
    </cfRule>
  </conditionalFormatting>
  <conditionalFormatting sqref="D928">
    <cfRule type="expression" dxfId="626" priority="717">
      <formula>$Q928</formula>
    </cfRule>
    <cfRule type="expression" dxfId="625" priority="718">
      <formula>$O928</formula>
    </cfRule>
  </conditionalFormatting>
  <conditionalFormatting sqref="H929:H975 K1629:K1639 F1629:I1639 E1629:E1635 C1629:D1639 B1629:B1632 A1747:D1788 K1747:K1788 F1747:G1788 I1747:I1788 A1629:A1810 H1750:H1788">
    <cfRule type="expression" dxfId="624" priority="713">
      <formula>$Q929</formula>
    </cfRule>
    <cfRule type="expression" dxfId="623" priority="714">
      <formula>#REF!</formula>
    </cfRule>
  </conditionalFormatting>
  <conditionalFormatting sqref="H928">
    <cfRule type="expression" dxfId="622" priority="711">
      <formula>$Q928</formula>
    </cfRule>
    <cfRule type="expression" dxfId="621" priority="712">
      <formula>#REF!</formula>
    </cfRule>
  </conditionalFormatting>
  <conditionalFormatting sqref="H928">
    <cfRule type="expression" dxfId="620" priority="709">
      <formula>$Q928</formula>
    </cfRule>
    <cfRule type="expression" dxfId="619" priority="710">
      <formula>$O928</formula>
    </cfRule>
  </conditionalFormatting>
  <conditionalFormatting sqref="D925">
    <cfRule type="expression" dxfId="618" priority="707">
      <formula>$Q925</formula>
    </cfRule>
    <cfRule type="expression" dxfId="617" priority="708">
      <formula>$O925</formula>
    </cfRule>
  </conditionalFormatting>
  <conditionalFormatting sqref="H926:H973">
    <cfRule type="expression" dxfId="616" priority="703">
      <formula>$Q926</formula>
    </cfRule>
    <cfRule type="expression" dxfId="615" priority="704">
      <formula>#REF!</formula>
    </cfRule>
  </conditionalFormatting>
  <conditionalFormatting sqref="H925">
    <cfRule type="expression" dxfId="614" priority="701">
      <formula>$Q925</formula>
    </cfRule>
    <cfRule type="expression" dxfId="613" priority="702">
      <formula>#REF!</formula>
    </cfRule>
  </conditionalFormatting>
  <conditionalFormatting sqref="H925">
    <cfRule type="expression" dxfId="612" priority="699">
      <formula>$Q925</formula>
    </cfRule>
    <cfRule type="expression" dxfId="611" priority="700">
      <formula>$O925</formula>
    </cfRule>
  </conditionalFormatting>
  <conditionalFormatting sqref="I926:I973">
    <cfRule type="expression" dxfId="610" priority="695">
      <formula>$Q926</formula>
    </cfRule>
    <cfRule type="expression" dxfId="609" priority="696">
      <formula>#REF!</formula>
    </cfRule>
  </conditionalFormatting>
  <conditionalFormatting sqref="I925">
    <cfRule type="expression" dxfId="608" priority="693">
      <formula>$Q925</formula>
    </cfRule>
    <cfRule type="expression" dxfId="607" priority="694">
      <formula>#REF!</formula>
    </cfRule>
  </conditionalFormatting>
  <conditionalFormatting sqref="I925">
    <cfRule type="expression" dxfId="606" priority="691">
      <formula>$Q925</formula>
    </cfRule>
    <cfRule type="expression" dxfId="605" priority="692">
      <formula>$O925</formula>
    </cfRule>
  </conditionalFormatting>
  <conditionalFormatting sqref="H968">
    <cfRule type="expression" dxfId="604" priority="689">
      <formula>$Q968</formula>
    </cfRule>
    <cfRule type="expression" dxfId="603" priority="690">
      <formula>$O968</formula>
    </cfRule>
  </conditionalFormatting>
  <conditionalFormatting sqref="H968">
    <cfRule type="expression" dxfId="602" priority="687">
      <formula>$Q968</formula>
    </cfRule>
    <cfRule type="expression" dxfId="601" priority="688">
      <formula>#REF!</formula>
    </cfRule>
  </conditionalFormatting>
  <conditionalFormatting sqref="A472:F472 A555:H606 L473:L554 K555:L606 H473:H505 H925:H979 I925:I977 A1203:H1304 J1203:L1304 I1203:I1220 I1222:I1304">
    <cfRule type="expression" dxfId="600" priority="685">
      <formula>$Q472</formula>
    </cfRule>
    <cfRule type="expression" dxfId="599" priority="686">
      <formula>$O472</formula>
    </cfRule>
  </conditionalFormatting>
  <conditionalFormatting sqref="D472 D1203:D1304">
    <cfRule type="expression" dxfId="598" priority="684">
      <formula>$Q472</formula>
    </cfRule>
  </conditionalFormatting>
  <conditionalFormatting sqref="D472 D1203:D1304">
    <cfRule type="expression" dxfId="597" priority="683">
      <formula>$V472</formula>
    </cfRule>
  </conditionalFormatting>
  <conditionalFormatting sqref="H472">
    <cfRule type="expression" dxfId="596" priority="681">
      <formula>$Q472</formula>
    </cfRule>
    <cfRule type="expression" dxfId="595" priority="682">
      <formula>$O472</formula>
    </cfRule>
  </conditionalFormatting>
  <conditionalFormatting sqref="H503">
    <cfRule type="expression" dxfId="594" priority="679">
      <formula>$Q503</formula>
    </cfRule>
    <cfRule type="expression" dxfId="593" priority="680">
      <formula>$O503</formula>
    </cfRule>
  </conditionalFormatting>
  <conditionalFormatting sqref="L473:L496">
    <cfRule type="expression" dxfId="592" priority="677">
      <formula>$Q473</formula>
    </cfRule>
    <cfRule type="expression" dxfId="591" priority="678">
      <formula>$O473</formula>
    </cfRule>
  </conditionalFormatting>
  <conditionalFormatting sqref="A572:E572">
    <cfRule type="expression" dxfId="590" priority="675">
      <formula>$Q572</formula>
    </cfRule>
    <cfRule type="expression" dxfId="589" priority="676">
      <formula>$O572</formula>
    </cfRule>
  </conditionalFormatting>
  <conditionalFormatting sqref="K745:L747 K690:L694 K696:L696 K698:L706 K708:L714 K716:L721 K724:L727 K729:L734 K736:L742 A690:H747 J690:J747 B1378">
    <cfRule type="expression" dxfId="588" priority="671">
      <formula>$Q690</formula>
    </cfRule>
    <cfRule type="expression" dxfId="587" priority="672">
      <formula>$N690</formula>
    </cfRule>
  </conditionalFormatting>
  <conditionalFormatting sqref="D928">
    <cfRule type="expression" dxfId="586" priority="669">
      <formula>$Q928</formula>
    </cfRule>
    <cfRule type="expression" dxfId="585" priority="670">
      <formula>$O928</formula>
    </cfRule>
  </conditionalFormatting>
  <conditionalFormatting sqref="H926:H974 I926:I972 A1262:D1304 K1262:K1304 F1262:I1304 A1204:D1249 K1204:K1249 F1204:H1249 I1204:I1220 I1222:I1249">
    <cfRule type="expression" dxfId="584" priority="667">
      <formula>$Q926</formula>
    </cfRule>
    <cfRule type="expression" dxfId="583" priority="668">
      <formula>#REF!</formula>
    </cfRule>
  </conditionalFormatting>
  <conditionalFormatting sqref="H928">
    <cfRule type="expression" dxfId="582" priority="665">
      <formula>$Q928</formula>
    </cfRule>
    <cfRule type="expression" dxfId="581" priority="666">
      <formula>#REF!</formula>
    </cfRule>
  </conditionalFormatting>
  <conditionalFormatting sqref="H928">
    <cfRule type="expression" dxfId="580" priority="663">
      <formula>$Q928</formula>
    </cfRule>
    <cfRule type="expression" dxfId="579" priority="664">
      <formula>$O928</formula>
    </cfRule>
  </conditionalFormatting>
  <conditionalFormatting sqref="D925">
    <cfRule type="expression" dxfId="578" priority="661">
      <formula>$Q925</formula>
    </cfRule>
    <cfRule type="expression" dxfId="577" priority="662">
      <formula>$O925</formula>
    </cfRule>
  </conditionalFormatting>
  <conditionalFormatting sqref="H925">
    <cfRule type="expression" dxfId="576" priority="659">
      <formula>$Q925</formula>
    </cfRule>
    <cfRule type="expression" dxfId="575" priority="660">
      <formula>#REF!</formula>
    </cfRule>
  </conditionalFormatting>
  <conditionalFormatting sqref="H925">
    <cfRule type="expression" dxfId="574" priority="657">
      <formula>$Q925</formula>
    </cfRule>
    <cfRule type="expression" dxfId="573" priority="658">
      <formula>$O925</formula>
    </cfRule>
  </conditionalFormatting>
  <conditionalFormatting sqref="I925">
    <cfRule type="expression" dxfId="572" priority="655">
      <formula>$Q925</formula>
    </cfRule>
    <cfRule type="expression" dxfId="571" priority="656">
      <formula>#REF!</formula>
    </cfRule>
  </conditionalFormatting>
  <conditionalFormatting sqref="I925">
    <cfRule type="expression" dxfId="570" priority="653">
      <formula>$Q925</formula>
    </cfRule>
    <cfRule type="expression" dxfId="569" priority="654">
      <formula>$O925</formula>
    </cfRule>
  </conditionalFormatting>
  <conditionalFormatting sqref="H967">
    <cfRule type="expression" dxfId="568" priority="651">
      <formula>$Q967</formula>
    </cfRule>
    <cfRule type="expression" dxfId="567" priority="652">
      <formula>$O967</formula>
    </cfRule>
  </conditionalFormatting>
  <conditionalFormatting sqref="H967">
    <cfRule type="expression" dxfId="566" priority="649">
      <formula>$Q967</formula>
    </cfRule>
    <cfRule type="expression" dxfId="565" priority="650">
      <formula>#REF!</formula>
    </cfRule>
  </conditionalFormatting>
  <conditionalFormatting sqref="F1746:F1768 A1746:D1768 D1746:E1755 B1634:B1639 F1628:F1639 C1628:D1639 B1628:B1632 D1628:E1635 F1203:F1228 A1203:D1228 F1261:F1286 A1261:D1286 A1628:A1810">
    <cfRule type="expression" dxfId="564" priority="647">
      <formula>#REF!</formula>
    </cfRule>
    <cfRule type="expression" dxfId="563" priority="648">
      <formula>#REF!</formula>
    </cfRule>
  </conditionalFormatting>
  <conditionalFormatting sqref="L1255:L1256 L1258:L1260 A1255:A1259 B1255:K1258">
    <cfRule type="expression" dxfId="562" priority="645">
      <formula>$Q1255</formula>
    </cfRule>
    <cfRule type="expression" dxfId="561" priority="646">
      <formula>$O1255</formula>
    </cfRule>
  </conditionalFormatting>
  <conditionalFormatting sqref="A1203:D1203 F1203:I1203">
    <cfRule type="expression" dxfId="560" priority="643">
      <formula>$Q1203</formula>
    </cfRule>
    <cfRule type="expression" dxfId="559" priority="644">
      <formula>#REF!</formula>
    </cfRule>
  </conditionalFormatting>
  <conditionalFormatting sqref="A1203:L1203">
    <cfRule type="expression" dxfId="558" priority="641">
      <formula>$Q1203</formula>
    </cfRule>
    <cfRule type="expression" dxfId="557" priority="642">
      <formula>$O1203</formula>
    </cfRule>
  </conditionalFormatting>
  <conditionalFormatting sqref="D1203">
    <cfRule type="expression" dxfId="556" priority="640">
      <formula>$Q1203</formula>
    </cfRule>
  </conditionalFormatting>
  <conditionalFormatting sqref="D1203">
    <cfRule type="expression" dxfId="555" priority="639">
      <formula>$V1203</formula>
    </cfRule>
  </conditionalFormatting>
  <conditionalFormatting sqref="K1203">
    <cfRule type="expression" dxfId="554" priority="637">
      <formula>$Q1203</formula>
    </cfRule>
    <cfRule type="expression" dxfId="553" priority="638">
      <formula>#REF!</formula>
    </cfRule>
  </conditionalFormatting>
  <conditionalFormatting sqref="I1203">
    <cfRule type="expression" dxfId="552" priority="635">
      <formula>$Q1203</formula>
    </cfRule>
    <cfRule type="expression" dxfId="551" priority="636">
      <formula>#REF!</formula>
    </cfRule>
  </conditionalFormatting>
  <conditionalFormatting sqref="K1203">
    <cfRule type="expression" dxfId="550" priority="633">
      <formula>$Q1203</formula>
    </cfRule>
    <cfRule type="expression" dxfId="549" priority="634">
      <formula>#REF!</formula>
    </cfRule>
  </conditionalFormatting>
  <conditionalFormatting sqref="H1203">
    <cfRule type="expression" dxfId="548" priority="631">
      <formula>$Q1203</formula>
    </cfRule>
    <cfRule type="expression" dxfId="547" priority="632">
      <formula>#REF!</formula>
    </cfRule>
  </conditionalFormatting>
  <conditionalFormatting sqref="A1261:D1261 F1261:I1261">
    <cfRule type="expression" dxfId="546" priority="627">
      <formula>$Q1261</formula>
    </cfRule>
    <cfRule type="expression" dxfId="545" priority="628">
      <formula>#REF!</formula>
    </cfRule>
  </conditionalFormatting>
  <conditionalFormatting sqref="A1261:L1261">
    <cfRule type="expression" dxfId="544" priority="625">
      <formula>$Q1261</formula>
    </cfRule>
    <cfRule type="expression" dxfId="543" priority="626">
      <formula>$O1261</formula>
    </cfRule>
  </conditionalFormatting>
  <conditionalFormatting sqref="D1261">
    <cfRule type="expression" dxfId="542" priority="624">
      <formula>$Q1261</formula>
    </cfRule>
  </conditionalFormatting>
  <conditionalFormatting sqref="D1261">
    <cfRule type="expression" dxfId="541" priority="623">
      <formula>$V1261</formula>
    </cfRule>
  </conditionalFormatting>
  <conditionalFormatting sqref="K1261">
    <cfRule type="expression" dxfId="540" priority="621">
      <formula>$Q1261</formula>
    </cfRule>
    <cfRule type="expression" dxfId="539" priority="622">
      <formula>#REF!</formula>
    </cfRule>
  </conditionalFormatting>
  <conditionalFormatting sqref="I1261">
    <cfRule type="expression" dxfId="538" priority="619">
      <formula>$Q1261</formula>
    </cfRule>
    <cfRule type="expression" dxfId="537" priority="620">
      <formula>#REF!</formula>
    </cfRule>
  </conditionalFormatting>
  <conditionalFormatting sqref="K1261">
    <cfRule type="expression" dxfId="536" priority="617">
      <formula>$Q1261</formula>
    </cfRule>
    <cfRule type="expression" dxfId="535" priority="618">
      <formula>#REF!</formula>
    </cfRule>
  </conditionalFormatting>
  <conditionalFormatting sqref="H1261">
    <cfRule type="expression" dxfId="534" priority="615">
      <formula>$Q1261</formula>
    </cfRule>
    <cfRule type="expression" dxfId="533" priority="616">
      <formula>#REF!</formula>
    </cfRule>
  </conditionalFormatting>
  <conditionalFormatting sqref="K1371">
    <cfRule type="expression" dxfId="532" priority="613">
      <formula>$Q1371</formula>
    </cfRule>
    <cfRule type="expression" dxfId="531" priority="614">
      <formula>$O1371</formula>
    </cfRule>
  </conditionalFormatting>
  <conditionalFormatting sqref="K1371">
    <cfRule type="expression" dxfId="530" priority="611">
      <formula>$Q1371</formula>
    </cfRule>
    <cfRule type="expression" dxfId="529" priority="612">
      <formula>#REF!</formula>
    </cfRule>
  </conditionalFormatting>
  <conditionalFormatting sqref="A472:F472 A555:H606 L473:L554 K555:L606 H473:H505 H925:H979 I925:I977 A1203:H1304 J1203:L1304 I1203:I1220 I1222:I1304">
    <cfRule type="expression" dxfId="528" priority="609">
      <formula>$Q472</formula>
    </cfRule>
    <cfRule type="expression" dxfId="527" priority="610">
      <formula>$O472</formula>
    </cfRule>
  </conditionalFormatting>
  <conditionalFormatting sqref="D472 D1203:D1304">
    <cfRule type="expression" dxfId="526" priority="608">
      <formula>$Q472</formula>
    </cfRule>
  </conditionalFormatting>
  <conditionalFormatting sqref="D472 D1203:D1304">
    <cfRule type="expression" dxfId="525" priority="607">
      <formula>$V472</formula>
    </cfRule>
  </conditionalFormatting>
  <conditionalFormatting sqref="H472">
    <cfRule type="expression" dxfId="524" priority="605">
      <formula>$Q472</formula>
    </cfRule>
    <cfRule type="expression" dxfId="523" priority="606">
      <formula>$O472</formula>
    </cfRule>
  </conditionalFormatting>
  <conditionalFormatting sqref="H503">
    <cfRule type="expression" dxfId="522" priority="603">
      <formula>$Q503</formula>
    </cfRule>
    <cfRule type="expression" dxfId="521" priority="604">
      <formula>$O503</formula>
    </cfRule>
  </conditionalFormatting>
  <conditionalFormatting sqref="L473:L496">
    <cfRule type="expression" dxfId="520" priority="601">
      <formula>$Q473</formula>
    </cfRule>
    <cfRule type="expression" dxfId="519" priority="602">
      <formula>$O473</formula>
    </cfRule>
  </conditionalFormatting>
  <conditionalFormatting sqref="A572:E572">
    <cfRule type="expression" dxfId="518" priority="599">
      <formula>$Q572</formula>
    </cfRule>
    <cfRule type="expression" dxfId="517" priority="600">
      <formula>$O572</formula>
    </cfRule>
  </conditionalFormatting>
  <conditionalFormatting sqref="K745:L747 K690:L694 K696:L696 K698:L706 K708:L714 K716:L721 K724:L727 K729:L734 K736:L742 A690:H747 J690:J747 B1378">
    <cfRule type="expression" dxfId="516" priority="595">
      <formula>$Q690</formula>
    </cfRule>
    <cfRule type="expression" dxfId="515" priority="596">
      <formula>$N690</formula>
    </cfRule>
  </conditionalFormatting>
  <conditionalFormatting sqref="D928">
    <cfRule type="expression" dxfId="514" priority="593">
      <formula>$Q928</formula>
    </cfRule>
    <cfRule type="expression" dxfId="513" priority="594">
      <formula>$O928</formula>
    </cfRule>
  </conditionalFormatting>
  <conditionalFormatting sqref="H926:H974 I926:I972 A1262:D1304 K1262:K1304 F1262:I1304 A1204:D1249 K1204:K1249 F1204:H1249 I1204:I1220 I1222:I1249">
    <cfRule type="expression" dxfId="512" priority="591">
      <formula>$Q926</formula>
    </cfRule>
    <cfRule type="expression" dxfId="511" priority="592">
      <formula>#REF!</formula>
    </cfRule>
  </conditionalFormatting>
  <conditionalFormatting sqref="H928">
    <cfRule type="expression" dxfId="510" priority="589">
      <formula>$Q928</formula>
    </cfRule>
    <cfRule type="expression" dxfId="509" priority="590">
      <formula>#REF!</formula>
    </cfRule>
  </conditionalFormatting>
  <conditionalFormatting sqref="H928">
    <cfRule type="expression" dxfId="508" priority="587">
      <formula>$Q928</formula>
    </cfRule>
    <cfRule type="expression" dxfId="507" priority="588">
      <formula>$O928</formula>
    </cfRule>
  </conditionalFormatting>
  <conditionalFormatting sqref="D925">
    <cfRule type="expression" dxfId="506" priority="585">
      <formula>$Q925</formula>
    </cfRule>
    <cfRule type="expression" dxfId="505" priority="586">
      <formula>$O925</formula>
    </cfRule>
  </conditionalFormatting>
  <conditionalFormatting sqref="H925">
    <cfRule type="expression" dxfId="504" priority="583">
      <formula>$Q925</formula>
    </cfRule>
    <cfRule type="expression" dxfId="503" priority="584">
      <formula>#REF!</formula>
    </cfRule>
  </conditionalFormatting>
  <conditionalFormatting sqref="H925">
    <cfRule type="expression" dxfId="502" priority="581">
      <formula>$Q925</formula>
    </cfRule>
    <cfRule type="expression" dxfId="501" priority="582">
      <formula>$O925</formula>
    </cfRule>
  </conditionalFormatting>
  <conditionalFormatting sqref="I925">
    <cfRule type="expression" dxfId="500" priority="579">
      <formula>$Q925</formula>
    </cfRule>
    <cfRule type="expression" dxfId="499" priority="580">
      <formula>#REF!</formula>
    </cfRule>
  </conditionalFormatting>
  <conditionalFormatting sqref="I925">
    <cfRule type="expression" dxfId="498" priority="577">
      <formula>$Q925</formula>
    </cfRule>
    <cfRule type="expression" dxfId="497" priority="578">
      <formula>$O925</formula>
    </cfRule>
  </conditionalFormatting>
  <conditionalFormatting sqref="H967">
    <cfRule type="expression" dxfId="496" priority="575">
      <formula>$Q967</formula>
    </cfRule>
    <cfRule type="expression" dxfId="495" priority="576">
      <formula>$O967</formula>
    </cfRule>
  </conditionalFormatting>
  <conditionalFormatting sqref="H967">
    <cfRule type="expression" dxfId="494" priority="573">
      <formula>$Q967</formula>
    </cfRule>
    <cfRule type="expression" dxfId="493" priority="574">
      <formula>#REF!</formula>
    </cfRule>
  </conditionalFormatting>
  <conditionalFormatting sqref="L1255:L1256 L1258:L1260 A1255:A1259 B1255:K1258">
    <cfRule type="expression" dxfId="492" priority="569">
      <formula>$Q1255</formula>
    </cfRule>
    <cfRule type="expression" dxfId="491" priority="570">
      <formula>$O1255</formula>
    </cfRule>
  </conditionalFormatting>
  <conditionalFormatting sqref="A1203:D1203 F1203:I1203">
    <cfRule type="expression" dxfId="490" priority="567">
      <formula>$Q1203</formula>
    </cfRule>
    <cfRule type="expression" dxfId="489" priority="568">
      <formula>#REF!</formula>
    </cfRule>
  </conditionalFormatting>
  <conditionalFormatting sqref="A1203:L1203">
    <cfRule type="expression" dxfId="488" priority="565">
      <formula>$Q1203</formula>
    </cfRule>
    <cfRule type="expression" dxfId="487" priority="566">
      <formula>$O1203</formula>
    </cfRule>
  </conditionalFormatting>
  <conditionalFormatting sqref="D1203">
    <cfRule type="expression" dxfId="486" priority="564">
      <formula>$Q1203</formula>
    </cfRule>
  </conditionalFormatting>
  <conditionalFormatting sqref="D1203">
    <cfRule type="expression" dxfId="485" priority="563">
      <formula>$V1203</formula>
    </cfRule>
  </conditionalFormatting>
  <conditionalFormatting sqref="K1203">
    <cfRule type="expression" dxfId="484" priority="561">
      <formula>$Q1203</formula>
    </cfRule>
    <cfRule type="expression" dxfId="483" priority="562">
      <formula>#REF!</formula>
    </cfRule>
  </conditionalFormatting>
  <conditionalFormatting sqref="I1203">
    <cfRule type="expression" dxfId="482" priority="559">
      <formula>$Q1203</formula>
    </cfRule>
    <cfRule type="expression" dxfId="481" priority="560">
      <formula>#REF!</formula>
    </cfRule>
  </conditionalFormatting>
  <conditionalFormatting sqref="K1203">
    <cfRule type="expression" dxfId="480" priority="557">
      <formula>$Q1203</formula>
    </cfRule>
    <cfRule type="expression" dxfId="479" priority="558">
      <formula>#REF!</formula>
    </cfRule>
  </conditionalFormatting>
  <conditionalFormatting sqref="H1203">
    <cfRule type="expression" dxfId="478" priority="555">
      <formula>$Q1203</formula>
    </cfRule>
    <cfRule type="expression" dxfId="477" priority="556">
      <formula>#REF!</formula>
    </cfRule>
  </conditionalFormatting>
  <conditionalFormatting sqref="A1261:D1261 F1261:I1261">
    <cfRule type="expression" dxfId="476" priority="551">
      <formula>$Q1261</formula>
    </cfRule>
    <cfRule type="expression" dxfId="475" priority="552">
      <formula>#REF!</formula>
    </cfRule>
  </conditionalFormatting>
  <conditionalFormatting sqref="A1261:L1261">
    <cfRule type="expression" dxfId="474" priority="549">
      <formula>$Q1261</formula>
    </cfRule>
    <cfRule type="expression" dxfId="473" priority="550">
      <formula>$O1261</formula>
    </cfRule>
  </conditionalFormatting>
  <conditionalFormatting sqref="D1261">
    <cfRule type="expression" dxfId="472" priority="548">
      <formula>$Q1261</formula>
    </cfRule>
  </conditionalFormatting>
  <conditionalFormatting sqref="D1261">
    <cfRule type="expression" dxfId="471" priority="547">
      <formula>$V1261</formula>
    </cfRule>
  </conditionalFormatting>
  <conditionalFormatting sqref="K1261">
    <cfRule type="expression" dxfId="470" priority="545">
      <formula>$Q1261</formula>
    </cfRule>
    <cfRule type="expression" dxfId="469" priority="546">
      <formula>#REF!</formula>
    </cfRule>
  </conditionalFormatting>
  <conditionalFormatting sqref="I1261">
    <cfRule type="expression" dxfId="468" priority="543">
      <formula>$Q1261</formula>
    </cfRule>
    <cfRule type="expression" dxfId="467" priority="544">
      <formula>#REF!</formula>
    </cfRule>
  </conditionalFormatting>
  <conditionalFormatting sqref="K1261">
    <cfRule type="expression" dxfId="466" priority="541">
      <formula>$Q1261</formula>
    </cfRule>
    <cfRule type="expression" dxfId="465" priority="542">
      <formula>#REF!</formula>
    </cfRule>
  </conditionalFormatting>
  <conditionalFormatting sqref="H1261">
    <cfRule type="expression" dxfId="464" priority="539">
      <formula>$Q1261</formula>
    </cfRule>
    <cfRule type="expression" dxfId="463" priority="540">
      <formula>#REF!</formula>
    </cfRule>
  </conditionalFormatting>
  <conditionalFormatting sqref="K1371">
    <cfRule type="expression" dxfId="462" priority="537">
      <formula>$Q1371</formula>
    </cfRule>
    <cfRule type="expression" dxfId="461" priority="538">
      <formula>$O1371</formula>
    </cfRule>
  </conditionalFormatting>
  <conditionalFormatting sqref="K1371">
    <cfRule type="expression" dxfId="460" priority="535">
      <formula>$Q1371</formula>
    </cfRule>
    <cfRule type="expression" dxfId="459" priority="536">
      <formula>#REF!</formula>
    </cfRule>
  </conditionalFormatting>
  <conditionalFormatting sqref="D1502">
    <cfRule type="expression" dxfId="458" priority="532">
      <formula>$Q1502</formula>
    </cfRule>
    <cfRule type="expression" dxfId="457" priority="533">
      <formula>$O1502</formula>
    </cfRule>
  </conditionalFormatting>
  <conditionalFormatting sqref="D1501">
    <cfRule type="expression" dxfId="456" priority="530">
      <formula>$Q1501</formula>
    </cfRule>
    <cfRule type="expression" dxfId="455" priority="531">
      <formula>$O1501</formula>
    </cfRule>
  </conditionalFormatting>
  <conditionalFormatting sqref="D1490">
    <cfRule type="expression" dxfId="454" priority="520">
      <formula>$Q1490</formula>
    </cfRule>
    <cfRule type="expression" dxfId="453" priority="521">
      <formula>$O1490</formula>
    </cfRule>
  </conditionalFormatting>
  <conditionalFormatting sqref="D1505">
    <cfRule type="expression" dxfId="452" priority="518">
      <formula>$Q1505</formula>
    </cfRule>
    <cfRule type="expression" dxfId="451" priority="519">
      <formula>$O1505</formula>
    </cfRule>
  </conditionalFormatting>
  <conditionalFormatting sqref="D1506">
    <cfRule type="expression" dxfId="450" priority="516">
      <formula>$Q1506</formula>
    </cfRule>
    <cfRule type="expression" dxfId="449" priority="517">
      <formula>$O1506</formula>
    </cfRule>
  </conditionalFormatting>
  <conditionalFormatting sqref="B1634:B1639">
    <cfRule type="expression" dxfId="448" priority="512">
      <formula>$Q1634</formula>
    </cfRule>
    <cfRule type="expression" dxfId="447" priority="513">
      <formula>$O1634</formula>
    </cfRule>
  </conditionalFormatting>
  <conditionalFormatting sqref="B1634:B1639">
    <cfRule type="expression" dxfId="446" priority="510">
      <formula>$Q1634</formula>
    </cfRule>
    <cfRule type="expression" dxfId="445" priority="511">
      <formula>#REF!</formula>
    </cfRule>
  </conditionalFormatting>
  <conditionalFormatting sqref="A1628:D1628 F1628:I1628">
    <cfRule type="expression" dxfId="444" priority="508">
      <formula>$Q1628</formula>
    </cfRule>
    <cfRule type="expression" dxfId="443" priority="509">
      <formula>#REF!</formula>
    </cfRule>
  </conditionalFormatting>
  <conditionalFormatting sqref="A1628:L1628">
    <cfRule type="expression" dxfId="442" priority="506">
      <formula>$Q1628</formula>
    </cfRule>
    <cfRule type="expression" dxfId="441" priority="507">
      <formula>$O1628</formula>
    </cfRule>
  </conditionalFormatting>
  <conditionalFormatting sqref="K1628">
    <cfRule type="expression" dxfId="440" priority="502">
      <formula>$Q1628</formula>
    </cfRule>
    <cfRule type="expression" dxfId="439" priority="503">
      <formula>#REF!</formula>
    </cfRule>
  </conditionalFormatting>
  <conditionalFormatting sqref="I1628">
    <cfRule type="expression" dxfId="438" priority="500">
      <formula>$Q1628</formula>
    </cfRule>
    <cfRule type="expression" dxfId="437" priority="501">
      <formula>#REF!</formula>
    </cfRule>
  </conditionalFormatting>
  <conditionalFormatting sqref="A1628:D1628 F1628:I1628">
    <cfRule type="expression" dxfId="436" priority="496">
      <formula>$Q1628</formula>
    </cfRule>
    <cfRule type="expression" dxfId="435" priority="497">
      <formula>#REF!</formula>
    </cfRule>
  </conditionalFormatting>
  <conditionalFormatting sqref="A1628:L1628">
    <cfRule type="expression" dxfId="434" priority="494">
      <formula>$Q1628</formula>
    </cfRule>
    <cfRule type="expression" dxfId="433" priority="495">
      <formula>$O1628</formula>
    </cfRule>
  </conditionalFormatting>
  <conditionalFormatting sqref="D1628">
    <cfRule type="expression" dxfId="432" priority="493">
      <formula>$Q1628</formula>
    </cfRule>
  </conditionalFormatting>
  <conditionalFormatting sqref="D1628">
    <cfRule type="expression" dxfId="431" priority="492">
      <formula>$V1628</formula>
    </cfRule>
  </conditionalFormatting>
  <conditionalFormatting sqref="K1628">
    <cfRule type="expression" dxfId="430" priority="490">
      <formula>$Q1628</formula>
    </cfRule>
    <cfRule type="expression" dxfId="429" priority="491">
      <formula>#REF!</formula>
    </cfRule>
  </conditionalFormatting>
  <conditionalFormatting sqref="I1628">
    <cfRule type="expression" dxfId="428" priority="488">
      <formula>$Q1628</formula>
    </cfRule>
    <cfRule type="expression" dxfId="427" priority="489">
      <formula>#REF!</formula>
    </cfRule>
  </conditionalFormatting>
  <conditionalFormatting sqref="K1628">
    <cfRule type="expression" dxfId="426" priority="486">
      <formula>$Q1628</formula>
    </cfRule>
    <cfRule type="expression" dxfId="425" priority="487">
      <formula>#REF!</formula>
    </cfRule>
  </conditionalFormatting>
  <conditionalFormatting sqref="H1628">
    <cfRule type="expression" dxfId="424" priority="484">
      <formula>$Q1628</formula>
    </cfRule>
    <cfRule type="expression" dxfId="423" priority="485">
      <formula>#REF!</formula>
    </cfRule>
  </conditionalFormatting>
  <conditionalFormatting sqref="E1628">
    <cfRule type="expression" dxfId="422" priority="480">
      <formula>$Q1628</formula>
    </cfRule>
    <cfRule type="expression" dxfId="421" priority="481">
      <formula>#REF!</formula>
    </cfRule>
  </conditionalFormatting>
  <conditionalFormatting sqref="D1628">
    <cfRule type="expression" dxfId="420" priority="478">
      <formula>$Q1628</formula>
    </cfRule>
    <cfRule type="expression" dxfId="419" priority="479">
      <formula>#REF!</formula>
    </cfRule>
  </conditionalFormatting>
  <conditionalFormatting sqref="D1628">
    <cfRule type="expression" dxfId="418" priority="476">
      <formula>$Q1628</formula>
    </cfRule>
    <cfRule type="expression" dxfId="417" priority="477">
      <formula>#REF!</formula>
    </cfRule>
  </conditionalFormatting>
  <conditionalFormatting sqref="D1628">
    <cfRule type="expression" dxfId="416" priority="474">
      <formula>$Q1628</formula>
    </cfRule>
    <cfRule type="expression" dxfId="415" priority="475">
      <formula>#REF!</formula>
    </cfRule>
  </conditionalFormatting>
  <conditionalFormatting sqref="D1628">
    <cfRule type="expression" dxfId="414" priority="472">
      <formula>$Q1628</formula>
    </cfRule>
    <cfRule type="expression" dxfId="413" priority="473">
      <formula>#REF!</formula>
    </cfRule>
  </conditionalFormatting>
  <conditionalFormatting sqref="D1628">
    <cfRule type="expression" dxfId="412" priority="470">
      <formula>$Q1628</formula>
    </cfRule>
    <cfRule type="expression" dxfId="411" priority="471">
      <formula>#REF!</formula>
    </cfRule>
  </conditionalFormatting>
  <conditionalFormatting sqref="D1628">
    <cfRule type="expression" dxfId="410" priority="468">
      <formula>$Q1628</formula>
    </cfRule>
    <cfRule type="expression" dxfId="409" priority="469">
      <formula>#REF!</formula>
    </cfRule>
  </conditionalFormatting>
  <conditionalFormatting sqref="B1637:B1639 E1630:E1631 E1633:E1636 E1638:E1639 B1630:B1632 B1634:B1635">
    <cfRule type="expression" dxfId="408" priority="466">
      <formula>$Q1630</formula>
    </cfRule>
    <cfRule type="expression" dxfId="407" priority="467">
      <formula>$O1630</formula>
    </cfRule>
  </conditionalFormatting>
  <conditionalFormatting sqref="E1632">
    <cfRule type="expression" dxfId="406" priority="458">
      <formula>$Q1632</formula>
    </cfRule>
    <cfRule type="expression" dxfId="405" priority="459">
      <formula>$O1632</formula>
    </cfRule>
  </conditionalFormatting>
  <conditionalFormatting sqref="B1636">
    <cfRule type="expression" dxfId="404" priority="456">
      <formula>$Q1636</formula>
    </cfRule>
    <cfRule type="expression" dxfId="403" priority="457">
      <formula>$O1636</formula>
    </cfRule>
  </conditionalFormatting>
  <conditionalFormatting sqref="E1637">
    <cfRule type="expression" dxfId="402" priority="454">
      <formula>$Q1637</formula>
    </cfRule>
    <cfRule type="expression" dxfId="401" priority="455">
      <formula>$O1637</formula>
    </cfRule>
  </conditionalFormatting>
  <conditionalFormatting sqref="D1628">
    <cfRule type="expression" dxfId="400" priority="452">
      <formula>$Q1628</formula>
    </cfRule>
    <cfRule type="expression" dxfId="399" priority="453">
      <formula>#REF!</formula>
    </cfRule>
  </conditionalFormatting>
  <conditionalFormatting sqref="D1632">
    <cfRule type="expression" dxfId="398" priority="448">
      <formula>$Q1632</formula>
    </cfRule>
    <cfRule type="expression" dxfId="397" priority="449">
      <formula>$O1632</formula>
    </cfRule>
  </conditionalFormatting>
  <conditionalFormatting sqref="D1637">
    <cfRule type="expression" dxfId="396" priority="446">
      <formula>$Q1637</formula>
    </cfRule>
    <cfRule type="expression" dxfId="395" priority="447">
      <formula>$O1637</formula>
    </cfRule>
  </conditionalFormatting>
  <conditionalFormatting sqref="D1628">
    <cfRule type="expression" dxfId="394" priority="442">
      <formula>$Q1628</formula>
    </cfRule>
    <cfRule type="expression" dxfId="393" priority="443">
      <formula>#REF!</formula>
    </cfRule>
  </conditionalFormatting>
  <conditionalFormatting sqref="D1632">
    <cfRule type="expression" dxfId="392" priority="438">
      <formula>$Q1632</formula>
    </cfRule>
    <cfRule type="expression" dxfId="391" priority="439">
      <formula>$O1632</formula>
    </cfRule>
  </conditionalFormatting>
  <conditionalFormatting sqref="D1637">
    <cfRule type="expression" dxfId="390" priority="436">
      <formula>$Q1637</formula>
    </cfRule>
    <cfRule type="expression" dxfId="389" priority="437">
      <formula>$O1637</formula>
    </cfRule>
  </conditionalFormatting>
  <conditionalFormatting sqref="H1672">
    <cfRule type="expression" dxfId="388" priority="432">
      <formula>$Q1672</formula>
    </cfRule>
    <cfRule type="expression" dxfId="387" priority="433">
      <formula>$O1672</formula>
    </cfRule>
  </conditionalFormatting>
  <conditionalFormatting sqref="H1672">
    <cfRule type="expression" dxfId="386" priority="430">
      <formula>$Q1672</formula>
    </cfRule>
    <cfRule type="expression" dxfId="385" priority="431">
      <formula>#REF!</formula>
    </cfRule>
  </conditionalFormatting>
  <conditionalFormatting sqref="A1776:A1810 D1794:D1796 F1798:K1798 C1798:D1798 A1794:C1797 E1794:K1797 H1746:H1748">
    <cfRule type="expression" dxfId="384" priority="426">
      <formula>$Q1746</formula>
    </cfRule>
    <cfRule type="expression" dxfId="383" priority="427">
      <formula>$O1746</formula>
    </cfRule>
  </conditionalFormatting>
  <conditionalFormatting sqref="A1776:A1810 E1747:E1755 H1747:H1748">
    <cfRule type="expression" dxfId="382" priority="424">
      <formula>$Q1747</formula>
    </cfRule>
    <cfRule type="expression" dxfId="381" priority="425">
      <formula>#REF!</formula>
    </cfRule>
  </conditionalFormatting>
  <conditionalFormatting sqref="A1746:D1746 F1746:I1746">
    <cfRule type="expression" dxfId="380" priority="422">
      <formula>$Q1746</formula>
    </cfRule>
    <cfRule type="expression" dxfId="379" priority="423">
      <formula>#REF!</formula>
    </cfRule>
  </conditionalFormatting>
  <conditionalFormatting sqref="A1746:K1746">
    <cfRule type="expression" dxfId="378" priority="420">
      <formula>$Q1746</formula>
    </cfRule>
    <cfRule type="expression" dxfId="377" priority="421">
      <formula>$O1746</formula>
    </cfRule>
  </conditionalFormatting>
  <conditionalFormatting sqref="D1798">
    <cfRule type="expression" dxfId="376" priority="419">
      <formula>$Q1798</formula>
    </cfRule>
  </conditionalFormatting>
  <conditionalFormatting sqref="D1798">
    <cfRule type="expression" dxfId="375" priority="418">
      <formula>$V1798</formula>
    </cfRule>
  </conditionalFormatting>
  <conditionalFormatting sqref="K1746">
    <cfRule type="expression" dxfId="374" priority="416">
      <formula>$Q1746</formula>
    </cfRule>
    <cfRule type="expression" dxfId="373" priority="417">
      <formula>#REF!</formula>
    </cfRule>
  </conditionalFormatting>
  <conditionalFormatting sqref="I1746">
    <cfRule type="expression" dxfId="372" priority="414">
      <formula>$Q1746</formula>
    </cfRule>
    <cfRule type="expression" dxfId="371" priority="415">
      <formula>#REF!</formula>
    </cfRule>
  </conditionalFormatting>
  <conditionalFormatting sqref="A1746:D1746 F1746:I1746">
    <cfRule type="expression" dxfId="370" priority="410">
      <formula>$Q1746</formula>
    </cfRule>
    <cfRule type="expression" dxfId="369" priority="411">
      <formula>#REF!</formula>
    </cfRule>
  </conditionalFormatting>
  <conditionalFormatting sqref="A1746:K1746">
    <cfRule type="expression" dxfId="368" priority="408">
      <formula>$Q1746</formula>
    </cfRule>
    <cfRule type="expression" dxfId="367" priority="409">
      <formula>$O1746</formula>
    </cfRule>
  </conditionalFormatting>
  <conditionalFormatting sqref="D1746">
    <cfRule type="expression" dxfId="366" priority="407">
      <formula>$Q1746</formula>
    </cfRule>
  </conditionalFormatting>
  <conditionalFormatting sqref="D1746">
    <cfRule type="expression" dxfId="365" priority="406">
      <formula>$V1746</formula>
    </cfRule>
  </conditionalFormatting>
  <conditionalFormatting sqref="K1746">
    <cfRule type="expression" dxfId="364" priority="404">
      <formula>$Q1746</formula>
    </cfRule>
    <cfRule type="expression" dxfId="363" priority="405">
      <formula>#REF!</formula>
    </cfRule>
  </conditionalFormatting>
  <conditionalFormatting sqref="I1746">
    <cfRule type="expression" dxfId="362" priority="402">
      <formula>$Q1746</formula>
    </cfRule>
    <cfRule type="expression" dxfId="361" priority="403">
      <formula>#REF!</formula>
    </cfRule>
  </conditionalFormatting>
  <conditionalFormatting sqref="K1746">
    <cfRule type="expression" dxfId="360" priority="400">
      <formula>$Q1746</formula>
    </cfRule>
    <cfRule type="expression" dxfId="359" priority="401">
      <formula>#REF!</formula>
    </cfRule>
  </conditionalFormatting>
  <conditionalFormatting sqref="H1746">
    <cfRule type="expression" dxfId="358" priority="398">
      <formula>$Q1746</formula>
    </cfRule>
    <cfRule type="expression" dxfId="357" priority="399">
      <formula>#REF!</formula>
    </cfRule>
  </conditionalFormatting>
  <conditionalFormatting sqref="E1746">
    <cfRule type="expression" dxfId="356" priority="394">
      <formula>$Q1746</formula>
    </cfRule>
    <cfRule type="expression" dxfId="355" priority="395">
      <formula>#REF!</formula>
    </cfRule>
  </conditionalFormatting>
  <conditionalFormatting sqref="D1746">
    <cfRule type="expression" dxfId="354" priority="392">
      <formula>$Q1746</formula>
    </cfRule>
    <cfRule type="expression" dxfId="353" priority="393">
      <formula>#REF!</formula>
    </cfRule>
  </conditionalFormatting>
  <conditionalFormatting sqref="D1746">
    <cfRule type="expression" dxfId="352" priority="390">
      <formula>$Q1746</formula>
    </cfRule>
    <cfRule type="expression" dxfId="351" priority="391">
      <formula>#REF!</formula>
    </cfRule>
  </conditionalFormatting>
  <conditionalFormatting sqref="D1746">
    <cfRule type="expression" dxfId="350" priority="388">
      <formula>$Q1746</formula>
    </cfRule>
    <cfRule type="expression" dxfId="349" priority="389">
      <formula>#REF!</formula>
    </cfRule>
  </conditionalFormatting>
  <conditionalFormatting sqref="E1776:E1785 B1794:B1798 B1788:B1792 E1788:E1792 E1794:E1798">
    <cfRule type="expression" dxfId="348" priority="386">
      <formula>$Q1776</formula>
    </cfRule>
    <cfRule type="expression" dxfId="347" priority="387">
      <formula>$O1776</formula>
    </cfRule>
  </conditionalFormatting>
  <conditionalFormatting sqref="E1786">
    <cfRule type="expression" dxfId="346" priority="382">
      <formula>$Q1786</formula>
    </cfRule>
    <cfRule type="expression" dxfId="345" priority="383">
      <formula>$O1786</formula>
    </cfRule>
  </conditionalFormatting>
  <conditionalFormatting sqref="B1787">
    <cfRule type="expression" dxfId="344" priority="380">
      <formula>$Q1787</formula>
    </cfRule>
    <cfRule type="expression" dxfId="343" priority="381">
      <formula>$O1787</formula>
    </cfRule>
  </conditionalFormatting>
  <conditionalFormatting sqref="E1787">
    <cfRule type="expression" dxfId="342" priority="378">
      <formula>$Q1787</formula>
    </cfRule>
    <cfRule type="expression" dxfId="341" priority="379">
      <formula>$O1787</formula>
    </cfRule>
  </conditionalFormatting>
  <conditionalFormatting sqref="B1793">
    <cfRule type="expression" dxfId="340" priority="376">
      <formula>$Q1793</formula>
    </cfRule>
    <cfRule type="expression" dxfId="339" priority="377">
      <formula>$O1793</formula>
    </cfRule>
  </conditionalFormatting>
  <conditionalFormatting sqref="E1793">
    <cfRule type="expression" dxfId="338" priority="374">
      <formula>$Q1793</formula>
    </cfRule>
    <cfRule type="expression" dxfId="337" priority="375">
      <formula>$O1793</formula>
    </cfRule>
  </conditionalFormatting>
  <conditionalFormatting sqref="E1776:E1785 B1794:B1798 B1788:B1792 E1788:E1792 E1794:E1798">
    <cfRule type="expression" dxfId="336" priority="372">
      <formula>$Q1776</formula>
    </cfRule>
    <cfRule type="expression" dxfId="335" priority="373">
      <formula>$O1776</formula>
    </cfRule>
  </conditionalFormatting>
  <conditionalFormatting sqref="E1786">
    <cfRule type="expression" dxfId="334" priority="368">
      <formula>$Q1786</formula>
    </cfRule>
    <cfRule type="expression" dxfId="333" priority="369">
      <formula>$O1786</formula>
    </cfRule>
  </conditionalFormatting>
  <conditionalFormatting sqref="B1787">
    <cfRule type="expression" dxfId="332" priority="366">
      <formula>$Q1787</formula>
    </cfRule>
    <cfRule type="expression" dxfId="331" priority="367">
      <formula>$O1787</formula>
    </cfRule>
  </conditionalFormatting>
  <conditionalFormatting sqref="E1787">
    <cfRule type="expression" dxfId="330" priority="364">
      <formula>$Q1787</formula>
    </cfRule>
    <cfRule type="expression" dxfId="329" priority="365">
      <formula>$O1787</formula>
    </cfRule>
  </conditionalFormatting>
  <conditionalFormatting sqref="B1793">
    <cfRule type="expression" dxfId="328" priority="362">
      <formula>$Q1793</formula>
    </cfRule>
    <cfRule type="expression" dxfId="327" priority="363">
      <formula>$O1793</formula>
    </cfRule>
  </conditionalFormatting>
  <conditionalFormatting sqref="E1793">
    <cfRule type="expression" dxfId="326" priority="360">
      <formula>$Q1793</formula>
    </cfRule>
    <cfRule type="expression" dxfId="325" priority="361">
      <formula>$O1793</formula>
    </cfRule>
  </conditionalFormatting>
  <conditionalFormatting sqref="D1746">
    <cfRule type="expression" dxfId="324" priority="358">
      <formula>$Q1746</formula>
    </cfRule>
    <cfRule type="expression" dxfId="323" priority="359">
      <formula>#REF!</formula>
    </cfRule>
  </conditionalFormatting>
  <conditionalFormatting sqref="D1776:D1785 D1788:D1792 D1794:D1796 D1798">
    <cfRule type="expression" dxfId="322" priority="356">
      <formula>$Q1776</formula>
    </cfRule>
    <cfRule type="expression" dxfId="321" priority="357">
      <formula>$O1776</formula>
    </cfRule>
  </conditionalFormatting>
  <conditionalFormatting sqref="D1786">
    <cfRule type="expression" dxfId="320" priority="352">
      <formula>$Q1786</formula>
    </cfRule>
    <cfRule type="expression" dxfId="319" priority="353">
      <formula>$O1786</formula>
    </cfRule>
  </conditionalFormatting>
  <conditionalFormatting sqref="D1787">
    <cfRule type="expression" dxfId="318" priority="350">
      <formula>$Q1787</formula>
    </cfRule>
    <cfRule type="expression" dxfId="317" priority="351">
      <formula>$O1787</formula>
    </cfRule>
  </conditionalFormatting>
  <conditionalFormatting sqref="D1793">
    <cfRule type="expression" dxfId="316" priority="348">
      <formula>$Q1793</formula>
    </cfRule>
    <cfRule type="expression" dxfId="315" priority="349">
      <formula>$O1793</formula>
    </cfRule>
  </conditionalFormatting>
  <conditionalFormatting sqref="D1776:D1785 D1788:D1792 D1794:D1796 D1798">
    <cfRule type="expression" dxfId="314" priority="346">
      <formula>$Q1776</formula>
    </cfRule>
    <cfRule type="expression" dxfId="313" priority="347">
      <formula>$O1776</formula>
    </cfRule>
  </conditionalFormatting>
  <conditionalFormatting sqref="D1786">
    <cfRule type="expression" dxfId="312" priority="342">
      <formula>$Q1786</formula>
    </cfRule>
    <cfRule type="expression" dxfId="311" priority="343">
      <formula>$O1786</formula>
    </cfRule>
  </conditionalFormatting>
  <conditionalFormatting sqref="D1787">
    <cfRule type="expression" dxfId="310" priority="340">
      <formula>$Q1787</formula>
    </cfRule>
    <cfRule type="expression" dxfId="309" priority="341">
      <formula>$O1787</formula>
    </cfRule>
  </conditionalFormatting>
  <conditionalFormatting sqref="D1793">
    <cfRule type="expression" dxfId="308" priority="338">
      <formula>$Q1793</formula>
    </cfRule>
    <cfRule type="expression" dxfId="307" priority="339">
      <formula>$O1793</formula>
    </cfRule>
  </conditionalFormatting>
  <conditionalFormatting sqref="D1793">
    <cfRule type="expression" dxfId="306" priority="336">
      <formula>$Q1793</formula>
    </cfRule>
    <cfRule type="expression" dxfId="305" priority="337">
      <formula>$O1793</formula>
    </cfRule>
  </conditionalFormatting>
  <conditionalFormatting sqref="D1746">
    <cfRule type="expression" dxfId="304" priority="334">
      <formula>$Q1746</formula>
    </cfRule>
    <cfRule type="expression" dxfId="303" priority="335">
      <formula>#REF!</formula>
    </cfRule>
  </conditionalFormatting>
  <conditionalFormatting sqref="D1776:D1785 D1788:D1792 D1794:D1796 D1798">
    <cfRule type="expression" dxfId="302" priority="332">
      <formula>$Q1776</formula>
    </cfRule>
    <cfRule type="expression" dxfId="301" priority="333">
      <formula>$O1776</formula>
    </cfRule>
  </conditionalFormatting>
  <conditionalFormatting sqref="D1786">
    <cfRule type="expression" dxfId="300" priority="328">
      <formula>$Q1786</formula>
    </cfRule>
    <cfRule type="expression" dxfId="299" priority="329">
      <formula>$O1786</formula>
    </cfRule>
  </conditionalFormatting>
  <conditionalFormatting sqref="D1787">
    <cfRule type="expression" dxfId="298" priority="326">
      <formula>$Q1787</formula>
    </cfRule>
    <cfRule type="expression" dxfId="297" priority="327">
      <formula>$O1787</formula>
    </cfRule>
  </conditionalFormatting>
  <conditionalFormatting sqref="D1793">
    <cfRule type="expression" dxfId="296" priority="324">
      <formula>$Q1793</formula>
    </cfRule>
    <cfRule type="expression" dxfId="295" priority="325">
      <formula>$O1793</formula>
    </cfRule>
  </conditionalFormatting>
  <conditionalFormatting sqref="D1776:D1785 D1788:D1792 D1794:D1796 D1798">
    <cfRule type="expression" dxfId="294" priority="322">
      <formula>$Q1776</formula>
    </cfRule>
    <cfRule type="expression" dxfId="293" priority="323">
      <formula>$O1776</formula>
    </cfRule>
  </conditionalFormatting>
  <conditionalFormatting sqref="D1786">
    <cfRule type="expression" dxfId="292" priority="318">
      <formula>$Q1786</formula>
    </cfRule>
    <cfRule type="expression" dxfId="291" priority="319">
      <formula>$O1786</formula>
    </cfRule>
  </conditionalFormatting>
  <conditionalFormatting sqref="D1787">
    <cfRule type="expression" dxfId="290" priority="316">
      <formula>$Q1787</formula>
    </cfRule>
    <cfRule type="expression" dxfId="289" priority="317">
      <formula>$O1787</formula>
    </cfRule>
  </conditionalFormatting>
  <conditionalFormatting sqref="A1800:K1800">
    <cfRule type="expression" dxfId="288" priority="314">
      <formula>$Q1800</formula>
    </cfRule>
    <cfRule type="expression" dxfId="287" priority="315">
      <formula>$O1800</formula>
    </cfRule>
  </conditionalFormatting>
  <conditionalFormatting sqref="D1800">
    <cfRule type="expression" dxfId="286" priority="313">
      <formula>$Q1800</formula>
    </cfRule>
  </conditionalFormatting>
  <conditionalFormatting sqref="D1800">
    <cfRule type="expression" dxfId="285" priority="312">
      <formula>$V1800</formula>
    </cfRule>
  </conditionalFormatting>
  <conditionalFormatting sqref="D1746">
    <cfRule type="expression" dxfId="284" priority="310">
      <formula>$Q1746</formula>
    </cfRule>
    <cfRule type="expression" dxfId="283" priority="311">
      <formula>#REF!</formula>
    </cfRule>
  </conditionalFormatting>
  <conditionalFormatting sqref="B1746:B1748 B1750:B1755 D1798:D1810 E1746:E1748 E1810 E1750:E1751 E1753:E1756 H1746:H1748 D1808:E1808">
    <cfRule type="expression" dxfId="282" priority="308">
      <formula>$Q1746</formula>
    </cfRule>
    <cfRule type="expression" dxfId="281" priority="309">
      <formula>$O1746</formula>
    </cfRule>
  </conditionalFormatting>
  <conditionalFormatting sqref="D1798:D1810">
    <cfRule type="expression" dxfId="280" priority="307">
      <formula>$Q1798</formula>
    </cfRule>
  </conditionalFormatting>
  <conditionalFormatting sqref="D1798:D1810">
    <cfRule type="expression" dxfId="279" priority="306">
      <formula>$V1798</formula>
    </cfRule>
  </conditionalFormatting>
  <conditionalFormatting sqref="B1749">
    <cfRule type="expression" dxfId="278" priority="304">
      <formula>$Q1749</formula>
    </cfRule>
    <cfRule type="expression" dxfId="277" priority="305">
      <formula>$O1749</formula>
    </cfRule>
  </conditionalFormatting>
  <conditionalFormatting sqref="E1749">
    <cfRule type="expression" dxfId="276" priority="302">
      <formula>$Q1749</formula>
    </cfRule>
    <cfRule type="expression" dxfId="275" priority="303">
      <formula>$O1749</formula>
    </cfRule>
  </conditionalFormatting>
  <conditionalFormatting sqref="E1752">
    <cfRule type="expression" dxfId="274" priority="300">
      <formula>$Q1752</formula>
    </cfRule>
    <cfRule type="expression" dxfId="273" priority="301">
      <formula>$O1752</formula>
    </cfRule>
  </conditionalFormatting>
  <conditionalFormatting sqref="B1756">
    <cfRule type="expression" dxfId="272" priority="298">
      <formula>$Q1756</formula>
    </cfRule>
    <cfRule type="expression" dxfId="271" priority="299">
      <formula>$O1756</formula>
    </cfRule>
  </conditionalFormatting>
  <conditionalFormatting sqref="E1757">
    <cfRule type="expression" dxfId="270" priority="296">
      <formula>$Q1757</formula>
    </cfRule>
    <cfRule type="expression" dxfId="269" priority="297">
      <formula>$O1757</formula>
    </cfRule>
  </conditionalFormatting>
  <conditionalFormatting sqref="E1765">
    <cfRule type="expression" dxfId="268" priority="294">
      <formula>$Q1765</formula>
    </cfRule>
    <cfRule type="expression" dxfId="267" priority="295">
      <formula>$O1765</formula>
    </cfRule>
  </conditionalFormatting>
  <conditionalFormatting sqref="E1764">
    <cfRule type="expression" dxfId="266" priority="292">
      <formula>$Q1764</formula>
    </cfRule>
    <cfRule type="expression" dxfId="265" priority="293">
      <formula>$O1764</formula>
    </cfRule>
  </conditionalFormatting>
  <conditionalFormatting sqref="E1771">
    <cfRule type="expression" dxfId="264" priority="290">
      <formula>$Q1771</formula>
    </cfRule>
    <cfRule type="expression" dxfId="263" priority="291">
      <formula>$O1771</formula>
    </cfRule>
  </conditionalFormatting>
  <conditionalFormatting sqref="E1807">
    <cfRule type="expression" dxfId="262" priority="288">
      <formula>$Q1807</formula>
    </cfRule>
    <cfRule type="expression" dxfId="261" priority="289">
      <formula>$O1807</formula>
    </cfRule>
  </conditionalFormatting>
  <conditionalFormatting sqref="E1809">
    <cfRule type="expression" dxfId="260" priority="286">
      <formula>$Q1809</formula>
    </cfRule>
    <cfRule type="expression" dxfId="259" priority="287">
      <formula>$O1809</formula>
    </cfRule>
  </conditionalFormatting>
  <conditionalFormatting sqref="D1746">
    <cfRule type="expression" dxfId="258" priority="284">
      <formula>$Q1746</formula>
    </cfRule>
    <cfRule type="expression" dxfId="257" priority="285">
      <formula>#REF!</formula>
    </cfRule>
  </conditionalFormatting>
  <conditionalFormatting sqref="D1776:D1785 D1788:D1792 D1794:D1796 D1798">
    <cfRule type="expression" dxfId="256" priority="282">
      <formula>$Q1776</formula>
    </cfRule>
    <cfRule type="expression" dxfId="255" priority="283">
      <formula>$O1776</formula>
    </cfRule>
  </conditionalFormatting>
  <conditionalFormatting sqref="D1786">
    <cfRule type="expression" dxfId="254" priority="278">
      <formula>$Q1786</formula>
    </cfRule>
    <cfRule type="expression" dxfId="253" priority="279">
      <formula>$O1786</formula>
    </cfRule>
  </conditionalFormatting>
  <conditionalFormatting sqref="D1787">
    <cfRule type="expression" dxfId="252" priority="276">
      <formula>$Q1787</formula>
    </cfRule>
    <cfRule type="expression" dxfId="251" priority="277">
      <formula>$O1787</formula>
    </cfRule>
  </conditionalFormatting>
  <conditionalFormatting sqref="D1793">
    <cfRule type="expression" dxfId="250" priority="274">
      <formula>$Q1793</formula>
    </cfRule>
    <cfRule type="expression" dxfId="249" priority="275">
      <formula>$O1793</formula>
    </cfRule>
  </conditionalFormatting>
  <conditionalFormatting sqref="D1776:D1785 D1788:D1792 D1794:D1796 D1798">
    <cfRule type="expression" dxfId="248" priority="272">
      <formula>$Q1776</formula>
    </cfRule>
    <cfRule type="expression" dxfId="247" priority="273">
      <formula>$O1776</formula>
    </cfRule>
  </conditionalFormatting>
  <conditionalFormatting sqref="D1786">
    <cfRule type="expression" dxfId="246" priority="268">
      <formula>$Q1786</formula>
    </cfRule>
    <cfRule type="expression" dxfId="245" priority="269">
      <formula>$O1786</formula>
    </cfRule>
  </conditionalFormatting>
  <conditionalFormatting sqref="D1787">
    <cfRule type="expression" dxfId="244" priority="266">
      <formula>$Q1787</formula>
    </cfRule>
    <cfRule type="expression" dxfId="243" priority="267">
      <formula>$O1787</formula>
    </cfRule>
  </conditionalFormatting>
  <conditionalFormatting sqref="D1793">
    <cfRule type="expression" dxfId="242" priority="264">
      <formula>$Q1793</formula>
    </cfRule>
    <cfRule type="expression" dxfId="241" priority="265">
      <formula>$O1793</formula>
    </cfRule>
  </conditionalFormatting>
  <conditionalFormatting sqref="D1749">
    <cfRule type="expression" dxfId="240" priority="262">
      <formula>$Q1749</formula>
    </cfRule>
    <cfRule type="expression" dxfId="239" priority="263">
      <formula>$O1749</formula>
    </cfRule>
  </conditionalFormatting>
  <conditionalFormatting sqref="D1752">
    <cfRule type="expression" dxfId="238" priority="260">
      <formula>$Q1752</formula>
    </cfRule>
    <cfRule type="expression" dxfId="237" priority="261">
      <formula>$O1752</formula>
    </cfRule>
  </conditionalFormatting>
  <conditionalFormatting sqref="D1757">
    <cfRule type="expression" dxfId="236" priority="258">
      <formula>$Q1757</formula>
    </cfRule>
    <cfRule type="expression" dxfId="235" priority="259">
      <formula>$O1757</formula>
    </cfRule>
  </conditionalFormatting>
  <conditionalFormatting sqref="D1765">
    <cfRule type="expression" dxfId="234" priority="256">
      <formula>$Q1765</formula>
    </cfRule>
    <cfRule type="expression" dxfId="233" priority="257">
      <formula>$O1765</formula>
    </cfRule>
  </conditionalFormatting>
  <conditionalFormatting sqref="D1764">
    <cfRule type="expression" dxfId="232" priority="254">
      <formula>$Q1764</formula>
    </cfRule>
    <cfRule type="expression" dxfId="231" priority="255">
      <formula>$O1764</formula>
    </cfRule>
  </conditionalFormatting>
  <conditionalFormatting sqref="D1771">
    <cfRule type="expression" dxfId="230" priority="252">
      <formula>$Q1771</formula>
    </cfRule>
    <cfRule type="expression" dxfId="229" priority="253">
      <formula>$O1771</formula>
    </cfRule>
  </conditionalFormatting>
  <conditionalFormatting sqref="D1807">
    <cfRule type="expression" dxfId="228" priority="250">
      <formula>$Q1807</formula>
    </cfRule>
    <cfRule type="expression" dxfId="227" priority="251">
      <formula>$O1807</formula>
    </cfRule>
  </conditionalFormatting>
  <conditionalFormatting sqref="D1809">
    <cfRule type="expression" dxfId="226" priority="248">
      <formula>$Q1809</formula>
    </cfRule>
    <cfRule type="expression" dxfId="225" priority="249">
      <formula>$O1809</formula>
    </cfRule>
  </conditionalFormatting>
  <conditionalFormatting sqref="D1746">
    <cfRule type="expression" dxfId="224" priority="246">
      <formula>$Q1746</formula>
    </cfRule>
    <cfRule type="expression" dxfId="223" priority="247">
      <formula>#REF!</formula>
    </cfRule>
  </conditionalFormatting>
  <conditionalFormatting sqref="D1749">
    <cfRule type="expression" dxfId="222" priority="244">
      <formula>$Q1749</formula>
    </cfRule>
    <cfRule type="expression" dxfId="221" priority="245">
      <formula>$O1749</formula>
    </cfRule>
  </conditionalFormatting>
  <conditionalFormatting sqref="D1752">
    <cfRule type="expression" dxfId="220" priority="242">
      <formula>$Q1752</formula>
    </cfRule>
    <cfRule type="expression" dxfId="219" priority="243">
      <formula>$O1752</formula>
    </cfRule>
  </conditionalFormatting>
  <conditionalFormatting sqref="D1757">
    <cfRule type="expression" dxfId="218" priority="240">
      <formula>$Q1757</formula>
    </cfRule>
    <cfRule type="expression" dxfId="217" priority="241">
      <formula>$O1757</formula>
    </cfRule>
  </conditionalFormatting>
  <conditionalFormatting sqref="D1746">
    <cfRule type="expression" dxfId="216" priority="238">
      <formula>$Q1746</formula>
    </cfRule>
    <cfRule type="expression" dxfId="215" priority="239">
      <formula>#REF!</formula>
    </cfRule>
  </conditionalFormatting>
  <conditionalFormatting sqref="D1746">
    <cfRule type="expression" dxfId="214" priority="236">
      <formula>$Q1746</formula>
    </cfRule>
    <cfRule type="expression" dxfId="213" priority="237">
      <formula>#REF!</formula>
    </cfRule>
  </conditionalFormatting>
  <conditionalFormatting sqref="D1776:D1785">
    <cfRule type="expression" dxfId="212" priority="234">
      <formula>$Q1776</formula>
    </cfRule>
    <cfRule type="expression" dxfId="211" priority="235">
      <formula>$O1776</formula>
    </cfRule>
  </conditionalFormatting>
  <conditionalFormatting sqref="D1786">
    <cfRule type="expression" dxfId="210" priority="230">
      <formula>$Q1786</formula>
    </cfRule>
    <cfRule type="expression" dxfId="209" priority="231">
      <formula>$O1786</formula>
    </cfRule>
  </conditionalFormatting>
  <conditionalFormatting sqref="D1776:D1785">
    <cfRule type="expression" dxfId="208" priority="228">
      <formula>$Q1776</formula>
    </cfRule>
    <cfRule type="expression" dxfId="207" priority="229">
      <formula>$O1776</formula>
    </cfRule>
  </conditionalFormatting>
  <conditionalFormatting sqref="D1786">
    <cfRule type="expression" dxfId="206" priority="224">
      <formula>$Q1786</formula>
    </cfRule>
    <cfRule type="expression" dxfId="205" priority="225">
      <formula>$O1786</formula>
    </cfRule>
  </conditionalFormatting>
  <conditionalFormatting sqref="D1749">
    <cfRule type="expression" dxfId="204" priority="222">
      <formula>$Q1749</formula>
    </cfRule>
    <cfRule type="expression" dxfId="203" priority="223">
      <formula>$O1749</formula>
    </cfRule>
  </conditionalFormatting>
  <conditionalFormatting sqref="D1752">
    <cfRule type="expression" dxfId="202" priority="220">
      <formula>$Q1752</formula>
    </cfRule>
    <cfRule type="expression" dxfId="201" priority="221">
      <formula>$O1752</formula>
    </cfRule>
  </conditionalFormatting>
  <conditionalFormatting sqref="D1757">
    <cfRule type="expression" dxfId="200" priority="218">
      <formula>$Q1757</formula>
    </cfRule>
    <cfRule type="expression" dxfId="199" priority="219">
      <formula>$O1757</formula>
    </cfRule>
  </conditionalFormatting>
  <conditionalFormatting sqref="D1765">
    <cfRule type="expression" dxfId="198" priority="216">
      <formula>$Q1765</formula>
    </cfRule>
    <cfRule type="expression" dxfId="197" priority="217">
      <formula>$O1765</formula>
    </cfRule>
  </conditionalFormatting>
  <conditionalFormatting sqref="D1764">
    <cfRule type="expression" dxfId="196" priority="214">
      <formula>$Q1764</formula>
    </cfRule>
    <cfRule type="expression" dxfId="195" priority="215">
      <formula>$O1764</formula>
    </cfRule>
  </conditionalFormatting>
  <conditionalFormatting sqref="D1771">
    <cfRule type="expression" dxfId="194" priority="212">
      <formula>$Q1771</formula>
    </cfRule>
    <cfRule type="expression" dxfId="193" priority="213">
      <formula>$O1771</formula>
    </cfRule>
  </conditionalFormatting>
  <conditionalFormatting sqref="D1746">
    <cfRule type="expression" dxfId="192" priority="210">
      <formula>$Q1746</formula>
    </cfRule>
    <cfRule type="expression" dxfId="191" priority="211">
      <formula>#REF!</formula>
    </cfRule>
  </conditionalFormatting>
  <conditionalFormatting sqref="D1776:D1785 D1788:D1792 D1794:D1796 D1798">
    <cfRule type="expression" dxfId="190" priority="208">
      <formula>$Q1776</formula>
    </cfRule>
    <cfRule type="expression" dxfId="189" priority="209">
      <formula>$O1776</formula>
    </cfRule>
  </conditionalFormatting>
  <conditionalFormatting sqref="D1786">
    <cfRule type="expression" dxfId="188" priority="204">
      <formula>$Q1786</formula>
    </cfRule>
    <cfRule type="expression" dxfId="187" priority="205">
      <formula>$O1786</formula>
    </cfRule>
  </conditionalFormatting>
  <conditionalFormatting sqref="D1787">
    <cfRule type="expression" dxfId="186" priority="202">
      <formula>$Q1787</formula>
    </cfRule>
    <cfRule type="expression" dxfId="185" priority="203">
      <formula>$O1787</formula>
    </cfRule>
  </conditionalFormatting>
  <conditionalFormatting sqref="D1793">
    <cfRule type="expression" dxfId="184" priority="200">
      <formula>$Q1793</formula>
    </cfRule>
    <cfRule type="expression" dxfId="183" priority="201">
      <formula>$O1793</formula>
    </cfRule>
  </conditionalFormatting>
  <conditionalFormatting sqref="D1776:D1785 D1788:D1792 D1794:D1796 D1798">
    <cfRule type="expression" dxfId="182" priority="198">
      <formula>$Q1776</formula>
    </cfRule>
    <cfRule type="expression" dxfId="181" priority="199">
      <formula>$O1776</formula>
    </cfRule>
  </conditionalFormatting>
  <conditionalFormatting sqref="D1786">
    <cfRule type="expression" dxfId="180" priority="194">
      <formula>$Q1786</formula>
    </cfRule>
    <cfRule type="expression" dxfId="179" priority="195">
      <formula>$O1786</formula>
    </cfRule>
  </conditionalFormatting>
  <conditionalFormatting sqref="D1787">
    <cfRule type="expression" dxfId="178" priority="192">
      <formula>$Q1787</formula>
    </cfRule>
    <cfRule type="expression" dxfId="177" priority="193">
      <formula>$O1787</formula>
    </cfRule>
  </conditionalFormatting>
  <conditionalFormatting sqref="D1793">
    <cfRule type="expression" dxfId="176" priority="190">
      <formula>$Q1793</formula>
    </cfRule>
    <cfRule type="expression" dxfId="175" priority="191">
      <formula>$O1793</formula>
    </cfRule>
  </conditionalFormatting>
  <conditionalFormatting sqref="D1749">
    <cfRule type="expression" dxfId="174" priority="188">
      <formula>$Q1749</formula>
    </cfRule>
    <cfRule type="expression" dxfId="173" priority="189">
      <formula>$O1749</formula>
    </cfRule>
  </conditionalFormatting>
  <conditionalFormatting sqref="D1752">
    <cfRule type="expression" dxfId="172" priority="186">
      <formula>$Q1752</formula>
    </cfRule>
    <cfRule type="expression" dxfId="171" priority="187">
      <formula>$O1752</formula>
    </cfRule>
  </conditionalFormatting>
  <conditionalFormatting sqref="D1757">
    <cfRule type="expression" dxfId="170" priority="184">
      <formula>$Q1757</formula>
    </cfRule>
    <cfRule type="expression" dxfId="169" priority="185">
      <formula>$O1757</formula>
    </cfRule>
  </conditionalFormatting>
  <conditionalFormatting sqref="D1765">
    <cfRule type="expression" dxfId="168" priority="182">
      <formula>$Q1765</formula>
    </cfRule>
    <cfRule type="expression" dxfId="167" priority="183">
      <formula>$O1765</formula>
    </cfRule>
  </conditionalFormatting>
  <conditionalFormatting sqref="D1764">
    <cfRule type="expression" dxfId="166" priority="180">
      <formula>$Q1764</formula>
    </cfRule>
    <cfRule type="expression" dxfId="165" priority="181">
      <formula>$O1764</formula>
    </cfRule>
  </conditionalFormatting>
  <conditionalFormatting sqref="D1771">
    <cfRule type="expression" dxfId="164" priority="178">
      <formula>$Q1771</formula>
    </cfRule>
    <cfRule type="expression" dxfId="163" priority="179">
      <formula>$O1771</formula>
    </cfRule>
  </conditionalFormatting>
  <conditionalFormatting sqref="D1807">
    <cfRule type="expression" dxfId="162" priority="176">
      <formula>$Q1807</formula>
    </cfRule>
    <cfRule type="expression" dxfId="161" priority="177">
      <formula>$O1807</formula>
    </cfRule>
  </conditionalFormatting>
  <conditionalFormatting sqref="D1809">
    <cfRule type="expression" dxfId="160" priority="174">
      <formula>$Q1809</formula>
    </cfRule>
    <cfRule type="expression" dxfId="159" priority="175">
      <formula>$O1809</formula>
    </cfRule>
  </conditionalFormatting>
  <conditionalFormatting sqref="D1746">
    <cfRule type="expression" dxfId="158" priority="172">
      <formula>$Q1746</formula>
    </cfRule>
    <cfRule type="expression" dxfId="157" priority="173">
      <formula>#REF!</formula>
    </cfRule>
  </conditionalFormatting>
  <conditionalFormatting sqref="D1776:D1785 D1788:D1792 D1794:D1796 D1798">
    <cfRule type="expression" dxfId="156" priority="170">
      <formula>$Q1776</formula>
    </cfRule>
    <cfRule type="expression" dxfId="155" priority="171">
      <formula>$O1776</formula>
    </cfRule>
  </conditionalFormatting>
  <conditionalFormatting sqref="D1786">
    <cfRule type="expression" dxfId="154" priority="166">
      <formula>$Q1786</formula>
    </cfRule>
    <cfRule type="expression" dxfId="153" priority="167">
      <formula>$O1786</formula>
    </cfRule>
  </conditionalFormatting>
  <conditionalFormatting sqref="D1787">
    <cfRule type="expression" dxfId="152" priority="164">
      <formula>$Q1787</formula>
    </cfRule>
    <cfRule type="expression" dxfId="151" priority="165">
      <formula>$O1787</formula>
    </cfRule>
  </conditionalFormatting>
  <conditionalFormatting sqref="D1793">
    <cfRule type="expression" dxfId="150" priority="162">
      <formula>$Q1793</formula>
    </cfRule>
    <cfRule type="expression" dxfId="149" priority="163">
      <formula>$O1793</formula>
    </cfRule>
  </conditionalFormatting>
  <conditionalFormatting sqref="D1776:D1785 D1788:D1792 D1794:D1796 D1798">
    <cfRule type="expression" dxfId="148" priority="160">
      <formula>$Q1776</formula>
    </cfRule>
    <cfRule type="expression" dxfId="147" priority="161">
      <formula>$O1776</formula>
    </cfRule>
  </conditionalFormatting>
  <conditionalFormatting sqref="D1786">
    <cfRule type="expression" dxfId="146" priority="156">
      <formula>$Q1786</formula>
    </cfRule>
    <cfRule type="expression" dxfId="145" priority="157">
      <formula>$O1786</formula>
    </cfRule>
  </conditionalFormatting>
  <conditionalFormatting sqref="D1787">
    <cfRule type="expression" dxfId="144" priority="154">
      <formula>$Q1787</formula>
    </cfRule>
    <cfRule type="expression" dxfId="143" priority="155">
      <formula>$O1787</formula>
    </cfRule>
  </conditionalFormatting>
  <conditionalFormatting sqref="D1793">
    <cfRule type="expression" dxfId="142" priority="152">
      <formula>$Q1793</formula>
    </cfRule>
    <cfRule type="expression" dxfId="141" priority="153">
      <formula>$O1793</formula>
    </cfRule>
  </conditionalFormatting>
  <conditionalFormatting sqref="D1749">
    <cfRule type="expression" dxfId="140" priority="150">
      <formula>$Q1749</formula>
    </cfRule>
    <cfRule type="expression" dxfId="139" priority="151">
      <formula>$O1749</formula>
    </cfRule>
  </conditionalFormatting>
  <conditionalFormatting sqref="D1752">
    <cfRule type="expression" dxfId="138" priority="148">
      <formula>$Q1752</formula>
    </cfRule>
    <cfRule type="expression" dxfId="137" priority="149">
      <formula>$O1752</formula>
    </cfRule>
  </conditionalFormatting>
  <conditionalFormatting sqref="D1757">
    <cfRule type="expression" dxfId="136" priority="146">
      <formula>$Q1757</formula>
    </cfRule>
    <cfRule type="expression" dxfId="135" priority="147">
      <formula>$O1757</formula>
    </cfRule>
  </conditionalFormatting>
  <conditionalFormatting sqref="D1765">
    <cfRule type="expression" dxfId="134" priority="144">
      <formula>$Q1765</formula>
    </cfRule>
    <cfRule type="expression" dxfId="133" priority="145">
      <formula>$O1765</formula>
    </cfRule>
  </conditionalFormatting>
  <conditionalFormatting sqref="D1764">
    <cfRule type="expression" dxfId="132" priority="142">
      <formula>$Q1764</formula>
    </cfRule>
    <cfRule type="expression" dxfId="131" priority="143">
      <formula>$O1764</formula>
    </cfRule>
  </conditionalFormatting>
  <conditionalFormatting sqref="D1771">
    <cfRule type="expression" dxfId="130" priority="140">
      <formula>$Q1771</formula>
    </cfRule>
    <cfRule type="expression" dxfId="129" priority="141">
      <formula>$O1771</formula>
    </cfRule>
  </conditionalFormatting>
  <conditionalFormatting sqref="D1807">
    <cfRule type="expression" dxfId="128" priority="138">
      <formula>$Q1807</formula>
    </cfRule>
    <cfRule type="expression" dxfId="127" priority="139">
      <formula>$O1807</formula>
    </cfRule>
  </conditionalFormatting>
  <conditionalFormatting sqref="D1809">
    <cfRule type="expression" dxfId="126" priority="136">
      <formula>$Q1809</formula>
    </cfRule>
    <cfRule type="expression" dxfId="125" priority="137">
      <formula>$O1809</formula>
    </cfRule>
  </conditionalFormatting>
  <conditionalFormatting sqref="D1746">
    <cfRule type="expression" dxfId="124" priority="134">
      <formula>$Q1746</formula>
    </cfRule>
    <cfRule type="expression" dxfId="123" priority="135">
      <formula>#REF!</formula>
    </cfRule>
  </conditionalFormatting>
  <conditionalFormatting sqref="D1776:D1785 D1788:D1792 D1794:D1796 D1798">
    <cfRule type="expression" dxfId="122" priority="132">
      <formula>$Q1776</formula>
    </cfRule>
    <cfRule type="expression" dxfId="121" priority="133">
      <formula>$O1776</formula>
    </cfRule>
  </conditionalFormatting>
  <conditionalFormatting sqref="D1786">
    <cfRule type="expression" dxfId="120" priority="128">
      <formula>$Q1786</formula>
    </cfRule>
    <cfRule type="expression" dxfId="119" priority="129">
      <formula>$O1786</formula>
    </cfRule>
  </conditionalFormatting>
  <conditionalFormatting sqref="D1787">
    <cfRule type="expression" dxfId="118" priority="126">
      <formula>$Q1787</formula>
    </cfRule>
    <cfRule type="expression" dxfId="117" priority="127">
      <formula>$O1787</formula>
    </cfRule>
  </conditionalFormatting>
  <conditionalFormatting sqref="D1793">
    <cfRule type="expression" dxfId="116" priority="124">
      <formula>$Q1793</formula>
    </cfRule>
    <cfRule type="expression" dxfId="115" priority="125">
      <formula>$O1793</formula>
    </cfRule>
  </conditionalFormatting>
  <conditionalFormatting sqref="D1776:D1785 D1788:D1792 D1794:D1796 D1798">
    <cfRule type="expression" dxfId="114" priority="122">
      <formula>$Q1776</formula>
    </cfRule>
    <cfRule type="expression" dxfId="113" priority="123">
      <formula>$O1776</formula>
    </cfRule>
  </conditionalFormatting>
  <conditionalFormatting sqref="D1786">
    <cfRule type="expression" dxfId="112" priority="118">
      <formula>$Q1786</formula>
    </cfRule>
    <cfRule type="expression" dxfId="111" priority="119">
      <formula>$O1786</formula>
    </cfRule>
  </conditionalFormatting>
  <conditionalFormatting sqref="D1787">
    <cfRule type="expression" dxfId="110" priority="116">
      <formula>$Q1787</formula>
    </cfRule>
    <cfRule type="expression" dxfId="109" priority="117">
      <formula>$O1787</formula>
    </cfRule>
  </conditionalFormatting>
  <conditionalFormatting sqref="D1793">
    <cfRule type="expression" dxfId="108" priority="114">
      <formula>$Q1793</formula>
    </cfRule>
    <cfRule type="expression" dxfId="107" priority="115">
      <formula>$O1793</formula>
    </cfRule>
  </conditionalFormatting>
  <conditionalFormatting sqref="D1749">
    <cfRule type="expression" dxfId="106" priority="112">
      <formula>$Q1749</formula>
    </cfRule>
    <cfRule type="expression" dxfId="105" priority="113">
      <formula>$O1749</formula>
    </cfRule>
  </conditionalFormatting>
  <conditionalFormatting sqref="D1752">
    <cfRule type="expression" dxfId="104" priority="110">
      <formula>$Q1752</formula>
    </cfRule>
    <cfRule type="expression" dxfId="103" priority="111">
      <formula>$O1752</formula>
    </cfRule>
  </conditionalFormatting>
  <conditionalFormatting sqref="D1757">
    <cfRule type="expression" dxfId="102" priority="108">
      <formula>$Q1757</formula>
    </cfRule>
    <cfRule type="expression" dxfId="101" priority="109">
      <formula>$O1757</formula>
    </cfRule>
  </conditionalFormatting>
  <conditionalFormatting sqref="D1765">
    <cfRule type="expression" dxfId="100" priority="106">
      <formula>$Q1765</formula>
    </cfRule>
    <cfRule type="expression" dxfId="99" priority="107">
      <formula>$O1765</formula>
    </cfRule>
  </conditionalFormatting>
  <conditionalFormatting sqref="D1764">
    <cfRule type="expression" dxfId="98" priority="104">
      <formula>$Q1764</formula>
    </cfRule>
    <cfRule type="expression" dxfId="97" priority="105">
      <formula>$O1764</formula>
    </cfRule>
  </conditionalFormatting>
  <conditionalFormatting sqref="D1771">
    <cfRule type="expression" dxfId="96" priority="102">
      <formula>$Q1771</formula>
    </cfRule>
    <cfRule type="expression" dxfId="95" priority="103">
      <formula>$O1771</formula>
    </cfRule>
  </conditionalFormatting>
  <conditionalFormatting sqref="D1807">
    <cfRule type="expression" dxfId="94" priority="100">
      <formula>$Q1807</formula>
    </cfRule>
    <cfRule type="expression" dxfId="93" priority="101">
      <formula>$O1807</formula>
    </cfRule>
  </conditionalFormatting>
  <conditionalFormatting sqref="D1809">
    <cfRule type="expression" dxfId="92" priority="98">
      <formula>$Q1809</formula>
    </cfRule>
    <cfRule type="expression" dxfId="91" priority="99">
      <formula>$O1809</formula>
    </cfRule>
  </conditionalFormatting>
  <conditionalFormatting sqref="C1811">
    <cfRule type="expression" dxfId="90" priority="96">
      <formula>$Q1811</formula>
    </cfRule>
    <cfRule type="expression" dxfId="89" priority="97">
      <formula>$O1811</formula>
    </cfRule>
  </conditionalFormatting>
  <conditionalFormatting sqref="C1811">
    <cfRule type="expression" dxfId="88" priority="94">
      <formula>$Q1811</formula>
    </cfRule>
    <cfRule type="expression" dxfId="87" priority="95">
      <formula>$O1811</formula>
    </cfRule>
  </conditionalFormatting>
  <conditionalFormatting sqref="D1678">
    <cfRule type="expression" dxfId="86" priority="92">
      <formula>$Q1678</formula>
    </cfRule>
    <cfRule type="expression" dxfId="85" priority="93">
      <formula>$O1678</formula>
    </cfRule>
  </conditionalFormatting>
  <conditionalFormatting sqref="D1678">
    <cfRule type="expression" dxfId="84" priority="90">
      <formula>$P1678</formula>
    </cfRule>
    <cfRule type="expression" dxfId="83" priority="91">
      <formula>#REF!</formula>
    </cfRule>
  </conditionalFormatting>
  <conditionalFormatting sqref="N2005">
    <cfRule type="expression" dxfId="82" priority="87">
      <formula>$Q2005</formula>
    </cfRule>
    <cfRule type="expression" dxfId="81" priority="88">
      <formula>$O2005</formula>
    </cfRule>
  </conditionalFormatting>
  <conditionalFormatting sqref="N2005">
    <cfRule type="expression" dxfId="80" priority="86">
      <formula>$Q2005</formula>
    </cfRule>
  </conditionalFormatting>
  <conditionalFormatting sqref="N2005">
    <cfRule type="expression" dxfId="79" priority="85">
      <formula>$V2005</formula>
    </cfRule>
  </conditionalFormatting>
  <conditionalFormatting sqref="D1808">
    <cfRule type="expression" dxfId="78" priority="83">
      <formula>$Q1808</formula>
    </cfRule>
    <cfRule type="expression" dxfId="77" priority="84">
      <formula>$O1808</formula>
    </cfRule>
  </conditionalFormatting>
  <conditionalFormatting sqref="D1808">
    <cfRule type="expression" dxfId="76" priority="81">
      <formula>$Q1808</formula>
    </cfRule>
    <cfRule type="expression" dxfId="75" priority="82">
      <formula>$O1808</formula>
    </cfRule>
  </conditionalFormatting>
  <conditionalFormatting sqref="D1808">
    <cfRule type="expression" dxfId="74" priority="79">
      <formula>$Q1808</formula>
    </cfRule>
    <cfRule type="expression" dxfId="73" priority="80">
      <formula>$O1808</formula>
    </cfRule>
  </conditionalFormatting>
  <conditionalFormatting sqref="D1808">
    <cfRule type="expression" dxfId="72" priority="77">
      <formula>$Q1808</formula>
    </cfRule>
    <cfRule type="expression" dxfId="71" priority="78">
      <formula>$O1808</formula>
    </cfRule>
  </conditionalFormatting>
  <conditionalFormatting sqref="D1808">
    <cfRule type="expression" dxfId="70" priority="75">
      <formula>$Q1808</formula>
    </cfRule>
    <cfRule type="expression" dxfId="69" priority="76">
      <formula>$O1808</formula>
    </cfRule>
  </conditionalFormatting>
  <conditionalFormatting sqref="D1808">
    <cfRule type="expression" dxfId="68" priority="74">
      <formula>$Q1808</formula>
    </cfRule>
  </conditionalFormatting>
  <conditionalFormatting sqref="D1808">
    <cfRule type="expression" dxfId="67" priority="73">
      <formula>$V1808</formula>
    </cfRule>
  </conditionalFormatting>
  <conditionalFormatting sqref="D1808">
    <cfRule type="expression" dxfId="66" priority="71">
      <formula>$Q1808</formula>
    </cfRule>
    <cfRule type="expression" dxfId="65" priority="72">
      <formula>#REF!</formula>
    </cfRule>
  </conditionalFormatting>
  <conditionalFormatting sqref="D1808">
    <cfRule type="expression" dxfId="64" priority="69">
      <formula>$Q1808</formula>
    </cfRule>
    <cfRule type="expression" dxfId="63" priority="70">
      <formula>$O1808</formula>
    </cfRule>
  </conditionalFormatting>
  <conditionalFormatting sqref="D1808">
    <cfRule type="expression" dxfId="62" priority="67">
      <formula>$Q1808</formula>
    </cfRule>
    <cfRule type="expression" dxfId="61" priority="68">
      <formula>$O1808</formula>
    </cfRule>
  </conditionalFormatting>
  <conditionalFormatting sqref="D1808">
    <cfRule type="expression" dxfId="60" priority="65">
      <formula>$Q1808</formula>
    </cfRule>
    <cfRule type="expression" dxfId="59" priority="66">
      <formula>$O1808</formula>
    </cfRule>
  </conditionalFormatting>
  <conditionalFormatting sqref="D1808">
    <cfRule type="expression" dxfId="58" priority="63">
      <formula>$Q1808</formula>
    </cfRule>
    <cfRule type="expression" dxfId="57" priority="64">
      <formula>$O1808</formula>
    </cfRule>
  </conditionalFormatting>
  <conditionalFormatting sqref="D1808">
    <cfRule type="expression" dxfId="56" priority="61">
      <formula>$Q1808</formula>
    </cfRule>
    <cfRule type="expression" dxfId="55" priority="62">
      <formula>$O1808</formula>
    </cfRule>
  </conditionalFormatting>
  <conditionalFormatting sqref="D1808">
    <cfRule type="expression" dxfId="54" priority="59">
      <formula>$Q1808</formula>
    </cfRule>
    <cfRule type="expression" dxfId="53" priority="60">
      <formula>$O1808</formula>
    </cfRule>
  </conditionalFormatting>
  <conditionalFormatting sqref="D1808">
    <cfRule type="expression" dxfId="52" priority="57">
      <formula>$Q1808</formula>
    </cfRule>
    <cfRule type="expression" dxfId="51" priority="58">
      <formula>$O1808</formula>
    </cfRule>
  </conditionalFormatting>
  <conditionalFormatting sqref="D1808">
    <cfRule type="expression" dxfId="50" priority="55">
      <formula>$Q1808</formula>
    </cfRule>
    <cfRule type="expression" dxfId="49" priority="56">
      <formula>$O1808</formula>
    </cfRule>
  </conditionalFormatting>
  <conditionalFormatting sqref="D1808">
    <cfRule type="expression" dxfId="48" priority="53">
      <formula>$Q1808</formula>
    </cfRule>
    <cfRule type="expression" dxfId="47" priority="54">
      <formula>$O1808</formula>
    </cfRule>
  </conditionalFormatting>
  <conditionalFormatting sqref="D1808">
    <cfRule type="expression" dxfId="46" priority="51">
      <formula>$Q1808</formula>
    </cfRule>
    <cfRule type="expression" dxfId="45" priority="52">
      <formula>$O1808</formula>
    </cfRule>
  </conditionalFormatting>
  <conditionalFormatting sqref="D1808">
    <cfRule type="expression" dxfId="44" priority="49">
      <formula>$Q1808</formula>
    </cfRule>
    <cfRule type="expression" dxfId="43" priority="50">
      <formula>$O1808</formula>
    </cfRule>
  </conditionalFormatting>
  <conditionalFormatting sqref="D1808">
    <cfRule type="expression" dxfId="42" priority="47">
      <formula>$Q1808</formula>
    </cfRule>
    <cfRule type="expression" dxfId="41" priority="48">
      <formula>$O1808</formula>
    </cfRule>
  </conditionalFormatting>
  <conditionalFormatting sqref="D1808">
    <cfRule type="expression" dxfId="40" priority="45">
      <formula>$Q1808</formula>
    </cfRule>
    <cfRule type="expression" dxfId="39" priority="46">
      <formula>$O1808</formula>
    </cfRule>
  </conditionalFormatting>
  <conditionalFormatting sqref="D1808">
    <cfRule type="expression" dxfId="38" priority="43">
      <formula>$Q1808</formula>
    </cfRule>
    <cfRule type="expression" dxfId="37" priority="44">
      <formula>$O1808</formula>
    </cfRule>
  </conditionalFormatting>
  <conditionalFormatting sqref="B2315:C2326 F2315:G2326 H2315:H2321 H2323:H2326">
    <cfRule type="expression" dxfId="36" priority="41">
      <formula>#REF!</formula>
    </cfRule>
    <cfRule type="expression" dxfId="35" priority="42">
      <formula>#REF!</formula>
    </cfRule>
  </conditionalFormatting>
  <conditionalFormatting sqref="I2308">
    <cfRule type="expression" dxfId="34" priority="29">
      <formula>#REF!</formula>
    </cfRule>
    <cfRule type="expression" dxfId="33" priority="30">
      <formula>#REF!</formula>
    </cfRule>
  </conditionalFormatting>
  <conditionalFormatting sqref="F2391:H2394 A2391:C2394 A2396:C2402 F2396:H2402">
    <cfRule type="expression" dxfId="32" priority="25">
      <formula>#REF!</formula>
    </cfRule>
    <cfRule type="expression" dxfId="31" priority="26">
      <formula>#REF!</formula>
    </cfRule>
  </conditionalFormatting>
  <conditionalFormatting sqref="A2441:C2449 F2441:H2443 F2445:H2449 F2444:G2444 A2451:C2452 B2450:C2450 F2451:I2452 F2450:G2450">
    <cfRule type="expression" dxfId="30" priority="23">
      <formula>#REF!</formula>
    </cfRule>
    <cfRule type="expression" dxfId="29" priority="24">
      <formula>#REF!</formula>
    </cfRule>
  </conditionalFormatting>
  <conditionalFormatting sqref="H2420">
    <cfRule type="expression" dxfId="28" priority="21">
      <formula>$Q2420</formula>
    </cfRule>
    <cfRule type="expression" dxfId="27" priority="22">
      <formula>$O2420</formula>
    </cfRule>
  </conditionalFormatting>
  <conditionalFormatting sqref="H2444">
    <cfRule type="expression" dxfId="26" priority="17">
      <formula>#REF!</formula>
    </cfRule>
    <cfRule type="expression" dxfId="25" priority="18">
      <formula>#REF!</formula>
    </cfRule>
  </conditionalFormatting>
  <conditionalFormatting sqref="F2395:H2395 A2395:C2395">
    <cfRule type="expression" dxfId="24" priority="15">
      <formula>#REF!</formula>
    </cfRule>
    <cfRule type="expression" dxfId="23" priority="16">
      <formula>#REF!</formula>
    </cfRule>
  </conditionalFormatting>
  <conditionalFormatting sqref="M2565">
    <cfRule type="cellIs" dxfId="22" priority="14" stopIfTrue="1" operator="equal">
      <formula>"Invoice Made"</formula>
    </cfRule>
  </conditionalFormatting>
  <conditionalFormatting sqref="M2623:M2624">
    <cfRule type="cellIs" dxfId="21" priority="13" stopIfTrue="1" operator="equal">
      <formula>"Invoice Made"</formula>
    </cfRule>
  </conditionalFormatting>
  <conditionalFormatting sqref="M2528">
    <cfRule type="cellIs" dxfId="20" priority="12" stopIfTrue="1" operator="equal">
      <formula>"Invoice Made"</formula>
    </cfRule>
  </conditionalFormatting>
  <conditionalFormatting sqref="M2857:M2869">
    <cfRule type="cellIs" dxfId="19" priority="11" stopIfTrue="1" operator="equal">
      <formula>"Invoice Made"</formula>
    </cfRule>
  </conditionalFormatting>
  <conditionalFormatting sqref="M2870">
    <cfRule type="cellIs" dxfId="18" priority="10" stopIfTrue="1" operator="equal">
      <formula>"Invoice Made"</formula>
    </cfRule>
  </conditionalFormatting>
  <conditionalFormatting sqref="M2947:M2991">
    <cfRule type="cellIs" dxfId="17" priority="9" stopIfTrue="1" operator="equal">
      <formula>"Invoice Made"</formula>
    </cfRule>
  </conditionalFormatting>
  <conditionalFormatting sqref="M3082:M3336">
    <cfRule type="cellIs" dxfId="16" priority="8" stopIfTrue="1" operator="equal">
      <formula>"Invoice Made"</formula>
    </cfRule>
  </conditionalFormatting>
  <conditionalFormatting sqref="M3327:M3370">
    <cfRule type="cellIs" dxfId="15" priority="7" stopIfTrue="1" operator="equal">
      <formula>"Invoice Made"</formula>
    </cfRule>
  </conditionalFormatting>
  <conditionalFormatting sqref="M3371:M3409">
    <cfRule type="cellIs" dxfId="14" priority="6" stopIfTrue="1" operator="equal">
      <formula>"Invoice Made"</formula>
    </cfRule>
  </conditionalFormatting>
  <conditionalFormatting sqref="M3410:M3446">
    <cfRule type="cellIs" dxfId="13" priority="5" stopIfTrue="1" operator="equal">
      <formula>"Invoice Made"</formula>
    </cfRule>
  </conditionalFormatting>
  <conditionalFormatting sqref="M3447:M3485">
    <cfRule type="cellIs" dxfId="12" priority="4" stopIfTrue="1" operator="equal">
      <formula>"Invoice Made"</formula>
    </cfRule>
  </conditionalFormatting>
  <conditionalFormatting sqref="M3486:M3531">
    <cfRule type="cellIs" dxfId="11" priority="3" stopIfTrue="1" operator="equal">
      <formula>"Invoice Made"</formula>
    </cfRule>
  </conditionalFormatting>
  <conditionalFormatting sqref="M3525:M3562">
    <cfRule type="cellIs" dxfId="10" priority="2" stopIfTrue="1" operator="equal">
      <formula>"Invoice Made"</formula>
    </cfRule>
  </conditionalFormatting>
  <conditionalFormatting sqref="M3563:M3616">
    <cfRule type="cellIs" dxfId="9" priority="1" stopIfTrue="1" operator="equal">
      <formula>"Invoice Made"</formula>
    </cfRule>
  </conditionalFormatting>
  <dataValidations disablePrompts="1" count="3">
    <dataValidation type="list" allowBlank="1" showInputMessage="1" showErrorMessage="1" sqref="L1266:L1304 L1222:L1264 L1203:L1220 L1628:L1639">
      <formula1>$Q$4:$Q$28</formula1>
    </dataValidation>
    <dataValidation type="list" allowBlank="1" showInputMessage="1" showErrorMessage="1" sqref="L555:L589">
      <formula1>$Q$1:$Q$1</formula1>
    </dataValidation>
    <dataValidation type="list" allowBlank="1" showInputMessage="1" showErrorMessage="1" sqref="L391:L425 L590:L606 L473:L474 L476:L554 J391:J425">
      <formula1>#REF!</formula1>
    </dataValidation>
  </dataValidations>
  <hyperlinks>
    <hyperlink ref="B2670" r:id="rId1" display="https://chm.bwesglobal.com/hb/view_hla/?voy_id=4263"/>
    <hyperlink ref="B2687" r:id="rId2" display="https://chm.bwesglobal.com/hb/view_hla/?voy_id=4258"/>
  </hyperlinks>
  <pageMargins left="0.75" right="0.75" top="1" bottom="1" header="0.51180555555555551" footer="0.51180555555555551"/>
  <pageSetup paperSize="9" firstPageNumber="0" orientation="landscape" horizontalDpi="300" verticalDpi="300" r:id="rId3"/>
  <headerFooter alignWithMargins="0"/>
  <legacyDrawing r:id="rId4"/>
  <controls>
    <control shapeId="3096" r:id="rId5" name="cmdMAKEINVOIC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2:V54"/>
  <sheetViews>
    <sheetView topLeftCell="C1" workbookViewId="0">
      <selection activeCell="N13" sqref="N13:V21"/>
    </sheetView>
  </sheetViews>
  <sheetFormatPr defaultRowHeight="12.75"/>
  <cols>
    <col min="2" max="2" width="15.28515625" customWidth="1"/>
    <col min="9" max="9" width="15.7109375" customWidth="1"/>
    <col min="14" max="14" width="18.85546875" bestFit="1" customWidth="1"/>
    <col min="15" max="15" width="12" customWidth="1"/>
    <col min="16" max="16" width="21.5703125" bestFit="1" customWidth="1"/>
    <col min="17" max="17" width="24.7109375" customWidth="1"/>
    <col min="18" max="18" width="13.42578125" customWidth="1"/>
    <col min="19" max="19" width="17.42578125" customWidth="1"/>
    <col min="20" max="20" width="18.42578125" customWidth="1"/>
    <col min="21" max="21" width="16" customWidth="1"/>
    <col min="22" max="22" width="15.28515625" customWidth="1"/>
  </cols>
  <sheetData>
    <row r="2" spans="2:22">
      <c r="N2" s="1317" t="s">
        <v>10335</v>
      </c>
      <c r="O2" s="1318" t="s">
        <v>1</v>
      </c>
      <c r="P2" s="1318" t="s">
        <v>10336</v>
      </c>
      <c r="Q2" s="1318" t="s">
        <v>10337</v>
      </c>
      <c r="R2" s="1318" t="s">
        <v>10338</v>
      </c>
      <c r="S2" s="1318" t="s">
        <v>10495</v>
      </c>
      <c r="T2" s="1319" t="s">
        <v>10496</v>
      </c>
    </row>
    <row r="3" spans="2:22">
      <c r="N3" s="1209">
        <v>1</v>
      </c>
      <c r="O3" s="1209" t="s">
        <v>10617</v>
      </c>
      <c r="P3" s="1210">
        <v>44257</v>
      </c>
      <c r="Q3" s="1320" t="s">
        <v>8953</v>
      </c>
      <c r="R3" s="1209">
        <v>35</v>
      </c>
      <c r="S3" s="1320" t="s">
        <v>282</v>
      </c>
      <c r="T3" s="1210">
        <v>44228</v>
      </c>
    </row>
    <row r="4" spans="2:22">
      <c r="B4" s="1305" t="s">
        <v>10</v>
      </c>
      <c r="C4" s="1306" t="s">
        <v>10531</v>
      </c>
      <c r="D4" s="1305"/>
      <c r="N4" s="1209">
        <v>2</v>
      </c>
      <c r="O4" s="1209" t="s">
        <v>10618</v>
      </c>
      <c r="P4" s="1210">
        <v>44257</v>
      </c>
      <c r="Q4" s="1320" t="s">
        <v>9200</v>
      </c>
      <c r="R4" s="1209">
        <v>23</v>
      </c>
      <c r="S4" s="1320" t="s">
        <v>20</v>
      </c>
      <c r="T4" s="1210">
        <v>44253</v>
      </c>
    </row>
    <row r="5" spans="2:22">
      <c r="B5" s="1305" t="s">
        <v>10532</v>
      </c>
      <c r="C5" s="1306">
        <v>5</v>
      </c>
      <c r="D5" s="1305" t="s">
        <v>10533</v>
      </c>
      <c r="E5" t="s">
        <v>10535</v>
      </c>
      <c r="N5" s="1209">
        <v>3</v>
      </c>
      <c r="O5" s="1209" t="s">
        <v>10619</v>
      </c>
      <c r="P5" s="1210">
        <v>44257</v>
      </c>
      <c r="Q5" s="1320" t="s">
        <v>10620</v>
      </c>
      <c r="R5" s="1209" t="s">
        <v>10557</v>
      </c>
      <c r="S5" s="1320" t="s">
        <v>7597</v>
      </c>
      <c r="T5" s="1210">
        <v>44243</v>
      </c>
    </row>
    <row r="6" spans="2:22">
      <c r="B6" s="1307" t="s">
        <v>28</v>
      </c>
      <c r="C6" s="1308">
        <v>2</v>
      </c>
      <c r="D6" s="1305" t="s">
        <v>10533</v>
      </c>
      <c r="E6" t="s">
        <v>10535</v>
      </c>
      <c r="N6" s="1209">
        <v>4</v>
      </c>
      <c r="O6" s="1209" t="s">
        <v>10621</v>
      </c>
      <c r="P6" s="1210">
        <v>44257</v>
      </c>
      <c r="Q6" s="1320" t="s">
        <v>892</v>
      </c>
      <c r="R6" s="1211" t="s">
        <v>10627</v>
      </c>
      <c r="S6" s="1320" t="s">
        <v>10622</v>
      </c>
      <c r="T6" s="1210">
        <v>44251</v>
      </c>
    </row>
    <row r="7" spans="2:22">
      <c r="B7" s="1307" t="s">
        <v>590</v>
      </c>
      <c r="C7" s="1308">
        <v>9</v>
      </c>
      <c r="D7" s="1305" t="s">
        <v>10533</v>
      </c>
      <c r="E7" t="s">
        <v>10551</v>
      </c>
      <c r="N7" s="1209">
        <v>5</v>
      </c>
      <c r="O7" s="1209" t="s">
        <v>10623</v>
      </c>
      <c r="P7" s="1210">
        <v>44257</v>
      </c>
      <c r="Q7" s="1320" t="s">
        <v>2854</v>
      </c>
      <c r="R7" s="1209">
        <v>288</v>
      </c>
      <c r="S7" s="1320" t="s">
        <v>287</v>
      </c>
      <c r="T7" s="1210">
        <v>44249</v>
      </c>
    </row>
    <row r="8" spans="2:22">
      <c r="B8" s="1307" t="s">
        <v>10534</v>
      </c>
      <c r="C8" s="1308">
        <v>2</v>
      </c>
      <c r="D8" s="1305" t="s">
        <v>10533</v>
      </c>
      <c r="E8" t="s">
        <v>10535</v>
      </c>
      <c r="N8" s="1209">
        <v>6</v>
      </c>
      <c r="O8" s="1209" t="s">
        <v>10624</v>
      </c>
      <c r="P8" s="1210">
        <v>44257</v>
      </c>
      <c r="Q8" s="1320" t="s">
        <v>9228</v>
      </c>
      <c r="R8" s="1211" t="s">
        <v>10613</v>
      </c>
      <c r="S8" s="1320" t="s">
        <v>25</v>
      </c>
      <c r="T8" s="1210">
        <v>44252</v>
      </c>
    </row>
    <row r="9" spans="2:22">
      <c r="B9" s="1307" t="s">
        <v>663</v>
      </c>
      <c r="C9" s="1308">
        <v>1</v>
      </c>
      <c r="D9" s="1305" t="s">
        <v>10533</v>
      </c>
      <c r="E9" t="s">
        <v>10535</v>
      </c>
      <c r="N9" s="1209">
        <v>7</v>
      </c>
      <c r="O9" s="1209" t="s">
        <v>10625</v>
      </c>
      <c r="P9" s="1210">
        <v>44257</v>
      </c>
      <c r="Q9" s="1320" t="s">
        <v>2776</v>
      </c>
      <c r="R9" s="1211" t="s">
        <v>10614</v>
      </c>
      <c r="S9" s="1320" t="s">
        <v>412</v>
      </c>
      <c r="T9" s="1210">
        <v>44249</v>
      </c>
    </row>
    <row r="10" spans="2:22">
      <c r="B10" s="1307" t="s">
        <v>1466</v>
      </c>
      <c r="C10" s="1308">
        <v>3</v>
      </c>
      <c r="D10" s="1305" t="s">
        <v>10533</v>
      </c>
      <c r="E10" s="468"/>
      <c r="N10" s="1209">
        <v>8</v>
      </c>
      <c r="O10" s="1209" t="s">
        <v>10626</v>
      </c>
      <c r="P10" s="1210">
        <v>44257</v>
      </c>
      <c r="Q10" s="1320" t="s">
        <v>2779</v>
      </c>
      <c r="R10" s="1211" t="s">
        <v>10615</v>
      </c>
      <c r="S10" s="1320" t="s">
        <v>2870</v>
      </c>
      <c r="T10" s="1210">
        <v>44253</v>
      </c>
    </row>
    <row r="11" spans="2:22">
      <c r="B11" s="1307" t="s">
        <v>3023</v>
      </c>
      <c r="C11" s="1308">
        <v>12</v>
      </c>
      <c r="D11" s="1305" t="s">
        <v>10533</v>
      </c>
      <c r="E11" s="468"/>
    </row>
    <row r="12" spans="2:22" ht="13.5" thickBot="1">
      <c r="B12" s="1305" t="s">
        <v>9985</v>
      </c>
      <c r="C12" s="1306">
        <v>4</v>
      </c>
      <c r="D12" s="1305" t="s">
        <v>10533</v>
      </c>
      <c r="E12" t="s">
        <v>10535</v>
      </c>
    </row>
    <row r="13" spans="2:22">
      <c r="B13" s="1307" t="s">
        <v>1485</v>
      </c>
      <c r="C13" s="1308">
        <v>1</v>
      </c>
      <c r="D13" s="1305" t="s">
        <v>10533</v>
      </c>
      <c r="E13" t="s">
        <v>10535</v>
      </c>
      <c r="N13" s="1453" t="s">
        <v>0</v>
      </c>
      <c r="O13" s="1454" t="s">
        <v>1</v>
      </c>
      <c r="P13" s="1454" t="s">
        <v>10336</v>
      </c>
      <c r="Q13" s="1454" t="s">
        <v>10337</v>
      </c>
      <c r="R13" s="1454" t="s">
        <v>11523</v>
      </c>
      <c r="S13" s="1454" t="s">
        <v>10338</v>
      </c>
      <c r="T13" s="1454" t="s">
        <v>7</v>
      </c>
      <c r="U13" s="1454" t="s">
        <v>10495</v>
      </c>
      <c r="V13" s="1455" t="s">
        <v>10496</v>
      </c>
    </row>
    <row r="14" spans="2:22">
      <c r="B14" s="1309" t="s">
        <v>9808</v>
      </c>
      <c r="F14" t="s">
        <v>9967</v>
      </c>
      <c r="N14" s="1209">
        <v>1</v>
      </c>
      <c r="O14" s="1209" t="s">
        <v>11485</v>
      </c>
      <c r="P14" s="1210">
        <v>44592</v>
      </c>
      <c r="Q14" s="1456" t="s">
        <v>8587</v>
      </c>
      <c r="R14" s="1456" t="s">
        <v>9163</v>
      </c>
      <c r="S14" s="1209" t="s">
        <v>11438</v>
      </c>
      <c r="T14" s="1456" t="s">
        <v>8389</v>
      </c>
      <c r="U14" s="1456" t="s">
        <v>20</v>
      </c>
      <c r="V14" s="1210">
        <v>44576</v>
      </c>
    </row>
    <row r="15" spans="2:22">
      <c r="N15" s="1209">
        <v>2</v>
      </c>
      <c r="O15" s="1209" t="s">
        <v>11486</v>
      </c>
      <c r="P15" s="1210">
        <v>44592</v>
      </c>
      <c r="Q15" s="1456" t="s">
        <v>9239</v>
      </c>
      <c r="R15" s="1456" t="s">
        <v>9128</v>
      </c>
      <c r="S15" s="1209">
        <v>36</v>
      </c>
      <c r="T15" s="1456" t="s">
        <v>8968</v>
      </c>
      <c r="U15" s="1456" t="s">
        <v>267</v>
      </c>
      <c r="V15" s="1210">
        <v>44575</v>
      </c>
    </row>
    <row r="16" spans="2:22">
      <c r="N16" s="1209">
        <v>3</v>
      </c>
      <c r="O16" s="1209" t="s">
        <v>11487</v>
      </c>
      <c r="P16" s="1210">
        <v>44592</v>
      </c>
      <c r="Q16" s="1456" t="s">
        <v>9199</v>
      </c>
      <c r="R16" s="1456" t="s">
        <v>9163</v>
      </c>
      <c r="S16" s="1209">
        <v>53</v>
      </c>
      <c r="T16" s="1456" t="s">
        <v>10456</v>
      </c>
      <c r="U16" s="1456" t="s">
        <v>90</v>
      </c>
      <c r="V16" s="1210">
        <v>44563</v>
      </c>
    </row>
    <row r="17" spans="2:22">
      <c r="N17" s="1209">
        <v>4</v>
      </c>
      <c r="O17" s="1209" t="s">
        <v>11488</v>
      </c>
      <c r="P17" s="1210">
        <v>44592</v>
      </c>
      <c r="Q17" s="1456" t="s">
        <v>2776</v>
      </c>
      <c r="R17" s="1456" t="s">
        <v>9124</v>
      </c>
      <c r="S17" s="1209" t="s">
        <v>11439</v>
      </c>
      <c r="T17" s="1456" t="s">
        <v>10427</v>
      </c>
      <c r="U17" s="1456" t="s">
        <v>10897</v>
      </c>
      <c r="V17" s="1210">
        <v>44580</v>
      </c>
    </row>
    <row r="18" spans="2:22">
      <c r="N18" s="1209">
        <v>5</v>
      </c>
      <c r="O18" s="1209" t="s">
        <v>11489</v>
      </c>
      <c r="P18" s="1210">
        <v>44592</v>
      </c>
      <c r="Q18" s="1456" t="s">
        <v>2779</v>
      </c>
      <c r="R18" s="1456" t="s">
        <v>9124</v>
      </c>
      <c r="S18" s="1209" t="s">
        <v>11440</v>
      </c>
      <c r="T18" s="1456" t="s">
        <v>10427</v>
      </c>
      <c r="U18" s="1456" t="s">
        <v>2870</v>
      </c>
      <c r="V18" s="1210">
        <v>44585</v>
      </c>
    </row>
    <row r="19" spans="2:22" ht="24.75" thickBot="1">
      <c r="N19" s="1209">
        <v>6</v>
      </c>
      <c r="O19" s="1209" t="s">
        <v>11490</v>
      </c>
      <c r="P19" s="1210">
        <v>44592</v>
      </c>
      <c r="Q19" s="1456" t="s">
        <v>2854</v>
      </c>
      <c r="R19" s="1456" t="s">
        <v>9124</v>
      </c>
      <c r="S19" s="1209" t="s">
        <v>11441</v>
      </c>
      <c r="T19" s="1456" t="s">
        <v>10427</v>
      </c>
      <c r="U19" s="1456" t="s">
        <v>25</v>
      </c>
      <c r="V19" s="1210">
        <v>44591</v>
      </c>
    </row>
    <row r="20" spans="2:22" ht="24.75" thickBot="1">
      <c r="B20" s="1173" t="s">
        <v>10552</v>
      </c>
      <c r="C20" s="1174" t="s">
        <v>1</v>
      </c>
      <c r="D20" s="1174" t="s">
        <v>10336</v>
      </c>
      <c r="E20" s="1174" t="s">
        <v>10337</v>
      </c>
      <c r="F20" s="1174" t="s">
        <v>10338</v>
      </c>
      <c r="G20" s="1174" t="s">
        <v>7</v>
      </c>
      <c r="H20" s="1174" t="s">
        <v>10495</v>
      </c>
      <c r="I20" s="1175" t="s">
        <v>10496</v>
      </c>
      <c r="N20" s="1209">
        <v>7</v>
      </c>
      <c r="O20" s="1209" t="s">
        <v>11491</v>
      </c>
      <c r="P20" s="1210">
        <v>44592</v>
      </c>
      <c r="Q20" s="1456" t="s">
        <v>892</v>
      </c>
      <c r="R20" s="1456" t="s">
        <v>9124</v>
      </c>
      <c r="S20" s="1209" t="s">
        <v>11442</v>
      </c>
      <c r="T20" s="1456" t="s">
        <v>10427</v>
      </c>
      <c r="U20" s="1456" t="s">
        <v>287</v>
      </c>
      <c r="V20" s="1210">
        <v>44586</v>
      </c>
    </row>
    <row r="21" spans="2:22" ht="36.75" thickBot="1">
      <c r="B21" s="1176">
        <v>1</v>
      </c>
      <c r="C21" s="1171" t="s">
        <v>10553</v>
      </c>
      <c r="D21" s="1172">
        <v>44257</v>
      </c>
      <c r="E21" s="1171" t="s">
        <v>2560</v>
      </c>
      <c r="F21" s="1171">
        <v>2006</v>
      </c>
      <c r="G21" s="1171" t="s">
        <v>9850</v>
      </c>
      <c r="H21" s="1171" t="s">
        <v>25</v>
      </c>
      <c r="I21" s="1177">
        <v>44247</v>
      </c>
      <c r="N21" s="1209">
        <v>8</v>
      </c>
      <c r="O21" s="1209" t="s">
        <v>11492</v>
      </c>
      <c r="P21" s="1210">
        <v>44592</v>
      </c>
      <c r="Q21" s="1456" t="s">
        <v>9228</v>
      </c>
      <c r="R21" s="1456" t="s">
        <v>9124</v>
      </c>
      <c r="S21" s="1209" t="s">
        <v>11443</v>
      </c>
      <c r="T21" s="1456" t="s">
        <v>10427</v>
      </c>
      <c r="U21" s="1456" t="s">
        <v>535</v>
      </c>
      <c r="V21" s="1210">
        <v>44585</v>
      </c>
    </row>
    <row r="22" spans="2:22" ht="24.75" thickBot="1">
      <c r="B22" s="1178">
        <v>2</v>
      </c>
      <c r="C22" s="1179" t="s">
        <v>10554</v>
      </c>
      <c r="D22" s="1180">
        <v>44257</v>
      </c>
      <c r="E22" s="1179" t="s">
        <v>10555</v>
      </c>
      <c r="F22" s="1179">
        <v>2001</v>
      </c>
      <c r="G22" s="1179" t="s">
        <v>644</v>
      </c>
      <c r="H22" s="1179" t="s">
        <v>535</v>
      </c>
      <c r="I22" s="1181">
        <v>44230</v>
      </c>
    </row>
    <row r="24" spans="2:22" ht="13.5" thickBot="1"/>
    <row r="25" spans="2:22" ht="24.75" thickBot="1">
      <c r="B25" s="1301" t="s">
        <v>10335</v>
      </c>
      <c r="C25" s="1302" t="s">
        <v>1</v>
      </c>
      <c r="D25" s="1302" t="s">
        <v>10336</v>
      </c>
      <c r="E25" s="1302" t="s">
        <v>10337</v>
      </c>
      <c r="F25" s="1302" t="s">
        <v>10338</v>
      </c>
      <c r="G25" s="1302" t="s">
        <v>7</v>
      </c>
      <c r="H25" s="1302" t="s">
        <v>10495</v>
      </c>
      <c r="I25" s="1302" t="s">
        <v>10496</v>
      </c>
    </row>
    <row r="26" spans="2:22" ht="36.75" thickBot="1">
      <c r="B26" s="1183">
        <v>1</v>
      </c>
      <c r="C26" s="1303" t="s">
        <v>10556</v>
      </c>
      <c r="D26" s="1304">
        <v>44257</v>
      </c>
      <c r="E26" s="1303" t="s">
        <v>652</v>
      </c>
      <c r="F26" s="1303">
        <v>2101</v>
      </c>
      <c r="G26" s="1303" t="s">
        <v>8840</v>
      </c>
      <c r="H26" s="1303" t="s">
        <v>269</v>
      </c>
      <c r="I26" s="1304">
        <v>44239</v>
      </c>
    </row>
    <row r="30" spans="2:22" ht="30">
      <c r="N30" s="1440" t="s">
        <v>100</v>
      </c>
      <c r="O30" s="1441" t="s">
        <v>4</v>
      </c>
      <c r="P30" s="1442" t="s">
        <v>9991</v>
      </c>
      <c r="Q30" s="1442" t="s">
        <v>105</v>
      </c>
      <c r="R30" s="1443" t="s">
        <v>106</v>
      </c>
      <c r="S30" s="1440" t="s">
        <v>11475</v>
      </c>
    </row>
    <row r="31" spans="2:22" ht="15">
      <c r="N31" s="1444" t="s">
        <v>3694</v>
      </c>
      <c r="O31" s="1445" t="s">
        <v>185</v>
      </c>
      <c r="P31" s="1446" t="s">
        <v>7826</v>
      </c>
      <c r="Q31" s="1446" t="s">
        <v>11466</v>
      </c>
      <c r="R31" s="1447" t="s">
        <v>11467</v>
      </c>
      <c r="S31" s="1444" t="s">
        <v>10988</v>
      </c>
    </row>
    <row r="32" spans="2:22" ht="15">
      <c r="N32" s="1444" t="s">
        <v>2051</v>
      </c>
      <c r="O32" s="1445" t="s">
        <v>57</v>
      </c>
      <c r="P32" s="1446" t="s">
        <v>10763</v>
      </c>
      <c r="Q32" s="1446" t="s">
        <v>1285</v>
      </c>
      <c r="R32" s="1447" t="s">
        <v>11459</v>
      </c>
      <c r="S32" s="1444" t="s">
        <v>10988</v>
      </c>
    </row>
    <row r="33" spans="14:21" ht="15">
      <c r="N33" s="1444" t="s">
        <v>2051</v>
      </c>
      <c r="O33" s="1445" t="s">
        <v>124</v>
      </c>
      <c r="P33" s="1446" t="s">
        <v>10763</v>
      </c>
      <c r="Q33" s="1446" t="s">
        <v>1319</v>
      </c>
      <c r="R33" s="1447" t="s">
        <v>11455</v>
      </c>
      <c r="S33" s="1444" t="s">
        <v>10988</v>
      </c>
    </row>
    <row r="34" spans="14:21" ht="15">
      <c r="N34" s="1444" t="s">
        <v>10111</v>
      </c>
      <c r="O34" s="1445" t="s">
        <v>174</v>
      </c>
      <c r="P34" s="1446" t="s">
        <v>11474</v>
      </c>
      <c r="Q34" s="1446" t="s">
        <v>1285</v>
      </c>
      <c r="R34" s="1447" t="s">
        <v>11458</v>
      </c>
      <c r="S34" s="1448" t="s">
        <v>10989</v>
      </c>
    </row>
    <row r="35" spans="14:21" ht="15">
      <c r="N35" s="1444" t="s">
        <v>10543</v>
      </c>
      <c r="O35" s="1445" t="s">
        <v>151</v>
      </c>
      <c r="P35" s="1446" t="s">
        <v>10763</v>
      </c>
      <c r="Q35" s="1446" t="s">
        <v>8693</v>
      </c>
      <c r="R35" s="1447" t="s">
        <v>11449</v>
      </c>
      <c r="S35" s="1444" t="s">
        <v>10988</v>
      </c>
    </row>
    <row r="36" spans="14:21" ht="15">
      <c r="N36" s="1444" t="s">
        <v>11156</v>
      </c>
      <c r="O36" s="1445" t="s">
        <v>414</v>
      </c>
      <c r="P36" s="1446" t="s">
        <v>11474</v>
      </c>
      <c r="Q36" s="1446" t="s">
        <v>11468</v>
      </c>
      <c r="R36" s="1447" t="s">
        <v>11469</v>
      </c>
      <c r="S36" s="1448" t="s">
        <v>10988</v>
      </c>
    </row>
    <row r="37" spans="14:21" ht="15">
      <c r="N37" s="1444" t="s">
        <v>11434</v>
      </c>
      <c r="O37" s="1445" t="s">
        <v>423</v>
      </c>
      <c r="P37" s="1446" t="s">
        <v>8772</v>
      </c>
      <c r="Q37" s="1446" t="s">
        <v>11470</v>
      </c>
      <c r="R37" s="1447" t="s">
        <v>11463</v>
      </c>
      <c r="S37" s="1449" t="s">
        <v>10988</v>
      </c>
    </row>
    <row r="38" spans="14:21" ht="15">
      <c r="N38" s="1444" t="s">
        <v>3094</v>
      </c>
      <c r="O38" s="1445" t="s">
        <v>854</v>
      </c>
      <c r="P38" s="1446" t="s">
        <v>10053</v>
      </c>
      <c r="Q38" s="1446" t="s">
        <v>11471</v>
      </c>
      <c r="R38" s="1447" t="s">
        <v>11465</v>
      </c>
      <c r="S38" s="1448" t="s">
        <v>10989</v>
      </c>
    </row>
    <row r="39" spans="14:21" ht="15">
      <c r="N39" s="1444" t="s">
        <v>3106</v>
      </c>
      <c r="O39" s="1445" t="s">
        <v>6726</v>
      </c>
      <c r="P39" s="1446" t="s">
        <v>11297</v>
      </c>
      <c r="Q39" s="1446" t="s">
        <v>145</v>
      </c>
      <c r="R39" s="1447" t="s">
        <v>11447</v>
      </c>
      <c r="S39" s="1448" t="s">
        <v>10989</v>
      </c>
    </row>
    <row r="40" spans="14:21" ht="15">
      <c r="N40" s="1444" t="s">
        <v>7636</v>
      </c>
      <c r="O40" s="1445" t="s">
        <v>331</v>
      </c>
      <c r="P40" s="1446" t="s">
        <v>11297</v>
      </c>
      <c r="Q40" s="1446" t="s">
        <v>324</v>
      </c>
      <c r="R40" s="1447" t="s">
        <v>11472</v>
      </c>
      <c r="S40" s="1448" t="s">
        <v>10988</v>
      </c>
    </row>
    <row r="41" spans="14:21" ht="13.5" thickBot="1">
      <c r="N41" s="638"/>
      <c r="O41" s="638"/>
      <c r="P41" s="638"/>
      <c r="Q41" s="638"/>
      <c r="R41" s="638"/>
      <c r="S41" s="638"/>
    </row>
    <row r="42" spans="14:21" ht="13.5" thickBot="1">
      <c r="N42" s="1173" t="s">
        <v>0</v>
      </c>
      <c r="O42" s="1174" t="s">
        <v>1</v>
      </c>
      <c r="P42" s="1174" t="s">
        <v>10336</v>
      </c>
      <c r="Q42" s="1174" t="s">
        <v>10337</v>
      </c>
      <c r="R42" s="1174" t="s">
        <v>10338</v>
      </c>
      <c r="S42" s="1174" t="s">
        <v>7</v>
      </c>
      <c r="T42" s="1174" t="s">
        <v>10495</v>
      </c>
      <c r="U42" s="1175" t="s">
        <v>10496</v>
      </c>
    </row>
    <row r="43" spans="14:21" ht="13.5" thickBot="1">
      <c r="N43" s="1178">
        <v>1</v>
      </c>
      <c r="O43" s="1179" t="s">
        <v>11476</v>
      </c>
      <c r="P43" s="1180">
        <v>44592</v>
      </c>
      <c r="Q43" s="1451" t="s">
        <v>11430</v>
      </c>
      <c r="R43" s="1179">
        <v>1</v>
      </c>
      <c r="S43" s="1451" t="s">
        <v>9914</v>
      </c>
      <c r="T43" s="1451" t="s">
        <v>182</v>
      </c>
      <c r="U43" s="1181">
        <v>44568</v>
      </c>
    </row>
    <row r="54" spans="5:18" ht="36.75">
      <c r="E54" s="292" t="s">
        <v>0</v>
      </c>
      <c r="F54" s="293" t="s">
        <v>1</v>
      </c>
      <c r="G54" s="293"/>
      <c r="H54" s="293" t="s">
        <v>3</v>
      </c>
      <c r="I54" s="294" t="s">
        <v>4</v>
      </c>
      <c r="J54" s="295" t="s">
        <v>5</v>
      </c>
      <c r="K54" s="293" t="s">
        <v>6</v>
      </c>
      <c r="L54" s="296" t="s">
        <v>7</v>
      </c>
      <c r="M54" s="296" t="s">
        <v>8</v>
      </c>
      <c r="N54" s="652" t="s">
        <v>9</v>
      </c>
      <c r="O54" s="297" t="s">
        <v>10</v>
      </c>
      <c r="P54" s="653" t="s">
        <v>11</v>
      </c>
      <c r="Q54" s="298" t="s">
        <v>12</v>
      </c>
      <c r="R54" s="824" t="s">
        <v>13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1"/>
  <dimension ref="A1:O135"/>
  <sheetViews>
    <sheetView workbookViewId="0">
      <selection activeCell="F21" sqref="F21"/>
    </sheetView>
  </sheetViews>
  <sheetFormatPr defaultRowHeight="12.75"/>
  <cols>
    <col min="1" max="1" width="20.5703125" bestFit="1" customWidth="1"/>
    <col min="2" max="2" width="9.42578125" customWidth="1"/>
    <col min="8" max="8" width="26.28515625" customWidth="1"/>
    <col min="15" max="15" width="15.85546875" customWidth="1"/>
  </cols>
  <sheetData>
    <row r="1" spans="1:15">
      <c r="A1" t="s">
        <v>3</v>
      </c>
      <c r="B1" t="s">
        <v>867</v>
      </c>
    </row>
    <row r="2" spans="1:15">
      <c r="A2" t="s">
        <v>868</v>
      </c>
      <c r="B2" t="s">
        <v>428</v>
      </c>
      <c r="H2" t="s">
        <v>869</v>
      </c>
      <c r="I2" t="s">
        <v>399</v>
      </c>
      <c r="O2" t="s">
        <v>398</v>
      </c>
    </row>
    <row r="3" spans="1:15">
      <c r="A3" t="s">
        <v>870</v>
      </c>
      <c r="B3" t="s">
        <v>428</v>
      </c>
      <c r="H3" t="s">
        <v>871</v>
      </c>
      <c r="I3" t="s">
        <v>411</v>
      </c>
      <c r="O3" t="s">
        <v>432</v>
      </c>
    </row>
    <row r="4" spans="1:15">
      <c r="A4" t="s">
        <v>872</v>
      </c>
      <c r="B4" t="s">
        <v>428</v>
      </c>
      <c r="H4" t="s">
        <v>873</v>
      </c>
      <c r="I4" t="s">
        <v>874</v>
      </c>
      <c r="O4" t="s">
        <v>49</v>
      </c>
    </row>
    <row r="5" spans="1:15">
      <c r="A5" t="s">
        <v>875</v>
      </c>
      <c r="B5" t="s">
        <v>428</v>
      </c>
      <c r="H5" t="s">
        <v>876</v>
      </c>
      <c r="I5" t="s">
        <v>310</v>
      </c>
      <c r="O5" t="s">
        <v>397</v>
      </c>
    </row>
    <row r="6" spans="1:15">
      <c r="A6" t="s">
        <v>877</v>
      </c>
      <c r="B6" t="s">
        <v>428</v>
      </c>
      <c r="H6" t="s">
        <v>878</v>
      </c>
      <c r="I6" t="s">
        <v>20</v>
      </c>
      <c r="O6" t="s">
        <v>469</v>
      </c>
    </row>
    <row r="7" spans="1:15">
      <c r="A7" t="s">
        <v>363</v>
      </c>
      <c r="B7" t="s">
        <v>428</v>
      </c>
      <c r="H7" t="s">
        <v>879</v>
      </c>
      <c r="I7" t="s">
        <v>428</v>
      </c>
      <c r="O7" t="s">
        <v>481</v>
      </c>
    </row>
    <row r="8" spans="1:15">
      <c r="A8" t="s">
        <v>880</v>
      </c>
      <c r="B8" t="s">
        <v>428</v>
      </c>
      <c r="O8" t="s">
        <v>45</v>
      </c>
    </row>
    <row r="9" spans="1:15">
      <c r="A9" t="s">
        <v>881</v>
      </c>
      <c r="B9" t="s">
        <v>428</v>
      </c>
      <c r="O9" t="s">
        <v>492</v>
      </c>
    </row>
    <row r="10" spans="1:15">
      <c r="A10" t="s">
        <v>882</v>
      </c>
      <c r="B10" t="s">
        <v>428</v>
      </c>
      <c r="O10" t="s">
        <v>382</v>
      </c>
    </row>
    <row r="11" spans="1:15">
      <c r="A11" t="s">
        <v>393</v>
      </c>
      <c r="B11" t="s">
        <v>428</v>
      </c>
      <c r="O11" t="s">
        <v>503</v>
      </c>
    </row>
    <row r="12" spans="1:15">
      <c r="A12" t="s">
        <v>654</v>
      </c>
      <c r="B12" t="s">
        <v>428</v>
      </c>
      <c r="O12" t="s">
        <v>520</v>
      </c>
    </row>
    <row r="13" spans="1:15">
      <c r="A13" t="s">
        <v>657</v>
      </c>
      <c r="B13" t="s">
        <v>428</v>
      </c>
      <c r="O13" t="s">
        <v>542</v>
      </c>
    </row>
    <row r="14" spans="1:15">
      <c r="A14" t="s">
        <v>883</v>
      </c>
      <c r="B14" t="s">
        <v>428</v>
      </c>
      <c r="O14" t="s">
        <v>366</v>
      </c>
    </row>
    <row r="15" spans="1:15">
      <c r="A15" t="s">
        <v>884</v>
      </c>
      <c r="B15" t="s">
        <v>428</v>
      </c>
      <c r="O15" t="s">
        <v>358</v>
      </c>
    </row>
    <row r="16" spans="1:15">
      <c r="A16" t="s">
        <v>885</v>
      </c>
      <c r="B16" t="s">
        <v>428</v>
      </c>
      <c r="O16" t="s">
        <v>552</v>
      </c>
    </row>
    <row r="17" spans="1:15">
      <c r="A17" t="s">
        <v>886</v>
      </c>
      <c r="B17" t="s">
        <v>428</v>
      </c>
    </row>
    <row r="18" spans="1:15">
      <c r="A18" t="s">
        <v>887</v>
      </c>
      <c r="B18" t="s">
        <v>428</v>
      </c>
    </row>
    <row r="19" spans="1:15">
      <c r="A19" t="s">
        <v>888</v>
      </c>
      <c r="B19" t="s">
        <v>428</v>
      </c>
    </row>
    <row r="20" spans="1:15">
      <c r="A20" t="s">
        <v>889</v>
      </c>
      <c r="B20" t="s">
        <v>428</v>
      </c>
    </row>
    <row r="21" spans="1:15">
      <c r="A21" t="s">
        <v>560</v>
      </c>
      <c r="B21" t="s">
        <v>428</v>
      </c>
    </row>
    <row r="22" spans="1:15">
      <c r="A22" t="s">
        <v>890</v>
      </c>
      <c r="B22" t="s">
        <v>428</v>
      </c>
    </row>
    <row r="23" spans="1:15">
      <c r="A23" t="s">
        <v>891</v>
      </c>
      <c r="B23" t="s">
        <v>428</v>
      </c>
    </row>
    <row r="24" spans="1:15">
      <c r="A24" t="s">
        <v>677</v>
      </c>
      <c r="B24" t="s">
        <v>428</v>
      </c>
    </row>
    <row r="25" spans="1:15">
      <c r="A25" t="s">
        <v>692</v>
      </c>
      <c r="B25" t="s">
        <v>428</v>
      </c>
    </row>
    <row r="26" spans="1:15">
      <c r="A26" t="s">
        <v>892</v>
      </c>
      <c r="B26" t="s">
        <v>428</v>
      </c>
      <c r="O26" t="s">
        <v>612</v>
      </c>
    </row>
    <row r="27" spans="1:15">
      <c r="A27" t="s">
        <v>893</v>
      </c>
      <c r="B27" t="s">
        <v>428</v>
      </c>
      <c r="O27" t="s">
        <v>627</v>
      </c>
    </row>
    <row r="28" spans="1:15">
      <c r="A28" t="s">
        <v>894</v>
      </c>
      <c r="B28" t="s">
        <v>428</v>
      </c>
      <c r="O28" t="s">
        <v>649</v>
      </c>
    </row>
    <row r="29" spans="1:15">
      <c r="A29" t="s">
        <v>597</v>
      </c>
      <c r="B29" t="s">
        <v>428</v>
      </c>
      <c r="O29" t="s">
        <v>656</v>
      </c>
    </row>
    <row r="30" spans="1:15">
      <c r="A30" t="s">
        <v>450</v>
      </c>
      <c r="B30" t="s">
        <v>428</v>
      </c>
    </row>
    <row r="31" spans="1:15">
      <c r="A31" t="s">
        <v>895</v>
      </c>
      <c r="B31" t="s">
        <v>428</v>
      </c>
    </row>
    <row r="32" spans="1:15">
      <c r="A32" t="s">
        <v>443</v>
      </c>
      <c r="B32" t="s">
        <v>428</v>
      </c>
    </row>
    <row r="33" spans="1:2">
      <c r="A33" t="s">
        <v>896</v>
      </c>
      <c r="B33" t="s">
        <v>428</v>
      </c>
    </row>
    <row r="34" spans="1:2">
      <c r="A34" t="s">
        <v>897</v>
      </c>
      <c r="B34" t="s">
        <v>428</v>
      </c>
    </row>
    <row r="35" spans="1:2">
      <c r="A35" t="s">
        <v>898</v>
      </c>
      <c r="B35" t="s">
        <v>428</v>
      </c>
    </row>
    <row r="36" spans="1:2">
      <c r="A36" t="s">
        <v>564</v>
      </c>
      <c r="B36" t="s">
        <v>428</v>
      </c>
    </row>
    <row r="37" spans="1:2">
      <c r="A37" t="s">
        <v>504</v>
      </c>
      <c r="B37" t="s">
        <v>428</v>
      </c>
    </row>
    <row r="38" spans="1:2">
      <c r="A38" t="s">
        <v>698</v>
      </c>
      <c r="B38" t="s">
        <v>428</v>
      </c>
    </row>
    <row r="39" spans="1:2">
      <c r="A39" t="s">
        <v>899</v>
      </c>
      <c r="B39" t="s">
        <v>428</v>
      </c>
    </row>
    <row r="40" spans="1:2">
      <c r="A40" t="s">
        <v>680</v>
      </c>
      <c r="B40" t="s">
        <v>428</v>
      </c>
    </row>
    <row r="41" spans="1:2">
      <c r="A41" t="s">
        <v>900</v>
      </c>
      <c r="B41" t="s">
        <v>428</v>
      </c>
    </row>
    <row r="42" spans="1:2">
      <c r="A42" t="s">
        <v>661</v>
      </c>
      <c r="B42" t="s">
        <v>428</v>
      </c>
    </row>
    <row r="43" spans="1:2">
      <c r="A43" t="s">
        <v>667</v>
      </c>
      <c r="B43" t="s">
        <v>428</v>
      </c>
    </row>
    <row r="44" spans="1:2">
      <c r="A44" t="s">
        <v>616</v>
      </c>
      <c r="B44" t="s">
        <v>428</v>
      </c>
    </row>
    <row r="45" spans="1:2">
      <c r="A45" t="s">
        <v>681</v>
      </c>
      <c r="B45" t="s">
        <v>428</v>
      </c>
    </row>
    <row r="46" spans="1:2">
      <c r="A46" t="s">
        <v>901</v>
      </c>
      <c r="B46" t="s">
        <v>428</v>
      </c>
    </row>
    <row r="47" spans="1:2">
      <c r="A47" t="s">
        <v>456</v>
      </c>
      <c r="B47" t="s">
        <v>428</v>
      </c>
    </row>
    <row r="48" spans="1:2">
      <c r="A48" t="s">
        <v>516</v>
      </c>
      <c r="B48" t="s">
        <v>428</v>
      </c>
    </row>
    <row r="49" spans="1:10">
      <c r="A49" t="s">
        <v>436</v>
      </c>
      <c r="B49" t="s">
        <v>428</v>
      </c>
    </row>
    <row r="50" spans="1:10">
      <c r="A50" t="s">
        <v>577</v>
      </c>
      <c r="B50" t="s">
        <v>428</v>
      </c>
    </row>
    <row r="51" spans="1:10">
      <c r="A51" t="s">
        <v>902</v>
      </c>
      <c r="B51" t="s">
        <v>428</v>
      </c>
    </row>
    <row r="52" spans="1:10">
      <c r="A52" t="s">
        <v>903</v>
      </c>
      <c r="B52" t="s">
        <v>428</v>
      </c>
    </row>
    <row r="53" spans="1:10">
      <c r="A53" t="s">
        <v>904</v>
      </c>
      <c r="B53" t="s">
        <v>428</v>
      </c>
    </row>
    <row r="54" spans="1:10">
      <c r="A54" t="s">
        <v>762</v>
      </c>
      <c r="B54" t="s">
        <v>428</v>
      </c>
    </row>
    <row r="55" spans="1:10">
      <c r="A55" t="s">
        <v>905</v>
      </c>
      <c r="B55" t="s">
        <v>428</v>
      </c>
    </row>
    <row r="56" spans="1:10">
      <c r="A56" t="s">
        <v>651</v>
      </c>
      <c r="B56" t="s">
        <v>428</v>
      </c>
    </row>
    <row r="57" spans="1:10">
      <c r="A57" t="s">
        <v>594</v>
      </c>
      <c r="B57" t="s">
        <v>428</v>
      </c>
    </row>
    <row r="58" spans="1:10">
      <c r="A58" t="s">
        <v>906</v>
      </c>
      <c r="B58" t="s">
        <v>428</v>
      </c>
    </row>
    <row r="59" spans="1:10">
      <c r="A59" t="s">
        <v>907</v>
      </c>
      <c r="B59" t="s">
        <v>428</v>
      </c>
    </row>
    <row r="60" spans="1:10">
      <c r="A60" t="s">
        <v>908</v>
      </c>
      <c r="B60" t="s">
        <v>20</v>
      </c>
      <c r="I60" t="s">
        <v>909</v>
      </c>
      <c r="J60" t="s">
        <v>910</v>
      </c>
    </row>
    <row r="61" spans="1:10">
      <c r="A61" t="s">
        <v>911</v>
      </c>
      <c r="B61" t="s">
        <v>20</v>
      </c>
      <c r="I61" t="s">
        <v>912</v>
      </c>
      <c r="J61" t="s">
        <v>910</v>
      </c>
    </row>
    <row r="62" spans="1:10">
      <c r="A62" t="s">
        <v>913</v>
      </c>
      <c r="B62" t="s">
        <v>20</v>
      </c>
      <c r="I62" t="s">
        <v>914</v>
      </c>
      <c r="J62" t="s">
        <v>910</v>
      </c>
    </row>
    <row r="63" spans="1:10">
      <c r="A63" t="s">
        <v>915</v>
      </c>
      <c r="B63" t="s">
        <v>20</v>
      </c>
      <c r="I63" t="s">
        <v>916</v>
      </c>
      <c r="J63" t="s">
        <v>910</v>
      </c>
    </row>
    <row r="64" spans="1:10">
      <c r="A64" t="s">
        <v>917</v>
      </c>
      <c r="B64" t="s">
        <v>20</v>
      </c>
      <c r="I64" t="s">
        <v>918</v>
      </c>
      <c r="J64" t="s">
        <v>910</v>
      </c>
    </row>
    <row r="65" spans="1:10">
      <c r="A65" t="s">
        <v>703</v>
      </c>
      <c r="B65" t="s">
        <v>20</v>
      </c>
      <c r="I65" t="s">
        <v>919</v>
      </c>
      <c r="J65" t="s">
        <v>910</v>
      </c>
    </row>
    <row r="66" spans="1:10">
      <c r="A66" t="s">
        <v>920</v>
      </c>
      <c r="B66" t="s">
        <v>20</v>
      </c>
      <c r="I66" t="s">
        <v>921</v>
      </c>
      <c r="J66" t="s">
        <v>910</v>
      </c>
    </row>
    <row r="67" spans="1:10">
      <c r="A67" t="s">
        <v>922</v>
      </c>
      <c r="B67" t="s">
        <v>20</v>
      </c>
      <c r="I67" t="s">
        <v>923</v>
      </c>
      <c r="J67" t="s">
        <v>910</v>
      </c>
    </row>
    <row r="68" spans="1:10">
      <c r="A68" t="s">
        <v>924</v>
      </c>
      <c r="B68" t="s">
        <v>20</v>
      </c>
      <c r="I68" t="s">
        <v>925</v>
      </c>
      <c r="J68" t="s">
        <v>910</v>
      </c>
    </row>
    <row r="69" spans="1:10">
      <c r="A69" t="s">
        <v>926</v>
      </c>
      <c r="B69" t="s">
        <v>20</v>
      </c>
      <c r="I69" t="s">
        <v>927</v>
      </c>
      <c r="J69" t="s">
        <v>910</v>
      </c>
    </row>
    <row r="70" spans="1:10">
      <c r="A70" t="s">
        <v>928</v>
      </c>
      <c r="B70" t="s">
        <v>20</v>
      </c>
      <c r="I70" t="s">
        <v>929</v>
      </c>
      <c r="J70" t="s">
        <v>910</v>
      </c>
    </row>
    <row r="71" spans="1:10">
      <c r="A71" t="s">
        <v>930</v>
      </c>
      <c r="B71" t="s">
        <v>20</v>
      </c>
      <c r="I71" t="s">
        <v>931</v>
      </c>
      <c r="J71" t="s">
        <v>910</v>
      </c>
    </row>
    <row r="72" spans="1:10">
      <c r="A72" t="s">
        <v>932</v>
      </c>
      <c r="B72" t="s">
        <v>20</v>
      </c>
      <c r="I72" t="s">
        <v>933</v>
      </c>
      <c r="J72" t="s">
        <v>910</v>
      </c>
    </row>
    <row r="73" spans="1:10">
      <c r="A73" t="s">
        <v>934</v>
      </c>
      <c r="B73" t="s">
        <v>20</v>
      </c>
      <c r="I73" t="s">
        <v>935</v>
      </c>
      <c r="J73" t="s">
        <v>910</v>
      </c>
    </row>
    <row r="74" spans="1:10">
      <c r="A74" t="s">
        <v>936</v>
      </c>
      <c r="B74" t="s">
        <v>20</v>
      </c>
      <c r="I74" t="s">
        <v>937</v>
      </c>
      <c r="J74" t="s">
        <v>910</v>
      </c>
    </row>
    <row r="75" spans="1:10">
      <c r="A75" t="s">
        <v>938</v>
      </c>
      <c r="B75" t="s">
        <v>20</v>
      </c>
      <c r="I75" t="s">
        <v>939</v>
      </c>
      <c r="J75" t="s">
        <v>910</v>
      </c>
    </row>
    <row r="76" spans="1:10">
      <c r="A76" t="s">
        <v>940</v>
      </c>
      <c r="B76" t="s">
        <v>20</v>
      </c>
      <c r="I76" t="s">
        <v>941</v>
      </c>
      <c r="J76" t="s">
        <v>910</v>
      </c>
    </row>
    <row r="77" spans="1:10">
      <c r="A77" t="s">
        <v>942</v>
      </c>
      <c r="B77" t="s">
        <v>20</v>
      </c>
      <c r="I77" t="s">
        <v>943</v>
      </c>
      <c r="J77" t="s">
        <v>910</v>
      </c>
    </row>
    <row r="78" spans="1:10">
      <c r="A78" t="s">
        <v>944</v>
      </c>
      <c r="B78" t="s">
        <v>20</v>
      </c>
      <c r="I78" t="s">
        <v>945</v>
      </c>
      <c r="J78" t="s">
        <v>910</v>
      </c>
    </row>
    <row r="79" spans="1:10">
      <c r="A79" t="s">
        <v>946</v>
      </c>
      <c r="B79" t="s">
        <v>20</v>
      </c>
      <c r="I79" t="s">
        <v>947</v>
      </c>
      <c r="J79" t="s">
        <v>910</v>
      </c>
    </row>
    <row r="80" spans="1:10">
      <c r="A80" t="s">
        <v>948</v>
      </c>
      <c r="B80" t="s">
        <v>20</v>
      </c>
      <c r="I80" t="s">
        <v>949</v>
      </c>
      <c r="J80" t="s">
        <v>910</v>
      </c>
    </row>
    <row r="81" spans="1:10">
      <c r="A81" t="s">
        <v>950</v>
      </c>
      <c r="B81" t="s">
        <v>20</v>
      </c>
      <c r="I81" t="s">
        <v>951</v>
      </c>
      <c r="J81" t="s">
        <v>910</v>
      </c>
    </row>
    <row r="82" spans="1:10">
      <c r="A82" t="s">
        <v>952</v>
      </c>
      <c r="B82" t="s">
        <v>20</v>
      </c>
      <c r="I82" t="s">
        <v>953</v>
      </c>
      <c r="J82" t="s">
        <v>910</v>
      </c>
    </row>
    <row r="83" spans="1:10">
      <c r="A83" t="s">
        <v>954</v>
      </c>
      <c r="B83" t="s">
        <v>20</v>
      </c>
      <c r="I83" t="s">
        <v>955</v>
      </c>
      <c r="J83" t="s">
        <v>910</v>
      </c>
    </row>
    <row r="84" spans="1:10">
      <c r="A84" t="s">
        <v>956</v>
      </c>
      <c r="B84" t="s">
        <v>20</v>
      </c>
      <c r="I84" t="s">
        <v>957</v>
      </c>
      <c r="J84" t="s">
        <v>910</v>
      </c>
    </row>
    <row r="85" spans="1:10">
      <c r="A85" t="s">
        <v>958</v>
      </c>
      <c r="B85" t="s">
        <v>20</v>
      </c>
      <c r="I85" t="s">
        <v>959</v>
      </c>
      <c r="J85" t="s">
        <v>910</v>
      </c>
    </row>
    <row r="86" spans="1:10">
      <c r="A86" t="s">
        <v>960</v>
      </c>
      <c r="B86" t="s">
        <v>20</v>
      </c>
      <c r="I86" t="s">
        <v>961</v>
      </c>
      <c r="J86" t="s">
        <v>910</v>
      </c>
    </row>
    <row r="87" spans="1:10">
      <c r="A87" t="s">
        <v>962</v>
      </c>
      <c r="B87" t="s">
        <v>20</v>
      </c>
      <c r="I87" t="s">
        <v>963</v>
      </c>
      <c r="J87" t="s">
        <v>910</v>
      </c>
    </row>
    <row r="88" spans="1:10">
      <c r="A88" t="s">
        <v>964</v>
      </c>
      <c r="B88" t="s">
        <v>20</v>
      </c>
      <c r="I88" t="s">
        <v>965</v>
      </c>
      <c r="J88" t="s">
        <v>910</v>
      </c>
    </row>
    <row r="89" spans="1:10">
      <c r="A89" t="s">
        <v>966</v>
      </c>
      <c r="B89" t="s">
        <v>20</v>
      </c>
      <c r="I89" t="s">
        <v>967</v>
      </c>
      <c r="J89" t="s">
        <v>910</v>
      </c>
    </row>
    <row r="90" spans="1:10">
      <c r="A90" t="s">
        <v>968</v>
      </c>
      <c r="B90" t="s">
        <v>20</v>
      </c>
      <c r="I90" t="s">
        <v>969</v>
      </c>
      <c r="J90" t="s">
        <v>910</v>
      </c>
    </row>
    <row r="91" spans="1:10">
      <c r="A91" t="s">
        <v>970</v>
      </c>
      <c r="B91" t="s">
        <v>20</v>
      </c>
      <c r="I91" t="s">
        <v>971</v>
      </c>
      <c r="J91" t="s">
        <v>910</v>
      </c>
    </row>
    <row r="92" spans="1:10">
      <c r="A92" t="s">
        <v>972</v>
      </c>
      <c r="B92" t="s">
        <v>20</v>
      </c>
      <c r="I92" t="s">
        <v>973</v>
      </c>
      <c r="J92" t="s">
        <v>910</v>
      </c>
    </row>
    <row r="93" spans="1:10">
      <c r="A93" t="s">
        <v>974</v>
      </c>
      <c r="B93" t="s">
        <v>20</v>
      </c>
      <c r="I93" t="s">
        <v>975</v>
      </c>
      <c r="J93" t="s">
        <v>910</v>
      </c>
    </row>
    <row r="94" spans="1:10">
      <c r="A94" t="s">
        <v>976</v>
      </c>
      <c r="B94" t="s">
        <v>20</v>
      </c>
      <c r="I94" t="s">
        <v>977</v>
      </c>
      <c r="J94" t="s">
        <v>910</v>
      </c>
    </row>
    <row r="95" spans="1:10">
      <c r="A95" t="s">
        <v>978</v>
      </c>
      <c r="B95" t="s">
        <v>20</v>
      </c>
      <c r="I95" t="s">
        <v>979</v>
      </c>
      <c r="J95" t="s">
        <v>910</v>
      </c>
    </row>
    <row r="96" spans="1:10">
      <c r="A96" t="s">
        <v>980</v>
      </c>
      <c r="B96" t="s">
        <v>20</v>
      </c>
      <c r="I96" t="s">
        <v>981</v>
      </c>
      <c r="J96" t="s">
        <v>910</v>
      </c>
    </row>
    <row r="97" spans="1:10">
      <c r="A97" t="s">
        <v>982</v>
      </c>
      <c r="B97" t="s">
        <v>20</v>
      </c>
      <c r="I97" t="s">
        <v>983</v>
      </c>
      <c r="J97" t="s">
        <v>910</v>
      </c>
    </row>
    <row r="98" spans="1:10">
      <c r="A98" t="s">
        <v>984</v>
      </c>
      <c r="B98" t="s">
        <v>20</v>
      </c>
      <c r="I98" t="s">
        <v>985</v>
      </c>
      <c r="J98" t="s">
        <v>910</v>
      </c>
    </row>
    <row r="99" spans="1:10">
      <c r="A99" t="s">
        <v>986</v>
      </c>
      <c r="B99" t="s">
        <v>20</v>
      </c>
      <c r="I99" t="s">
        <v>987</v>
      </c>
      <c r="J99" t="s">
        <v>910</v>
      </c>
    </row>
    <row r="100" spans="1:10">
      <c r="A100" t="s">
        <v>988</v>
      </c>
      <c r="B100" t="s">
        <v>20</v>
      </c>
      <c r="I100" t="s">
        <v>989</v>
      </c>
      <c r="J100" t="s">
        <v>910</v>
      </c>
    </row>
    <row r="101" spans="1:10">
      <c r="A101" t="s">
        <v>635</v>
      </c>
      <c r="B101" t="s">
        <v>411</v>
      </c>
      <c r="I101" t="s">
        <v>990</v>
      </c>
      <c r="J101" t="s">
        <v>910</v>
      </c>
    </row>
    <row r="102" spans="1:10">
      <c r="A102" t="s">
        <v>991</v>
      </c>
      <c r="B102" t="s">
        <v>411</v>
      </c>
      <c r="I102" t="s">
        <v>992</v>
      </c>
      <c r="J102" t="s">
        <v>910</v>
      </c>
    </row>
    <row r="103" spans="1:10">
      <c r="A103" t="s">
        <v>731</v>
      </c>
      <c r="B103" t="s">
        <v>411</v>
      </c>
      <c r="I103" t="s">
        <v>993</v>
      </c>
      <c r="J103" t="s">
        <v>910</v>
      </c>
    </row>
    <row r="104" spans="1:10">
      <c r="A104" t="s">
        <v>994</v>
      </c>
      <c r="B104" t="s">
        <v>411</v>
      </c>
      <c r="I104" t="s">
        <v>995</v>
      </c>
      <c r="J104" t="s">
        <v>910</v>
      </c>
    </row>
    <row r="105" spans="1:10">
      <c r="A105" t="s">
        <v>996</v>
      </c>
      <c r="B105" t="s">
        <v>411</v>
      </c>
      <c r="I105" t="s">
        <v>997</v>
      </c>
      <c r="J105" t="s">
        <v>910</v>
      </c>
    </row>
    <row r="106" spans="1:10">
      <c r="A106" t="s">
        <v>396</v>
      </c>
      <c r="B106" t="s">
        <v>411</v>
      </c>
    </row>
    <row r="107" spans="1:10">
      <c r="A107" t="s">
        <v>538</v>
      </c>
      <c r="B107" t="s">
        <v>411</v>
      </c>
    </row>
    <row r="108" spans="1:10">
      <c r="A108" t="s">
        <v>566</v>
      </c>
      <c r="B108" t="s">
        <v>411</v>
      </c>
    </row>
    <row r="109" spans="1:10">
      <c r="A109" t="s">
        <v>746</v>
      </c>
      <c r="B109" t="s">
        <v>411</v>
      </c>
    </row>
    <row r="110" spans="1:10">
      <c r="A110" t="s">
        <v>998</v>
      </c>
      <c r="B110" t="s">
        <v>411</v>
      </c>
    </row>
    <row r="111" spans="1:10">
      <c r="A111" t="s">
        <v>766</v>
      </c>
      <c r="B111" t="s">
        <v>411</v>
      </c>
    </row>
    <row r="112" spans="1:10">
      <c r="A112" t="s">
        <v>999</v>
      </c>
      <c r="B112" t="s">
        <v>411</v>
      </c>
    </row>
    <row r="113" spans="1:2">
      <c r="A113" t="s">
        <v>1000</v>
      </c>
      <c r="B113" t="s">
        <v>411</v>
      </c>
    </row>
    <row r="114" spans="1:2">
      <c r="A114" t="s">
        <v>1001</v>
      </c>
      <c r="B114" t="s">
        <v>411</v>
      </c>
    </row>
    <row r="115" spans="1:2">
      <c r="A115" t="s">
        <v>1002</v>
      </c>
      <c r="B115" t="s">
        <v>411</v>
      </c>
    </row>
    <row r="116" spans="1:2">
      <c r="A116" t="s">
        <v>1003</v>
      </c>
      <c r="B116" t="s">
        <v>411</v>
      </c>
    </row>
    <row r="117" spans="1:2">
      <c r="A117" t="s">
        <v>1004</v>
      </c>
      <c r="B117" t="s">
        <v>411</v>
      </c>
    </row>
    <row r="118" spans="1:2">
      <c r="A118" t="s">
        <v>747</v>
      </c>
      <c r="B118" t="s">
        <v>411</v>
      </c>
    </row>
    <row r="119" spans="1:2">
      <c r="A119" t="s">
        <v>390</v>
      </c>
      <c r="B119" t="s">
        <v>411</v>
      </c>
    </row>
    <row r="120" spans="1:2">
      <c r="A120" t="s">
        <v>1005</v>
      </c>
      <c r="B120" t="s">
        <v>411</v>
      </c>
    </row>
    <row r="121" spans="1:2">
      <c r="A121" t="s">
        <v>1006</v>
      </c>
      <c r="B121" t="s">
        <v>411</v>
      </c>
    </row>
    <row r="122" spans="1:2">
      <c r="A122" t="s">
        <v>1007</v>
      </c>
      <c r="B122" t="s">
        <v>411</v>
      </c>
    </row>
    <row r="123" spans="1:2">
      <c r="A123" t="s">
        <v>1008</v>
      </c>
      <c r="B123" t="s">
        <v>411</v>
      </c>
    </row>
    <row r="124" spans="1:2">
      <c r="A124" t="s">
        <v>1009</v>
      </c>
      <c r="B124" t="s">
        <v>411</v>
      </c>
    </row>
    <row r="125" spans="1:2">
      <c r="A125" t="s">
        <v>1010</v>
      </c>
      <c r="B125" t="s">
        <v>411</v>
      </c>
    </row>
    <row r="126" spans="1:2">
      <c r="A126" t="s">
        <v>1011</v>
      </c>
      <c r="B126" t="s">
        <v>411</v>
      </c>
    </row>
    <row r="127" spans="1:2">
      <c r="A127" t="s">
        <v>1012</v>
      </c>
      <c r="B127" t="s">
        <v>411</v>
      </c>
    </row>
    <row r="128" spans="1:2">
      <c r="A128" t="s">
        <v>544</v>
      </c>
      <c r="B128" t="s">
        <v>411</v>
      </c>
    </row>
    <row r="129" spans="1:2">
      <c r="A129" t="s">
        <v>1013</v>
      </c>
      <c r="B129" t="s">
        <v>411</v>
      </c>
    </row>
    <row r="130" spans="1:2">
      <c r="A130" t="s">
        <v>1014</v>
      </c>
      <c r="B130" t="s">
        <v>411</v>
      </c>
    </row>
    <row r="131" spans="1:2">
      <c r="A131" t="s">
        <v>562</v>
      </c>
      <c r="B131" t="s">
        <v>411</v>
      </c>
    </row>
    <row r="132" spans="1:2">
      <c r="A132" s="17" t="s">
        <v>656</v>
      </c>
      <c r="B132" s="17" t="s">
        <v>428</v>
      </c>
    </row>
    <row r="133" spans="1:2">
      <c r="A133" s="17" t="s">
        <v>689</v>
      </c>
      <c r="B133" s="17" t="s">
        <v>1015</v>
      </c>
    </row>
    <row r="134" spans="1:2">
      <c r="A134" s="17" t="s">
        <v>718</v>
      </c>
      <c r="B134" s="17" t="s">
        <v>411</v>
      </c>
    </row>
    <row r="135" spans="1:2">
      <c r="A135" s="17" t="s">
        <v>465</v>
      </c>
      <c r="B135" s="17" t="s">
        <v>411</v>
      </c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B251"/>
  <sheetViews>
    <sheetView topLeftCell="A186" workbookViewId="0">
      <selection activeCell="A32" sqref="A32"/>
    </sheetView>
  </sheetViews>
  <sheetFormatPr defaultColWidth="8.85546875" defaultRowHeight="15"/>
  <cols>
    <col min="1" max="1" width="17.85546875" style="170" bestFit="1" customWidth="1"/>
    <col min="2" max="2" width="11.5703125" style="171" bestFit="1" customWidth="1"/>
    <col min="3" max="16384" width="8.85546875" style="171"/>
  </cols>
  <sheetData>
    <row r="1" spans="1:2">
      <c r="A1" s="170" t="s">
        <v>1578</v>
      </c>
      <c r="B1" s="171" t="s">
        <v>1579</v>
      </c>
    </row>
    <row r="2" spans="1:2">
      <c r="A2" s="170" t="s">
        <v>1580</v>
      </c>
      <c r="B2" s="171" t="s">
        <v>1579</v>
      </c>
    </row>
    <row r="3" spans="1:2">
      <c r="A3" s="170" t="s">
        <v>1581</v>
      </c>
      <c r="B3" s="171" t="s">
        <v>1579</v>
      </c>
    </row>
    <row r="4" spans="1:2">
      <c r="A4" s="170" t="s">
        <v>1582</v>
      </c>
      <c r="B4" s="171" t="s">
        <v>1579</v>
      </c>
    </row>
    <row r="5" spans="1:2">
      <c r="A5" s="170" t="s">
        <v>1583</v>
      </c>
      <c r="B5" s="171" t="s">
        <v>1579</v>
      </c>
    </row>
    <row r="6" spans="1:2">
      <c r="A6" s="170" t="s">
        <v>1584</v>
      </c>
      <c r="B6" s="171" t="s">
        <v>1579</v>
      </c>
    </row>
    <row r="7" spans="1:2">
      <c r="A7" s="170" t="s">
        <v>1585</v>
      </c>
      <c r="B7" s="171" t="s">
        <v>1579</v>
      </c>
    </row>
    <row r="8" spans="1:2">
      <c r="A8" s="170" t="s">
        <v>1586</v>
      </c>
      <c r="B8" s="171" t="s">
        <v>1579</v>
      </c>
    </row>
    <row r="9" spans="1:2">
      <c r="A9" s="170" t="s">
        <v>1587</v>
      </c>
      <c r="B9" s="171" t="s">
        <v>1579</v>
      </c>
    </row>
    <row r="10" spans="1:2">
      <c r="A10" s="170" t="s">
        <v>1588</v>
      </c>
      <c r="B10" s="171" t="s">
        <v>1579</v>
      </c>
    </row>
    <row r="11" spans="1:2">
      <c r="A11" s="170" t="s">
        <v>1589</v>
      </c>
      <c r="B11" s="171" t="s">
        <v>1579</v>
      </c>
    </row>
    <row r="12" spans="1:2">
      <c r="A12" s="170" t="s">
        <v>1590</v>
      </c>
      <c r="B12" s="171" t="s">
        <v>1579</v>
      </c>
    </row>
    <row r="13" spans="1:2">
      <c r="A13" s="170" t="s">
        <v>1591</v>
      </c>
      <c r="B13" s="171" t="s">
        <v>1579</v>
      </c>
    </row>
    <row r="14" spans="1:2">
      <c r="A14" s="170" t="s">
        <v>1592</v>
      </c>
      <c r="B14" s="171" t="s">
        <v>1579</v>
      </c>
    </row>
    <row r="15" spans="1:2">
      <c r="A15" s="170" t="s">
        <v>1593</v>
      </c>
      <c r="B15" s="171" t="s">
        <v>1579</v>
      </c>
    </row>
    <row r="16" spans="1:2">
      <c r="A16" s="170" t="s">
        <v>1594</v>
      </c>
      <c r="B16" s="171" t="s">
        <v>1579</v>
      </c>
    </row>
    <row r="17" spans="1:2">
      <c r="A17" s="170" t="s">
        <v>1595</v>
      </c>
      <c r="B17" s="171" t="s">
        <v>1579</v>
      </c>
    </row>
    <row r="18" spans="1:2">
      <c r="A18" s="170" t="s">
        <v>1596</v>
      </c>
      <c r="B18" s="171" t="s">
        <v>1579</v>
      </c>
    </row>
    <row r="19" spans="1:2">
      <c r="A19" s="170" t="s">
        <v>1597</v>
      </c>
      <c r="B19" s="171" t="s">
        <v>1579</v>
      </c>
    </row>
    <row r="20" spans="1:2">
      <c r="A20" s="170" t="s">
        <v>1598</v>
      </c>
      <c r="B20" s="171" t="s">
        <v>1579</v>
      </c>
    </row>
    <row r="21" spans="1:2">
      <c r="A21" s="170" t="s">
        <v>1599</v>
      </c>
      <c r="B21" s="171" t="s">
        <v>1579</v>
      </c>
    </row>
    <row r="22" spans="1:2">
      <c r="A22" s="170" t="s">
        <v>1600</v>
      </c>
      <c r="B22" s="171" t="s">
        <v>1579</v>
      </c>
    </row>
    <row r="23" spans="1:2">
      <c r="A23" s="170" t="s">
        <v>1601</v>
      </c>
      <c r="B23" s="171" t="s">
        <v>1579</v>
      </c>
    </row>
    <row r="24" spans="1:2">
      <c r="A24" s="170" t="s">
        <v>1602</v>
      </c>
      <c r="B24" s="171" t="s">
        <v>1579</v>
      </c>
    </row>
    <row r="25" spans="1:2">
      <c r="A25" s="170" t="s">
        <v>1603</v>
      </c>
      <c r="B25" s="171" t="s">
        <v>1579</v>
      </c>
    </row>
    <row r="26" spans="1:2">
      <c r="A26" s="170" t="s">
        <v>1604</v>
      </c>
      <c r="B26" s="171" t="s">
        <v>1579</v>
      </c>
    </row>
    <row r="27" spans="1:2">
      <c r="A27" s="170" t="s">
        <v>1605</v>
      </c>
      <c r="B27" s="171" t="s">
        <v>1579</v>
      </c>
    </row>
    <row r="28" spans="1:2">
      <c r="A28" s="170" t="s">
        <v>1606</v>
      </c>
      <c r="B28" s="171" t="s">
        <v>1579</v>
      </c>
    </row>
    <row r="29" spans="1:2">
      <c r="A29" s="170" t="s">
        <v>1607</v>
      </c>
      <c r="B29" s="171" t="s">
        <v>1579</v>
      </c>
    </row>
    <row r="30" spans="1:2">
      <c r="A30" s="170" t="s">
        <v>1608</v>
      </c>
      <c r="B30" s="171" t="s">
        <v>1579</v>
      </c>
    </row>
    <row r="31" spans="1:2">
      <c r="A31" s="170" t="s">
        <v>1609</v>
      </c>
      <c r="B31" s="171" t="s">
        <v>1579</v>
      </c>
    </row>
    <row r="32" spans="1:2">
      <c r="A32" s="170" t="s">
        <v>1610</v>
      </c>
      <c r="B32" s="171" t="s">
        <v>1579</v>
      </c>
    </row>
    <row r="34" spans="1:2">
      <c r="A34" s="170" t="s">
        <v>1611</v>
      </c>
      <c r="B34" s="171" t="s">
        <v>871</v>
      </c>
    </row>
    <row r="35" spans="1:2">
      <c r="A35" s="170" t="s">
        <v>1612</v>
      </c>
      <c r="B35" s="171" t="s">
        <v>871</v>
      </c>
    </row>
    <row r="36" spans="1:2">
      <c r="A36" s="170" t="s">
        <v>1613</v>
      </c>
      <c r="B36" s="171" t="s">
        <v>871</v>
      </c>
    </row>
    <row r="37" spans="1:2">
      <c r="A37" s="170" t="s">
        <v>1614</v>
      </c>
      <c r="B37" s="171" t="s">
        <v>871</v>
      </c>
    </row>
    <row r="38" spans="1:2">
      <c r="A38" s="170" t="s">
        <v>1615</v>
      </c>
      <c r="B38" s="171" t="s">
        <v>871</v>
      </c>
    </row>
    <row r="39" spans="1:2">
      <c r="A39" s="170" t="s">
        <v>1616</v>
      </c>
      <c r="B39" s="171" t="s">
        <v>871</v>
      </c>
    </row>
    <row r="40" spans="1:2">
      <c r="A40" s="170" t="s">
        <v>1617</v>
      </c>
      <c r="B40" s="171" t="s">
        <v>871</v>
      </c>
    </row>
    <row r="41" spans="1:2">
      <c r="A41" s="170" t="s">
        <v>1618</v>
      </c>
      <c r="B41" s="171" t="s">
        <v>871</v>
      </c>
    </row>
    <row r="42" spans="1:2">
      <c r="A42" s="170" t="s">
        <v>1619</v>
      </c>
      <c r="B42" s="171" t="s">
        <v>871</v>
      </c>
    </row>
    <row r="43" spans="1:2">
      <c r="A43" s="170" t="s">
        <v>1620</v>
      </c>
      <c r="B43" s="171" t="s">
        <v>871</v>
      </c>
    </row>
    <row r="44" spans="1:2">
      <c r="A44" s="170" t="s">
        <v>1621</v>
      </c>
      <c r="B44" s="171" t="s">
        <v>871</v>
      </c>
    </row>
    <row r="45" spans="1:2">
      <c r="A45" s="170" t="s">
        <v>534</v>
      </c>
      <c r="B45" s="171" t="s">
        <v>871</v>
      </c>
    </row>
    <row r="46" spans="1:2">
      <c r="A46" s="170" t="s">
        <v>1622</v>
      </c>
      <c r="B46" s="171" t="s">
        <v>871</v>
      </c>
    </row>
    <row r="47" spans="1:2">
      <c r="A47" s="170" t="s">
        <v>609</v>
      </c>
      <c r="B47" s="171" t="s">
        <v>871</v>
      </c>
    </row>
    <row r="48" spans="1:2">
      <c r="A48" s="170" t="s">
        <v>1623</v>
      </c>
      <c r="B48" s="171" t="s">
        <v>871</v>
      </c>
    </row>
    <row r="49" spans="1:2">
      <c r="A49" s="170" t="s">
        <v>1624</v>
      </c>
      <c r="B49" s="171" t="s">
        <v>871</v>
      </c>
    </row>
    <row r="50" spans="1:2">
      <c r="A50" s="170" t="s">
        <v>1625</v>
      </c>
      <c r="B50" s="171" t="s">
        <v>871</v>
      </c>
    </row>
    <row r="51" spans="1:2">
      <c r="A51" s="170" t="s">
        <v>1626</v>
      </c>
      <c r="B51" s="171" t="s">
        <v>871</v>
      </c>
    </row>
    <row r="52" spans="1:2">
      <c r="A52" s="170" t="s">
        <v>1627</v>
      </c>
      <c r="B52" s="171" t="s">
        <v>871</v>
      </c>
    </row>
    <row r="53" spans="1:2">
      <c r="A53" s="170" t="s">
        <v>1628</v>
      </c>
      <c r="B53" s="171" t="s">
        <v>871</v>
      </c>
    </row>
    <row r="54" spans="1:2">
      <c r="A54" s="170" t="s">
        <v>1629</v>
      </c>
      <c r="B54" s="171" t="s">
        <v>871</v>
      </c>
    </row>
    <row r="55" spans="1:2">
      <c r="A55" s="170" t="s">
        <v>1630</v>
      </c>
      <c r="B55" s="171" t="s">
        <v>871</v>
      </c>
    </row>
    <row r="56" spans="1:2">
      <c r="A56" s="170" t="s">
        <v>1631</v>
      </c>
      <c r="B56" s="171" t="s">
        <v>871</v>
      </c>
    </row>
    <row r="57" spans="1:2">
      <c r="A57" s="170" t="s">
        <v>1632</v>
      </c>
      <c r="B57" s="171" t="s">
        <v>871</v>
      </c>
    </row>
    <row r="58" spans="1:2">
      <c r="A58" s="170" t="s">
        <v>1633</v>
      </c>
      <c r="B58" s="171" t="s">
        <v>871</v>
      </c>
    </row>
    <row r="59" spans="1:2">
      <c r="A59" s="170" t="s">
        <v>1634</v>
      </c>
      <c r="B59" s="171" t="s">
        <v>871</v>
      </c>
    </row>
    <row r="60" spans="1:2">
      <c r="A60" s="170" t="s">
        <v>1635</v>
      </c>
      <c r="B60" s="171" t="s">
        <v>871</v>
      </c>
    </row>
    <row r="61" spans="1:2">
      <c r="A61" s="170" t="s">
        <v>1636</v>
      </c>
      <c r="B61" s="171" t="s">
        <v>871</v>
      </c>
    </row>
    <row r="62" spans="1:2">
      <c r="A62" s="170" t="s">
        <v>1637</v>
      </c>
      <c r="B62" s="171" t="s">
        <v>871</v>
      </c>
    </row>
    <row r="63" spans="1:2">
      <c r="A63" s="170" t="s">
        <v>1638</v>
      </c>
      <c r="B63" s="171" t="s">
        <v>871</v>
      </c>
    </row>
    <row r="64" spans="1:2">
      <c r="A64" s="170" t="s">
        <v>600</v>
      </c>
      <c r="B64" s="171" t="s">
        <v>871</v>
      </c>
    </row>
    <row r="65" spans="1:2">
      <c r="A65" s="170" t="s">
        <v>1639</v>
      </c>
      <c r="B65" s="171" t="s">
        <v>871</v>
      </c>
    </row>
    <row r="66" spans="1:2">
      <c r="A66" s="170" t="s">
        <v>1640</v>
      </c>
      <c r="B66" s="171" t="s">
        <v>871</v>
      </c>
    </row>
    <row r="67" spans="1:2">
      <c r="A67" s="170" t="s">
        <v>537</v>
      </c>
      <c r="B67" s="171" t="s">
        <v>871</v>
      </c>
    </row>
    <row r="68" spans="1:2">
      <c r="A68" s="170" t="s">
        <v>1641</v>
      </c>
      <c r="B68" s="171" t="s">
        <v>871</v>
      </c>
    </row>
    <row r="69" spans="1:2">
      <c r="A69" s="170" t="s">
        <v>1642</v>
      </c>
      <c r="B69" s="171" t="s">
        <v>871</v>
      </c>
    </row>
    <row r="70" spans="1:2">
      <c r="A70" s="170" t="s">
        <v>1643</v>
      </c>
      <c r="B70" s="171" t="s">
        <v>871</v>
      </c>
    </row>
    <row r="71" spans="1:2">
      <c r="A71" s="170" t="s">
        <v>1644</v>
      </c>
      <c r="B71" s="171" t="s">
        <v>871</v>
      </c>
    </row>
    <row r="72" spans="1:2">
      <c r="A72" s="170" t="s">
        <v>1645</v>
      </c>
      <c r="B72" s="171" t="s">
        <v>871</v>
      </c>
    </row>
    <row r="73" spans="1:2">
      <c r="A73" s="170" t="s">
        <v>1646</v>
      </c>
      <c r="B73" s="171" t="s">
        <v>871</v>
      </c>
    </row>
    <row r="74" spans="1:2">
      <c r="A74" s="170" t="s">
        <v>500</v>
      </c>
      <c r="B74" s="171" t="s">
        <v>871</v>
      </c>
    </row>
    <row r="75" spans="1:2">
      <c r="A75" s="170" t="s">
        <v>555</v>
      </c>
      <c r="B75" s="171" t="s">
        <v>871</v>
      </c>
    </row>
    <row r="76" spans="1:2">
      <c r="A76" s="170" t="s">
        <v>1647</v>
      </c>
      <c r="B76" s="171" t="s">
        <v>871</v>
      </c>
    </row>
    <row r="77" spans="1:2">
      <c r="A77" s="170" t="s">
        <v>527</v>
      </c>
      <c r="B77" s="171" t="s">
        <v>871</v>
      </c>
    </row>
    <row r="78" spans="1:2">
      <c r="A78" s="170" t="s">
        <v>1648</v>
      </c>
      <c r="B78" s="171" t="s">
        <v>871</v>
      </c>
    </row>
    <row r="79" spans="1:2">
      <c r="A79" s="170" t="s">
        <v>1649</v>
      </c>
      <c r="B79" s="171" t="s">
        <v>871</v>
      </c>
    </row>
    <row r="80" spans="1:2">
      <c r="A80" s="170" t="s">
        <v>1650</v>
      </c>
      <c r="B80" s="171" t="s">
        <v>871</v>
      </c>
    </row>
    <row r="81" spans="1:2">
      <c r="A81" s="170" t="s">
        <v>1515</v>
      </c>
      <c r="B81" s="171" t="s">
        <v>871</v>
      </c>
    </row>
    <row r="82" spans="1:2">
      <c r="A82" s="170" t="s">
        <v>1651</v>
      </c>
      <c r="B82" s="171" t="s">
        <v>871</v>
      </c>
    </row>
    <row r="83" spans="1:2">
      <c r="A83" s="170" t="s">
        <v>1652</v>
      </c>
      <c r="B83" s="171" t="s">
        <v>871</v>
      </c>
    </row>
    <row r="84" spans="1:2">
      <c r="A84" s="170" t="s">
        <v>1653</v>
      </c>
      <c r="B84" s="171" t="s">
        <v>871</v>
      </c>
    </row>
    <row r="85" spans="1:2">
      <c r="A85" s="170" t="s">
        <v>1654</v>
      </c>
      <c r="B85" s="171" t="s">
        <v>871</v>
      </c>
    </row>
    <row r="86" spans="1:2">
      <c r="A86" s="170" t="s">
        <v>1655</v>
      </c>
      <c r="B86" s="171" t="s">
        <v>871</v>
      </c>
    </row>
    <row r="87" spans="1:2">
      <c r="A87" s="170" t="s">
        <v>1656</v>
      </c>
      <c r="B87" s="171" t="s">
        <v>871</v>
      </c>
    </row>
    <row r="88" spans="1:2">
      <c r="A88" s="170" t="s">
        <v>1657</v>
      </c>
      <c r="B88" s="171" t="s">
        <v>871</v>
      </c>
    </row>
    <row r="89" spans="1:2">
      <c r="A89" s="170" t="s">
        <v>1658</v>
      </c>
      <c r="B89" s="171" t="s">
        <v>871</v>
      </c>
    </row>
    <row r="90" spans="1:2">
      <c r="A90" s="170" t="s">
        <v>1659</v>
      </c>
      <c r="B90" s="171" t="s">
        <v>871</v>
      </c>
    </row>
    <row r="91" spans="1:2">
      <c r="A91" s="170" t="s">
        <v>1660</v>
      </c>
      <c r="B91" s="171" t="s">
        <v>871</v>
      </c>
    </row>
    <row r="92" spans="1:2">
      <c r="A92" s="170" t="s">
        <v>1661</v>
      </c>
      <c r="B92" s="171" t="s">
        <v>871</v>
      </c>
    </row>
    <row r="93" spans="1:2">
      <c r="A93" s="170" t="s">
        <v>1662</v>
      </c>
      <c r="B93" s="171" t="s">
        <v>871</v>
      </c>
    </row>
    <row r="94" spans="1:2">
      <c r="A94" s="170" t="s">
        <v>1663</v>
      </c>
      <c r="B94" s="171" t="s">
        <v>871</v>
      </c>
    </row>
    <row r="95" spans="1:2">
      <c r="A95" s="170" t="s">
        <v>1664</v>
      </c>
      <c r="B95" s="171" t="s">
        <v>871</v>
      </c>
    </row>
    <row r="96" spans="1:2">
      <c r="A96" s="170" t="s">
        <v>1665</v>
      </c>
      <c r="B96" s="171" t="s">
        <v>871</v>
      </c>
    </row>
    <row r="97" spans="1:2">
      <c r="A97" s="170" t="s">
        <v>1666</v>
      </c>
      <c r="B97" s="171" t="s">
        <v>871</v>
      </c>
    </row>
    <row r="98" spans="1:2">
      <c r="A98" s="170" t="s">
        <v>1667</v>
      </c>
      <c r="B98" s="171" t="s">
        <v>871</v>
      </c>
    </row>
    <row r="99" spans="1:2">
      <c r="A99" s="170" t="s">
        <v>1668</v>
      </c>
      <c r="B99" s="171" t="s">
        <v>871</v>
      </c>
    </row>
    <row r="100" spans="1:2">
      <c r="A100" s="170" t="s">
        <v>1312</v>
      </c>
      <c r="B100" s="171" t="s">
        <v>871</v>
      </c>
    </row>
    <row r="101" spans="1:2">
      <c r="A101" s="170" t="s">
        <v>1669</v>
      </c>
      <c r="B101" s="171" t="s">
        <v>871</v>
      </c>
    </row>
    <row r="102" spans="1:2">
      <c r="A102" s="170" t="s">
        <v>1670</v>
      </c>
      <c r="B102" s="171" t="s">
        <v>871</v>
      </c>
    </row>
    <row r="103" spans="1:2">
      <c r="A103" s="170" t="s">
        <v>1671</v>
      </c>
      <c r="B103" s="171" t="s">
        <v>871</v>
      </c>
    </row>
    <row r="104" spans="1:2">
      <c r="A104" s="170" t="s">
        <v>1672</v>
      </c>
      <c r="B104" s="171" t="s">
        <v>871</v>
      </c>
    </row>
    <row r="105" spans="1:2">
      <c r="A105" s="170" t="s">
        <v>1673</v>
      </c>
      <c r="B105" s="171" t="s">
        <v>871</v>
      </c>
    </row>
    <row r="106" spans="1:2">
      <c r="A106" s="170" t="s">
        <v>1674</v>
      </c>
      <c r="B106" s="171" t="s">
        <v>1675</v>
      </c>
    </row>
    <row r="107" spans="1:2">
      <c r="A107" s="170" t="s">
        <v>1676</v>
      </c>
      <c r="B107" s="171" t="s">
        <v>1675</v>
      </c>
    </row>
    <row r="108" spans="1:2">
      <c r="A108" s="170" t="s">
        <v>1677</v>
      </c>
      <c r="B108" s="171" t="s">
        <v>1675</v>
      </c>
    </row>
    <row r="109" spans="1:2">
      <c r="A109" s="170" t="s">
        <v>1678</v>
      </c>
      <c r="B109" s="171" t="s">
        <v>1675</v>
      </c>
    </row>
    <row r="110" spans="1:2">
      <c r="A110" s="170" t="s">
        <v>1679</v>
      </c>
      <c r="B110" s="171" t="s">
        <v>1675</v>
      </c>
    </row>
    <row r="111" spans="1:2">
      <c r="A111" s="170" t="s">
        <v>1680</v>
      </c>
      <c r="B111" s="171" t="s">
        <v>1675</v>
      </c>
    </row>
    <row r="112" spans="1:2">
      <c r="A112" s="170" t="s">
        <v>1681</v>
      </c>
      <c r="B112" s="171" t="s">
        <v>1675</v>
      </c>
    </row>
    <row r="113" spans="1:2">
      <c r="A113" s="170" t="s">
        <v>1682</v>
      </c>
      <c r="B113" s="171" t="s">
        <v>1675</v>
      </c>
    </row>
    <row r="114" spans="1:2">
      <c r="A114" s="170" t="s">
        <v>1683</v>
      </c>
      <c r="B114" s="171" t="s">
        <v>1675</v>
      </c>
    </row>
    <row r="115" spans="1:2">
      <c r="A115" s="170" t="s">
        <v>1684</v>
      </c>
      <c r="B115" s="171" t="s">
        <v>1675</v>
      </c>
    </row>
    <row r="116" spans="1:2">
      <c r="A116" s="170" t="s">
        <v>1685</v>
      </c>
      <c r="B116" s="171" t="s">
        <v>1675</v>
      </c>
    </row>
    <row r="117" spans="1:2">
      <c r="A117" s="170" t="s">
        <v>1686</v>
      </c>
      <c r="B117" s="171" t="s">
        <v>1675</v>
      </c>
    </row>
    <row r="118" spans="1:2">
      <c r="A118" s="170" t="s">
        <v>1687</v>
      </c>
      <c r="B118" s="171" t="s">
        <v>1675</v>
      </c>
    </row>
    <row r="119" spans="1:2">
      <c r="A119" s="170" t="s">
        <v>1688</v>
      </c>
      <c r="B119" s="171" t="s">
        <v>1675</v>
      </c>
    </row>
    <row r="120" spans="1:2">
      <c r="A120" s="170" t="s">
        <v>1689</v>
      </c>
      <c r="B120" s="171" t="s">
        <v>878</v>
      </c>
    </row>
    <row r="121" spans="1:2">
      <c r="A121" s="170" t="s">
        <v>1690</v>
      </c>
      <c r="B121" s="171" t="s">
        <v>878</v>
      </c>
    </row>
    <row r="122" spans="1:2">
      <c r="A122" s="170" t="s">
        <v>1691</v>
      </c>
      <c r="B122" s="171" t="s">
        <v>878</v>
      </c>
    </row>
    <row r="123" spans="1:2">
      <c r="A123" s="170" t="s">
        <v>1692</v>
      </c>
      <c r="B123" s="171" t="s">
        <v>878</v>
      </c>
    </row>
    <row r="124" spans="1:2">
      <c r="A124" s="170" t="s">
        <v>1693</v>
      </c>
      <c r="B124" s="171" t="s">
        <v>878</v>
      </c>
    </row>
    <row r="125" spans="1:2">
      <c r="A125" s="170" t="s">
        <v>1694</v>
      </c>
      <c r="B125" s="171" t="s">
        <v>878</v>
      </c>
    </row>
    <row r="126" spans="1:2">
      <c r="A126" s="170" t="s">
        <v>1695</v>
      </c>
      <c r="B126" s="171" t="s">
        <v>878</v>
      </c>
    </row>
    <row r="127" spans="1:2">
      <c r="A127" s="170" t="s">
        <v>1806</v>
      </c>
      <c r="B127" s="171" t="s">
        <v>878</v>
      </c>
    </row>
    <row r="128" spans="1:2">
      <c r="A128" s="170" t="s">
        <v>1696</v>
      </c>
      <c r="B128" s="171" t="s">
        <v>878</v>
      </c>
    </row>
    <row r="129" spans="1:2">
      <c r="A129" s="170" t="s">
        <v>1697</v>
      </c>
      <c r="B129" s="171" t="s">
        <v>878</v>
      </c>
    </row>
    <row r="130" spans="1:2">
      <c r="A130" s="170" t="s">
        <v>1698</v>
      </c>
      <c r="B130" s="171" t="s">
        <v>878</v>
      </c>
    </row>
    <row r="131" spans="1:2">
      <c r="A131" s="170" t="s">
        <v>1699</v>
      </c>
      <c r="B131" s="171" t="s">
        <v>878</v>
      </c>
    </row>
    <row r="132" spans="1:2">
      <c r="A132" s="170" t="s">
        <v>1685</v>
      </c>
      <c r="B132" s="171" t="s">
        <v>878</v>
      </c>
    </row>
    <row r="133" spans="1:2">
      <c r="A133" s="170" t="s">
        <v>1700</v>
      </c>
      <c r="B133" s="171" t="s">
        <v>878</v>
      </c>
    </row>
    <row r="134" spans="1:2">
      <c r="A134" s="170" t="s">
        <v>1701</v>
      </c>
      <c r="B134" s="171" t="s">
        <v>878</v>
      </c>
    </row>
    <row r="135" spans="1:2">
      <c r="A135" s="170" t="s">
        <v>1702</v>
      </c>
      <c r="B135" s="171" t="s">
        <v>878</v>
      </c>
    </row>
    <row r="136" spans="1:2">
      <c r="A136" s="170" t="s">
        <v>1703</v>
      </c>
      <c r="B136" s="171" t="s">
        <v>878</v>
      </c>
    </row>
    <row r="137" spans="1:2">
      <c r="A137" s="170" t="s">
        <v>1704</v>
      </c>
      <c r="B137" s="171" t="s">
        <v>878</v>
      </c>
    </row>
    <row r="138" spans="1:2">
      <c r="A138" s="170" t="s">
        <v>1705</v>
      </c>
      <c r="B138" s="171" t="s">
        <v>878</v>
      </c>
    </row>
    <row r="139" spans="1:2">
      <c r="A139" s="170" t="s">
        <v>1706</v>
      </c>
      <c r="B139" s="171" t="s">
        <v>878</v>
      </c>
    </row>
    <row r="140" spans="1:2">
      <c r="A140" s="170" t="s">
        <v>1707</v>
      </c>
      <c r="B140" s="171" t="s">
        <v>878</v>
      </c>
    </row>
    <row r="141" spans="1:2">
      <c r="A141" s="170" t="s">
        <v>809</v>
      </c>
      <c r="B141" s="171" t="s">
        <v>878</v>
      </c>
    </row>
    <row r="142" spans="1:2">
      <c r="A142" s="170" t="s">
        <v>777</v>
      </c>
      <c r="B142" s="171" t="s">
        <v>878</v>
      </c>
    </row>
    <row r="143" spans="1:2">
      <c r="A143" s="170" t="s">
        <v>1708</v>
      </c>
      <c r="B143" s="171" t="s">
        <v>878</v>
      </c>
    </row>
    <row r="144" spans="1:2">
      <c r="A144" s="170" t="s">
        <v>1709</v>
      </c>
      <c r="B144" s="171" t="s">
        <v>878</v>
      </c>
    </row>
    <row r="145" spans="1:2">
      <c r="A145" s="170" t="s">
        <v>1710</v>
      </c>
      <c r="B145" s="171" t="s">
        <v>878</v>
      </c>
    </row>
    <row r="146" spans="1:2">
      <c r="A146" s="170" t="s">
        <v>1711</v>
      </c>
      <c r="B146" s="171" t="s">
        <v>878</v>
      </c>
    </row>
    <row r="147" spans="1:2">
      <c r="A147" s="170" t="s">
        <v>1712</v>
      </c>
      <c r="B147" s="171" t="s">
        <v>878</v>
      </c>
    </row>
    <row r="148" spans="1:2">
      <c r="A148" s="170" t="s">
        <v>1713</v>
      </c>
      <c r="B148" s="171" t="s">
        <v>878</v>
      </c>
    </row>
    <row r="149" spans="1:2">
      <c r="A149" s="170" t="s">
        <v>1714</v>
      </c>
      <c r="B149" s="171" t="s">
        <v>878</v>
      </c>
    </row>
    <row r="150" spans="1:2">
      <c r="A150" s="170" t="s">
        <v>1715</v>
      </c>
      <c r="B150" s="171" t="s">
        <v>878</v>
      </c>
    </row>
    <row r="151" spans="1:2">
      <c r="A151" s="170" t="s">
        <v>1716</v>
      </c>
      <c r="B151" s="171" t="s">
        <v>878</v>
      </c>
    </row>
    <row r="152" spans="1:2">
      <c r="A152" s="170" t="s">
        <v>1717</v>
      </c>
      <c r="B152" s="171" t="s">
        <v>878</v>
      </c>
    </row>
    <row r="153" spans="1:2">
      <c r="A153" s="170" t="s">
        <v>1718</v>
      </c>
      <c r="B153" s="171" t="s">
        <v>878</v>
      </c>
    </row>
    <row r="154" spans="1:2">
      <c r="A154" s="170" t="s">
        <v>528</v>
      </c>
      <c r="B154" s="171" t="s">
        <v>878</v>
      </c>
    </row>
    <row r="155" spans="1:2">
      <c r="A155" s="170" t="s">
        <v>1719</v>
      </c>
      <c r="B155" s="171" t="s">
        <v>878</v>
      </c>
    </row>
    <row r="156" spans="1:2">
      <c r="A156" s="170" t="s">
        <v>1720</v>
      </c>
      <c r="B156" s="171" t="s">
        <v>878</v>
      </c>
    </row>
    <row r="157" spans="1:2">
      <c r="A157" s="170" t="s">
        <v>1721</v>
      </c>
      <c r="B157" s="171" t="s">
        <v>878</v>
      </c>
    </row>
    <row r="158" spans="1:2">
      <c r="A158" s="170" t="s">
        <v>1268</v>
      </c>
      <c r="B158" s="171" t="s">
        <v>878</v>
      </c>
    </row>
    <row r="159" spans="1:2">
      <c r="A159" s="170" t="s">
        <v>1722</v>
      </c>
      <c r="B159" s="171" t="s">
        <v>878</v>
      </c>
    </row>
    <row r="160" spans="1:2">
      <c r="A160" s="170" t="s">
        <v>1723</v>
      </c>
      <c r="B160" s="171" t="s">
        <v>878</v>
      </c>
    </row>
    <row r="161" spans="1:2">
      <c r="A161" s="170" t="s">
        <v>1724</v>
      </c>
      <c r="B161" s="171" t="s">
        <v>878</v>
      </c>
    </row>
    <row r="162" spans="1:2">
      <c r="A162" s="170" t="s">
        <v>1725</v>
      </c>
      <c r="B162" s="171" t="s">
        <v>878</v>
      </c>
    </row>
    <row r="163" spans="1:2">
      <c r="A163" s="170" t="s">
        <v>1726</v>
      </c>
      <c r="B163" s="171" t="s">
        <v>878</v>
      </c>
    </row>
    <row r="164" spans="1:2">
      <c r="A164" s="170" t="s">
        <v>1727</v>
      </c>
      <c r="B164" s="171" t="s">
        <v>878</v>
      </c>
    </row>
    <row r="165" spans="1:2">
      <c r="A165" s="170" t="s">
        <v>1728</v>
      </c>
      <c r="B165" s="171" t="s">
        <v>878</v>
      </c>
    </row>
    <row r="166" spans="1:2">
      <c r="A166" s="170" t="s">
        <v>1729</v>
      </c>
      <c r="B166" s="171" t="s">
        <v>878</v>
      </c>
    </row>
    <row r="167" spans="1:2">
      <c r="A167" s="170" t="s">
        <v>868</v>
      </c>
      <c r="B167" s="171" t="s">
        <v>1203</v>
      </c>
    </row>
    <row r="168" spans="1:2">
      <c r="A168" s="170" t="s">
        <v>1730</v>
      </c>
      <c r="B168" s="171" t="s">
        <v>1203</v>
      </c>
    </row>
    <row r="169" spans="1:2">
      <c r="A169" s="170" t="s">
        <v>1731</v>
      </c>
      <c r="B169" s="171" t="s">
        <v>1203</v>
      </c>
    </row>
    <row r="170" spans="1:2">
      <c r="A170" s="170" t="s">
        <v>870</v>
      </c>
      <c r="B170" s="171" t="s">
        <v>1203</v>
      </c>
    </row>
    <row r="171" spans="1:2">
      <c r="A171" s="170" t="s">
        <v>1732</v>
      </c>
      <c r="B171" s="171" t="s">
        <v>1203</v>
      </c>
    </row>
    <row r="172" spans="1:2">
      <c r="A172" s="170" t="s">
        <v>1733</v>
      </c>
      <c r="B172" s="171" t="s">
        <v>1203</v>
      </c>
    </row>
    <row r="173" spans="1:2">
      <c r="A173" s="170" t="s">
        <v>1734</v>
      </c>
      <c r="B173" s="171" t="s">
        <v>1203</v>
      </c>
    </row>
    <row r="174" spans="1:2">
      <c r="A174" s="170" t="s">
        <v>1735</v>
      </c>
      <c r="B174" s="171" t="s">
        <v>1203</v>
      </c>
    </row>
    <row r="175" spans="1:2">
      <c r="A175" s="170" t="s">
        <v>895</v>
      </c>
      <c r="B175" s="171" t="s">
        <v>1203</v>
      </c>
    </row>
    <row r="176" spans="1:2">
      <c r="A176" s="170" t="s">
        <v>593</v>
      </c>
      <c r="B176" s="171" t="s">
        <v>1203</v>
      </c>
    </row>
    <row r="177" spans="1:2">
      <c r="A177" s="170" t="s">
        <v>1736</v>
      </c>
      <c r="B177" s="171" t="s">
        <v>1203</v>
      </c>
    </row>
    <row r="178" spans="1:2">
      <c r="A178" s="170" t="s">
        <v>1737</v>
      </c>
      <c r="B178" s="171" t="s">
        <v>1203</v>
      </c>
    </row>
    <row r="179" spans="1:2">
      <c r="A179" s="170" t="s">
        <v>1738</v>
      </c>
      <c r="B179" s="171" t="s">
        <v>1203</v>
      </c>
    </row>
    <row r="180" spans="1:2">
      <c r="A180" s="170" t="s">
        <v>1739</v>
      </c>
      <c r="B180" s="171" t="s">
        <v>1203</v>
      </c>
    </row>
    <row r="181" spans="1:2">
      <c r="A181" s="170" t="s">
        <v>1740</v>
      </c>
      <c r="B181" s="171" t="s">
        <v>1203</v>
      </c>
    </row>
    <row r="182" spans="1:2">
      <c r="A182" s="170" t="s">
        <v>1741</v>
      </c>
      <c r="B182" s="171" t="s">
        <v>1203</v>
      </c>
    </row>
    <row r="183" spans="1:2">
      <c r="A183" s="170" t="s">
        <v>1742</v>
      </c>
      <c r="B183" s="171" t="s">
        <v>1203</v>
      </c>
    </row>
    <row r="184" spans="1:2">
      <c r="A184" s="170" t="s">
        <v>1743</v>
      </c>
      <c r="B184" s="171" t="s">
        <v>1203</v>
      </c>
    </row>
    <row r="185" spans="1:2">
      <c r="A185" s="170" t="s">
        <v>1744</v>
      </c>
      <c r="B185" s="171" t="s">
        <v>1203</v>
      </c>
    </row>
    <row r="186" spans="1:2">
      <c r="A186" s="170" t="s">
        <v>1745</v>
      </c>
      <c r="B186" s="171" t="s">
        <v>1203</v>
      </c>
    </row>
    <row r="187" spans="1:2">
      <c r="A187" s="170" t="s">
        <v>1746</v>
      </c>
      <c r="B187" s="171" t="s">
        <v>1203</v>
      </c>
    </row>
    <row r="188" spans="1:2">
      <c r="A188" s="170" t="s">
        <v>1747</v>
      </c>
      <c r="B188" s="171" t="s">
        <v>1203</v>
      </c>
    </row>
    <row r="189" spans="1:2">
      <c r="A189" s="170" t="s">
        <v>1748</v>
      </c>
      <c r="B189" s="171" t="s">
        <v>1203</v>
      </c>
    </row>
    <row r="190" spans="1:2">
      <c r="A190" s="170" t="s">
        <v>1749</v>
      </c>
      <c r="B190" s="171" t="s">
        <v>1203</v>
      </c>
    </row>
    <row r="191" spans="1:2">
      <c r="A191" s="170" t="s">
        <v>1750</v>
      </c>
      <c r="B191" s="171" t="s">
        <v>1203</v>
      </c>
    </row>
    <row r="192" spans="1:2">
      <c r="A192" s="170" t="s">
        <v>1751</v>
      </c>
      <c r="B192" s="171" t="s">
        <v>1203</v>
      </c>
    </row>
    <row r="193" spans="1:2">
      <c r="A193" s="170" t="s">
        <v>1752</v>
      </c>
      <c r="B193" s="171" t="s">
        <v>1203</v>
      </c>
    </row>
    <row r="194" spans="1:2">
      <c r="A194" s="170" t="s">
        <v>1753</v>
      </c>
      <c r="B194" s="171" t="s">
        <v>1203</v>
      </c>
    </row>
    <row r="195" spans="1:2">
      <c r="A195" s="170" t="s">
        <v>1754</v>
      </c>
      <c r="B195" s="171" t="s">
        <v>1203</v>
      </c>
    </row>
    <row r="196" spans="1:2">
      <c r="A196" s="170" t="s">
        <v>1755</v>
      </c>
      <c r="B196" s="171" t="s">
        <v>1203</v>
      </c>
    </row>
    <row r="197" spans="1:2">
      <c r="A197" s="170" t="s">
        <v>1756</v>
      </c>
      <c r="B197" s="171" t="s">
        <v>1203</v>
      </c>
    </row>
    <row r="198" spans="1:2">
      <c r="A198" s="170" t="s">
        <v>1757</v>
      </c>
      <c r="B198" s="171" t="s">
        <v>1203</v>
      </c>
    </row>
    <row r="199" spans="1:2">
      <c r="A199" s="170" t="s">
        <v>1758</v>
      </c>
      <c r="B199" s="171" t="s">
        <v>1203</v>
      </c>
    </row>
    <row r="200" spans="1:2">
      <c r="A200" s="170" t="s">
        <v>1759</v>
      </c>
      <c r="B200" s="171" t="s">
        <v>1203</v>
      </c>
    </row>
    <row r="201" spans="1:2">
      <c r="A201" s="170" t="s">
        <v>1760</v>
      </c>
      <c r="B201" s="171" t="s">
        <v>1203</v>
      </c>
    </row>
    <row r="202" spans="1:2">
      <c r="A202" s="170" t="s">
        <v>1761</v>
      </c>
      <c r="B202" s="171" t="s">
        <v>1203</v>
      </c>
    </row>
    <row r="203" spans="1:2">
      <c r="A203" s="170" t="s">
        <v>1762</v>
      </c>
      <c r="B203" s="171" t="s">
        <v>1203</v>
      </c>
    </row>
    <row r="204" spans="1:2">
      <c r="A204" s="170" t="s">
        <v>1763</v>
      </c>
      <c r="B204" s="171" t="s">
        <v>1203</v>
      </c>
    </row>
    <row r="205" spans="1:2">
      <c r="A205" s="170" t="s">
        <v>1764</v>
      </c>
      <c r="B205" s="171" t="s">
        <v>1203</v>
      </c>
    </row>
    <row r="206" spans="1:2">
      <c r="A206" s="170" t="s">
        <v>1765</v>
      </c>
      <c r="B206" s="171" t="s">
        <v>1203</v>
      </c>
    </row>
    <row r="207" spans="1:2">
      <c r="A207" s="170" t="s">
        <v>651</v>
      </c>
      <c r="B207" s="171" t="s">
        <v>1203</v>
      </c>
    </row>
    <row r="208" spans="1:2">
      <c r="A208" s="170" t="s">
        <v>1766</v>
      </c>
      <c r="B208" s="171" t="s">
        <v>1203</v>
      </c>
    </row>
    <row r="209" spans="1:2">
      <c r="A209" s="170" t="s">
        <v>1316</v>
      </c>
      <c r="B209" s="171" t="s">
        <v>1203</v>
      </c>
    </row>
    <row r="210" spans="1:2">
      <c r="A210" s="170" t="s">
        <v>1767</v>
      </c>
      <c r="B210" s="171" t="s">
        <v>1203</v>
      </c>
    </row>
    <row r="211" spans="1:2">
      <c r="A211" s="170" t="s">
        <v>1768</v>
      </c>
      <c r="B211" s="171" t="s">
        <v>1203</v>
      </c>
    </row>
    <row r="212" spans="1:2">
      <c r="A212" s="170" t="s">
        <v>1769</v>
      </c>
      <c r="B212" s="171" t="s">
        <v>1203</v>
      </c>
    </row>
    <row r="213" spans="1:2">
      <c r="A213" s="170" t="s">
        <v>1770</v>
      </c>
      <c r="B213" s="171" t="s">
        <v>1203</v>
      </c>
    </row>
    <row r="214" spans="1:2">
      <c r="A214" s="170" t="s">
        <v>1771</v>
      </c>
      <c r="B214" s="171" t="s">
        <v>1203</v>
      </c>
    </row>
    <row r="215" spans="1:2">
      <c r="A215" s="170" t="s">
        <v>1772</v>
      </c>
      <c r="B215" s="171" t="s">
        <v>1203</v>
      </c>
    </row>
    <row r="216" spans="1:2">
      <c r="A216" s="170" t="s">
        <v>1773</v>
      </c>
      <c r="B216" s="171" t="s">
        <v>1203</v>
      </c>
    </row>
    <row r="217" spans="1:2">
      <c r="A217" s="170" t="s">
        <v>1774</v>
      </c>
      <c r="B217" s="171" t="s">
        <v>1203</v>
      </c>
    </row>
    <row r="218" spans="1:2">
      <c r="A218" s="170" t="s">
        <v>1775</v>
      </c>
      <c r="B218" s="171" t="s">
        <v>1203</v>
      </c>
    </row>
    <row r="219" spans="1:2">
      <c r="A219" s="170" t="s">
        <v>1776</v>
      </c>
      <c r="B219" s="171" t="s">
        <v>1203</v>
      </c>
    </row>
    <row r="220" spans="1:2">
      <c r="A220" s="170" t="s">
        <v>1777</v>
      </c>
      <c r="B220" s="171" t="s">
        <v>1203</v>
      </c>
    </row>
    <row r="221" spans="1:2">
      <c r="A221" s="170" t="s">
        <v>616</v>
      </c>
      <c r="B221" s="171" t="s">
        <v>1203</v>
      </c>
    </row>
    <row r="222" spans="1:2">
      <c r="A222" s="170" t="s">
        <v>681</v>
      </c>
      <c r="B222" s="171" t="s">
        <v>1203</v>
      </c>
    </row>
    <row r="223" spans="1:2">
      <c r="A223" s="170" t="s">
        <v>902</v>
      </c>
      <c r="B223" s="171" t="s">
        <v>1203</v>
      </c>
    </row>
    <row r="224" spans="1:2">
      <c r="A224" s="170" t="s">
        <v>903</v>
      </c>
      <c r="B224" s="171" t="s">
        <v>1203</v>
      </c>
    </row>
    <row r="225" spans="1:2">
      <c r="A225" s="170" t="s">
        <v>1778</v>
      </c>
      <c r="B225" s="171" t="s">
        <v>1203</v>
      </c>
    </row>
    <row r="226" spans="1:2">
      <c r="A226" s="170" t="s">
        <v>1779</v>
      </c>
      <c r="B226" s="171" t="s">
        <v>1203</v>
      </c>
    </row>
    <row r="227" spans="1:2">
      <c r="A227" s="170" t="s">
        <v>1780</v>
      </c>
      <c r="B227" s="171" t="s">
        <v>1203</v>
      </c>
    </row>
    <row r="228" spans="1:2">
      <c r="A228" s="170" t="s">
        <v>1781</v>
      </c>
      <c r="B228" s="171" t="s">
        <v>1203</v>
      </c>
    </row>
    <row r="229" spans="1:2">
      <c r="A229" s="170" t="s">
        <v>1782</v>
      </c>
      <c r="B229" s="171" t="s">
        <v>1203</v>
      </c>
    </row>
    <row r="230" spans="1:2">
      <c r="A230" s="170" t="s">
        <v>1783</v>
      </c>
      <c r="B230" s="171" t="s">
        <v>1203</v>
      </c>
    </row>
    <row r="231" spans="1:2">
      <c r="A231" s="170" t="s">
        <v>1784</v>
      </c>
      <c r="B231" s="171" t="s">
        <v>1203</v>
      </c>
    </row>
    <row r="232" spans="1:2">
      <c r="A232" s="170" t="s">
        <v>1785</v>
      </c>
      <c r="B232" s="171" t="s">
        <v>1203</v>
      </c>
    </row>
    <row r="233" spans="1:2">
      <c r="A233" s="170" t="s">
        <v>1786</v>
      </c>
      <c r="B233" s="171" t="s">
        <v>1203</v>
      </c>
    </row>
    <row r="234" spans="1:2">
      <c r="A234" s="170" t="s">
        <v>1787</v>
      </c>
      <c r="B234" s="171" t="s">
        <v>1203</v>
      </c>
    </row>
    <row r="235" spans="1:2">
      <c r="A235" s="170" t="s">
        <v>1788</v>
      </c>
      <c r="B235" s="171" t="s">
        <v>1203</v>
      </c>
    </row>
    <row r="236" spans="1:2">
      <c r="A236" s="170" t="s">
        <v>1789</v>
      </c>
      <c r="B236" s="171" t="s">
        <v>1203</v>
      </c>
    </row>
    <row r="237" spans="1:2">
      <c r="A237" s="170" t="s">
        <v>1790</v>
      </c>
      <c r="B237" s="171" t="s">
        <v>1203</v>
      </c>
    </row>
    <row r="238" spans="1:2">
      <c r="A238" s="170" t="s">
        <v>1791</v>
      </c>
      <c r="B238" s="171" t="s">
        <v>1203</v>
      </c>
    </row>
    <row r="239" spans="1:2">
      <c r="A239" s="170" t="s">
        <v>1792</v>
      </c>
      <c r="B239" s="171" t="s">
        <v>1203</v>
      </c>
    </row>
    <row r="240" spans="1:2">
      <c r="A240" s="170" t="s">
        <v>1793</v>
      </c>
      <c r="B240" s="171" t="s">
        <v>1203</v>
      </c>
    </row>
    <row r="241" spans="1:2">
      <c r="A241" s="170" t="s">
        <v>1794</v>
      </c>
      <c r="B241" s="171" t="s">
        <v>1203</v>
      </c>
    </row>
    <row r="242" spans="1:2">
      <c r="A242" s="170" t="s">
        <v>1795</v>
      </c>
      <c r="B242" s="171" t="s">
        <v>1203</v>
      </c>
    </row>
    <row r="243" spans="1:2">
      <c r="A243" s="170" t="s">
        <v>1796</v>
      </c>
      <c r="B243" s="171" t="s">
        <v>1203</v>
      </c>
    </row>
    <row r="244" spans="1:2">
      <c r="A244" s="170" t="s">
        <v>1797</v>
      </c>
      <c r="B244" s="171" t="s">
        <v>1203</v>
      </c>
    </row>
    <row r="245" spans="1:2">
      <c r="A245" s="170" t="s">
        <v>1798</v>
      </c>
      <c r="B245" s="171" t="s">
        <v>1203</v>
      </c>
    </row>
    <row r="246" spans="1:2">
      <c r="A246" s="170" t="s">
        <v>1799</v>
      </c>
      <c r="B246" s="171" t="s">
        <v>1203</v>
      </c>
    </row>
    <row r="247" spans="1:2">
      <c r="A247" s="170" t="s">
        <v>1800</v>
      </c>
      <c r="B247" s="171" t="s">
        <v>1203</v>
      </c>
    </row>
    <row r="248" spans="1:2">
      <c r="A248" s="170" t="s">
        <v>1801</v>
      </c>
      <c r="B248" s="171" t="s">
        <v>1203</v>
      </c>
    </row>
    <row r="249" spans="1:2">
      <c r="A249" s="170" t="s">
        <v>1802</v>
      </c>
      <c r="B249" s="171" t="s">
        <v>1203</v>
      </c>
    </row>
    <row r="250" spans="1:2">
      <c r="A250" s="170" t="s">
        <v>1803</v>
      </c>
      <c r="B250" s="171" t="s">
        <v>1203</v>
      </c>
    </row>
    <row r="251" spans="1:2">
      <c r="A251" s="170" t="s">
        <v>1804</v>
      </c>
      <c r="B251" s="171" t="s">
        <v>1203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S100"/>
  <sheetViews>
    <sheetView topLeftCell="A13" workbookViewId="0">
      <selection activeCell="A50" sqref="A50"/>
    </sheetView>
  </sheetViews>
  <sheetFormatPr defaultColWidth="0" defaultRowHeight="16.149999999999999" customHeight="1"/>
  <cols>
    <col min="1" max="1" width="22.140625" customWidth="1"/>
    <col min="2" max="3" width="8.85546875" customWidth="1"/>
  </cols>
  <sheetData>
    <row r="1" spans="1:19" ht="16.149999999999999" customHeight="1">
      <c r="A1" s="18" t="s">
        <v>10</v>
      </c>
      <c r="B1" s="18" t="s">
        <v>1016</v>
      </c>
      <c r="E1" s="1481" t="s">
        <v>1017</v>
      </c>
      <c r="F1" s="1481"/>
      <c r="G1" s="1481"/>
      <c r="L1" s="1481" t="s">
        <v>1018</v>
      </c>
      <c r="M1" s="1481"/>
      <c r="N1" s="1481"/>
    </row>
    <row r="2" spans="1:19" ht="16.149999999999999" customHeight="1">
      <c r="A2" s="23" t="s">
        <v>290</v>
      </c>
      <c r="B2" s="1370">
        <v>1400</v>
      </c>
      <c r="E2" s="20" t="s">
        <v>3</v>
      </c>
      <c r="F2" s="20" t="s">
        <v>1019</v>
      </c>
      <c r="G2" s="20" t="s">
        <v>1020</v>
      </c>
      <c r="H2" s="20" t="s">
        <v>1021</v>
      </c>
      <c r="I2" s="20" t="s">
        <v>1022</v>
      </c>
      <c r="J2" s="20" t="s">
        <v>1023</v>
      </c>
      <c r="L2" s="21" t="s">
        <v>3</v>
      </c>
      <c r="M2" s="21" t="s">
        <v>1019</v>
      </c>
      <c r="N2" s="21" t="s">
        <v>1020</v>
      </c>
      <c r="O2" s="21" t="s">
        <v>1021</v>
      </c>
      <c r="P2" s="21" t="s">
        <v>1022</v>
      </c>
      <c r="Q2" s="21" t="s">
        <v>1023</v>
      </c>
      <c r="R2" s="22" t="s">
        <v>10</v>
      </c>
    </row>
    <row r="3" spans="1:19" ht="16.149999999999999" customHeight="1">
      <c r="A3" s="156" t="s">
        <v>1485</v>
      </c>
      <c r="B3" s="1371">
        <v>1600</v>
      </c>
      <c r="D3" t="s">
        <v>1024</v>
      </c>
      <c r="E3" s="19" t="s">
        <v>29</v>
      </c>
      <c r="F3" s="19" t="s">
        <v>32</v>
      </c>
      <c r="G3" s="19" t="s">
        <v>1025</v>
      </c>
      <c r="H3" s="19" t="s">
        <v>1026</v>
      </c>
      <c r="I3" s="19" t="s">
        <v>1027</v>
      </c>
      <c r="J3" s="19" t="s">
        <v>20</v>
      </c>
      <c r="L3" s="19" t="s">
        <v>272</v>
      </c>
      <c r="M3" s="19" t="s">
        <v>274</v>
      </c>
      <c r="N3" s="19" t="s">
        <v>1028</v>
      </c>
      <c r="O3" s="19" t="s">
        <v>1029</v>
      </c>
      <c r="P3" s="19" t="s">
        <v>1030</v>
      </c>
      <c r="Q3" s="19"/>
      <c r="R3" s="23" t="s">
        <v>43</v>
      </c>
      <c r="S3" t="e">
        <f t="shared" ref="S3:S19" si="0">VLOOKUP(R3,$A$2:$B$13,2,FALSE)</f>
        <v>#N/A</v>
      </c>
    </row>
    <row r="4" spans="1:19" ht="16.149999999999999" customHeight="1">
      <c r="A4" s="155" t="s">
        <v>1286</v>
      </c>
      <c r="B4" s="1372">
        <v>1600</v>
      </c>
      <c r="D4" t="s">
        <v>1024</v>
      </c>
      <c r="E4" s="19" t="s">
        <v>31</v>
      </c>
      <c r="F4" s="19" t="s">
        <v>32</v>
      </c>
      <c r="G4" s="19" t="s">
        <v>1025</v>
      </c>
      <c r="H4" s="19" t="s">
        <v>1026</v>
      </c>
      <c r="I4" s="19" t="s">
        <v>1027</v>
      </c>
      <c r="J4" s="19" t="s">
        <v>20</v>
      </c>
      <c r="L4" s="19" t="s">
        <v>34</v>
      </c>
      <c r="M4" s="19" t="s">
        <v>42</v>
      </c>
      <c r="N4" s="19" t="s">
        <v>1028</v>
      </c>
      <c r="O4" s="19" t="s">
        <v>1031</v>
      </c>
      <c r="P4" s="19" t="s">
        <v>1032</v>
      </c>
      <c r="Q4" s="19" t="s">
        <v>20</v>
      </c>
      <c r="R4" s="23" t="s">
        <v>43</v>
      </c>
      <c r="S4" t="e">
        <f t="shared" si="0"/>
        <v>#N/A</v>
      </c>
    </row>
    <row r="5" spans="1:19" ht="16.149999999999999" customHeight="1">
      <c r="A5" s="23" t="s">
        <v>551</v>
      </c>
      <c r="B5" s="1372">
        <v>1600</v>
      </c>
      <c r="D5" t="s">
        <v>1024</v>
      </c>
      <c r="E5" s="19" t="s">
        <v>33</v>
      </c>
      <c r="F5" s="19" t="s">
        <v>30</v>
      </c>
      <c r="G5" s="19" t="s">
        <v>1025</v>
      </c>
      <c r="H5" s="19" t="s">
        <v>1026</v>
      </c>
      <c r="I5" s="19" t="s">
        <v>1027</v>
      </c>
      <c r="J5" s="19" t="s">
        <v>20</v>
      </c>
      <c r="L5" s="19" t="s">
        <v>275</v>
      </c>
      <c r="M5" s="19" t="s">
        <v>311</v>
      </c>
      <c r="N5" s="19" t="s">
        <v>1033</v>
      </c>
      <c r="O5" s="19" t="s">
        <v>1034</v>
      </c>
      <c r="P5" s="19" t="s">
        <v>1035</v>
      </c>
      <c r="Q5" s="19" t="s">
        <v>1036</v>
      </c>
      <c r="R5" s="23" t="s">
        <v>283</v>
      </c>
      <c r="S5" t="e">
        <f t="shared" si="0"/>
        <v>#N/A</v>
      </c>
    </row>
    <row r="6" spans="1:19" ht="16.149999999999999" customHeight="1">
      <c r="A6" s="155" t="s">
        <v>7591</v>
      </c>
      <c r="B6" s="1372">
        <v>1400</v>
      </c>
      <c r="D6" t="s">
        <v>1024</v>
      </c>
      <c r="E6" s="19" t="s">
        <v>34</v>
      </c>
      <c r="F6" s="19" t="s">
        <v>30</v>
      </c>
      <c r="G6" s="19" t="s">
        <v>1038</v>
      </c>
      <c r="H6" s="19" t="s">
        <v>1026</v>
      </c>
      <c r="I6" s="19" t="s">
        <v>1027</v>
      </c>
      <c r="J6" s="19" t="s">
        <v>20</v>
      </c>
      <c r="L6" s="19" t="s">
        <v>278</v>
      </c>
      <c r="M6" s="19" t="s">
        <v>1039</v>
      </c>
      <c r="N6" s="19" t="s">
        <v>1040</v>
      </c>
      <c r="O6" s="19" t="s">
        <v>1041</v>
      </c>
      <c r="P6" s="19" t="s">
        <v>1042</v>
      </c>
      <c r="Q6" s="19"/>
      <c r="R6" s="23" t="s">
        <v>23</v>
      </c>
      <c r="S6">
        <f t="shared" si="0"/>
        <v>1200</v>
      </c>
    </row>
    <row r="7" spans="1:19" ht="16.149999999999999" customHeight="1">
      <c r="A7" s="156" t="s">
        <v>1530</v>
      </c>
      <c r="B7" s="1371">
        <v>1000</v>
      </c>
      <c r="D7" t="s">
        <v>1024</v>
      </c>
      <c r="E7" s="19" t="s">
        <v>36</v>
      </c>
      <c r="F7" s="19" t="s">
        <v>30</v>
      </c>
      <c r="G7" s="19" t="s">
        <v>1025</v>
      </c>
      <c r="H7" s="19" t="s">
        <v>1026</v>
      </c>
      <c r="I7" s="19" t="s">
        <v>1027</v>
      </c>
      <c r="J7" s="19" t="s">
        <v>20</v>
      </c>
      <c r="L7" s="24" t="s">
        <v>39</v>
      </c>
      <c r="M7" s="19" t="s">
        <v>1043</v>
      </c>
      <c r="N7" s="19" t="s">
        <v>1044</v>
      </c>
      <c r="O7" s="19" t="s">
        <v>1045</v>
      </c>
      <c r="P7" s="19" t="s">
        <v>1046</v>
      </c>
      <c r="Q7" s="19" t="s">
        <v>1047</v>
      </c>
      <c r="R7" s="23" t="s">
        <v>28</v>
      </c>
      <c r="S7" t="e">
        <f t="shared" si="0"/>
        <v>#N/A</v>
      </c>
    </row>
    <row r="8" spans="1:19" ht="16.149999999999999" customHeight="1">
      <c r="A8" s="23" t="s">
        <v>525</v>
      </c>
      <c r="B8" s="1370">
        <v>1600</v>
      </c>
      <c r="D8" t="s">
        <v>1048</v>
      </c>
      <c r="E8" s="19" t="s">
        <v>305</v>
      </c>
      <c r="F8" s="19" t="s">
        <v>1049</v>
      </c>
      <c r="G8" s="19" t="s">
        <v>1050</v>
      </c>
      <c r="H8" s="19" t="s">
        <v>1051</v>
      </c>
      <c r="I8" s="19" t="s">
        <v>1052</v>
      </c>
      <c r="J8" s="19" t="s">
        <v>310</v>
      </c>
      <c r="L8" s="25" t="s">
        <v>284</v>
      </c>
      <c r="M8" s="19" t="s">
        <v>1053</v>
      </c>
      <c r="N8" s="19" t="s">
        <v>1028</v>
      </c>
      <c r="O8" s="19" t="s">
        <v>1029</v>
      </c>
      <c r="P8" s="19" t="s">
        <v>1030</v>
      </c>
      <c r="Q8" s="19" t="s">
        <v>1054</v>
      </c>
      <c r="R8" s="23" t="s">
        <v>43</v>
      </c>
      <c r="S8" t="e">
        <f t="shared" si="0"/>
        <v>#N/A</v>
      </c>
    </row>
    <row r="9" spans="1:19" ht="16.149999999999999" customHeight="1">
      <c r="A9" s="156" t="s">
        <v>8479</v>
      </c>
      <c r="B9" s="1370">
        <v>1200</v>
      </c>
      <c r="D9" t="s">
        <v>1024</v>
      </c>
      <c r="E9" s="19" t="s">
        <v>251</v>
      </c>
      <c r="F9" s="19" t="s">
        <v>1055</v>
      </c>
      <c r="G9" s="19" t="s">
        <v>1025</v>
      </c>
      <c r="H9" s="19" t="s">
        <v>1026</v>
      </c>
      <c r="I9" s="19" t="s">
        <v>1027</v>
      </c>
      <c r="J9" s="19" t="s">
        <v>20</v>
      </c>
      <c r="L9" s="24" t="s">
        <v>289</v>
      </c>
      <c r="M9" s="19" t="s">
        <v>266</v>
      </c>
      <c r="N9" s="19" t="s">
        <v>1056</v>
      </c>
      <c r="O9" s="19" t="s">
        <v>1057</v>
      </c>
      <c r="P9" s="19" t="s">
        <v>1058</v>
      </c>
      <c r="Q9" s="19"/>
      <c r="R9" s="23" t="s">
        <v>290</v>
      </c>
      <c r="S9">
        <f t="shared" si="0"/>
        <v>1400</v>
      </c>
    </row>
    <row r="10" spans="1:19" ht="16.149999999999999" customHeight="1">
      <c r="A10" s="19" t="s">
        <v>1115</v>
      </c>
      <c r="B10" s="1371">
        <v>1600</v>
      </c>
      <c r="D10" t="s">
        <v>1024</v>
      </c>
      <c r="E10" s="23" t="s">
        <v>40</v>
      </c>
      <c r="F10" s="19" t="s">
        <v>32</v>
      </c>
      <c r="G10" s="19" t="s">
        <v>1025</v>
      </c>
      <c r="H10" s="19" t="s">
        <v>1026</v>
      </c>
      <c r="I10" s="19" t="s">
        <v>1027</v>
      </c>
      <c r="J10" s="19" t="s">
        <v>20</v>
      </c>
      <c r="L10" s="23" t="s">
        <v>280</v>
      </c>
      <c r="M10" s="19" t="s">
        <v>311</v>
      </c>
      <c r="N10" s="19" t="s">
        <v>1033</v>
      </c>
      <c r="O10" s="19" t="s">
        <v>1034</v>
      </c>
      <c r="P10" s="19" t="s">
        <v>1035</v>
      </c>
      <c r="Q10" s="19" t="s">
        <v>1036</v>
      </c>
      <c r="R10" s="23" t="s">
        <v>283</v>
      </c>
      <c r="S10" t="e">
        <f t="shared" si="0"/>
        <v>#N/A</v>
      </c>
    </row>
    <row r="11" spans="1:19" ht="16.149999999999999" customHeight="1">
      <c r="A11" s="156" t="s">
        <v>3255</v>
      </c>
      <c r="B11" s="1370">
        <v>1400</v>
      </c>
      <c r="D11" t="s">
        <v>1048</v>
      </c>
      <c r="E11" s="16" t="s">
        <v>305</v>
      </c>
      <c r="F11" t="s">
        <v>306</v>
      </c>
      <c r="G11" t="s">
        <v>1059</v>
      </c>
      <c r="H11" t="s">
        <v>1060</v>
      </c>
      <c r="I11" s="19" t="s">
        <v>1052</v>
      </c>
      <c r="J11" s="26" t="s">
        <v>310</v>
      </c>
      <c r="L11" s="24" t="s">
        <v>294</v>
      </c>
      <c r="M11" t="s">
        <v>1061</v>
      </c>
      <c r="N11" t="s">
        <v>1062</v>
      </c>
      <c r="O11" t="s">
        <v>1063</v>
      </c>
      <c r="P11" t="s">
        <v>1064</v>
      </c>
      <c r="Q11" t="s">
        <v>1065</v>
      </c>
      <c r="R11" s="26" t="s">
        <v>300</v>
      </c>
      <c r="S11" t="e">
        <f t="shared" si="0"/>
        <v>#N/A</v>
      </c>
    </row>
    <row r="12" spans="1:19" ht="16.149999999999999" customHeight="1">
      <c r="A12" s="19" t="s">
        <v>16</v>
      </c>
      <c r="B12" s="1370">
        <v>800</v>
      </c>
      <c r="D12" t="s">
        <v>1024</v>
      </c>
      <c r="E12" s="25" t="s">
        <v>307</v>
      </c>
      <c r="F12" s="27" t="s">
        <v>1066</v>
      </c>
      <c r="G12" s="19" t="s">
        <v>1025</v>
      </c>
      <c r="H12" s="19" t="s">
        <v>1026</v>
      </c>
      <c r="I12" s="19" t="s">
        <v>1027</v>
      </c>
      <c r="J12" s="19" t="s">
        <v>20</v>
      </c>
      <c r="L12" t="s">
        <v>296</v>
      </c>
      <c r="M12" t="s">
        <v>1067</v>
      </c>
      <c r="N12" t="s">
        <v>1068</v>
      </c>
      <c r="O12" s="19" t="s">
        <v>1034</v>
      </c>
      <c r="P12" s="19" t="s">
        <v>1035</v>
      </c>
      <c r="Q12" s="19" t="s">
        <v>1036</v>
      </c>
      <c r="R12" s="23" t="s">
        <v>283</v>
      </c>
      <c r="S12" t="e">
        <f t="shared" si="0"/>
        <v>#N/A</v>
      </c>
    </row>
    <row r="13" spans="1:19" ht="16.149999999999999" customHeight="1">
      <c r="A13" s="19" t="s">
        <v>23</v>
      </c>
      <c r="B13" s="1370">
        <v>1200</v>
      </c>
      <c r="E13" s="24" t="s">
        <v>314</v>
      </c>
      <c r="F13" s="27" t="s">
        <v>1066</v>
      </c>
      <c r="G13" s="19" t="s">
        <v>1025</v>
      </c>
      <c r="H13" s="19" t="s">
        <v>1026</v>
      </c>
      <c r="I13" s="19" t="s">
        <v>1027</v>
      </c>
      <c r="J13" s="19" t="s">
        <v>20</v>
      </c>
      <c r="L13" s="25" t="s">
        <v>303</v>
      </c>
      <c r="M13" t="s">
        <v>1069</v>
      </c>
      <c r="N13" t="s">
        <v>1062</v>
      </c>
      <c r="O13" t="s">
        <v>1063</v>
      </c>
      <c r="P13" t="s">
        <v>1070</v>
      </c>
      <c r="Q13" t="s">
        <v>1071</v>
      </c>
      <c r="R13" s="26" t="s">
        <v>300</v>
      </c>
      <c r="S13" t="e">
        <f t="shared" si="0"/>
        <v>#N/A</v>
      </c>
    </row>
    <row r="14" spans="1:19" ht="16.149999999999999" customHeight="1">
      <c r="A14" s="156" t="s">
        <v>9632</v>
      </c>
      <c r="B14" s="1370">
        <v>1600</v>
      </c>
      <c r="D14" t="s">
        <v>1072</v>
      </c>
      <c r="E14" t="s">
        <v>1073</v>
      </c>
      <c r="F14" t="s">
        <v>339</v>
      </c>
      <c r="G14" s="28" t="s">
        <v>869</v>
      </c>
      <c r="H14" s="29" t="s">
        <v>1074</v>
      </c>
      <c r="I14" s="26" t="s">
        <v>1075</v>
      </c>
      <c r="J14" s="26" t="s">
        <v>1076</v>
      </c>
      <c r="L14" s="25" t="s">
        <v>292</v>
      </c>
      <c r="M14" t="s">
        <v>488</v>
      </c>
      <c r="N14" t="s">
        <v>1077</v>
      </c>
      <c r="O14" s="19" t="s">
        <v>1031</v>
      </c>
      <c r="P14" s="19" t="s">
        <v>1032</v>
      </c>
      <c r="Q14" s="19" t="s">
        <v>20</v>
      </c>
      <c r="R14" s="23" t="s">
        <v>43</v>
      </c>
      <c r="S14" t="e">
        <f t="shared" si="0"/>
        <v>#N/A</v>
      </c>
    </row>
    <row r="15" spans="1:19" ht="16.149999999999999" customHeight="1">
      <c r="A15" s="156" t="s">
        <v>7416</v>
      </c>
      <c r="B15" s="1370">
        <v>1400</v>
      </c>
      <c r="E15" t="s">
        <v>751</v>
      </c>
      <c r="F15" t="s">
        <v>30</v>
      </c>
      <c r="G15" s="19" t="s">
        <v>1078</v>
      </c>
      <c r="H15" s="19" t="s">
        <v>1026</v>
      </c>
      <c r="I15" s="19" t="s">
        <v>1027</v>
      </c>
      <c r="J15" s="19" t="s">
        <v>20</v>
      </c>
      <c r="L15" s="24" t="s">
        <v>301</v>
      </c>
      <c r="M15" s="17" t="s">
        <v>1079</v>
      </c>
      <c r="N15" s="17" t="s">
        <v>1080</v>
      </c>
      <c r="O15" s="17" t="s">
        <v>1034</v>
      </c>
      <c r="P15" s="17" t="s">
        <v>1081</v>
      </c>
      <c r="Q15" s="17" t="s">
        <v>1082</v>
      </c>
      <c r="R15" s="26" t="s">
        <v>283</v>
      </c>
      <c r="S15" t="e">
        <f t="shared" si="0"/>
        <v>#N/A</v>
      </c>
    </row>
    <row r="16" spans="1:19" ht="16.149999999999999" customHeight="1">
      <c r="A16" s="19" t="s">
        <v>678</v>
      </c>
      <c r="B16" s="1371">
        <v>1600</v>
      </c>
      <c r="E16" s="30" t="s">
        <v>363</v>
      </c>
      <c r="F16" s="30"/>
      <c r="G16" s="31" t="s">
        <v>879</v>
      </c>
      <c r="H16" s="19" t="s">
        <v>1026</v>
      </c>
      <c r="I16" s="19" t="s">
        <v>1027</v>
      </c>
      <c r="J16" s="19" t="s">
        <v>20</v>
      </c>
      <c r="L16" s="25" t="s">
        <v>308</v>
      </c>
      <c r="M16" s="31" t="s">
        <v>309</v>
      </c>
      <c r="N16" s="31" t="s">
        <v>1062</v>
      </c>
      <c r="O16" t="s">
        <v>1063</v>
      </c>
      <c r="P16" t="s">
        <v>1084</v>
      </c>
      <c r="Q16" s="31" t="s">
        <v>1085</v>
      </c>
      <c r="R16" s="26" t="s">
        <v>300</v>
      </c>
      <c r="S16" t="e">
        <f t="shared" si="0"/>
        <v>#N/A</v>
      </c>
    </row>
    <row r="17" spans="1:19" ht="16.149999999999999" customHeight="1">
      <c r="A17" s="19" t="s">
        <v>724</v>
      </c>
      <c r="B17" s="1371">
        <v>1600</v>
      </c>
      <c r="E17" s="30" t="s">
        <v>358</v>
      </c>
      <c r="F17" s="30"/>
      <c r="G17" s="31" t="s">
        <v>879</v>
      </c>
      <c r="H17" s="19" t="s">
        <v>1026</v>
      </c>
      <c r="I17" s="19" t="s">
        <v>1027</v>
      </c>
      <c r="J17" s="19" t="s">
        <v>20</v>
      </c>
      <c r="L17" s="25" t="s">
        <v>1087</v>
      </c>
      <c r="M17" s="31" t="s">
        <v>309</v>
      </c>
      <c r="N17" s="31" t="s">
        <v>1062</v>
      </c>
      <c r="O17" t="s">
        <v>1063</v>
      </c>
      <c r="P17" t="s">
        <v>1084</v>
      </c>
      <c r="Q17" s="31" t="s">
        <v>1088</v>
      </c>
      <c r="R17" s="26" t="s">
        <v>300</v>
      </c>
      <c r="S17" t="e">
        <f t="shared" si="0"/>
        <v>#N/A</v>
      </c>
    </row>
    <row r="18" spans="1:19" ht="16.149999999999999" customHeight="1">
      <c r="A18" s="156" t="s">
        <v>7656</v>
      </c>
      <c r="B18" s="1370">
        <v>1600</v>
      </c>
      <c r="E18" t="s">
        <v>369</v>
      </c>
      <c r="F18" t="s">
        <v>391</v>
      </c>
      <c r="G18" s="28" t="s">
        <v>869</v>
      </c>
      <c r="H18" s="29" t="s">
        <v>1074</v>
      </c>
      <c r="I18" s="26" t="s">
        <v>1075</v>
      </c>
      <c r="J18" s="26" t="s">
        <v>1076</v>
      </c>
      <c r="L18" s="25" t="s">
        <v>292</v>
      </c>
      <c r="M18" t="s">
        <v>488</v>
      </c>
      <c r="N18" t="s">
        <v>1077</v>
      </c>
      <c r="O18" s="19" t="s">
        <v>1031</v>
      </c>
      <c r="P18" s="19" t="s">
        <v>1032</v>
      </c>
      <c r="Q18" s="19" t="s">
        <v>20</v>
      </c>
      <c r="R18" s="23" t="s">
        <v>43</v>
      </c>
      <c r="S18" t="e">
        <f t="shared" si="0"/>
        <v>#N/A</v>
      </c>
    </row>
    <row r="19" spans="1:19" ht="16.149999999999999" customHeight="1">
      <c r="A19" s="156" t="s">
        <v>9019</v>
      </c>
      <c r="B19" s="1370">
        <v>1200</v>
      </c>
      <c r="E19" s="31" t="s">
        <v>359</v>
      </c>
      <c r="G19" s="32"/>
      <c r="L19" s="33" t="s">
        <v>56</v>
      </c>
      <c r="M19" t="s">
        <v>360</v>
      </c>
      <c r="N19" t="s">
        <v>1028</v>
      </c>
      <c r="O19" s="28" t="s">
        <v>1091</v>
      </c>
      <c r="P19" t="s">
        <v>1092</v>
      </c>
      <c r="Q19" t="s">
        <v>1093</v>
      </c>
      <c r="R19" s="26" t="s">
        <v>43</v>
      </c>
      <c r="S19" t="e">
        <f t="shared" si="0"/>
        <v>#N/A</v>
      </c>
    </row>
    <row r="20" spans="1:19" ht="16.149999999999999" customHeight="1">
      <c r="A20" s="156" t="s">
        <v>9021</v>
      </c>
      <c r="B20" s="1370">
        <v>1020</v>
      </c>
      <c r="E20" s="31" t="s">
        <v>879</v>
      </c>
      <c r="G20" s="28" t="s">
        <v>869</v>
      </c>
      <c r="L20" s="34" t="s">
        <v>316</v>
      </c>
      <c r="M20" t="s">
        <v>1069</v>
      </c>
      <c r="N20" t="s">
        <v>1062</v>
      </c>
      <c r="O20" t="s">
        <v>1063</v>
      </c>
      <c r="P20" t="s">
        <v>1070</v>
      </c>
      <c r="Q20" t="s">
        <v>1071</v>
      </c>
      <c r="R20" s="26" t="s">
        <v>300</v>
      </c>
    </row>
    <row r="21" spans="1:19" ht="16.149999999999999" customHeight="1">
      <c r="A21" s="156" t="s">
        <v>9020</v>
      </c>
      <c r="B21" s="1370">
        <v>1150</v>
      </c>
      <c r="E21" s="31" t="s">
        <v>1096</v>
      </c>
      <c r="G21" s="28" t="s">
        <v>1097</v>
      </c>
      <c r="L21" s="24" t="s">
        <v>322</v>
      </c>
      <c r="M21" t="s">
        <v>18</v>
      </c>
      <c r="N21" t="s">
        <v>1098</v>
      </c>
      <c r="O21" t="s">
        <v>1099</v>
      </c>
      <c r="P21" t="s">
        <v>1100</v>
      </c>
      <c r="Q21" t="s">
        <v>1101</v>
      </c>
      <c r="R21" s="26" t="s">
        <v>16</v>
      </c>
    </row>
    <row r="22" spans="1:19" ht="16.149999999999999" customHeight="1">
      <c r="A22" s="19" t="s">
        <v>26</v>
      </c>
      <c r="B22" s="1370">
        <v>1400</v>
      </c>
      <c r="E22" s="31" t="s">
        <v>1102</v>
      </c>
      <c r="G22" s="28" t="s">
        <v>1076</v>
      </c>
    </row>
    <row r="23" spans="1:19" ht="16.149999999999999" customHeight="1">
      <c r="A23" s="23" t="s">
        <v>1086</v>
      </c>
      <c r="B23" s="1372">
        <v>1000</v>
      </c>
      <c r="E23" s="31" t="s">
        <v>390</v>
      </c>
      <c r="G23" s="32"/>
    </row>
    <row r="24" spans="1:19" ht="16.149999999999999" customHeight="1">
      <c r="A24" s="23" t="s">
        <v>1089</v>
      </c>
      <c r="B24" s="1372">
        <v>1200</v>
      </c>
      <c r="G24" t="s">
        <v>1105</v>
      </c>
    </row>
    <row r="25" spans="1:19" ht="16.149999999999999" customHeight="1">
      <c r="A25" s="23" t="s">
        <v>1083</v>
      </c>
      <c r="B25" s="1372">
        <v>900</v>
      </c>
      <c r="G25" t="s">
        <v>1026</v>
      </c>
    </row>
    <row r="26" spans="1:19" ht="16.149999999999999" customHeight="1">
      <c r="A26" s="19" t="s">
        <v>28</v>
      </c>
      <c r="B26" s="1370">
        <v>1400</v>
      </c>
      <c r="G26" t="s">
        <v>1027</v>
      </c>
    </row>
    <row r="27" spans="1:19" ht="16.149999999999999" customHeight="1">
      <c r="A27" s="156" t="s">
        <v>2982</v>
      </c>
      <c r="B27" s="1370">
        <v>1050</v>
      </c>
      <c r="G27" t="s">
        <v>20</v>
      </c>
    </row>
    <row r="28" spans="1:19" ht="16.149999999999999" customHeight="1">
      <c r="A28" s="19" t="s">
        <v>845</v>
      </c>
      <c r="B28" s="1371">
        <v>1600</v>
      </c>
      <c r="E28" s="17" t="s">
        <v>1107</v>
      </c>
      <c r="F28" s="17" t="s">
        <v>298</v>
      </c>
    </row>
    <row r="29" spans="1:19" ht="16.149999999999999" customHeight="1">
      <c r="A29" s="19" t="s">
        <v>10912</v>
      </c>
      <c r="B29" s="1370">
        <v>1600</v>
      </c>
      <c r="E29" s="17" t="s">
        <v>1109</v>
      </c>
      <c r="F29" s="17" t="s">
        <v>1110</v>
      </c>
      <c r="L29" t="s">
        <v>1111</v>
      </c>
    </row>
    <row r="30" spans="1:19" ht="16.149999999999999" customHeight="1">
      <c r="A30" s="19" t="s">
        <v>10913</v>
      </c>
      <c r="B30" s="1371">
        <v>1400</v>
      </c>
      <c r="E30" s="17" t="s">
        <v>1112</v>
      </c>
      <c r="F30" s="17" t="s">
        <v>1113</v>
      </c>
      <c r="L30" t="s">
        <v>1114</v>
      </c>
    </row>
    <row r="31" spans="1:19" ht="16.149999999999999" customHeight="1">
      <c r="A31" s="19" t="s">
        <v>10914</v>
      </c>
      <c r="B31" s="1371">
        <v>1200</v>
      </c>
      <c r="E31" s="17" t="s">
        <v>1116</v>
      </c>
      <c r="F31" s="17" t="s">
        <v>1117</v>
      </c>
    </row>
    <row r="32" spans="1:19" ht="16.149999999999999" customHeight="1">
      <c r="A32" s="19" t="s">
        <v>615</v>
      </c>
      <c r="B32" s="1371">
        <v>1600</v>
      </c>
      <c r="E32" s="17" t="s">
        <v>1118</v>
      </c>
      <c r="F32" s="17" t="s">
        <v>1119</v>
      </c>
    </row>
    <row r="33" spans="1:10" ht="16.149999999999999" customHeight="1">
      <c r="A33" s="156" t="s">
        <v>836</v>
      </c>
      <c r="B33" s="1371">
        <v>1400</v>
      </c>
      <c r="G33" s="1482" t="s">
        <v>1099</v>
      </c>
      <c r="H33" s="1482"/>
      <c r="I33" s="1482"/>
      <c r="J33" s="1482"/>
    </row>
    <row r="34" spans="1:10" ht="16.149999999999999" customHeight="1">
      <c r="A34" s="19" t="s">
        <v>1037</v>
      </c>
      <c r="B34" s="1370">
        <v>250</v>
      </c>
      <c r="G34" s="35" t="s">
        <v>1120</v>
      </c>
      <c r="H34" s="36"/>
      <c r="I34" s="36"/>
      <c r="J34" s="37"/>
    </row>
    <row r="35" spans="1:10" ht="16.149999999999999" customHeight="1">
      <c r="A35" s="23" t="s">
        <v>300</v>
      </c>
      <c r="B35" s="1370">
        <v>1400</v>
      </c>
      <c r="E35" s="17" t="s">
        <v>1121</v>
      </c>
      <c r="F35" s="17" t="s">
        <v>1122</v>
      </c>
      <c r="G35" s="35" t="s">
        <v>1123</v>
      </c>
      <c r="H35" s="36"/>
      <c r="I35" s="36"/>
      <c r="J35" s="37"/>
    </row>
    <row r="36" spans="1:10" ht="16.149999999999999" customHeight="1">
      <c r="A36" s="169" t="s">
        <v>1466</v>
      </c>
      <c r="B36" s="1371">
        <v>1050</v>
      </c>
      <c r="E36" s="17" t="s">
        <v>1124</v>
      </c>
      <c r="F36" s="17" t="s">
        <v>1110</v>
      </c>
      <c r="G36" s="35" t="s">
        <v>310</v>
      </c>
      <c r="H36" s="36"/>
      <c r="I36" s="36"/>
      <c r="J36" s="37"/>
    </row>
    <row r="37" spans="1:10" ht="16.149999999999999" customHeight="1">
      <c r="A37" s="275" t="s">
        <v>1095</v>
      </c>
      <c r="B37" s="1372">
        <v>1600</v>
      </c>
      <c r="E37" t="s">
        <v>1125</v>
      </c>
      <c r="F37" s="17" t="s">
        <v>1113</v>
      </c>
    </row>
    <row r="38" spans="1:10" ht="16.149999999999999" customHeight="1">
      <c r="A38" s="23" t="s">
        <v>1094</v>
      </c>
      <c r="B38" s="1373">
        <v>1400</v>
      </c>
      <c r="F38" s="17" t="s">
        <v>1117</v>
      </c>
    </row>
    <row r="39" spans="1:10" ht="16.149999999999999" customHeight="1">
      <c r="A39" s="275" t="s">
        <v>1090</v>
      </c>
      <c r="B39" s="1373">
        <v>1200</v>
      </c>
      <c r="F39" s="17" t="s">
        <v>1119</v>
      </c>
    </row>
    <row r="40" spans="1:10" ht="16.149999999999999" customHeight="1">
      <c r="A40" s="1366" t="s">
        <v>10334</v>
      </c>
      <c r="B40" s="1368">
        <v>1700</v>
      </c>
    </row>
    <row r="41" spans="1:10" ht="16.149999999999999" customHeight="1">
      <c r="A41" s="1367" t="s">
        <v>1104</v>
      </c>
      <c r="B41" s="1369">
        <v>1500</v>
      </c>
    </row>
    <row r="42" spans="1:10" ht="16.149999999999999" customHeight="1">
      <c r="A42" s="1367" t="s">
        <v>1103</v>
      </c>
      <c r="B42" s="1369">
        <v>1300</v>
      </c>
      <c r="E42" s="17" t="s">
        <v>1126</v>
      </c>
      <c r="F42" s="17" t="s">
        <v>1127</v>
      </c>
    </row>
    <row r="43" spans="1:10" ht="16.149999999999999" customHeight="1">
      <c r="A43" s="274" t="s">
        <v>1108</v>
      </c>
      <c r="B43" s="1368">
        <v>1600</v>
      </c>
      <c r="E43" t="s">
        <v>352</v>
      </c>
      <c r="F43" s="17" t="s">
        <v>1110</v>
      </c>
    </row>
    <row r="44" spans="1:10" ht="16.149999999999999" customHeight="1">
      <c r="A44" s="274" t="s">
        <v>60</v>
      </c>
      <c r="B44" s="533">
        <v>800</v>
      </c>
      <c r="F44" s="17" t="s">
        <v>1113</v>
      </c>
    </row>
    <row r="45" spans="1:10" ht="16.149999999999999" customHeight="1">
      <c r="A45" s="1365" t="s">
        <v>2888</v>
      </c>
      <c r="B45" s="533">
        <v>1600</v>
      </c>
      <c r="F45" s="17" t="s">
        <v>1117</v>
      </c>
    </row>
    <row r="46" spans="1:10" ht="16.149999999999999" customHeight="1">
      <c r="A46" s="274" t="s">
        <v>97</v>
      </c>
      <c r="B46" s="533">
        <v>900</v>
      </c>
      <c r="F46" t="s">
        <v>1128</v>
      </c>
    </row>
    <row r="47" spans="1:10" ht="16.149999999999999" customHeight="1">
      <c r="A47" s="275" t="s">
        <v>590</v>
      </c>
      <c r="B47" s="1373">
        <v>1600</v>
      </c>
    </row>
    <row r="48" spans="1:10" ht="16.149999999999999" customHeight="1">
      <c r="A48" s="168" t="s">
        <v>8364</v>
      </c>
      <c r="B48" s="533">
        <v>1600</v>
      </c>
    </row>
    <row r="49" spans="1:2" ht="16.149999999999999" customHeight="1">
      <c r="A49" s="168" t="s">
        <v>8365</v>
      </c>
      <c r="B49" s="533">
        <v>1400</v>
      </c>
    </row>
    <row r="50" spans="1:2" ht="16.149999999999999" customHeight="1">
      <c r="A50" s="168" t="s">
        <v>8366</v>
      </c>
      <c r="B50" s="533">
        <v>1200</v>
      </c>
    </row>
    <row r="51" spans="1:2" ht="16.149999999999999" customHeight="1">
      <c r="A51" s="168" t="s">
        <v>8362</v>
      </c>
      <c r="B51" s="533">
        <v>1200</v>
      </c>
    </row>
    <row r="52" spans="1:2" ht="16.149999999999999" customHeight="1">
      <c r="A52" s="168"/>
      <c r="B52" s="168"/>
    </row>
    <row r="53" spans="1:2" ht="16.149999999999999" customHeight="1">
      <c r="A53" s="168"/>
      <c r="B53" s="168"/>
    </row>
    <row r="54" spans="1:2" ht="16.149999999999999" customHeight="1">
      <c r="A54" s="168"/>
      <c r="B54" s="168"/>
    </row>
    <row r="55" spans="1:2" ht="16.149999999999999" customHeight="1">
      <c r="A55" s="168"/>
      <c r="B55" s="168"/>
    </row>
    <row r="56" spans="1:2" ht="16.149999999999999" customHeight="1">
      <c r="A56" s="168"/>
      <c r="B56" s="168"/>
    </row>
    <row r="57" spans="1:2" ht="16.149999999999999" customHeight="1">
      <c r="A57" s="168"/>
      <c r="B57" s="168"/>
    </row>
    <row r="58" spans="1:2" ht="16.149999999999999" customHeight="1">
      <c r="A58" s="168"/>
      <c r="B58" s="168"/>
    </row>
    <row r="59" spans="1:2" ht="16.149999999999999" customHeight="1">
      <c r="A59" s="168"/>
      <c r="B59" s="168"/>
    </row>
    <row r="60" spans="1:2" ht="16.149999999999999" customHeight="1">
      <c r="A60" s="168"/>
      <c r="B60" s="168"/>
    </row>
    <row r="61" spans="1:2" ht="16.149999999999999" customHeight="1">
      <c r="A61" s="168"/>
      <c r="B61" s="168"/>
    </row>
    <row r="62" spans="1:2" ht="16.149999999999999" customHeight="1">
      <c r="A62" s="168"/>
      <c r="B62" s="168"/>
    </row>
    <row r="63" spans="1:2" ht="16.149999999999999" customHeight="1">
      <c r="A63" s="168"/>
      <c r="B63" s="168"/>
    </row>
    <row r="64" spans="1:2" ht="16.149999999999999" customHeight="1">
      <c r="A64" s="168"/>
      <c r="B64" s="168"/>
    </row>
    <row r="65" spans="1:2" ht="16.149999999999999" customHeight="1">
      <c r="A65" s="168"/>
      <c r="B65" s="168"/>
    </row>
    <row r="66" spans="1:2" ht="16.149999999999999" customHeight="1">
      <c r="A66" s="168"/>
      <c r="B66" s="168"/>
    </row>
    <row r="67" spans="1:2" ht="16.149999999999999" customHeight="1">
      <c r="A67" s="168"/>
      <c r="B67" s="168"/>
    </row>
    <row r="68" spans="1:2" ht="16.149999999999999" customHeight="1">
      <c r="A68" s="168"/>
      <c r="B68" s="168"/>
    </row>
    <row r="69" spans="1:2" ht="16.149999999999999" customHeight="1">
      <c r="A69" s="168"/>
      <c r="B69" s="168"/>
    </row>
    <row r="70" spans="1:2" ht="16.149999999999999" customHeight="1">
      <c r="A70" s="168"/>
      <c r="B70" s="168"/>
    </row>
    <row r="71" spans="1:2" ht="16.149999999999999" customHeight="1">
      <c r="A71" s="168"/>
      <c r="B71" s="168"/>
    </row>
    <row r="72" spans="1:2" ht="16.149999999999999" customHeight="1">
      <c r="A72" s="168"/>
      <c r="B72" s="168"/>
    </row>
    <row r="73" spans="1:2" ht="16.149999999999999" customHeight="1">
      <c r="A73" s="168"/>
      <c r="B73" s="168"/>
    </row>
    <row r="74" spans="1:2" ht="16.149999999999999" customHeight="1">
      <c r="A74" s="168"/>
      <c r="B74" s="168"/>
    </row>
    <row r="75" spans="1:2" ht="16.149999999999999" customHeight="1">
      <c r="A75" s="168"/>
      <c r="B75" s="168"/>
    </row>
    <row r="76" spans="1:2" ht="16.149999999999999" customHeight="1">
      <c r="A76" s="168"/>
      <c r="B76" s="168"/>
    </row>
    <row r="77" spans="1:2" ht="16.149999999999999" customHeight="1">
      <c r="A77" s="168"/>
      <c r="B77" s="168"/>
    </row>
    <row r="78" spans="1:2" ht="16.149999999999999" customHeight="1">
      <c r="A78" s="168"/>
      <c r="B78" s="168"/>
    </row>
    <row r="79" spans="1:2" ht="16.149999999999999" customHeight="1">
      <c r="A79" s="168"/>
      <c r="B79" s="168"/>
    </row>
    <row r="80" spans="1:2" ht="16.149999999999999" customHeight="1">
      <c r="A80" s="168"/>
      <c r="B80" s="168"/>
    </row>
    <row r="81" spans="1:2" ht="16.149999999999999" customHeight="1">
      <c r="A81" s="168"/>
      <c r="B81" s="168"/>
    </row>
    <row r="82" spans="1:2" ht="16.149999999999999" customHeight="1">
      <c r="A82" s="168"/>
      <c r="B82" s="168"/>
    </row>
    <row r="83" spans="1:2" ht="16.149999999999999" customHeight="1">
      <c r="A83" s="168"/>
      <c r="B83" s="168"/>
    </row>
    <row r="84" spans="1:2" ht="16.149999999999999" customHeight="1">
      <c r="A84" s="168"/>
      <c r="B84" s="168"/>
    </row>
    <row r="85" spans="1:2" ht="16.149999999999999" customHeight="1">
      <c r="A85" s="168"/>
      <c r="B85" s="168"/>
    </row>
    <row r="86" spans="1:2" ht="16.149999999999999" customHeight="1">
      <c r="A86" s="168"/>
      <c r="B86" s="168"/>
    </row>
    <row r="87" spans="1:2" ht="16.149999999999999" customHeight="1">
      <c r="A87" s="168"/>
      <c r="B87" s="168"/>
    </row>
    <row r="88" spans="1:2" ht="16.149999999999999" customHeight="1">
      <c r="A88" s="168"/>
      <c r="B88" s="168"/>
    </row>
    <row r="89" spans="1:2" ht="16.149999999999999" customHeight="1">
      <c r="A89" s="168"/>
      <c r="B89" s="168"/>
    </row>
    <row r="90" spans="1:2" ht="16.149999999999999" customHeight="1">
      <c r="A90" s="168"/>
      <c r="B90" s="168"/>
    </row>
    <row r="91" spans="1:2" ht="16.149999999999999" customHeight="1">
      <c r="A91" s="168"/>
      <c r="B91" s="168"/>
    </row>
    <row r="92" spans="1:2" ht="16.149999999999999" customHeight="1">
      <c r="A92" s="168"/>
      <c r="B92" s="168"/>
    </row>
    <row r="93" spans="1:2" ht="16.149999999999999" customHeight="1">
      <c r="A93" s="168"/>
      <c r="B93" s="168"/>
    </row>
    <row r="94" spans="1:2" ht="16.149999999999999" customHeight="1">
      <c r="A94" s="168"/>
      <c r="B94" s="168"/>
    </row>
    <row r="95" spans="1:2" ht="16.149999999999999" customHeight="1">
      <c r="A95" s="168"/>
      <c r="B95" s="168"/>
    </row>
    <row r="96" spans="1:2" ht="16.149999999999999" customHeight="1">
      <c r="A96" s="168"/>
      <c r="B96" s="168"/>
    </row>
    <row r="97" spans="1:2" ht="16.149999999999999" customHeight="1">
      <c r="A97" s="168"/>
      <c r="B97" s="168"/>
    </row>
    <row r="98" spans="1:2" ht="16.149999999999999" customHeight="1">
      <c r="A98" s="168"/>
      <c r="B98" s="168"/>
    </row>
    <row r="99" spans="1:2" ht="16.149999999999999" customHeight="1">
      <c r="A99" s="168"/>
      <c r="B99" s="168"/>
    </row>
    <row r="100" spans="1:2" ht="16.149999999999999" customHeight="1">
      <c r="A100" s="168"/>
      <c r="B100" s="168"/>
    </row>
  </sheetData>
  <sheetProtection selectLockedCells="1" selectUnlockedCells="1"/>
  <autoFilter ref="A1:B49">
    <sortState ref="A2:B49">
      <sortCondition ref="A2:A49"/>
    </sortState>
  </autoFilter>
  <mergeCells count="3">
    <mergeCell ref="E1:G1"/>
    <mergeCell ref="L1:N1"/>
    <mergeCell ref="G33:J33"/>
  </mergeCell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C6:H9"/>
  <sheetViews>
    <sheetView workbookViewId="0">
      <selection activeCell="T8" sqref="T8"/>
    </sheetView>
  </sheetViews>
  <sheetFormatPr defaultRowHeight="12.75"/>
  <sheetData>
    <row r="6" spans="3:8">
      <c r="C6" t="s">
        <v>10909</v>
      </c>
      <c r="D6" t="s">
        <v>10908</v>
      </c>
      <c r="E6">
        <v>4</v>
      </c>
      <c r="H6">
        <f>SUMIFS(E6:E9,C6:C9,"MIRROR",D6:D9,"Shub")</f>
        <v>6</v>
      </c>
    </row>
    <row r="7" spans="3:8">
      <c r="C7" t="s">
        <v>5076</v>
      </c>
      <c r="D7" t="s">
        <v>10908</v>
      </c>
      <c r="E7">
        <v>6</v>
      </c>
    </row>
    <row r="8" spans="3:8">
      <c r="C8" t="s">
        <v>427</v>
      </c>
      <c r="D8" t="s">
        <v>10908</v>
      </c>
      <c r="E8">
        <v>7</v>
      </c>
    </row>
    <row r="9" spans="3:8">
      <c r="C9" t="s">
        <v>10909</v>
      </c>
      <c r="D9" t="s">
        <v>10908</v>
      </c>
      <c r="E9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B1:AV89"/>
  <sheetViews>
    <sheetView showGridLines="0" topLeftCell="B1" workbookViewId="0">
      <selection activeCell="D31" sqref="D31:H31"/>
    </sheetView>
  </sheetViews>
  <sheetFormatPr defaultColWidth="0" defaultRowHeight="12.75"/>
  <cols>
    <col min="2" max="2" width="0.85546875" customWidth="1"/>
    <col min="3" max="3" width="10.140625" customWidth="1"/>
    <col min="4" max="4" width="9.140625" customWidth="1"/>
    <col min="5" max="5" width="3.85546875" customWidth="1"/>
    <col min="6" max="6" width="16.7109375" customWidth="1"/>
    <col min="7" max="7" width="1.140625" customWidth="1"/>
    <col min="8" max="8" width="21.5703125" customWidth="1"/>
    <col min="9" max="9" width="10" customWidth="1"/>
    <col min="10" max="10" width="8" customWidth="1"/>
    <col min="11" max="11" width="5.85546875" customWidth="1"/>
    <col min="12" max="12" width="6.5703125" customWidth="1"/>
    <col min="13" max="13" width="1" customWidth="1"/>
    <col min="14" max="14" width="2.7109375" style="101" customWidth="1"/>
    <col min="15" max="15" width="25.42578125" style="154" customWidth="1"/>
    <col min="16" max="16" width="7.42578125" style="79" customWidth="1"/>
    <col min="17" max="17" width="2.7109375" style="154" customWidth="1"/>
    <col min="18" max="18" width="9.140625" style="154" customWidth="1"/>
    <col min="19" max="19" width="6.42578125" style="154" customWidth="1"/>
    <col min="20" max="20" width="8.85546875" style="154" customWidth="1"/>
    <col min="21" max="21" width="11.5703125" style="507" customWidth="1"/>
    <col min="22" max="22" width="8.85546875" style="510" hidden="1" customWidth="1"/>
    <col min="23" max="23" width="6.140625" style="510" hidden="1" customWidth="1"/>
    <col min="24" max="24" width="12.7109375" style="510" hidden="1" customWidth="1"/>
    <col min="25" max="25" width="8.85546875" style="510" hidden="1" customWidth="1"/>
    <col min="26" max="26" width="8.85546875" style="509" hidden="1" customWidth="1"/>
    <col min="27" max="27" width="6.140625" style="509" customWidth="1"/>
    <col min="28" max="28" width="17.85546875" style="509" customWidth="1"/>
    <col min="29" max="29" width="9.85546875" style="509" customWidth="1"/>
    <col min="30" max="32" width="8.85546875" style="508" customWidth="1"/>
    <col min="33" max="37" width="8.85546875" style="509" customWidth="1"/>
    <col min="38" max="41" width="8.85546875" customWidth="1"/>
  </cols>
  <sheetData>
    <row r="1" spans="2:48" ht="23.45" customHeight="1">
      <c r="C1" s="39"/>
      <c r="D1" s="40"/>
      <c r="E1" s="40"/>
      <c r="F1" s="40"/>
      <c r="G1" s="40"/>
      <c r="O1" s="500" t="s">
        <v>1129</v>
      </c>
      <c r="R1" s="154" t="s">
        <v>1130</v>
      </c>
      <c r="S1" s="511">
        <v>4310</v>
      </c>
      <c r="T1" s="158">
        <v>9</v>
      </c>
      <c r="U1" s="512">
        <f ca="1">NOW()</f>
        <v>44657.553953472219</v>
      </c>
      <c r="V1" s="510">
        <f ca="1">YEAR(U1)</f>
        <v>2022</v>
      </c>
      <c r="W1" s="159" t="str">
        <f ca="1">CONCATENATE("a",V1)</f>
        <v>a2022</v>
      </c>
      <c r="X1" s="159">
        <v>20</v>
      </c>
      <c r="Y1" s="510" t="str">
        <f>CONCATENATE(X1,X2)</f>
        <v>2021</v>
      </c>
      <c r="AA1" s="507" t="s">
        <v>16</v>
      </c>
      <c r="AB1" s="507" t="s">
        <v>23</v>
      </c>
      <c r="AC1" s="507" t="s">
        <v>26</v>
      </c>
      <c r="AD1" s="507" t="s">
        <v>28</v>
      </c>
      <c r="AE1" s="507" t="s">
        <v>1037</v>
      </c>
      <c r="AF1" s="507" t="s">
        <v>43</v>
      </c>
      <c r="AG1" s="507" t="s">
        <v>60</v>
      </c>
      <c r="AH1" s="507" t="s">
        <v>97</v>
      </c>
      <c r="AM1">
        <v>0</v>
      </c>
    </row>
    <row r="2" spans="2:48" ht="35.450000000000003" customHeight="1">
      <c r="C2" s="41"/>
      <c r="D2" s="1483"/>
      <c r="E2" s="1483"/>
      <c r="F2" s="1483"/>
      <c r="G2" s="41"/>
      <c r="H2" s="41"/>
      <c r="I2" s="41"/>
      <c r="J2" s="42"/>
      <c r="K2" s="1484"/>
      <c r="L2" s="1484"/>
      <c r="M2" s="1484"/>
      <c r="R2" s="1486" t="s">
        <v>1131</v>
      </c>
      <c r="S2" s="1486"/>
      <c r="T2" s="1486"/>
      <c r="V2" s="510">
        <f ca="1">V1+1</f>
        <v>2023</v>
      </c>
      <c r="W2" s="510" t="str">
        <f ca="1">CONCATENATE("a",V2)</f>
        <v>a2023</v>
      </c>
      <c r="X2" s="159">
        <v>21</v>
      </c>
      <c r="AA2" s="507">
        <v>0</v>
      </c>
      <c r="AB2" s="507">
        <v>0</v>
      </c>
      <c r="AC2" s="507">
        <v>0</v>
      </c>
      <c r="AD2" s="507">
        <v>0</v>
      </c>
      <c r="AE2" s="507">
        <v>0</v>
      </c>
      <c r="AF2" s="507">
        <v>0</v>
      </c>
      <c r="AG2" s="507">
        <v>2</v>
      </c>
      <c r="AH2" s="507">
        <v>0</v>
      </c>
    </row>
    <row r="3" spans="2:48" ht="6" customHeight="1"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6"/>
      <c r="T3" s="158"/>
    </row>
    <row r="4" spans="2:48" ht="3.75" customHeight="1">
      <c r="B4" s="47"/>
      <c r="C4" s="48"/>
      <c r="D4" s="48"/>
      <c r="E4" s="48"/>
      <c r="F4" s="48"/>
      <c r="G4" s="48"/>
      <c r="H4" s="48"/>
      <c r="I4" s="48"/>
      <c r="J4" s="48"/>
      <c r="K4" s="48"/>
      <c r="L4" s="48"/>
      <c r="M4" s="49"/>
      <c r="N4" s="79"/>
      <c r="T4" s="158"/>
    </row>
    <row r="5" spans="2:48" ht="3.75" customHeight="1">
      <c r="B5" s="47"/>
      <c r="C5" s="48"/>
      <c r="D5" s="48"/>
      <c r="E5" s="48"/>
      <c r="F5" s="48"/>
      <c r="G5" s="48"/>
      <c r="H5" s="48"/>
      <c r="I5" s="48"/>
      <c r="J5" s="48"/>
      <c r="K5" s="48"/>
      <c r="L5" s="48"/>
      <c r="M5" s="49"/>
      <c r="N5" s="79"/>
      <c r="T5" s="158"/>
    </row>
    <row r="6" spans="2:48" ht="13.5" thickBot="1">
      <c r="B6" s="47"/>
      <c r="C6" s="310" t="s">
        <v>1132</v>
      </c>
      <c r="D6" s="310"/>
      <c r="E6" s="310"/>
      <c r="F6" s="310"/>
      <c r="G6" s="50"/>
      <c r="H6" s="311" t="s">
        <v>1133</v>
      </c>
      <c r="I6" s="312"/>
      <c r="J6" s="313"/>
      <c r="K6" s="313"/>
      <c r="L6" s="314"/>
      <c r="M6" s="51"/>
      <c r="N6" s="79"/>
      <c r="R6" s="158"/>
      <c r="S6" s="158"/>
      <c r="T6" s="158"/>
      <c r="U6" s="158"/>
      <c r="V6" s="159"/>
      <c r="W6" s="159"/>
      <c r="X6" s="159"/>
      <c r="Y6" s="159"/>
      <c r="Z6" s="160"/>
      <c r="AA6" s="627" t="str">
        <f>IF(OR(TRIM($C$90)="Shell New",TRIM($C$90)="Shell"),"Shell","Non-Shell")</f>
        <v>Non-Shell</v>
      </c>
      <c r="AB6" s="628" t="str">
        <f>CLEAN(I11)</f>
        <v/>
      </c>
      <c r="AC6" s="629" t="b">
        <f>IF(AND(AA6="Shell",NOT(AB6="")),VLOOKUP(AB6,ShellAcc!$A$2:$G$242,2,FALSE))</f>
        <v>0</v>
      </c>
    </row>
    <row r="7" spans="2:48" ht="12.75" customHeight="1">
      <c r="B7" s="47"/>
      <c r="C7" s="52"/>
      <c r="D7" s="53"/>
      <c r="E7" s="53"/>
      <c r="F7" s="54"/>
      <c r="G7" s="55"/>
      <c r="H7" s="35" t="s">
        <v>1134</v>
      </c>
      <c r="I7" s="56"/>
      <c r="J7" s="56"/>
      <c r="K7" s="56"/>
      <c r="L7" s="57"/>
      <c r="M7" s="58"/>
      <c r="N7" s="79"/>
      <c r="R7" s="158"/>
      <c r="S7" s="158"/>
      <c r="T7" s="158"/>
      <c r="U7" s="158"/>
      <c r="V7" s="159"/>
      <c r="W7" s="159"/>
      <c r="X7" s="159"/>
      <c r="Y7" s="159"/>
      <c r="Z7" s="160"/>
      <c r="AA7" s="630"/>
      <c r="AB7" s="631" t="b">
        <f>IF(AND(AA6="Shell",NOT(AB6="")),VLOOKUP(AB6,ShellAcc!$A$2:$G$245,3,FALSE))</f>
        <v>0</v>
      </c>
      <c r="AC7" s="630"/>
    </row>
    <row r="8" spans="2:48" ht="12.75" customHeight="1">
      <c r="B8" s="47"/>
      <c r="C8" s="59"/>
      <c r="D8" s="60"/>
      <c r="E8" s="60"/>
      <c r="F8" s="61"/>
      <c r="G8" s="62"/>
      <c r="H8" s="63"/>
      <c r="I8" s="41"/>
      <c r="J8" s="41"/>
      <c r="K8" s="41"/>
      <c r="L8" s="64"/>
      <c r="M8" s="58"/>
      <c r="N8" s="79">
        <v>4001</v>
      </c>
      <c r="R8" s="158"/>
      <c r="S8" s="158"/>
      <c r="T8" s="158"/>
      <c r="U8" s="158"/>
      <c r="V8" s="159"/>
      <c r="W8" s="159"/>
      <c r="X8" s="159"/>
      <c r="Y8" s="159"/>
      <c r="Z8" s="160"/>
      <c r="AA8" s="630"/>
      <c r="AB8" s="632" t="b">
        <f>IF(AND(AA6="Shell",NOT(AB6="")),VLOOKUP(AB6,ShellAcc!$A$2:$G$245,4,FALSE))</f>
        <v>0</v>
      </c>
      <c r="AC8" s="630"/>
    </row>
    <row r="9" spans="2:48" ht="12.75" customHeight="1">
      <c r="B9" s="47"/>
      <c r="C9" s="59"/>
      <c r="D9" s="60"/>
      <c r="E9" s="60"/>
      <c r="F9" s="61"/>
      <c r="G9" s="62"/>
      <c r="H9" s="35" t="s">
        <v>1135</v>
      </c>
      <c r="I9" s="65"/>
      <c r="J9" s="65"/>
      <c r="K9" s="65"/>
      <c r="L9" s="66"/>
      <c r="M9" s="58"/>
      <c r="N9" s="79">
        <v>4001</v>
      </c>
      <c r="R9" s="158"/>
      <c r="S9" s="158"/>
      <c r="T9" s="158"/>
      <c r="U9" s="158"/>
      <c r="V9" s="159"/>
      <c r="W9" s="159"/>
      <c r="X9" s="159"/>
      <c r="Y9" s="159"/>
      <c r="Z9" s="160"/>
      <c r="AA9" s="630"/>
      <c r="AB9" s="632" t="b">
        <f>IF(AND(AA6="Shell",NOT(AB6="")),VLOOKUP(AB6,ShellAcc!$A$2:$G$245,5,FALSE))</f>
        <v>0</v>
      </c>
      <c r="AC9" s="630"/>
    </row>
    <row r="10" spans="2:48" ht="12.75" customHeight="1" thickBot="1">
      <c r="B10" s="47"/>
      <c r="C10" s="67"/>
      <c r="D10" s="68"/>
      <c r="E10" s="68"/>
      <c r="F10" s="69"/>
      <c r="G10" s="62"/>
      <c r="H10" s="63"/>
      <c r="I10" s="41"/>
      <c r="J10" s="41"/>
      <c r="K10" s="41"/>
      <c r="L10" s="64"/>
      <c r="M10" s="58"/>
      <c r="N10" s="79" t="s">
        <v>1136</v>
      </c>
      <c r="R10" s="158"/>
      <c r="S10" s="158"/>
      <c r="T10" s="158"/>
      <c r="U10" s="158"/>
      <c r="V10" s="159"/>
      <c r="W10" s="159"/>
      <c r="X10" s="159"/>
      <c r="Y10" s="159"/>
      <c r="Z10" s="160"/>
      <c r="AA10" s="630"/>
      <c r="AB10" s="633" t="b">
        <f>IF(AND(AA6="Shell",NOT(AB6="")),VLOOKUP(AB6,ShellAcc!$A$2:$G$245,6,FALSE))</f>
        <v>0</v>
      </c>
      <c r="AC10" s="630"/>
    </row>
    <row r="11" spans="2:48" ht="13.5">
      <c r="B11" s="47"/>
      <c r="C11" s="70" t="s">
        <v>1137</v>
      </c>
      <c r="D11" s="71"/>
      <c r="E11" s="72"/>
      <c r="F11" s="73"/>
      <c r="G11" s="62"/>
      <c r="H11" s="74" t="s">
        <v>1138</v>
      </c>
      <c r="I11" s="75"/>
      <c r="J11" s="76"/>
      <c r="K11" s="157" t="s">
        <v>9671</v>
      </c>
      <c r="L11" s="77"/>
      <c r="M11" s="58"/>
      <c r="N11" s="79"/>
      <c r="O11" s="78" t="s">
        <v>1139</v>
      </c>
      <c r="Q11" s="79"/>
      <c r="R11" s="158"/>
      <c r="S11" s="158"/>
      <c r="T11" s="158"/>
      <c r="U11" s="158"/>
      <c r="V11" s="158"/>
      <c r="W11" s="158"/>
      <c r="X11" s="158"/>
      <c r="Y11" s="158"/>
      <c r="Z11" s="597"/>
      <c r="AA11" s="508"/>
      <c r="AB11" s="508"/>
    </row>
    <row r="12" spans="2:48" ht="13.5">
      <c r="B12" s="47"/>
      <c r="C12" s="80"/>
      <c r="D12" s="80"/>
      <c r="E12" s="81"/>
      <c r="F12" s="82"/>
      <c r="G12" s="62"/>
      <c r="H12" s="83"/>
      <c r="I12" s="579"/>
      <c r="J12" s="82"/>
      <c r="K12" s="1490"/>
      <c r="L12" s="1491"/>
      <c r="M12" s="58"/>
      <c r="N12" s="79"/>
      <c r="O12" s="78" t="s">
        <v>1140</v>
      </c>
      <c r="Q12" s="79"/>
      <c r="R12" s="158"/>
      <c r="S12" s="158"/>
      <c r="T12" s="158"/>
      <c r="U12" s="158"/>
      <c r="V12" s="598" t="s">
        <v>1141</v>
      </c>
      <c r="W12" s="158"/>
      <c r="X12" s="158"/>
      <c r="Y12" s="158"/>
      <c r="Z12" s="597"/>
      <c r="AA12" s="508"/>
      <c r="AB12" s="508"/>
      <c r="AL12" s="509"/>
      <c r="AM12" s="509"/>
      <c r="AN12" s="509"/>
      <c r="AO12" s="509"/>
      <c r="AQ12" s="43"/>
      <c r="AR12" s="43"/>
      <c r="AS12" s="43"/>
      <c r="AT12" s="43"/>
      <c r="AU12" s="43"/>
      <c r="AV12" s="43"/>
    </row>
    <row r="13" spans="2:48" ht="3.75" customHeight="1">
      <c r="B13" s="47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58"/>
      <c r="N13" s="79"/>
      <c r="O13" s="78"/>
      <c r="Q13" s="79"/>
      <c r="R13" s="158"/>
      <c r="S13" s="158"/>
      <c r="T13" s="158"/>
      <c r="U13" s="158"/>
      <c r="V13" s="158"/>
      <c r="W13" s="158"/>
      <c r="X13" s="158"/>
      <c r="Y13" s="158"/>
      <c r="Z13" s="597"/>
      <c r="AA13" s="508"/>
      <c r="AB13" s="508"/>
      <c r="AL13" s="509"/>
      <c r="AM13" s="509"/>
      <c r="AN13" s="509"/>
      <c r="AO13" s="509"/>
      <c r="AQ13" s="43"/>
      <c r="AR13" s="43"/>
      <c r="AS13" s="43"/>
      <c r="AT13" s="43"/>
      <c r="AU13" s="43"/>
      <c r="AV13" s="43"/>
    </row>
    <row r="14" spans="2:48" ht="13.5">
      <c r="B14" s="47"/>
      <c r="C14" s="308" t="s">
        <v>1142</v>
      </c>
      <c r="D14" s="307"/>
      <c r="E14" s="307"/>
      <c r="F14" s="307"/>
      <c r="G14" s="307"/>
      <c r="H14" s="307"/>
      <c r="I14" s="307"/>
      <c r="J14" s="307"/>
      <c r="K14" s="307"/>
      <c r="L14" s="309"/>
      <c r="M14" s="51"/>
      <c r="N14" s="79"/>
      <c r="O14" s="78" t="s">
        <v>1143</v>
      </c>
      <c r="Q14" s="79"/>
      <c r="R14" s="158"/>
      <c r="S14" s="158"/>
      <c r="T14" s="158"/>
      <c r="U14" s="158"/>
      <c r="V14" s="158"/>
      <c r="W14" s="158"/>
      <c r="X14" s="158"/>
      <c r="Y14" s="158"/>
      <c r="Z14" s="597"/>
      <c r="AA14" s="508"/>
      <c r="AB14" s="508"/>
      <c r="AL14" s="509"/>
      <c r="AM14" s="509"/>
      <c r="AN14" s="509"/>
      <c r="AO14" s="509"/>
      <c r="AQ14" s="43"/>
      <c r="AR14" s="43" t="s">
        <v>16</v>
      </c>
      <c r="AS14" s="43"/>
      <c r="AT14" s="43"/>
      <c r="AU14" s="43"/>
      <c r="AV14" s="43"/>
    </row>
    <row r="15" spans="2:48" ht="5.25" customHeight="1">
      <c r="B15" s="47"/>
      <c r="C15" s="84"/>
      <c r="D15" s="85"/>
      <c r="E15" s="85"/>
      <c r="F15" s="85"/>
      <c r="G15" s="85"/>
      <c r="H15" s="85"/>
      <c r="I15" s="85"/>
      <c r="J15" s="85"/>
      <c r="K15" s="85"/>
      <c r="L15" s="86"/>
      <c r="M15" s="87"/>
      <c r="N15" s="79"/>
      <c r="O15" s="78" t="s">
        <v>1144</v>
      </c>
      <c r="Q15" s="79"/>
      <c r="R15" s="158"/>
      <c r="S15" s="158"/>
      <c r="T15" s="158"/>
      <c r="U15" s="158"/>
      <c r="V15" s="158"/>
      <c r="W15" s="158"/>
      <c r="X15" s="158"/>
      <c r="Y15" s="158"/>
      <c r="Z15" s="597"/>
      <c r="AA15" s="508"/>
      <c r="AB15" s="508"/>
      <c r="AL15" s="509"/>
      <c r="AM15" s="509"/>
      <c r="AN15" s="509"/>
      <c r="AO15" s="509"/>
      <c r="AQ15" s="43"/>
      <c r="AR15" s="43" t="s">
        <v>23</v>
      </c>
      <c r="AS15" s="43"/>
      <c r="AT15" s="43"/>
      <c r="AU15" s="43"/>
      <c r="AV15" s="43"/>
    </row>
    <row r="16" spans="2:48" ht="13.5">
      <c r="B16" s="47"/>
      <c r="C16" s="88" t="s">
        <v>1145</v>
      </c>
      <c r="D16" s="89"/>
      <c r="E16" s="90"/>
      <c r="F16" s="91"/>
      <c r="G16" s="91"/>
      <c r="H16" s="89"/>
      <c r="I16" s="91"/>
      <c r="J16" s="91"/>
      <c r="K16" s="92"/>
      <c r="L16" s="93"/>
      <c r="M16" s="58"/>
      <c r="N16" s="79"/>
      <c r="O16" s="78" t="s">
        <v>1146</v>
      </c>
      <c r="Q16" s="79"/>
      <c r="R16" s="158"/>
      <c r="S16" s="158"/>
      <c r="T16" s="158"/>
      <c r="U16" s="158"/>
      <c r="V16" s="158"/>
      <c r="W16" s="158"/>
      <c r="X16" s="158"/>
      <c r="Y16" s="158"/>
      <c r="Z16" s="597"/>
      <c r="AA16" s="508"/>
      <c r="AB16" s="508"/>
      <c r="AL16" s="509"/>
      <c r="AM16" s="509"/>
      <c r="AN16" s="509"/>
      <c r="AO16" s="509"/>
      <c r="AQ16" s="43"/>
      <c r="AR16" s="43" t="s">
        <v>26</v>
      </c>
      <c r="AS16" s="43"/>
      <c r="AT16" s="43"/>
      <c r="AU16" s="43"/>
      <c r="AV16" s="43"/>
    </row>
    <row r="17" spans="2:48" ht="5.25" customHeight="1">
      <c r="B17" s="47"/>
      <c r="C17" s="94"/>
      <c r="D17" s="91"/>
      <c r="E17" s="41"/>
      <c r="F17" s="41"/>
      <c r="G17" s="41"/>
      <c r="H17" s="41"/>
      <c r="I17" s="41"/>
      <c r="J17" s="41"/>
      <c r="K17" s="41"/>
      <c r="L17" s="64"/>
      <c r="M17" s="58"/>
      <c r="N17" s="79"/>
      <c r="O17" s="78" t="s">
        <v>1147</v>
      </c>
      <c r="Q17" s="79"/>
      <c r="R17" s="158"/>
      <c r="S17" s="158"/>
      <c r="T17" s="158"/>
      <c r="U17" s="158"/>
      <c r="V17" s="158"/>
      <c r="W17" s="158"/>
      <c r="X17" s="158"/>
      <c r="Y17" s="158"/>
      <c r="Z17" s="597"/>
      <c r="AA17" s="508"/>
      <c r="AB17" s="508"/>
      <c r="AL17" s="509"/>
      <c r="AM17" s="509"/>
      <c r="AN17" s="509"/>
      <c r="AO17" s="509"/>
      <c r="AQ17" s="43"/>
      <c r="AR17" s="43" t="s">
        <v>28</v>
      </c>
      <c r="AS17" s="43"/>
      <c r="AT17" s="43"/>
      <c r="AU17" s="43"/>
      <c r="AV17" s="43"/>
    </row>
    <row r="18" spans="2:48" ht="13.5">
      <c r="B18" s="47"/>
      <c r="C18" s="88" t="s">
        <v>1148</v>
      </c>
      <c r="D18" s="89"/>
      <c r="E18" s="91"/>
      <c r="F18" s="91"/>
      <c r="G18" s="91"/>
      <c r="H18" s="173"/>
      <c r="I18" s="91"/>
      <c r="J18" s="91"/>
      <c r="K18" s="91"/>
      <c r="L18" s="93"/>
      <c r="M18" s="58"/>
      <c r="N18" s="79"/>
      <c r="O18" s="78" t="s">
        <v>1149</v>
      </c>
      <c r="Q18" s="79"/>
      <c r="R18" s="158"/>
      <c r="S18" s="1485" t="s">
        <v>1150</v>
      </c>
      <c r="T18" s="1485"/>
      <c r="U18" s="1485"/>
      <c r="V18" s="1485"/>
      <c r="W18" s="1485"/>
      <c r="X18" s="1485"/>
      <c r="Y18" s="1485"/>
      <c r="Z18" s="1485"/>
      <c r="AA18" s="508"/>
      <c r="AB18" s="508"/>
      <c r="AL18" s="509"/>
      <c r="AM18" s="509"/>
      <c r="AN18" s="509"/>
      <c r="AO18" s="509"/>
      <c r="AQ18" s="43"/>
      <c r="AR18" s="43" t="s">
        <v>1037</v>
      </c>
      <c r="AS18" s="43"/>
      <c r="AT18" s="43"/>
      <c r="AU18" s="43"/>
      <c r="AV18" s="43"/>
    </row>
    <row r="19" spans="2:48" ht="4.5" customHeight="1">
      <c r="B19" s="47"/>
      <c r="C19" s="94"/>
      <c r="D19" s="91"/>
      <c r="E19" s="41"/>
      <c r="F19" s="41"/>
      <c r="G19" s="41"/>
      <c r="H19" s="41"/>
      <c r="I19" s="41"/>
      <c r="J19" s="41"/>
      <c r="K19" s="41"/>
      <c r="L19" s="64"/>
      <c r="M19" s="58"/>
      <c r="N19" s="79"/>
      <c r="O19" s="78" t="s">
        <v>1151</v>
      </c>
      <c r="Q19" s="79"/>
      <c r="R19" s="158"/>
      <c r="S19" s="158"/>
      <c r="T19" s="158"/>
      <c r="U19" s="158"/>
      <c r="V19" s="158"/>
      <c r="W19" s="158"/>
      <c r="X19" s="158"/>
      <c r="Y19" s="158"/>
      <c r="Z19" s="597"/>
      <c r="AA19" s="508"/>
      <c r="AB19" s="508"/>
      <c r="AL19" s="509"/>
      <c r="AM19" s="509"/>
      <c r="AN19" s="509"/>
      <c r="AO19" s="509"/>
      <c r="AQ19" s="43"/>
      <c r="AR19" s="43" t="s">
        <v>43</v>
      </c>
      <c r="AS19" s="43"/>
      <c r="AT19" s="43"/>
      <c r="AU19" s="43"/>
      <c r="AV19" s="43"/>
    </row>
    <row r="20" spans="2:48" ht="13.5">
      <c r="B20" s="47"/>
      <c r="C20" s="88" t="s">
        <v>1152</v>
      </c>
      <c r="D20" s="89"/>
      <c r="E20" s="91"/>
      <c r="F20" s="91"/>
      <c r="G20" s="91"/>
      <c r="H20" s="91"/>
      <c r="I20" s="91"/>
      <c r="J20" s="91"/>
      <c r="K20" s="91"/>
      <c r="L20" s="93"/>
      <c r="M20" s="58"/>
      <c r="N20" s="79"/>
      <c r="O20" s="78" t="s">
        <v>1153</v>
      </c>
      <c r="Q20" s="79"/>
      <c r="R20" s="158"/>
      <c r="S20" s="1485" t="s">
        <v>1154</v>
      </c>
      <c r="T20" s="1485"/>
      <c r="U20" s="1485"/>
      <c r="V20" s="1485"/>
      <c r="W20" s="1485"/>
      <c r="X20" s="1485"/>
      <c r="Y20" s="1485"/>
      <c r="Z20" s="1485"/>
      <c r="AA20" s="508"/>
      <c r="AB20" s="508"/>
      <c r="AL20" s="509"/>
      <c r="AM20" s="509"/>
      <c r="AN20" s="509"/>
      <c r="AO20" s="509"/>
      <c r="AQ20" s="43"/>
      <c r="AR20" s="43" t="s">
        <v>60</v>
      </c>
      <c r="AS20" s="43"/>
      <c r="AT20" s="43"/>
      <c r="AU20" s="43"/>
      <c r="AV20" s="43"/>
    </row>
    <row r="21" spans="2:48" ht="5.25" customHeight="1">
      <c r="B21" s="47"/>
      <c r="C21" s="95"/>
      <c r="D21" s="96"/>
      <c r="E21" s="96"/>
      <c r="F21" s="96"/>
      <c r="G21" s="96"/>
      <c r="H21" s="96"/>
      <c r="I21" s="96"/>
      <c r="J21" s="96"/>
      <c r="K21" s="96"/>
      <c r="L21" s="97"/>
      <c r="M21" s="58"/>
      <c r="N21" s="79"/>
      <c r="O21" s="98" t="s">
        <v>1155</v>
      </c>
      <c r="Q21" s="79"/>
      <c r="R21" s="158"/>
      <c r="S21" s="158"/>
      <c r="T21" s="158"/>
      <c r="U21" s="158"/>
      <c r="V21" s="158"/>
      <c r="W21" s="158"/>
      <c r="X21" s="158"/>
      <c r="Y21" s="158"/>
      <c r="Z21" s="597"/>
      <c r="AA21" s="508"/>
      <c r="AB21" s="508"/>
      <c r="AL21" s="509"/>
      <c r="AM21" s="509"/>
      <c r="AN21" s="509"/>
      <c r="AO21" s="509"/>
      <c r="AQ21" s="43"/>
      <c r="AR21" s="43" t="s">
        <v>97</v>
      </c>
      <c r="AS21" s="43"/>
      <c r="AT21" s="43"/>
      <c r="AU21" s="43"/>
      <c r="AV21" s="43"/>
    </row>
    <row r="22" spans="2:48" ht="3.75" customHeight="1">
      <c r="B22" s="47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58"/>
      <c r="N22" s="79"/>
      <c r="O22" s="79"/>
      <c r="Q22" s="79"/>
      <c r="R22" s="507"/>
      <c r="S22" s="507"/>
      <c r="T22" s="507"/>
      <c r="V22" s="507"/>
      <c r="W22" s="507"/>
      <c r="X22" s="507"/>
      <c r="Y22" s="507"/>
      <c r="Z22" s="508"/>
      <c r="AA22" s="508"/>
      <c r="AB22" s="508"/>
      <c r="AL22" s="509"/>
      <c r="AM22" s="509"/>
      <c r="AN22" s="509"/>
      <c r="AO22" s="509"/>
      <c r="AQ22" s="43"/>
      <c r="AR22" s="43"/>
      <c r="AS22" s="43"/>
      <c r="AT22" s="43"/>
      <c r="AU22" s="43"/>
      <c r="AV22" s="43"/>
    </row>
    <row r="23" spans="2:48" ht="13.5">
      <c r="B23" s="47"/>
      <c r="C23" s="1487" t="s">
        <v>1156</v>
      </c>
      <c r="D23" s="1488"/>
      <c r="E23" s="1488"/>
      <c r="F23" s="1488"/>
      <c r="G23" s="1488"/>
      <c r="H23" s="1488"/>
      <c r="I23" s="1488"/>
      <c r="J23" s="1488"/>
      <c r="K23" s="1488"/>
      <c r="L23" s="1489"/>
      <c r="M23" s="51"/>
      <c r="N23" s="79"/>
      <c r="O23" s="78" t="s">
        <v>1157</v>
      </c>
      <c r="Q23" s="79"/>
      <c r="R23" s="507"/>
      <c r="S23" s="507"/>
      <c r="T23" s="507"/>
      <c r="V23" s="507"/>
      <c r="W23" s="507"/>
      <c r="X23" s="507"/>
      <c r="Y23" s="507"/>
      <c r="Z23" s="508"/>
      <c r="AA23" s="508"/>
      <c r="AB23" s="508"/>
      <c r="AL23" s="509"/>
      <c r="AM23" s="509"/>
      <c r="AN23" s="509"/>
      <c r="AO23" s="509"/>
      <c r="AQ23" s="43"/>
      <c r="AR23" s="43"/>
      <c r="AS23" s="43"/>
      <c r="AT23" s="43"/>
      <c r="AU23" s="43"/>
      <c r="AV23" s="43"/>
    </row>
    <row r="24" spans="2:48">
      <c r="B24" s="47"/>
      <c r="C24" s="99" t="s">
        <v>1158</v>
      </c>
      <c r="D24" s="1492" t="s">
        <v>1159</v>
      </c>
      <c r="E24" s="1493"/>
      <c r="F24" s="1493"/>
      <c r="G24" s="1493"/>
      <c r="H24" s="1494"/>
      <c r="I24" s="100" t="s">
        <v>1160</v>
      </c>
      <c r="J24" s="100" t="s">
        <v>1016</v>
      </c>
      <c r="K24" s="1492" t="s">
        <v>14</v>
      </c>
      <c r="L24" s="1494"/>
      <c r="M24" s="58"/>
      <c r="N24" s="79"/>
      <c r="Q24" s="79"/>
      <c r="R24" s="507"/>
      <c r="S24" s="507"/>
      <c r="T24" s="507"/>
      <c r="V24" s="507"/>
      <c r="W24" s="507"/>
      <c r="X24" s="507"/>
      <c r="Y24" s="507"/>
      <c r="Z24" s="508"/>
      <c r="AA24" s="508"/>
      <c r="AB24" s="508"/>
      <c r="AL24" s="509"/>
      <c r="AM24" s="509"/>
      <c r="AN24" s="509"/>
      <c r="AO24" s="509"/>
      <c r="AQ24" s="43"/>
      <c r="AR24" s="43"/>
      <c r="AS24" s="43"/>
      <c r="AT24" s="43"/>
      <c r="AU24" s="43"/>
      <c r="AV24" s="43"/>
    </row>
    <row r="25" spans="2:48">
      <c r="B25" s="47"/>
      <c r="C25" s="102"/>
      <c r="D25" s="1495"/>
      <c r="E25" s="1496"/>
      <c r="F25" s="1496"/>
      <c r="G25" s="1496"/>
      <c r="H25" s="1497"/>
      <c r="I25" s="103"/>
      <c r="J25" s="104"/>
      <c r="K25" s="1498">
        <f t="shared" ref="K25:K41" si="0">J25*I25</f>
        <v>0</v>
      </c>
      <c r="L25" s="1498"/>
      <c r="M25" s="58"/>
      <c r="N25" s="79"/>
      <c r="O25" s="28"/>
      <c r="Q25" s="79"/>
      <c r="R25" s="507"/>
      <c r="S25" s="507"/>
      <c r="T25" s="507"/>
      <c r="AD25" s="1499" t="s">
        <v>1161</v>
      </c>
      <c r="AE25" s="1499"/>
      <c r="AF25" s="1499"/>
      <c r="AL25" s="509"/>
      <c r="AM25" s="509"/>
      <c r="AN25" s="509"/>
      <c r="AO25" s="509"/>
    </row>
    <row r="26" spans="2:48">
      <c r="B26" s="47"/>
      <c r="C26" s="105"/>
      <c r="D26" s="1500"/>
      <c r="E26" s="1501"/>
      <c r="F26" s="1501"/>
      <c r="G26" s="1501"/>
      <c r="H26" s="1502"/>
      <c r="I26" s="106"/>
      <c r="J26" s="104"/>
      <c r="K26" s="1498">
        <f t="shared" si="0"/>
        <v>0</v>
      </c>
      <c r="L26" s="1498"/>
      <c r="M26" s="58"/>
      <c r="N26" s="79"/>
      <c r="O26" s="28"/>
      <c r="Q26" s="501">
        <f>50*52.31</f>
        <v>2615.5</v>
      </c>
      <c r="R26" s="507"/>
      <c r="S26" s="507"/>
      <c r="T26" s="507"/>
      <c r="AD26" s="1503" t="s">
        <v>1162</v>
      </c>
      <c r="AE26" s="1503"/>
      <c r="AF26" s="1503"/>
      <c r="AL26" s="509"/>
      <c r="AM26" s="509"/>
      <c r="AN26" s="509"/>
      <c r="AO26" s="509"/>
    </row>
    <row r="27" spans="2:48">
      <c r="B27" s="47"/>
      <c r="C27" s="105"/>
      <c r="D27" s="1504"/>
      <c r="E27" s="1505"/>
      <c r="F27" s="1505"/>
      <c r="G27" s="1505"/>
      <c r="H27" s="1506"/>
      <c r="I27" s="106"/>
      <c r="J27" s="104"/>
      <c r="K27" s="1498">
        <f t="shared" si="0"/>
        <v>0</v>
      </c>
      <c r="L27" s="1498"/>
      <c r="M27" s="58"/>
      <c r="N27" s="79"/>
      <c r="O27" s="28"/>
      <c r="P27" s="79">
        <v>1542.78</v>
      </c>
      <c r="Q27" s="501"/>
      <c r="R27" s="507" t="s">
        <v>1163</v>
      </c>
      <c r="S27" s="507"/>
      <c r="T27" s="507"/>
      <c r="AD27" s="1503" t="s">
        <v>1164</v>
      </c>
      <c r="AE27" s="1503"/>
      <c r="AF27" s="1503"/>
      <c r="AL27" s="509"/>
      <c r="AM27" s="509"/>
      <c r="AN27" s="509"/>
      <c r="AO27" s="509"/>
    </row>
    <row r="28" spans="2:48">
      <c r="B28" s="47"/>
      <c r="C28" s="105"/>
      <c r="D28" s="1500"/>
      <c r="E28" s="1501"/>
      <c r="F28" s="1501"/>
      <c r="G28" s="1501"/>
      <c r="H28" s="1502"/>
      <c r="I28" s="106"/>
      <c r="J28" s="107"/>
      <c r="K28" s="1498">
        <f t="shared" si="0"/>
        <v>0</v>
      </c>
      <c r="L28" s="1498"/>
      <c r="M28" s="58"/>
      <c r="N28" s="79"/>
      <c r="O28" s="28"/>
      <c r="P28" s="79">
        <v>359.94</v>
      </c>
      <c r="Q28" s="501"/>
      <c r="R28" s="507">
        <f>Q28/7</f>
        <v>0</v>
      </c>
      <c r="S28" s="507"/>
      <c r="T28" s="507"/>
      <c r="AD28" s="1507"/>
      <c r="AE28" s="1507"/>
      <c r="AF28" s="1507"/>
      <c r="AL28" s="509"/>
      <c r="AM28" s="509"/>
      <c r="AN28" s="509"/>
      <c r="AO28" s="509"/>
    </row>
    <row r="29" spans="2:48">
      <c r="B29" s="47"/>
      <c r="C29" s="105"/>
      <c r="D29" s="1508"/>
      <c r="E29" s="1509"/>
      <c r="F29" s="1509"/>
      <c r="G29" s="1509"/>
      <c r="H29" s="1510"/>
      <c r="I29" s="106"/>
      <c r="J29" s="107"/>
      <c r="K29" s="1498">
        <f t="shared" si="0"/>
        <v>0</v>
      </c>
      <c r="L29" s="1498"/>
      <c r="M29" s="108"/>
      <c r="N29" s="79"/>
      <c r="O29" s="28"/>
      <c r="P29" s="79">
        <v>0</v>
      </c>
      <c r="Q29" s="501"/>
      <c r="R29" s="507">
        <v>30</v>
      </c>
      <c r="S29" s="507"/>
      <c r="T29" s="507"/>
      <c r="AD29" s="1511" t="s">
        <v>1165</v>
      </c>
      <c r="AE29" s="1511"/>
      <c r="AF29" s="1511"/>
      <c r="AL29" s="509"/>
      <c r="AM29" s="509"/>
      <c r="AN29" s="509"/>
      <c r="AO29" s="509"/>
    </row>
    <row r="30" spans="2:48">
      <c r="B30" s="47"/>
      <c r="C30" s="109"/>
      <c r="D30" s="1504"/>
      <c r="E30" s="1505"/>
      <c r="F30" s="1505"/>
      <c r="G30" s="1505"/>
      <c r="H30" s="1506"/>
      <c r="I30" s="106"/>
      <c r="J30" s="107"/>
      <c r="K30" s="1498">
        <f t="shared" si="0"/>
        <v>0</v>
      </c>
      <c r="L30" s="1498"/>
      <c r="M30" s="108"/>
      <c r="N30" s="79"/>
      <c r="O30" s="28"/>
      <c r="P30" s="79">
        <v>2228.46</v>
      </c>
      <c r="Q30" s="501"/>
      <c r="R30" s="507">
        <f>R28*R29</f>
        <v>0</v>
      </c>
      <c r="S30" s="507"/>
      <c r="T30" s="507"/>
      <c r="AD30" s="1503" t="s">
        <v>1166</v>
      </c>
      <c r="AE30" s="1503"/>
      <c r="AF30" s="1503"/>
      <c r="AL30" s="509"/>
      <c r="AM30" s="509"/>
      <c r="AN30" s="509"/>
      <c r="AO30" s="509"/>
    </row>
    <row r="31" spans="2:48">
      <c r="B31" s="47"/>
      <c r="C31" s="109"/>
      <c r="D31" s="1512"/>
      <c r="E31" s="1513"/>
      <c r="F31" s="1513"/>
      <c r="G31" s="1513"/>
      <c r="H31" s="1514"/>
      <c r="I31" s="106"/>
      <c r="J31" s="107"/>
      <c r="K31" s="1498">
        <f t="shared" si="0"/>
        <v>0</v>
      </c>
      <c r="L31" s="1498"/>
      <c r="M31" s="108"/>
      <c r="N31" s="79"/>
      <c r="O31" s="28"/>
      <c r="P31" s="79">
        <v>2399.88</v>
      </c>
      <c r="Q31" s="501"/>
      <c r="R31" s="507">
        <f>R30*0.1</f>
        <v>0</v>
      </c>
      <c r="S31" s="507"/>
      <c r="T31" s="507"/>
      <c r="X31" s="510">
        <f>25200/2</f>
        <v>12600</v>
      </c>
      <c r="AD31" s="1503"/>
      <c r="AE31" s="1503"/>
      <c r="AF31" s="1503"/>
      <c r="AL31" s="509"/>
      <c r="AM31" s="509"/>
      <c r="AN31" s="509"/>
      <c r="AO31" s="509"/>
    </row>
    <row r="32" spans="2:48">
      <c r="B32" s="47"/>
      <c r="C32" s="110"/>
      <c r="D32" s="1515"/>
      <c r="E32" s="1516"/>
      <c r="F32" s="1516"/>
      <c r="G32" s="1516"/>
      <c r="H32" s="1517"/>
      <c r="I32" s="107"/>
      <c r="J32" s="107"/>
      <c r="K32" s="1498">
        <f t="shared" si="0"/>
        <v>0</v>
      </c>
      <c r="L32" s="1498"/>
      <c r="M32" s="108"/>
      <c r="N32" s="79"/>
      <c r="O32" s="28"/>
      <c r="P32" s="79">
        <v>0</v>
      </c>
      <c r="Q32" s="79"/>
      <c r="R32" s="79"/>
      <c r="S32" s="79"/>
      <c r="T32" s="79"/>
      <c r="AD32" s="1499" t="s">
        <v>1167</v>
      </c>
      <c r="AE32" s="1499"/>
      <c r="AF32" s="1499"/>
      <c r="AL32" s="38"/>
      <c r="AM32" s="38"/>
      <c r="AN32" s="38"/>
      <c r="AO32" s="38"/>
    </row>
    <row r="33" spans="2:41">
      <c r="B33" s="47"/>
      <c r="C33" s="102"/>
      <c r="D33" s="1504"/>
      <c r="E33" s="1505"/>
      <c r="F33" s="1505"/>
      <c r="G33" s="1505"/>
      <c r="H33" s="1506"/>
      <c r="I33" s="107"/>
      <c r="J33" s="107"/>
      <c r="K33" s="1498">
        <f t="shared" si="0"/>
        <v>0</v>
      </c>
      <c r="L33" s="1498"/>
      <c r="M33" s="108"/>
      <c r="N33" s="79"/>
      <c r="O33" s="28"/>
      <c r="P33" s="79">
        <v>0</v>
      </c>
      <c r="Q33" s="79"/>
      <c r="R33" s="79"/>
      <c r="S33" s="79"/>
      <c r="T33" s="79"/>
      <c r="X33" s="510">
        <v>800</v>
      </c>
      <c r="AL33" s="38"/>
      <c r="AM33" s="38"/>
      <c r="AN33" s="38"/>
      <c r="AO33" s="38"/>
    </row>
    <row r="34" spans="2:41">
      <c r="B34" s="47"/>
      <c r="C34" s="110"/>
      <c r="D34" s="1504"/>
      <c r="E34" s="1505"/>
      <c r="F34" s="1505"/>
      <c r="G34" s="1505"/>
      <c r="H34" s="1506"/>
      <c r="I34" s="107"/>
      <c r="J34" s="107"/>
      <c r="K34" s="1498">
        <f t="shared" si="0"/>
        <v>0</v>
      </c>
      <c r="L34" s="1498"/>
      <c r="M34" s="108"/>
      <c r="N34" s="79"/>
      <c r="O34" s="28"/>
      <c r="P34" s="79">
        <v>2742.72</v>
      </c>
      <c r="Q34" s="79"/>
      <c r="R34" s="79">
        <v>12.36</v>
      </c>
      <c r="S34" s="79"/>
      <c r="T34" s="79"/>
      <c r="X34" s="510">
        <v>750</v>
      </c>
      <c r="AL34" s="38"/>
      <c r="AM34" s="38"/>
      <c r="AN34" s="38"/>
      <c r="AO34" s="38"/>
    </row>
    <row r="35" spans="2:41">
      <c r="B35" s="47"/>
      <c r="C35" s="102"/>
      <c r="D35" s="1495"/>
      <c r="E35" s="1496"/>
      <c r="F35" s="1496"/>
      <c r="G35" s="1496"/>
      <c r="H35" s="1497"/>
      <c r="I35" s="104"/>
      <c r="J35" s="104"/>
      <c r="K35" s="1498">
        <f t="shared" si="0"/>
        <v>0</v>
      </c>
      <c r="L35" s="1498"/>
      <c r="M35" s="108"/>
      <c r="N35" s="79"/>
      <c r="O35" s="28"/>
      <c r="P35" s="79">
        <v>239.96</v>
      </c>
      <c r="Q35" s="79"/>
      <c r="R35" s="79"/>
      <c r="S35" s="79"/>
      <c r="T35" s="79"/>
      <c r="U35" s="507">
        <f>240*51.75</f>
        <v>12420</v>
      </c>
      <c r="X35" s="510">
        <v>800</v>
      </c>
      <c r="AL35" s="38"/>
      <c r="AM35" s="38"/>
      <c r="AN35" s="38"/>
      <c r="AO35" s="38"/>
    </row>
    <row r="36" spans="2:41">
      <c r="B36" s="47"/>
      <c r="C36" s="111"/>
      <c r="D36" s="1508"/>
      <c r="E36" s="1509"/>
      <c r="F36" s="1509"/>
      <c r="G36" s="1509"/>
      <c r="H36" s="1510"/>
      <c r="I36" s="104"/>
      <c r="J36" s="104"/>
      <c r="K36" s="1498">
        <f t="shared" si="0"/>
        <v>0</v>
      </c>
      <c r="L36" s="1498"/>
      <c r="M36" s="108"/>
      <c r="N36" s="79"/>
      <c r="O36" s="28"/>
      <c r="P36" s="79">
        <v>0</v>
      </c>
      <c r="Q36" s="79"/>
      <c r="R36" s="79"/>
      <c r="S36" s="79"/>
      <c r="T36" s="79"/>
      <c r="X36" s="510">
        <v>750</v>
      </c>
      <c r="AL36" s="38"/>
      <c r="AM36" s="38"/>
      <c r="AN36" s="38"/>
      <c r="AO36" s="38"/>
    </row>
    <row r="37" spans="2:41">
      <c r="B37" s="47"/>
      <c r="C37" s="111"/>
      <c r="D37" s="1495"/>
      <c r="E37" s="1496"/>
      <c r="F37" s="1496"/>
      <c r="G37" s="1496"/>
      <c r="H37" s="1497"/>
      <c r="I37" s="104"/>
      <c r="J37" s="104"/>
      <c r="K37" s="1498">
        <f t="shared" si="0"/>
        <v>0</v>
      </c>
      <c r="L37" s="1498"/>
      <c r="M37" s="108"/>
      <c r="N37" s="79"/>
      <c r="O37" s="28"/>
      <c r="P37" s="79">
        <v>0</v>
      </c>
      <c r="Q37" s="79"/>
      <c r="R37" s="79"/>
      <c r="S37" s="79"/>
      <c r="T37" s="79"/>
      <c r="U37" s="507">
        <f>U35/6</f>
        <v>2070</v>
      </c>
      <c r="AL37" s="38"/>
      <c r="AM37" s="38"/>
      <c r="AN37" s="38"/>
      <c r="AO37" s="38"/>
    </row>
    <row r="38" spans="2:41">
      <c r="B38" s="47"/>
      <c r="C38" s="111"/>
      <c r="D38" s="1508"/>
      <c r="E38" s="1509"/>
      <c r="F38" s="1509"/>
      <c r="G38" s="1509"/>
      <c r="H38" s="1510"/>
      <c r="I38" s="104"/>
      <c r="J38" s="104"/>
      <c r="K38" s="1498">
        <f t="shared" si="0"/>
        <v>0</v>
      </c>
      <c r="L38" s="1498"/>
      <c r="M38" s="108"/>
      <c r="N38" s="79"/>
      <c r="O38" s="28"/>
      <c r="P38" s="79">
        <v>2571.3000000000002</v>
      </c>
      <c r="Q38" s="502"/>
      <c r="R38" s="79"/>
      <c r="S38" s="79"/>
      <c r="T38" s="79"/>
      <c r="AL38" s="38"/>
      <c r="AM38" s="38"/>
      <c r="AN38" s="38"/>
      <c r="AO38" s="38"/>
    </row>
    <row r="39" spans="2:41">
      <c r="B39" s="47"/>
      <c r="C39" s="111"/>
      <c r="D39" s="1508"/>
      <c r="E39" s="1509"/>
      <c r="F39" s="1509"/>
      <c r="G39" s="1509"/>
      <c r="H39" s="1510"/>
      <c r="I39" s="104"/>
      <c r="J39" s="104"/>
      <c r="K39" s="1498">
        <f t="shared" si="0"/>
        <v>0</v>
      </c>
      <c r="L39" s="1498"/>
      <c r="M39" s="108"/>
      <c r="N39" s="79"/>
      <c r="O39" s="28"/>
      <c r="P39" s="79">
        <v>257.10000000000002</v>
      </c>
      <c r="Q39" s="503"/>
    </row>
    <row r="40" spans="2:41">
      <c r="B40" s="47"/>
      <c r="C40" s="111"/>
      <c r="D40" s="1515"/>
      <c r="E40" s="1516"/>
      <c r="F40" s="1516"/>
      <c r="G40" s="1516"/>
      <c r="H40" s="1517"/>
      <c r="I40" s="104"/>
      <c r="J40" s="104"/>
      <c r="K40" s="1498">
        <f t="shared" si="0"/>
        <v>0</v>
      </c>
      <c r="L40" s="1498"/>
      <c r="M40" s="58"/>
      <c r="N40" s="79"/>
      <c r="O40" s="28"/>
    </row>
    <row r="41" spans="2:41">
      <c r="B41" s="47"/>
      <c r="C41" s="111"/>
      <c r="D41" s="1515"/>
      <c r="E41" s="1516"/>
      <c r="F41" s="1516"/>
      <c r="G41" s="1516"/>
      <c r="H41" s="1517"/>
      <c r="I41" s="112"/>
      <c r="J41" s="104"/>
      <c r="K41" s="1498">
        <f t="shared" si="0"/>
        <v>0</v>
      </c>
      <c r="L41" s="1498"/>
      <c r="M41" s="58"/>
      <c r="N41" s="79"/>
      <c r="O41" s="28"/>
    </row>
    <row r="42" spans="2:41">
      <c r="B42" s="47"/>
      <c r="C42" s="41"/>
      <c r="D42" s="41"/>
      <c r="E42" s="41"/>
      <c r="F42" s="62"/>
      <c r="G42" s="62"/>
      <c r="H42" s="62"/>
      <c r="I42" s="62"/>
      <c r="J42" s="83" t="s">
        <v>1168</v>
      </c>
      <c r="K42" s="1519">
        <f>SUM(K25:K41)</f>
        <v>0</v>
      </c>
      <c r="L42" s="1519"/>
      <c r="M42" s="58"/>
      <c r="N42" s="79"/>
    </row>
    <row r="43" spans="2:41" ht="3.75" customHeight="1">
      <c r="B43" s="47"/>
      <c r="C43" s="41"/>
      <c r="D43" s="41"/>
      <c r="E43" s="41"/>
      <c r="F43" s="62"/>
      <c r="G43" s="62"/>
      <c r="H43" s="62"/>
      <c r="I43" s="62"/>
      <c r="J43" s="62"/>
      <c r="K43" s="1520"/>
      <c r="L43" s="1520"/>
      <c r="M43" s="58"/>
      <c r="N43" s="79"/>
    </row>
    <row r="44" spans="2:41" ht="3.75" customHeight="1">
      <c r="B44" s="47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113"/>
      <c r="N44" s="79"/>
    </row>
    <row r="45" spans="2:41">
      <c r="B45" s="47"/>
      <c r="C45" s="1521" t="s">
        <v>1169</v>
      </c>
      <c r="D45" s="1521"/>
      <c r="E45" s="1522">
        <f>ROUND(K42,0)</f>
        <v>0</v>
      </c>
      <c r="F45" s="1522"/>
      <c r="G45" s="1522"/>
      <c r="H45" s="1522"/>
      <c r="I45" s="1522"/>
      <c r="J45" s="1522"/>
      <c r="K45" s="1522"/>
      <c r="L45" s="1522"/>
      <c r="M45" s="51"/>
      <c r="N45" s="79"/>
      <c r="R45" s="504"/>
    </row>
    <row r="46" spans="2:41">
      <c r="B46" s="47"/>
      <c r="C46" s="1523" t="str">
        <f>IF(E45=0," ",SpellNumber(E45))</f>
        <v xml:space="preserve"> </v>
      </c>
      <c r="D46" s="1523"/>
      <c r="E46" s="1523"/>
      <c r="F46" s="1523"/>
      <c r="G46" s="1523"/>
      <c r="H46" s="1523"/>
      <c r="I46" s="1523"/>
      <c r="J46" s="1523"/>
      <c r="K46" s="1523"/>
      <c r="L46" s="1523"/>
      <c r="M46" s="51"/>
      <c r="N46" s="79"/>
      <c r="R46" s="504"/>
      <c r="AM46">
        <f>3.79+8.6</f>
        <v>12.39</v>
      </c>
    </row>
    <row r="47" spans="2:41">
      <c r="B47" s="47"/>
      <c r="C47" s="114"/>
      <c r="D47" s="115"/>
      <c r="E47" s="115"/>
      <c r="F47" s="115"/>
      <c r="G47" s="115"/>
      <c r="H47" s="115"/>
      <c r="I47" s="116" t="s">
        <v>1170</v>
      </c>
      <c r="J47" s="117"/>
      <c r="K47" s="1524">
        <f>IF(E16="Shell/BW/CHS",I7+60,I7+30)</f>
        <v>30</v>
      </c>
      <c r="L47" s="1524"/>
      <c r="M47" s="58"/>
      <c r="N47" s="79"/>
      <c r="R47" s="505"/>
    </row>
    <row r="48" spans="2:41" ht="3.75" customHeight="1">
      <c r="B48" s="47"/>
      <c r="C48" s="41"/>
      <c r="D48" s="41"/>
      <c r="E48" s="41"/>
      <c r="F48" s="41"/>
      <c r="G48" s="41"/>
      <c r="H48" s="41"/>
      <c r="I48" s="41"/>
      <c r="J48" s="41"/>
      <c r="K48" s="118"/>
      <c r="L48" s="41"/>
      <c r="M48" s="58"/>
      <c r="N48" s="79"/>
    </row>
    <row r="49" spans="2:15">
      <c r="B49" s="47"/>
      <c r="C49" s="119" t="s">
        <v>1171</v>
      </c>
      <c r="D49" s="120"/>
      <c r="E49" s="120"/>
      <c r="F49" s="120"/>
      <c r="G49" s="120"/>
      <c r="H49" s="120"/>
      <c r="I49" s="121"/>
      <c r="J49" s="41"/>
      <c r="K49" s="41"/>
      <c r="L49" s="41"/>
      <c r="M49" s="58"/>
      <c r="N49" s="79"/>
      <c r="O49" s="506"/>
    </row>
    <row r="50" spans="2:15">
      <c r="B50" s="47"/>
      <c r="C50" s="122" t="s">
        <v>1172</v>
      </c>
      <c r="D50" s="123"/>
      <c r="E50" s="123"/>
      <c r="F50" s="123"/>
      <c r="G50" s="123"/>
      <c r="H50" s="123"/>
      <c r="I50" s="124"/>
      <c r="J50" s="41"/>
      <c r="K50" s="41"/>
      <c r="L50" s="41"/>
      <c r="M50" s="58"/>
      <c r="N50" s="79"/>
    </row>
    <row r="51" spans="2:15" ht="3.75" customHeight="1">
      <c r="B51" s="47"/>
      <c r="C51" s="122"/>
      <c r="D51" s="123"/>
      <c r="E51" s="123"/>
      <c r="F51" s="123"/>
      <c r="G51" s="123"/>
      <c r="H51" s="123"/>
      <c r="I51" s="125"/>
      <c r="J51" s="126"/>
      <c r="K51" s="41"/>
      <c r="L51" s="41"/>
      <c r="M51" s="58"/>
      <c r="N51" s="79"/>
    </row>
    <row r="52" spans="2:15" ht="11.25" customHeight="1">
      <c r="B52" s="47"/>
      <c r="C52" s="127" t="s">
        <v>1173</v>
      </c>
      <c r="D52" s="123"/>
      <c r="E52" s="123"/>
      <c r="F52" s="123"/>
      <c r="G52" s="123"/>
      <c r="H52" s="123"/>
      <c r="I52" s="128"/>
      <c r="J52" s="41"/>
      <c r="K52" s="41"/>
      <c r="L52" s="41"/>
      <c r="M52" s="58"/>
      <c r="N52" s="79"/>
    </row>
    <row r="53" spans="2:15" ht="12" customHeight="1">
      <c r="B53" s="47"/>
      <c r="C53" s="122" t="s">
        <v>1174</v>
      </c>
      <c r="D53" s="123"/>
      <c r="E53" s="123"/>
      <c r="F53" s="123"/>
      <c r="G53" s="123"/>
      <c r="H53" s="123"/>
      <c r="I53" s="128"/>
      <c r="J53" s="41"/>
      <c r="K53" s="41"/>
      <c r="L53" s="41"/>
      <c r="M53" s="58"/>
      <c r="N53" s="79"/>
    </row>
    <row r="54" spans="2:15" ht="11.25" customHeight="1">
      <c r="B54" s="47"/>
      <c r="C54" s="122" t="s">
        <v>1175</v>
      </c>
      <c r="D54" s="123"/>
      <c r="E54" s="123"/>
      <c r="F54" s="123"/>
      <c r="G54" s="123"/>
      <c r="H54" s="123"/>
      <c r="I54" s="128"/>
      <c r="J54" s="41"/>
      <c r="K54" s="41"/>
      <c r="L54" s="41"/>
      <c r="M54" s="58"/>
      <c r="N54" s="79"/>
    </row>
    <row r="55" spans="2:15" ht="11.25" customHeight="1">
      <c r="B55" s="47"/>
      <c r="C55" s="129" t="s">
        <v>1176</v>
      </c>
      <c r="D55" s="123"/>
      <c r="E55" s="123"/>
      <c r="F55" s="123"/>
      <c r="G55" s="123"/>
      <c r="H55" s="123"/>
      <c r="I55" s="128"/>
      <c r="J55" s="41"/>
      <c r="K55" s="41"/>
      <c r="L55" s="41"/>
      <c r="M55" s="58"/>
      <c r="N55" s="79"/>
    </row>
    <row r="56" spans="2:15" ht="11.25" customHeight="1">
      <c r="B56" s="47"/>
      <c r="C56" s="129" t="s">
        <v>1177</v>
      </c>
      <c r="D56" s="123"/>
      <c r="E56" s="123"/>
      <c r="F56" s="123"/>
      <c r="G56" s="123"/>
      <c r="H56" s="123"/>
      <c r="I56" s="128"/>
      <c r="J56" s="41"/>
      <c r="K56" s="41"/>
      <c r="L56" s="41"/>
      <c r="M56" s="58"/>
      <c r="N56" s="79"/>
    </row>
    <row r="57" spans="2:15" ht="3.75" customHeight="1">
      <c r="B57" s="47"/>
      <c r="C57" s="129"/>
      <c r="D57" s="123"/>
      <c r="E57" s="123"/>
      <c r="F57" s="123"/>
      <c r="G57" s="123"/>
      <c r="H57" s="123"/>
      <c r="I57" s="128"/>
      <c r="J57" s="41"/>
      <c r="K57" s="41"/>
      <c r="L57" s="41"/>
      <c r="M57" s="58"/>
      <c r="N57" s="79"/>
    </row>
    <row r="58" spans="2:15">
      <c r="B58" s="47"/>
      <c r="C58" s="130" t="s">
        <v>1178</v>
      </c>
      <c r="D58" s="131"/>
      <c r="E58" s="131"/>
      <c r="F58" s="131"/>
      <c r="G58" s="131"/>
      <c r="H58" s="131" t="s">
        <v>1179</v>
      </c>
      <c r="I58" s="132"/>
      <c r="J58" s="133"/>
      <c r="K58" s="41"/>
      <c r="L58" s="41"/>
      <c r="M58" s="58"/>
      <c r="N58" s="79"/>
    </row>
    <row r="59" spans="2:15" ht="4.5" customHeight="1">
      <c r="B59" s="47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58"/>
      <c r="N59" s="79"/>
    </row>
    <row r="60" spans="2:15">
      <c r="B60" s="47"/>
      <c r="C60" s="41"/>
      <c r="D60" s="134"/>
      <c r="E60" s="134"/>
      <c r="F60" s="134"/>
      <c r="G60" s="134"/>
      <c r="I60" s="135" t="s">
        <v>1180</v>
      </c>
      <c r="J60" s="134"/>
      <c r="K60" s="134"/>
      <c r="L60" s="134"/>
      <c r="M60" s="58"/>
      <c r="N60" s="79"/>
    </row>
    <row r="61" spans="2:15" ht="9.75" customHeight="1">
      <c r="B61" s="47"/>
      <c r="C61" s="41"/>
      <c r="D61" s="134"/>
      <c r="E61" s="134"/>
      <c r="F61" s="134"/>
      <c r="G61" s="134"/>
      <c r="H61" s="134"/>
      <c r="I61" s="134"/>
      <c r="J61" s="134"/>
      <c r="K61" s="134"/>
      <c r="L61" s="134"/>
      <c r="M61" s="58"/>
      <c r="N61" s="79"/>
    </row>
    <row r="62" spans="2:15" ht="9" customHeight="1">
      <c r="B62" s="47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58"/>
      <c r="N62" s="79"/>
    </row>
    <row r="63" spans="2:15">
      <c r="B63" s="47"/>
      <c r="C63" s="41"/>
      <c r="D63" s="41"/>
      <c r="E63" s="41"/>
      <c r="F63" s="41"/>
      <c r="G63" s="41"/>
      <c r="H63" s="41"/>
      <c r="I63" s="41"/>
      <c r="J63" s="1518" t="s">
        <v>1181</v>
      </c>
      <c r="K63" s="1518"/>
      <c r="L63" s="41"/>
      <c r="M63" s="58"/>
      <c r="N63" s="79"/>
    </row>
    <row r="64" spans="2:15">
      <c r="B64" s="47"/>
      <c r="C64" s="41"/>
      <c r="D64" s="41"/>
      <c r="E64" s="41"/>
      <c r="F64" s="41"/>
      <c r="G64" s="41"/>
      <c r="H64" s="41"/>
      <c r="I64" s="41"/>
      <c r="J64" s="1518" t="s">
        <v>1182</v>
      </c>
      <c r="K64" s="1518"/>
      <c r="L64" s="41"/>
      <c r="M64" s="58"/>
      <c r="N64" s="79"/>
    </row>
    <row r="65" spans="2:14" ht="3.75" customHeight="1">
      <c r="B65" s="47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58"/>
      <c r="N65" s="79"/>
    </row>
    <row r="66" spans="2:14">
      <c r="B66" s="47"/>
      <c r="C66" s="154"/>
      <c r="D66" s="154"/>
      <c r="E66" s="154"/>
      <c r="F66" s="154"/>
      <c r="G66" s="154"/>
      <c r="H66" s="154"/>
      <c r="I66" s="154"/>
      <c r="J66" s="154"/>
      <c r="K66" s="154"/>
      <c r="L66" s="154"/>
      <c r="M66" s="58"/>
      <c r="N66" s="79"/>
    </row>
    <row r="67" spans="2:14">
      <c r="B67" s="136"/>
      <c r="C67" s="137" t="s">
        <v>1183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9"/>
      <c r="N67" s="79"/>
    </row>
    <row r="68" spans="2:14"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79"/>
    </row>
    <row r="69" spans="2:14">
      <c r="B69" s="41"/>
    </row>
    <row r="70" spans="2:14">
      <c r="K70" s="140" t="s">
        <v>1184</v>
      </c>
    </row>
    <row r="72" spans="2:14" ht="13.5">
      <c r="L72" s="141"/>
    </row>
    <row r="89" spans="14:37" s="115" customFormat="1">
      <c r="N89" s="161"/>
      <c r="O89" s="154"/>
      <c r="P89" s="79"/>
      <c r="Q89" s="154"/>
      <c r="R89" s="154"/>
      <c r="S89" s="154"/>
      <c r="T89" s="154"/>
      <c r="U89" s="507"/>
      <c r="V89" s="513"/>
      <c r="W89" s="513"/>
      <c r="X89" s="513"/>
      <c r="Y89" s="513"/>
      <c r="Z89" s="514"/>
      <c r="AA89" s="514"/>
      <c r="AB89" s="514"/>
      <c r="AC89" s="514"/>
      <c r="AD89" s="508"/>
      <c r="AE89" s="508"/>
      <c r="AF89" s="508"/>
      <c r="AG89" s="514"/>
      <c r="AH89" s="514"/>
      <c r="AI89" s="514"/>
      <c r="AJ89" s="514"/>
      <c r="AK89" s="514"/>
    </row>
  </sheetData>
  <sheetProtection selectLockedCells="1" selectUnlockedCells="1"/>
  <mergeCells count="59">
    <mergeCell ref="J64:K64"/>
    <mergeCell ref="K42:L42"/>
    <mergeCell ref="K43:L43"/>
    <mergeCell ref="C45:D45"/>
    <mergeCell ref="E45:L45"/>
    <mergeCell ref="C46:L46"/>
    <mergeCell ref="K47:L47"/>
    <mergeCell ref="D40:H40"/>
    <mergeCell ref="K40:L40"/>
    <mergeCell ref="D41:H41"/>
    <mergeCell ref="K41:L41"/>
    <mergeCell ref="J63:K63"/>
    <mergeCell ref="K39:L39"/>
    <mergeCell ref="D34:H34"/>
    <mergeCell ref="K34:L34"/>
    <mergeCell ref="D35:H35"/>
    <mergeCell ref="K35:L35"/>
    <mergeCell ref="D36:H36"/>
    <mergeCell ref="K36:L36"/>
    <mergeCell ref="D37:H37"/>
    <mergeCell ref="K37:L37"/>
    <mergeCell ref="D38:H38"/>
    <mergeCell ref="K38:L38"/>
    <mergeCell ref="D39:H39"/>
    <mergeCell ref="D32:H32"/>
    <mergeCell ref="K32:L32"/>
    <mergeCell ref="AD32:AF32"/>
    <mergeCell ref="D33:H33"/>
    <mergeCell ref="K33:L33"/>
    <mergeCell ref="AD31:AF31"/>
    <mergeCell ref="D28:H28"/>
    <mergeCell ref="K28:L28"/>
    <mergeCell ref="AD28:AF28"/>
    <mergeCell ref="D29:H29"/>
    <mergeCell ref="K29:L29"/>
    <mergeCell ref="AD29:AF29"/>
    <mergeCell ref="D30:H30"/>
    <mergeCell ref="K30:L30"/>
    <mergeCell ref="AD30:AF30"/>
    <mergeCell ref="D31:H31"/>
    <mergeCell ref="K31:L31"/>
    <mergeCell ref="AD25:AF25"/>
    <mergeCell ref="D26:H26"/>
    <mergeCell ref="K26:L26"/>
    <mergeCell ref="AD26:AF26"/>
    <mergeCell ref="D27:H27"/>
    <mergeCell ref="K27:L27"/>
    <mergeCell ref="AD27:AF27"/>
    <mergeCell ref="C23:L23"/>
    <mergeCell ref="K12:L12"/>
    <mergeCell ref="D24:H24"/>
    <mergeCell ref="K24:L24"/>
    <mergeCell ref="D25:H25"/>
    <mergeCell ref="K25:L25"/>
    <mergeCell ref="D2:F2"/>
    <mergeCell ref="K2:M2"/>
    <mergeCell ref="S18:Z18"/>
    <mergeCell ref="S20:Z20"/>
    <mergeCell ref="R2:T2"/>
  </mergeCells>
  <printOptions horizontalCentered="1"/>
  <pageMargins left="0.4" right="0.4" top="0.15" bottom="0.25" header="0.51180555555555551" footer="0.25"/>
  <pageSetup paperSize="9" scale="85" firstPageNumber="0" orientation="portrait" horizontalDpi="300" verticalDpi="300" r:id="rId1"/>
  <headerFooter alignWithMargins="0">
    <oddFooter>&amp;C&amp;"Arial,Bold"&amp;8Blue Water Trade Winds Pvt. Ltd.&amp;"Arial,Regular"&amp;7 4 Siddarth Enclave GMS Road Ballupur Dehradun - 248001 Uttarkhand INDIATel:+91-135-2723301, 6453882 Corporate Email: info@bwesglobal.com Website:www.bwesglobal.com</oddFooter>
  </headerFooter>
  <legacyDrawing r:id="rId2"/>
  <controls>
    <control shapeId="6172" r:id="rId3" name="CommandButton1"/>
    <control shapeId="6173" r:id="rId4" name="CommandButton2"/>
    <control shapeId="6174" r:id="rId5" name="ComboBox1"/>
    <control shapeId="6175" r:id="rId6" name="ComboBox2"/>
    <control shapeId="6176" r:id="rId7" name="CommandButtonSA"/>
    <control shapeId="6177" r:id="rId8" name="CommandButton323"/>
    <control shapeId="6178" r:id="rId9" name="CommandButton35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BR63493"/>
  <sheetViews>
    <sheetView tabSelected="1" zoomScaleSheetLayoutView="100" workbookViewId="0">
      <pane xSplit="5" ySplit="1" topLeftCell="H2161" activePane="bottomRight" state="frozen"/>
      <selection pane="topRight" activeCell="H1" sqref="H1"/>
      <selection pane="bottomLeft" activeCell="A1058" sqref="A1058"/>
      <selection pane="bottomRight" activeCell="N2178" sqref="N2178"/>
    </sheetView>
  </sheetViews>
  <sheetFormatPr defaultRowHeight="12.95" customHeight="1"/>
  <cols>
    <col min="1" max="1" width="6.28515625" customWidth="1"/>
    <col min="2" max="2" width="10.42578125" customWidth="1"/>
    <col min="3" max="3" width="12.42578125" customWidth="1"/>
    <col min="4" max="4" width="21.42578125" bestFit="1" customWidth="1"/>
    <col min="5" max="5" width="13.7109375" style="165" customWidth="1"/>
    <col min="6" max="6" width="1.7109375" hidden="1" customWidth="1"/>
    <col min="7" max="7" width="4.140625" hidden="1" customWidth="1"/>
    <col min="8" max="8" width="21.7109375" style="1" bestFit="1" customWidth="1"/>
    <col min="9" max="9" width="13.7109375" style="1" bestFit="1" customWidth="1"/>
    <col min="10" max="10" width="12.42578125" style="638" customWidth="1"/>
    <col min="11" max="11" width="18.85546875" bestFit="1" customWidth="1"/>
    <col min="12" max="12" width="11.140625" style="659" customWidth="1"/>
    <col min="13" max="13" width="9.140625" hidden="1" customWidth="1"/>
    <col min="14" max="14" width="16.28515625" style="830" bestFit="1" customWidth="1"/>
    <col min="15" max="15" width="44.140625" style="4" customWidth="1"/>
    <col min="16" max="16" width="23.5703125" style="4" customWidth="1"/>
    <col min="17" max="17" width="12.5703125" customWidth="1"/>
    <col min="18" max="18" width="12.7109375" customWidth="1"/>
    <col min="19" max="19" width="10.7109375" customWidth="1"/>
    <col min="20" max="20" width="8.85546875" style="146" customWidth="1"/>
    <col min="21" max="21" width="8.85546875" customWidth="1"/>
    <col min="22" max="25" width="8.85546875" style="146" customWidth="1"/>
    <col min="26" max="26" width="15.7109375" style="146" customWidth="1"/>
    <col min="27" max="27" width="8.85546875" style="146" customWidth="1"/>
    <col min="28" max="28" width="55" style="146" customWidth="1"/>
    <col min="29" max="70" width="8.85546875" style="146" customWidth="1"/>
  </cols>
  <sheetData>
    <row r="1" spans="1:70" s="2" customFormat="1" ht="39" customHeight="1">
      <c r="A1" s="292" t="s">
        <v>0</v>
      </c>
      <c r="B1" s="293" t="s">
        <v>1</v>
      </c>
      <c r="C1" s="293"/>
      <c r="D1" s="293" t="s">
        <v>3</v>
      </c>
      <c r="E1" s="294" t="s">
        <v>4</v>
      </c>
      <c r="F1" s="295" t="s">
        <v>5</v>
      </c>
      <c r="G1" s="293" t="s">
        <v>6</v>
      </c>
      <c r="H1" s="296" t="s">
        <v>7</v>
      </c>
      <c r="I1" s="296" t="s">
        <v>8</v>
      </c>
      <c r="J1" s="652" t="s">
        <v>9</v>
      </c>
      <c r="K1" s="297" t="s">
        <v>10</v>
      </c>
      <c r="L1" s="653" t="s">
        <v>11</v>
      </c>
      <c r="M1" s="298" t="s">
        <v>12</v>
      </c>
      <c r="N1" s="824" t="s">
        <v>13</v>
      </c>
      <c r="O1" s="298" t="s">
        <v>1185</v>
      </c>
      <c r="P1" s="293" t="s">
        <v>1186</v>
      </c>
      <c r="Q1" s="293" t="s">
        <v>10872</v>
      </c>
      <c r="R1" s="142">
        <v>2300</v>
      </c>
      <c r="S1" s="1377" t="s">
        <v>11036</v>
      </c>
      <c r="T1" s="162" t="s">
        <v>1187</v>
      </c>
      <c r="U1"/>
      <c r="V1" s="152"/>
      <c r="W1" s="153"/>
      <c r="X1" s="153"/>
      <c r="Y1" s="153"/>
      <c r="Z1" s="153"/>
      <c r="AA1" s="163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</row>
    <row r="2" spans="1:70" ht="12.95" customHeight="1">
      <c r="A2" s="260">
        <v>2013</v>
      </c>
      <c r="B2" s="260" t="s">
        <v>1528</v>
      </c>
      <c r="C2" s="261">
        <v>42461</v>
      </c>
      <c r="D2" s="260" t="s">
        <v>647</v>
      </c>
      <c r="E2" s="260" t="s">
        <v>721</v>
      </c>
      <c r="F2" s="260"/>
      <c r="G2" s="260"/>
      <c r="H2" s="262" t="s">
        <v>22</v>
      </c>
      <c r="I2" s="262" t="s">
        <v>261</v>
      </c>
      <c r="J2" s="660">
        <v>42447</v>
      </c>
      <c r="K2" s="299" t="s">
        <v>23</v>
      </c>
      <c r="L2" s="654">
        <v>1200</v>
      </c>
      <c r="M2" s="260">
        <v>2013</v>
      </c>
      <c r="N2" s="825">
        <v>42493</v>
      </c>
      <c r="O2" s="300"/>
      <c r="P2" s="300"/>
      <c r="AB2" s="5" t="str">
        <f t="shared" ref="AB2:AB65" si="0">IF(TRIM(A2)="","",CONCATENATE(TRIM(D2),TRIM(E2)))</f>
        <v>Genmar Compatriot79</v>
      </c>
    </row>
    <row r="3" spans="1:70" ht="12.95" customHeight="1">
      <c r="A3" s="260">
        <v>2014</v>
      </c>
      <c r="B3" s="260" t="s">
        <v>1529</v>
      </c>
      <c r="C3" s="261">
        <v>42461</v>
      </c>
      <c r="D3" s="260" t="s">
        <v>1411</v>
      </c>
      <c r="E3" s="260" t="s">
        <v>1412</v>
      </c>
      <c r="F3" s="260"/>
      <c r="G3" s="260"/>
      <c r="H3" s="262" t="s">
        <v>765</v>
      </c>
      <c r="I3" s="262" t="s">
        <v>198</v>
      </c>
      <c r="J3" s="660">
        <v>42442</v>
      </c>
      <c r="K3" s="299" t="s">
        <v>724</v>
      </c>
      <c r="L3" s="654">
        <v>1600</v>
      </c>
      <c r="M3" s="260">
        <v>2014</v>
      </c>
      <c r="N3" s="825">
        <v>42480</v>
      </c>
      <c r="O3" s="300"/>
      <c r="P3" s="300"/>
      <c r="AB3" s="5" t="str">
        <f t="shared" si="0"/>
        <v>Istanbul14389</v>
      </c>
    </row>
    <row r="4" spans="1:70" ht="12.95" customHeight="1">
      <c r="A4" s="260">
        <v>2015</v>
      </c>
      <c r="B4" s="260" t="s">
        <v>1540</v>
      </c>
      <c r="C4" s="261">
        <v>42462</v>
      </c>
      <c r="D4" s="260" t="s">
        <v>573</v>
      </c>
      <c r="E4" s="260" t="s">
        <v>165</v>
      </c>
      <c r="F4" s="260"/>
      <c r="G4" s="260"/>
      <c r="H4" s="262" t="s">
        <v>791</v>
      </c>
      <c r="I4" s="262" t="s">
        <v>1477</v>
      </c>
      <c r="J4" s="660">
        <v>42432</v>
      </c>
      <c r="K4" s="299" t="s">
        <v>28</v>
      </c>
      <c r="L4" s="654">
        <v>1400</v>
      </c>
      <c r="M4" s="260">
        <v>2015</v>
      </c>
      <c r="N4" s="825">
        <v>42492</v>
      </c>
      <c r="O4" s="260"/>
      <c r="P4" s="300"/>
      <c r="AB4" s="5" t="str">
        <f t="shared" si="0"/>
        <v>Aframax Riviera45</v>
      </c>
    </row>
    <row r="5" spans="1:70" ht="12.95" customHeight="1">
      <c r="A5" s="260">
        <v>2016</v>
      </c>
      <c r="B5" s="260" t="s">
        <v>1541</v>
      </c>
      <c r="C5" s="261">
        <v>42462</v>
      </c>
      <c r="D5" s="260" t="s">
        <v>777</v>
      </c>
      <c r="E5" s="260" t="s">
        <v>124</v>
      </c>
      <c r="F5" s="260"/>
      <c r="G5" s="260"/>
      <c r="H5" s="262" t="s">
        <v>477</v>
      </c>
      <c r="I5" s="262" t="s">
        <v>1476</v>
      </c>
      <c r="J5" s="660">
        <v>42426</v>
      </c>
      <c r="K5" s="299" t="s">
        <v>28</v>
      </c>
      <c r="L5" s="654">
        <v>1400</v>
      </c>
      <c r="M5" s="260">
        <v>2016</v>
      </c>
      <c r="N5" s="825">
        <v>42506</v>
      </c>
      <c r="O5" s="260"/>
      <c r="P5" s="300"/>
      <c r="AB5" s="5" t="str">
        <f t="shared" si="0"/>
        <v>King Duncan19</v>
      </c>
    </row>
    <row r="6" spans="1:70" ht="12.95" customHeight="1">
      <c r="A6" s="260">
        <v>2017</v>
      </c>
      <c r="B6" s="260" t="s">
        <v>1542</v>
      </c>
      <c r="C6" s="261">
        <v>42462</v>
      </c>
      <c r="D6" s="260" t="s">
        <v>1440</v>
      </c>
      <c r="E6" s="260" t="s">
        <v>414</v>
      </c>
      <c r="F6" s="260"/>
      <c r="G6" s="260"/>
      <c r="H6" s="262" t="s">
        <v>465</v>
      </c>
      <c r="I6" s="262" t="s">
        <v>20</v>
      </c>
      <c r="J6" s="660">
        <v>42441</v>
      </c>
      <c r="K6" s="299" t="s">
        <v>28</v>
      </c>
      <c r="L6" s="654">
        <v>1400</v>
      </c>
      <c r="M6" s="260">
        <v>2017</v>
      </c>
      <c r="N6" s="825">
        <v>42506</v>
      </c>
      <c r="O6" s="260"/>
      <c r="P6" s="300"/>
      <c r="AB6" s="5" t="str">
        <f t="shared" si="0"/>
        <v>Gener8 Horn5</v>
      </c>
    </row>
    <row r="7" spans="1:70" ht="12.95" customHeight="1">
      <c r="A7" s="260">
        <v>2018</v>
      </c>
      <c r="B7" s="260" t="s">
        <v>1543</v>
      </c>
      <c r="C7" s="261">
        <v>42462</v>
      </c>
      <c r="D7" s="260" t="s">
        <v>508</v>
      </c>
      <c r="E7" s="260" t="s">
        <v>143</v>
      </c>
      <c r="F7" s="260"/>
      <c r="G7" s="260"/>
      <c r="H7" s="262" t="s">
        <v>1382</v>
      </c>
      <c r="I7" s="262" t="s">
        <v>1451</v>
      </c>
      <c r="J7" s="660">
        <v>42443</v>
      </c>
      <c r="K7" s="299" t="s">
        <v>28</v>
      </c>
      <c r="L7" s="654">
        <v>1400</v>
      </c>
      <c r="M7" s="260">
        <v>2018</v>
      </c>
      <c r="N7" s="825">
        <v>42478</v>
      </c>
      <c r="O7" s="260"/>
      <c r="P7" s="300"/>
      <c r="AB7" s="5" t="str">
        <f t="shared" si="0"/>
        <v>Afra Laurel36</v>
      </c>
    </row>
    <row r="8" spans="1:70" ht="12.95" customHeight="1">
      <c r="A8" s="260">
        <v>2019</v>
      </c>
      <c r="B8" s="260" t="s">
        <v>1544</v>
      </c>
      <c r="C8" s="261">
        <v>42462</v>
      </c>
      <c r="D8" s="260" t="s">
        <v>730</v>
      </c>
      <c r="E8" s="260" t="s">
        <v>658</v>
      </c>
      <c r="F8" s="260"/>
      <c r="G8" s="260"/>
      <c r="H8" s="262" t="s">
        <v>392</v>
      </c>
      <c r="I8" s="262" t="s">
        <v>697</v>
      </c>
      <c r="J8" s="660">
        <v>42443</v>
      </c>
      <c r="K8" s="299" t="s">
        <v>28</v>
      </c>
      <c r="L8" s="654">
        <v>1400</v>
      </c>
      <c r="M8" s="260">
        <v>2019</v>
      </c>
      <c r="N8" s="825">
        <v>42492</v>
      </c>
      <c r="O8" s="260"/>
      <c r="P8" s="300"/>
      <c r="AB8" s="5" t="str">
        <f t="shared" si="0"/>
        <v>V8 Stealth II59</v>
      </c>
    </row>
    <row r="9" spans="1:70" ht="12.95" customHeight="1">
      <c r="A9" s="260">
        <v>2020</v>
      </c>
      <c r="B9" s="260" t="s">
        <v>1545</v>
      </c>
      <c r="C9" s="261">
        <v>42462</v>
      </c>
      <c r="D9" s="260" t="s">
        <v>809</v>
      </c>
      <c r="E9" s="260" t="s">
        <v>1453</v>
      </c>
      <c r="F9" s="260"/>
      <c r="G9" s="260"/>
      <c r="H9" s="262" t="s">
        <v>1454</v>
      </c>
      <c r="I9" s="262" t="s">
        <v>1456</v>
      </c>
      <c r="J9" s="660">
        <v>42449</v>
      </c>
      <c r="K9" s="299" t="s">
        <v>28</v>
      </c>
      <c r="L9" s="654">
        <v>1400</v>
      </c>
      <c r="M9" s="260">
        <v>2020</v>
      </c>
      <c r="N9" s="825">
        <v>42489</v>
      </c>
      <c r="O9" s="260"/>
      <c r="P9" s="300"/>
      <c r="AB9" s="5" t="str">
        <f t="shared" si="0"/>
        <v>King Darius16_2016</v>
      </c>
    </row>
    <row r="10" spans="1:70" ht="12.95" customHeight="1">
      <c r="A10" s="260">
        <v>2021</v>
      </c>
      <c r="B10" s="260" t="s">
        <v>1546</v>
      </c>
      <c r="C10" s="261">
        <v>42462</v>
      </c>
      <c r="D10" s="260" t="s">
        <v>490</v>
      </c>
      <c r="E10" s="260" t="s">
        <v>171</v>
      </c>
      <c r="F10" s="260"/>
      <c r="G10" s="260"/>
      <c r="H10" s="262" t="s">
        <v>1454</v>
      </c>
      <c r="I10" s="262" t="s">
        <v>757</v>
      </c>
      <c r="J10" s="660">
        <v>42435</v>
      </c>
      <c r="K10" s="299" t="s">
        <v>28</v>
      </c>
      <c r="L10" s="654">
        <v>1400</v>
      </c>
      <c r="M10" s="260">
        <v>2021</v>
      </c>
      <c r="N10" s="825">
        <v>42489</v>
      </c>
      <c r="O10" s="260"/>
      <c r="P10" s="300"/>
      <c r="AB10" s="5" t="str">
        <f t="shared" si="0"/>
        <v>Nave Cielo46</v>
      </c>
    </row>
    <row r="11" spans="1:70" ht="12.95" customHeight="1">
      <c r="A11" s="260">
        <v>2022</v>
      </c>
      <c r="B11" s="260" t="s">
        <v>1547</v>
      </c>
      <c r="C11" s="261">
        <v>42462</v>
      </c>
      <c r="D11" s="260" t="s">
        <v>1268</v>
      </c>
      <c r="E11" s="260" t="s">
        <v>834</v>
      </c>
      <c r="F11" s="260"/>
      <c r="G11" s="260"/>
      <c r="H11" s="262" t="s">
        <v>732</v>
      </c>
      <c r="I11" s="262" t="s">
        <v>750</v>
      </c>
      <c r="J11" s="660">
        <v>42435</v>
      </c>
      <c r="K11" s="299" t="s">
        <v>28</v>
      </c>
      <c r="L11" s="654">
        <v>1400</v>
      </c>
      <c r="M11" s="260">
        <v>2022</v>
      </c>
      <c r="N11" s="825">
        <v>42489</v>
      </c>
      <c r="O11" s="260"/>
      <c r="P11" s="300"/>
      <c r="AB11" s="5" t="str">
        <f t="shared" si="0"/>
        <v>Nave Cetus49</v>
      </c>
    </row>
    <row r="12" spans="1:70" ht="12.95" customHeight="1">
      <c r="A12" s="260">
        <v>2023</v>
      </c>
      <c r="B12" s="260" t="s">
        <v>1548</v>
      </c>
      <c r="C12" s="261">
        <v>42462</v>
      </c>
      <c r="D12" s="260" t="s">
        <v>1370</v>
      </c>
      <c r="E12" s="260" t="s">
        <v>79</v>
      </c>
      <c r="F12" s="260"/>
      <c r="G12" s="260"/>
      <c r="H12" s="262" t="s">
        <v>788</v>
      </c>
      <c r="I12" s="262" t="s">
        <v>821</v>
      </c>
      <c r="J12" s="660">
        <v>42450</v>
      </c>
      <c r="K12" s="299" t="s">
        <v>28</v>
      </c>
      <c r="L12" s="654">
        <v>1400</v>
      </c>
      <c r="M12" s="260">
        <v>2023</v>
      </c>
      <c r="N12" s="825">
        <v>42478</v>
      </c>
      <c r="O12" s="260"/>
      <c r="P12" s="300"/>
      <c r="AB12" s="5" t="str">
        <f t="shared" si="0"/>
        <v>Fidelity N24</v>
      </c>
    </row>
    <row r="13" spans="1:70" ht="12.95" customHeight="1">
      <c r="A13" s="260">
        <v>2024</v>
      </c>
      <c r="B13" s="260" t="s">
        <v>1549</v>
      </c>
      <c r="C13" s="261">
        <v>42462</v>
      </c>
      <c r="D13" s="260" t="s">
        <v>1807</v>
      </c>
      <c r="E13" s="260" t="s">
        <v>166</v>
      </c>
      <c r="F13" s="260"/>
      <c r="G13" s="260"/>
      <c r="H13" s="262" t="s">
        <v>788</v>
      </c>
      <c r="I13" s="262" t="s">
        <v>1492</v>
      </c>
      <c r="J13" s="660">
        <v>42445</v>
      </c>
      <c r="K13" s="299" t="s">
        <v>28</v>
      </c>
      <c r="L13" s="654">
        <v>1400</v>
      </c>
      <c r="M13" s="260">
        <v>2024</v>
      </c>
      <c r="N13" s="825">
        <v>42489</v>
      </c>
      <c r="O13" s="260"/>
      <c r="P13" s="300"/>
      <c r="AB13" s="5" t="str">
        <f t="shared" si="0"/>
        <v>Navig8 Stealth S.V.16</v>
      </c>
    </row>
    <row r="14" spans="1:70" ht="12.95" customHeight="1">
      <c r="A14" s="260">
        <v>2025</v>
      </c>
      <c r="B14" s="260" t="s">
        <v>1550</v>
      </c>
      <c r="C14" s="261">
        <v>42462</v>
      </c>
      <c r="D14" s="260" t="s">
        <v>1431</v>
      </c>
      <c r="E14" s="260" t="s">
        <v>1432</v>
      </c>
      <c r="F14" s="260"/>
      <c r="G14" s="260"/>
      <c r="H14" s="262" t="s">
        <v>620</v>
      </c>
      <c r="I14" s="262" t="s">
        <v>20</v>
      </c>
      <c r="J14" s="660">
        <v>42444</v>
      </c>
      <c r="K14" s="299" t="s">
        <v>43</v>
      </c>
      <c r="L14" s="654">
        <v>1400</v>
      </c>
      <c r="M14" s="260">
        <v>2025</v>
      </c>
      <c r="N14" s="825">
        <v>42465</v>
      </c>
      <c r="O14" s="300"/>
      <c r="P14" s="300"/>
      <c r="AB14" s="5" t="str">
        <f t="shared" si="0"/>
        <v>Al Marzooah25 jan 2016</v>
      </c>
    </row>
    <row r="15" spans="1:70" ht="12.95" customHeight="1">
      <c r="A15" s="260">
        <v>2026</v>
      </c>
      <c r="B15" s="260" t="s">
        <v>1552</v>
      </c>
      <c r="C15" s="261">
        <v>42462</v>
      </c>
      <c r="D15" s="260" t="s">
        <v>1345</v>
      </c>
      <c r="E15" s="260" t="s">
        <v>800</v>
      </c>
      <c r="F15" s="260"/>
      <c r="G15" s="260"/>
      <c r="H15" s="262" t="s">
        <v>736</v>
      </c>
      <c r="I15" s="262" t="s">
        <v>25</v>
      </c>
      <c r="J15" s="660">
        <v>42428</v>
      </c>
      <c r="K15" s="299" t="s">
        <v>1103</v>
      </c>
      <c r="L15" s="654">
        <v>1300</v>
      </c>
      <c r="M15" s="260">
        <v>2026</v>
      </c>
      <c r="N15" s="825">
        <v>42543</v>
      </c>
      <c r="O15" s="300"/>
      <c r="P15" s="300"/>
      <c r="AB15" s="5" t="str">
        <f t="shared" si="0"/>
        <v>PAG1501</v>
      </c>
    </row>
    <row r="16" spans="1:70" ht="12.95" customHeight="1">
      <c r="A16" s="260">
        <v>2027</v>
      </c>
      <c r="B16" s="260" t="s">
        <v>1553</v>
      </c>
      <c r="C16" s="261">
        <v>42462</v>
      </c>
      <c r="D16" s="260" t="s">
        <v>1379</v>
      </c>
      <c r="E16" s="260" t="s">
        <v>800</v>
      </c>
      <c r="F16" s="260"/>
      <c r="G16" s="260"/>
      <c r="H16" s="262" t="s">
        <v>736</v>
      </c>
      <c r="I16" s="262" t="s">
        <v>455</v>
      </c>
      <c r="J16" s="660">
        <v>42433</v>
      </c>
      <c r="K16" s="299" t="s">
        <v>1103</v>
      </c>
      <c r="L16" s="654">
        <v>1300</v>
      </c>
      <c r="M16" s="260">
        <v>2027</v>
      </c>
      <c r="N16" s="825">
        <v>42543</v>
      </c>
      <c r="O16" s="300"/>
      <c r="P16" s="300"/>
      <c r="AB16" s="5" t="str">
        <f t="shared" si="0"/>
        <v>Rustaq Silver1501</v>
      </c>
    </row>
    <row r="17" spans="1:28" ht="12.95" customHeight="1">
      <c r="A17" s="260">
        <v>2028</v>
      </c>
      <c r="B17" s="260" t="s">
        <v>1554</v>
      </c>
      <c r="C17" s="261">
        <v>42462</v>
      </c>
      <c r="D17" s="260" t="s">
        <v>1380</v>
      </c>
      <c r="E17" s="260" t="s">
        <v>1390</v>
      </c>
      <c r="F17" s="260"/>
      <c r="G17" s="260"/>
      <c r="H17" s="262" t="s">
        <v>736</v>
      </c>
      <c r="I17" s="262" t="s">
        <v>160</v>
      </c>
      <c r="J17" s="660">
        <v>42432</v>
      </c>
      <c r="K17" s="299" t="s">
        <v>1103</v>
      </c>
      <c r="L17" s="654">
        <v>1300</v>
      </c>
      <c r="M17" s="260">
        <v>2028</v>
      </c>
      <c r="N17" s="825">
        <v>42543</v>
      </c>
      <c r="O17" s="300"/>
      <c r="P17" s="300"/>
      <c r="AB17" s="5" t="str">
        <f t="shared" si="0"/>
        <v>Nakhal Silver1601</v>
      </c>
    </row>
    <row r="18" spans="1:28" ht="12.95" customHeight="1">
      <c r="A18" s="260">
        <v>2029</v>
      </c>
      <c r="B18" s="260" t="s">
        <v>1555</v>
      </c>
      <c r="C18" s="261">
        <v>42462</v>
      </c>
      <c r="D18" s="260" t="s">
        <v>1387</v>
      </c>
      <c r="E18" s="260" t="s">
        <v>1390</v>
      </c>
      <c r="F18" s="260"/>
      <c r="G18" s="260"/>
      <c r="H18" s="262" t="s">
        <v>669</v>
      </c>
      <c r="I18" s="262" t="s">
        <v>535</v>
      </c>
      <c r="J18" s="660">
        <v>42448</v>
      </c>
      <c r="K18" s="299" t="s">
        <v>1103</v>
      </c>
      <c r="L18" s="654">
        <v>1300</v>
      </c>
      <c r="M18" s="260">
        <v>2029</v>
      </c>
      <c r="N18" s="825">
        <v>42543</v>
      </c>
      <c r="O18" s="300"/>
      <c r="P18" s="300"/>
      <c r="AB18" s="5" t="str">
        <f t="shared" si="0"/>
        <v>STI Gramercy1601</v>
      </c>
    </row>
    <row r="19" spans="1:28" ht="12.95" customHeight="1">
      <c r="A19" s="260">
        <v>2030</v>
      </c>
      <c r="B19" s="260" t="s">
        <v>1556</v>
      </c>
      <c r="C19" s="261">
        <v>42462</v>
      </c>
      <c r="D19" s="260" t="s">
        <v>1389</v>
      </c>
      <c r="E19" s="260" t="s">
        <v>1390</v>
      </c>
      <c r="F19" s="260"/>
      <c r="G19" s="260"/>
      <c r="H19" s="262" t="s">
        <v>736</v>
      </c>
      <c r="I19" s="262" t="s">
        <v>25</v>
      </c>
      <c r="J19" s="660">
        <v>42431</v>
      </c>
      <c r="K19" s="299" t="s">
        <v>1103</v>
      </c>
      <c r="L19" s="654">
        <v>1300</v>
      </c>
      <c r="M19" s="260">
        <v>2030</v>
      </c>
      <c r="N19" s="825">
        <v>42543</v>
      </c>
      <c r="O19" s="300"/>
      <c r="P19" s="300"/>
      <c r="AB19" s="5" t="str">
        <f t="shared" si="0"/>
        <v>Marlin Ammolite1601</v>
      </c>
    </row>
    <row r="20" spans="1:28" ht="12.95" customHeight="1">
      <c r="A20" s="260">
        <v>2031</v>
      </c>
      <c r="B20" s="260" t="s">
        <v>1557</v>
      </c>
      <c r="C20" s="261">
        <v>42462</v>
      </c>
      <c r="D20" s="260" t="s">
        <v>1435</v>
      </c>
      <c r="E20" s="260" t="s">
        <v>1390</v>
      </c>
      <c r="F20" s="260"/>
      <c r="G20" s="260"/>
      <c r="H20" s="262" t="s">
        <v>1327</v>
      </c>
      <c r="I20" s="262" t="s">
        <v>1551</v>
      </c>
      <c r="J20" s="660">
        <v>42454</v>
      </c>
      <c r="K20" s="299" t="s">
        <v>1103</v>
      </c>
      <c r="L20" s="654">
        <v>1300</v>
      </c>
      <c r="M20" s="260">
        <v>2031</v>
      </c>
      <c r="N20" s="825">
        <v>42543</v>
      </c>
      <c r="O20" s="300"/>
      <c r="P20" s="300"/>
      <c r="AB20" s="5" t="str">
        <f t="shared" si="0"/>
        <v>Tarantella1601</v>
      </c>
    </row>
    <row r="21" spans="1:28" ht="12.95" customHeight="1">
      <c r="A21" s="260">
        <v>2032</v>
      </c>
      <c r="B21" s="260" t="s">
        <v>1560</v>
      </c>
      <c r="C21" s="261">
        <v>42464</v>
      </c>
      <c r="D21" s="260" t="s">
        <v>1341</v>
      </c>
      <c r="E21" s="260" t="s">
        <v>53</v>
      </c>
      <c r="F21" s="260"/>
      <c r="G21" s="260"/>
      <c r="H21" s="262" t="s">
        <v>813</v>
      </c>
      <c r="I21" s="262" t="s">
        <v>1308</v>
      </c>
      <c r="J21" s="660">
        <v>42386</v>
      </c>
      <c r="K21" s="299" t="s">
        <v>60</v>
      </c>
      <c r="L21" s="654">
        <v>800</v>
      </c>
      <c r="M21" s="260">
        <v>2032</v>
      </c>
      <c r="N21" s="825">
        <v>42563</v>
      </c>
      <c r="O21" s="300" t="s">
        <v>1191</v>
      </c>
      <c r="P21" s="300"/>
      <c r="AB21" s="5" t="str">
        <f t="shared" si="0"/>
        <v>Los Angeles Spirit1</v>
      </c>
    </row>
    <row r="22" spans="1:28" ht="12.95" customHeight="1">
      <c r="A22" s="260">
        <v>2033</v>
      </c>
      <c r="B22" s="260" t="s">
        <v>1561</v>
      </c>
      <c r="C22" s="261">
        <v>42464</v>
      </c>
      <c r="D22" s="260" t="s">
        <v>1346</v>
      </c>
      <c r="E22" s="260" t="s">
        <v>83</v>
      </c>
      <c r="F22" s="260"/>
      <c r="G22" s="260"/>
      <c r="H22" s="262" t="s">
        <v>787</v>
      </c>
      <c r="I22" s="262" t="s">
        <v>829</v>
      </c>
      <c r="J22" s="660">
        <v>42434</v>
      </c>
      <c r="K22" s="299" t="s">
        <v>60</v>
      </c>
      <c r="L22" s="654">
        <v>800</v>
      </c>
      <c r="M22" s="260">
        <v>2033</v>
      </c>
      <c r="N22" s="825">
        <v>42488</v>
      </c>
      <c r="O22" s="300"/>
      <c r="P22" s="300"/>
      <c r="AB22" s="5" t="str">
        <f t="shared" si="0"/>
        <v>Barcelona Spirit001</v>
      </c>
    </row>
    <row r="23" spans="1:28" ht="12.95" customHeight="1">
      <c r="A23" s="260">
        <v>2034</v>
      </c>
      <c r="B23" s="260" t="s">
        <v>1562</v>
      </c>
      <c r="C23" s="261">
        <v>42464</v>
      </c>
      <c r="D23" s="260" t="s">
        <v>1364</v>
      </c>
      <c r="E23" s="260" t="s">
        <v>1365</v>
      </c>
      <c r="F23" s="260"/>
      <c r="G23" s="260"/>
      <c r="H23" s="262" t="s">
        <v>787</v>
      </c>
      <c r="I23" s="262" t="s">
        <v>444</v>
      </c>
      <c r="J23" s="660">
        <v>42394</v>
      </c>
      <c r="K23" s="299" t="s">
        <v>60</v>
      </c>
      <c r="L23" s="654">
        <v>800</v>
      </c>
      <c r="M23" s="260">
        <v>2034</v>
      </c>
      <c r="N23" s="825">
        <v>42572</v>
      </c>
      <c r="O23" s="300" t="s">
        <v>1191</v>
      </c>
      <c r="P23" s="300"/>
      <c r="AB23" s="5" t="str">
        <f t="shared" si="0"/>
        <v>Beijing SpiritTK001</v>
      </c>
    </row>
    <row r="24" spans="1:28" ht="12.95" customHeight="1">
      <c r="A24" s="260">
        <v>2035</v>
      </c>
      <c r="B24" s="260" t="s">
        <v>1563</v>
      </c>
      <c r="C24" s="261">
        <v>42464</v>
      </c>
      <c r="D24" s="260" t="s">
        <v>484</v>
      </c>
      <c r="E24" s="260" t="s">
        <v>96</v>
      </c>
      <c r="F24" s="260"/>
      <c r="G24" s="260"/>
      <c r="H24" s="262" t="s">
        <v>1340</v>
      </c>
      <c r="I24" s="262" t="s">
        <v>716</v>
      </c>
      <c r="J24" s="660">
        <v>42426</v>
      </c>
      <c r="K24" s="299" t="s">
        <v>60</v>
      </c>
      <c r="L24" s="654">
        <v>800</v>
      </c>
      <c r="M24" s="260">
        <v>2035</v>
      </c>
      <c r="N24" s="825">
        <v>42488</v>
      </c>
      <c r="O24" s="300"/>
      <c r="P24" s="300"/>
      <c r="AB24" s="5" t="str">
        <f t="shared" si="0"/>
        <v>Esther Spirit124</v>
      </c>
    </row>
    <row r="25" spans="1:28" ht="12.95" customHeight="1">
      <c r="A25" s="260">
        <v>2036</v>
      </c>
      <c r="B25" s="260" t="s">
        <v>1564</v>
      </c>
      <c r="C25" s="261">
        <v>42464</v>
      </c>
      <c r="D25" s="260" t="s">
        <v>65</v>
      </c>
      <c r="E25" s="260" t="s">
        <v>595</v>
      </c>
      <c r="F25" s="260"/>
      <c r="G25" s="260"/>
      <c r="H25" s="262" t="s">
        <v>400</v>
      </c>
      <c r="I25" s="262" t="s">
        <v>376</v>
      </c>
      <c r="J25" s="660">
        <v>42427</v>
      </c>
      <c r="K25" s="299" t="s">
        <v>60</v>
      </c>
      <c r="L25" s="654">
        <v>800</v>
      </c>
      <c r="M25" s="260">
        <v>2036</v>
      </c>
      <c r="N25" s="825">
        <v>42488</v>
      </c>
      <c r="O25" s="300"/>
      <c r="P25" s="300"/>
      <c r="AB25" s="5" t="str">
        <f t="shared" si="0"/>
        <v>Everest Spirit114</v>
      </c>
    </row>
    <row r="26" spans="1:28" ht="12.95" customHeight="1">
      <c r="A26" s="260">
        <v>2037</v>
      </c>
      <c r="B26" s="260" t="s">
        <v>1565</v>
      </c>
      <c r="C26" s="261">
        <v>42464</v>
      </c>
      <c r="D26" s="260" t="s">
        <v>768</v>
      </c>
      <c r="E26" s="260" t="s">
        <v>155</v>
      </c>
      <c r="F26" s="260"/>
      <c r="G26" s="260"/>
      <c r="H26" s="262" t="s">
        <v>601</v>
      </c>
      <c r="I26" s="262" t="s">
        <v>20</v>
      </c>
      <c r="J26" s="660">
        <v>42448</v>
      </c>
      <c r="K26" s="299" t="s">
        <v>60</v>
      </c>
      <c r="L26" s="654">
        <v>800</v>
      </c>
      <c r="M26" s="260">
        <v>2037</v>
      </c>
      <c r="N26" s="825">
        <v>42499</v>
      </c>
      <c r="O26" s="300"/>
      <c r="P26" s="300"/>
      <c r="AB26" s="5" t="str">
        <f t="shared" si="0"/>
        <v>Peak Spirit17</v>
      </c>
    </row>
    <row r="27" spans="1:28" ht="12.95" customHeight="1">
      <c r="A27" s="260">
        <v>2038</v>
      </c>
      <c r="B27" s="260" t="s">
        <v>1566</v>
      </c>
      <c r="C27" s="261">
        <v>42464</v>
      </c>
      <c r="D27" s="260" t="s">
        <v>190</v>
      </c>
      <c r="E27" s="260" t="s">
        <v>89</v>
      </c>
      <c r="F27" s="260"/>
      <c r="G27" s="260"/>
      <c r="H27" s="262" t="s">
        <v>400</v>
      </c>
      <c r="I27" s="262" t="s">
        <v>312</v>
      </c>
      <c r="J27" s="660">
        <v>42429</v>
      </c>
      <c r="K27" s="299" t="s">
        <v>60</v>
      </c>
      <c r="L27" s="654">
        <v>800</v>
      </c>
      <c r="M27" s="260">
        <v>2038</v>
      </c>
      <c r="N27" s="825">
        <v>42481</v>
      </c>
      <c r="O27" s="300"/>
      <c r="P27" s="300"/>
      <c r="AB27" s="5" t="str">
        <f t="shared" si="0"/>
        <v>SPT Explorer222</v>
      </c>
    </row>
    <row r="28" spans="1:28" ht="12.95" customHeight="1">
      <c r="A28" s="260">
        <v>2039</v>
      </c>
      <c r="B28" s="260" t="s">
        <v>1567</v>
      </c>
      <c r="C28" s="261">
        <v>42464</v>
      </c>
      <c r="D28" s="260" t="s">
        <v>1438</v>
      </c>
      <c r="E28" s="260" t="s">
        <v>1439</v>
      </c>
      <c r="F28" s="260"/>
      <c r="G28" s="260"/>
      <c r="H28" s="262" t="s">
        <v>400</v>
      </c>
      <c r="I28" s="262" t="s">
        <v>66</v>
      </c>
      <c r="J28" s="660">
        <v>42433</v>
      </c>
      <c r="K28" s="299" t="s">
        <v>60</v>
      </c>
      <c r="L28" s="654">
        <v>800</v>
      </c>
      <c r="M28" s="260">
        <v>2039</v>
      </c>
      <c r="N28" s="825">
        <v>42572</v>
      </c>
      <c r="O28" s="300" t="s">
        <v>1191</v>
      </c>
      <c r="P28" s="300"/>
      <c r="AB28" s="5" t="str">
        <f t="shared" si="0"/>
        <v>Vail Spirit033</v>
      </c>
    </row>
    <row r="29" spans="1:28" ht="12.95" customHeight="1">
      <c r="A29" s="260">
        <v>2040</v>
      </c>
      <c r="B29" s="260" t="s">
        <v>1568</v>
      </c>
      <c r="C29" s="261">
        <v>42464</v>
      </c>
      <c r="D29" s="260" t="s">
        <v>1273</v>
      </c>
      <c r="E29" s="260" t="s">
        <v>153</v>
      </c>
      <c r="F29" s="260"/>
      <c r="G29" s="260"/>
      <c r="H29" s="262" t="s">
        <v>63</v>
      </c>
      <c r="I29" s="262" t="s">
        <v>71</v>
      </c>
      <c r="J29" s="660">
        <v>42442</v>
      </c>
      <c r="K29" s="299" t="s">
        <v>60</v>
      </c>
      <c r="L29" s="654">
        <v>800</v>
      </c>
      <c r="M29" s="260">
        <v>2040</v>
      </c>
      <c r="N29" s="825">
        <v>42583</v>
      </c>
      <c r="O29" s="300" t="s">
        <v>1188</v>
      </c>
      <c r="P29" s="300"/>
      <c r="AB29" s="5" t="str">
        <f t="shared" si="0"/>
        <v>Shanghai DawnV022</v>
      </c>
    </row>
    <row r="30" spans="1:28" ht="12.95" customHeight="1">
      <c r="A30" s="260">
        <v>2041</v>
      </c>
      <c r="B30" s="260" t="s">
        <v>1569</v>
      </c>
      <c r="C30" s="261">
        <v>42464</v>
      </c>
      <c r="D30" s="260" t="s">
        <v>383</v>
      </c>
      <c r="E30" s="260" t="s">
        <v>315</v>
      </c>
      <c r="F30" s="260"/>
      <c r="G30" s="260"/>
      <c r="H30" s="262" t="s">
        <v>400</v>
      </c>
      <c r="I30" s="262" t="s">
        <v>267</v>
      </c>
      <c r="J30" s="660">
        <v>42449</v>
      </c>
      <c r="K30" s="299" t="s">
        <v>60</v>
      </c>
      <c r="L30" s="654">
        <v>800</v>
      </c>
      <c r="M30" s="260">
        <v>2041</v>
      </c>
      <c r="N30" s="825">
        <v>42488</v>
      </c>
      <c r="O30" s="300"/>
      <c r="P30" s="300"/>
      <c r="AB30" s="5" t="str">
        <f t="shared" si="0"/>
        <v>Axel Spirit127</v>
      </c>
    </row>
    <row r="31" spans="1:28" ht="12.95" customHeight="1">
      <c r="A31" s="260">
        <v>2042</v>
      </c>
      <c r="B31" s="260" t="s">
        <v>1570</v>
      </c>
      <c r="C31" s="261">
        <v>42464</v>
      </c>
      <c r="D31" s="260" t="s">
        <v>404</v>
      </c>
      <c r="E31" s="260" t="s">
        <v>745</v>
      </c>
      <c r="F31" s="260"/>
      <c r="G31" s="260"/>
      <c r="H31" s="262" t="s">
        <v>63</v>
      </c>
      <c r="I31" s="262" t="s">
        <v>1559</v>
      </c>
      <c r="J31" s="660">
        <v>42426</v>
      </c>
      <c r="K31" s="299" t="s">
        <v>60</v>
      </c>
      <c r="L31" s="654">
        <v>800</v>
      </c>
      <c r="M31" s="260">
        <v>2042</v>
      </c>
      <c r="N31" s="825">
        <v>42488</v>
      </c>
      <c r="O31" s="300"/>
      <c r="P31" s="300"/>
      <c r="AB31" s="5" t="str">
        <f t="shared" si="0"/>
        <v>Kyeema Spirit138</v>
      </c>
    </row>
    <row r="32" spans="1:28" ht="12.95" customHeight="1">
      <c r="A32" s="260">
        <v>2043</v>
      </c>
      <c r="B32" s="260" t="s">
        <v>1571</v>
      </c>
      <c r="C32" s="261">
        <v>42464</v>
      </c>
      <c r="D32" s="260" t="s">
        <v>641</v>
      </c>
      <c r="E32" s="260" t="s">
        <v>1444</v>
      </c>
      <c r="F32" s="260"/>
      <c r="G32" s="260"/>
      <c r="H32" s="262" t="s">
        <v>634</v>
      </c>
      <c r="I32" s="262" t="s">
        <v>1446</v>
      </c>
      <c r="J32" s="660">
        <v>42446</v>
      </c>
      <c r="K32" s="299" t="s">
        <v>60</v>
      </c>
      <c r="L32" s="654">
        <v>800</v>
      </c>
      <c r="M32" s="260">
        <v>2043</v>
      </c>
      <c r="N32" s="825">
        <v>42481</v>
      </c>
      <c r="O32" s="300"/>
      <c r="P32" s="300"/>
      <c r="AB32" s="5" t="str">
        <f t="shared" si="0"/>
        <v>Pacific DawnV27</v>
      </c>
    </row>
    <row r="33" spans="1:28" ht="12.95" customHeight="1">
      <c r="A33" s="260">
        <v>2044</v>
      </c>
      <c r="B33" s="260" t="s">
        <v>1572</v>
      </c>
      <c r="C33" s="261">
        <v>42464</v>
      </c>
      <c r="D33" s="260" t="s">
        <v>415</v>
      </c>
      <c r="E33" s="260" t="s">
        <v>1459</v>
      </c>
      <c r="F33" s="260"/>
      <c r="G33" s="260"/>
      <c r="H33" s="262" t="s">
        <v>1340</v>
      </c>
      <c r="I33" s="262" t="s">
        <v>1462</v>
      </c>
      <c r="J33" s="660">
        <v>42440</v>
      </c>
      <c r="K33" s="299" t="s">
        <v>60</v>
      </c>
      <c r="L33" s="654">
        <v>800</v>
      </c>
      <c r="M33" s="260">
        <v>2044</v>
      </c>
      <c r="N33" s="825">
        <v>42545</v>
      </c>
      <c r="O33" s="300"/>
      <c r="P33" s="300"/>
      <c r="AB33" s="5" t="str">
        <f t="shared" si="0"/>
        <v>Iskmati Spirit2016_01</v>
      </c>
    </row>
    <row r="34" spans="1:28" ht="12.95" customHeight="1">
      <c r="A34" s="260">
        <v>2045</v>
      </c>
      <c r="B34" s="260" t="s">
        <v>1573</v>
      </c>
      <c r="C34" s="261">
        <v>42464</v>
      </c>
      <c r="D34" s="260" t="s">
        <v>114</v>
      </c>
      <c r="E34" s="260" t="s">
        <v>158</v>
      </c>
      <c r="F34" s="260"/>
      <c r="G34" s="260"/>
      <c r="H34" s="262" t="s">
        <v>701</v>
      </c>
      <c r="I34" s="262" t="s">
        <v>1464</v>
      </c>
      <c r="J34" s="660">
        <v>42435</v>
      </c>
      <c r="K34" s="299" t="s">
        <v>60</v>
      </c>
      <c r="L34" s="654">
        <v>800</v>
      </c>
      <c r="M34" s="260">
        <v>2045</v>
      </c>
      <c r="N34" s="825">
        <v>42583</v>
      </c>
      <c r="O34" s="300" t="s">
        <v>1188</v>
      </c>
      <c r="P34" s="300"/>
      <c r="AB34" s="5" t="str">
        <f t="shared" si="0"/>
        <v>Desh Bhakt10</v>
      </c>
    </row>
    <row r="35" spans="1:28" ht="12.95" customHeight="1">
      <c r="A35" s="260">
        <v>2046</v>
      </c>
      <c r="B35" s="260" t="s">
        <v>1574</v>
      </c>
      <c r="C35" s="261">
        <v>42464</v>
      </c>
      <c r="D35" s="260" t="s">
        <v>1274</v>
      </c>
      <c r="E35" s="260" t="s">
        <v>123</v>
      </c>
      <c r="F35" s="260"/>
      <c r="G35" s="260"/>
      <c r="H35" s="262" t="s">
        <v>830</v>
      </c>
      <c r="I35" s="262" t="s">
        <v>255</v>
      </c>
      <c r="J35" s="660">
        <v>42441</v>
      </c>
      <c r="K35" s="299" t="s">
        <v>60</v>
      </c>
      <c r="L35" s="654">
        <v>800</v>
      </c>
      <c r="M35" s="260">
        <v>2046</v>
      </c>
      <c r="N35" s="825">
        <v>42488</v>
      </c>
      <c r="O35" s="300"/>
      <c r="P35" s="300"/>
      <c r="AB35" s="5" t="str">
        <f t="shared" si="0"/>
        <v>Yamato SpiritV15</v>
      </c>
    </row>
    <row r="36" spans="1:28" ht="12.95" customHeight="1">
      <c r="A36" s="260">
        <v>2047</v>
      </c>
      <c r="B36" s="260" t="s">
        <v>1809</v>
      </c>
      <c r="C36" s="261">
        <v>42468</v>
      </c>
      <c r="D36" s="260" t="s">
        <v>464</v>
      </c>
      <c r="E36" s="260" t="s">
        <v>1278</v>
      </c>
      <c r="F36" s="260"/>
      <c r="G36" s="260"/>
      <c r="H36" s="262" t="s">
        <v>817</v>
      </c>
      <c r="I36" s="262" t="s">
        <v>24</v>
      </c>
      <c r="J36" s="660">
        <v>42436</v>
      </c>
      <c r="K36" s="299" t="s">
        <v>1090</v>
      </c>
      <c r="L36" s="654">
        <v>1200</v>
      </c>
      <c r="M36" s="260">
        <v>2047</v>
      </c>
      <c r="N36" s="825">
        <v>42506</v>
      </c>
      <c r="O36" s="300"/>
      <c r="P36" s="300"/>
      <c r="AB36" s="5" t="str">
        <f t="shared" si="0"/>
        <v>Stena Penguin201509</v>
      </c>
    </row>
    <row r="37" spans="1:28" ht="12.95" customHeight="1">
      <c r="A37" s="260">
        <v>2048</v>
      </c>
      <c r="B37" s="260" t="s">
        <v>1810</v>
      </c>
      <c r="C37" s="261">
        <v>42468</v>
      </c>
      <c r="D37" s="260" t="s">
        <v>611</v>
      </c>
      <c r="E37" s="260" t="s">
        <v>1376</v>
      </c>
      <c r="F37" s="260"/>
      <c r="G37" s="260"/>
      <c r="H37" s="262" t="s">
        <v>1377</v>
      </c>
      <c r="I37" s="262" t="s">
        <v>24</v>
      </c>
      <c r="J37" s="660">
        <v>42432</v>
      </c>
      <c r="K37" s="299" t="s">
        <v>1090</v>
      </c>
      <c r="L37" s="654">
        <v>1200</v>
      </c>
      <c r="M37" s="260">
        <v>2048</v>
      </c>
      <c r="N37" s="825">
        <v>42499</v>
      </c>
      <c r="O37" s="300"/>
      <c r="P37" s="300"/>
      <c r="AB37" s="5" t="str">
        <f t="shared" si="0"/>
        <v>Sonangol Kalandula201601</v>
      </c>
    </row>
    <row r="38" spans="1:28" ht="12.95" customHeight="1">
      <c r="A38" s="260">
        <v>2049</v>
      </c>
      <c r="B38" s="260" t="s">
        <v>1811</v>
      </c>
      <c r="C38" s="261">
        <v>42468</v>
      </c>
      <c r="D38" s="260" t="s">
        <v>659</v>
      </c>
      <c r="E38" s="260" t="s">
        <v>1376</v>
      </c>
      <c r="F38" s="260"/>
      <c r="G38" s="260"/>
      <c r="H38" s="262" t="s">
        <v>1339</v>
      </c>
      <c r="I38" s="262" t="s">
        <v>20</v>
      </c>
      <c r="J38" s="660">
        <v>42431</v>
      </c>
      <c r="K38" s="299" t="s">
        <v>1090</v>
      </c>
      <c r="L38" s="654">
        <v>1200</v>
      </c>
      <c r="M38" s="260">
        <v>2049</v>
      </c>
      <c r="N38" s="825">
        <v>42506</v>
      </c>
      <c r="O38" s="300"/>
      <c r="P38" s="300"/>
      <c r="AB38" s="5" t="str">
        <f t="shared" si="0"/>
        <v>Stena Primorsk201601</v>
      </c>
    </row>
    <row r="39" spans="1:28" ht="12.95" customHeight="1">
      <c r="A39" s="260">
        <v>2050</v>
      </c>
      <c r="B39" s="260" t="s">
        <v>1812</v>
      </c>
      <c r="C39" s="261">
        <v>42468</v>
      </c>
      <c r="D39" s="260" t="s">
        <v>483</v>
      </c>
      <c r="E39" s="260" t="s">
        <v>1376</v>
      </c>
      <c r="F39" s="260"/>
      <c r="G39" s="260"/>
      <c r="H39" s="262" t="s">
        <v>1415</v>
      </c>
      <c r="I39" s="262" t="s">
        <v>614</v>
      </c>
      <c r="J39" s="660">
        <v>42447</v>
      </c>
      <c r="K39" s="299" t="s">
        <v>1090</v>
      </c>
      <c r="L39" s="654">
        <v>1200</v>
      </c>
      <c r="M39" s="260">
        <v>2050</v>
      </c>
      <c r="N39" s="825">
        <v>42499</v>
      </c>
      <c r="O39" s="300"/>
      <c r="P39" s="300"/>
      <c r="AB39" s="5" t="str">
        <f t="shared" si="0"/>
        <v>Stena Superior201601</v>
      </c>
    </row>
    <row r="40" spans="1:28" ht="12.95" customHeight="1">
      <c r="A40" s="260">
        <v>2051</v>
      </c>
      <c r="B40" s="260" t="s">
        <v>1813</v>
      </c>
      <c r="C40" s="261">
        <v>42468</v>
      </c>
      <c r="D40" s="260" t="s">
        <v>628</v>
      </c>
      <c r="E40" s="260" t="s">
        <v>1376</v>
      </c>
      <c r="F40" s="260"/>
      <c r="G40" s="260"/>
      <c r="H40" s="262" t="s">
        <v>1377</v>
      </c>
      <c r="I40" s="262" t="s">
        <v>1558</v>
      </c>
      <c r="J40" s="660">
        <v>42451</v>
      </c>
      <c r="K40" s="299" t="s">
        <v>1090</v>
      </c>
      <c r="L40" s="654">
        <v>1200</v>
      </c>
      <c r="M40" s="260">
        <v>2051</v>
      </c>
      <c r="N40" s="825">
        <v>42506</v>
      </c>
      <c r="O40" s="300"/>
      <c r="P40" s="300"/>
      <c r="AB40" s="5" t="str">
        <f t="shared" si="0"/>
        <v>Stena President201601</v>
      </c>
    </row>
    <row r="41" spans="1:28" ht="12.95" customHeight="1">
      <c r="A41" s="260">
        <v>2052</v>
      </c>
      <c r="B41" s="260" t="s">
        <v>1814</v>
      </c>
      <c r="C41" s="261">
        <v>42468</v>
      </c>
      <c r="D41" s="260" t="s">
        <v>643</v>
      </c>
      <c r="E41" s="260" t="s">
        <v>1376</v>
      </c>
      <c r="F41" s="260"/>
      <c r="G41" s="260"/>
      <c r="H41" s="262" t="s">
        <v>1377</v>
      </c>
      <c r="I41" s="262" t="s">
        <v>413</v>
      </c>
      <c r="J41" s="660">
        <v>42434</v>
      </c>
      <c r="K41" s="299" t="s">
        <v>1090</v>
      </c>
      <c r="L41" s="654">
        <v>1200</v>
      </c>
      <c r="M41" s="260">
        <v>2052</v>
      </c>
      <c r="N41" s="825">
        <v>42506</v>
      </c>
      <c r="O41" s="300"/>
      <c r="P41" s="300"/>
      <c r="AB41" s="5" t="str">
        <f t="shared" si="0"/>
        <v>Stena Perros201601</v>
      </c>
    </row>
    <row r="42" spans="1:28" ht="12.95" customHeight="1">
      <c r="A42" s="260">
        <v>2053</v>
      </c>
      <c r="B42" s="260" t="s">
        <v>1815</v>
      </c>
      <c r="C42" s="261">
        <v>42468</v>
      </c>
      <c r="D42" s="260" t="s">
        <v>1393</v>
      </c>
      <c r="E42" s="260" t="s">
        <v>1394</v>
      </c>
      <c r="F42" s="260"/>
      <c r="G42" s="260"/>
      <c r="H42" s="262" t="s">
        <v>475</v>
      </c>
      <c r="I42" s="262" t="s">
        <v>1395</v>
      </c>
      <c r="J42" s="660">
        <v>42456</v>
      </c>
      <c r="K42" s="299" t="s">
        <v>290</v>
      </c>
      <c r="L42" s="654">
        <v>1400</v>
      </c>
      <c r="M42" s="260">
        <v>2053</v>
      </c>
      <c r="N42" s="825">
        <v>42522</v>
      </c>
      <c r="O42" s="300"/>
      <c r="P42" s="300"/>
      <c r="AB42" s="5" t="str">
        <f t="shared" si="0"/>
        <v>British Integrity16001</v>
      </c>
    </row>
    <row r="43" spans="1:28" ht="12.95" customHeight="1">
      <c r="A43" s="260">
        <v>2054</v>
      </c>
      <c r="B43" s="260" t="s">
        <v>1816</v>
      </c>
      <c r="C43" s="261">
        <v>42468</v>
      </c>
      <c r="D43" s="260" t="s">
        <v>1496</v>
      </c>
      <c r="E43" s="260" t="s">
        <v>1497</v>
      </c>
      <c r="F43" s="260"/>
      <c r="G43" s="260"/>
      <c r="H43" s="262" t="s">
        <v>1498</v>
      </c>
      <c r="I43" s="262" t="s">
        <v>1500</v>
      </c>
      <c r="J43" s="660">
        <v>42452</v>
      </c>
      <c r="K43" s="299" t="s">
        <v>290</v>
      </c>
      <c r="L43" s="654">
        <v>1400</v>
      </c>
      <c r="M43" s="260">
        <v>2054</v>
      </c>
      <c r="N43" s="825">
        <v>42524</v>
      </c>
      <c r="O43" s="300"/>
      <c r="P43" s="300"/>
      <c r="AB43" s="5" t="str">
        <f t="shared" si="0"/>
        <v>British Emissary16002</v>
      </c>
    </row>
    <row r="44" spans="1:28" ht="12.95" customHeight="1">
      <c r="A44" s="260">
        <v>2055</v>
      </c>
      <c r="B44" s="260" t="s">
        <v>1817</v>
      </c>
      <c r="C44" s="261">
        <v>42468</v>
      </c>
      <c r="D44" s="260" t="s">
        <v>1493</v>
      </c>
      <c r="E44" s="260" t="s">
        <v>1494</v>
      </c>
      <c r="F44" s="260"/>
      <c r="G44" s="260"/>
      <c r="H44" s="262" t="s">
        <v>1495</v>
      </c>
      <c r="I44" s="262" t="s">
        <v>767</v>
      </c>
      <c r="J44" s="660">
        <v>42464</v>
      </c>
      <c r="K44" s="299" t="s">
        <v>290</v>
      </c>
      <c r="L44" s="654">
        <v>1400</v>
      </c>
      <c r="M44" s="260">
        <v>2055</v>
      </c>
      <c r="N44" s="825">
        <v>42527</v>
      </c>
      <c r="O44" s="300"/>
      <c r="P44" s="300"/>
      <c r="AB44" s="5" t="str">
        <f t="shared" si="0"/>
        <v>British Merlin16004</v>
      </c>
    </row>
    <row r="45" spans="1:28" ht="12.95" customHeight="1">
      <c r="A45" s="260">
        <v>2056</v>
      </c>
      <c r="B45" s="260" t="s">
        <v>1818</v>
      </c>
      <c r="C45" s="261">
        <v>42471</v>
      </c>
      <c r="D45" s="260" t="s">
        <v>1282</v>
      </c>
      <c r="E45" s="260" t="s">
        <v>129</v>
      </c>
      <c r="F45" s="260"/>
      <c r="G45" s="260"/>
      <c r="H45" s="262" t="s">
        <v>1386</v>
      </c>
      <c r="I45" s="262" t="s">
        <v>1351</v>
      </c>
      <c r="J45" s="660">
        <v>42450</v>
      </c>
      <c r="K45" s="299" t="s">
        <v>590</v>
      </c>
      <c r="L45" s="654">
        <v>1600</v>
      </c>
      <c r="M45" s="260">
        <v>2056</v>
      </c>
      <c r="N45" s="825">
        <v>42478</v>
      </c>
      <c r="O45" s="300"/>
      <c r="P45" s="300"/>
      <c r="AB45" s="5" t="str">
        <f t="shared" si="0"/>
        <v>Atlantic Pegasus11</v>
      </c>
    </row>
    <row r="46" spans="1:28" ht="12.95" customHeight="1">
      <c r="A46" s="260">
        <v>2057</v>
      </c>
      <c r="B46" s="260" t="s">
        <v>1819</v>
      </c>
      <c r="C46" s="261">
        <v>42471</v>
      </c>
      <c r="D46" s="260" t="s">
        <v>1427</v>
      </c>
      <c r="E46" s="260" t="s">
        <v>53</v>
      </c>
      <c r="F46" s="260"/>
      <c r="G46" s="260"/>
      <c r="H46" s="262" t="s">
        <v>1305</v>
      </c>
      <c r="I46" s="262" t="s">
        <v>1575</v>
      </c>
      <c r="J46" s="660">
        <v>42441</v>
      </c>
      <c r="K46" s="299" t="s">
        <v>590</v>
      </c>
      <c r="L46" s="654">
        <v>1600</v>
      </c>
      <c r="M46" s="260">
        <v>2057</v>
      </c>
      <c r="N46" s="825">
        <v>42478</v>
      </c>
      <c r="O46" s="300"/>
      <c r="P46" s="300"/>
      <c r="AB46" s="5" t="str">
        <f t="shared" si="0"/>
        <v>Halcon Trader1</v>
      </c>
    </row>
    <row r="47" spans="1:28" ht="12.95" customHeight="1">
      <c r="A47" s="260">
        <v>2058</v>
      </c>
      <c r="B47" s="260" t="s">
        <v>1820</v>
      </c>
      <c r="C47" s="261">
        <v>42471</v>
      </c>
      <c r="D47" s="260" t="s">
        <v>1823</v>
      </c>
      <c r="E47" s="260" t="s">
        <v>1428</v>
      </c>
      <c r="F47" s="260"/>
      <c r="G47" s="260"/>
      <c r="H47" s="262" t="s">
        <v>1283</v>
      </c>
      <c r="I47" s="262" t="s">
        <v>25</v>
      </c>
      <c r="J47" s="660">
        <v>42443</v>
      </c>
      <c r="K47" s="299" t="s">
        <v>590</v>
      </c>
      <c r="L47" s="654">
        <v>1600</v>
      </c>
      <c r="M47" s="260">
        <v>2058</v>
      </c>
      <c r="N47" s="825">
        <v>42583</v>
      </c>
      <c r="O47" s="300"/>
      <c r="P47" s="300"/>
      <c r="AB47" s="5" t="str">
        <f t="shared" si="0"/>
        <v>Overseas Alcmar180</v>
      </c>
    </row>
    <row r="48" spans="1:28" ht="12.95" customHeight="1">
      <c r="A48" s="260">
        <v>2059</v>
      </c>
      <c r="B48" s="260" t="s">
        <v>1821</v>
      </c>
      <c r="C48" s="261">
        <v>42471</v>
      </c>
      <c r="D48" s="260" t="s">
        <v>1429</v>
      </c>
      <c r="E48" s="260" t="s">
        <v>53</v>
      </c>
      <c r="F48" s="260"/>
      <c r="G48" s="260"/>
      <c r="H48" s="262" t="s">
        <v>1430</v>
      </c>
      <c r="I48" s="262" t="s">
        <v>1577</v>
      </c>
      <c r="J48" s="660">
        <v>42448</v>
      </c>
      <c r="K48" s="299" t="s">
        <v>590</v>
      </c>
      <c r="L48" s="654">
        <v>1600</v>
      </c>
      <c r="M48" s="260">
        <v>2059</v>
      </c>
      <c r="N48" s="825">
        <v>42524</v>
      </c>
      <c r="O48" s="300"/>
      <c r="P48" s="300"/>
      <c r="AB48" s="5" t="str">
        <f t="shared" si="0"/>
        <v>Birdie Trader1</v>
      </c>
    </row>
    <row r="49" spans="1:28" ht="12.95" customHeight="1">
      <c r="A49" s="260">
        <v>2060</v>
      </c>
      <c r="B49" s="260" t="s">
        <v>1822</v>
      </c>
      <c r="C49" s="261">
        <v>42471</v>
      </c>
      <c r="D49" s="260" t="s">
        <v>1297</v>
      </c>
      <c r="E49" s="260" t="s">
        <v>370</v>
      </c>
      <c r="F49" s="260"/>
      <c r="G49" s="260"/>
      <c r="H49" s="262" t="s">
        <v>1298</v>
      </c>
      <c r="I49" s="262" t="s">
        <v>1576</v>
      </c>
      <c r="J49" s="660">
        <v>42444</v>
      </c>
      <c r="K49" s="299" t="s">
        <v>590</v>
      </c>
      <c r="L49" s="654">
        <v>1600</v>
      </c>
      <c r="M49" s="260">
        <v>2060</v>
      </c>
      <c r="N49" s="825">
        <v>42478</v>
      </c>
      <c r="O49" s="300"/>
      <c r="P49" s="300"/>
      <c r="AB49" s="5" t="str">
        <f t="shared" si="0"/>
        <v>Albatross Trader7</v>
      </c>
    </row>
    <row r="50" spans="1:28" ht="12.95" customHeight="1">
      <c r="A50" s="260">
        <v>2061</v>
      </c>
      <c r="B50" s="260" t="s">
        <v>1824</v>
      </c>
      <c r="C50" s="261">
        <v>42474</v>
      </c>
      <c r="D50" s="260" t="s">
        <v>784</v>
      </c>
      <c r="E50" s="260" t="s">
        <v>1376</v>
      </c>
      <c r="F50" s="260"/>
      <c r="G50" s="260"/>
      <c r="H50" s="262" t="s">
        <v>18</v>
      </c>
      <c r="I50" s="262" t="s">
        <v>20</v>
      </c>
      <c r="J50" s="660">
        <v>42467</v>
      </c>
      <c r="K50" s="299" t="s">
        <v>1530</v>
      </c>
      <c r="L50" s="654">
        <v>1000</v>
      </c>
      <c r="M50" s="260">
        <v>2061</v>
      </c>
      <c r="N50" s="825">
        <v>42520</v>
      </c>
      <c r="O50" s="300"/>
      <c r="P50" s="300"/>
      <c r="AB50" s="5" t="str">
        <f t="shared" si="0"/>
        <v>Frio201601</v>
      </c>
    </row>
    <row r="51" spans="1:28" ht="12.95" customHeight="1">
      <c r="A51" s="260">
        <v>2062</v>
      </c>
      <c r="B51" s="260" t="s">
        <v>1874</v>
      </c>
      <c r="C51" s="261">
        <v>42492</v>
      </c>
      <c r="D51" s="260" t="s">
        <v>1808</v>
      </c>
      <c r="E51" s="260" t="s">
        <v>1416</v>
      </c>
      <c r="F51" s="260"/>
      <c r="G51" s="260"/>
      <c r="H51" s="262" t="s">
        <v>1418</v>
      </c>
      <c r="I51" s="262" t="s">
        <v>1825</v>
      </c>
      <c r="J51" s="660">
        <v>42460</v>
      </c>
      <c r="K51" s="299" t="s">
        <v>28</v>
      </c>
      <c r="L51" s="654">
        <v>1400</v>
      </c>
      <c r="M51" s="260">
        <v>2062</v>
      </c>
      <c r="N51" s="825">
        <v>42506</v>
      </c>
      <c r="O51" s="260"/>
      <c r="P51" s="300"/>
      <c r="AB51" s="5" t="str">
        <f t="shared" si="0"/>
        <v>Gener8 Kara G1_16</v>
      </c>
    </row>
    <row r="52" spans="1:28" ht="12.95" customHeight="1">
      <c r="A52" s="260">
        <v>2063</v>
      </c>
      <c r="B52" s="260" t="s">
        <v>1875</v>
      </c>
      <c r="C52" s="261">
        <v>42492</v>
      </c>
      <c r="D52" s="260" t="s">
        <v>305</v>
      </c>
      <c r="E52" s="260" t="s">
        <v>1447</v>
      </c>
      <c r="F52" s="260"/>
      <c r="G52" s="260"/>
      <c r="H52" s="262" t="s">
        <v>392</v>
      </c>
      <c r="I52" s="262" t="s">
        <v>1419</v>
      </c>
      <c r="J52" s="660">
        <v>42463</v>
      </c>
      <c r="K52" s="299" t="s">
        <v>28</v>
      </c>
      <c r="L52" s="654">
        <v>1400</v>
      </c>
      <c r="M52" s="260">
        <v>2063</v>
      </c>
      <c r="N52" s="825">
        <v>42517</v>
      </c>
      <c r="O52" s="260"/>
      <c r="P52" s="300"/>
      <c r="AB52" s="5" t="str">
        <f t="shared" si="0"/>
        <v>ETC Isis43_16</v>
      </c>
    </row>
    <row r="53" spans="1:28" ht="12.95" customHeight="1">
      <c r="A53" s="260">
        <v>2064</v>
      </c>
      <c r="B53" s="260" t="s">
        <v>1876</v>
      </c>
      <c r="C53" s="261">
        <v>42492</v>
      </c>
      <c r="D53" s="260" t="s">
        <v>538</v>
      </c>
      <c r="E53" s="260" t="s">
        <v>117</v>
      </c>
      <c r="F53" s="260"/>
      <c r="G53" s="260"/>
      <c r="H53" s="262" t="s">
        <v>1289</v>
      </c>
      <c r="I53" s="262" t="s">
        <v>94</v>
      </c>
      <c r="J53" s="660">
        <v>42466</v>
      </c>
      <c r="K53" s="299" t="s">
        <v>28</v>
      </c>
      <c r="L53" s="654">
        <v>1400</v>
      </c>
      <c r="M53" s="260">
        <v>2064</v>
      </c>
      <c r="N53" s="825">
        <v>42517</v>
      </c>
      <c r="O53" s="260"/>
      <c r="P53" s="300"/>
      <c r="AB53" s="5" t="str">
        <f t="shared" si="0"/>
        <v>Bareilly2</v>
      </c>
    </row>
    <row r="54" spans="1:28" ht="12.95" customHeight="1">
      <c r="A54" s="260">
        <v>2065</v>
      </c>
      <c r="B54" s="260" t="s">
        <v>1878</v>
      </c>
      <c r="C54" s="261">
        <v>42492</v>
      </c>
      <c r="D54" s="260" t="s">
        <v>818</v>
      </c>
      <c r="E54" s="260" t="s">
        <v>1877</v>
      </c>
      <c r="F54" s="260"/>
      <c r="G54" s="260"/>
      <c r="H54" s="262" t="s">
        <v>664</v>
      </c>
      <c r="I54" s="262" t="s">
        <v>173</v>
      </c>
      <c r="J54" s="660">
        <v>42457</v>
      </c>
      <c r="K54" s="299" t="s">
        <v>43</v>
      </c>
      <c r="L54" s="654">
        <v>1400</v>
      </c>
      <c r="M54" s="260">
        <v>2065</v>
      </c>
      <c r="N54" s="825">
        <v>42531</v>
      </c>
      <c r="O54" s="300"/>
      <c r="P54" s="300"/>
      <c r="AB54" s="5" t="str">
        <f t="shared" si="0"/>
        <v>Songa Coral03-16</v>
      </c>
    </row>
    <row r="55" spans="1:28" ht="12.95" customHeight="1">
      <c r="A55" s="260">
        <v>2066</v>
      </c>
      <c r="B55" s="260" t="s">
        <v>1879</v>
      </c>
      <c r="C55" s="261">
        <v>42492</v>
      </c>
      <c r="D55" s="260" t="s">
        <v>490</v>
      </c>
      <c r="E55" s="260" t="s">
        <v>84</v>
      </c>
      <c r="F55" s="260"/>
      <c r="G55" s="260"/>
      <c r="H55" s="262" t="s">
        <v>1454</v>
      </c>
      <c r="I55" s="262" t="s">
        <v>1508</v>
      </c>
      <c r="J55" s="660">
        <v>42456</v>
      </c>
      <c r="K55" s="299" t="s">
        <v>28</v>
      </c>
      <c r="L55" s="654">
        <v>1400</v>
      </c>
      <c r="M55" s="260">
        <v>2066</v>
      </c>
      <c r="N55" s="825">
        <v>42569</v>
      </c>
      <c r="O55" s="260"/>
      <c r="P55" s="300"/>
      <c r="AB55" s="5" t="str">
        <f t="shared" si="0"/>
        <v>Nave Cielo47</v>
      </c>
    </row>
    <row r="56" spans="1:28" ht="12.95" customHeight="1">
      <c r="A56" s="260">
        <v>2067</v>
      </c>
      <c r="B56" s="260" t="s">
        <v>1880</v>
      </c>
      <c r="C56" s="261">
        <v>42492</v>
      </c>
      <c r="D56" s="260" t="s">
        <v>1509</v>
      </c>
      <c r="E56" s="260" t="s">
        <v>769</v>
      </c>
      <c r="F56" s="260"/>
      <c r="G56" s="260"/>
      <c r="H56" s="262" t="s">
        <v>808</v>
      </c>
      <c r="I56" s="262" t="s">
        <v>438</v>
      </c>
      <c r="J56" s="660">
        <v>42474</v>
      </c>
      <c r="K56" s="299" t="s">
        <v>28</v>
      </c>
      <c r="L56" s="654">
        <v>1400</v>
      </c>
      <c r="M56" s="260">
        <v>2067</v>
      </c>
      <c r="N56" s="825">
        <v>42506</v>
      </c>
      <c r="O56" s="260" t="s">
        <v>1897</v>
      </c>
      <c r="P56" s="300"/>
      <c r="AB56" s="5" t="str">
        <f t="shared" si="0"/>
        <v>AliaV01</v>
      </c>
    </row>
    <row r="57" spans="1:28" ht="12.95" customHeight="1">
      <c r="A57" s="260">
        <v>2068</v>
      </c>
      <c r="B57" s="260" t="s">
        <v>1881</v>
      </c>
      <c r="C57" s="261">
        <v>42492</v>
      </c>
      <c r="D57" s="260" t="s">
        <v>1515</v>
      </c>
      <c r="E57" s="260" t="s">
        <v>117</v>
      </c>
      <c r="F57" s="260"/>
      <c r="G57" s="260"/>
      <c r="H57" s="262" t="s">
        <v>521</v>
      </c>
      <c r="I57" s="262" t="s">
        <v>87</v>
      </c>
      <c r="J57" s="660">
        <v>42474</v>
      </c>
      <c r="K57" s="299" t="s">
        <v>28</v>
      </c>
      <c r="L57" s="654">
        <v>1400</v>
      </c>
      <c r="M57" s="260">
        <v>2068</v>
      </c>
      <c r="N57" s="825">
        <v>42536</v>
      </c>
      <c r="O57" s="260"/>
      <c r="P57" s="300"/>
      <c r="AB57" s="5" t="str">
        <f t="shared" si="0"/>
        <v>Sophie Schulte2</v>
      </c>
    </row>
    <row r="58" spans="1:28" ht="12.95" customHeight="1">
      <c r="A58" s="260">
        <v>2069</v>
      </c>
      <c r="B58" s="260" t="s">
        <v>1882</v>
      </c>
      <c r="C58" s="261">
        <v>42492</v>
      </c>
      <c r="D58" s="260" t="s">
        <v>1807</v>
      </c>
      <c r="E58" s="260" t="s">
        <v>155</v>
      </c>
      <c r="F58" s="260"/>
      <c r="G58" s="260"/>
      <c r="H58" s="262" t="s">
        <v>1382</v>
      </c>
      <c r="I58" s="262" t="s">
        <v>1524</v>
      </c>
      <c r="J58" s="660">
        <v>42468</v>
      </c>
      <c r="K58" s="299" t="s">
        <v>28</v>
      </c>
      <c r="L58" s="654">
        <v>1400</v>
      </c>
      <c r="M58" s="260">
        <v>2069</v>
      </c>
      <c r="N58" s="825">
        <v>42520</v>
      </c>
      <c r="O58" s="260"/>
      <c r="P58" s="300"/>
      <c r="AB58" s="5" t="str">
        <f t="shared" si="0"/>
        <v>Navig8 Stealth S.V.17</v>
      </c>
    </row>
    <row r="59" spans="1:28" ht="12.95" customHeight="1">
      <c r="A59" s="260">
        <v>2070</v>
      </c>
      <c r="B59" s="260" t="s">
        <v>1883</v>
      </c>
      <c r="C59" s="261">
        <v>42492</v>
      </c>
      <c r="D59" s="260" t="s">
        <v>508</v>
      </c>
      <c r="E59" s="260" t="s">
        <v>247</v>
      </c>
      <c r="F59" s="260">
        <v>42473</v>
      </c>
      <c r="G59" s="260"/>
      <c r="H59" s="262" t="s">
        <v>1382</v>
      </c>
      <c r="I59" s="262" t="s">
        <v>173</v>
      </c>
      <c r="J59" s="660">
        <v>42476</v>
      </c>
      <c r="K59" s="299" t="s">
        <v>28</v>
      </c>
      <c r="L59" s="654">
        <v>1400</v>
      </c>
      <c r="M59" s="260">
        <v>2070</v>
      </c>
      <c r="N59" s="825">
        <v>42517</v>
      </c>
      <c r="O59" s="260"/>
      <c r="P59" s="300"/>
      <c r="AB59" s="5" t="str">
        <f t="shared" si="0"/>
        <v>Afra Laurel37</v>
      </c>
    </row>
    <row r="60" spans="1:28" ht="12.95" customHeight="1">
      <c r="A60" s="260">
        <v>2071</v>
      </c>
      <c r="B60" s="260" t="s">
        <v>1884</v>
      </c>
      <c r="C60" s="261">
        <v>42492</v>
      </c>
      <c r="D60" s="260" t="s">
        <v>809</v>
      </c>
      <c r="E60" s="260" t="s">
        <v>1844</v>
      </c>
      <c r="F60" s="260">
        <v>42476</v>
      </c>
      <c r="G60" s="260"/>
      <c r="H60" s="262" t="s">
        <v>1454</v>
      </c>
      <c r="I60" s="262" t="s">
        <v>1331</v>
      </c>
      <c r="J60" s="660">
        <v>42480</v>
      </c>
      <c r="K60" s="299" t="s">
        <v>28</v>
      </c>
      <c r="L60" s="654">
        <v>1400</v>
      </c>
      <c r="M60" s="260">
        <v>2071</v>
      </c>
      <c r="N60" s="825">
        <v>42584</v>
      </c>
      <c r="O60" s="260"/>
      <c r="P60" s="300"/>
      <c r="AB60" s="5" t="str">
        <f t="shared" si="0"/>
        <v>King Darius17_2016</v>
      </c>
    </row>
    <row r="61" spans="1:28" ht="12.95" customHeight="1">
      <c r="A61" s="260">
        <v>2072</v>
      </c>
      <c r="B61" s="260" t="s">
        <v>1885</v>
      </c>
      <c r="C61" s="261">
        <v>42492</v>
      </c>
      <c r="D61" s="260" t="s">
        <v>647</v>
      </c>
      <c r="E61" s="260" t="s">
        <v>202</v>
      </c>
      <c r="F61" s="260">
        <v>42475</v>
      </c>
      <c r="G61" s="260"/>
      <c r="H61" s="262" t="s">
        <v>22</v>
      </c>
      <c r="I61" s="262" t="s">
        <v>1331</v>
      </c>
      <c r="J61" s="660">
        <v>42481</v>
      </c>
      <c r="K61" s="299" t="s">
        <v>23</v>
      </c>
      <c r="L61" s="654">
        <v>1200</v>
      </c>
      <c r="M61" s="260">
        <v>2072</v>
      </c>
      <c r="N61" s="825">
        <v>42527</v>
      </c>
      <c r="O61" s="300"/>
      <c r="P61" s="300"/>
      <c r="AB61" s="5" t="str">
        <f t="shared" si="0"/>
        <v>Genmar Compatriot80</v>
      </c>
    </row>
    <row r="62" spans="1:28" ht="12.95" customHeight="1">
      <c r="A62" s="260">
        <v>2073</v>
      </c>
      <c r="B62" s="260" t="s">
        <v>1886</v>
      </c>
      <c r="C62" s="261">
        <v>42492</v>
      </c>
      <c r="D62" s="260" t="s">
        <v>1513</v>
      </c>
      <c r="E62" s="260" t="s">
        <v>213</v>
      </c>
      <c r="F62" s="260"/>
      <c r="G62" s="260"/>
      <c r="H62" s="262" t="s">
        <v>763</v>
      </c>
      <c r="I62" s="262" t="s">
        <v>365</v>
      </c>
      <c r="J62" s="660">
        <v>42483</v>
      </c>
      <c r="K62" s="299" t="s">
        <v>43</v>
      </c>
      <c r="L62" s="654">
        <v>1400</v>
      </c>
      <c r="M62" s="260">
        <v>2073</v>
      </c>
      <c r="N62" s="825">
        <v>42494</v>
      </c>
      <c r="O62" s="300"/>
      <c r="P62" s="300"/>
      <c r="AB62" s="5" t="str">
        <f t="shared" si="0"/>
        <v>Kara Sea69</v>
      </c>
    </row>
    <row r="63" spans="1:28" ht="12.95" customHeight="1">
      <c r="A63" s="260">
        <v>2074</v>
      </c>
      <c r="B63" s="260" t="s">
        <v>1887</v>
      </c>
      <c r="C63" s="261">
        <v>42492</v>
      </c>
      <c r="D63" s="260" t="s">
        <v>803</v>
      </c>
      <c r="E63" s="301" t="s">
        <v>53</v>
      </c>
      <c r="F63" s="260"/>
      <c r="G63" s="260"/>
      <c r="H63" s="262" t="s">
        <v>541</v>
      </c>
      <c r="I63" s="262" t="s">
        <v>173</v>
      </c>
      <c r="J63" s="660">
        <v>42485</v>
      </c>
      <c r="K63" s="299" t="s">
        <v>43</v>
      </c>
      <c r="L63" s="654">
        <v>1400</v>
      </c>
      <c r="M63" s="260">
        <v>2074</v>
      </c>
      <c r="N63" s="825">
        <v>42797</v>
      </c>
      <c r="O63" s="300"/>
      <c r="P63" s="300"/>
      <c r="AB63" s="5" t="str">
        <f t="shared" si="0"/>
        <v>RBD Gino Ferretti1</v>
      </c>
    </row>
    <row r="64" spans="1:28" ht="12.95" customHeight="1">
      <c r="A64" s="260">
        <v>2075</v>
      </c>
      <c r="B64" s="260" t="s">
        <v>1888</v>
      </c>
      <c r="C64" s="261">
        <v>42493</v>
      </c>
      <c r="D64" s="260" t="s">
        <v>820</v>
      </c>
      <c r="E64" s="260" t="s">
        <v>151</v>
      </c>
      <c r="F64" s="260"/>
      <c r="G64" s="260"/>
      <c r="H64" s="262" t="s">
        <v>1271</v>
      </c>
      <c r="I64" s="262" t="s">
        <v>319</v>
      </c>
      <c r="J64" s="660">
        <v>42461</v>
      </c>
      <c r="K64" s="299" t="s">
        <v>60</v>
      </c>
      <c r="L64" s="654">
        <v>800</v>
      </c>
      <c r="M64" s="260">
        <v>2075</v>
      </c>
      <c r="N64" s="825">
        <v>42523</v>
      </c>
      <c r="O64" s="300"/>
      <c r="P64" s="300"/>
      <c r="AB64" s="5" t="str">
        <f t="shared" si="0"/>
        <v>RBD Anema E Core15</v>
      </c>
    </row>
    <row r="65" spans="1:28" ht="12.95" customHeight="1">
      <c r="A65" s="260">
        <v>2076</v>
      </c>
      <c r="B65" s="260" t="s">
        <v>1889</v>
      </c>
      <c r="C65" s="261">
        <v>42493</v>
      </c>
      <c r="D65" s="260" t="s">
        <v>728</v>
      </c>
      <c r="E65" s="260" t="s">
        <v>406</v>
      </c>
      <c r="F65" s="260"/>
      <c r="G65" s="260"/>
      <c r="H65" s="262" t="s">
        <v>1335</v>
      </c>
      <c r="I65" s="262" t="s">
        <v>614</v>
      </c>
      <c r="J65" s="660">
        <v>42473</v>
      </c>
      <c r="K65" s="299" t="s">
        <v>60</v>
      </c>
      <c r="L65" s="654">
        <v>800</v>
      </c>
      <c r="M65" s="260">
        <v>2076</v>
      </c>
      <c r="N65" s="825">
        <v>42523</v>
      </c>
      <c r="O65" s="300"/>
      <c r="P65" s="300"/>
      <c r="AB65" s="5" t="str">
        <f t="shared" si="0"/>
        <v>Mare Siculum03</v>
      </c>
    </row>
    <row r="66" spans="1:28" ht="12.95" customHeight="1">
      <c r="A66" s="260">
        <v>2077</v>
      </c>
      <c r="B66" s="260" t="s">
        <v>1890</v>
      </c>
      <c r="C66" s="261">
        <v>42493</v>
      </c>
      <c r="D66" s="260" t="s">
        <v>484</v>
      </c>
      <c r="E66" s="260" t="s">
        <v>568</v>
      </c>
      <c r="F66" s="260"/>
      <c r="G66" s="260"/>
      <c r="H66" s="262" t="s">
        <v>1340</v>
      </c>
      <c r="I66" s="262" t="s">
        <v>697</v>
      </c>
      <c r="J66" s="660">
        <v>42458</v>
      </c>
      <c r="K66" s="299" t="s">
        <v>60</v>
      </c>
      <c r="L66" s="654">
        <v>800</v>
      </c>
      <c r="M66" s="260">
        <v>2077</v>
      </c>
      <c r="N66" s="825">
        <v>42583</v>
      </c>
      <c r="O66" s="300"/>
      <c r="P66" s="300"/>
      <c r="AB66" s="5" t="str">
        <f t="shared" ref="AB66:AB129" si="1">IF(TRIM(A66)="","",CONCATENATE(TRIM(D66),TRIM(E66)))</f>
        <v>Esther Spirit125</v>
      </c>
    </row>
    <row r="67" spans="1:28" ht="12.95" customHeight="1">
      <c r="A67" s="260">
        <v>2078</v>
      </c>
      <c r="B67" s="260" t="s">
        <v>1891</v>
      </c>
      <c r="C67" s="261">
        <v>42493</v>
      </c>
      <c r="D67" s="260" t="s">
        <v>502</v>
      </c>
      <c r="E67" s="260" t="s">
        <v>154</v>
      </c>
      <c r="F67" s="260"/>
      <c r="G67" s="260"/>
      <c r="H67" s="262" t="s">
        <v>63</v>
      </c>
      <c r="I67" s="262" t="s">
        <v>130</v>
      </c>
      <c r="J67" s="660">
        <v>42457</v>
      </c>
      <c r="K67" s="299" t="s">
        <v>60</v>
      </c>
      <c r="L67" s="654">
        <v>800</v>
      </c>
      <c r="M67" s="260">
        <v>2078</v>
      </c>
      <c r="N67" s="825">
        <v>42583</v>
      </c>
      <c r="O67" s="300" t="s">
        <v>1188</v>
      </c>
      <c r="P67" s="300"/>
      <c r="AB67" s="5" t="str">
        <f t="shared" si="1"/>
        <v>BM Breeze44</v>
      </c>
    </row>
    <row r="68" spans="1:28" ht="12.95" customHeight="1">
      <c r="A68" s="260">
        <v>2079</v>
      </c>
      <c r="B68" s="260" t="s">
        <v>1892</v>
      </c>
      <c r="C68" s="261">
        <v>42493</v>
      </c>
      <c r="D68" s="260" t="s">
        <v>826</v>
      </c>
      <c r="E68" s="260" t="s">
        <v>155</v>
      </c>
      <c r="F68" s="260"/>
      <c r="G68" s="260"/>
      <c r="H68" s="262" t="s">
        <v>601</v>
      </c>
      <c r="I68" s="262" t="s">
        <v>64</v>
      </c>
      <c r="J68" s="660">
        <v>42464</v>
      </c>
      <c r="K68" s="299" t="s">
        <v>60</v>
      </c>
      <c r="L68" s="654">
        <v>800</v>
      </c>
      <c r="M68" s="260">
        <v>2079</v>
      </c>
      <c r="N68" s="825">
        <v>42514</v>
      </c>
      <c r="O68" s="300"/>
      <c r="P68" s="300"/>
      <c r="AB68" s="5" t="str">
        <f t="shared" si="1"/>
        <v>Blue River17</v>
      </c>
    </row>
    <row r="69" spans="1:28" ht="12.95" customHeight="1">
      <c r="A69" s="260">
        <v>2080</v>
      </c>
      <c r="B69" s="260" t="s">
        <v>1893</v>
      </c>
      <c r="C69" s="261">
        <v>42493</v>
      </c>
      <c r="D69" s="260" t="s">
        <v>80</v>
      </c>
      <c r="E69" s="260" t="s">
        <v>197</v>
      </c>
      <c r="F69" s="260"/>
      <c r="G69" s="260"/>
      <c r="H69" s="262" t="s">
        <v>1340</v>
      </c>
      <c r="I69" s="262" t="s">
        <v>67</v>
      </c>
      <c r="J69" s="660">
        <v>42475</v>
      </c>
      <c r="K69" s="299" t="s">
        <v>60</v>
      </c>
      <c r="L69" s="654">
        <v>800</v>
      </c>
      <c r="M69" s="260">
        <v>2080</v>
      </c>
      <c r="N69" s="825">
        <v>42506</v>
      </c>
      <c r="O69" s="300"/>
      <c r="P69" s="300"/>
      <c r="AB69" s="5" t="str">
        <f t="shared" si="1"/>
        <v>Helga Spirit67</v>
      </c>
    </row>
    <row r="70" spans="1:28" ht="12.95" customHeight="1">
      <c r="A70" s="260">
        <v>2081</v>
      </c>
      <c r="B70" s="260" t="s">
        <v>1894</v>
      </c>
      <c r="C70" s="261">
        <v>42493</v>
      </c>
      <c r="D70" s="260" t="s">
        <v>807</v>
      </c>
      <c r="E70" s="260" t="s">
        <v>184</v>
      </c>
      <c r="F70" s="260"/>
      <c r="G70" s="260"/>
      <c r="H70" s="262" t="s">
        <v>442</v>
      </c>
      <c r="I70" s="262" t="s">
        <v>282</v>
      </c>
      <c r="J70" s="660">
        <v>42467</v>
      </c>
      <c r="K70" s="299" t="s">
        <v>60</v>
      </c>
      <c r="L70" s="654">
        <v>800</v>
      </c>
      <c r="M70" s="260">
        <v>2081</v>
      </c>
      <c r="N70" s="825">
        <v>42545</v>
      </c>
      <c r="O70" s="300"/>
      <c r="P70" s="300"/>
      <c r="AB70" s="5" t="str">
        <f t="shared" si="1"/>
        <v>Galway Spirit66</v>
      </c>
    </row>
    <row r="71" spans="1:28" ht="12.95" customHeight="1">
      <c r="A71" s="260">
        <v>2082</v>
      </c>
      <c r="B71" s="260" t="s">
        <v>1895</v>
      </c>
      <c r="C71" s="261">
        <v>42493</v>
      </c>
      <c r="D71" s="260" t="s">
        <v>415</v>
      </c>
      <c r="E71" s="260" t="s">
        <v>1502</v>
      </c>
      <c r="F71" s="260">
        <v>42481</v>
      </c>
      <c r="G71" s="260"/>
      <c r="H71" s="262" t="s">
        <v>1834</v>
      </c>
      <c r="I71" s="262" t="s">
        <v>1835</v>
      </c>
      <c r="J71" s="660">
        <v>42487</v>
      </c>
      <c r="K71" s="299" t="s">
        <v>60</v>
      </c>
      <c r="L71" s="654">
        <v>800</v>
      </c>
      <c r="M71" s="260">
        <v>2082</v>
      </c>
      <c r="N71" s="825">
        <v>42520</v>
      </c>
      <c r="O71" s="300"/>
      <c r="P71" s="300"/>
      <c r="AB71" s="5" t="str">
        <f t="shared" si="1"/>
        <v>Iskmati Spirit201602</v>
      </c>
    </row>
    <row r="72" spans="1:28" ht="12.95" customHeight="1">
      <c r="A72" s="260">
        <v>2083</v>
      </c>
      <c r="B72" s="260" t="s">
        <v>1896</v>
      </c>
      <c r="C72" s="261">
        <v>42493</v>
      </c>
      <c r="D72" s="260" t="s">
        <v>752</v>
      </c>
      <c r="E72" s="260" t="s">
        <v>245</v>
      </c>
      <c r="F72" s="260">
        <v>42472</v>
      </c>
      <c r="G72" s="260"/>
      <c r="H72" s="262" t="s">
        <v>400</v>
      </c>
      <c r="I72" s="262" t="s">
        <v>750</v>
      </c>
      <c r="J72" s="660">
        <v>42472</v>
      </c>
      <c r="K72" s="299" t="s">
        <v>60</v>
      </c>
      <c r="L72" s="654">
        <v>800</v>
      </c>
      <c r="M72" s="260">
        <v>2083</v>
      </c>
      <c r="N72" s="825">
        <v>42520</v>
      </c>
      <c r="O72" s="300"/>
      <c r="P72" s="300"/>
      <c r="AB72" s="5" t="str">
        <f t="shared" si="1"/>
        <v>Whistler Spirit34</v>
      </c>
    </row>
    <row r="73" spans="1:28" ht="12.95" customHeight="1">
      <c r="A73" s="260">
        <v>2084</v>
      </c>
      <c r="B73" s="260" t="s">
        <v>1898</v>
      </c>
      <c r="C73" s="261">
        <v>42495</v>
      </c>
      <c r="D73" s="260" t="s">
        <v>1496</v>
      </c>
      <c r="E73" s="260" t="s">
        <v>1857</v>
      </c>
      <c r="F73" s="260">
        <v>42483</v>
      </c>
      <c r="G73" s="260"/>
      <c r="H73" s="262" t="s">
        <v>1498</v>
      </c>
      <c r="I73" s="262" t="s">
        <v>412</v>
      </c>
      <c r="J73" s="660">
        <v>42488</v>
      </c>
      <c r="K73" s="299" t="s">
        <v>290</v>
      </c>
      <c r="L73" s="654">
        <v>1400</v>
      </c>
      <c r="M73" s="260">
        <v>2084</v>
      </c>
      <c r="N73" s="825">
        <v>42527</v>
      </c>
      <c r="O73" s="300"/>
      <c r="P73" s="300"/>
      <c r="AB73" s="5" t="str">
        <f t="shared" si="1"/>
        <v>British Emissary16003</v>
      </c>
    </row>
    <row r="74" spans="1:28" ht="12.95" customHeight="1">
      <c r="A74" s="260">
        <v>2085</v>
      </c>
      <c r="B74" s="260" t="s">
        <v>1899</v>
      </c>
      <c r="C74" s="261">
        <v>42495</v>
      </c>
      <c r="D74" s="260" t="s">
        <v>578</v>
      </c>
      <c r="E74" s="260" t="s">
        <v>1830</v>
      </c>
      <c r="F74" s="260">
        <v>42473</v>
      </c>
      <c r="G74" s="260"/>
      <c r="H74" s="262" t="s">
        <v>176</v>
      </c>
      <c r="I74" s="262" t="s">
        <v>1871</v>
      </c>
      <c r="J74" s="660">
        <v>42473</v>
      </c>
      <c r="K74" s="299" t="s">
        <v>1530</v>
      </c>
      <c r="L74" s="654">
        <v>1000</v>
      </c>
      <c r="M74" s="260">
        <v>2085</v>
      </c>
      <c r="N74" s="825">
        <v>42520</v>
      </c>
      <c r="O74" s="300"/>
      <c r="P74" s="300"/>
      <c r="AB74" s="5" t="str">
        <f t="shared" si="1"/>
        <v>PecosPEC 201603</v>
      </c>
    </row>
    <row r="75" spans="1:28" ht="12.95" customHeight="1">
      <c r="A75" s="260">
        <v>2086</v>
      </c>
      <c r="B75" s="260" t="s">
        <v>1900</v>
      </c>
      <c r="C75" s="261">
        <v>42495</v>
      </c>
      <c r="D75" s="260" t="s">
        <v>636</v>
      </c>
      <c r="E75" s="260" t="s">
        <v>1502</v>
      </c>
      <c r="F75" s="260"/>
      <c r="G75" s="260"/>
      <c r="H75" s="262" t="s">
        <v>685</v>
      </c>
      <c r="I75" s="262" t="s">
        <v>24</v>
      </c>
      <c r="J75" s="660">
        <v>42464</v>
      </c>
      <c r="K75" s="299" t="s">
        <v>1095</v>
      </c>
      <c r="L75" s="654">
        <v>1600</v>
      </c>
      <c r="M75" s="260">
        <v>2086</v>
      </c>
      <c r="N75" s="825">
        <v>42524</v>
      </c>
      <c r="O75" s="300"/>
      <c r="P75" s="300"/>
      <c r="AB75" s="5" t="str">
        <f t="shared" si="1"/>
        <v>Sonangol Huila201602</v>
      </c>
    </row>
    <row r="76" spans="1:28" ht="12.95" customHeight="1">
      <c r="A76" s="260">
        <v>2087</v>
      </c>
      <c r="B76" s="260" t="s">
        <v>1901</v>
      </c>
      <c r="C76" s="261">
        <v>42495</v>
      </c>
      <c r="D76" s="260" t="s">
        <v>464</v>
      </c>
      <c r="E76" s="260" t="s">
        <v>1376</v>
      </c>
      <c r="F76" s="260"/>
      <c r="G76" s="260"/>
      <c r="H76" s="262" t="s">
        <v>1415</v>
      </c>
      <c r="I76" s="262" t="s">
        <v>1872</v>
      </c>
      <c r="J76" s="660">
        <v>42465</v>
      </c>
      <c r="K76" s="299" t="s">
        <v>1095</v>
      </c>
      <c r="L76" s="654">
        <v>1600</v>
      </c>
      <c r="M76" s="260">
        <v>2087</v>
      </c>
      <c r="N76" s="825">
        <v>42524</v>
      </c>
      <c r="O76" s="300"/>
      <c r="P76" s="300"/>
      <c r="AB76" s="5" t="str">
        <f t="shared" si="1"/>
        <v>Stena Penguin201601</v>
      </c>
    </row>
    <row r="77" spans="1:28" ht="12.95" customHeight="1">
      <c r="A77" s="260">
        <v>2088</v>
      </c>
      <c r="B77" s="260" t="s">
        <v>1902</v>
      </c>
      <c r="C77" s="261">
        <v>42495</v>
      </c>
      <c r="D77" s="260" t="s">
        <v>1288</v>
      </c>
      <c r="E77" s="260" t="s">
        <v>1390</v>
      </c>
      <c r="F77" s="260"/>
      <c r="G77" s="260"/>
      <c r="H77" s="262" t="s">
        <v>736</v>
      </c>
      <c r="I77" s="262" t="s">
        <v>1873</v>
      </c>
      <c r="J77" s="660">
        <v>42453</v>
      </c>
      <c r="K77" s="299" t="s">
        <v>1103</v>
      </c>
      <c r="L77" s="654">
        <v>1300</v>
      </c>
      <c r="M77" s="260">
        <v>2088</v>
      </c>
      <c r="N77" s="825">
        <v>42621</v>
      </c>
      <c r="O77" s="300"/>
      <c r="P77" s="300"/>
      <c r="AB77" s="5" t="str">
        <f t="shared" si="1"/>
        <v>Marjorie K1601</v>
      </c>
    </row>
    <row r="78" spans="1:28" ht="12.95" customHeight="1">
      <c r="A78" s="260">
        <v>2089</v>
      </c>
      <c r="B78" s="260" t="s">
        <v>1903</v>
      </c>
      <c r="C78" s="261">
        <v>42495</v>
      </c>
      <c r="D78" s="260" t="s">
        <v>866</v>
      </c>
      <c r="E78" s="260" t="s">
        <v>1390</v>
      </c>
      <c r="F78" s="260"/>
      <c r="G78" s="260"/>
      <c r="H78" s="262" t="s">
        <v>669</v>
      </c>
      <c r="I78" s="262" t="s">
        <v>455</v>
      </c>
      <c r="J78" s="660">
        <v>42459</v>
      </c>
      <c r="K78" s="299" t="s">
        <v>1103</v>
      </c>
      <c r="L78" s="654">
        <v>1300</v>
      </c>
      <c r="M78" s="260">
        <v>2089</v>
      </c>
      <c r="N78" s="825">
        <v>42621</v>
      </c>
      <c r="O78" s="300"/>
      <c r="P78" s="300"/>
      <c r="AB78" s="5" t="str">
        <f t="shared" si="1"/>
        <v>Stena Imperial1601</v>
      </c>
    </row>
    <row r="79" spans="1:28" ht="12.95" customHeight="1">
      <c r="A79" s="260">
        <v>2090</v>
      </c>
      <c r="B79" s="260" t="s">
        <v>1904</v>
      </c>
      <c r="C79" s="261">
        <v>42495</v>
      </c>
      <c r="D79" s="260" t="s">
        <v>1441</v>
      </c>
      <c r="E79" s="260" t="s">
        <v>1376</v>
      </c>
      <c r="F79" s="260"/>
      <c r="G79" s="260"/>
      <c r="H79" s="262" t="s">
        <v>1327</v>
      </c>
      <c r="I79" s="262" t="s">
        <v>25</v>
      </c>
      <c r="J79" s="660">
        <v>42468</v>
      </c>
      <c r="K79" s="299" t="s">
        <v>1103</v>
      </c>
      <c r="L79" s="654">
        <v>1300</v>
      </c>
      <c r="M79" s="260">
        <v>2090</v>
      </c>
      <c r="N79" s="825">
        <v>42621</v>
      </c>
      <c r="O79" s="300"/>
      <c r="P79" s="300"/>
      <c r="AB79" s="5" t="str">
        <f t="shared" si="1"/>
        <v>Atlantic Frontier201601</v>
      </c>
    </row>
    <row r="80" spans="1:28" ht="12.95" customHeight="1">
      <c r="A80" s="260">
        <v>2091</v>
      </c>
      <c r="B80" s="260" t="s">
        <v>1905</v>
      </c>
      <c r="C80" s="261">
        <v>42495</v>
      </c>
      <c r="D80" s="260" t="s">
        <v>1442</v>
      </c>
      <c r="E80" s="260" t="s">
        <v>1390</v>
      </c>
      <c r="F80" s="260"/>
      <c r="G80" s="260"/>
      <c r="H80" s="262" t="s">
        <v>758</v>
      </c>
      <c r="I80" s="262" t="s">
        <v>25</v>
      </c>
      <c r="J80" s="660">
        <v>42452</v>
      </c>
      <c r="K80" s="299" t="s">
        <v>1103</v>
      </c>
      <c r="L80" s="654">
        <v>1300</v>
      </c>
      <c r="M80" s="260">
        <v>2091</v>
      </c>
      <c r="N80" s="825">
        <v>42621</v>
      </c>
      <c r="O80" s="300"/>
      <c r="P80" s="300"/>
      <c r="AB80" s="5" t="str">
        <f t="shared" si="1"/>
        <v>Silver Entalina1601</v>
      </c>
    </row>
    <row r="81" spans="1:28" ht="12.95" customHeight="1">
      <c r="A81" s="260">
        <v>2092</v>
      </c>
      <c r="B81" s="260" t="s">
        <v>1906</v>
      </c>
      <c r="C81" s="261">
        <v>42495</v>
      </c>
      <c r="D81" s="260" t="s">
        <v>705</v>
      </c>
      <c r="E81" s="260" t="s">
        <v>1390</v>
      </c>
      <c r="F81" s="260"/>
      <c r="G81" s="260"/>
      <c r="H81" s="262" t="s">
        <v>758</v>
      </c>
      <c r="I81" s="262" t="s">
        <v>25</v>
      </c>
      <c r="J81" s="660">
        <v>42466</v>
      </c>
      <c r="K81" s="299" t="s">
        <v>1103</v>
      </c>
      <c r="L81" s="654">
        <v>1300</v>
      </c>
      <c r="M81" s="260">
        <v>2092</v>
      </c>
      <c r="N81" s="825">
        <v>42621</v>
      </c>
      <c r="O81" s="300"/>
      <c r="P81" s="300"/>
      <c r="AB81" s="5" t="str">
        <f t="shared" si="1"/>
        <v>Navig8 Strength1601</v>
      </c>
    </row>
    <row r="82" spans="1:28" ht="12.95" customHeight="1">
      <c r="A82" s="260">
        <v>2093</v>
      </c>
      <c r="B82" s="260" t="s">
        <v>1907</v>
      </c>
      <c r="C82" s="261">
        <v>42495</v>
      </c>
      <c r="D82" s="260" t="s">
        <v>1481</v>
      </c>
      <c r="E82" s="260" t="s">
        <v>1390</v>
      </c>
      <c r="F82" s="260"/>
      <c r="G82" s="260"/>
      <c r="H82" s="262" t="s">
        <v>644</v>
      </c>
      <c r="I82" s="262" t="s">
        <v>712</v>
      </c>
      <c r="J82" s="660">
        <v>42474</v>
      </c>
      <c r="K82" s="299" t="s">
        <v>1103</v>
      </c>
      <c r="L82" s="654">
        <v>1300</v>
      </c>
      <c r="M82" s="260">
        <v>2093</v>
      </c>
      <c r="N82" s="825">
        <v>42621</v>
      </c>
      <c r="O82" s="300"/>
      <c r="P82" s="300"/>
      <c r="AB82" s="5" t="str">
        <f t="shared" si="1"/>
        <v>Stena Imperative1601</v>
      </c>
    </row>
    <row r="83" spans="1:28" ht="12.95" customHeight="1">
      <c r="A83" s="260">
        <v>2094</v>
      </c>
      <c r="B83" s="260" t="s">
        <v>1908</v>
      </c>
      <c r="C83" s="261">
        <v>42503</v>
      </c>
      <c r="D83" s="260" t="s">
        <v>796</v>
      </c>
      <c r="E83" s="260" t="s">
        <v>57</v>
      </c>
      <c r="F83" s="260"/>
      <c r="G83" s="260"/>
      <c r="H83" s="262" t="s">
        <v>1489</v>
      </c>
      <c r="I83" s="262" t="s">
        <v>66</v>
      </c>
      <c r="J83" s="660">
        <v>42456</v>
      </c>
      <c r="K83" s="299" t="s">
        <v>590</v>
      </c>
      <c r="L83" s="654">
        <v>1600</v>
      </c>
      <c r="M83" s="260">
        <v>2094</v>
      </c>
      <c r="N83" s="825">
        <v>42530</v>
      </c>
      <c r="O83" s="300"/>
      <c r="P83" s="300"/>
      <c r="AB83" s="5" t="str">
        <f t="shared" si="1"/>
        <v>Kerala18</v>
      </c>
    </row>
    <row r="84" spans="1:28" ht="12.95" customHeight="1">
      <c r="A84" s="260">
        <v>2095</v>
      </c>
      <c r="B84" s="260" t="s">
        <v>1909</v>
      </c>
      <c r="C84" s="261">
        <v>42503</v>
      </c>
      <c r="D84" s="260" t="s">
        <v>717</v>
      </c>
      <c r="E84" s="260" t="s">
        <v>172</v>
      </c>
      <c r="F84" s="260"/>
      <c r="G84" s="260"/>
      <c r="H84" s="262" t="s">
        <v>864</v>
      </c>
      <c r="I84" s="262" t="s">
        <v>699</v>
      </c>
      <c r="J84" s="660">
        <v>42470</v>
      </c>
      <c r="K84" s="299" t="s">
        <v>590</v>
      </c>
      <c r="L84" s="654">
        <v>1600</v>
      </c>
      <c r="M84" s="260">
        <v>2095</v>
      </c>
      <c r="N84" s="825">
        <v>42530</v>
      </c>
      <c r="O84" s="300"/>
      <c r="P84" s="300"/>
      <c r="AB84" s="5" t="str">
        <f t="shared" si="1"/>
        <v>Overseas Pearlmar192</v>
      </c>
    </row>
    <row r="85" spans="1:28" ht="12.95" customHeight="1">
      <c r="A85" s="260">
        <v>2096</v>
      </c>
      <c r="B85" s="260" t="s">
        <v>1910</v>
      </c>
      <c r="C85" s="261">
        <v>42503</v>
      </c>
      <c r="D85" s="260" t="s">
        <v>1829</v>
      </c>
      <c r="E85" s="260" t="s">
        <v>285</v>
      </c>
      <c r="F85" s="260"/>
      <c r="G85" s="260"/>
      <c r="H85" s="262" t="s">
        <v>1298</v>
      </c>
      <c r="I85" s="262" t="s">
        <v>1349</v>
      </c>
      <c r="J85" s="660">
        <v>42481</v>
      </c>
      <c r="K85" s="299" t="s">
        <v>590</v>
      </c>
      <c r="L85" s="654">
        <v>1600</v>
      </c>
      <c r="M85" s="260">
        <v>2096</v>
      </c>
      <c r="N85" s="825">
        <v>42534</v>
      </c>
      <c r="O85" s="300"/>
      <c r="P85" s="300"/>
      <c r="AB85" s="5" t="str">
        <f t="shared" si="1"/>
        <v>CT Frontier4</v>
      </c>
    </row>
    <row r="86" spans="1:28" ht="12.95" customHeight="1">
      <c r="A86" s="260">
        <v>2097</v>
      </c>
      <c r="B86" s="260" t="s">
        <v>1911</v>
      </c>
      <c r="C86" s="261">
        <v>42503</v>
      </c>
      <c r="D86" s="260" t="s">
        <v>799</v>
      </c>
      <c r="E86" s="260" t="s">
        <v>1837</v>
      </c>
      <c r="F86" s="260"/>
      <c r="G86" s="260"/>
      <c r="H86" s="262" t="s">
        <v>864</v>
      </c>
      <c r="I86" s="262" t="s">
        <v>757</v>
      </c>
      <c r="J86" s="660">
        <v>42490</v>
      </c>
      <c r="K86" s="299" t="s">
        <v>590</v>
      </c>
      <c r="L86" s="654">
        <v>1600</v>
      </c>
      <c r="M86" s="260">
        <v>2097</v>
      </c>
      <c r="N86" s="825">
        <v>42583</v>
      </c>
      <c r="O86" s="300"/>
      <c r="P86" s="300"/>
      <c r="AB86" s="5" t="str">
        <f t="shared" si="1"/>
        <v>Overseas Jademar195</v>
      </c>
    </row>
    <row r="87" spans="1:28" ht="12.95" customHeight="1">
      <c r="A87" s="260">
        <v>2098</v>
      </c>
      <c r="B87" s="260" t="s">
        <v>1912</v>
      </c>
      <c r="C87" s="261">
        <v>42503</v>
      </c>
      <c r="D87" s="260" t="s">
        <v>1848</v>
      </c>
      <c r="E87" s="260" t="s">
        <v>174</v>
      </c>
      <c r="F87" s="260"/>
      <c r="G87" s="260"/>
      <c r="H87" s="262" t="s">
        <v>688</v>
      </c>
      <c r="I87" s="262" t="s">
        <v>62</v>
      </c>
      <c r="J87" s="660">
        <v>42491</v>
      </c>
      <c r="K87" s="299" t="s">
        <v>590</v>
      </c>
      <c r="L87" s="654">
        <v>1600</v>
      </c>
      <c r="M87" s="260">
        <v>2098</v>
      </c>
      <c r="N87" s="825">
        <v>42527</v>
      </c>
      <c r="O87" s="300"/>
      <c r="P87" s="300"/>
      <c r="AB87" s="5" t="str">
        <f t="shared" si="1"/>
        <v>EL Junior PNT21</v>
      </c>
    </row>
    <row r="88" spans="1:28" ht="12.95" customHeight="1">
      <c r="A88" s="260">
        <v>2099</v>
      </c>
      <c r="B88" s="260" t="s">
        <v>1972</v>
      </c>
      <c r="C88" s="261">
        <v>42521</v>
      </c>
      <c r="D88" s="260" t="s">
        <v>777</v>
      </c>
      <c r="E88" s="260">
        <v>20</v>
      </c>
      <c r="F88" s="260"/>
      <c r="G88" s="260"/>
      <c r="H88" s="262" t="s">
        <v>732</v>
      </c>
      <c r="I88" s="262" t="s">
        <v>385</v>
      </c>
      <c r="J88" s="660">
        <v>42496</v>
      </c>
      <c r="K88" s="299" t="s">
        <v>28</v>
      </c>
      <c r="L88" s="654">
        <v>1400</v>
      </c>
      <c r="M88" s="260">
        <v>2099</v>
      </c>
      <c r="N88" s="825">
        <v>42537</v>
      </c>
      <c r="O88" s="260"/>
      <c r="P88" s="300"/>
      <c r="AB88" s="5" t="str">
        <f t="shared" si="1"/>
        <v>King Duncan20</v>
      </c>
    </row>
    <row r="89" spans="1:28" ht="12.95" customHeight="1">
      <c r="A89" s="260">
        <v>2100</v>
      </c>
      <c r="B89" s="260" t="s">
        <v>1973</v>
      </c>
      <c r="C89" s="261">
        <v>42521</v>
      </c>
      <c r="D89" s="260" t="s">
        <v>1504</v>
      </c>
      <c r="E89" s="260" t="s">
        <v>1505</v>
      </c>
      <c r="F89" s="260"/>
      <c r="G89" s="260"/>
      <c r="H89" s="262" t="s">
        <v>30</v>
      </c>
      <c r="I89" s="262" t="s">
        <v>1913</v>
      </c>
      <c r="J89" s="660">
        <v>42493</v>
      </c>
      <c r="K89" s="299" t="s">
        <v>28</v>
      </c>
      <c r="L89" s="654">
        <v>1400</v>
      </c>
      <c r="M89" s="260">
        <v>2100</v>
      </c>
      <c r="N89" s="825">
        <v>42536</v>
      </c>
      <c r="O89" s="260"/>
      <c r="P89" s="300"/>
      <c r="AB89" s="5" t="str">
        <f t="shared" si="1"/>
        <v>Gener8 George T01_2016</v>
      </c>
    </row>
    <row r="90" spans="1:28" ht="12.95" customHeight="1">
      <c r="A90" s="260">
        <v>2101</v>
      </c>
      <c r="B90" s="260" t="s">
        <v>1974</v>
      </c>
      <c r="C90" s="261">
        <v>42521</v>
      </c>
      <c r="D90" s="260" t="s">
        <v>1525</v>
      </c>
      <c r="E90" s="260" t="s">
        <v>41</v>
      </c>
      <c r="F90" s="260"/>
      <c r="G90" s="260"/>
      <c r="H90" s="262" t="s">
        <v>30</v>
      </c>
      <c r="I90" s="262" t="s">
        <v>1477</v>
      </c>
      <c r="J90" s="660">
        <v>42484</v>
      </c>
      <c r="K90" s="299" t="s">
        <v>28</v>
      </c>
      <c r="L90" s="654">
        <v>1400</v>
      </c>
      <c r="M90" s="260">
        <v>2101</v>
      </c>
      <c r="N90" s="825">
        <v>42536</v>
      </c>
      <c r="O90" s="260"/>
      <c r="P90" s="300"/>
      <c r="AB90" s="5" t="str">
        <f t="shared" si="1"/>
        <v>Tonos12</v>
      </c>
    </row>
    <row r="91" spans="1:28" ht="12.95" customHeight="1">
      <c r="A91" s="260">
        <v>2102</v>
      </c>
      <c r="B91" s="260" t="s">
        <v>1975</v>
      </c>
      <c r="C91" s="261">
        <v>42521</v>
      </c>
      <c r="D91" s="260" t="s">
        <v>573</v>
      </c>
      <c r="E91" s="260" t="s">
        <v>84</v>
      </c>
      <c r="F91" s="260"/>
      <c r="G91" s="260"/>
      <c r="H91" s="262" t="s">
        <v>1289</v>
      </c>
      <c r="I91" s="262" t="s">
        <v>48</v>
      </c>
      <c r="J91" s="660">
        <v>42495</v>
      </c>
      <c r="K91" s="299" t="s">
        <v>28</v>
      </c>
      <c r="L91" s="654">
        <v>1400</v>
      </c>
      <c r="M91" s="260">
        <v>2102</v>
      </c>
      <c r="N91" s="825">
        <v>42550</v>
      </c>
      <c r="O91" s="260"/>
      <c r="P91" s="300"/>
      <c r="AB91" s="5" t="str">
        <f t="shared" si="1"/>
        <v>Aframax Riviera47</v>
      </c>
    </row>
    <row r="92" spans="1:28" ht="12.95" customHeight="1">
      <c r="A92" s="260">
        <v>2103</v>
      </c>
      <c r="B92" s="260" t="s">
        <v>1976</v>
      </c>
      <c r="C92" s="261">
        <v>42521</v>
      </c>
      <c r="D92" s="260" t="s">
        <v>818</v>
      </c>
      <c r="E92" s="260" t="s">
        <v>285</v>
      </c>
      <c r="F92" s="260"/>
      <c r="G92" s="260"/>
      <c r="H92" s="262" t="s">
        <v>664</v>
      </c>
      <c r="I92" s="262" t="s">
        <v>20</v>
      </c>
      <c r="J92" s="660">
        <v>42494</v>
      </c>
      <c r="K92" s="299" t="s">
        <v>43</v>
      </c>
      <c r="L92" s="654">
        <v>1400</v>
      </c>
      <c r="M92" s="260">
        <v>2103</v>
      </c>
      <c r="N92" s="825">
        <v>42531</v>
      </c>
      <c r="O92" s="300"/>
      <c r="P92" s="300"/>
      <c r="AB92" s="5" t="str">
        <f t="shared" si="1"/>
        <v>Songa Coral4</v>
      </c>
    </row>
    <row r="93" spans="1:28" ht="12.95" customHeight="1">
      <c r="A93" s="260">
        <v>2104</v>
      </c>
      <c r="B93" s="260" t="s">
        <v>1977</v>
      </c>
      <c r="C93" s="261">
        <v>42521</v>
      </c>
      <c r="D93" s="260" t="s">
        <v>1843</v>
      </c>
      <c r="E93" s="260" t="s">
        <v>381</v>
      </c>
      <c r="F93" s="260"/>
      <c r="G93" s="260"/>
      <c r="H93" s="262" t="s">
        <v>392</v>
      </c>
      <c r="I93" s="262" t="s">
        <v>312</v>
      </c>
      <c r="J93" s="660">
        <v>42500</v>
      </c>
      <c r="K93" s="299" t="s">
        <v>28</v>
      </c>
      <c r="L93" s="654">
        <v>1400</v>
      </c>
      <c r="M93" s="260">
        <v>2104</v>
      </c>
      <c r="N93" s="825">
        <v>42569</v>
      </c>
      <c r="O93" s="260"/>
      <c r="P93" s="300"/>
      <c r="AB93" s="5" t="str">
        <f t="shared" si="1"/>
        <v>Aframax River63</v>
      </c>
    </row>
    <row r="94" spans="1:28" ht="12.95" customHeight="1">
      <c r="A94" s="260">
        <v>2105</v>
      </c>
      <c r="B94" s="260" t="s">
        <v>1978</v>
      </c>
      <c r="C94" s="261">
        <v>42521</v>
      </c>
      <c r="D94" s="260" t="s">
        <v>529</v>
      </c>
      <c r="E94" s="260" t="s">
        <v>142</v>
      </c>
      <c r="F94" s="260">
        <v>42496</v>
      </c>
      <c r="G94" s="260"/>
      <c r="H94" s="262" t="s">
        <v>791</v>
      </c>
      <c r="I94" s="262" t="s">
        <v>1852</v>
      </c>
      <c r="J94" s="660">
        <v>42503</v>
      </c>
      <c r="K94" s="299" t="s">
        <v>28</v>
      </c>
      <c r="L94" s="654">
        <v>1400</v>
      </c>
      <c r="M94" s="260">
        <v>2105</v>
      </c>
      <c r="N94" s="825">
        <v>42550</v>
      </c>
      <c r="O94" s="260"/>
      <c r="P94" s="300"/>
      <c r="AB94" s="5" t="str">
        <f t="shared" si="1"/>
        <v>Afra Oak43</v>
      </c>
    </row>
    <row r="95" spans="1:28" ht="12.95" customHeight="1">
      <c r="A95" s="260">
        <v>2106</v>
      </c>
      <c r="B95" s="260" t="s">
        <v>1979</v>
      </c>
      <c r="C95" s="261">
        <v>42521</v>
      </c>
      <c r="D95" s="260" t="s">
        <v>739</v>
      </c>
      <c r="E95" s="260" t="s">
        <v>1862</v>
      </c>
      <c r="F95" s="260">
        <v>42483</v>
      </c>
      <c r="G95" s="260"/>
      <c r="H95" s="262" t="s">
        <v>1863</v>
      </c>
      <c r="I95" s="262" t="s">
        <v>1424</v>
      </c>
      <c r="J95" s="660">
        <v>42485</v>
      </c>
      <c r="K95" s="299" t="s">
        <v>28</v>
      </c>
      <c r="L95" s="654">
        <v>1400</v>
      </c>
      <c r="M95" s="260">
        <v>2106</v>
      </c>
      <c r="N95" s="825">
        <v>42536</v>
      </c>
      <c r="O95" s="260"/>
      <c r="P95" s="300"/>
      <c r="AB95" s="5" t="str">
        <f t="shared" si="1"/>
        <v>Alqadisia60TC021</v>
      </c>
    </row>
    <row r="96" spans="1:28" ht="12.95" customHeight="1">
      <c r="A96" s="260">
        <v>2107</v>
      </c>
      <c r="B96" s="260" t="s">
        <v>1980</v>
      </c>
      <c r="C96" s="261">
        <v>42521</v>
      </c>
      <c r="D96" s="260" t="s">
        <v>544</v>
      </c>
      <c r="E96" s="260" t="s">
        <v>700</v>
      </c>
      <c r="F96" s="260"/>
      <c r="G96" s="260"/>
      <c r="H96" s="262" t="s">
        <v>392</v>
      </c>
      <c r="I96" s="262" t="s">
        <v>1969</v>
      </c>
      <c r="J96" s="660">
        <v>42504</v>
      </c>
      <c r="K96" s="299" t="s">
        <v>28</v>
      </c>
      <c r="L96" s="654">
        <v>1400</v>
      </c>
      <c r="M96" s="260">
        <v>2107</v>
      </c>
      <c r="N96" s="825">
        <v>42536</v>
      </c>
      <c r="O96" s="260"/>
      <c r="P96" s="300"/>
      <c r="AB96" s="5" t="str">
        <f t="shared" si="1"/>
        <v>Mesaieed62</v>
      </c>
    </row>
    <row r="97" spans="1:28" ht="12.95" customHeight="1">
      <c r="A97" s="260">
        <v>2108</v>
      </c>
      <c r="B97" s="260" t="s">
        <v>1981</v>
      </c>
      <c r="C97" s="261">
        <v>42521</v>
      </c>
      <c r="D97" s="260" t="s">
        <v>708</v>
      </c>
      <c r="E97" s="260" t="s">
        <v>1342</v>
      </c>
      <c r="F97" s="260">
        <v>42495</v>
      </c>
      <c r="G97" s="260"/>
      <c r="H97" s="262" t="s">
        <v>720</v>
      </c>
      <c r="I97" s="262" t="s">
        <v>203</v>
      </c>
      <c r="J97" s="660">
        <v>42496</v>
      </c>
      <c r="K97" s="299" t="s">
        <v>28</v>
      </c>
      <c r="L97" s="654">
        <v>1400</v>
      </c>
      <c r="M97" s="260">
        <v>2108</v>
      </c>
      <c r="N97" s="825">
        <v>42550</v>
      </c>
      <c r="O97" s="260"/>
      <c r="P97" s="300"/>
      <c r="AB97" s="5" t="str">
        <f t="shared" si="1"/>
        <v>V8 Stealth90</v>
      </c>
    </row>
    <row r="98" spans="1:28" ht="12.95" customHeight="1">
      <c r="A98" s="260">
        <v>2109</v>
      </c>
      <c r="B98" s="260" t="s">
        <v>1982</v>
      </c>
      <c r="C98" s="261">
        <v>42521</v>
      </c>
      <c r="D98" s="260" t="s">
        <v>853</v>
      </c>
      <c r="E98" s="260" t="s">
        <v>57</v>
      </c>
      <c r="F98" s="260"/>
      <c r="G98" s="260"/>
      <c r="H98" s="262" t="s">
        <v>788</v>
      </c>
      <c r="I98" s="262" t="s">
        <v>20</v>
      </c>
      <c r="J98" s="660">
        <v>42494</v>
      </c>
      <c r="K98" s="299" t="s">
        <v>28</v>
      </c>
      <c r="L98" s="654">
        <v>1400</v>
      </c>
      <c r="M98" s="260">
        <v>2109</v>
      </c>
      <c r="N98" s="825">
        <v>42555</v>
      </c>
      <c r="O98" s="260"/>
      <c r="P98" s="300"/>
      <c r="AB98" s="5" t="str">
        <f t="shared" si="1"/>
        <v>Navig8 Stealth S.V18</v>
      </c>
    </row>
    <row r="99" spans="1:28" ht="12.95" customHeight="1">
      <c r="A99" s="260">
        <v>2110</v>
      </c>
      <c r="B99" s="260" t="s">
        <v>1983</v>
      </c>
      <c r="C99" s="261">
        <v>42521</v>
      </c>
      <c r="D99" s="260" t="s">
        <v>1647</v>
      </c>
      <c r="E99" s="260" t="s">
        <v>1930</v>
      </c>
      <c r="F99" s="260"/>
      <c r="G99" s="260"/>
      <c r="H99" s="262" t="s">
        <v>392</v>
      </c>
      <c r="I99" s="262" t="s">
        <v>334</v>
      </c>
      <c r="J99" s="660">
        <v>42511</v>
      </c>
      <c r="K99" s="299" t="s">
        <v>28</v>
      </c>
      <c r="L99" s="654">
        <v>1400</v>
      </c>
      <c r="M99" s="260">
        <v>2110</v>
      </c>
      <c r="N99" s="825">
        <v>42536</v>
      </c>
      <c r="O99" s="260"/>
      <c r="P99" s="300"/>
      <c r="AB99" s="5" t="str">
        <f t="shared" si="1"/>
        <v>Sea Falcon12_15</v>
      </c>
    </row>
    <row r="100" spans="1:28" ht="12.95" customHeight="1">
      <c r="A100" s="260">
        <v>2111</v>
      </c>
      <c r="B100" s="260" t="s">
        <v>1984</v>
      </c>
      <c r="C100" s="261">
        <v>42521</v>
      </c>
      <c r="D100" s="260" t="s">
        <v>1370</v>
      </c>
      <c r="E100" s="260" t="s">
        <v>192</v>
      </c>
      <c r="F100" s="260"/>
      <c r="G100" s="260"/>
      <c r="H100" s="262" t="s">
        <v>788</v>
      </c>
      <c r="I100" s="262" t="s">
        <v>215</v>
      </c>
      <c r="J100" s="660">
        <v>42511</v>
      </c>
      <c r="K100" s="299" t="s">
        <v>28</v>
      </c>
      <c r="L100" s="654">
        <v>1400</v>
      </c>
      <c r="M100" s="260">
        <v>2111</v>
      </c>
      <c r="N100" s="825">
        <v>42555</v>
      </c>
      <c r="O100" s="260"/>
      <c r="P100" s="300"/>
      <c r="AB100" s="5" t="str">
        <f t="shared" si="1"/>
        <v>Fidelity N27</v>
      </c>
    </row>
    <row r="101" spans="1:28" ht="12.95" customHeight="1">
      <c r="A101" s="260">
        <v>2112</v>
      </c>
      <c r="B101" s="260" t="s">
        <v>1985</v>
      </c>
      <c r="C101" s="261">
        <v>42522</v>
      </c>
      <c r="D101" s="260" t="s">
        <v>497</v>
      </c>
      <c r="E101" s="260" t="s">
        <v>407</v>
      </c>
      <c r="F101" s="260"/>
      <c r="G101" s="260"/>
      <c r="H101" s="262" t="s">
        <v>47</v>
      </c>
      <c r="I101" s="262" t="s">
        <v>20</v>
      </c>
      <c r="J101" s="660">
        <v>42496</v>
      </c>
      <c r="K101" s="299" t="s">
        <v>43</v>
      </c>
      <c r="L101" s="654">
        <v>1400</v>
      </c>
      <c r="M101" s="260">
        <v>2112</v>
      </c>
      <c r="N101" s="825">
        <v>42523</v>
      </c>
      <c r="O101" s="300"/>
      <c r="P101" s="300"/>
      <c r="AB101" s="5" t="str">
        <f t="shared" si="1"/>
        <v>Alpine Liberty74</v>
      </c>
    </row>
    <row r="102" spans="1:28" ht="12.95" customHeight="1">
      <c r="A102" s="260">
        <v>2113</v>
      </c>
      <c r="B102" s="260" t="s">
        <v>1986</v>
      </c>
      <c r="C102" s="261">
        <v>42522</v>
      </c>
      <c r="D102" s="260" t="s">
        <v>584</v>
      </c>
      <c r="E102" s="260" t="s">
        <v>117</v>
      </c>
      <c r="F102" s="260"/>
      <c r="G102" s="260"/>
      <c r="H102" s="262" t="s">
        <v>620</v>
      </c>
      <c r="I102" s="262" t="s">
        <v>585</v>
      </c>
      <c r="J102" s="660">
        <v>42517</v>
      </c>
      <c r="K102" s="299" t="s">
        <v>43</v>
      </c>
      <c r="L102" s="654">
        <v>1400</v>
      </c>
      <c r="M102" s="260">
        <v>2113</v>
      </c>
      <c r="N102" s="825">
        <v>42523</v>
      </c>
      <c r="O102" s="300"/>
      <c r="P102" s="300"/>
      <c r="AB102" s="5" t="str">
        <f t="shared" si="1"/>
        <v>Green Point2</v>
      </c>
    </row>
    <row r="103" spans="1:28" ht="12.95" customHeight="1">
      <c r="A103" s="260">
        <v>2114</v>
      </c>
      <c r="B103" s="260" t="s">
        <v>1987</v>
      </c>
      <c r="C103" s="261">
        <v>42522</v>
      </c>
      <c r="D103" s="260" t="s">
        <v>1967</v>
      </c>
      <c r="E103" s="260" t="s">
        <v>91</v>
      </c>
      <c r="F103" s="260"/>
      <c r="G103" s="260"/>
      <c r="H103" s="262" t="s">
        <v>620</v>
      </c>
      <c r="I103" s="262" t="s">
        <v>786</v>
      </c>
      <c r="J103" s="660">
        <v>42509</v>
      </c>
      <c r="K103" s="299" t="s">
        <v>43</v>
      </c>
      <c r="L103" s="654">
        <v>1400</v>
      </c>
      <c r="M103" s="260">
        <v>2114</v>
      </c>
      <c r="N103" s="825">
        <v>42523</v>
      </c>
      <c r="O103" s="300"/>
      <c r="P103" s="300"/>
      <c r="AB103" s="5" t="str">
        <f t="shared" si="1"/>
        <v>Ashahda002</v>
      </c>
    </row>
    <row r="104" spans="1:28" ht="12.95" customHeight="1">
      <c r="A104" s="260">
        <v>2115</v>
      </c>
      <c r="B104" s="260" t="s">
        <v>1988</v>
      </c>
      <c r="C104" s="261">
        <v>42522</v>
      </c>
      <c r="D104" s="260" t="s">
        <v>515</v>
      </c>
      <c r="E104" s="260" t="s">
        <v>1849</v>
      </c>
      <c r="F104" s="260">
        <v>42497</v>
      </c>
      <c r="G104" s="260"/>
      <c r="H104" s="262" t="s">
        <v>176</v>
      </c>
      <c r="I104" s="262" t="s">
        <v>1850</v>
      </c>
      <c r="J104" s="660">
        <v>42509</v>
      </c>
      <c r="K104" s="299" t="s">
        <v>1530</v>
      </c>
      <c r="L104" s="654">
        <v>1000</v>
      </c>
      <c r="M104" s="260">
        <v>2115</v>
      </c>
      <c r="N104" s="825">
        <v>42639</v>
      </c>
      <c r="O104" s="300"/>
      <c r="P104" s="300"/>
      <c r="AB104" s="5" t="str">
        <f t="shared" si="1"/>
        <v>SabineSAB201603</v>
      </c>
    </row>
    <row r="105" spans="1:28" ht="12.95" customHeight="1">
      <c r="A105" s="260">
        <v>2116</v>
      </c>
      <c r="B105" s="260" t="s">
        <v>1989</v>
      </c>
      <c r="C105" s="261">
        <v>42522</v>
      </c>
      <c r="D105" s="260" t="s">
        <v>353</v>
      </c>
      <c r="E105" s="260" t="s">
        <v>168</v>
      </c>
      <c r="F105" s="260"/>
      <c r="G105" s="260"/>
      <c r="H105" s="262" t="s">
        <v>634</v>
      </c>
      <c r="I105" s="262" t="s">
        <v>269</v>
      </c>
      <c r="J105" s="660">
        <v>42494</v>
      </c>
      <c r="K105" s="299" t="s">
        <v>60</v>
      </c>
      <c r="L105" s="654">
        <v>800</v>
      </c>
      <c r="M105" s="260">
        <v>2116</v>
      </c>
      <c r="N105" s="825">
        <v>42531</v>
      </c>
      <c r="O105" s="300"/>
      <c r="P105" s="300"/>
      <c r="AB105" s="5" t="str">
        <f t="shared" si="1"/>
        <v>Kareela Spirit225</v>
      </c>
    </row>
    <row r="106" spans="1:28" ht="12.95" customHeight="1">
      <c r="A106" s="260">
        <v>2117</v>
      </c>
      <c r="B106" s="260" t="s">
        <v>1990</v>
      </c>
      <c r="C106" s="261">
        <v>42522</v>
      </c>
      <c r="D106" s="260" t="s">
        <v>531</v>
      </c>
      <c r="E106" s="260" t="s">
        <v>193</v>
      </c>
      <c r="F106" s="260"/>
      <c r="G106" s="260"/>
      <c r="H106" s="262" t="s">
        <v>63</v>
      </c>
      <c r="I106" s="262" t="s">
        <v>1970</v>
      </c>
      <c r="J106" s="660">
        <v>42494</v>
      </c>
      <c r="K106" s="299" t="s">
        <v>60</v>
      </c>
      <c r="L106" s="654">
        <v>800</v>
      </c>
      <c r="M106" s="260">
        <v>2117</v>
      </c>
      <c r="N106" s="825">
        <v>42618</v>
      </c>
      <c r="O106" s="300" t="s">
        <v>1188</v>
      </c>
      <c r="P106" s="300"/>
      <c r="AB106" s="5" t="str">
        <f t="shared" si="1"/>
        <v>Stavanger Blossom28</v>
      </c>
    </row>
    <row r="107" spans="1:28" ht="12.95" customHeight="1">
      <c r="A107" s="260">
        <v>2118</v>
      </c>
      <c r="B107" s="260" t="s">
        <v>1991</v>
      </c>
      <c r="C107" s="261">
        <v>42522</v>
      </c>
      <c r="D107" s="260" t="s">
        <v>1842</v>
      </c>
      <c r="E107" s="260" t="s">
        <v>655</v>
      </c>
      <c r="F107" s="260">
        <v>42491</v>
      </c>
      <c r="G107" s="260"/>
      <c r="H107" s="262" t="s">
        <v>683</v>
      </c>
      <c r="I107" s="262" t="s">
        <v>62</v>
      </c>
      <c r="J107" s="660">
        <v>42498</v>
      </c>
      <c r="K107" s="299" t="s">
        <v>60</v>
      </c>
      <c r="L107" s="654">
        <v>800</v>
      </c>
      <c r="M107" s="260">
        <v>2118</v>
      </c>
      <c r="N107" s="825">
        <v>42641</v>
      </c>
      <c r="O107" s="300" t="s">
        <v>1191</v>
      </c>
      <c r="P107" s="300"/>
      <c r="AB107" s="5" t="str">
        <f t="shared" si="1"/>
        <v>Donegal Spirit120</v>
      </c>
    </row>
    <row r="108" spans="1:28" ht="12.95" customHeight="1">
      <c r="A108" s="260">
        <v>2119</v>
      </c>
      <c r="B108" s="260" t="s">
        <v>1992</v>
      </c>
      <c r="C108" s="261">
        <v>42522</v>
      </c>
      <c r="D108" s="260" t="s">
        <v>1274</v>
      </c>
      <c r="E108" s="260" t="s">
        <v>138</v>
      </c>
      <c r="F108" s="260">
        <v>42488</v>
      </c>
      <c r="G108" s="260"/>
      <c r="H108" s="262" t="s">
        <v>830</v>
      </c>
      <c r="I108" s="262" t="s">
        <v>1855</v>
      </c>
      <c r="J108" s="660">
        <v>42493</v>
      </c>
      <c r="K108" s="299" t="s">
        <v>60</v>
      </c>
      <c r="L108" s="654">
        <v>800</v>
      </c>
      <c r="M108" s="260">
        <v>2119</v>
      </c>
      <c r="N108" s="825">
        <v>42531</v>
      </c>
      <c r="O108" s="300"/>
      <c r="P108" s="300"/>
      <c r="AB108" s="5" t="str">
        <f t="shared" si="1"/>
        <v>Yamato SpiritV17</v>
      </c>
    </row>
    <row r="109" spans="1:28" ht="12.95" customHeight="1">
      <c r="A109" s="260">
        <v>2120</v>
      </c>
      <c r="B109" s="260" t="s">
        <v>1993</v>
      </c>
      <c r="C109" s="261">
        <v>42522</v>
      </c>
      <c r="D109" s="260" t="s">
        <v>1866</v>
      </c>
      <c r="E109" s="260" t="s">
        <v>193</v>
      </c>
      <c r="F109" s="260">
        <v>42513</v>
      </c>
      <c r="G109" s="260"/>
      <c r="H109" s="262" t="s">
        <v>701</v>
      </c>
      <c r="I109" s="262" t="s">
        <v>1507</v>
      </c>
      <c r="J109" s="660">
        <v>42514</v>
      </c>
      <c r="K109" s="299" t="s">
        <v>60</v>
      </c>
      <c r="L109" s="654">
        <v>800</v>
      </c>
      <c r="M109" s="260">
        <v>2120</v>
      </c>
      <c r="N109" s="825">
        <v>42555</v>
      </c>
      <c r="O109" s="300"/>
      <c r="P109" s="300"/>
      <c r="AB109" s="5" t="str">
        <f t="shared" si="1"/>
        <v>Pacific dawn28</v>
      </c>
    </row>
    <row r="110" spans="1:28" ht="12.95" customHeight="1">
      <c r="A110" s="260">
        <v>2121</v>
      </c>
      <c r="B110" s="260" t="s">
        <v>1994</v>
      </c>
      <c r="C110" s="261">
        <v>42522</v>
      </c>
      <c r="D110" s="260" t="s">
        <v>1273</v>
      </c>
      <c r="E110" s="260" t="s">
        <v>1868</v>
      </c>
      <c r="F110" s="260">
        <v>42495</v>
      </c>
      <c r="G110" s="260"/>
      <c r="H110" s="262" t="s">
        <v>63</v>
      </c>
      <c r="I110" s="262" t="s">
        <v>137</v>
      </c>
      <c r="J110" s="660">
        <v>42498</v>
      </c>
      <c r="K110" s="299" t="s">
        <v>60</v>
      </c>
      <c r="L110" s="654">
        <v>800</v>
      </c>
      <c r="M110" s="260">
        <v>2121</v>
      </c>
      <c r="N110" s="825">
        <v>42555</v>
      </c>
      <c r="O110" s="300"/>
      <c r="P110" s="300"/>
      <c r="AB110" s="5" t="str">
        <f t="shared" si="1"/>
        <v>Shanghai DawnV024</v>
      </c>
    </row>
    <row r="111" spans="1:28" ht="12.95" customHeight="1">
      <c r="A111" s="260">
        <v>2122</v>
      </c>
      <c r="B111" s="260" t="s">
        <v>1995</v>
      </c>
      <c r="C111" s="261">
        <v>42522</v>
      </c>
      <c r="D111" s="260" t="s">
        <v>752</v>
      </c>
      <c r="E111" s="260" t="s">
        <v>250</v>
      </c>
      <c r="F111" s="260"/>
      <c r="G111" s="260"/>
      <c r="H111" s="262" t="s">
        <v>400</v>
      </c>
      <c r="I111" s="262" t="s">
        <v>567</v>
      </c>
      <c r="J111" s="660">
        <v>42501</v>
      </c>
      <c r="K111" s="299" t="s">
        <v>60</v>
      </c>
      <c r="L111" s="654">
        <v>800</v>
      </c>
      <c r="M111" s="260">
        <v>2122</v>
      </c>
      <c r="N111" s="825">
        <v>42641</v>
      </c>
      <c r="O111" s="300" t="s">
        <v>1191</v>
      </c>
      <c r="P111" s="300"/>
      <c r="AB111" s="5" t="str">
        <f t="shared" si="1"/>
        <v>Whistler Spirit35</v>
      </c>
    </row>
    <row r="112" spans="1:28" ht="12.95" customHeight="1">
      <c r="A112" s="260">
        <v>2123</v>
      </c>
      <c r="B112" s="260" t="s">
        <v>1996</v>
      </c>
      <c r="C112" s="261">
        <v>42522</v>
      </c>
      <c r="D112" s="260" t="s">
        <v>404</v>
      </c>
      <c r="E112" s="260" t="s">
        <v>230</v>
      </c>
      <c r="F112" s="260"/>
      <c r="G112" s="260"/>
      <c r="H112" s="262" t="s">
        <v>63</v>
      </c>
      <c r="I112" s="262" t="s">
        <v>48</v>
      </c>
      <c r="J112" s="660">
        <v>42491</v>
      </c>
      <c r="K112" s="299" t="s">
        <v>60</v>
      </c>
      <c r="L112" s="654">
        <v>800</v>
      </c>
      <c r="M112" s="260">
        <v>2123</v>
      </c>
      <c r="N112" s="825">
        <v>42643</v>
      </c>
      <c r="O112" s="300" t="s">
        <v>1191</v>
      </c>
      <c r="P112" s="300"/>
      <c r="AB112" s="5" t="str">
        <f t="shared" si="1"/>
        <v>Kyeema Spirit141</v>
      </c>
    </row>
    <row r="113" spans="1:28" ht="12.95" customHeight="1">
      <c r="A113" s="260">
        <v>2124</v>
      </c>
      <c r="B113" s="260" t="s">
        <v>1997</v>
      </c>
      <c r="C113" s="261">
        <v>42522</v>
      </c>
      <c r="D113" s="260" t="s">
        <v>1922</v>
      </c>
      <c r="E113" s="260" t="s">
        <v>285</v>
      </c>
      <c r="F113" s="260"/>
      <c r="G113" s="260"/>
      <c r="H113" s="262" t="s">
        <v>1335</v>
      </c>
      <c r="I113" s="262" t="s">
        <v>1971</v>
      </c>
      <c r="J113" s="660">
        <v>42510</v>
      </c>
      <c r="K113" s="299" t="s">
        <v>60</v>
      </c>
      <c r="L113" s="654">
        <v>800</v>
      </c>
      <c r="M113" s="260">
        <v>2124</v>
      </c>
      <c r="N113" s="825">
        <v>42531</v>
      </c>
      <c r="O113" s="300"/>
      <c r="P113" s="300"/>
      <c r="AB113" s="5" t="str">
        <f t="shared" si="1"/>
        <v>Mare Siculum4</v>
      </c>
    </row>
    <row r="114" spans="1:28" ht="12.95" customHeight="1">
      <c r="A114" s="260">
        <v>2125</v>
      </c>
      <c r="B114" s="260" t="s">
        <v>1998</v>
      </c>
      <c r="C114" s="261">
        <v>42522</v>
      </c>
      <c r="D114" s="260" t="s">
        <v>484</v>
      </c>
      <c r="E114" s="260" t="s">
        <v>340</v>
      </c>
      <c r="F114" s="260"/>
      <c r="G114" s="260"/>
      <c r="H114" s="262" t="s">
        <v>1340</v>
      </c>
      <c r="I114" s="262" t="s">
        <v>570</v>
      </c>
      <c r="J114" s="660">
        <v>42506</v>
      </c>
      <c r="K114" s="299" t="s">
        <v>60</v>
      </c>
      <c r="L114" s="654">
        <v>800</v>
      </c>
      <c r="M114" s="260">
        <v>2125</v>
      </c>
      <c r="N114" s="825">
        <v>42551</v>
      </c>
      <c r="O114" s="300" t="s">
        <v>1191</v>
      </c>
      <c r="P114" s="300"/>
      <c r="AB114" s="5" t="str">
        <f t="shared" si="1"/>
        <v>Esther Spirit126</v>
      </c>
    </row>
    <row r="115" spans="1:28" ht="12.95" customHeight="1">
      <c r="A115" s="260">
        <v>2126</v>
      </c>
      <c r="B115" s="260" t="s">
        <v>1999</v>
      </c>
      <c r="C115" s="261">
        <v>42522</v>
      </c>
      <c r="D115" s="260" t="s">
        <v>68</v>
      </c>
      <c r="E115" s="260" t="s">
        <v>151</v>
      </c>
      <c r="F115" s="260"/>
      <c r="G115" s="260"/>
      <c r="H115" s="262" t="s">
        <v>1925</v>
      </c>
      <c r="I115" s="262" t="s">
        <v>829</v>
      </c>
      <c r="J115" s="660">
        <v>42509</v>
      </c>
      <c r="K115" s="299" t="s">
        <v>60</v>
      </c>
      <c r="L115" s="654">
        <v>800</v>
      </c>
      <c r="M115" s="260">
        <v>2126</v>
      </c>
      <c r="N115" s="825">
        <v>42641</v>
      </c>
      <c r="O115" s="300" t="s">
        <v>1191</v>
      </c>
      <c r="P115" s="300"/>
      <c r="AB115" s="5" t="str">
        <f t="shared" si="1"/>
        <v>Sebarok Spirit15</v>
      </c>
    </row>
    <row r="116" spans="1:28" ht="12.95" customHeight="1">
      <c r="A116" s="260">
        <v>2127</v>
      </c>
      <c r="B116" s="260" t="s">
        <v>2000</v>
      </c>
      <c r="C116" s="261">
        <v>42522</v>
      </c>
      <c r="D116" s="260" t="s">
        <v>248</v>
      </c>
      <c r="E116" s="260" t="s">
        <v>117</v>
      </c>
      <c r="F116" s="260"/>
      <c r="G116" s="260"/>
      <c r="H116" s="262" t="s">
        <v>63</v>
      </c>
      <c r="I116" s="262" t="s">
        <v>200</v>
      </c>
      <c r="J116" s="660">
        <v>42503</v>
      </c>
      <c r="K116" s="299" t="s">
        <v>60</v>
      </c>
      <c r="L116" s="654">
        <v>800</v>
      </c>
      <c r="M116" s="260">
        <v>2127</v>
      </c>
      <c r="N116" s="825">
        <v>42618</v>
      </c>
      <c r="O116" s="300" t="s">
        <v>1188</v>
      </c>
      <c r="P116" s="300"/>
      <c r="AB116" s="5" t="str">
        <f t="shared" si="1"/>
        <v>BM Bonanza2</v>
      </c>
    </row>
    <row r="117" spans="1:28" ht="12.95" customHeight="1">
      <c r="A117" s="260">
        <v>2128</v>
      </c>
      <c r="B117" s="260" t="s">
        <v>2001</v>
      </c>
      <c r="C117" s="261">
        <v>42522</v>
      </c>
      <c r="D117" s="260" t="s">
        <v>80</v>
      </c>
      <c r="E117" s="260" t="s">
        <v>372</v>
      </c>
      <c r="F117" s="260"/>
      <c r="G117" s="260"/>
      <c r="H117" s="262" t="s">
        <v>1340</v>
      </c>
      <c r="I117" s="262" t="s">
        <v>67</v>
      </c>
      <c r="J117" s="660">
        <v>42510</v>
      </c>
      <c r="K117" s="299" t="s">
        <v>60</v>
      </c>
      <c r="L117" s="654">
        <v>800</v>
      </c>
      <c r="M117" s="260">
        <v>2128</v>
      </c>
      <c r="N117" s="825">
        <v>42551</v>
      </c>
      <c r="O117" s="300" t="s">
        <v>1191</v>
      </c>
      <c r="P117" s="300"/>
      <c r="AB117" s="5" t="str">
        <f t="shared" si="1"/>
        <v>Helga Spirit68</v>
      </c>
    </row>
    <row r="118" spans="1:28" ht="12.95" customHeight="1">
      <c r="A118" s="260">
        <v>2129</v>
      </c>
      <c r="B118" s="260" t="s">
        <v>2002</v>
      </c>
      <c r="C118" s="261">
        <v>42523</v>
      </c>
      <c r="D118" s="260" t="s">
        <v>748</v>
      </c>
      <c r="E118" s="260" t="s">
        <v>1512</v>
      </c>
      <c r="F118" s="260"/>
      <c r="G118" s="260"/>
      <c r="H118" s="262" t="s">
        <v>817</v>
      </c>
      <c r="I118" s="262" t="s">
        <v>241</v>
      </c>
      <c r="J118" s="660">
        <v>42505</v>
      </c>
      <c r="K118" s="299" t="s">
        <v>1094</v>
      </c>
      <c r="L118" s="654">
        <v>1400</v>
      </c>
      <c r="M118" s="260">
        <v>2129</v>
      </c>
      <c r="N118" s="825">
        <v>42545</v>
      </c>
      <c r="O118" s="300"/>
      <c r="P118" s="300"/>
      <c r="AB118" s="5" t="str">
        <f t="shared" si="1"/>
        <v>Sonangol Namibe201603</v>
      </c>
    </row>
    <row r="119" spans="1:28" ht="12.95" customHeight="1">
      <c r="A119" s="260">
        <v>2130</v>
      </c>
      <c r="B119" s="260" t="s">
        <v>2003</v>
      </c>
      <c r="C119" s="261">
        <v>42523</v>
      </c>
      <c r="D119" s="260" t="s">
        <v>628</v>
      </c>
      <c r="E119" s="260" t="s">
        <v>1502</v>
      </c>
      <c r="F119" s="260"/>
      <c r="G119" s="260"/>
      <c r="H119" s="262" t="s">
        <v>579</v>
      </c>
      <c r="I119" s="262" t="s">
        <v>420</v>
      </c>
      <c r="J119" s="660">
        <v>42501</v>
      </c>
      <c r="K119" s="299" t="s">
        <v>1094</v>
      </c>
      <c r="L119" s="654">
        <v>1400</v>
      </c>
      <c r="M119" s="260">
        <v>2130</v>
      </c>
      <c r="N119" s="825">
        <v>42563</v>
      </c>
      <c r="O119" s="300"/>
      <c r="P119" s="300"/>
      <c r="AB119" s="5" t="str">
        <f t="shared" si="1"/>
        <v>Stena President201602</v>
      </c>
    </row>
    <row r="120" spans="1:28" ht="12.95" customHeight="1">
      <c r="A120" s="260">
        <v>2131</v>
      </c>
      <c r="B120" s="260" t="s">
        <v>2004</v>
      </c>
      <c r="C120" s="261">
        <v>42523</v>
      </c>
      <c r="D120" s="260" t="s">
        <v>640</v>
      </c>
      <c r="E120" s="260" t="s">
        <v>1502</v>
      </c>
      <c r="F120" s="260"/>
      <c r="G120" s="260"/>
      <c r="H120" s="262" t="s">
        <v>828</v>
      </c>
      <c r="I120" s="262" t="s">
        <v>312</v>
      </c>
      <c r="J120" s="660">
        <v>42495</v>
      </c>
      <c r="K120" s="299" t="s">
        <v>1094</v>
      </c>
      <c r="L120" s="654">
        <v>1400</v>
      </c>
      <c r="M120" s="260">
        <v>2131</v>
      </c>
      <c r="N120" s="825">
        <v>42545</v>
      </c>
      <c r="O120" s="300"/>
      <c r="P120" s="300"/>
      <c r="AB120" s="5" t="str">
        <f t="shared" si="1"/>
        <v>Sonangol Kizomba201602</v>
      </c>
    </row>
    <row r="121" spans="1:28" ht="12.95" customHeight="1">
      <c r="A121" s="260">
        <v>2132</v>
      </c>
      <c r="B121" s="260" t="s">
        <v>2006</v>
      </c>
      <c r="C121" s="261">
        <v>42524</v>
      </c>
      <c r="D121" s="260" t="s">
        <v>1478</v>
      </c>
      <c r="E121" s="260" t="s">
        <v>1390</v>
      </c>
      <c r="F121" s="260"/>
      <c r="G121" s="260"/>
      <c r="H121" s="262" t="s">
        <v>758</v>
      </c>
      <c r="I121" s="262" t="s">
        <v>535</v>
      </c>
      <c r="J121" s="660">
        <v>42489</v>
      </c>
      <c r="K121" s="299" t="s">
        <v>1104</v>
      </c>
      <c r="L121" s="654">
        <v>1500</v>
      </c>
      <c r="M121" s="260">
        <v>2132</v>
      </c>
      <c r="N121" s="825">
        <v>42621</v>
      </c>
      <c r="O121" s="300"/>
      <c r="P121" s="300"/>
      <c r="AB121" s="5" t="str">
        <f t="shared" si="1"/>
        <v>Muhut Silver1601</v>
      </c>
    </row>
    <row r="122" spans="1:28" ht="12.95" customHeight="1">
      <c r="A122" s="260">
        <v>2133</v>
      </c>
      <c r="B122" s="260" t="s">
        <v>2007</v>
      </c>
      <c r="C122" s="261">
        <v>42524</v>
      </c>
      <c r="D122" s="260" t="s">
        <v>1519</v>
      </c>
      <c r="E122" s="260" t="s">
        <v>1390</v>
      </c>
      <c r="F122" s="260"/>
      <c r="G122" s="260"/>
      <c r="H122" s="262" t="s">
        <v>644</v>
      </c>
      <c r="I122" s="262" t="s">
        <v>25</v>
      </c>
      <c r="J122" s="660">
        <v>42488</v>
      </c>
      <c r="K122" s="299" t="s">
        <v>1104</v>
      </c>
      <c r="L122" s="654">
        <v>1500</v>
      </c>
      <c r="M122" s="260">
        <v>2133</v>
      </c>
      <c r="N122" s="825">
        <v>42621</v>
      </c>
      <c r="O122" s="300"/>
      <c r="P122" s="300"/>
      <c r="AB122" s="5" t="str">
        <f t="shared" si="1"/>
        <v>Stenaweco Gladys W1601</v>
      </c>
    </row>
    <row r="123" spans="1:28" ht="12.95" customHeight="1">
      <c r="A123" s="260">
        <v>2134</v>
      </c>
      <c r="B123" s="260" t="s">
        <v>2008</v>
      </c>
      <c r="C123" s="261">
        <v>42524</v>
      </c>
      <c r="D123" s="260" t="s">
        <v>1827</v>
      </c>
      <c r="E123" s="260" t="s">
        <v>1828</v>
      </c>
      <c r="F123" s="260"/>
      <c r="G123" s="260"/>
      <c r="H123" s="262" t="s">
        <v>758</v>
      </c>
      <c r="I123" s="262" t="s">
        <v>2005</v>
      </c>
      <c r="J123" s="660">
        <v>42514</v>
      </c>
      <c r="K123" s="299" t="s">
        <v>1104</v>
      </c>
      <c r="L123" s="654">
        <v>1500</v>
      </c>
      <c r="M123" s="260">
        <v>2134</v>
      </c>
      <c r="N123" s="825">
        <v>42621</v>
      </c>
      <c r="O123" s="300"/>
      <c r="P123" s="300"/>
      <c r="AB123" s="5" t="str">
        <f t="shared" si="1"/>
        <v>Stena Weco Energy1602</v>
      </c>
    </row>
    <row r="124" spans="1:28" ht="12.95" customHeight="1">
      <c r="A124" s="260">
        <v>2135</v>
      </c>
      <c r="B124" s="260" t="s">
        <v>2009</v>
      </c>
      <c r="C124" s="261">
        <v>42524</v>
      </c>
      <c r="D124" s="260" t="s">
        <v>1838</v>
      </c>
      <c r="E124" s="260" t="s">
        <v>1390</v>
      </c>
      <c r="F124" s="260"/>
      <c r="G124" s="260"/>
      <c r="H124" s="262" t="s">
        <v>644</v>
      </c>
      <c r="I124" s="262" t="s">
        <v>535</v>
      </c>
      <c r="J124" s="660">
        <v>42514</v>
      </c>
      <c r="K124" s="299" t="s">
        <v>1104</v>
      </c>
      <c r="L124" s="654">
        <v>1500</v>
      </c>
      <c r="M124" s="260">
        <v>2135</v>
      </c>
      <c r="N124" s="825">
        <v>42621</v>
      </c>
      <c r="O124" s="300"/>
      <c r="P124" s="300"/>
      <c r="AB124" s="5" t="str">
        <f t="shared" si="1"/>
        <v>Allegro1601</v>
      </c>
    </row>
    <row r="125" spans="1:28" ht="12.95" customHeight="1">
      <c r="A125" s="260">
        <v>2136</v>
      </c>
      <c r="B125" s="260" t="s">
        <v>2010</v>
      </c>
      <c r="C125" s="261">
        <v>42525</v>
      </c>
      <c r="D125" s="260" t="s">
        <v>1328</v>
      </c>
      <c r="E125" s="260" t="s">
        <v>340</v>
      </c>
      <c r="F125" s="260"/>
      <c r="G125" s="260"/>
      <c r="H125" s="262" t="s">
        <v>1304</v>
      </c>
      <c r="I125" s="262" t="s">
        <v>460</v>
      </c>
      <c r="J125" s="660">
        <v>42499</v>
      </c>
      <c r="K125" s="299" t="s">
        <v>590</v>
      </c>
      <c r="L125" s="654">
        <v>1600</v>
      </c>
      <c r="M125" s="260">
        <v>2136</v>
      </c>
      <c r="N125" s="825">
        <v>42545</v>
      </c>
      <c r="O125" s="300"/>
      <c r="P125" s="300"/>
      <c r="AB125" s="5" t="str">
        <f t="shared" si="1"/>
        <v>Overseas Goldmar126</v>
      </c>
    </row>
    <row r="126" spans="1:28" ht="12.95" customHeight="1">
      <c r="A126" s="260">
        <v>2137</v>
      </c>
      <c r="B126" s="260" t="s">
        <v>2011</v>
      </c>
      <c r="C126" s="261">
        <v>42525</v>
      </c>
      <c r="D126" s="260" t="s">
        <v>837</v>
      </c>
      <c r="E126" s="260" t="s">
        <v>658</v>
      </c>
      <c r="F126" s="260">
        <v>42498</v>
      </c>
      <c r="G126" s="260"/>
      <c r="H126" s="262" t="s">
        <v>1322</v>
      </c>
      <c r="I126" s="262" t="s">
        <v>672</v>
      </c>
      <c r="J126" s="660">
        <v>42514</v>
      </c>
      <c r="K126" s="299" t="s">
        <v>590</v>
      </c>
      <c r="L126" s="654">
        <v>1600</v>
      </c>
      <c r="M126" s="260">
        <v>2137</v>
      </c>
      <c r="N126" s="825">
        <v>42548</v>
      </c>
      <c r="O126" s="300"/>
      <c r="P126" s="300"/>
      <c r="AB126" s="5" t="str">
        <f t="shared" si="1"/>
        <v>Puma59</v>
      </c>
    </row>
    <row r="127" spans="1:28" ht="12.95" customHeight="1">
      <c r="A127" s="260">
        <v>2138</v>
      </c>
      <c r="B127" s="260" t="s">
        <v>2012</v>
      </c>
      <c r="C127" s="261">
        <v>42525</v>
      </c>
      <c r="D127" s="260" t="s">
        <v>1860</v>
      </c>
      <c r="E127" s="260" t="s">
        <v>155</v>
      </c>
      <c r="F127" s="260"/>
      <c r="G127" s="260"/>
      <c r="H127" s="262" t="s">
        <v>1861</v>
      </c>
      <c r="I127" s="262" t="s">
        <v>790</v>
      </c>
      <c r="J127" s="660">
        <v>42507</v>
      </c>
      <c r="K127" s="299" t="s">
        <v>590</v>
      </c>
      <c r="L127" s="654">
        <v>1600</v>
      </c>
      <c r="M127" s="260">
        <v>2138</v>
      </c>
      <c r="N127" s="825">
        <v>42548</v>
      </c>
      <c r="O127" s="300"/>
      <c r="P127" s="300"/>
      <c r="AB127" s="5" t="str">
        <f t="shared" si="1"/>
        <v>King Dorian17</v>
      </c>
    </row>
    <row r="128" spans="1:28" ht="12.95" customHeight="1">
      <c r="A128" s="260">
        <v>2139</v>
      </c>
      <c r="B128" s="260" t="s">
        <v>2013</v>
      </c>
      <c r="C128" s="261">
        <v>42525</v>
      </c>
      <c r="D128" s="260" t="s">
        <v>1914</v>
      </c>
      <c r="E128" s="260" t="s">
        <v>146</v>
      </c>
      <c r="F128" s="260"/>
      <c r="G128" s="260"/>
      <c r="H128" s="262" t="s">
        <v>1405</v>
      </c>
      <c r="I128" s="262" t="s">
        <v>62</v>
      </c>
      <c r="J128" s="660">
        <v>42517</v>
      </c>
      <c r="K128" s="299" t="s">
        <v>590</v>
      </c>
      <c r="L128" s="654">
        <v>1600</v>
      </c>
      <c r="M128" s="260">
        <v>2139</v>
      </c>
      <c r="N128" s="825">
        <v>42548</v>
      </c>
      <c r="O128" s="300"/>
      <c r="P128" s="300"/>
      <c r="AB128" s="5" t="str">
        <f t="shared" si="1"/>
        <v>Bunga Lotus40</v>
      </c>
    </row>
    <row r="129" spans="1:28" ht="12.95" customHeight="1">
      <c r="A129" s="260">
        <v>2140</v>
      </c>
      <c r="B129" s="260" t="s">
        <v>2014</v>
      </c>
      <c r="C129" s="261">
        <v>42525</v>
      </c>
      <c r="D129" s="260" t="s">
        <v>1918</v>
      </c>
      <c r="E129" s="260" t="s">
        <v>273</v>
      </c>
      <c r="F129" s="260"/>
      <c r="G129" s="260"/>
      <c r="H129" s="262" t="s">
        <v>1193</v>
      </c>
      <c r="I129" s="262" t="s">
        <v>1285</v>
      </c>
      <c r="J129" s="660">
        <v>42504</v>
      </c>
      <c r="K129" s="299" t="s">
        <v>590</v>
      </c>
      <c r="L129" s="654">
        <v>1600</v>
      </c>
      <c r="M129" s="260">
        <v>2140</v>
      </c>
      <c r="N129" s="825">
        <v>42555</v>
      </c>
      <c r="O129" s="300"/>
      <c r="P129" s="300"/>
      <c r="AB129" s="5" t="str">
        <f t="shared" si="1"/>
        <v>Albatros trader9</v>
      </c>
    </row>
    <row r="130" spans="1:28" ht="12.95" customHeight="1">
      <c r="A130" s="260">
        <v>2141</v>
      </c>
      <c r="B130" s="260" t="s">
        <v>2015</v>
      </c>
      <c r="C130" s="261">
        <v>42525</v>
      </c>
      <c r="D130" s="260" t="s">
        <v>1829</v>
      </c>
      <c r="E130" s="260" t="s">
        <v>414</v>
      </c>
      <c r="F130" s="260"/>
      <c r="G130" s="260"/>
      <c r="H130" s="262" t="s">
        <v>1322</v>
      </c>
      <c r="I130" s="262" t="s">
        <v>286</v>
      </c>
      <c r="J130" s="660">
        <v>42499</v>
      </c>
      <c r="K130" s="299" t="s">
        <v>590</v>
      </c>
      <c r="L130" s="654">
        <v>1600</v>
      </c>
      <c r="M130" s="260">
        <v>2141</v>
      </c>
      <c r="N130" s="825">
        <v>42555</v>
      </c>
      <c r="O130" s="300"/>
      <c r="P130" s="300"/>
      <c r="AB130" s="5" t="str">
        <f t="shared" ref="AB130:AB193" si="2">IF(TRIM(A130)="","",CONCATENATE(TRIM(D130),TRIM(E130)))</f>
        <v>CT Frontier5</v>
      </c>
    </row>
    <row r="131" spans="1:28" ht="12.95" customHeight="1">
      <c r="A131" s="260">
        <v>2142</v>
      </c>
      <c r="B131" s="260" t="s">
        <v>2016</v>
      </c>
      <c r="C131" s="261">
        <v>42528</v>
      </c>
      <c r="D131" s="260" t="s">
        <v>1521</v>
      </c>
      <c r="E131" s="260" t="s">
        <v>1522</v>
      </c>
      <c r="F131" s="260"/>
      <c r="G131" s="260"/>
      <c r="H131" s="262" t="s">
        <v>475</v>
      </c>
      <c r="I131" s="262" t="s">
        <v>20</v>
      </c>
      <c r="J131" s="660">
        <v>42496</v>
      </c>
      <c r="K131" s="299" t="s">
        <v>290</v>
      </c>
      <c r="L131" s="654">
        <v>1400</v>
      </c>
      <c r="M131" s="260">
        <v>2142</v>
      </c>
      <c r="N131" s="825">
        <v>42562</v>
      </c>
      <c r="O131" s="300"/>
      <c r="P131" s="300"/>
      <c r="AB131" s="5" t="str">
        <f t="shared" si="2"/>
        <v>British Falcon16007</v>
      </c>
    </row>
    <row r="132" spans="1:28" ht="12.95" customHeight="1">
      <c r="A132" s="260">
        <v>2143</v>
      </c>
      <c r="B132" s="260" t="s">
        <v>2017</v>
      </c>
      <c r="C132" s="261">
        <v>42528</v>
      </c>
      <c r="D132" s="260" t="s">
        <v>1856</v>
      </c>
      <c r="E132" s="260" t="s">
        <v>1857</v>
      </c>
      <c r="F132" s="260">
        <v>42495</v>
      </c>
      <c r="G132" s="260"/>
      <c r="H132" s="262" t="s">
        <v>1858</v>
      </c>
      <c r="I132" s="262" t="s">
        <v>127</v>
      </c>
      <c r="J132" s="660">
        <v>42497</v>
      </c>
      <c r="K132" s="299" t="s">
        <v>290</v>
      </c>
      <c r="L132" s="654">
        <v>1400</v>
      </c>
      <c r="M132" s="260">
        <v>2143</v>
      </c>
      <c r="N132" s="825">
        <v>42646</v>
      </c>
      <c r="O132" s="300"/>
      <c r="P132" s="300"/>
      <c r="AB132" s="5" t="str">
        <f t="shared" si="2"/>
        <v>British Swift16003</v>
      </c>
    </row>
    <row r="133" spans="1:28" ht="12.95" customHeight="1">
      <c r="A133" s="260">
        <v>2144</v>
      </c>
      <c r="B133" s="260" t="s">
        <v>2019</v>
      </c>
      <c r="C133" s="261">
        <v>42528</v>
      </c>
      <c r="D133" s="260" t="s">
        <v>1483</v>
      </c>
      <c r="E133" s="260" t="s">
        <v>91</v>
      </c>
      <c r="F133" s="260"/>
      <c r="G133" s="260"/>
      <c r="H133" s="262" t="s">
        <v>1484</v>
      </c>
      <c r="I133" s="262" t="s">
        <v>182</v>
      </c>
      <c r="J133" s="660">
        <v>42495</v>
      </c>
      <c r="K133" s="299" t="s">
        <v>1485</v>
      </c>
      <c r="L133" s="654">
        <v>1600</v>
      </c>
      <c r="M133" s="260">
        <v>2144</v>
      </c>
      <c r="N133" s="825">
        <v>42541</v>
      </c>
      <c r="O133" s="300"/>
      <c r="P133" s="300"/>
      <c r="AB133" s="5" t="str">
        <f t="shared" si="2"/>
        <v>Torm Torino002</v>
      </c>
    </row>
    <row r="134" spans="1:28" ht="12.95" customHeight="1">
      <c r="A134" s="260">
        <v>2145</v>
      </c>
      <c r="B134" s="260" t="s">
        <v>2020</v>
      </c>
      <c r="C134" s="261">
        <v>42528</v>
      </c>
      <c r="D134" s="260" t="s">
        <v>1853</v>
      </c>
      <c r="E134" s="260" t="s">
        <v>37</v>
      </c>
      <c r="F134" s="260"/>
      <c r="G134" s="260"/>
      <c r="H134" s="262" t="s">
        <v>2018</v>
      </c>
      <c r="I134" s="262" t="s">
        <v>455</v>
      </c>
      <c r="J134" s="660">
        <v>42520</v>
      </c>
      <c r="K134" s="299" t="s">
        <v>1485</v>
      </c>
      <c r="L134" s="654">
        <v>1600</v>
      </c>
      <c r="M134" s="260">
        <v>2145</v>
      </c>
      <c r="N134" s="825">
        <v>42541</v>
      </c>
      <c r="O134" s="300"/>
      <c r="P134" s="300"/>
      <c r="AB134" s="5" t="str">
        <f t="shared" si="2"/>
        <v>Lady Malou22</v>
      </c>
    </row>
    <row r="135" spans="1:28" ht="12.95" customHeight="1">
      <c r="A135" s="260">
        <v>2146</v>
      </c>
      <c r="B135" s="260" t="s">
        <v>2070</v>
      </c>
      <c r="C135" s="261">
        <v>42555</v>
      </c>
      <c r="D135" s="260" t="s">
        <v>1808</v>
      </c>
      <c r="E135" s="260" t="s">
        <v>1945</v>
      </c>
      <c r="F135" s="260"/>
      <c r="G135" s="260"/>
      <c r="H135" s="262" t="s">
        <v>465</v>
      </c>
      <c r="I135" s="262" t="s">
        <v>1946</v>
      </c>
      <c r="J135" s="660">
        <v>42523</v>
      </c>
      <c r="K135" s="299" t="s">
        <v>28</v>
      </c>
      <c r="L135" s="654">
        <v>1400</v>
      </c>
      <c r="M135" s="260">
        <v>2146</v>
      </c>
      <c r="N135" s="825">
        <v>42566</v>
      </c>
      <c r="O135" s="260"/>
      <c r="P135" s="300"/>
      <c r="AB135" s="5" t="str">
        <f t="shared" si="2"/>
        <v>Gener8 Kara G03_16</v>
      </c>
    </row>
    <row r="136" spans="1:28" ht="12.95" customHeight="1">
      <c r="A136" s="260">
        <v>2147</v>
      </c>
      <c r="B136" s="260" t="s">
        <v>2071</v>
      </c>
      <c r="C136" s="261">
        <v>42555</v>
      </c>
      <c r="D136" s="260" t="s">
        <v>818</v>
      </c>
      <c r="E136" s="260" t="s">
        <v>41</v>
      </c>
      <c r="F136" s="260"/>
      <c r="G136" s="260"/>
      <c r="H136" s="262" t="s">
        <v>521</v>
      </c>
      <c r="I136" s="262" t="s">
        <v>2023</v>
      </c>
      <c r="J136" s="660">
        <v>42544</v>
      </c>
      <c r="K136" s="299" t="s">
        <v>28</v>
      </c>
      <c r="L136" s="654">
        <v>1400</v>
      </c>
      <c r="M136" s="260">
        <v>2147</v>
      </c>
      <c r="N136" s="825">
        <v>42569</v>
      </c>
      <c r="O136" s="260"/>
      <c r="P136" s="300"/>
      <c r="AB136" s="5" t="str">
        <f t="shared" si="2"/>
        <v>Songa Coral12</v>
      </c>
    </row>
    <row r="137" spans="1:28" ht="12.95" customHeight="1">
      <c r="A137" s="260">
        <v>2148</v>
      </c>
      <c r="B137" s="260" t="s">
        <v>2072</v>
      </c>
      <c r="C137" s="261">
        <v>42555</v>
      </c>
      <c r="D137" s="260" t="s">
        <v>490</v>
      </c>
      <c r="E137" s="260" t="s">
        <v>624</v>
      </c>
      <c r="F137" s="260"/>
      <c r="G137" s="260"/>
      <c r="H137" s="262" t="s">
        <v>1454</v>
      </c>
      <c r="I137" s="262" t="s">
        <v>662</v>
      </c>
      <c r="J137" s="660">
        <v>42520</v>
      </c>
      <c r="K137" s="299" t="s">
        <v>28</v>
      </c>
      <c r="L137" s="654">
        <v>1400</v>
      </c>
      <c r="M137" s="260">
        <v>2148</v>
      </c>
      <c r="N137" s="825">
        <v>42632</v>
      </c>
      <c r="O137" s="260"/>
      <c r="P137" s="300"/>
      <c r="AB137" s="5" t="str">
        <f t="shared" si="2"/>
        <v>Nave Cielo51</v>
      </c>
    </row>
    <row r="138" spans="1:28" ht="12.95" customHeight="1">
      <c r="A138" s="260">
        <v>2149</v>
      </c>
      <c r="B138" s="260" t="s">
        <v>2073</v>
      </c>
      <c r="C138" s="261">
        <v>42555</v>
      </c>
      <c r="D138" s="260" t="s">
        <v>538</v>
      </c>
      <c r="E138" s="260" t="s">
        <v>1955</v>
      </c>
      <c r="F138" s="260"/>
      <c r="G138" s="260"/>
      <c r="H138" s="262" t="s">
        <v>1956</v>
      </c>
      <c r="I138" s="262" t="s">
        <v>71</v>
      </c>
      <c r="J138" s="660">
        <v>42542</v>
      </c>
      <c r="K138" s="299" t="s">
        <v>28</v>
      </c>
      <c r="L138" s="654">
        <v>1400</v>
      </c>
      <c r="M138" s="260">
        <v>2149</v>
      </c>
      <c r="N138" s="825">
        <v>42583</v>
      </c>
      <c r="O138" s="260"/>
      <c r="P138" s="300"/>
      <c r="AB138" s="5" t="str">
        <f t="shared" si="2"/>
        <v>Bareilly04_2016</v>
      </c>
    </row>
    <row r="139" spans="1:28" ht="12.95" customHeight="1">
      <c r="A139" s="260">
        <v>2150</v>
      </c>
      <c r="B139" s="260" t="s">
        <v>2074</v>
      </c>
      <c r="C139" s="261">
        <v>42555</v>
      </c>
      <c r="D139" s="260" t="s">
        <v>1959</v>
      </c>
      <c r="E139" s="260" t="s">
        <v>285</v>
      </c>
      <c r="F139" s="260"/>
      <c r="G139" s="260"/>
      <c r="H139" s="262" t="s">
        <v>1418</v>
      </c>
      <c r="I139" s="262" t="s">
        <v>565</v>
      </c>
      <c r="J139" s="660">
        <v>42532</v>
      </c>
      <c r="K139" s="299" t="s">
        <v>28</v>
      </c>
      <c r="L139" s="654">
        <v>1400</v>
      </c>
      <c r="M139" s="260">
        <v>2150</v>
      </c>
      <c r="N139" s="825">
        <v>42566</v>
      </c>
      <c r="O139" s="260"/>
      <c r="P139" s="300"/>
      <c r="AB139" s="5" t="str">
        <f t="shared" si="2"/>
        <v>Gener8 Spyridon4</v>
      </c>
    </row>
    <row r="140" spans="1:28" ht="12.95" customHeight="1">
      <c r="A140" s="260">
        <v>2151</v>
      </c>
      <c r="B140" s="260" t="s">
        <v>2075</v>
      </c>
      <c r="C140" s="261">
        <v>42555</v>
      </c>
      <c r="D140" s="260" t="s">
        <v>1515</v>
      </c>
      <c r="E140" s="260" t="s">
        <v>194</v>
      </c>
      <c r="F140" s="260"/>
      <c r="G140" s="260"/>
      <c r="H140" s="262" t="s">
        <v>720</v>
      </c>
      <c r="I140" s="262" t="s">
        <v>77</v>
      </c>
      <c r="J140" s="660">
        <v>42528</v>
      </c>
      <c r="K140" s="299" t="s">
        <v>28</v>
      </c>
      <c r="L140" s="654">
        <v>1400</v>
      </c>
      <c r="M140" s="260">
        <v>2151</v>
      </c>
      <c r="N140" s="825">
        <v>42583</v>
      </c>
      <c r="O140" s="260"/>
      <c r="P140" s="300"/>
      <c r="AB140" s="5" t="str">
        <f t="shared" si="2"/>
        <v>Sophie Schulte004</v>
      </c>
    </row>
    <row r="141" spans="1:28" ht="12.95" customHeight="1">
      <c r="A141" s="260">
        <v>2152</v>
      </c>
      <c r="B141" s="260" t="s">
        <v>2076</v>
      </c>
      <c r="C141" s="261">
        <v>42555</v>
      </c>
      <c r="D141" s="260" t="s">
        <v>1509</v>
      </c>
      <c r="E141" s="260" t="s">
        <v>95</v>
      </c>
      <c r="F141" s="260"/>
      <c r="G141" s="260"/>
      <c r="H141" s="262" t="s">
        <v>808</v>
      </c>
      <c r="I141" s="262" t="s">
        <v>2022</v>
      </c>
      <c r="J141" s="660">
        <v>42526</v>
      </c>
      <c r="K141" s="299" t="s">
        <v>28</v>
      </c>
      <c r="L141" s="654">
        <v>1400</v>
      </c>
      <c r="M141" s="260">
        <v>2152</v>
      </c>
      <c r="N141" s="825">
        <v>42583</v>
      </c>
      <c r="O141" s="260"/>
      <c r="P141" s="300"/>
      <c r="AB141" s="5" t="str">
        <f t="shared" si="2"/>
        <v>Alia003</v>
      </c>
    </row>
    <row r="142" spans="1:28" ht="12.95" customHeight="1">
      <c r="A142" s="260">
        <v>2153</v>
      </c>
      <c r="B142" s="260" t="s">
        <v>2077</v>
      </c>
      <c r="C142" s="261">
        <v>42555</v>
      </c>
      <c r="D142" s="260" t="s">
        <v>1280</v>
      </c>
      <c r="E142" s="260" t="s">
        <v>273</v>
      </c>
      <c r="F142" s="260" t="s">
        <v>1841</v>
      </c>
      <c r="G142" s="260"/>
      <c r="H142" s="262" t="s">
        <v>620</v>
      </c>
      <c r="I142" s="262" t="s">
        <v>1913</v>
      </c>
      <c r="J142" s="660">
        <v>42522</v>
      </c>
      <c r="K142" s="299" t="s">
        <v>43</v>
      </c>
      <c r="L142" s="654">
        <v>1400</v>
      </c>
      <c r="M142" s="260">
        <v>2153</v>
      </c>
      <c r="N142" s="825">
        <v>42557</v>
      </c>
      <c r="O142" s="300"/>
      <c r="P142" s="300"/>
      <c r="AB142" s="5" t="str">
        <f t="shared" si="2"/>
        <v>Libya9</v>
      </c>
    </row>
    <row r="143" spans="1:28" ht="12.95" customHeight="1">
      <c r="A143" s="260">
        <v>2154</v>
      </c>
      <c r="B143" s="260" t="s">
        <v>2078</v>
      </c>
      <c r="C143" s="261">
        <v>42555</v>
      </c>
      <c r="D143" s="260" t="s">
        <v>52</v>
      </c>
      <c r="E143" s="260" t="s">
        <v>2035</v>
      </c>
      <c r="F143" s="260"/>
      <c r="G143" s="260"/>
      <c r="H143" s="262" t="s">
        <v>44</v>
      </c>
      <c r="I143" s="262" t="s">
        <v>668</v>
      </c>
      <c r="J143" s="660">
        <v>42527</v>
      </c>
      <c r="K143" s="299" t="s">
        <v>43</v>
      </c>
      <c r="L143" s="654">
        <v>1400</v>
      </c>
      <c r="M143" s="260">
        <v>2154</v>
      </c>
      <c r="N143" s="825">
        <v>42858</v>
      </c>
      <c r="O143" s="300"/>
      <c r="P143" s="300"/>
      <c r="AB143" s="5" t="str">
        <f t="shared" si="2"/>
        <v>CPO EnglandENG_008</v>
      </c>
    </row>
    <row r="144" spans="1:28" ht="12.95" customHeight="1">
      <c r="A144" s="260">
        <v>2155</v>
      </c>
      <c r="B144" s="260" t="s">
        <v>2079</v>
      </c>
      <c r="C144" s="261">
        <v>42555</v>
      </c>
      <c r="D144" s="260" t="s">
        <v>52</v>
      </c>
      <c r="E144" s="260" t="s">
        <v>2045</v>
      </c>
      <c r="F144" s="260"/>
      <c r="G144" s="260"/>
      <c r="H144" s="262" t="s">
        <v>44</v>
      </c>
      <c r="I144" s="262" t="s">
        <v>2046</v>
      </c>
      <c r="J144" s="660">
        <v>42541</v>
      </c>
      <c r="K144" s="299" t="s">
        <v>43</v>
      </c>
      <c r="L144" s="654">
        <v>1400</v>
      </c>
      <c r="M144" s="260">
        <v>2155</v>
      </c>
      <c r="N144" s="825">
        <v>42858</v>
      </c>
      <c r="O144" s="300"/>
      <c r="P144" s="300"/>
      <c r="AB144" s="5" t="str">
        <f t="shared" si="2"/>
        <v>CPO EnglandENG_009</v>
      </c>
    </row>
    <row r="145" spans="1:28" ht="12.95" customHeight="1">
      <c r="A145" s="260">
        <v>2156</v>
      </c>
      <c r="B145" s="260" t="s">
        <v>2080</v>
      </c>
      <c r="C145" s="261">
        <v>42555</v>
      </c>
      <c r="D145" s="260" t="s">
        <v>584</v>
      </c>
      <c r="E145" s="260" t="s">
        <v>406</v>
      </c>
      <c r="F145" s="260"/>
      <c r="G145" s="260"/>
      <c r="H145" s="262" t="s">
        <v>620</v>
      </c>
      <c r="I145" s="262" t="s">
        <v>571</v>
      </c>
      <c r="J145" s="660">
        <v>42546</v>
      </c>
      <c r="K145" s="299" t="s">
        <v>43</v>
      </c>
      <c r="L145" s="654">
        <v>1400</v>
      </c>
      <c r="M145" s="260">
        <v>2156</v>
      </c>
      <c r="N145" s="825">
        <v>42557</v>
      </c>
      <c r="O145" s="300"/>
      <c r="P145" s="300"/>
      <c r="AB145" s="5" t="str">
        <f t="shared" si="2"/>
        <v>Green Point03</v>
      </c>
    </row>
    <row r="146" spans="1:28" ht="12.95" customHeight="1">
      <c r="A146" s="260">
        <v>2157</v>
      </c>
      <c r="B146" s="260" t="s">
        <v>2081</v>
      </c>
      <c r="C146" s="261">
        <v>42556</v>
      </c>
      <c r="D146" s="260" t="s">
        <v>464</v>
      </c>
      <c r="E146" s="260" t="s">
        <v>1502</v>
      </c>
      <c r="F146" s="260">
        <v>42502</v>
      </c>
      <c r="G146" s="260"/>
      <c r="H146" s="262" t="s">
        <v>817</v>
      </c>
      <c r="I146" s="262" t="s">
        <v>771</v>
      </c>
      <c r="J146" s="660">
        <v>42530</v>
      </c>
      <c r="K146" s="299" t="s">
        <v>1094</v>
      </c>
      <c r="L146" s="654">
        <v>1400</v>
      </c>
      <c r="M146" s="260">
        <v>2157</v>
      </c>
      <c r="N146" s="825">
        <v>42599</v>
      </c>
      <c r="O146" s="300"/>
      <c r="P146" s="300"/>
      <c r="AB146" s="5" t="str">
        <f t="shared" si="2"/>
        <v>Stena Penguin201602</v>
      </c>
    </row>
    <row r="147" spans="1:28" ht="12.95" customHeight="1">
      <c r="A147" s="260">
        <v>2158</v>
      </c>
      <c r="B147" s="260" t="s">
        <v>2082</v>
      </c>
      <c r="C147" s="261">
        <v>42556</v>
      </c>
      <c r="D147" s="260" t="s">
        <v>783</v>
      </c>
      <c r="E147" s="260" t="s">
        <v>1916</v>
      </c>
      <c r="F147" s="260"/>
      <c r="G147" s="260"/>
      <c r="H147" s="262" t="s">
        <v>1917</v>
      </c>
      <c r="I147" s="262" t="s">
        <v>1850</v>
      </c>
      <c r="J147" s="660">
        <v>42523</v>
      </c>
      <c r="K147" s="299" t="s">
        <v>1094</v>
      </c>
      <c r="L147" s="654">
        <v>1400</v>
      </c>
      <c r="M147" s="260">
        <v>2158</v>
      </c>
      <c r="N147" s="825">
        <v>42585</v>
      </c>
      <c r="O147" s="300"/>
      <c r="P147" s="300"/>
      <c r="AB147" s="5" t="str">
        <f t="shared" si="2"/>
        <v>Sonangol Kassanje201604</v>
      </c>
    </row>
    <row r="148" spans="1:28" ht="12.95" customHeight="1">
      <c r="A148" s="260">
        <v>2159</v>
      </c>
      <c r="B148" s="260" t="s">
        <v>2083</v>
      </c>
      <c r="C148" s="261">
        <v>42556</v>
      </c>
      <c r="D148" s="260" t="s">
        <v>636</v>
      </c>
      <c r="E148" s="260" t="s">
        <v>1512</v>
      </c>
      <c r="F148" s="260"/>
      <c r="G148" s="260"/>
      <c r="H148" s="262" t="s">
        <v>828</v>
      </c>
      <c r="I148" s="262" t="s">
        <v>215</v>
      </c>
      <c r="J148" s="660">
        <v>42539</v>
      </c>
      <c r="K148" s="299" t="s">
        <v>1094</v>
      </c>
      <c r="L148" s="654">
        <v>1400</v>
      </c>
      <c r="M148" s="260">
        <v>2159</v>
      </c>
      <c r="N148" s="825">
        <v>42585</v>
      </c>
      <c r="O148" s="300"/>
      <c r="P148" s="300"/>
      <c r="AB148" s="5" t="str">
        <f t="shared" si="2"/>
        <v>Sonangol Huila201603</v>
      </c>
    </row>
    <row r="149" spans="1:28" ht="12.95" customHeight="1">
      <c r="A149" s="260">
        <v>2160</v>
      </c>
      <c r="B149" s="260" t="s">
        <v>2084</v>
      </c>
      <c r="C149" s="261">
        <v>42556</v>
      </c>
      <c r="D149" s="260" t="s">
        <v>611</v>
      </c>
      <c r="E149" s="260" t="s">
        <v>1512</v>
      </c>
      <c r="F149" s="260"/>
      <c r="G149" s="260"/>
      <c r="H149" s="262" t="s">
        <v>1377</v>
      </c>
      <c r="I149" s="262" t="s">
        <v>614</v>
      </c>
      <c r="J149" s="660">
        <v>42543</v>
      </c>
      <c r="K149" s="299" t="s">
        <v>1094</v>
      </c>
      <c r="L149" s="654">
        <v>1400</v>
      </c>
      <c r="M149" s="260">
        <v>2160</v>
      </c>
      <c r="N149" s="825">
        <v>42585</v>
      </c>
      <c r="O149" s="300"/>
      <c r="P149" s="300"/>
      <c r="AB149" s="5" t="str">
        <f t="shared" si="2"/>
        <v>Sonangol Kalandula201603</v>
      </c>
    </row>
    <row r="150" spans="1:28" ht="12.95" customHeight="1">
      <c r="A150" s="260">
        <v>2161</v>
      </c>
      <c r="B150" s="260" t="s">
        <v>2085</v>
      </c>
      <c r="C150" s="261">
        <v>42556</v>
      </c>
      <c r="D150" s="260" t="s">
        <v>1943</v>
      </c>
      <c r="E150" s="260" t="s">
        <v>1916</v>
      </c>
      <c r="F150" s="260"/>
      <c r="G150" s="260"/>
      <c r="H150" s="262" t="s">
        <v>828</v>
      </c>
      <c r="I150" s="262" t="s">
        <v>20</v>
      </c>
      <c r="J150" s="660">
        <v>42543</v>
      </c>
      <c r="K150" s="299" t="s">
        <v>1094</v>
      </c>
      <c r="L150" s="654">
        <v>1400</v>
      </c>
      <c r="M150" s="260">
        <v>2161</v>
      </c>
      <c r="N150" s="825">
        <v>42585</v>
      </c>
      <c r="O150" s="300"/>
      <c r="P150" s="300"/>
      <c r="AB150" s="5" t="str">
        <f t="shared" si="2"/>
        <v>Orpheas201604</v>
      </c>
    </row>
    <row r="151" spans="1:28" ht="12.95" customHeight="1">
      <c r="A151" s="260">
        <v>2162</v>
      </c>
      <c r="B151" s="260" t="s">
        <v>2086</v>
      </c>
      <c r="C151" s="261">
        <v>42556</v>
      </c>
      <c r="D151" s="260" t="s">
        <v>1520</v>
      </c>
      <c r="E151" s="260" t="s">
        <v>1390</v>
      </c>
      <c r="F151" s="260"/>
      <c r="G151" s="260"/>
      <c r="H151" s="262" t="s">
        <v>644</v>
      </c>
      <c r="I151" s="262" t="s">
        <v>712</v>
      </c>
      <c r="J151" s="660">
        <v>42528</v>
      </c>
      <c r="K151" s="299" t="s">
        <v>1104</v>
      </c>
      <c r="L151" s="654">
        <v>1500</v>
      </c>
      <c r="M151" s="260">
        <v>2162</v>
      </c>
      <c r="N151" s="825">
        <v>42587</v>
      </c>
      <c r="O151" s="300"/>
      <c r="P151" s="300"/>
      <c r="AB151" s="5" t="str">
        <f t="shared" si="2"/>
        <v>Stenaweco Impulse1601</v>
      </c>
    </row>
    <row r="152" spans="1:28" ht="12.95" customHeight="1">
      <c r="A152" s="260">
        <v>2163</v>
      </c>
      <c r="B152" s="260" t="s">
        <v>2087</v>
      </c>
      <c r="C152" s="261">
        <v>42556</v>
      </c>
      <c r="D152" s="260" t="s">
        <v>1846</v>
      </c>
      <c r="E152" s="260" t="s">
        <v>1390</v>
      </c>
      <c r="F152" s="260">
        <v>42519</v>
      </c>
      <c r="G152" s="260"/>
      <c r="H152" s="262" t="s">
        <v>758</v>
      </c>
      <c r="I152" s="262" t="s">
        <v>25</v>
      </c>
      <c r="J152" s="660">
        <v>42534</v>
      </c>
      <c r="K152" s="299" t="s">
        <v>1104</v>
      </c>
      <c r="L152" s="654">
        <v>1500</v>
      </c>
      <c r="M152" s="260">
        <v>2163</v>
      </c>
      <c r="N152" s="825">
        <v>42587</v>
      </c>
      <c r="O152" s="300"/>
      <c r="P152" s="300"/>
      <c r="AB152" s="5" t="str">
        <f t="shared" si="2"/>
        <v>Alkaios1601</v>
      </c>
    </row>
    <row r="153" spans="1:28" ht="12.95" customHeight="1">
      <c r="A153" s="260">
        <v>2164</v>
      </c>
      <c r="B153" s="260" t="s">
        <v>2088</v>
      </c>
      <c r="C153" s="261">
        <v>42556</v>
      </c>
      <c r="D153" s="260" t="s">
        <v>810</v>
      </c>
      <c r="E153" s="260" t="s">
        <v>1390</v>
      </c>
      <c r="F153" s="260"/>
      <c r="G153" s="260"/>
      <c r="H153" s="262" t="s">
        <v>758</v>
      </c>
      <c r="I153" s="262" t="s">
        <v>182</v>
      </c>
      <c r="J153" s="660">
        <v>42534</v>
      </c>
      <c r="K153" s="299" t="s">
        <v>1104</v>
      </c>
      <c r="L153" s="654">
        <v>1500</v>
      </c>
      <c r="M153" s="260">
        <v>2164</v>
      </c>
      <c r="N153" s="825">
        <v>42587</v>
      </c>
      <c r="O153" s="300"/>
      <c r="P153" s="300"/>
      <c r="AB153" s="5" t="str">
        <f t="shared" si="2"/>
        <v>Stena Impression1601</v>
      </c>
    </row>
    <row r="154" spans="1:28" ht="12.95" customHeight="1">
      <c r="A154" s="260">
        <v>2165</v>
      </c>
      <c r="B154" s="260" t="s">
        <v>2089</v>
      </c>
      <c r="C154" s="261">
        <v>42556</v>
      </c>
      <c r="D154" s="260" t="s">
        <v>605</v>
      </c>
      <c r="E154" s="260" t="s">
        <v>1951</v>
      </c>
      <c r="F154" s="260"/>
      <c r="G154" s="260"/>
      <c r="H154" s="262" t="s">
        <v>1327</v>
      </c>
      <c r="I154" s="262" t="s">
        <v>287</v>
      </c>
      <c r="J154" s="660">
        <v>42546</v>
      </c>
      <c r="K154" s="299" t="s">
        <v>1104</v>
      </c>
      <c r="L154" s="654">
        <v>1500</v>
      </c>
      <c r="M154" s="260">
        <v>2165</v>
      </c>
      <c r="N154" s="825">
        <v>42587</v>
      </c>
      <c r="O154" s="300"/>
      <c r="P154" s="300"/>
      <c r="AB154" s="5" t="str">
        <f t="shared" si="2"/>
        <v>Kronborg1605</v>
      </c>
    </row>
    <row r="155" spans="1:28" ht="12.95" customHeight="1">
      <c r="A155" s="260">
        <v>2166</v>
      </c>
      <c r="B155" s="260" t="s">
        <v>2090</v>
      </c>
      <c r="C155" s="261">
        <v>42556</v>
      </c>
      <c r="D155" s="260" t="s">
        <v>1297</v>
      </c>
      <c r="E155" s="260" t="s">
        <v>158</v>
      </c>
      <c r="F155" s="260"/>
      <c r="G155" s="260"/>
      <c r="H155" s="262" t="s">
        <v>1193</v>
      </c>
      <c r="I155" s="262" t="s">
        <v>470</v>
      </c>
      <c r="J155" s="660">
        <v>42536</v>
      </c>
      <c r="K155" s="299" t="s">
        <v>590</v>
      </c>
      <c r="L155" s="654">
        <v>1600</v>
      </c>
      <c r="M155" s="260">
        <v>2166</v>
      </c>
      <c r="N155" s="825">
        <v>42590</v>
      </c>
      <c r="O155" s="300"/>
      <c r="P155" s="300"/>
      <c r="AB155" s="5" t="str">
        <f t="shared" si="2"/>
        <v>Albatross Trader10</v>
      </c>
    </row>
    <row r="156" spans="1:28" ht="12.95" customHeight="1">
      <c r="A156" s="260">
        <v>2167</v>
      </c>
      <c r="B156" s="260" t="s">
        <v>2091</v>
      </c>
      <c r="C156" s="261">
        <v>42556</v>
      </c>
      <c r="D156" s="260" t="s">
        <v>1937</v>
      </c>
      <c r="E156" s="260" t="s">
        <v>148</v>
      </c>
      <c r="F156" s="260"/>
      <c r="G156" s="260"/>
      <c r="H156" s="262" t="s">
        <v>864</v>
      </c>
      <c r="I156" s="262" t="s">
        <v>261</v>
      </c>
      <c r="J156" s="660">
        <v>42518</v>
      </c>
      <c r="K156" s="299" t="s">
        <v>590</v>
      </c>
      <c r="L156" s="654">
        <v>1600</v>
      </c>
      <c r="M156" s="260">
        <v>2167</v>
      </c>
      <c r="N156" s="825">
        <v>42569</v>
      </c>
      <c r="O156" s="300"/>
      <c r="P156" s="300"/>
      <c r="AB156" s="5" t="str">
        <f t="shared" si="2"/>
        <v>Overseas Leyte42</v>
      </c>
    </row>
    <row r="157" spans="1:28" ht="12.95" customHeight="1">
      <c r="A157" s="260">
        <v>2168</v>
      </c>
      <c r="B157" s="260" t="s">
        <v>2092</v>
      </c>
      <c r="C157" s="261">
        <v>42556</v>
      </c>
      <c r="D157" s="260" t="s">
        <v>1938</v>
      </c>
      <c r="E157" s="260" t="s">
        <v>1939</v>
      </c>
      <c r="F157" s="260"/>
      <c r="G157" s="260"/>
      <c r="H157" s="262" t="s">
        <v>864</v>
      </c>
      <c r="I157" s="262" t="s">
        <v>829</v>
      </c>
      <c r="J157" s="660">
        <v>42529</v>
      </c>
      <c r="K157" s="299" t="s">
        <v>590</v>
      </c>
      <c r="L157" s="654">
        <v>1600</v>
      </c>
      <c r="M157" s="260">
        <v>2168</v>
      </c>
      <c r="N157" s="825">
        <v>42569</v>
      </c>
      <c r="O157" s="300"/>
      <c r="P157" s="300"/>
      <c r="AB157" s="5" t="str">
        <f t="shared" si="2"/>
        <v>Overseas Pearlmar193</v>
      </c>
    </row>
    <row r="158" spans="1:28" ht="12.95" customHeight="1">
      <c r="A158" s="260">
        <v>2169</v>
      </c>
      <c r="B158" s="260" t="s">
        <v>2093</v>
      </c>
      <c r="C158" s="261">
        <v>42556</v>
      </c>
      <c r="D158" s="260" t="s">
        <v>1941</v>
      </c>
      <c r="E158" s="260" t="s">
        <v>281</v>
      </c>
      <c r="F158" s="260"/>
      <c r="G158" s="260"/>
      <c r="H158" s="262" t="s">
        <v>1942</v>
      </c>
      <c r="I158" s="262" t="s">
        <v>645</v>
      </c>
      <c r="J158" s="660">
        <v>42511.25</v>
      </c>
      <c r="K158" s="299" t="s">
        <v>590</v>
      </c>
      <c r="L158" s="654">
        <v>1600</v>
      </c>
      <c r="M158" s="260">
        <v>2169</v>
      </c>
      <c r="N158" s="825">
        <v>42590</v>
      </c>
      <c r="O158" s="300"/>
      <c r="P158" s="300"/>
      <c r="AB158" s="5" t="str">
        <f t="shared" si="2"/>
        <v>Cabo Hellas196</v>
      </c>
    </row>
    <row r="159" spans="1:28" ht="12.95" customHeight="1">
      <c r="A159" s="260">
        <v>2170</v>
      </c>
      <c r="B159" s="260" t="s">
        <v>2094</v>
      </c>
      <c r="C159" s="261">
        <v>42556</v>
      </c>
      <c r="D159" s="260" t="s">
        <v>1496</v>
      </c>
      <c r="E159" s="260" t="s">
        <v>1522</v>
      </c>
      <c r="F159" s="260"/>
      <c r="G159" s="260"/>
      <c r="H159" s="262" t="s">
        <v>1498</v>
      </c>
      <c r="I159" s="262" t="s">
        <v>226</v>
      </c>
      <c r="J159" s="660">
        <v>42532</v>
      </c>
      <c r="K159" s="299" t="s">
        <v>290</v>
      </c>
      <c r="L159" s="654">
        <v>1400</v>
      </c>
      <c r="M159" s="260">
        <v>2170</v>
      </c>
      <c r="N159" s="825">
        <v>42590</v>
      </c>
      <c r="O159" s="300"/>
      <c r="P159" s="300"/>
      <c r="AB159" s="5" t="str">
        <f t="shared" si="2"/>
        <v>British Emissary16007</v>
      </c>
    </row>
    <row r="160" spans="1:28" ht="12.95" customHeight="1">
      <c r="A160" s="260">
        <v>2171</v>
      </c>
      <c r="B160" s="260" t="s">
        <v>2096</v>
      </c>
      <c r="C160" s="261">
        <v>42556</v>
      </c>
      <c r="D160" s="260" t="s">
        <v>1940</v>
      </c>
      <c r="E160" s="260" t="s">
        <v>37</v>
      </c>
      <c r="F160" s="260"/>
      <c r="G160" s="260"/>
      <c r="H160" s="262" t="s">
        <v>1484</v>
      </c>
      <c r="I160" s="262" t="s">
        <v>2095</v>
      </c>
      <c r="J160" s="660">
        <v>42551</v>
      </c>
      <c r="K160" s="299" t="s">
        <v>1485</v>
      </c>
      <c r="L160" s="654">
        <v>1600</v>
      </c>
      <c r="M160" s="260">
        <v>2171</v>
      </c>
      <c r="N160" s="825">
        <v>42562</v>
      </c>
      <c r="O160" s="300"/>
      <c r="P160" s="300"/>
      <c r="AB160" s="5" t="str">
        <f t="shared" si="2"/>
        <v>Glafkos22</v>
      </c>
    </row>
    <row r="161" spans="1:28" ht="12.95" customHeight="1">
      <c r="A161" s="260">
        <v>2172</v>
      </c>
      <c r="B161" s="260" t="s">
        <v>2097</v>
      </c>
      <c r="C161" s="261">
        <v>42556</v>
      </c>
      <c r="D161" s="260" t="s">
        <v>1948</v>
      </c>
      <c r="E161" s="260" t="s">
        <v>1949</v>
      </c>
      <c r="F161" s="260"/>
      <c r="G161" s="260"/>
      <c r="H161" s="262" t="s">
        <v>1950</v>
      </c>
      <c r="I161" s="262" t="s">
        <v>565</v>
      </c>
      <c r="J161" s="660">
        <v>42552</v>
      </c>
      <c r="K161" s="299" t="s">
        <v>1530</v>
      </c>
      <c r="L161" s="654">
        <v>1000</v>
      </c>
      <c r="M161" s="260">
        <v>2172</v>
      </c>
      <c r="N161" s="825">
        <v>42639</v>
      </c>
      <c r="O161" s="300"/>
      <c r="P161" s="300"/>
      <c r="AB161" s="5" t="str">
        <f t="shared" si="2"/>
        <v>ColoradoCOL201603</v>
      </c>
    </row>
    <row r="162" spans="1:28" ht="12.95" customHeight="1">
      <c r="A162" s="260">
        <v>2173</v>
      </c>
      <c r="B162" s="260" t="s">
        <v>2098</v>
      </c>
      <c r="C162" s="261">
        <v>42557</v>
      </c>
      <c r="D162" s="260" t="s">
        <v>1373</v>
      </c>
      <c r="E162" s="260" t="s">
        <v>346</v>
      </c>
      <c r="F162" s="260"/>
      <c r="G162" s="260"/>
      <c r="H162" s="262" t="s">
        <v>1338</v>
      </c>
      <c r="I162" s="262" t="s">
        <v>2021</v>
      </c>
      <c r="J162" s="660">
        <v>42517</v>
      </c>
      <c r="K162" s="299" t="s">
        <v>60</v>
      </c>
      <c r="L162" s="654">
        <v>800</v>
      </c>
      <c r="M162" s="260">
        <v>2173</v>
      </c>
      <c r="N162" s="825">
        <v>42585</v>
      </c>
      <c r="O162" s="300" t="s">
        <v>2108</v>
      </c>
      <c r="P162" s="300"/>
      <c r="AB162" s="5" t="str">
        <f t="shared" si="2"/>
        <v>Cascade Spirit04</v>
      </c>
    </row>
    <row r="163" spans="1:28" ht="12.95" customHeight="1">
      <c r="A163" s="260">
        <v>2174</v>
      </c>
      <c r="B163" s="260" t="s">
        <v>2099</v>
      </c>
      <c r="C163" s="261">
        <v>42557</v>
      </c>
      <c r="D163" s="260" t="s">
        <v>1926</v>
      </c>
      <c r="E163" s="260" t="s">
        <v>125</v>
      </c>
      <c r="F163" s="260"/>
      <c r="G163" s="260"/>
      <c r="H163" s="262" t="s">
        <v>1338</v>
      </c>
      <c r="I163" s="262" t="s">
        <v>1928</v>
      </c>
      <c r="J163" s="660">
        <v>42522</v>
      </c>
      <c r="K163" s="299" t="s">
        <v>60</v>
      </c>
      <c r="L163" s="654">
        <v>800</v>
      </c>
      <c r="M163" s="260">
        <v>2174</v>
      </c>
      <c r="N163" s="825">
        <v>42585</v>
      </c>
      <c r="O163" s="300" t="s">
        <v>2108</v>
      </c>
      <c r="P163" s="300"/>
      <c r="AB163" s="5" t="str">
        <f t="shared" si="2"/>
        <v>Jialong Spirit6</v>
      </c>
    </row>
    <row r="164" spans="1:28" ht="12.95" customHeight="1">
      <c r="A164" s="260">
        <v>2175</v>
      </c>
      <c r="B164" s="260" t="s">
        <v>2100</v>
      </c>
      <c r="C164" s="261">
        <v>42557</v>
      </c>
      <c r="D164" s="260" t="s">
        <v>383</v>
      </c>
      <c r="E164" s="260" t="s">
        <v>1934</v>
      </c>
      <c r="F164" s="260"/>
      <c r="G164" s="260"/>
      <c r="H164" s="262" t="s">
        <v>400</v>
      </c>
      <c r="I164" s="262" t="s">
        <v>67</v>
      </c>
      <c r="J164" s="660">
        <v>42525</v>
      </c>
      <c r="K164" s="299" t="s">
        <v>60</v>
      </c>
      <c r="L164" s="654">
        <v>800</v>
      </c>
      <c r="M164" s="260">
        <v>2175</v>
      </c>
      <c r="N164" s="825">
        <v>42565</v>
      </c>
      <c r="O164" s="300" t="s">
        <v>2108</v>
      </c>
      <c r="P164" s="300"/>
      <c r="AB164" s="5" t="str">
        <f t="shared" si="2"/>
        <v>Axel Spirit128</v>
      </c>
    </row>
    <row r="165" spans="1:28" ht="12.95" customHeight="1">
      <c r="A165" s="260">
        <v>2176</v>
      </c>
      <c r="B165" s="260" t="s">
        <v>2101</v>
      </c>
      <c r="C165" s="261">
        <v>42557</v>
      </c>
      <c r="D165" s="260" t="s">
        <v>704</v>
      </c>
      <c r="E165" s="260" t="s">
        <v>265</v>
      </c>
      <c r="F165" s="260"/>
      <c r="G165" s="260"/>
      <c r="H165" s="262" t="s">
        <v>400</v>
      </c>
      <c r="I165" s="262" t="s">
        <v>413</v>
      </c>
      <c r="J165" s="660">
        <v>42545</v>
      </c>
      <c r="K165" s="299" t="s">
        <v>60</v>
      </c>
      <c r="L165" s="654">
        <v>800</v>
      </c>
      <c r="M165" s="260">
        <v>2176</v>
      </c>
      <c r="N165" s="825">
        <v>42586</v>
      </c>
      <c r="O165" s="300" t="s">
        <v>2108</v>
      </c>
      <c r="P165" s="300"/>
      <c r="AB165" s="5" t="str">
        <f t="shared" si="2"/>
        <v>Navigator Spirit101</v>
      </c>
    </row>
    <row r="166" spans="1:28" ht="12.95" customHeight="1">
      <c r="A166" s="260">
        <v>2177</v>
      </c>
      <c r="B166" s="260" t="s">
        <v>2102</v>
      </c>
      <c r="C166" s="261">
        <v>42557</v>
      </c>
      <c r="D166" s="260" t="s">
        <v>820</v>
      </c>
      <c r="E166" s="260" t="s">
        <v>57</v>
      </c>
      <c r="F166" s="260"/>
      <c r="G166" s="260"/>
      <c r="H166" s="262" t="s">
        <v>701</v>
      </c>
      <c r="I166" s="262" t="s">
        <v>137</v>
      </c>
      <c r="J166" s="660">
        <v>42520</v>
      </c>
      <c r="K166" s="299" t="s">
        <v>60</v>
      </c>
      <c r="L166" s="654">
        <v>800</v>
      </c>
      <c r="M166" s="260">
        <v>2177</v>
      </c>
      <c r="N166" s="825">
        <v>42583</v>
      </c>
      <c r="O166" s="300" t="s">
        <v>1188</v>
      </c>
      <c r="P166" s="300"/>
      <c r="AB166" s="5" t="str">
        <f t="shared" si="2"/>
        <v>RBD Anema E Core18</v>
      </c>
    </row>
    <row r="167" spans="1:28" ht="12.95" customHeight="1">
      <c r="A167" s="260">
        <v>2178</v>
      </c>
      <c r="B167" s="260" t="s">
        <v>2103</v>
      </c>
      <c r="C167" s="261">
        <v>42557</v>
      </c>
      <c r="D167" s="260" t="s">
        <v>812</v>
      </c>
      <c r="E167" s="260" t="s">
        <v>313</v>
      </c>
      <c r="F167" s="260"/>
      <c r="G167" s="260"/>
      <c r="H167" s="262" t="s">
        <v>63</v>
      </c>
      <c r="I167" s="262" t="s">
        <v>90</v>
      </c>
      <c r="J167" s="660">
        <v>42520</v>
      </c>
      <c r="K167" s="299" t="s">
        <v>60</v>
      </c>
      <c r="L167" s="654">
        <v>800</v>
      </c>
      <c r="M167" s="260">
        <v>2178</v>
      </c>
      <c r="N167" s="825">
        <v>42586</v>
      </c>
      <c r="O167" s="300" t="s">
        <v>2108</v>
      </c>
      <c r="P167" s="300"/>
      <c r="AB167" s="5" t="str">
        <f t="shared" si="2"/>
        <v>Kanata Spirit150</v>
      </c>
    </row>
    <row r="168" spans="1:28" ht="12.95" customHeight="1">
      <c r="A168" s="260">
        <v>2179</v>
      </c>
      <c r="B168" s="260" t="s">
        <v>2104</v>
      </c>
      <c r="C168" s="261">
        <v>42557</v>
      </c>
      <c r="D168" s="260" t="s">
        <v>1337</v>
      </c>
      <c r="E168" s="260" t="s">
        <v>448</v>
      </c>
      <c r="F168" s="260"/>
      <c r="G168" s="260"/>
      <c r="H168" s="262" t="s">
        <v>1338</v>
      </c>
      <c r="I168" s="262" t="s">
        <v>312</v>
      </c>
      <c r="J168" s="660">
        <v>42523</v>
      </c>
      <c r="K168" s="299" t="s">
        <v>60</v>
      </c>
      <c r="L168" s="654">
        <v>800</v>
      </c>
      <c r="M168" s="260">
        <v>2179</v>
      </c>
      <c r="N168" s="825">
        <v>42585</v>
      </c>
      <c r="O168" s="300" t="s">
        <v>2108</v>
      </c>
      <c r="P168" s="300"/>
      <c r="AB168" s="5" t="str">
        <f t="shared" si="2"/>
        <v>Copper Spirit005</v>
      </c>
    </row>
    <row r="169" spans="1:28" ht="12.95" customHeight="1">
      <c r="A169" s="260">
        <v>2180</v>
      </c>
      <c r="B169" s="260" t="s">
        <v>2105</v>
      </c>
      <c r="C169" s="261">
        <v>42557</v>
      </c>
      <c r="D169" s="260" t="s">
        <v>502</v>
      </c>
      <c r="E169" s="260" t="s">
        <v>171</v>
      </c>
      <c r="F169" s="260"/>
      <c r="G169" s="260"/>
      <c r="H169" s="262" t="s">
        <v>63</v>
      </c>
      <c r="I169" s="262" t="s">
        <v>88</v>
      </c>
      <c r="J169" s="660">
        <v>42529</v>
      </c>
      <c r="K169" s="299" t="s">
        <v>60</v>
      </c>
      <c r="L169" s="654">
        <v>800</v>
      </c>
      <c r="M169" s="260">
        <v>2180</v>
      </c>
      <c r="N169" s="825">
        <v>42583</v>
      </c>
      <c r="O169" s="300" t="s">
        <v>1188</v>
      </c>
      <c r="P169" s="300"/>
      <c r="AB169" s="5" t="str">
        <f t="shared" si="2"/>
        <v>BM Breeze46</v>
      </c>
    </row>
    <row r="170" spans="1:28" ht="12.95" customHeight="1">
      <c r="A170" s="260">
        <v>2181</v>
      </c>
      <c r="B170" s="260" t="s">
        <v>2106</v>
      </c>
      <c r="C170" s="261">
        <v>42557</v>
      </c>
      <c r="D170" s="260" t="s">
        <v>798</v>
      </c>
      <c r="E170" s="260" t="s">
        <v>183</v>
      </c>
      <c r="F170" s="260"/>
      <c r="G170" s="260"/>
      <c r="H170" s="262" t="s">
        <v>2024</v>
      </c>
      <c r="I170" s="262" t="s">
        <v>2025</v>
      </c>
      <c r="J170" s="660">
        <v>42528</v>
      </c>
      <c r="K170" s="299" t="s">
        <v>60</v>
      </c>
      <c r="L170" s="654">
        <v>800</v>
      </c>
      <c r="M170" s="260">
        <v>2181</v>
      </c>
      <c r="N170" s="825">
        <v>42583</v>
      </c>
      <c r="O170" s="300" t="s">
        <v>1188</v>
      </c>
      <c r="P170" s="300"/>
      <c r="AB170" s="5" t="str">
        <f t="shared" si="2"/>
        <v>Shanghai Dawn25</v>
      </c>
    </row>
    <row r="171" spans="1:28" ht="12.95" customHeight="1">
      <c r="A171" s="260">
        <v>2182</v>
      </c>
      <c r="B171" s="260" t="s">
        <v>2107</v>
      </c>
      <c r="C171" s="261">
        <v>42557</v>
      </c>
      <c r="D171" s="260" t="s">
        <v>1272</v>
      </c>
      <c r="E171" s="260" t="s">
        <v>199</v>
      </c>
      <c r="F171" s="260"/>
      <c r="G171" s="260"/>
      <c r="H171" s="262" t="s">
        <v>683</v>
      </c>
      <c r="I171" s="262" t="s">
        <v>282</v>
      </c>
      <c r="J171" s="660">
        <v>42539</v>
      </c>
      <c r="K171" s="299" t="s">
        <v>60</v>
      </c>
      <c r="L171" s="654">
        <v>800</v>
      </c>
      <c r="M171" s="260">
        <v>2182</v>
      </c>
      <c r="N171" s="825">
        <v>42562</v>
      </c>
      <c r="O171" s="300" t="s">
        <v>1188</v>
      </c>
      <c r="P171" s="300"/>
      <c r="AB171" s="5" t="str">
        <f t="shared" si="2"/>
        <v>Astro Saturn30</v>
      </c>
    </row>
    <row r="172" spans="1:28" ht="12.95" customHeight="1">
      <c r="A172" s="260">
        <v>2183</v>
      </c>
      <c r="B172" s="260" t="s">
        <v>2147</v>
      </c>
      <c r="C172" s="261">
        <v>42583</v>
      </c>
      <c r="D172" s="260" t="s">
        <v>809</v>
      </c>
      <c r="E172" s="260" t="s">
        <v>57</v>
      </c>
      <c r="F172" s="260"/>
      <c r="G172" s="260"/>
      <c r="H172" s="262" t="s">
        <v>392</v>
      </c>
      <c r="I172" s="262" t="s">
        <v>1331</v>
      </c>
      <c r="J172" s="660">
        <v>42514</v>
      </c>
      <c r="K172" s="299" t="s">
        <v>28</v>
      </c>
      <c r="L172" s="654">
        <v>1400</v>
      </c>
      <c r="M172" s="260">
        <v>2183</v>
      </c>
      <c r="N172" s="825">
        <v>42632</v>
      </c>
      <c r="O172" s="260"/>
      <c r="P172" s="300"/>
      <c r="AB172" s="5" t="str">
        <f t="shared" si="2"/>
        <v>King Darius18</v>
      </c>
    </row>
    <row r="173" spans="1:28" ht="12.95" customHeight="1">
      <c r="A173" s="260">
        <v>2184</v>
      </c>
      <c r="B173" s="260" t="s">
        <v>2148</v>
      </c>
      <c r="C173" s="261">
        <v>42583</v>
      </c>
      <c r="D173" s="260" t="s">
        <v>739</v>
      </c>
      <c r="E173" s="260" t="s">
        <v>1958</v>
      </c>
      <c r="F173" s="260"/>
      <c r="G173" s="260"/>
      <c r="H173" s="262" t="s">
        <v>1418</v>
      </c>
      <c r="I173" s="262" t="s">
        <v>173</v>
      </c>
      <c r="J173" s="660">
        <v>42548</v>
      </c>
      <c r="K173" s="299" t="s">
        <v>28</v>
      </c>
      <c r="L173" s="654">
        <v>1400</v>
      </c>
      <c r="M173" s="260">
        <v>2184</v>
      </c>
      <c r="N173" s="825">
        <v>42599</v>
      </c>
      <c r="O173" s="260"/>
      <c r="P173" s="300"/>
      <c r="AB173" s="5" t="str">
        <f t="shared" si="2"/>
        <v>Alqadisia064_TC_025</v>
      </c>
    </row>
    <row r="174" spans="1:28" ht="12.95" customHeight="1">
      <c r="A174" s="260">
        <v>2185</v>
      </c>
      <c r="B174" s="260" t="s">
        <v>2149</v>
      </c>
      <c r="C174" s="261">
        <v>42583</v>
      </c>
      <c r="D174" s="260" t="s">
        <v>809</v>
      </c>
      <c r="E174" s="260" t="s">
        <v>2044</v>
      </c>
      <c r="F174" s="260"/>
      <c r="G174" s="260"/>
      <c r="H174" s="262" t="s">
        <v>1454</v>
      </c>
      <c r="I174" s="262" t="s">
        <v>1331</v>
      </c>
      <c r="J174" s="660">
        <v>42547</v>
      </c>
      <c r="K174" s="299" t="s">
        <v>28</v>
      </c>
      <c r="L174" s="654">
        <v>1400</v>
      </c>
      <c r="M174" s="260">
        <v>2185</v>
      </c>
      <c r="N174" s="825">
        <v>42632</v>
      </c>
      <c r="O174" s="260"/>
      <c r="P174" s="300"/>
      <c r="AB174" s="5" t="str">
        <f t="shared" si="2"/>
        <v>King Darius19_16</v>
      </c>
    </row>
    <row r="175" spans="1:28" ht="12.95" customHeight="1">
      <c r="A175" s="260">
        <v>2186</v>
      </c>
      <c r="B175" s="260" t="s">
        <v>2150</v>
      </c>
      <c r="C175" s="261">
        <v>42583</v>
      </c>
      <c r="D175" s="260" t="s">
        <v>1509</v>
      </c>
      <c r="E175" s="260" t="s">
        <v>346</v>
      </c>
      <c r="F175" s="260"/>
      <c r="G175" s="260"/>
      <c r="H175" s="262" t="s">
        <v>808</v>
      </c>
      <c r="I175" s="262" t="s">
        <v>493</v>
      </c>
      <c r="J175" s="660">
        <v>42555</v>
      </c>
      <c r="K175" s="299" t="s">
        <v>28</v>
      </c>
      <c r="L175" s="654">
        <v>1400</v>
      </c>
      <c r="M175" s="260">
        <v>2186</v>
      </c>
      <c r="N175" s="825">
        <v>42599</v>
      </c>
      <c r="O175" s="260"/>
      <c r="P175" s="300"/>
      <c r="AB175" s="5" t="str">
        <f t="shared" si="2"/>
        <v>Alia04</v>
      </c>
    </row>
    <row r="176" spans="1:28" ht="12.95" customHeight="1">
      <c r="A176" s="260">
        <v>2187</v>
      </c>
      <c r="B176" s="260" t="s">
        <v>2151</v>
      </c>
      <c r="C176" s="261">
        <v>42583</v>
      </c>
      <c r="D176" s="260" t="s">
        <v>573</v>
      </c>
      <c r="E176" s="260" t="s">
        <v>244</v>
      </c>
      <c r="F176" s="260"/>
      <c r="G176" s="260"/>
      <c r="H176" s="262" t="s">
        <v>720</v>
      </c>
      <c r="I176" s="262" t="s">
        <v>267</v>
      </c>
      <c r="J176" s="660">
        <v>42560</v>
      </c>
      <c r="K176" s="299" t="s">
        <v>28</v>
      </c>
      <c r="L176" s="654">
        <v>1400</v>
      </c>
      <c r="M176" s="260">
        <v>2187</v>
      </c>
      <c r="N176" s="825">
        <v>42599</v>
      </c>
      <c r="O176" s="260"/>
      <c r="P176" s="300"/>
      <c r="AB176" s="5" t="str">
        <f t="shared" si="2"/>
        <v>Aframax Riviera050</v>
      </c>
    </row>
    <row r="177" spans="1:28" ht="12.95" customHeight="1">
      <c r="A177" s="260">
        <v>2188</v>
      </c>
      <c r="B177" s="260" t="s">
        <v>2152</v>
      </c>
      <c r="C177" s="261">
        <v>42583</v>
      </c>
      <c r="D177" s="260" t="s">
        <v>1515</v>
      </c>
      <c r="E177" s="260" t="s">
        <v>2060</v>
      </c>
      <c r="F177" s="260"/>
      <c r="G177" s="260"/>
      <c r="H177" s="262" t="s">
        <v>1956</v>
      </c>
      <c r="I177" s="262" t="s">
        <v>345</v>
      </c>
      <c r="J177" s="660">
        <v>42561</v>
      </c>
      <c r="K177" s="299" t="s">
        <v>28</v>
      </c>
      <c r="L177" s="654">
        <v>1400</v>
      </c>
      <c r="M177" s="260">
        <v>2188</v>
      </c>
      <c r="N177" s="825">
        <v>42629</v>
      </c>
      <c r="O177" s="260"/>
      <c r="P177" s="300"/>
      <c r="AB177" s="5" t="str">
        <f t="shared" si="2"/>
        <v>Sophie SchulteV5</v>
      </c>
    </row>
    <row r="178" spans="1:28" ht="12.95" customHeight="1">
      <c r="A178" s="260">
        <v>2189</v>
      </c>
      <c r="B178" s="260" t="s">
        <v>2153</v>
      </c>
      <c r="C178" s="261">
        <v>42583</v>
      </c>
      <c r="D178" s="260" t="s">
        <v>851</v>
      </c>
      <c r="E178" s="260" t="s">
        <v>447</v>
      </c>
      <c r="F178" s="260"/>
      <c r="G178" s="260"/>
      <c r="H178" s="262" t="s">
        <v>1454</v>
      </c>
      <c r="I178" s="262" t="s">
        <v>55</v>
      </c>
      <c r="J178" s="660">
        <v>42563</v>
      </c>
      <c r="K178" s="299" t="s">
        <v>28</v>
      </c>
      <c r="L178" s="654">
        <v>1400</v>
      </c>
      <c r="M178" s="260">
        <v>2189</v>
      </c>
      <c r="N178" s="825">
        <v>42632</v>
      </c>
      <c r="O178" s="260"/>
      <c r="P178" s="300"/>
      <c r="AB178" s="5" t="str">
        <f t="shared" si="2"/>
        <v>Nave Ceilo53</v>
      </c>
    </row>
    <row r="179" spans="1:28" ht="12.95" customHeight="1">
      <c r="A179" s="260">
        <v>2190</v>
      </c>
      <c r="B179" s="260" t="s">
        <v>2154</v>
      </c>
      <c r="C179" s="261">
        <v>42583</v>
      </c>
      <c r="D179" s="260" t="s">
        <v>708</v>
      </c>
      <c r="E179" s="260" t="s">
        <v>367</v>
      </c>
      <c r="F179" s="260"/>
      <c r="G179" s="260"/>
      <c r="H179" s="262" t="s">
        <v>1956</v>
      </c>
      <c r="I179" s="262" t="s">
        <v>2113</v>
      </c>
      <c r="J179" s="660">
        <v>42564</v>
      </c>
      <c r="K179" s="299" t="s">
        <v>28</v>
      </c>
      <c r="L179" s="654">
        <v>1400</v>
      </c>
      <c r="M179" s="260">
        <v>2190</v>
      </c>
      <c r="N179" s="825">
        <v>42599</v>
      </c>
      <c r="O179" s="260"/>
      <c r="P179" s="300"/>
      <c r="AB179" s="5" t="str">
        <f t="shared" si="2"/>
        <v>V8 Stealth93</v>
      </c>
    </row>
    <row r="180" spans="1:28" ht="12.95" customHeight="1">
      <c r="A180" s="260">
        <v>2191</v>
      </c>
      <c r="B180" s="260" t="s">
        <v>2155</v>
      </c>
      <c r="C180" s="261">
        <v>42583</v>
      </c>
      <c r="D180" s="260" t="s">
        <v>777</v>
      </c>
      <c r="E180" s="260" t="s">
        <v>179</v>
      </c>
      <c r="F180" s="260"/>
      <c r="G180" s="260"/>
      <c r="H180" s="262" t="s">
        <v>521</v>
      </c>
      <c r="I180" s="262" t="s">
        <v>24</v>
      </c>
      <c r="J180" s="660">
        <v>42577</v>
      </c>
      <c r="K180" s="299" t="s">
        <v>28</v>
      </c>
      <c r="L180" s="654">
        <v>1400</v>
      </c>
      <c r="M180" s="260">
        <v>2191</v>
      </c>
      <c r="N180" s="825">
        <v>42601</v>
      </c>
      <c r="O180" s="260"/>
      <c r="P180" s="300"/>
      <c r="AB180" s="5" t="str">
        <f t="shared" si="2"/>
        <v>King Duncan23</v>
      </c>
    </row>
    <row r="181" spans="1:28" ht="12.95" customHeight="1">
      <c r="A181" s="260">
        <v>2192</v>
      </c>
      <c r="B181" s="260" t="s">
        <v>2156</v>
      </c>
      <c r="C181" s="261">
        <v>42584</v>
      </c>
      <c r="D181" s="260" t="s">
        <v>2129</v>
      </c>
      <c r="E181" s="260" t="s">
        <v>2130</v>
      </c>
      <c r="F181" s="260"/>
      <c r="G181" s="260"/>
      <c r="H181" s="262" t="s">
        <v>47</v>
      </c>
      <c r="I181" s="262" t="s">
        <v>699</v>
      </c>
      <c r="J181" s="660">
        <v>42578</v>
      </c>
      <c r="K181" s="299" t="s">
        <v>43</v>
      </c>
      <c r="L181" s="654">
        <v>1400</v>
      </c>
      <c r="M181" s="260">
        <v>2192</v>
      </c>
      <c r="N181" s="825">
        <v>42797</v>
      </c>
      <c r="O181" s="300"/>
      <c r="P181" s="300"/>
      <c r="AB181" s="5" t="str">
        <f t="shared" si="2"/>
        <v>Sea Dancer120_1</v>
      </c>
    </row>
    <row r="182" spans="1:28" ht="12.95" customHeight="1">
      <c r="A182" s="260">
        <v>2193</v>
      </c>
      <c r="B182" s="260" t="s">
        <v>2158</v>
      </c>
      <c r="C182" s="261">
        <v>42584</v>
      </c>
      <c r="D182" s="260" t="s">
        <v>1509</v>
      </c>
      <c r="E182" s="260" t="s">
        <v>2157</v>
      </c>
      <c r="F182" s="260">
        <v>42573</v>
      </c>
      <c r="G182" s="260"/>
      <c r="H182" s="262" t="s">
        <v>54</v>
      </c>
      <c r="I182" s="262" t="s">
        <v>2046</v>
      </c>
      <c r="J182" s="660">
        <v>42573</v>
      </c>
      <c r="K182" s="299" t="s">
        <v>43</v>
      </c>
      <c r="L182" s="654">
        <v>1400</v>
      </c>
      <c r="M182" s="260">
        <v>2193</v>
      </c>
      <c r="N182" s="825">
        <v>42657</v>
      </c>
      <c r="O182" s="300"/>
      <c r="P182" s="300"/>
      <c r="AB182" s="5" t="str">
        <f t="shared" si="2"/>
        <v>Alia01STS</v>
      </c>
    </row>
    <row r="183" spans="1:28" ht="12.95" customHeight="1">
      <c r="A183" s="260">
        <v>2194</v>
      </c>
      <c r="B183" s="260" t="s">
        <v>2159</v>
      </c>
      <c r="C183" s="261">
        <v>42584</v>
      </c>
      <c r="D183" s="260" t="s">
        <v>584</v>
      </c>
      <c r="E183" s="260" t="s">
        <v>2145</v>
      </c>
      <c r="F183" s="260">
        <v>42568</v>
      </c>
      <c r="G183" s="260"/>
      <c r="H183" s="262" t="s">
        <v>620</v>
      </c>
      <c r="I183" s="262" t="s">
        <v>585</v>
      </c>
      <c r="J183" s="660">
        <v>42568</v>
      </c>
      <c r="K183" s="299" t="s">
        <v>43</v>
      </c>
      <c r="L183" s="654">
        <v>1400</v>
      </c>
      <c r="M183" s="260">
        <v>2194</v>
      </c>
      <c r="N183" s="825">
        <v>42585</v>
      </c>
      <c r="O183" s="300"/>
      <c r="P183" s="300"/>
      <c r="AB183" s="5" t="str">
        <f t="shared" si="2"/>
        <v>Green Point16093</v>
      </c>
    </row>
    <row r="184" spans="1:28" ht="12.95" customHeight="1">
      <c r="A184" s="260">
        <v>2195</v>
      </c>
      <c r="B184" s="260" t="s">
        <v>2160</v>
      </c>
      <c r="C184" s="261">
        <v>42585</v>
      </c>
      <c r="D184" s="260" t="s">
        <v>2028</v>
      </c>
      <c r="E184" s="260" t="s">
        <v>1512</v>
      </c>
      <c r="F184" s="260"/>
      <c r="G184" s="260"/>
      <c r="H184" s="262" t="s">
        <v>579</v>
      </c>
      <c r="I184" s="262" t="s">
        <v>2029</v>
      </c>
      <c r="J184" s="660">
        <v>42547</v>
      </c>
      <c r="K184" s="299" t="s">
        <v>1094</v>
      </c>
      <c r="L184" s="654">
        <v>1400</v>
      </c>
      <c r="M184" s="260">
        <v>2195</v>
      </c>
      <c r="N184" s="825">
        <v>42871</v>
      </c>
      <c r="O184" s="300"/>
      <c r="P184" s="300"/>
      <c r="AB184" s="5" t="str">
        <f t="shared" si="2"/>
        <v>Stena President201603</v>
      </c>
    </row>
    <row r="185" spans="1:28" ht="12.95" customHeight="1">
      <c r="A185" s="260">
        <v>2196</v>
      </c>
      <c r="B185" s="260" t="s">
        <v>2161</v>
      </c>
      <c r="C185" s="261">
        <v>42585</v>
      </c>
      <c r="D185" s="260" t="s">
        <v>640</v>
      </c>
      <c r="E185" s="260" t="s">
        <v>1916</v>
      </c>
      <c r="F185" s="260"/>
      <c r="G185" s="260"/>
      <c r="H185" s="262" t="s">
        <v>828</v>
      </c>
      <c r="I185" s="262" t="s">
        <v>24</v>
      </c>
      <c r="J185" s="660">
        <v>42573</v>
      </c>
      <c r="K185" s="299" t="s">
        <v>1094</v>
      </c>
      <c r="L185" s="654">
        <v>1400</v>
      </c>
      <c r="M185" s="260">
        <v>2196</v>
      </c>
      <c r="N185" s="825">
        <v>42618</v>
      </c>
      <c r="O185" s="300"/>
      <c r="P185" s="300"/>
      <c r="AB185" s="5" t="str">
        <f t="shared" si="2"/>
        <v>Sonangol Kizomba201604</v>
      </c>
    </row>
    <row r="186" spans="1:28" ht="12.95" customHeight="1">
      <c r="A186" s="260">
        <v>2197</v>
      </c>
      <c r="B186" s="260" t="s">
        <v>2162</v>
      </c>
      <c r="C186" s="261">
        <v>42585</v>
      </c>
      <c r="D186" s="260" t="s">
        <v>643</v>
      </c>
      <c r="E186" s="260" t="s">
        <v>2122</v>
      </c>
      <c r="F186" s="260"/>
      <c r="G186" s="260"/>
      <c r="H186" s="262" t="s">
        <v>1377</v>
      </c>
      <c r="I186" s="262" t="s">
        <v>334</v>
      </c>
      <c r="J186" s="660">
        <v>42582</v>
      </c>
      <c r="K186" s="299" t="s">
        <v>1094</v>
      </c>
      <c r="L186" s="654">
        <v>1400</v>
      </c>
      <c r="M186" s="260">
        <v>2197</v>
      </c>
      <c r="N186" s="825">
        <v>42590</v>
      </c>
      <c r="O186" s="300"/>
      <c r="P186" s="300"/>
      <c r="AB186" s="5" t="str">
        <f t="shared" si="2"/>
        <v>Stena Perros201605</v>
      </c>
    </row>
    <row r="187" spans="1:28" ht="12.95" customHeight="1">
      <c r="A187" s="260">
        <v>2198</v>
      </c>
      <c r="B187" s="260" t="s">
        <v>2163</v>
      </c>
      <c r="C187" s="261">
        <v>42585</v>
      </c>
      <c r="D187" s="260" t="s">
        <v>598</v>
      </c>
      <c r="E187" s="260" t="s">
        <v>1916</v>
      </c>
      <c r="F187" s="260"/>
      <c r="G187" s="260"/>
      <c r="H187" s="262" t="s">
        <v>587</v>
      </c>
      <c r="I187" s="262" t="s">
        <v>614</v>
      </c>
      <c r="J187" s="660">
        <v>42569</v>
      </c>
      <c r="K187" s="299" t="s">
        <v>1094</v>
      </c>
      <c r="L187" s="654">
        <v>1400</v>
      </c>
      <c r="M187" s="260">
        <v>2198</v>
      </c>
      <c r="N187" s="825">
        <v>42618</v>
      </c>
      <c r="O187" s="300"/>
      <c r="P187" s="300"/>
      <c r="AB187" s="5" t="str">
        <f t="shared" si="2"/>
        <v>Stena Supreme201604</v>
      </c>
    </row>
    <row r="188" spans="1:28" ht="12.95" customHeight="1">
      <c r="A188" s="260">
        <v>2199</v>
      </c>
      <c r="B188" s="260" t="s">
        <v>2164</v>
      </c>
      <c r="C188" s="261">
        <v>42586</v>
      </c>
      <c r="D188" s="260" t="s">
        <v>2030</v>
      </c>
      <c r="E188" s="260" t="s">
        <v>448</v>
      </c>
      <c r="F188" s="260"/>
      <c r="G188" s="260"/>
      <c r="H188" s="262" t="s">
        <v>2031</v>
      </c>
      <c r="I188" s="262" t="s">
        <v>62</v>
      </c>
      <c r="J188" s="660">
        <v>42572</v>
      </c>
      <c r="K188" s="299" t="s">
        <v>60</v>
      </c>
      <c r="L188" s="654">
        <v>800</v>
      </c>
      <c r="M188" s="260">
        <v>2199</v>
      </c>
      <c r="N188" s="825">
        <v>42607</v>
      </c>
      <c r="O188" s="300"/>
      <c r="P188" s="300"/>
      <c r="AB188" s="5" t="str">
        <f t="shared" si="2"/>
        <v>Athens Spirit005</v>
      </c>
    </row>
    <row r="189" spans="1:28" ht="12.95" customHeight="1">
      <c r="A189" s="260">
        <v>2200</v>
      </c>
      <c r="B189" s="260" t="s">
        <v>2165</v>
      </c>
      <c r="C189" s="261">
        <v>42586</v>
      </c>
      <c r="D189" s="260" t="s">
        <v>2039</v>
      </c>
      <c r="E189" s="260" t="s">
        <v>414</v>
      </c>
      <c r="F189" s="260"/>
      <c r="G189" s="260"/>
      <c r="H189" s="262" t="s">
        <v>442</v>
      </c>
      <c r="I189" s="262" t="s">
        <v>637</v>
      </c>
      <c r="J189" s="660">
        <v>42552</v>
      </c>
      <c r="K189" s="299" t="s">
        <v>60</v>
      </c>
      <c r="L189" s="654">
        <v>800</v>
      </c>
      <c r="M189" s="260">
        <v>2200</v>
      </c>
      <c r="N189" s="825">
        <v>42607</v>
      </c>
      <c r="O189" s="300"/>
      <c r="P189" s="300"/>
      <c r="AB189" s="5" t="str">
        <f t="shared" si="2"/>
        <v>Sydeny Spirit5</v>
      </c>
    </row>
    <row r="190" spans="1:28" ht="12.95" customHeight="1">
      <c r="A190" s="260">
        <v>2201</v>
      </c>
      <c r="B190" s="260" t="s">
        <v>2166</v>
      </c>
      <c r="C190" s="261">
        <v>42586</v>
      </c>
      <c r="D190" s="260" t="s">
        <v>1866</v>
      </c>
      <c r="E190" s="260" t="s">
        <v>2049</v>
      </c>
      <c r="F190" s="260"/>
      <c r="G190" s="260"/>
      <c r="H190" s="262" t="s">
        <v>634</v>
      </c>
      <c r="I190" s="262" t="s">
        <v>1281</v>
      </c>
      <c r="J190" s="660">
        <v>42564</v>
      </c>
      <c r="K190" s="299" t="s">
        <v>60</v>
      </c>
      <c r="L190" s="654">
        <v>800</v>
      </c>
      <c r="M190" s="260">
        <v>2201</v>
      </c>
      <c r="N190" s="825">
        <v>42601</v>
      </c>
      <c r="O190" s="300"/>
      <c r="P190" s="300"/>
      <c r="AB190" s="5" t="str">
        <f t="shared" si="2"/>
        <v>Pacific dawnV30</v>
      </c>
    </row>
    <row r="191" spans="1:28" ht="12.95" customHeight="1">
      <c r="A191" s="260">
        <v>2202</v>
      </c>
      <c r="B191" s="260" t="s">
        <v>2167</v>
      </c>
      <c r="C191" s="261">
        <v>42586</v>
      </c>
      <c r="D191" s="260" t="s">
        <v>820</v>
      </c>
      <c r="E191" s="260" t="s">
        <v>2058</v>
      </c>
      <c r="F191" s="260"/>
      <c r="G191" s="260"/>
      <c r="H191" s="262" t="s">
        <v>701</v>
      </c>
      <c r="I191" s="262" t="s">
        <v>61</v>
      </c>
      <c r="J191" s="660">
        <v>42557</v>
      </c>
      <c r="K191" s="299" t="s">
        <v>60</v>
      </c>
      <c r="L191" s="654">
        <v>800</v>
      </c>
      <c r="M191" s="260">
        <v>2202</v>
      </c>
      <c r="N191" s="825">
        <v>42767</v>
      </c>
      <c r="O191" s="300" t="s">
        <v>2532</v>
      </c>
      <c r="P191" s="300"/>
      <c r="AB191" s="5" t="str">
        <f t="shared" si="2"/>
        <v>RBD Anema E CoreTK_20</v>
      </c>
    </row>
    <row r="192" spans="1:28" ht="12.95" customHeight="1">
      <c r="A192" s="260">
        <v>2203</v>
      </c>
      <c r="B192" s="260" t="s">
        <v>2168</v>
      </c>
      <c r="C192" s="261">
        <v>42586</v>
      </c>
      <c r="D192" s="260" t="s">
        <v>531</v>
      </c>
      <c r="E192" s="260" t="s">
        <v>2059</v>
      </c>
      <c r="F192" s="260"/>
      <c r="G192" s="260"/>
      <c r="H192" s="262" t="s">
        <v>63</v>
      </c>
      <c r="I192" s="262" t="s">
        <v>501</v>
      </c>
      <c r="J192" s="660">
        <v>42556</v>
      </c>
      <c r="K192" s="299" t="s">
        <v>60</v>
      </c>
      <c r="L192" s="654">
        <v>800</v>
      </c>
      <c r="M192" s="260">
        <v>2203</v>
      </c>
      <c r="N192" s="825">
        <v>42676</v>
      </c>
      <c r="O192" s="300"/>
      <c r="P192" s="300"/>
      <c r="AB192" s="5" t="str">
        <f t="shared" si="2"/>
        <v>Stavanger BlossomTK_V31</v>
      </c>
    </row>
    <row r="193" spans="1:28" ht="12.95" customHeight="1">
      <c r="A193" s="260">
        <v>2204</v>
      </c>
      <c r="B193" s="260" t="s">
        <v>2169</v>
      </c>
      <c r="C193" s="261">
        <v>42586</v>
      </c>
      <c r="D193" s="260" t="s">
        <v>1273</v>
      </c>
      <c r="E193" s="260" t="s">
        <v>81</v>
      </c>
      <c r="F193" s="260"/>
      <c r="G193" s="260"/>
      <c r="H193" s="262" t="s">
        <v>2024</v>
      </c>
      <c r="I193" s="262" t="s">
        <v>235</v>
      </c>
      <c r="J193" s="660">
        <v>42562</v>
      </c>
      <c r="K193" s="299" t="s">
        <v>60</v>
      </c>
      <c r="L193" s="654">
        <v>800</v>
      </c>
      <c r="M193" s="260">
        <v>2204</v>
      </c>
      <c r="N193" s="825">
        <v>42676</v>
      </c>
      <c r="O193" s="300"/>
      <c r="P193" s="300"/>
      <c r="AB193" s="5" t="str">
        <f t="shared" si="2"/>
        <v>Shanghai Dawn26</v>
      </c>
    </row>
    <row r="194" spans="1:28" ht="12.95" customHeight="1">
      <c r="A194" s="260">
        <v>2205</v>
      </c>
      <c r="B194" s="260" t="s">
        <v>2170</v>
      </c>
      <c r="C194" s="261">
        <v>42586</v>
      </c>
      <c r="D194" s="260" t="s">
        <v>65</v>
      </c>
      <c r="E194" s="260" t="s">
        <v>2062</v>
      </c>
      <c r="F194" s="260"/>
      <c r="G194" s="260"/>
      <c r="H194" s="262" t="s">
        <v>400</v>
      </c>
      <c r="I194" s="262" t="s">
        <v>67</v>
      </c>
      <c r="J194" s="660">
        <v>42584</v>
      </c>
      <c r="K194" s="299" t="s">
        <v>60</v>
      </c>
      <c r="L194" s="654">
        <v>800</v>
      </c>
      <c r="M194" s="260">
        <v>2205</v>
      </c>
      <c r="N194" s="825">
        <v>42607</v>
      </c>
      <c r="O194" s="300"/>
      <c r="P194" s="300"/>
      <c r="AB194" s="5" t="str">
        <f t="shared" ref="AB194:AB257" si="3">IF(TRIM(A194)="","",CONCATENATE(TRIM(D194),TRIM(E194)))</f>
        <v>Everest SpiritV122</v>
      </c>
    </row>
    <row r="195" spans="1:28" ht="12.95" customHeight="1">
      <c r="A195" s="260">
        <v>2206</v>
      </c>
      <c r="B195" s="260" t="s">
        <v>2171</v>
      </c>
      <c r="C195" s="261">
        <v>42586</v>
      </c>
      <c r="D195" s="260" t="s">
        <v>704</v>
      </c>
      <c r="E195" s="260" t="s">
        <v>781</v>
      </c>
      <c r="F195" s="260"/>
      <c r="G195" s="260"/>
      <c r="H195" s="262" t="s">
        <v>1340</v>
      </c>
      <c r="I195" s="262" t="s">
        <v>24</v>
      </c>
      <c r="J195" s="660">
        <v>42562</v>
      </c>
      <c r="K195" s="299" t="s">
        <v>60</v>
      </c>
      <c r="L195" s="654">
        <v>800</v>
      </c>
      <c r="M195" s="260">
        <v>2206</v>
      </c>
      <c r="N195" s="825">
        <v>42605</v>
      </c>
      <c r="O195" s="300"/>
      <c r="P195" s="300"/>
      <c r="AB195" s="5" t="str">
        <f t="shared" si="3"/>
        <v>Navigator Spirit102</v>
      </c>
    </row>
    <row r="196" spans="1:28" ht="12.95" customHeight="1">
      <c r="A196" s="260">
        <v>2207</v>
      </c>
      <c r="B196" s="260" t="s">
        <v>2172</v>
      </c>
      <c r="C196" s="261">
        <v>42586</v>
      </c>
      <c r="D196" s="260" t="s">
        <v>484</v>
      </c>
      <c r="E196" s="260" t="s">
        <v>1934</v>
      </c>
      <c r="F196" s="260"/>
      <c r="G196" s="260"/>
      <c r="H196" s="262" t="s">
        <v>1340</v>
      </c>
      <c r="I196" s="262" t="s">
        <v>2115</v>
      </c>
      <c r="J196" s="660">
        <v>42576</v>
      </c>
      <c r="K196" s="299" t="s">
        <v>60</v>
      </c>
      <c r="L196" s="654">
        <v>800</v>
      </c>
      <c r="M196" s="260">
        <v>2207</v>
      </c>
      <c r="N196" s="825">
        <v>42607</v>
      </c>
      <c r="O196" s="300"/>
      <c r="P196" s="300"/>
      <c r="AB196" s="5" t="str">
        <f t="shared" si="3"/>
        <v>Esther Spirit128</v>
      </c>
    </row>
    <row r="197" spans="1:28" ht="12.95" customHeight="1">
      <c r="A197" s="260">
        <v>2208</v>
      </c>
      <c r="B197" s="260" t="s">
        <v>2173</v>
      </c>
      <c r="C197" s="261">
        <v>42586</v>
      </c>
      <c r="D197" s="260" t="s">
        <v>531</v>
      </c>
      <c r="E197" s="260" t="s">
        <v>2123</v>
      </c>
      <c r="F197" s="260"/>
      <c r="G197" s="260"/>
      <c r="H197" s="262" t="s">
        <v>63</v>
      </c>
      <c r="I197" s="262" t="s">
        <v>48</v>
      </c>
      <c r="J197" s="660">
        <v>42571</v>
      </c>
      <c r="K197" s="299" t="s">
        <v>60</v>
      </c>
      <c r="L197" s="654">
        <v>800</v>
      </c>
      <c r="M197" s="260">
        <v>2208</v>
      </c>
      <c r="N197" s="825">
        <v>42676</v>
      </c>
      <c r="O197" s="300"/>
      <c r="P197" s="300"/>
      <c r="AB197" s="5" t="str">
        <f t="shared" si="3"/>
        <v>Stavanger BlossomTK_V32</v>
      </c>
    </row>
    <row r="198" spans="1:28" ht="12.95" customHeight="1">
      <c r="A198" s="260">
        <v>2209</v>
      </c>
      <c r="B198" s="260" t="s">
        <v>2174</v>
      </c>
      <c r="C198" s="261">
        <v>42586</v>
      </c>
      <c r="D198" s="260" t="s">
        <v>115</v>
      </c>
      <c r="E198" s="260" t="s">
        <v>559</v>
      </c>
      <c r="F198" s="260"/>
      <c r="G198" s="260"/>
      <c r="H198" s="262" t="s">
        <v>634</v>
      </c>
      <c r="I198" s="262" t="s">
        <v>61</v>
      </c>
      <c r="J198" s="660">
        <v>42578</v>
      </c>
      <c r="K198" s="299" t="s">
        <v>60</v>
      </c>
      <c r="L198" s="654">
        <v>800</v>
      </c>
      <c r="M198" s="260">
        <v>2209</v>
      </c>
      <c r="N198" s="825">
        <v>42607</v>
      </c>
      <c r="O198" s="300"/>
      <c r="P198" s="300"/>
      <c r="AB198" s="5" t="str">
        <f t="shared" si="3"/>
        <v>Leyte Spirit018</v>
      </c>
    </row>
    <row r="199" spans="1:28" ht="12.95" customHeight="1">
      <c r="A199" s="260">
        <v>2210</v>
      </c>
      <c r="B199" s="260" t="s">
        <v>2175</v>
      </c>
      <c r="C199" s="261">
        <v>42586</v>
      </c>
      <c r="D199" s="260" t="s">
        <v>794</v>
      </c>
      <c r="E199" s="260" t="s">
        <v>227</v>
      </c>
      <c r="F199" s="260"/>
      <c r="G199" s="260"/>
      <c r="H199" s="262" t="s">
        <v>601</v>
      </c>
      <c r="I199" s="262" t="s">
        <v>2134</v>
      </c>
      <c r="J199" s="660">
        <v>42582</v>
      </c>
      <c r="K199" s="299" t="s">
        <v>60</v>
      </c>
      <c r="L199" s="654">
        <v>800</v>
      </c>
      <c r="M199" s="260">
        <v>2210</v>
      </c>
      <c r="N199" s="825">
        <v>42618</v>
      </c>
      <c r="O199" s="300"/>
      <c r="P199" s="300"/>
      <c r="AB199" s="5" t="str">
        <f t="shared" si="3"/>
        <v>Navion Marita038</v>
      </c>
    </row>
    <row r="200" spans="1:28" ht="12.95" customHeight="1">
      <c r="A200" s="260">
        <v>2211</v>
      </c>
      <c r="B200" s="260" t="s">
        <v>2176</v>
      </c>
      <c r="C200" s="261">
        <v>42586</v>
      </c>
      <c r="D200" s="260" t="s">
        <v>1393</v>
      </c>
      <c r="E200" s="260" t="s">
        <v>2063</v>
      </c>
      <c r="F200" s="260"/>
      <c r="G200" s="260"/>
      <c r="H200" s="262" t="s">
        <v>475</v>
      </c>
      <c r="I200" s="262" t="s">
        <v>55</v>
      </c>
      <c r="J200" s="660">
        <v>42571</v>
      </c>
      <c r="K200" s="299" t="s">
        <v>290</v>
      </c>
      <c r="L200" s="654">
        <v>1400</v>
      </c>
      <c r="M200" s="260">
        <v>2211</v>
      </c>
      <c r="N200" s="825">
        <v>42634</v>
      </c>
      <c r="O200" s="300"/>
      <c r="P200" s="300"/>
      <c r="AB200" s="5" t="str">
        <f t="shared" si="3"/>
        <v>British Integrity16006</v>
      </c>
    </row>
    <row r="201" spans="1:28" ht="12.95" customHeight="1">
      <c r="A201" s="260">
        <v>2212</v>
      </c>
      <c r="B201" s="260" t="s">
        <v>2177</v>
      </c>
      <c r="C201" s="261">
        <v>42586</v>
      </c>
      <c r="D201" s="260" t="s">
        <v>1496</v>
      </c>
      <c r="E201" s="260" t="s">
        <v>2111</v>
      </c>
      <c r="F201" s="260"/>
      <c r="G201" s="260"/>
      <c r="H201" s="262" t="s">
        <v>1327</v>
      </c>
      <c r="I201" s="262" t="s">
        <v>622</v>
      </c>
      <c r="J201" s="660">
        <v>42563</v>
      </c>
      <c r="K201" s="299" t="s">
        <v>290</v>
      </c>
      <c r="L201" s="654">
        <v>1400</v>
      </c>
      <c r="M201" s="260">
        <v>2212</v>
      </c>
      <c r="N201" s="825">
        <v>42619</v>
      </c>
      <c r="O201" s="300"/>
      <c r="P201" s="300"/>
      <c r="AB201" s="5" t="str">
        <f t="shared" si="3"/>
        <v>British Emissary16008</v>
      </c>
    </row>
    <row r="202" spans="1:28" ht="12.95" customHeight="1">
      <c r="A202" s="260">
        <v>2213</v>
      </c>
      <c r="B202" s="260" t="s">
        <v>2178</v>
      </c>
      <c r="C202" s="261">
        <v>42587</v>
      </c>
      <c r="D202" s="260" t="s">
        <v>2033</v>
      </c>
      <c r="E202" s="260" t="s">
        <v>2034</v>
      </c>
      <c r="F202" s="260"/>
      <c r="G202" s="260"/>
      <c r="H202" s="262" t="s">
        <v>765</v>
      </c>
      <c r="I202" s="262" t="s">
        <v>173</v>
      </c>
      <c r="J202" s="660">
        <v>42563</v>
      </c>
      <c r="K202" s="299" t="s">
        <v>724</v>
      </c>
      <c r="L202" s="654">
        <v>1600</v>
      </c>
      <c r="M202" s="260">
        <v>2213</v>
      </c>
      <c r="N202" s="825">
        <v>42594</v>
      </c>
      <c r="O202" s="300"/>
      <c r="P202" s="300"/>
      <c r="AB202" s="5" t="str">
        <f t="shared" si="3"/>
        <v>Triathlon25_05_16</v>
      </c>
    </row>
    <row r="203" spans="1:28" ht="12.95" customHeight="1">
      <c r="A203" s="260">
        <v>2214</v>
      </c>
      <c r="B203" s="260" t="s">
        <v>2179</v>
      </c>
      <c r="C203" s="261">
        <v>42587</v>
      </c>
      <c r="D203" s="260" t="s">
        <v>835</v>
      </c>
      <c r="E203" s="260" t="s">
        <v>1935</v>
      </c>
      <c r="F203" s="260"/>
      <c r="G203" s="260"/>
      <c r="H203" s="262" t="s">
        <v>1327</v>
      </c>
      <c r="I203" s="262" t="s">
        <v>535</v>
      </c>
      <c r="J203" s="660">
        <v>42538</v>
      </c>
      <c r="K203" s="299" t="s">
        <v>1104</v>
      </c>
      <c r="L203" s="654">
        <v>1500</v>
      </c>
      <c r="M203" s="260">
        <v>2214</v>
      </c>
      <c r="N203" s="825">
        <v>42618</v>
      </c>
      <c r="O203" s="300"/>
      <c r="P203" s="300"/>
      <c r="AB203" s="5" t="str">
        <f t="shared" si="3"/>
        <v>Stena Image1603</v>
      </c>
    </row>
    <row r="204" spans="1:28" ht="12.95" customHeight="1">
      <c r="A204" s="260">
        <v>2215</v>
      </c>
      <c r="B204" s="260" t="s">
        <v>2180</v>
      </c>
      <c r="C204" s="261">
        <v>42587</v>
      </c>
      <c r="D204" s="260" t="s">
        <v>1269</v>
      </c>
      <c r="E204" s="260" t="s">
        <v>1828</v>
      </c>
      <c r="F204" s="260"/>
      <c r="G204" s="260"/>
      <c r="H204" s="262" t="s">
        <v>1327</v>
      </c>
      <c r="I204" s="262" t="s">
        <v>455</v>
      </c>
      <c r="J204" s="660">
        <v>42565</v>
      </c>
      <c r="K204" s="299" t="s">
        <v>1104</v>
      </c>
      <c r="L204" s="654">
        <v>1500</v>
      </c>
      <c r="M204" s="260">
        <v>2215</v>
      </c>
      <c r="N204" s="825">
        <v>42618</v>
      </c>
      <c r="O204" s="300"/>
      <c r="P204" s="300"/>
      <c r="AB204" s="5" t="str">
        <f t="shared" si="3"/>
        <v>Stenaweco Julia L1602</v>
      </c>
    </row>
    <row r="205" spans="1:28" ht="12.95" customHeight="1">
      <c r="A205" s="260">
        <v>2216</v>
      </c>
      <c r="B205" s="260" t="s">
        <v>2181</v>
      </c>
      <c r="C205" s="261">
        <v>42587</v>
      </c>
      <c r="D205" s="260" t="s">
        <v>2041</v>
      </c>
      <c r="E205" s="260" t="s">
        <v>1390</v>
      </c>
      <c r="F205" s="260"/>
      <c r="G205" s="260"/>
      <c r="H205" s="262" t="s">
        <v>2067</v>
      </c>
      <c r="I205" s="262" t="s">
        <v>2110</v>
      </c>
      <c r="J205" s="660">
        <v>42565</v>
      </c>
      <c r="K205" s="299" t="s">
        <v>1104</v>
      </c>
      <c r="L205" s="654">
        <v>1500</v>
      </c>
      <c r="M205" s="260">
        <v>2216</v>
      </c>
      <c r="N205" s="825">
        <v>42618</v>
      </c>
      <c r="O205" s="300"/>
      <c r="P205" s="300"/>
      <c r="AB205" s="5" t="str">
        <f t="shared" si="3"/>
        <v>Hafnia Torres1601</v>
      </c>
    </row>
    <row r="206" spans="1:28" ht="12.95" customHeight="1">
      <c r="A206" s="260">
        <v>2217</v>
      </c>
      <c r="B206" s="260" t="s">
        <v>2182</v>
      </c>
      <c r="C206" s="261">
        <v>42588</v>
      </c>
      <c r="D206" s="260" t="s">
        <v>1966</v>
      </c>
      <c r="E206" s="260" t="s">
        <v>1390</v>
      </c>
      <c r="F206" s="260"/>
      <c r="G206" s="260"/>
      <c r="H206" s="262" t="s">
        <v>1484</v>
      </c>
      <c r="I206" s="262" t="s">
        <v>455</v>
      </c>
      <c r="J206" s="660">
        <v>42579</v>
      </c>
      <c r="K206" s="299" t="s">
        <v>1485</v>
      </c>
      <c r="L206" s="654">
        <v>1600</v>
      </c>
      <c r="M206" s="260">
        <v>2217</v>
      </c>
      <c r="N206" s="825">
        <v>42599</v>
      </c>
      <c r="O206" s="300"/>
      <c r="P206" s="300"/>
      <c r="AB206" s="5" t="str">
        <f t="shared" si="3"/>
        <v>Stenaweco Excellence1601</v>
      </c>
    </row>
    <row r="207" spans="1:28" ht="12.95" customHeight="1">
      <c r="A207" s="260">
        <v>2218</v>
      </c>
      <c r="B207" s="260" t="s">
        <v>2183</v>
      </c>
      <c r="C207" s="261">
        <v>42588</v>
      </c>
      <c r="D207" s="260" t="s">
        <v>1429</v>
      </c>
      <c r="E207" s="260" t="s">
        <v>406</v>
      </c>
      <c r="F207" s="260"/>
      <c r="G207" s="260"/>
      <c r="H207" s="262" t="s">
        <v>1305</v>
      </c>
      <c r="I207" s="262" t="s">
        <v>1325</v>
      </c>
      <c r="J207" s="660">
        <v>42551</v>
      </c>
      <c r="K207" s="299" t="s">
        <v>590</v>
      </c>
      <c r="L207" s="654">
        <v>1600</v>
      </c>
      <c r="M207" s="260">
        <v>2218</v>
      </c>
      <c r="N207" s="825">
        <v>42723</v>
      </c>
      <c r="O207" s="300"/>
      <c r="P207" s="300"/>
      <c r="AB207" s="5" t="str">
        <f t="shared" si="3"/>
        <v>Birdie Trader03</v>
      </c>
    </row>
    <row r="208" spans="1:28" ht="12.95" customHeight="1">
      <c r="A208" s="260">
        <v>2219</v>
      </c>
      <c r="B208" s="260" t="s">
        <v>2184</v>
      </c>
      <c r="C208" s="261">
        <v>42588</v>
      </c>
      <c r="D208" s="260" t="s">
        <v>1350</v>
      </c>
      <c r="E208" s="260" t="s">
        <v>158</v>
      </c>
      <c r="F208" s="260"/>
      <c r="G208" s="260"/>
      <c r="H208" s="262" t="s">
        <v>2066</v>
      </c>
      <c r="I208" s="262" t="s">
        <v>832</v>
      </c>
      <c r="J208" s="660">
        <v>42559</v>
      </c>
      <c r="K208" s="299" t="s">
        <v>590</v>
      </c>
      <c r="L208" s="654">
        <v>1600</v>
      </c>
      <c r="M208" s="260">
        <v>2219</v>
      </c>
      <c r="N208" s="825">
        <v>42907</v>
      </c>
      <c r="O208" s="300"/>
      <c r="P208" s="300"/>
      <c r="AB208" s="5" t="str">
        <f t="shared" si="3"/>
        <v>Houyoshi Express II10</v>
      </c>
    </row>
    <row r="209" spans="1:28" ht="12.95" customHeight="1">
      <c r="A209" s="260">
        <v>2220</v>
      </c>
      <c r="B209" s="260" t="s">
        <v>2185</v>
      </c>
      <c r="C209" s="261">
        <v>42588</v>
      </c>
      <c r="D209" s="260" t="s">
        <v>796</v>
      </c>
      <c r="E209" s="260" t="s">
        <v>179</v>
      </c>
      <c r="F209" s="260"/>
      <c r="G209" s="260"/>
      <c r="H209" s="262" t="s">
        <v>1942</v>
      </c>
      <c r="I209" s="262" t="s">
        <v>829</v>
      </c>
      <c r="J209" s="660">
        <v>42563</v>
      </c>
      <c r="K209" s="299" t="s">
        <v>590</v>
      </c>
      <c r="L209" s="654">
        <v>1600</v>
      </c>
      <c r="M209" s="260">
        <v>2220</v>
      </c>
      <c r="N209" s="825">
        <v>42606</v>
      </c>
      <c r="O209" s="300"/>
      <c r="P209" s="300"/>
      <c r="AB209" s="5" t="str">
        <f t="shared" si="3"/>
        <v>Kerala23</v>
      </c>
    </row>
    <row r="210" spans="1:28" ht="12.95" customHeight="1">
      <c r="A210" s="260">
        <v>2221</v>
      </c>
      <c r="B210" s="260" t="s">
        <v>2186</v>
      </c>
      <c r="C210" s="261">
        <v>42588</v>
      </c>
      <c r="D210" s="260" t="s">
        <v>689</v>
      </c>
      <c r="E210" s="260" t="s">
        <v>285</v>
      </c>
      <c r="F210" s="260"/>
      <c r="G210" s="260"/>
      <c r="H210" s="262" t="s">
        <v>1861</v>
      </c>
      <c r="I210" s="262" t="s">
        <v>1409</v>
      </c>
      <c r="J210" s="660">
        <v>42566</v>
      </c>
      <c r="K210" s="299" t="s">
        <v>590</v>
      </c>
      <c r="L210" s="654">
        <v>1600</v>
      </c>
      <c r="M210" s="260">
        <v>2221</v>
      </c>
      <c r="N210" s="825">
        <v>42608</v>
      </c>
      <c r="O210" s="300"/>
      <c r="P210" s="300"/>
      <c r="AB210" s="5" t="str">
        <f t="shared" si="3"/>
        <v>Ariane4</v>
      </c>
    </row>
    <row r="211" spans="1:28" ht="12.95" customHeight="1">
      <c r="A211" s="260">
        <v>2222</v>
      </c>
      <c r="B211" s="260" t="s">
        <v>2187</v>
      </c>
      <c r="C211" s="261">
        <v>42588</v>
      </c>
      <c r="D211" s="260" t="s">
        <v>317</v>
      </c>
      <c r="E211" s="260" t="s">
        <v>188</v>
      </c>
      <c r="F211" s="260"/>
      <c r="G211" s="260"/>
      <c r="H211" s="262" t="s">
        <v>1942</v>
      </c>
      <c r="I211" s="262" t="s">
        <v>324</v>
      </c>
      <c r="J211" s="660">
        <v>42571</v>
      </c>
      <c r="K211" s="299" t="s">
        <v>590</v>
      </c>
      <c r="L211" s="654">
        <v>1600</v>
      </c>
      <c r="M211" s="260">
        <v>2222</v>
      </c>
      <c r="N211" s="825">
        <v>42723</v>
      </c>
      <c r="O211" s="300"/>
      <c r="P211" s="300"/>
      <c r="AB211" s="5" t="str">
        <f t="shared" si="3"/>
        <v>Aqualiberty31</v>
      </c>
    </row>
    <row r="212" spans="1:28" ht="12.95" customHeight="1">
      <c r="A212" s="260">
        <v>2223</v>
      </c>
      <c r="B212" s="260" t="s">
        <v>2215</v>
      </c>
      <c r="C212" s="261">
        <v>42615</v>
      </c>
      <c r="D212" s="260" t="s">
        <v>2137</v>
      </c>
      <c r="E212" s="260" t="s">
        <v>2138</v>
      </c>
      <c r="F212" s="260"/>
      <c r="G212" s="260"/>
      <c r="H212" s="262" t="s">
        <v>1498</v>
      </c>
      <c r="I212" s="262" t="s">
        <v>226</v>
      </c>
      <c r="J212" s="660">
        <v>42584</v>
      </c>
      <c r="K212" s="299" t="s">
        <v>290</v>
      </c>
      <c r="L212" s="654">
        <v>1400</v>
      </c>
      <c r="M212" s="260">
        <v>2223</v>
      </c>
      <c r="N212" s="825">
        <v>42646</v>
      </c>
      <c r="O212" s="300"/>
      <c r="P212" s="300"/>
      <c r="AB212" s="5" t="str">
        <f t="shared" si="3"/>
        <v>British Emissary16009</v>
      </c>
    </row>
    <row r="213" spans="1:28" ht="12.95" customHeight="1">
      <c r="A213" s="260">
        <v>2224</v>
      </c>
      <c r="B213" s="260" t="s">
        <v>2216</v>
      </c>
      <c r="C213" s="261">
        <v>42615</v>
      </c>
      <c r="D213" s="260" t="s">
        <v>1496</v>
      </c>
      <c r="E213" s="260" t="s">
        <v>2192</v>
      </c>
      <c r="F213" s="260"/>
      <c r="G213" s="260"/>
      <c r="H213" s="262" t="s">
        <v>1498</v>
      </c>
      <c r="I213" s="262" t="s">
        <v>622</v>
      </c>
      <c r="J213" s="660">
        <v>42608</v>
      </c>
      <c r="K213" s="299" t="s">
        <v>290</v>
      </c>
      <c r="L213" s="654">
        <v>1400</v>
      </c>
      <c r="M213" s="260">
        <v>2224</v>
      </c>
      <c r="N213" s="825">
        <v>42646</v>
      </c>
      <c r="O213" s="300"/>
      <c r="P213" s="300"/>
      <c r="AB213" s="5" t="str">
        <f t="shared" si="3"/>
        <v>British Emissary16010</v>
      </c>
    </row>
    <row r="214" spans="1:28" ht="12.95" customHeight="1">
      <c r="A214" s="260">
        <v>2225</v>
      </c>
      <c r="B214" s="260" t="s">
        <v>2217</v>
      </c>
      <c r="C214" s="261">
        <v>42615</v>
      </c>
      <c r="D214" s="260" t="s">
        <v>509</v>
      </c>
      <c r="E214" s="260" t="s">
        <v>2146</v>
      </c>
      <c r="F214" s="260">
        <v>42601</v>
      </c>
      <c r="G214" s="260"/>
      <c r="H214" s="262" t="s">
        <v>176</v>
      </c>
      <c r="I214" s="262" t="s">
        <v>523</v>
      </c>
      <c r="J214" s="660">
        <v>42601</v>
      </c>
      <c r="K214" s="299" t="s">
        <v>1530</v>
      </c>
      <c r="L214" s="654">
        <v>1000</v>
      </c>
      <c r="M214" s="260">
        <v>2225</v>
      </c>
      <c r="N214" s="825">
        <v>42723</v>
      </c>
      <c r="O214" s="300"/>
      <c r="P214" s="300"/>
      <c r="AB214" s="5" t="str">
        <f t="shared" si="3"/>
        <v>San SabaSAN201604</v>
      </c>
    </row>
    <row r="215" spans="1:28" ht="12.95" customHeight="1">
      <c r="A215" s="260">
        <v>2226</v>
      </c>
      <c r="B215" s="260" t="s">
        <v>2218</v>
      </c>
      <c r="C215" s="261">
        <v>42615</v>
      </c>
      <c r="D215" s="260" t="s">
        <v>52</v>
      </c>
      <c r="E215" s="260" t="s">
        <v>2139</v>
      </c>
      <c r="F215" s="260"/>
      <c r="G215" s="260"/>
      <c r="H215" s="262" t="s">
        <v>44</v>
      </c>
      <c r="I215" s="262" t="s">
        <v>2046</v>
      </c>
      <c r="J215" s="660">
        <v>42584</v>
      </c>
      <c r="K215" s="299" t="s">
        <v>43</v>
      </c>
      <c r="L215" s="654">
        <v>1400</v>
      </c>
      <c r="M215" s="260">
        <v>2226</v>
      </c>
      <c r="N215" s="825">
        <v>42889</v>
      </c>
      <c r="O215" s="300"/>
      <c r="P215" s="300"/>
      <c r="AB215" s="5" t="str">
        <f t="shared" si="3"/>
        <v>CPO EnglandENGL_012</v>
      </c>
    </row>
    <row r="216" spans="1:28" ht="12.95" customHeight="1">
      <c r="A216" s="260">
        <v>2227</v>
      </c>
      <c r="B216" s="260" t="s">
        <v>2219</v>
      </c>
      <c r="C216" s="261">
        <v>42615</v>
      </c>
      <c r="D216" s="260" t="s">
        <v>584</v>
      </c>
      <c r="E216" s="260" t="s">
        <v>2196</v>
      </c>
      <c r="F216" s="260"/>
      <c r="G216" s="260"/>
      <c r="H216" s="262" t="s">
        <v>620</v>
      </c>
      <c r="I216" s="262" t="s">
        <v>20</v>
      </c>
      <c r="J216" s="660">
        <v>42610</v>
      </c>
      <c r="K216" s="299" t="s">
        <v>43</v>
      </c>
      <c r="L216" s="654">
        <v>1400</v>
      </c>
      <c r="M216" s="260">
        <v>2227</v>
      </c>
      <c r="N216" s="825">
        <v>42628</v>
      </c>
      <c r="O216" s="300"/>
      <c r="P216" s="300"/>
      <c r="AB216" s="5" t="str">
        <f t="shared" si="3"/>
        <v>Green Point16095</v>
      </c>
    </row>
    <row r="217" spans="1:28" ht="12.95" customHeight="1">
      <c r="A217" s="260">
        <v>2228</v>
      </c>
      <c r="B217" s="260" t="s">
        <v>2220</v>
      </c>
      <c r="C217" s="261">
        <v>42619</v>
      </c>
      <c r="D217" s="260" t="s">
        <v>2064</v>
      </c>
      <c r="E217" s="260" t="s">
        <v>370</v>
      </c>
      <c r="F217" s="260"/>
      <c r="G217" s="260"/>
      <c r="H217" s="262" t="s">
        <v>1956</v>
      </c>
      <c r="I217" s="262" t="s">
        <v>561</v>
      </c>
      <c r="J217" s="660">
        <v>42572</v>
      </c>
      <c r="K217" s="299" t="s">
        <v>28</v>
      </c>
      <c r="L217" s="654">
        <v>1400</v>
      </c>
      <c r="M217" s="260">
        <v>2228</v>
      </c>
      <c r="N217" s="825">
        <v>42632</v>
      </c>
      <c r="O217" s="260"/>
      <c r="P217" s="300"/>
      <c r="AB217" s="5" t="str">
        <f t="shared" si="3"/>
        <v>FD Sea Wish7</v>
      </c>
    </row>
    <row r="218" spans="1:28" ht="12.95" customHeight="1">
      <c r="A218" s="260">
        <v>2229</v>
      </c>
      <c r="B218" s="260" t="s">
        <v>2221</v>
      </c>
      <c r="C218" s="261">
        <v>42619</v>
      </c>
      <c r="D218" s="260" t="s">
        <v>490</v>
      </c>
      <c r="E218" s="260" t="s">
        <v>447</v>
      </c>
      <c r="F218" s="260"/>
      <c r="G218" s="260"/>
      <c r="H218" s="262" t="s">
        <v>1454</v>
      </c>
      <c r="I218" s="262" t="s">
        <v>55</v>
      </c>
      <c r="J218" s="660">
        <v>42563</v>
      </c>
      <c r="K218" s="299" t="s">
        <v>28</v>
      </c>
      <c r="L218" s="654">
        <v>1400</v>
      </c>
      <c r="M218" s="260">
        <v>2229</v>
      </c>
      <c r="N218" s="825"/>
      <c r="O218" s="260" t="s">
        <v>2842</v>
      </c>
      <c r="AB218" s="5" t="str">
        <f t="shared" si="3"/>
        <v>Nave Cielo53</v>
      </c>
    </row>
    <row r="219" spans="1:28" ht="12.95" customHeight="1">
      <c r="A219" s="260">
        <v>2230</v>
      </c>
      <c r="B219" s="260" t="s">
        <v>2222</v>
      </c>
      <c r="C219" s="261">
        <v>42619</v>
      </c>
      <c r="D219" s="260" t="s">
        <v>1370</v>
      </c>
      <c r="E219" s="260" t="s">
        <v>196</v>
      </c>
      <c r="F219" s="260"/>
      <c r="G219" s="260"/>
      <c r="H219" s="262" t="s">
        <v>788</v>
      </c>
      <c r="I219" s="262" t="s">
        <v>821</v>
      </c>
      <c r="J219" s="660">
        <v>42598</v>
      </c>
      <c r="K219" s="299" t="s">
        <v>28</v>
      </c>
      <c r="L219" s="654">
        <v>1400</v>
      </c>
      <c r="M219" s="260">
        <v>2230</v>
      </c>
      <c r="N219" s="825">
        <v>42643</v>
      </c>
      <c r="O219" s="260"/>
      <c r="P219" s="300"/>
      <c r="AB219" s="5" t="str">
        <f t="shared" si="3"/>
        <v>Fidelity N29</v>
      </c>
    </row>
    <row r="220" spans="1:28" ht="12.95" customHeight="1">
      <c r="A220" s="260">
        <v>2231</v>
      </c>
      <c r="B220" s="260" t="s">
        <v>2223</v>
      </c>
      <c r="C220" s="261">
        <v>42619</v>
      </c>
      <c r="D220" s="260" t="s">
        <v>464</v>
      </c>
      <c r="E220" s="260" t="s">
        <v>1512</v>
      </c>
      <c r="F220" s="260"/>
      <c r="G220" s="260"/>
      <c r="H220" s="262" t="s">
        <v>2121</v>
      </c>
      <c r="I220" s="262" t="s">
        <v>24</v>
      </c>
      <c r="J220" s="660">
        <v>42590</v>
      </c>
      <c r="K220" s="299" t="s">
        <v>1094</v>
      </c>
      <c r="L220" s="654">
        <v>1400</v>
      </c>
      <c r="M220" s="260">
        <v>2231</v>
      </c>
      <c r="N220" s="825">
        <v>42650</v>
      </c>
      <c r="O220" s="300"/>
      <c r="P220" s="300"/>
      <c r="AB220" s="5" t="str">
        <f t="shared" si="3"/>
        <v>Stena Penguin201603</v>
      </c>
    </row>
    <row r="221" spans="1:28" ht="12.95" customHeight="1">
      <c r="A221" s="260">
        <v>2232</v>
      </c>
      <c r="B221" s="260" t="s">
        <v>2224</v>
      </c>
      <c r="C221" s="261">
        <v>42619</v>
      </c>
      <c r="D221" s="260" t="s">
        <v>783</v>
      </c>
      <c r="E221" s="260" t="s">
        <v>2143</v>
      </c>
      <c r="F221" s="260">
        <v>42585</v>
      </c>
      <c r="G221" s="260"/>
      <c r="H221" s="262" t="s">
        <v>1415</v>
      </c>
      <c r="I221" s="262" t="s">
        <v>312</v>
      </c>
      <c r="J221" s="660">
        <v>42592</v>
      </c>
      <c r="K221" s="299" t="s">
        <v>1094</v>
      </c>
      <c r="L221" s="654">
        <v>1400</v>
      </c>
      <c r="M221" s="260">
        <v>2232</v>
      </c>
      <c r="N221" s="825">
        <v>42639</v>
      </c>
      <c r="O221" s="300"/>
      <c r="P221" s="300"/>
      <c r="AB221" s="5" t="str">
        <f t="shared" si="3"/>
        <v>Sonangol Kassanje201606</v>
      </c>
    </row>
    <row r="222" spans="1:28" ht="12.95" customHeight="1">
      <c r="A222" s="260">
        <v>2233</v>
      </c>
      <c r="B222" s="260" t="s">
        <v>2225</v>
      </c>
      <c r="C222" s="261">
        <v>42619</v>
      </c>
      <c r="D222" s="260" t="s">
        <v>628</v>
      </c>
      <c r="E222" s="260" t="s">
        <v>1916</v>
      </c>
      <c r="F222" s="260"/>
      <c r="G222" s="260"/>
      <c r="H222" s="262" t="s">
        <v>579</v>
      </c>
      <c r="I222" s="262" t="s">
        <v>150</v>
      </c>
      <c r="J222" s="660">
        <v>42601</v>
      </c>
      <c r="K222" s="299" t="s">
        <v>1094</v>
      </c>
      <c r="L222" s="654">
        <v>1400</v>
      </c>
      <c r="M222" s="260">
        <v>2233</v>
      </c>
      <c r="N222" s="825">
        <v>42650</v>
      </c>
      <c r="O222" s="300"/>
      <c r="P222" s="300"/>
      <c r="AB222" s="5" t="str">
        <f t="shared" si="3"/>
        <v>Stena President201604</v>
      </c>
    </row>
    <row r="223" spans="1:28" ht="12.95" customHeight="1">
      <c r="A223" s="260">
        <v>2234</v>
      </c>
      <c r="B223" s="260" t="s">
        <v>2226</v>
      </c>
      <c r="C223" s="261">
        <v>42619</v>
      </c>
      <c r="D223" s="260" t="s">
        <v>1960</v>
      </c>
      <c r="E223" s="260" t="s">
        <v>1390</v>
      </c>
      <c r="F223" s="260"/>
      <c r="G223" s="260"/>
      <c r="H223" s="262" t="s">
        <v>644</v>
      </c>
      <c r="I223" s="262" t="s">
        <v>25</v>
      </c>
      <c r="J223" s="660">
        <v>42587</v>
      </c>
      <c r="K223" s="299" t="s">
        <v>1103</v>
      </c>
      <c r="L223" s="654">
        <v>1300</v>
      </c>
      <c r="M223" s="260">
        <v>2234</v>
      </c>
      <c r="N223" s="825">
        <v>42650</v>
      </c>
      <c r="O223" s="300"/>
      <c r="P223" s="300"/>
      <c r="AB223" s="5" t="str">
        <f t="shared" si="3"/>
        <v>Hellas Avatar1601</v>
      </c>
    </row>
    <row r="224" spans="1:28" ht="12.95" customHeight="1">
      <c r="A224" s="260">
        <v>2235</v>
      </c>
      <c r="B224" s="260" t="s">
        <v>2227</v>
      </c>
      <c r="C224" s="261">
        <v>42619</v>
      </c>
      <c r="D224" s="260" t="s">
        <v>2032</v>
      </c>
      <c r="E224" s="260" t="s">
        <v>1390</v>
      </c>
      <c r="F224" s="260"/>
      <c r="G224" s="260"/>
      <c r="H224" s="262" t="s">
        <v>758</v>
      </c>
      <c r="I224" s="262" t="s">
        <v>535</v>
      </c>
      <c r="J224" s="660">
        <v>42583</v>
      </c>
      <c r="K224" s="299" t="s">
        <v>1103</v>
      </c>
      <c r="L224" s="654">
        <v>1300</v>
      </c>
      <c r="M224" s="260">
        <v>2235</v>
      </c>
      <c r="N224" s="825">
        <v>42650</v>
      </c>
      <c r="O224" s="300"/>
      <c r="P224" s="300"/>
      <c r="AB224" s="5" t="str">
        <f t="shared" si="3"/>
        <v>Champion Istra1601</v>
      </c>
    </row>
    <row r="225" spans="1:28" ht="12.95" customHeight="1">
      <c r="A225" s="260">
        <v>2236</v>
      </c>
      <c r="B225" s="260" t="s">
        <v>2228</v>
      </c>
      <c r="C225" s="261">
        <v>42619</v>
      </c>
      <c r="D225" s="260" t="s">
        <v>2053</v>
      </c>
      <c r="E225" s="260" t="s">
        <v>1390</v>
      </c>
      <c r="F225" s="260"/>
      <c r="G225" s="260"/>
      <c r="H225" s="262" t="s">
        <v>644</v>
      </c>
      <c r="I225" s="262" t="s">
        <v>25</v>
      </c>
      <c r="J225" s="660">
        <v>42597</v>
      </c>
      <c r="K225" s="299" t="s">
        <v>1103</v>
      </c>
      <c r="L225" s="654">
        <v>1300</v>
      </c>
      <c r="M225" s="260">
        <v>2236</v>
      </c>
      <c r="N225" s="825">
        <v>42650</v>
      </c>
      <c r="O225" s="300"/>
      <c r="P225" s="300"/>
      <c r="AB225" s="5" t="str">
        <f t="shared" si="3"/>
        <v>Stena Imagination1601</v>
      </c>
    </row>
    <row r="226" spans="1:28" ht="12.95" customHeight="1">
      <c r="A226" s="260">
        <v>2237</v>
      </c>
      <c r="B226" s="260" t="s">
        <v>2229</v>
      </c>
      <c r="C226" s="261">
        <v>42619</v>
      </c>
      <c r="D226" s="260" t="s">
        <v>1318</v>
      </c>
      <c r="E226" s="260" t="s">
        <v>2061</v>
      </c>
      <c r="F226" s="260"/>
      <c r="G226" s="260"/>
      <c r="H226" s="262" t="s">
        <v>758</v>
      </c>
      <c r="I226" s="262" t="s">
        <v>25</v>
      </c>
      <c r="J226" s="660">
        <v>42592</v>
      </c>
      <c r="K226" s="299" t="s">
        <v>1103</v>
      </c>
      <c r="L226" s="654">
        <v>1300</v>
      </c>
      <c r="M226" s="260">
        <v>2237</v>
      </c>
      <c r="N226" s="825">
        <v>42650</v>
      </c>
      <c r="O226" s="300"/>
      <c r="P226" s="300"/>
      <c r="AB226" s="5" t="str">
        <f t="shared" si="3"/>
        <v>Stena Important1604</v>
      </c>
    </row>
    <row r="227" spans="1:28" ht="12.95" customHeight="1">
      <c r="A227" s="260">
        <v>2238</v>
      </c>
      <c r="B227" s="260" t="s">
        <v>2230</v>
      </c>
      <c r="C227" s="261">
        <v>42619</v>
      </c>
      <c r="D227" s="260" t="s">
        <v>1287</v>
      </c>
      <c r="E227" s="260" t="s">
        <v>2061</v>
      </c>
      <c r="F227" s="260"/>
      <c r="G227" s="260"/>
      <c r="H227" s="262" t="s">
        <v>644</v>
      </c>
      <c r="I227" s="262" t="s">
        <v>535</v>
      </c>
      <c r="J227" s="660">
        <v>42607</v>
      </c>
      <c r="K227" s="299" t="s">
        <v>1103</v>
      </c>
      <c r="L227" s="654">
        <v>1300</v>
      </c>
      <c r="M227" s="260">
        <v>2238</v>
      </c>
      <c r="N227" s="825">
        <v>42650</v>
      </c>
      <c r="O227" s="300"/>
      <c r="P227" s="300"/>
      <c r="AB227" s="5" t="str">
        <f t="shared" si="3"/>
        <v>Caterina Corrado1604</v>
      </c>
    </row>
    <row r="228" spans="1:28" ht="12.95" customHeight="1">
      <c r="A228" s="260">
        <v>2239</v>
      </c>
      <c r="B228" s="260" t="s">
        <v>2231</v>
      </c>
      <c r="C228" s="261">
        <v>42619</v>
      </c>
      <c r="D228" s="260" t="s">
        <v>1307</v>
      </c>
      <c r="E228" s="260" t="s">
        <v>1951</v>
      </c>
      <c r="F228" s="260"/>
      <c r="G228" s="260"/>
      <c r="H228" s="262" t="s">
        <v>1327</v>
      </c>
      <c r="I228" s="262" t="s">
        <v>561</v>
      </c>
      <c r="J228" s="660">
        <v>42592</v>
      </c>
      <c r="K228" s="299" t="s">
        <v>1103</v>
      </c>
      <c r="L228" s="654">
        <v>1300</v>
      </c>
      <c r="M228" s="260">
        <v>2239</v>
      </c>
      <c r="N228" s="825">
        <v>42650</v>
      </c>
      <c r="O228" s="300"/>
      <c r="P228" s="300"/>
      <c r="AB228" s="5" t="str">
        <f t="shared" si="3"/>
        <v>Green Hellas1605</v>
      </c>
    </row>
    <row r="229" spans="1:28" ht="12.95" customHeight="1">
      <c r="A229" s="260">
        <v>2240</v>
      </c>
      <c r="B229" s="260" t="s">
        <v>2233</v>
      </c>
      <c r="C229" s="261">
        <v>42620</v>
      </c>
      <c r="D229" s="260" t="s">
        <v>1336</v>
      </c>
      <c r="E229" s="260" t="s">
        <v>423</v>
      </c>
      <c r="F229" s="260"/>
      <c r="G229" s="260"/>
      <c r="H229" s="262" t="s">
        <v>2031</v>
      </c>
      <c r="I229" s="262" t="s">
        <v>215</v>
      </c>
      <c r="J229" s="660">
        <v>42589</v>
      </c>
      <c r="K229" s="299" t="s">
        <v>60</v>
      </c>
      <c r="L229" s="654">
        <v>800</v>
      </c>
      <c r="M229" s="260">
        <v>2240</v>
      </c>
      <c r="N229" s="825">
        <v>42702</v>
      </c>
      <c r="O229" s="300"/>
      <c r="P229" s="300"/>
      <c r="AB229" s="5" t="str">
        <f t="shared" si="3"/>
        <v>Rio Spirit02</v>
      </c>
    </row>
    <row r="230" spans="1:28" ht="12.95" customHeight="1">
      <c r="A230" s="260">
        <v>2241</v>
      </c>
      <c r="B230" s="260" t="s">
        <v>2234</v>
      </c>
      <c r="C230" s="261">
        <v>42620</v>
      </c>
      <c r="D230" s="260" t="s">
        <v>768</v>
      </c>
      <c r="E230" s="260" t="s">
        <v>35</v>
      </c>
      <c r="F230" s="260"/>
      <c r="G230" s="260"/>
      <c r="H230" s="262" t="s">
        <v>601</v>
      </c>
      <c r="I230" s="262" t="s">
        <v>2135</v>
      </c>
      <c r="J230" s="660">
        <v>42589</v>
      </c>
      <c r="K230" s="299" t="s">
        <v>60</v>
      </c>
      <c r="L230" s="654">
        <v>800</v>
      </c>
      <c r="M230" s="260">
        <v>2241</v>
      </c>
      <c r="N230" s="825">
        <v>42649</v>
      </c>
      <c r="O230" s="300"/>
      <c r="P230" s="300"/>
      <c r="AB230" s="5" t="str">
        <f t="shared" si="3"/>
        <v>Peak Spirit022</v>
      </c>
    </row>
    <row r="231" spans="1:28" ht="12.95" customHeight="1">
      <c r="A231" s="260">
        <v>2242</v>
      </c>
      <c r="B231" s="260" t="s">
        <v>2235</v>
      </c>
      <c r="C231" s="261">
        <v>42620</v>
      </c>
      <c r="D231" s="260" t="s">
        <v>1273</v>
      </c>
      <c r="E231" s="260" t="s">
        <v>192</v>
      </c>
      <c r="F231" s="260"/>
      <c r="G231" s="260"/>
      <c r="H231" s="262" t="s">
        <v>2024</v>
      </c>
      <c r="I231" s="262" t="s">
        <v>264</v>
      </c>
      <c r="J231" s="660">
        <v>42583</v>
      </c>
      <c r="K231" s="299" t="s">
        <v>60</v>
      </c>
      <c r="L231" s="654">
        <v>800</v>
      </c>
      <c r="M231" s="260">
        <v>2242</v>
      </c>
      <c r="N231" s="825">
        <v>42676</v>
      </c>
      <c r="O231" s="300"/>
      <c r="P231" s="300"/>
      <c r="AB231" s="5" t="str">
        <f t="shared" si="3"/>
        <v>Shanghai Dawn27</v>
      </c>
    </row>
    <row r="232" spans="1:28" ht="12.95" customHeight="1">
      <c r="A232" s="260">
        <v>2243</v>
      </c>
      <c r="B232" s="260" t="s">
        <v>2236</v>
      </c>
      <c r="C232" s="261">
        <v>42620</v>
      </c>
      <c r="D232" s="260" t="s">
        <v>2141</v>
      </c>
      <c r="E232" s="260" t="s">
        <v>85</v>
      </c>
      <c r="F232" s="260"/>
      <c r="G232" s="260"/>
      <c r="H232" s="262" t="s">
        <v>1338</v>
      </c>
      <c r="I232" s="262" t="s">
        <v>334</v>
      </c>
      <c r="J232" s="660">
        <v>42603</v>
      </c>
      <c r="K232" s="299" t="s">
        <v>60</v>
      </c>
      <c r="L232" s="654">
        <v>800</v>
      </c>
      <c r="M232" s="260">
        <v>2243</v>
      </c>
      <c r="N232" s="825">
        <v>42649</v>
      </c>
      <c r="O232" s="300"/>
      <c r="P232" s="300"/>
      <c r="AB232" s="5" t="str">
        <f t="shared" si="3"/>
        <v>Aspen Spirit007</v>
      </c>
    </row>
    <row r="233" spans="1:28" ht="12.95" customHeight="1">
      <c r="A233" s="260">
        <v>2244</v>
      </c>
      <c r="B233" s="260" t="s">
        <v>2237</v>
      </c>
      <c r="C233" s="261">
        <v>42620</v>
      </c>
      <c r="D233" s="260" t="s">
        <v>383</v>
      </c>
      <c r="E233" s="260" t="s">
        <v>632</v>
      </c>
      <c r="F233" s="260">
        <v>42598</v>
      </c>
      <c r="G233" s="260"/>
      <c r="H233" s="262" t="s">
        <v>1340</v>
      </c>
      <c r="I233" s="262" t="s">
        <v>570</v>
      </c>
      <c r="J233" s="660">
        <v>42639</v>
      </c>
      <c r="K233" s="299" t="s">
        <v>60</v>
      </c>
      <c r="L233" s="654">
        <v>800</v>
      </c>
      <c r="M233" s="260">
        <v>2244</v>
      </c>
      <c r="N233" s="825">
        <v>42649</v>
      </c>
      <c r="O233" s="300"/>
      <c r="P233" s="300"/>
      <c r="AB233" s="5" t="str">
        <f t="shared" si="3"/>
        <v>Axel Spirit131</v>
      </c>
    </row>
    <row r="234" spans="1:28" ht="12.95" customHeight="1">
      <c r="A234" s="260">
        <v>2245</v>
      </c>
      <c r="B234" s="260" t="s">
        <v>2238</v>
      </c>
      <c r="C234" s="261">
        <v>42620</v>
      </c>
      <c r="D234" s="260" t="s">
        <v>531</v>
      </c>
      <c r="E234" s="260" t="s">
        <v>2189</v>
      </c>
      <c r="F234" s="260"/>
      <c r="G234" s="260"/>
      <c r="H234" s="262" t="s">
        <v>830</v>
      </c>
      <c r="I234" s="262" t="s">
        <v>88</v>
      </c>
      <c r="J234" s="660">
        <v>42597</v>
      </c>
      <c r="K234" s="299" t="s">
        <v>60</v>
      </c>
      <c r="L234" s="654">
        <v>800</v>
      </c>
      <c r="M234" s="260">
        <v>2245</v>
      </c>
      <c r="N234" s="825">
        <v>42649</v>
      </c>
      <c r="O234" s="300"/>
      <c r="P234" s="300"/>
      <c r="AB234" s="5" t="str">
        <f t="shared" si="3"/>
        <v>Stavanger BlossomTK_V34</v>
      </c>
    </row>
    <row r="235" spans="1:28" ht="12.95" customHeight="1">
      <c r="A235" s="260">
        <v>2246</v>
      </c>
      <c r="B235" s="260" t="s">
        <v>2239</v>
      </c>
      <c r="C235" s="261">
        <v>42620</v>
      </c>
      <c r="D235" s="260" t="s">
        <v>502</v>
      </c>
      <c r="E235" s="260" t="s">
        <v>624</v>
      </c>
      <c r="F235" s="260"/>
      <c r="G235" s="260"/>
      <c r="H235" s="262" t="s">
        <v>63</v>
      </c>
      <c r="I235" s="262" t="s">
        <v>255</v>
      </c>
      <c r="J235" s="660">
        <v>42603</v>
      </c>
      <c r="K235" s="299" t="s">
        <v>60</v>
      </c>
      <c r="L235" s="654">
        <v>800</v>
      </c>
      <c r="M235" s="260">
        <v>2246</v>
      </c>
      <c r="N235" s="825">
        <v>42676</v>
      </c>
      <c r="O235" s="300"/>
      <c r="P235" s="300"/>
      <c r="AB235" s="5" t="str">
        <f t="shared" si="3"/>
        <v>BM Breeze51</v>
      </c>
    </row>
    <row r="236" spans="1:28" ht="12.95" customHeight="1">
      <c r="A236" s="260">
        <v>2247</v>
      </c>
      <c r="B236" s="260" t="s">
        <v>2240</v>
      </c>
      <c r="C236" s="261">
        <v>42620</v>
      </c>
      <c r="D236" s="260" t="s">
        <v>115</v>
      </c>
      <c r="E236" s="260" t="s">
        <v>536</v>
      </c>
      <c r="F236" s="260"/>
      <c r="G236" s="260"/>
      <c r="H236" s="262" t="s">
        <v>634</v>
      </c>
      <c r="I236" s="262" t="s">
        <v>474</v>
      </c>
      <c r="J236" s="660">
        <v>42605</v>
      </c>
      <c r="K236" s="299" t="s">
        <v>60</v>
      </c>
      <c r="L236" s="654">
        <v>800</v>
      </c>
      <c r="M236" s="260">
        <v>2247</v>
      </c>
      <c r="N236" s="825">
        <v>42649</v>
      </c>
      <c r="O236" s="300"/>
      <c r="P236" s="300"/>
      <c r="AB236" s="5" t="str">
        <f t="shared" si="3"/>
        <v>Leyte Spirit019</v>
      </c>
    </row>
    <row r="237" spans="1:28" ht="12.95" customHeight="1">
      <c r="A237" s="260">
        <v>2248</v>
      </c>
      <c r="B237" s="260" t="s">
        <v>2241</v>
      </c>
      <c r="C237" s="261">
        <v>42621</v>
      </c>
      <c r="D237" s="260" t="s">
        <v>2126</v>
      </c>
      <c r="E237" s="260" t="s">
        <v>2127</v>
      </c>
      <c r="F237" s="260"/>
      <c r="G237" s="260"/>
      <c r="H237" s="262" t="s">
        <v>2128</v>
      </c>
      <c r="I237" s="262" t="s">
        <v>293</v>
      </c>
      <c r="J237" s="660">
        <v>42616</v>
      </c>
      <c r="K237" s="299" t="s">
        <v>97</v>
      </c>
      <c r="L237" s="654">
        <v>900</v>
      </c>
      <c r="M237" s="260">
        <v>2248</v>
      </c>
      <c r="N237" s="825">
        <v>42670</v>
      </c>
      <c r="O237" s="300"/>
      <c r="P237" s="300"/>
      <c r="AB237" s="5" t="str">
        <f t="shared" si="3"/>
        <v>Torm Emilie89</v>
      </c>
    </row>
    <row r="238" spans="1:28" ht="12.95" customHeight="1">
      <c r="A238" s="260">
        <v>2249</v>
      </c>
      <c r="B238" s="260" t="s">
        <v>2242</v>
      </c>
      <c r="C238" s="261">
        <v>42621</v>
      </c>
      <c r="D238" s="260" t="s">
        <v>2051</v>
      </c>
      <c r="E238" s="260" t="s">
        <v>117</v>
      </c>
      <c r="F238" s="260"/>
      <c r="G238" s="260"/>
      <c r="H238" s="262" t="s">
        <v>1193</v>
      </c>
      <c r="I238" s="262" t="s">
        <v>2232</v>
      </c>
      <c r="J238" s="660">
        <v>42548.75</v>
      </c>
      <c r="K238" s="299" t="s">
        <v>590</v>
      </c>
      <c r="L238" s="654">
        <v>1600</v>
      </c>
      <c r="M238" s="260">
        <v>2249</v>
      </c>
      <c r="N238" s="825">
        <v>42664</v>
      </c>
      <c r="O238" s="300"/>
      <c r="P238" s="300"/>
      <c r="AB238" s="5" t="str">
        <f t="shared" si="3"/>
        <v>Bochem Luxembourg2</v>
      </c>
    </row>
    <row r="239" spans="1:28" ht="12.95" customHeight="1">
      <c r="A239" s="260">
        <v>2250</v>
      </c>
      <c r="B239" s="260" t="s">
        <v>2243</v>
      </c>
      <c r="C239" s="261">
        <v>42621</v>
      </c>
      <c r="D239" s="260" t="s">
        <v>799</v>
      </c>
      <c r="E239" s="260" t="s">
        <v>120</v>
      </c>
      <c r="F239" s="260"/>
      <c r="G239" s="260"/>
      <c r="H239" s="262" t="s">
        <v>864</v>
      </c>
      <c r="I239" s="262" t="s">
        <v>62</v>
      </c>
      <c r="J239" s="660">
        <v>42607</v>
      </c>
      <c r="K239" s="299" t="s">
        <v>590</v>
      </c>
      <c r="L239" s="654">
        <v>1600</v>
      </c>
      <c r="M239" s="260">
        <v>2250</v>
      </c>
      <c r="N239" s="825">
        <v>42634</v>
      </c>
      <c r="O239" s="300"/>
      <c r="P239" s="300"/>
      <c r="AB239" s="5" t="str">
        <f t="shared" si="3"/>
        <v>Overseas Jademar198</v>
      </c>
    </row>
    <row r="240" spans="1:28" ht="12.95" customHeight="1">
      <c r="A240" s="260">
        <v>2251</v>
      </c>
      <c r="B240" s="260" t="s">
        <v>2244</v>
      </c>
      <c r="C240" s="261">
        <v>42621</v>
      </c>
      <c r="D240" s="260" t="s">
        <v>1914</v>
      </c>
      <c r="E240" s="260" t="s">
        <v>148</v>
      </c>
      <c r="F240" s="260"/>
      <c r="G240" s="260"/>
      <c r="H240" s="262" t="s">
        <v>1405</v>
      </c>
      <c r="I240" s="262" t="s">
        <v>1319</v>
      </c>
      <c r="J240" s="660">
        <v>42602</v>
      </c>
      <c r="K240" s="299" t="s">
        <v>590</v>
      </c>
      <c r="L240" s="654">
        <v>1600</v>
      </c>
      <c r="M240" s="260">
        <v>2251</v>
      </c>
      <c r="N240" s="825">
        <v>42643</v>
      </c>
      <c r="O240" s="300"/>
      <c r="P240" s="300"/>
      <c r="AB240" s="5" t="str">
        <f t="shared" si="3"/>
        <v>Bunga Lotus42</v>
      </c>
    </row>
    <row r="241" spans="1:28" ht="12.95" customHeight="1">
      <c r="A241" s="260">
        <v>2252</v>
      </c>
      <c r="B241" s="260" t="s">
        <v>2246</v>
      </c>
      <c r="C241" s="261">
        <v>42622</v>
      </c>
      <c r="D241" s="260" t="s">
        <v>2057</v>
      </c>
      <c r="E241" s="260" t="s">
        <v>370</v>
      </c>
      <c r="F241" s="260"/>
      <c r="G241" s="260"/>
      <c r="H241" s="262" t="s">
        <v>1484</v>
      </c>
      <c r="I241" s="262" t="s">
        <v>2245</v>
      </c>
      <c r="J241" s="660">
        <v>42610</v>
      </c>
      <c r="K241" s="299" t="s">
        <v>1485</v>
      </c>
      <c r="L241" s="654">
        <v>1600</v>
      </c>
      <c r="M241" s="260">
        <v>2252</v>
      </c>
      <c r="N241" s="825">
        <v>42628</v>
      </c>
      <c r="O241" s="300"/>
      <c r="P241" s="300"/>
      <c r="AB241" s="5" t="str">
        <f t="shared" si="3"/>
        <v>Marie S7</v>
      </c>
    </row>
    <row r="242" spans="1:28" ht="12.95" customHeight="1">
      <c r="A242" s="260">
        <v>2253</v>
      </c>
      <c r="B242" s="260" t="s">
        <v>2289</v>
      </c>
      <c r="C242" s="261">
        <v>42644</v>
      </c>
      <c r="D242" s="260" t="s">
        <v>1613</v>
      </c>
      <c r="E242" s="260" t="s">
        <v>344</v>
      </c>
      <c r="F242" s="260"/>
      <c r="G242" s="260"/>
      <c r="H242" s="262" t="s">
        <v>392</v>
      </c>
      <c r="I242" s="262" t="s">
        <v>20</v>
      </c>
      <c r="J242" s="660">
        <v>42625</v>
      </c>
      <c r="K242" s="299" t="s">
        <v>28</v>
      </c>
      <c r="L242" s="654">
        <v>1400</v>
      </c>
      <c r="M242" s="260">
        <v>2253</v>
      </c>
      <c r="N242" s="825">
        <v>42657</v>
      </c>
      <c r="O242" s="260"/>
      <c r="P242" s="300"/>
      <c r="AB242" s="5" t="str">
        <f t="shared" si="3"/>
        <v>Navig8 Sanctity05</v>
      </c>
    </row>
    <row r="243" spans="1:28" ht="12.95" customHeight="1">
      <c r="A243" s="260">
        <v>2254</v>
      </c>
      <c r="B243" s="260" t="s">
        <v>2290</v>
      </c>
      <c r="C243" s="261">
        <v>42644</v>
      </c>
      <c r="D243" s="260" t="s">
        <v>490</v>
      </c>
      <c r="E243" s="260" t="s">
        <v>76</v>
      </c>
      <c r="F243" s="260"/>
      <c r="G243" s="260"/>
      <c r="H243" s="262" t="s">
        <v>1454</v>
      </c>
      <c r="I243" s="262" t="s">
        <v>771</v>
      </c>
      <c r="J243" s="660">
        <v>42618</v>
      </c>
      <c r="K243" s="299" t="s">
        <v>28</v>
      </c>
      <c r="L243" s="654">
        <v>1400</v>
      </c>
      <c r="M243" s="260">
        <v>2254</v>
      </c>
      <c r="N243" s="825">
        <v>42810</v>
      </c>
      <c r="O243" s="260"/>
      <c r="P243" s="300"/>
      <c r="AB243" s="5" t="str">
        <f t="shared" si="3"/>
        <v>Nave Cielo55</v>
      </c>
    </row>
    <row r="244" spans="1:28" ht="12.95" customHeight="1">
      <c r="A244" s="260">
        <v>2255</v>
      </c>
      <c r="B244" s="260" t="s">
        <v>2291</v>
      </c>
      <c r="C244" s="261">
        <v>42644</v>
      </c>
      <c r="D244" s="260" t="s">
        <v>544</v>
      </c>
      <c r="E244" s="260" t="s">
        <v>325</v>
      </c>
      <c r="F244" s="260"/>
      <c r="G244" s="260"/>
      <c r="H244" s="262" t="s">
        <v>392</v>
      </c>
      <c r="I244" s="262" t="s">
        <v>20</v>
      </c>
      <c r="J244" s="660">
        <v>42618</v>
      </c>
      <c r="K244" s="299" t="s">
        <v>28</v>
      </c>
      <c r="L244" s="654">
        <v>1400</v>
      </c>
      <c r="M244" s="260">
        <v>2255</v>
      </c>
      <c r="N244" s="825">
        <v>42657</v>
      </c>
      <c r="O244" s="260"/>
      <c r="P244" s="300"/>
      <c r="AB244" s="5" t="str">
        <f t="shared" si="3"/>
        <v>Mesaieed64</v>
      </c>
    </row>
    <row r="245" spans="1:28" ht="12.95" customHeight="1">
      <c r="A245" s="260">
        <v>2256</v>
      </c>
      <c r="B245" s="260" t="s">
        <v>2292</v>
      </c>
      <c r="C245" s="261">
        <v>42644</v>
      </c>
      <c r="D245" s="260" t="s">
        <v>1333</v>
      </c>
      <c r="E245" s="260" t="s">
        <v>2202</v>
      </c>
      <c r="F245" s="260"/>
      <c r="G245" s="260"/>
      <c r="H245" s="262" t="s">
        <v>30</v>
      </c>
      <c r="I245" s="262" t="s">
        <v>786</v>
      </c>
      <c r="J245" s="660">
        <v>42614</v>
      </c>
      <c r="K245" s="299" t="s">
        <v>28</v>
      </c>
      <c r="L245" s="654">
        <v>1400</v>
      </c>
      <c r="M245" s="260">
        <v>2256</v>
      </c>
      <c r="N245" s="825">
        <v>42660</v>
      </c>
      <c r="O245" s="260"/>
      <c r="P245" s="300"/>
      <c r="AB245" s="5" t="str">
        <f t="shared" si="3"/>
        <v>Gener8 Argus042007</v>
      </c>
    </row>
    <row r="246" spans="1:28" ht="12.95" customHeight="1">
      <c r="A246" s="260">
        <v>2257</v>
      </c>
      <c r="B246" s="260" t="s">
        <v>2293</v>
      </c>
      <c r="C246" s="261">
        <v>42644</v>
      </c>
      <c r="D246" s="260" t="s">
        <v>1277</v>
      </c>
      <c r="E246" s="260" t="s">
        <v>37</v>
      </c>
      <c r="F246" s="260"/>
      <c r="G246" s="260"/>
      <c r="H246" s="262" t="s">
        <v>2210</v>
      </c>
      <c r="I246" s="262" t="s">
        <v>77</v>
      </c>
      <c r="J246" s="660">
        <v>42628</v>
      </c>
      <c r="K246" s="299" t="s">
        <v>28</v>
      </c>
      <c r="L246" s="654">
        <v>1400</v>
      </c>
      <c r="M246" s="260">
        <v>2257</v>
      </c>
      <c r="N246" s="825">
        <v>42660</v>
      </c>
      <c r="O246" s="260"/>
      <c r="P246" s="300"/>
      <c r="AB246" s="5" t="str">
        <f t="shared" si="3"/>
        <v>Navig8 Stealth SV22</v>
      </c>
    </row>
    <row r="247" spans="1:28" ht="12.95" customHeight="1">
      <c r="A247" s="260">
        <v>2258</v>
      </c>
      <c r="B247" s="260" t="s">
        <v>2294</v>
      </c>
      <c r="C247" s="261">
        <v>42644</v>
      </c>
      <c r="D247" s="260" t="s">
        <v>584</v>
      </c>
      <c r="E247" s="260" t="s">
        <v>2255</v>
      </c>
      <c r="F247" s="260"/>
      <c r="G247" s="260"/>
      <c r="H247" s="262" t="s">
        <v>2256</v>
      </c>
      <c r="I247" s="262" t="s">
        <v>365</v>
      </c>
      <c r="J247" s="660">
        <v>42625</v>
      </c>
      <c r="K247" s="299" t="s">
        <v>43</v>
      </c>
      <c r="L247" s="654">
        <v>1400</v>
      </c>
      <c r="M247" s="260">
        <v>2258</v>
      </c>
      <c r="N247" s="825">
        <v>42647</v>
      </c>
      <c r="O247" s="300"/>
      <c r="P247" s="300"/>
      <c r="AB247" s="5" t="str">
        <f t="shared" si="3"/>
        <v>Green Point16096</v>
      </c>
    </row>
    <row r="248" spans="1:28" ht="12.95" customHeight="1">
      <c r="A248" s="260">
        <v>2259</v>
      </c>
      <c r="B248" s="260" t="s">
        <v>2295</v>
      </c>
      <c r="C248" s="261">
        <v>42644</v>
      </c>
      <c r="D248" s="260" t="s">
        <v>1280</v>
      </c>
      <c r="E248" s="260" t="s">
        <v>129</v>
      </c>
      <c r="F248" s="260"/>
      <c r="G248" s="260"/>
      <c r="H248" s="262" t="s">
        <v>2260</v>
      </c>
      <c r="I248" s="262" t="s">
        <v>20</v>
      </c>
      <c r="J248" s="660">
        <v>42632</v>
      </c>
      <c r="K248" s="299" t="s">
        <v>43</v>
      </c>
      <c r="L248" s="654">
        <v>1400</v>
      </c>
      <c r="M248" s="260">
        <v>2259</v>
      </c>
      <c r="N248" s="825">
        <v>42647</v>
      </c>
      <c r="O248" s="300"/>
      <c r="P248" s="300"/>
      <c r="AB248" s="5" t="str">
        <f t="shared" si="3"/>
        <v>Libya11</v>
      </c>
    </row>
    <row r="249" spans="1:28" ht="12.95" customHeight="1">
      <c r="A249" s="260">
        <v>2260</v>
      </c>
      <c r="B249" s="260" t="s">
        <v>2296</v>
      </c>
      <c r="C249" s="261">
        <v>42644</v>
      </c>
      <c r="D249" s="260" t="s">
        <v>584</v>
      </c>
      <c r="E249" s="260" t="s">
        <v>2283</v>
      </c>
      <c r="F249" s="260"/>
      <c r="G249" s="260"/>
      <c r="H249" s="262" t="s">
        <v>2256</v>
      </c>
      <c r="I249" s="262" t="s">
        <v>20</v>
      </c>
      <c r="J249" s="660">
        <v>42640</v>
      </c>
      <c r="K249" s="299" t="s">
        <v>43</v>
      </c>
      <c r="L249" s="654">
        <v>1400</v>
      </c>
      <c r="M249" s="260">
        <v>2260</v>
      </c>
      <c r="N249" s="825">
        <v>42647</v>
      </c>
      <c r="O249" s="300"/>
      <c r="P249" s="300"/>
      <c r="AB249" s="5" t="str">
        <f t="shared" si="3"/>
        <v>Green Point16097</v>
      </c>
    </row>
    <row r="250" spans="1:28" ht="12.95" customHeight="1">
      <c r="A250" s="260">
        <v>2261</v>
      </c>
      <c r="B250" s="260" t="s">
        <v>2297</v>
      </c>
      <c r="C250" s="261">
        <v>42644</v>
      </c>
      <c r="D250" s="260" t="s">
        <v>1457</v>
      </c>
      <c r="E250" s="260" t="s">
        <v>545</v>
      </c>
      <c r="F250" s="260"/>
      <c r="G250" s="260"/>
      <c r="H250" s="262" t="s">
        <v>1458</v>
      </c>
      <c r="I250" s="262" t="s">
        <v>420</v>
      </c>
      <c r="J250" s="660">
        <v>42470</v>
      </c>
      <c r="K250" s="299" t="s">
        <v>1466</v>
      </c>
      <c r="L250" s="654">
        <v>1400</v>
      </c>
      <c r="M250" s="260">
        <v>2261</v>
      </c>
      <c r="N250" s="825">
        <v>42691</v>
      </c>
      <c r="O250" s="300"/>
      <c r="P250" s="300"/>
      <c r="AB250" s="5" t="str">
        <f t="shared" si="3"/>
        <v>Asterion085</v>
      </c>
    </row>
    <row r="251" spans="1:28" ht="12.95" customHeight="1">
      <c r="A251" s="260">
        <v>2262</v>
      </c>
      <c r="B251" s="260" t="s">
        <v>2299</v>
      </c>
      <c r="C251" s="261">
        <v>42644</v>
      </c>
      <c r="D251" s="260" t="s">
        <v>1479</v>
      </c>
      <c r="E251" s="260" t="s">
        <v>155</v>
      </c>
      <c r="F251" s="260"/>
      <c r="G251" s="260"/>
      <c r="H251" s="262" t="s">
        <v>1480</v>
      </c>
      <c r="I251" s="262" t="s">
        <v>59</v>
      </c>
      <c r="J251" s="660">
        <v>42482</v>
      </c>
      <c r="K251" s="299" t="s">
        <v>1466</v>
      </c>
      <c r="L251" s="654">
        <v>1400</v>
      </c>
      <c r="M251" s="260">
        <v>2262</v>
      </c>
      <c r="N251" s="825">
        <v>42746</v>
      </c>
      <c r="O251" s="300"/>
      <c r="P251" s="300"/>
      <c r="AB251" s="5" t="str">
        <f t="shared" si="3"/>
        <v>Seacross17</v>
      </c>
    </row>
    <row r="252" spans="1:28" ht="12.95" customHeight="1">
      <c r="A252" s="260">
        <v>2263</v>
      </c>
      <c r="B252" s="260" t="s">
        <v>2300</v>
      </c>
      <c r="C252" s="261">
        <v>42644</v>
      </c>
      <c r="D252" s="260" t="s">
        <v>1488</v>
      </c>
      <c r="E252" s="260" t="s">
        <v>37</v>
      </c>
      <c r="F252" s="260"/>
      <c r="G252" s="260"/>
      <c r="H252" s="262" t="s">
        <v>1480</v>
      </c>
      <c r="I252" s="262" t="s">
        <v>20</v>
      </c>
      <c r="J252" s="660">
        <v>42475</v>
      </c>
      <c r="K252" s="299" t="s">
        <v>1466</v>
      </c>
      <c r="L252" s="654">
        <v>1400</v>
      </c>
      <c r="M252" s="260">
        <v>2263</v>
      </c>
      <c r="N252" s="825">
        <v>42746</v>
      </c>
      <c r="O252" s="300"/>
      <c r="P252" s="300"/>
      <c r="AB252" s="5" t="str">
        <f t="shared" si="3"/>
        <v>DHT Target22</v>
      </c>
    </row>
    <row r="253" spans="1:28" ht="12.95" customHeight="1">
      <c r="A253" s="260">
        <v>2264</v>
      </c>
      <c r="B253" s="260" t="s">
        <v>2301</v>
      </c>
      <c r="C253" s="261">
        <v>42644</v>
      </c>
      <c r="D253" s="260" t="s">
        <v>793</v>
      </c>
      <c r="E253" s="260" t="s">
        <v>338</v>
      </c>
      <c r="F253" s="260">
        <v>42505</v>
      </c>
      <c r="G253" s="260"/>
      <c r="H253" s="262" t="s">
        <v>1458</v>
      </c>
      <c r="I253" s="262" t="s">
        <v>2109</v>
      </c>
      <c r="J253" s="660">
        <v>42553</v>
      </c>
      <c r="K253" s="299" t="s">
        <v>1466</v>
      </c>
      <c r="L253" s="654">
        <v>1400</v>
      </c>
      <c r="M253" s="260">
        <v>2264</v>
      </c>
      <c r="N253" s="825">
        <v>42691</v>
      </c>
      <c r="O253" s="300"/>
      <c r="P253" s="300"/>
      <c r="AB253" s="5" t="str">
        <f t="shared" si="3"/>
        <v>Silver London14</v>
      </c>
    </row>
    <row r="254" spans="1:28" ht="12.95" customHeight="1">
      <c r="A254" s="260">
        <v>2265</v>
      </c>
      <c r="B254" s="260" t="s">
        <v>2302</v>
      </c>
      <c r="C254" s="261">
        <v>42644</v>
      </c>
      <c r="D254" s="260" t="s">
        <v>1952</v>
      </c>
      <c r="E254" s="260" t="s">
        <v>202</v>
      </c>
      <c r="F254" s="260"/>
      <c r="G254" s="260"/>
      <c r="H254" s="262" t="s">
        <v>1953</v>
      </c>
      <c r="I254" s="262" t="s">
        <v>1970</v>
      </c>
      <c r="J254" s="660">
        <v>42563</v>
      </c>
      <c r="K254" s="299" t="s">
        <v>1466</v>
      </c>
      <c r="L254" s="654">
        <v>1400</v>
      </c>
      <c r="M254" s="260">
        <v>2265</v>
      </c>
      <c r="N254" s="825">
        <v>42746</v>
      </c>
      <c r="O254" s="300"/>
      <c r="P254" s="300"/>
      <c r="AB254" s="5" t="str">
        <f t="shared" si="3"/>
        <v>Eagle Augusta80</v>
      </c>
    </row>
    <row r="255" spans="1:28" ht="12.95" customHeight="1">
      <c r="A255" s="260">
        <v>2266</v>
      </c>
      <c r="B255" s="260" t="s">
        <v>2303</v>
      </c>
      <c r="C255" s="261">
        <v>42644</v>
      </c>
      <c r="D255" s="260" t="s">
        <v>793</v>
      </c>
      <c r="E255" s="260" t="s">
        <v>151</v>
      </c>
      <c r="F255" s="260"/>
      <c r="G255" s="260"/>
      <c r="H255" s="262" t="s">
        <v>2068</v>
      </c>
      <c r="I255" s="262" t="s">
        <v>1468</v>
      </c>
      <c r="J255" s="660">
        <v>42539</v>
      </c>
      <c r="K255" s="299" t="s">
        <v>1466</v>
      </c>
      <c r="L255" s="654">
        <v>1400</v>
      </c>
      <c r="M255" s="260">
        <v>2266</v>
      </c>
      <c r="N255" s="825">
        <v>42746</v>
      </c>
      <c r="O255" s="300"/>
      <c r="P255" s="300"/>
      <c r="AB255" s="5" t="str">
        <f t="shared" si="3"/>
        <v>Silver London15</v>
      </c>
    </row>
    <row r="256" spans="1:28" ht="12.95" customHeight="1">
      <c r="A256" s="260">
        <v>2267</v>
      </c>
      <c r="B256" s="260" t="s">
        <v>2304</v>
      </c>
      <c r="C256" s="261">
        <v>42644</v>
      </c>
      <c r="D256" s="260" t="s">
        <v>471</v>
      </c>
      <c r="E256" s="260" t="s">
        <v>2042</v>
      </c>
      <c r="F256" s="260"/>
      <c r="G256" s="260"/>
      <c r="H256" s="262" t="s">
        <v>1953</v>
      </c>
      <c r="I256" s="262" t="s">
        <v>90</v>
      </c>
      <c r="J256" s="660">
        <v>42570</v>
      </c>
      <c r="K256" s="299" t="s">
        <v>1466</v>
      </c>
      <c r="L256" s="654">
        <v>1400</v>
      </c>
      <c r="M256" s="260">
        <v>2267</v>
      </c>
      <c r="N256" s="825">
        <v>42746</v>
      </c>
      <c r="O256" s="300"/>
      <c r="P256" s="300"/>
      <c r="AB256" s="5" t="str">
        <f t="shared" si="3"/>
        <v>DHT Sophie036</v>
      </c>
    </row>
    <row r="257" spans="1:28" ht="12.95" customHeight="1">
      <c r="A257" s="260">
        <v>2268</v>
      </c>
      <c r="B257" s="260" t="s">
        <v>2305</v>
      </c>
      <c r="C257" s="261">
        <v>42644</v>
      </c>
      <c r="D257" s="260" t="s">
        <v>2047</v>
      </c>
      <c r="E257" s="260" t="s">
        <v>234</v>
      </c>
      <c r="F257" s="260"/>
      <c r="G257" s="260"/>
      <c r="H257" s="262" t="s">
        <v>2048</v>
      </c>
      <c r="I257" s="262" t="s">
        <v>71</v>
      </c>
      <c r="J257" s="660">
        <v>42587</v>
      </c>
      <c r="K257" s="299" t="s">
        <v>1466</v>
      </c>
      <c r="L257" s="654">
        <v>1400</v>
      </c>
      <c r="M257" s="260">
        <v>2268</v>
      </c>
      <c r="N257" s="825">
        <v>42746</v>
      </c>
      <c r="O257" s="300"/>
      <c r="P257" s="300"/>
      <c r="AB257" s="5" t="str">
        <f t="shared" si="3"/>
        <v>Ridgebury Alina L01</v>
      </c>
    </row>
    <row r="258" spans="1:28" ht="12.95" customHeight="1">
      <c r="A258" s="260">
        <v>2269</v>
      </c>
      <c r="B258" s="260" t="s">
        <v>2306</v>
      </c>
      <c r="C258" s="261">
        <v>42644</v>
      </c>
      <c r="D258" s="260" t="s">
        <v>2054</v>
      </c>
      <c r="E258" s="260" t="s">
        <v>247</v>
      </c>
      <c r="F258" s="260"/>
      <c r="G258" s="260"/>
      <c r="H258" s="262" t="s">
        <v>1953</v>
      </c>
      <c r="I258" s="262" t="s">
        <v>365</v>
      </c>
      <c r="J258" s="660">
        <v>42576</v>
      </c>
      <c r="K258" s="299" t="s">
        <v>1466</v>
      </c>
      <c r="L258" s="654">
        <v>1400</v>
      </c>
      <c r="M258" s="260">
        <v>2269</v>
      </c>
      <c r="N258" s="825">
        <v>42746</v>
      </c>
      <c r="O258" s="300"/>
      <c r="P258" s="300"/>
      <c r="AB258" s="5" t="str">
        <f t="shared" ref="AB258:AB321" si="4">IF(TRIM(A258)="","",CONCATENATE(TRIM(D258),TRIM(E258)))</f>
        <v>Seavoyager37</v>
      </c>
    </row>
    <row r="259" spans="1:28" ht="12.95" customHeight="1">
      <c r="A259" s="260">
        <v>2270</v>
      </c>
      <c r="B259" s="260" t="s">
        <v>2307</v>
      </c>
      <c r="C259" s="261">
        <v>42644</v>
      </c>
      <c r="D259" s="260" t="s">
        <v>793</v>
      </c>
      <c r="E259" s="260" t="s">
        <v>166</v>
      </c>
      <c r="F259" s="260"/>
      <c r="G259" s="260"/>
      <c r="H259" s="262" t="s">
        <v>2117</v>
      </c>
      <c r="I259" s="262" t="s">
        <v>2118</v>
      </c>
      <c r="J259" s="660">
        <v>42581</v>
      </c>
      <c r="K259" s="299" t="s">
        <v>1466</v>
      </c>
      <c r="L259" s="654">
        <v>1400</v>
      </c>
      <c r="M259" s="260">
        <v>2270</v>
      </c>
      <c r="N259" s="825">
        <v>42746</v>
      </c>
      <c r="O259" s="300"/>
      <c r="P259" s="300"/>
      <c r="AB259" s="5" t="str">
        <f t="shared" si="4"/>
        <v>Silver London16</v>
      </c>
    </row>
    <row r="260" spans="1:28" ht="12.95" customHeight="1">
      <c r="A260" s="260">
        <v>2271</v>
      </c>
      <c r="B260" s="260" t="s">
        <v>2308</v>
      </c>
      <c r="C260" s="261">
        <v>42644</v>
      </c>
      <c r="D260" s="260" t="s">
        <v>2119</v>
      </c>
      <c r="E260" s="260" t="s">
        <v>461</v>
      </c>
      <c r="F260" s="260"/>
      <c r="G260" s="260"/>
      <c r="H260" s="262" t="s">
        <v>1953</v>
      </c>
      <c r="I260" s="262" t="s">
        <v>2120</v>
      </c>
      <c r="J260" s="660">
        <v>42581</v>
      </c>
      <c r="K260" s="299" t="s">
        <v>1466</v>
      </c>
      <c r="L260" s="654">
        <v>1400</v>
      </c>
      <c r="M260" s="260">
        <v>2271</v>
      </c>
      <c r="N260" s="825">
        <v>42748</v>
      </c>
      <c r="O260" s="300"/>
      <c r="P260" s="300"/>
      <c r="AB260" s="5" t="str">
        <f t="shared" si="4"/>
        <v>NS Clipper98</v>
      </c>
    </row>
    <row r="261" spans="1:28" ht="12.95" customHeight="1">
      <c r="A261" s="260">
        <v>2272</v>
      </c>
      <c r="B261" s="260" t="s">
        <v>2309</v>
      </c>
      <c r="C261" s="261">
        <v>42644</v>
      </c>
      <c r="D261" s="260" t="s">
        <v>2125</v>
      </c>
      <c r="E261" s="260" t="s">
        <v>406</v>
      </c>
      <c r="F261" s="260"/>
      <c r="G261" s="260"/>
      <c r="H261" s="262" t="s">
        <v>1953</v>
      </c>
      <c r="I261" s="262" t="s">
        <v>71</v>
      </c>
      <c r="J261" s="660">
        <v>42623</v>
      </c>
      <c r="K261" s="299" t="s">
        <v>1466</v>
      </c>
      <c r="L261" s="654">
        <v>1400</v>
      </c>
      <c r="M261" s="260">
        <v>2272</v>
      </c>
      <c r="N261" s="825">
        <v>42746</v>
      </c>
      <c r="O261" s="300"/>
      <c r="P261" s="300"/>
      <c r="AB261" s="5" t="str">
        <f t="shared" si="4"/>
        <v>Pacific Jewels03</v>
      </c>
    </row>
    <row r="262" spans="1:28" ht="12.95" customHeight="1">
      <c r="A262" s="260">
        <v>2273</v>
      </c>
      <c r="B262" s="260" t="s">
        <v>2310</v>
      </c>
      <c r="C262" s="261">
        <v>42644</v>
      </c>
      <c r="D262" s="260" t="s">
        <v>2190</v>
      </c>
      <c r="E262" s="260" t="s">
        <v>163</v>
      </c>
      <c r="F262" s="260"/>
      <c r="G262" s="260"/>
      <c r="H262" s="262" t="s">
        <v>2191</v>
      </c>
      <c r="I262" s="262" t="s">
        <v>1468</v>
      </c>
      <c r="J262" s="660">
        <v>42600</v>
      </c>
      <c r="K262" s="299" t="s">
        <v>1466</v>
      </c>
      <c r="L262" s="654">
        <v>1400</v>
      </c>
      <c r="M262" s="260">
        <v>2273</v>
      </c>
      <c r="N262" s="825">
        <v>42747</v>
      </c>
      <c r="O262" s="300"/>
      <c r="P262" s="300"/>
      <c r="AB262" s="5" t="str">
        <f t="shared" si="4"/>
        <v>Silver Amanda20</v>
      </c>
    </row>
    <row r="263" spans="1:28" ht="12.95" customHeight="1">
      <c r="A263" s="260">
        <v>2274</v>
      </c>
      <c r="B263" s="260" t="s">
        <v>2311</v>
      </c>
      <c r="C263" s="261">
        <v>42644</v>
      </c>
      <c r="D263" s="260" t="s">
        <v>2199</v>
      </c>
      <c r="E263" s="260" t="s">
        <v>2200</v>
      </c>
      <c r="F263" s="260"/>
      <c r="G263" s="260"/>
      <c r="H263" s="262" t="s">
        <v>2201</v>
      </c>
      <c r="I263" s="262" t="s">
        <v>225</v>
      </c>
      <c r="J263" s="660">
        <v>42619</v>
      </c>
      <c r="K263" s="299" t="s">
        <v>1466</v>
      </c>
      <c r="L263" s="654">
        <v>1400</v>
      </c>
      <c r="M263" s="260">
        <v>2274</v>
      </c>
      <c r="N263" s="825">
        <v>42744</v>
      </c>
      <c r="O263" s="300"/>
      <c r="P263" s="300"/>
      <c r="AB263" s="5" t="str">
        <f t="shared" si="4"/>
        <v>NS Concept191</v>
      </c>
    </row>
    <row r="264" spans="1:28" ht="12.95" customHeight="1">
      <c r="A264" s="260">
        <v>2275</v>
      </c>
      <c r="B264" s="260" t="s">
        <v>2312</v>
      </c>
      <c r="C264" s="261">
        <v>42646</v>
      </c>
      <c r="D264" s="260" t="s">
        <v>2136</v>
      </c>
      <c r="E264" s="260" t="s">
        <v>1916</v>
      </c>
      <c r="F264" s="260"/>
      <c r="G264" s="260"/>
      <c r="H264" s="262" t="s">
        <v>828</v>
      </c>
      <c r="I264" s="262" t="s">
        <v>2025</v>
      </c>
      <c r="J264" s="660">
        <v>42621</v>
      </c>
      <c r="K264" s="299" t="s">
        <v>1094</v>
      </c>
      <c r="L264" s="654">
        <v>1400</v>
      </c>
      <c r="M264" s="260">
        <v>2275</v>
      </c>
      <c r="N264" s="825">
        <v>42656</v>
      </c>
      <c r="O264" s="300"/>
      <c r="P264" s="300"/>
      <c r="AB264" s="5" t="str">
        <f t="shared" si="4"/>
        <v>Stena Sunrise201604</v>
      </c>
    </row>
    <row r="265" spans="1:28" ht="12.95" customHeight="1">
      <c r="A265" s="260">
        <v>2276</v>
      </c>
      <c r="B265" s="260" t="s">
        <v>2313</v>
      </c>
      <c r="C265" s="261">
        <v>42646</v>
      </c>
      <c r="D265" s="260" t="s">
        <v>693</v>
      </c>
      <c r="E265" s="260" t="s">
        <v>2143</v>
      </c>
      <c r="F265" s="260"/>
      <c r="G265" s="260"/>
      <c r="H265" s="262" t="s">
        <v>666</v>
      </c>
      <c r="I265" s="262" t="s">
        <v>614</v>
      </c>
      <c r="J265" s="660">
        <v>42632</v>
      </c>
      <c r="K265" s="299" t="s">
        <v>1094</v>
      </c>
      <c r="L265" s="654">
        <v>1400</v>
      </c>
      <c r="M265" s="260">
        <v>2276</v>
      </c>
      <c r="N265" s="825">
        <v>42656</v>
      </c>
      <c r="O265" s="300"/>
      <c r="P265" s="300"/>
      <c r="AB265" s="5" t="str">
        <f t="shared" si="4"/>
        <v>Montestena201606</v>
      </c>
    </row>
    <row r="266" spans="1:28" ht="12.95" customHeight="1">
      <c r="A266" s="260">
        <v>2277</v>
      </c>
      <c r="B266" s="260" t="s">
        <v>2314</v>
      </c>
      <c r="C266" s="261">
        <v>42646</v>
      </c>
      <c r="D266" s="260" t="s">
        <v>643</v>
      </c>
      <c r="E266" s="260" t="s">
        <v>2143</v>
      </c>
      <c r="F266" s="260"/>
      <c r="G266" s="260"/>
      <c r="H266" s="262" t="s">
        <v>1377</v>
      </c>
      <c r="I266" s="262" t="s">
        <v>24</v>
      </c>
      <c r="J266" s="660">
        <v>42634</v>
      </c>
      <c r="K266" s="299" t="s">
        <v>1094</v>
      </c>
      <c r="L266" s="654">
        <v>1400</v>
      </c>
      <c r="M266" s="260">
        <v>2277</v>
      </c>
      <c r="N266" s="825">
        <v>42689</v>
      </c>
      <c r="O266" s="300"/>
      <c r="P266" s="300"/>
      <c r="AB266" s="5" t="str">
        <f t="shared" si="4"/>
        <v>Stena Perros201606</v>
      </c>
    </row>
    <row r="267" spans="1:28" ht="12.95" customHeight="1">
      <c r="A267" s="260">
        <v>2278</v>
      </c>
      <c r="B267" s="260" t="s">
        <v>2315</v>
      </c>
      <c r="C267" s="261">
        <v>42646</v>
      </c>
      <c r="D267" s="260" t="s">
        <v>628</v>
      </c>
      <c r="E267" s="260" t="s">
        <v>2143</v>
      </c>
      <c r="F267" s="260"/>
      <c r="G267" s="260"/>
      <c r="H267" s="262" t="s">
        <v>579</v>
      </c>
      <c r="I267" s="262" t="s">
        <v>70</v>
      </c>
      <c r="J267" s="660">
        <v>42635</v>
      </c>
      <c r="K267" s="299" t="s">
        <v>1094</v>
      </c>
      <c r="L267" s="654">
        <v>1400</v>
      </c>
      <c r="M267" s="260">
        <v>2278</v>
      </c>
      <c r="N267" s="825">
        <v>42689</v>
      </c>
      <c r="O267" s="300"/>
      <c r="P267" s="300"/>
      <c r="AB267" s="5" t="str">
        <f t="shared" si="4"/>
        <v>Stena President201606</v>
      </c>
    </row>
    <row r="268" spans="1:28" ht="12.95" customHeight="1">
      <c r="A268" s="260">
        <v>2279</v>
      </c>
      <c r="B268" s="260" t="s">
        <v>2316</v>
      </c>
      <c r="C268" s="261">
        <v>42646</v>
      </c>
      <c r="D268" s="260" t="s">
        <v>1943</v>
      </c>
      <c r="E268" s="260" t="s">
        <v>2143</v>
      </c>
      <c r="F268" s="260"/>
      <c r="G268" s="260"/>
      <c r="H268" s="262" t="s">
        <v>828</v>
      </c>
      <c r="I268" s="262" t="s">
        <v>66</v>
      </c>
      <c r="J268" s="660">
        <v>42634</v>
      </c>
      <c r="K268" s="299" t="s">
        <v>1094</v>
      </c>
      <c r="L268" s="654">
        <v>1400</v>
      </c>
      <c r="M268" s="260">
        <v>2279</v>
      </c>
      <c r="N268" s="825">
        <v>42656</v>
      </c>
      <c r="O268" s="300"/>
      <c r="P268" s="300"/>
      <c r="AB268" s="5" t="str">
        <f t="shared" si="4"/>
        <v>Orpheas201606</v>
      </c>
    </row>
    <row r="269" spans="1:28" ht="12.95" customHeight="1">
      <c r="A269" s="260">
        <v>2280</v>
      </c>
      <c r="B269" s="260" t="s">
        <v>2318</v>
      </c>
      <c r="C269" s="261">
        <v>42651</v>
      </c>
      <c r="D269" s="260" t="s">
        <v>445</v>
      </c>
      <c r="E269" s="260" t="s">
        <v>144</v>
      </c>
      <c r="F269" s="260"/>
      <c r="G269" s="260"/>
      <c r="H269" s="262" t="s">
        <v>1338</v>
      </c>
      <c r="I269" s="262" t="s">
        <v>215</v>
      </c>
      <c r="J269" s="660">
        <v>42628</v>
      </c>
      <c r="K269" s="299" t="s">
        <v>60</v>
      </c>
      <c r="L269" s="654">
        <v>800</v>
      </c>
      <c r="M269" s="260">
        <v>2280</v>
      </c>
      <c r="N269" s="825">
        <v>42681</v>
      </c>
      <c r="O269" s="300"/>
      <c r="P269" s="300"/>
      <c r="AB269" s="5" t="str">
        <f t="shared" si="4"/>
        <v>Jiaolong Spirit008</v>
      </c>
    </row>
    <row r="270" spans="1:28" ht="12.95" customHeight="1">
      <c r="A270" s="260">
        <v>2281</v>
      </c>
      <c r="B270" s="260" t="s">
        <v>2319</v>
      </c>
      <c r="C270" s="261">
        <v>42651</v>
      </c>
      <c r="D270" s="260" t="s">
        <v>794</v>
      </c>
      <c r="E270" s="260" t="s">
        <v>1434</v>
      </c>
      <c r="F270" s="260"/>
      <c r="G270" s="260"/>
      <c r="H270" s="262" t="s">
        <v>601</v>
      </c>
      <c r="I270" s="262" t="s">
        <v>2317</v>
      </c>
      <c r="J270" s="660">
        <v>42622</v>
      </c>
      <c r="K270" s="299" t="s">
        <v>60</v>
      </c>
      <c r="L270" s="654">
        <v>800</v>
      </c>
      <c r="M270" s="260">
        <v>2281</v>
      </c>
      <c r="N270" s="825">
        <v>42739</v>
      </c>
      <c r="O270" s="300"/>
      <c r="P270" s="300"/>
      <c r="AB270" s="5" t="str">
        <f t="shared" si="4"/>
        <v>Navion Marita039</v>
      </c>
    </row>
    <row r="271" spans="1:28" ht="12.95" customHeight="1">
      <c r="A271" s="260">
        <v>2282</v>
      </c>
      <c r="B271" s="260" t="s">
        <v>2320</v>
      </c>
      <c r="C271" s="261">
        <v>42651</v>
      </c>
      <c r="D271" s="260" t="s">
        <v>65</v>
      </c>
      <c r="E271" s="260" t="s">
        <v>710</v>
      </c>
      <c r="F271" s="260"/>
      <c r="G271" s="260"/>
      <c r="H271" s="262" t="s">
        <v>2211</v>
      </c>
      <c r="I271" s="262" t="s">
        <v>67</v>
      </c>
      <c r="J271" s="660">
        <v>42628</v>
      </c>
      <c r="K271" s="299" t="s">
        <v>60</v>
      </c>
      <c r="L271" s="654">
        <v>800</v>
      </c>
      <c r="M271" s="260">
        <v>2282</v>
      </c>
      <c r="N271" s="825">
        <v>42681</v>
      </c>
      <c r="O271" s="300"/>
      <c r="P271" s="300"/>
      <c r="AB271" s="5" t="str">
        <f t="shared" si="4"/>
        <v>Everest Spirit123</v>
      </c>
    </row>
    <row r="272" spans="1:28" ht="12.95" customHeight="1">
      <c r="A272" s="260">
        <v>2283</v>
      </c>
      <c r="B272" s="260" t="s">
        <v>2321</v>
      </c>
      <c r="C272" s="261">
        <v>42651</v>
      </c>
      <c r="D272" s="260" t="s">
        <v>822</v>
      </c>
      <c r="E272" s="260" t="s">
        <v>2261</v>
      </c>
      <c r="F272" s="260"/>
      <c r="G272" s="260"/>
      <c r="H272" s="262" t="s">
        <v>400</v>
      </c>
      <c r="I272" s="262" t="s">
        <v>312</v>
      </c>
      <c r="J272" s="660">
        <v>42634</v>
      </c>
      <c r="K272" s="299" t="s">
        <v>60</v>
      </c>
      <c r="L272" s="654">
        <v>800</v>
      </c>
      <c r="M272" s="260">
        <v>2283</v>
      </c>
      <c r="N272" s="825">
        <v>42681</v>
      </c>
      <c r="O272" s="300"/>
      <c r="P272" s="300"/>
      <c r="AB272" s="5" t="str">
        <f t="shared" si="4"/>
        <v>Pinnacle Spirit043</v>
      </c>
    </row>
    <row r="273" spans="1:28" ht="12.95" customHeight="1">
      <c r="A273" s="260">
        <v>2284</v>
      </c>
      <c r="B273" s="260" t="s">
        <v>2322</v>
      </c>
      <c r="C273" s="261">
        <v>42651</v>
      </c>
      <c r="D273" s="260" t="s">
        <v>502</v>
      </c>
      <c r="E273" s="260" t="s">
        <v>74</v>
      </c>
      <c r="F273" s="260"/>
      <c r="G273" s="260"/>
      <c r="H273" s="262" t="s">
        <v>63</v>
      </c>
      <c r="I273" s="262" t="s">
        <v>200</v>
      </c>
      <c r="J273" s="660">
        <v>42635</v>
      </c>
      <c r="K273" s="299" t="s">
        <v>60</v>
      </c>
      <c r="L273" s="654">
        <v>800</v>
      </c>
      <c r="M273" s="260">
        <v>2284</v>
      </c>
      <c r="N273" s="825">
        <v>42767</v>
      </c>
      <c r="O273" s="300"/>
      <c r="P273" s="300"/>
      <c r="AB273" s="5" t="str">
        <f t="shared" si="4"/>
        <v>BM Breeze52</v>
      </c>
    </row>
    <row r="274" spans="1:28" ht="12.95" customHeight="1">
      <c r="A274" s="260">
        <v>2285</v>
      </c>
      <c r="B274" s="260" t="s">
        <v>2323</v>
      </c>
      <c r="C274" s="261">
        <v>42651</v>
      </c>
      <c r="D274" s="260" t="s">
        <v>812</v>
      </c>
      <c r="E274" s="260" t="s">
        <v>401</v>
      </c>
      <c r="F274" s="260"/>
      <c r="G274" s="260"/>
      <c r="H274" s="262" t="s">
        <v>634</v>
      </c>
      <c r="I274" s="262" t="s">
        <v>88</v>
      </c>
      <c r="J274" s="660">
        <v>42640</v>
      </c>
      <c r="K274" s="299" t="s">
        <v>60</v>
      </c>
      <c r="L274" s="654">
        <v>800</v>
      </c>
      <c r="M274" s="260">
        <v>2285</v>
      </c>
      <c r="N274" s="825">
        <v>42681</v>
      </c>
      <c r="O274" s="300"/>
      <c r="P274" s="300"/>
      <c r="AB274" s="5" t="str">
        <f t="shared" si="4"/>
        <v>Kanata Spirit157</v>
      </c>
    </row>
    <row r="275" spans="1:28" ht="12.95" customHeight="1">
      <c r="A275" s="260">
        <v>2286</v>
      </c>
      <c r="B275" s="260" t="s">
        <v>2324</v>
      </c>
      <c r="C275" s="261">
        <v>42651</v>
      </c>
      <c r="D275" s="260" t="s">
        <v>2131</v>
      </c>
      <c r="E275" s="260" t="s">
        <v>1390</v>
      </c>
      <c r="F275" s="260"/>
      <c r="G275" s="260"/>
      <c r="H275" s="262" t="s">
        <v>644</v>
      </c>
      <c r="I275" s="262" t="s">
        <v>25</v>
      </c>
      <c r="J275" s="660">
        <v>42624</v>
      </c>
      <c r="K275" s="299" t="s">
        <v>1106</v>
      </c>
      <c r="L275" s="654">
        <v>1700</v>
      </c>
      <c r="M275" s="260">
        <v>2286</v>
      </c>
      <c r="N275" s="825">
        <v>42681</v>
      </c>
      <c r="O275" s="300"/>
      <c r="P275" s="300"/>
      <c r="AB275" s="5" t="str">
        <f t="shared" si="4"/>
        <v>Politisa Lady1601</v>
      </c>
    </row>
    <row r="276" spans="1:28" ht="12.95" customHeight="1">
      <c r="A276" s="260">
        <v>2287</v>
      </c>
      <c r="B276" s="260" t="s">
        <v>2325</v>
      </c>
      <c r="C276" s="261">
        <v>42651</v>
      </c>
      <c r="D276" s="260" t="s">
        <v>1288</v>
      </c>
      <c r="E276" s="260" t="s">
        <v>1935</v>
      </c>
      <c r="F276" s="260"/>
      <c r="G276" s="260"/>
      <c r="H276" s="262" t="s">
        <v>736</v>
      </c>
      <c r="I276" s="262" t="s">
        <v>25</v>
      </c>
      <c r="J276" s="660">
        <v>42624</v>
      </c>
      <c r="K276" s="299" t="s">
        <v>1106</v>
      </c>
      <c r="L276" s="654">
        <v>1700</v>
      </c>
      <c r="M276" s="260">
        <v>2287</v>
      </c>
      <c r="N276" s="825">
        <v>42681</v>
      </c>
      <c r="O276" s="300"/>
      <c r="P276" s="300"/>
      <c r="AB276" s="5" t="str">
        <f t="shared" si="4"/>
        <v>Marjorie K1603</v>
      </c>
    </row>
    <row r="277" spans="1:28" ht="12.95" customHeight="1">
      <c r="A277" s="260">
        <v>2288</v>
      </c>
      <c r="B277" s="260" t="s">
        <v>2326</v>
      </c>
      <c r="C277" s="261">
        <v>42653</v>
      </c>
      <c r="D277" s="260" t="s">
        <v>1496</v>
      </c>
      <c r="E277" s="260" t="s">
        <v>2254</v>
      </c>
      <c r="F277" s="260"/>
      <c r="G277" s="260"/>
      <c r="H277" s="262" t="s">
        <v>1498</v>
      </c>
      <c r="I277" s="262" t="s">
        <v>226</v>
      </c>
      <c r="J277" s="660">
        <v>42620</v>
      </c>
      <c r="K277" s="299" t="s">
        <v>290</v>
      </c>
      <c r="L277" s="654">
        <v>1400</v>
      </c>
      <c r="M277" s="260">
        <v>2288</v>
      </c>
      <c r="N277" s="825">
        <v>42695</v>
      </c>
      <c r="O277" s="300"/>
      <c r="P277" s="300"/>
      <c r="AB277" s="5" t="str">
        <f t="shared" si="4"/>
        <v>British Emissary16011</v>
      </c>
    </row>
    <row r="278" spans="1:28" ht="12.95" customHeight="1">
      <c r="A278" s="260">
        <v>2289</v>
      </c>
      <c r="B278" s="260" t="s">
        <v>2327</v>
      </c>
      <c r="C278" s="261">
        <v>42653</v>
      </c>
      <c r="D278" s="260" t="s">
        <v>514</v>
      </c>
      <c r="E278" s="260" t="s">
        <v>2281</v>
      </c>
      <c r="F278" s="260"/>
      <c r="G278" s="260"/>
      <c r="H278" s="262" t="s">
        <v>1498</v>
      </c>
      <c r="I278" s="262" t="s">
        <v>25</v>
      </c>
      <c r="J278" s="660">
        <v>42640</v>
      </c>
      <c r="K278" s="299" t="s">
        <v>290</v>
      </c>
      <c r="L278" s="654">
        <v>1400</v>
      </c>
      <c r="M278" s="260">
        <v>2289</v>
      </c>
      <c r="N278" s="825">
        <v>42695</v>
      </c>
      <c r="O278" s="300"/>
      <c r="P278" s="300"/>
      <c r="AB278" s="5" t="str">
        <f t="shared" si="4"/>
        <v>British Explorer16013</v>
      </c>
    </row>
    <row r="279" spans="1:28" ht="12.95" customHeight="1">
      <c r="A279" s="260">
        <v>2290</v>
      </c>
      <c r="B279" s="260" t="s">
        <v>2328</v>
      </c>
      <c r="C279" s="261">
        <v>42653</v>
      </c>
      <c r="D279" s="260" t="s">
        <v>1496</v>
      </c>
      <c r="E279" s="260" t="s">
        <v>2284</v>
      </c>
      <c r="F279" s="260"/>
      <c r="G279" s="260"/>
      <c r="H279" s="262" t="s">
        <v>1498</v>
      </c>
      <c r="I279" s="262" t="s">
        <v>25</v>
      </c>
      <c r="J279" s="660">
        <v>42644</v>
      </c>
      <c r="K279" s="299" t="s">
        <v>290</v>
      </c>
      <c r="L279" s="654">
        <v>1400</v>
      </c>
      <c r="M279" s="260">
        <v>2290</v>
      </c>
      <c r="N279" s="825">
        <v>42695</v>
      </c>
      <c r="O279" s="300"/>
      <c r="P279" s="300"/>
      <c r="AB279" s="5" t="str">
        <f t="shared" si="4"/>
        <v>British Emissary16012</v>
      </c>
    </row>
    <row r="280" spans="1:28" ht="12.95" customHeight="1">
      <c r="A280" s="260">
        <v>2291</v>
      </c>
      <c r="B280" s="260" t="s">
        <v>2329</v>
      </c>
      <c r="C280" s="261">
        <v>42653</v>
      </c>
      <c r="D280" s="260" t="s">
        <v>588</v>
      </c>
      <c r="E280" s="260" t="s">
        <v>281</v>
      </c>
      <c r="F280" s="260"/>
      <c r="G280" s="260"/>
      <c r="H280" s="262" t="s">
        <v>1304</v>
      </c>
      <c r="I280" s="262" t="s">
        <v>334</v>
      </c>
      <c r="J280" s="660">
        <v>42625</v>
      </c>
      <c r="K280" s="299" t="s">
        <v>590</v>
      </c>
      <c r="L280" s="654">
        <v>1600</v>
      </c>
      <c r="M280" s="260">
        <v>2291</v>
      </c>
      <c r="N280" s="825">
        <v>42669</v>
      </c>
      <c r="O280" s="300"/>
      <c r="P280" s="300"/>
      <c r="AB280" s="5" t="str">
        <f t="shared" si="4"/>
        <v>Overseas Reymar196</v>
      </c>
    </row>
    <row r="281" spans="1:28" ht="12.95" customHeight="1">
      <c r="A281" s="260">
        <v>2292</v>
      </c>
      <c r="B281" s="260" t="s">
        <v>2348</v>
      </c>
      <c r="C281" s="261">
        <v>42677</v>
      </c>
      <c r="D281" s="260" t="s">
        <v>533</v>
      </c>
      <c r="E281" s="260" t="s">
        <v>217</v>
      </c>
      <c r="F281" s="260"/>
      <c r="G281" s="260"/>
      <c r="H281" s="262" t="s">
        <v>392</v>
      </c>
      <c r="I281" s="262" t="s">
        <v>62</v>
      </c>
      <c r="J281" s="660">
        <v>42640</v>
      </c>
      <c r="K281" s="299" t="s">
        <v>28</v>
      </c>
      <c r="L281" s="654">
        <v>1400</v>
      </c>
      <c r="M281" s="260">
        <v>2292</v>
      </c>
      <c r="N281" s="825">
        <v>42704</v>
      </c>
      <c r="O281" s="260"/>
      <c r="P281" s="300"/>
      <c r="AB281" s="5" t="str">
        <f t="shared" si="4"/>
        <v>Aframax Rio48</v>
      </c>
    </row>
    <row r="282" spans="1:28" ht="12.95" customHeight="1">
      <c r="A282" s="260">
        <v>2293</v>
      </c>
      <c r="B282" s="260" t="s">
        <v>2349</v>
      </c>
      <c r="C282" s="261">
        <v>42677</v>
      </c>
      <c r="D282" s="260" t="s">
        <v>573</v>
      </c>
      <c r="E282" s="260" t="s">
        <v>2247</v>
      </c>
      <c r="F282" s="260"/>
      <c r="G282" s="260"/>
      <c r="H282" s="262" t="s">
        <v>720</v>
      </c>
      <c r="I282" s="262" t="s">
        <v>267</v>
      </c>
      <c r="J282" s="660">
        <v>42640</v>
      </c>
      <c r="K282" s="299" t="s">
        <v>28</v>
      </c>
      <c r="L282" s="654">
        <v>1400</v>
      </c>
      <c r="M282" s="260">
        <v>2293</v>
      </c>
      <c r="N282" s="825">
        <v>42691</v>
      </c>
      <c r="O282" s="260"/>
      <c r="P282" s="300"/>
      <c r="AB282" s="5" t="str">
        <f t="shared" si="4"/>
        <v>Aframax Riviera052</v>
      </c>
    </row>
    <row r="283" spans="1:28" ht="12.95" customHeight="1">
      <c r="A283" s="260">
        <v>2294</v>
      </c>
      <c r="B283" s="260" t="s">
        <v>2350</v>
      </c>
      <c r="C283" s="261">
        <v>42677</v>
      </c>
      <c r="D283" s="260" t="s">
        <v>809</v>
      </c>
      <c r="E283" s="260" t="s">
        <v>2264</v>
      </c>
      <c r="F283" s="260"/>
      <c r="G283" s="260"/>
      <c r="H283" s="262" t="s">
        <v>732</v>
      </c>
      <c r="I283" s="262" t="s">
        <v>771</v>
      </c>
      <c r="J283" s="660">
        <v>42653</v>
      </c>
      <c r="K283" s="299" t="s">
        <v>28</v>
      </c>
      <c r="L283" s="654">
        <v>1400</v>
      </c>
      <c r="M283" s="260">
        <v>2294</v>
      </c>
      <c r="N283" s="825">
        <v>42705</v>
      </c>
      <c r="O283" s="260"/>
      <c r="P283" s="300"/>
      <c r="AB283" s="5" t="str">
        <f t="shared" si="4"/>
        <v>King Darius22_2016</v>
      </c>
    </row>
    <row r="284" spans="1:28" ht="12.95" customHeight="1">
      <c r="A284" s="260">
        <v>2295</v>
      </c>
      <c r="B284" s="260" t="s">
        <v>2351</v>
      </c>
      <c r="C284" s="261">
        <v>42677</v>
      </c>
      <c r="D284" s="260" t="s">
        <v>540</v>
      </c>
      <c r="E284" s="260" t="s">
        <v>834</v>
      </c>
      <c r="F284" s="260"/>
      <c r="G284" s="260"/>
      <c r="H284" s="262" t="s">
        <v>1382</v>
      </c>
      <c r="I284" s="262" t="s">
        <v>269</v>
      </c>
      <c r="J284" s="660">
        <v>42653</v>
      </c>
      <c r="K284" s="299" t="s">
        <v>28</v>
      </c>
      <c r="L284" s="654">
        <v>1400</v>
      </c>
      <c r="M284" s="260">
        <v>2295</v>
      </c>
      <c r="N284" s="825">
        <v>42691</v>
      </c>
      <c r="O284" s="260"/>
      <c r="P284" s="300"/>
      <c r="AB284" s="5" t="str">
        <f t="shared" si="4"/>
        <v>Afra Hawthorn49</v>
      </c>
    </row>
    <row r="285" spans="1:28" ht="12.95" customHeight="1">
      <c r="A285" s="260">
        <v>2296</v>
      </c>
      <c r="B285" s="260" t="s">
        <v>2352</v>
      </c>
      <c r="C285" s="261">
        <v>42677</v>
      </c>
      <c r="D285" s="260" t="s">
        <v>538</v>
      </c>
      <c r="E285" s="260" t="s">
        <v>2285</v>
      </c>
      <c r="F285" s="260"/>
      <c r="G285" s="260"/>
      <c r="H285" s="262" t="s">
        <v>1956</v>
      </c>
      <c r="I285" s="262" t="s">
        <v>20</v>
      </c>
      <c r="J285" s="660">
        <v>42663</v>
      </c>
      <c r="K285" s="299" t="s">
        <v>28</v>
      </c>
      <c r="L285" s="654">
        <v>1400</v>
      </c>
      <c r="M285" s="260">
        <v>2296</v>
      </c>
      <c r="N285" s="825">
        <v>42704</v>
      </c>
      <c r="O285" s="260"/>
      <c r="P285" s="300"/>
      <c r="AB285" s="5" t="str">
        <f t="shared" si="4"/>
        <v>Bareilly06_2016</v>
      </c>
    </row>
    <row r="286" spans="1:28" ht="12.95" customHeight="1">
      <c r="A286" s="260">
        <v>2297</v>
      </c>
      <c r="B286" s="260" t="s">
        <v>2353</v>
      </c>
      <c r="C286" s="261">
        <v>42678</v>
      </c>
      <c r="D286" s="260" t="s">
        <v>646</v>
      </c>
      <c r="E286" s="260" t="s">
        <v>1951</v>
      </c>
      <c r="F286" s="260"/>
      <c r="G286" s="260"/>
      <c r="H286" s="262" t="s">
        <v>736</v>
      </c>
      <c r="I286" s="262" t="s">
        <v>25</v>
      </c>
      <c r="J286" s="660">
        <v>42652</v>
      </c>
      <c r="K286" s="299" t="s">
        <v>1104</v>
      </c>
      <c r="L286" s="654">
        <v>1500</v>
      </c>
      <c r="M286" s="260">
        <v>2297</v>
      </c>
      <c r="N286" s="825">
        <v>42709</v>
      </c>
      <c r="O286" s="300"/>
      <c r="P286" s="300"/>
      <c r="AB286" s="5" t="str">
        <f t="shared" si="4"/>
        <v>Stenaweco Venture1605</v>
      </c>
    </row>
    <row r="287" spans="1:28" ht="12.95" customHeight="1">
      <c r="A287" s="260">
        <v>2298</v>
      </c>
      <c r="B287" s="260" t="s">
        <v>2354</v>
      </c>
      <c r="C287" s="261">
        <v>42678</v>
      </c>
      <c r="D287" s="260" t="s">
        <v>2206</v>
      </c>
      <c r="E287" s="260" t="s">
        <v>1390</v>
      </c>
      <c r="F287" s="260"/>
      <c r="G287" s="260"/>
      <c r="H287" s="262" t="s">
        <v>644</v>
      </c>
      <c r="I287" s="262" t="s">
        <v>287</v>
      </c>
      <c r="J287" s="660">
        <v>42645</v>
      </c>
      <c r="K287" s="299" t="s">
        <v>1104</v>
      </c>
      <c r="L287" s="654">
        <v>1500</v>
      </c>
      <c r="M287" s="260">
        <v>2298</v>
      </c>
      <c r="N287" s="825">
        <v>42709</v>
      </c>
      <c r="O287" s="300"/>
      <c r="P287" s="300"/>
      <c r="AB287" s="5" t="str">
        <f t="shared" si="4"/>
        <v>Shandong Zihe1601</v>
      </c>
    </row>
    <row r="288" spans="1:28" ht="12.95" customHeight="1">
      <c r="A288" s="260">
        <v>2299</v>
      </c>
      <c r="B288" s="260" t="s">
        <v>2355</v>
      </c>
      <c r="C288" s="261">
        <v>42678</v>
      </c>
      <c r="D288" s="260" t="s">
        <v>2214</v>
      </c>
      <c r="E288" s="260" t="s">
        <v>1390</v>
      </c>
      <c r="F288" s="260"/>
      <c r="G288" s="260"/>
      <c r="H288" s="262" t="s">
        <v>1327</v>
      </c>
      <c r="I288" s="262" t="s">
        <v>25</v>
      </c>
      <c r="J288" s="660">
        <v>42644</v>
      </c>
      <c r="K288" s="299" t="s">
        <v>1104</v>
      </c>
      <c r="L288" s="654">
        <v>1500</v>
      </c>
      <c r="M288" s="260">
        <v>2299</v>
      </c>
      <c r="N288" s="825">
        <v>42709</v>
      </c>
      <c r="O288" s="300"/>
      <c r="P288" s="300"/>
      <c r="AB288" s="5" t="str">
        <f t="shared" si="4"/>
        <v>PTI Nile1601</v>
      </c>
    </row>
    <row r="289" spans="1:28" ht="12.95" customHeight="1">
      <c r="A289" s="260">
        <v>2300</v>
      </c>
      <c r="B289" s="260" t="s">
        <v>2356</v>
      </c>
      <c r="C289" s="261">
        <v>42678</v>
      </c>
      <c r="D289" s="260" t="s">
        <v>2274</v>
      </c>
      <c r="E289" s="260" t="s">
        <v>1390</v>
      </c>
      <c r="F289" s="260"/>
      <c r="G289" s="260"/>
      <c r="H289" s="262" t="s">
        <v>736</v>
      </c>
      <c r="I289" s="262" t="s">
        <v>2347</v>
      </c>
      <c r="J289" s="660">
        <v>42666</v>
      </c>
      <c r="K289" s="299" t="s">
        <v>1104</v>
      </c>
      <c r="L289" s="654">
        <v>1500</v>
      </c>
      <c r="M289" s="260">
        <v>2300</v>
      </c>
      <c r="N289" s="825">
        <v>42709</v>
      </c>
      <c r="O289" s="300"/>
      <c r="P289" s="300"/>
      <c r="AB289" s="5" t="str">
        <f t="shared" si="4"/>
        <v>Madha Silver1601</v>
      </c>
    </row>
    <row r="290" spans="1:28" ht="12.95" customHeight="1">
      <c r="A290" s="260">
        <v>2301</v>
      </c>
      <c r="B290" s="260" t="s">
        <v>2357</v>
      </c>
      <c r="C290" s="261">
        <v>42678</v>
      </c>
      <c r="D290" s="260" t="s">
        <v>2286</v>
      </c>
      <c r="E290" s="260" t="s">
        <v>2287</v>
      </c>
      <c r="F290" s="260"/>
      <c r="G290" s="260"/>
      <c r="H290" s="262" t="s">
        <v>2288</v>
      </c>
      <c r="I290" s="262" t="s">
        <v>25</v>
      </c>
      <c r="J290" s="660">
        <v>42671</v>
      </c>
      <c r="K290" s="299" t="s">
        <v>1104</v>
      </c>
      <c r="L290" s="654">
        <v>1500</v>
      </c>
      <c r="M290" s="260">
        <v>2301</v>
      </c>
      <c r="N290" s="825">
        <v>42709</v>
      </c>
      <c r="O290" s="300"/>
      <c r="P290" s="300"/>
      <c r="AB290" s="5" t="str">
        <f t="shared" si="4"/>
        <v>Green Sea1606</v>
      </c>
    </row>
    <row r="291" spans="1:28" ht="12.95" customHeight="1">
      <c r="A291" s="260">
        <v>2302</v>
      </c>
      <c r="B291" s="260" t="s">
        <v>2358</v>
      </c>
      <c r="C291" s="261">
        <v>42678</v>
      </c>
      <c r="D291" s="260" t="s">
        <v>647</v>
      </c>
      <c r="E291" s="260" t="s">
        <v>220</v>
      </c>
      <c r="F291" s="260"/>
      <c r="G291" s="260"/>
      <c r="H291" s="262" t="s">
        <v>2259</v>
      </c>
      <c r="I291" s="262" t="s">
        <v>1409</v>
      </c>
      <c r="J291" s="660">
        <v>42648</v>
      </c>
      <c r="K291" s="299" t="s">
        <v>23</v>
      </c>
      <c r="L291" s="654">
        <v>1200</v>
      </c>
      <c r="M291" s="260">
        <v>2302</v>
      </c>
      <c r="N291" s="825">
        <v>42717</v>
      </c>
      <c r="O291" s="300"/>
      <c r="P291" s="300"/>
      <c r="AB291" s="5" t="str">
        <f t="shared" si="4"/>
        <v>Genmar Compatriot85</v>
      </c>
    </row>
    <row r="292" spans="1:28" ht="12.95" customHeight="1">
      <c r="A292" s="260">
        <v>2303</v>
      </c>
      <c r="B292" s="260" t="s">
        <v>2359</v>
      </c>
      <c r="C292" s="261">
        <v>42681</v>
      </c>
      <c r="D292" s="260" t="s">
        <v>2198</v>
      </c>
      <c r="E292" s="260" t="s">
        <v>482</v>
      </c>
      <c r="F292" s="260"/>
      <c r="G292" s="260"/>
      <c r="H292" s="262" t="s">
        <v>442</v>
      </c>
      <c r="I292" s="262" t="s">
        <v>2025</v>
      </c>
      <c r="J292" s="660">
        <v>42668</v>
      </c>
      <c r="K292" s="299" t="s">
        <v>60</v>
      </c>
      <c r="L292" s="654">
        <v>800</v>
      </c>
      <c r="M292" s="260">
        <v>2303</v>
      </c>
      <c r="N292" s="825">
        <v>42767</v>
      </c>
      <c r="O292" s="300"/>
      <c r="P292" s="300"/>
      <c r="AB292" s="5" t="str">
        <f t="shared" si="4"/>
        <v>Mare Picenum8</v>
      </c>
    </row>
    <row r="293" spans="1:28" ht="12.95" customHeight="1">
      <c r="A293" s="260">
        <v>2304</v>
      </c>
      <c r="B293" s="260" t="s">
        <v>2360</v>
      </c>
      <c r="C293" s="261">
        <v>42681</v>
      </c>
      <c r="D293" s="260" t="s">
        <v>1273</v>
      </c>
      <c r="E293" s="260" t="s">
        <v>2268</v>
      </c>
      <c r="F293" s="260"/>
      <c r="G293" s="260"/>
      <c r="H293" s="262" t="s">
        <v>634</v>
      </c>
      <c r="I293" s="262" t="s">
        <v>20</v>
      </c>
      <c r="J293" s="660">
        <v>42641</v>
      </c>
      <c r="K293" s="299" t="s">
        <v>60</v>
      </c>
      <c r="L293" s="654">
        <v>800</v>
      </c>
      <c r="M293" s="260">
        <v>2304</v>
      </c>
      <c r="N293" s="825">
        <v>42739</v>
      </c>
      <c r="O293" s="300"/>
      <c r="P293" s="300"/>
      <c r="AB293" s="5" t="str">
        <f t="shared" si="4"/>
        <v>Shanghai Dawn030</v>
      </c>
    </row>
    <row r="294" spans="1:28" ht="12.95" customHeight="1">
      <c r="A294" s="260">
        <v>2305</v>
      </c>
      <c r="B294" s="260" t="s">
        <v>2361</v>
      </c>
      <c r="C294" s="261">
        <v>42681</v>
      </c>
      <c r="D294" s="260" t="s">
        <v>2277</v>
      </c>
      <c r="E294" s="260" t="s">
        <v>370</v>
      </c>
      <c r="F294" s="260"/>
      <c r="G294" s="260"/>
      <c r="H294" s="262" t="s">
        <v>2278</v>
      </c>
      <c r="I294" s="262" t="s">
        <v>607</v>
      </c>
      <c r="J294" s="660">
        <v>42645</v>
      </c>
      <c r="K294" s="299" t="s">
        <v>60</v>
      </c>
      <c r="L294" s="654">
        <v>800</v>
      </c>
      <c r="M294" s="260">
        <v>2305</v>
      </c>
      <c r="N294" s="825">
        <v>42717</v>
      </c>
      <c r="O294" s="300"/>
      <c r="P294" s="300"/>
      <c r="AB294" s="5" t="str">
        <f t="shared" si="4"/>
        <v>London Spirit7</v>
      </c>
    </row>
    <row r="295" spans="1:28" ht="12.95" customHeight="1">
      <c r="A295" s="260">
        <v>2306</v>
      </c>
      <c r="B295" s="260" t="s">
        <v>2362</v>
      </c>
      <c r="C295" s="261">
        <v>42681</v>
      </c>
      <c r="D295" s="260" t="s">
        <v>826</v>
      </c>
      <c r="E295" s="260" t="s">
        <v>35</v>
      </c>
      <c r="F295" s="260"/>
      <c r="G295" s="260"/>
      <c r="H295" s="262" t="s">
        <v>63</v>
      </c>
      <c r="I295" s="262" t="s">
        <v>78</v>
      </c>
      <c r="J295" s="660">
        <v>42642</v>
      </c>
      <c r="K295" s="299" t="s">
        <v>60</v>
      </c>
      <c r="L295" s="654">
        <v>800</v>
      </c>
      <c r="M295" s="260">
        <v>2306</v>
      </c>
      <c r="N295" s="825">
        <v>42739</v>
      </c>
      <c r="O295" s="300"/>
      <c r="P295" s="300"/>
      <c r="AB295" s="5" t="str">
        <f t="shared" si="4"/>
        <v>Blue River022</v>
      </c>
    </row>
    <row r="296" spans="1:28" ht="12.95" customHeight="1">
      <c r="A296" s="260">
        <v>2307</v>
      </c>
      <c r="B296" s="260" t="s">
        <v>2363</v>
      </c>
      <c r="C296" s="261">
        <v>42681</v>
      </c>
      <c r="D296" s="260" t="s">
        <v>383</v>
      </c>
      <c r="E296" s="260" t="s">
        <v>789</v>
      </c>
      <c r="F296" s="260"/>
      <c r="G296" s="260"/>
      <c r="H296" s="262" t="s">
        <v>400</v>
      </c>
      <c r="I296" s="262" t="s">
        <v>67</v>
      </c>
      <c r="J296" s="660">
        <v>42656</v>
      </c>
      <c r="K296" s="299" t="s">
        <v>60</v>
      </c>
      <c r="L296" s="654">
        <v>800</v>
      </c>
      <c r="M296" s="260">
        <v>2307</v>
      </c>
      <c r="N296" s="825">
        <v>42717</v>
      </c>
      <c r="O296" s="300"/>
      <c r="P296" s="300"/>
      <c r="AB296" s="5" t="str">
        <f t="shared" si="4"/>
        <v>Axel Spirit132</v>
      </c>
    </row>
    <row r="297" spans="1:28" ht="12.95" customHeight="1">
      <c r="A297" s="260">
        <v>2308</v>
      </c>
      <c r="B297" s="260" t="s">
        <v>2364</v>
      </c>
      <c r="C297" s="261">
        <v>42681</v>
      </c>
      <c r="D297" s="260" t="s">
        <v>1364</v>
      </c>
      <c r="E297" s="260" t="s">
        <v>550</v>
      </c>
      <c r="F297" s="260"/>
      <c r="G297" s="260"/>
      <c r="H297" s="262" t="s">
        <v>2031</v>
      </c>
      <c r="I297" s="262" t="s">
        <v>62</v>
      </c>
      <c r="J297" s="660">
        <v>42649</v>
      </c>
      <c r="K297" s="299" t="s">
        <v>60</v>
      </c>
      <c r="L297" s="654">
        <v>800</v>
      </c>
      <c r="M297" s="260">
        <v>2308</v>
      </c>
      <c r="N297" s="825">
        <v>42740</v>
      </c>
      <c r="O297" s="300"/>
      <c r="P297" s="300"/>
      <c r="AB297" s="5" t="str">
        <f t="shared" si="4"/>
        <v>Beijing SpiritTK006</v>
      </c>
    </row>
    <row r="298" spans="1:28" ht="12.95" customHeight="1">
      <c r="A298" s="260">
        <v>2309</v>
      </c>
      <c r="B298" s="260" t="s">
        <v>2365</v>
      </c>
      <c r="C298" s="261">
        <v>42681</v>
      </c>
      <c r="D298" s="260" t="s">
        <v>115</v>
      </c>
      <c r="E298" s="260" t="s">
        <v>139</v>
      </c>
      <c r="F298" s="260"/>
      <c r="G298" s="260"/>
      <c r="H298" s="262" t="s">
        <v>830</v>
      </c>
      <c r="I298" s="262" t="s">
        <v>90</v>
      </c>
      <c r="J298" s="660">
        <v>42658</v>
      </c>
      <c r="K298" s="299" t="s">
        <v>60</v>
      </c>
      <c r="L298" s="654">
        <v>800</v>
      </c>
      <c r="M298" s="260">
        <v>2309</v>
      </c>
      <c r="N298" s="825">
        <v>42717</v>
      </c>
      <c r="O298" s="300"/>
      <c r="P298" s="300"/>
      <c r="AB298" s="5" t="str">
        <f t="shared" si="4"/>
        <v>Leyte Spirit021</v>
      </c>
    </row>
    <row r="299" spans="1:28" ht="12.95" customHeight="1">
      <c r="A299" s="260">
        <v>2310</v>
      </c>
      <c r="B299" s="260" t="s">
        <v>2366</v>
      </c>
      <c r="C299" s="261">
        <v>42681</v>
      </c>
      <c r="D299" s="260" t="s">
        <v>484</v>
      </c>
      <c r="E299" s="260" t="s">
        <v>2332</v>
      </c>
      <c r="F299" s="260"/>
      <c r="G299" s="260"/>
      <c r="H299" s="262" t="s">
        <v>1340</v>
      </c>
      <c r="I299" s="262" t="s">
        <v>413</v>
      </c>
      <c r="J299" s="660">
        <v>42659</v>
      </c>
      <c r="K299" s="299" t="s">
        <v>60</v>
      </c>
      <c r="L299" s="654">
        <v>800</v>
      </c>
      <c r="M299" s="260">
        <v>2310</v>
      </c>
      <c r="N299" s="825">
        <v>42717</v>
      </c>
      <c r="O299" s="300"/>
      <c r="P299" s="300"/>
      <c r="AB299" s="5" t="str">
        <f t="shared" si="4"/>
        <v>Esther Spirit134</v>
      </c>
    </row>
    <row r="300" spans="1:28" ht="12.95" customHeight="1">
      <c r="A300" s="260">
        <v>2311</v>
      </c>
      <c r="B300" s="260" t="s">
        <v>2367</v>
      </c>
      <c r="C300" s="261">
        <v>42681</v>
      </c>
      <c r="D300" s="260" t="s">
        <v>794</v>
      </c>
      <c r="E300" s="260" t="s">
        <v>530</v>
      </c>
      <c r="F300" s="260"/>
      <c r="G300" s="260"/>
      <c r="H300" s="262" t="s">
        <v>601</v>
      </c>
      <c r="I300" s="262" t="s">
        <v>88</v>
      </c>
      <c r="J300" s="660">
        <v>42666</v>
      </c>
      <c r="K300" s="299" t="s">
        <v>60</v>
      </c>
      <c r="L300" s="654">
        <v>800</v>
      </c>
      <c r="M300" s="260">
        <v>2311</v>
      </c>
      <c r="N300" s="825">
        <v>42767</v>
      </c>
      <c r="O300" s="300"/>
      <c r="P300" s="300"/>
      <c r="AB300" s="5" t="str">
        <f t="shared" si="4"/>
        <v>Navion Marita040</v>
      </c>
    </row>
    <row r="301" spans="1:28" ht="12.95" customHeight="1">
      <c r="A301" s="260">
        <v>2312</v>
      </c>
      <c r="B301" s="260" t="s">
        <v>2368</v>
      </c>
      <c r="C301" s="261">
        <v>42681</v>
      </c>
      <c r="D301" s="260" t="s">
        <v>768</v>
      </c>
      <c r="E301" s="260" t="s">
        <v>79</v>
      </c>
      <c r="F301" s="260"/>
      <c r="G301" s="260"/>
      <c r="H301" s="262" t="s">
        <v>601</v>
      </c>
      <c r="I301" s="262" t="s">
        <v>64</v>
      </c>
      <c r="J301" s="660">
        <v>42665</v>
      </c>
      <c r="K301" s="299" t="s">
        <v>60</v>
      </c>
      <c r="L301" s="654">
        <v>800</v>
      </c>
      <c r="M301" s="260">
        <v>2312</v>
      </c>
      <c r="N301" s="825">
        <v>42717</v>
      </c>
      <c r="O301" s="300"/>
      <c r="P301" s="300"/>
      <c r="AB301" s="5" t="str">
        <f t="shared" si="4"/>
        <v>Peak Spirit24</v>
      </c>
    </row>
    <row r="302" spans="1:28" ht="12.95" customHeight="1">
      <c r="A302" s="260">
        <v>2313</v>
      </c>
      <c r="B302" s="260" t="s">
        <v>2369</v>
      </c>
      <c r="C302" s="261">
        <v>42683</v>
      </c>
      <c r="D302" s="260" t="s">
        <v>2209</v>
      </c>
      <c r="E302" s="260" t="s">
        <v>183</v>
      </c>
      <c r="F302" s="260"/>
      <c r="G302" s="260"/>
      <c r="H302" s="262" t="s">
        <v>1284</v>
      </c>
      <c r="I302" s="262" t="s">
        <v>743</v>
      </c>
      <c r="J302" s="660">
        <v>42652</v>
      </c>
      <c r="K302" s="299" t="s">
        <v>590</v>
      </c>
      <c r="L302" s="654">
        <v>1600</v>
      </c>
      <c r="M302" s="260">
        <v>2313</v>
      </c>
      <c r="N302" s="825">
        <v>42744</v>
      </c>
      <c r="O302" s="300"/>
      <c r="P302" s="300"/>
      <c r="AB302" s="5" t="str">
        <f t="shared" si="4"/>
        <v>Overseas Kythons25</v>
      </c>
    </row>
    <row r="303" spans="1:28" ht="12.95" customHeight="1">
      <c r="A303" s="260">
        <v>2314</v>
      </c>
      <c r="B303" s="260" t="s">
        <v>2370</v>
      </c>
      <c r="C303" s="261">
        <v>42683</v>
      </c>
      <c r="D303" s="260" t="s">
        <v>796</v>
      </c>
      <c r="E303" s="260" t="s">
        <v>673</v>
      </c>
      <c r="F303" s="260"/>
      <c r="G303" s="260"/>
      <c r="H303" s="262" t="s">
        <v>1942</v>
      </c>
      <c r="I303" s="262" t="s">
        <v>842</v>
      </c>
      <c r="J303" s="660">
        <v>42657</v>
      </c>
      <c r="K303" s="299" t="s">
        <v>590</v>
      </c>
      <c r="L303" s="654">
        <v>1600</v>
      </c>
      <c r="M303" s="260">
        <v>2314</v>
      </c>
      <c r="N303" s="825">
        <v>42695</v>
      </c>
      <c r="O303" s="300"/>
      <c r="P303" s="300"/>
      <c r="AB303" s="5" t="str">
        <f t="shared" si="4"/>
        <v>Kerala025</v>
      </c>
    </row>
    <row r="304" spans="1:28" ht="12.95" customHeight="1">
      <c r="A304" s="260">
        <v>2315</v>
      </c>
      <c r="B304" s="260" t="s">
        <v>2371</v>
      </c>
      <c r="C304" s="261">
        <v>42683</v>
      </c>
      <c r="D304" s="260" t="s">
        <v>2276</v>
      </c>
      <c r="E304" s="260" t="s">
        <v>234</v>
      </c>
      <c r="F304" s="260"/>
      <c r="G304" s="260"/>
      <c r="H304" s="262" t="s">
        <v>1322</v>
      </c>
      <c r="I304" s="262" t="s">
        <v>604</v>
      </c>
      <c r="J304" s="660">
        <v>42644</v>
      </c>
      <c r="K304" s="299" t="s">
        <v>590</v>
      </c>
      <c r="L304" s="654">
        <v>1600</v>
      </c>
      <c r="M304" s="260">
        <v>2315</v>
      </c>
      <c r="N304" s="825">
        <v>42717</v>
      </c>
      <c r="O304" s="300"/>
      <c r="P304" s="300"/>
      <c r="AB304" s="5" t="str">
        <f t="shared" si="4"/>
        <v>Huemul01</v>
      </c>
    </row>
    <row r="305" spans="1:28" ht="12.95" customHeight="1">
      <c r="A305" s="260">
        <v>2316</v>
      </c>
      <c r="B305" s="260" t="s">
        <v>2372</v>
      </c>
      <c r="C305" s="261">
        <v>42683</v>
      </c>
      <c r="D305" s="260" t="s">
        <v>717</v>
      </c>
      <c r="E305" s="260" t="s">
        <v>1837</v>
      </c>
      <c r="F305" s="260"/>
      <c r="G305" s="260"/>
      <c r="H305" s="262" t="s">
        <v>864</v>
      </c>
      <c r="I305" s="262" t="s">
        <v>261</v>
      </c>
      <c r="J305" s="660">
        <v>42647</v>
      </c>
      <c r="K305" s="299" t="s">
        <v>590</v>
      </c>
      <c r="L305" s="654">
        <v>1600</v>
      </c>
      <c r="M305" s="260">
        <v>2316</v>
      </c>
      <c r="N305" s="825">
        <v>42702</v>
      </c>
      <c r="O305" s="300"/>
      <c r="P305" s="300"/>
      <c r="AB305" s="5" t="str">
        <f t="shared" si="4"/>
        <v>Overseas Pearlmar195</v>
      </c>
    </row>
    <row r="306" spans="1:28" ht="12.95" customHeight="1">
      <c r="A306" s="260">
        <v>2317</v>
      </c>
      <c r="B306" s="260" t="s">
        <v>2373</v>
      </c>
      <c r="C306" s="261">
        <v>42683</v>
      </c>
      <c r="D306" s="260" t="s">
        <v>1303</v>
      </c>
      <c r="E306" s="260" t="s">
        <v>41</v>
      </c>
      <c r="F306" s="260"/>
      <c r="G306" s="260"/>
      <c r="H306" s="262" t="s">
        <v>1304</v>
      </c>
      <c r="I306" s="262" t="s">
        <v>607</v>
      </c>
      <c r="J306" s="660">
        <v>42668</v>
      </c>
      <c r="K306" s="299" t="s">
        <v>590</v>
      </c>
      <c r="L306" s="654">
        <v>1600</v>
      </c>
      <c r="M306" s="260">
        <v>2317</v>
      </c>
      <c r="N306" s="825">
        <v>42695</v>
      </c>
      <c r="O306" s="300"/>
      <c r="P306" s="300"/>
      <c r="AB306" s="5" t="str">
        <f t="shared" si="4"/>
        <v>Danubia12</v>
      </c>
    </row>
    <row r="307" spans="1:28" ht="12.95" customHeight="1">
      <c r="A307" s="260">
        <v>2318</v>
      </c>
      <c r="B307" s="260" t="s">
        <v>2411</v>
      </c>
      <c r="C307" s="261">
        <v>42707</v>
      </c>
      <c r="D307" s="260" t="s">
        <v>1496</v>
      </c>
      <c r="E307" s="260" t="s">
        <v>2406</v>
      </c>
      <c r="F307" s="260"/>
      <c r="G307" s="260"/>
      <c r="H307" s="262" t="s">
        <v>1498</v>
      </c>
      <c r="I307" s="262" t="s">
        <v>25</v>
      </c>
      <c r="J307" s="660">
        <v>42696</v>
      </c>
      <c r="K307" s="299" t="s">
        <v>290</v>
      </c>
      <c r="L307" s="654">
        <v>1400</v>
      </c>
      <c r="M307" s="260">
        <v>2318</v>
      </c>
      <c r="N307" s="825">
        <v>42739</v>
      </c>
      <c r="O307" s="300"/>
      <c r="P307" s="300"/>
      <c r="AB307" s="5" t="str">
        <f t="shared" si="4"/>
        <v>British Emissary16015</v>
      </c>
    </row>
    <row r="308" spans="1:28" ht="12.95" customHeight="1">
      <c r="A308" s="260">
        <v>2319</v>
      </c>
      <c r="B308" s="260" t="s">
        <v>2412</v>
      </c>
      <c r="C308" s="261">
        <v>42707</v>
      </c>
      <c r="D308" s="260" t="s">
        <v>514</v>
      </c>
      <c r="E308" s="260" t="s">
        <v>2376</v>
      </c>
      <c r="F308" s="260" t="s">
        <v>290</v>
      </c>
      <c r="G308" s="260"/>
      <c r="H308" s="262" t="s">
        <v>1498</v>
      </c>
      <c r="I308" s="262" t="s">
        <v>160</v>
      </c>
      <c r="J308" s="660">
        <v>42685</v>
      </c>
      <c r="K308" s="299" t="s">
        <v>290</v>
      </c>
      <c r="L308" s="654">
        <v>1400</v>
      </c>
      <c r="M308" s="260">
        <v>2319</v>
      </c>
      <c r="N308" s="825">
        <v>42739</v>
      </c>
      <c r="O308" s="300"/>
      <c r="P308" s="300"/>
      <c r="AB308" s="5" t="str">
        <f t="shared" si="4"/>
        <v>British Explorer16016</v>
      </c>
    </row>
    <row r="309" spans="1:28" ht="12.95" customHeight="1">
      <c r="A309" s="260">
        <v>2320</v>
      </c>
      <c r="B309" s="260" t="s">
        <v>2413</v>
      </c>
      <c r="C309" s="261">
        <v>42707</v>
      </c>
      <c r="D309" s="260" t="s">
        <v>2250</v>
      </c>
      <c r="E309" s="260" t="s">
        <v>2251</v>
      </c>
      <c r="F309" s="260"/>
      <c r="G309" s="260"/>
      <c r="H309" s="262" t="s">
        <v>549</v>
      </c>
      <c r="I309" s="262" t="s">
        <v>90</v>
      </c>
      <c r="J309" s="660">
        <v>42677</v>
      </c>
      <c r="K309" s="299" t="s">
        <v>28</v>
      </c>
      <c r="L309" s="654">
        <v>1400</v>
      </c>
      <c r="M309" s="260">
        <v>2320</v>
      </c>
      <c r="N309" s="825">
        <v>42719</v>
      </c>
      <c r="O309" s="260"/>
      <c r="P309" s="300"/>
      <c r="AB309" s="5" t="str">
        <f t="shared" si="4"/>
        <v>Gener8 Elektra2016_28</v>
      </c>
    </row>
    <row r="310" spans="1:28" ht="12.95" customHeight="1">
      <c r="A310" s="260">
        <v>2321</v>
      </c>
      <c r="B310" s="260" t="s">
        <v>2414</v>
      </c>
      <c r="C310" s="261">
        <v>42707</v>
      </c>
      <c r="D310" s="260" t="s">
        <v>1625</v>
      </c>
      <c r="E310" s="260" t="s">
        <v>238</v>
      </c>
      <c r="F310" s="260"/>
      <c r="G310" s="260"/>
      <c r="H310" s="262" t="s">
        <v>556</v>
      </c>
      <c r="I310" s="262" t="s">
        <v>71</v>
      </c>
      <c r="J310" s="660">
        <v>42680</v>
      </c>
      <c r="K310" s="299" t="s">
        <v>28</v>
      </c>
      <c r="L310" s="654">
        <v>1400</v>
      </c>
      <c r="M310" s="260">
        <v>2321</v>
      </c>
      <c r="N310" s="825">
        <v>42730</v>
      </c>
      <c r="O310" s="260"/>
      <c r="P310" s="300"/>
      <c r="AB310" s="5" t="str">
        <f t="shared" si="4"/>
        <v>Navig8 Grace3</v>
      </c>
    </row>
    <row r="311" spans="1:28" ht="12.95" customHeight="1">
      <c r="A311" s="260">
        <v>2322</v>
      </c>
      <c r="B311" s="260" t="s">
        <v>2415</v>
      </c>
      <c r="C311" s="261">
        <v>42707</v>
      </c>
      <c r="D311" s="260" t="s">
        <v>540</v>
      </c>
      <c r="E311" s="260" t="s">
        <v>558</v>
      </c>
      <c r="F311" s="260"/>
      <c r="G311" s="260"/>
      <c r="H311" s="262" t="s">
        <v>1382</v>
      </c>
      <c r="I311" s="262" t="s">
        <v>90</v>
      </c>
      <c r="J311" s="660">
        <v>42676</v>
      </c>
      <c r="K311" s="299" t="s">
        <v>28</v>
      </c>
      <c r="L311" s="654">
        <v>1400</v>
      </c>
      <c r="M311" s="260">
        <v>2322</v>
      </c>
      <c r="N311" s="825">
        <v>42719</v>
      </c>
      <c r="O311" s="260"/>
      <c r="P311" s="300"/>
      <c r="AB311" s="5" t="str">
        <f t="shared" si="4"/>
        <v>Afra Hawthorn50</v>
      </c>
    </row>
    <row r="312" spans="1:28" ht="12.95" customHeight="1">
      <c r="A312" s="260">
        <v>2323</v>
      </c>
      <c r="B312" s="260" t="s">
        <v>2416</v>
      </c>
      <c r="C312" s="261">
        <v>42707</v>
      </c>
      <c r="D312" s="260" t="s">
        <v>853</v>
      </c>
      <c r="E312" s="260" t="s">
        <v>79</v>
      </c>
      <c r="F312" s="260"/>
      <c r="G312" s="260"/>
      <c r="H312" s="262" t="s">
        <v>788</v>
      </c>
      <c r="I312" s="262" t="s">
        <v>585</v>
      </c>
      <c r="J312" s="660">
        <v>42674</v>
      </c>
      <c r="K312" s="299" t="s">
        <v>28</v>
      </c>
      <c r="L312" s="654">
        <v>1400</v>
      </c>
      <c r="M312" s="260">
        <v>2323</v>
      </c>
      <c r="N312" s="825">
        <v>42723</v>
      </c>
      <c r="O312" s="260"/>
      <c r="P312" s="300"/>
      <c r="AB312" s="5" t="str">
        <f t="shared" si="4"/>
        <v>Navig8 Stealth S.V24</v>
      </c>
    </row>
    <row r="313" spans="1:28" ht="12.95" customHeight="1">
      <c r="A313" s="260">
        <v>2324</v>
      </c>
      <c r="B313" s="260" t="s">
        <v>2417</v>
      </c>
      <c r="C313" s="261">
        <v>42707</v>
      </c>
      <c r="D313" s="260" t="s">
        <v>2340</v>
      </c>
      <c r="E313" s="260" t="s">
        <v>297</v>
      </c>
      <c r="F313" s="260"/>
      <c r="G313" s="260"/>
      <c r="H313" s="262" t="s">
        <v>671</v>
      </c>
      <c r="I313" s="262" t="s">
        <v>575</v>
      </c>
      <c r="J313" s="660">
        <v>42687</v>
      </c>
      <c r="K313" s="299" t="s">
        <v>28</v>
      </c>
      <c r="L313" s="654">
        <v>1400</v>
      </c>
      <c r="M313" s="260">
        <v>2324</v>
      </c>
      <c r="N313" s="825">
        <v>42719</v>
      </c>
      <c r="O313" s="260"/>
      <c r="P313" s="300"/>
      <c r="AB313" s="5" t="str">
        <f t="shared" si="4"/>
        <v>Navig8 Symphony09</v>
      </c>
    </row>
    <row r="314" spans="1:28" ht="12.95" customHeight="1">
      <c r="A314" s="260">
        <v>2325</v>
      </c>
      <c r="B314" s="260" t="s">
        <v>2418</v>
      </c>
      <c r="C314" s="261">
        <v>42707</v>
      </c>
      <c r="D314" s="260" t="s">
        <v>1306</v>
      </c>
      <c r="E314" s="260" t="s">
        <v>2345</v>
      </c>
      <c r="F314" s="260"/>
      <c r="G314" s="260"/>
      <c r="H314" s="262" t="s">
        <v>549</v>
      </c>
      <c r="I314" s="262" t="s">
        <v>173</v>
      </c>
      <c r="J314" s="660">
        <v>42693</v>
      </c>
      <c r="K314" s="299" t="s">
        <v>28</v>
      </c>
      <c r="L314" s="654">
        <v>1400</v>
      </c>
      <c r="M314" s="260">
        <v>2325</v>
      </c>
      <c r="N314" s="825">
        <v>42730</v>
      </c>
      <c r="O314" s="260"/>
      <c r="P314" s="300"/>
      <c r="AB314" s="5" t="str">
        <f t="shared" si="4"/>
        <v>Al Agaila9_16</v>
      </c>
    </row>
    <row r="315" spans="1:28" ht="12.95" customHeight="1">
      <c r="A315" s="260">
        <v>2326</v>
      </c>
      <c r="B315" s="260" t="s">
        <v>2419</v>
      </c>
      <c r="C315" s="261">
        <v>42707</v>
      </c>
      <c r="D315" s="260" t="s">
        <v>490</v>
      </c>
      <c r="E315" s="260" t="s">
        <v>2346</v>
      </c>
      <c r="F315" s="260"/>
      <c r="G315" s="260"/>
      <c r="H315" s="262" t="s">
        <v>1454</v>
      </c>
      <c r="I315" s="262" t="s">
        <v>2408</v>
      </c>
      <c r="J315" s="660">
        <v>42687</v>
      </c>
      <c r="K315" s="299" t="s">
        <v>28</v>
      </c>
      <c r="L315" s="654">
        <v>1400</v>
      </c>
      <c r="M315" s="260">
        <v>2326</v>
      </c>
      <c r="N315" s="825">
        <v>42793</v>
      </c>
      <c r="O315" s="260"/>
      <c r="P315" s="300"/>
      <c r="AB315" s="5" t="str">
        <f t="shared" si="4"/>
        <v>Nave Cielo56L</v>
      </c>
    </row>
    <row r="316" spans="1:28" ht="12.95" customHeight="1">
      <c r="A316" s="260">
        <v>2327</v>
      </c>
      <c r="B316" s="260" t="s">
        <v>2420</v>
      </c>
      <c r="C316" s="261">
        <v>42707</v>
      </c>
      <c r="D316" s="260" t="s">
        <v>2393</v>
      </c>
      <c r="E316" s="260" t="s">
        <v>245</v>
      </c>
      <c r="F316" s="260" t="s">
        <v>28</v>
      </c>
      <c r="G316" s="260"/>
      <c r="H316" s="262" t="s">
        <v>788</v>
      </c>
      <c r="I316" s="262" t="s">
        <v>222</v>
      </c>
      <c r="J316" s="660" t="s">
        <v>2394</v>
      </c>
      <c r="K316" s="299" t="s">
        <v>28</v>
      </c>
      <c r="L316" s="654">
        <v>1400</v>
      </c>
      <c r="M316" s="260">
        <v>2327</v>
      </c>
      <c r="N316" s="825">
        <v>42723</v>
      </c>
      <c r="O316" s="260"/>
      <c r="P316" s="300"/>
      <c r="AB316" s="5" t="str">
        <f t="shared" si="4"/>
        <v>Fidelity N34</v>
      </c>
    </row>
    <row r="317" spans="1:28" ht="12.95" customHeight="1">
      <c r="A317" s="260">
        <v>2328</v>
      </c>
      <c r="B317" s="260" t="s">
        <v>2421</v>
      </c>
      <c r="C317" s="261">
        <v>42709</v>
      </c>
      <c r="D317" s="260" t="s">
        <v>628</v>
      </c>
      <c r="E317" s="260" t="s">
        <v>2335</v>
      </c>
      <c r="F317" s="260"/>
      <c r="G317" s="260"/>
      <c r="H317" s="262" t="s">
        <v>579</v>
      </c>
      <c r="I317" s="262" t="s">
        <v>24</v>
      </c>
      <c r="J317" s="660">
        <v>42686.333333333336</v>
      </c>
      <c r="K317" s="299" t="s">
        <v>1094</v>
      </c>
      <c r="L317" s="654">
        <v>1400</v>
      </c>
      <c r="M317" s="260">
        <v>2328</v>
      </c>
      <c r="N317" s="825">
        <v>42871</v>
      </c>
      <c r="O317" s="300"/>
      <c r="P317" s="300"/>
      <c r="AB317" s="5" t="str">
        <f t="shared" si="4"/>
        <v>Stena President201607</v>
      </c>
    </row>
    <row r="318" spans="1:28" ht="12.95" customHeight="1">
      <c r="A318" s="260">
        <v>2329</v>
      </c>
      <c r="B318" s="260" t="s">
        <v>2422</v>
      </c>
      <c r="C318" s="261">
        <v>42709</v>
      </c>
      <c r="D318" s="260" t="s">
        <v>598</v>
      </c>
      <c r="E318" s="260">
        <v>201607</v>
      </c>
      <c r="F318" s="260"/>
      <c r="G318" s="260"/>
      <c r="H318" s="262" t="s">
        <v>1377</v>
      </c>
      <c r="I318" s="262" t="s">
        <v>25</v>
      </c>
      <c r="J318" s="660">
        <v>42699</v>
      </c>
      <c r="K318" s="299" t="s">
        <v>1094</v>
      </c>
      <c r="L318" s="654">
        <v>1400</v>
      </c>
      <c r="M318" s="260">
        <v>2329</v>
      </c>
      <c r="N318" s="825">
        <v>42740</v>
      </c>
      <c r="O318" s="300"/>
      <c r="P318" s="300"/>
      <c r="AB318" s="5" t="str">
        <f t="shared" si="4"/>
        <v>Stena Supreme201607</v>
      </c>
    </row>
    <row r="319" spans="1:28" ht="12.95" customHeight="1">
      <c r="A319" s="260">
        <v>2330</v>
      </c>
      <c r="B319" s="260" t="s">
        <v>2423</v>
      </c>
      <c r="C319" s="261">
        <v>42709</v>
      </c>
      <c r="D319" s="260" t="s">
        <v>1294</v>
      </c>
      <c r="E319" s="260" t="s">
        <v>1916</v>
      </c>
      <c r="F319" s="260"/>
      <c r="G319" s="260"/>
      <c r="H319" s="262" t="s">
        <v>817</v>
      </c>
      <c r="I319" s="262" t="s">
        <v>356</v>
      </c>
      <c r="J319" s="660">
        <v>42693</v>
      </c>
      <c r="K319" s="299" t="s">
        <v>1094</v>
      </c>
      <c r="L319" s="654">
        <v>1400</v>
      </c>
      <c r="M319" s="260">
        <v>2330</v>
      </c>
      <c r="N319" s="825">
        <v>42740</v>
      </c>
      <c r="O319" s="300"/>
      <c r="P319" s="300"/>
      <c r="AB319" s="5" t="str">
        <f t="shared" si="4"/>
        <v>Densa Orca201604</v>
      </c>
    </row>
    <row r="320" spans="1:28" ht="12.95" customHeight="1">
      <c r="A320" s="260">
        <v>2331</v>
      </c>
      <c r="B320" s="260" t="s">
        <v>2424</v>
      </c>
      <c r="C320" s="261">
        <v>42709</v>
      </c>
      <c r="D320" s="260" t="s">
        <v>643</v>
      </c>
      <c r="E320" s="260" t="s">
        <v>2378</v>
      </c>
      <c r="F320" s="260" t="s">
        <v>663</v>
      </c>
      <c r="G320" s="260"/>
      <c r="H320" s="262" t="s">
        <v>817</v>
      </c>
      <c r="I320" s="262" t="s">
        <v>62</v>
      </c>
      <c r="J320" s="660">
        <v>42703</v>
      </c>
      <c r="K320" s="299" t="s">
        <v>1094</v>
      </c>
      <c r="L320" s="654">
        <v>1400</v>
      </c>
      <c r="M320" s="260">
        <v>2331</v>
      </c>
      <c r="N320" s="825">
        <v>42789</v>
      </c>
      <c r="O320" s="276" t="s">
        <v>2440</v>
      </c>
      <c r="P320" s="300"/>
      <c r="Q320" s="180"/>
      <c r="R320" s="180"/>
      <c r="S320" s="180"/>
      <c r="AB320" s="5" t="str">
        <f t="shared" si="4"/>
        <v>Stena Perros201608</v>
      </c>
    </row>
    <row r="321" spans="1:28" ht="12.95" customHeight="1">
      <c r="A321" s="260">
        <v>2332</v>
      </c>
      <c r="B321" s="260" t="s">
        <v>2425</v>
      </c>
      <c r="C321" s="261">
        <v>42709</v>
      </c>
      <c r="D321" s="260" t="s">
        <v>640</v>
      </c>
      <c r="E321" s="260" t="s">
        <v>2143</v>
      </c>
      <c r="F321" s="260" t="s">
        <v>663</v>
      </c>
      <c r="G321" s="260"/>
      <c r="H321" s="262" t="s">
        <v>828</v>
      </c>
      <c r="I321" s="262" t="s">
        <v>267</v>
      </c>
      <c r="J321" s="660">
        <v>42699</v>
      </c>
      <c r="K321" s="299" t="s">
        <v>1094</v>
      </c>
      <c r="L321" s="654">
        <v>1400</v>
      </c>
      <c r="M321" s="260">
        <v>2332</v>
      </c>
      <c r="N321" s="825">
        <v>42740</v>
      </c>
      <c r="O321" s="300"/>
      <c r="P321" s="300"/>
      <c r="AB321" s="5" t="str">
        <f t="shared" si="4"/>
        <v>Sonangol Kizomba201606</v>
      </c>
    </row>
    <row r="322" spans="1:28" ht="12.95" customHeight="1">
      <c r="A322" s="260">
        <v>2333</v>
      </c>
      <c r="B322" s="260" t="s">
        <v>2426</v>
      </c>
      <c r="C322" s="261">
        <v>42709</v>
      </c>
      <c r="D322" s="260" t="s">
        <v>1481</v>
      </c>
      <c r="E322" s="260" t="s">
        <v>2061</v>
      </c>
      <c r="F322" s="260"/>
      <c r="G322" s="260"/>
      <c r="H322" s="262" t="s">
        <v>736</v>
      </c>
      <c r="I322" s="262" t="s">
        <v>535</v>
      </c>
      <c r="J322" s="660">
        <v>42674</v>
      </c>
      <c r="K322" s="299" t="s">
        <v>1106</v>
      </c>
      <c r="L322" s="654">
        <v>1700</v>
      </c>
      <c r="M322" s="260">
        <v>2333</v>
      </c>
      <c r="N322" s="825">
        <v>42881</v>
      </c>
      <c r="O322" s="300"/>
      <c r="P322" s="300"/>
      <c r="AB322" s="5" t="str">
        <f t="shared" ref="AB322:AB385" si="5">IF(TRIM(A322)="","",CONCATENATE(TRIM(D322),TRIM(E322)))</f>
        <v>Stena Imperative1604</v>
      </c>
    </row>
    <row r="323" spans="1:28" ht="12.95" customHeight="1">
      <c r="A323" s="260">
        <v>2334</v>
      </c>
      <c r="B323" s="260" t="s">
        <v>2427</v>
      </c>
      <c r="C323" s="261">
        <v>42709</v>
      </c>
      <c r="D323" s="260" t="s">
        <v>2331</v>
      </c>
      <c r="E323" s="260" t="s">
        <v>482</v>
      </c>
      <c r="F323" s="260"/>
      <c r="G323" s="260"/>
      <c r="H323" s="262" t="s">
        <v>754</v>
      </c>
      <c r="I323" s="262" t="s">
        <v>310</v>
      </c>
      <c r="J323" s="660">
        <v>42663</v>
      </c>
      <c r="K323" s="299" t="s">
        <v>60</v>
      </c>
      <c r="L323" s="654">
        <v>800</v>
      </c>
      <c r="M323" s="260">
        <v>2334</v>
      </c>
      <c r="N323" s="825">
        <v>42740</v>
      </c>
      <c r="O323" s="300"/>
      <c r="P323" s="300"/>
      <c r="AB323" s="5" t="str">
        <f t="shared" si="5"/>
        <v>Sydney Spirit8</v>
      </c>
    </row>
    <row r="324" spans="1:28" ht="12.95" customHeight="1">
      <c r="A324" s="260">
        <v>2335</v>
      </c>
      <c r="B324" s="260" t="s">
        <v>2428</v>
      </c>
      <c r="C324" s="261">
        <v>42709</v>
      </c>
      <c r="D324" s="260" t="s">
        <v>638</v>
      </c>
      <c r="E324" s="260" t="s">
        <v>447</v>
      </c>
      <c r="F324" s="260"/>
      <c r="G324" s="260"/>
      <c r="H324" s="262" t="s">
        <v>701</v>
      </c>
      <c r="I324" s="262" t="s">
        <v>2409</v>
      </c>
      <c r="J324" s="660">
        <v>42674</v>
      </c>
      <c r="K324" s="299" t="s">
        <v>60</v>
      </c>
      <c r="L324" s="654">
        <v>800</v>
      </c>
      <c r="M324" s="260">
        <v>2335</v>
      </c>
      <c r="N324" s="825">
        <v>42740</v>
      </c>
      <c r="O324" s="300"/>
      <c r="P324" s="300"/>
      <c r="AB324" s="5" t="str">
        <f t="shared" si="5"/>
        <v>Mare Tirrenum53</v>
      </c>
    </row>
    <row r="325" spans="1:28" ht="12.95" customHeight="1">
      <c r="A325" s="260">
        <v>2336</v>
      </c>
      <c r="B325" s="260" t="s">
        <v>2429</v>
      </c>
      <c r="C325" s="261">
        <v>42709</v>
      </c>
      <c r="D325" s="260" t="s">
        <v>387</v>
      </c>
      <c r="E325" s="260" t="s">
        <v>2338</v>
      </c>
      <c r="F325" s="260"/>
      <c r="G325" s="260"/>
      <c r="H325" s="262" t="s">
        <v>75</v>
      </c>
      <c r="I325" s="262" t="s">
        <v>173</v>
      </c>
      <c r="J325" s="660">
        <v>42679</v>
      </c>
      <c r="K325" s="299" t="s">
        <v>60</v>
      </c>
      <c r="L325" s="654">
        <v>800</v>
      </c>
      <c r="M325" s="260">
        <v>2336</v>
      </c>
      <c r="N325" s="825">
        <v>42744</v>
      </c>
      <c r="O325" s="300"/>
      <c r="P325" s="300"/>
      <c r="AB325" s="5" t="str">
        <f t="shared" si="5"/>
        <v>Asian Spirit130_49</v>
      </c>
    </row>
    <row r="326" spans="1:28" ht="12.95" customHeight="1">
      <c r="A326" s="260">
        <v>2337</v>
      </c>
      <c r="B326" s="260" t="s">
        <v>2430</v>
      </c>
      <c r="C326" s="261">
        <v>42709</v>
      </c>
      <c r="D326" s="260" t="s">
        <v>65</v>
      </c>
      <c r="E326" s="260" t="s">
        <v>96</v>
      </c>
      <c r="F326" s="260"/>
      <c r="G326" s="260"/>
      <c r="H326" s="262" t="s">
        <v>2211</v>
      </c>
      <c r="I326" s="262" t="s">
        <v>563</v>
      </c>
      <c r="J326" s="660">
        <v>42683</v>
      </c>
      <c r="K326" s="299" t="s">
        <v>60</v>
      </c>
      <c r="L326" s="654">
        <v>800</v>
      </c>
      <c r="M326" s="260">
        <v>2337</v>
      </c>
      <c r="N326" s="825">
        <v>42739</v>
      </c>
      <c r="O326" s="300"/>
      <c r="P326" s="300"/>
      <c r="AB326" s="5" t="str">
        <f t="shared" si="5"/>
        <v>Everest Spirit124</v>
      </c>
    </row>
    <row r="327" spans="1:28" ht="12.95" customHeight="1">
      <c r="A327" s="260">
        <v>2338</v>
      </c>
      <c r="B327" s="260" t="s">
        <v>2431</v>
      </c>
      <c r="C327" s="261">
        <v>42709</v>
      </c>
      <c r="D327" s="260" t="s">
        <v>704</v>
      </c>
      <c r="E327" s="260" t="s">
        <v>547</v>
      </c>
      <c r="F327" s="260"/>
      <c r="G327" s="260"/>
      <c r="H327" s="262" t="s">
        <v>400</v>
      </c>
      <c r="I327" s="262" t="s">
        <v>733</v>
      </c>
      <c r="J327" s="660">
        <v>42679</v>
      </c>
      <c r="K327" s="299" t="s">
        <v>60</v>
      </c>
      <c r="L327" s="654">
        <v>800</v>
      </c>
      <c r="M327" s="260">
        <v>2338</v>
      </c>
      <c r="N327" s="825">
        <v>42740</v>
      </c>
      <c r="O327" s="300"/>
      <c r="P327" s="300"/>
      <c r="AB327" s="5" t="str">
        <f t="shared" si="5"/>
        <v>Navigator Spirit112</v>
      </c>
    </row>
    <row r="328" spans="1:28" ht="12.95" customHeight="1">
      <c r="A328" s="260">
        <v>2339</v>
      </c>
      <c r="B328" s="260" t="s">
        <v>2432</v>
      </c>
      <c r="C328" s="261">
        <v>42709</v>
      </c>
      <c r="D328" s="260" t="s">
        <v>80</v>
      </c>
      <c r="E328" s="260" t="s">
        <v>407</v>
      </c>
      <c r="F328" s="260"/>
      <c r="G328" s="260"/>
      <c r="H328" s="262" t="s">
        <v>2344</v>
      </c>
      <c r="I328" s="262" t="s">
        <v>487</v>
      </c>
      <c r="J328" s="660">
        <v>42321.5</v>
      </c>
      <c r="K328" s="299" t="s">
        <v>60</v>
      </c>
      <c r="L328" s="654">
        <v>800</v>
      </c>
      <c r="M328" s="260">
        <v>2339</v>
      </c>
      <c r="N328" s="825">
        <v>42739</v>
      </c>
      <c r="O328" s="300"/>
      <c r="P328" s="300"/>
      <c r="AB328" s="5" t="str">
        <f t="shared" si="5"/>
        <v>Helga Spirit74</v>
      </c>
    </row>
    <row r="329" spans="1:28" ht="12.95" customHeight="1">
      <c r="A329" s="260">
        <v>2340</v>
      </c>
      <c r="B329" s="260" t="s">
        <v>2433</v>
      </c>
      <c r="C329" s="261">
        <v>42709</v>
      </c>
      <c r="D329" s="260" t="s">
        <v>68</v>
      </c>
      <c r="E329" s="260" t="s">
        <v>174</v>
      </c>
      <c r="F329" s="260"/>
      <c r="G329" s="260"/>
      <c r="H329" s="262" t="s">
        <v>634</v>
      </c>
      <c r="I329" s="262" t="s">
        <v>2410</v>
      </c>
      <c r="J329" s="660">
        <v>42697</v>
      </c>
      <c r="K329" s="299" t="s">
        <v>60</v>
      </c>
      <c r="L329" s="654">
        <v>800</v>
      </c>
      <c r="M329" s="260">
        <v>2340</v>
      </c>
      <c r="N329" s="825">
        <v>42740</v>
      </c>
      <c r="O329" s="300"/>
      <c r="P329" s="300"/>
      <c r="AB329" s="5" t="str">
        <f t="shared" si="5"/>
        <v>Sebarok Spirit21</v>
      </c>
    </row>
    <row r="330" spans="1:28" ht="12.95" customHeight="1">
      <c r="A330" s="260">
        <v>2341</v>
      </c>
      <c r="B330" s="260" t="s">
        <v>2434</v>
      </c>
      <c r="C330" s="261">
        <v>42709</v>
      </c>
      <c r="D330" s="260" t="s">
        <v>73</v>
      </c>
      <c r="E330" s="260" t="s">
        <v>670</v>
      </c>
      <c r="F330" s="260" t="s">
        <v>60</v>
      </c>
      <c r="G330" s="260"/>
      <c r="H330" s="262" t="s">
        <v>601</v>
      </c>
      <c r="I330" s="262" t="s">
        <v>319</v>
      </c>
      <c r="J330" s="660">
        <v>42701</v>
      </c>
      <c r="K330" s="299" t="s">
        <v>60</v>
      </c>
      <c r="L330" s="654">
        <v>800</v>
      </c>
      <c r="M330" s="260">
        <v>2341</v>
      </c>
      <c r="N330" s="825">
        <v>42740</v>
      </c>
      <c r="O330" s="300"/>
      <c r="P330" s="300"/>
      <c r="AB330" s="5" t="str">
        <f t="shared" si="5"/>
        <v>Erik Spirit121</v>
      </c>
    </row>
    <row r="331" spans="1:28" ht="12.95" customHeight="1">
      <c r="A331" s="260">
        <v>2342</v>
      </c>
      <c r="B331" s="260" t="s">
        <v>2435</v>
      </c>
      <c r="C331" s="261">
        <v>42709</v>
      </c>
      <c r="D331" s="260" t="s">
        <v>826</v>
      </c>
      <c r="E331" s="260" t="s">
        <v>179</v>
      </c>
      <c r="F331" s="260" t="s">
        <v>60</v>
      </c>
      <c r="G331" s="260"/>
      <c r="H331" s="262" t="s">
        <v>63</v>
      </c>
      <c r="I331" s="262" t="s">
        <v>90</v>
      </c>
      <c r="J331" s="660">
        <v>42690</v>
      </c>
      <c r="K331" s="299" t="s">
        <v>60</v>
      </c>
      <c r="L331" s="654">
        <v>800</v>
      </c>
      <c r="M331" s="260">
        <v>2342</v>
      </c>
      <c r="N331" s="825">
        <v>42767</v>
      </c>
      <c r="O331" s="300"/>
      <c r="P331" s="300"/>
      <c r="AB331" s="5" t="str">
        <f t="shared" si="5"/>
        <v>Blue River23</v>
      </c>
    </row>
    <row r="332" spans="1:28" ht="12.95" customHeight="1">
      <c r="A332" s="260">
        <v>2343</v>
      </c>
      <c r="B332" s="260" t="s">
        <v>2436</v>
      </c>
      <c r="C332" s="261">
        <v>42709</v>
      </c>
      <c r="D332" s="260" t="s">
        <v>248</v>
      </c>
      <c r="E332" s="260" t="s">
        <v>361</v>
      </c>
      <c r="F332" s="260" t="s">
        <v>60</v>
      </c>
      <c r="G332" s="260"/>
      <c r="H332" s="262" t="s">
        <v>63</v>
      </c>
      <c r="I332" s="262" t="s">
        <v>802</v>
      </c>
      <c r="J332" s="660">
        <v>42682</v>
      </c>
      <c r="K332" s="299" t="s">
        <v>60</v>
      </c>
      <c r="L332" s="654">
        <v>800</v>
      </c>
      <c r="M332" s="260">
        <v>2343</v>
      </c>
      <c r="N332" s="825">
        <v>42767</v>
      </c>
      <c r="O332" s="300"/>
      <c r="P332" s="300"/>
      <c r="AB332" s="5" t="str">
        <f t="shared" si="5"/>
        <v>BM Bonanza08</v>
      </c>
    </row>
    <row r="333" spans="1:28" ht="12.95" customHeight="1">
      <c r="A333" s="260">
        <v>2344</v>
      </c>
      <c r="B333" s="260" t="s">
        <v>2437</v>
      </c>
      <c r="C333" s="261">
        <v>42709</v>
      </c>
      <c r="D333" s="260" t="s">
        <v>704</v>
      </c>
      <c r="E333" s="260" t="s">
        <v>774</v>
      </c>
      <c r="F333" s="260" t="s">
        <v>60</v>
      </c>
      <c r="G333" s="260"/>
      <c r="H333" s="262" t="s">
        <v>1340</v>
      </c>
      <c r="I333" s="262" t="s">
        <v>750</v>
      </c>
      <c r="J333" s="660">
        <v>42699</v>
      </c>
      <c r="K333" s="299" t="s">
        <v>60</v>
      </c>
      <c r="L333" s="654">
        <v>800</v>
      </c>
      <c r="M333" s="260">
        <v>2344</v>
      </c>
      <c r="N333" s="825">
        <v>42740</v>
      </c>
      <c r="O333" s="300"/>
      <c r="P333" s="300"/>
      <c r="AB333" s="5" t="str">
        <f t="shared" si="5"/>
        <v>Navigator Spirit113</v>
      </c>
    </row>
    <row r="334" spans="1:28" ht="12.95" customHeight="1">
      <c r="A334" s="260">
        <v>2345</v>
      </c>
      <c r="B334" s="260" t="s">
        <v>2438</v>
      </c>
      <c r="C334" s="261">
        <v>42709</v>
      </c>
      <c r="D334" s="260" t="s">
        <v>2386</v>
      </c>
      <c r="E334" s="260" t="s">
        <v>238</v>
      </c>
      <c r="F334" s="260" t="s">
        <v>60</v>
      </c>
      <c r="G334" s="260"/>
      <c r="H334" s="262" t="s">
        <v>63</v>
      </c>
      <c r="I334" s="262" t="s">
        <v>88</v>
      </c>
      <c r="J334" s="660">
        <v>42695</v>
      </c>
      <c r="K334" s="299" t="s">
        <v>60</v>
      </c>
      <c r="L334" s="654">
        <v>800</v>
      </c>
      <c r="M334" s="260">
        <v>2345</v>
      </c>
      <c r="N334" s="825">
        <v>42767</v>
      </c>
      <c r="O334" s="300"/>
      <c r="P334" s="300"/>
      <c r="AB334" s="5" t="str">
        <f t="shared" si="5"/>
        <v>Shin EI3</v>
      </c>
    </row>
    <row r="335" spans="1:28" ht="12.95" customHeight="1">
      <c r="A335" s="260">
        <v>2346</v>
      </c>
      <c r="B335" s="260" t="s">
        <v>2439</v>
      </c>
      <c r="C335" s="261">
        <v>42709</v>
      </c>
      <c r="D335" s="260" t="s">
        <v>794</v>
      </c>
      <c r="E335" s="260" t="s">
        <v>46</v>
      </c>
      <c r="F335" s="260" t="s">
        <v>60</v>
      </c>
      <c r="G335" s="260"/>
      <c r="H335" s="262" t="s">
        <v>601</v>
      </c>
      <c r="I335" s="262" t="s">
        <v>88</v>
      </c>
      <c r="J335" s="660">
        <v>42697</v>
      </c>
      <c r="K335" s="299" t="s">
        <v>60</v>
      </c>
      <c r="L335" s="654">
        <v>800</v>
      </c>
      <c r="M335" s="260">
        <v>2346</v>
      </c>
      <c r="N335" s="825">
        <v>42767</v>
      </c>
      <c r="O335" s="300"/>
      <c r="P335" s="300"/>
      <c r="AB335" s="5" t="str">
        <f t="shared" si="5"/>
        <v>Navion Marita41</v>
      </c>
    </row>
    <row r="336" spans="1:28" ht="12.95" customHeight="1">
      <c r="A336" s="260">
        <v>2347</v>
      </c>
      <c r="B336" s="260" t="s">
        <v>2447</v>
      </c>
      <c r="C336" s="261">
        <v>42710</v>
      </c>
      <c r="D336" s="260" t="s">
        <v>2265</v>
      </c>
      <c r="E336" s="260" t="s">
        <v>2446</v>
      </c>
      <c r="F336" s="260"/>
      <c r="G336" s="260"/>
      <c r="H336" s="262" t="s">
        <v>2266</v>
      </c>
      <c r="I336" s="262" t="s">
        <v>334</v>
      </c>
      <c r="J336" s="660">
        <v>42653</v>
      </c>
      <c r="K336" s="299" t="s">
        <v>1115</v>
      </c>
      <c r="L336" s="654">
        <v>1600</v>
      </c>
      <c r="M336" s="260">
        <v>2347</v>
      </c>
      <c r="N336" s="825">
        <v>42723</v>
      </c>
      <c r="O336" s="300"/>
      <c r="P336" s="300"/>
      <c r="AB336" s="5" t="str">
        <f t="shared" si="5"/>
        <v>Maya162-107F</v>
      </c>
    </row>
    <row r="337" spans="1:28" ht="12.95" customHeight="1">
      <c r="A337" s="260">
        <v>2348</v>
      </c>
      <c r="B337" s="260" t="s">
        <v>2448</v>
      </c>
      <c r="C337" s="261">
        <v>42710</v>
      </c>
      <c r="D337" s="260" t="s">
        <v>2265</v>
      </c>
      <c r="E337" s="260" t="s">
        <v>2334</v>
      </c>
      <c r="F337" s="260"/>
      <c r="G337" s="260"/>
      <c r="H337" s="262" t="s">
        <v>1304</v>
      </c>
      <c r="I337" s="262" t="s">
        <v>699</v>
      </c>
      <c r="J337" s="660">
        <v>42682</v>
      </c>
      <c r="K337" s="299" t="s">
        <v>1115</v>
      </c>
      <c r="L337" s="654">
        <v>1600</v>
      </c>
      <c r="M337" s="260">
        <v>2348</v>
      </c>
      <c r="N337" s="825">
        <v>42723</v>
      </c>
      <c r="O337" s="300"/>
      <c r="P337" s="300"/>
      <c r="AB337" s="5" t="str">
        <f t="shared" si="5"/>
        <v>Maya163P-108F</v>
      </c>
    </row>
    <row r="338" spans="1:28" ht="12.95" customHeight="1">
      <c r="A338" s="260">
        <v>2349</v>
      </c>
      <c r="B338" s="260" t="s">
        <v>2449</v>
      </c>
      <c r="C338" s="261">
        <v>42710</v>
      </c>
      <c r="D338" s="260" t="s">
        <v>837</v>
      </c>
      <c r="E338" s="260" t="s">
        <v>169</v>
      </c>
      <c r="F338" s="260"/>
      <c r="G338" s="260"/>
      <c r="H338" s="262" t="s">
        <v>1322</v>
      </c>
      <c r="I338" s="262" t="s">
        <v>455</v>
      </c>
      <c r="J338" s="660">
        <v>42671</v>
      </c>
      <c r="K338" s="299" t="s">
        <v>590</v>
      </c>
      <c r="L338" s="654">
        <v>1600</v>
      </c>
      <c r="M338" s="260">
        <v>2349</v>
      </c>
      <c r="N338" s="825">
        <v>42744</v>
      </c>
      <c r="O338" s="300"/>
      <c r="P338" s="300"/>
      <c r="AB338" s="5" t="str">
        <f t="shared" si="5"/>
        <v>Puma61</v>
      </c>
    </row>
    <row r="339" spans="1:28" ht="12.95" customHeight="1">
      <c r="A339" s="260">
        <v>2350</v>
      </c>
      <c r="B339" s="260" t="s">
        <v>2450</v>
      </c>
      <c r="C339" s="261">
        <v>42710</v>
      </c>
      <c r="D339" s="260" t="s">
        <v>689</v>
      </c>
      <c r="E339" s="260" t="s">
        <v>349</v>
      </c>
      <c r="F339" s="260"/>
      <c r="G339" s="260"/>
      <c r="H339" s="262" t="s">
        <v>1861</v>
      </c>
      <c r="I339" s="262" t="s">
        <v>842</v>
      </c>
      <c r="J339" s="660">
        <v>42677</v>
      </c>
      <c r="K339" s="299" t="s">
        <v>590</v>
      </c>
      <c r="L339" s="654">
        <v>1600</v>
      </c>
      <c r="M339" s="260">
        <v>2350</v>
      </c>
      <c r="N339" s="825">
        <v>42744</v>
      </c>
      <c r="O339" s="300"/>
      <c r="P339" s="300"/>
      <c r="AB339" s="5" t="str">
        <f t="shared" si="5"/>
        <v>Ariane07</v>
      </c>
    </row>
    <row r="340" spans="1:28" ht="12.95" customHeight="1">
      <c r="A340" s="260">
        <v>2351</v>
      </c>
      <c r="B340" s="260" t="s">
        <v>2451</v>
      </c>
      <c r="C340" s="261">
        <v>42710</v>
      </c>
      <c r="D340" s="260" t="s">
        <v>2342</v>
      </c>
      <c r="E340" s="260" t="s">
        <v>247</v>
      </c>
      <c r="F340" s="260"/>
      <c r="G340" s="260"/>
      <c r="H340" s="262" t="s">
        <v>1942</v>
      </c>
      <c r="I340" s="262" t="s">
        <v>324</v>
      </c>
      <c r="J340" s="660">
        <v>42688</v>
      </c>
      <c r="K340" s="299" t="s">
        <v>590</v>
      </c>
      <c r="L340" s="654">
        <v>1600</v>
      </c>
      <c r="M340" s="260">
        <v>2351</v>
      </c>
      <c r="N340" s="825">
        <v>42744</v>
      </c>
      <c r="O340" s="300"/>
      <c r="P340" s="300"/>
      <c r="AB340" s="5" t="str">
        <f t="shared" si="5"/>
        <v>Aqualegend37</v>
      </c>
    </row>
    <row r="341" spans="1:28" ht="12.95" customHeight="1">
      <c r="A341" s="260">
        <v>2352</v>
      </c>
      <c r="B341" s="260" t="s">
        <v>2452</v>
      </c>
      <c r="C341" s="261">
        <v>42712</v>
      </c>
      <c r="D341" s="260" t="s">
        <v>647</v>
      </c>
      <c r="E341" s="260" t="s">
        <v>495</v>
      </c>
      <c r="F341" s="260" t="s">
        <v>23</v>
      </c>
      <c r="G341" s="260"/>
      <c r="H341" s="262" t="s">
        <v>2259</v>
      </c>
      <c r="I341" s="262" t="s">
        <v>2407</v>
      </c>
      <c r="J341" s="660">
        <v>42699</v>
      </c>
      <c r="K341" s="299" t="s">
        <v>23</v>
      </c>
      <c r="L341" s="654">
        <v>1200</v>
      </c>
      <c r="M341" s="260">
        <v>2352</v>
      </c>
      <c r="N341" s="825">
        <v>42744</v>
      </c>
      <c r="O341" s="300"/>
      <c r="P341" s="300"/>
      <c r="AB341" s="5" t="str">
        <f t="shared" si="5"/>
        <v>Genmar Compatriot86</v>
      </c>
    </row>
    <row r="342" spans="1:28" ht="12.95" customHeight="1">
      <c r="A342" s="260">
        <v>2353</v>
      </c>
      <c r="B342" s="260" t="s">
        <v>2453</v>
      </c>
      <c r="C342" s="261">
        <v>42712</v>
      </c>
      <c r="D342" s="260" t="s">
        <v>2442</v>
      </c>
      <c r="E342" s="260" t="s">
        <v>2443</v>
      </c>
      <c r="F342" s="260" t="s">
        <v>23</v>
      </c>
      <c r="G342" s="260"/>
      <c r="H342" s="262" t="s">
        <v>2259</v>
      </c>
      <c r="I342" s="262" t="s">
        <v>2445</v>
      </c>
      <c r="J342" s="660">
        <v>42695</v>
      </c>
      <c r="K342" s="299" t="s">
        <v>23</v>
      </c>
      <c r="L342" s="654">
        <v>1200</v>
      </c>
      <c r="M342" s="260">
        <v>2353</v>
      </c>
      <c r="N342" s="825">
        <v>42744</v>
      </c>
      <c r="O342" s="300"/>
      <c r="P342" s="300"/>
      <c r="AB342" s="5" t="str">
        <f t="shared" si="5"/>
        <v>Gener8 Companion2016_11</v>
      </c>
    </row>
    <row r="343" spans="1:28" ht="12.95" customHeight="1">
      <c r="A343" s="260">
        <v>2354</v>
      </c>
      <c r="B343" s="260" t="s">
        <v>2455</v>
      </c>
      <c r="C343" s="261">
        <v>42725</v>
      </c>
      <c r="D343" s="260" t="s">
        <v>2204</v>
      </c>
      <c r="E343" s="260" t="s">
        <v>2454</v>
      </c>
      <c r="F343" s="260"/>
      <c r="G343" s="260"/>
      <c r="H343" s="262" t="s">
        <v>2205</v>
      </c>
      <c r="I343" s="262" t="s">
        <v>90</v>
      </c>
      <c r="J343" s="660">
        <v>42670</v>
      </c>
      <c r="K343" s="299" t="s">
        <v>1466</v>
      </c>
      <c r="L343" s="654">
        <v>1400</v>
      </c>
      <c r="M343" s="260">
        <v>2354</v>
      </c>
      <c r="N343" s="825">
        <v>42755</v>
      </c>
      <c r="O343" s="300"/>
      <c r="P343" s="300"/>
      <c r="AB343" s="5" t="str">
        <f t="shared" si="5"/>
        <v>Advantage Sun35</v>
      </c>
    </row>
    <row r="344" spans="1:28" ht="12.95" customHeight="1">
      <c r="A344" s="260">
        <v>2355</v>
      </c>
      <c r="B344" s="260" t="s">
        <v>2456</v>
      </c>
      <c r="C344" s="261">
        <v>42725</v>
      </c>
      <c r="D344" s="260" t="s">
        <v>2054</v>
      </c>
      <c r="E344" s="260" t="s">
        <v>146</v>
      </c>
      <c r="F344" s="260"/>
      <c r="G344" s="260"/>
      <c r="H344" s="262" t="s">
        <v>1953</v>
      </c>
      <c r="I344" s="262" t="s">
        <v>829</v>
      </c>
      <c r="J344" s="660">
        <v>42658</v>
      </c>
      <c r="K344" s="299" t="s">
        <v>1466</v>
      </c>
      <c r="L344" s="654">
        <v>1400</v>
      </c>
      <c r="M344" s="260">
        <v>2355</v>
      </c>
      <c r="N344" s="825">
        <v>42758</v>
      </c>
      <c r="O344" s="300"/>
      <c r="P344" s="300"/>
      <c r="AB344" s="5" t="str">
        <f t="shared" si="5"/>
        <v>Seavoyager40</v>
      </c>
    </row>
    <row r="345" spans="1:28" ht="12.95" customHeight="1">
      <c r="A345" s="260">
        <v>2356</v>
      </c>
      <c r="B345" s="260" t="s">
        <v>2457</v>
      </c>
      <c r="C345" s="261">
        <v>42725</v>
      </c>
      <c r="D345" s="260" t="s">
        <v>2270</v>
      </c>
      <c r="E345" s="260" t="s">
        <v>707</v>
      </c>
      <c r="F345" s="260"/>
      <c r="G345" s="260"/>
      <c r="H345" s="262" t="s">
        <v>1953</v>
      </c>
      <c r="I345" s="262" t="s">
        <v>524</v>
      </c>
      <c r="J345" s="660">
        <v>42645</v>
      </c>
      <c r="K345" s="299" t="s">
        <v>1466</v>
      </c>
      <c r="L345" s="654">
        <v>1400</v>
      </c>
      <c r="M345" s="260">
        <v>2356</v>
      </c>
      <c r="N345" s="825">
        <v>42758</v>
      </c>
      <c r="O345" s="300"/>
      <c r="P345" s="300"/>
      <c r="AB345" s="5" t="str">
        <f t="shared" si="5"/>
        <v>Seaheritage56</v>
      </c>
    </row>
    <row r="346" spans="1:28" ht="12.95" customHeight="1">
      <c r="A346" s="260">
        <v>2357</v>
      </c>
      <c r="B346" s="260" t="s">
        <v>2458</v>
      </c>
      <c r="C346" s="261">
        <v>42725</v>
      </c>
      <c r="D346" s="260" t="s">
        <v>471</v>
      </c>
      <c r="E346" s="260" t="s">
        <v>530</v>
      </c>
      <c r="F346" s="260" t="s">
        <v>1466</v>
      </c>
      <c r="G346" s="260"/>
      <c r="H346" s="262" t="s">
        <v>1953</v>
      </c>
      <c r="I346" s="262" t="s">
        <v>524</v>
      </c>
      <c r="J346" s="660">
        <v>42698</v>
      </c>
      <c r="K346" s="299" t="s">
        <v>1466</v>
      </c>
      <c r="L346" s="654">
        <v>1400</v>
      </c>
      <c r="M346" s="260">
        <v>2357</v>
      </c>
      <c r="N346" s="825">
        <v>42758</v>
      </c>
      <c r="O346" s="300"/>
      <c r="P346" s="300"/>
      <c r="AB346" s="5" t="str">
        <f t="shared" si="5"/>
        <v>DHT Sophie040</v>
      </c>
    </row>
    <row r="347" spans="1:28" ht="12.95" customHeight="1">
      <c r="A347" s="260">
        <v>2358</v>
      </c>
      <c r="B347" s="260" t="s">
        <v>2459</v>
      </c>
      <c r="C347" s="261">
        <v>42725</v>
      </c>
      <c r="D347" s="260" t="s">
        <v>2125</v>
      </c>
      <c r="E347" s="260" t="s">
        <v>344</v>
      </c>
      <c r="F347" s="260" t="s">
        <v>1466</v>
      </c>
      <c r="G347" s="260"/>
      <c r="H347" s="262" t="s">
        <v>1953</v>
      </c>
      <c r="I347" s="262" t="s">
        <v>2377</v>
      </c>
      <c r="J347" s="660">
        <v>42722</v>
      </c>
      <c r="K347" s="299" t="s">
        <v>1466</v>
      </c>
      <c r="L347" s="654">
        <v>1400</v>
      </c>
      <c r="M347" s="260">
        <v>2358</v>
      </c>
      <c r="N347" s="825">
        <v>42758</v>
      </c>
      <c r="O347" s="300"/>
      <c r="P347" s="300"/>
      <c r="AB347" s="5" t="str">
        <f t="shared" si="5"/>
        <v>Pacific Jewels05</v>
      </c>
    </row>
    <row r="348" spans="1:28" ht="12.95" customHeight="1">
      <c r="A348" s="260">
        <v>2359</v>
      </c>
      <c r="B348" s="260" t="s">
        <v>2460</v>
      </c>
      <c r="C348" s="261">
        <v>42733</v>
      </c>
      <c r="D348" s="260" t="s">
        <v>529</v>
      </c>
      <c r="E348" s="260" t="s">
        <v>834</v>
      </c>
      <c r="F348" s="260" t="s">
        <v>28</v>
      </c>
      <c r="G348" s="260"/>
      <c r="H348" s="262" t="s">
        <v>2395</v>
      </c>
      <c r="I348" s="262" t="s">
        <v>444</v>
      </c>
      <c r="J348" s="660">
        <v>42726</v>
      </c>
      <c r="K348" s="299" t="s">
        <v>28</v>
      </c>
      <c r="L348" s="654">
        <v>1400</v>
      </c>
      <c r="M348" s="260">
        <v>2359</v>
      </c>
      <c r="N348" s="825">
        <v>42748</v>
      </c>
      <c r="O348" s="260"/>
      <c r="P348" s="300"/>
      <c r="AB348" s="5" t="str">
        <f t="shared" si="5"/>
        <v>Afra Oak49</v>
      </c>
    </row>
    <row r="349" spans="1:28" ht="12.95" customHeight="1">
      <c r="A349" s="260">
        <v>2360</v>
      </c>
      <c r="B349" s="260" t="s">
        <v>2491</v>
      </c>
      <c r="C349" s="261">
        <v>42742</v>
      </c>
      <c r="D349" s="260" t="s">
        <v>1496</v>
      </c>
      <c r="E349" s="260" t="s">
        <v>2469</v>
      </c>
      <c r="F349" s="260" t="s">
        <v>290</v>
      </c>
      <c r="G349" s="260"/>
      <c r="H349" s="262" t="s">
        <v>1498</v>
      </c>
      <c r="I349" s="262" t="s">
        <v>2470</v>
      </c>
      <c r="J349" s="660">
        <v>42732</v>
      </c>
      <c r="K349" s="299" t="s">
        <v>290</v>
      </c>
      <c r="L349" s="654">
        <v>1400</v>
      </c>
      <c r="M349" s="260">
        <v>2360</v>
      </c>
      <c r="N349" s="825">
        <v>42775</v>
      </c>
      <c r="O349" s="300"/>
      <c r="P349" s="300"/>
      <c r="AB349" s="5" t="str">
        <f t="shared" si="5"/>
        <v>British Emissary16018</v>
      </c>
    </row>
    <row r="350" spans="1:28" ht="12.95" customHeight="1">
      <c r="A350" s="260">
        <v>2361</v>
      </c>
      <c r="B350" s="260" t="s">
        <v>2492</v>
      </c>
      <c r="C350" s="261">
        <v>42742</v>
      </c>
      <c r="D350" s="260" t="s">
        <v>2330</v>
      </c>
      <c r="E350" s="260" t="s">
        <v>126</v>
      </c>
      <c r="F350" s="260"/>
      <c r="G350" s="260"/>
      <c r="H350" s="262" t="s">
        <v>1484</v>
      </c>
      <c r="I350" s="262" t="s">
        <v>455</v>
      </c>
      <c r="J350" s="660">
        <v>42714</v>
      </c>
      <c r="K350" s="299" t="s">
        <v>1485</v>
      </c>
      <c r="L350" s="654">
        <v>1600</v>
      </c>
      <c r="M350" s="260">
        <v>2361</v>
      </c>
      <c r="N350" s="825">
        <v>42748</v>
      </c>
      <c r="O350" s="300"/>
      <c r="P350" s="300"/>
      <c r="AB350" s="5" t="str">
        <f t="shared" si="5"/>
        <v>Active13</v>
      </c>
    </row>
    <row r="351" spans="1:28" ht="12.95" customHeight="1">
      <c r="A351" s="260">
        <v>2362</v>
      </c>
      <c r="B351" s="260" t="s">
        <v>2493</v>
      </c>
      <c r="C351" s="261">
        <v>42742</v>
      </c>
      <c r="D351" s="260" t="s">
        <v>566</v>
      </c>
      <c r="E351" s="260" t="s">
        <v>2267</v>
      </c>
      <c r="F351" s="260"/>
      <c r="G351" s="260"/>
      <c r="H351" s="262" t="s">
        <v>486</v>
      </c>
      <c r="I351" s="262" t="s">
        <v>581</v>
      </c>
      <c r="J351" s="660">
        <v>42709</v>
      </c>
      <c r="K351" s="299" t="s">
        <v>28</v>
      </c>
      <c r="L351" s="654">
        <v>1400</v>
      </c>
      <c r="M351" s="260">
        <v>2362</v>
      </c>
      <c r="N351" s="825">
        <v>42762</v>
      </c>
      <c r="O351" s="260"/>
      <c r="P351" s="300"/>
      <c r="AB351" s="5" t="str">
        <f t="shared" si="5"/>
        <v>Kanpur16_10</v>
      </c>
    </row>
    <row r="352" spans="1:28" ht="12.95" customHeight="1">
      <c r="A352" s="260">
        <v>2363</v>
      </c>
      <c r="B352" s="260" t="s">
        <v>2494</v>
      </c>
      <c r="C352" s="261">
        <v>42742</v>
      </c>
      <c r="D352" s="260" t="s">
        <v>544</v>
      </c>
      <c r="E352" s="260" t="s">
        <v>405</v>
      </c>
      <c r="F352" s="260"/>
      <c r="G352" s="260"/>
      <c r="H352" s="262" t="s">
        <v>720</v>
      </c>
      <c r="I352" s="262" t="s">
        <v>62</v>
      </c>
      <c r="J352" s="660">
        <v>42712</v>
      </c>
      <c r="K352" s="299" t="s">
        <v>28</v>
      </c>
      <c r="L352" s="654">
        <v>1400</v>
      </c>
      <c r="M352" s="260">
        <v>2363</v>
      </c>
      <c r="N352" s="825">
        <v>42762</v>
      </c>
      <c r="O352" s="260"/>
      <c r="P352" s="300"/>
      <c r="AB352" s="5" t="str">
        <f t="shared" si="5"/>
        <v>Mesaieed65</v>
      </c>
    </row>
    <row r="353" spans="1:28" ht="12.95" customHeight="1">
      <c r="A353" s="260">
        <v>2364</v>
      </c>
      <c r="B353" s="260" t="s">
        <v>2495</v>
      </c>
      <c r="C353" s="261">
        <v>42742</v>
      </c>
      <c r="D353" s="260" t="s">
        <v>1613</v>
      </c>
      <c r="E353" s="260" t="s">
        <v>642</v>
      </c>
      <c r="F353" s="260" t="s">
        <v>28</v>
      </c>
      <c r="G353" s="260"/>
      <c r="H353" s="262" t="s">
        <v>521</v>
      </c>
      <c r="I353" s="262" t="s">
        <v>1855</v>
      </c>
      <c r="J353" s="660">
        <v>42705</v>
      </c>
      <c r="K353" s="299" t="s">
        <v>28</v>
      </c>
      <c r="L353" s="654">
        <v>1400</v>
      </c>
      <c r="M353" s="260">
        <v>2364</v>
      </c>
      <c r="N353" s="825">
        <v>42762</v>
      </c>
      <c r="O353" s="260"/>
      <c r="P353" s="300"/>
      <c r="AB353" s="5" t="str">
        <f t="shared" si="5"/>
        <v>Navig8 SanctityV07</v>
      </c>
    </row>
    <row r="354" spans="1:28" ht="12.95" customHeight="1">
      <c r="A354" s="260">
        <v>2365</v>
      </c>
      <c r="B354" s="260" t="s">
        <v>2496</v>
      </c>
      <c r="C354" s="261">
        <v>42742</v>
      </c>
      <c r="D354" s="260" t="s">
        <v>1615</v>
      </c>
      <c r="E354" s="260">
        <v>11</v>
      </c>
      <c r="F354" s="260" t="s">
        <v>28</v>
      </c>
      <c r="G354" s="260"/>
      <c r="H354" s="262" t="s">
        <v>392</v>
      </c>
      <c r="I354" s="262" t="s">
        <v>607</v>
      </c>
      <c r="J354" s="660">
        <v>43069</v>
      </c>
      <c r="K354" s="299" t="s">
        <v>28</v>
      </c>
      <c r="L354" s="654">
        <v>1400</v>
      </c>
      <c r="M354" s="260">
        <v>2365</v>
      </c>
      <c r="N354" s="825">
        <v>42762</v>
      </c>
      <c r="O354" s="260"/>
      <c r="P354" s="300"/>
      <c r="AB354" s="5" t="str">
        <f t="shared" si="5"/>
        <v>Navig8 Solidarity11</v>
      </c>
    </row>
    <row r="355" spans="1:28" ht="12.95" customHeight="1">
      <c r="A355" s="260">
        <v>2366</v>
      </c>
      <c r="B355" s="260" t="s">
        <v>2497</v>
      </c>
      <c r="C355" s="261">
        <v>42742</v>
      </c>
      <c r="D355" s="260" t="s">
        <v>162</v>
      </c>
      <c r="E355" s="260" t="s">
        <v>426</v>
      </c>
      <c r="F355" s="260" t="s">
        <v>28</v>
      </c>
      <c r="G355" s="260"/>
      <c r="H355" s="262" t="s">
        <v>720</v>
      </c>
      <c r="I355" s="262" t="s">
        <v>816</v>
      </c>
      <c r="J355" s="660">
        <v>42713</v>
      </c>
      <c r="K355" s="299" t="s">
        <v>28</v>
      </c>
      <c r="L355" s="654">
        <v>1400</v>
      </c>
      <c r="M355" s="260">
        <v>2366</v>
      </c>
      <c r="N355" s="825">
        <v>42762</v>
      </c>
      <c r="O355" s="260"/>
      <c r="P355" s="300"/>
      <c r="AB355" s="5" t="str">
        <f t="shared" si="5"/>
        <v>Aljalaa06</v>
      </c>
    </row>
    <row r="356" spans="1:28" ht="12.95" customHeight="1">
      <c r="A356" s="260">
        <v>2367</v>
      </c>
      <c r="B356" s="260" t="s">
        <v>2498</v>
      </c>
      <c r="C356" s="261">
        <v>42742</v>
      </c>
      <c r="D356" s="260" t="s">
        <v>538</v>
      </c>
      <c r="E356" s="260" t="s">
        <v>482</v>
      </c>
      <c r="F356" s="260" t="s">
        <v>28</v>
      </c>
      <c r="G356" s="260"/>
      <c r="H356" s="262" t="s">
        <v>2461</v>
      </c>
      <c r="I356" s="262" t="s">
        <v>20</v>
      </c>
      <c r="J356" s="660">
        <v>42711</v>
      </c>
      <c r="K356" s="299" t="s">
        <v>28</v>
      </c>
      <c r="L356" s="654">
        <v>1400</v>
      </c>
      <c r="M356" s="260">
        <v>2367</v>
      </c>
      <c r="N356" s="825">
        <v>42762</v>
      </c>
      <c r="O356" s="260"/>
      <c r="P356" s="300"/>
      <c r="AB356" s="5" t="str">
        <f t="shared" si="5"/>
        <v>Bareilly8</v>
      </c>
    </row>
    <row r="357" spans="1:28" ht="12.95" customHeight="1">
      <c r="A357" s="260">
        <v>2368</v>
      </c>
      <c r="B357" s="260" t="s">
        <v>2499</v>
      </c>
      <c r="C357" s="261">
        <v>42742</v>
      </c>
      <c r="D357" s="260" t="s">
        <v>557</v>
      </c>
      <c r="E357" s="260" t="s">
        <v>155</v>
      </c>
      <c r="F357" s="260" t="s">
        <v>28</v>
      </c>
      <c r="G357" s="260"/>
      <c r="H357" s="262" t="s">
        <v>30</v>
      </c>
      <c r="I357" s="262" t="s">
        <v>786</v>
      </c>
      <c r="J357" s="660">
        <v>42716</v>
      </c>
      <c r="K357" s="299" t="s">
        <v>28</v>
      </c>
      <c r="L357" s="654">
        <v>1400</v>
      </c>
      <c r="M357" s="260">
        <v>2368</v>
      </c>
      <c r="N357" s="825">
        <v>42762</v>
      </c>
      <c r="O357" s="260"/>
      <c r="P357" s="300"/>
      <c r="AB357" s="5" t="str">
        <f t="shared" si="5"/>
        <v>Cape Baxley17</v>
      </c>
    </row>
    <row r="358" spans="1:28" ht="12.95" customHeight="1">
      <c r="A358" s="260">
        <v>2369</v>
      </c>
      <c r="B358" s="260" t="s">
        <v>2500</v>
      </c>
      <c r="C358" s="261">
        <v>42742</v>
      </c>
      <c r="D358" s="260" t="s">
        <v>708</v>
      </c>
      <c r="E358" s="260" t="s">
        <v>468</v>
      </c>
      <c r="F358" s="260" t="s">
        <v>28</v>
      </c>
      <c r="G358" s="260"/>
      <c r="H358" s="262" t="s">
        <v>1382</v>
      </c>
      <c r="I358" s="262" t="s">
        <v>645</v>
      </c>
      <c r="J358" s="660">
        <v>42706</v>
      </c>
      <c r="K358" s="299" t="s">
        <v>28</v>
      </c>
      <c r="L358" s="654">
        <v>1400</v>
      </c>
      <c r="M358" s="260">
        <v>2369</v>
      </c>
      <c r="N358" s="825">
        <v>42762</v>
      </c>
      <c r="O358" s="260"/>
      <c r="P358" s="300"/>
      <c r="AB358" s="5" t="str">
        <f t="shared" si="5"/>
        <v>V8 Stealth96</v>
      </c>
    </row>
    <row r="359" spans="1:28" ht="12.95" customHeight="1">
      <c r="A359" s="260">
        <v>2370</v>
      </c>
      <c r="B359" s="260" t="s">
        <v>2501</v>
      </c>
      <c r="C359" s="261">
        <v>42742</v>
      </c>
      <c r="D359" s="260" t="s">
        <v>2393</v>
      </c>
      <c r="E359" s="260" t="s">
        <v>250</v>
      </c>
      <c r="F359" s="260" t="s">
        <v>28</v>
      </c>
      <c r="G359" s="260"/>
      <c r="H359" s="262" t="s">
        <v>788</v>
      </c>
      <c r="I359" s="262" t="s">
        <v>821</v>
      </c>
      <c r="J359" s="660">
        <v>42727</v>
      </c>
      <c r="K359" s="299" t="s">
        <v>28</v>
      </c>
      <c r="L359" s="654">
        <v>1400</v>
      </c>
      <c r="M359" s="260">
        <v>2370</v>
      </c>
      <c r="N359" s="825">
        <v>42765</v>
      </c>
      <c r="O359" s="260"/>
      <c r="P359" s="300"/>
      <c r="AB359" s="5" t="str">
        <f t="shared" si="5"/>
        <v>Fidelity N35</v>
      </c>
    </row>
    <row r="360" spans="1:28" ht="12.95" customHeight="1">
      <c r="A360" s="260">
        <v>2371</v>
      </c>
      <c r="B360" s="260" t="s">
        <v>2502</v>
      </c>
      <c r="C360" s="261">
        <v>42744</v>
      </c>
      <c r="D360" s="260" t="s">
        <v>628</v>
      </c>
      <c r="E360" s="260" t="s">
        <v>2466</v>
      </c>
      <c r="F360" s="260" t="s">
        <v>663</v>
      </c>
      <c r="G360" s="260"/>
      <c r="H360" s="262" t="s">
        <v>579</v>
      </c>
      <c r="I360" s="262" t="s">
        <v>334</v>
      </c>
      <c r="J360" s="660">
        <v>43099</v>
      </c>
      <c r="K360" s="299" t="s">
        <v>1095</v>
      </c>
      <c r="L360" s="654">
        <v>1600</v>
      </c>
      <c r="M360" s="260">
        <v>2371</v>
      </c>
      <c r="N360" s="825">
        <v>42789</v>
      </c>
      <c r="O360" s="300"/>
      <c r="P360" s="300"/>
      <c r="AB360" s="5" t="str">
        <f t="shared" si="5"/>
        <v>Stena President2016_08</v>
      </c>
    </row>
    <row r="361" spans="1:28" ht="12.95" customHeight="1">
      <c r="A361" s="260">
        <v>2372</v>
      </c>
      <c r="B361" s="260" t="s">
        <v>2503</v>
      </c>
      <c r="C361" s="261">
        <v>42744</v>
      </c>
      <c r="D361" s="260" t="s">
        <v>636</v>
      </c>
      <c r="E361" s="260" t="s">
        <v>2143</v>
      </c>
      <c r="F361" s="260"/>
      <c r="G361" s="260"/>
      <c r="H361" s="262" t="s">
        <v>828</v>
      </c>
      <c r="I361" s="262" t="s">
        <v>2336</v>
      </c>
      <c r="J361" s="660">
        <v>42704</v>
      </c>
      <c r="K361" s="299" t="s">
        <v>1095</v>
      </c>
      <c r="L361" s="654">
        <v>1600</v>
      </c>
      <c r="M361" s="260">
        <v>2372</v>
      </c>
      <c r="N361" s="825">
        <v>42795</v>
      </c>
      <c r="O361" s="300"/>
      <c r="P361" s="300"/>
      <c r="AB361" s="5" t="str">
        <f t="shared" si="5"/>
        <v>Sonangol Huila201606</v>
      </c>
    </row>
    <row r="362" spans="1:28" ht="12.95" customHeight="1">
      <c r="A362" s="260">
        <v>2373</v>
      </c>
      <c r="B362" s="260" t="s">
        <v>2506</v>
      </c>
      <c r="C362" s="261">
        <v>42745</v>
      </c>
      <c r="D362" s="260" t="s">
        <v>2208</v>
      </c>
      <c r="E362" s="260" t="s">
        <v>1828</v>
      </c>
      <c r="F362" s="260"/>
      <c r="G362" s="260"/>
      <c r="H362" s="262" t="s">
        <v>644</v>
      </c>
      <c r="I362" s="262" t="s">
        <v>535</v>
      </c>
      <c r="J362" s="660">
        <v>42706</v>
      </c>
      <c r="K362" s="299" t="s">
        <v>1103</v>
      </c>
      <c r="L362" s="654">
        <v>1300</v>
      </c>
      <c r="M362" s="260">
        <v>2373</v>
      </c>
      <c r="N362" s="825">
        <v>42775</v>
      </c>
      <c r="O362" s="300"/>
      <c r="P362" s="300"/>
      <c r="AB362" s="5" t="str">
        <f t="shared" si="5"/>
        <v>Dank Silver1602</v>
      </c>
    </row>
    <row r="363" spans="1:28" ht="12.95" customHeight="1">
      <c r="A363" s="260">
        <v>2374</v>
      </c>
      <c r="B363" s="260" t="s">
        <v>2507</v>
      </c>
      <c r="C363" s="261">
        <v>42745</v>
      </c>
      <c r="D363" s="260" t="s">
        <v>1317</v>
      </c>
      <c r="E363" s="260" t="s">
        <v>1951</v>
      </c>
      <c r="F363" s="260"/>
      <c r="G363" s="260"/>
      <c r="H363" s="262" t="s">
        <v>736</v>
      </c>
      <c r="I363" s="262" t="s">
        <v>778</v>
      </c>
      <c r="J363" s="660">
        <v>42707</v>
      </c>
      <c r="K363" s="299" t="s">
        <v>1103</v>
      </c>
      <c r="L363" s="654">
        <v>1300</v>
      </c>
      <c r="M363" s="260">
        <v>2374</v>
      </c>
      <c r="N363" s="825">
        <v>42775</v>
      </c>
      <c r="O363" s="300"/>
      <c r="P363" s="300"/>
      <c r="AB363" s="5" t="str">
        <f t="shared" si="5"/>
        <v>Green Planet1605</v>
      </c>
    </row>
    <row r="364" spans="1:28" ht="12.95" customHeight="1">
      <c r="A364" s="260">
        <v>2375</v>
      </c>
      <c r="B364" s="260" t="s">
        <v>2508</v>
      </c>
      <c r="C364" s="261">
        <v>42745</v>
      </c>
      <c r="D364" s="260" t="s">
        <v>2339</v>
      </c>
      <c r="E364" s="260" t="s">
        <v>1390</v>
      </c>
      <c r="F364" s="260"/>
      <c r="G364" s="260"/>
      <c r="H364" s="262" t="s">
        <v>736</v>
      </c>
      <c r="I364" s="262" t="s">
        <v>25</v>
      </c>
      <c r="J364" s="660">
        <v>42723</v>
      </c>
      <c r="K364" s="299" t="s">
        <v>1103</v>
      </c>
      <c r="L364" s="654">
        <v>1300</v>
      </c>
      <c r="M364" s="260">
        <v>2375</v>
      </c>
      <c r="N364" s="825">
        <v>42775</v>
      </c>
      <c r="O364" s="300"/>
      <c r="P364" s="300"/>
      <c r="AB364" s="5" t="str">
        <f t="shared" si="5"/>
        <v>Yankul Silver1601</v>
      </c>
    </row>
    <row r="365" spans="1:28" ht="12.95" customHeight="1">
      <c r="A365" s="260">
        <v>2376</v>
      </c>
      <c r="B365" s="260" t="s">
        <v>2509</v>
      </c>
      <c r="C365" s="261">
        <v>42745</v>
      </c>
      <c r="D365" s="260" t="s">
        <v>2341</v>
      </c>
      <c r="E365" s="260" t="s">
        <v>2287</v>
      </c>
      <c r="F365" s="260"/>
      <c r="G365" s="260"/>
      <c r="H365" s="262" t="s">
        <v>736</v>
      </c>
      <c r="I365" s="262" t="s">
        <v>25</v>
      </c>
      <c r="J365" s="660">
        <v>42719</v>
      </c>
      <c r="K365" s="299" t="s">
        <v>1103</v>
      </c>
      <c r="L365" s="654">
        <v>1300</v>
      </c>
      <c r="M365" s="260">
        <v>2376</v>
      </c>
      <c r="N365" s="825">
        <v>42775</v>
      </c>
      <c r="O365" s="300"/>
      <c r="P365" s="300"/>
      <c r="AB365" s="5" t="str">
        <f t="shared" si="5"/>
        <v>Maetiga1606</v>
      </c>
    </row>
    <row r="366" spans="1:28" ht="12.95" customHeight="1">
      <c r="A366" s="260">
        <v>2377</v>
      </c>
      <c r="B366" s="260" t="s">
        <v>2510</v>
      </c>
      <c r="C366" s="261">
        <v>42745</v>
      </c>
      <c r="D366" s="260" t="s">
        <v>2343</v>
      </c>
      <c r="E366" s="260" t="s">
        <v>1828</v>
      </c>
      <c r="F366" s="260"/>
      <c r="G366" s="260"/>
      <c r="H366" s="262" t="s">
        <v>644</v>
      </c>
      <c r="I366" s="262" t="s">
        <v>25</v>
      </c>
      <c r="J366" s="660">
        <v>42719</v>
      </c>
      <c r="K366" s="299" t="s">
        <v>1103</v>
      </c>
      <c r="L366" s="654">
        <v>1300</v>
      </c>
      <c r="M366" s="260">
        <v>2377</v>
      </c>
      <c r="N366" s="825">
        <v>42775</v>
      </c>
      <c r="O366" s="300"/>
      <c r="P366" s="300"/>
      <c r="AB366" s="5" t="str">
        <f t="shared" si="5"/>
        <v>Stena Immortal1602</v>
      </c>
    </row>
    <row r="367" spans="1:28" ht="12.95" customHeight="1">
      <c r="A367" s="260">
        <v>2378</v>
      </c>
      <c r="B367" s="260" t="s">
        <v>2511</v>
      </c>
      <c r="C367" s="261">
        <v>42745</v>
      </c>
      <c r="D367" s="260" t="s">
        <v>1314</v>
      </c>
      <c r="E367" s="260" t="s">
        <v>2504</v>
      </c>
      <c r="F367" s="260" t="s">
        <v>633</v>
      </c>
      <c r="G367" s="260"/>
      <c r="H367" s="262" t="s">
        <v>736</v>
      </c>
      <c r="I367" s="262" t="s">
        <v>287</v>
      </c>
      <c r="J367" s="660">
        <v>42738</v>
      </c>
      <c r="K367" s="299" t="s">
        <v>1103</v>
      </c>
      <c r="L367" s="654">
        <v>1300</v>
      </c>
      <c r="M367" s="260">
        <v>2378</v>
      </c>
      <c r="N367" s="825">
        <v>42775</v>
      </c>
      <c r="O367" s="300"/>
      <c r="P367" s="300"/>
      <c r="AB367" s="5" t="str">
        <f t="shared" si="5"/>
        <v>Hafnia Lene1611</v>
      </c>
    </row>
    <row r="368" spans="1:28" ht="12.95" customHeight="1">
      <c r="A368" s="260">
        <v>2379</v>
      </c>
      <c r="B368" s="260" t="s">
        <v>2512</v>
      </c>
      <c r="C368" s="261">
        <v>42745</v>
      </c>
      <c r="D368" s="260" t="s">
        <v>2206</v>
      </c>
      <c r="E368" s="260" t="s">
        <v>1935</v>
      </c>
      <c r="F368" s="260" t="s">
        <v>633</v>
      </c>
      <c r="G368" s="260"/>
      <c r="H368" s="262" t="s">
        <v>644</v>
      </c>
      <c r="I368" s="262" t="s">
        <v>2468</v>
      </c>
      <c r="J368" s="660">
        <v>42725</v>
      </c>
      <c r="K368" s="299" t="s">
        <v>1103</v>
      </c>
      <c r="L368" s="654">
        <v>1300</v>
      </c>
      <c r="M368" s="260">
        <v>2379</v>
      </c>
      <c r="N368" s="825">
        <v>42775</v>
      </c>
      <c r="O368" s="300"/>
      <c r="P368" s="300"/>
      <c r="AB368" s="5" t="str">
        <f t="shared" si="5"/>
        <v>Shandong Zihe1603</v>
      </c>
    </row>
    <row r="369" spans="1:28" ht="12.95" customHeight="1">
      <c r="A369" s="260">
        <v>2380</v>
      </c>
      <c r="B369" s="260" t="s">
        <v>2513</v>
      </c>
      <c r="C369" s="261">
        <v>42745</v>
      </c>
      <c r="D369" s="260" t="s">
        <v>2505</v>
      </c>
      <c r="E369" s="260" t="s">
        <v>1390</v>
      </c>
      <c r="F369" s="260"/>
      <c r="G369" s="260"/>
      <c r="H369" s="262" t="s">
        <v>736</v>
      </c>
      <c r="I369" s="262" t="s">
        <v>25</v>
      </c>
      <c r="J369" s="660">
        <v>42726</v>
      </c>
      <c r="K369" s="299" t="s">
        <v>1103</v>
      </c>
      <c r="L369" s="654">
        <v>1300</v>
      </c>
      <c r="M369" s="260">
        <v>2380</v>
      </c>
      <c r="N369" s="825">
        <v>42775</v>
      </c>
      <c r="O369" s="300"/>
      <c r="P369" s="300"/>
      <c r="AB369" s="5" t="str">
        <f t="shared" si="5"/>
        <v>Sadah Silver1601</v>
      </c>
    </row>
    <row r="370" spans="1:28" ht="12.95" customHeight="1">
      <c r="A370" s="260">
        <v>2381</v>
      </c>
      <c r="B370" s="260" t="s">
        <v>2514</v>
      </c>
      <c r="C370" s="261">
        <v>42745</v>
      </c>
      <c r="D370" s="260" t="s">
        <v>1866</v>
      </c>
      <c r="E370" s="260" t="s">
        <v>250</v>
      </c>
      <c r="F370" s="260" t="s">
        <v>60</v>
      </c>
      <c r="G370" s="260"/>
      <c r="H370" s="262" t="s">
        <v>2381</v>
      </c>
      <c r="I370" s="262" t="s">
        <v>71</v>
      </c>
      <c r="J370" s="660">
        <v>42719</v>
      </c>
      <c r="K370" s="299" t="s">
        <v>60</v>
      </c>
      <c r="L370" s="654">
        <v>800</v>
      </c>
      <c r="M370" s="260">
        <v>2381</v>
      </c>
      <c r="N370" s="825">
        <v>42797</v>
      </c>
      <c r="O370" s="300" t="s">
        <v>2532</v>
      </c>
      <c r="P370" s="300"/>
      <c r="AB370" s="5" t="str">
        <f t="shared" si="5"/>
        <v>Pacific dawn35</v>
      </c>
    </row>
    <row r="371" spans="1:28" ht="12.95" customHeight="1">
      <c r="A371" s="260">
        <v>2382</v>
      </c>
      <c r="B371" s="260" t="s">
        <v>2515</v>
      </c>
      <c r="C371" s="261">
        <v>42745</v>
      </c>
      <c r="D371" s="260" t="s">
        <v>476</v>
      </c>
      <c r="E371" s="260" t="s">
        <v>2378</v>
      </c>
      <c r="F371" s="260" t="s">
        <v>60</v>
      </c>
      <c r="G371" s="260"/>
      <c r="H371" s="262" t="s">
        <v>442</v>
      </c>
      <c r="I371" s="262" t="s">
        <v>563</v>
      </c>
      <c r="J371" s="660">
        <v>42710</v>
      </c>
      <c r="K371" s="299" t="s">
        <v>60</v>
      </c>
      <c r="L371" s="654">
        <v>800</v>
      </c>
      <c r="M371" s="260">
        <v>2382</v>
      </c>
      <c r="N371" s="825">
        <v>42775</v>
      </c>
      <c r="O371" s="300"/>
      <c r="P371" s="300"/>
      <c r="AB371" s="5" t="str">
        <f t="shared" si="5"/>
        <v>Ganges Spirit201608</v>
      </c>
    </row>
    <row r="372" spans="1:28" ht="12.95" customHeight="1">
      <c r="A372" s="260">
        <v>2383</v>
      </c>
      <c r="B372" s="260" t="s">
        <v>2516</v>
      </c>
      <c r="C372" s="261">
        <v>42745</v>
      </c>
      <c r="D372" s="260" t="s">
        <v>115</v>
      </c>
      <c r="E372" s="260" t="s">
        <v>179</v>
      </c>
      <c r="F372" s="260" t="s">
        <v>60</v>
      </c>
      <c r="G372" s="260"/>
      <c r="H372" s="262" t="s">
        <v>830</v>
      </c>
      <c r="I372" s="262" t="s">
        <v>20</v>
      </c>
      <c r="J372" s="660">
        <v>42703</v>
      </c>
      <c r="K372" s="299" t="s">
        <v>60</v>
      </c>
      <c r="L372" s="654">
        <v>800</v>
      </c>
      <c r="M372" s="260">
        <v>2383</v>
      </c>
      <c r="N372" s="825">
        <v>42775</v>
      </c>
      <c r="O372" s="300"/>
      <c r="P372" s="300"/>
      <c r="AB372" s="5" t="str">
        <f t="shared" si="5"/>
        <v>Leyte Spirit23</v>
      </c>
    </row>
    <row r="373" spans="1:28" ht="12.95" customHeight="1">
      <c r="A373" s="260">
        <v>2384</v>
      </c>
      <c r="B373" s="260" t="s">
        <v>2517</v>
      </c>
      <c r="C373" s="261">
        <v>42745</v>
      </c>
      <c r="D373" s="260" t="s">
        <v>2401</v>
      </c>
      <c r="E373" s="260" t="s">
        <v>177</v>
      </c>
      <c r="F373" s="260" t="s">
        <v>60</v>
      </c>
      <c r="G373" s="260"/>
      <c r="H373" s="262" t="s">
        <v>830</v>
      </c>
      <c r="I373" s="262" t="s">
        <v>64</v>
      </c>
      <c r="J373" s="660">
        <v>42727</v>
      </c>
      <c r="K373" s="299" t="s">
        <v>60</v>
      </c>
      <c r="L373" s="654">
        <v>800</v>
      </c>
      <c r="M373" s="260">
        <v>2384</v>
      </c>
      <c r="N373" s="825">
        <v>42775</v>
      </c>
      <c r="O373" s="300"/>
      <c r="P373" s="300"/>
      <c r="AB373" s="5" t="str">
        <f t="shared" si="5"/>
        <v>Limerick Spirit75</v>
      </c>
    </row>
    <row r="374" spans="1:28" ht="12.95" customHeight="1">
      <c r="A374" s="260">
        <v>2385</v>
      </c>
      <c r="B374" s="260" t="s">
        <v>2518</v>
      </c>
      <c r="C374" s="261">
        <v>42745</v>
      </c>
      <c r="D374" s="260" t="s">
        <v>704</v>
      </c>
      <c r="E374" s="260" t="s">
        <v>595</v>
      </c>
      <c r="F374" s="260" t="s">
        <v>60</v>
      </c>
      <c r="G374" s="260"/>
      <c r="H374" s="262" t="s">
        <v>2211</v>
      </c>
      <c r="I374" s="262" t="s">
        <v>312</v>
      </c>
      <c r="J374" s="660">
        <v>42706</v>
      </c>
      <c r="K374" s="299" t="s">
        <v>60</v>
      </c>
      <c r="L374" s="654">
        <v>800</v>
      </c>
      <c r="M374" s="260">
        <v>2385</v>
      </c>
      <c r="N374" s="825">
        <v>42775</v>
      </c>
      <c r="O374" s="300"/>
      <c r="P374" s="300"/>
      <c r="AB374" s="5" t="str">
        <f t="shared" si="5"/>
        <v>Navigator Spirit114</v>
      </c>
    </row>
    <row r="375" spans="1:28" ht="12.95" customHeight="1">
      <c r="A375" s="260">
        <v>2386</v>
      </c>
      <c r="B375" s="260" t="s">
        <v>2519</v>
      </c>
      <c r="C375" s="261">
        <v>42745</v>
      </c>
      <c r="D375" s="260" t="s">
        <v>682</v>
      </c>
      <c r="E375" s="260" t="s">
        <v>154</v>
      </c>
      <c r="F375" s="260" t="s">
        <v>60</v>
      </c>
      <c r="G375" s="260"/>
      <c r="H375" s="262" t="s">
        <v>754</v>
      </c>
      <c r="I375" s="262" t="s">
        <v>24</v>
      </c>
      <c r="J375" s="660">
        <v>42712</v>
      </c>
      <c r="K375" s="299" t="s">
        <v>60</v>
      </c>
      <c r="L375" s="654">
        <v>800</v>
      </c>
      <c r="M375" s="260">
        <v>2386</v>
      </c>
      <c r="N375" s="825">
        <v>42775</v>
      </c>
      <c r="O375" s="300"/>
      <c r="P375" s="300"/>
      <c r="AB375" s="5" t="str">
        <f t="shared" si="5"/>
        <v>Tarbet Spirit44</v>
      </c>
    </row>
    <row r="376" spans="1:28" ht="12.95" customHeight="1">
      <c r="A376" s="260">
        <v>2387</v>
      </c>
      <c r="B376" s="260" t="s">
        <v>2520</v>
      </c>
      <c r="C376" s="261">
        <v>42745</v>
      </c>
      <c r="D376" s="260" t="s">
        <v>812</v>
      </c>
      <c r="E376" s="260" t="s">
        <v>2405</v>
      </c>
      <c r="F376" s="260" t="s">
        <v>60</v>
      </c>
      <c r="G376" s="260"/>
      <c r="H376" s="262" t="s">
        <v>63</v>
      </c>
      <c r="I376" s="262" t="s">
        <v>88</v>
      </c>
      <c r="J376" s="660">
        <v>42711</v>
      </c>
      <c r="K376" s="299" t="s">
        <v>60</v>
      </c>
      <c r="L376" s="654">
        <v>800</v>
      </c>
      <c r="M376" s="260">
        <v>2387</v>
      </c>
      <c r="N376" s="825">
        <v>42775</v>
      </c>
      <c r="O376" s="300"/>
      <c r="P376" s="300"/>
      <c r="AB376" s="5" t="str">
        <f t="shared" si="5"/>
        <v>Kanata Spirit159</v>
      </c>
    </row>
    <row r="377" spans="1:28" ht="12.95" customHeight="1">
      <c r="A377" s="260">
        <v>2388</v>
      </c>
      <c r="B377" s="260" t="s">
        <v>2521</v>
      </c>
      <c r="C377" s="261">
        <v>42745</v>
      </c>
      <c r="D377" s="260" t="s">
        <v>2463</v>
      </c>
      <c r="E377" s="260" t="s">
        <v>124</v>
      </c>
      <c r="F377" s="260" t="s">
        <v>60</v>
      </c>
      <c r="G377" s="260"/>
      <c r="H377" s="262" t="s">
        <v>63</v>
      </c>
      <c r="I377" s="262" t="s">
        <v>90</v>
      </c>
      <c r="J377" s="660">
        <v>42716</v>
      </c>
      <c r="K377" s="299" t="s">
        <v>60</v>
      </c>
      <c r="L377" s="654">
        <v>800</v>
      </c>
      <c r="M377" s="260">
        <v>2388</v>
      </c>
      <c r="N377" s="825">
        <v>42775</v>
      </c>
      <c r="O377" s="300"/>
      <c r="P377" s="300"/>
      <c r="AB377" s="5" t="str">
        <f t="shared" si="5"/>
        <v>Hovden Spirit19</v>
      </c>
    </row>
    <row r="378" spans="1:28" ht="12.95" customHeight="1">
      <c r="A378" s="260">
        <v>2389</v>
      </c>
      <c r="B378" s="260" t="s">
        <v>2522</v>
      </c>
      <c r="C378" s="261">
        <v>42745</v>
      </c>
      <c r="D378" s="260" t="s">
        <v>725</v>
      </c>
      <c r="E378" s="260" t="s">
        <v>183</v>
      </c>
      <c r="F378" s="260" t="s">
        <v>60</v>
      </c>
      <c r="G378" s="260"/>
      <c r="H378" s="262" t="s">
        <v>2465</v>
      </c>
      <c r="I378" s="262" t="s">
        <v>24</v>
      </c>
      <c r="J378" s="660">
        <v>42735</v>
      </c>
      <c r="K378" s="299" t="s">
        <v>60</v>
      </c>
      <c r="L378" s="654">
        <v>800</v>
      </c>
      <c r="M378" s="260">
        <v>2389</v>
      </c>
      <c r="N378" s="825">
        <v>42775</v>
      </c>
      <c r="O378" s="300"/>
      <c r="P378" s="300"/>
      <c r="AB378" s="5" t="str">
        <f t="shared" si="5"/>
        <v>Godavari Spirit25</v>
      </c>
    </row>
    <row r="379" spans="1:28" ht="12.95" customHeight="1">
      <c r="A379" s="260">
        <v>2390</v>
      </c>
      <c r="B379" s="260" t="s">
        <v>2523</v>
      </c>
      <c r="C379" s="261">
        <v>42745</v>
      </c>
      <c r="D379" s="260" t="s">
        <v>794</v>
      </c>
      <c r="E379" s="260" t="s">
        <v>135</v>
      </c>
      <c r="F379" s="260" t="s">
        <v>60</v>
      </c>
      <c r="G379" s="260"/>
      <c r="H379" s="262" t="s">
        <v>601</v>
      </c>
      <c r="I379" s="262" t="s">
        <v>88</v>
      </c>
      <c r="J379" s="660">
        <v>42721</v>
      </c>
      <c r="K379" s="299" t="s">
        <v>60</v>
      </c>
      <c r="L379" s="654">
        <v>800</v>
      </c>
      <c r="M379" s="260">
        <v>2390</v>
      </c>
      <c r="N379" s="825">
        <v>42797</v>
      </c>
      <c r="O379" s="300"/>
      <c r="P379" s="300"/>
      <c r="AB379" s="5" t="str">
        <f t="shared" si="5"/>
        <v>Navion Marita042</v>
      </c>
    </row>
    <row r="380" spans="1:28" ht="12.95" customHeight="1">
      <c r="A380" s="260">
        <v>2391</v>
      </c>
      <c r="B380" s="260" t="s">
        <v>2524</v>
      </c>
      <c r="C380" s="261">
        <v>42745</v>
      </c>
      <c r="D380" s="260" t="s">
        <v>2386</v>
      </c>
      <c r="E380" s="260" t="s">
        <v>344</v>
      </c>
      <c r="F380" s="260" t="s">
        <v>60</v>
      </c>
      <c r="G380" s="260"/>
      <c r="H380" s="262" t="s">
        <v>830</v>
      </c>
      <c r="I380" s="262" t="s">
        <v>200</v>
      </c>
      <c r="J380" s="660">
        <v>42732</v>
      </c>
      <c r="K380" s="299" t="s">
        <v>60</v>
      </c>
      <c r="L380" s="654">
        <v>800</v>
      </c>
      <c r="M380" s="260">
        <v>2391</v>
      </c>
      <c r="N380" s="825">
        <v>42797</v>
      </c>
      <c r="O380" s="300" t="s">
        <v>2750</v>
      </c>
      <c r="P380" s="300"/>
      <c r="AB380" s="5" t="str">
        <f t="shared" si="5"/>
        <v>Shin EI05</v>
      </c>
    </row>
    <row r="381" spans="1:28" ht="12.95" customHeight="1">
      <c r="A381" s="260">
        <v>2392</v>
      </c>
      <c r="B381" s="260" t="s">
        <v>2525</v>
      </c>
      <c r="C381" s="261">
        <v>42745</v>
      </c>
      <c r="D381" s="260" t="s">
        <v>65</v>
      </c>
      <c r="E381" s="260" t="s">
        <v>568</v>
      </c>
      <c r="F381" s="260" t="s">
        <v>60</v>
      </c>
      <c r="G381" s="260"/>
      <c r="H381" s="262" t="s">
        <v>75</v>
      </c>
      <c r="I381" s="262" t="s">
        <v>570</v>
      </c>
      <c r="J381" s="660">
        <v>42376</v>
      </c>
      <c r="K381" s="299" t="s">
        <v>60</v>
      </c>
      <c r="L381" s="654">
        <v>800</v>
      </c>
      <c r="M381" s="260">
        <v>2392</v>
      </c>
      <c r="N381" s="825">
        <v>42775</v>
      </c>
      <c r="O381" s="300"/>
      <c r="P381" s="300"/>
      <c r="AB381" s="5" t="str">
        <f t="shared" si="5"/>
        <v>Everest Spirit125</v>
      </c>
    </row>
    <row r="382" spans="1:28" ht="12.95" customHeight="1">
      <c r="A382" s="260">
        <v>2393</v>
      </c>
      <c r="B382" s="260" t="s">
        <v>2526</v>
      </c>
      <c r="C382" s="261">
        <v>42745</v>
      </c>
      <c r="D382" s="260" t="s">
        <v>638</v>
      </c>
      <c r="E382" s="260" t="s">
        <v>76</v>
      </c>
      <c r="F382" s="260" t="s">
        <v>60</v>
      </c>
      <c r="G382" s="260"/>
      <c r="H382" s="262" t="s">
        <v>2477</v>
      </c>
      <c r="I382" s="262" t="s">
        <v>269</v>
      </c>
      <c r="J382" s="660">
        <v>42744</v>
      </c>
      <c r="K382" s="299" t="s">
        <v>60</v>
      </c>
      <c r="L382" s="654">
        <v>800</v>
      </c>
      <c r="M382" s="260">
        <v>2393</v>
      </c>
      <c r="N382" s="825">
        <v>42817</v>
      </c>
      <c r="O382" s="300"/>
      <c r="P382" s="300"/>
      <c r="AB382" s="5" t="str">
        <f t="shared" si="5"/>
        <v>Mare Tirrenum55</v>
      </c>
    </row>
    <row r="383" spans="1:28" ht="12.95" customHeight="1">
      <c r="A383" s="260">
        <v>2394</v>
      </c>
      <c r="B383" s="260" t="s">
        <v>2527</v>
      </c>
      <c r="C383" s="261">
        <v>42745</v>
      </c>
      <c r="D383" s="260" t="s">
        <v>1329</v>
      </c>
      <c r="E383" s="260" t="s">
        <v>143</v>
      </c>
      <c r="F383" s="260" t="s">
        <v>60</v>
      </c>
      <c r="G383" s="260"/>
      <c r="H383" s="262" t="s">
        <v>830</v>
      </c>
      <c r="I383" s="262" t="s">
        <v>255</v>
      </c>
      <c r="J383" s="660">
        <v>42376</v>
      </c>
      <c r="K383" s="299" t="s">
        <v>60</v>
      </c>
      <c r="L383" s="654">
        <v>800</v>
      </c>
      <c r="M383" s="260">
        <v>2394</v>
      </c>
      <c r="N383" s="825">
        <v>42767</v>
      </c>
      <c r="O383" s="300"/>
      <c r="P383" s="300"/>
      <c r="AB383" s="5" t="str">
        <f t="shared" si="5"/>
        <v>Atlantic Dawn36</v>
      </c>
    </row>
    <row r="384" spans="1:28" ht="12.95" customHeight="1">
      <c r="A384" s="260">
        <v>2395</v>
      </c>
      <c r="B384" s="260" t="s">
        <v>2528</v>
      </c>
      <c r="C384" s="261">
        <v>42746</v>
      </c>
      <c r="D384" s="260" t="s">
        <v>2388</v>
      </c>
      <c r="E384" s="260" t="s">
        <v>2389</v>
      </c>
      <c r="F384" s="260" t="s">
        <v>299</v>
      </c>
      <c r="G384" s="260"/>
      <c r="H384" s="262" t="s">
        <v>770</v>
      </c>
      <c r="I384" s="262" t="s">
        <v>480</v>
      </c>
      <c r="J384" s="660">
        <v>42717</v>
      </c>
      <c r="K384" s="299" t="s">
        <v>97</v>
      </c>
      <c r="L384" s="654">
        <v>900</v>
      </c>
      <c r="M384" s="260">
        <v>2395</v>
      </c>
      <c r="N384" s="825">
        <v>42793</v>
      </c>
      <c r="O384" s="300"/>
      <c r="P384" s="300"/>
      <c r="AB384" s="5" t="str">
        <f t="shared" si="5"/>
        <v>Torm Cecilie065</v>
      </c>
    </row>
    <row r="385" spans="1:28" ht="12.95" customHeight="1">
      <c r="A385" s="260">
        <v>2396</v>
      </c>
      <c r="B385" s="260" t="s">
        <v>2529</v>
      </c>
      <c r="C385" s="261">
        <v>42746</v>
      </c>
      <c r="D385" s="260" t="s">
        <v>764</v>
      </c>
      <c r="E385" s="260" t="s">
        <v>2337</v>
      </c>
      <c r="F385" s="260"/>
      <c r="G385" s="260"/>
      <c r="H385" s="262" t="s">
        <v>1284</v>
      </c>
      <c r="I385" s="262" t="s">
        <v>743</v>
      </c>
      <c r="J385" s="660">
        <v>42704</v>
      </c>
      <c r="K385" s="299" t="s">
        <v>590</v>
      </c>
      <c r="L385" s="654">
        <v>1600</v>
      </c>
      <c r="M385" s="260">
        <v>2396</v>
      </c>
      <c r="N385" s="825">
        <v>42755</v>
      </c>
      <c r="O385" s="300"/>
      <c r="P385" s="300"/>
      <c r="AB385" s="5" t="str">
        <f t="shared" si="5"/>
        <v>Overseas Athens20-44</v>
      </c>
    </row>
    <row r="386" spans="1:28" ht="12.95" customHeight="1">
      <c r="A386" s="260">
        <v>2397</v>
      </c>
      <c r="B386" s="260" t="s">
        <v>2530</v>
      </c>
      <c r="C386" s="261">
        <v>42746</v>
      </c>
      <c r="D386" s="260" t="s">
        <v>2380</v>
      </c>
      <c r="E386" s="260" t="s">
        <v>658</v>
      </c>
      <c r="F386" s="260" t="s">
        <v>590</v>
      </c>
      <c r="G386" s="260"/>
      <c r="H386" s="262" t="s">
        <v>1942</v>
      </c>
      <c r="I386" s="262" t="s">
        <v>324</v>
      </c>
      <c r="J386" s="660">
        <v>42719</v>
      </c>
      <c r="K386" s="299" t="s">
        <v>590</v>
      </c>
      <c r="L386" s="654">
        <v>1600</v>
      </c>
      <c r="M386" s="260">
        <v>2397</v>
      </c>
      <c r="N386" s="825">
        <v>42775</v>
      </c>
      <c r="O386" s="300"/>
      <c r="P386" s="300"/>
      <c r="AB386" s="5" t="str">
        <f t="shared" ref="AB386:AB449" si="6">IF(TRIM(A386)="","",CONCATENATE(TRIM(D386),TRIM(E386)))</f>
        <v>Aqualeader59</v>
      </c>
    </row>
    <row r="387" spans="1:28" ht="12.95" customHeight="1">
      <c r="A387" s="260">
        <v>2398</v>
      </c>
      <c r="B387" s="260" t="s">
        <v>2531</v>
      </c>
      <c r="C387" s="261">
        <v>42746</v>
      </c>
      <c r="D387" s="260" t="s">
        <v>2265</v>
      </c>
      <c r="E387" s="260" t="s">
        <v>485</v>
      </c>
      <c r="F387" s="260" t="s">
        <v>590</v>
      </c>
      <c r="G387" s="260"/>
      <c r="H387" s="262" t="s">
        <v>1304</v>
      </c>
      <c r="I387" s="262" t="s">
        <v>645</v>
      </c>
      <c r="J387" s="660">
        <v>42723</v>
      </c>
      <c r="K387" s="299" t="s">
        <v>590</v>
      </c>
      <c r="L387" s="654">
        <v>1600</v>
      </c>
      <c r="M387" s="260">
        <v>2398</v>
      </c>
      <c r="N387" s="825">
        <v>42772</v>
      </c>
      <c r="O387" s="300"/>
      <c r="P387" s="300"/>
      <c r="AB387" s="5" t="str">
        <f t="shared" si="6"/>
        <v>Maya164</v>
      </c>
    </row>
    <row r="388" spans="1:28" ht="12.95" customHeight="1">
      <c r="A388" s="260">
        <v>2399</v>
      </c>
      <c r="B388" s="260" t="s">
        <v>2533</v>
      </c>
      <c r="C388" s="261">
        <v>42759</v>
      </c>
      <c r="D388" s="260" t="s">
        <v>647</v>
      </c>
      <c r="E388" s="260" t="s">
        <v>72</v>
      </c>
      <c r="F388" s="260" t="s">
        <v>23</v>
      </c>
      <c r="G388" s="260"/>
      <c r="H388" s="262" t="s">
        <v>2259</v>
      </c>
      <c r="I388" s="262" t="s">
        <v>261</v>
      </c>
      <c r="J388" s="660">
        <v>42728</v>
      </c>
      <c r="K388" s="299" t="s">
        <v>23</v>
      </c>
      <c r="L388" s="654">
        <v>1200</v>
      </c>
      <c r="M388" s="260">
        <v>2399</v>
      </c>
      <c r="N388" s="825">
        <v>42782</v>
      </c>
      <c r="O388" s="300"/>
      <c r="P388" s="300"/>
      <c r="AB388" s="5" t="str">
        <f t="shared" si="6"/>
        <v>Genmar Compatriot87</v>
      </c>
    </row>
    <row r="389" spans="1:28" ht="12.95" customHeight="1">
      <c r="A389" s="260">
        <v>2400</v>
      </c>
      <c r="B389" s="260" t="s">
        <v>2570</v>
      </c>
      <c r="C389" s="261">
        <v>42772</v>
      </c>
      <c r="D389" s="260" t="s">
        <v>2390</v>
      </c>
      <c r="E389" s="260" t="s">
        <v>1390</v>
      </c>
      <c r="F389" s="260" t="s">
        <v>290</v>
      </c>
      <c r="G389" s="260"/>
      <c r="H389" s="262" t="s">
        <v>2391</v>
      </c>
      <c r="I389" s="262" t="s">
        <v>419</v>
      </c>
      <c r="J389" s="660">
        <v>42743</v>
      </c>
      <c r="K389" s="299" t="s">
        <v>290</v>
      </c>
      <c r="L389" s="654">
        <v>1400</v>
      </c>
      <c r="M389" s="260">
        <v>2400</v>
      </c>
      <c r="N389" s="825">
        <v>42914</v>
      </c>
      <c r="O389" s="300"/>
      <c r="P389" s="300"/>
      <c r="AB389" s="5" t="str">
        <f t="shared" si="6"/>
        <v>British Cumulus1601</v>
      </c>
    </row>
    <row r="390" spans="1:28" ht="12.95" customHeight="1">
      <c r="A390" s="260">
        <v>2401</v>
      </c>
      <c r="B390" s="260" t="s">
        <v>2571</v>
      </c>
      <c r="C390" s="261">
        <v>42772</v>
      </c>
      <c r="D390" s="260" t="s">
        <v>1496</v>
      </c>
      <c r="E390" s="260" t="s">
        <v>2550</v>
      </c>
      <c r="F390" s="260"/>
      <c r="G390" s="260"/>
      <c r="H390" s="262" t="s">
        <v>2551</v>
      </c>
      <c r="I390" s="262" t="s">
        <v>226</v>
      </c>
      <c r="J390" s="660">
        <v>42761</v>
      </c>
      <c r="K390" s="299" t="s">
        <v>290</v>
      </c>
      <c r="L390" s="654">
        <v>1400</v>
      </c>
      <c r="M390" s="260">
        <v>2401</v>
      </c>
      <c r="N390" s="825">
        <v>42803</v>
      </c>
      <c r="O390" s="300"/>
      <c r="P390" s="300"/>
      <c r="AB390" s="5" t="str">
        <f t="shared" si="6"/>
        <v>British Emissary17001</v>
      </c>
    </row>
    <row r="391" spans="1:28" ht="12.95" customHeight="1">
      <c r="A391" s="260">
        <v>2402</v>
      </c>
      <c r="B391" s="260" t="s">
        <v>2572</v>
      </c>
      <c r="C391" s="261">
        <v>42772</v>
      </c>
      <c r="D391" s="260" t="s">
        <v>540</v>
      </c>
      <c r="E391" s="260" t="s">
        <v>624</v>
      </c>
      <c r="F391" s="260" t="s">
        <v>28</v>
      </c>
      <c r="G391" s="260"/>
      <c r="H391" s="262" t="s">
        <v>1382</v>
      </c>
      <c r="I391" s="262" t="s">
        <v>2534</v>
      </c>
      <c r="J391" s="660">
        <v>42743</v>
      </c>
      <c r="K391" s="299" t="s">
        <v>28</v>
      </c>
      <c r="L391" s="654">
        <v>1400</v>
      </c>
      <c r="M391" s="260">
        <v>2402</v>
      </c>
      <c r="N391" s="825">
        <v>42823</v>
      </c>
      <c r="O391" s="260"/>
      <c r="P391" s="300"/>
      <c r="AB391" s="5" t="str">
        <f t="shared" si="6"/>
        <v>Afra Hawthorn51</v>
      </c>
    </row>
    <row r="392" spans="1:28" ht="12.95" customHeight="1">
      <c r="A392" s="260">
        <v>2403</v>
      </c>
      <c r="B392" s="260" t="s">
        <v>2573</v>
      </c>
      <c r="C392" s="261">
        <v>42772</v>
      </c>
      <c r="D392" s="260" t="s">
        <v>2250</v>
      </c>
      <c r="E392" s="260" t="s">
        <v>576</v>
      </c>
      <c r="F392" s="260" t="s">
        <v>28</v>
      </c>
      <c r="G392" s="260"/>
      <c r="H392" s="262" t="s">
        <v>2461</v>
      </c>
      <c r="I392" s="262" t="s">
        <v>48</v>
      </c>
      <c r="J392" s="660">
        <v>42737</v>
      </c>
      <c r="K392" s="299" t="s">
        <v>28</v>
      </c>
      <c r="L392" s="654">
        <v>1400</v>
      </c>
      <c r="M392" s="260">
        <v>2403</v>
      </c>
      <c r="N392" s="825">
        <v>42782</v>
      </c>
      <c r="O392" s="260"/>
      <c r="P392" s="300"/>
      <c r="AB392" s="5" t="str">
        <f t="shared" si="6"/>
        <v>Gener8 ElektraV20</v>
      </c>
    </row>
    <row r="393" spans="1:28" ht="12.95" customHeight="1">
      <c r="A393" s="260">
        <v>2404</v>
      </c>
      <c r="B393" s="260" t="s">
        <v>2574</v>
      </c>
      <c r="C393" s="261">
        <v>42772</v>
      </c>
      <c r="D393" s="260" t="s">
        <v>650</v>
      </c>
      <c r="E393" s="260" t="s">
        <v>2475</v>
      </c>
      <c r="F393" s="260" t="s">
        <v>28</v>
      </c>
      <c r="G393" s="260"/>
      <c r="H393" s="262" t="s">
        <v>2476</v>
      </c>
      <c r="I393" s="262" t="s">
        <v>575</v>
      </c>
      <c r="J393" s="660">
        <v>42744</v>
      </c>
      <c r="K393" s="299" t="s">
        <v>28</v>
      </c>
      <c r="L393" s="654">
        <v>1400</v>
      </c>
      <c r="M393" s="260">
        <v>2404</v>
      </c>
      <c r="N393" s="825">
        <v>42823</v>
      </c>
      <c r="O393" s="260"/>
      <c r="P393" s="300"/>
      <c r="AB393" s="5" t="str">
        <f t="shared" si="6"/>
        <v>Cape Brindisi21_16</v>
      </c>
    </row>
    <row r="394" spans="1:28" ht="12.95" customHeight="1">
      <c r="A394" s="260">
        <v>2405</v>
      </c>
      <c r="B394" s="260" t="s">
        <v>2575</v>
      </c>
      <c r="C394" s="261">
        <v>42772</v>
      </c>
      <c r="D394" s="260" t="s">
        <v>473</v>
      </c>
      <c r="E394" s="260" t="s">
        <v>155</v>
      </c>
      <c r="F394" s="260" t="s">
        <v>28</v>
      </c>
      <c r="G394" s="260"/>
      <c r="H394" s="262" t="s">
        <v>30</v>
      </c>
      <c r="I394" s="262" t="s">
        <v>48</v>
      </c>
      <c r="J394" s="660">
        <v>42754</v>
      </c>
      <c r="K394" s="299" t="s">
        <v>28</v>
      </c>
      <c r="L394" s="654">
        <v>1400</v>
      </c>
      <c r="M394" s="260">
        <v>2405</v>
      </c>
      <c r="N394" s="825">
        <v>42810</v>
      </c>
      <c r="O394" s="260"/>
      <c r="P394" s="300"/>
      <c r="AB394" s="5" t="str">
        <f t="shared" si="6"/>
        <v>Cape Bonny17</v>
      </c>
    </row>
    <row r="395" spans="1:28" ht="12.95" customHeight="1">
      <c r="A395" s="260">
        <v>2406</v>
      </c>
      <c r="B395" s="260" t="s">
        <v>2576</v>
      </c>
      <c r="C395" s="261">
        <v>42772</v>
      </c>
      <c r="D395" s="260" t="s">
        <v>573</v>
      </c>
      <c r="E395" s="260" t="s">
        <v>76</v>
      </c>
      <c r="F395" s="260" t="s">
        <v>28</v>
      </c>
      <c r="G395" s="260"/>
      <c r="H395" s="262" t="s">
        <v>1382</v>
      </c>
      <c r="I395" s="262" t="s">
        <v>20</v>
      </c>
      <c r="J395" s="660">
        <v>42753</v>
      </c>
      <c r="K395" s="299" t="s">
        <v>28</v>
      </c>
      <c r="L395" s="654">
        <v>1400</v>
      </c>
      <c r="M395" s="260">
        <v>2406</v>
      </c>
      <c r="N395" s="825">
        <v>42809</v>
      </c>
      <c r="O395" s="260"/>
      <c r="P395" s="300"/>
      <c r="AB395" s="5" t="str">
        <f t="shared" si="6"/>
        <v>Aframax Riviera55</v>
      </c>
    </row>
    <row r="396" spans="1:28" ht="12.95" customHeight="1">
      <c r="A396" s="260">
        <v>2407</v>
      </c>
      <c r="B396" s="260" t="s">
        <v>2577</v>
      </c>
      <c r="C396" s="261">
        <v>42772</v>
      </c>
      <c r="D396" s="260" t="s">
        <v>1515</v>
      </c>
      <c r="E396" s="260" t="s">
        <v>2490</v>
      </c>
      <c r="F396" s="260" t="s">
        <v>28</v>
      </c>
      <c r="G396" s="260"/>
      <c r="H396" s="262" t="s">
        <v>2461</v>
      </c>
      <c r="I396" s="262" t="s">
        <v>77</v>
      </c>
      <c r="J396" s="660">
        <v>42766</v>
      </c>
      <c r="K396" s="299" t="s">
        <v>28</v>
      </c>
      <c r="L396" s="654">
        <v>1400</v>
      </c>
      <c r="M396" s="260">
        <v>2407</v>
      </c>
      <c r="N396" s="825">
        <v>42793</v>
      </c>
      <c r="O396" s="260"/>
      <c r="P396" s="300"/>
      <c r="AB396" s="5" t="str">
        <f t="shared" si="6"/>
        <v>Sophie SchulteV14</v>
      </c>
    </row>
    <row r="397" spans="1:28" ht="12.95" customHeight="1">
      <c r="A397" s="260">
        <v>2408</v>
      </c>
      <c r="B397" s="260" t="s">
        <v>2578</v>
      </c>
      <c r="C397" s="261">
        <v>42772</v>
      </c>
      <c r="D397" s="260" t="s">
        <v>2473</v>
      </c>
      <c r="E397" s="260" t="s">
        <v>1447</v>
      </c>
      <c r="F397" s="260" t="s">
        <v>1466</v>
      </c>
      <c r="G397" s="260"/>
      <c r="H397" s="262" t="s">
        <v>2474</v>
      </c>
      <c r="I397" s="262" t="s">
        <v>444</v>
      </c>
      <c r="J397" s="660">
        <v>42742</v>
      </c>
      <c r="K397" s="299" t="s">
        <v>1466</v>
      </c>
      <c r="L397" s="654">
        <v>1400</v>
      </c>
      <c r="M397" s="260">
        <v>2408</v>
      </c>
      <c r="N397" s="825">
        <v>42780</v>
      </c>
      <c r="O397" s="300"/>
      <c r="P397" s="300"/>
      <c r="AB397" s="5" t="str">
        <f t="shared" si="6"/>
        <v>Silver Orla43_16</v>
      </c>
    </row>
    <row r="398" spans="1:28" ht="12.95" customHeight="1">
      <c r="A398" s="260">
        <v>2409</v>
      </c>
      <c r="B398" s="260" t="s">
        <v>2579</v>
      </c>
      <c r="C398" s="261">
        <v>42772</v>
      </c>
      <c r="D398" s="260" t="s">
        <v>2119</v>
      </c>
      <c r="E398" s="260" t="s">
        <v>249</v>
      </c>
      <c r="F398" s="260" t="s">
        <v>1466</v>
      </c>
      <c r="G398" s="260"/>
      <c r="H398" s="262" t="s">
        <v>1953</v>
      </c>
      <c r="I398" s="262" t="s">
        <v>203</v>
      </c>
      <c r="J398" s="660">
        <v>42753</v>
      </c>
      <c r="K398" s="299" t="s">
        <v>1466</v>
      </c>
      <c r="L398" s="654">
        <v>1400</v>
      </c>
      <c r="M398" s="260">
        <v>2409</v>
      </c>
      <c r="N398" s="825">
        <v>42905</v>
      </c>
      <c r="O398" s="300" t="s">
        <v>2935</v>
      </c>
      <c r="P398" s="300"/>
      <c r="AB398" s="5" t="str">
        <f t="shared" si="6"/>
        <v>NS Clipper104</v>
      </c>
    </row>
    <row r="399" spans="1:28" ht="12.95" customHeight="1">
      <c r="A399" s="260">
        <v>2410</v>
      </c>
      <c r="B399" s="260" t="s">
        <v>2580</v>
      </c>
      <c r="C399" s="261">
        <v>42772</v>
      </c>
      <c r="D399" s="260" t="s">
        <v>793</v>
      </c>
      <c r="E399" s="260" t="s">
        <v>174</v>
      </c>
      <c r="F399" s="260" t="s">
        <v>1466</v>
      </c>
      <c r="G399" s="260"/>
      <c r="H399" s="262" t="s">
        <v>1953</v>
      </c>
      <c r="I399" s="262" t="s">
        <v>1334</v>
      </c>
      <c r="J399" s="660">
        <v>42756</v>
      </c>
      <c r="K399" s="299" t="s">
        <v>1466</v>
      </c>
      <c r="L399" s="654">
        <v>1400</v>
      </c>
      <c r="M399" s="260">
        <v>2410</v>
      </c>
      <c r="N399" s="825">
        <v>42782</v>
      </c>
      <c r="O399" s="300"/>
      <c r="P399" s="300"/>
      <c r="AB399" s="5" t="str">
        <f t="shared" si="6"/>
        <v>Silver London21</v>
      </c>
    </row>
    <row r="400" spans="1:28" ht="12.95" customHeight="1">
      <c r="A400" s="260">
        <v>2411</v>
      </c>
      <c r="B400" s="260" t="s">
        <v>2581</v>
      </c>
      <c r="C400" s="261">
        <v>42772</v>
      </c>
      <c r="D400" s="260" t="s">
        <v>2479</v>
      </c>
      <c r="E400" s="260" t="s">
        <v>2480</v>
      </c>
      <c r="F400" s="260" t="s">
        <v>1466</v>
      </c>
      <c r="G400" s="260"/>
      <c r="H400" s="262" t="s">
        <v>1953</v>
      </c>
      <c r="I400" s="262" t="s">
        <v>524</v>
      </c>
      <c r="J400" s="660">
        <v>42748</v>
      </c>
      <c r="K400" s="299" t="s">
        <v>1466</v>
      </c>
      <c r="L400" s="654">
        <v>1400</v>
      </c>
      <c r="M400" s="260">
        <v>2411</v>
      </c>
      <c r="N400" s="825">
        <v>42782</v>
      </c>
      <c r="O400" s="300"/>
      <c r="P400" s="300"/>
      <c r="AB400" s="5" t="str">
        <f t="shared" si="6"/>
        <v>Pacific Bridge170</v>
      </c>
    </row>
    <row r="401" spans="1:28" ht="12.95" customHeight="1">
      <c r="A401" s="260">
        <v>2412</v>
      </c>
      <c r="B401" s="260" t="s">
        <v>2582</v>
      </c>
      <c r="C401" s="261">
        <v>42772</v>
      </c>
      <c r="D401" s="260" t="s">
        <v>2473</v>
      </c>
      <c r="E401" s="260" t="s">
        <v>2542</v>
      </c>
      <c r="F401" s="260"/>
      <c r="G401" s="260"/>
      <c r="H401" s="262" t="s">
        <v>2474</v>
      </c>
      <c r="I401" s="262" t="s">
        <v>2022</v>
      </c>
      <c r="J401" s="660">
        <v>42761</v>
      </c>
      <c r="K401" s="299" t="s">
        <v>1466</v>
      </c>
      <c r="L401" s="654">
        <v>1400</v>
      </c>
      <c r="M401" s="260">
        <v>2412</v>
      </c>
      <c r="N401" s="825">
        <v>42782</v>
      </c>
      <c r="O401" s="300"/>
      <c r="P401" s="300"/>
      <c r="AB401" s="5" t="str">
        <f t="shared" si="6"/>
        <v>Silver Orla44_17</v>
      </c>
    </row>
    <row r="402" spans="1:28" ht="12.95" customHeight="1">
      <c r="A402" s="260">
        <v>2413</v>
      </c>
      <c r="B402" s="260" t="s">
        <v>2583</v>
      </c>
      <c r="C402" s="261">
        <v>42772</v>
      </c>
      <c r="D402" s="260" t="s">
        <v>643</v>
      </c>
      <c r="E402" s="260" t="s">
        <v>2478</v>
      </c>
      <c r="F402" s="260" t="s">
        <v>663</v>
      </c>
      <c r="G402" s="260"/>
      <c r="H402" s="262" t="s">
        <v>817</v>
      </c>
      <c r="I402" s="262" t="s">
        <v>55</v>
      </c>
      <c r="J402" s="660">
        <v>42756</v>
      </c>
      <c r="K402" s="299" t="s">
        <v>1095</v>
      </c>
      <c r="L402" s="654">
        <v>1600</v>
      </c>
      <c r="M402" s="260">
        <v>2413</v>
      </c>
      <c r="N402" s="825">
        <v>42789</v>
      </c>
      <c r="O402" s="300"/>
      <c r="P402" s="300"/>
      <c r="AB402" s="5" t="str">
        <f t="shared" si="6"/>
        <v>Stena Perros201609</v>
      </c>
    </row>
    <row r="403" spans="1:28" ht="12.95" customHeight="1">
      <c r="A403" s="260">
        <v>2414</v>
      </c>
      <c r="B403" s="260" t="s">
        <v>2584</v>
      </c>
      <c r="C403" s="261">
        <v>42773</v>
      </c>
      <c r="D403" s="260" t="s">
        <v>2379</v>
      </c>
      <c r="E403" s="260" t="s">
        <v>2567</v>
      </c>
      <c r="F403" s="260" t="s">
        <v>633</v>
      </c>
      <c r="G403" s="260"/>
      <c r="H403" s="262" t="s">
        <v>736</v>
      </c>
      <c r="I403" s="262" t="s">
        <v>535</v>
      </c>
      <c r="J403" s="660">
        <v>42756</v>
      </c>
      <c r="K403" s="299" t="s">
        <v>1104</v>
      </c>
      <c r="L403" s="654">
        <v>1500</v>
      </c>
      <c r="M403" s="260">
        <v>2414</v>
      </c>
      <c r="N403" s="825">
        <v>42802</v>
      </c>
      <c r="O403" s="300"/>
      <c r="P403" s="300"/>
      <c r="AB403" s="5" t="str">
        <f t="shared" si="6"/>
        <v>PTI Huang He1602_2</v>
      </c>
    </row>
    <row r="404" spans="1:28" ht="12.95" customHeight="1">
      <c r="A404" s="260">
        <v>2415</v>
      </c>
      <c r="B404" s="260" t="s">
        <v>2585</v>
      </c>
      <c r="C404" s="261">
        <v>42773</v>
      </c>
      <c r="D404" s="260" t="s">
        <v>2382</v>
      </c>
      <c r="E404" s="260" t="s">
        <v>1390</v>
      </c>
      <c r="F404" s="260" t="s">
        <v>633</v>
      </c>
      <c r="G404" s="260"/>
      <c r="H404" s="262" t="s">
        <v>2383</v>
      </c>
      <c r="I404" s="262" t="s">
        <v>25</v>
      </c>
      <c r="J404" s="660">
        <v>42753</v>
      </c>
      <c r="K404" s="299" t="s">
        <v>1104</v>
      </c>
      <c r="L404" s="654">
        <v>1500</v>
      </c>
      <c r="M404" s="260">
        <v>2415</v>
      </c>
      <c r="N404" s="825">
        <v>42802</v>
      </c>
      <c r="O404" s="300"/>
      <c r="P404" s="300"/>
      <c r="AB404" s="5" t="str">
        <f t="shared" si="6"/>
        <v>Ardmore Enterprise1601</v>
      </c>
    </row>
    <row r="405" spans="1:28" ht="12.95" customHeight="1">
      <c r="A405" s="260">
        <v>2416</v>
      </c>
      <c r="B405" s="260" t="s">
        <v>2586</v>
      </c>
      <c r="C405" s="261">
        <v>42773</v>
      </c>
      <c r="D405" s="260" t="s">
        <v>2568</v>
      </c>
      <c r="E405" s="260" t="s">
        <v>2462</v>
      </c>
      <c r="F405" s="260" t="s">
        <v>633</v>
      </c>
      <c r="G405" s="260"/>
      <c r="H405" s="262" t="s">
        <v>736</v>
      </c>
      <c r="I405" s="262" t="s">
        <v>25</v>
      </c>
      <c r="J405" s="660">
        <v>42752</v>
      </c>
      <c r="K405" s="299" t="s">
        <v>1104</v>
      </c>
      <c r="L405" s="654">
        <v>1500</v>
      </c>
      <c r="M405" s="260">
        <v>2416</v>
      </c>
      <c r="N405" s="825">
        <v>42802</v>
      </c>
      <c r="O405" s="300"/>
      <c r="P405" s="300"/>
      <c r="AB405" s="5" t="str">
        <f t="shared" si="6"/>
        <v>Andrea Corrado1607</v>
      </c>
    </row>
    <row r="406" spans="1:28" ht="12.95" customHeight="1">
      <c r="A406" s="260">
        <v>2417</v>
      </c>
      <c r="B406" s="260" t="s">
        <v>2587</v>
      </c>
      <c r="C406" s="261">
        <v>42773</v>
      </c>
      <c r="D406" s="260" t="s">
        <v>2467</v>
      </c>
      <c r="E406" s="260" t="s">
        <v>1390</v>
      </c>
      <c r="F406" s="260" t="s">
        <v>633</v>
      </c>
      <c r="G406" s="260"/>
      <c r="H406" s="262" t="s">
        <v>1327</v>
      </c>
      <c r="I406" s="262" t="s">
        <v>778</v>
      </c>
      <c r="J406" s="660">
        <v>42764</v>
      </c>
      <c r="K406" s="299" t="s">
        <v>1104</v>
      </c>
      <c r="L406" s="654">
        <v>1500</v>
      </c>
      <c r="M406" s="260">
        <v>2417</v>
      </c>
      <c r="N406" s="825">
        <v>42802</v>
      </c>
      <c r="O406" s="300"/>
      <c r="P406" s="300"/>
      <c r="AB406" s="5" t="str">
        <f t="shared" si="6"/>
        <v>Silver Joan1601</v>
      </c>
    </row>
    <row r="407" spans="1:28" ht="12.95" customHeight="1">
      <c r="A407" s="260">
        <v>2418</v>
      </c>
      <c r="B407" s="260" t="s">
        <v>2589</v>
      </c>
      <c r="C407" s="261">
        <v>42773</v>
      </c>
      <c r="D407" s="260" t="s">
        <v>1311</v>
      </c>
      <c r="E407" s="260" t="s">
        <v>297</v>
      </c>
      <c r="F407" s="260" t="s">
        <v>60</v>
      </c>
      <c r="G407" s="260"/>
      <c r="H407" s="262" t="s">
        <v>1834</v>
      </c>
      <c r="I407" s="262" t="s">
        <v>20</v>
      </c>
      <c r="J407" s="660">
        <v>42759</v>
      </c>
      <c r="K407" s="299" t="s">
        <v>60</v>
      </c>
      <c r="L407" s="654">
        <v>800</v>
      </c>
      <c r="M407" s="260">
        <v>2418</v>
      </c>
      <c r="N407" s="825">
        <v>42803</v>
      </c>
      <c r="O407" s="300"/>
      <c r="P407" s="300"/>
      <c r="AB407" s="5" t="str">
        <f t="shared" si="6"/>
        <v>Shenlong Spirit09</v>
      </c>
    </row>
    <row r="408" spans="1:28" ht="12.95" customHeight="1">
      <c r="A408" s="260">
        <v>2419</v>
      </c>
      <c r="B408" s="260" t="s">
        <v>2590</v>
      </c>
      <c r="C408" s="261">
        <v>42773</v>
      </c>
      <c r="D408" s="260" t="s">
        <v>768</v>
      </c>
      <c r="E408" s="260" t="s">
        <v>81</v>
      </c>
      <c r="F408" s="260" t="s">
        <v>60</v>
      </c>
      <c r="G408" s="260"/>
      <c r="H408" s="262" t="s">
        <v>601</v>
      </c>
      <c r="I408" s="262" t="s">
        <v>1970</v>
      </c>
      <c r="J408" s="660">
        <v>42750</v>
      </c>
      <c r="K408" s="299" t="s">
        <v>60</v>
      </c>
      <c r="L408" s="654">
        <v>800</v>
      </c>
      <c r="M408" s="260">
        <v>2419</v>
      </c>
      <c r="N408" s="825">
        <v>42803</v>
      </c>
      <c r="O408" s="300"/>
      <c r="P408" s="300"/>
      <c r="AB408" s="5" t="str">
        <f t="shared" si="6"/>
        <v>Peak Spirit26</v>
      </c>
    </row>
    <row r="409" spans="1:28" ht="12.95" customHeight="1">
      <c r="A409" s="260">
        <v>2420</v>
      </c>
      <c r="B409" s="260" t="s">
        <v>2591</v>
      </c>
      <c r="C409" s="261">
        <v>42773</v>
      </c>
      <c r="D409" s="260" t="s">
        <v>801</v>
      </c>
      <c r="E409" s="260" t="s">
        <v>188</v>
      </c>
      <c r="F409" s="260" t="s">
        <v>60</v>
      </c>
      <c r="G409" s="260"/>
      <c r="H409" s="262" t="s">
        <v>63</v>
      </c>
      <c r="I409" s="262" t="s">
        <v>20</v>
      </c>
      <c r="J409" s="660">
        <v>42746</v>
      </c>
      <c r="K409" s="299" t="s">
        <v>60</v>
      </c>
      <c r="L409" s="654">
        <v>800</v>
      </c>
      <c r="M409" s="260">
        <v>2420</v>
      </c>
      <c r="N409" s="825">
        <v>42803</v>
      </c>
      <c r="O409" s="300"/>
      <c r="P409" s="300"/>
      <c r="AB409" s="5" t="str">
        <f t="shared" si="6"/>
        <v>Ningbo Dawn31</v>
      </c>
    </row>
    <row r="410" spans="1:28" ht="12.95" customHeight="1">
      <c r="A410" s="260">
        <v>2421</v>
      </c>
      <c r="B410" s="260" t="s">
        <v>2592</v>
      </c>
      <c r="C410" s="261">
        <v>42773</v>
      </c>
      <c r="D410" s="260" t="s">
        <v>2485</v>
      </c>
      <c r="E410" s="260" t="s">
        <v>79</v>
      </c>
      <c r="F410" s="260" t="s">
        <v>60</v>
      </c>
      <c r="G410" s="260"/>
      <c r="H410" s="262" t="s">
        <v>830</v>
      </c>
      <c r="I410" s="262" t="s">
        <v>64</v>
      </c>
      <c r="J410" s="660">
        <v>42763</v>
      </c>
      <c r="K410" s="299" t="s">
        <v>60</v>
      </c>
      <c r="L410" s="654">
        <v>800</v>
      </c>
      <c r="M410" s="260">
        <v>2421</v>
      </c>
      <c r="N410" s="825">
        <v>42803</v>
      </c>
      <c r="O410" s="300"/>
      <c r="P410" s="300"/>
      <c r="AB410" s="5" t="str">
        <f t="shared" si="6"/>
        <v>Trysil Spirit24</v>
      </c>
    </row>
    <row r="411" spans="1:28" ht="12.95" customHeight="1">
      <c r="A411" s="260">
        <v>2422</v>
      </c>
      <c r="B411" s="260" t="s">
        <v>2593</v>
      </c>
      <c r="C411" s="261">
        <v>42773</v>
      </c>
      <c r="D411" s="260" t="s">
        <v>484</v>
      </c>
      <c r="E411" s="260" t="s">
        <v>714</v>
      </c>
      <c r="F411" s="260"/>
      <c r="G411" s="260"/>
      <c r="H411" s="262" t="s">
        <v>2211</v>
      </c>
      <c r="I411" s="262" t="s">
        <v>2588</v>
      </c>
      <c r="J411" s="660">
        <v>42763</v>
      </c>
      <c r="K411" s="299" t="s">
        <v>60</v>
      </c>
      <c r="L411" s="654">
        <v>800</v>
      </c>
      <c r="M411" s="260">
        <v>2422</v>
      </c>
      <c r="N411" s="825">
        <v>42803</v>
      </c>
      <c r="O411" s="300"/>
      <c r="P411" s="300"/>
      <c r="AB411" s="5" t="str">
        <f t="shared" si="6"/>
        <v>Esther Spirit137</v>
      </c>
    </row>
    <row r="412" spans="1:28" ht="12.95" customHeight="1">
      <c r="A412" s="260">
        <v>2423</v>
      </c>
      <c r="B412" s="260" t="s">
        <v>2594</v>
      </c>
      <c r="C412" s="261">
        <v>42773</v>
      </c>
      <c r="D412" s="260" t="s">
        <v>115</v>
      </c>
      <c r="E412" s="260" t="s">
        <v>183</v>
      </c>
      <c r="F412" s="260"/>
      <c r="G412" s="260"/>
      <c r="H412" s="262" t="s">
        <v>634</v>
      </c>
      <c r="I412" s="262" t="s">
        <v>20</v>
      </c>
      <c r="J412" s="660">
        <v>42766</v>
      </c>
      <c r="K412" s="299" t="s">
        <v>60</v>
      </c>
      <c r="L412" s="654">
        <v>800</v>
      </c>
      <c r="M412" s="260">
        <v>2423</v>
      </c>
      <c r="N412" s="825">
        <v>42803</v>
      </c>
      <c r="O412" s="300"/>
      <c r="P412" s="300"/>
      <c r="AB412" s="5" t="str">
        <f t="shared" si="6"/>
        <v>Leyte Spirit25</v>
      </c>
    </row>
    <row r="413" spans="1:28" ht="12.95" customHeight="1">
      <c r="A413" s="260">
        <v>2424</v>
      </c>
      <c r="B413" s="260" t="s">
        <v>2595</v>
      </c>
      <c r="C413" s="261">
        <v>42773</v>
      </c>
      <c r="D413" s="260" t="s">
        <v>807</v>
      </c>
      <c r="E413" s="260" t="s">
        <v>721</v>
      </c>
      <c r="F413" s="260"/>
      <c r="G413" s="260"/>
      <c r="H413" s="262" t="s">
        <v>442</v>
      </c>
      <c r="I413" s="262" t="s">
        <v>2554</v>
      </c>
      <c r="J413" s="660">
        <v>42765</v>
      </c>
      <c r="K413" s="299" t="s">
        <v>60</v>
      </c>
      <c r="L413" s="654">
        <v>800</v>
      </c>
      <c r="M413" s="260">
        <v>2424</v>
      </c>
      <c r="N413" s="825">
        <v>42803</v>
      </c>
      <c r="O413" s="300"/>
      <c r="P413" s="300"/>
      <c r="AB413" s="5" t="str">
        <f t="shared" si="6"/>
        <v>Galway Spirit79</v>
      </c>
    </row>
    <row r="414" spans="1:28" ht="12.95" customHeight="1">
      <c r="A414" s="260">
        <v>2425</v>
      </c>
      <c r="B414" s="260" t="s">
        <v>2596</v>
      </c>
      <c r="C414" s="261">
        <v>42773</v>
      </c>
      <c r="D414" s="260" t="s">
        <v>1303</v>
      </c>
      <c r="E414" s="260" t="s">
        <v>126</v>
      </c>
      <c r="F414" s="260" t="s">
        <v>590</v>
      </c>
      <c r="G414" s="260"/>
      <c r="H414" s="262" t="s">
        <v>1304</v>
      </c>
      <c r="I414" s="262" t="s">
        <v>645</v>
      </c>
      <c r="J414" s="660">
        <v>42749</v>
      </c>
      <c r="K414" s="299" t="s">
        <v>590</v>
      </c>
      <c r="L414" s="654">
        <v>1600</v>
      </c>
      <c r="M414" s="260">
        <v>2425</v>
      </c>
      <c r="N414" s="825">
        <v>42789</v>
      </c>
      <c r="O414" s="300"/>
      <c r="P414" s="300"/>
      <c r="AB414" s="5" t="str">
        <f t="shared" si="6"/>
        <v>Danubia13</v>
      </c>
    </row>
    <row r="415" spans="1:28" ht="12.95" customHeight="1">
      <c r="A415" s="260">
        <v>2426</v>
      </c>
      <c r="B415" s="260" t="s">
        <v>2597</v>
      </c>
      <c r="C415" s="261">
        <v>42773</v>
      </c>
      <c r="D415" s="260" t="s">
        <v>1321</v>
      </c>
      <c r="E415" s="260" t="s">
        <v>155</v>
      </c>
      <c r="F415" s="260" t="s">
        <v>590</v>
      </c>
      <c r="G415" s="260"/>
      <c r="H415" s="262" t="s">
        <v>1284</v>
      </c>
      <c r="I415" s="262" t="s">
        <v>2569</v>
      </c>
      <c r="J415" s="660">
        <v>42749</v>
      </c>
      <c r="K415" s="299" t="s">
        <v>590</v>
      </c>
      <c r="L415" s="654">
        <v>1600</v>
      </c>
      <c r="M415" s="260">
        <v>2426</v>
      </c>
      <c r="N415" s="825">
        <v>42782</v>
      </c>
      <c r="O415" s="300"/>
      <c r="P415" s="300"/>
      <c r="AB415" s="5" t="str">
        <f t="shared" si="6"/>
        <v>Meridian Express17</v>
      </c>
    </row>
    <row r="416" spans="1:28" ht="12.95" customHeight="1">
      <c r="A416" s="260">
        <v>2427</v>
      </c>
      <c r="B416" s="260" t="s">
        <v>2598</v>
      </c>
      <c r="C416" s="261">
        <v>42773</v>
      </c>
      <c r="D416" s="260" t="s">
        <v>861</v>
      </c>
      <c r="E416" s="260" t="s">
        <v>1291</v>
      </c>
      <c r="F416" s="260" t="s">
        <v>590</v>
      </c>
      <c r="G416" s="260"/>
      <c r="H416" s="262" t="s">
        <v>1304</v>
      </c>
      <c r="I416" s="262" t="s">
        <v>20</v>
      </c>
      <c r="J416" s="660">
        <v>42741</v>
      </c>
      <c r="K416" s="299" t="s">
        <v>590</v>
      </c>
      <c r="L416" s="654">
        <v>1600</v>
      </c>
      <c r="M416" s="260">
        <v>2427</v>
      </c>
      <c r="N416" s="825">
        <v>42783</v>
      </c>
      <c r="O416" s="300"/>
      <c r="P416" s="300"/>
      <c r="AB416" s="5" t="str">
        <f t="shared" si="6"/>
        <v>Aztec158</v>
      </c>
    </row>
    <row r="417" spans="1:70" ht="12.95" customHeight="1">
      <c r="A417" s="260">
        <v>2428</v>
      </c>
      <c r="B417" s="260" t="s">
        <v>2641</v>
      </c>
      <c r="C417" s="261">
        <v>42800</v>
      </c>
      <c r="D417" s="260" t="s">
        <v>1496</v>
      </c>
      <c r="E417" s="260" t="s">
        <v>2604</v>
      </c>
      <c r="F417" s="260"/>
      <c r="G417" s="260"/>
      <c r="H417" s="262" t="s">
        <v>2551</v>
      </c>
      <c r="I417" s="262" t="s">
        <v>173</v>
      </c>
      <c r="J417" s="660">
        <v>42789</v>
      </c>
      <c r="K417" s="299" t="s">
        <v>290</v>
      </c>
      <c r="L417" s="654">
        <v>1400</v>
      </c>
      <c r="M417" s="260">
        <v>2428</v>
      </c>
      <c r="N417" s="825">
        <v>42831</v>
      </c>
      <c r="O417" s="300"/>
      <c r="P417" s="300"/>
      <c r="AB417" s="5" t="str">
        <f t="shared" si="6"/>
        <v>British Emissary17002</v>
      </c>
    </row>
    <row r="418" spans="1:70" ht="12.95" customHeight="1">
      <c r="A418" s="260">
        <v>2429</v>
      </c>
      <c r="B418" s="260" t="s">
        <v>2642</v>
      </c>
      <c r="C418" s="261">
        <v>42800</v>
      </c>
      <c r="D418" s="260" t="s">
        <v>538</v>
      </c>
      <c r="E418" s="260" t="s">
        <v>297</v>
      </c>
      <c r="F418" s="260" t="s">
        <v>28</v>
      </c>
      <c r="G418" s="260"/>
      <c r="H418" s="262" t="s">
        <v>2461</v>
      </c>
      <c r="I418" s="262" t="s">
        <v>221</v>
      </c>
      <c r="J418" s="660">
        <v>42767</v>
      </c>
      <c r="K418" s="299" t="s">
        <v>28</v>
      </c>
      <c r="L418" s="654">
        <v>1400</v>
      </c>
      <c r="M418" s="260">
        <v>2429</v>
      </c>
      <c r="N418" s="825">
        <v>42823</v>
      </c>
      <c r="O418" s="260"/>
      <c r="P418" s="300"/>
      <c r="AB418" s="5" t="str">
        <f t="shared" si="6"/>
        <v>Bareilly09</v>
      </c>
    </row>
    <row r="419" spans="1:70" ht="12.95" customHeight="1">
      <c r="A419" s="260">
        <v>2430</v>
      </c>
      <c r="B419" s="260" t="s">
        <v>2643</v>
      </c>
      <c r="C419" s="261">
        <v>42800</v>
      </c>
      <c r="D419" s="260" t="s">
        <v>1613</v>
      </c>
      <c r="E419" s="260" t="s">
        <v>482</v>
      </c>
      <c r="F419" s="260" t="s">
        <v>28</v>
      </c>
      <c r="G419" s="260"/>
      <c r="H419" s="262" t="s">
        <v>671</v>
      </c>
      <c r="I419" s="262" t="s">
        <v>2472</v>
      </c>
      <c r="J419" s="660">
        <v>42786</v>
      </c>
      <c r="K419" s="299" t="s">
        <v>28</v>
      </c>
      <c r="L419" s="654">
        <v>1400</v>
      </c>
      <c r="M419" s="260">
        <v>2430</v>
      </c>
      <c r="N419" s="825">
        <v>42843</v>
      </c>
      <c r="O419" s="260"/>
      <c r="P419" s="300"/>
      <c r="AB419" s="5" t="str">
        <f t="shared" si="6"/>
        <v>Navig8 Sanctity8</v>
      </c>
    </row>
    <row r="420" spans="1:70" ht="12.95" customHeight="1">
      <c r="A420" s="260">
        <v>2431</v>
      </c>
      <c r="B420" s="260" t="s">
        <v>2644</v>
      </c>
      <c r="C420" s="261">
        <v>42800</v>
      </c>
      <c r="D420" s="260" t="s">
        <v>1624</v>
      </c>
      <c r="E420" s="260" t="s">
        <v>423</v>
      </c>
      <c r="F420" s="260" t="s">
        <v>28</v>
      </c>
      <c r="G420" s="260"/>
      <c r="H420" s="262" t="s">
        <v>671</v>
      </c>
      <c r="I420" s="262" t="s">
        <v>20</v>
      </c>
      <c r="J420" s="660">
        <v>42771</v>
      </c>
      <c r="K420" s="299" t="s">
        <v>28</v>
      </c>
      <c r="L420" s="654">
        <v>1400</v>
      </c>
      <c r="M420" s="260">
        <v>2431</v>
      </c>
      <c r="N420" s="825">
        <v>42843</v>
      </c>
      <c r="O420" s="260"/>
      <c r="P420" s="300"/>
      <c r="AB420" s="5" t="str">
        <f t="shared" si="6"/>
        <v>Navig8 Supreme02</v>
      </c>
    </row>
    <row r="421" spans="1:70" ht="12.95" customHeight="1">
      <c r="A421" s="260">
        <v>2432</v>
      </c>
      <c r="B421" s="260" t="s">
        <v>2645</v>
      </c>
      <c r="C421" s="261">
        <v>42800</v>
      </c>
      <c r="D421" s="260" t="s">
        <v>162</v>
      </c>
      <c r="E421" s="260" t="s">
        <v>482</v>
      </c>
      <c r="F421" s="260"/>
      <c r="G421" s="260"/>
      <c r="H421" s="262" t="s">
        <v>2536</v>
      </c>
      <c r="I421" s="262" t="s">
        <v>48</v>
      </c>
      <c r="J421" s="660">
        <v>42766</v>
      </c>
      <c r="K421" s="299" t="s">
        <v>28</v>
      </c>
      <c r="L421" s="654">
        <v>1400</v>
      </c>
      <c r="M421" s="260">
        <v>2432</v>
      </c>
      <c r="N421" s="825">
        <v>42854</v>
      </c>
      <c r="O421" s="260"/>
      <c r="P421" s="300"/>
      <c r="AB421" s="5" t="str">
        <f t="shared" si="6"/>
        <v>Aljalaa8</v>
      </c>
    </row>
    <row r="422" spans="1:70" ht="12.95" customHeight="1">
      <c r="A422" s="260">
        <v>2433</v>
      </c>
      <c r="B422" s="260" t="s">
        <v>2646</v>
      </c>
      <c r="C422" s="261">
        <v>42800</v>
      </c>
      <c r="D422" s="260" t="s">
        <v>809</v>
      </c>
      <c r="E422" s="260" t="s">
        <v>2549</v>
      </c>
      <c r="F422" s="260"/>
      <c r="G422" s="260"/>
      <c r="H422" s="262" t="s">
        <v>732</v>
      </c>
      <c r="I422" s="262" t="s">
        <v>24</v>
      </c>
      <c r="J422" s="660">
        <v>42769</v>
      </c>
      <c r="K422" s="299" t="s">
        <v>28</v>
      </c>
      <c r="L422" s="654">
        <v>1400</v>
      </c>
      <c r="M422" s="260">
        <v>2433</v>
      </c>
      <c r="N422" s="825">
        <v>42873</v>
      </c>
      <c r="O422" s="260"/>
      <c r="P422" s="300"/>
      <c r="AB422" s="5" t="str">
        <f t="shared" si="6"/>
        <v>King Darius25_16</v>
      </c>
    </row>
    <row r="423" spans="1:70" ht="12.95" customHeight="1">
      <c r="A423" s="260">
        <v>2434</v>
      </c>
      <c r="B423" s="260" t="s">
        <v>2647</v>
      </c>
      <c r="C423" s="261">
        <v>42800</v>
      </c>
      <c r="D423" s="260" t="s">
        <v>573</v>
      </c>
      <c r="E423" s="260" t="s">
        <v>707</v>
      </c>
      <c r="F423" s="260"/>
      <c r="G423" s="260"/>
      <c r="H423" s="262" t="s">
        <v>2565</v>
      </c>
      <c r="I423" s="262" t="s">
        <v>2566</v>
      </c>
      <c r="J423" s="660">
        <v>42781</v>
      </c>
      <c r="K423" s="299" t="s">
        <v>28</v>
      </c>
      <c r="L423" s="654">
        <v>1400</v>
      </c>
      <c r="M423" s="260">
        <v>2434</v>
      </c>
      <c r="N423" s="825">
        <v>42823</v>
      </c>
      <c r="O423" s="260"/>
      <c r="P423" s="300"/>
      <c r="AB423" s="5" t="str">
        <f t="shared" si="6"/>
        <v>Aframax Riviera56</v>
      </c>
    </row>
    <row r="424" spans="1:70" s="160" customFormat="1" ht="12.95" customHeight="1">
      <c r="A424" s="302">
        <v>2435</v>
      </c>
      <c r="B424" s="302" t="s">
        <v>2648</v>
      </c>
      <c r="C424" s="303">
        <v>42800</v>
      </c>
      <c r="D424" s="302" t="s">
        <v>1807</v>
      </c>
      <c r="E424" s="302" t="s">
        <v>193</v>
      </c>
      <c r="F424" s="260"/>
      <c r="G424" s="260"/>
      <c r="H424" s="304" t="s">
        <v>392</v>
      </c>
      <c r="I424" s="304" t="s">
        <v>2559</v>
      </c>
      <c r="J424" s="661">
        <v>42779</v>
      </c>
      <c r="K424" s="305" t="s">
        <v>28</v>
      </c>
      <c r="L424" s="655">
        <v>1400</v>
      </c>
      <c r="M424" s="260">
        <v>2435</v>
      </c>
      <c r="N424" s="826">
        <v>42832</v>
      </c>
      <c r="O424" s="302"/>
      <c r="P424" s="306"/>
      <c r="Q424"/>
      <c r="T424" s="159"/>
      <c r="U424"/>
      <c r="V424" s="159"/>
      <c r="W424" s="159"/>
      <c r="X424" s="159"/>
      <c r="Y424" s="159"/>
      <c r="Z424" s="159"/>
      <c r="AA424" s="159"/>
      <c r="AB424" s="188" t="str">
        <f t="shared" si="6"/>
        <v>Navig8 Stealth S.V.28</v>
      </c>
      <c r="AC424" s="159"/>
      <c r="AD424" s="159"/>
      <c r="AE424" s="159"/>
      <c r="AF424" s="159"/>
      <c r="AG424" s="159"/>
      <c r="AH424" s="159"/>
      <c r="AI424" s="159"/>
      <c r="AJ424" s="159"/>
      <c r="AK424" s="159"/>
      <c r="AL424" s="159"/>
      <c r="AM424" s="159"/>
      <c r="AN424" s="159"/>
      <c r="AO424" s="159"/>
      <c r="AP424" s="159"/>
      <c r="AQ424" s="159"/>
      <c r="AR424" s="159"/>
      <c r="AS424" s="159"/>
      <c r="AT424" s="159"/>
      <c r="AU424" s="159"/>
      <c r="AV424" s="159"/>
      <c r="AW424" s="159"/>
      <c r="AX424" s="159"/>
      <c r="AY424" s="159"/>
      <c r="AZ424" s="159"/>
      <c r="BA424" s="159"/>
      <c r="BB424" s="159"/>
      <c r="BC424" s="159"/>
      <c r="BD424" s="159"/>
      <c r="BE424" s="159"/>
      <c r="BF424" s="159"/>
      <c r="BG424" s="159"/>
      <c r="BH424" s="159"/>
      <c r="BI424" s="159"/>
      <c r="BJ424" s="159"/>
      <c r="BK424" s="159"/>
      <c r="BL424" s="159"/>
      <c r="BM424" s="159"/>
      <c r="BN424" s="159"/>
      <c r="BO424" s="159"/>
      <c r="BP424" s="159"/>
      <c r="BQ424" s="159"/>
      <c r="BR424" s="159"/>
    </row>
    <row r="425" spans="1:70" ht="12.95" customHeight="1">
      <c r="A425" s="260">
        <v>2436</v>
      </c>
      <c r="B425" s="260" t="s">
        <v>2649</v>
      </c>
      <c r="C425" s="261">
        <v>42800</v>
      </c>
      <c r="D425" s="260" t="s">
        <v>711</v>
      </c>
      <c r="E425" s="260" t="s">
        <v>245</v>
      </c>
      <c r="F425" s="260"/>
      <c r="G425" s="260"/>
      <c r="H425" s="262" t="s">
        <v>2474</v>
      </c>
      <c r="I425" s="262" t="s">
        <v>606</v>
      </c>
      <c r="J425" s="660">
        <v>42770</v>
      </c>
      <c r="K425" s="299" t="s">
        <v>1466</v>
      </c>
      <c r="L425" s="654">
        <v>1400</v>
      </c>
      <c r="M425" s="260">
        <v>2436</v>
      </c>
      <c r="N425" s="825">
        <v>42804</v>
      </c>
      <c r="O425" s="300"/>
      <c r="P425" s="300"/>
      <c r="AB425" s="5" t="str">
        <f t="shared" si="6"/>
        <v>Silver Valerie34</v>
      </c>
    </row>
    <row r="426" spans="1:70" ht="12.95" customHeight="1">
      <c r="A426" s="260">
        <v>2437</v>
      </c>
      <c r="B426" s="260" t="s">
        <v>2650</v>
      </c>
      <c r="C426" s="261">
        <v>42800</v>
      </c>
      <c r="D426" s="260" t="s">
        <v>2119</v>
      </c>
      <c r="E426" s="260" t="s">
        <v>254</v>
      </c>
      <c r="F426" s="260"/>
      <c r="G426" s="260"/>
      <c r="H426" s="262" t="s">
        <v>1953</v>
      </c>
      <c r="I426" s="262" t="s">
        <v>20</v>
      </c>
      <c r="J426" s="660">
        <v>42774</v>
      </c>
      <c r="K426" s="299" t="s">
        <v>1466</v>
      </c>
      <c r="L426" s="654">
        <v>1400</v>
      </c>
      <c r="M426" s="260">
        <v>2437</v>
      </c>
      <c r="N426" s="825">
        <v>42849</v>
      </c>
      <c r="O426" s="300"/>
      <c r="P426" s="300"/>
      <c r="AB426" s="5" t="str">
        <f t="shared" si="6"/>
        <v>NS Clipper105</v>
      </c>
    </row>
    <row r="427" spans="1:70" ht="12.95" customHeight="1">
      <c r="A427" s="260">
        <v>2438</v>
      </c>
      <c r="B427" s="260" t="s">
        <v>2651</v>
      </c>
      <c r="C427" s="261">
        <v>42802</v>
      </c>
      <c r="D427" s="260" t="s">
        <v>2605</v>
      </c>
      <c r="E427" s="260" t="s">
        <v>2606</v>
      </c>
      <c r="F427" s="260"/>
      <c r="G427" s="260"/>
      <c r="H427" s="262" t="s">
        <v>817</v>
      </c>
      <c r="I427" s="262" t="s">
        <v>523</v>
      </c>
      <c r="J427" s="660">
        <v>42786</v>
      </c>
      <c r="K427" s="299" t="s">
        <v>1095</v>
      </c>
      <c r="L427" s="654">
        <v>1600</v>
      </c>
      <c r="M427" s="260">
        <v>2438</v>
      </c>
      <c r="N427" s="825">
        <v>42817</v>
      </c>
      <c r="O427" s="300"/>
      <c r="P427" s="300"/>
      <c r="AB427" s="5" t="str">
        <f t="shared" si="6"/>
        <v>Densa Whale201701</v>
      </c>
    </row>
    <row r="428" spans="1:70" ht="12.95" customHeight="1">
      <c r="A428" s="260">
        <v>2439</v>
      </c>
      <c r="B428" s="260" t="s">
        <v>2652</v>
      </c>
      <c r="C428" s="261">
        <v>42802</v>
      </c>
      <c r="D428" s="260" t="s">
        <v>2397</v>
      </c>
      <c r="E428" s="260" t="s">
        <v>2398</v>
      </c>
      <c r="F428" s="260" t="s">
        <v>633</v>
      </c>
      <c r="G428" s="260"/>
      <c r="H428" s="262" t="s">
        <v>1327</v>
      </c>
      <c r="I428" s="262" t="s">
        <v>455</v>
      </c>
      <c r="J428" s="660">
        <v>42770</v>
      </c>
      <c r="K428" s="299" t="s">
        <v>1103</v>
      </c>
      <c r="L428" s="654">
        <v>1300</v>
      </c>
      <c r="M428" s="260">
        <v>2439</v>
      </c>
      <c r="N428" s="825">
        <v>42881</v>
      </c>
      <c r="O428" s="300"/>
      <c r="P428" s="300"/>
      <c r="AB428" s="5" t="str">
        <f t="shared" si="6"/>
        <v>Green Sky1608</v>
      </c>
    </row>
    <row r="429" spans="1:70" ht="12.95" customHeight="1">
      <c r="A429" s="260">
        <v>2440</v>
      </c>
      <c r="B429" s="260" t="s">
        <v>2653</v>
      </c>
      <c r="C429" s="261">
        <v>42802</v>
      </c>
      <c r="D429" s="260" t="s">
        <v>2403</v>
      </c>
      <c r="E429" s="260">
        <v>1602</v>
      </c>
      <c r="F429" s="260" t="s">
        <v>633</v>
      </c>
      <c r="G429" s="260"/>
      <c r="H429" s="262" t="s">
        <v>644</v>
      </c>
      <c r="I429" s="262" t="s">
        <v>712</v>
      </c>
      <c r="J429" s="660">
        <v>42784</v>
      </c>
      <c r="K429" s="299" t="s">
        <v>1103</v>
      </c>
      <c r="L429" s="654">
        <v>1300</v>
      </c>
      <c r="M429" s="260">
        <v>2440</v>
      </c>
      <c r="N429" s="825">
        <v>42881</v>
      </c>
      <c r="O429" s="300"/>
      <c r="P429" s="300"/>
      <c r="AB429" s="5" t="str">
        <f t="shared" si="6"/>
        <v>Essie C1602</v>
      </c>
    </row>
    <row r="430" spans="1:70" ht="12.95" customHeight="1">
      <c r="A430" s="260">
        <v>2441</v>
      </c>
      <c r="B430" s="260" t="s">
        <v>2654</v>
      </c>
      <c r="C430" s="261">
        <v>42802</v>
      </c>
      <c r="D430" s="260" t="s">
        <v>2464</v>
      </c>
      <c r="E430" s="260" t="s">
        <v>1390</v>
      </c>
      <c r="F430" s="260" t="s">
        <v>633</v>
      </c>
      <c r="G430" s="260"/>
      <c r="H430" s="262" t="s">
        <v>644</v>
      </c>
      <c r="I430" s="262" t="s">
        <v>25</v>
      </c>
      <c r="J430" s="660">
        <v>42775</v>
      </c>
      <c r="K430" s="299" t="s">
        <v>1103</v>
      </c>
      <c r="L430" s="654">
        <v>1300</v>
      </c>
      <c r="M430" s="260">
        <v>2441</v>
      </c>
      <c r="N430" s="825">
        <v>42881</v>
      </c>
      <c r="O430" s="300"/>
      <c r="P430" s="300"/>
      <c r="AB430" s="5" t="str">
        <f t="shared" si="6"/>
        <v>MTM Mumbai1601</v>
      </c>
    </row>
    <row r="431" spans="1:70" ht="12.95" customHeight="1">
      <c r="A431" s="260">
        <v>2442</v>
      </c>
      <c r="B431" s="260" t="s">
        <v>2655</v>
      </c>
      <c r="C431" s="261">
        <v>42802</v>
      </c>
      <c r="D431" s="260" t="s">
        <v>1318</v>
      </c>
      <c r="E431" s="260" t="s">
        <v>2287</v>
      </c>
      <c r="F431" s="260" t="s">
        <v>633</v>
      </c>
      <c r="G431" s="260"/>
      <c r="H431" s="262" t="s">
        <v>736</v>
      </c>
      <c r="I431" s="262" t="s">
        <v>2640</v>
      </c>
      <c r="J431" s="660">
        <v>42769</v>
      </c>
      <c r="K431" s="299" t="s">
        <v>1103</v>
      </c>
      <c r="L431" s="654">
        <v>1300</v>
      </c>
      <c r="M431" s="260">
        <v>2442</v>
      </c>
      <c r="N431" s="825">
        <v>42881</v>
      </c>
      <c r="O431" s="300"/>
      <c r="P431" s="300"/>
      <c r="AB431" s="5" t="str">
        <f t="shared" si="6"/>
        <v>Stena Important1606</v>
      </c>
    </row>
    <row r="432" spans="1:70" ht="12.95" customHeight="1">
      <c r="A432" s="260">
        <v>2443</v>
      </c>
      <c r="B432" s="260" t="s">
        <v>2656</v>
      </c>
      <c r="C432" s="261">
        <v>42802</v>
      </c>
      <c r="D432" s="260" t="s">
        <v>2481</v>
      </c>
      <c r="E432" s="260" t="s">
        <v>1390</v>
      </c>
      <c r="F432" s="260" t="s">
        <v>633</v>
      </c>
      <c r="G432" s="260"/>
      <c r="H432" s="262" t="s">
        <v>644</v>
      </c>
      <c r="I432" s="262" t="s">
        <v>25</v>
      </c>
      <c r="J432" s="660">
        <v>42775</v>
      </c>
      <c r="K432" s="299" t="s">
        <v>1103</v>
      </c>
      <c r="L432" s="654">
        <v>1300</v>
      </c>
      <c r="M432" s="260">
        <v>2443</v>
      </c>
      <c r="N432" s="825">
        <v>42881</v>
      </c>
      <c r="O432" s="300"/>
      <c r="P432" s="300"/>
      <c r="AB432" s="5" t="str">
        <f t="shared" si="6"/>
        <v>Ayrton II1601</v>
      </c>
    </row>
    <row r="433" spans="1:28" ht="12.95" customHeight="1">
      <c r="A433" s="260">
        <v>2444</v>
      </c>
      <c r="B433" s="260" t="s">
        <v>2657</v>
      </c>
      <c r="C433" s="261">
        <v>42802</v>
      </c>
      <c r="D433" s="260" t="s">
        <v>780</v>
      </c>
      <c r="E433" s="260" t="s">
        <v>2482</v>
      </c>
      <c r="F433" s="260" t="s">
        <v>633</v>
      </c>
      <c r="G433" s="260"/>
      <c r="H433" s="262" t="s">
        <v>639</v>
      </c>
      <c r="I433" s="262" t="s">
        <v>160</v>
      </c>
      <c r="J433" s="660">
        <v>42763</v>
      </c>
      <c r="K433" s="299" t="s">
        <v>1103</v>
      </c>
      <c r="L433" s="654">
        <v>1300</v>
      </c>
      <c r="M433" s="260">
        <v>2444</v>
      </c>
      <c r="N433" s="825">
        <v>42881</v>
      </c>
      <c r="O433" s="300"/>
      <c r="P433" s="300"/>
      <c r="AB433" s="5" t="str">
        <f t="shared" si="6"/>
        <v>Silver Gwen1609</v>
      </c>
    </row>
    <row r="434" spans="1:28" ht="12.95" customHeight="1">
      <c r="A434" s="260">
        <v>2445</v>
      </c>
      <c r="B434" s="260" t="s">
        <v>2658</v>
      </c>
      <c r="C434" s="261">
        <v>42802</v>
      </c>
      <c r="D434" s="260" t="s">
        <v>1966</v>
      </c>
      <c r="E434" s="260" t="s">
        <v>2484</v>
      </c>
      <c r="F434" s="260"/>
      <c r="G434" s="260"/>
      <c r="H434" s="262" t="s">
        <v>736</v>
      </c>
      <c r="I434" s="262" t="s">
        <v>25</v>
      </c>
      <c r="J434" s="660">
        <v>42788</v>
      </c>
      <c r="K434" s="299" t="s">
        <v>1103</v>
      </c>
      <c r="L434" s="654">
        <v>1300</v>
      </c>
      <c r="M434" s="260">
        <v>2445</v>
      </c>
      <c r="N434" s="825">
        <v>42881</v>
      </c>
      <c r="O434" s="300"/>
      <c r="P434" s="300"/>
      <c r="AB434" s="5" t="str">
        <f t="shared" si="6"/>
        <v>Stenaweco Excellence1701</v>
      </c>
    </row>
    <row r="435" spans="1:28" ht="12.95" customHeight="1">
      <c r="A435" s="260">
        <v>2446</v>
      </c>
      <c r="B435" s="260" t="s">
        <v>2659</v>
      </c>
      <c r="C435" s="261">
        <v>42802</v>
      </c>
      <c r="D435" s="260" t="s">
        <v>489</v>
      </c>
      <c r="E435" s="260" t="s">
        <v>741</v>
      </c>
      <c r="F435" s="260"/>
      <c r="G435" s="260"/>
      <c r="H435" s="262" t="s">
        <v>2617</v>
      </c>
      <c r="I435" s="262" t="s">
        <v>86</v>
      </c>
      <c r="J435" s="660">
        <v>42794</v>
      </c>
      <c r="K435" s="299" t="s">
        <v>97</v>
      </c>
      <c r="L435" s="654">
        <v>900</v>
      </c>
      <c r="M435" s="260">
        <v>2446</v>
      </c>
      <c r="N435" s="825">
        <v>42850</v>
      </c>
      <c r="O435" s="300"/>
      <c r="P435" s="300"/>
      <c r="AB435" s="5" t="str">
        <f t="shared" si="6"/>
        <v>Torm Ingeborg118</v>
      </c>
    </row>
    <row r="436" spans="1:28" ht="12.95" customHeight="1">
      <c r="A436" s="260">
        <v>2447</v>
      </c>
      <c r="B436" s="260" t="s">
        <v>2660</v>
      </c>
      <c r="C436" s="261">
        <v>42802</v>
      </c>
      <c r="D436" s="260" t="s">
        <v>2333</v>
      </c>
      <c r="E436" s="260" t="s">
        <v>158</v>
      </c>
      <c r="F436" s="260"/>
      <c r="G436" s="260"/>
      <c r="H436" s="262" t="s">
        <v>342</v>
      </c>
      <c r="I436" s="262" t="s">
        <v>623</v>
      </c>
      <c r="J436" s="660">
        <v>42761</v>
      </c>
      <c r="K436" s="299" t="s">
        <v>60</v>
      </c>
      <c r="L436" s="654">
        <v>800</v>
      </c>
      <c r="M436" s="260">
        <v>2447</v>
      </c>
      <c r="N436" s="825">
        <v>42838</v>
      </c>
      <c r="O436" s="300"/>
      <c r="P436" s="300"/>
      <c r="AB436" s="5" t="str">
        <f t="shared" si="6"/>
        <v>Tahoe Spirit10</v>
      </c>
    </row>
    <row r="437" spans="1:28" ht="12.95" customHeight="1">
      <c r="A437" s="260">
        <v>2448</v>
      </c>
      <c r="B437" s="260" t="s">
        <v>2661</v>
      </c>
      <c r="C437" s="261">
        <v>42802</v>
      </c>
      <c r="D437" s="260" t="s">
        <v>2487</v>
      </c>
      <c r="E437" s="260" t="s">
        <v>158</v>
      </c>
      <c r="F437" s="260" t="s">
        <v>60</v>
      </c>
      <c r="G437" s="260"/>
      <c r="H437" s="262" t="s">
        <v>1338</v>
      </c>
      <c r="I437" s="262" t="s">
        <v>433</v>
      </c>
      <c r="J437" s="660">
        <v>42774</v>
      </c>
      <c r="K437" s="299" t="s">
        <v>60</v>
      </c>
      <c r="L437" s="654">
        <v>800</v>
      </c>
      <c r="M437" s="260">
        <v>2448</v>
      </c>
      <c r="N437" s="825">
        <v>42831</v>
      </c>
      <c r="O437" s="300"/>
      <c r="P437" s="300"/>
      <c r="AB437" s="5" t="str">
        <f t="shared" si="6"/>
        <v>Cascade Spirit10</v>
      </c>
    </row>
    <row r="438" spans="1:28" ht="12.95" customHeight="1">
      <c r="A438" s="260">
        <v>2449</v>
      </c>
      <c r="B438" s="260" t="s">
        <v>2662</v>
      </c>
      <c r="C438" s="261">
        <v>42802</v>
      </c>
      <c r="D438" s="260" t="s">
        <v>383</v>
      </c>
      <c r="E438" s="260" t="s">
        <v>714</v>
      </c>
      <c r="F438" s="260"/>
      <c r="G438" s="260"/>
      <c r="H438" s="262" t="s">
        <v>2553</v>
      </c>
      <c r="I438" s="262" t="s">
        <v>67</v>
      </c>
      <c r="J438" s="660">
        <v>42773</v>
      </c>
      <c r="K438" s="299" t="s">
        <v>60</v>
      </c>
      <c r="L438" s="654">
        <v>800</v>
      </c>
      <c r="M438" s="260">
        <v>2449</v>
      </c>
      <c r="N438" s="825">
        <v>42866</v>
      </c>
      <c r="O438" s="300"/>
      <c r="P438" s="300"/>
      <c r="AB438" s="5" t="str">
        <f t="shared" si="6"/>
        <v>Axel Spirit137</v>
      </c>
    </row>
    <row r="439" spans="1:28" ht="12.95" customHeight="1">
      <c r="A439" s="260">
        <v>2450</v>
      </c>
      <c r="B439" s="260" t="s">
        <v>2663</v>
      </c>
      <c r="C439" s="261">
        <v>42802</v>
      </c>
      <c r="D439" s="260" t="s">
        <v>801</v>
      </c>
      <c r="E439" s="260" t="s">
        <v>50</v>
      </c>
      <c r="F439" s="260"/>
      <c r="G439" s="260"/>
      <c r="H439" s="262" t="s">
        <v>63</v>
      </c>
      <c r="I439" s="262" t="s">
        <v>51</v>
      </c>
      <c r="J439" s="660">
        <v>42780</v>
      </c>
      <c r="K439" s="299" t="s">
        <v>60</v>
      </c>
      <c r="L439" s="654">
        <v>800</v>
      </c>
      <c r="M439" s="260">
        <v>2450</v>
      </c>
      <c r="N439" s="825">
        <v>42831</v>
      </c>
      <c r="O439" s="300"/>
      <c r="P439" s="300"/>
      <c r="AB439" s="5" t="str">
        <f t="shared" si="6"/>
        <v>Ningbo Dawn32</v>
      </c>
    </row>
    <row r="440" spans="1:28" ht="12.95" customHeight="1">
      <c r="A440" s="260">
        <v>2451</v>
      </c>
      <c r="B440" s="260" t="s">
        <v>2664</v>
      </c>
      <c r="C440" s="261">
        <v>42802</v>
      </c>
      <c r="D440" s="260" t="s">
        <v>2561</v>
      </c>
      <c r="E440" s="260" t="s">
        <v>228</v>
      </c>
      <c r="F440" s="260"/>
      <c r="G440" s="260"/>
      <c r="H440" s="262" t="s">
        <v>601</v>
      </c>
      <c r="I440" s="262" t="s">
        <v>200</v>
      </c>
      <c r="J440" s="660">
        <v>42773</v>
      </c>
      <c r="K440" s="299" t="s">
        <v>60</v>
      </c>
      <c r="L440" s="654">
        <v>800</v>
      </c>
      <c r="M440" s="260">
        <v>2451</v>
      </c>
      <c r="N440" s="825">
        <v>42831</v>
      </c>
      <c r="O440" s="300"/>
      <c r="P440" s="300"/>
      <c r="AB440" s="5" t="str">
        <f t="shared" si="6"/>
        <v>Constitution spirit322</v>
      </c>
    </row>
    <row r="441" spans="1:28" ht="12.95" customHeight="1">
      <c r="A441" s="260">
        <v>2452</v>
      </c>
      <c r="B441" s="260" t="s">
        <v>2665</v>
      </c>
      <c r="C441" s="261">
        <v>42802</v>
      </c>
      <c r="D441" s="260" t="s">
        <v>826</v>
      </c>
      <c r="E441" s="260" t="s">
        <v>81</v>
      </c>
      <c r="F441" s="260"/>
      <c r="G441" s="260"/>
      <c r="H441" s="262" t="s">
        <v>63</v>
      </c>
      <c r="I441" s="262" t="s">
        <v>59</v>
      </c>
      <c r="J441" s="660">
        <v>42783</v>
      </c>
      <c r="K441" s="299" t="s">
        <v>60</v>
      </c>
      <c r="L441" s="654">
        <v>800</v>
      </c>
      <c r="M441" s="260">
        <v>2452</v>
      </c>
      <c r="N441" s="825">
        <v>42831</v>
      </c>
      <c r="O441" s="300"/>
      <c r="P441" s="300"/>
      <c r="AB441" s="5" t="str">
        <f t="shared" si="6"/>
        <v>Blue River26</v>
      </c>
    </row>
    <row r="442" spans="1:28" ht="12.95" customHeight="1">
      <c r="A442" s="260">
        <v>2453</v>
      </c>
      <c r="B442" s="260" t="s">
        <v>2666</v>
      </c>
      <c r="C442" s="261">
        <v>42802</v>
      </c>
      <c r="D442" s="260" t="s">
        <v>807</v>
      </c>
      <c r="E442" s="260" t="s">
        <v>202</v>
      </c>
      <c r="F442" s="260"/>
      <c r="G442" s="260"/>
      <c r="H442" s="262" t="s">
        <v>442</v>
      </c>
      <c r="I442" s="262" t="s">
        <v>385</v>
      </c>
      <c r="J442" s="660">
        <v>42782</v>
      </c>
      <c r="K442" s="299" t="s">
        <v>60</v>
      </c>
      <c r="L442" s="654">
        <v>800</v>
      </c>
      <c r="M442" s="260">
        <v>2453</v>
      </c>
      <c r="N442" s="825">
        <v>42831</v>
      </c>
      <c r="O442" s="300"/>
      <c r="P442" s="300"/>
      <c r="AB442" s="5" t="str">
        <f t="shared" si="6"/>
        <v>Galway Spirit80</v>
      </c>
    </row>
    <row r="443" spans="1:28" ht="12.95" customHeight="1">
      <c r="A443" s="260">
        <v>2454</v>
      </c>
      <c r="B443" s="260" t="s">
        <v>2667</v>
      </c>
      <c r="C443" s="261">
        <v>42802</v>
      </c>
      <c r="D443" s="260" t="s">
        <v>2609</v>
      </c>
      <c r="E443" s="260" t="s">
        <v>129</v>
      </c>
      <c r="F443" s="260"/>
      <c r="G443" s="260"/>
      <c r="H443" s="262" t="s">
        <v>442</v>
      </c>
      <c r="I443" s="262" t="s">
        <v>312</v>
      </c>
      <c r="J443" s="660">
        <v>42788</v>
      </c>
      <c r="K443" s="299" t="s">
        <v>60</v>
      </c>
      <c r="L443" s="654">
        <v>800</v>
      </c>
      <c r="M443" s="260">
        <v>2454</v>
      </c>
      <c r="N443" s="825">
        <v>42831</v>
      </c>
      <c r="O443" s="300"/>
      <c r="P443" s="300"/>
      <c r="AB443" s="5" t="str">
        <f t="shared" si="6"/>
        <v>Ashkini Spirit11</v>
      </c>
    </row>
    <row r="444" spans="1:28" ht="12.95" customHeight="1">
      <c r="A444" s="260">
        <v>2455</v>
      </c>
      <c r="B444" s="260" t="s">
        <v>2668</v>
      </c>
      <c r="C444" s="261">
        <v>42802</v>
      </c>
      <c r="D444" s="260" t="s">
        <v>812</v>
      </c>
      <c r="E444" s="260" t="s">
        <v>354</v>
      </c>
      <c r="F444" s="260"/>
      <c r="G444" s="260"/>
      <c r="H444" s="262" t="s">
        <v>2489</v>
      </c>
      <c r="I444" s="262" t="s">
        <v>203</v>
      </c>
      <c r="J444" s="660">
        <v>42794</v>
      </c>
      <c r="K444" s="299" t="s">
        <v>60</v>
      </c>
      <c r="L444" s="654">
        <v>800</v>
      </c>
      <c r="M444" s="260">
        <v>2455</v>
      </c>
      <c r="N444" s="825">
        <v>42831</v>
      </c>
      <c r="O444" s="300"/>
      <c r="P444" s="300"/>
      <c r="AB444" s="5" t="str">
        <f t="shared" si="6"/>
        <v>Kanata Spirit163</v>
      </c>
    </row>
    <row r="445" spans="1:28" ht="12.95" customHeight="1">
      <c r="A445" s="260">
        <v>2456</v>
      </c>
      <c r="B445" s="260" t="s">
        <v>2669</v>
      </c>
      <c r="C445" s="261">
        <v>42802</v>
      </c>
      <c r="D445" s="260" t="s">
        <v>115</v>
      </c>
      <c r="E445" s="260" t="s">
        <v>81</v>
      </c>
      <c r="F445" s="260"/>
      <c r="G445" s="260"/>
      <c r="H445" s="262" t="s">
        <v>634</v>
      </c>
      <c r="I445" s="262" t="s">
        <v>630</v>
      </c>
      <c r="J445" s="660">
        <v>42789</v>
      </c>
      <c r="K445" s="299" t="s">
        <v>60</v>
      </c>
      <c r="L445" s="654">
        <v>800</v>
      </c>
      <c r="M445" s="260">
        <v>2456</v>
      </c>
      <c r="N445" s="825">
        <v>42831</v>
      </c>
      <c r="O445" s="300"/>
      <c r="P445" s="300"/>
      <c r="AB445" s="5" t="str">
        <f t="shared" si="6"/>
        <v>Leyte Spirit26</v>
      </c>
    </row>
    <row r="446" spans="1:28" ht="12.95" customHeight="1">
      <c r="A446" s="260">
        <v>2457</v>
      </c>
      <c r="B446" s="260" t="s">
        <v>2670</v>
      </c>
      <c r="C446" s="261">
        <v>42803</v>
      </c>
      <c r="D446" s="260" t="s">
        <v>2543</v>
      </c>
      <c r="E446" s="260" t="s">
        <v>174</v>
      </c>
      <c r="F446" s="260"/>
      <c r="G446" s="260"/>
      <c r="H446" s="262" t="s">
        <v>2544</v>
      </c>
      <c r="I446" s="262" t="s">
        <v>570</v>
      </c>
      <c r="J446" s="660">
        <v>42791</v>
      </c>
      <c r="K446" s="299" t="s">
        <v>590</v>
      </c>
      <c r="L446" s="654">
        <v>1600</v>
      </c>
      <c r="M446" s="260">
        <v>2457</v>
      </c>
      <c r="N446" s="825">
        <v>42831</v>
      </c>
      <c r="O446" s="300"/>
      <c r="P446" s="300"/>
      <c r="AB446" s="5" t="str">
        <f t="shared" si="6"/>
        <v>Atlantic Queen21</v>
      </c>
    </row>
    <row r="447" spans="1:28" ht="12.95" customHeight="1">
      <c r="A447" s="260">
        <v>2458</v>
      </c>
      <c r="B447" s="260" t="s">
        <v>2671</v>
      </c>
      <c r="C447" s="261">
        <v>42804</v>
      </c>
      <c r="D447" s="260" t="s">
        <v>1940</v>
      </c>
      <c r="E447" s="260" t="s">
        <v>1522</v>
      </c>
      <c r="F447" s="260" t="s">
        <v>1485</v>
      </c>
      <c r="G447" s="260"/>
      <c r="H447" s="262" t="s">
        <v>1484</v>
      </c>
      <c r="I447" s="262" t="s">
        <v>1467</v>
      </c>
      <c r="J447" s="660">
        <v>42785</v>
      </c>
      <c r="K447" s="299" t="s">
        <v>1485</v>
      </c>
      <c r="L447" s="654">
        <v>1600</v>
      </c>
      <c r="M447" s="260">
        <v>2458</v>
      </c>
      <c r="N447" s="825">
        <v>43062</v>
      </c>
      <c r="O447" s="300"/>
      <c r="P447" s="300"/>
      <c r="AB447" s="5" t="str">
        <f t="shared" si="6"/>
        <v>Glafkos16007</v>
      </c>
    </row>
    <row r="448" spans="1:28" ht="12.95" customHeight="1">
      <c r="A448" s="260">
        <v>2459</v>
      </c>
      <c r="B448" s="260" t="s">
        <v>2710</v>
      </c>
      <c r="C448" s="261">
        <v>42826</v>
      </c>
      <c r="D448" s="260" t="s">
        <v>2545</v>
      </c>
      <c r="E448" s="260" t="s">
        <v>2550</v>
      </c>
      <c r="F448" s="260"/>
      <c r="G448" s="260"/>
      <c r="H448" s="262" t="s">
        <v>2546</v>
      </c>
      <c r="I448" s="262" t="s">
        <v>631</v>
      </c>
      <c r="J448" s="660">
        <v>42795</v>
      </c>
      <c r="K448" s="299" t="s">
        <v>290</v>
      </c>
      <c r="L448" s="654">
        <v>1400</v>
      </c>
      <c r="M448" s="260">
        <v>2459</v>
      </c>
      <c r="N448" s="825">
        <v>42914</v>
      </c>
      <c r="O448" s="300"/>
      <c r="P448" s="300"/>
      <c r="AB448" s="5" t="str">
        <f t="shared" si="6"/>
        <v>British Nimbus17001</v>
      </c>
    </row>
    <row r="449" spans="1:70" ht="12.95" customHeight="1">
      <c r="A449" s="260">
        <v>2460</v>
      </c>
      <c r="B449" s="260" t="s">
        <v>2711</v>
      </c>
      <c r="C449" s="261">
        <v>42826</v>
      </c>
      <c r="D449" s="260" t="s">
        <v>2545</v>
      </c>
      <c r="E449" s="260" t="s">
        <v>2604</v>
      </c>
      <c r="F449" s="260"/>
      <c r="G449" s="260"/>
      <c r="H449" s="262" t="s">
        <v>2546</v>
      </c>
      <c r="I449" s="262" t="s">
        <v>226</v>
      </c>
      <c r="J449" s="660">
        <v>42810</v>
      </c>
      <c r="K449" s="299" t="s">
        <v>290</v>
      </c>
      <c r="L449" s="654">
        <v>1400</v>
      </c>
      <c r="M449" s="260">
        <v>2460</v>
      </c>
      <c r="N449" s="825">
        <v>42914</v>
      </c>
      <c r="O449" s="300"/>
      <c r="P449" s="300"/>
      <c r="AB449" s="5" t="str">
        <f t="shared" si="6"/>
        <v>British Nimbus17002</v>
      </c>
    </row>
    <row r="450" spans="1:70" ht="12.95" customHeight="1">
      <c r="A450" s="260">
        <v>2461</v>
      </c>
      <c r="B450" s="260" t="s">
        <v>2712</v>
      </c>
      <c r="C450" s="261">
        <v>42826</v>
      </c>
      <c r="D450" s="260" t="s">
        <v>540</v>
      </c>
      <c r="E450" s="260" t="s">
        <v>74</v>
      </c>
      <c r="F450" s="260"/>
      <c r="G450" s="260"/>
      <c r="H450" s="262" t="s">
        <v>549</v>
      </c>
      <c r="I450" s="262" t="s">
        <v>269</v>
      </c>
      <c r="J450" s="660">
        <v>42801</v>
      </c>
      <c r="K450" s="299" t="s">
        <v>28</v>
      </c>
      <c r="L450" s="654">
        <v>1400</v>
      </c>
      <c r="M450" s="260">
        <v>2461</v>
      </c>
      <c r="N450" s="825">
        <v>42852</v>
      </c>
      <c r="O450" s="260"/>
      <c r="P450" s="300"/>
      <c r="AB450" s="5" t="str">
        <f t="shared" ref="AB450:AB513" si="7">IF(TRIM(A450)="","",CONCATENATE(TRIM(D450),TRIM(E450)))</f>
        <v>Afra Hawthorn52</v>
      </c>
    </row>
    <row r="451" spans="1:70" ht="12.95" customHeight="1">
      <c r="A451" s="260">
        <v>2462</v>
      </c>
      <c r="B451" s="260" t="s">
        <v>2713</v>
      </c>
      <c r="C451" s="261">
        <v>42826</v>
      </c>
      <c r="D451" s="260" t="s">
        <v>508</v>
      </c>
      <c r="E451" s="260" t="s">
        <v>154</v>
      </c>
      <c r="F451" s="260"/>
      <c r="G451" s="260"/>
      <c r="H451" s="262" t="s">
        <v>1382</v>
      </c>
      <c r="I451" s="262" t="s">
        <v>71</v>
      </c>
      <c r="J451" s="660">
        <v>42803</v>
      </c>
      <c r="K451" s="299" t="s">
        <v>28</v>
      </c>
      <c r="L451" s="654">
        <v>1400</v>
      </c>
      <c r="M451" s="260">
        <v>2462</v>
      </c>
      <c r="N451" s="825">
        <v>43111</v>
      </c>
      <c r="O451" s="260"/>
      <c r="P451" s="300" t="s">
        <v>7651</v>
      </c>
      <c r="AB451" s="5" t="str">
        <f t="shared" si="7"/>
        <v>Afra Laurel44</v>
      </c>
    </row>
    <row r="452" spans="1:70" s="160" customFormat="1" ht="12.95" customHeight="1">
      <c r="A452" s="302">
        <v>2463</v>
      </c>
      <c r="B452" s="302" t="s">
        <v>2714</v>
      </c>
      <c r="C452" s="303">
        <v>42826</v>
      </c>
      <c r="D452" s="302" t="s">
        <v>1277</v>
      </c>
      <c r="E452" s="302" t="s">
        <v>193</v>
      </c>
      <c r="F452" s="260"/>
      <c r="G452" s="260"/>
      <c r="H452" s="304" t="s">
        <v>392</v>
      </c>
      <c r="I452" s="304" t="s">
        <v>2559</v>
      </c>
      <c r="J452" s="661">
        <v>42807</v>
      </c>
      <c r="K452" s="305" t="s">
        <v>28</v>
      </c>
      <c r="L452" s="655">
        <v>1400</v>
      </c>
      <c r="M452" s="260">
        <v>2463</v>
      </c>
      <c r="N452" s="826"/>
      <c r="O452" s="302" t="s">
        <v>27</v>
      </c>
      <c r="P452" s="306"/>
      <c r="Q452"/>
      <c r="T452" s="159"/>
      <c r="U452"/>
      <c r="V452" s="159"/>
      <c r="W452" s="159"/>
      <c r="X452" s="159"/>
      <c r="Y452" s="159"/>
      <c r="Z452" s="159"/>
      <c r="AA452" s="159"/>
      <c r="AB452" s="188" t="str">
        <f t="shared" si="7"/>
        <v>Navig8 Stealth SV28</v>
      </c>
      <c r="AC452" s="159"/>
      <c r="AD452" s="159"/>
      <c r="AE452" s="159"/>
      <c r="AF452" s="159"/>
      <c r="AG452" s="159"/>
      <c r="AH452" s="159"/>
      <c r="AI452" s="159"/>
      <c r="AJ452" s="159"/>
      <c r="AK452" s="159"/>
      <c r="AL452" s="159"/>
      <c r="AM452" s="159"/>
      <c r="AN452" s="159"/>
      <c r="AO452" s="159"/>
      <c r="AP452" s="159"/>
      <c r="AQ452" s="159"/>
      <c r="AR452" s="159"/>
      <c r="AS452" s="159"/>
      <c r="AT452" s="159"/>
      <c r="AU452" s="159"/>
      <c r="AV452" s="159"/>
      <c r="AW452" s="159"/>
      <c r="AX452" s="159"/>
      <c r="AY452" s="159"/>
      <c r="AZ452" s="159"/>
      <c r="BA452" s="159"/>
      <c r="BB452" s="159"/>
      <c r="BC452" s="159"/>
      <c r="BD452" s="159"/>
      <c r="BE452" s="159"/>
      <c r="BF452" s="159"/>
      <c r="BG452" s="159"/>
      <c r="BH452" s="159"/>
      <c r="BI452" s="159"/>
      <c r="BJ452" s="159"/>
      <c r="BK452" s="159"/>
      <c r="BL452" s="159"/>
      <c r="BM452" s="159"/>
      <c r="BN452" s="159"/>
      <c r="BO452" s="159"/>
      <c r="BP452" s="159"/>
      <c r="BQ452" s="159"/>
      <c r="BR452" s="159"/>
    </row>
    <row r="453" spans="1:70" ht="12.95" customHeight="1">
      <c r="A453" s="260">
        <v>2464</v>
      </c>
      <c r="B453" s="260" t="s">
        <v>2715</v>
      </c>
      <c r="C453" s="261">
        <v>42826</v>
      </c>
      <c r="D453" s="260" t="s">
        <v>2618</v>
      </c>
      <c r="E453" s="260" t="s">
        <v>2619</v>
      </c>
      <c r="F453" s="260"/>
      <c r="G453" s="260"/>
      <c r="H453" s="262" t="s">
        <v>477</v>
      </c>
      <c r="I453" s="262" t="s">
        <v>782</v>
      </c>
      <c r="J453" s="660">
        <v>42801</v>
      </c>
      <c r="K453" s="299" t="s">
        <v>28</v>
      </c>
      <c r="L453" s="654">
        <v>1400</v>
      </c>
      <c r="M453" s="260">
        <v>2464</v>
      </c>
      <c r="N453" s="825">
        <v>42916</v>
      </c>
      <c r="O453" s="260"/>
      <c r="P453" s="300"/>
      <c r="AB453" s="5" t="str">
        <f t="shared" si="7"/>
        <v>King Duncan1733</v>
      </c>
    </row>
    <row r="454" spans="1:70" ht="12.95" customHeight="1">
      <c r="A454" s="260">
        <v>2465</v>
      </c>
      <c r="B454" s="260" t="s">
        <v>2716</v>
      </c>
      <c r="C454" s="261">
        <v>42826</v>
      </c>
      <c r="D454" s="260" t="s">
        <v>162</v>
      </c>
      <c r="E454" s="260" t="s">
        <v>273</v>
      </c>
      <c r="F454" s="260"/>
      <c r="G454" s="260"/>
      <c r="H454" s="262" t="s">
        <v>720</v>
      </c>
      <c r="I454" s="262" t="s">
        <v>90</v>
      </c>
      <c r="J454" s="660">
        <v>42796</v>
      </c>
      <c r="K454" s="299" t="s">
        <v>28</v>
      </c>
      <c r="L454" s="654">
        <v>1400</v>
      </c>
      <c r="M454" s="260">
        <v>2465</v>
      </c>
      <c r="N454" s="825">
        <v>42843</v>
      </c>
      <c r="O454" s="260"/>
      <c r="P454" s="300"/>
      <c r="AB454" s="5" t="str">
        <f t="shared" si="7"/>
        <v>Aljalaa9</v>
      </c>
    </row>
    <row r="455" spans="1:70" ht="12.95" customHeight="1">
      <c r="A455" s="260">
        <v>2466</v>
      </c>
      <c r="B455" s="260" t="s">
        <v>2717</v>
      </c>
      <c r="C455" s="261">
        <v>42826</v>
      </c>
      <c r="D455" s="260" t="s">
        <v>809</v>
      </c>
      <c r="E455" s="260" t="s">
        <v>2622</v>
      </c>
      <c r="F455" s="260"/>
      <c r="G455" s="260"/>
      <c r="H455" s="262" t="s">
        <v>732</v>
      </c>
      <c r="I455" s="262" t="s">
        <v>2672</v>
      </c>
      <c r="J455" s="660">
        <v>42801</v>
      </c>
      <c r="K455" s="299" t="s">
        <v>28</v>
      </c>
      <c r="L455" s="654">
        <v>1400</v>
      </c>
      <c r="M455" s="260">
        <v>2466</v>
      </c>
      <c r="N455" s="825">
        <v>42886</v>
      </c>
      <c r="O455" s="260"/>
      <c r="P455" s="300"/>
      <c r="AB455" s="5" t="str">
        <f t="shared" si="7"/>
        <v>King Darius26_2017</v>
      </c>
    </row>
    <row r="456" spans="1:70" ht="12.95" customHeight="1">
      <c r="A456" s="260">
        <v>2467</v>
      </c>
      <c r="B456" s="260" t="s">
        <v>2718</v>
      </c>
      <c r="C456" s="261">
        <v>42826</v>
      </c>
      <c r="D456" s="260" t="s">
        <v>566</v>
      </c>
      <c r="E456" s="260" t="s">
        <v>2624</v>
      </c>
      <c r="F456" s="260"/>
      <c r="G456" s="260"/>
      <c r="H456" s="262" t="s">
        <v>549</v>
      </c>
      <c r="I456" s="262" t="s">
        <v>24</v>
      </c>
      <c r="J456" s="660">
        <v>42814</v>
      </c>
      <c r="K456" s="299" t="s">
        <v>28</v>
      </c>
      <c r="L456" s="654">
        <v>1400</v>
      </c>
      <c r="M456" s="260">
        <v>2467</v>
      </c>
      <c r="N456" s="825">
        <v>42871</v>
      </c>
      <c r="O456" s="260"/>
      <c r="P456" s="300"/>
      <c r="AB456" s="5" t="str">
        <f t="shared" si="7"/>
        <v>Kanpur17_02</v>
      </c>
    </row>
    <row r="457" spans="1:70" ht="12.95" customHeight="1">
      <c r="A457" s="260">
        <v>2468</v>
      </c>
      <c r="B457" s="260" t="s">
        <v>2719</v>
      </c>
      <c r="C457" s="261">
        <v>42826</v>
      </c>
      <c r="D457" s="260" t="s">
        <v>1515</v>
      </c>
      <c r="E457" s="260" t="s">
        <v>2626</v>
      </c>
      <c r="F457" s="260"/>
      <c r="G457" s="260"/>
      <c r="H457" s="262" t="s">
        <v>720</v>
      </c>
      <c r="I457" s="262" t="s">
        <v>840</v>
      </c>
      <c r="J457" s="660">
        <v>42800</v>
      </c>
      <c r="K457" s="299" t="s">
        <v>28</v>
      </c>
      <c r="L457" s="654">
        <v>1400</v>
      </c>
      <c r="M457" s="260">
        <v>2468</v>
      </c>
      <c r="N457" s="825">
        <v>42852</v>
      </c>
      <c r="O457" s="260"/>
      <c r="P457" s="300"/>
      <c r="AB457" s="5" t="str">
        <f t="shared" si="7"/>
        <v>Sophie Schulte15_2017</v>
      </c>
    </row>
    <row r="458" spans="1:70" ht="12.95" customHeight="1">
      <c r="A458" s="260">
        <v>2469</v>
      </c>
      <c r="B458" s="260" t="s">
        <v>2720</v>
      </c>
      <c r="C458" s="261">
        <v>42826</v>
      </c>
      <c r="D458" s="260" t="s">
        <v>458</v>
      </c>
      <c r="E458" s="260" t="s">
        <v>498</v>
      </c>
      <c r="F458" s="260"/>
      <c r="G458" s="260"/>
      <c r="H458" s="262" t="s">
        <v>720</v>
      </c>
      <c r="I458" s="262" t="s">
        <v>200</v>
      </c>
      <c r="J458" s="660">
        <v>42812</v>
      </c>
      <c r="K458" s="299" t="s">
        <v>28</v>
      </c>
      <c r="L458" s="654">
        <v>1400</v>
      </c>
      <c r="M458" s="260">
        <v>2469</v>
      </c>
      <c r="N458" s="825">
        <v>42843</v>
      </c>
      <c r="O458" s="260"/>
      <c r="P458" s="300"/>
      <c r="AB458" s="5" t="str">
        <f t="shared" si="7"/>
        <v>Aframax Riviera57</v>
      </c>
    </row>
    <row r="459" spans="1:70" ht="12.95" customHeight="1">
      <c r="A459" s="260">
        <v>2470</v>
      </c>
      <c r="B459" s="260" t="s">
        <v>2721</v>
      </c>
      <c r="C459" s="261">
        <v>42826</v>
      </c>
      <c r="D459" s="260" t="s">
        <v>2486</v>
      </c>
      <c r="E459" s="260" t="s">
        <v>143</v>
      </c>
      <c r="F459" s="260" t="s">
        <v>1466</v>
      </c>
      <c r="G459" s="260"/>
      <c r="H459" s="262" t="s">
        <v>1953</v>
      </c>
      <c r="I459" s="262" t="s">
        <v>203</v>
      </c>
      <c r="J459" s="660">
        <v>42801</v>
      </c>
      <c r="K459" s="299" t="s">
        <v>1466</v>
      </c>
      <c r="L459" s="654">
        <v>1400</v>
      </c>
      <c r="M459" s="260">
        <v>2470</v>
      </c>
      <c r="N459" s="825">
        <v>42838</v>
      </c>
      <c r="O459" s="300"/>
      <c r="P459" s="300"/>
      <c r="AB459" s="5" t="str">
        <f t="shared" si="7"/>
        <v>New Advance36</v>
      </c>
    </row>
    <row r="460" spans="1:70" ht="12.95" customHeight="1">
      <c r="A460" s="260">
        <v>2471</v>
      </c>
      <c r="B460" s="260" t="s">
        <v>2722</v>
      </c>
      <c r="C460" s="261">
        <v>42826</v>
      </c>
      <c r="D460" s="260" t="s">
        <v>2600</v>
      </c>
      <c r="E460" s="260" t="s">
        <v>84</v>
      </c>
      <c r="F460" s="260"/>
      <c r="G460" s="260"/>
      <c r="H460" s="262" t="s">
        <v>1953</v>
      </c>
      <c r="I460" s="262" t="s">
        <v>592</v>
      </c>
      <c r="J460" s="660">
        <v>42818</v>
      </c>
      <c r="K460" s="299" t="s">
        <v>1466</v>
      </c>
      <c r="L460" s="654">
        <v>1400</v>
      </c>
      <c r="M460" s="260">
        <v>2471</v>
      </c>
      <c r="N460" s="825">
        <v>42838</v>
      </c>
      <c r="O460" s="300"/>
      <c r="P460" s="300"/>
      <c r="AB460" s="5" t="str">
        <f t="shared" si="7"/>
        <v>Cakra Patriot47</v>
      </c>
    </row>
    <row r="461" spans="1:70" ht="12.95" customHeight="1">
      <c r="A461" s="260">
        <v>2472</v>
      </c>
      <c r="B461" s="260" t="s">
        <v>2723</v>
      </c>
      <c r="C461" s="261">
        <v>42826</v>
      </c>
      <c r="D461" s="260" t="s">
        <v>2119</v>
      </c>
      <c r="E461" s="260" t="s">
        <v>619</v>
      </c>
      <c r="F461" s="260"/>
      <c r="G461" s="260"/>
      <c r="H461" s="262" t="s">
        <v>1953</v>
      </c>
      <c r="I461" s="262" t="s">
        <v>51</v>
      </c>
      <c r="J461" s="660">
        <v>42791</v>
      </c>
      <c r="K461" s="299" t="s">
        <v>1466</v>
      </c>
      <c r="L461" s="654">
        <v>1400</v>
      </c>
      <c r="M461" s="260">
        <v>2472</v>
      </c>
      <c r="N461" s="825">
        <v>42842</v>
      </c>
      <c r="O461" s="300"/>
      <c r="P461" s="300"/>
      <c r="AB461" s="5" t="str">
        <f t="shared" si="7"/>
        <v>NS Clipper106</v>
      </c>
    </row>
    <row r="462" spans="1:70" ht="12.95" customHeight="1">
      <c r="A462" s="260">
        <v>2473</v>
      </c>
      <c r="B462" s="260" t="s">
        <v>2724</v>
      </c>
      <c r="C462" s="261">
        <v>42826</v>
      </c>
      <c r="D462" s="260" t="s">
        <v>2473</v>
      </c>
      <c r="E462" s="260" t="s">
        <v>2620</v>
      </c>
      <c r="F462" s="260"/>
      <c r="G462" s="260"/>
      <c r="H462" s="262" t="s">
        <v>2474</v>
      </c>
      <c r="I462" s="262" t="s">
        <v>1970</v>
      </c>
      <c r="J462" s="660">
        <v>42812</v>
      </c>
      <c r="K462" s="299" t="s">
        <v>1466</v>
      </c>
      <c r="L462" s="654">
        <v>1400</v>
      </c>
      <c r="M462" s="260">
        <v>2473</v>
      </c>
      <c r="N462" s="825">
        <v>42838</v>
      </c>
      <c r="O462" s="300"/>
      <c r="P462" s="300"/>
      <c r="AB462" s="5" t="str">
        <f t="shared" si="7"/>
        <v>Silver Orla45_17</v>
      </c>
    </row>
    <row r="463" spans="1:70" ht="12.95" customHeight="1">
      <c r="A463" s="260">
        <v>2474</v>
      </c>
      <c r="B463" s="260" t="s">
        <v>2725</v>
      </c>
      <c r="C463" s="261">
        <v>42826</v>
      </c>
      <c r="D463" s="260" t="s">
        <v>2028</v>
      </c>
      <c r="E463" s="260" t="s">
        <v>338</v>
      </c>
      <c r="F463" s="260"/>
      <c r="G463" s="260"/>
      <c r="H463" s="262" t="s">
        <v>2201</v>
      </c>
      <c r="I463" s="262" t="s">
        <v>55</v>
      </c>
      <c r="J463" s="660">
        <v>42821</v>
      </c>
      <c r="K463" s="299" t="s">
        <v>1466</v>
      </c>
      <c r="L463" s="654">
        <v>1400</v>
      </c>
      <c r="M463" s="260">
        <v>2474</v>
      </c>
      <c r="N463" s="825">
        <v>42842</v>
      </c>
      <c r="O463" s="300"/>
      <c r="P463" s="300"/>
      <c r="AB463" s="5" t="str">
        <f t="shared" si="7"/>
        <v>Stena President14</v>
      </c>
    </row>
    <row r="464" spans="1:70" ht="12.95" customHeight="1">
      <c r="A464" s="260">
        <v>2475</v>
      </c>
      <c r="B464" s="260" t="s">
        <v>2726</v>
      </c>
      <c r="C464" s="261">
        <v>42826</v>
      </c>
      <c r="D464" s="260" t="s">
        <v>2190</v>
      </c>
      <c r="E464" s="260" t="s">
        <v>2673</v>
      </c>
      <c r="F464" s="260"/>
      <c r="G464" s="260"/>
      <c r="H464" s="262" t="s">
        <v>2191</v>
      </c>
      <c r="I464" s="262" t="s">
        <v>1468</v>
      </c>
      <c r="J464" s="660">
        <v>42795</v>
      </c>
      <c r="K464" s="299" t="s">
        <v>1466</v>
      </c>
      <c r="L464" s="654">
        <v>1400</v>
      </c>
      <c r="M464" s="260">
        <v>2475</v>
      </c>
      <c r="N464" s="825">
        <v>42857</v>
      </c>
      <c r="O464" s="300"/>
      <c r="P464" s="300"/>
      <c r="AB464" s="5" t="str">
        <f t="shared" si="7"/>
        <v>Silver Amanda25-2017</v>
      </c>
    </row>
    <row r="465" spans="1:28" ht="12.95" customHeight="1">
      <c r="A465" s="260">
        <v>2476</v>
      </c>
      <c r="B465" s="260" t="s">
        <v>2727</v>
      </c>
      <c r="C465" s="261">
        <v>42826</v>
      </c>
      <c r="D465" s="260" t="s">
        <v>2630</v>
      </c>
      <c r="E465" s="260" t="s">
        <v>554</v>
      </c>
      <c r="F465" s="260"/>
      <c r="G465" s="260"/>
      <c r="H465" s="262" t="s">
        <v>2048</v>
      </c>
      <c r="I465" s="262" t="s">
        <v>672</v>
      </c>
      <c r="J465" s="660">
        <v>42811</v>
      </c>
      <c r="K465" s="299" t="s">
        <v>1466</v>
      </c>
      <c r="L465" s="654">
        <v>1400</v>
      </c>
      <c r="M465" s="260">
        <v>2476</v>
      </c>
      <c r="N465" s="825">
        <v>42842</v>
      </c>
      <c r="O465" s="300"/>
      <c r="P465" s="300"/>
      <c r="AB465" s="5" t="str">
        <f t="shared" si="7"/>
        <v>SKS Saluda72</v>
      </c>
    </row>
    <row r="466" spans="1:28" ht="12.95" customHeight="1">
      <c r="A466" s="260">
        <v>2477</v>
      </c>
      <c r="B466" s="260" t="s">
        <v>2729</v>
      </c>
      <c r="C466" s="261">
        <v>42828</v>
      </c>
      <c r="D466" s="260" t="s">
        <v>725</v>
      </c>
      <c r="E466" s="260" t="s">
        <v>81</v>
      </c>
      <c r="F466" s="260"/>
      <c r="G466" s="260"/>
      <c r="H466" s="262" t="s">
        <v>2547</v>
      </c>
      <c r="I466" s="262" t="s">
        <v>215</v>
      </c>
      <c r="J466" s="660">
        <v>42798</v>
      </c>
      <c r="K466" s="299" t="s">
        <v>60</v>
      </c>
      <c r="L466" s="654">
        <v>800</v>
      </c>
      <c r="M466" s="260">
        <v>2477</v>
      </c>
      <c r="N466" s="825">
        <v>42874</v>
      </c>
      <c r="O466" s="300"/>
      <c r="P466" s="300"/>
      <c r="AB466" s="5" t="str">
        <f t="shared" si="7"/>
        <v>Godavari Spirit26</v>
      </c>
    </row>
    <row r="467" spans="1:28" ht="12.95" customHeight="1">
      <c r="A467" s="260">
        <v>2478</v>
      </c>
      <c r="B467" s="260" t="s">
        <v>2730</v>
      </c>
      <c r="C467" s="261">
        <v>42828</v>
      </c>
      <c r="D467" s="260" t="s">
        <v>2562</v>
      </c>
      <c r="E467" s="260" t="s">
        <v>361</v>
      </c>
      <c r="F467" s="260"/>
      <c r="G467" s="260"/>
      <c r="H467" s="262" t="s">
        <v>1834</v>
      </c>
      <c r="I467" s="262" t="s">
        <v>715</v>
      </c>
      <c r="J467" s="660">
        <v>42813</v>
      </c>
      <c r="K467" s="299" t="s">
        <v>60</v>
      </c>
      <c r="L467" s="654">
        <v>800</v>
      </c>
      <c r="M467" s="260">
        <v>2478</v>
      </c>
      <c r="N467" s="825">
        <v>42874</v>
      </c>
      <c r="O467" s="300"/>
      <c r="P467" s="300"/>
      <c r="AB467" s="5" t="str">
        <f t="shared" si="7"/>
        <v>Iskmati Spirit08</v>
      </c>
    </row>
    <row r="468" spans="1:28" ht="12.95" customHeight="1">
      <c r="A468" s="260">
        <v>2479</v>
      </c>
      <c r="B468" s="260" t="s">
        <v>2731</v>
      </c>
      <c r="C468" s="261">
        <v>42828</v>
      </c>
      <c r="D468" s="260" t="s">
        <v>2463</v>
      </c>
      <c r="E468" s="260" t="s">
        <v>35</v>
      </c>
      <c r="F468" s="260"/>
      <c r="G468" s="260"/>
      <c r="H468" s="262" t="s">
        <v>830</v>
      </c>
      <c r="I468" s="262" t="s">
        <v>77</v>
      </c>
      <c r="J468" s="660">
        <v>42796</v>
      </c>
      <c r="K468" s="299" t="s">
        <v>60</v>
      </c>
      <c r="L468" s="654">
        <v>800</v>
      </c>
      <c r="M468" s="260">
        <v>2479</v>
      </c>
      <c r="N468" s="825">
        <v>42851</v>
      </c>
      <c r="O468" s="300"/>
      <c r="P468" s="300"/>
      <c r="AB468" s="5" t="str">
        <f t="shared" si="7"/>
        <v>Hovden Spirit022</v>
      </c>
    </row>
    <row r="469" spans="1:28" ht="12.95" customHeight="1">
      <c r="A469" s="260">
        <v>2480</v>
      </c>
      <c r="B469" s="260" t="s">
        <v>2732</v>
      </c>
      <c r="C469" s="261">
        <v>42828</v>
      </c>
      <c r="D469" s="260" t="s">
        <v>65</v>
      </c>
      <c r="E469" s="260" t="s">
        <v>340</v>
      </c>
      <c r="F469" s="260"/>
      <c r="G469" s="260"/>
      <c r="H469" s="262" t="s">
        <v>2211</v>
      </c>
      <c r="I469" s="262" t="s">
        <v>67</v>
      </c>
      <c r="J469" s="660">
        <v>42795</v>
      </c>
      <c r="K469" s="299" t="s">
        <v>60</v>
      </c>
      <c r="L469" s="654">
        <v>800</v>
      </c>
      <c r="M469" s="260">
        <v>2480</v>
      </c>
      <c r="N469" s="825">
        <v>42881</v>
      </c>
      <c r="O469" s="300"/>
      <c r="P469" s="300"/>
      <c r="AB469" s="5" t="str">
        <f t="shared" si="7"/>
        <v>Everest Spirit126</v>
      </c>
    </row>
    <row r="470" spans="1:28" ht="12.95" customHeight="1">
      <c r="A470" s="260">
        <v>2481</v>
      </c>
      <c r="B470" s="260" t="s">
        <v>2733</v>
      </c>
      <c r="C470" s="261">
        <v>42828</v>
      </c>
      <c r="D470" s="260" t="s">
        <v>2485</v>
      </c>
      <c r="E470" s="260" t="s">
        <v>183</v>
      </c>
      <c r="F470" s="260"/>
      <c r="G470" s="260"/>
      <c r="H470" s="262" t="s">
        <v>830</v>
      </c>
      <c r="I470" s="262" t="s">
        <v>20</v>
      </c>
      <c r="J470" s="660">
        <v>42816</v>
      </c>
      <c r="K470" s="299" t="s">
        <v>60</v>
      </c>
      <c r="L470" s="654">
        <v>800</v>
      </c>
      <c r="M470" s="260">
        <v>2481</v>
      </c>
      <c r="N470" s="825">
        <v>42851</v>
      </c>
      <c r="O470" s="300"/>
      <c r="P470" s="300"/>
      <c r="AB470" s="5" t="str">
        <f t="shared" si="7"/>
        <v>Trysil Spirit25</v>
      </c>
    </row>
    <row r="471" spans="1:28" ht="12.95" customHeight="1">
      <c r="A471" s="260">
        <v>2482</v>
      </c>
      <c r="B471" s="260" t="s">
        <v>2734</v>
      </c>
      <c r="C471" s="261">
        <v>42828</v>
      </c>
      <c r="D471" s="260" t="s">
        <v>2561</v>
      </c>
      <c r="E471" s="260" t="s">
        <v>236</v>
      </c>
      <c r="F471" s="260"/>
      <c r="G471" s="260"/>
      <c r="H471" s="262" t="s">
        <v>601</v>
      </c>
      <c r="I471" s="262" t="s">
        <v>242</v>
      </c>
      <c r="J471" s="660">
        <v>42795</v>
      </c>
      <c r="K471" s="299" t="s">
        <v>60</v>
      </c>
      <c r="L471" s="654">
        <v>800</v>
      </c>
      <c r="M471" s="260">
        <v>2482</v>
      </c>
      <c r="N471" s="825">
        <v>42866</v>
      </c>
      <c r="O471" s="300"/>
      <c r="P471" s="300"/>
      <c r="AB471" s="5" t="str">
        <f t="shared" si="7"/>
        <v>Constitution spirit323</v>
      </c>
    </row>
    <row r="472" spans="1:28" ht="12.95" customHeight="1">
      <c r="A472" s="260">
        <v>2483</v>
      </c>
      <c r="B472" s="260" t="s">
        <v>2735</v>
      </c>
      <c r="C472" s="261">
        <v>42828</v>
      </c>
      <c r="D472" s="260" t="s">
        <v>2386</v>
      </c>
      <c r="E472" s="260" t="s">
        <v>361</v>
      </c>
      <c r="F472" s="260"/>
      <c r="G472" s="260"/>
      <c r="H472" s="262" t="s">
        <v>63</v>
      </c>
      <c r="I472" s="262" t="s">
        <v>90</v>
      </c>
      <c r="J472" s="660">
        <v>42807</v>
      </c>
      <c r="K472" s="299" t="s">
        <v>60</v>
      </c>
      <c r="L472" s="654">
        <v>800</v>
      </c>
      <c r="M472" s="260">
        <v>2483</v>
      </c>
      <c r="N472" s="825">
        <v>42859</v>
      </c>
      <c r="O472" s="300"/>
      <c r="P472" s="300"/>
      <c r="AB472" s="5" t="str">
        <f t="shared" si="7"/>
        <v>Shin EI08</v>
      </c>
    </row>
    <row r="473" spans="1:28" ht="12.95" customHeight="1">
      <c r="A473" s="260">
        <v>2484</v>
      </c>
      <c r="B473" s="260" t="s">
        <v>2736</v>
      </c>
      <c r="C473" s="261">
        <v>42828</v>
      </c>
      <c r="D473" s="260" t="s">
        <v>2401</v>
      </c>
      <c r="E473" s="260" t="s">
        <v>446</v>
      </c>
      <c r="F473" s="260"/>
      <c r="G473" s="260"/>
      <c r="H473" s="262" t="s">
        <v>2489</v>
      </c>
      <c r="I473" s="262" t="s">
        <v>814</v>
      </c>
      <c r="J473" s="660">
        <v>42801</v>
      </c>
      <c r="K473" s="299" t="s">
        <v>60</v>
      </c>
      <c r="L473" s="654">
        <v>800</v>
      </c>
      <c r="M473" s="260">
        <v>2484</v>
      </c>
      <c r="N473" s="825">
        <v>42851</v>
      </c>
      <c r="O473" s="300"/>
      <c r="P473" s="300"/>
      <c r="AB473" s="5" t="str">
        <f t="shared" si="7"/>
        <v>Limerick Spirit78</v>
      </c>
    </row>
    <row r="474" spans="1:28" ht="12.95" customHeight="1">
      <c r="A474" s="260">
        <v>2485</v>
      </c>
      <c r="B474" s="260" t="s">
        <v>2737</v>
      </c>
      <c r="C474" s="261">
        <v>42828</v>
      </c>
      <c r="D474" s="260" t="s">
        <v>248</v>
      </c>
      <c r="E474" s="260" t="s">
        <v>41</v>
      </c>
      <c r="F474" s="260"/>
      <c r="G474" s="260"/>
      <c r="H474" s="262" t="s">
        <v>63</v>
      </c>
      <c r="I474" s="262" t="s">
        <v>319</v>
      </c>
      <c r="J474" s="660">
        <v>42810</v>
      </c>
      <c r="K474" s="299" t="s">
        <v>60</v>
      </c>
      <c r="L474" s="654">
        <v>800</v>
      </c>
      <c r="M474" s="260">
        <v>2485</v>
      </c>
      <c r="N474" s="825">
        <v>42859</v>
      </c>
      <c r="O474" s="300"/>
      <c r="P474" s="300"/>
      <c r="AB474" s="5" t="str">
        <f t="shared" si="7"/>
        <v>BM Bonanza12</v>
      </c>
    </row>
    <row r="475" spans="1:28" ht="12.95" customHeight="1">
      <c r="A475" s="260">
        <v>2486</v>
      </c>
      <c r="B475" s="260" t="s">
        <v>2738</v>
      </c>
      <c r="C475" s="261">
        <v>42829</v>
      </c>
      <c r="D475" s="260" t="s">
        <v>693</v>
      </c>
      <c r="E475" s="260" t="s">
        <v>2378</v>
      </c>
      <c r="F475" s="260"/>
      <c r="G475" s="260"/>
      <c r="H475" s="262" t="s">
        <v>828</v>
      </c>
      <c r="I475" s="262" t="s">
        <v>614</v>
      </c>
      <c r="J475" s="660">
        <v>42796</v>
      </c>
      <c r="K475" s="299" t="s">
        <v>1095</v>
      </c>
      <c r="L475" s="654">
        <v>1600</v>
      </c>
      <c r="M475" s="260">
        <v>2486</v>
      </c>
      <c r="N475" s="825">
        <v>42867</v>
      </c>
      <c r="O475" s="300"/>
      <c r="P475" s="300"/>
      <c r="AB475" s="5" t="str">
        <f t="shared" si="7"/>
        <v>Montestena201608</v>
      </c>
    </row>
    <row r="476" spans="1:28" ht="12.95" customHeight="1">
      <c r="A476" s="260">
        <v>2487</v>
      </c>
      <c r="B476" s="260" t="s">
        <v>2739</v>
      </c>
      <c r="C476" s="261">
        <v>42829</v>
      </c>
      <c r="D476" s="260" t="s">
        <v>598</v>
      </c>
      <c r="E476" s="260" t="s">
        <v>2606</v>
      </c>
      <c r="F476" s="260"/>
      <c r="G476" s="260"/>
      <c r="H476" s="262" t="s">
        <v>1377</v>
      </c>
      <c r="I476" s="262" t="s">
        <v>614</v>
      </c>
      <c r="J476" s="660">
        <v>42823</v>
      </c>
      <c r="K476" s="299" t="s">
        <v>1095</v>
      </c>
      <c r="L476" s="654">
        <v>1600</v>
      </c>
      <c r="M476" s="260">
        <v>2487</v>
      </c>
      <c r="N476" s="825">
        <v>42867</v>
      </c>
      <c r="O476" s="300"/>
      <c r="P476" s="300"/>
      <c r="AB476" s="5" t="str">
        <f t="shared" si="7"/>
        <v>Stena Supreme201701</v>
      </c>
    </row>
    <row r="477" spans="1:28" ht="12.95" customHeight="1">
      <c r="A477" s="260">
        <v>2488</v>
      </c>
      <c r="B477" s="260" t="s">
        <v>2740</v>
      </c>
      <c r="C477" s="261">
        <v>42829</v>
      </c>
      <c r="D477" s="260" t="s">
        <v>2483</v>
      </c>
      <c r="E477" s="260" t="s">
        <v>2484</v>
      </c>
      <c r="F477" s="260" t="s">
        <v>633</v>
      </c>
      <c r="G477" s="260"/>
      <c r="H477" s="262" t="s">
        <v>736</v>
      </c>
      <c r="I477" s="262" t="s">
        <v>535</v>
      </c>
      <c r="J477" s="660">
        <v>42820</v>
      </c>
      <c r="K477" s="299" t="s">
        <v>1104</v>
      </c>
      <c r="L477" s="654">
        <v>1500</v>
      </c>
      <c r="M477" s="260">
        <v>2488</v>
      </c>
      <c r="N477" s="825">
        <v>42859</v>
      </c>
      <c r="O477" s="300"/>
      <c r="P477" s="300"/>
      <c r="AB477" s="5" t="str">
        <f t="shared" si="7"/>
        <v>Nave Pyxis1701</v>
      </c>
    </row>
    <row r="478" spans="1:28" ht="12.95" customHeight="1">
      <c r="A478" s="260">
        <v>2489</v>
      </c>
      <c r="B478" s="260" t="s">
        <v>2741</v>
      </c>
      <c r="C478" s="261">
        <v>42829</v>
      </c>
      <c r="D478" s="260" t="s">
        <v>2548</v>
      </c>
      <c r="E478" s="260" t="s">
        <v>2484</v>
      </c>
      <c r="F478" s="260"/>
      <c r="G478" s="260"/>
      <c r="H478" s="262" t="s">
        <v>644</v>
      </c>
      <c r="I478" s="262" t="s">
        <v>25</v>
      </c>
      <c r="J478" s="660">
        <v>42800</v>
      </c>
      <c r="K478" s="299" t="s">
        <v>1104</v>
      </c>
      <c r="L478" s="654">
        <v>1500</v>
      </c>
      <c r="M478" s="260">
        <v>2489</v>
      </c>
      <c r="N478" s="825">
        <v>42859</v>
      </c>
      <c r="O478" s="300"/>
      <c r="P478" s="300"/>
      <c r="AB478" s="5" t="str">
        <f t="shared" si="7"/>
        <v>PTI Danube1701</v>
      </c>
    </row>
    <row r="479" spans="1:28" ht="12.95" customHeight="1">
      <c r="A479" s="260">
        <v>2490</v>
      </c>
      <c r="B479" s="260" t="s">
        <v>2742</v>
      </c>
      <c r="C479" s="261">
        <v>42829</v>
      </c>
      <c r="D479" s="260" t="s">
        <v>2552</v>
      </c>
      <c r="E479" s="260" t="s">
        <v>2484</v>
      </c>
      <c r="F479" s="260"/>
      <c r="G479" s="260"/>
      <c r="H479" s="262" t="s">
        <v>736</v>
      </c>
      <c r="I479" s="262" t="s">
        <v>25</v>
      </c>
      <c r="J479" s="660">
        <v>42797</v>
      </c>
      <c r="K479" s="299" t="s">
        <v>1104</v>
      </c>
      <c r="L479" s="654">
        <v>1500</v>
      </c>
      <c r="M479" s="260">
        <v>2490</v>
      </c>
      <c r="N479" s="825">
        <v>42859</v>
      </c>
      <c r="O479" s="300"/>
      <c r="P479" s="300"/>
      <c r="AB479" s="5" t="str">
        <f t="shared" si="7"/>
        <v>Hafnia Lotte1701</v>
      </c>
    </row>
    <row r="480" spans="1:28" ht="12.95" customHeight="1">
      <c r="A480" s="260">
        <v>2491</v>
      </c>
      <c r="B480" s="260" t="s">
        <v>2744</v>
      </c>
      <c r="C480" s="261">
        <v>42829</v>
      </c>
      <c r="D480" s="260" t="s">
        <v>2743</v>
      </c>
      <c r="E480" s="260" t="s">
        <v>2482</v>
      </c>
      <c r="F480" s="260"/>
      <c r="G480" s="260"/>
      <c r="H480" s="262" t="s">
        <v>736</v>
      </c>
      <c r="I480" s="262" t="s">
        <v>455</v>
      </c>
      <c r="J480" s="660">
        <v>42807</v>
      </c>
      <c r="K480" s="299" t="s">
        <v>1104</v>
      </c>
      <c r="L480" s="654">
        <v>1500</v>
      </c>
      <c r="M480" s="260">
        <v>2491</v>
      </c>
      <c r="N480" s="825">
        <v>42859</v>
      </c>
      <c r="O480" s="300"/>
      <c r="P480" s="300"/>
      <c r="AB480" s="5" t="str">
        <f t="shared" si="7"/>
        <v>StenaWeco Gladys1609</v>
      </c>
    </row>
    <row r="481" spans="1:28" ht="12.95" customHeight="1">
      <c r="A481" s="260">
        <v>2492</v>
      </c>
      <c r="B481" s="260" t="s">
        <v>2745</v>
      </c>
      <c r="C481" s="261">
        <v>42829</v>
      </c>
      <c r="D481" s="260" t="s">
        <v>1429</v>
      </c>
      <c r="E481" s="260" t="s">
        <v>361</v>
      </c>
      <c r="F481" s="260"/>
      <c r="G481" s="260"/>
      <c r="H481" s="262" t="s">
        <v>1305</v>
      </c>
      <c r="I481" s="262" t="s">
        <v>1319</v>
      </c>
      <c r="J481" s="660">
        <v>42796</v>
      </c>
      <c r="K481" s="299" t="s">
        <v>590</v>
      </c>
      <c r="L481" s="654">
        <v>1600</v>
      </c>
      <c r="M481" s="260">
        <v>2492</v>
      </c>
      <c r="N481" s="825">
        <v>42849</v>
      </c>
      <c r="O481" s="300"/>
      <c r="P481" s="300"/>
      <c r="AB481" s="5" t="str">
        <f t="shared" si="7"/>
        <v>Birdie Trader08</v>
      </c>
    </row>
    <row r="482" spans="1:28" ht="12.95" customHeight="1">
      <c r="A482" s="260">
        <v>2493</v>
      </c>
      <c r="B482" s="260" t="s">
        <v>2746</v>
      </c>
      <c r="C482" s="261">
        <v>42829</v>
      </c>
      <c r="D482" s="260" t="s">
        <v>861</v>
      </c>
      <c r="E482" s="260" t="s">
        <v>2405</v>
      </c>
      <c r="F482" s="260"/>
      <c r="G482" s="260"/>
      <c r="H482" s="262" t="s">
        <v>1304</v>
      </c>
      <c r="I482" s="262" t="s">
        <v>24</v>
      </c>
      <c r="J482" s="660">
        <v>42808</v>
      </c>
      <c r="K482" s="299" t="s">
        <v>590</v>
      </c>
      <c r="L482" s="654">
        <v>1600</v>
      </c>
      <c r="M482" s="260">
        <v>2493</v>
      </c>
      <c r="N482" s="825">
        <v>42894</v>
      </c>
      <c r="O482" s="300"/>
      <c r="P482" s="300"/>
      <c r="AB482" s="5" t="str">
        <f t="shared" si="7"/>
        <v>Aztec159</v>
      </c>
    </row>
    <row r="483" spans="1:28" ht="12.95" customHeight="1">
      <c r="A483" s="260">
        <v>2494</v>
      </c>
      <c r="B483" s="260" t="s">
        <v>2747</v>
      </c>
      <c r="C483" s="261">
        <v>42829</v>
      </c>
      <c r="D483" s="260" t="s">
        <v>2265</v>
      </c>
      <c r="E483" s="260" t="s">
        <v>506</v>
      </c>
      <c r="F483" s="260"/>
      <c r="G483" s="260"/>
      <c r="H483" s="262" t="s">
        <v>1304</v>
      </c>
      <c r="I483" s="262" t="s">
        <v>842</v>
      </c>
      <c r="J483" s="660">
        <v>42815</v>
      </c>
      <c r="K483" s="299" t="s">
        <v>590</v>
      </c>
      <c r="L483" s="654">
        <v>1600</v>
      </c>
      <c r="M483" s="260">
        <v>2494</v>
      </c>
      <c r="N483" s="825">
        <v>42846</v>
      </c>
      <c r="O483" s="300"/>
      <c r="P483" s="300"/>
      <c r="AB483" s="5" t="str">
        <f t="shared" si="7"/>
        <v>Maya166</v>
      </c>
    </row>
    <row r="484" spans="1:28" ht="12.95" customHeight="1">
      <c r="A484" s="260">
        <v>2495</v>
      </c>
      <c r="B484" s="260" t="s">
        <v>2748</v>
      </c>
      <c r="C484" s="261">
        <v>42829</v>
      </c>
      <c r="D484" s="260" t="s">
        <v>1848</v>
      </c>
      <c r="E484" s="260" t="s">
        <v>2679</v>
      </c>
      <c r="F484" s="260"/>
      <c r="G484" s="260"/>
      <c r="H484" s="262" t="s">
        <v>688</v>
      </c>
      <c r="I484" s="262" t="s">
        <v>1409</v>
      </c>
      <c r="J484" s="660">
        <v>42821</v>
      </c>
      <c r="K484" s="299" t="s">
        <v>590</v>
      </c>
      <c r="L484" s="654">
        <v>1600</v>
      </c>
      <c r="M484" s="260">
        <v>2495</v>
      </c>
      <c r="N484" s="825">
        <v>42843</v>
      </c>
      <c r="O484" s="300"/>
      <c r="P484" s="300"/>
      <c r="AB484" s="5" t="str">
        <f t="shared" si="7"/>
        <v>EL Junior PNT03_17</v>
      </c>
    </row>
    <row r="485" spans="1:28" ht="12.95" customHeight="1">
      <c r="A485" s="260">
        <v>2496</v>
      </c>
      <c r="B485" s="260" t="s">
        <v>2749</v>
      </c>
      <c r="C485" s="261">
        <v>42829</v>
      </c>
      <c r="D485" s="260" t="s">
        <v>2684</v>
      </c>
      <c r="E485" s="260" t="s">
        <v>297</v>
      </c>
      <c r="F485" s="260"/>
      <c r="G485" s="260"/>
      <c r="H485" s="262" t="s">
        <v>1305</v>
      </c>
      <c r="I485" s="262" t="s">
        <v>1576</v>
      </c>
      <c r="J485" s="660">
        <v>42817</v>
      </c>
      <c r="K485" s="299" t="s">
        <v>590</v>
      </c>
      <c r="L485" s="654">
        <v>1600</v>
      </c>
      <c r="M485" s="260">
        <v>2496</v>
      </c>
      <c r="N485" s="825">
        <v>42859</v>
      </c>
      <c r="O485" s="300"/>
      <c r="P485" s="300"/>
      <c r="AB485" s="5" t="str">
        <f t="shared" si="7"/>
        <v>Birdie Trader09</v>
      </c>
    </row>
    <row r="486" spans="1:28" ht="12.95" customHeight="1">
      <c r="A486" s="260">
        <v>2497</v>
      </c>
      <c r="B486" s="260" t="s">
        <v>2790</v>
      </c>
      <c r="C486" s="261">
        <v>42859</v>
      </c>
      <c r="D486" s="260" t="s">
        <v>2545</v>
      </c>
      <c r="E486" s="260" t="s">
        <v>2703</v>
      </c>
      <c r="F486" s="260"/>
      <c r="G486" s="260"/>
      <c r="H486" s="262" t="s">
        <v>2546</v>
      </c>
      <c r="I486" s="262" t="s">
        <v>226</v>
      </c>
      <c r="J486" s="660">
        <v>42834</v>
      </c>
      <c r="K486" s="299" t="s">
        <v>290</v>
      </c>
      <c r="L486" s="654">
        <v>1400</v>
      </c>
      <c r="M486" s="260">
        <v>2497</v>
      </c>
      <c r="N486" s="825">
        <v>42914</v>
      </c>
      <c r="O486" s="300"/>
      <c r="P486" s="300"/>
      <c r="AB486" s="5" t="str">
        <f t="shared" si="7"/>
        <v>British Nimbus17003</v>
      </c>
    </row>
    <row r="487" spans="1:28" ht="12.95" customHeight="1">
      <c r="A487" s="260">
        <v>2498</v>
      </c>
      <c r="B487" s="260" t="s">
        <v>2791</v>
      </c>
      <c r="C487" s="261">
        <v>42860</v>
      </c>
      <c r="D487" s="260" t="s">
        <v>798</v>
      </c>
      <c r="E487" s="260" t="s">
        <v>2556</v>
      </c>
      <c r="F487" s="260"/>
      <c r="G487" s="260"/>
      <c r="H487" s="262" t="s">
        <v>63</v>
      </c>
      <c r="I487" s="262" t="s">
        <v>2557</v>
      </c>
      <c r="J487" s="660">
        <v>42805</v>
      </c>
      <c r="K487" s="299" t="s">
        <v>60</v>
      </c>
      <c r="L487" s="654">
        <v>800</v>
      </c>
      <c r="M487" s="260">
        <v>2498</v>
      </c>
      <c r="N487" s="825">
        <v>42887</v>
      </c>
      <c r="O487" s="300"/>
      <c r="P487" s="300"/>
      <c r="AB487" s="5" t="str">
        <f t="shared" si="7"/>
        <v>Shanghai DawnV37</v>
      </c>
    </row>
    <row r="488" spans="1:28" ht="12.95" customHeight="1">
      <c r="A488" s="260">
        <v>2499</v>
      </c>
      <c r="B488" s="260" t="s">
        <v>2792</v>
      </c>
      <c r="C488" s="261">
        <v>42860</v>
      </c>
      <c r="D488" s="260" t="s">
        <v>641</v>
      </c>
      <c r="E488" s="260" t="s">
        <v>2556</v>
      </c>
      <c r="F488" s="260"/>
      <c r="G488" s="260"/>
      <c r="H488" s="262" t="s">
        <v>634</v>
      </c>
      <c r="I488" s="262" t="s">
        <v>715</v>
      </c>
      <c r="J488" s="660">
        <v>42793</v>
      </c>
      <c r="K488" s="299" t="s">
        <v>60</v>
      </c>
      <c r="L488" s="654">
        <v>800</v>
      </c>
      <c r="M488" s="260">
        <v>2499</v>
      </c>
      <c r="N488" s="825">
        <v>42887</v>
      </c>
      <c r="O488" s="300"/>
      <c r="P488" s="300"/>
      <c r="AB488" s="5" t="str">
        <f t="shared" si="7"/>
        <v>Pacific DawnV37</v>
      </c>
    </row>
    <row r="489" spans="1:28" ht="12.95" customHeight="1">
      <c r="A489" s="260">
        <v>2500</v>
      </c>
      <c r="B489" s="260" t="s">
        <v>2793</v>
      </c>
      <c r="C489" s="261">
        <v>42860</v>
      </c>
      <c r="D489" s="260" t="s">
        <v>463</v>
      </c>
      <c r="E489" s="260" t="s">
        <v>2563</v>
      </c>
      <c r="F489" s="260"/>
      <c r="G489" s="260"/>
      <c r="H489" s="262" t="s">
        <v>2553</v>
      </c>
      <c r="I489" s="262" t="s">
        <v>2564</v>
      </c>
      <c r="J489" s="660">
        <v>42780</v>
      </c>
      <c r="K489" s="299" t="s">
        <v>60</v>
      </c>
      <c r="L489" s="654">
        <v>800</v>
      </c>
      <c r="M489" s="260">
        <v>2500</v>
      </c>
      <c r="N489" s="825">
        <v>43049</v>
      </c>
      <c r="O489" s="300"/>
      <c r="P489" s="300"/>
      <c r="AB489" s="5" t="str">
        <f t="shared" si="7"/>
        <v>Zenith Spirit201520</v>
      </c>
    </row>
    <row r="490" spans="1:28" ht="12.95" customHeight="1">
      <c r="A490" s="260">
        <v>2501</v>
      </c>
      <c r="B490" s="260" t="s">
        <v>2794</v>
      </c>
      <c r="C490" s="261">
        <v>42860</v>
      </c>
      <c r="D490" s="260" t="s">
        <v>322</v>
      </c>
      <c r="E490" s="260" t="s">
        <v>158</v>
      </c>
      <c r="F490" s="260"/>
      <c r="G490" s="260"/>
      <c r="H490" s="262" t="s">
        <v>1335</v>
      </c>
      <c r="I490" s="262" t="s">
        <v>499</v>
      </c>
      <c r="J490" s="660">
        <v>42827</v>
      </c>
      <c r="K490" s="299" t="s">
        <v>60</v>
      </c>
      <c r="L490" s="654">
        <v>800</v>
      </c>
      <c r="M490" s="260">
        <v>2501</v>
      </c>
      <c r="N490" s="825">
        <v>42887</v>
      </c>
      <c r="O490" s="300"/>
      <c r="P490" s="300"/>
      <c r="AB490" s="5" t="str">
        <f t="shared" si="7"/>
        <v>Dilong Spirit10</v>
      </c>
    </row>
    <row r="491" spans="1:28" ht="12.95" customHeight="1">
      <c r="A491" s="260">
        <v>2502</v>
      </c>
      <c r="B491" s="260" t="s">
        <v>2795</v>
      </c>
      <c r="C491" s="261">
        <v>42860</v>
      </c>
      <c r="D491" s="260" t="s">
        <v>2628</v>
      </c>
      <c r="E491" s="260" t="s">
        <v>50</v>
      </c>
      <c r="F491" s="260"/>
      <c r="G491" s="260"/>
      <c r="H491" s="262" t="s">
        <v>442</v>
      </c>
      <c r="I491" s="262" t="s">
        <v>231</v>
      </c>
      <c r="J491" s="660">
        <v>42821</v>
      </c>
      <c r="K491" s="299" t="s">
        <v>60</v>
      </c>
      <c r="L491" s="654">
        <v>800</v>
      </c>
      <c r="M491" s="260">
        <v>2502</v>
      </c>
      <c r="N491" s="825">
        <v>42887</v>
      </c>
      <c r="O491" s="300"/>
      <c r="P491" s="300"/>
      <c r="AB491" s="5" t="str">
        <f t="shared" si="7"/>
        <v>Ghibli32</v>
      </c>
    </row>
    <row r="492" spans="1:28" ht="12.95" customHeight="1">
      <c r="A492" s="260">
        <v>2503</v>
      </c>
      <c r="B492" s="260" t="s">
        <v>2796</v>
      </c>
      <c r="C492" s="261">
        <v>42860</v>
      </c>
      <c r="D492" s="260" t="s">
        <v>68</v>
      </c>
      <c r="E492" s="260" t="s">
        <v>81</v>
      </c>
      <c r="F492" s="260"/>
      <c r="G492" s="260"/>
      <c r="H492" s="262" t="s">
        <v>2489</v>
      </c>
      <c r="I492" s="262" t="s">
        <v>64</v>
      </c>
      <c r="J492" s="660">
        <v>42823</v>
      </c>
      <c r="K492" s="299" t="s">
        <v>60</v>
      </c>
      <c r="L492" s="654">
        <v>800</v>
      </c>
      <c r="M492" s="260">
        <v>2503</v>
      </c>
      <c r="N492" s="825">
        <v>42887</v>
      </c>
      <c r="O492" s="300"/>
      <c r="P492" s="300"/>
      <c r="AB492" s="5" t="str">
        <f t="shared" si="7"/>
        <v>Sebarok Spirit26</v>
      </c>
    </row>
    <row r="493" spans="1:28" ht="12.95" customHeight="1">
      <c r="A493" s="260">
        <v>2504</v>
      </c>
      <c r="B493" s="260" t="s">
        <v>2797</v>
      </c>
      <c r="C493" s="261">
        <v>42860</v>
      </c>
      <c r="D493" s="260" t="s">
        <v>484</v>
      </c>
      <c r="E493" s="260" t="s">
        <v>745</v>
      </c>
      <c r="F493" s="260"/>
      <c r="G493" s="260"/>
      <c r="H493" s="262" t="s">
        <v>2211</v>
      </c>
      <c r="I493" s="262" t="s">
        <v>67</v>
      </c>
      <c r="J493" s="660">
        <v>42825</v>
      </c>
      <c r="K493" s="299" t="s">
        <v>60</v>
      </c>
      <c r="L493" s="654">
        <v>800</v>
      </c>
      <c r="M493" s="260">
        <v>2504</v>
      </c>
      <c r="N493" s="825">
        <v>42887</v>
      </c>
      <c r="O493" s="300"/>
      <c r="P493" s="300"/>
      <c r="AB493" s="5" t="str">
        <f t="shared" si="7"/>
        <v>Esther Spirit138</v>
      </c>
    </row>
    <row r="494" spans="1:28" ht="12.95" customHeight="1">
      <c r="A494" s="260">
        <v>2505</v>
      </c>
      <c r="B494" s="260" t="s">
        <v>2798</v>
      </c>
      <c r="C494" s="261">
        <v>42860</v>
      </c>
      <c r="D494" s="260" t="s">
        <v>2772</v>
      </c>
      <c r="E494" s="260" t="s">
        <v>302</v>
      </c>
      <c r="F494" s="260"/>
      <c r="G494" s="260"/>
      <c r="H494" s="262" t="s">
        <v>63</v>
      </c>
      <c r="I494" s="262" t="s">
        <v>2789</v>
      </c>
      <c r="J494" s="660">
        <v>42828</v>
      </c>
      <c r="K494" s="299" t="s">
        <v>60</v>
      </c>
      <c r="L494" s="654">
        <v>800</v>
      </c>
      <c r="M494" s="260">
        <v>2505</v>
      </c>
      <c r="N494" s="825">
        <v>42887</v>
      </c>
      <c r="O494" s="300"/>
      <c r="P494" s="300"/>
      <c r="AB494" s="5" t="str">
        <f t="shared" si="7"/>
        <v>Ridgebury Sally B70</v>
      </c>
    </row>
    <row r="495" spans="1:28" ht="12.95" customHeight="1">
      <c r="A495" s="260">
        <v>2506</v>
      </c>
      <c r="B495" s="260" t="s">
        <v>2799</v>
      </c>
      <c r="C495" s="261">
        <v>42860</v>
      </c>
      <c r="D495" s="260" t="s">
        <v>1336</v>
      </c>
      <c r="E495" s="260" t="s">
        <v>482</v>
      </c>
      <c r="F495" s="260"/>
      <c r="G495" s="260"/>
      <c r="H495" s="262" t="s">
        <v>2031</v>
      </c>
      <c r="I495" s="262" t="s">
        <v>2753</v>
      </c>
      <c r="J495" s="660">
        <v>42829</v>
      </c>
      <c r="K495" s="299" t="s">
        <v>60</v>
      </c>
      <c r="L495" s="654">
        <v>800</v>
      </c>
      <c r="M495" s="260">
        <v>2506</v>
      </c>
      <c r="N495" s="825">
        <v>42887</v>
      </c>
      <c r="O495" s="300"/>
      <c r="P495" s="300"/>
      <c r="AB495" s="5" t="str">
        <f t="shared" si="7"/>
        <v>Rio Spirit8</v>
      </c>
    </row>
    <row r="496" spans="1:28" ht="12.95" customHeight="1">
      <c r="A496" s="260">
        <v>2507</v>
      </c>
      <c r="B496" s="260" t="s">
        <v>2800</v>
      </c>
      <c r="C496" s="261">
        <v>42860</v>
      </c>
      <c r="D496" s="260" t="s">
        <v>80</v>
      </c>
      <c r="E496" s="260" t="s">
        <v>202</v>
      </c>
      <c r="F496" s="260"/>
      <c r="G496" s="260"/>
      <c r="H496" s="262" t="s">
        <v>2211</v>
      </c>
      <c r="I496" s="262" t="s">
        <v>67</v>
      </c>
      <c r="J496" s="660">
        <v>42840</v>
      </c>
      <c r="K496" s="299" t="s">
        <v>60</v>
      </c>
      <c r="L496" s="654">
        <v>800</v>
      </c>
      <c r="M496" s="260">
        <v>2507</v>
      </c>
      <c r="N496" s="825"/>
      <c r="O496" s="300"/>
      <c r="P496" s="300"/>
      <c r="AB496" s="5" t="str">
        <f t="shared" si="7"/>
        <v>Helga Spirit80</v>
      </c>
    </row>
    <row r="497" spans="1:28" ht="12.95" customHeight="1">
      <c r="A497" s="260">
        <v>2508</v>
      </c>
      <c r="B497" s="260" t="s">
        <v>2801</v>
      </c>
      <c r="C497" s="261">
        <v>42860</v>
      </c>
      <c r="D497" s="260" t="s">
        <v>2401</v>
      </c>
      <c r="E497" s="260" t="s">
        <v>721</v>
      </c>
      <c r="F497" s="260"/>
      <c r="G497" s="260"/>
      <c r="H497" s="262" t="s">
        <v>2692</v>
      </c>
      <c r="I497" s="262" t="s">
        <v>255</v>
      </c>
      <c r="J497" s="660">
        <v>42829</v>
      </c>
      <c r="K497" s="299" t="s">
        <v>60</v>
      </c>
      <c r="L497" s="654">
        <v>800</v>
      </c>
      <c r="M497" s="260">
        <v>2508</v>
      </c>
      <c r="N497" s="825">
        <v>42887</v>
      </c>
      <c r="O497" s="300"/>
      <c r="P497" s="300"/>
      <c r="AB497" s="5" t="str">
        <f t="shared" si="7"/>
        <v>Limerick Spirit79</v>
      </c>
    </row>
    <row r="498" spans="1:28" ht="12.95" customHeight="1">
      <c r="A498" s="260">
        <v>2509</v>
      </c>
      <c r="B498" s="260" t="s">
        <v>2802</v>
      </c>
      <c r="C498" s="261">
        <v>42860</v>
      </c>
      <c r="D498" s="260" t="s">
        <v>768</v>
      </c>
      <c r="E498" s="260" t="s">
        <v>193</v>
      </c>
      <c r="F498" s="260"/>
      <c r="G498" s="260"/>
      <c r="H498" s="262" t="s">
        <v>601</v>
      </c>
      <c r="I498" s="262" t="s">
        <v>365</v>
      </c>
      <c r="J498" s="660">
        <v>42844</v>
      </c>
      <c r="K498" s="299" t="s">
        <v>60</v>
      </c>
      <c r="L498" s="654">
        <v>800</v>
      </c>
      <c r="M498" s="260">
        <v>2509</v>
      </c>
      <c r="N498" s="825"/>
      <c r="O498" s="300"/>
      <c r="P498" s="300"/>
      <c r="AB498" s="5" t="str">
        <f t="shared" si="7"/>
        <v>Peak Spirit28</v>
      </c>
    </row>
    <row r="499" spans="1:28" ht="12.95" customHeight="1">
      <c r="A499" s="260">
        <v>2510</v>
      </c>
      <c r="B499" s="260" t="s">
        <v>2803</v>
      </c>
      <c r="C499" s="261">
        <v>42861</v>
      </c>
      <c r="D499" s="260" t="s">
        <v>2540</v>
      </c>
      <c r="E499" s="260" t="s">
        <v>2621</v>
      </c>
      <c r="F499" s="260"/>
      <c r="G499" s="260"/>
      <c r="H499" s="262" t="s">
        <v>2541</v>
      </c>
      <c r="I499" s="262" t="s">
        <v>20</v>
      </c>
      <c r="J499" s="660">
        <v>42851</v>
      </c>
      <c r="K499" s="299" t="s">
        <v>28</v>
      </c>
      <c r="L499" s="654">
        <v>1400</v>
      </c>
      <c r="M499" s="260">
        <v>2510</v>
      </c>
      <c r="N499" s="825">
        <v>42881</v>
      </c>
      <c r="O499" s="260"/>
      <c r="P499" s="300"/>
      <c r="AB499" s="5" t="str">
        <f t="shared" si="7"/>
        <v>Gener8 Defiance201702</v>
      </c>
    </row>
    <row r="500" spans="1:28" ht="12.95" customHeight="1">
      <c r="A500" s="260">
        <v>2511</v>
      </c>
      <c r="B500" s="260" t="s">
        <v>2804</v>
      </c>
      <c r="C500" s="261">
        <v>42861</v>
      </c>
      <c r="D500" s="260" t="s">
        <v>1504</v>
      </c>
      <c r="E500" s="260" t="s">
        <v>2555</v>
      </c>
      <c r="F500" s="260"/>
      <c r="G500" s="260"/>
      <c r="H500" s="262" t="s">
        <v>2476</v>
      </c>
      <c r="I500" s="262" t="s">
        <v>575</v>
      </c>
      <c r="J500" s="660">
        <v>42768</v>
      </c>
      <c r="K500" s="299" t="s">
        <v>28</v>
      </c>
      <c r="L500" s="654">
        <v>1400</v>
      </c>
      <c r="M500" s="260">
        <v>2511</v>
      </c>
      <c r="N500" s="825">
        <v>42964</v>
      </c>
      <c r="O500" s="260"/>
      <c r="P500" s="300"/>
      <c r="AB500" s="5" t="str">
        <f t="shared" si="7"/>
        <v>Gener8 George T14_2017</v>
      </c>
    </row>
    <row r="501" spans="1:28" ht="12.95" customHeight="1">
      <c r="A501" s="260">
        <v>2512</v>
      </c>
      <c r="B501" s="260" t="s">
        <v>2805</v>
      </c>
      <c r="C501" s="261">
        <v>42861</v>
      </c>
      <c r="D501" s="260" t="s">
        <v>1268</v>
      </c>
      <c r="E501" s="260" t="s">
        <v>326</v>
      </c>
      <c r="F501" s="260"/>
      <c r="G501" s="260"/>
      <c r="H501" s="262" t="s">
        <v>521</v>
      </c>
      <c r="I501" s="262" t="s">
        <v>2599</v>
      </c>
      <c r="J501" s="660">
        <v>42782</v>
      </c>
      <c r="K501" s="299" t="s">
        <v>28</v>
      </c>
      <c r="L501" s="654">
        <v>1400</v>
      </c>
      <c r="M501" s="260">
        <v>2512</v>
      </c>
      <c r="N501" s="825">
        <v>42905</v>
      </c>
      <c r="O501" s="260"/>
      <c r="P501" s="300"/>
      <c r="AB501" s="5" t="str">
        <f t="shared" si="7"/>
        <v>Nave Cetus58</v>
      </c>
    </row>
    <row r="502" spans="1:28" ht="12.95" customHeight="1">
      <c r="A502" s="260">
        <v>2513</v>
      </c>
      <c r="B502" s="260" t="s">
        <v>2806</v>
      </c>
      <c r="C502" s="261">
        <v>42861</v>
      </c>
      <c r="D502" s="260" t="s">
        <v>425</v>
      </c>
      <c r="E502" s="260" t="s">
        <v>2621</v>
      </c>
      <c r="F502" s="260"/>
      <c r="G502" s="260"/>
      <c r="H502" s="262" t="s">
        <v>465</v>
      </c>
      <c r="I502" s="262" t="s">
        <v>173</v>
      </c>
      <c r="J502" s="660">
        <v>42814</v>
      </c>
      <c r="K502" s="299" t="s">
        <v>28</v>
      </c>
      <c r="L502" s="654">
        <v>1400</v>
      </c>
      <c r="M502" s="260">
        <v>2513</v>
      </c>
      <c r="N502" s="825">
        <v>42881</v>
      </c>
      <c r="O502" s="260"/>
      <c r="P502" s="300"/>
      <c r="AB502" s="5" t="str">
        <f t="shared" si="7"/>
        <v>Cape Bastia201702</v>
      </c>
    </row>
    <row r="503" spans="1:28" ht="12.95" customHeight="1">
      <c r="A503" s="260">
        <v>2514</v>
      </c>
      <c r="B503" s="260" t="s">
        <v>2807</v>
      </c>
      <c r="C503" s="261">
        <v>42861</v>
      </c>
      <c r="D503" s="260" t="s">
        <v>1615</v>
      </c>
      <c r="E503" s="260" t="s">
        <v>151</v>
      </c>
      <c r="F503" s="260"/>
      <c r="G503" s="260"/>
      <c r="H503" s="262" t="s">
        <v>671</v>
      </c>
      <c r="I503" s="262" t="s">
        <v>2638</v>
      </c>
      <c r="J503" s="660">
        <v>42823</v>
      </c>
      <c r="K503" s="299" t="s">
        <v>28</v>
      </c>
      <c r="L503" s="654">
        <v>1400</v>
      </c>
      <c r="M503" s="260">
        <v>2514</v>
      </c>
      <c r="N503" s="825">
        <v>42880</v>
      </c>
      <c r="O503" s="260"/>
      <c r="P503" s="300"/>
      <c r="AB503" s="5" t="str">
        <f t="shared" si="7"/>
        <v>Navig8 Solidarity15</v>
      </c>
    </row>
    <row r="504" spans="1:28" ht="12.95" customHeight="1">
      <c r="A504" s="260">
        <v>2515</v>
      </c>
      <c r="B504" s="260" t="s">
        <v>2808</v>
      </c>
      <c r="C504" s="261">
        <v>42861</v>
      </c>
      <c r="D504" s="260" t="s">
        <v>2639</v>
      </c>
      <c r="E504" s="260" t="s">
        <v>193</v>
      </c>
      <c r="F504" s="260"/>
      <c r="G504" s="260"/>
      <c r="H504" s="262" t="s">
        <v>2541</v>
      </c>
      <c r="I504" s="262" t="s">
        <v>20</v>
      </c>
      <c r="J504" s="660">
        <v>42845</v>
      </c>
      <c r="K504" s="299" t="s">
        <v>28</v>
      </c>
      <c r="L504" s="654">
        <v>1400</v>
      </c>
      <c r="M504" s="260">
        <v>2515</v>
      </c>
      <c r="N504" s="825">
        <v>42881</v>
      </c>
      <c r="O504" s="260"/>
      <c r="P504" s="300"/>
      <c r="AB504" s="5" t="str">
        <f t="shared" si="7"/>
        <v>Gener8 Daphne28</v>
      </c>
    </row>
    <row r="505" spans="1:28" ht="12.95" customHeight="1">
      <c r="A505" s="260">
        <v>2516</v>
      </c>
      <c r="B505" s="260" t="s">
        <v>2809</v>
      </c>
      <c r="C505" s="261">
        <v>42861</v>
      </c>
      <c r="D505" s="260" t="s">
        <v>533</v>
      </c>
      <c r="E505" s="260" t="s">
        <v>258</v>
      </c>
      <c r="F505" s="260"/>
      <c r="G505" s="260"/>
      <c r="H505" s="262" t="s">
        <v>549</v>
      </c>
      <c r="I505" s="262" t="s">
        <v>2557</v>
      </c>
      <c r="J505" s="660">
        <v>42848</v>
      </c>
      <c r="K505" s="299" t="s">
        <v>28</v>
      </c>
      <c r="L505" s="654">
        <v>1400</v>
      </c>
      <c r="M505" s="260">
        <v>2516</v>
      </c>
      <c r="N505" s="825">
        <v>42900</v>
      </c>
      <c r="O505" s="260"/>
      <c r="P505" s="300"/>
      <c r="AB505" s="5" t="str">
        <f t="shared" si="7"/>
        <v>Aframax Rio54</v>
      </c>
    </row>
    <row r="506" spans="1:28" ht="12.95" customHeight="1">
      <c r="A506" s="260">
        <v>2517</v>
      </c>
      <c r="B506" s="260" t="s">
        <v>2810</v>
      </c>
      <c r="C506" s="261">
        <v>42861</v>
      </c>
      <c r="D506" s="260" t="s">
        <v>1268</v>
      </c>
      <c r="E506" s="260" t="s">
        <v>658</v>
      </c>
      <c r="F506" s="260"/>
      <c r="G506" s="260"/>
      <c r="H506" s="262" t="s">
        <v>549</v>
      </c>
      <c r="I506" s="262" t="s">
        <v>2751</v>
      </c>
      <c r="J506" s="660">
        <v>42820</v>
      </c>
      <c r="K506" s="299" t="s">
        <v>28</v>
      </c>
      <c r="L506" s="654">
        <v>1400</v>
      </c>
      <c r="M506" s="260">
        <v>2517</v>
      </c>
      <c r="N506" s="825">
        <v>42905</v>
      </c>
      <c r="O506" s="260"/>
      <c r="P506" s="300"/>
      <c r="AB506" s="5" t="str">
        <f t="shared" si="7"/>
        <v>Nave Cetus59</v>
      </c>
    </row>
    <row r="507" spans="1:28" ht="12.95" customHeight="1">
      <c r="A507" s="260">
        <v>2518</v>
      </c>
      <c r="B507" s="260" t="s">
        <v>2811</v>
      </c>
      <c r="C507" s="261">
        <v>42861</v>
      </c>
      <c r="D507" s="260" t="s">
        <v>2674</v>
      </c>
      <c r="E507" s="260" t="s">
        <v>2675</v>
      </c>
      <c r="F507" s="260"/>
      <c r="G507" s="260"/>
      <c r="H507" s="262" t="s">
        <v>2461</v>
      </c>
      <c r="I507" s="262" t="s">
        <v>20</v>
      </c>
      <c r="J507" s="660">
        <v>42825</v>
      </c>
      <c r="K507" s="299" t="s">
        <v>28</v>
      </c>
      <c r="L507" s="654">
        <v>1400</v>
      </c>
      <c r="M507" s="260">
        <v>2518</v>
      </c>
      <c r="N507" s="825">
        <v>42881</v>
      </c>
      <c r="O507" s="260"/>
      <c r="P507" s="300"/>
      <c r="AB507" s="5" t="str">
        <f t="shared" si="7"/>
        <v>Victory VentureV002A</v>
      </c>
    </row>
    <row r="508" spans="1:28" ht="12.95" customHeight="1">
      <c r="A508" s="260">
        <v>2519</v>
      </c>
      <c r="B508" s="260" t="s">
        <v>2812</v>
      </c>
      <c r="C508" s="261">
        <v>42861</v>
      </c>
      <c r="D508" s="260" t="s">
        <v>538</v>
      </c>
      <c r="E508" s="260" t="s">
        <v>2686</v>
      </c>
      <c r="F508" s="260"/>
      <c r="G508" s="260"/>
      <c r="H508" s="262" t="s">
        <v>2461</v>
      </c>
      <c r="I508" s="262" t="s">
        <v>71</v>
      </c>
      <c r="J508" s="660">
        <v>42846</v>
      </c>
      <c r="K508" s="299" t="s">
        <v>28</v>
      </c>
      <c r="L508" s="654">
        <v>1400</v>
      </c>
      <c r="M508" s="260">
        <v>2519</v>
      </c>
      <c r="N508" s="825">
        <v>42881</v>
      </c>
      <c r="O508" s="260"/>
      <c r="P508" s="300"/>
      <c r="AB508" s="5" t="str">
        <f t="shared" si="7"/>
        <v>Bareilly2017_01</v>
      </c>
    </row>
    <row r="509" spans="1:28" ht="12.95" customHeight="1">
      <c r="A509" s="260">
        <v>2520</v>
      </c>
      <c r="B509" s="260" t="s">
        <v>2813</v>
      </c>
      <c r="C509" s="261">
        <v>42861</v>
      </c>
      <c r="D509" s="260" t="s">
        <v>1613</v>
      </c>
      <c r="E509" s="260" t="s">
        <v>273</v>
      </c>
      <c r="F509" s="260"/>
      <c r="G509" s="260"/>
      <c r="H509" s="262" t="s">
        <v>521</v>
      </c>
      <c r="I509" s="262" t="s">
        <v>1852</v>
      </c>
      <c r="J509" s="660">
        <v>42847</v>
      </c>
      <c r="K509" s="299" t="s">
        <v>28</v>
      </c>
      <c r="L509" s="654">
        <v>1400</v>
      </c>
      <c r="M509" s="260">
        <v>2520</v>
      </c>
      <c r="N509" s="825">
        <v>42881</v>
      </c>
      <c r="O509" s="260"/>
      <c r="P509" s="300"/>
      <c r="AB509" s="5" t="str">
        <f t="shared" si="7"/>
        <v>Navig8 Sanctity9</v>
      </c>
    </row>
    <row r="510" spans="1:28" ht="12.95" customHeight="1">
      <c r="A510" s="260">
        <v>2521</v>
      </c>
      <c r="B510" s="260" t="s">
        <v>2814</v>
      </c>
      <c r="C510" s="261">
        <v>42861</v>
      </c>
      <c r="D510" s="260" t="s">
        <v>566</v>
      </c>
      <c r="E510" s="260" t="s">
        <v>2754</v>
      </c>
      <c r="F510" s="260"/>
      <c r="G510" s="260"/>
      <c r="H510" s="262" t="s">
        <v>2541</v>
      </c>
      <c r="I510" s="262" t="s">
        <v>431</v>
      </c>
      <c r="J510" s="660">
        <v>42843</v>
      </c>
      <c r="K510" s="299" t="s">
        <v>28</v>
      </c>
      <c r="L510" s="654">
        <v>1400</v>
      </c>
      <c r="M510" s="260">
        <v>2521</v>
      </c>
      <c r="N510" s="825">
        <v>42881</v>
      </c>
      <c r="O510" s="260"/>
      <c r="P510" s="300"/>
      <c r="AB510" s="5" t="str">
        <f t="shared" si="7"/>
        <v>Kanpur17_03</v>
      </c>
    </row>
    <row r="511" spans="1:28" ht="12.95" customHeight="1">
      <c r="A511" s="260">
        <v>2522</v>
      </c>
      <c r="B511" s="260" t="s">
        <v>2815</v>
      </c>
      <c r="C511" s="261">
        <v>42861</v>
      </c>
      <c r="D511" s="260" t="s">
        <v>2760</v>
      </c>
      <c r="E511" s="260" t="s">
        <v>2761</v>
      </c>
      <c r="F511" s="260"/>
      <c r="G511" s="260"/>
      <c r="H511" s="262" t="s">
        <v>720</v>
      </c>
      <c r="I511" s="262" t="s">
        <v>20</v>
      </c>
      <c r="J511" s="660">
        <v>42847</v>
      </c>
      <c r="K511" s="299" t="s">
        <v>28</v>
      </c>
      <c r="L511" s="654">
        <v>1400</v>
      </c>
      <c r="M511" s="260">
        <v>2522</v>
      </c>
      <c r="N511" s="825">
        <v>42901</v>
      </c>
      <c r="O511" s="260"/>
      <c r="P511" s="300"/>
      <c r="AB511" s="5" t="str">
        <f t="shared" si="7"/>
        <v>ETC Mena54_17</v>
      </c>
    </row>
    <row r="512" spans="1:28" ht="12.95" customHeight="1">
      <c r="A512" s="260">
        <v>2523</v>
      </c>
      <c r="B512" s="260" t="s">
        <v>2816</v>
      </c>
      <c r="C512" s="261">
        <v>42863</v>
      </c>
      <c r="D512" s="260" t="s">
        <v>711</v>
      </c>
      <c r="E512" s="260" t="s">
        <v>247</v>
      </c>
      <c r="F512" s="260"/>
      <c r="G512" s="260"/>
      <c r="H512" s="262" t="s">
        <v>2474</v>
      </c>
      <c r="I512" s="262" t="s">
        <v>606</v>
      </c>
      <c r="J512" s="660">
        <v>42827</v>
      </c>
      <c r="K512" s="299" t="s">
        <v>1466</v>
      </c>
      <c r="L512" s="654">
        <v>1400</v>
      </c>
      <c r="M512" s="260">
        <v>2523</v>
      </c>
      <c r="N512" s="825">
        <v>42894</v>
      </c>
      <c r="O512" s="300"/>
      <c r="P512" s="300"/>
      <c r="AB512" s="5" t="str">
        <f t="shared" si="7"/>
        <v>Silver Valerie37</v>
      </c>
    </row>
    <row r="513" spans="1:28" ht="12.95" customHeight="1">
      <c r="A513" s="260">
        <v>2524</v>
      </c>
      <c r="B513" s="260" t="s">
        <v>2817</v>
      </c>
      <c r="C513" s="261">
        <v>42863</v>
      </c>
      <c r="D513" s="260" t="s">
        <v>2634</v>
      </c>
      <c r="E513" s="260" t="s">
        <v>142</v>
      </c>
      <c r="F513" s="260"/>
      <c r="G513" s="260"/>
      <c r="H513" s="262" t="s">
        <v>2635</v>
      </c>
      <c r="I513" s="262" t="s">
        <v>203</v>
      </c>
      <c r="J513" s="660">
        <v>42832</v>
      </c>
      <c r="K513" s="299" t="s">
        <v>1466</v>
      </c>
      <c r="L513" s="654">
        <v>1400</v>
      </c>
      <c r="M513" s="260">
        <v>2524</v>
      </c>
      <c r="N513" s="825">
        <v>42894</v>
      </c>
      <c r="O513" s="300"/>
      <c r="P513" s="300"/>
      <c r="AB513" s="5" t="str">
        <f t="shared" si="7"/>
        <v>Seavoyager43</v>
      </c>
    </row>
    <row r="514" spans="1:28" ht="12.95" customHeight="1">
      <c r="A514" s="260">
        <v>2525</v>
      </c>
      <c r="B514" s="260" t="s">
        <v>2818</v>
      </c>
      <c r="C514" s="261">
        <v>42863</v>
      </c>
      <c r="D514" s="260" t="s">
        <v>2752</v>
      </c>
      <c r="E514" s="260" t="s">
        <v>184</v>
      </c>
      <c r="F514" s="260"/>
      <c r="G514" s="260"/>
      <c r="H514" s="262" t="s">
        <v>2635</v>
      </c>
      <c r="I514" s="262" t="s">
        <v>524</v>
      </c>
      <c r="J514" s="660">
        <v>42844</v>
      </c>
      <c r="K514" s="299" t="s">
        <v>1466</v>
      </c>
      <c r="L514" s="654">
        <v>1400</v>
      </c>
      <c r="M514" s="260">
        <v>2525</v>
      </c>
      <c r="N514" s="825">
        <v>42894</v>
      </c>
      <c r="O514" s="300"/>
      <c r="P514" s="300"/>
      <c r="AB514" s="5" t="str">
        <f t="shared" ref="AB514:AB577" si="8">IF(TRIM(A514)="","",CONCATENATE(TRIM(D514),TRIM(E514)))</f>
        <v>Sea Heritage66</v>
      </c>
    </row>
    <row r="515" spans="1:28" ht="12.95" customHeight="1">
      <c r="A515" s="260">
        <v>2526</v>
      </c>
      <c r="B515" s="260" t="s">
        <v>2819</v>
      </c>
      <c r="C515" s="261">
        <v>42863</v>
      </c>
      <c r="D515" s="260" t="s">
        <v>2695</v>
      </c>
      <c r="E515" s="260" t="s">
        <v>2696</v>
      </c>
      <c r="F515" s="260"/>
      <c r="G515" s="260"/>
      <c r="H515" s="262" t="s">
        <v>2474</v>
      </c>
      <c r="I515" s="262" t="s">
        <v>606</v>
      </c>
      <c r="J515" s="660">
        <v>42834</v>
      </c>
      <c r="K515" s="299" t="s">
        <v>1466</v>
      </c>
      <c r="L515" s="654">
        <v>1400</v>
      </c>
      <c r="M515" s="260">
        <v>2526</v>
      </c>
      <c r="N515" s="825">
        <v>42894</v>
      </c>
      <c r="O515" s="300"/>
      <c r="P515" s="300"/>
      <c r="AB515" s="5" t="str">
        <f t="shared" si="8"/>
        <v>AcamarV108</v>
      </c>
    </row>
    <row r="516" spans="1:28" ht="12.95" customHeight="1">
      <c r="A516" s="260">
        <v>2527</v>
      </c>
      <c r="B516" s="260" t="s">
        <v>2820</v>
      </c>
      <c r="C516" s="261">
        <v>42863</v>
      </c>
      <c r="D516" s="260" t="s">
        <v>2471</v>
      </c>
      <c r="E516" s="260" t="s">
        <v>171</v>
      </c>
      <c r="F516" s="260"/>
      <c r="G516" s="260"/>
      <c r="H516" s="262" t="s">
        <v>2048</v>
      </c>
      <c r="I516" s="262" t="s">
        <v>679</v>
      </c>
      <c r="J516" s="660">
        <v>42855</v>
      </c>
      <c r="K516" s="299" t="s">
        <v>1466</v>
      </c>
      <c r="L516" s="654">
        <v>1400</v>
      </c>
      <c r="M516" s="260">
        <v>2527</v>
      </c>
      <c r="N516" s="825">
        <v>42894</v>
      </c>
      <c r="O516" s="300"/>
      <c r="P516" s="300"/>
      <c r="AB516" s="5" t="str">
        <f t="shared" si="8"/>
        <v>Advantage Sky46</v>
      </c>
    </row>
    <row r="517" spans="1:28" ht="12.95" customHeight="1">
      <c r="A517" s="260">
        <v>2528</v>
      </c>
      <c r="B517" s="260" t="s">
        <v>2821</v>
      </c>
      <c r="C517" s="261">
        <v>42863</v>
      </c>
      <c r="D517" s="260" t="s">
        <v>464</v>
      </c>
      <c r="E517" s="260" t="s">
        <v>2606</v>
      </c>
      <c r="F517" s="260"/>
      <c r="G517" s="260"/>
      <c r="H517" s="262" t="s">
        <v>1361</v>
      </c>
      <c r="I517" s="262" t="s">
        <v>2728</v>
      </c>
      <c r="J517" s="660">
        <v>42829</v>
      </c>
      <c r="K517" s="299" t="s">
        <v>1095</v>
      </c>
      <c r="L517" s="654">
        <v>1600</v>
      </c>
      <c r="M517" s="260">
        <v>2528</v>
      </c>
      <c r="N517" s="825">
        <v>43069</v>
      </c>
      <c r="O517" s="300"/>
      <c r="P517" s="300"/>
      <c r="AB517" s="5" t="str">
        <f t="shared" si="8"/>
        <v>Stena Penguin201701</v>
      </c>
    </row>
    <row r="518" spans="1:28" ht="12.95" customHeight="1">
      <c r="A518" s="260">
        <v>2529</v>
      </c>
      <c r="B518" s="260" t="s">
        <v>2822</v>
      </c>
      <c r="C518" s="261">
        <v>42863</v>
      </c>
      <c r="D518" s="260" t="s">
        <v>628</v>
      </c>
      <c r="E518" s="260" t="s">
        <v>2606</v>
      </c>
      <c r="F518" s="260"/>
      <c r="G518" s="260"/>
      <c r="H518" s="262" t="s">
        <v>579</v>
      </c>
      <c r="I518" s="262" t="s">
        <v>395</v>
      </c>
      <c r="J518" s="660">
        <v>42841</v>
      </c>
      <c r="K518" s="299" t="s">
        <v>1095</v>
      </c>
      <c r="L518" s="654">
        <v>1600</v>
      </c>
      <c r="M518" s="260">
        <v>2529</v>
      </c>
      <c r="N518" s="825">
        <v>42871</v>
      </c>
      <c r="O518" s="300"/>
      <c r="P518" s="300"/>
      <c r="AB518" s="5" t="str">
        <f t="shared" si="8"/>
        <v>Stena President201701</v>
      </c>
    </row>
    <row r="519" spans="1:28" ht="12.95" customHeight="1">
      <c r="A519" s="260">
        <v>2530</v>
      </c>
      <c r="B519" s="260" t="s">
        <v>2823</v>
      </c>
      <c r="C519" s="261">
        <v>42863</v>
      </c>
      <c r="D519" s="260" t="s">
        <v>2560</v>
      </c>
      <c r="E519" s="260" t="s">
        <v>2484</v>
      </c>
      <c r="F519" s="260"/>
      <c r="G519" s="260"/>
      <c r="H519" s="262" t="s">
        <v>644</v>
      </c>
      <c r="I519" s="262" t="s">
        <v>712</v>
      </c>
      <c r="J519" s="660">
        <v>42830</v>
      </c>
      <c r="K519" s="299" t="s">
        <v>1104</v>
      </c>
      <c r="L519" s="654">
        <v>1500</v>
      </c>
      <c r="M519" s="260">
        <v>2530</v>
      </c>
      <c r="N519" s="825">
        <v>42894</v>
      </c>
      <c r="O519" s="300"/>
      <c r="P519" s="300"/>
      <c r="AB519" s="5" t="str">
        <f t="shared" si="8"/>
        <v>Stena Immaculate1701</v>
      </c>
    </row>
    <row r="520" spans="1:28" ht="12.95" customHeight="1">
      <c r="A520" s="260">
        <v>2531</v>
      </c>
      <c r="B520" s="260" t="s">
        <v>2824</v>
      </c>
      <c r="C520" s="261">
        <v>42863</v>
      </c>
      <c r="D520" s="260" t="s">
        <v>2611</v>
      </c>
      <c r="E520" s="260" t="s">
        <v>2612</v>
      </c>
      <c r="F520" s="260"/>
      <c r="G520" s="260"/>
      <c r="H520" s="262" t="s">
        <v>644</v>
      </c>
      <c r="I520" s="262" t="s">
        <v>535</v>
      </c>
      <c r="J520" s="660">
        <v>42842</v>
      </c>
      <c r="K520" s="299" t="s">
        <v>1104</v>
      </c>
      <c r="L520" s="654">
        <v>1500</v>
      </c>
      <c r="M520" s="260">
        <v>2531</v>
      </c>
      <c r="N520" s="825">
        <v>42894</v>
      </c>
      <c r="O520" s="300"/>
      <c r="P520" s="300"/>
      <c r="AB520" s="5" t="str">
        <f t="shared" si="8"/>
        <v>Hafnia Kirsten1702</v>
      </c>
    </row>
    <row r="521" spans="1:28" ht="12.95" customHeight="1">
      <c r="A521" s="260">
        <v>2532</v>
      </c>
      <c r="B521" s="260" t="s">
        <v>2825</v>
      </c>
      <c r="C521" s="261">
        <v>42863</v>
      </c>
      <c r="D521" s="260" t="s">
        <v>2633</v>
      </c>
      <c r="E521" s="260" t="s">
        <v>2484</v>
      </c>
      <c r="F521" s="260"/>
      <c r="G521" s="260"/>
      <c r="H521" s="262" t="s">
        <v>736</v>
      </c>
      <c r="I521" s="262" t="s">
        <v>25</v>
      </c>
      <c r="J521" s="660">
        <v>42850</v>
      </c>
      <c r="K521" s="299" t="s">
        <v>1104</v>
      </c>
      <c r="L521" s="654">
        <v>1500</v>
      </c>
      <c r="M521" s="260">
        <v>2532</v>
      </c>
      <c r="N521" s="825">
        <v>42894</v>
      </c>
      <c r="O521" s="300"/>
      <c r="P521" s="300"/>
      <c r="AB521" s="5" t="str">
        <f t="shared" si="8"/>
        <v>Atlantic Eagle1701</v>
      </c>
    </row>
    <row r="522" spans="1:28" ht="12.95" customHeight="1">
      <c r="A522" s="260">
        <v>2533</v>
      </c>
      <c r="B522" s="260" t="s">
        <v>2826</v>
      </c>
      <c r="C522" s="261">
        <v>42863</v>
      </c>
      <c r="D522" s="260" t="s">
        <v>833</v>
      </c>
      <c r="E522" s="260" t="s">
        <v>2484</v>
      </c>
      <c r="F522" s="260"/>
      <c r="G522" s="260"/>
      <c r="H522" s="262" t="s">
        <v>2677</v>
      </c>
      <c r="I522" s="262" t="s">
        <v>561</v>
      </c>
      <c r="J522" s="660">
        <v>42839</v>
      </c>
      <c r="K522" s="299" t="s">
        <v>1104</v>
      </c>
      <c r="L522" s="654">
        <v>1500</v>
      </c>
      <c r="M522" s="260">
        <v>2533</v>
      </c>
      <c r="N522" s="825">
        <v>42894</v>
      </c>
      <c r="O522" s="300"/>
      <c r="P522" s="300"/>
      <c r="AB522" s="5" t="str">
        <f t="shared" si="8"/>
        <v>Nord Supreme1701</v>
      </c>
    </row>
    <row r="523" spans="1:28" ht="12.95" customHeight="1">
      <c r="A523" s="260">
        <v>2534</v>
      </c>
      <c r="B523" s="260" t="s">
        <v>2827</v>
      </c>
      <c r="C523" s="261">
        <v>42863</v>
      </c>
      <c r="D523" s="260" t="s">
        <v>866</v>
      </c>
      <c r="E523" s="260" t="s">
        <v>2484</v>
      </c>
      <c r="F523" s="260"/>
      <c r="G523" s="260"/>
      <c r="H523" s="262" t="s">
        <v>2677</v>
      </c>
      <c r="I523" s="262" t="s">
        <v>778</v>
      </c>
      <c r="J523" s="660">
        <v>42850</v>
      </c>
      <c r="K523" s="299" t="s">
        <v>1104</v>
      </c>
      <c r="L523" s="654">
        <v>1500</v>
      </c>
      <c r="M523" s="260">
        <v>2534</v>
      </c>
      <c r="N523" s="825">
        <v>42894</v>
      </c>
      <c r="O523" s="300"/>
      <c r="P523" s="300"/>
      <c r="AB523" s="5" t="str">
        <f t="shared" si="8"/>
        <v>Stena Imperial1701</v>
      </c>
    </row>
    <row r="524" spans="1:28" ht="12.95" customHeight="1">
      <c r="A524" s="260">
        <v>2535</v>
      </c>
      <c r="B524" s="260" t="s">
        <v>2828</v>
      </c>
      <c r="C524" s="261">
        <v>42864</v>
      </c>
      <c r="D524" s="260" t="s">
        <v>838</v>
      </c>
      <c r="E524" s="260" t="s">
        <v>174</v>
      </c>
      <c r="F524" s="260"/>
      <c r="G524" s="260"/>
      <c r="H524" s="262" t="s">
        <v>2544</v>
      </c>
      <c r="I524" s="262" t="s">
        <v>25</v>
      </c>
      <c r="J524" s="660">
        <v>42835</v>
      </c>
      <c r="K524" s="299" t="s">
        <v>590</v>
      </c>
      <c r="L524" s="654">
        <v>1600</v>
      </c>
      <c r="M524" s="260">
        <v>2535</v>
      </c>
      <c r="N524" s="825">
        <v>42894</v>
      </c>
      <c r="O524" s="300"/>
      <c r="P524" s="300"/>
      <c r="AB524" s="5" t="str">
        <f t="shared" si="8"/>
        <v>Dong A Triton21</v>
      </c>
    </row>
    <row r="525" spans="1:28" ht="12.95" customHeight="1">
      <c r="A525" s="260">
        <v>2536</v>
      </c>
      <c r="B525" s="260" t="s">
        <v>2829</v>
      </c>
      <c r="C525" s="261">
        <v>42864</v>
      </c>
      <c r="D525" s="260" t="s">
        <v>2708</v>
      </c>
      <c r="E525" s="260" t="s">
        <v>632</v>
      </c>
      <c r="F525" s="260"/>
      <c r="G525" s="260"/>
      <c r="H525" s="262" t="s">
        <v>1861</v>
      </c>
      <c r="I525" s="262" t="s">
        <v>20</v>
      </c>
      <c r="J525" s="660">
        <v>42853</v>
      </c>
      <c r="K525" s="299" t="s">
        <v>590</v>
      </c>
      <c r="L525" s="654">
        <v>1600</v>
      </c>
      <c r="M525" s="260">
        <v>2536</v>
      </c>
      <c r="N525" s="825">
        <v>42881</v>
      </c>
      <c r="O525" s="300"/>
      <c r="P525" s="300"/>
      <c r="AB525" s="5" t="str">
        <f t="shared" si="8"/>
        <v>Overseas Silvermar131</v>
      </c>
    </row>
    <row r="526" spans="1:28" ht="12.95" customHeight="1">
      <c r="A526" s="260">
        <v>2537</v>
      </c>
      <c r="B526" s="260" t="s">
        <v>2830</v>
      </c>
      <c r="C526" s="261">
        <v>42864</v>
      </c>
      <c r="D526" s="260" t="s">
        <v>2709</v>
      </c>
      <c r="E526" s="260" t="s">
        <v>167</v>
      </c>
      <c r="F526" s="260"/>
      <c r="G526" s="260"/>
      <c r="H526" s="262" t="s">
        <v>1861</v>
      </c>
      <c r="I526" s="262" t="s">
        <v>20</v>
      </c>
      <c r="J526" s="660">
        <v>42836</v>
      </c>
      <c r="K526" s="299" t="s">
        <v>590</v>
      </c>
      <c r="L526" s="654">
        <v>1600</v>
      </c>
      <c r="M526" s="260">
        <v>2537</v>
      </c>
      <c r="N526" s="825">
        <v>42872</v>
      </c>
      <c r="O526" s="300"/>
      <c r="P526" s="300"/>
      <c r="AB526" s="5" t="str">
        <f t="shared" si="8"/>
        <v>Overseas Rosemar218</v>
      </c>
    </row>
    <row r="527" spans="1:28" ht="12.95" customHeight="1">
      <c r="A527" s="260">
        <v>2538</v>
      </c>
      <c r="B527" s="260" t="s">
        <v>2831</v>
      </c>
      <c r="C527" s="261">
        <v>42864</v>
      </c>
      <c r="D527" s="260" t="s">
        <v>1937</v>
      </c>
      <c r="E527" s="260" t="s">
        <v>258</v>
      </c>
      <c r="F527" s="260"/>
      <c r="G527" s="260"/>
      <c r="H527" s="262" t="s">
        <v>864</v>
      </c>
      <c r="I527" s="262" t="s">
        <v>441</v>
      </c>
      <c r="J527" s="660">
        <v>42844</v>
      </c>
      <c r="K527" s="299" t="s">
        <v>590</v>
      </c>
      <c r="L527" s="654">
        <v>1600</v>
      </c>
      <c r="M527" s="260">
        <v>2538</v>
      </c>
      <c r="N527" s="825">
        <v>42878</v>
      </c>
      <c r="O527" s="300"/>
      <c r="P527" s="300"/>
      <c r="AB527" s="5" t="str">
        <f t="shared" si="8"/>
        <v>Overseas Leyte54</v>
      </c>
    </row>
    <row r="528" spans="1:28" ht="12.95" customHeight="1">
      <c r="A528" s="260">
        <v>2539</v>
      </c>
      <c r="B528" s="260" t="s">
        <v>2832</v>
      </c>
      <c r="C528" s="261">
        <v>42866</v>
      </c>
      <c r="D528" s="260" t="s">
        <v>2700</v>
      </c>
      <c r="E528" s="260" t="s">
        <v>2701</v>
      </c>
      <c r="F528" s="260"/>
      <c r="G528" s="260"/>
      <c r="H528" s="262" t="s">
        <v>1338</v>
      </c>
      <c r="I528" s="262" t="s">
        <v>173</v>
      </c>
      <c r="J528" s="660">
        <v>42830</v>
      </c>
      <c r="K528" s="299" t="s">
        <v>60</v>
      </c>
      <c r="L528" s="654">
        <v>800</v>
      </c>
      <c r="M528" s="260">
        <v>2539</v>
      </c>
      <c r="N528" s="825">
        <v>42893</v>
      </c>
      <c r="O528" s="300"/>
      <c r="P528" s="300"/>
      <c r="AB528" s="5" t="str">
        <f t="shared" si="8"/>
        <v>Moscow Spirit10_2017</v>
      </c>
    </row>
    <row r="529" spans="1:28" ht="12.95" customHeight="1">
      <c r="A529" s="260">
        <v>2540</v>
      </c>
      <c r="B529" s="260" t="s">
        <v>2833</v>
      </c>
      <c r="C529" s="261">
        <v>42866</v>
      </c>
      <c r="D529" s="260" t="s">
        <v>734</v>
      </c>
      <c r="E529" s="260" t="s">
        <v>171</v>
      </c>
      <c r="F529" s="260"/>
      <c r="G529" s="260"/>
      <c r="H529" s="262" t="s">
        <v>2705</v>
      </c>
      <c r="I529" s="262" t="s">
        <v>24</v>
      </c>
      <c r="J529" s="660">
        <v>42843</v>
      </c>
      <c r="K529" s="299" t="s">
        <v>60</v>
      </c>
      <c r="L529" s="654">
        <v>800</v>
      </c>
      <c r="M529" s="260">
        <v>2540</v>
      </c>
      <c r="N529" s="825">
        <v>42893</v>
      </c>
      <c r="O529" s="300"/>
      <c r="P529" s="300"/>
      <c r="AB529" s="5" t="str">
        <f t="shared" si="8"/>
        <v>Blackcomb Spirit46</v>
      </c>
    </row>
    <row r="530" spans="1:28" ht="12.95" customHeight="1">
      <c r="A530" s="260">
        <v>2541</v>
      </c>
      <c r="B530" s="260" t="s">
        <v>2834</v>
      </c>
      <c r="C530" s="261">
        <v>42866</v>
      </c>
      <c r="D530" s="260" t="s">
        <v>248</v>
      </c>
      <c r="E530" s="260" t="s">
        <v>402</v>
      </c>
      <c r="F530" s="260"/>
      <c r="G530" s="260"/>
      <c r="H530" s="262" t="s">
        <v>63</v>
      </c>
      <c r="I530" s="262" t="s">
        <v>1970</v>
      </c>
      <c r="J530" s="660">
        <v>42848</v>
      </c>
      <c r="K530" s="299" t="s">
        <v>60</v>
      </c>
      <c r="L530" s="654">
        <v>800</v>
      </c>
      <c r="M530" s="260">
        <v>2541</v>
      </c>
      <c r="N530" s="825">
        <v>42893</v>
      </c>
      <c r="O530" s="300"/>
      <c r="P530" s="300"/>
      <c r="AB530" s="5" t="str">
        <f t="shared" si="8"/>
        <v>BM Bonanza013</v>
      </c>
    </row>
    <row r="531" spans="1:28" ht="12.95" customHeight="1">
      <c r="A531" s="260">
        <v>2542</v>
      </c>
      <c r="B531" s="260" t="s">
        <v>2835</v>
      </c>
      <c r="C531" s="261">
        <v>42866</v>
      </c>
      <c r="D531" s="260" t="s">
        <v>321</v>
      </c>
      <c r="E531" s="260" t="s">
        <v>213</v>
      </c>
      <c r="F531" s="260"/>
      <c r="G531" s="260"/>
      <c r="H531" s="262" t="s">
        <v>830</v>
      </c>
      <c r="I531" s="262" t="s">
        <v>20</v>
      </c>
      <c r="J531" s="660">
        <v>42835</v>
      </c>
      <c r="K531" s="299" t="s">
        <v>60</v>
      </c>
      <c r="L531" s="654">
        <v>800</v>
      </c>
      <c r="M531" s="260">
        <v>2542</v>
      </c>
      <c r="N531" s="825">
        <v>42893</v>
      </c>
      <c r="O531" s="300"/>
      <c r="P531" s="300"/>
      <c r="AB531" s="5" t="str">
        <f t="shared" si="8"/>
        <v>Mare Oriens69</v>
      </c>
    </row>
    <row r="532" spans="1:28" ht="12.95" customHeight="1">
      <c r="A532" s="260">
        <v>2543</v>
      </c>
      <c r="B532" s="260" t="s">
        <v>2836</v>
      </c>
      <c r="C532" s="261">
        <v>42866</v>
      </c>
      <c r="D532" s="260" t="s">
        <v>502</v>
      </c>
      <c r="E532" s="260" t="s">
        <v>2762</v>
      </c>
      <c r="F532" s="260"/>
      <c r="G532" s="260"/>
      <c r="H532" s="262" t="s">
        <v>63</v>
      </c>
      <c r="I532" s="262" t="s">
        <v>90</v>
      </c>
      <c r="J532" s="660">
        <v>42839</v>
      </c>
      <c r="K532" s="299" t="s">
        <v>60</v>
      </c>
      <c r="L532" s="654">
        <v>800</v>
      </c>
      <c r="M532" s="260">
        <v>2543</v>
      </c>
      <c r="N532" s="825">
        <v>42893</v>
      </c>
      <c r="O532" s="300"/>
      <c r="P532" s="300"/>
      <c r="AB532" s="5" t="str">
        <f t="shared" si="8"/>
        <v>BM Breeze61B</v>
      </c>
    </row>
    <row r="533" spans="1:28" ht="12.95" customHeight="1">
      <c r="A533" s="260">
        <v>2544</v>
      </c>
      <c r="B533" s="260" t="s">
        <v>2837</v>
      </c>
      <c r="C533" s="261">
        <v>42866</v>
      </c>
      <c r="D533" s="260" t="s">
        <v>794</v>
      </c>
      <c r="E533" s="260" t="s">
        <v>171</v>
      </c>
      <c r="F533" s="260"/>
      <c r="G533" s="260"/>
      <c r="H533" s="262" t="s">
        <v>601</v>
      </c>
      <c r="I533" s="262" t="s">
        <v>88</v>
      </c>
      <c r="J533" s="660">
        <v>42841</v>
      </c>
      <c r="K533" s="299" t="s">
        <v>60</v>
      </c>
      <c r="L533" s="654">
        <v>800</v>
      </c>
      <c r="M533" s="260">
        <v>2544</v>
      </c>
      <c r="N533" s="825">
        <v>42894</v>
      </c>
      <c r="O533" s="300"/>
      <c r="P533" s="300"/>
      <c r="AB533" s="5" t="str">
        <f t="shared" si="8"/>
        <v>Navion Marita46</v>
      </c>
    </row>
    <row r="534" spans="1:28" ht="12.95" customHeight="1">
      <c r="A534" s="260">
        <v>2545</v>
      </c>
      <c r="B534" s="260" t="s">
        <v>2838</v>
      </c>
      <c r="C534" s="261">
        <v>42866</v>
      </c>
      <c r="D534" s="260" t="s">
        <v>2463</v>
      </c>
      <c r="E534" s="260" t="s">
        <v>79</v>
      </c>
      <c r="F534" s="260"/>
      <c r="G534" s="260"/>
      <c r="H534" s="262" t="s">
        <v>830</v>
      </c>
      <c r="I534" s="262" t="s">
        <v>585</v>
      </c>
      <c r="J534" s="660">
        <v>42852</v>
      </c>
      <c r="K534" s="299" t="s">
        <v>60</v>
      </c>
      <c r="L534" s="654">
        <v>800</v>
      </c>
      <c r="M534" s="260">
        <v>2545</v>
      </c>
      <c r="N534" s="825">
        <v>42893</v>
      </c>
      <c r="O534" s="300"/>
      <c r="P534" s="300"/>
      <c r="AB534" s="5" t="str">
        <f t="shared" si="8"/>
        <v>Hovden Spirit24</v>
      </c>
    </row>
    <row r="535" spans="1:28" ht="12.95" customHeight="1">
      <c r="A535" s="260">
        <v>2546</v>
      </c>
      <c r="B535" s="260" t="s">
        <v>2839</v>
      </c>
      <c r="C535" s="261">
        <v>42866</v>
      </c>
      <c r="D535" s="260" t="s">
        <v>321</v>
      </c>
      <c r="E535" s="260" t="s">
        <v>302</v>
      </c>
      <c r="F535" s="260"/>
      <c r="G535" s="260"/>
      <c r="H535" s="262" t="s">
        <v>2489</v>
      </c>
      <c r="I535" s="262" t="s">
        <v>501</v>
      </c>
      <c r="J535" s="660">
        <v>42853</v>
      </c>
      <c r="K535" s="299" t="s">
        <v>60</v>
      </c>
      <c r="L535" s="654">
        <v>800</v>
      </c>
      <c r="M535" s="260">
        <v>2546</v>
      </c>
      <c r="N535" s="825">
        <v>42893</v>
      </c>
      <c r="O535" s="300"/>
      <c r="P535" s="300"/>
      <c r="AB535" s="5" t="str">
        <f t="shared" si="8"/>
        <v>Mare Oriens70</v>
      </c>
    </row>
    <row r="536" spans="1:28" ht="12.95" customHeight="1">
      <c r="A536" s="260">
        <v>2547</v>
      </c>
      <c r="B536" s="260" t="s">
        <v>2840</v>
      </c>
      <c r="C536" s="261">
        <v>42866</v>
      </c>
      <c r="D536" s="260" t="s">
        <v>2772</v>
      </c>
      <c r="E536" s="260" t="s">
        <v>422</v>
      </c>
      <c r="F536" s="260"/>
      <c r="G536" s="260"/>
      <c r="H536" s="262" t="s">
        <v>63</v>
      </c>
      <c r="I536" s="262" t="s">
        <v>86</v>
      </c>
      <c r="J536" s="660">
        <v>42797</v>
      </c>
      <c r="K536" s="299" t="s">
        <v>60</v>
      </c>
      <c r="L536" s="654">
        <v>800</v>
      </c>
      <c r="M536" s="260">
        <v>2547</v>
      </c>
      <c r="N536" s="825">
        <v>42893</v>
      </c>
      <c r="O536" s="300"/>
      <c r="P536" s="300"/>
      <c r="AB536" s="5" t="str">
        <f t="shared" si="8"/>
        <v>Ridgebury Sally B71</v>
      </c>
    </row>
    <row r="537" spans="1:28" ht="12.95" customHeight="1">
      <c r="A537" s="260">
        <v>2548</v>
      </c>
      <c r="B537" s="260" t="s">
        <v>2841</v>
      </c>
      <c r="C537" s="261">
        <v>42866</v>
      </c>
      <c r="D537" s="260" t="s">
        <v>115</v>
      </c>
      <c r="E537" s="260" t="s">
        <v>193</v>
      </c>
      <c r="F537" s="260"/>
      <c r="G537" s="260"/>
      <c r="H537" s="262" t="s">
        <v>634</v>
      </c>
      <c r="I537" s="262" t="s">
        <v>64</v>
      </c>
      <c r="J537" s="660">
        <v>42845</v>
      </c>
      <c r="K537" s="299" t="s">
        <v>60</v>
      </c>
      <c r="L537" s="654">
        <v>800</v>
      </c>
      <c r="M537" s="260">
        <v>2548</v>
      </c>
      <c r="N537" s="825">
        <v>42893</v>
      </c>
      <c r="O537" s="300"/>
      <c r="P537" s="300"/>
      <c r="AB537" s="5" t="str">
        <f t="shared" si="8"/>
        <v>Leyte Spirit28</v>
      </c>
    </row>
    <row r="538" spans="1:28" ht="12.95" customHeight="1">
      <c r="A538" s="260">
        <v>2549</v>
      </c>
      <c r="B538" s="260" t="s">
        <v>2887</v>
      </c>
      <c r="C538" s="261">
        <v>42885</v>
      </c>
      <c r="D538" s="260" t="s">
        <v>2892</v>
      </c>
      <c r="E538" s="301">
        <v>1702</v>
      </c>
      <c r="F538" s="260"/>
      <c r="G538" s="260"/>
      <c r="H538" s="262" t="s">
        <v>2689</v>
      </c>
      <c r="I538" s="262" t="s">
        <v>20</v>
      </c>
      <c r="J538" s="660">
        <v>42840</v>
      </c>
      <c r="K538" s="299" t="s">
        <v>2893</v>
      </c>
      <c r="L538" s="654">
        <v>1600</v>
      </c>
      <c r="M538" s="260">
        <v>2549</v>
      </c>
      <c r="N538" s="825">
        <v>42891</v>
      </c>
      <c r="O538" s="300"/>
      <c r="P538" s="300"/>
      <c r="AB538" s="5" t="str">
        <f t="shared" si="8"/>
        <v>Aristolkis1702</v>
      </c>
    </row>
    <row r="539" spans="1:28" ht="12.95" customHeight="1">
      <c r="A539" s="260">
        <v>2550</v>
      </c>
      <c r="B539" s="260" t="s">
        <v>2894</v>
      </c>
      <c r="C539" s="261">
        <v>42888</v>
      </c>
      <c r="D539" s="260" t="s">
        <v>1521</v>
      </c>
      <c r="E539" s="260" t="s">
        <v>2604</v>
      </c>
      <c r="F539" s="260"/>
      <c r="G539" s="260"/>
      <c r="H539" s="262" t="s">
        <v>2756</v>
      </c>
      <c r="I539" s="262" t="s">
        <v>127</v>
      </c>
      <c r="J539" s="660">
        <v>42854</v>
      </c>
      <c r="K539" s="299" t="s">
        <v>290</v>
      </c>
      <c r="L539" s="654">
        <v>1400</v>
      </c>
      <c r="M539" s="260">
        <v>2550</v>
      </c>
      <c r="N539" s="825">
        <v>42920</v>
      </c>
      <c r="O539" s="300"/>
      <c r="P539" s="300"/>
      <c r="AB539" s="5" t="str">
        <f t="shared" si="8"/>
        <v>British Falcon17002</v>
      </c>
    </row>
    <row r="540" spans="1:28" ht="12.95" customHeight="1">
      <c r="A540" s="260">
        <v>2551</v>
      </c>
      <c r="B540" s="260" t="s">
        <v>2895</v>
      </c>
      <c r="C540" s="261">
        <v>42889</v>
      </c>
      <c r="D540" s="260" t="s">
        <v>784</v>
      </c>
      <c r="E540" s="260" t="s">
        <v>2621</v>
      </c>
      <c r="F540" s="260"/>
      <c r="G540" s="260"/>
      <c r="H540" s="262" t="s">
        <v>176</v>
      </c>
      <c r="I540" s="262" t="s">
        <v>312</v>
      </c>
      <c r="J540" s="660">
        <v>42852</v>
      </c>
      <c r="K540" s="299" t="s">
        <v>1530</v>
      </c>
      <c r="L540" s="654">
        <v>1000</v>
      </c>
      <c r="M540" s="260">
        <v>2551</v>
      </c>
      <c r="N540" s="825">
        <v>43017</v>
      </c>
      <c r="O540" s="300"/>
      <c r="P540" s="300"/>
      <c r="AB540" s="5" t="str">
        <f t="shared" si="8"/>
        <v>Frio201702</v>
      </c>
    </row>
    <row r="541" spans="1:28" ht="12.95" customHeight="1">
      <c r="A541" s="260">
        <v>2552</v>
      </c>
      <c r="B541" s="260" t="s">
        <v>2896</v>
      </c>
      <c r="C541" s="261">
        <v>42889</v>
      </c>
      <c r="D541" s="260" t="s">
        <v>2698</v>
      </c>
      <c r="E541" s="260" t="s">
        <v>2699</v>
      </c>
      <c r="F541" s="260"/>
      <c r="G541" s="260"/>
      <c r="H541" s="262" t="s">
        <v>549</v>
      </c>
      <c r="I541" s="262" t="s">
        <v>20</v>
      </c>
      <c r="J541" s="660">
        <v>42850</v>
      </c>
      <c r="K541" s="299" t="s">
        <v>28</v>
      </c>
      <c r="L541" s="654">
        <v>1400</v>
      </c>
      <c r="M541" s="260">
        <v>2552</v>
      </c>
      <c r="N541" s="825">
        <v>42900</v>
      </c>
      <c r="O541" s="300"/>
      <c r="P541" s="300"/>
      <c r="AB541" s="5" t="str">
        <f t="shared" si="8"/>
        <v>Gener8 Defiance02_2017</v>
      </c>
    </row>
    <row r="542" spans="1:28" ht="12.95" customHeight="1">
      <c r="A542" s="260">
        <v>2553</v>
      </c>
      <c r="B542" s="260" t="s">
        <v>2897</v>
      </c>
      <c r="C542" s="261">
        <v>42889</v>
      </c>
      <c r="D542" s="260" t="s">
        <v>490</v>
      </c>
      <c r="E542" s="260" t="s">
        <v>381</v>
      </c>
      <c r="F542" s="260"/>
      <c r="G542" s="260"/>
      <c r="H542" s="262" t="s">
        <v>732</v>
      </c>
      <c r="I542" s="262" t="s">
        <v>150</v>
      </c>
      <c r="J542" s="660">
        <v>42848</v>
      </c>
      <c r="K542" s="299" t="s">
        <v>28</v>
      </c>
      <c r="L542" s="654">
        <v>1400</v>
      </c>
      <c r="M542" s="260">
        <v>2553</v>
      </c>
      <c r="N542" s="825">
        <v>42933</v>
      </c>
      <c r="O542" s="300"/>
      <c r="P542" s="300"/>
      <c r="AB542" s="5" t="str">
        <f t="shared" si="8"/>
        <v>Nave Cielo63</v>
      </c>
    </row>
    <row r="543" spans="1:28" ht="12.95" customHeight="1">
      <c r="A543" s="260">
        <v>2554</v>
      </c>
      <c r="B543" s="260" t="s">
        <v>2898</v>
      </c>
      <c r="C543" s="261">
        <v>42889</v>
      </c>
      <c r="D543" s="260" t="s">
        <v>1268</v>
      </c>
      <c r="E543" s="260" t="s">
        <v>348</v>
      </c>
      <c r="F543" s="260"/>
      <c r="G543" s="260"/>
      <c r="H543" s="262" t="s">
        <v>549</v>
      </c>
      <c r="I543" s="262" t="s">
        <v>567</v>
      </c>
      <c r="J543" s="660">
        <v>42858</v>
      </c>
      <c r="K543" s="299" t="s">
        <v>28</v>
      </c>
      <c r="L543" s="654">
        <v>1400</v>
      </c>
      <c r="M543" s="260">
        <v>2554</v>
      </c>
      <c r="N543" s="825">
        <v>42933</v>
      </c>
      <c r="O543" s="300"/>
      <c r="P543" s="300"/>
      <c r="AB543" s="5" t="str">
        <f t="shared" si="8"/>
        <v>Nave Cetus60</v>
      </c>
    </row>
    <row r="544" spans="1:28" ht="12.95" customHeight="1">
      <c r="A544" s="260">
        <v>2555</v>
      </c>
      <c r="B544" s="260" t="s">
        <v>2899</v>
      </c>
      <c r="C544" s="261">
        <v>42889</v>
      </c>
      <c r="D544" s="260" t="s">
        <v>2250</v>
      </c>
      <c r="E544" s="260" t="s">
        <v>50</v>
      </c>
      <c r="F544" s="260"/>
      <c r="G544" s="260"/>
      <c r="H544" s="262" t="s">
        <v>549</v>
      </c>
      <c r="I544" s="262" t="s">
        <v>1852</v>
      </c>
      <c r="J544" s="660">
        <v>42872</v>
      </c>
      <c r="K544" s="299" t="s">
        <v>28</v>
      </c>
      <c r="L544" s="654">
        <v>1400</v>
      </c>
      <c r="M544" s="260">
        <v>2555</v>
      </c>
      <c r="N544" s="825">
        <v>42928</v>
      </c>
      <c r="O544" s="300"/>
      <c r="P544" s="300"/>
      <c r="AB544" s="5" t="str">
        <f t="shared" si="8"/>
        <v>Gener8 Elektra32</v>
      </c>
    </row>
    <row r="545" spans="1:28" ht="12.95" customHeight="1">
      <c r="A545" s="260">
        <v>2556</v>
      </c>
      <c r="B545" s="260" t="s">
        <v>2900</v>
      </c>
      <c r="C545" s="261">
        <v>42889</v>
      </c>
      <c r="D545" s="260" t="s">
        <v>540</v>
      </c>
      <c r="E545" s="260" t="s">
        <v>258</v>
      </c>
      <c r="F545" s="260"/>
      <c r="G545" s="260"/>
      <c r="H545" s="262" t="s">
        <v>549</v>
      </c>
      <c r="I545" s="262" t="s">
        <v>20</v>
      </c>
      <c r="J545" s="660">
        <v>42870</v>
      </c>
      <c r="K545" s="299" t="s">
        <v>28</v>
      </c>
      <c r="L545" s="654">
        <v>1400</v>
      </c>
      <c r="M545" s="260">
        <v>2556</v>
      </c>
      <c r="N545" s="825">
        <v>42914</v>
      </c>
      <c r="O545" s="300"/>
      <c r="P545" s="300"/>
      <c r="AB545" s="5" t="str">
        <f t="shared" si="8"/>
        <v>Afra Hawthorn54</v>
      </c>
    </row>
    <row r="546" spans="1:28" ht="12.95" customHeight="1">
      <c r="A546" s="260">
        <v>2557</v>
      </c>
      <c r="B546" s="260" t="s">
        <v>2901</v>
      </c>
      <c r="C546" s="261">
        <v>42889</v>
      </c>
      <c r="D546" s="260" t="s">
        <v>1615</v>
      </c>
      <c r="E546" s="260" t="s">
        <v>166</v>
      </c>
      <c r="F546" s="260"/>
      <c r="G546" s="260"/>
      <c r="H546" s="262" t="s">
        <v>392</v>
      </c>
      <c r="I546" s="262" t="s">
        <v>412</v>
      </c>
      <c r="J546" s="660">
        <v>42864</v>
      </c>
      <c r="K546" s="299" t="s">
        <v>28</v>
      </c>
      <c r="L546" s="654">
        <v>1400</v>
      </c>
      <c r="M546" s="260">
        <v>2557</v>
      </c>
      <c r="N546" s="825">
        <v>42914</v>
      </c>
      <c r="O546" s="300"/>
      <c r="P546" s="300"/>
      <c r="AB546" s="5" t="str">
        <f t="shared" si="8"/>
        <v>Navig8 Solidarity16</v>
      </c>
    </row>
    <row r="547" spans="1:28" ht="12.95" customHeight="1">
      <c r="A547" s="260">
        <v>2558</v>
      </c>
      <c r="B547" s="260" t="s">
        <v>2902</v>
      </c>
      <c r="C547" s="261">
        <v>42889</v>
      </c>
      <c r="D547" s="260" t="s">
        <v>2540</v>
      </c>
      <c r="E547" s="260" t="s">
        <v>2773</v>
      </c>
      <c r="F547" s="260"/>
      <c r="G547" s="260"/>
      <c r="H547" s="262" t="s">
        <v>549</v>
      </c>
      <c r="I547" s="262" t="s">
        <v>2879</v>
      </c>
      <c r="J547" s="660">
        <v>42878</v>
      </c>
      <c r="K547" s="299" t="s">
        <v>28</v>
      </c>
      <c r="L547" s="654">
        <v>1400</v>
      </c>
      <c r="M547" s="260">
        <v>2558</v>
      </c>
      <c r="N547" s="825">
        <v>42900</v>
      </c>
      <c r="O547" s="300"/>
      <c r="P547" s="300"/>
      <c r="AB547" s="5" t="str">
        <f t="shared" si="8"/>
        <v>Gener8 Defiance201703</v>
      </c>
    </row>
    <row r="548" spans="1:28" ht="12.95" customHeight="1">
      <c r="A548" s="260">
        <v>2559</v>
      </c>
      <c r="B548" s="260" t="s">
        <v>2903</v>
      </c>
      <c r="C548" s="261">
        <v>42889</v>
      </c>
      <c r="D548" s="260" t="s">
        <v>2486</v>
      </c>
      <c r="E548" s="260" t="s">
        <v>247</v>
      </c>
      <c r="F548" s="260"/>
      <c r="G548" s="260"/>
      <c r="H548" s="262" t="s">
        <v>2635</v>
      </c>
      <c r="I548" s="262" t="s">
        <v>38</v>
      </c>
      <c r="J548" s="660">
        <v>42876</v>
      </c>
      <c r="K548" s="299" t="s">
        <v>1466</v>
      </c>
      <c r="L548" s="654">
        <v>1400</v>
      </c>
      <c r="M548" s="260">
        <v>2559</v>
      </c>
      <c r="N548" s="825">
        <v>42922</v>
      </c>
      <c r="O548" s="300"/>
      <c r="P548" s="300"/>
      <c r="AB548" s="5" t="str">
        <f t="shared" si="8"/>
        <v>New Advance37</v>
      </c>
    </row>
    <row r="549" spans="1:28" ht="12.95" customHeight="1">
      <c r="A549" s="260">
        <v>2560</v>
      </c>
      <c r="B549" s="260" t="s">
        <v>2904</v>
      </c>
      <c r="C549" s="261">
        <v>42889</v>
      </c>
      <c r="D549" s="260" t="s">
        <v>711</v>
      </c>
      <c r="E549" s="260" t="s">
        <v>161</v>
      </c>
      <c r="F549" s="260"/>
      <c r="G549" s="260"/>
      <c r="H549" s="262" t="s">
        <v>2474</v>
      </c>
      <c r="I549" s="262" t="s">
        <v>511</v>
      </c>
      <c r="J549" s="660">
        <v>42868</v>
      </c>
      <c r="K549" s="299" t="s">
        <v>1466</v>
      </c>
      <c r="L549" s="654">
        <v>1400</v>
      </c>
      <c r="M549" s="260">
        <v>2560</v>
      </c>
      <c r="N549" s="825">
        <v>42922</v>
      </c>
      <c r="O549" s="300"/>
      <c r="P549" s="300"/>
      <c r="AB549" s="5" t="str">
        <f t="shared" si="8"/>
        <v>Silver Valerie38</v>
      </c>
    </row>
    <row r="550" spans="1:28" ht="12.95" customHeight="1">
      <c r="A550" s="260">
        <v>2561</v>
      </c>
      <c r="B550" s="260" t="s">
        <v>2905</v>
      </c>
      <c r="C550" s="261">
        <v>42889</v>
      </c>
      <c r="D550" s="260" t="s">
        <v>1457</v>
      </c>
      <c r="E550" s="260" t="s">
        <v>773</v>
      </c>
      <c r="F550" s="260"/>
      <c r="G550" s="260"/>
      <c r="H550" s="262" t="s">
        <v>2474</v>
      </c>
      <c r="I550" s="262" t="s">
        <v>606</v>
      </c>
      <c r="J550" s="660">
        <v>42868</v>
      </c>
      <c r="K550" s="299" t="s">
        <v>1466</v>
      </c>
      <c r="L550" s="654">
        <v>1400</v>
      </c>
      <c r="M550" s="260">
        <v>2561</v>
      </c>
      <c r="N550" s="825">
        <v>42922</v>
      </c>
      <c r="O550" s="300"/>
      <c r="P550" s="300"/>
      <c r="AB550" s="5" t="str">
        <f t="shared" si="8"/>
        <v>Asterion92</v>
      </c>
    </row>
    <row r="551" spans="1:28" ht="12.95" customHeight="1">
      <c r="A551" s="260">
        <v>2562</v>
      </c>
      <c r="B551" s="260" t="s">
        <v>2906</v>
      </c>
      <c r="C551" s="261">
        <v>42889</v>
      </c>
      <c r="D551" s="260" t="s">
        <v>2695</v>
      </c>
      <c r="E551" s="260" t="s">
        <v>343</v>
      </c>
      <c r="F551" s="260"/>
      <c r="G551" s="260"/>
      <c r="H551" s="262" t="s">
        <v>2474</v>
      </c>
      <c r="I551" s="262" t="s">
        <v>347</v>
      </c>
      <c r="J551" s="660">
        <v>42861</v>
      </c>
      <c r="K551" s="299" t="s">
        <v>1466</v>
      </c>
      <c r="L551" s="654">
        <v>1400</v>
      </c>
      <c r="M551" s="260">
        <v>2562</v>
      </c>
      <c r="N551" s="825">
        <v>42922</v>
      </c>
      <c r="O551" s="300"/>
      <c r="P551" s="300"/>
      <c r="AB551" s="5" t="str">
        <f t="shared" si="8"/>
        <v>Acamar109</v>
      </c>
    </row>
    <row r="552" spans="1:28" ht="12.95" customHeight="1">
      <c r="A552" s="260">
        <v>2563</v>
      </c>
      <c r="B552" s="260" t="s">
        <v>2907</v>
      </c>
      <c r="C552" s="261">
        <v>42889</v>
      </c>
      <c r="D552" s="260" t="s">
        <v>2843</v>
      </c>
      <c r="E552" s="260" t="s">
        <v>35</v>
      </c>
      <c r="F552" s="260"/>
      <c r="G552" s="260"/>
      <c r="H552" s="262" t="s">
        <v>2474</v>
      </c>
      <c r="I552" s="262" t="s">
        <v>2845</v>
      </c>
      <c r="J552" s="660">
        <v>42877</v>
      </c>
      <c r="K552" s="299" t="s">
        <v>1466</v>
      </c>
      <c r="L552" s="654">
        <v>1400</v>
      </c>
      <c r="M552" s="260">
        <v>2563</v>
      </c>
      <c r="N552" s="825">
        <v>42922</v>
      </c>
      <c r="O552" s="300"/>
      <c r="P552" s="300"/>
      <c r="AB552" s="5" t="str">
        <f t="shared" si="8"/>
        <v>ICE Point022</v>
      </c>
    </row>
    <row r="553" spans="1:28" ht="12.95" customHeight="1">
      <c r="A553" s="260">
        <v>2564</v>
      </c>
      <c r="B553" s="260" t="s">
        <v>2908</v>
      </c>
      <c r="C553" s="261">
        <v>42889</v>
      </c>
      <c r="D553" s="260" t="s">
        <v>2695</v>
      </c>
      <c r="E553" s="260" t="s">
        <v>546</v>
      </c>
      <c r="F553" s="260"/>
      <c r="G553" s="260"/>
      <c r="H553" s="262" t="s">
        <v>2474</v>
      </c>
      <c r="I553" s="262" t="s">
        <v>25</v>
      </c>
      <c r="J553" s="660">
        <v>42881</v>
      </c>
      <c r="K553" s="299" t="s">
        <v>1466</v>
      </c>
      <c r="L553" s="654">
        <v>1400</v>
      </c>
      <c r="M553" s="260">
        <v>2564</v>
      </c>
      <c r="N553" s="825">
        <v>42922</v>
      </c>
      <c r="O553" s="300"/>
      <c r="P553" s="300"/>
      <c r="AB553" s="5" t="str">
        <f t="shared" si="8"/>
        <v>Acamar110</v>
      </c>
    </row>
    <row r="554" spans="1:28" ht="12.95" customHeight="1">
      <c r="A554" s="260">
        <v>2565</v>
      </c>
      <c r="B554" s="260" t="s">
        <v>2909</v>
      </c>
      <c r="C554" s="261">
        <v>42891</v>
      </c>
      <c r="D554" s="260" t="s">
        <v>643</v>
      </c>
      <c r="E554" s="260" t="s">
        <v>2773</v>
      </c>
      <c r="F554" s="260"/>
      <c r="G554" s="260"/>
      <c r="H554" s="262" t="s">
        <v>817</v>
      </c>
      <c r="I554" s="262" t="s">
        <v>150</v>
      </c>
      <c r="J554" s="660">
        <v>42873</v>
      </c>
      <c r="K554" s="299" t="s">
        <v>1095</v>
      </c>
      <c r="L554" s="654">
        <v>1600</v>
      </c>
      <c r="M554" s="260">
        <v>2565</v>
      </c>
      <c r="N554" s="825">
        <v>42921</v>
      </c>
      <c r="O554" s="300"/>
      <c r="P554" s="300"/>
      <c r="AB554" s="5" t="str">
        <f t="shared" si="8"/>
        <v>Stena Perros201703</v>
      </c>
    </row>
    <row r="555" spans="1:28" ht="12.95" customHeight="1">
      <c r="A555" s="260">
        <v>2566</v>
      </c>
      <c r="B555" s="260" t="s">
        <v>2910</v>
      </c>
      <c r="C555" s="261">
        <v>42891</v>
      </c>
      <c r="D555" s="260" t="s">
        <v>628</v>
      </c>
      <c r="E555" s="260" t="s">
        <v>2621</v>
      </c>
      <c r="F555" s="260"/>
      <c r="G555" s="260"/>
      <c r="H555" s="262" t="s">
        <v>684</v>
      </c>
      <c r="I555" s="262" t="s">
        <v>2863</v>
      </c>
      <c r="J555" s="660">
        <v>42863</v>
      </c>
      <c r="K555" s="299" t="s">
        <v>1095</v>
      </c>
      <c r="L555" s="654">
        <v>1600</v>
      </c>
      <c r="M555" s="260">
        <v>2566</v>
      </c>
      <c r="N555" s="825">
        <v>42921</v>
      </c>
      <c r="O555" s="300"/>
      <c r="P555" s="300"/>
      <c r="AB555" s="5" t="str">
        <f t="shared" si="8"/>
        <v>Stena President201702</v>
      </c>
    </row>
    <row r="556" spans="1:28" ht="12.95" customHeight="1">
      <c r="A556" s="260">
        <v>2567</v>
      </c>
      <c r="B556" s="260" t="s">
        <v>2911</v>
      </c>
      <c r="C556" s="261">
        <v>42892</v>
      </c>
      <c r="D556" s="260" t="s">
        <v>2614</v>
      </c>
      <c r="E556" s="260" t="s">
        <v>2484</v>
      </c>
      <c r="F556" s="260"/>
      <c r="G556" s="260"/>
      <c r="H556" s="262" t="s">
        <v>736</v>
      </c>
      <c r="I556" s="262" t="s">
        <v>2886</v>
      </c>
      <c r="J556" s="660">
        <v>42871</v>
      </c>
      <c r="K556" s="299" t="s">
        <v>1104</v>
      </c>
      <c r="L556" s="654">
        <v>1500</v>
      </c>
      <c r="M556" s="260">
        <v>2567</v>
      </c>
      <c r="N556" s="825">
        <v>42922</v>
      </c>
      <c r="O556" s="300"/>
      <c r="P556" s="300"/>
      <c r="AB556" s="5" t="str">
        <f t="shared" si="8"/>
        <v>Concord1701</v>
      </c>
    </row>
    <row r="557" spans="1:28" ht="12.95" customHeight="1">
      <c r="A557" s="260">
        <v>2568</v>
      </c>
      <c r="B557" s="260" t="s">
        <v>2912</v>
      </c>
      <c r="C557" s="261">
        <v>42892</v>
      </c>
      <c r="D557" s="260" t="s">
        <v>2683</v>
      </c>
      <c r="E557" s="260" t="s">
        <v>2484</v>
      </c>
      <c r="F557" s="260"/>
      <c r="G557" s="260"/>
      <c r="H557" s="262" t="s">
        <v>736</v>
      </c>
      <c r="I557" s="262" t="s">
        <v>563</v>
      </c>
      <c r="J557" s="660">
        <v>42863</v>
      </c>
      <c r="K557" s="299" t="s">
        <v>1104</v>
      </c>
      <c r="L557" s="654">
        <v>1500</v>
      </c>
      <c r="M557" s="260">
        <v>2568</v>
      </c>
      <c r="N557" s="825">
        <v>42922</v>
      </c>
      <c r="O557" s="300"/>
      <c r="P557" s="300"/>
      <c r="AB557" s="5" t="str">
        <f t="shared" si="8"/>
        <v>StenaWeco Elegance1701</v>
      </c>
    </row>
    <row r="558" spans="1:28" ht="12.95" customHeight="1">
      <c r="A558" s="260">
        <v>2569</v>
      </c>
      <c r="B558" s="260" t="s">
        <v>2913</v>
      </c>
      <c r="C558" s="261">
        <v>42892</v>
      </c>
      <c r="D558" s="260" t="s">
        <v>2685</v>
      </c>
      <c r="E558" s="260" t="s">
        <v>2612</v>
      </c>
      <c r="F558" s="260"/>
      <c r="G558" s="260"/>
      <c r="H558" s="262" t="s">
        <v>736</v>
      </c>
      <c r="I558" s="262" t="s">
        <v>287</v>
      </c>
      <c r="J558" s="660">
        <v>42851</v>
      </c>
      <c r="K558" s="299" t="s">
        <v>1104</v>
      </c>
      <c r="L558" s="654">
        <v>1500</v>
      </c>
      <c r="M558" s="260">
        <v>2569</v>
      </c>
      <c r="N558" s="825">
        <v>42922</v>
      </c>
      <c r="O558" s="300"/>
      <c r="P558" s="300"/>
      <c r="AB558" s="5" t="str">
        <f t="shared" si="8"/>
        <v>St. Clemens1702</v>
      </c>
    </row>
    <row r="559" spans="1:28" ht="12.95" customHeight="1">
      <c r="A559" s="260">
        <v>2570</v>
      </c>
      <c r="B559" s="260" t="s">
        <v>2914</v>
      </c>
      <c r="C559" s="261">
        <v>42892</v>
      </c>
      <c r="D559" s="260" t="s">
        <v>2702</v>
      </c>
      <c r="E559" s="260" t="s">
        <v>2484</v>
      </c>
      <c r="F559" s="260"/>
      <c r="G559" s="260"/>
      <c r="H559" s="262" t="s">
        <v>1327</v>
      </c>
      <c r="I559" s="262" t="s">
        <v>712</v>
      </c>
      <c r="J559" s="660">
        <v>42879</v>
      </c>
      <c r="K559" s="299" t="s">
        <v>1104</v>
      </c>
      <c r="L559" s="654">
        <v>1500</v>
      </c>
      <c r="M559" s="260">
        <v>2570</v>
      </c>
      <c r="N559" s="825">
        <v>42922</v>
      </c>
      <c r="O559" s="300"/>
      <c r="P559" s="300"/>
      <c r="AB559" s="5" t="str">
        <f t="shared" si="8"/>
        <v>Bora Bora1701</v>
      </c>
    </row>
    <row r="560" spans="1:28" ht="12.95" customHeight="1">
      <c r="A560" s="260">
        <v>2571</v>
      </c>
      <c r="B560" s="260" t="s">
        <v>2915</v>
      </c>
      <c r="C560" s="261">
        <v>42892</v>
      </c>
      <c r="D560" s="260" t="s">
        <v>835</v>
      </c>
      <c r="E560" s="260" t="s">
        <v>2484</v>
      </c>
      <c r="F560" s="260"/>
      <c r="G560" s="260"/>
      <c r="H560" s="262" t="s">
        <v>1327</v>
      </c>
      <c r="I560" s="262" t="s">
        <v>535</v>
      </c>
      <c r="J560" s="660">
        <v>42862</v>
      </c>
      <c r="K560" s="299" t="s">
        <v>1104</v>
      </c>
      <c r="L560" s="654">
        <v>1500</v>
      </c>
      <c r="M560" s="260">
        <v>2571</v>
      </c>
      <c r="N560" s="825">
        <v>42922</v>
      </c>
      <c r="O560" s="300"/>
      <c r="P560" s="300"/>
      <c r="AB560" s="5" t="str">
        <f t="shared" si="8"/>
        <v>Stena Image1701</v>
      </c>
    </row>
    <row r="561" spans="1:28" ht="12.95" customHeight="1">
      <c r="A561" s="260">
        <v>2572</v>
      </c>
      <c r="B561" s="260" t="s">
        <v>2916</v>
      </c>
      <c r="C561" s="261">
        <v>42892</v>
      </c>
      <c r="D561" s="260" t="s">
        <v>502</v>
      </c>
      <c r="E561" s="260" t="s">
        <v>169</v>
      </c>
      <c r="F561" s="260"/>
      <c r="G561" s="260"/>
      <c r="H561" s="262" t="s">
        <v>63</v>
      </c>
      <c r="I561" s="262" t="s">
        <v>20</v>
      </c>
      <c r="J561" s="660">
        <v>42821</v>
      </c>
      <c r="K561" s="299" t="s">
        <v>60</v>
      </c>
      <c r="L561" s="654">
        <v>800</v>
      </c>
      <c r="M561" s="260">
        <v>2572</v>
      </c>
      <c r="N561" s="825">
        <v>42922</v>
      </c>
      <c r="O561" s="300"/>
      <c r="P561" s="300"/>
      <c r="AB561" s="5" t="str">
        <f t="shared" si="8"/>
        <v>BM Breeze61</v>
      </c>
    </row>
    <row r="562" spans="1:28" ht="12.95" customHeight="1">
      <c r="A562" s="260">
        <v>2573</v>
      </c>
      <c r="B562" s="260" t="s">
        <v>2917</v>
      </c>
      <c r="C562" s="261">
        <v>42892</v>
      </c>
      <c r="D562" s="260" t="s">
        <v>2687</v>
      </c>
      <c r="E562" s="260" t="s">
        <v>149</v>
      </c>
      <c r="F562" s="260"/>
      <c r="G562" s="260"/>
      <c r="H562" s="262" t="s">
        <v>2031</v>
      </c>
      <c r="I562" s="262" t="s">
        <v>614</v>
      </c>
      <c r="J562" s="660">
        <v>42859</v>
      </c>
      <c r="K562" s="299" t="s">
        <v>60</v>
      </c>
      <c r="L562" s="654">
        <v>800</v>
      </c>
      <c r="M562" s="260">
        <v>2573</v>
      </c>
      <c r="N562" s="825"/>
      <c r="O562" s="300" t="s">
        <v>7653</v>
      </c>
      <c r="P562" s="300"/>
      <c r="AB562" s="5" t="str">
        <f t="shared" si="8"/>
        <v>Beijing Spirit010</v>
      </c>
    </row>
    <row r="563" spans="1:28" ht="12.95" customHeight="1">
      <c r="A563" s="260">
        <v>2574</v>
      </c>
      <c r="B563" s="260" t="s">
        <v>2918</v>
      </c>
      <c r="C563" s="261">
        <v>42892</v>
      </c>
      <c r="D563" s="260" t="s">
        <v>2694</v>
      </c>
      <c r="E563" s="260" t="s">
        <v>673</v>
      </c>
      <c r="F563" s="260"/>
      <c r="G563" s="260"/>
      <c r="H563" s="262" t="s">
        <v>442</v>
      </c>
      <c r="I563" s="262" t="s">
        <v>614</v>
      </c>
      <c r="J563" s="660">
        <v>42867</v>
      </c>
      <c r="K563" s="299" t="s">
        <v>60</v>
      </c>
      <c r="L563" s="654">
        <v>800</v>
      </c>
      <c r="M563" s="260">
        <v>2574</v>
      </c>
      <c r="N563" s="825">
        <v>42922</v>
      </c>
      <c r="O563" s="300"/>
      <c r="P563" s="300"/>
      <c r="AB563" s="5" t="str">
        <f t="shared" si="8"/>
        <v>Narmada spirit025</v>
      </c>
    </row>
    <row r="564" spans="1:28" ht="12.95" customHeight="1">
      <c r="A564" s="260">
        <v>2575</v>
      </c>
      <c r="B564" s="260" t="s">
        <v>2919</v>
      </c>
      <c r="C564" s="261">
        <v>42892</v>
      </c>
      <c r="D564" s="260" t="s">
        <v>2704</v>
      </c>
      <c r="E564" s="260" t="s">
        <v>129</v>
      </c>
      <c r="F564" s="260"/>
      <c r="G564" s="260"/>
      <c r="H564" s="262" t="s">
        <v>1834</v>
      </c>
      <c r="I564" s="262" t="s">
        <v>215</v>
      </c>
      <c r="J564" s="660">
        <v>42878</v>
      </c>
      <c r="K564" s="299" t="s">
        <v>60</v>
      </c>
      <c r="L564" s="654">
        <v>800</v>
      </c>
      <c r="M564" s="260">
        <v>2575</v>
      </c>
      <c r="N564" s="825">
        <v>42922</v>
      </c>
      <c r="O564" s="300"/>
      <c r="P564" s="300"/>
      <c r="AB564" s="5" t="str">
        <f t="shared" si="8"/>
        <v>Mare Doricum11</v>
      </c>
    </row>
    <row r="565" spans="1:28" ht="12.95" customHeight="1">
      <c r="A565" s="260">
        <v>2576</v>
      </c>
      <c r="B565" s="260" t="s">
        <v>2920</v>
      </c>
      <c r="C565" s="261">
        <v>42892</v>
      </c>
      <c r="D565" s="260" t="s">
        <v>740</v>
      </c>
      <c r="E565" s="260" t="s">
        <v>2763</v>
      </c>
      <c r="F565" s="260"/>
      <c r="G565" s="260"/>
      <c r="H565" s="262" t="s">
        <v>75</v>
      </c>
      <c r="I565" s="262" t="s">
        <v>20</v>
      </c>
      <c r="J565" s="660">
        <v>42869</v>
      </c>
      <c r="K565" s="299" t="s">
        <v>60</v>
      </c>
      <c r="L565" s="654">
        <v>800</v>
      </c>
      <c r="M565" s="260">
        <v>2576</v>
      </c>
      <c r="N565" s="825">
        <v>42916</v>
      </c>
      <c r="O565" s="300"/>
      <c r="P565" s="300"/>
      <c r="AB565" s="5" t="str">
        <f t="shared" si="8"/>
        <v>African Spirit135</v>
      </c>
    </row>
    <row r="566" spans="1:28" ht="12.95" customHeight="1">
      <c r="A566" s="260">
        <v>2577</v>
      </c>
      <c r="B566" s="260" t="s">
        <v>2921</v>
      </c>
      <c r="C566" s="261">
        <v>42892</v>
      </c>
      <c r="D566" s="260" t="s">
        <v>68</v>
      </c>
      <c r="E566" s="260" t="s">
        <v>192</v>
      </c>
      <c r="F566" s="260"/>
      <c r="G566" s="260"/>
      <c r="H566" s="262" t="s">
        <v>2489</v>
      </c>
      <c r="I566" s="262" t="s">
        <v>20</v>
      </c>
      <c r="J566" s="660">
        <v>42878</v>
      </c>
      <c r="K566" s="299" t="s">
        <v>60</v>
      </c>
      <c r="L566" s="654">
        <v>800</v>
      </c>
      <c r="M566" s="260">
        <v>2577</v>
      </c>
      <c r="N566" s="825">
        <v>42922</v>
      </c>
      <c r="O566" s="300"/>
      <c r="P566" s="300"/>
      <c r="AB566" s="5" t="str">
        <f t="shared" si="8"/>
        <v>Sebarok Spirit27</v>
      </c>
    </row>
    <row r="567" spans="1:28" ht="12.95" customHeight="1">
      <c r="A567" s="260">
        <v>2578</v>
      </c>
      <c r="B567" s="260" t="s">
        <v>2922</v>
      </c>
      <c r="C567" s="261">
        <v>42892</v>
      </c>
      <c r="D567" s="260" t="s">
        <v>2561</v>
      </c>
      <c r="E567" s="260" t="s">
        <v>2771</v>
      </c>
      <c r="F567" s="260"/>
      <c r="G567" s="260"/>
      <c r="H567" s="262" t="s">
        <v>63</v>
      </c>
      <c r="I567" s="262" t="s">
        <v>59</v>
      </c>
      <c r="J567" s="660">
        <v>42867</v>
      </c>
      <c r="K567" s="299" t="s">
        <v>60</v>
      </c>
      <c r="L567" s="654">
        <v>800</v>
      </c>
      <c r="M567" s="260">
        <v>2578</v>
      </c>
      <c r="N567" s="825">
        <v>42922</v>
      </c>
      <c r="O567" s="300"/>
      <c r="P567" s="300"/>
      <c r="AB567" s="5" t="str">
        <f t="shared" si="8"/>
        <v>Constitution spirit325</v>
      </c>
    </row>
    <row r="568" spans="1:28" ht="12.95" customHeight="1">
      <c r="A568" s="260">
        <v>2579</v>
      </c>
      <c r="B568" s="260" t="s">
        <v>2923</v>
      </c>
      <c r="C568" s="261">
        <v>42892</v>
      </c>
      <c r="D568" s="260" t="s">
        <v>2485</v>
      </c>
      <c r="E568" s="260" t="s">
        <v>81</v>
      </c>
      <c r="F568" s="260"/>
      <c r="G568" s="260"/>
      <c r="H568" s="262" t="s">
        <v>830</v>
      </c>
      <c r="I568" s="262" t="s">
        <v>87</v>
      </c>
      <c r="J568" s="660">
        <v>42868</v>
      </c>
      <c r="K568" s="299" t="s">
        <v>60</v>
      </c>
      <c r="L568" s="654">
        <v>800</v>
      </c>
      <c r="M568" s="260">
        <v>2579</v>
      </c>
      <c r="N568" s="825">
        <v>42922</v>
      </c>
      <c r="O568" s="300"/>
      <c r="P568" s="300"/>
      <c r="AB568" s="5" t="str">
        <f t="shared" si="8"/>
        <v>Trysil Spirit26</v>
      </c>
    </row>
    <row r="569" spans="1:28" ht="12.95" customHeight="1">
      <c r="A569" s="260">
        <v>2580</v>
      </c>
      <c r="B569" s="260" t="s">
        <v>2924</v>
      </c>
      <c r="C569" s="261">
        <v>42892</v>
      </c>
      <c r="D569" s="260" t="s">
        <v>801</v>
      </c>
      <c r="E569" s="260" t="s">
        <v>518</v>
      </c>
      <c r="F569" s="260"/>
      <c r="G569" s="260"/>
      <c r="H569" s="262" t="s">
        <v>63</v>
      </c>
      <c r="I569" s="262" t="s">
        <v>71</v>
      </c>
      <c r="J569" s="660">
        <v>42875</v>
      </c>
      <c r="K569" s="299" t="s">
        <v>60</v>
      </c>
      <c r="L569" s="654">
        <v>800</v>
      </c>
      <c r="M569" s="260">
        <v>2580</v>
      </c>
      <c r="N569" s="825">
        <v>42922</v>
      </c>
      <c r="O569" s="300"/>
      <c r="P569" s="300"/>
      <c r="AB569" s="5" t="str">
        <f t="shared" si="8"/>
        <v>Ningbo Dawn035</v>
      </c>
    </row>
    <row r="570" spans="1:28" ht="12.95" customHeight="1">
      <c r="A570" s="260">
        <v>2581</v>
      </c>
      <c r="B570" s="260" t="s">
        <v>2925</v>
      </c>
      <c r="C570" s="261">
        <v>42892</v>
      </c>
      <c r="D570" s="260" t="s">
        <v>768</v>
      </c>
      <c r="E570" s="260" t="s">
        <v>196</v>
      </c>
      <c r="F570" s="260"/>
      <c r="G570" s="260"/>
      <c r="H570" s="262" t="s">
        <v>2489</v>
      </c>
      <c r="I570" s="262" t="s">
        <v>20</v>
      </c>
      <c r="J570" s="660">
        <v>42867</v>
      </c>
      <c r="K570" s="299" t="s">
        <v>60</v>
      </c>
      <c r="L570" s="654">
        <v>800</v>
      </c>
      <c r="M570" s="260">
        <v>2581</v>
      </c>
      <c r="N570" s="825">
        <v>42922</v>
      </c>
      <c r="O570" s="300"/>
      <c r="P570" s="300"/>
      <c r="AB570" s="5" t="str">
        <f t="shared" si="8"/>
        <v>Peak Spirit29</v>
      </c>
    </row>
    <row r="571" spans="1:28" ht="12.95" customHeight="1">
      <c r="A571" s="260">
        <v>2582</v>
      </c>
      <c r="B571" s="260" t="s">
        <v>2926</v>
      </c>
      <c r="C571" s="261">
        <v>42892</v>
      </c>
      <c r="D571" s="260" t="s">
        <v>484</v>
      </c>
      <c r="E571" s="260" t="s">
        <v>2778</v>
      </c>
      <c r="F571" s="260"/>
      <c r="G571" s="260"/>
      <c r="H571" s="262" t="s">
        <v>1340</v>
      </c>
      <c r="I571" s="262" t="s">
        <v>67</v>
      </c>
      <c r="J571" s="660">
        <v>42870</v>
      </c>
      <c r="K571" s="299" t="s">
        <v>60</v>
      </c>
      <c r="L571" s="654">
        <v>800</v>
      </c>
      <c r="M571" s="260">
        <v>2582</v>
      </c>
      <c r="N571" s="825">
        <v>42922</v>
      </c>
      <c r="O571" s="300"/>
      <c r="P571" s="300"/>
      <c r="AB571" s="5" t="str">
        <f t="shared" si="8"/>
        <v>Esther Spirit139</v>
      </c>
    </row>
    <row r="572" spans="1:28" ht="12.95" customHeight="1">
      <c r="A572" s="260">
        <v>2583</v>
      </c>
      <c r="B572" s="260" t="s">
        <v>2927</v>
      </c>
      <c r="C572" s="261">
        <v>42892</v>
      </c>
      <c r="D572" s="260" t="s">
        <v>826</v>
      </c>
      <c r="E572" s="260" t="s">
        <v>193</v>
      </c>
      <c r="F572" s="260"/>
      <c r="G572" s="260"/>
      <c r="H572" s="262" t="s">
        <v>63</v>
      </c>
      <c r="I572" s="262" t="s">
        <v>90</v>
      </c>
      <c r="J572" s="660">
        <v>42871</v>
      </c>
      <c r="K572" s="299" t="s">
        <v>60</v>
      </c>
      <c r="L572" s="654">
        <v>800</v>
      </c>
      <c r="M572" s="260">
        <v>2583</v>
      </c>
      <c r="N572" s="825">
        <v>42922</v>
      </c>
      <c r="O572" s="300"/>
      <c r="P572" s="300"/>
      <c r="AB572" s="5" t="str">
        <f t="shared" si="8"/>
        <v>Blue River28</v>
      </c>
    </row>
    <row r="573" spans="1:28" ht="12.95" customHeight="1">
      <c r="A573" s="260">
        <v>2584</v>
      </c>
      <c r="B573" s="260" t="s">
        <v>2928</v>
      </c>
      <c r="C573" s="261">
        <v>42892</v>
      </c>
      <c r="D573" s="260" t="s">
        <v>641</v>
      </c>
      <c r="E573" s="260" t="s">
        <v>320</v>
      </c>
      <c r="F573" s="260"/>
      <c r="G573" s="260"/>
      <c r="H573" s="262" t="s">
        <v>601</v>
      </c>
      <c r="I573" s="262" t="s">
        <v>200</v>
      </c>
      <c r="J573" s="660">
        <v>42877</v>
      </c>
      <c r="K573" s="299" t="s">
        <v>60</v>
      </c>
      <c r="L573" s="654">
        <v>800</v>
      </c>
      <c r="M573" s="260">
        <v>2584</v>
      </c>
      <c r="N573" s="825">
        <v>42929</v>
      </c>
      <c r="O573" s="300"/>
      <c r="P573" s="300"/>
      <c r="AB573" s="5" t="str">
        <f t="shared" si="8"/>
        <v>Pacific Dawn39</v>
      </c>
    </row>
    <row r="574" spans="1:28" ht="12.95" customHeight="1">
      <c r="A574" s="260">
        <v>2585</v>
      </c>
      <c r="B574" s="260" t="s">
        <v>2929</v>
      </c>
      <c r="C574" s="261">
        <v>42893</v>
      </c>
      <c r="D574" s="260" t="s">
        <v>1350</v>
      </c>
      <c r="E574" s="260" t="s">
        <v>57</v>
      </c>
      <c r="F574" s="260"/>
      <c r="G574" s="260"/>
      <c r="H574" s="262" t="s">
        <v>1320</v>
      </c>
      <c r="I574" s="262" t="s">
        <v>2109</v>
      </c>
      <c r="J574" s="660">
        <v>42876</v>
      </c>
      <c r="K574" s="299" t="s">
        <v>590</v>
      </c>
      <c r="L574" s="654">
        <v>1600</v>
      </c>
      <c r="M574" s="260">
        <v>2585</v>
      </c>
      <c r="N574" s="825">
        <v>42920</v>
      </c>
      <c r="O574" s="300"/>
      <c r="P574" s="300"/>
      <c r="AB574" s="5" t="str">
        <f t="shared" si="8"/>
        <v>Houyoshi Express II18</v>
      </c>
    </row>
    <row r="575" spans="1:28" ht="12.95" customHeight="1">
      <c r="A575" s="260">
        <v>2586</v>
      </c>
      <c r="B575" s="260" t="s">
        <v>2930</v>
      </c>
      <c r="C575" s="261">
        <v>42893</v>
      </c>
      <c r="D575" s="260" t="s">
        <v>1848</v>
      </c>
      <c r="E575" s="260" t="s">
        <v>2885</v>
      </c>
      <c r="F575" s="260"/>
      <c r="G575" s="260"/>
      <c r="H575" s="262" t="s">
        <v>688</v>
      </c>
      <c r="I575" s="262" t="s">
        <v>261</v>
      </c>
      <c r="J575" s="660">
        <v>42864</v>
      </c>
      <c r="K575" s="299" t="s">
        <v>590</v>
      </c>
      <c r="L575" s="654">
        <v>1600</v>
      </c>
      <c r="M575" s="260">
        <v>2586</v>
      </c>
      <c r="N575" s="825">
        <v>42906</v>
      </c>
      <c r="O575" s="300"/>
      <c r="P575" s="300"/>
      <c r="AB575" s="5" t="str">
        <f t="shared" si="8"/>
        <v>EL Junior PNT05_17</v>
      </c>
    </row>
    <row r="576" spans="1:28" ht="12.95" customHeight="1">
      <c r="A576" s="260">
        <v>2587</v>
      </c>
      <c r="B576" s="260" t="s">
        <v>2931</v>
      </c>
      <c r="C576" s="261">
        <v>42893</v>
      </c>
      <c r="D576" s="260" t="s">
        <v>2782</v>
      </c>
      <c r="E576" s="260" t="s">
        <v>414</v>
      </c>
      <c r="F576" s="260"/>
      <c r="G576" s="260"/>
      <c r="H576" s="262" t="s">
        <v>2783</v>
      </c>
      <c r="I576" s="262" t="s">
        <v>715</v>
      </c>
      <c r="J576" s="660">
        <v>42869</v>
      </c>
      <c r="K576" s="299" t="s">
        <v>590</v>
      </c>
      <c r="L576" s="654">
        <v>1600</v>
      </c>
      <c r="M576" s="260">
        <v>2587</v>
      </c>
      <c r="N576" s="825">
        <v>42914</v>
      </c>
      <c r="O576" s="300"/>
      <c r="P576" s="300"/>
      <c r="AB576" s="5" t="str">
        <f t="shared" si="8"/>
        <v>Cabo Kamui5</v>
      </c>
    </row>
    <row r="577" spans="1:28" ht="12.95" customHeight="1">
      <c r="A577" s="260">
        <v>2588</v>
      </c>
      <c r="B577" s="260" t="s">
        <v>2932</v>
      </c>
      <c r="C577" s="261">
        <v>42900</v>
      </c>
      <c r="D577" s="260" t="s">
        <v>2272</v>
      </c>
      <c r="E577" s="260" t="s">
        <v>193</v>
      </c>
      <c r="F577" s="260"/>
      <c r="G577" s="260"/>
      <c r="H577" s="262" t="s">
        <v>1484</v>
      </c>
      <c r="I577" s="262" t="s">
        <v>832</v>
      </c>
      <c r="J577" s="660">
        <v>42660</v>
      </c>
      <c r="K577" s="299" t="s">
        <v>1485</v>
      </c>
      <c r="L577" s="654">
        <v>1600</v>
      </c>
      <c r="M577" s="260">
        <v>2588</v>
      </c>
      <c r="N577" s="825">
        <v>42942</v>
      </c>
      <c r="O577" s="300"/>
      <c r="P577" s="300"/>
      <c r="AB577" s="5" t="str">
        <f t="shared" si="8"/>
        <v>King Gregory28</v>
      </c>
    </row>
    <row r="578" spans="1:28" ht="12.95" customHeight="1">
      <c r="A578" s="260">
        <v>2589</v>
      </c>
      <c r="B578" s="260" t="s">
        <v>2937</v>
      </c>
      <c r="C578" s="261">
        <v>42908</v>
      </c>
      <c r="D578" s="260" t="s">
        <v>1268</v>
      </c>
      <c r="E578" s="260" t="s">
        <v>624</v>
      </c>
      <c r="F578" s="260"/>
      <c r="G578" s="260"/>
      <c r="H578" s="262" t="s">
        <v>732</v>
      </c>
      <c r="I578" s="262" t="s">
        <v>539</v>
      </c>
      <c r="J578" s="660">
        <v>42518</v>
      </c>
      <c r="K578" s="299" t="s">
        <v>28</v>
      </c>
      <c r="L578" s="654">
        <v>1400</v>
      </c>
      <c r="M578" s="260">
        <v>2589</v>
      </c>
      <c r="N578" s="825">
        <v>42948</v>
      </c>
      <c r="O578" s="300"/>
      <c r="P578" s="300"/>
      <c r="AB578" s="5" t="str">
        <f t="shared" ref="AB578:AB641" si="9">IF(TRIM(A578)="","",CONCATENATE(TRIM(D578),TRIM(E578)))</f>
        <v>Nave Cetus51</v>
      </c>
    </row>
    <row r="579" spans="1:28" ht="12.95" customHeight="1">
      <c r="A579" s="260">
        <v>2590</v>
      </c>
      <c r="B579" s="260" t="s">
        <v>3021</v>
      </c>
      <c r="C579" s="261">
        <v>42919</v>
      </c>
      <c r="D579" s="260" t="s">
        <v>892</v>
      </c>
      <c r="E579" s="260" t="s">
        <v>2983</v>
      </c>
      <c r="F579" s="260"/>
      <c r="G579" s="260"/>
      <c r="H579" s="262" t="s">
        <v>2474</v>
      </c>
      <c r="I579" s="262" t="s">
        <v>2870</v>
      </c>
      <c r="J579" s="660">
        <v>42882</v>
      </c>
      <c r="K579" s="299" t="s">
        <v>1466</v>
      </c>
      <c r="L579" s="654">
        <v>1400</v>
      </c>
      <c r="M579" s="260">
        <v>2590</v>
      </c>
      <c r="N579" s="825">
        <v>42990</v>
      </c>
      <c r="O579" s="300"/>
      <c r="P579" s="300"/>
      <c r="AB579" s="5" t="str">
        <f t="shared" si="9"/>
        <v>Elisalex Schulte42_43_44</v>
      </c>
    </row>
    <row r="580" spans="1:28" ht="12.95" customHeight="1">
      <c r="A580" s="260">
        <v>2591</v>
      </c>
      <c r="B580" s="260" t="s">
        <v>3025</v>
      </c>
      <c r="C580" s="261">
        <v>42919</v>
      </c>
      <c r="D580" s="260" t="s">
        <v>2854</v>
      </c>
      <c r="E580" s="260" t="s">
        <v>3024</v>
      </c>
      <c r="F580" s="260"/>
      <c r="G580" s="260"/>
      <c r="H580" s="262" t="s">
        <v>2474</v>
      </c>
      <c r="I580" s="262" t="s">
        <v>412</v>
      </c>
      <c r="J580" s="660">
        <v>42882</v>
      </c>
      <c r="K580" s="299" t="s">
        <v>1466</v>
      </c>
      <c r="L580" s="654">
        <v>1400</v>
      </c>
      <c r="M580" s="260">
        <v>2591</v>
      </c>
      <c r="N580" s="825">
        <v>42990</v>
      </c>
      <c r="O580" s="300"/>
      <c r="P580" s="300"/>
      <c r="AB580" s="5" t="str">
        <f t="shared" si="9"/>
        <v>Emmy Schulte154_155_156_157</v>
      </c>
    </row>
    <row r="581" spans="1:28" ht="12.95" customHeight="1">
      <c r="A581" s="260">
        <v>2592</v>
      </c>
      <c r="B581" s="260" t="s">
        <v>3026</v>
      </c>
      <c r="C581" s="261">
        <v>42919</v>
      </c>
      <c r="D581" s="260" t="s">
        <v>2776</v>
      </c>
      <c r="E581" s="260" t="s">
        <v>3022</v>
      </c>
      <c r="F581" s="260"/>
      <c r="G581" s="260"/>
      <c r="H581" s="262" t="s">
        <v>2474</v>
      </c>
      <c r="I581" s="262" t="s">
        <v>2881</v>
      </c>
      <c r="J581" s="660">
        <v>42884.5</v>
      </c>
      <c r="K581" s="299" t="s">
        <v>1466</v>
      </c>
      <c r="L581" s="654">
        <v>1400</v>
      </c>
      <c r="M581" s="260">
        <v>2592</v>
      </c>
      <c r="N581" s="825">
        <v>42990</v>
      </c>
      <c r="O581" s="300"/>
      <c r="P581" s="300"/>
      <c r="AB581" s="5" t="str">
        <f t="shared" si="9"/>
        <v>Sten Skagen53_54_56_57</v>
      </c>
    </row>
    <row r="582" spans="1:28" ht="12.95" customHeight="1">
      <c r="A582" s="260">
        <v>2593</v>
      </c>
      <c r="B582" s="260" t="s">
        <v>3027</v>
      </c>
      <c r="C582" s="261">
        <v>42919</v>
      </c>
      <c r="D582" s="260" t="s">
        <v>892</v>
      </c>
      <c r="E582" s="260" t="s">
        <v>3020</v>
      </c>
      <c r="F582" s="260"/>
      <c r="G582" s="260"/>
      <c r="H582" s="262" t="s">
        <v>2474</v>
      </c>
      <c r="I582" s="262" t="s">
        <v>420</v>
      </c>
      <c r="J582" s="660">
        <v>42910</v>
      </c>
      <c r="K582" s="299" t="s">
        <v>1466</v>
      </c>
      <c r="L582" s="654">
        <v>1400</v>
      </c>
      <c r="M582" s="260">
        <v>2593</v>
      </c>
      <c r="N582" s="825">
        <v>42990</v>
      </c>
      <c r="O582" s="300"/>
      <c r="P582" s="300"/>
      <c r="AB582" s="5" t="str">
        <f t="shared" si="9"/>
        <v>Elisalex Schulte45_46_47</v>
      </c>
    </row>
    <row r="583" spans="1:28" ht="12.95" customHeight="1">
      <c r="A583" s="260">
        <v>2594</v>
      </c>
      <c r="B583" s="260" t="s">
        <v>3029</v>
      </c>
      <c r="C583" s="261">
        <v>42919</v>
      </c>
      <c r="D583" s="260" t="s">
        <v>2854</v>
      </c>
      <c r="E583" s="260" t="s">
        <v>3028</v>
      </c>
      <c r="F583" s="260"/>
      <c r="G583" s="260"/>
      <c r="H583" s="262" t="s">
        <v>2474</v>
      </c>
      <c r="I583" s="262" t="s">
        <v>2857</v>
      </c>
      <c r="J583" s="660">
        <v>42914</v>
      </c>
      <c r="K583" s="299" t="s">
        <v>1466</v>
      </c>
      <c r="L583" s="654">
        <v>1400</v>
      </c>
      <c r="M583" s="260">
        <v>2594</v>
      </c>
      <c r="N583" s="825">
        <v>42990</v>
      </c>
      <c r="O583" s="300"/>
      <c r="P583" s="300"/>
      <c r="AB583" s="5" t="str">
        <f t="shared" si="9"/>
        <v>Emmy Schulte158_159_160</v>
      </c>
    </row>
    <row r="584" spans="1:28" ht="12.95" customHeight="1">
      <c r="A584" s="260">
        <v>2595</v>
      </c>
      <c r="B584" s="260" t="s">
        <v>3031</v>
      </c>
      <c r="C584" s="261">
        <v>42919</v>
      </c>
      <c r="D584" s="260" t="s">
        <v>2776</v>
      </c>
      <c r="E584" s="260" t="s">
        <v>3030</v>
      </c>
      <c r="F584" s="260"/>
      <c r="G584" s="260"/>
      <c r="H584" s="262" t="s">
        <v>2474</v>
      </c>
      <c r="I584" s="262" t="s">
        <v>2870</v>
      </c>
      <c r="J584" s="660">
        <v>42905</v>
      </c>
      <c r="K584" s="299" t="s">
        <v>1466</v>
      </c>
      <c r="L584" s="654">
        <v>1400</v>
      </c>
      <c r="M584" s="260">
        <v>2595</v>
      </c>
      <c r="N584" s="825">
        <v>42990</v>
      </c>
      <c r="O584" s="300"/>
      <c r="P584" s="300"/>
      <c r="AB584" s="5" t="str">
        <f t="shared" si="9"/>
        <v>Sten Skagen58_59_60</v>
      </c>
    </row>
    <row r="585" spans="1:28" ht="12.95" customHeight="1">
      <c r="A585" s="260">
        <v>2596</v>
      </c>
      <c r="B585" s="260" t="s">
        <v>3032</v>
      </c>
      <c r="C585" s="261">
        <v>42919</v>
      </c>
      <c r="D585" s="260" t="s">
        <v>2860</v>
      </c>
      <c r="E585" s="260" t="s">
        <v>2550</v>
      </c>
      <c r="F585" s="260"/>
      <c r="G585" s="260"/>
      <c r="H585" s="262" t="s">
        <v>2546</v>
      </c>
      <c r="I585" s="262" t="s">
        <v>287</v>
      </c>
      <c r="J585" s="660">
        <v>42887</v>
      </c>
      <c r="K585" s="299" t="s">
        <v>290</v>
      </c>
      <c r="L585" s="654">
        <v>1400</v>
      </c>
      <c r="M585" s="260">
        <v>2596</v>
      </c>
      <c r="N585" s="825">
        <v>43034</v>
      </c>
      <c r="O585" s="300"/>
      <c r="P585" s="300"/>
      <c r="AB585" s="5" t="str">
        <f t="shared" si="9"/>
        <v>British Altus17001</v>
      </c>
    </row>
    <row r="586" spans="1:28" ht="12.95" customHeight="1">
      <c r="A586" s="260">
        <v>2597</v>
      </c>
      <c r="B586" s="260" t="s">
        <v>3033</v>
      </c>
      <c r="C586" s="261">
        <v>42919</v>
      </c>
      <c r="D586" s="260" t="s">
        <v>647</v>
      </c>
      <c r="E586" s="260" t="s">
        <v>773</v>
      </c>
      <c r="F586" s="260"/>
      <c r="G586" s="260"/>
      <c r="H586" s="262" t="s">
        <v>2877</v>
      </c>
      <c r="I586" s="262" t="s">
        <v>20</v>
      </c>
      <c r="J586" s="660">
        <v>42911</v>
      </c>
      <c r="K586" s="299" t="s">
        <v>23</v>
      </c>
      <c r="L586" s="654">
        <v>1200</v>
      </c>
      <c r="M586" s="260">
        <v>2597</v>
      </c>
      <c r="N586" s="825">
        <v>42950</v>
      </c>
      <c r="O586" s="300"/>
      <c r="P586" s="300"/>
      <c r="AB586" s="5" t="str">
        <f t="shared" si="9"/>
        <v>Genmar Compatriot92</v>
      </c>
    </row>
    <row r="587" spans="1:28" ht="12.95" customHeight="1">
      <c r="A587" s="260">
        <v>2598</v>
      </c>
      <c r="B587" s="260" t="s">
        <v>3034</v>
      </c>
      <c r="C587" s="261">
        <v>42919</v>
      </c>
      <c r="D587" s="260" t="s">
        <v>2858</v>
      </c>
      <c r="E587" s="260" t="s">
        <v>174</v>
      </c>
      <c r="F587" s="260"/>
      <c r="G587" s="260"/>
      <c r="H587" s="262" t="s">
        <v>2859</v>
      </c>
      <c r="I587" s="262" t="s">
        <v>441</v>
      </c>
      <c r="J587" s="660">
        <v>42894</v>
      </c>
      <c r="K587" s="299" t="s">
        <v>1466</v>
      </c>
      <c r="L587" s="654">
        <v>1400</v>
      </c>
      <c r="M587" s="260">
        <v>2598</v>
      </c>
      <c r="N587" s="825">
        <v>42971</v>
      </c>
      <c r="O587" s="300"/>
      <c r="P587" s="300"/>
      <c r="AB587" s="5" t="str">
        <f t="shared" si="9"/>
        <v>Everbright21</v>
      </c>
    </row>
    <row r="588" spans="1:28" ht="12.95" customHeight="1">
      <c r="A588" s="260">
        <v>2599</v>
      </c>
      <c r="B588" s="260" t="s">
        <v>3035</v>
      </c>
      <c r="C588" s="261">
        <v>42919</v>
      </c>
      <c r="D588" s="260" t="s">
        <v>2270</v>
      </c>
      <c r="E588" s="260" t="s">
        <v>213</v>
      </c>
      <c r="F588" s="260"/>
      <c r="G588" s="260"/>
      <c r="H588" s="262" t="s">
        <v>2635</v>
      </c>
      <c r="I588" s="262" t="s">
        <v>20</v>
      </c>
      <c r="J588" s="660">
        <v>42903</v>
      </c>
      <c r="K588" s="299" t="s">
        <v>1466</v>
      </c>
      <c r="L588" s="654">
        <v>1400</v>
      </c>
      <c r="M588" s="260">
        <v>2599</v>
      </c>
      <c r="N588" s="825">
        <v>42970</v>
      </c>
      <c r="O588" s="300"/>
      <c r="P588" s="300"/>
      <c r="AB588" s="5" t="str">
        <f t="shared" si="9"/>
        <v>Seaheritage69</v>
      </c>
    </row>
    <row r="589" spans="1:28" ht="12.95" customHeight="1">
      <c r="A589" s="260">
        <v>2600</v>
      </c>
      <c r="B589" s="260" t="s">
        <v>3036</v>
      </c>
      <c r="C589" s="261">
        <v>42919</v>
      </c>
      <c r="D589" s="260" t="s">
        <v>1457</v>
      </c>
      <c r="E589" s="260" t="s">
        <v>727</v>
      </c>
      <c r="F589" s="260"/>
      <c r="G589" s="260"/>
      <c r="H589" s="262" t="s">
        <v>2474</v>
      </c>
      <c r="I589" s="262" t="s">
        <v>606</v>
      </c>
      <c r="J589" s="660">
        <v>42900</v>
      </c>
      <c r="K589" s="299" t="s">
        <v>1466</v>
      </c>
      <c r="L589" s="654">
        <v>1400</v>
      </c>
      <c r="M589" s="260">
        <v>2600</v>
      </c>
      <c r="N589" s="825">
        <v>42970</v>
      </c>
      <c r="O589" s="300"/>
      <c r="P589" s="300"/>
      <c r="AB589" s="5" t="str">
        <f t="shared" si="9"/>
        <v>Asterion94</v>
      </c>
    </row>
    <row r="590" spans="1:28" ht="12.95" customHeight="1">
      <c r="A590" s="260">
        <v>2601</v>
      </c>
      <c r="B590" s="260" t="s">
        <v>3037</v>
      </c>
      <c r="C590" s="261">
        <v>42919</v>
      </c>
      <c r="D590" s="260" t="s">
        <v>2473</v>
      </c>
      <c r="E590" s="260" t="s">
        <v>2951</v>
      </c>
      <c r="F590" s="260"/>
      <c r="G590" s="260"/>
      <c r="H590" s="262" t="s">
        <v>2474</v>
      </c>
      <c r="I590" s="262" t="s">
        <v>25</v>
      </c>
      <c r="J590" s="660">
        <v>42900</v>
      </c>
      <c r="K590" s="299" t="s">
        <v>1466</v>
      </c>
      <c r="L590" s="654">
        <v>1400</v>
      </c>
      <c r="M590" s="260">
        <v>2601</v>
      </c>
      <c r="N590" s="825">
        <v>42970</v>
      </c>
      <c r="O590" s="300"/>
      <c r="P590" s="300"/>
      <c r="AB590" s="5" t="str">
        <f t="shared" si="9"/>
        <v>Silver Orla48_17</v>
      </c>
    </row>
    <row r="591" spans="1:28" ht="12.95" customHeight="1">
      <c r="A591" s="260">
        <v>2602</v>
      </c>
      <c r="B591" s="260" t="s">
        <v>3038</v>
      </c>
      <c r="C591" s="261">
        <v>42919</v>
      </c>
      <c r="D591" s="260" t="s">
        <v>711</v>
      </c>
      <c r="E591" s="260" t="s">
        <v>146</v>
      </c>
      <c r="F591" s="260"/>
      <c r="G591" s="260"/>
      <c r="H591" s="262" t="s">
        <v>2474</v>
      </c>
      <c r="I591" s="262" t="s">
        <v>511</v>
      </c>
      <c r="J591" s="660">
        <v>42901</v>
      </c>
      <c r="K591" s="299" t="s">
        <v>1466</v>
      </c>
      <c r="L591" s="654">
        <v>1400</v>
      </c>
      <c r="M591" s="260">
        <v>2602</v>
      </c>
      <c r="N591" s="825">
        <v>42970</v>
      </c>
      <c r="O591" s="300"/>
      <c r="P591" s="300"/>
      <c r="AB591" s="5" t="str">
        <f t="shared" si="9"/>
        <v>Silver Valerie40</v>
      </c>
    </row>
    <row r="592" spans="1:28" ht="12.95" customHeight="1">
      <c r="A592" s="260">
        <v>2603</v>
      </c>
      <c r="B592" s="260" t="s">
        <v>3039</v>
      </c>
      <c r="C592" s="261">
        <v>42920</v>
      </c>
      <c r="D592" s="260" t="s">
        <v>1613</v>
      </c>
      <c r="E592" s="260" t="s">
        <v>158</v>
      </c>
      <c r="F592" s="260"/>
      <c r="G592" s="260"/>
      <c r="H592" s="262" t="s">
        <v>521</v>
      </c>
      <c r="I592" s="262" t="s">
        <v>59</v>
      </c>
      <c r="J592" s="660">
        <v>42898</v>
      </c>
      <c r="K592" s="299" t="s">
        <v>28</v>
      </c>
      <c r="L592" s="654">
        <v>1400</v>
      </c>
      <c r="M592" s="260">
        <v>2603</v>
      </c>
      <c r="N592" s="825">
        <v>42928</v>
      </c>
      <c r="O592" s="300"/>
      <c r="P592" s="300"/>
      <c r="AB592" s="5" t="str">
        <f t="shared" si="9"/>
        <v>Navig8 Sanctity10</v>
      </c>
    </row>
    <row r="593" spans="1:28" ht="12.95" customHeight="1">
      <c r="A593" s="260">
        <v>2604</v>
      </c>
      <c r="B593" s="260" t="s">
        <v>3040</v>
      </c>
      <c r="C593" s="261">
        <v>42920</v>
      </c>
      <c r="D593" s="260" t="s">
        <v>328</v>
      </c>
      <c r="E593" s="260" t="s">
        <v>414</v>
      </c>
      <c r="F593" s="260"/>
      <c r="G593" s="260"/>
      <c r="H593" s="262" t="s">
        <v>465</v>
      </c>
      <c r="I593" s="262" t="s">
        <v>173</v>
      </c>
      <c r="J593" s="660">
        <v>42895</v>
      </c>
      <c r="K593" s="299" t="s">
        <v>28</v>
      </c>
      <c r="L593" s="654">
        <v>1400</v>
      </c>
      <c r="M593" s="260">
        <v>2604</v>
      </c>
      <c r="N593" s="825">
        <v>42928</v>
      </c>
      <c r="O593" s="300"/>
      <c r="P593" s="300"/>
      <c r="AB593" s="5" t="str">
        <f t="shared" si="9"/>
        <v>Cape Bari5</v>
      </c>
    </row>
    <row r="594" spans="1:28" ht="12.95" customHeight="1">
      <c r="A594" s="260">
        <v>2605</v>
      </c>
      <c r="B594" s="260" t="s">
        <v>3041</v>
      </c>
      <c r="C594" s="261">
        <v>42920</v>
      </c>
      <c r="D594" s="260" t="s">
        <v>851</v>
      </c>
      <c r="E594" s="260" t="s">
        <v>325</v>
      </c>
      <c r="F594" s="260"/>
      <c r="G594" s="260"/>
      <c r="H594" s="262" t="s">
        <v>732</v>
      </c>
      <c r="I594" s="262" t="s">
        <v>645</v>
      </c>
      <c r="J594" s="660">
        <v>42895</v>
      </c>
      <c r="K594" s="299" t="s">
        <v>28</v>
      </c>
      <c r="L594" s="654">
        <v>1400</v>
      </c>
      <c r="M594" s="260">
        <v>2605</v>
      </c>
      <c r="N594" s="825">
        <v>42964</v>
      </c>
      <c r="O594" s="300"/>
      <c r="P594" s="300"/>
      <c r="AB594" s="5" t="str">
        <f t="shared" si="9"/>
        <v>Nave Ceilo64</v>
      </c>
    </row>
    <row r="595" spans="1:28" ht="12.95" customHeight="1">
      <c r="A595" s="260">
        <v>2606</v>
      </c>
      <c r="B595" s="260" t="s">
        <v>3042</v>
      </c>
      <c r="C595" s="261">
        <v>42920</v>
      </c>
      <c r="D595" s="260" t="s">
        <v>533</v>
      </c>
      <c r="E595" s="260" t="s">
        <v>76</v>
      </c>
      <c r="F595" s="260"/>
      <c r="G595" s="260"/>
      <c r="H595" s="262" t="s">
        <v>2541</v>
      </c>
      <c r="I595" s="262" t="s">
        <v>2936</v>
      </c>
      <c r="J595" s="660">
        <v>42887</v>
      </c>
      <c r="K595" s="299" t="s">
        <v>28</v>
      </c>
      <c r="L595" s="654">
        <v>1400</v>
      </c>
      <c r="M595" s="260">
        <v>2606</v>
      </c>
      <c r="N595" s="825">
        <v>42943</v>
      </c>
      <c r="O595" s="300"/>
      <c r="P595" s="300"/>
      <c r="AB595" s="5" t="str">
        <f t="shared" si="9"/>
        <v>Aframax Rio55</v>
      </c>
    </row>
    <row r="596" spans="1:28" ht="12.95" customHeight="1">
      <c r="A596" s="260">
        <v>2607</v>
      </c>
      <c r="B596" s="260" t="s">
        <v>3043</v>
      </c>
      <c r="C596" s="261">
        <v>42920</v>
      </c>
      <c r="D596" s="260" t="s">
        <v>2760</v>
      </c>
      <c r="E596" s="260" t="s">
        <v>2942</v>
      </c>
      <c r="F596" s="260"/>
      <c r="G596" s="260"/>
      <c r="H596" s="262" t="s">
        <v>720</v>
      </c>
      <c r="I596" s="262" t="s">
        <v>2944</v>
      </c>
      <c r="J596" s="660">
        <v>42897</v>
      </c>
      <c r="K596" s="299" t="s">
        <v>28</v>
      </c>
      <c r="L596" s="654">
        <v>1400</v>
      </c>
      <c r="M596" s="260">
        <v>2607</v>
      </c>
      <c r="N596" s="825">
        <v>42964</v>
      </c>
      <c r="O596" s="300"/>
      <c r="P596" s="300"/>
      <c r="AB596" s="5" t="str">
        <f t="shared" si="9"/>
        <v>ETC Mena56_17</v>
      </c>
    </row>
    <row r="597" spans="1:28" ht="12.95" customHeight="1">
      <c r="A597" s="260">
        <v>2608</v>
      </c>
      <c r="B597" s="260" t="s">
        <v>3044</v>
      </c>
      <c r="C597" s="261">
        <v>42920</v>
      </c>
      <c r="D597" s="260" t="s">
        <v>1615</v>
      </c>
      <c r="E597" s="260" t="s">
        <v>57</v>
      </c>
      <c r="F597" s="260"/>
      <c r="G597" s="260"/>
      <c r="H597" s="262" t="s">
        <v>392</v>
      </c>
      <c r="I597" s="262" t="s">
        <v>2946</v>
      </c>
      <c r="J597" s="660">
        <v>42908</v>
      </c>
      <c r="K597" s="299" t="s">
        <v>28</v>
      </c>
      <c r="L597" s="654">
        <v>1400</v>
      </c>
      <c r="M597" s="260">
        <v>2608</v>
      </c>
      <c r="N597" s="825">
        <v>42964</v>
      </c>
      <c r="O597" s="300"/>
      <c r="P597" s="300"/>
      <c r="AB597" s="5" t="str">
        <f t="shared" si="9"/>
        <v>Navig8 Solidarity18</v>
      </c>
    </row>
    <row r="598" spans="1:28" ht="12.95" customHeight="1">
      <c r="A598" s="260">
        <v>2609</v>
      </c>
      <c r="B598" s="260" t="s">
        <v>3045</v>
      </c>
      <c r="C598" s="261">
        <v>42920</v>
      </c>
      <c r="D598" s="260" t="s">
        <v>508</v>
      </c>
      <c r="E598" s="260" t="s">
        <v>834</v>
      </c>
      <c r="F598" s="260"/>
      <c r="G598" s="260"/>
      <c r="H598" s="262" t="s">
        <v>1382</v>
      </c>
      <c r="I598" s="262" t="s">
        <v>630</v>
      </c>
      <c r="J598" s="660">
        <v>42911</v>
      </c>
      <c r="K598" s="299" t="s">
        <v>28</v>
      </c>
      <c r="L598" s="654">
        <v>1400</v>
      </c>
      <c r="M598" s="260">
        <v>2609</v>
      </c>
      <c r="N598" s="825">
        <v>42977</v>
      </c>
      <c r="O598" s="300"/>
      <c r="P598" s="300"/>
      <c r="AB598" s="5" t="str">
        <f t="shared" si="9"/>
        <v>Afra Laurel49</v>
      </c>
    </row>
    <row r="599" spans="1:28" ht="12.95" customHeight="1">
      <c r="A599" s="260">
        <v>2610</v>
      </c>
      <c r="B599" s="260" t="s">
        <v>3046</v>
      </c>
      <c r="C599" s="261">
        <v>42920</v>
      </c>
      <c r="D599" s="260" t="s">
        <v>1943</v>
      </c>
      <c r="E599" s="260" t="s">
        <v>2621</v>
      </c>
      <c r="F599" s="260"/>
      <c r="G599" s="260"/>
      <c r="H599" s="262" t="s">
        <v>828</v>
      </c>
      <c r="I599" s="262" t="s">
        <v>269</v>
      </c>
      <c r="J599" s="660">
        <v>42891</v>
      </c>
      <c r="K599" s="299" t="s">
        <v>1094</v>
      </c>
      <c r="L599" s="654">
        <v>1400</v>
      </c>
      <c r="M599" s="260">
        <v>2610</v>
      </c>
      <c r="N599" s="825">
        <v>42950</v>
      </c>
      <c r="O599" s="300"/>
      <c r="P599" s="300"/>
      <c r="AB599" s="5" t="str">
        <f t="shared" si="9"/>
        <v>Orpheas201702</v>
      </c>
    </row>
    <row r="600" spans="1:28" ht="12.95" customHeight="1">
      <c r="A600" s="260">
        <v>2611</v>
      </c>
      <c r="B600" s="260" t="s">
        <v>3047</v>
      </c>
      <c r="C600" s="261">
        <v>42920</v>
      </c>
      <c r="D600" s="260" t="s">
        <v>1292</v>
      </c>
      <c r="E600" s="260" t="s">
        <v>2872</v>
      </c>
      <c r="F600" s="260"/>
      <c r="G600" s="260"/>
      <c r="H600" s="262" t="s">
        <v>2850</v>
      </c>
      <c r="I600" s="262" t="s">
        <v>441</v>
      </c>
      <c r="J600" s="660">
        <v>42900</v>
      </c>
      <c r="K600" s="299" t="s">
        <v>1094</v>
      </c>
      <c r="L600" s="654">
        <v>1400</v>
      </c>
      <c r="M600" s="260">
        <v>2611</v>
      </c>
      <c r="N600" s="825">
        <v>43047</v>
      </c>
      <c r="O600" s="300"/>
      <c r="P600" s="300"/>
      <c r="AB600" s="5" t="str">
        <f t="shared" si="9"/>
        <v>Afroditi201704</v>
      </c>
    </row>
    <row r="601" spans="1:28" ht="12.95" customHeight="1">
      <c r="A601" s="260">
        <v>2612</v>
      </c>
      <c r="B601" s="260" t="s">
        <v>3048</v>
      </c>
      <c r="C601" s="261">
        <v>42920</v>
      </c>
      <c r="D601" s="260" t="s">
        <v>464</v>
      </c>
      <c r="E601" s="260" t="s">
        <v>2621</v>
      </c>
      <c r="F601" s="260"/>
      <c r="G601" s="260"/>
      <c r="H601" s="262" t="s">
        <v>2850</v>
      </c>
      <c r="I601" s="262" t="s">
        <v>55</v>
      </c>
      <c r="J601" s="660">
        <v>42889</v>
      </c>
      <c r="K601" s="299" t="s">
        <v>1094</v>
      </c>
      <c r="L601" s="654">
        <v>1400</v>
      </c>
      <c r="M601" s="260">
        <v>2612</v>
      </c>
      <c r="N601" s="825">
        <v>42950</v>
      </c>
      <c r="O601" s="300"/>
      <c r="P601" s="300"/>
      <c r="AB601" s="5" t="str">
        <f t="shared" si="9"/>
        <v>Stena Penguin201702</v>
      </c>
    </row>
    <row r="602" spans="1:28" ht="12.95" customHeight="1">
      <c r="A602" s="260">
        <v>2613</v>
      </c>
      <c r="B602" s="260" t="s">
        <v>3049</v>
      </c>
      <c r="C602" s="261">
        <v>42920</v>
      </c>
      <c r="D602" s="260" t="s">
        <v>643</v>
      </c>
      <c r="E602" s="260" t="s">
        <v>2872</v>
      </c>
      <c r="F602" s="260"/>
      <c r="G602" s="260"/>
      <c r="H602" s="262" t="s">
        <v>817</v>
      </c>
      <c r="I602" s="262" t="s">
        <v>395</v>
      </c>
      <c r="J602" s="660">
        <v>42908</v>
      </c>
      <c r="K602" s="299" t="s">
        <v>1094</v>
      </c>
      <c r="L602" s="654">
        <v>1400</v>
      </c>
      <c r="M602" s="260">
        <v>2613</v>
      </c>
      <c r="N602" s="825">
        <v>42950</v>
      </c>
      <c r="O602" s="300"/>
      <c r="P602" s="300"/>
      <c r="AB602" s="5" t="str">
        <f t="shared" si="9"/>
        <v>Stena Perros201704</v>
      </c>
    </row>
    <row r="603" spans="1:28" ht="12.95" customHeight="1">
      <c r="A603" s="260">
        <v>2614</v>
      </c>
      <c r="B603" s="260" t="s">
        <v>3050</v>
      </c>
      <c r="C603" s="261">
        <v>42920</v>
      </c>
      <c r="D603" s="260" t="s">
        <v>2693</v>
      </c>
      <c r="E603" s="260" t="s">
        <v>2484</v>
      </c>
      <c r="F603" s="260"/>
      <c r="G603" s="260"/>
      <c r="H603" s="262" t="s">
        <v>736</v>
      </c>
      <c r="I603" s="262" t="s">
        <v>535</v>
      </c>
      <c r="J603" s="660">
        <v>42889</v>
      </c>
      <c r="K603" s="299" t="s">
        <v>1103</v>
      </c>
      <c r="L603" s="654">
        <v>1300</v>
      </c>
      <c r="M603" s="260">
        <v>2614</v>
      </c>
      <c r="N603" s="825">
        <v>42950</v>
      </c>
      <c r="O603" s="300"/>
      <c r="P603" s="300"/>
      <c r="AB603" s="5" t="str">
        <f t="shared" si="9"/>
        <v>Susanne Victory1701</v>
      </c>
    </row>
    <row r="604" spans="1:28" ht="12.95" customHeight="1">
      <c r="A604" s="260">
        <v>2615</v>
      </c>
      <c r="B604" s="260" t="s">
        <v>3051</v>
      </c>
      <c r="C604" s="261">
        <v>42920</v>
      </c>
      <c r="D604" s="260" t="s">
        <v>2765</v>
      </c>
      <c r="E604" s="260" t="s">
        <v>2484</v>
      </c>
      <c r="F604" s="260"/>
      <c r="G604" s="260"/>
      <c r="H604" s="262" t="s">
        <v>736</v>
      </c>
      <c r="I604" s="262" t="s">
        <v>287</v>
      </c>
      <c r="J604" s="660">
        <v>42890</v>
      </c>
      <c r="K604" s="299" t="s">
        <v>1103</v>
      </c>
      <c r="L604" s="654">
        <v>1300</v>
      </c>
      <c r="M604" s="260">
        <v>2615</v>
      </c>
      <c r="N604" s="825">
        <v>42950</v>
      </c>
      <c r="O604" s="300"/>
      <c r="P604" s="300"/>
      <c r="AB604" s="5" t="str">
        <f t="shared" si="9"/>
        <v>STI Galata1701</v>
      </c>
    </row>
    <row r="605" spans="1:28" ht="12.95" customHeight="1">
      <c r="A605" s="260">
        <v>2616</v>
      </c>
      <c r="B605" s="260" t="s">
        <v>3052</v>
      </c>
      <c r="C605" s="261">
        <v>42920</v>
      </c>
      <c r="D605" s="260" t="s">
        <v>2769</v>
      </c>
      <c r="E605" s="260" t="s">
        <v>2484</v>
      </c>
      <c r="F605" s="260"/>
      <c r="G605" s="260"/>
      <c r="H605" s="262" t="s">
        <v>736</v>
      </c>
      <c r="I605" s="262" t="s">
        <v>25</v>
      </c>
      <c r="J605" s="660">
        <v>42887</v>
      </c>
      <c r="K605" s="299" t="s">
        <v>1103</v>
      </c>
      <c r="L605" s="654">
        <v>1300</v>
      </c>
      <c r="M605" s="260">
        <v>2616</v>
      </c>
      <c r="N605" s="825">
        <v>42950</v>
      </c>
      <c r="O605" s="300"/>
      <c r="P605" s="300"/>
      <c r="AB605" s="5" t="str">
        <f t="shared" si="9"/>
        <v>SM Osprey1701</v>
      </c>
    </row>
    <row r="606" spans="1:28" ht="12.95" customHeight="1">
      <c r="A606" s="260">
        <v>2617</v>
      </c>
      <c r="B606" s="260" t="s">
        <v>3053</v>
      </c>
      <c r="C606" s="261">
        <v>42920</v>
      </c>
      <c r="D606" s="260" t="s">
        <v>2770</v>
      </c>
      <c r="E606" s="260" t="s">
        <v>2484</v>
      </c>
      <c r="F606" s="260"/>
      <c r="G606" s="260"/>
      <c r="H606" s="262" t="s">
        <v>2677</v>
      </c>
      <c r="I606" s="262" t="s">
        <v>2938</v>
      </c>
      <c r="J606" s="660">
        <v>42896</v>
      </c>
      <c r="K606" s="299" t="s">
        <v>1103</v>
      </c>
      <c r="L606" s="654">
        <v>1300</v>
      </c>
      <c r="M606" s="260">
        <v>2617</v>
      </c>
      <c r="N606" s="825">
        <v>42950</v>
      </c>
      <c r="O606" s="300"/>
      <c r="P606" s="300"/>
      <c r="AB606" s="5" t="str">
        <f t="shared" si="9"/>
        <v>Anitikos1701</v>
      </c>
    </row>
    <row r="607" spans="1:28" ht="12.95" customHeight="1">
      <c r="A607" s="260">
        <v>2618</v>
      </c>
      <c r="B607" s="260" t="s">
        <v>3054</v>
      </c>
      <c r="C607" s="261">
        <v>42920</v>
      </c>
      <c r="D607" s="260" t="s">
        <v>2784</v>
      </c>
      <c r="E607" s="260" t="s">
        <v>2862</v>
      </c>
      <c r="F607" s="260"/>
      <c r="G607" s="260"/>
      <c r="H607" s="262" t="s">
        <v>2677</v>
      </c>
      <c r="I607" s="262" t="s">
        <v>25</v>
      </c>
      <c r="J607" s="660">
        <v>42893</v>
      </c>
      <c r="K607" s="299" t="s">
        <v>1103</v>
      </c>
      <c r="L607" s="654">
        <v>1300</v>
      </c>
      <c r="M607" s="260">
        <v>2618</v>
      </c>
      <c r="N607" s="825">
        <v>42950</v>
      </c>
      <c r="O607" s="300"/>
      <c r="P607" s="300"/>
      <c r="AB607" s="5" t="str">
        <f t="shared" si="9"/>
        <v>Miss Benedetta1703</v>
      </c>
    </row>
    <row r="608" spans="1:28" ht="12.95" customHeight="1">
      <c r="A608" s="260">
        <v>2619</v>
      </c>
      <c r="B608" s="260" t="s">
        <v>3055</v>
      </c>
      <c r="C608" s="261">
        <v>42920</v>
      </c>
      <c r="D608" s="260" t="s">
        <v>646</v>
      </c>
      <c r="E608" s="260" t="s">
        <v>2612</v>
      </c>
      <c r="F608" s="260"/>
      <c r="G608" s="260"/>
      <c r="H608" s="262" t="s">
        <v>2677</v>
      </c>
      <c r="I608" s="262" t="s">
        <v>25</v>
      </c>
      <c r="J608" s="660">
        <v>42908</v>
      </c>
      <c r="K608" s="299" t="s">
        <v>1103</v>
      </c>
      <c r="L608" s="654">
        <v>1300</v>
      </c>
      <c r="M608" s="260">
        <v>2619</v>
      </c>
      <c r="N608" s="825">
        <v>42950</v>
      </c>
      <c r="O608" s="300"/>
      <c r="P608" s="300"/>
      <c r="AB608" s="5" t="str">
        <f t="shared" si="9"/>
        <v>Stenaweco Venture1702</v>
      </c>
    </row>
    <row r="609" spans="1:28" ht="12.95" customHeight="1">
      <c r="A609" s="260">
        <v>2620</v>
      </c>
      <c r="B609" s="260" t="s">
        <v>3056</v>
      </c>
      <c r="C609" s="261">
        <v>42920</v>
      </c>
      <c r="D609" s="260" t="s">
        <v>810</v>
      </c>
      <c r="E609" s="260" t="s">
        <v>2612</v>
      </c>
      <c r="F609" s="260"/>
      <c r="G609" s="260"/>
      <c r="H609" s="262" t="s">
        <v>1327</v>
      </c>
      <c r="I609" s="262" t="s">
        <v>25</v>
      </c>
      <c r="J609" s="660">
        <v>42889</v>
      </c>
      <c r="K609" s="299" t="s">
        <v>1103</v>
      </c>
      <c r="L609" s="654">
        <v>1300</v>
      </c>
      <c r="M609" s="260">
        <v>2620</v>
      </c>
      <c r="N609" s="825">
        <v>42950</v>
      </c>
      <c r="O609" s="300"/>
      <c r="P609" s="300"/>
      <c r="AB609" s="5" t="str">
        <f t="shared" si="9"/>
        <v>Stena Impression1702</v>
      </c>
    </row>
    <row r="610" spans="1:28" ht="12.95" customHeight="1">
      <c r="A610" s="260">
        <v>2621</v>
      </c>
      <c r="B610" s="260" t="s">
        <v>3057</v>
      </c>
      <c r="C610" s="261">
        <v>42920</v>
      </c>
      <c r="D610" s="260" t="s">
        <v>1296</v>
      </c>
      <c r="E610" s="260" t="s">
        <v>2862</v>
      </c>
      <c r="F610" s="260"/>
      <c r="G610" s="260"/>
      <c r="H610" s="262" t="s">
        <v>2677</v>
      </c>
      <c r="I610" s="262" t="s">
        <v>287</v>
      </c>
      <c r="J610" s="660">
        <v>42909</v>
      </c>
      <c r="K610" s="299" t="s">
        <v>1103</v>
      </c>
      <c r="L610" s="654">
        <v>1300</v>
      </c>
      <c r="M610" s="260">
        <v>2621</v>
      </c>
      <c r="N610" s="825">
        <v>42950</v>
      </c>
      <c r="O610" s="300"/>
      <c r="P610" s="300"/>
      <c r="AB610" s="5" t="str">
        <f t="shared" si="9"/>
        <v>Stena Concert1703</v>
      </c>
    </row>
    <row r="611" spans="1:28" ht="12.95" customHeight="1">
      <c r="A611" s="260">
        <v>2622</v>
      </c>
      <c r="B611" s="260" t="s">
        <v>3058</v>
      </c>
      <c r="C611" s="261">
        <v>42928</v>
      </c>
      <c r="D611" s="260" t="s">
        <v>1329</v>
      </c>
      <c r="E611" s="260" t="s">
        <v>320</v>
      </c>
      <c r="F611" s="260"/>
      <c r="G611" s="260"/>
      <c r="H611" s="262" t="s">
        <v>634</v>
      </c>
      <c r="I611" s="262" t="s">
        <v>324</v>
      </c>
      <c r="J611" s="660">
        <v>42914</v>
      </c>
      <c r="K611" s="299" t="s">
        <v>60</v>
      </c>
      <c r="L611" s="654">
        <v>800</v>
      </c>
      <c r="M611" s="260">
        <v>2622</v>
      </c>
      <c r="N611" s="825">
        <v>42957</v>
      </c>
      <c r="O611" s="300"/>
      <c r="P611" s="300"/>
      <c r="AB611" s="5" t="str">
        <f t="shared" si="9"/>
        <v>Atlantic Dawn39</v>
      </c>
    </row>
    <row r="612" spans="1:28" ht="12.95" customHeight="1">
      <c r="A612" s="260">
        <v>2623</v>
      </c>
      <c r="B612" s="260" t="s">
        <v>3059</v>
      </c>
      <c r="C612" s="261">
        <v>42928</v>
      </c>
      <c r="D612" s="260" t="s">
        <v>65</v>
      </c>
      <c r="E612" s="260" t="s">
        <v>1934</v>
      </c>
      <c r="F612" s="260"/>
      <c r="G612" s="260"/>
      <c r="H612" s="262" t="s">
        <v>400</v>
      </c>
      <c r="I612" s="262" t="s">
        <v>570</v>
      </c>
      <c r="J612" s="660">
        <v>42889</v>
      </c>
      <c r="K612" s="299" t="s">
        <v>60</v>
      </c>
      <c r="L612" s="654">
        <v>800</v>
      </c>
      <c r="M612" s="260">
        <v>2623</v>
      </c>
      <c r="N612" s="825">
        <v>42957</v>
      </c>
      <c r="O612" s="300"/>
      <c r="P612" s="300"/>
      <c r="AB612" s="5" t="str">
        <f t="shared" si="9"/>
        <v>Everest Spirit128</v>
      </c>
    </row>
    <row r="613" spans="1:28" ht="12.95" customHeight="1">
      <c r="A613" s="260">
        <v>2624</v>
      </c>
      <c r="B613" s="260" t="s">
        <v>3060</v>
      </c>
      <c r="C613" s="261">
        <v>42928</v>
      </c>
      <c r="D613" s="260" t="s">
        <v>675</v>
      </c>
      <c r="E613" s="260" t="s">
        <v>69</v>
      </c>
      <c r="F613" s="260"/>
      <c r="G613" s="260"/>
      <c r="H613" s="262" t="s">
        <v>601</v>
      </c>
      <c r="I613" s="262" t="s">
        <v>90</v>
      </c>
      <c r="J613" s="660">
        <v>42889</v>
      </c>
      <c r="K613" s="299" t="s">
        <v>60</v>
      </c>
      <c r="L613" s="654">
        <v>800</v>
      </c>
      <c r="M613" s="260">
        <v>2624</v>
      </c>
      <c r="N613" s="825">
        <v>42957</v>
      </c>
      <c r="O613" s="300"/>
      <c r="P613" s="300"/>
      <c r="AB613" s="5" t="str">
        <f t="shared" si="9"/>
        <v>Sentinel Spirit326</v>
      </c>
    </row>
    <row r="614" spans="1:28" ht="12.95" customHeight="1">
      <c r="A614" s="260">
        <v>2625</v>
      </c>
      <c r="B614" s="260" t="s">
        <v>3061</v>
      </c>
      <c r="C614" s="261">
        <v>42928</v>
      </c>
      <c r="D614" s="260" t="s">
        <v>80</v>
      </c>
      <c r="E614" s="260" t="s">
        <v>212</v>
      </c>
      <c r="F614" s="260"/>
      <c r="G614" s="260"/>
      <c r="H614" s="262" t="s">
        <v>1340</v>
      </c>
      <c r="I614" s="262" t="s">
        <v>378</v>
      </c>
      <c r="J614" s="660">
        <v>42900</v>
      </c>
      <c r="K614" s="299" t="s">
        <v>60</v>
      </c>
      <c r="L614" s="654">
        <v>800</v>
      </c>
      <c r="M614" s="260">
        <v>2625</v>
      </c>
      <c r="N614" s="825">
        <v>42957</v>
      </c>
      <c r="O614" s="300"/>
      <c r="P614" s="300"/>
      <c r="AB614" s="5" t="str">
        <f t="shared" si="9"/>
        <v>Helga Spirit82</v>
      </c>
    </row>
    <row r="615" spans="1:28" ht="12.95" customHeight="1">
      <c r="A615" s="260">
        <v>2626</v>
      </c>
      <c r="B615" s="260" t="s">
        <v>3062</v>
      </c>
      <c r="C615" s="261">
        <v>42928</v>
      </c>
      <c r="D615" s="260" t="s">
        <v>826</v>
      </c>
      <c r="E615" s="260" t="s">
        <v>199</v>
      </c>
      <c r="F615" s="260"/>
      <c r="G615" s="260"/>
      <c r="H615" s="262" t="s">
        <v>601</v>
      </c>
      <c r="I615" s="262" t="s">
        <v>222</v>
      </c>
      <c r="J615" s="660">
        <v>42902</v>
      </c>
      <c r="K615" s="299" t="s">
        <v>60</v>
      </c>
      <c r="L615" s="654">
        <v>800</v>
      </c>
      <c r="M615" s="260">
        <v>2626</v>
      </c>
      <c r="N615" s="825">
        <v>42957</v>
      </c>
      <c r="O615" s="300"/>
      <c r="P615" s="300"/>
      <c r="AB615" s="5" t="str">
        <f t="shared" si="9"/>
        <v>Blue River30</v>
      </c>
    </row>
    <row r="616" spans="1:28" ht="12.95" customHeight="1">
      <c r="A616" s="260">
        <v>2627</v>
      </c>
      <c r="B616" s="260" t="s">
        <v>3063</v>
      </c>
      <c r="C616" s="261">
        <v>42928</v>
      </c>
      <c r="D616" s="260" t="s">
        <v>812</v>
      </c>
      <c r="E616" s="260" t="s">
        <v>506</v>
      </c>
      <c r="F616" s="260"/>
      <c r="G616" s="260"/>
      <c r="H616" s="262" t="s">
        <v>634</v>
      </c>
      <c r="I616" s="262" t="s">
        <v>20</v>
      </c>
      <c r="J616" s="660">
        <v>42914</v>
      </c>
      <c r="K616" s="299" t="s">
        <v>60</v>
      </c>
      <c r="L616" s="654">
        <v>800</v>
      </c>
      <c r="M616" s="260">
        <v>2627</v>
      </c>
      <c r="N616" s="825">
        <v>42957</v>
      </c>
      <c r="O616" s="300"/>
      <c r="P616" s="300"/>
      <c r="AB616" s="5" t="str">
        <f t="shared" si="9"/>
        <v>Kanata Spirit166</v>
      </c>
    </row>
    <row r="617" spans="1:28" ht="12.95" customHeight="1">
      <c r="A617" s="260">
        <v>2628</v>
      </c>
      <c r="B617" s="260" t="s">
        <v>3064</v>
      </c>
      <c r="C617" s="261">
        <v>42928</v>
      </c>
      <c r="D617" s="260" t="s">
        <v>2957</v>
      </c>
      <c r="E617" s="260" t="s">
        <v>302</v>
      </c>
      <c r="F617" s="260"/>
      <c r="G617" s="260"/>
      <c r="H617" s="262" t="s">
        <v>1834</v>
      </c>
      <c r="I617" s="262" t="s">
        <v>24</v>
      </c>
      <c r="J617" s="660">
        <v>42906</v>
      </c>
      <c r="K617" s="299" t="s">
        <v>60</v>
      </c>
      <c r="L617" s="654">
        <v>800</v>
      </c>
      <c r="M617" s="260">
        <v>2628</v>
      </c>
      <c r="N617" s="825">
        <v>42957</v>
      </c>
      <c r="O617" s="300"/>
      <c r="P617" s="300"/>
      <c r="AB617" s="5" t="str">
        <f t="shared" si="9"/>
        <v>Garibaldi Spirit70</v>
      </c>
    </row>
    <row r="618" spans="1:28" ht="12.95" customHeight="1">
      <c r="A618" s="260">
        <v>2629</v>
      </c>
      <c r="B618" s="260" t="s">
        <v>3065</v>
      </c>
      <c r="C618" s="261">
        <v>42928</v>
      </c>
      <c r="D618" s="260" t="s">
        <v>321</v>
      </c>
      <c r="E618" s="260" t="s">
        <v>554</v>
      </c>
      <c r="F618" s="260"/>
      <c r="G618" s="260"/>
      <c r="H618" s="262" t="s">
        <v>2489</v>
      </c>
      <c r="I618" s="262" t="s">
        <v>82</v>
      </c>
      <c r="J618" s="660">
        <v>42902</v>
      </c>
      <c r="K618" s="299" t="s">
        <v>60</v>
      </c>
      <c r="L618" s="654">
        <v>800</v>
      </c>
      <c r="M618" s="260">
        <v>2629</v>
      </c>
      <c r="N618" s="825">
        <v>42957</v>
      </c>
      <c r="O618" s="300"/>
      <c r="P618" s="300"/>
      <c r="AB618" s="5" t="str">
        <f t="shared" si="9"/>
        <v>Mare Oriens72</v>
      </c>
    </row>
    <row r="619" spans="1:28" ht="12.95" customHeight="1">
      <c r="A619" s="260">
        <v>2630</v>
      </c>
      <c r="B619" s="260" t="s">
        <v>3066</v>
      </c>
      <c r="C619" s="261">
        <v>42928</v>
      </c>
      <c r="D619" s="260" t="s">
        <v>2401</v>
      </c>
      <c r="E619" s="260" t="s">
        <v>797</v>
      </c>
      <c r="F619" s="260"/>
      <c r="G619" s="260"/>
      <c r="H619" s="262" t="s">
        <v>2489</v>
      </c>
      <c r="I619" s="262" t="s">
        <v>200</v>
      </c>
      <c r="J619" s="660">
        <v>42899</v>
      </c>
      <c r="K619" s="299" t="s">
        <v>60</v>
      </c>
      <c r="L619" s="654">
        <v>800</v>
      </c>
      <c r="M619" s="260">
        <v>2630</v>
      </c>
      <c r="N619" s="825">
        <v>42957</v>
      </c>
      <c r="O619" s="300"/>
      <c r="P619" s="300"/>
      <c r="AB619" s="5" t="str">
        <f t="shared" si="9"/>
        <v>Limerick Spirit83</v>
      </c>
    </row>
    <row r="620" spans="1:28" ht="12.95" customHeight="1">
      <c r="A620" s="260">
        <v>2631</v>
      </c>
      <c r="B620" s="260" t="s">
        <v>3067</v>
      </c>
      <c r="C620" s="261">
        <v>42928</v>
      </c>
      <c r="D620" s="260" t="s">
        <v>2463</v>
      </c>
      <c r="E620" s="260" t="s">
        <v>1444</v>
      </c>
      <c r="F620" s="260"/>
      <c r="G620" s="260"/>
      <c r="H620" s="262" t="s">
        <v>830</v>
      </c>
      <c r="I620" s="262" t="s">
        <v>200</v>
      </c>
      <c r="J620" s="660">
        <v>42919</v>
      </c>
      <c r="K620" s="299" t="s">
        <v>60</v>
      </c>
      <c r="L620" s="654">
        <v>800</v>
      </c>
      <c r="M620" s="260">
        <v>2631</v>
      </c>
      <c r="N620" s="825">
        <v>42957</v>
      </c>
      <c r="O620" s="300"/>
      <c r="P620" s="300"/>
      <c r="AB620" s="5" t="str">
        <f t="shared" si="9"/>
        <v>Hovden SpiritV27</v>
      </c>
    </row>
    <row r="621" spans="1:28" ht="12.95" customHeight="1">
      <c r="A621" s="260">
        <v>2632</v>
      </c>
      <c r="B621" s="260" t="s">
        <v>3068</v>
      </c>
      <c r="C621" s="261">
        <v>42928</v>
      </c>
      <c r="D621" s="260" t="s">
        <v>333</v>
      </c>
      <c r="E621" s="260" t="s">
        <v>41</v>
      </c>
      <c r="F621" s="260"/>
      <c r="G621" s="260"/>
      <c r="H621" s="262" t="s">
        <v>442</v>
      </c>
      <c r="I621" s="262" t="s">
        <v>269</v>
      </c>
      <c r="J621" s="660">
        <v>42869</v>
      </c>
      <c r="K621" s="299" t="s">
        <v>60</v>
      </c>
      <c r="L621" s="654">
        <v>800</v>
      </c>
      <c r="M621" s="260">
        <v>2632</v>
      </c>
      <c r="N621" s="825">
        <v>42957</v>
      </c>
      <c r="O621" s="300"/>
      <c r="P621" s="300"/>
      <c r="AB621" s="5" t="str">
        <f t="shared" si="9"/>
        <v>Ashkini Spirit12</v>
      </c>
    </row>
    <row r="622" spans="1:28" ht="12.95" customHeight="1">
      <c r="A622" s="260">
        <v>2633</v>
      </c>
      <c r="B622" s="260" t="s">
        <v>3069</v>
      </c>
      <c r="C622" s="261">
        <v>42928</v>
      </c>
      <c r="D622" s="260" t="s">
        <v>2848</v>
      </c>
      <c r="E622" s="260" t="s">
        <v>2849</v>
      </c>
      <c r="F622" s="260"/>
      <c r="G622" s="260"/>
      <c r="H622" s="262" t="s">
        <v>864</v>
      </c>
      <c r="I622" s="262" t="s">
        <v>1334</v>
      </c>
      <c r="J622" s="660">
        <v>42868</v>
      </c>
      <c r="K622" s="299" t="s">
        <v>590</v>
      </c>
      <c r="L622" s="654">
        <v>1600</v>
      </c>
      <c r="M622" s="260">
        <v>2633</v>
      </c>
      <c r="N622" s="825">
        <v>42935</v>
      </c>
      <c r="O622" s="300"/>
      <c r="P622" s="300"/>
      <c r="AB622" s="5" t="str">
        <f t="shared" si="9"/>
        <v>Oversea Goldmar136</v>
      </c>
    </row>
    <row r="623" spans="1:28" ht="12.95" customHeight="1">
      <c r="A623" s="260">
        <v>2634</v>
      </c>
      <c r="B623" s="260" t="s">
        <v>3070</v>
      </c>
      <c r="C623" s="261">
        <v>42928</v>
      </c>
      <c r="D623" s="260" t="s">
        <v>2851</v>
      </c>
      <c r="E623" s="260" t="s">
        <v>2852</v>
      </c>
      <c r="F623" s="260"/>
      <c r="G623" s="260"/>
      <c r="H623" s="262" t="s">
        <v>1861</v>
      </c>
      <c r="I623" s="262" t="s">
        <v>20</v>
      </c>
      <c r="J623" s="660">
        <v>42888</v>
      </c>
      <c r="K623" s="299" t="s">
        <v>590</v>
      </c>
      <c r="L623" s="654">
        <v>1600</v>
      </c>
      <c r="M623" s="260">
        <v>2634</v>
      </c>
      <c r="N623" s="825">
        <v>42957</v>
      </c>
      <c r="O623" s="300"/>
      <c r="P623" s="300"/>
      <c r="AB623" s="5" t="str">
        <f t="shared" si="9"/>
        <v>Seaways Hellas205</v>
      </c>
    </row>
    <row r="624" spans="1:28" ht="12.95" customHeight="1">
      <c r="A624" s="260">
        <v>2635</v>
      </c>
      <c r="B624" s="260" t="s">
        <v>3071</v>
      </c>
      <c r="C624" s="261">
        <v>42928</v>
      </c>
      <c r="D624" s="260" t="s">
        <v>2985</v>
      </c>
      <c r="E624" s="260" t="s">
        <v>2984</v>
      </c>
      <c r="F624" s="260"/>
      <c r="G624" s="260"/>
      <c r="H624" s="262" t="s">
        <v>2868</v>
      </c>
      <c r="I624" s="262" t="s">
        <v>150</v>
      </c>
      <c r="J624" s="660">
        <v>42897</v>
      </c>
      <c r="K624" s="299" t="s">
        <v>590</v>
      </c>
      <c r="L624" s="654">
        <v>1600</v>
      </c>
      <c r="M624" s="260">
        <v>2635</v>
      </c>
      <c r="N624" s="825">
        <v>42937</v>
      </c>
      <c r="O624" s="300"/>
      <c r="P624" s="300"/>
      <c r="AB624" s="5" t="str">
        <f t="shared" si="9"/>
        <v>Socrates05P-105F</v>
      </c>
    </row>
    <row r="625" spans="1:28" ht="12.95" customHeight="1">
      <c r="A625" s="260">
        <v>2636</v>
      </c>
      <c r="B625" s="260" t="s">
        <v>3072</v>
      </c>
      <c r="C625" s="261">
        <v>42928</v>
      </c>
      <c r="D625" s="260" t="s">
        <v>2871</v>
      </c>
      <c r="E625" s="260" t="s">
        <v>117</v>
      </c>
      <c r="F625" s="260"/>
      <c r="G625" s="260"/>
      <c r="H625" s="262" t="s">
        <v>2783</v>
      </c>
      <c r="I625" s="262" t="s">
        <v>261</v>
      </c>
      <c r="J625" s="660">
        <v>42891</v>
      </c>
      <c r="K625" s="299" t="s">
        <v>590</v>
      </c>
      <c r="L625" s="654">
        <v>1600</v>
      </c>
      <c r="M625" s="260">
        <v>2636</v>
      </c>
      <c r="N625" s="825">
        <v>42935</v>
      </c>
      <c r="O625" s="300"/>
      <c r="P625" s="300"/>
      <c r="AB625" s="5" t="str">
        <f t="shared" si="9"/>
        <v>Cabo Misaki2</v>
      </c>
    </row>
    <row r="626" spans="1:28" ht="12.95" customHeight="1">
      <c r="A626" s="260">
        <v>2637</v>
      </c>
      <c r="B626" s="260" t="s">
        <v>3073</v>
      </c>
      <c r="C626" s="261">
        <v>42928</v>
      </c>
      <c r="D626" s="260" t="s">
        <v>2874</v>
      </c>
      <c r="E626" s="260" t="s">
        <v>2986</v>
      </c>
      <c r="F626" s="260"/>
      <c r="G626" s="260"/>
      <c r="H626" s="262" t="s">
        <v>1861</v>
      </c>
      <c r="I626" s="262" t="s">
        <v>729</v>
      </c>
      <c r="J626" s="660">
        <v>42912</v>
      </c>
      <c r="K626" s="299" t="s">
        <v>590</v>
      </c>
      <c r="L626" s="654">
        <v>1600</v>
      </c>
      <c r="M626" s="260">
        <v>2637</v>
      </c>
      <c r="N626" s="825">
        <v>42937</v>
      </c>
      <c r="O626" s="300"/>
      <c r="P626" s="300"/>
      <c r="AB626" s="5" t="str">
        <f t="shared" si="9"/>
        <v>Andes156P_16F17</v>
      </c>
    </row>
    <row r="627" spans="1:28" ht="12.95" customHeight="1">
      <c r="A627" s="260">
        <v>2638</v>
      </c>
      <c r="B627" s="260" t="s">
        <v>3074</v>
      </c>
      <c r="C627" s="261">
        <v>42928</v>
      </c>
      <c r="D627" s="260" t="s">
        <v>717</v>
      </c>
      <c r="E627" s="260" t="s">
        <v>132</v>
      </c>
      <c r="F627" s="260"/>
      <c r="G627" s="260"/>
      <c r="H627" s="262" t="s">
        <v>864</v>
      </c>
      <c r="I627" s="262" t="s">
        <v>150</v>
      </c>
      <c r="J627" s="660">
        <v>42912</v>
      </c>
      <c r="K627" s="299" t="s">
        <v>590</v>
      </c>
      <c r="L627" s="654">
        <v>1600</v>
      </c>
      <c r="M627" s="260">
        <v>2638</v>
      </c>
      <c r="N627" s="825">
        <v>42935</v>
      </c>
      <c r="O627" s="300"/>
      <c r="P627" s="300"/>
      <c r="AB627" s="5" t="str">
        <f t="shared" si="9"/>
        <v>Overseas Pearlmar252</v>
      </c>
    </row>
    <row r="628" spans="1:28" ht="12.95" customHeight="1">
      <c r="A628" s="260">
        <v>2639</v>
      </c>
      <c r="B628" s="260" t="s">
        <v>3075</v>
      </c>
      <c r="C628" s="261">
        <v>42928</v>
      </c>
      <c r="D628" s="260" t="s">
        <v>1937</v>
      </c>
      <c r="E628" s="260" t="s">
        <v>498</v>
      </c>
      <c r="F628" s="260"/>
      <c r="G628" s="260"/>
      <c r="H628" s="262" t="s">
        <v>864</v>
      </c>
      <c r="I628" s="262" t="s">
        <v>261</v>
      </c>
      <c r="J628" s="660">
        <v>42909</v>
      </c>
      <c r="K628" s="299" t="s">
        <v>590</v>
      </c>
      <c r="L628" s="654">
        <v>1600</v>
      </c>
      <c r="M628" s="260">
        <v>2639</v>
      </c>
      <c r="N628" s="825">
        <v>42943</v>
      </c>
      <c r="O628" s="300"/>
      <c r="P628" s="300"/>
      <c r="AB628" s="5" t="str">
        <f t="shared" si="9"/>
        <v>Overseas Leyte57</v>
      </c>
    </row>
    <row r="629" spans="1:28" ht="12.95" customHeight="1">
      <c r="A629" s="260">
        <v>2640</v>
      </c>
      <c r="B629" s="260" t="s">
        <v>3076</v>
      </c>
      <c r="C629" s="261">
        <v>42930</v>
      </c>
      <c r="D629" s="260" t="s">
        <v>2964</v>
      </c>
      <c r="E629" s="260" t="s">
        <v>2965</v>
      </c>
      <c r="F629" s="260"/>
      <c r="G629" s="260"/>
      <c r="H629" s="262" t="s">
        <v>2868</v>
      </c>
      <c r="I629" s="262" t="s">
        <v>62</v>
      </c>
      <c r="J629" s="660">
        <v>42930</v>
      </c>
      <c r="K629" s="299" t="s">
        <v>590</v>
      </c>
      <c r="L629" s="654">
        <v>1600</v>
      </c>
      <c r="M629" s="260">
        <v>2640</v>
      </c>
      <c r="N629" s="825">
        <v>42937</v>
      </c>
      <c r="O629" s="300"/>
      <c r="P629" s="300"/>
      <c r="AB629" s="5" t="str">
        <f t="shared" si="9"/>
        <v>Socrates06P-106F</v>
      </c>
    </row>
    <row r="630" spans="1:28" ht="12.95" customHeight="1">
      <c r="A630" s="260">
        <v>2641</v>
      </c>
      <c r="B630" s="260" t="s">
        <v>3115</v>
      </c>
      <c r="C630" s="261">
        <v>42949</v>
      </c>
      <c r="D630" s="260" t="s">
        <v>1440</v>
      </c>
      <c r="E630" s="260" t="s">
        <v>158</v>
      </c>
      <c r="F630" s="260"/>
      <c r="G630" s="260"/>
      <c r="H630" s="262" t="s">
        <v>2541</v>
      </c>
      <c r="I630" s="262" t="s">
        <v>20</v>
      </c>
      <c r="J630" s="660">
        <v>42925</v>
      </c>
      <c r="K630" s="299" t="s">
        <v>28</v>
      </c>
      <c r="L630" s="654">
        <v>1400</v>
      </c>
      <c r="M630" s="260">
        <v>2641</v>
      </c>
      <c r="N630" s="825">
        <v>42977</v>
      </c>
      <c r="O630" s="300"/>
      <c r="P630" s="300"/>
      <c r="AB630" s="5" t="str">
        <f t="shared" si="9"/>
        <v>Gener8 Horn10</v>
      </c>
    </row>
    <row r="631" spans="1:28" ht="12.95" customHeight="1">
      <c r="A631" s="260">
        <v>2642</v>
      </c>
      <c r="B631" s="260" t="s">
        <v>3116</v>
      </c>
      <c r="C631" s="261">
        <v>42949</v>
      </c>
      <c r="D631" s="260" t="s">
        <v>538</v>
      </c>
      <c r="E631" s="260" t="s">
        <v>414</v>
      </c>
      <c r="F631" s="260"/>
      <c r="G631" s="260"/>
      <c r="H631" s="262" t="s">
        <v>2461</v>
      </c>
      <c r="I631" s="262" t="s">
        <v>208</v>
      </c>
      <c r="J631" s="660">
        <v>42942</v>
      </c>
      <c r="K631" s="299" t="s">
        <v>28</v>
      </c>
      <c r="L631" s="654">
        <v>1400</v>
      </c>
      <c r="M631" s="260">
        <v>2642</v>
      </c>
      <c r="N631" s="825">
        <v>42964</v>
      </c>
      <c r="O631" s="300"/>
      <c r="P631" s="300"/>
      <c r="AB631" s="5" t="str">
        <f t="shared" si="9"/>
        <v>Bareilly5</v>
      </c>
    </row>
    <row r="632" spans="1:28" ht="12.95" customHeight="1">
      <c r="A632" s="260">
        <v>2643</v>
      </c>
      <c r="B632" s="260" t="s">
        <v>3117</v>
      </c>
      <c r="C632" s="261">
        <v>42949</v>
      </c>
      <c r="D632" s="260" t="s">
        <v>809</v>
      </c>
      <c r="E632" s="260" t="s">
        <v>2945</v>
      </c>
      <c r="F632" s="260"/>
      <c r="G632" s="260"/>
      <c r="H632" s="262" t="s">
        <v>732</v>
      </c>
      <c r="I632" s="262" t="s">
        <v>441</v>
      </c>
      <c r="J632" s="660">
        <v>42915</v>
      </c>
      <c r="K632" s="299" t="s">
        <v>28</v>
      </c>
      <c r="L632" s="654">
        <v>1400</v>
      </c>
      <c r="M632" s="260">
        <v>2643</v>
      </c>
      <c r="N632" s="825">
        <v>42997</v>
      </c>
      <c r="O632" s="300"/>
      <c r="P632" s="300"/>
      <c r="AB632" s="5" t="str">
        <f t="shared" si="9"/>
        <v>King Darius32_2017</v>
      </c>
    </row>
    <row r="633" spans="1:28" ht="12.95" customHeight="1">
      <c r="A633" s="260">
        <v>2644</v>
      </c>
      <c r="B633" s="260" t="s">
        <v>3118</v>
      </c>
      <c r="C633" s="261">
        <v>42949</v>
      </c>
      <c r="D633" s="260" t="s">
        <v>473</v>
      </c>
      <c r="E633" s="260" t="s">
        <v>285</v>
      </c>
      <c r="F633" s="260"/>
      <c r="G633" s="260"/>
      <c r="H633" s="262" t="s">
        <v>477</v>
      </c>
      <c r="I633" s="262" t="s">
        <v>380</v>
      </c>
      <c r="J633" s="660">
        <v>42942</v>
      </c>
      <c r="K633" s="299" t="s">
        <v>28</v>
      </c>
      <c r="L633" s="654">
        <v>1400</v>
      </c>
      <c r="M633" s="260">
        <v>2644</v>
      </c>
      <c r="N633" s="825">
        <v>42993</v>
      </c>
      <c r="O633" s="300"/>
      <c r="P633" s="300"/>
      <c r="AB633" s="5" t="str">
        <f t="shared" si="9"/>
        <v>Cape Bonny4</v>
      </c>
    </row>
    <row r="634" spans="1:28" ht="12.95" customHeight="1">
      <c r="A634" s="260">
        <v>2645</v>
      </c>
      <c r="B634" s="260" t="s">
        <v>3119</v>
      </c>
      <c r="C634" s="261">
        <v>42949</v>
      </c>
      <c r="D634" s="260" t="s">
        <v>2947</v>
      </c>
      <c r="E634" s="260" t="s">
        <v>2948</v>
      </c>
      <c r="F634" s="260"/>
      <c r="G634" s="260"/>
      <c r="H634" s="262" t="s">
        <v>720</v>
      </c>
      <c r="I634" s="262" t="s">
        <v>2120</v>
      </c>
      <c r="J634" s="660">
        <v>42941</v>
      </c>
      <c r="K634" s="299" t="s">
        <v>28</v>
      </c>
      <c r="L634" s="654">
        <v>1400</v>
      </c>
      <c r="M634" s="260">
        <v>2645</v>
      </c>
      <c r="N634" s="825">
        <v>42977</v>
      </c>
      <c r="O634" s="300"/>
      <c r="P634" s="300"/>
      <c r="AB634" s="5" t="str">
        <f t="shared" si="9"/>
        <v>Unity VentureV02</v>
      </c>
    </row>
    <row r="635" spans="1:28" ht="12.95" customHeight="1">
      <c r="A635" s="260">
        <v>2646</v>
      </c>
      <c r="B635" s="260" t="s">
        <v>3120</v>
      </c>
      <c r="C635" s="261">
        <v>42949</v>
      </c>
      <c r="D635" s="260" t="s">
        <v>573</v>
      </c>
      <c r="E635" s="260" t="s">
        <v>169</v>
      </c>
      <c r="F635" s="260"/>
      <c r="G635" s="260"/>
      <c r="H635" s="262" t="s">
        <v>720</v>
      </c>
      <c r="I635" s="262" t="s">
        <v>71</v>
      </c>
      <c r="J635" s="660">
        <v>42938</v>
      </c>
      <c r="K635" s="299" t="s">
        <v>28</v>
      </c>
      <c r="L635" s="654">
        <v>1400</v>
      </c>
      <c r="M635" s="260">
        <v>2646</v>
      </c>
      <c r="N635" s="825">
        <v>42977</v>
      </c>
      <c r="O635" s="300"/>
      <c r="P635" s="300"/>
      <c r="AB635" s="5" t="str">
        <f t="shared" si="9"/>
        <v>Aframax Riviera61</v>
      </c>
    </row>
    <row r="636" spans="1:28" ht="12.95" customHeight="1">
      <c r="A636" s="260">
        <v>2647</v>
      </c>
      <c r="B636" s="260" t="s">
        <v>3121</v>
      </c>
      <c r="C636" s="261">
        <v>42949</v>
      </c>
      <c r="D636" s="260" t="s">
        <v>529</v>
      </c>
      <c r="E636" s="260" t="s">
        <v>74</v>
      </c>
      <c r="F636" s="260"/>
      <c r="G636" s="260"/>
      <c r="H636" s="262" t="s">
        <v>549</v>
      </c>
      <c r="I636" s="262" t="s">
        <v>62</v>
      </c>
      <c r="J636" s="660">
        <v>42933</v>
      </c>
      <c r="K636" s="299" t="s">
        <v>28</v>
      </c>
      <c r="L636" s="654">
        <v>1400</v>
      </c>
      <c r="M636" s="260">
        <v>2647</v>
      </c>
      <c r="N636" s="825">
        <v>42964</v>
      </c>
      <c r="O636" s="300"/>
      <c r="P636" s="300"/>
      <c r="AB636" s="5" t="str">
        <f t="shared" si="9"/>
        <v>Afra Oak52</v>
      </c>
    </row>
    <row r="637" spans="1:28" ht="12.95" customHeight="1">
      <c r="A637" s="260">
        <v>2648</v>
      </c>
      <c r="B637" s="260" t="s">
        <v>3122</v>
      </c>
      <c r="C637" s="261">
        <v>42950</v>
      </c>
      <c r="D637" s="260" t="s">
        <v>892</v>
      </c>
      <c r="E637" s="260" t="s">
        <v>3123</v>
      </c>
      <c r="F637" s="260"/>
      <c r="G637" s="260"/>
      <c r="H637" s="262" t="s">
        <v>2474</v>
      </c>
      <c r="I637" s="262" t="s">
        <v>25</v>
      </c>
      <c r="J637" s="660">
        <v>42941</v>
      </c>
      <c r="K637" s="299" t="s">
        <v>1466</v>
      </c>
      <c r="L637" s="654">
        <v>1400</v>
      </c>
      <c r="M637" s="260">
        <v>2648</v>
      </c>
      <c r="N637" s="825">
        <v>43004</v>
      </c>
      <c r="O637" s="300"/>
      <c r="P637" s="300"/>
      <c r="AB637" s="5" t="str">
        <f t="shared" si="9"/>
        <v>Elisalex Schulte48_49_50_51</v>
      </c>
    </row>
    <row r="638" spans="1:28" ht="12.95" customHeight="1">
      <c r="A638" s="260">
        <v>2649</v>
      </c>
      <c r="B638" s="260" t="s">
        <v>3126</v>
      </c>
      <c r="C638" s="261">
        <v>42950</v>
      </c>
      <c r="D638" s="260" t="s">
        <v>2779</v>
      </c>
      <c r="E638" s="260" t="s">
        <v>3124</v>
      </c>
      <c r="F638" s="260"/>
      <c r="G638" s="260"/>
      <c r="H638" s="262" t="s">
        <v>2474</v>
      </c>
      <c r="I638" s="262" t="s">
        <v>2870</v>
      </c>
      <c r="J638" s="660">
        <v>42937.708333333336</v>
      </c>
      <c r="K638" s="299" t="s">
        <v>1466</v>
      </c>
      <c r="L638" s="654">
        <v>1400</v>
      </c>
      <c r="M638" s="260">
        <v>2648</v>
      </c>
      <c r="N638" s="825">
        <v>43004</v>
      </c>
      <c r="O638" s="300"/>
      <c r="P638" s="300"/>
      <c r="AB638" s="5" t="str">
        <f t="shared" si="9"/>
        <v>Tigris192_200_201_202_203</v>
      </c>
    </row>
    <row r="639" spans="1:28" ht="12.95" customHeight="1">
      <c r="A639" s="260">
        <v>2650</v>
      </c>
      <c r="B639" s="260" t="s">
        <v>3127</v>
      </c>
      <c r="C639" s="261">
        <v>42950</v>
      </c>
      <c r="D639" s="260" t="s">
        <v>2776</v>
      </c>
      <c r="E639" s="260" t="s">
        <v>3125</v>
      </c>
      <c r="F639" s="260"/>
      <c r="G639" s="260"/>
      <c r="H639" s="262" t="s">
        <v>2474</v>
      </c>
      <c r="I639" s="262" t="s">
        <v>412</v>
      </c>
      <c r="J639" s="660">
        <v>42943.625</v>
      </c>
      <c r="K639" s="299" t="s">
        <v>1466</v>
      </c>
      <c r="L639" s="654">
        <v>1400</v>
      </c>
      <c r="M639" s="260">
        <v>2648</v>
      </c>
      <c r="N639" s="825">
        <v>43004</v>
      </c>
      <c r="O639" s="300"/>
      <c r="P639" s="300"/>
      <c r="AB639" s="5" t="str">
        <f t="shared" si="9"/>
        <v>Sten Skagen61_62_63_64_65</v>
      </c>
    </row>
    <row r="640" spans="1:28" ht="12.95" customHeight="1">
      <c r="A640" s="260">
        <v>2651</v>
      </c>
      <c r="B640" s="260" t="s">
        <v>3129</v>
      </c>
      <c r="C640" s="261">
        <v>42950</v>
      </c>
      <c r="D640" s="260" t="s">
        <v>2854</v>
      </c>
      <c r="E640" s="260" t="s">
        <v>3128</v>
      </c>
      <c r="F640" s="260"/>
      <c r="G640" s="260"/>
      <c r="H640" s="262" t="s">
        <v>2474</v>
      </c>
      <c r="I640" s="262" t="s">
        <v>2870</v>
      </c>
      <c r="J640" s="660">
        <v>42947</v>
      </c>
      <c r="K640" s="299" t="s">
        <v>1466</v>
      </c>
      <c r="L640" s="654">
        <v>1400</v>
      </c>
      <c r="M640" s="260">
        <v>2648</v>
      </c>
      <c r="N640" s="825">
        <v>43004</v>
      </c>
      <c r="O640" s="300"/>
      <c r="P640" s="300"/>
      <c r="AB640" s="5" t="str">
        <f t="shared" si="9"/>
        <v>Emmy Schulte161_162_163_164</v>
      </c>
    </row>
    <row r="641" spans="1:28" ht="12.95" customHeight="1">
      <c r="A641" s="260">
        <v>2652</v>
      </c>
      <c r="B641" s="260" t="s">
        <v>3131</v>
      </c>
      <c r="C641" s="261">
        <v>42950</v>
      </c>
      <c r="D641" s="260" t="s">
        <v>881</v>
      </c>
      <c r="E641" s="260" t="s">
        <v>3130</v>
      </c>
      <c r="F641" s="260"/>
      <c r="G641" s="260"/>
      <c r="H641" s="262" t="s">
        <v>2474</v>
      </c>
      <c r="I641" s="262" t="s">
        <v>3111</v>
      </c>
      <c r="J641" s="660">
        <v>42944.5</v>
      </c>
      <c r="K641" s="299" t="s">
        <v>1466</v>
      </c>
      <c r="L641" s="654">
        <v>1400</v>
      </c>
      <c r="M641" s="260">
        <v>2648</v>
      </c>
      <c r="N641" s="825">
        <v>43004</v>
      </c>
      <c r="O641" s="300"/>
      <c r="P641" s="300"/>
      <c r="AB641" s="5" t="str">
        <f t="shared" si="9"/>
        <v>Songa Sapphire18_19_20</v>
      </c>
    </row>
    <row r="642" spans="1:28" ht="12.95" customHeight="1">
      <c r="A642" s="260">
        <v>2653</v>
      </c>
      <c r="B642" s="260" t="s">
        <v>3132</v>
      </c>
      <c r="C642" s="261">
        <v>42956</v>
      </c>
      <c r="D642" s="260" t="s">
        <v>2695</v>
      </c>
      <c r="E642" s="260" t="s">
        <v>547</v>
      </c>
      <c r="F642" s="260"/>
      <c r="G642" s="260"/>
      <c r="H642" s="262" t="s">
        <v>2474</v>
      </c>
      <c r="I642" s="262" t="s">
        <v>2956</v>
      </c>
      <c r="J642" s="660">
        <v>42915.999305555553</v>
      </c>
      <c r="K642" s="299" t="s">
        <v>1466</v>
      </c>
      <c r="L642" s="654">
        <v>1400</v>
      </c>
      <c r="M642" s="260">
        <v>2654</v>
      </c>
      <c r="N642" s="825">
        <v>43004</v>
      </c>
      <c r="O642" s="300"/>
      <c r="P642" s="300"/>
      <c r="AB642" s="5" t="str">
        <f t="shared" ref="AB642:AB705" si="10">IF(TRIM(A642)="","",CONCATENATE(TRIM(D642),TRIM(E642)))</f>
        <v>Acamar112</v>
      </c>
    </row>
    <row r="643" spans="1:28" ht="12.95" customHeight="1">
      <c r="A643" s="260">
        <v>2654</v>
      </c>
      <c r="B643" s="260" t="s">
        <v>3133</v>
      </c>
      <c r="C643" s="261">
        <v>42956</v>
      </c>
      <c r="D643" s="260" t="s">
        <v>2479</v>
      </c>
      <c r="E643" s="260" t="s">
        <v>373</v>
      </c>
      <c r="F643" s="260"/>
      <c r="G643" s="260"/>
      <c r="H643" s="262" t="s">
        <v>2635</v>
      </c>
      <c r="I643" s="262" t="s">
        <v>71</v>
      </c>
      <c r="J643" s="660">
        <v>42950</v>
      </c>
      <c r="K643" s="299" t="s">
        <v>1466</v>
      </c>
      <c r="L643" s="654">
        <v>1400</v>
      </c>
      <c r="M643" s="260">
        <v>2655</v>
      </c>
      <c r="N643" s="825">
        <v>43004</v>
      </c>
      <c r="O643" s="300"/>
      <c r="P643" s="300"/>
      <c r="AB643" s="5" t="str">
        <f t="shared" si="10"/>
        <v>Pacific Bridge174</v>
      </c>
    </row>
    <row r="644" spans="1:28" ht="12.95" customHeight="1">
      <c r="A644" s="260">
        <v>2655</v>
      </c>
      <c r="B644" s="260" t="s">
        <v>3134</v>
      </c>
      <c r="C644" s="261">
        <v>42956</v>
      </c>
      <c r="D644" s="260" t="s">
        <v>2473</v>
      </c>
      <c r="E644" s="260" t="s">
        <v>2958</v>
      </c>
      <c r="F644" s="260"/>
      <c r="G644" s="260"/>
      <c r="H644" s="262" t="s">
        <v>2474</v>
      </c>
      <c r="I644" s="262" t="s">
        <v>668</v>
      </c>
      <c r="J644" s="660">
        <v>42918</v>
      </c>
      <c r="K644" s="299" t="s">
        <v>1466</v>
      </c>
      <c r="L644" s="654">
        <v>1400</v>
      </c>
      <c r="M644" s="260">
        <v>2656</v>
      </c>
      <c r="N644" s="825">
        <v>43004</v>
      </c>
      <c r="O644" s="300"/>
      <c r="P644" s="300"/>
      <c r="AB644" s="5" t="str">
        <f t="shared" si="10"/>
        <v>Silver Orla48_17B</v>
      </c>
    </row>
    <row r="645" spans="1:28" ht="12.95" customHeight="1">
      <c r="A645" s="260">
        <v>2656</v>
      </c>
      <c r="B645" s="260" t="s">
        <v>3135</v>
      </c>
      <c r="C645" s="261">
        <v>42956</v>
      </c>
      <c r="D645" s="260" t="s">
        <v>2270</v>
      </c>
      <c r="E645" s="260" t="s">
        <v>2968</v>
      </c>
      <c r="F645" s="260"/>
      <c r="G645" s="260"/>
      <c r="H645" s="262" t="s">
        <v>2635</v>
      </c>
      <c r="I645" s="262" t="s">
        <v>20</v>
      </c>
      <c r="J645" s="660">
        <v>42922</v>
      </c>
      <c r="K645" s="299" t="s">
        <v>1466</v>
      </c>
      <c r="L645" s="654">
        <v>1400</v>
      </c>
      <c r="M645" s="260">
        <v>2657</v>
      </c>
      <c r="N645" s="825">
        <v>43004</v>
      </c>
      <c r="O645" s="300"/>
      <c r="P645" s="300"/>
      <c r="AB645" s="5" t="str">
        <f t="shared" si="10"/>
        <v>Seaheritage69-1</v>
      </c>
    </row>
    <row r="646" spans="1:28" ht="12.95" customHeight="1">
      <c r="A646" s="260">
        <v>2657</v>
      </c>
      <c r="B646" s="260" t="s">
        <v>3136</v>
      </c>
      <c r="C646" s="261">
        <v>42956</v>
      </c>
      <c r="D646" s="260" t="s">
        <v>711</v>
      </c>
      <c r="E646" s="260" t="s">
        <v>46</v>
      </c>
      <c r="F646" s="260"/>
      <c r="G646" s="260"/>
      <c r="H646" s="262" t="s">
        <v>2474</v>
      </c>
      <c r="I646" s="262" t="s">
        <v>287</v>
      </c>
      <c r="J646" s="660">
        <v>42930</v>
      </c>
      <c r="K646" s="299" t="s">
        <v>1466</v>
      </c>
      <c r="L646" s="654">
        <v>1400</v>
      </c>
      <c r="M646" s="260">
        <v>2658</v>
      </c>
      <c r="N646" s="825">
        <v>43004</v>
      </c>
      <c r="O646" s="300"/>
      <c r="P646" s="300"/>
      <c r="AB646" s="5" t="str">
        <f t="shared" si="10"/>
        <v>Silver Valerie41</v>
      </c>
    </row>
    <row r="647" spans="1:28" ht="12.95" customHeight="1">
      <c r="A647" s="260">
        <v>2658</v>
      </c>
      <c r="B647" s="260" t="s">
        <v>3138</v>
      </c>
      <c r="C647" s="261">
        <v>42956</v>
      </c>
      <c r="D647" s="260" t="s">
        <v>2028</v>
      </c>
      <c r="E647" s="260" t="s">
        <v>2872</v>
      </c>
      <c r="F647" s="260"/>
      <c r="G647" s="260"/>
      <c r="H647" s="262" t="s">
        <v>684</v>
      </c>
      <c r="I647" s="262" t="s">
        <v>3137</v>
      </c>
      <c r="J647" s="660">
        <v>42921</v>
      </c>
      <c r="K647" s="299" t="s">
        <v>1094</v>
      </c>
      <c r="L647" s="654">
        <v>1400</v>
      </c>
      <c r="M647" s="260">
        <v>2659</v>
      </c>
      <c r="N647" s="825">
        <v>42986</v>
      </c>
      <c r="O647" s="300"/>
      <c r="P647" s="300"/>
      <c r="AB647" s="5" t="str">
        <f t="shared" si="10"/>
        <v>Stena President201704</v>
      </c>
    </row>
    <row r="648" spans="1:28" ht="12.95" customHeight="1">
      <c r="A648" s="260">
        <v>2659</v>
      </c>
      <c r="B648" s="260" t="s">
        <v>3139</v>
      </c>
      <c r="C648" s="261">
        <v>42956</v>
      </c>
      <c r="D648" s="260" t="s">
        <v>643</v>
      </c>
      <c r="E648" s="260" t="s">
        <v>2977</v>
      </c>
      <c r="F648" s="260"/>
      <c r="G648" s="260"/>
      <c r="H648" s="262" t="s">
        <v>817</v>
      </c>
      <c r="I648" s="262" t="s">
        <v>55</v>
      </c>
      <c r="J648" s="660">
        <v>42918</v>
      </c>
      <c r="K648" s="299" t="s">
        <v>1094</v>
      </c>
      <c r="L648" s="654">
        <v>1400</v>
      </c>
      <c r="M648" s="260">
        <v>2660</v>
      </c>
      <c r="N648" s="825">
        <v>42986</v>
      </c>
      <c r="O648" s="300"/>
      <c r="P648" s="300"/>
      <c r="AB648" s="5" t="str">
        <f t="shared" si="10"/>
        <v>Stena Perros201704_1</v>
      </c>
    </row>
    <row r="649" spans="1:28" ht="12.95" customHeight="1">
      <c r="A649" s="260">
        <v>2660</v>
      </c>
      <c r="B649" s="260" t="s">
        <v>3140</v>
      </c>
      <c r="C649" s="261">
        <v>42956</v>
      </c>
      <c r="D649" s="260" t="s">
        <v>640</v>
      </c>
      <c r="E649" s="260" t="s">
        <v>2773</v>
      </c>
      <c r="F649" s="260"/>
      <c r="G649" s="260"/>
      <c r="H649" s="262" t="s">
        <v>828</v>
      </c>
      <c r="I649" s="262" t="s">
        <v>2846</v>
      </c>
      <c r="J649" s="660">
        <v>42927</v>
      </c>
      <c r="K649" s="299" t="s">
        <v>1094</v>
      </c>
      <c r="L649" s="654">
        <v>1400</v>
      </c>
      <c r="M649" s="260">
        <v>2661</v>
      </c>
      <c r="N649" s="825">
        <v>42990</v>
      </c>
      <c r="O649" s="300"/>
      <c r="P649" s="300"/>
      <c r="AB649" s="5" t="str">
        <f t="shared" si="10"/>
        <v>Sonangol Kizomba201703</v>
      </c>
    </row>
    <row r="650" spans="1:28" ht="12.95" customHeight="1">
      <c r="A650" s="260">
        <v>2661</v>
      </c>
      <c r="B650" s="260" t="s">
        <v>3141</v>
      </c>
      <c r="C650" s="261">
        <v>42956</v>
      </c>
      <c r="D650" s="260" t="s">
        <v>1292</v>
      </c>
      <c r="E650" s="260" t="s">
        <v>3098</v>
      </c>
      <c r="F650" s="260"/>
      <c r="G650" s="260"/>
      <c r="H650" s="262" t="s">
        <v>2850</v>
      </c>
      <c r="I650" s="262" t="s">
        <v>3114</v>
      </c>
      <c r="J650" s="660">
        <v>42941</v>
      </c>
      <c r="K650" s="299" t="s">
        <v>1094</v>
      </c>
      <c r="L650" s="654">
        <v>1400</v>
      </c>
      <c r="M650" s="260">
        <v>2662</v>
      </c>
      <c r="N650" s="825">
        <v>42990</v>
      </c>
      <c r="O650" s="300"/>
      <c r="P650" s="300"/>
      <c r="AB650" s="5" t="str">
        <f t="shared" si="10"/>
        <v>Afroditi201706</v>
      </c>
    </row>
    <row r="651" spans="1:28" ht="12.95" customHeight="1">
      <c r="A651" s="260">
        <v>2662</v>
      </c>
      <c r="B651" s="260" t="s">
        <v>3142</v>
      </c>
      <c r="C651" s="261">
        <v>42956</v>
      </c>
      <c r="D651" s="260" t="s">
        <v>2853</v>
      </c>
      <c r="E651" s="260" t="s">
        <v>2484</v>
      </c>
      <c r="F651" s="260"/>
      <c r="G651" s="260"/>
      <c r="H651" s="262" t="s">
        <v>736</v>
      </c>
      <c r="I651" s="262" t="s">
        <v>535</v>
      </c>
      <c r="J651" s="660">
        <v>42933</v>
      </c>
      <c r="K651" s="299" t="s">
        <v>1104</v>
      </c>
      <c r="L651" s="654">
        <v>1500</v>
      </c>
      <c r="M651" s="260">
        <v>2663</v>
      </c>
      <c r="N651" s="825">
        <v>42986</v>
      </c>
      <c r="O651" s="300"/>
      <c r="P651" s="300"/>
      <c r="AB651" s="5" t="str">
        <f t="shared" si="10"/>
        <v>STI Bosphorus1701</v>
      </c>
    </row>
    <row r="652" spans="1:28" ht="12.95" customHeight="1">
      <c r="A652" s="260">
        <v>2663</v>
      </c>
      <c r="B652" s="260" t="s">
        <v>3143</v>
      </c>
      <c r="C652" s="261">
        <v>42956</v>
      </c>
      <c r="D652" s="260" t="s">
        <v>2861</v>
      </c>
      <c r="E652" s="260" t="s">
        <v>2612</v>
      </c>
      <c r="F652" s="260"/>
      <c r="G652" s="260"/>
      <c r="H652" s="262" t="s">
        <v>736</v>
      </c>
      <c r="I652" s="262" t="s">
        <v>25</v>
      </c>
      <c r="J652" s="660">
        <v>42922</v>
      </c>
      <c r="K652" s="299" t="s">
        <v>1104</v>
      </c>
      <c r="L652" s="654">
        <v>1500</v>
      </c>
      <c r="M652" s="260">
        <v>2664</v>
      </c>
      <c r="N652" s="825">
        <v>42986</v>
      </c>
      <c r="O652" s="300"/>
      <c r="P652" s="300"/>
      <c r="AB652" s="5" t="str">
        <f t="shared" si="10"/>
        <v>Stena Impeccable1702</v>
      </c>
    </row>
    <row r="653" spans="1:28" ht="12.95" customHeight="1">
      <c r="A653" s="260">
        <v>2664</v>
      </c>
      <c r="B653" s="260" t="s">
        <v>3144</v>
      </c>
      <c r="C653" s="261">
        <v>42956</v>
      </c>
      <c r="D653" s="260" t="s">
        <v>2206</v>
      </c>
      <c r="E653" s="260" t="s">
        <v>2873</v>
      </c>
      <c r="F653" s="260"/>
      <c r="G653" s="260"/>
      <c r="H653" s="262" t="s">
        <v>1327</v>
      </c>
      <c r="I653" s="262" t="s">
        <v>25</v>
      </c>
      <c r="J653" s="660">
        <v>42917</v>
      </c>
      <c r="K653" s="299" t="s">
        <v>1104</v>
      </c>
      <c r="L653" s="654">
        <v>1500</v>
      </c>
      <c r="M653" s="260">
        <v>2665</v>
      </c>
      <c r="N653" s="825">
        <v>42986</v>
      </c>
      <c r="O653" s="300"/>
      <c r="P653" s="300"/>
      <c r="AB653" s="5" t="str">
        <f t="shared" si="10"/>
        <v>Shandong Zihe1705</v>
      </c>
    </row>
    <row r="654" spans="1:28" ht="12.95" customHeight="1">
      <c r="A654" s="260">
        <v>2665</v>
      </c>
      <c r="B654" s="260" t="s">
        <v>3145</v>
      </c>
      <c r="C654" s="261">
        <v>42956</v>
      </c>
      <c r="D654" s="260" t="s">
        <v>2939</v>
      </c>
      <c r="E654" s="260" t="s">
        <v>2484</v>
      </c>
      <c r="F654" s="260"/>
      <c r="G654" s="260"/>
      <c r="H654" s="262" t="s">
        <v>2677</v>
      </c>
      <c r="I654" s="262" t="s">
        <v>25</v>
      </c>
      <c r="J654" s="660">
        <v>42947</v>
      </c>
      <c r="K654" s="299" t="s">
        <v>1104</v>
      </c>
      <c r="L654" s="654">
        <v>1500</v>
      </c>
      <c r="M654" s="260">
        <v>2666</v>
      </c>
      <c r="N654" s="825">
        <v>42986</v>
      </c>
      <c r="O654" s="300"/>
      <c r="P654" s="300"/>
      <c r="AB654" s="5" t="str">
        <f t="shared" si="10"/>
        <v>PTI Rhine1701</v>
      </c>
    </row>
    <row r="655" spans="1:28" ht="12.95" customHeight="1">
      <c r="A655" s="260">
        <v>2666</v>
      </c>
      <c r="B655" s="260" t="s">
        <v>3146</v>
      </c>
      <c r="C655" s="261">
        <v>42956</v>
      </c>
      <c r="D655" s="260" t="s">
        <v>605</v>
      </c>
      <c r="E655" s="260" t="s">
        <v>2484</v>
      </c>
      <c r="F655" s="260"/>
      <c r="G655" s="260"/>
      <c r="H655" s="262" t="s">
        <v>1327</v>
      </c>
      <c r="I655" s="262" t="s">
        <v>25</v>
      </c>
      <c r="J655" s="660">
        <v>42941</v>
      </c>
      <c r="K655" s="299" t="s">
        <v>1104</v>
      </c>
      <c r="L655" s="654">
        <v>1500</v>
      </c>
      <c r="M655" s="260">
        <v>2667</v>
      </c>
      <c r="N655" s="825">
        <v>42986</v>
      </c>
      <c r="O655" s="300"/>
      <c r="P655" s="300"/>
      <c r="AB655" s="5" t="str">
        <f t="shared" si="10"/>
        <v>Kronborg1701</v>
      </c>
    </row>
    <row r="656" spans="1:28" ht="12.95" customHeight="1">
      <c r="A656" s="260">
        <v>2667</v>
      </c>
      <c r="B656" s="260" t="s">
        <v>3147</v>
      </c>
      <c r="C656" s="261">
        <v>42958</v>
      </c>
      <c r="D656" s="260" t="s">
        <v>502</v>
      </c>
      <c r="E656" s="260" t="s">
        <v>700</v>
      </c>
      <c r="F656" s="260"/>
      <c r="G656" s="260"/>
      <c r="H656" s="262" t="s">
        <v>63</v>
      </c>
      <c r="I656" s="262" t="s">
        <v>77</v>
      </c>
      <c r="J656" s="660">
        <v>42886</v>
      </c>
      <c r="K656" s="299" t="s">
        <v>60</v>
      </c>
      <c r="L656" s="654">
        <v>800</v>
      </c>
      <c r="M656" s="260">
        <v>2668</v>
      </c>
      <c r="N656" s="825">
        <v>42985</v>
      </c>
      <c r="O656" s="300"/>
      <c r="P656" s="300"/>
      <c r="AB656" s="5" t="str">
        <f t="shared" si="10"/>
        <v>BM Breeze62</v>
      </c>
    </row>
    <row r="657" spans="1:28" ht="12.95" customHeight="1">
      <c r="A657" s="260">
        <v>2668</v>
      </c>
      <c r="B657" s="260" t="s">
        <v>3148</v>
      </c>
      <c r="C657" s="261">
        <v>42958</v>
      </c>
      <c r="D657" s="260" t="s">
        <v>768</v>
      </c>
      <c r="E657" s="260" t="s">
        <v>199</v>
      </c>
      <c r="F657" s="260"/>
      <c r="G657" s="260"/>
      <c r="H657" s="262" t="s">
        <v>601</v>
      </c>
      <c r="I657" s="262" t="s">
        <v>435</v>
      </c>
      <c r="J657" s="660">
        <v>42883</v>
      </c>
      <c r="K657" s="299" t="s">
        <v>60</v>
      </c>
      <c r="L657" s="654">
        <v>800</v>
      </c>
      <c r="M657" s="260">
        <v>2669</v>
      </c>
      <c r="N657" s="825">
        <v>42985</v>
      </c>
      <c r="O657" s="300"/>
      <c r="P657" s="300"/>
      <c r="AB657" s="5" t="str">
        <f t="shared" si="10"/>
        <v>Peak Spirit30</v>
      </c>
    </row>
    <row r="658" spans="1:28" ht="12.95" customHeight="1">
      <c r="A658" s="260">
        <v>2669</v>
      </c>
      <c r="B658" s="260" t="s">
        <v>3149</v>
      </c>
      <c r="C658" s="261">
        <v>42958</v>
      </c>
      <c r="D658" s="260" t="s">
        <v>115</v>
      </c>
      <c r="E658" s="260" t="s">
        <v>188</v>
      </c>
      <c r="F658" s="260"/>
      <c r="G658" s="260"/>
      <c r="H658" s="262" t="s">
        <v>634</v>
      </c>
      <c r="I658" s="262" t="s">
        <v>715</v>
      </c>
      <c r="J658" s="660">
        <v>42922</v>
      </c>
      <c r="K658" s="299" t="s">
        <v>60</v>
      </c>
      <c r="L658" s="654">
        <v>800</v>
      </c>
      <c r="M658" s="260">
        <v>2670</v>
      </c>
      <c r="N658" s="825">
        <v>42985</v>
      </c>
      <c r="O658" s="300"/>
      <c r="P658" s="300"/>
      <c r="AB658" s="5" t="str">
        <f t="shared" si="10"/>
        <v>Leyte Spirit31</v>
      </c>
    </row>
    <row r="659" spans="1:28" ht="12.95" customHeight="1">
      <c r="A659" s="260">
        <v>2670</v>
      </c>
      <c r="B659" s="260" t="s">
        <v>3150</v>
      </c>
      <c r="C659" s="261">
        <v>42958</v>
      </c>
      <c r="D659" s="260" t="s">
        <v>794</v>
      </c>
      <c r="E659" s="260" t="s">
        <v>217</v>
      </c>
      <c r="F659" s="260"/>
      <c r="G659" s="260"/>
      <c r="H659" s="262" t="s">
        <v>601</v>
      </c>
      <c r="I659" s="262" t="s">
        <v>20</v>
      </c>
      <c r="J659" s="660">
        <v>42921</v>
      </c>
      <c r="K659" s="299" t="s">
        <v>60</v>
      </c>
      <c r="L659" s="654">
        <v>800</v>
      </c>
      <c r="M659" s="260">
        <v>2671</v>
      </c>
      <c r="N659" s="825">
        <v>42986</v>
      </c>
      <c r="O659" s="300"/>
      <c r="P659" s="300"/>
      <c r="AB659" s="5" t="str">
        <f t="shared" si="10"/>
        <v>Navion Marita48</v>
      </c>
    </row>
    <row r="660" spans="1:28" ht="12.95" customHeight="1">
      <c r="A660" s="260">
        <v>2671</v>
      </c>
      <c r="B660" s="260" t="s">
        <v>3151</v>
      </c>
      <c r="C660" s="261">
        <v>42958</v>
      </c>
      <c r="D660" s="260" t="s">
        <v>2485</v>
      </c>
      <c r="E660" s="260" t="s">
        <v>2973</v>
      </c>
      <c r="F660" s="260"/>
      <c r="G660" s="260"/>
      <c r="H660" s="262" t="s">
        <v>830</v>
      </c>
      <c r="I660" s="262" t="s">
        <v>200</v>
      </c>
      <c r="J660" s="660">
        <v>42928</v>
      </c>
      <c r="K660" s="299" t="s">
        <v>60</v>
      </c>
      <c r="L660" s="654">
        <v>800</v>
      </c>
      <c r="M660" s="260">
        <v>2672</v>
      </c>
      <c r="N660" s="825">
        <v>42992</v>
      </c>
      <c r="O660" s="300"/>
      <c r="P660" s="300"/>
      <c r="AB660" s="5" t="str">
        <f t="shared" si="10"/>
        <v>Trysil SpiritV28</v>
      </c>
    </row>
    <row r="661" spans="1:28" ht="12.95" customHeight="1">
      <c r="A661" s="260">
        <v>2672</v>
      </c>
      <c r="B661" s="260" t="s">
        <v>3152</v>
      </c>
      <c r="C661" s="261">
        <v>42958</v>
      </c>
      <c r="D661" s="260" t="s">
        <v>502</v>
      </c>
      <c r="E661" s="260" t="s">
        <v>381</v>
      </c>
      <c r="F661" s="260"/>
      <c r="G661" s="260"/>
      <c r="H661" s="262" t="s">
        <v>63</v>
      </c>
      <c r="I661" s="262" t="s">
        <v>2879</v>
      </c>
      <c r="J661" s="660">
        <v>42937</v>
      </c>
      <c r="K661" s="299" t="s">
        <v>60</v>
      </c>
      <c r="L661" s="654">
        <v>800</v>
      </c>
      <c r="M661" s="260">
        <v>2673</v>
      </c>
      <c r="N661" s="825">
        <v>42992</v>
      </c>
      <c r="O661" s="300"/>
      <c r="P661" s="300"/>
      <c r="AB661" s="5" t="str">
        <f t="shared" si="10"/>
        <v>BM Breeze63</v>
      </c>
    </row>
    <row r="662" spans="1:28" ht="12.95" customHeight="1">
      <c r="A662" s="260">
        <v>2673</v>
      </c>
      <c r="B662" s="260" t="s">
        <v>3153</v>
      </c>
      <c r="C662" s="261">
        <v>42958</v>
      </c>
      <c r="D662" s="260" t="s">
        <v>65</v>
      </c>
      <c r="E662" s="260" t="s">
        <v>2978</v>
      </c>
      <c r="F662" s="260"/>
      <c r="G662" s="260"/>
      <c r="H662" s="262" t="s">
        <v>2211</v>
      </c>
      <c r="I662" s="262" t="s">
        <v>67</v>
      </c>
      <c r="J662" s="660">
        <v>42943</v>
      </c>
      <c r="K662" s="299" t="s">
        <v>60</v>
      </c>
      <c r="L662" s="654">
        <v>800</v>
      </c>
      <c r="M662" s="260">
        <v>2674</v>
      </c>
      <c r="N662" s="825">
        <v>42985</v>
      </c>
      <c r="O662" s="300"/>
      <c r="P662" s="300"/>
      <c r="AB662" s="5" t="str">
        <f t="shared" si="10"/>
        <v>Everest SpiritV129</v>
      </c>
    </row>
    <row r="663" spans="1:28" ht="12.95" customHeight="1">
      <c r="A663" s="260">
        <v>2674</v>
      </c>
      <c r="B663" s="260" t="s">
        <v>3154</v>
      </c>
      <c r="C663" s="261">
        <v>42958</v>
      </c>
      <c r="D663" s="260" t="s">
        <v>3078</v>
      </c>
      <c r="E663" s="260" t="s">
        <v>423</v>
      </c>
      <c r="F663" s="260"/>
      <c r="G663" s="260"/>
      <c r="H663" s="262" t="s">
        <v>63</v>
      </c>
      <c r="I663" s="262" t="s">
        <v>1913</v>
      </c>
      <c r="J663" s="660">
        <v>42940</v>
      </c>
      <c r="K663" s="299" t="s">
        <v>60</v>
      </c>
      <c r="L663" s="654">
        <v>800</v>
      </c>
      <c r="M663" s="260">
        <v>2675</v>
      </c>
      <c r="N663" s="825">
        <v>42992</v>
      </c>
      <c r="O663" s="300"/>
      <c r="P663" s="300"/>
      <c r="AB663" s="5" t="str">
        <f t="shared" si="10"/>
        <v>Esteem Brilliance02</v>
      </c>
    </row>
    <row r="664" spans="1:28" ht="12.95" customHeight="1">
      <c r="A664" s="260">
        <v>2675</v>
      </c>
      <c r="B664" s="260" t="s">
        <v>3155</v>
      </c>
      <c r="C664" s="261">
        <v>42958</v>
      </c>
      <c r="D664" s="260" t="s">
        <v>768</v>
      </c>
      <c r="E664" s="260" t="s">
        <v>50</v>
      </c>
      <c r="F664" s="260"/>
      <c r="G664" s="260"/>
      <c r="H664" s="262" t="s">
        <v>601</v>
      </c>
      <c r="I664" s="262" t="s">
        <v>90</v>
      </c>
      <c r="J664" s="660">
        <v>42935</v>
      </c>
      <c r="K664" s="299" t="s">
        <v>60</v>
      </c>
      <c r="L664" s="654">
        <v>800</v>
      </c>
      <c r="M664" s="260">
        <v>2676</v>
      </c>
      <c r="N664" s="825">
        <v>42992</v>
      </c>
      <c r="O664" s="300"/>
      <c r="P664" s="300"/>
      <c r="AB664" s="5" t="str">
        <f t="shared" si="10"/>
        <v>Peak Spirit32</v>
      </c>
    </row>
    <row r="665" spans="1:28" ht="12.95" customHeight="1">
      <c r="A665" s="260">
        <v>2676</v>
      </c>
      <c r="B665" s="260" t="s">
        <v>3156</v>
      </c>
      <c r="C665" s="261">
        <v>42958</v>
      </c>
      <c r="D665" s="260" t="s">
        <v>794</v>
      </c>
      <c r="E665" s="260" t="s">
        <v>834</v>
      </c>
      <c r="F665" s="260"/>
      <c r="G665" s="260"/>
      <c r="H665" s="262" t="s">
        <v>601</v>
      </c>
      <c r="I665" s="262" t="s">
        <v>88</v>
      </c>
      <c r="J665" s="660">
        <v>42937</v>
      </c>
      <c r="K665" s="299" t="s">
        <v>60</v>
      </c>
      <c r="L665" s="654">
        <v>800</v>
      </c>
      <c r="M665" s="260">
        <v>2677</v>
      </c>
      <c r="N665" s="825">
        <v>42986</v>
      </c>
      <c r="O665" s="300"/>
      <c r="P665" s="300"/>
      <c r="AB665" s="5" t="str">
        <f t="shared" si="10"/>
        <v>Navion Marita49</v>
      </c>
    </row>
    <row r="666" spans="1:28" ht="12.95" customHeight="1">
      <c r="A666" s="260">
        <v>2677</v>
      </c>
      <c r="B666" s="260" t="s">
        <v>3157</v>
      </c>
      <c r="C666" s="261">
        <v>42958</v>
      </c>
      <c r="D666" s="260" t="s">
        <v>641</v>
      </c>
      <c r="E666" s="260" t="s">
        <v>142</v>
      </c>
      <c r="F666" s="260"/>
      <c r="G666" s="260"/>
      <c r="H666" s="262" t="s">
        <v>634</v>
      </c>
      <c r="I666" s="262" t="s">
        <v>200</v>
      </c>
      <c r="J666" s="660">
        <v>42946</v>
      </c>
      <c r="K666" s="299" t="s">
        <v>60</v>
      </c>
      <c r="L666" s="654">
        <v>800</v>
      </c>
      <c r="M666" s="260">
        <v>2678</v>
      </c>
      <c r="N666" s="825">
        <v>42985</v>
      </c>
      <c r="O666" s="300"/>
      <c r="P666" s="300"/>
      <c r="AB666" s="5" t="str">
        <f t="shared" si="10"/>
        <v>Pacific Dawn43</v>
      </c>
    </row>
    <row r="667" spans="1:28" ht="12.95" customHeight="1">
      <c r="A667" s="260">
        <v>2678</v>
      </c>
      <c r="B667" s="260" t="s">
        <v>3158</v>
      </c>
      <c r="C667" s="261">
        <v>42961</v>
      </c>
      <c r="D667" s="260" t="s">
        <v>2543</v>
      </c>
      <c r="E667" s="260" t="s">
        <v>179</v>
      </c>
      <c r="F667" s="260"/>
      <c r="G667" s="260"/>
      <c r="H667" s="262" t="s">
        <v>1320</v>
      </c>
      <c r="I667" s="262" t="s">
        <v>591</v>
      </c>
      <c r="J667" s="660">
        <v>42923</v>
      </c>
      <c r="K667" s="299" t="s">
        <v>590</v>
      </c>
      <c r="L667" s="654">
        <v>1600</v>
      </c>
      <c r="M667" s="260">
        <v>2679</v>
      </c>
      <c r="N667" s="825">
        <v>42990</v>
      </c>
      <c r="O667" s="300"/>
      <c r="P667" s="300"/>
      <c r="AB667" s="5" t="str">
        <f t="shared" si="10"/>
        <v>Atlantic Queen23</v>
      </c>
    </row>
    <row r="668" spans="1:28" ht="12.95" customHeight="1">
      <c r="A668" s="260">
        <v>2679</v>
      </c>
      <c r="B668" s="260" t="s">
        <v>3159</v>
      </c>
      <c r="C668" s="261">
        <v>42961</v>
      </c>
      <c r="D668" s="260" t="s">
        <v>1290</v>
      </c>
      <c r="E668" s="260" t="s">
        <v>2601</v>
      </c>
      <c r="F668" s="260"/>
      <c r="G668" s="260"/>
      <c r="H668" s="262" t="s">
        <v>2882</v>
      </c>
      <c r="I668" s="262" t="s">
        <v>2109</v>
      </c>
      <c r="J668" s="660">
        <v>42934</v>
      </c>
      <c r="K668" s="299" t="s">
        <v>590</v>
      </c>
      <c r="L668" s="654">
        <v>1600</v>
      </c>
      <c r="M668" s="260">
        <v>2680</v>
      </c>
      <c r="N668" s="825">
        <v>42990</v>
      </c>
      <c r="O668" s="300"/>
      <c r="P668" s="300"/>
      <c r="AB668" s="5" t="str">
        <f t="shared" si="10"/>
        <v>Overseas Ariadmar172</v>
      </c>
    </row>
    <row r="669" spans="1:28" ht="12.95" customHeight="1">
      <c r="A669" s="260">
        <v>2680</v>
      </c>
      <c r="B669" s="260" t="s">
        <v>3160</v>
      </c>
      <c r="C669" s="261">
        <v>42961</v>
      </c>
      <c r="D669" s="260" t="s">
        <v>2952</v>
      </c>
      <c r="E669" s="260" t="s">
        <v>745</v>
      </c>
      <c r="F669" s="260"/>
      <c r="G669" s="260"/>
      <c r="H669" s="262" t="s">
        <v>688</v>
      </c>
      <c r="I669" s="262" t="s">
        <v>645</v>
      </c>
      <c r="J669" s="660">
        <v>42931</v>
      </c>
      <c r="K669" s="299" t="s">
        <v>590</v>
      </c>
      <c r="L669" s="654">
        <v>1600</v>
      </c>
      <c r="M669" s="260">
        <v>2681</v>
      </c>
      <c r="N669" s="825">
        <v>42970</v>
      </c>
      <c r="O669" s="300"/>
      <c r="P669" s="300"/>
      <c r="AB669" s="5" t="str">
        <f t="shared" si="10"/>
        <v>Seaways Visayas138</v>
      </c>
    </row>
    <row r="670" spans="1:28" ht="12.95" customHeight="1">
      <c r="A670" s="260">
        <v>2681</v>
      </c>
      <c r="B670" s="260" t="s">
        <v>3161</v>
      </c>
      <c r="C670" s="261">
        <v>42961</v>
      </c>
      <c r="D670" s="260" t="s">
        <v>1848</v>
      </c>
      <c r="E670" s="260" t="s">
        <v>2953</v>
      </c>
      <c r="F670" s="260"/>
      <c r="G670" s="260"/>
      <c r="H670" s="262" t="s">
        <v>864</v>
      </c>
      <c r="I670" s="262" t="s">
        <v>20</v>
      </c>
      <c r="J670" s="660">
        <v>42929</v>
      </c>
      <c r="K670" s="299" t="s">
        <v>590</v>
      </c>
      <c r="L670" s="654">
        <v>1600</v>
      </c>
      <c r="M670" s="260">
        <v>2682</v>
      </c>
      <c r="N670" s="825">
        <v>42964</v>
      </c>
      <c r="O670" s="300"/>
      <c r="P670" s="300"/>
      <c r="AB670" s="5" t="str">
        <f t="shared" si="10"/>
        <v>EL Junior PNT06_17</v>
      </c>
    </row>
    <row r="671" spans="1:28" ht="12.95" customHeight="1">
      <c r="A671" s="260">
        <v>2682</v>
      </c>
      <c r="B671" s="260" t="s">
        <v>3162</v>
      </c>
      <c r="C671" s="261">
        <v>42961</v>
      </c>
      <c r="D671" s="260" t="s">
        <v>850</v>
      </c>
      <c r="E671" s="260" t="s">
        <v>3081</v>
      </c>
      <c r="F671" s="260"/>
      <c r="G671" s="260"/>
      <c r="H671" s="262" t="s">
        <v>1304</v>
      </c>
      <c r="I671" s="262" t="s">
        <v>150</v>
      </c>
      <c r="J671" s="660">
        <v>42947</v>
      </c>
      <c r="K671" s="299" t="s">
        <v>590</v>
      </c>
      <c r="L671" s="654">
        <v>1600</v>
      </c>
      <c r="M671" s="260">
        <v>2683</v>
      </c>
      <c r="N671" s="825">
        <v>42970</v>
      </c>
      <c r="O671" s="300"/>
      <c r="P671" s="300"/>
      <c r="AB671" s="5" t="str">
        <f t="shared" si="10"/>
        <v>Inca181P_119 F</v>
      </c>
    </row>
    <row r="672" spans="1:28" ht="12.95" customHeight="1">
      <c r="A672" s="260">
        <v>2683</v>
      </c>
      <c r="B672" s="260" t="s">
        <v>3163</v>
      </c>
      <c r="C672" s="261">
        <v>42961</v>
      </c>
      <c r="D672" s="260" t="s">
        <v>2851</v>
      </c>
      <c r="E672" s="260" t="s">
        <v>156</v>
      </c>
      <c r="F672" s="260"/>
      <c r="G672" s="260"/>
      <c r="H672" s="262" t="s">
        <v>1942</v>
      </c>
      <c r="I672" s="262" t="s">
        <v>567</v>
      </c>
      <c r="J672" s="660">
        <v>42941</v>
      </c>
      <c r="K672" s="299" t="s">
        <v>590</v>
      </c>
      <c r="L672" s="654">
        <v>1600</v>
      </c>
      <c r="M672" s="260">
        <v>2684</v>
      </c>
      <c r="N672" s="825">
        <v>42990</v>
      </c>
      <c r="O672" s="300"/>
      <c r="P672" s="300"/>
      <c r="AB672" s="5" t="str">
        <f t="shared" si="10"/>
        <v>Seaways Hellas206</v>
      </c>
    </row>
    <row r="673" spans="1:28" ht="12.95" customHeight="1">
      <c r="A673" s="260">
        <v>2684</v>
      </c>
      <c r="B673" s="260" t="s">
        <v>3164</v>
      </c>
      <c r="C673" s="261">
        <v>42961</v>
      </c>
      <c r="D673" s="260" t="s">
        <v>861</v>
      </c>
      <c r="E673" s="260" t="s">
        <v>354</v>
      </c>
      <c r="F673" s="260"/>
      <c r="G673" s="260"/>
      <c r="H673" s="262" t="s">
        <v>1304</v>
      </c>
      <c r="I673" s="262" t="s">
        <v>286</v>
      </c>
      <c r="J673" s="660">
        <v>42947</v>
      </c>
      <c r="K673" s="299" t="s">
        <v>590</v>
      </c>
      <c r="L673" s="654">
        <v>1600</v>
      </c>
      <c r="M673" s="260">
        <v>2685</v>
      </c>
      <c r="N673" s="825">
        <v>42970</v>
      </c>
      <c r="O673" s="300"/>
      <c r="P673" s="300"/>
      <c r="AB673" s="5" t="str">
        <f t="shared" si="10"/>
        <v>Aztec163</v>
      </c>
    </row>
    <row r="674" spans="1:28" ht="12.95" customHeight="1">
      <c r="A674" s="260">
        <v>2685</v>
      </c>
      <c r="B674" s="260" t="s">
        <v>3165</v>
      </c>
      <c r="C674" s="261">
        <v>42969</v>
      </c>
      <c r="D674" s="260" t="s">
        <v>2487</v>
      </c>
      <c r="E674" s="260" t="s">
        <v>126</v>
      </c>
      <c r="F674" s="260"/>
      <c r="G674" s="260"/>
      <c r="H674" s="262" t="s">
        <v>1338</v>
      </c>
      <c r="I674" s="262" t="s">
        <v>1331</v>
      </c>
      <c r="J674" s="660">
        <v>42966</v>
      </c>
      <c r="K674" s="299" t="s">
        <v>60</v>
      </c>
      <c r="L674" s="654">
        <v>800</v>
      </c>
      <c r="M674" s="260">
        <v>2686</v>
      </c>
      <c r="N674" s="825">
        <v>43013</v>
      </c>
      <c r="O674" s="300" t="s">
        <v>3307</v>
      </c>
      <c r="P674" s="300"/>
      <c r="AB674" s="5" t="str">
        <f t="shared" si="10"/>
        <v>Cascade Spirit13</v>
      </c>
    </row>
    <row r="675" spans="1:28" ht="12.95" customHeight="1">
      <c r="A675" s="260">
        <v>2686</v>
      </c>
      <c r="B675" s="260" t="s">
        <v>3195</v>
      </c>
      <c r="C675" s="261">
        <v>42984</v>
      </c>
      <c r="D675" s="260" t="s">
        <v>566</v>
      </c>
      <c r="E675" s="260">
        <v>65</v>
      </c>
      <c r="F675" s="260"/>
      <c r="G675" s="260"/>
      <c r="H675" s="262" t="s">
        <v>549</v>
      </c>
      <c r="I675" s="262" t="s">
        <v>231</v>
      </c>
      <c r="J675" s="660">
        <v>42949</v>
      </c>
      <c r="K675" s="299" t="s">
        <v>28</v>
      </c>
      <c r="L675" s="654">
        <v>1400</v>
      </c>
      <c r="M675" s="260">
        <v>2687</v>
      </c>
      <c r="N675" s="825">
        <v>43020</v>
      </c>
      <c r="O675" s="300"/>
      <c r="P675" s="300"/>
      <c r="AB675" s="5" t="str">
        <f t="shared" si="10"/>
        <v>Kanpur65</v>
      </c>
    </row>
    <row r="676" spans="1:28" ht="12.95" customHeight="1">
      <c r="A676" s="260">
        <v>2687</v>
      </c>
      <c r="B676" s="260" t="s">
        <v>3196</v>
      </c>
      <c r="C676" s="261">
        <v>42984</v>
      </c>
      <c r="D676" s="260" t="s">
        <v>650</v>
      </c>
      <c r="E676" s="260" t="s">
        <v>192</v>
      </c>
      <c r="F676" s="260"/>
      <c r="G676" s="260"/>
      <c r="H676" s="262" t="s">
        <v>671</v>
      </c>
      <c r="I676" s="262" t="s">
        <v>173</v>
      </c>
      <c r="J676" s="660">
        <v>42970</v>
      </c>
      <c r="K676" s="299" t="s">
        <v>28</v>
      </c>
      <c r="L676" s="654">
        <v>1400</v>
      </c>
      <c r="M676" s="260">
        <v>2688</v>
      </c>
      <c r="N676" s="825">
        <v>43006</v>
      </c>
      <c r="O676" s="300"/>
      <c r="P676" s="300"/>
      <c r="AB676" s="5" t="str">
        <f t="shared" si="10"/>
        <v>Cape Brindisi27</v>
      </c>
    </row>
    <row r="677" spans="1:28" ht="12.95" customHeight="1">
      <c r="A677" s="260">
        <v>2688</v>
      </c>
      <c r="B677" s="260" t="s">
        <v>3197</v>
      </c>
      <c r="C677" s="261">
        <v>42984</v>
      </c>
      <c r="D677" s="260" t="s">
        <v>1268</v>
      </c>
      <c r="E677" s="260" t="s">
        <v>405</v>
      </c>
      <c r="F677" s="260"/>
      <c r="G677" s="260"/>
      <c r="H677" s="262" t="s">
        <v>549</v>
      </c>
      <c r="I677" s="262" t="s">
        <v>62</v>
      </c>
      <c r="J677" s="660">
        <v>42971</v>
      </c>
      <c r="K677" s="299" t="s">
        <v>28</v>
      </c>
      <c r="L677" s="654">
        <v>1400</v>
      </c>
      <c r="M677" s="260">
        <v>2689</v>
      </c>
      <c r="N677" s="825">
        <v>43025</v>
      </c>
      <c r="O677" s="300"/>
      <c r="P677" s="300"/>
      <c r="AB677" s="5" t="str">
        <f t="shared" si="10"/>
        <v>Nave Cetus65</v>
      </c>
    </row>
    <row r="678" spans="1:28" ht="12.95" customHeight="1">
      <c r="A678" s="260">
        <v>2689</v>
      </c>
      <c r="B678" s="260" t="s">
        <v>3198</v>
      </c>
      <c r="C678" s="261">
        <v>42984</v>
      </c>
      <c r="D678" s="260" t="s">
        <v>1615</v>
      </c>
      <c r="E678" s="260" t="s">
        <v>124</v>
      </c>
      <c r="F678" s="260"/>
      <c r="G678" s="260"/>
      <c r="H678" s="262" t="s">
        <v>392</v>
      </c>
      <c r="I678" s="262" t="s">
        <v>424</v>
      </c>
      <c r="J678" s="660">
        <v>42958</v>
      </c>
      <c r="K678" s="299" t="s">
        <v>28</v>
      </c>
      <c r="L678" s="654">
        <v>1400</v>
      </c>
      <c r="M678" s="260">
        <v>2690</v>
      </c>
      <c r="N678" s="825">
        <v>43006</v>
      </c>
      <c r="O678" s="300"/>
      <c r="P678" s="300"/>
      <c r="AB678" s="5" t="str">
        <f t="shared" si="10"/>
        <v>Navig8 Solidarity19</v>
      </c>
    </row>
    <row r="679" spans="1:28" ht="12.95" customHeight="1">
      <c r="A679" s="260">
        <v>2690</v>
      </c>
      <c r="B679" s="321" t="s">
        <v>3199</v>
      </c>
      <c r="C679" s="261">
        <v>42984</v>
      </c>
      <c r="D679" s="260" t="s">
        <v>533</v>
      </c>
      <c r="E679" s="260" t="s">
        <v>707</v>
      </c>
      <c r="F679" s="260"/>
      <c r="G679" s="260"/>
      <c r="H679" s="262" t="s">
        <v>2541</v>
      </c>
      <c r="I679" s="262" t="s">
        <v>1852</v>
      </c>
      <c r="J679" s="660">
        <v>42970</v>
      </c>
      <c r="K679" s="299" t="s">
        <v>28</v>
      </c>
      <c r="L679" s="654">
        <v>1400</v>
      </c>
      <c r="M679" s="260">
        <v>2690</v>
      </c>
      <c r="N679" s="825">
        <v>43006</v>
      </c>
      <c r="O679" s="300"/>
      <c r="P679" s="300"/>
      <c r="AB679" s="5" t="str">
        <f t="shared" si="10"/>
        <v>Aframax Rio56</v>
      </c>
    </row>
    <row r="680" spans="1:28" ht="12.95" customHeight="1">
      <c r="A680" s="260">
        <v>2691</v>
      </c>
      <c r="B680" s="321" t="s">
        <v>3199</v>
      </c>
      <c r="C680" s="261">
        <v>42984</v>
      </c>
      <c r="D680" s="260" t="s">
        <v>2473</v>
      </c>
      <c r="E680" s="260" t="s">
        <v>834</v>
      </c>
      <c r="F680" s="260"/>
      <c r="G680" s="260"/>
      <c r="H680" s="262" t="s">
        <v>2474</v>
      </c>
      <c r="I680" s="262" t="s">
        <v>24</v>
      </c>
      <c r="J680" s="660">
        <v>42961</v>
      </c>
      <c r="K680" s="299" t="s">
        <v>1466</v>
      </c>
      <c r="L680" s="654">
        <v>1400</v>
      </c>
      <c r="M680" s="260">
        <v>2691</v>
      </c>
      <c r="N680" s="825">
        <v>43108</v>
      </c>
      <c r="O680" s="300"/>
      <c r="P680" s="300"/>
      <c r="AB680" s="5" t="str">
        <f t="shared" si="10"/>
        <v>Silver Orla49</v>
      </c>
    </row>
    <row r="681" spans="1:28" ht="12.95" customHeight="1">
      <c r="A681" s="260">
        <v>2692</v>
      </c>
      <c r="B681" s="260" t="s">
        <v>3200</v>
      </c>
      <c r="C681" s="261">
        <v>42984</v>
      </c>
      <c r="D681" s="260" t="s">
        <v>3107</v>
      </c>
      <c r="E681" s="260" t="s">
        <v>76</v>
      </c>
      <c r="F681" s="260"/>
      <c r="G681" s="260"/>
      <c r="H681" s="262" t="s">
        <v>2635</v>
      </c>
      <c r="I681" s="262" t="s">
        <v>1331</v>
      </c>
      <c r="J681" s="660">
        <v>42962</v>
      </c>
      <c r="K681" s="299" t="s">
        <v>1466</v>
      </c>
      <c r="L681" s="654">
        <v>1400</v>
      </c>
      <c r="M681" s="260">
        <v>2692</v>
      </c>
      <c r="N681" s="825">
        <v>43040</v>
      </c>
      <c r="O681" s="300"/>
      <c r="P681" s="300"/>
      <c r="AB681" s="5" t="str">
        <f t="shared" si="10"/>
        <v>SKS Sinni55</v>
      </c>
    </row>
    <row r="682" spans="1:28" ht="12.95" customHeight="1">
      <c r="A682" s="260">
        <v>2693</v>
      </c>
      <c r="B682" s="260" t="s">
        <v>3201</v>
      </c>
      <c r="C682" s="261">
        <v>42984</v>
      </c>
      <c r="D682" s="260" t="s">
        <v>711</v>
      </c>
      <c r="E682" s="260" t="s">
        <v>148</v>
      </c>
      <c r="F682" s="260"/>
      <c r="G682" s="260"/>
      <c r="H682" s="262" t="s">
        <v>2474</v>
      </c>
      <c r="I682" s="262" t="s">
        <v>412</v>
      </c>
      <c r="J682" s="660">
        <v>42969</v>
      </c>
      <c r="K682" s="299" t="s">
        <v>1466</v>
      </c>
      <c r="L682" s="654">
        <v>1400</v>
      </c>
      <c r="M682" s="260">
        <v>2693</v>
      </c>
      <c r="N682" s="825">
        <v>43108</v>
      </c>
      <c r="O682" s="300"/>
      <c r="P682" s="300"/>
      <c r="AB682" s="5" t="str">
        <f t="shared" si="10"/>
        <v>Silver Valerie42</v>
      </c>
    </row>
    <row r="683" spans="1:28" ht="12.95" customHeight="1">
      <c r="A683" s="260">
        <v>2694</v>
      </c>
      <c r="B683" s="260" t="s">
        <v>3202</v>
      </c>
      <c r="C683" s="261">
        <v>42984</v>
      </c>
      <c r="D683" s="260" t="s">
        <v>738</v>
      </c>
      <c r="E683" s="260" t="s">
        <v>2872</v>
      </c>
      <c r="F683" s="260"/>
      <c r="G683" s="260"/>
      <c r="H683" s="262" t="s">
        <v>828</v>
      </c>
      <c r="I683" s="262" t="s">
        <v>614</v>
      </c>
      <c r="J683" s="660">
        <v>42960</v>
      </c>
      <c r="K683" s="299" t="s">
        <v>1094</v>
      </c>
      <c r="L683" s="654">
        <v>1400</v>
      </c>
      <c r="M683" s="260">
        <v>2694</v>
      </c>
      <c r="N683" s="825">
        <v>42998</v>
      </c>
      <c r="O683" s="300"/>
      <c r="P683" s="300"/>
      <c r="AB683" s="5" t="str">
        <f t="shared" si="10"/>
        <v>Sonangol Rangel201704</v>
      </c>
    </row>
    <row r="684" spans="1:28" ht="12.95" customHeight="1">
      <c r="A684" s="260">
        <v>2695</v>
      </c>
      <c r="B684" s="260" t="s">
        <v>3203</v>
      </c>
      <c r="C684" s="261">
        <v>42984</v>
      </c>
      <c r="D684" s="260" t="s">
        <v>464</v>
      </c>
      <c r="E684" s="260" t="s">
        <v>2872</v>
      </c>
      <c r="F684" s="260"/>
      <c r="G684" s="260"/>
      <c r="H684" s="262" t="s">
        <v>2850</v>
      </c>
      <c r="I684" s="262" t="s">
        <v>441</v>
      </c>
      <c r="J684" s="660">
        <v>42963</v>
      </c>
      <c r="K684" s="299" t="s">
        <v>1094</v>
      </c>
      <c r="L684" s="654">
        <v>1400</v>
      </c>
      <c r="M684" s="260">
        <v>2695</v>
      </c>
      <c r="N684" s="825">
        <v>43014</v>
      </c>
      <c r="O684" s="300"/>
      <c r="P684" s="300"/>
      <c r="AB684" s="5" t="str">
        <f t="shared" si="10"/>
        <v>Stena Penguin201704</v>
      </c>
    </row>
    <row r="685" spans="1:28" ht="12.95" customHeight="1">
      <c r="A685" s="260">
        <v>2696</v>
      </c>
      <c r="B685" s="260" t="s">
        <v>3204</v>
      </c>
      <c r="C685" s="261">
        <v>42984</v>
      </c>
      <c r="D685" s="260" t="s">
        <v>643</v>
      </c>
      <c r="E685" s="260" t="s">
        <v>3105</v>
      </c>
      <c r="F685" s="260"/>
      <c r="G685" s="260"/>
      <c r="H685" s="262" t="s">
        <v>2850</v>
      </c>
      <c r="I685" s="262" t="s">
        <v>385</v>
      </c>
      <c r="J685" s="660">
        <v>42966</v>
      </c>
      <c r="K685" s="299" t="s">
        <v>1094</v>
      </c>
      <c r="L685" s="654">
        <v>1400</v>
      </c>
      <c r="M685" s="260">
        <v>2696</v>
      </c>
      <c r="N685" s="825">
        <v>43014</v>
      </c>
      <c r="O685" s="300"/>
      <c r="P685" s="300"/>
      <c r="AB685" s="5" t="str">
        <f t="shared" si="10"/>
        <v>Stena Perros201705</v>
      </c>
    </row>
    <row r="686" spans="1:28" ht="12.95" customHeight="1">
      <c r="A686" s="260">
        <v>2697</v>
      </c>
      <c r="B686" s="260" t="s">
        <v>3205</v>
      </c>
      <c r="C686" s="261">
        <v>42984</v>
      </c>
      <c r="D686" s="260" t="s">
        <v>2967</v>
      </c>
      <c r="E686" s="260" t="s">
        <v>2484</v>
      </c>
      <c r="F686" s="260"/>
      <c r="G686" s="260"/>
      <c r="H686" s="262" t="s">
        <v>736</v>
      </c>
      <c r="I686" s="262" t="s">
        <v>419</v>
      </c>
      <c r="J686" s="660">
        <v>42954</v>
      </c>
      <c r="K686" s="299" t="s">
        <v>1104</v>
      </c>
      <c r="L686" s="654">
        <v>1500</v>
      </c>
      <c r="M686" s="260">
        <v>2697</v>
      </c>
      <c r="N686" s="825">
        <v>43014</v>
      </c>
      <c r="O686" s="300"/>
      <c r="P686" s="300"/>
      <c r="AB686" s="5" t="str">
        <f t="shared" si="10"/>
        <v>Amadeus1701</v>
      </c>
    </row>
    <row r="687" spans="1:28" ht="12.95" customHeight="1">
      <c r="A687" s="260">
        <v>2698</v>
      </c>
      <c r="B687" s="260" t="s">
        <v>3206</v>
      </c>
      <c r="C687" s="261">
        <v>42984</v>
      </c>
      <c r="D687" s="260" t="s">
        <v>2969</v>
      </c>
      <c r="E687" s="260" t="s">
        <v>2484</v>
      </c>
      <c r="F687" s="260"/>
      <c r="G687" s="260"/>
      <c r="H687" s="262" t="s">
        <v>736</v>
      </c>
      <c r="I687" s="262" t="s">
        <v>444</v>
      </c>
      <c r="J687" s="660">
        <v>42953</v>
      </c>
      <c r="K687" s="299" t="s">
        <v>1104</v>
      </c>
      <c r="L687" s="654">
        <v>1500</v>
      </c>
      <c r="M687" s="260">
        <v>2698</v>
      </c>
      <c r="N687" s="825">
        <v>43014</v>
      </c>
      <c r="O687" s="300"/>
      <c r="P687" s="300"/>
      <c r="AB687" s="5" t="str">
        <f t="shared" si="10"/>
        <v>Orient Challenge1701</v>
      </c>
    </row>
    <row r="688" spans="1:28" ht="12.95" customHeight="1">
      <c r="A688" s="260">
        <v>2699</v>
      </c>
      <c r="B688" s="260" t="s">
        <v>3207</v>
      </c>
      <c r="C688" s="261">
        <v>42984</v>
      </c>
      <c r="D688" s="260" t="s">
        <v>3087</v>
      </c>
      <c r="E688" s="260" t="s">
        <v>2484</v>
      </c>
      <c r="F688" s="260"/>
      <c r="G688" s="260"/>
      <c r="H688" s="262" t="s">
        <v>2288</v>
      </c>
      <c r="I688" s="262" t="s">
        <v>25</v>
      </c>
      <c r="J688" s="660">
        <v>42954</v>
      </c>
      <c r="K688" s="299" t="s">
        <v>1104</v>
      </c>
      <c r="L688" s="654">
        <v>1500</v>
      </c>
      <c r="M688" s="260">
        <v>2699</v>
      </c>
      <c r="N688" s="825">
        <v>43014</v>
      </c>
      <c r="O688" s="300"/>
      <c r="P688" s="300"/>
      <c r="AB688" s="5" t="str">
        <f t="shared" si="10"/>
        <v>SM Falcon1701</v>
      </c>
    </row>
    <row r="689" spans="1:28" ht="12.95" customHeight="1">
      <c r="A689" s="260">
        <v>2700</v>
      </c>
      <c r="B689" s="260" t="s">
        <v>3208</v>
      </c>
      <c r="C689" s="261">
        <v>42984</v>
      </c>
      <c r="D689" s="260" t="s">
        <v>3089</v>
      </c>
      <c r="E689" s="260" t="s">
        <v>2612</v>
      </c>
      <c r="F689" s="260"/>
      <c r="G689" s="260"/>
      <c r="H689" s="262" t="s">
        <v>2288</v>
      </c>
      <c r="I689" s="262" t="s">
        <v>25</v>
      </c>
      <c r="J689" s="660">
        <v>42967</v>
      </c>
      <c r="K689" s="299" t="s">
        <v>1104</v>
      </c>
      <c r="L689" s="654">
        <v>1500</v>
      </c>
      <c r="M689" s="260">
        <v>2700</v>
      </c>
      <c r="N689" s="825">
        <v>43014</v>
      </c>
      <c r="O689" s="300"/>
      <c r="P689" s="300"/>
      <c r="AB689" s="5" t="str">
        <f t="shared" si="10"/>
        <v>Hafnia Mikala1702</v>
      </c>
    </row>
    <row r="690" spans="1:28" ht="12.95" customHeight="1">
      <c r="A690" s="260">
        <v>2701</v>
      </c>
      <c r="B690" s="260" t="s">
        <v>3209</v>
      </c>
      <c r="C690" s="261">
        <v>42984</v>
      </c>
      <c r="D690" s="260" t="s">
        <v>3097</v>
      </c>
      <c r="E690" s="260" t="s">
        <v>2862</v>
      </c>
      <c r="F690" s="260"/>
      <c r="G690" s="260"/>
      <c r="H690" s="262" t="s">
        <v>2677</v>
      </c>
      <c r="I690" s="262" t="s">
        <v>25</v>
      </c>
      <c r="J690" s="660">
        <v>42969</v>
      </c>
      <c r="K690" s="299" t="s">
        <v>1104</v>
      </c>
      <c r="L690" s="654">
        <v>1500</v>
      </c>
      <c r="M690" s="260">
        <v>2701</v>
      </c>
      <c r="N690" s="825">
        <v>43014</v>
      </c>
      <c r="O690" s="300"/>
      <c r="P690" s="300"/>
      <c r="AB690" s="5" t="str">
        <f t="shared" si="10"/>
        <v>Green Sea1703</v>
      </c>
    </row>
    <row r="691" spans="1:28" ht="12.95" customHeight="1">
      <c r="A691" s="260">
        <v>2702</v>
      </c>
      <c r="B691" s="260" t="s">
        <v>3210</v>
      </c>
      <c r="C691" s="261">
        <v>42984</v>
      </c>
      <c r="D691" s="260" t="s">
        <v>2401</v>
      </c>
      <c r="E691" s="260" t="s">
        <v>220</v>
      </c>
      <c r="F691" s="260"/>
      <c r="G691" s="260"/>
      <c r="H691" s="262" t="s">
        <v>3096</v>
      </c>
      <c r="I691" s="262" t="s">
        <v>64</v>
      </c>
      <c r="J691" s="660">
        <v>42954</v>
      </c>
      <c r="K691" s="299" t="s">
        <v>60</v>
      </c>
      <c r="L691" s="654">
        <v>800</v>
      </c>
      <c r="M691" s="260">
        <v>2702</v>
      </c>
      <c r="N691" s="825">
        <v>43013</v>
      </c>
      <c r="O691" s="300"/>
      <c r="P691" s="300"/>
      <c r="AB691" s="5" t="str">
        <f t="shared" si="10"/>
        <v>Limerick Spirit85</v>
      </c>
    </row>
    <row r="692" spans="1:28" ht="12.95" customHeight="1">
      <c r="A692" s="260">
        <v>2703</v>
      </c>
      <c r="B692" s="260" t="s">
        <v>3211</v>
      </c>
      <c r="C692" s="261">
        <v>42984</v>
      </c>
      <c r="D692" s="260" t="s">
        <v>1329</v>
      </c>
      <c r="E692" s="260" t="s">
        <v>146</v>
      </c>
      <c r="F692" s="260"/>
      <c r="G692" s="260"/>
      <c r="H692" s="262" t="s">
        <v>634</v>
      </c>
      <c r="I692" s="262" t="s">
        <v>20</v>
      </c>
      <c r="J692" s="660">
        <v>42974</v>
      </c>
      <c r="K692" s="299" t="s">
        <v>60</v>
      </c>
      <c r="L692" s="654">
        <v>800</v>
      </c>
      <c r="M692" s="260">
        <v>2703</v>
      </c>
      <c r="N692" s="825">
        <v>43013</v>
      </c>
      <c r="O692" s="300"/>
      <c r="P692" s="300"/>
      <c r="AB692" s="5" t="str">
        <f t="shared" si="10"/>
        <v>Atlantic Dawn40</v>
      </c>
    </row>
    <row r="693" spans="1:28" ht="12.95" customHeight="1">
      <c r="A693" s="260">
        <v>2704</v>
      </c>
      <c r="B693" s="260" t="s">
        <v>3212</v>
      </c>
      <c r="C693" s="261">
        <v>42984</v>
      </c>
      <c r="D693" s="260" t="s">
        <v>484</v>
      </c>
      <c r="E693" s="260" t="s">
        <v>846</v>
      </c>
      <c r="F693" s="260"/>
      <c r="G693" s="260"/>
      <c r="H693" s="262" t="s">
        <v>1340</v>
      </c>
      <c r="I693" s="262" t="s">
        <v>24</v>
      </c>
      <c r="J693" s="660">
        <v>42964</v>
      </c>
      <c r="K693" s="299" t="s">
        <v>60</v>
      </c>
      <c r="L693" s="654">
        <v>800</v>
      </c>
      <c r="M693" s="260">
        <v>2704</v>
      </c>
      <c r="N693" s="825">
        <v>43013</v>
      </c>
      <c r="O693" s="300"/>
      <c r="P693" s="300"/>
      <c r="AB693" s="5" t="str">
        <f t="shared" si="10"/>
        <v>Esther Spirit144</v>
      </c>
    </row>
    <row r="694" spans="1:28" ht="12.95" customHeight="1">
      <c r="A694" s="260">
        <v>2705</v>
      </c>
      <c r="B694" s="260" t="s">
        <v>3213</v>
      </c>
      <c r="C694" s="261">
        <v>42984</v>
      </c>
      <c r="D694" s="260" t="s">
        <v>826</v>
      </c>
      <c r="E694" s="260" t="s">
        <v>50</v>
      </c>
      <c r="F694" s="260"/>
      <c r="G694" s="260"/>
      <c r="H694" s="262" t="s">
        <v>63</v>
      </c>
      <c r="I694" s="262" t="s">
        <v>64</v>
      </c>
      <c r="J694" s="660">
        <v>42976</v>
      </c>
      <c r="K694" s="299" t="s">
        <v>60</v>
      </c>
      <c r="L694" s="654">
        <v>800</v>
      </c>
      <c r="M694" s="260">
        <v>2705</v>
      </c>
      <c r="N694" s="825">
        <v>43013</v>
      </c>
      <c r="O694" s="300"/>
      <c r="P694" s="300"/>
      <c r="AB694" s="5" t="str">
        <f t="shared" si="10"/>
        <v>Blue River32</v>
      </c>
    </row>
    <row r="695" spans="1:28" ht="12.95" customHeight="1">
      <c r="A695" s="260">
        <v>2706</v>
      </c>
      <c r="B695" s="260" t="s">
        <v>3214</v>
      </c>
      <c r="C695" s="261">
        <v>42984</v>
      </c>
      <c r="D695" s="260" t="s">
        <v>818</v>
      </c>
      <c r="E695" s="260" t="s">
        <v>423</v>
      </c>
      <c r="F695" s="260"/>
      <c r="G695" s="260"/>
      <c r="H695" s="262" t="s">
        <v>63</v>
      </c>
      <c r="I695" s="262" t="s">
        <v>200</v>
      </c>
      <c r="J695" s="660">
        <v>42973</v>
      </c>
      <c r="K695" s="299" t="s">
        <v>60</v>
      </c>
      <c r="L695" s="654">
        <v>800</v>
      </c>
      <c r="M695" s="260">
        <v>2706</v>
      </c>
      <c r="N695" s="825">
        <v>43013</v>
      </c>
      <c r="O695" s="300"/>
      <c r="P695" s="300"/>
      <c r="AB695" s="5" t="str">
        <f t="shared" si="10"/>
        <v>Songa Coral02</v>
      </c>
    </row>
    <row r="696" spans="1:28" ht="12.95" customHeight="1">
      <c r="A696" s="260">
        <v>2707</v>
      </c>
      <c r="B696" s="260" t="s">
        <v>3220</v>
      </c>
      <c r="C696" s="261">
        <v>42984</v>
      </c>
      <c r="D696" s="260" t="s">
        <v>881</v>
      </c>
      <c r="E696" s="260" t="s">
        <v>3218</v>
      </c>
      <c r="F696" s="260"/>
      <c r="G696" s="260"/>
      <c r="H696" s="262" t="s">
        <v>2474</v>
      </c>
      <c r="I696" s="262" t="s">
        <v>3082</v>
      </c>
      <c r="J696" s="660">
        <v>42970</v>
      </c>
      <c r="K696" s="299" t="s">
        <v>1466</v>
      </c>
      <c r="L696" s="654">
        <v>1400</v>
      </c>
      <c r="M696" s="260">
        <v>2707</v>
      </c>
      <c r="N696" s="825">
        <v>43040</v>
      </c>
      <c r="O696" s="300"/>
      <c r="P696" s="300"/>
      <c r="AB696" s="5" t="str">
        <f t="shared" si="10"/>
        <v>Songa Sapphire21,22,23</v>
      </c>
    </row>
    <row r="697" spans="1:28" ht="12.95" customHeight="1">
      <c r="A697" s="260">
        <v>2708</v>
      </c>
      <c r="B697" s="260" t="s">
        <v>3221</v>
      </c>
      <c r="C697" s="261">
        <v>42984</v>
      </c>
      <c r="D697" s="260" t="s">
        <v>2779</v>
      </c>
      <c r="E697" s="260" t="s">
        <v>3219</v>
      </c>
      <c r="F697" s="260"/>
      <c r="G697" s="260"/>
      <c r="H697" s="262" t="s">
        <v>2474</v>
      </c>
      <c r="I697" s="262" t="s">
        <v>412</v>
      </c>
      <c r="J697" s="660">
        <v>42976</v>
      </c>
      <c r="K697" s="299" t="s">
        <v>1466</v>
      </c>
      <c r="L697" s="654">
        <v>1400</v>
      </c>
      <c r="M697" s="260">
        <v>2708</v>
      </c>
      <c r="N697" s="825">
        <v>43040</v>
      </c>
      <c r="O697" s="300"/>
      <c r="P697" s="300"/>
      <c r="AB697" s="5" t="str">
        <f t="shared" si="10"/>
        <v>Tigris204,205,206</v>
      </c>
    </row>
    <row r="698" spans="1:28" ht="12.95" customHeight="1">
      <c r="A698" s="260">
        <v>2709</v>
      </c>
      <c r="B698" s="260" t="s">
        <v>3222</v>
      </c>
      <c r="C698" s="261">
        <v>42984</v>
      </c>
      <c r="D698" s="260" t="s">
        <v>892</v>
      </c>
      <c r="E698" s="260" t="s">
        <v>3215</v>
      </c>
      <c r="F698" s="260"/>
      <c r="G698" s="260"/>
      <c r="H698" s="262" t="s">
        <v>2474</v>
      </c>
      <c r="I698" s="262" t="s">
        <v>25</v>
      </c>
      <c r="J698" s="660">
        <v>42978</v>
      </c>
      <c r="K698" s="299" t="s">
        <v>1466</v>
      </c>
      <c r="L698" s="654">
        <v>1400</v>
      </c>
      <c r="M698" s="260">
        <v>2709</v>
      </c>
      <c r="N698" s="825">
        <v>43040</v>
      </c>
      <c r="O698" s="300"/>
      <c r="P698" s="300"/>
      <c r="AB698" s="5" t="str">
        <f t="shared" si="10"/>
        <v>Elisalex Schulte52,53,54,55</v>
      </c>
    </row>
    <row r="699" spans="1:28" ht="12.95" customHeight="1">
      <c r="A699" s="260">
        <v>2710</v>
      </c>
      <c r="B699" s="260" t="s">
        <v>3223</v>
      </c>
      <c r="C699" s="261">
        <v>42984</v>
      </c>
      <c r="D699" s="260" t="s">
        <v>2776</v>
      </c>
      <c r="E699" s="260" t="s">
        <v>3216</v>
      </c>
      <c r="F699" s="260"/>
      <c r="G699" s="260"/>
      <c r="H699" s="262" t="s">
        <v>2474</v>
      </c>
      <c r="I699" s="262" t="s">
        <v>2870</v>
      </c>
      <c r="J699" s="660">
        <v>42978.541666666664</v>
      </c>
      <c r="K699" s="299" t="s">
        <v>1466</v>
      </c>
      <c r="L699" s="654">
        <v>1400</v>
      </c>
      <c r="M699" s="260">
        <v>2710</v>
      </c>
      <c r="N699" s="825">
        <v>43040</v>
      </c>
      <c r="O699" s="300"/>
      <c r="P699" s="300"/>
      <c r="AB699" s="5" t="str">
        <f t="shared" si="10"/>
        <v>Sten Skagen66,67,68,69</v>
      </c>
    </row>
    <row r="700" spans="1:28" ht="12.95" customHeight="1">
      <c r="A700" s="260">
        <v>2711</v>
      </c>
      <c r="B700" s="260" t="s">
        <v>3224</v>
      </c>
      <c r="C700" s="261">
        <v>42984</v>
      </c>
      <c r="D700" s="260" t="s">
        <v>2854</v>
      </c>
      <c r="E700" s="260" t="s">
        <v>3217</v>
      </c>
      <c r="F700" s="260"/>
      <c r="G700" s="260"/>
      <c r="H700" s="262" t="s">
        <v>2474</v>
      </c>
      <c r="I700" s="262" t="s">
        <v>2870</v>
      </c>
      <c r="J700" s="660">
        <v>42983</v>
      </c>
      <c r="K700" s="299" t="s">
        <v>1466</v>
      </c>
      <c r="L700" s="654">
        <v>1400</v>
      </c>
      <c r="M700" s="260">
        <v>2711</v>
      </c>
      <c r="N700" s="825">
        <v>43040</v>
      </c>
      <c r="O700" s="300"/>
      <c r="P700" s="300"/>
      <c r="AB700" s="5" t="str">
        <f t="shared" si="10"/>
        <v>Emmy Schulte165,167,168,169</v>
      </c>
    </row>
    <row r="701" spans="1:28" ht="12.95" customHeight="1">
      <c r="A701" s="260">
        <v>2712</v>
      </c>
      <c r="B701" s="260" t="s">
        <v>3225</v>
      </c>
      <c r="C701" s="261">
        <v>42985</v>
      </c>
      <c r="D701" s="260" t="s">
        <v>2766</v>
      </c>
      <c r="E701" s="260" t="s">
        <v>1428</v>
      </c>
      <c r="F701" s="260"/>
      <c r="G701" s="260"/>
      <c r="H701" s="262" t="s">
        <v>1304</v>
      </c>
      <c r="I701" s="262" t="s">
        <v>20</v>
      </c>
      <c r="J701" s="660">
        <v>42884</v>
      </c>
      <c r="K701" s="299" t="s">
        <v>590</v>
      </c>
      <c r="L701" s="654">
        <v>1600</v>
      </c>
      <c r="M701" s="260">
        <v>2712</v>
      </c>
      <c r="N701" s="825">
        <v>42996</v>
      </c>
      <c r="O701" s="300"/>
      <c r="P701" s="300"/>
      <c r="AB701" s="5" t="str">
        <f t="shared" si="10"/>
        <v>MT Inca180</v>
      </c>
    </row>
    <row r="702" spans="1:28" ht="12.95" customHeight="1">
      <c r="A702" s="260">
        <v>2713</v>
      </c>
      <c r="B702" s="260" t="s">
        <v>3226</v>
      </c>
      <c r="C702" s="261">
        <v>42985</v>
      </c>
      <c r="D702" s="260" t="s">
        <v>2265</v>
      </c>
      <c r="E702" s="260" t="s">
        <v>2980</v>
      </c>
      <c r="F702" s="260"/>
      <c r="G702" s="260"/>
      <c r="H702" s="262" t="s">
        <v>2981</v>
      </c>
      <c r="I702" s="262" t="s">
        <v>645</v>
      </c>
      <c r="J702" s="660">
        <v>42957</v>
      </c>
      <c r="K702" s="299" t="s">
        <v>590</v>
      </c>
      <c r="L702" s="654">
        <v>1600</v>
      </c>
      <c r="M702" s="260">
        <v>2713</v>
      </c>
      <c r="N702" s="825">
        <v>42996</v>
      </c>
      <c r="O702" s="300"/>
      <c r="P702" s="300"/>
      <c r="AB702" s="5" t="str">
        <f t="shared" si="10"/>
        <v>Maya170P-115F</v>
      </c>
    </row>
    <row r="703" spans="1:28" ht="12.95" customHeight="1">
      <c r="A703" s="260">
        <v>2714</v>
      </c>
      <c r="B703" s="260" t="s">
        <v>3227</v>
      </c>
      <c r="C703" s="261">
        <v>42985</v>
      </c>
      <c r="D703" s="260" t="s">
        <v>717</v>
      </c>
      <c r="E703" s="260" t="s">
        <v>329</v>
      </c>
      <c r="F703" s="260"/>
      <c r="G703" s="260"/>
      <c r="H703" s="262" t="s">
        <v>864</v>
      </c>
      <c r="I703" s="262" t="s">
        <v>441</v>
      </c>
      <c r="J703" s="660">
        <v>42950</v>
      </c>
      <c r="K703" s="299" t="s">
        <v>590</v>
      </c>
      <c r="L703" s="654">
        <v>1600</v>
      </c>
      <c r="M703" s="260">
        <v>2714</v>
      </c>
      <c r="N703" s="825">
        <v>43012</v>
      </c>
      <c r="O703" s="300"/>
      <c r="P703" s="300"/>
      <c r="AB703" s="5" t="str">
        <f t="shared" si="10"/>
        <v>Overseas Pearlmar253</v>
      </c>
    </row>
    <row r="704" spans="1:28" ht="12.95" customHeight="1">
      <c r="A704" s="260">
        <v>2715</v>
      </c>
      <c r="B704" s="260" t="s">
        <v>3228</v>
      </c>
      <c r="C704" s="261">
        <v>42985</v>
      </c>
      <c r="D704" s="260" t="s">
        <v>3094</v>
      </c>
      <c r="E704" s="260" t="s">
        <v>586</v>
      </c>
      <c r="F704" s="260"/>
      <c r="G704" s="260"/>
      <c r="H704" s="262" t="s">
        <v>688</v>
      </c>
      <c r="I704" s="262" t="s">
        <v>1409</v>
      </c>
      <c r="J704" s="660">
        <v>42952</v>
      </c>
      <c r="K704" s="299" t="s">
        <v>590</v>
      </c>
      <c r="L704" s="654">
        <v>1600</v>
      </c>
      <c r="M704" s="260">
        <v>2715</v>
      </c>
      <c r="N704" s="825">
        <v>42996</v>
      </c>
      <c r="O704" s="300"/>
      <c r="P704" s="300"/>
      <c r="AB704" s="5" t="str">
        <f t="shared" si="10"/>
        <v>Cabo Froward115</v>
      </c>
    </row>
    <row r="705" spans="1:28" ht="12.95" customHeight="1">
      <c r="A705" s="260">
        <v>2716</v>
      </c>
      <c r="B705" s="260" t="s">
        <v>3229</v>
      </c>
      <c r="C705" s="261">
        <v>42985</v>
      </c>
      <c r="D705" s="260" t="s">
        <v>1303</v>
      </c>
      <c r="E705" s="260" t="s">
        <v>124</v>
      </c>
      <c r="F705" s="260"/>
      <c r="G705" s="260"/>
      <c r="H705" s="262" t="s">
        <v>864</v>
      </c>
      <c r="I705" s="262" t="s">
        <v>1409</v>
      </c>
      <c r="J705" s="660">
        <v>42957</v>
      </c>
      <c r="K705" s="299" t="s">
        <v>590</v>
      </c>
      <c r="L705" s="654">
        <v>1600</v>
      </c>
      <c r="M705" s="260">
        <v>2716</v>
      </c>
      <c r="N705" s="825">
        <v>43004</v>
      </c>
      <c r="O705" s="300"/>
      <c r="P705" s="300"/>
      <c r="AB705" s="5" t="str">
        <f t="shared" si="10"/>
        <v>Danubia19</v>
      </c>
    </row>
    <row r="706" spans="1:28" ht="12.95" customHeight="1">
      <c r="A706" s="260">
        <v>2717</v>
      </c>
      <c r="B706" s="260" t="s">
        <v>3230</v>
      </c>
      <c r="C706" s="261">
        <v>42985</v>
      </c>
      <c r="D706" s="260" t="s">
        <v>3104</v>
      </c>
      <c r="E706" s="260" t="s">
        <v>158</v>
      </c>
      <c r="F706" s="260"/>
      <c r="G706" s="260"/>
      <c r="H706" s="262" t="s">
        <v>688</v>
      </c>
      <c r="I706" s="262" t="s">
        <v>3167</v>
      </c>
      <c r="J706" s="660">
        <v>42963</v>
      </c>
      <c r="K706" s="299" t="s">
        <v>590</v>
      </c>
      <c r="L706" s="654">
        <v>1600</v>
      </c>
      <c r="M706" s="260">
        <v>2717</v>
      </c>
      <c r="N706" s="825">
        <v>42996</v>
      </c>
      <c r="O706" s="300"/>
      <c r="P706" s="300"/>
      <c r="AB706" s="5" t="str">
        <f t="shared" ref="AB706:AB727" si="11">IF(TRIM(A706)="","",CONCATENATE(TRIM(D706),TRIM(E706)))</f>
        <v>Cabo San Vicente10</v>
      </c>
    </row>
    <row r="707" spans="1:28" ht="12.95" customHeight="1">
      <c r="A707" s="260">
        <v>2718</v>
      </c>
      <c r="B707" s="260" t="s">
        <v>3231</v>
      </c>
      <c r="C707" s="261">
        <v>42985</v>
      </c>
      <c r="D707" s="260" t="s">
        <v>3106</v>
      </c>
      <c r="E707" s="260" t="s">
        <v>156</v>
      </c>
      <c r="F707" s="260"/>
      <c r="G707" s="260"/>
      <c r="H707" s="262" t="s">
        <v>1942</v>
      </c>
      <c r="I707" s="262" t="s">
        <v>829</v>
      </c>
      <c r="J707" s="660">
        <v>42958</v>
      </c>
      <c r="K707" s="299" t="s">
        <v>590</v>
      </c>
      <c r="L707" s="654">
        <v>1600</v>
      </c>
      <c r="M707" s="260">
        <v>2718</v>
      </c>
      <c r="N707" s="825">
        <v>43013</v>
      </c>
      <c r="O707" s="300"/>
      <c r="P707" s="300"/>
      <c r="AB707" s="5" t="str">
        <f t="shared" si="11"/>
        <v>Seaways Reymar206</v>
      </c>
    </row>
    <row r="708" spans="1:28" ht="12.95" customHeight="1">
      <c r="A708" s="260">
        <v>2719</v>
      </c>
      <c r="B708" s="260" t="s">
        <v>3232</v>
      </c>
      <c r="C708" s="261">
        <v>42985</v>
      </c>
      <c r="D708" s="260" t="s">
        <v>3166</v>
      </c>
      <c r="E708" s="260" t="s">
        <v>361</v>
      </c>
      <c r="F708" s="260"/>
      <c r="G708" s="260"/>
      <c r="H708" s="262" t="s">
        <v>2783</v>
      </c>
      <c r="I708" s="262" t="s">
        <v>729</v>
      </c>
      <c r="J708" s="660">
        <v>42955</v>
      </c>
      <c r="K708" s="299" t="s">
        <v>590</v>
      </c>
      <c r="L708" s="654">
        <v>1600</v>
      </c>
      <c r="M708" s="260">
        <v>2719</v>
      </c>
      <c r="N708" s="825">
        <v>43012</v>
      </c>
      <c r="O708" s="300"/>
      <c r="P708" s="300"/>
      <c r="AB708" s="5" t="str">
        <f t="shared" si="11"/>
        <v>Cabo Kamui08</v>
      </c>
    </row>
    <row r="709" spans="1:28" ht="12.95" customHeight="1">
      <c r="A709" s="260">
        <v>2720</v>
      </c>
      <c r="B709" s="260" t="s">
        <v>3233</v>
      </c>
      <c r="C709" s="261">
        <v>42985</v>
      </c>
      <c r="D709" s="260" t="s">
        <v>3112</v>
      </c>
      <c r="E709" s="260" t="s">
        <v>2984</v>
      </c>
      <c r="F709" s="260"/>
      <c r="G709" s="260"/>
      <c r="H709" s="262" t="s">
        <v>2981</v>
      </c>
      <c r="I709" s="262" t="s">
        <v>493</v>
      </c>
      <c r="J709" s="660">
        <v>42953</v>
      </c>
      <c r="K709" s="299" t="s">
        <v>590</v>
      </c>
      <c r="L709" s="654">
        <v>1600</v>
      </c>
      <c r="M709" s="260">
        <v>2720</v>
      </c>
      <c r="N709" s="825">
        <v>43012</v>
      </c>
      <c r="O709" s="300"/>
      <c r="P709" s="300"/>
      <c r="AB709" s="5" t="str">
        <f t="shared" si="11"/>
        <v>Selecao05P-105F</v>
      </c>
    </row>
    <row r="710" spans="1:28" ht="12.95" customHeight="1">
      <c r="A710" s="260">
        <v>2721</v>
      </c>
      <c r="B710" s="260" t="s">
        <v>3234</v>
      </c>
      <c r="C710" s="261">
        <v>42985</v>
      </c>
      <c r="D710" s="260" t="s">
        <v>3171</v>
      </c>
      <c r="E710" s="260" t="s">
        <v>136</v>
      </c>
      <c r="F710" s="260"/>
      <c r="G710" s="260"/>
      <c r="H710" s="262" t="s">
        <v>688</v>
      </c>
      <c r="I710" s="262" t="s">
        <v>441</v>
      </c>
      <c r="J710" s="660">
        <v>42967</v>
      </c>
      <c r="K710" s="299" t="s">
        <v>590</v>
      </c>
      <c r="L710" s="654">
        <v>1600</v>
      </c>
      <c r="M710" s="260">
        <v>2721</v>
      </c>
      <c r="N710" s="825">
        <v>42996</v>
      </c>
      <c r="O710" s="300"/>
      <c r="P710" s="300"/>
      <c r="AB710" s="5" t="str">
        <f t="shared" si="11"/>
        <v>Seaways Rosemar221</v>
      </c>
    </row>
    <row r="711" spans="1:28" ht="12.95" customHeight="1">
      <c r="A711" s="260">
        <v>2722</v>
      </c>
      <c r="B711" s="260" t="s">
        <v>3235</v>
      </c>
      <c r="C711" s="261">
        <v>42985</v>
      </c>
      <c r="D711" s="260" t="s">
        <v>3175</v>
      </c>
      <c r="E711" s="260" t="s">
        <v>3236</v>
      </c>
      <c r="F711" s="260"/>
      <c r="G711" s="260"/>
      <c r="H711" s="262" t="s">
        <v>3176</v>
      </c>
      <c r="I711" s="262" t="s">
        <v>567</v>
      </c>
      <c r="J711" s="660">
        <v>42973</v>
      </c>
      <c r="K711" s="299" t="s">
        <v>590</v>
      </c>
      <c r="L711" s="654">
        <v>1600</v>
      </c>
      <c r="M711" s="260">
        <v>2722</v>
      </c>
      <c r="N711" s="825">
        <v>42996</v>
      </c>
      <c r="O711" s="300"/>
      <c r="P711" s="300"/>
      <c r="AB711" s="5" t="str">
        <f t="shared" si="11"/>
        <v>Seaways Silvermar203_134</v>
      </c>
    </row>
    <row r="712" spans="1:28" ht="12.6" customHeight="1">
      <c r="A712" s="260">
        <v>2723</v>
      </c>
      <c r="B712" s="260" t="s">
        <v>3237</v>
      </c>
      <c r="C712" s="261">
        <v>42985</v>
      </c>
      <c r="D712" s="260" t="s">
        <v>3178</v>
      </c>
      <c r="E712" s="260" t="s">
        <v>3179</v>
      </c>
      <c r="F712" s="260"/>
      <c r="G712" s="260"/>
      <c r="H712" s="262" t="s">
        <v>2868</v>
      </c>
      <c r="I712" s="262" t="s">
        <v>3180</v>
      </c>
      <c r="J712" s="660">
        <v>42970</v>
      </c>
      <c r="K712" s="299" t="s">
        <v>590</v>
      </c>
      <c r="L712" s="654">
        <v>1600</v>
      </c>
      <c r="M712" s="260">
        <v>2723</v>
      </c>
      <c r="N712" s="825">
        <v>42996</v>
      </c>
      <c r="O712" s="300"/>
      <c r="P712" s="300"/>
      <c r="AB712" s="5" t="str">
        <f t="shared" si="11"/>
        <v>Chimborazo183P-122F</v>
      </c>
    </row>
    <row r="713" spans="1:28" ht="12.95" customHeight="1">
      <c r="A713" s="540">
        <v>2725</v>
      </c>
      <c r="B713" s="540" t="s">
        <v>3274</v>
      </c>
      <c r="C713" s="541">
        <v>43011</v>
      </c>
      <c r="D713" s="540" t="s">
        <v>538</v>
      </c>
      <c r="E713" s="540" t="s">
        <v>2699</v>
      </c>
      <c r="F713" s="540"/>
      <c r="G713" s="540"/>
      <c r="H713" s="542" t="s">
        <v>549</v>
      </c>
      <c r="I713" s="542" t="s">
        <v>208</v>
      </c>
      <c r="J713" s="662">
        <v>42942</v>
      </c>
      <c r="K713" s="543" t="s">
        <v>28</v>
      </c>
      <c r="L713" s="656">
        <v>1400</v>
      </c>
      <c r="M713" s="540">
        <v>2725</v>
      </c>
      <c r="N713" s="827"/>
      <c r="O713" s="300"/>
      <c r="P713" s="300" t="s">
        <v>8556</v>
      </c>
      <c r="AB713" s="5" t="str">
        <f t="shared" si="11"/>
        <v>Bareilly02_2017</v>
      </c>
    </row>
    <row r="714" spans="1:28" ht="12.95" customHeight="1">
      <c r="A714" s="260">
        <v>2726</v>
      </c>
      <c r="B714" s="260" t="s">
        <v>3275</v>
      </c>
      <c r="C714" s="261">
        <v>43011</v>
      </c>
      <c r="D714" s="260" t="s">
        <v>3182</v>
      </c>
      <c r="E714" s="260" t="s">
        <v>797</v>
      </c>
      <c r="F714" s="260"/>
      <c r="G714" s="260"/>
      <c r="H714" s="262" t="s">
        <v>671</v>
      </c>
      <c r="I714" s="262" t="s">
        <v>567</v>
      </c>
      <c r="J714" s="660">
        <v>42988</v>
      </c>
      <c r="K714" s="299" t="s">
        <v>28</v>
      </c>
      <c r="L714" s="654">
        <v>1400</v>
      </c>
      <c r="M714" s="260">
        <v>2726</v>
      </c>
      <c r="N714" s="825">
        <v>43034</v>
      </c>
      <c r="O714" s="300"/>
      <c r="P714" s="300"/>
      <c r="AB714" s="5" t="str">
        <f t="shared" si="11"/>
        <v>Pantelis83</v>
      </c>
    </row>
    <row r="715" spans="1:28" ht="12.95" customHeight="1">
      <c r="A715" s="260">
        <v>2727</v>
      </c>
      <c r="B715" s="260" t="s">
        <v>3276</v>
      </c>
      <c r="C715" s="261">
        <v>43011</v>
      </c>
      <c r="D715" s="260" t="s">
        <v>3185</v>
      </c>
      <c r="E715" s="260" t="s">
        <v>234</v>
      </c>
      <c r="F715" s="260"/>
      <c r="G715" s="260"/>
      <c r="H715" s="262" t="s">
        <v>720</v>
      </c>
      <c r="I715" s="262" t="s">
        <v>1852</v>
      </c>
      <c r="J715" s="660">
        <v>42990</v>
      </c>
      <c r="K715" s="299" t="s">
        <v>28</v>
      </c>
      <c r="L715" s="654">
        <v>1400</v>
      </c>
      <c r="M715" s="260">
        <v>2727</v>
      </c>
      <c r="N715" s="825">
        <v>43049</v>
      </c>
      <c r="O715" s="300"/>
      <c r="P715" s="300"/>
      <c r="AB715" s="5" t="str">
        <f t="shared" si="11"/>
        <v>Ambrosia01</v>
      </c>
    </row>
    <row r="716" spans="1:28" ht="12.95" customHeight="1">
      <c r="A716" s="260">
        <v>2728</v>
      </c>
      <c r="B716" s="260" t="s">
        <v>3277</v>
      </c>
      <c r="C716" s="261">
        <v>43011</v>
      </c>
      <c r="D716" s="260" t="s">
        <v>777</v>
      </c>
      <c r="E716" s="260" t="s">
        <v>148</v>
      </c>
      <c r="F716" s="260"/>
      <c r="G716" s="260"/>
      <c r="H716" s="262" t="s">
        <v>477</v>
      </c>
      <c r="I716" s="262" t="s">
        <v>3240</v>
      </c>
      <c r="J716" s="660">
        <v>42993</v>
      </c>
      <c r="K716" s="299" t="s">
        <v>28</v>
      </c>
      <c r="L716" s="654">
        <v>1400</v>
      </c>
      <c r="M716" s="260">
        <v>2728</v>
      </c>
      <c r="N716" s="825">
        <v>43045</v>
      </c>
      <c r="O716" s="300"/>
      <c r="P716" s="300"/>
      <c r="AB716" s="5" t="str">
        <f t="shared" si="11"/>
        <v>King Duncan42</v>
      </c>
    </row>
    <row r="717" spans="1:28" ht="12.95" customHeight="1">
      <c r="A717" s="260">
        <v>2729</v>
      </c>
      <c r="B717" s="260" t="s">
        <v>3279</v>
      </c>
      <c r="C717" s="261">
        <v>43012</v>
      </c>
      <c r="D717" s="260" t="s">
        <v>711</v>
      </c>
      <c r="E717" s="260" t="s">
        <v>142</v>
      </c>
      <c r="F717" s="260"/>
      <c r="G717" s="260"/>
      <c r="H717" s="262" t="s">
        <v>2474</v>
      </c>
      <c r="I717" s="262" t="s">
        <v>3241</v>
      </c>
      <c r="J717" s="660">
        <v>42997</v>
      </c>
      <c r="K717" s="299" t="s">
        <v>1466</v>
      </c>
      <c r="L717" s="654">
        <v>1400</v>
      </c>
      <c r="M717" s="260">
        <v>2729</v>
      </c>
      <c r="N717" s="825">
        <v>43059</v>
      </c>
      <c r="O717" s="300"/>
      <c r="P717" s="300"/>
      <c r="AB717" s="5" t="str">
        <f t="shared" si="11"/>
        <v>Silver Valerie43</v>
      </c>
    </row>
    <row r="718" spans="1:28" ht="12.95" customHeight="1">
      <c r="A718" s="260">
        <v>2730</v>
      </c>
      <c r="B718" s="260" t="s">
        <v>3280</v>
      </c>
      <c r="C718" s="261">
        <v>43012</v>
      </c>
      <c r="D718" s="260" t="s">
        <v>636</v>
      </c>
      <c r="E718" s="260" t="s">
        <v>2621</v>
      </c>
      <c r="F718" s="260"/>
      <c r="G718" s="260"/>
      <c r="H718" s="262" t="s">
        <v>828</v>
      </c>
      <c r="I718" s="262" t="s">
        <v>614</v>
      </c>
      <c r="J718" s="660">
        <v>42991</v>
      </c>
      <c r="K718" s="299" t="s">
        <v>1095</v>
      </c>
      <c r="L718" s="654">
        <v>1600</v>
      </c>
      <c r="M718" s="260">
        <v>2730</v>
      </c>
      <c r="N718" s="825">
        <v>43045</v>
      </c>
      <c r="O718" s="300"/>
      <c r="P718" s="300"/>
      <c r="AB718" s="5" t="str">
        <f t="shared" si="11"/>
        <v>Sonangol Huila201702</v>
      </c>
    </row>
    <row r="719" spans="1:28" ht="12.95" customHeight="1">
      <c r="A719" s="260">
        <v>2731</v>
      </c>
      <c r="B719" s="260" t="s">
        <v>3281</v>
      </c>
      <c r="C719" s="261">
        <v>43012</v>
      </c>
      <c r="D719" s="260" t="s">
        <v>3084</v>
      </c>
      <c r="E719" s="260" t="s">
        <v>2484</v>
      </c>
      <c r="F719" s="260"/>
      <c r="G719" s="260"/>
      <c r="H719" s="262" t="s">
        <v>736</v>
      </c>
      <c r="I719" s="262" t="s">
        <v>25</v>
      </c>
      <c r="J719" s="660">
        <v>42990</v>
      </c>
      <c r="K719" s="299" t="s">
        <v>1103</v>
      </c>
      <c r="L719" s="654">
        <v>1300</v>
      </c>
      <c r="M719" s="260">
        <v>2731</v>
      </c>
      <c r="N719" s="825">
        <v>43042</v>
      </c>
      <c r="O719" s="300"/>
      <c r="P719" s="300"/>
      <c r="AB719" s="5" t="str">
        <f t="shared" si="11"/>
        <v>Hellas Tatiana1701</v>
      </c>
    </row>
    <row r="720" spans="1:28" ht="12.95" customHeight="1">
      <c r="A720" s="260">
        <v>2732</v>
      </c>
      <c r="B720" s="260" t="s">
        <v>3282</v>
      </c>
      <c r="C720" s="261">
        <v>43012</v>
      </c>
      <c r="D720" s="260" t="s">
        <v>2397</v>
      </c>
      <c r="E720" s="260" t="s">
        <v>2862</v>
      </c>
      <c r="F720" s="260"/>
      <c r="G720" s="260"/>
      <c r="H720" s="262" t="s">
        <v>2288</v>
      </c>
      <c r="I720" s="262" t="s">
        <v>535</v>
      </c>
      <c r="J720" s="660">
        <v>42975</v>
      </c>
      <c r="K720" s="299" t="s">
        <v>1103</v>
      </c>
      <c r="L720" s="654">
        <v>1300</v>
      </c>
      <c r="M720" s="260">
        <v>2732</v>
      </c>
      <c r="N720" s="825">
        <v>43042</v>
      </c>
      <c r="O720" s="300"/>
      <c r="P720" s="300"/>
      <c r="AB720" s="5" t="str">
        <f t="shared" si="11"/>
        <v>Green Sky1703</v>
      </c>
    </row>
    <row r="721" spans="1:28" ht="12.95" customHeight="1">
      <c r="A721" s="260">
        <v>2733</v>
      </c>
      <c r="B721" s="260" t="s">
        <v>3283</v>
      </c>
      <c r="C721" s="261">
        <v>43012</v>
      </c>
      <c r="D721" s="260" t="s">
        <v>835</v>
      </c>
      <c r="E721" s="260" t="s">
        <v>2862</v>
      </c>
      <c r="F721" s="260"/>
      <c r="G721" s="260"/>
      <c r="H721" s="262" t="s">
        <v>736</v>
      </c>
      <c r="I721" s="262" t="s">
        <v>712</v>
      </c>
      <c r="J721" s="660">
        <v>42991</v>
      </c>
      <c r="K721" s="299" t="s">
        <v>1103</v>
      </c>
      <c r="L721" s="654">
        <v>1300</v>
      </c>
      <c r="M721" s="260">
        <v>2733</v>
      </c>
      <c r="N721" s="825">
        <v>43042</v>
      </c>
      <c r="O721" s="300"/>
      <c r="P721" s="300"/>
      <c r="AB721" s="5" t="str">
        <f t="shared" si="11"/>
        <v>Stena Image1703</v>
      </c>
    </row>
    <row r="722" spans="1:28" ht="12.95" customHeight="1">
      <c r="A722" s="260">
        <v>2734</v>
      </c>
      <c r="B722" s="260" t="s">
        <v>3284</v>
      </c>
      <c r="C722" s="261">
        <v>43012</v>
      </c>
      <c r="D722" s="260" t="s">
        <v>1966</v>
      </c>
      <c r="E722" s="260" t="s">
        <v>2940</v>
      </c>
      <c r="F722" s="260"/>
      <c r="G722" s="260"/>
      <c r="H722" s="262" t="s">
        <v>736</v>
      </c>
      <c r="I722" s="262" t="s">
        <v>25</v>
      </c>
      <c r="J722" s="660">
        <v>42999</v>
      </c>
      <c r="K722" s="299" t="s">
        <v>1103</v>
      </c>
      <c r="L722" s="654">
        <v>1300</v>
      </c>
      <c r="M722" s="260">
        <v>2734</v>
      </c>
      <c r="N722" s="825">
        <v>43042</v>
      </c>
      <c r="O722" s="300"/>
      <c r="P722" s="300"/>
      <c r="AB722" s="5" t="str">
        <f t="shared" si="11"/>
        <v>Stenaweco Excellence1704</v>
      </c>
    </row>
    <row r="723" spans="1:28" ht="12.95" customHeight="1">
      <c r="A723" s="260">
        <v>2735</v>
      </c>
      <c r="B723" s="260" t="s">
        <v>3285</v>
      </c>
      <c r="C723" s="261">
        <v>43012</v>
      </c>
      <c r="D723" s="260" t="s">
        <v>780</v>
      </c>
      <c r="E723" s="260" t="s">
        <v>2940</v>
      </c>
      <c r="F723" s="260"/>
      <c r="G723" s="260"/>
      <c r="H723" s="262" t="s">
        <v>2288</v>
      </c>
      <c r="I723" s="262" t="s">
        <v>561</v>
      </c>
      <c r="J723" s="660">
        <v>42995</v>
      </c>
      <c r="K723" s="299" t="s">
        <v>1103</v>
      </c>
      <c r="L723" s="654">
        <v>1300</v>
      </c>
      <c r="M723" s="260">
        <v>2735</v>
      </c>
      <c r="N723" s="825">
        <v>43042</v>
      </c>
      <c r="O723" s="300"/>
      <c r="P723" s="300"/>
      <c r="AB723" s="5" t="str">
        <f t="shared" si="11"/>
        <v>Silver Gwen1704</v>
      </c>
    </row>
    <row r="724" spans="1:28" ht="12.95" customHeight="1">
      <c r="A724" s="260">
        <v>2736</v>
      </c>
      <c r="B724" s="260" t="s">
        <v>3286</v>
      </c>
      <c r="C724" s="261">
        <v>43012</v>
      </c>
      <c r="D724" s="260" t="s">
        <v>3192</v>
      </c>
      <c r="E724" s="260" t="s">
        <v>2862</v>
      </c>
      <c r="F724" s="260"/>
      <c r="G724" s="260"/>
      <c r="H724" s="262" t="s">
        <v>2288</v>
      </c>
      <c r="I724" s="262" t="s">
        <v>25</v>
      </c>
      <c r="J724" s="660">
        <v>43001</v>
      </c>
      <c r="K724" s="299" t="s">
        <v>1103</v>
      </c>
      <c r="L724" s="654">
        <v>1300</v>
      </c>
      <c r="M724" s="260">
        <v>2736</v>
      </c>
      <c r="N724" s="825">
        <v>43042</v>
      </c>
      <c r="O724" s="300"/>
      <c r="P724" s="300"/>
      <c r="AB724" s="5" t="str">
        <f t="shared" si="11"/>
        <v>Stena Conqueror1703</v>
      </c>
    </row>
    <row r="725" spans="1:28" ht="12.95" customHeight="1">
      <c r="A725" s="260">
        <v>2737</v>
      </c>
      <c r="B725" s="260" t="s">
        <v>3288</v>
      </c>
      <c r="C725" s="261">
        <v>43013</v>
      </c>
      <c r="D725" s="260" t="s">
        <v>3086</v>
      </c>
      <c r="E725" s="323">
        <v>15620</v>
      </c>
      <c r="F725" s="260"/>
      <c r="G725" s="260"/>
      <c r="H725" s="262" t="s">
        <v>722</v>
      </c>
      <c r="I725" s="262" t="s">
        <v>319</v>
      </c>
      <c r="J725" s="660">
        <v>42972</v>
      </c>
      <c r="K725" s="299" t="s">
        <v>724</v>
      </c>
      <c r="L725" s="654">
        <v>1600</v>
      </c>
      <c r="M725" s="260">
        <v>2737</v>
      </c>
      <c r="N725" s="825">
        <v>43258</v>
      </c>
      <c r="O725" s="300"/>
      <c r="P725" s="300"/>
      <c r="AB725" s="5" t="str">
        <f t="shared" si="11"/>
        <v>Ishtanbul15620</v>
      </c>
    </row>
    <row r="726" spans="1:28" ht="12.95" customHeight="1">
      <c r="A726" s="260">
        <v>2738</v>
      </c>
      <c r="B726" s="260" t="s">
        <v>3294</v>
      </c>
      <c r="C726" s="261">
        <v>43013</v>
      </c>
      <c r="D726" s="260" t="s">
        <v>881</v>
      </c>
      <c r="E726" s="260" t="s">
        <v>3293</v>
      </c>
      <c r="F726" s="260"/>
      <c r="G726" s="260"/>
      <c r="H726" s="262" t="s">
        <v>2474</v>
      </c>
      <c r="I726" s="262" t="s">
        <v>2870</v>
      </c>
      <c r="J726" s="660">
        <v>42879</v>
      </c>
      <c r="K726" s="299" t="s">
        <v>1466</v>
      </c>
      <c r="L726" s="654">
        <v>1400</v>
      </c>
      <c r="M726" s="260">
        <v>2738</v>
      </c>
      <c r="N726" s="825">
        <v>43075</v>
      </c>
      <c r="O726" s="300"/>
      <c r="P726" s="300"/>
      <c r="AB726" s="5" t="str">
        <f t="shared" si="11"/>
        <v>Songa Sapphire24,25,26</v>
      </c>
    </row>
    <row r="727" spans="1:28" ht="12.95" customHeight="1">
      <c r="A727" s="260">
        <v>2739</v>
      </c>
      <c r="B727" s="260" t="s">
        <v>3295</v>
      </c>
      <c r="C727" s="261">
        <v>43013</v>
      </c>
      <c r="D727" s="260" t="s">
        <v>892</v>
      </c>
      <c r="E727" s="260" t="s">
        <v>3289</v>
      </c>
      <c r="F727" s="260"/>
      <c r="G727" s="260"/>
      <c r="H727" s="262" t="s">
        <v>2474</v>
      </c>
      <c r="I727" s="262" t="s">
        <v>25</v>
      </c>
      <c r="J727" s="660">
        <v>43004</v>
      </c>
      <c r="K727" s="299" t="s">
        <v>1466</v>
      </c>
      <c r="L727" s="654">
        <v>1400</v>
      </c>
      <c r="M727" s="260">
        <v>2739</v>
      </c>
      <c r="N727" s="825">
        <v>43075</v>
      </c>
      <c r="O727" s="300"/>
      <c r="P727" s="300"/>
      <c r="AB727" s="5" t="str">
        <f t="shared" si="11"/>
        <v>Elisalex Schulte56,57</v>
      </c>
    </row>
    <row r="728" spans="1:28" ht="12.95" customHeight="1">
      <c r="A728" s="260">
        <v>2740</v>
      </c>
      <c r="B728" s="260" t="s">
        <v>3296</v>
      </c>
      <c r="C728" s="261">
        <v>43013</v>
      </c>
      <c r="D728" s="260" t="s">
        <v>2854</v>
      </c>
      <c r="E728" s="260" t="s">
        <v>3291</v>
      </c>
      <c r="F728" s="260"/>
      <c r="G728" s="260"/>
      <c r="H728" s="262" t="s">
        <v>2474</v>
      </c>
      <c r="I728" s="262" t="s">
        <v>2870</v>
      </c>
      <c r="J728" s="660">
        <v>43007</v>
      </c>
      <c r="K728" s="299" t="s">
        <v>1466</v>
      </c>
      <c r="L728" s="654">
        <v>1400</v>
      </c>
      <c r="M728" s="260">
        <v>2740</v>
      </c>
      <c r="N728" s="825">
        <v>43075</v>
      </c>
      <c r="O728" s="300"/>
      <c r="P728" s="300"/>
      <c r="AB728" s="5" t="str">
        <f t="shared" ref="AB728:AB759" si="12">IF(TRIM(A718)="","",CONCATENATE(TRIM(D718),TRIM(E718)))</f>
        <v>Sonangol Huila201702</v>
      </c>
    </row>
    <row r="729" spans="1:28" ht="12.95" customHeight="1">
      <c r="A729" s="260">
        <v>2741</v>
      </c>
      <c r="B729" s="260" t="s">
        <v>3297</v>
      </c>
      <c r="C729" s="261">
        <v>43013</v>
      </c>
      <c r="D729" s="260" t="s">
        <v>2776</v>
      </c>
      <c r="E729" s="260" t="s">
        <v>3292</v>
      </c>
      <c r="F729" s="260"/>
      <c r="G729" s="260"/>
      <c r="H729" s="262" t="s">
        <v>2474</v>
      </c>
      <c r="I729" s="262" t="s">
        <v>2881</v>
      </c>
      <c r="J729" s="660">
        <v>43010.333333333336</v>
      </c>
      <c r="K729" s="299" t="s">
        <v>1466</v>
      </c>
      <c r="L729" s="654">
        <v>1400</v>
      </c>
      <c r="M729" s="260">
        <v>2741</v>
      </c>
      <c r="N729" s="825">
        <v>43075</v>
      </c>
      <c r="O729" s="300"/>
      <c r="P729" s="300"/>
      <c r="AB729" s="5" t="str">
        <f t="shared" si="12"/>
        <v>Hellas Tatiana1701</v>
      </c>
    </row>
    <row r="730" spans="1:28" ht="12.95" customHeight="1">
      <c r="A730" s="260">
        <v>2742</v>
      </c>
      <c r="B730" s="260" t="s">
        <v>3298</v>
      </c>
      <c r="C730" s="261">
        <v>43013</v>
      </c>
      <c r="D730" s="260" t="s">
        <v>2779</v>
      </c>
      <c r="E730" s="260" t="s">
        <v>3290</v>
      </c>
      <c r="F730" s="260"/>
      <c r="G730" s="260"/>
      <c r="H730" s="262" t="s">
        <v>2474</v>
      </c>
      <c r="I730" s="262" t="s">
        <v>412</v>
      </c>
      <c r="J730" s="660">
        <v>43009</v>
      </c>
      <c r="K730" s="299" t="s">
        <v>1466</v>
      </c>
      <c r="L730" s="654">
        <v>1400</v>
      </c>
      <c r="M730" s="260">
        <v>2742</v>
      </c>
      <c r="N730" s="825">
        <v>43075</v>
      </c>
      <c r="O730" s="300"/>
      <c r="P730" s="300"/>
      <c r="AB730" s="5" t="str">
        <f t="shared" si="12"/>
        <v>Green Sky1703</v>
      </c>
    </row>
    <row r="731" spans="1:28" ht="12.95" customHeight="1">
      <c r="A731" s="260">
        <v>2743</v>
      </c>
      <c r="B731" s="260" t="s">
        <v>3299</v>
      </c>
      <c r="C731" s="261">
        <v>43013</v>
      </c>
      <c r="D731" s="260" t="s">
        <v>68</v>
      </c>
      <c r="E731" s="260" t="s">
        <v>199</v>
      </c>
      <c r="F731" s="260"/>
      <c r="G731" s="260"/>
      <c r="H731" s="262" t="s">
        <v>3096</v>
      </c>
      <c r="I731" s="262" t="s">
        <v>64</v>
      </c>
      <c r="J731" s="660">
        <v>42990</v>
      </c>
      <c r="K731" s="299" t="s">
        <v>60</v>
      </c>
      <c r="L731" s="654">
        <v>800</v>
      </c>
      <c r="M731" s="260">
        <v>2743</v>
      </c>
      <c r="N731" s="825">
        <v>43041</v>
      </c>
      <c r="O731" s="300"/>
      <c r="P731" s="300"/>
      <c r="AB731" s="5" t="str">
        <f t="shared" si="12"/>
        <v>Stena Image1703</v>
      </c>
    </row>
    <row r="732" spans="1:28" ht="12.95" customHeight="1">
      <c r="A732" s="260">
        <v>2744</v>
      </c>
      <c r="B732" s="260" t="s">
        <v>3300</v>
      </c>
      <c r="C732" s="261">
        <v>43013</v>
      </c>
      <c r="D732" s="260" t="s">
        <v>2561</v>
      </c>
      <c r="E732" s="260" t="s">
        <v>417</v>
      </c>
      <c r="F732" s="260"/>
      <c r="G732" s="260"/>
      <c r="H732" s="262" t="s">
        <v>601</v>
      </c>
      <c r="I732" s="262" t="s">
        <v>90</v>
      </c>
      <c r="J732" s="660">
        <v>42989</v>
      </c>
      <c r="K732" s="299" t="s">
        <v>60</v>
      </c>
      <c r="L732" s="654">
        <v>800</v>
      </c>
      <c r="M732" s="260">
        <v>2744</v>
      </c>
      <c r="N732" s="825">
        <v>43041</v>
      </c>
      <c r="O732" s="300"/>
      <c r="P732" s="300"/>
      <c r="AB732" s="5" t="str">
        <f t="shared" si="12"/>
        <v>Stenaweco Excellence1704</v>
      </c>
    </row>
    <row r="733" spans="1:28" ht="12.95" customHeight="1">
      <c r="A733" s="260">
        <v>2745</v>
      </c>
      <c r="B733" s="260" t="s">
        <v>3301</v>
      </c>
      <c r="C733" s="261">
        <v>43013</v>
      </c>
      <c r="D733" s="260" t="s">
        <v>638</v>
      </c>
      <c r="E733" s="260" t="s">
        <v>3190</v>
      </c>
      <c r="F733" s="260"/>
      <c r="G733" s="260"/>
      <c r="H733" s="262" t="s">
        <v>3096</v>
      </c>
      <c r="I733" s="262" t="s">
        <v>86</v>
      </c>
      <c r="J733" s="660">
        <v>42998</v>
      </c>
      <c r="K733" s="299" t="s">
        <v>60</v>
      </c>
      <c r="L733" s="654">
        <v>800</v>
      </c>
      <c r="M733" s="260">
        <v>2745</v>
      </c>
      <c r="N733" s="825">
        <v>43041</v>
      </c>
      <c r="O733" s="300"/>
      <c r="P733" s="300"/>
      <c r="AB733" s="5" t="str">
        <f t="shared" si="12"/>
        <v>Silver Gwen1704</v>
      </c>
    </row>
    <row r="734" spans="1:28" ht="12.95" customHeight="1">
      <c r="A734" s="260">
        <v>2746</v>
      </c>
      <c r="B734" s="260" t="s">
        <v>3302</v>
      </c>
      <c r="C734" s="261">
        <v>43013</v>
      </c>
      <c r="D734" s="260" t="s">
        <v>2331</v>
      </c>
      <c r="E734" s="260" t="s">
        <v>41</v>
      </c>
      <c r="F734" s="260"/>
      <c r="G734" s="260"/>
      <c r="H734" s="262" t="s">
        <v>2031</v>
      </c>
      <c r="I734" s="262" t="s">
        <v>816</v>
      </c>
      <c r="J734" s="660">
        <v>42990</v>
      </c>
      <c r="K734" s="299" t="s">
        <v>60</v>
      </c>
      <c r="L734" s="654">
        <v>800</v>
      </c>
      <c r="M734" s="260">
        <v>2746</v>
      </c>
      <c r="N734" s="825">
        <v>43041</v>
      </c>
      <c r="O734" s="300"/>
      <c r="P734" s="300"/>
      <c r="AB734" s="5" t="str">
        <f t="shared" si="12"/>
        <v>Stena Conqueror1703</v>
      </c>
    </row>
    <row r="735" spans="1:28" ht="12.95" customHeight="1">
      <c r="A735" s="260">
        <v>2747</v>
      </c>
      <c r="B735" s="260" t="s">
        <v>3303</v>
      </c>
      <c r="C735" s="261">
        <v>43013</v>
      </c>
      <c r="D735" s="260" t="s">
        <v>641</v>
      </c>
      <c r="E735" s="260" t="s">
        <v>165</v>
      </c>
      <c r="F735" s="260"/>
      <c r="G735" s="260"/>
      <c r="H735" s="262" t="s">
        <v>634</v>
      </c>
      <c r="I735" s="262" t="s">
        <v>200</v>
      </c>
      <c r="J735" s="660">
        <v>43003</v>
      </c>
      <c r="K735" s="299" t="s">
        <v>60</v>
      </c>
      <c r="L735" s="654">
        <v>800</v>
      </c>
      <c r="M735" s="260">
        <v>2747</v>
      </c>
      <c r="N735" s="825">
        <v>43041</v>
      </c>
      <c r="O735" s="300"/>
      <c r="P735" s="300"/>
      <c r="AB735" s="5" t="str">
        <f t="shared" si="12"/>
        <v>Ishtanbul15620</v>
      </c>
    </row>
    <row r="736" spans="1:28" ht="12.95" customHeight="1">
      <c r="A736" s="260">
        <v>2748</v>
      </c>
      <c r="B736" s="260" t="s">
        <v>3304</v>
      </c>
      <c r="C736" s="261">
        <v>43013</v>
      </c>
      <c r="D736" s="260" t="s">
        <v>818</v>
      </c>
      <c r="E736" s="260" t="s">
        <v>95</v>
      </c>
      <c r="F736" s="260"/>
      <c r="G736" s="260"/>
      <c r="H736" s="262" t="s">
        <v>63</v>
      </c>
      <c r="I736" s="262" t="s">
        <v>20</v>
      </c>
      <c r="J736" s="660">
        <v>42994</v>
      </c>
      <c r="K736" s="299" t="s">
        <v>60</v>
      </c>
      <c r="L736" s="654">
        <v>800</v>
      </c>
      <c r="M736" s="260">
        <v>2748</v>
      </c>
      <c r="N736" s="825">
        <v>43041</v>
      </c>
      <c r="O736" s="300"/>
      <c r="P736" s="300"/>
      <c r="AB736" s="5" t="str">
        <f t="shared" si="12"/>
        <v>Songa Sapphire24,25,26</v>
      </c>
    </row>
    <row r="737" spans="1:28" ht="12.95" customHeight="1">
      <c r="A737" s="260">
        <v>2749</v>
      </c>
      <c r="B737" s="260" t="s">
        <v>3305</v>
      </c>
      <c r="C737" s="261">
        <v>43013</v>
      </c>
      <c r="D737" s="260" t="s">
        <v>794</v>
      </c>
      <c r="E737" s="260" t="s">
        <v>624</v>
      </c>
      <c r="F737" s="260"/>
      <c r="G737" s="260"/>
      <c r="H737" s="262" t="s">
        <v>634</v>
      </c>
      <c r="I737" s="262" t="s">
        <v>1970</v>
      </c>
      <c r="J737" s="660">
        <v>43001</v>
      </c>
      <c r="K737" s="299" t="s">
        <v>60</v>
      </c>
      <c r="L737" s="654">
        <v>800</v>
      </c>
      <c r="M737" s="260">
        <v>2749</v>
      </c>
      <c r="N737" s="825">
        <v>43042</v>
      </c>
      <c r="O737" s="300"/>
      <c r="P737" s="300"/>
      <c r="AB737" s="5" t="str">
        <f t="shared" si="12"/>
        <v>Elisalex Schulte56,57</v>
      </c>
    </row>
    <row r="738" spans="1:28" ht="12.95" customHeight="1">
      <c r="A738" s="260">
        <v>2750</v>
      </c>
      <c r="B738" s="260" t="s">
        <v>3306</v>
      </c>
      <c r="C738" s="261">
        <v>43013</v>
      </c>
      <c r="D738" s="260" t="s">
        <v>2401</v>
      </c>
      <c r="E738" s="260" t="s">
        <v>72</v>
      </c>
      <c r="F738" s="260"/>
      <c r="G738" s="260"/>
      <c r="H738" s="262" t="s">
        <v>601</v>
      </c>
      <c r="I738" s="262" t="s">
        <v>87</v>
      </c>
      <c r="J738" s="660">
        <v>43009</v>
      </c>
      <c r="K738" s="299" t="s">
        <v>60</v>
      </c>
      <c r="L738" s="654">
        <v>800</v>
      </c>
      <c r="M738" s="260">
        <v>2750</v>
      </c>
      <c r="N738" s="825">
        <v>43041</v>
      </c>
      <c r="O738" s="300"/>
      <c r="P738" s="300"/>
      <c r="AB738" s="5" t="str">
        <f t="shared" si="12"/>
        <v>Emmy Schulte170,171,172</v>
      </c>
    </row>
    <row r="739" spans="1:28" ht="12.95" customHeight="1">
      <c r="A739" s="260">
        <v>2751</v>
      </c>
      <c r="B739" s="260" t="s">
        <v>3308</v>
      </c>
      <c r="C739" s="261">
        <v>43013</v>
      </c>
      <c r="D739" s="260" t="s">
        <v>2684</v>
      </c>
      <c r="E739" s="260" t="s">
        <v>166</v>
      </c>
      <c r="F739" s="260"/>
      <c r="G739" s="260"/>
      <c r="H739" s="262" t="s">
        <v>1305</v>
      </c>
      <c r="I739" s="262" t="s">
        <v>1285</v>
      </c>
      <c r="J739" s="660">
        <v>42981</v>
      </c>
      <c r="K739" s="299" t="s">
        <v>590</v>
      </c>
      <c r="L739" s="654">
        <v>1600</v>
      </c>
      <c r="M739" s="260">
        <v>2751</v>
      </c>
      <c r="N739" s="825">
        <v>43025</v>
      </c>
      <c r="O739" s="300"/>
      <c r="P739" s="300"/>
      <c r="AB739" s="5" t="str">
        <f t="shared" si="12"/>
        <v>Sten Skagen71,72,73</v>
      </c>
    </row>
    <row r="740" spans="1:28" ht="12.95" customHeight="1">
      <c r="A740" s="260">
        <v>2752</v>
      </c>
      <c r="B740" s="260" t="s">
        <v>3309</v>
      </c>
      <c r="C740" s="261">
        <v>43013</v>
      </c>
      <c r="D740" s="260" t="s">
        <v>1290</v>
      </c>
      <c r="E740" s="260" t="s">
        <v>3174</v>
      </c>
      <c r="F740" s="260"/>
      <c r="G740" s="260"/>
      <c r="H740" s="262" t="s">
        <v>1271</v>
      </c>
      <c r="I740" s="262" t="s">
        <v>287</v>
      </c>
      <c r="J740" s="660">
        <v>42996</v>
      </c>
      <c r="K740" s="299" t="s">
        <v>590</v>
      </c>
      <c r="L740" s="654">
        <v>1600</v>
      </c>
      <c r="M740" s="260">
        <v>2752</v>
      </c>
      <c r="N740" s="825">
        <v>43020</v>
      </c>
      <c r="O740" s="300"/>
      <c r="P740" s="300"/>
      <c r="AB740" s="5" t="str">
        <f t="shared" si="12"/>
        <v>Tigris208,209,210</v>
      </c>
    </row>
    <row r="741" spans="1:28" ht="12.95" customHeight="1">
      <c r="A741" s="260">
        <v>2753</v>
      </c>
      <c r="B741" s="260" t="s">
        <v>3310</v>
      </c>
      <c r="C741" s="261">
        <v>43013</v>
      </c>
      <c r="D741" s="260" t="s">
        <v>1848</v>
      </c>
      <c r="E741" s="260" t="s">
        <v>320</v>
      </c>
      <c r="F741" s="260"/>
      <c r="G741" s="260"/>
      <c r="H741" s="262" t="s">
        <v>864</v>
      </c>
      <c r="I741" s="262" t="s">
        <v>441</v>
      </c>
      <c r="J741" s="660">
        <v>42985</v>
      </c>
      <c r="K741" s="299" t="s">
        <v>590</v>
      </c>
      <c r="L741" s="654">
        <v>1600</v>
      </c>
      <c r="M741" s="260">
        <v>2753</v>
      </c>
      <c r="N741" s="825">
        <v>43019</v>
      </c>
      <c r="O741" s="300"/>
      <c r="P741" s="300"/>
      <c r="AB741" s="5" t="str">
        <f t="shared" si="12"/>
        <v>Sebarok Spirit30</v>
      </c>
    </row>
    <row r="742" spans="1:28" ht="12.95" customHeight="1">
      <c r="A742" s="260">
        <v>2754</v>
      </c>
      <c r="B742" s="260" t="s">
        <v>3311</v>
      </c>
      <c r="C742" s="261">
        <v>43013</v>
      </c>
      <c r="D742" s="260" t="s">
        <v>2851</v>
      </c>
      <c r="E742" s="260" t="s">
        <v>93</v>
      </c>
      <c r="F742" s="260"/>
      <c r="G742" s="260"/>
      <c r="H742" s="262" t="s">
        <v>1942</v>
      </c>
      <c r="I742" s="262" t="s">
        <v>829</v>
      </c>
      <c r="J742" s="660">
        <v>42983</v>
      </c>
      <c r="K742" s="299" t="s">
        <v>590</v>
      </c>
      <c r="L742" s="654">
        <v>1600</v>
      </c>
      <c r="M742" s="260">
        <v>2754</v>
      </c>
      <c r="N742" s="825">
        <v>43041</v>
      </c>
      <c r="O742" s="300"/>
      <c r="P742" s="300"/>
      <c r="AB742" s="5" t="str">
        <f t="shared" si="12"/>
        <v>Constitution spirit327</v>
      </c>
    </row>
    <row r="743" spans="1:28" ht="12.95" customHeight="1">
      <c r="A743" s="260">
        <v>2755</v>
      </c>
      <c r="B743" s="260" t="s">
        <v>3312</v>
      </c>
      <c r="C743" s="261">
        <v>43013</v>
      </c>
      <c r="D743" s="260" t="s">
        <v>689</v>
      </c>
      <c r="E743" s="260" t="s">
        <v>155</v>
      </c>
      <c r="F743" s="260"/>
      <c r="G743" s="260"/>
      <c r="H743" s="262" t="s">
        <v>864</v>
      </c>
      <c r="I743" s="262" t="s">
        <v>3242</v>
      </c>
      <c r="J743" s="660">
        <v>42983</v>
      </c>
      <c r="K743" s="299" t="s">
        <v>590</v>
      </c>
      <c r="L743" s="654">
        <v>1600</v>
      </c>
      <c r="M743" s="260">
        <v>2755</v>
      </c>
      <c r="N743" s="825">
        <v>43019</v>
      </c>
      <c r="O743" s="300"/>
      <c r="P743" s="300"/>
      <c r="AB743" s="5" t="str">
        <f t="shared" si="12"/>
        <v>Mare TirrenumTK63</v>
      </c>
    </row>
    <row r="744" spans="1:28" ht="12.95" customHeight="1">
      <c r="A744" s="472">
        <v>2756</v>
      </c>
      <c r="B744" s="260" t="s">
        <v>7394</v>
      </c>
      <c r="C744" s="261">
        <v>43026</v>
      </c>
      <c r="D744" s="260" t="s">
        <v>3251</v>
      </c>
      <c r="E744" s="260" t="s">
        <v>3098</v>
      </c>
      <c r="F744" s="260"/>
      <c r="G744" s="260"/>
      <c r="H744" s="262" t="s">
        <v>3252</v>
      </c>
      <c r="I744" s="262" t="s">
        <v>3254</v>
      </c>
      <c r="J744" s="660">
        <v>43017</v>
      </c>
      <c r="K744" s="299" t="s">
        <v>3255</v>
      </c>
      <c r="L744" s="654">
        <v>1400</v>
      </c>
      <c r="M744" s="260">
        <v>2756</v>
      </c>
      <c r="N744" s="825">
        <v>43040</v>
      </c>
      <c r="O744" s="300"/>
      <c r="P744" s="300"/>
      <c r="AB744" s="5" t="str">
        <f t="shared" si="12"/>
        <v>Sydney Spirit12</v>
      </c>
    </row>
    <row r="745" spans="1:28" ht="12.95" customHeight="1">
      <c r="A745" s="260">
        <v>2757</v>
      </c>
      <c r="B745" s="260" t="s">
        <v>7424</v>
      </c>
      <c r="C745" s="261">
        <v>43040</v>
      </c>
      <c r="D745" s="260" t="s">
        <v>517</v>
      </c>
      <c r="E745" s="260" t="s">
        <v>348</v>
      </c>
      <c r="F745" s="260"/>
      <c r="G745" s="260"/>
      <c r="H745" s="262" t="s">
        <v>30</v>
      </c>
      <c r="I745" s="262" t="s">
        <v>2879</v>
      </c>
      <c r="J745" s="660">
        <v>43005</v>
      </c>
      <c r="K745" s="299" t="s">
        <v>28</v>
      </c>
      <c r="L745" s="654">
        <v>1400</v>
      </c>
      <c r="M745" s="260">
        <v>2757</v>
      </c>
      <c r="N745" s="825">
        <v>43083</v>
      </c>
      <c r="O745" s="300"/>
      <c r="P745" s="300"/>
      <c r="AB745" s="5" t="str">
        <f t="shared" si="12"/>
        <v>Pacific Dawn45</v>
      </c>
    </row>
    <row r="746" spans="1:28" ht="12.95" customHeight="1">
      <c r="A746" s="260">
        <v>2758</v>
      </c>
      <c r="B746" s="260" t="s">
        <v>7425</v>
      </c>
      <c r="C746" s="261">
        <v>43040</v>
      </c>
      <c r="D746" s="260" t="s">
        <v>635</v>
      </c>
      <c r="E746" s="260" t="s">
        <v>325</v>
      </c>
      <c r="F746" s="260"/>
      <c r="G746" s="260"/>
      <c r="H746" s="262" t="s">
        <v>2541</v>
      </c>
      <c r="I746" s="262" t="s">
        <v>211</v>
      </c>
      <c r="J746" s="660">
        <v>43007</v>
      </c>
      <c r="K746" s="299" t="s">
        <v>28</v>
      </c>
      <c r="L746" s="654">
        <v>1400</v>
      </c>
      <c r="M746" s="260">
        <v>2758</v>
      </c>
      <c r="N746" s="825">
        <v>43062</v>
      </c>
      <c r="O746" s="300"/>
      <c r="P746" s="300"/>
      <c r="AB746" s="5" t="str">
        <f t="shared" si="12"/>
        <v>Songa Coral003</v>
      </c>
    </row>
    <row r="747" spans="1:28" ht="12.95" customHeight="1">
      <c r="A747" s="260">
        <v>2759</v>
      </c>
      <c r="B747" s="260" t="s">
        <v>7426</v>
      </c>
      <c r="C747" s="261">
        <v>43040</v>
      </c>
      <c r="D747" s="260" t="s">
        <v>1808</v>
      </c>
      <c r="E747" s="260" t="s">
        <v>3098</v>
      </c>
      <c r="F747" s="260"/>
      <c r="G747" s="260"/>
      <c r="H747" s="262" t="s">
        <v>671</v>
      </c>
      <c r="I747" s="262" t="s">
        <v>24</v>
      </c>
      <c r="J747" s="660">
        <v>43020</v>
      </c>
      <c r="K747" s="299" t="s">
        <v>28</v>
      </c>
      <c r="L747" s="654">
        <v>1400</v>
      </c>
      <c r="M747" s="260">
        <v>2759</v>
      </c>
      <c r="N747" s="825">
        <v>43062</v>
      </c>
      <c r="O747" s="300"/>
      <c r="P747" s="300"/>
      <c r="AB747" s="5" t="str">
        <f t="shared" si="12"/>
        <v>Navion Marita51</v>
      </c>
    </row>
    <row r="748" spans="1:28" ht="12.95" customHeight="1">
      <c r="A748" s="260">
        <v>2760</v>
      </c>
      <c r="B748" s="260" t="s">
        <v>7427</v>
      </c>
      <c r="C748" s="261">
        <v>43040</v>
      </c>
      <c r="D748" s="260" t="s">
        <v>851</v>
      </c>
      <c r="E748" s="260" t="s">
        <v>213</v>
      </c>
      <c r="F748" s="260"/>
      <c r="G748" s="260"/>
      <c r="H748" s="262" t="s">
        <v>732</v>
      </c>
      <c r="I748" s="262" t="s">
        <v>286</v>
      </c>
      <c r="J748" s="660">
        <v>43030</v>
      </c>
      <c r="K748" s="299" t="s">
        <v>28</v>
      </c>
      <c r="L748" s="654">
        <v>1400</v>
      </c>
      <c r="M748" s="260">
        <v>2760</v>
      </c>
      <c r="N748" s="825">
        <v>43098</v>
      </c>
      <c r="O748" s="300"/>
      <c r="P748" s="300"/>
      <c r="AB748" s="5" t="str">
        <f t="shared" si="12"/>
        <v>Limerick Spirit87</v>
      </c>
    </row>
    <row r="749" spans="1:28" ht="12.95" customHeight="1">
      <c r="A749" s="260">
        <v>2761</v>
      </c>
      <c r="B749" s="260" t="s">
        <v>7428</v>
      </c>
      <c r="C749" s="261">
        <v>43040</v>
      </c>
      <c r="D749" s="260" t="s">
        <v>3168</v>
      </c>
      <c r="E749" s="260" t="s">
        <v>183</v>
      </c>
      <c r="F749" s="260"/>
      <c r="G749" s="260"/>
      <c r="H749" s="262" t="s">
        <v>3169</v>
      </c>
      <c r="I749" s="262" t="s">
        <v>324</v>
      </c>
      <c r="J749" s="660">
        <v>43025</v>
      </c>
      <c r="K749" s="299" t="s">
        <v>1466</v>
      </c>
      <c r="L749" s="654">
        <v>1400</v>
      </c>
      <c r="M749" s="260">
        <v>2761</v>
      </c>
      <c r="N749" s="825">
        <v>43095</v>
      </c>
      <c r="O749" s="300"/>
      <c r="P749" s="300"/>
      <c r="AB749" s="5" t="str">
        <f t="shared" si="12"/>
        <v>Birdie Trader16</v>
      </c>
    </row>
    <row r="750" spans="1:28" ht="12.95" customHeight="1">
      <c r="A750" s="260">
        <v>2762</v>
      </c>
      <c r="B750" s="260" t="s">
        <v>7429</v>
      </c>
      <c r="C750" s="261">
        <v>43040</v>
      </c>
      <c r="D750" s="260" t="s">
        <v>2630</v>
      </c>
      <c r="E750" s="260" t="s">
        <v>185</v>
      </c>
      <c r="F750" s="260"/>
      <c r="G750" s="260"/>
      <c r="H750" s="262" t="s">
        <v>2048</v>
      </c>
      <c r="I750" s="262" t="s">
        <v>312</v>
      </c>
      <c r="J750" s="660">
        <v>43010</v>
      </c>
      <c r="K750" s="299" t="s">
        <v>1466</v>
      </c>
      <c r="L750" s="654">
        <v>1400</v>
      </c>
      <c r="M750" s="260">
        <v>2762</v>
      </c>
      <c r="N750" s="825">
        <v>43095</v>
      </c>
      <c r="O750" s="300"/>
      <c r="P750" s="300"/>
      <c r="AB750" s="5" t="str">
        <f t="shared" si="12"/>
        <v>Overseas Ariadmar173</v>
      </c>
    </row>
    <row r="751" spans="1:28" ht="12.95" customHeight="1">
      <c r="A751" s="260">
        <v>2763</v>
      </c>
      <c r="B751" s="260" t="s">
        <v>7430</v>
      </c>
      <c r="C751" s="261">
        <v>43040</v>
      </c>
      <c r="D751" s="260" t="s">
        <v>2479</v>
      </c>
      <c r="E751" s="260" t="s">
        <v>3244</v>
      </c>
      <c r="F751" s="260"/>
      <c r="G751" s="260"/>
      <c r="H751" s="262" t="s">
        <v>2635</v>
      </c>
      <c r="I751" s="262" t="s">
        <v>829</v>
      </c>
      <c r="J751" s="660">
        <v>43027</v>
      </c>
      <c r="K751" s="299" t="s">
        <v>1466</v>
      </c>
      <c r="L751" s="654">
        <v>1400</v>
      </c>
      <c r="M751" s="260">
        <v>2763</v>
      </c>
      <c r="N751" s="825">
        <v>43095</v>
      </c>
      <c r="O751" s="300"/>
      <c r="P751" s="300"/>
      <c r="AB751" s="5" t="str">
        <f t="shared" si="12"/>
        <v>EL Junior PNT39</v>
      </c>
    </row>
    <row r="752" spans="1:28" ht="12.95" customHeight="1">
      <c r="A752" s="260">
        <v>2764</v>
      </c>
      <c r="B752" s="260" t="s">
        <v>7431</v>
      </c>
      <c r="C752" s="261">
        <v>43040</v>
      </c>
      <c r="D752" s="260" t="s">
        <v>3257</v>
      </c>
      <c r="E752" s="260" t="s">
        <v>2975</v>
      </c>
      <c r="F752" s="260"/>
      <c r="G752" s="260"/>
      <c r="H752" s="262" t="s">
        <v>3258</v>
      </c>
      <c r="I752" s="262" t="s">
        <v>20</v>
      </c>
      <c r="J752" s="660">
        <v>43026</v>
      </c>
      <c r="K752" s="299" t="s">
        <v>1466</v>
      </c>
      <c r="L752" s="654">
        <v>1400</v>
      </c>
      <c r="M752" s="260">
        <v>2764</v>
      </c>
      <c r="N752" s="825">
        <v>43095</v>
      </c>
      <c r="O752" s="300"/>
      <c r="P752" s="300"/>
      <c r="AB752" s="5" t="str">
        <f t="shared" si="12"/>
        <v>Seaways Hellas207</v>
      </c>
    </row>
    <row r="753" spans="1:28" ht="12.95" customHeight="1">
      <c r="A753" s="260">
        <v>2765</v>
      </c>
      <c r="B753" s="260" t="s">
        <v>7432</v>
      </c>
      <c r="C753" s="261">
        <v>43040</v>
      </c>
      <c r="D753" s="260" t="s">
        <v>3270</v>
      </c>
      <c r="E753" s="260" t="s">
        <v>405</v>
      </c>
      <c r="F753" s="260"/>
      <c r="G753" s="260"/>
      <c r="H753" s="262" t="s">
        <v>3258</v>
      </c>
      <c r="I753" s="262" t="s">
        <v>173</v>
      </c>
      <c r="J753" s="660">
        <v>43030</v>
      </c>
      <c r="K753" s="299" t="s">
        <v>1466</v>
      </c>
      <c r="L753" s="654">
        <v>1400</v>
      </c>
      <c r="M753" s="260">
        <v>2765</v>
      </c>
      <c r="N753" s="825">
        <v>43095</v>
      </c>
      <c r="O753" s="300"/>
      <c r="P753" s="300"/>
      <c r="AB753" s="5" t="str">
        <f t="shared" si="12"/>
        <v>Ariane17</v>
      </c>
    </row>
    <row r="754" spans="1:28" ht="12.95" customHeight="1">
      <c r="A754" s="260">
        <v>2766</v>
      </c>
      <c r="B754" s="260" t="s">
        <v>7439</v>
      </c>
      <c r="C754" s="261">
        <v>43041</v>
      </c>
      <c r="D754" s="260" t="s">
        <v>881</v>
      </c>
      <c r="E754" s="260" t="s">
        <v>192</v>
      </c>
      <c r="F754" s="260"/>
      <c r="G754" s="260"/>
      <c r="H754" s="262" t="s">
        <v>2474</v>
      </c>
      <c r="I754" s="262" t="s">
        <v>25</v>
      </c>
      <c r="J754" s="660">
        <v>43012</v>
      </c>
      <c r="K754" s="299" t="s">
        <v>1466</v>
      </c>
      <c r="L754" s="654">
        <v>1400</v>
      </c>
      <c r="M754" s="260">
        <v>2766</v>
      </c>
      <c r="N754" s="825">
        <v>43112</v>
      </c>
      <c r="O754" s="300"/>
      <c r="P754" s="300"/>
      <c r="AB754" s="5" t="str">
        <f t="shared" si="12"/>
        <v>Front Brage201706</v>
      </c>
    </row>
    <row r="755" spans="1:28" ht="12.95" customHeight="1">
      <c r="A755" s="260">
        <v>2767</v>
      </c>
      <c r="B755" s="260" t="s">
        <v>7440</v>
      </c>
      <c r="C755" s="261">
        <v>43041</v>
      </c>
      <c r="D755" s="260" t="s">
        <v>2854</v>
      </c>
      <c r="E755" s="260" t="s">
        <v>7436</v>
      </c>
      <c r="F755" s="260"/>
      <c r="G755" s="260"/>
      <c r="H755" s="262" t="s">
        <v>2474</v>
      </c>
      <c r="I755" s="262" t="s">
        <v>420</v>
      </c>
      <c r="J755" s="660">
        <v>43032</v>
      </c>
      <c r="K755" s="299" t="s">
        <v>1466</v>
      </c>
      <c r="L755" s="654">
        <v>1400</v>
      </c>
      <c r="M755" s="260">
        <v>2767</v>
      </c>
      <c r="N755" s="825">
        <v>43112</v>
      </c>
      <c r="O755" s="300"/>
      <c r="P755" s="300"/>
      <c r="AB755" s="5" t="str">
        <f t="shared" si="12"/>
        <v>Afra Willow60</v>
      </c>
    </row>
    <row r="756" spans="1:28" ht="12.95" customHeight="1">
      <c r="A756" s="260">
        <v>2768</v>
      </c>
      <c r="B756" s="260" t="s">
        <v>7441</v>
      </c>
      <c r="C756" s="261">
        <v>43041</v>
      </c>
      <c r="D756" s="260" t="s">
        <v>7396</v>
      </c>
      <c r="E756" s="260" t="s">
        <v>7438</v>
      </c>
      <c r="F756" s="260"/>
      <c r="G756" s="260"/>
      <c r="H756" s="262" t="s">
        <v>2474</v>
      </c>
      <c r="I756" s="262" t="s">
        <v>3099</v>
      </c>
      <c r="J756" s="660">
        <v>43038</v>
      </c>
      <c r="K756" s="299" t="s">
        <v>1466</v>
      </c>
      <c r="L756" s="654">
        <v>1400</v>
      </c>
      <c r="M756" s="260">
        <v>2768</v>
      </c>
      <c r="N756" s="825">
        <v>43112</v>
      </c>
      <c r="O756" s="300"/>
      <c r="P756" s="300"/>
      <c r="AB756" s="5" t="str">
        <f t="shared" si="12"/>
        <v>Stride64</v>
      </c>
    </row>
    <row r="757" spans="1:28" ht="12.95" customHeight="1">
      <c r="A757" s="260">
        <v>2769</v>
      </c>
      <c r="B757" s="260" t="s">
        <v>7442</v>
      </c>
      <c r="C757" s="261">
        <v>43041</v>
      </c>
      <c r="D757" s="260" t="s">
        <v>2779</v>
      </c>
      <c r="E757" s="260" t="s">
        <v>7434</v>
      </c>
      <c r="F757" s="260"/>
      <c r="G757" s="260"/>
      <c r="H757" s="262" t="s">
        <v>2474</v>
      </c>
      <c r="I757" s="262" t="s">
        <v>2870</v>
      </c>
      <c r="J757" s="660">
        <v>43035</v>
      </c>
      <c r="K757" s="299" t="s">
        <v>1466</v>
      </c>
      <c r="L757" s="654">
        <v>1400</v>
      </c>
      <c r="M757" s="260">
        <v>2769</v>
      </c>
      <c r="N757" s="825">
        <v>43112</v>
      </c>
      <c r="O757" s="300"/>
      <c r="P757" s="300"/>
      <c r="AB757" s="5" t="str">
        <f t="shared" si="12"/>
        <v>Gener8 Kara G201706</v>
      </c>
    </row>
    <row r="758" spans="1:28" ht="12.95" customHeight="1">
      <c r="A758" s="260">
        <v>2770</v>
      </c>
      <c r="B758" s="260" t="s">
        <v>7443</v>
      </c>
      <c r="C758" s="261">
        <v>43041</v>
      </c>
      <c r="D758" s="260" t="s">
        <v>892</v>
      </c>
      <c r="E758" s="260" t="s">
        <v>7435</v>
      </c>
      <c r="F758" s="260"/>
      <c r="G758" s="260"/>
      <c r="H758" s="262" t="s">
        <v>2474</v>
      </c>
      <c r="I758" s="262" t="s">
        <v>412</v>
      </c>
      <c r="J758" s="660">
        <v>43036</v>
      </c>
      <c r="K758" s="299" t="s">
        <v>1466</v>
      </c>
      <c r="L758" s="654">
        <v>1400</v>
      </c>
      <c r="M758" s="260">
        <v>2770</v>
      </c>
      <c r="N758" s="825">
        <v>43112</v>
      </c>
      <c r="O758" s="300"/>
      <c r="P758" s="300"/>
      <c r="AB758" s="5" t="str">
        <f t="shared" si="12"/>
        <v>Nave Ceilo69</v>
      </c>
    </row>
    <row r="759" spans="1:28" ht="12.95" customHeight="1">
      <c r="A759" s="260">
        <v>2771</v>
      </c>
      <c r="B759" s="260" t="s">
        <v>7444</v>
      </c>
      <c r="C759" s="261">
        <v>43041</v>
      </c>
      <c r="D759" s="260" t="s">
        <v>2776</v>
      </c>
      <c r="E759" s="260" t="s">
        <v>7433</v>
      </c>
      <c r="F759" s="260"/>
      <c r="G759" s="260"/>
      <c r="H759" s="262" t="s">
        <v>2474</v>
      </c>
      <c r="I759" s="262" t="s">
        <v>25</v>
      </c>
      <c r="J759" s="660">
        <v>43030</v>
      </c>
      <c r="K759" s="299" t="s">
        <v>1466</v>
      </c>
      <c r="L759" s="654">
        <v>1400</v>
      </c>
      <c r="M759" s="260">
        <v>2771</v>
      </c>
      <c r="N759" s="825">
        <v>43112</v>
      </c>
      <c r="O759" s="300"/>
      <c r="P759" s="300"/>
      <c r="AB759" s="5" t="str">
        <f t="shared" si="12"/>
        <v>Advantage Summer25</v>
      </c>
    </row>
    <row r="760" spans="1:28" ht="12.95" customHeight="1">
      <c r="A760" s="260">
        <v>2772</v>
      </c>
      <c r="B760" s="260" t="s">
        <v>7445</v>
      </c>
      <c r="C760" s="261">
        <v>43042</v>
      </c>
      <c r="D760" s="260" t="s">
        <v>611</v>
      </c>
      <c r="E760" s="260" t="s">
        <v>2773</v>
      </c>
      <c r="F760" s="260"/>
      <c r="G760" s="260"/>
      <c r="H760" s="262" t="s">
        <v>3246</v>
      </c>
      <c r="I760" s="262" t="s">
        <v>614</v>
      </c>
      <c r="J760" s="660">
        <v>43019</v>
      </c>
      <c r="K760" s="299" t="s">
        <v>1094</v>
      </c>
      <c r="L760" s="654">
        <v>1400</v>
      </c>
      <c r="M760" s="260">
        <v>2772</v>
      </c>
      <c r="N760" s="825">
        <v>43451</v>
      </c>
      <c r="O760" s="300"/>
      <c r="P760" s="300"/>
      <c r="AB760" s="5" t="str">
        <f t="shared" ref="AB760:AB791" si="13">IF(TRIM(A750)="","",CONCATENATE(TRIM(D750),TRIM(E750)))</f>
        <v>SKS Saluda76</v>
      </c>
    </row>
    <row r="761" spans="1:28" ht="12.95" customHeight="1">
      <c r="A761" s="260">
        <v>2773</v>
      </c>
      <c r="B761" s="260" t="s">
        <v>7446</v>
      </c>
      <c r="C761" s="261">
        <v>43042</v>
      </c>
      <c r="D761" s="260" t="s">
        <v>3272</v>
      </c>
      <c r="E761" s="260" t="s">
        <v>3105</v>
      </c>
      <c r="F761" s="260"/>
      <c r="G761" s="260"/>
      <c r="H761" s="262" t="s">
        <v>3246</v>
      </c>
      <c r="I761" s="262" t="s">
        <v>66</v>
      </c>
      <c r="J761" s="660">
        <v>43032</v>
      </c>
      <c r="K761" s="299" t="s">
        <v>1094</v>
      </c>
      <c r="L761" s="654">
        <v>1400</v>
      </c>
      <c r="M761" s="260">
        <v>2773</v>
      </c>
      <c r="N761" s="825">
        <v>43074</v>
      </c>
      <c r="O761" s="300"/>
      <c r="P761" s="300"/>
      <c r="AB761" s="5" t="str">
        <f t="shared" si="13"/>
        <v>Pacific Bridge176</v>
      </c>
    </row>
    <row r="762" spans="1:28" ht="12.95" customHeight="1">
      <c r="A762" s="260">
        <v>2774</v>
      </c>
      <c r="B762" s="260" t="s">
        <v>7447</v>
      </c>
      <c r="C762" s="261">
        <v>43042</v>
      </c>
      <c r="D762" s="260" t="s">
        <v>652</v>
      </c>
      <c r="E762" s="260" t="s">
        <v>3105</v>
      </c>
      <c r="F762" s="260"/>
      <c r="G762" s="260"/>
      <c r="H762" s="262" t="s">
        <v>2850</v>
      </c>
      <c r="I762" s="262" t="s">
        <v>24</v>
      </c>
      <c r="J762" s="660">
        <v>43030</v>
      </c>
      <c r="K762" s="299" t="s">
        <v>1094</v>
      </c>
      <c r="L762" s="654">
        <v>1400</v>
      </c>
      <c r="M762" s="260">
        <v>2774</v>
      </c>
      <c r="N762" s="825">
        <v>43074</v>
      </c>
      <c r="O762" s="300"/>
      <c r="P762" s="300"/>
      <c r="AB762" s="5" t="str">
        <f t="shared" si="13"/>
        <v>SKS Satilla17008</v>
      </c>
    </row>
    <row r="763" spans="1:28" ht="12.95" customHeight="1">
      <c r="A763" s="260">
        <v>2775</v>
      </c>
      <c r="B763" s="260" t="s">
        <v>7448</v>
      </c>
      <c r="C763" s="261">
        <v>43042</v>
      </c>
      <c r="D763" s="260" t="s">
        <v>628</v>
      </c>
      <c r="E763" s="260" t="s">
        <v>7409</v>
      </c>
      <c r="F763" s="260">
        <v>43029</v>
      </c>
      <c r="G763" s="260"/>
      <c r="H763" s="262" t="s">
        <v>579</v>
      </c>
      <c r="I763" s="262" t="s">
        <v>1395</v>
      </c>
      <c r="J763" s="660">
        <v>43037</v>
      </c>
      <c r="K763" s="299" t="s">
        <v>1094</v>
      </c>
      <c r="L763" s="654">
        <v>1400</v>
      </c>
      <c r="M763" s="260">
        <v>2775</v>
      </c>
      <c r="N763" s="825">
        <v>43074</v>
      </c>
      <c r="O763" s="300"/>
      <c r="P763" s="300"/>
      <c r="AB763" s="5" t="str">
        <f t="shared" si="13"/>
        <v>Advantage Start65</v>
      </c>
    </row>
    <row r="764" spans="1:28" ht="12.95" customHeight="1">
      <c r="A764" s="260">
        <v>2776</v>
      </c>
      <c r="B764" s="260" t="s">
        <v>7449</v>
      </c>
      <c r="C764" s="261">
        <v>43042</v>
      </c>
      <c r="D764" s="260" t="s">
        <v>464</v>
      </c>
      <c r="E764" s="260" t="s">
        <v>7409</v>
      </c>
      <c r="F764" s="260"/>
      <c r="G764" s="260"/>
      <c r="H764" s="262" t="s">
        <v>3504</v>
      </c>
      <c r="I764" s="262" t="s">
        <v>150</v>
      </c>
      <c r="J764" s="660">
        <v>43024</v>
      </c>
      <c r="K764" s="299" t="s">
        <v>1094</v>
      </c>
      <c r="L764" s="654">
        <v>1400</v>
      </c>
      <c r="M764" s="260">
        <v>2776</v>
      </c>
      <c r="N764" s="825">
        <v>43074</v>
      </c>
      <c r="O764" s="300"/>
      <c r="P764" s="300"/>
      <c r="AB764" s="5" t="str">
        <f t="shared" si="13"/>
        <v>Songa Sapphire27</v>
      </c>
    </row>
    <row r="765" spans="1:28" ht="12.95" customHeight="1">
      <c r="A765" s="260">
        <v>2777</v>
      </c>
      <c r="B765" s="260" t="s">
        <v>7450</v>
      </c>
      <c r="C765" s="261">
        <v>43042</v>
      </c>
      <c r="D765" s="260" t="s">
        <v>3101</v>
      </c>
      <c r="E765" s="260" t="s">
        <v>2484</v>
      </c>
      <c r="F765" s="260"/>
      <c r="G765" s="260"/>
      <c r="H765" s="262" t="s">
        <v>736</v>
      </c>
      <c r="I765" s="262" t="s">
        <v>455</v>
      </c>
      <c r="J765" s="660">
        <v>43012</v>
      </c>
      <c r="K765" s="299" t="s">
        <v>1103</v>
      </c>
      <c r="L765" s="654">
        <v>1300</v>
      </c>
      <c r="M765" s="260">
        <v>2777</v>
      </c>
      <c r="N765" s="825">
        <v>43074</v>
      </c>
      <c r="O765" s="300"/>
      <c r="P765" s="300"/>
      <c r="AB765" s="5" t="str">
        <f t="shared" si="13"/>
        <v>Emmy Schulte173,174,175</v>
      </c>
    </row>
    <row r="766" spans="1:28" ht="12.95" customHeight="1">
      <c r="A766" s="260">
        <v>2778</v>
      </c>
      <c r="B766" s="260" t="s">
        <v>7451</v>
      </c>
      <c r="C766" s="261">
        <v>43042</v>
      </c>
      <c r="D766" s="260" t="s">
        <v>3170</v>
      </c>
      <c r="E766" s="260" t="s">
        <v>2484</v>
      </c>
      <c r="F766" s="260"/>
      <c r="G766" s="260"/>
      <c r="H766" s="262" t="s">
        <v>736</v>
      </c>
      <c r="I766" s="262" t="s">
        <v>535</v>
      </c>
      <c r="J766" s="660">
        <v>43017</v>
      </c>
      <c r="K766" s="299" t="s">
        <v>1103</v>
      </c>
      <c r="L766" s="654">
        <v>1300</v>
      </c>
      <c r="M766" s="260">
        <v>2778</v>
      </c>
      <c r="N766" s="825">
        <v>43074</v>
      </c>
      <c r="O766" s="300"/>
      <c r="P766" s="300"/>
      <c r="AB766" s="5" t="str">
        <f t="shared" si="13"/>
        <v>Patricia57,58,59</v>
      </c>
    </row>
    <row r="767" spans="1:28" ht="12.95" customHeight="1">
      <c r="A767" s="260">
        <v>2779</v>
      </c>
      <c r="B767" s="260" t="s">
        <v>7452</v>
      </c>
      <c r="C767" s="261">
        <v>43042</v>
      </c>
      <c r="D767" s="260" t="s">
        <v>1330</v>
      </c>
      <c r="E767" s="260" t="s">
        <v>2873</v>
      </c>
      <c r="F767" s="260"/>
      <c r="G767" s="260"/>
      <c r="H767" s="262" t="s">
        <v>736</v>
      </c>
      <c r="I767" s="262" t="s">
        <v>25</v>
      </c>
      <c r="J767" s="660">
        <v>43019</v>
      </c>
      <c r="K767" s="299" t="s">
        <v>1103</v>
      </c>
      <c r="L767" s="654">
        <v>1300</v>
      </c>
      <c r="M767" s="260">
        <v>2779</v>
      </c>
      <c r="N767" s="825">
        <v>43074</v>
      </c>
      <c r="O767" s="300"/>
      <c r="P767" s="300"/>
      <c r="AB767" s="5" t="str">
        <f t="shared" si="13"/>
        <v>Tigris211,212</v>
      </c>
    </row>
    <row r="768" spans="1:28" ht="12.95" customHeight="1">
      <c r="A768" s="260">
        <v>2780</v>
      </c>
      <c r="B768" s="260" t="s">
        <v>7453</v>
      </c>
      <c r="C768" s="261">
        <v>43042</v>
      </c>
      <c r="D768" s="260" t="s">
        <v>3188</v>
      </c>
      <c r="E768" s="260" t="s">
        <v>2612</v>
      </c>
      <c r="F768" s="260"/>
      <c r="G768" s="260"/>
      <c r="H768" s="262" t="s">
        <v>736</v>
      </c>
      <c r="I768" s="262" t="s">
        <v>535</v>
      </c>
      <c r="J768" s="660">
        <v>43028</v>
      </c>
      <c r="K768" s="299" t="s">
        <v>1103</v>
      </c>
      <c r="L768" s="654">
        <v>1300</v>
      </c>
      <c r="M768" s="260">
        <v>2780</v>
      </c>
      <c r="N768" s="825">
        <v>43074</v>
      </c>
      <c r="O768" s="300"/>
      <c r="P768" s="300"/>
      <c r="AB768" s="5" t="str">
        <f t="shared" si="13"/>
        <v>Elisalex Schulte58,60,61,62</v>
      </c>
    </row>
    <row r="769" spans="1:28" ht="12.95" customHeight="1">
      <c r="A769" s="260">
        <v>2781</v>
      </c>
      <c r="B769" s="260" t="s">
        <v>7454</v>
      </c>
      <c r="C769" s="261">
        <v>43042</v>
      </c>
      <c r="D769" s="260" t="s">
        <v>3189</v>
      </c>
      <c r="E769" s="260" t="s">
        <v>2484</v>
      </c>
      <c r="F769" s="260"/>
      <c r="G769" s="260"/>
      <c r="H769" s="262" t="s">
        <v>669</v>
      </c>
      <c r="I769" s="262" t="s">
        <v>25</v>
      </c>
      <c r="J769" s="660">
        <v>43019</v>
      </c>
      <c r="K769" s="299" t="s">
        <v>1103</v>
      </c>
      <c r="L769" s="654">
        <v>1300</v>
      </c>
      <c r="M769" s="260">
        <v>2781</v>
      </c>
      <c r="N769" s="825">
        <v>43074</v>
      </c>
      <c r="O769" s="300"/>
      <c r="P769" s="300"/>
      <c r="AB769" s="5" t="str">
        <f t="shared" si="13"/>
        <v>Sten Skagen74,75,76,77,78,</v>
      </c>
    </row>
    <row r="770" spans="1:28" ht="12.95" customHeight="1">
      <c r="A770" s="260">
        <v>2782</v>
      </c>
      <c r="B770" s="260" t="s">
        <v>7455</v>
      </c>
      <c r="C770" s="261">
        <v>43042</v>
      </c>
      <c r="D770" s="260" t="s">
        <v>3245</v>
      </c>
      <c r="E770" s="260" t="s">
        <v>2612</v>
      </c>
      <c r="F770" s="260"/>
      <c r="G770" s="260"/>
      <c r="H770" s="262" t="s">
        <v>736</v>
      </c>
      <c r="I770" s="262" t="s">
        <v>287</v>
      </c>
      <c r="J770" s="660">
        <v>43039</v>
      </c>
      <c r="K770" s="299" t="s">
        <v>1103</v>
      </c>
      <c r="L770" s="654">
        <v>1300</v>
      </c>
      <c r="M770" s="260">
        <v>2782</v>
      </c>
      <c r="N770" s="825">
        <v>43074</v>
      </c>
      <c r="O770" s="300"/>
      <c r="P770" s="300"/>
      <c r="AB770" s="5" t="str">
        <f t="shared" si="13"/>
        <v>Sonangol Kalandula201703</v>
      </c>
    </row>
    <row r="771" spans="1:28" ht="12.95" customHeight="1">
      <c r="A771" s="260">
        <v>2783</v>
      </c>
      <c r="B771" s="260" t="s">
        <v>7456</v>
      </c>
      <c r="C771" s="261">
        <v>43042</v>
      </c>
      <c r="D771" s="260" t="s">
        <v>3247</v>
      </c>
      <c r="E771" s="260" t="s">
        <v>2873</v>
      </c>
      <c r="F771" s="260"/>
      <c r="G771" s="260"/>
      <c r="H771" s="262" t="s">
        <v>736</v>
      </c>
      <c r="I771" s="262" t="s">
        <v>25</v>
      </c>
      <c r="J771" s="660">
        <v>43030</v>
      </c>
      <c r="K771" s="299" t="s">
        <v>1103</v>
      </c>
      <c r="L771" s="654">
        <v>1300</v>
      </c>
      <c r="M771" s="260">
        <v>2783</v>
      </c>
      <c r="N771" s="825">
        <v>43074</v>
      </c>
      <c r="O771" s="300"/>
      <c r="P771" s="300"/>
      <c r="AB771" s="5" t="str">
        <f t="shared" si="13"/>
        <v>Stena Superior201705</v>
      </c>
    </row>
    <row r="772" spans="1:28" ht="12.95" customHeight="1">
      <c r="A772" s="260">
        <v>2784</v>
      </c>
      <c r="B772" s="260" t="s">
        <v>7457</v>
      </c>
      <c r="C772" s="261">
        <v>43042</v>
      </c>
      <c r="D772" s="260" t="s">
        <v>3265</v>
      </c>
      <c r="E772" s="260" t="s">
        <v>2550</v>
      </c>
      <c r="F772" s="260"/>
      <c r="G772" s="260"/>
      <c r="H772" s="262" t="s">
        <v>2288</v>
      </c>
      <c r="I772" s="262" t="s">
        <v>561</v>
      </c>
      <c r="J772" s="660">
        <v>43031</v>
      </c>
      <c r="K772" s="299" t="s">
        <v>1103</v>
      </c>
      <c r="L772" s="654">
        <v>1300</v>
      </c>
      <c r="M772" s="260">
        <v>2784</v>
      </c>
      <c r="N772" s="825">
        <v>43074</v>
      </c>
      <c r="O772" s="300"/>
      <c r="P772" s="300"/>
      <c r="AB772" s="5" t="str">
        <f t="shared" si="13"/>
        <v>Sonangol Porto Amboim201705</v>
      </c>
    </row>
    <row r="773" spans="1:28" ht="12.95" customHeight="1">
      <c r="A773" s="260">
        <v>2785</v>
      </c>
      <c r="B773" s="260" t="s">
        <v>7459</v>
      </c>
      <c r="C773" s="261">
        <v>43045</v>
      </c>
      <c r="D773" s="260" t="s">
        <v>3078</v>
      </c>
      <c r="E773" s="260" t="s">
        <v>238</v>
      </c>
      <c r="F773" s="260"/>
      <c r="G773" s="260"/>
      <c r="H773" s="262" t="s">
        <v>830</v>
      </c>
      <c r="I773" s="262" t="s">
        <v>20</v>
      </c>
      <c r="J773" s="660">
        <v>43014</v>
      </c>
      <c r="K773" s="299" t="s">
        <v>60</v>
      </c>
      <c r="L773" s="654">
        <v>800</v>
      </c>
      <c r="M773" s="260">
        <v>2785</v>
      </c>
      <c r="N773" s="825">
        <v>43069</v>
      </c>
      <c r="O773" s="300"/>
      <c r="P773" s="300"/>
      <c r="AB773" s="5" t="str">
        <f t="shared" si="13"/>
        <v>Stena President201707</v>
      </c>
    </row>
    <row r="774" spans="1:28" ht="12.95" customHeight="1">
      <c r="A774" s="260">
        <v>2786</v>
      </c>
      <c r="B774" s="260" t="s">
        <v>7460</v>
      </c>
      <c r="C774" s="261">
        <v>43045</v>
      </c>
      <c r="D774" s="260" t="s">
        <v>321</v>
      </c>
      <c r="E774" s="260" t="s">
        <v>185</v>
      </c>
      <c r="F774" s="260"/>
      <c r="G774" s="260"/>
      <c r="H774" s="262" t="s">
        <v>3096</v>
      </c>
      <c r="I774" s="262" t="s">
        <v>86</v>
      </c>
      <c r="J774" s="660">
        <v>43012</v>
      </c>
      <c r="K774" s="299" t="s">
        <v>60</v>
      </c>
      <c r="L774" s="654">
        <v>800</v>
      </c>
      <c r="M774" s="260">
        <v>2786</v>
      </c>
      <c r="N774" s="825">
        <v>43069</v>
      </c>
      <c r="O774" s="300"/>
      <c r="P774" s="300"/>
      <c r="AB774" s="5" t="str">
        <f t="shared" si="13"/>
        <v>Stena Penguin201707</v>
      </c>
    </row>
    <row r="775" spans="1:28" ht="12.95" customHeight="1">
      <c r="A775" s="260">
        <v>2787</v>
      </c>
      <c r="B775" s="260" t="s">
        <v>7461</v>
      </c>
      <c r="C775" s="261">
        <v>43045</v>
      </c>
      <c r="D775" s="260" t="s">
        <v>1842</v>
      </c>
      <c r="E775" s="260" t="s">
        <v>3249</v>
      </c>
      <c r="F775" s="260"/>
      <c r="G775" s="260"/>
      <c r="H775" s="262" t="s">
        <v>683</v>
      </c>
      <c r="I775" s="262" t="s">
        <v>71</v>
      </c>
      <c r="J775" s="660">
        <v>43015</v>
      </c>
      <c r="K775" s="299" t="s">
        <v>60</v>
      </c>
      <c r="L775" s="654">
        <v>800</v>
      </c>
      <c r="M775" s="260">
        <v>2787</v>
      </c>
      <c r="N775" s="825">
        <v>43069</v>
      </c>
      <c r="O775" s="300"/>
      <c r="P775" s="300"/>
      <c r="AB775" s="5" t="str">
        <f t="shared" si="13"/>
        <v>Orient Innovation1701</v>
      </c>
    </row>
    <row r="776" spans="1:28" ht="12.95" customHeight="1">
      <c r="A776" s="260">
        <v>2788</v>
      </c>
      <c r="B776" s="260" t="s">
        <v>7462</v>
      </c>
      <c r="C776" s="261">
        <v>43045</v>
      </c>
      <c r="D776" s="260" t="s">
        <v>2700</v>
      </c>
      <c r="E776" s="260" t="s">
        <v>338</v>
      </c>
      <c r="F776" s="260"/>
      <c r="G776" s="260"/>
      <c r="H776" s="262" t="s">
        <v>1338</v>
      </c>
      <c r="I776" s="262" t="s">
        <v>62</v>
      </c>
      <c r="J776" s="660">
        <v>43012</v>
      </c>
      <c r="K776" s="299" t="s">
        <v>60</v>
      </c>
      <c r="L776" s="654">
        <v>800</v>
      </c>
      <c r="M776" s="260">
        <v>2788</v>
      </c>
      <c r="N776" s="825">
        <v>43069</v>
      </c>
      <c r="O776" s="300"/>
      <c r="P776" s="300"/>
      <c r="AB776" s="5" t="str">
        <f t="shared" si="13"/>
        <v>STI La Boca1701</v>
      </c>
    </row>
    <row r="777" spans="1:28" ht="12.95" customHeight="1">
      <c r="A777" s="260">
        <v>2789</v>
      </c>
      <c r="B777" s="260" t="s">
        <v>7463</v>
      </c>
      <c r="C777" s="261">
        <v>43045</v>
      </c>
      <c r="D777" s="260" t="s">
        <v>80</v>
      </c>
      <c r="E777" s="260" t="s">
        <v>495</v>
      </c>
      <c r="F777" s="260"/>
      <c r="G777" s="260"/>
      <c r="H777" s="262" t="s">
        <v>2211</v>
      </c>
      <c r="I777" s="262" t="s">
        <v>570</v>
      </c>
      <c r="J777" s="660">
        <v>43010</v>
      </c>
      <c r="K777" s="299" t="s">
        <v>60</v>
      </c>
      <c r="L777" s="654">
        <v>800</v>
      </c>
      <c r="M777" s="260">
        <v>2789</v>
      </c>
      <c r="N777" s="825">
        <v>43069</v>
      </c>
      <c r="O777" s="300"/>
      <c r="P777" s="300"/>
      <c r="AB777" s="5" t="str">
        <f t="shared" si="13"/>
        <v>Andrea Corrado1705</v>
      </c>
    </row>
    <row r="778" spans="1:28" ht="12.95" customHeight="1">
      <c r="A778" s="260">
        <v>2790</v>
      </c>
      <c r="B778" s="260" t="s">
        <v>7464</v>
      </c>
      <c r="C778" s="261">
        <v>43045</v>
      </c>
      <c r="D778" s="260" t="s">
        <v>2198</v>
      </c>
      <c r="E778" s="260" t="s">
        <v>126</v>
      </c>
      <c r="F778" s="260"/>
      <c r="G778" s="260"/>
      <c r="H778" s="262" t="s">
        <v>442</v>
      </c>
      <c r="I778" s="262" t="s">
        <v>319</v>
      </c>
      <c r="J778" s="660">
        <v>43036</v>
      </c>
      <c r="K778" s="299" t="s">
        <v>60</v>
      </c>
      <c r="L778" s="654">
        <v>800</v>
      </c>
      <c r="M778" s="260">
        <v>2790</v>
      </c>
      <c r="N778" s="825">
        <v>43069</v>
      </c>
      <c r="O778" s="300"/>
      <c r="P778" s="300"/>
      <c r="AB778" s="5" t="str">
        <f t="shared" si="13"/>
        <v>STI Leblon1702</v>
      </c>
    </row>
    <row r="779" spans="1:28" ht="12.95" customHeight="1">
      <c r="A779" s="260">
        <v>2791</v>
      </c>
      <c r="B779" s="260" t="s">
        <v>7465</v>
      </c>
      <c r="C779" s="261">
        <v>43045</v>
      </c>
      <c r="D779" s="260" t="s">
        <v>818</v>
      </c>
      <c r="E779" s="260" t="s">
        <v>346</v>
      </c>
      <c r="F779" s="260"/>
      <c r="G779" s="260"/>
      <c r="H779" s="262" t="s">
        <v>63</v>
      </c>
      <c r="I779" s="262" t="s">
        <v>1971</v>
      </c>
      <c r="J779" s="660">
        <v>43022</v>
      </c>
      <c r="K779" s="299" t="s">
        <v>60</v>
      </c>
      <c r="L779" s="654">
        <v>800</v>
      </c>
      <c r="M779" s="260">
        <v>2791</v>
      </c>
      <c r="N779" s="825">
        <v>43069</v>
      </c>
      <c r="O779" s="300"/>
      <c r="P779" s="300"/>
      <c r="AB779" s="5" t="str">
        <f t="shared" si="13"/>
        <v>Romeo1701</v>
      </c>
    </row>
    <row r="780" spans="1:28" ht="12.95" customHeight="1">
      <c r="A780" s="260">
        <v>2792</v>
      </c>
      <c r="B780" s="260" t="s">
        <v>7466</v>
      </c>
      <c r="C780" s="261">
        <v>43045</v>
      </c>
      <c r="D780" s="260" t="s">
        <v>826</v>
      </c>
      <c r="E780" s="260" t="s">
        <v>245</v>
      </c>
      <c r="F780" s="260"/>
      <c r="G780" s="260"/>
      <c r="H780" s="262" t="s">
        <v>63</v>
      </c>
      <c r="I780" s="262" t="s">
        <v>20</v>
      </c>
      <c r="J780" s="660">
        <v>43022</v>
      </c>
      <c r="K780" s="299" t="s">
        <v>60</v>
      </c>
      <c r="L780" s="654">
        <v>800</v>
      </c>
      <c r="M780" s="260">
        <v>2792</v>
      </c>
      <c r="N780" s="825">
        <v>43069</v>
      </c>
      <c r="O780" s="300"/>
      <c r="P780" s="300"/>
      <c r="AB780" s="5" t="str">
        <f t="shared" si="13"/>
        <v>Nave Pyxis1702</v>
      </c>
    </row>
    <row r="781" spans="1:28" ht="12.95" customHeight="1">
      <c r="A781" s="260">
        <v>2793</v>
      </c>
      <c r="B781" s="260" t="s">
        <v>7467</v>
      </c>
      <c r="C781" s="261">
        <v>43045</v>
      </c>
      <c r="D781" s="260" t="s">
        <v>1329</v>
      </c>
      <c r="E781" s="260" t="s">
        <v>148</v>
      </c>
      <c r="F781" s="260"/>
      <c r="G781" s="260"/>
      <c r="H781" s="262" t="s">
        <v>634</v>
      </c>
      <c r="I781" s="262" t="s">
        <v>7458</v>
      </c>
      <c r="J781" s="660">
        <v>43024</v>
      </c>
      <c r="K781" s="299" t="s">
        <v>60</v>
      </c>
      <c r="L781" s="654">
        <v>800</v>
      </c>
      <c r="M781" s="260">
        <v>2793</v>
      </c>
      <c r="N781" s="825">
        <v>43069</v>
      </c>
      <c r="O781" s="300"/>
      <c r="P781" s="300"/>
      <c r="AB781" s="5" t="str">
        <f t="shared" si="13"/>
        <v>Stenaweco Energy1705</v>
      </c>
    </row>
    <row r="782" spans="1:28" ht="12.95" customHeight="1">
      <c r="A782" s="260">
        <v>2794</v>
      </c>
      <c r="B782" s="260" t="s">
        <v>7468</v>
      </c>
      <c r="C782" s="261">
        <v>43045</v>
      </c>
      <c r="D782" s="260" t="s">
        <v>2401</v>
      </c>
      <c r="E782" s="260" t="s">
        <v>3754</v>
      </c>
      <c r="F782" s="260"/>
      <c r="G782" s="260"/>
      <c r="H782" s="262" t="s">
        <v>7398</v>
      </c>
      <c r="I782" s="262" t="s">
        <v>20</v>
      </c>
      <c r="J782" s="660">
        <v>43037</v>
      </c>
      <c r="K782" s="299" t="s">
        <v>60</v>
      </c>
      <c r="L782" s="654">
        <v>800</v>
      </c>
      <c r="M782" s="260">
        <v>2794</v>
      </c>
      <c r="N782" s="825">
        <v>43069</v>
      </c>
      <c r="O782" s="300"/>
      <c r="P782" s="300"/>
      <c r="AB782" s="5" t="str">
        <f t="shared" si="13"/>
        <v>British Cirrus17001</v>
      </c>
    </row>
    <row r="783" spans="1:28" ht="12.95" customHeight="1">
      <c r="A783" s="260">
        <v>2795</v>
      </c>
      <c r="B783" s="260" t="s">
        <v>7470</v>
      </c>
      <c r="C783" s="261">
        <v>43046</v>
      </c>
      <c r="D783" s="260" t="s">
        <v>850</v>
      </c>
      <c r="E783" s="260" t="s">
        <v>3191</v>
      </c>
      <c r="F783" s="260"/>
      <c r="G783" s="260"/>
      <c r="H783" s="262" t="s">
        <v>2868</v>
      </c>
      <c r="I783" s="262" t="s">
        <v>645</v>
      </c>
      <c r="J783" s="660">
        <v>43013</v>
      </c>
      <c r="K783" s="299" t="s">
        <v>590</v>
      </c>
      <c r="L783" s="654">
        <v>1600</v>
      </c>
      <c r="M783" s="260">
        <v>2795</v>
      </c>
      <c r="N783" s="825">
        <v>43062</v>
      </c>
      <c r="O783" s="300"/>
      <c r="P783" s="300"/>
      <c r="AB783" s="5" t="str">
        <f t="shared" si="13"/>
        <v>Esteem Brilliance3</v>
      </c>
    </row>
    <row r="784" spans="1:28" ht="12.95" customHeight="1">
      <c r="A784" s="260">
        <v>2796</v>
      </c>
      <c r="B784" s="260" t="s">
        <v>7471</v>
      </c>
      <c r="C784" s="261">
        <v>43046</v>
      </c>
      <c r="D784" s="260" t="s">
        <v>7421</v>
      </c>
      <c r="E784" s="260" t="s">
        <v>632</v>
      </c>
      <c r="F784" s="260"/>
      <c r="G784" s="260"/>
      <c r="H784" s="262" t="s">
        <v>2783</v>
      </c>
      <c r="I784" s="262" t="s">
        <v>7395</v>
      </c>
      <c r="J784" s="660">
        <v>43009</v>
      </c>
      <c r="K784" s="299" t="s">
        <v>590</v>
      </c>
      <c r="L784" s="654">
        <v>1600</v>
      </c>
      <c r="M784" s="260">
        <v>2796</v>
      </c>
      <c r="N784" s="825">
        <v>43059</v>
      </c>
      <c r="O784" s="300"/>
      <c r="P784" s="300"/>
      <c r="AB784" s="5" t="str">
        <f t="shared" si="13"/>
        <v>Mare Oriens76</v>
      </c>
    </row>
    <row r="785" spans="1:28" ht="12.95" customHeight="1">
      <c r="A785" s="260">
        <v>2797</v>
      </c>
      <c r="B785" s="260" t="s">
        <v>7473</v>
      </c>
      <c r="C785" s="261">
        <v>43046</v>
      </c>
      <c r="D785" s="260" t="s">
        <v>689</v>
      </c>
      <c r="E785" s="260" t="s">
        <v>57</v>
      </c>
      <c r="F785" s="260"/>
      <c r="G785" s="260"/>
      <c r="H785" s="262" t="s">
        <v>864</v>
      </c>
      <c r="I785" s="262" t="s">
        <v>334</v>
      </c>
      <c r="J785" s="660">
        <v>43019</v>
      </c>
      <c r="K785" s="299" t="s">
        <v>590</v>
      </c>
      <c r="L785" s="654">
        <v>1600</v>
      </c>
      <c r="M785" s="260">
        <v>2797</v>
      </c>
      <c r="N785" s="825">
        <v>43054</v>
      </c>
      <c r="O785" s="300"/>
      <c r="P785" s="300"/>
      <c r="AB785" s="5" t="str">
        <f t="shared" si="13"/>
        <v>Donegal Spirit152</v>
      </c>
    </row>
    <row r="786" spans="1:28" ht="12.95" customHeight="1">
      <c r="A786" s="260">
        <v>2798</v>
      </c>
      <c r="B786" s="260" t="s">
        <v>7474</v>
      </c>
      <c r="C786" s="261">
        <v>43046</v>
      </c>
      <c r="D786" s="260" t="s">
        <v>3264</v>
      </c>
      <c r="E786" s="260" t="s">
        <v>372</v>
      </c>
      <c r="F786" s="260"/>
      <c r="G786" s="260"/>
      <c r="H786" s="262" t="s">
        <v>864</v>
      </c>
      <c r="I786" s="262" t="s">
        <v>1409</v>
      </c>
      <c r="J786" s="660">
        <v>43019</v>
      </c>
      <c r="K786" s="299" t="s">
        <v>590</v>
      </c>
      <c r="L786" s="654">
        <v>1600</v>
      </c>
      <c r="M786" s="260">
        <v>2798</v>
      </c>
      <c r="N786" s="825">
        <v>43054</v>
      </c>
      <c r="O786" s="300"/>
      <c r="P786" s="300"/>
      <c r="AB786" s="5" t="str">
        <f t="shared" si="13"/>
        <v>Moscow Spirit14</v>
      </c>
    </row>
    <row r="787" spans="1:28" ht="12.95" customHeight="1">
      <c r="A787" s="260">
        <v>2799</v>
      </c>
      <c r="B787" s="260" t="s">
        <v>7475</v>
      </c>
      <c r="C787" s="261">
        <v>43046</v>
      </c>
      <c r="D787" s="260" t="s">
        <v>2871</v>
      </c>
      <c r="E787" s="260" t="s">
        <v>414</v>
      </c>
      <c r="F787" s="260"/>
      <c r="G787" s="260"/>
      <c r="H787" s="262" t="s">
        <v>2783</v>
      </c>
      <c r="I787" s="262" t="s">
        <v>20</v>
      </c>
      <c r="J787" s="660">
        <v>43034</v>
      </c>
      <c r="K787" s="299" t="s">
        <v>590</v>
      </c>
      <c r="L787" s="654">
        <v>1600</v>
      </c>
      <c r="M787" s="260">
        <v>2799</v>
      </c>
      <c r="N787" s="825">
        <v>43059</v>
      </c>
      <c r="O787" s="300"/>
      <c r="P787" s="300"/>
      <c r="AB787" s="5" t="str">
        <f t="shared" si="13"/>
        <v>Helga Spirit86</v>
      </c>
    </row>
    <row r="788" spans="1:28" ht="12.95" customHeight="1">
      <c r="A788" s="260">
        <v>2800</v>
      </c>
      <c r="B788" s="260" t="s">
        <v>7476</v>
      </c>
      <c r="C788" s="261">
        <v>43046</v>
      </c>
      <c r="D788" s="260" t="s">
        <v>3266</v>
      </c>
      <c r="E788" s="260" t="s">
        <v>3262</v>
      </c>
      <c r="F788" s="260"/>
      <c r="G788" s="260"/>
      <c r="H788" s="262" t="s">
        <v>2783</v>
      </c>
      <c r="I788" s="262" t="s">
        <v>1409</v>
      </c>
      <c r="J788" s="660">
        <v>43036</v>
      </c>
      <c r="K788" s="299" t="s">
        <v>590</v>
      </c>
      <c r="L788" s="654">
        <v>1600</v>
      </c>
      <c r="M788" s="260">
        <v>2800</v>
      </c>
      <c r="N788" s="825">
        <v>43059</v>
      </c>
      <c r="O788" s="300"/>
      <c r="P788" s="300"/>
      <c r="AB788" s="5" t="str">
        <f t="shared" si="13"/>
        <v>Mare Picenum13</v>
      </c>
    </row>
    <row r="789" spans="1:28" ht="12.95" customHeight="1">
      <c r="A789" s="260">
        <v>2801</v>
      </c>
      <c r="B789" s="260" t="s">
        <v>7477</v>
      </c>
      <c r="C789" s="261">
        <v>43046</v>
      </c>
      <c r="D789" s="260" t="s">
        <v>7401</v>
      </c>
      <c r="E789" s="260" t="s">
        <v>423</v>
      </c>
      <c r="F789" s="260"/>
      <c r="G789" s="260"/>
      <c r="H789" s="262" t="s">
        <v>1193</v>
      </c>
      <c r="I789" s="262" t="s">
        <v>7469</v>
      </c>
      <c r="J789" s="660">
        <v>43031</v>
      </c>
      <c r="K789" s="299" t="s">
        <v>590</v>
      </c>
      <c r="L789" s="654">
        <v>1600</v>
      </c>
      <c r="M789" s="260">
        <v>2801</v>
      </c>
      <c r="N789" s="825">
        <v>43075</v>
      </c>
      <c r="O789" s="300"/>
      <c r="P789" s="300"/>
      <c r="AB789" s="5" t="str">
        <f t="shared" si="13"/>
        <v>Songa Coral04</v>
      </c>
    </row>
    <row r="790" spans="1:28" ht="12.95" customHeight="1">
      <c r="A790" s="260">
        <v>2802</v>
      </c>
      <c r="B790" s="260" t="s">
        <v>7478</v>
      </c>
      <c r="C790" s="261">
        <v>43054</v>
      </c>
      <c r="D790" s="260" t="s">
        <v>2688</v>
      </c>
      <c r="E790" s="260" t="s">
        <v>7414</v>
      </c>
      <c r="F790" s="260"/>
      <c r="G790" s="260"/>
      <c r="H790" s="262" t="s">
        <v>3187</v>
      </c>
      <c r="I790" s="262" t="s">
        <v>20</v>
      </c>
      <c r="J790" s="660">
        <v>43042</v>
      </c>
      <c r="K790" s="299" t="s">
        <v>2888</v>
      </c>
      <c r="L790" s="654">
        <v>1600</v>
      </c>
      <c r="M790" s="260">
        <v>2802</v>
      </c>
      <c r="N790" s="825">
        <v>43066</v>
      </c>
      <c r="O790" s="300"/>
      <c r="P790" s="300"/>
      <c r="AB790" s="5" t="str">
        <f t="shared" si="13"/>
        <v>Blue River34</v>
      </c>
    </row>
    <row r="791" spans="1:28" ht="12.95" customHeight="1">
      <c r="A791" s="260">
        <v>2803</v>
      </c>
      <c r="B791" s="260" t="s">
        <v>7508</v>
      </c>
      <c r="C791" s="261">
        <v>43070</v>
      </c>
      <c r="D791" s="260" t="s">
        <v>7412</v>
      </c>
      <c r="E791" s="260" t="s">
        <v>2873</v>
      </c>
      <c r="F791" s="260"/>
      <c r="G791" s="260"/>
      <c r="H791" s="262" t="s">
        <v>3318</v>
      </c>
      <c r="I791" s="262" t="s">
        <v>231</v>
      </c>
      <c r="J791" s="660">
        <v>43041</v>
      </c>
      <c r="K791" s="299" t="s">
        <v>290</v>
      </c>
      <c r="L791" s="654">
        <v>1400</v>
      </c>
      <c r="M791" s="260">
        <v>2803</v>
      </c>
      <c r="N791" s="825">
        <v>43103</v>
      </c>
      <c r="O791" s="300"/>
      <c r="P791" s="300"/>
      <c r="AB791" s="5" t="str">
        <f t="shared" si="13"/>
        <v>Atlantic Dawn42</v>
      </c>
    </row>
    <row r="792" spans="1:28" ht="12.95" customHeight="1">
      <c r="A792" s="260">
        <v>2804</v>
      </c>
      <c r="B792" s="260" t="s">
        <v>7509</v>
      </c>
      <c r="C792" s="261">
        <v>43070</v>
      </c>
      <c r="D792" s="260" t="s">
        <v>3269</v>
      </c>
      <c r="E792" s="260" t="s">
        <v>7507</v>
      </c>
      <c r="F792" s="260"/>
      <c r="G792" s="260"/>
      <c r="H792" s="262" t="s">
        <v>671</v>
      </c>
      <c r="I792" s="262" t="s">
        <v>24</v>
      </c>
      <c r="J792" s="660">
        <v>43042</v>
      </c>
      <c r="K792" s="299" t="s">
        <v>28</v>
      </c>
      <c r="L792" s="654">
        <v>1400</v>
      </c>
      <c r="M792" s="260">
        <v>2804</v>
      </c>
      <c r="N792" s="825">
        <v>43095</v>
      </c>
      <c r="O792" s="300"/>
      <c r="P792" s="300"/>
      <c r="AB792" s="5" t="str">
        <f t="shared" ref="AB792:AB823" si="14">IF(TRIM(A782)="","",CONCATENATE(TRIM(D782),TRIM(E782)))</f>
        <v>Limerick Spirit88</v>
      </c>
    </row>
    <row r="793" spans="1:28" ht="12.95" customHeight="1">
      <c r="A793" s="260">
        <v>2805</v>
      </c>
      <c r="B793" s="260" t="s">
        <v>7510</v>
      </c>
      <c r="C793" s="261">
        <v>43070</v>
      </c>
      <c r="D793" s="260" t="s">
        <v>2760</v>
      </c>
      <c r="E793" s="260" t="s">
        <v>348</v>
      </c>
      <c r="F793" s="260"/>
      <c r="G793" s="260"/>
      <c r="H793" s="262" t="s">
        <v>521</v>
      </c>
      <c r="I793" s="262" t="s">
        <v>20</v>
      </c>
      <c r="J793" s="660">
        <v>43044</v>
      </c>
      <c r="K793" s="299" t="s">
        <v>28</v>
      </c>
      <c r="L793" s="654">
        <v>1400</v>
      </c>
      <c r="M793" s="260">
        <v>2805</v>
      </c>
      <c r="N793" s="825">
        <v>43115</v>
      </c>
      <c r="O793" s="300"/>
      <c r="P793" s="300"/>
      <c r="AB793" s="5" t="str">
        <f t="shared" si="14"/>
        <v>Inca182</v>
      </c>
    </row>
    <row r="794" spans="1:28" ht="12.95" customHeight="1">
      <c r="A794" s="260">
        <v>2806</v>
      </c>
      <c r="B794" s="260" t="s">
        <v>7511</v>
      </c>
      <c r="C794" s="261">
        <v>43073</v>
      </c>
      <c r="D794" s="260" t="s">
        <v>647</v>
      </c>
      <c r="E794" s="260" t="s">
        <v>727</v>
      </c>
      <c r="F794" s="260">
        <v>43029</v>
      </c>
      <c r="G794" s="260"/>
      <c r="H794" s="262" t="s">
        <v>2877</v>
      </c>
      <c r="I794" s="262" t="s">
        <v>499</v>
      </c>
      <c r="J794" s="660">
        <v>43034</v>
      </c>
      <c r="K794" s="299" t="s">
        <v>23</v>
      </c>
      <c r="L794" s="654">
        <v>1200</v>
      </c>
      <c r="M794" s="260">
        <v>2806</v>
      </c>
      <c r="N794" s="825">
        <v>43103</v>
      </c>
      <c r="O794" s="300"/>
      <c r="P794" s="300"/>
      <c r="AB794" s="5" t="str">
        <f t="shared" si="14"/>
        <v>Seaways Rubymar131</v>
      </c>
    </row>
    <row r="795" spans="1:28" ht="12.95" customHeight="1">
      <c r="A795" s="260">
        <v>2807</v>
      </c>
      <c r="B795" s="260" t="s">
        <v>7512</v>
      </c>
      <c r="C795" s="261">
        <v>43073</v>
      </c>
      <c r="D795" s="260" t="s">
        <v>711</v>
      </c>
      <c r="E795" s="260" t="s">
        <v>154</v>
      </c>
      <c r="F795" s="260"/>
      <c r="G795" s="260"/>
      <c r="H795" s="262" t="s">
        <v>2474</v>
      </c>
      <c r="I795" s="262" t="s">
        <v>771</v>
      </c>
      <c r="J795" s="660">
        <v>43047</v>
      </c>
      <c r="K795" s="299" t="s">
        <v>1466</v>
      </c>
      <c r="L795" s="654">
        <v>1400</v>
      </c>
      <c r="M795" s="260">
        <v>2807</v>
      </c>
      <c r="N795" s="825">
        <v>43119</v>
      </c>
      <c r="O795" s="300"/>
      <c r="P795" s="300"/>
      <c r="AB795" s="5" t="str">
        <f t="shared" si="14"/>
        <v>Ariane18</v>
      </c>
    </row>
    <row r="796" spans="1:28" ht="12.95" customHeight="1">
      <c r="A796" s="260">
        <v>2808</v>
      </c>
      <c r="B796" s="260" t="s">
        <v>7513</v>
      </c>
      <c r="C796" s="261">
        <v>43073</v>
      </c>
      <c r="D796" s="260" t="s">
        <v>3110</v>
      </c>
      <c r="E796" s="260" t="s">
        <v>146</v>
      </c>
      <c r="F796" s="260"/>
      <c r="G796" s="260"/>
      <c r="H796" s="262" t="s">
        <v>2117</v>
      </c>
      <c r="I796" s="262" t="s">
        <v>2118</v>
      </c>
      <c r="J796" s="660">
        <v>43046</v>
      </c>
      <c r="K796" s="299" t="s">
        <v>1466</v>
      </c>
      <c r="L796" s="654">
        <v>1400</v>
      </c>
      <c r="M796" s="260">
        <v>2808</v>
      </c>
      <c r="N796" s="825">
        <v>43119</v>
      </c>
      <c r="O796" s="300"/>
      <c r="P796" s="300"/>
      <c r="AB796" s="5" t="str">
        <f t="shared" si="14"/>
        <v>Overseas Samar68</v>
      </c>
    </row>
    <row r="797" spans="1:28" ht="12.95" customHeight="1">
      <c r="A797" s="260">
        <v>2809</v>
      </c>
      <c r="B797" s="260" t="s">
        <v>7514</v>
      </c>
      <c r="C797" s="261">
        <v>43073</v>
      </c>
      <c r="D797" s="260" t="s">
        <v>7411</v>
      </c>
      <c r="E797" s="260" t="s">
        <v>448</v>
      </c>
      <c r="F797" s="260"/>
      <c r="G797" s="260"/>
      <c r="H797" s="262" t="s">
        <v>3258</v>
      </c>
      <c r="I797" s="262" t="s">
        <v>203</v>
      </c>
      <c r="J797" s="660">
        <v>43055</v>
      </c>
      <c r="K797" s="299" t="s">
        <v>1466</v>
      </c>
      <c r="L797" s="654">
        <v>1400</v>
      </c>
      <c r="M797" s="260">
        <v>2809</v>
      </c>
      <c r="N797" s="825">
        <v>43122</v>
      </c>
      <c r="O797" s="300"/>
      <c r="P797" s="300"/>
      <c r="AB797" s="5" t="str">
        <f t="shared" si="14"/>
        <v>Cabo Misaki5</v>
      </c>
    </row>
    <row r="798" spans="1:28" ht="12.95" customHeight="1">
      <c r="A798" s="260">
        <v>2810</v>
      </c>
      <c r="B798" s="260" t="s">
        <v>7515</v>
      </c>
      <c r="C798" s="261">
        <v>43073</v>
      </c>
      <c r="D798" s="260" t="s">
        <v>2471</v>
      </c>
      <c r="E798" s="260" t="s">
        <v>624</v>
      </c>
      <c r="F798" s="260"/>
      <c r="G798" s="260"/>
      <c r="H798" s="262" t="s">
        <v>3258</v>
      </c>
      <c r="I798" s="262" t="s">
        <v>563</v>
      </c>
      <c r="J798" s="660">
        <v>43047</v>
      </c>
      <c r="K798" s="299" t="s">
        <v>1466</v>
      </c>
      <c r="L798" s="654">
        <v>1400</v>
      </c>
      <c r="M798" s="260">
        <v>2810</v>
      </c>
      <c r="N798" s="825">
        <v>43122</v>
      </c>
      <c r="O798" s="300"/>
      <c r="P798" s="300"/>
      <c r="AB798" s="5" t="str">
        <f t="shared" si="14"/>
        <v>Seaways Jademar209</v>
      </c>
    </row>
    <row r="799" spans="1:28" ht="12.95" customHeight="1">
      <c r="A799" s="260">
        <v>2811</v>
      </c>
      <c r="B799" s="260" t="s">
        <v>7516</v>
      </c>
      <c r="C799" s="261">
        <v>43073</v>
      </c>
      <c r="D799" s="260" t="s">
        <v>464</v>
      </c>
      <c r="E799" s="260" t="s">
        <v>3098</v>
      </c>
      <c r="F799" s="260"/>
      <c r="G799" s="260"/>
      <c r="H799" s="262" t="s">
        <v>2850</v>
      </c>
      <c r="I799" s="262" t="s">
        <v>3875</v>
      </c>
      <c r="J799" s="660">
        <v>43053</v>
      </c>
      <c r="K799" s="299" t="s">
        <v>1095</v>
      </c>
      <c r="L799" s="654">
        <v>1600</v>
      </c>
      <c r="M799" s="260">
        <v>2811</v>
      </c>
      <c r="N799" s="825">
        <v>43104</v>
      </c>
      <c r="O799" s="300"/>
      <c r="P799" s="300"/>
      <c r="AB799" s="5" t="str">
        <f t="shared" si="14"/>
        <v>Chembulk Westport02</v>
      </c>
    </row>
    <row r="800" spans="1:28" ht="12.95" customHeight="1">
      <c r="A800" s="260">
        <v>2812</v>
      </c>
      <c r="B800" s="260" t="s">
        <v>7517</v>
      </c>
      <c r="C800" s="261">
        <v>43073</v>
      </c>
      <c r="D800" s="260" t="s">
        <v>3259</v>
      </c>
      <c r="E800" s="260" t="s">
        <v>2484</v>
      </c>
      <c r="F800" s="260"/>
      <c r="G800" s="260"/>
      <c r="H800" s="262" t="s">
        <v>736</v>
      </c>
      <c r="I800" s="262" t="s">
        <v>535</v>
      </c>
      <c r="J800" s="660">
        <v>43061</v>
      </c>
      <c r="K800" s="299" t="s">
        <v>1104</v>
      </c>
      <c r="L800" s="654">
        <v>1500</v>
      </c>
      <c r="M800" s="260">
        <v>2812</v>
      </c>
      <c r="N800" s="825">
        <v>43105</v>
      </c>
      <c r="O800" s="300"/>
      <c r="P800" s="300"/>
      <c r="AB800" s="5" t="str">
        <f t="shared" si="14"/>
        <v>Aristoklis1708</v>
      </c>
    </row>
    <row r="801" spans="1:28" ht="12.95" customHeight="1">
      <c r="A801" s="260">
        <v>2813</v>
      </c>
      <c r="B801" s="260" t="s">
        <v>7518</v>
      </c>
      <c r="C801" s="261">
        <v>43073</v>
      </c>
      <c r="D801" s="260" t="s">
        <v>3267</v>
      </c>
      <c r="E801" s="260" t="s">
        <v>3268</v>
      </c>
      <c r="F801" s="260"/>
      <c r="G801" s="260"/>
      <c r="H801" s="262" t="s">
        <v>736</v>
      </c>
      <c r="I801" s="262" t="s">
        <v>25</v>
      </c>
      <c r="J801" s="660">
        <v>43045</v>
      </c>
      <c r="K801" s="299" t="s">
        <v>1104</v>
      </c>
      <c r="L801" s="654">
        <v>1500</v>
      </c>
      <c r="M801" s="260">
        <v>2813</v>
      </c>
      <c r="N801" s="825">
        <v>43105</v>
      </c>
      <c r="O801" s="300"/>
      <c r="P801" s="300"/>
      <c r="AB801" s="5" t="str">
        <f t="shared" si="14"/>
        <v>British Cormorant1705</v>
      </c>
    </row>
    <row r="802" spans="1:28" ht="12.95" customHeight="1">
      <c r="A802" s="260">
        <v>2814</v>
      </c>
      <c r="B802" s="260" t="s">
        <v>7519</v>
      </c>
      <c r="C802" s="261">
        <v>43073</v>
      </c>
      <c r="D802" s="260" t="s">
        <v>7399</v>
      </c>
      <c r="E802" s="260" t="s">
        <v>2484</v>
      </c>
      <c r="F802" s="260"/>
      <c r="G802" s="260"/>
      <c r="H802" s="262" t="s">
        <v>736</v>
      </c>
      <c r="I802" s="262" t="s">
        <v>287</v>
      </c>
      <c r="J802" s="660">
        <v>43053</v>
      </c>
      <c r="K802" s="299" t="s">
        <v>1104</v>
      </c>
      <c r="L802" s="654">
        <v>1500</v>
      </c>
      <c r="M802" s="260">
        <v>2814</v>
      </c>
      <c r="N802" s="825">
        <v>43105</v>
      </c>
      <c r="O802" s="300"/>
      <c r="P802" s="300"/>
      <c r="AB802" s="5" t="str">
        <f t="shared" si="14"/>
        <v>Sparto002 EV</v>
      </c>
    </row>
    <row r="803" spans="1:28" ht="12.95" customHeight="1">
      <c r="A803" s="260">
        <v>2815</v>
      </c>
      <c r="B803" s="260" t="s">
        <v>7520</v>
      </c>
      <c r="C803" s="261">
        <v>43073</v>
      </c>
      <c r="D803" s="260" t="s">
        <v>7400</v>
      </c>
      <c r="E803" s="260" t="s">
        <v>2484</v>
      </c>
      <c r="F803" s="260"/>
      <c r="G803" s="260"/>
      <c r="H803" s="262" t="s">
        <v>669</v>
      </c>
      <c r="I803" s="262" t="s">
        <v>25</v>
      </c>
      <c r="J803" s="660">
        <v>43062</v>
      </c>
      <c r="K803" s="299" t="s">
        <v>1104</v>
      </c>
      <c r="L803" s="654">
        <v>1500</v>
      </c>
      <c r="M803" s="260">
        <v>2815</v>
      </c>
      <c r="N803" s="825">
        <v>43105</v>
      </c>
      <c r="O803" s="300"/>
      <c r="P803" s="300"/>
      <c r="AB803" s="5" t="str">
        <f t="shared" si="14"/>
        <v>ETC Mena60</v>
      </c>
    </row>
    <row r="804" spans="1:28" ht="12.95" customHeight="1">
      <c r="A804" s="260">
        <v>2816</v>
      </c>
      <c r="B804" s="260" t="s">
        <v>7521</v>
      </c>
      <c r="C804" s="261">
        <v>43073</v>
      </c>
      <c r="D804" s="260" t="s">
        <v>3265</v>
      </c>
      <c r="E804" s="260" t="s">
        <v>2612</v>
      </c>
      <c r="F804" s="260"/>
      <c r="G804" s="260"/>
      <c r="H804" s="262" t="s">
        <v>3395</v>
      </c>
      <c r="I804" s="262" t="s">
        <v>25</v>
      </c>
      <c r="J804" s="660">
        <v>43069</v>
      </c>
      <c r="K804" s="299" t="s">
        <v>1104</v>
      </c>
      <c r="L804" s="654">
        <v>1500</v>
      </c>
      <c r="M804" s="260">
        <v>2816</v>
      </c>
      <c r="N804" s="825">
        <v>43105</v>
      </c>
      <c r="O804" s="300"/>
      <c r="P804" s="300"/>
      <c r="AB804" s="5" t="str">
        <f t="shared" si="14"/>
        <v>Genmar Compatriot94</v>
      </c>
    </row>
    <row r="805" spans="1:28" ht="12.95" customHeight="1">
      <c r="A805" s="260">
        <v>2817</v>
      </c>
      <c r="B805" s="260" t="s">
        <v>7523</v>
      </c>
      <c r="C805" s="261">
        <v>43074</v>
      </c>
      <c r="D805" s="260" t="s">
        <v>818</v>
      </c>
      <c r="E805" s="260" t="s">
        <v>344</v>
      </c>
      <c r="F805" s="260"/>
      <c r="G805" s="260"/>
      <c r="H805" s="262" t="s">
        <v>63</v>
      </c>
      <c r="I805" s="262" t="s">
        <v>20</v>
      </c>
      <c r="J805" s="660">
        <v>43048</v>
      </c>
      <c r="K805" s="299" t="s">
        <v>60</v>
      </c>
      <c r="L805" s="654">
        <v>800</v>
      </c>
      <c r="M805" s="260">
        <v>2817</v>
      </c>
      <c r="N805" s="825">
        <v>43105</v>
      </c>
      <c r="O805" s="300"/>
      <c r="P805" s="300"/>
      <c r="AB805" s="5" t="str">
        <f t="shared" si="14"/>
        <v>Silver Valerie44</v>
      </c>
    </row>
    <row r="806" spans="1:28" ht="12.95" customHeight="1">
      <c r="A806" s="260">
        <v>2818</v>
      </c>
      <c r="B806" s="260" t="s">
        <v>7524</v>
      </c>
      <c r="C806" s="261">
        <v>43074</v>
      </c>
      <c r="D806" s="260" t="s">
        <v>383</v>
      </c>
      <c r="E806" s="260" t="s">
        <v>7218</v>
      </c>
      <c r="F806" s="260"/>
      <c r="G806" s="260"/>
      <c r="H806" s="262" t="s">
        <v>1340</v>
      </c>
      <c r="I806" s="262" t="s">
        <v>7522</v>
      </c>
      <c r="J806" s="660">
        <v>43052</v>
      </c>
      <c r="K806" s="299" t="s">
        <v>60</v>
      </c>
      <c r="L806" s="654">
        <v>800</v>
      </c>
      <c r="M806" s="260">
        <v>2818</v>
      </c>
      <c r="N806" s="825">
        <v>43105</v>
      </c>
      <c r="O806" s="300"/>
      <c r="P806" s="300"/>
      <c r="AB806" s="5" t="str">
        <f t="shared" si="14"/>
        <v>Silver Carolyn40</v>
      </c>
    </row>
    <row r="807" spans="1:28" ht="12.95" customHeight="1">
      <c r="A807" s="260">
        <v>2819</v>
      </c>
      <c r="B807" s="260" t="s">
        <v>7525</v>
      </c>
      <c r="C807" s="261">
        <v>43074</v>
      </c>
      <c r="D807" s="260" t="s">
        <v>2485</v>
      </c>
      <c r="E807" s="260" t="s">
        <v>245</v>
      </c>
      <c r="F807" s="260"/>
      <c r="G807" s="260"/>
      <c r="H807" s="262" t="s">
        <v>7398</v>
      </c>
      <c r="I807" s="262" t="s">
        <v>200</v>
      </c>
      <c r="J807" s="660">
        <v>43056</v>
      </c>
      <c r="K807" s="299" t="s">
        <v>60</v>
      </c>
      <c r="L807" s="654">
        <v>800</v>
      </c>
      <c r="M807" s="260">
        <v>2819</v>
      </c>
      <c r="N807" s="825">
        <v>43105</v>
      </c>
      <c r="O807" s="300"/>
      <c r="P807" s="300"/>
      <c r="AB807" s="5" t="str">
        <f t="shared" si="14"/>
        <v>Minerva Kalypso005</v>
      </c>
    </row>
    <row r="808" spans="1:28" ht="12.95" customHeight="1">
      <c r="A808" s="260">
        <v>2820</v>
      </c>
      <c r="B808" s="260" t="s">
        <v>7526</v>
      </c>
      <c r="C808" s="261">
        <v>43074</v>
      </c>
      <c r="D808" s="260" t="s">
        <v>80</v>
      </c>
      <c r="E808" s="260" t="s">
        <v>72</v>
      </c>
      <c r="F808" s="260">
        <v>43058</v>
      </c>
      <c r="G808" s="260"/>
      <c r="H808" s="262" t="s">
        <v>7480</v>
      </c>
      <c r="I808" s="262" t="s">
        <v>570</v>
      </c>
      <c r="J808" s="660">
        <v>43058</v>
      </c>
      <c r="K808" s="299" t="s">
        <v>60</v>
      </c>
      <c r="L808" s="654">
        <v>800</v>
      </c>
      <c r="M808" s="260">
        <v>2820</v>
      </c>
      <c r="N808" s="825">
        <v>43105</v>
      </c>
      <c r="O808" s="300"/>
      <c r="P808" s="300"/>
      <c r="AB808" s="5" t="str">
        <f t="shared" si="14"/>
        <v>Advantage Sky51</v>
      </c>
    </row>
    <row r="809" spans="1:28" ht="12.95" customHeight="1">
      <c r="A809" s="260">
        <v>2821</v>
      </c>
      <c r="B809" s="260" t="s">
        <v>7527</v>
      </c>
      <c r="C809" s="261">
        <v>43074</v>
      </c>
      <c r="D809" s="260" t="s">
        <v>3078</v>
      </c>
      <c r="E809" s="260" t="s">
        <v>7481</v>
      </c>
      <c r="F809" s="260"/>
      <c r="G809" s="260"/>
      <c r="H809" s="262" t="s">
        <v>830</v>
      </c>
      <c r="I809" s="262" t="s">
        <v>200</v>
      </c>
      <c r="J809" s="660">
        <v>43063</v>
      </c>
      <c r="K809" s="299" t="s">
        <v>60</v>
      </c>
      <c r="L809" s="654">
        <v>800</v>
      </c>
      <c r="M809" s="260">
        <v>2821</v>
      </c>
      <c r="N809" s="825">
        <v>43105</v>
      </c>
      <c r="O809" s="300"/>
      <c r="P809" s="300"/>
      <c r="AB809" s="5" t="str">
        <f t="shared" si="14"/>
        <v>Stena Penguin201706</v>
      </c>
    </row>
    <row r="810" spans="1:28" ht="12.95" customHeight="1">
      <c r="A810" s="260">
        <v>2822</v>
      </c>
      <c r="B810" s="260" t="s">
        <v>7528</v>
      </c>
      <c r="C810" s="261">
        <v>43074</v>
      </c>
      <c r="D810" s="260" t="s">
        <v>321</v>
      </c>
      <c r="E810" s="260" t="s">
        <v>7487</v>
      </c>
      <c r="F810" s="260">
        <v>43065</v>
      </c>
      <c r="G810" s="260"/>
      <c r="H810" s="262" t="s">
        <v>830</v>
      </c>
      <c r="I810" s="262" t="s">
        <v>82</v>
      </c>
      <c r="J810" s="660">
        <v>43065</v>
      </c>
      <c r="K810" s="299" t="s">
        <v>60</v>
      </c>
      <c r="L810" s="654">
        <v>800</v>
      </c>
      <c r="M810" s="260">
        <v>2822</v>
      </c>
      <c r="N810" s="825">
        <v>43105</v>
      </c>
      <c r="O810" s="300"/>
      <c r="P810" s="300"/>
      <c r="AB810" s="5" t="str">
        <f t="shared" si="14"/>
        <v>Stena Imperator1701</v>
      </c>
    </row>
    <row r="811" spans="1:28" ht="12.95" customHeight="1">
      <c r="A811" s="260">
        <v>2823</v>
      </c>
      <c r="B811" s="260" t="s">
        <v>7529</v>
      </c>
      <c r="C811" s="261">
        <v>43074</v>
      </c>
      <c r="D811" s="260" t="s">
        <v>2463</v>
      </c>
      <c r="E811" s="260" t="s">
        <v>196</v>
      </c>
      <c r="F811" s="260"/>
      <c r="G811" s="260"/>
      <c r="H811" s="262" t="s">
        <v>830</v>
      </c>
      <c r="I811" s="262" t="s">
        <v>1970</v>
      </c>
      <c r="J811" s="660">
        <v>43032</v>
      </c>
      <c r="K811" s="299" t="s">
        <v>60</v>
      </c>
      <c r="L811" s="654">
        <v>800</v>
      </c>
      <c r="M811" s="260">
        <v>2823</v>
      </c>
      <c r="N811" s="825">
        <v>43105</v>
      </c>
      <c r="O811" s="300"/>
      <c r="P811" s="300"/>
      <c r="AB811" s="5" t="str">
        <f t="shared" si="14"/>
        <v>St Clemens1706</v>
      </c>
    </row>
    <row r="812" spans="1:28" ht="12.95" customHeight="1">
      <c r="A812" s="260">
        <v>2824</v>
      </c>
      <c r="B812" s="260" t="s">
        <v>7530</v>
      </c>
      <c r="C812" s="261">
        <v>43074</v>
      </c>
      <c r="D812" s="260" t="s">
        <v>768</v>
      </c>
      <c r="E812" s="260" t="s">
        <v>250</v>
      </c>
      <c r="F812" s="260"/>
      <c r="G812" s="260"/>
      <c r="H812" s="262" t="s">
        <v>601</v>
      </c>
      <c r="I812" s="262" t="s">
        <v>59</v>
      </c>
      <c r="J812" s="660">
        <v>43039</v>
      </c>
      <c r="K812" s="299" t="s">
        <v>60</v>
      </c>
      <c r="L812" s="654">
        <v>800</v>
      </c>
      <c r="M812" s="260">
        <v>2824</v>
      </c>
      <c r="N812" s="825">
        <v>43105</v>
      </c>
      <c r="O812" s="300"/>
      <c r="P812" s="300"/>
      <c r="AB812" s="5" t="str">
        <f t="shared" si="14"/>
        <v>Elektra1701</v>
      </c>
    </row>
    <row r="813" spans="1:28" ht="12.95" customHeight="1">
      <c r="A813" s="260">
        <v>2825</v>
      </c>
      <c r="B813" s="260" t="s">
        <v>7531</v>
      </c>
      <c r="C813" s="261">
        <v>43074</v>
      </c>
      <c r="D813" s="260" t="s">
        <v>638</v>
      </c>
      <c r="E813" s="260" t="s">
        <v>7397</v>
      </c>
      <c r="F813" s="260"/>
      <c r="G813" s="260"/>
      <c r="H813" s="262" t="s">
        <v>7398</v>
      </c>
      <c r="I813" s="262" t="s">
        <v>1971</v>
      </c>
      <c r="J813" s="660">
        <v>43036</v>
      </c>
      <c r="K813" s="299" t="s">
        <v>60</v>
      </c>
      <c r="L813" s="654">
        <v>800</v>
      </c>
      <c r="M813" s="260">
        <v>2825</v>
      </c>
      <c r="N813" s="825">
        <v>43105</v>
      </c>
      <c r="O813" s="300"/>
      <c r="P813" s="300"/>
      <c r="AB813" s="5" t="str">
        <f t="shared" si="14"/>
        <v>Coral Express1701</v>
      </c>
    </row>
    <row r="814" spans="1:28" ht="12.95" customHeight="1">
      <c r="A814" s="260">
        <v>2826</v>
      </c>
      <c r="B814" s="260" t="s">
        <v>7534</v>
      </c>
      <c r="C814" s="261">
        <v>43074</v>
      </c>
      <c r="D814" s="260" t="s">
        <v>7402</v>
      </c>
      <c r="E814" s="260" t="s">
        <v>7403</v>
      </c>
      <c r="F814" s="260"/>
      <c r="G814" s="260"/>
      <c r="H814" s="262" t="s">
        <v>1861</v>
      </c>
      <c r="I814" s="262" t="s">
        <v>351</v>
      </c>
      <c r="J814" s="660">
        <v>43044</v>
      </c>
      <c r="K814" s="299" t="s">
        <v>590</v>
      </c>
      <c r="L814" s="654">
        <v>1600</v>
      </c>
      <c r="M814" s="260">
        <v>2826</v>
      </c>
      <c r="N814" s="825">
        <v>43087</v>
      </c>
      <c r="O814" s="300"/>
      <c r="P814" s="300"/>
      <c r="AB814" s="5" t="str">
        <f t="shared" si="14"/>
        <v>British Cirrus1702</v>
      </c>
    </row>
    <row r="815" spans="1:28" ht="12.95" customHeight="1">
      <c r="A815" s="260">
        <v>2827</v>
      </c>
      <c r="B815" s="260" t="s">
        <v>7535</v>
      </c>
      <c r="C815" s="261">
        <v>43074</v>
      </c>
      <c r="D815" s="260" t="s">
        <v>7419</v>
      </c>
      <c r="E815" s="260" t="s">
        <v>7420</v>
      </c>
      <c r="F815" s="260"/>
      <c r="G815" s="260"/>
      <c r="H815" s="262" t="s">
        <v>2868</v>
      </c>
      <c r="I815" s="262" t="s">
        <v>261</v>
      </c>
      <c r="J815" s="660">
        <v>43045</v>
      </c>
      <c r="K815" s="299" t="s">
        <v>590</v>
      </c>
      <c r="L815" s="654">
        <v>1600</v>
      </c>
      <c r="M815" s="260">
        <v>2827</v>
      </c>
      <c r="N815" s="825">
        <v>43087</v>
      </c>
      <c r="O815" s="300"/>
      <c r="P815" s="300"/>
      <c r="AB815" s="5" t="str">
        <f t="shared" si="14"/>
        <v>Songa Coral05</v>
      </c>
    </row>
    <row r="816" spans="1:28" ht="12.95" customHeight="1">
      <c r="A816" s="260">
        <v>2828</v>
      </c>
      <c r="B816" s="260" t="s">
        <v>7536</v>
      </c>
      <c r="C816" s="261">
        <v>43074</v>
      </c>
      <c r="D816" s="260" t="s">
        <v>7421</v>
      </c>
      <c r="E816" s="260" t="s">
        <v>789</v>
      </c>
      <c r="F816" s="260"/>
      <c r="G816" s="260"/>
      <c r="H816" s="262" t="s">
        <v>2783</v>
      </c>
      <c r="I816" s="262" t="s">
        <v>1409</v>
      </c>
      <c r="J816" s="660">
        <v>43043</v>
      </c>
      <c r="K816" s="299" t="s">
        <v>590</v>
      </c>
      <c r="L816" s="654">
        <v>1600</v>
      </c>
      <c r="M816" s="260">
        <v>2828</v>
      </c>
      <c r="N816" s="825">
        <v>43089</v>
      </c>
      <c r="O816" s="300"/>
      <c r="P816" s="300"/>
      <c r="AB816" s="5" t="str">
        <f t="shared" si="14"/>
        <v>Axel Spirit147</v>
      </c>
    </row>
    <row r="817" spans="1:28" ht="12.95" customHeight="1">
      <c r="A817" s="260">
        <v>2829</v>
      </c>
      <c r="B817" s="260" t="s">
        <v>7537</v>
      </c>
      <c r="C817" s="261">
        <v>43074</v>
      </c>
      <c r="D817" s="260" t="s">
        <v>3112</v>
      </c>
      <c r="E817" s="260" t="s">
        <v>361</v>
      </c>
      <c r="F817" s="260">
        <v>43046</v>
      </c>
      <c r="G817" s="260"/>
      <c r="H817" s="262" t="s">
        <v>2868</v>
      </c>
      <c r="I817" s="262" t="s">
        <v>261</v>
      </c>
      <c r="J817" s="660">
        <v>43050</v>
      </c>
      <c r="K817" s="299" t="s">
        <v>590</v>
      </c>
      <c r="L817" s="654">
        <v>1600</v>
      </c>
      <c r="M817" s="260">
        <v>2829</v>
      </c>
      <c r="N817" s="825">
        <v>43087</v>
      </c>
      <c r="O817" s="300"/>
      <c r="P817" s="300"/>
      <c r="AB817" s="5" t="str">
        <f t="shared" si="14"/>
        <v>Trysil Spirit34</v>
      </c>
    </row>
    <row r="818" spans="1:28" ht="12.95" customHeight="1">
      <c r="A818" s="260">
        <v>2830</v>
      </c>
      <c r="B818" s="260" t="s">
        <v>7538</v>
      </c>
      <c r="C818" s="261">
        <v>43074</v>
      </c>
      <c r="D818" s="260" t="s">
        <v>3104</v>
      </c>
      <c r="E818" s="323">
        <v>14</v>
      </c>
      <c r="F818" s="260"/>
      <c r="G818" s="260"/>
      <c r="H818" s="262" t="s">
        <v>688</v>
      </c>
      <c r="I818" s="262" t="s">
        <v>261</v>
      </c>
      <c r="J818" s="660">
        <v>43058</v>
      </c>
      <c r="K818" s="299" t="s">
        <v>590</v>
      </c>
      <c r="L818" s="654">
        <v>1600</v>
      </c>
      <c r="M818" s="260">
        <v>2830</v>
      </c>
      <c r="N818" s="825">
        <v>43087</v>
      </c>
      <c r="O818" s="300"/>
      <c r="P818" s="300"/>
      <c r="AB818" s="5" t="str">
        <f t="shared" si="14"/>
        <v>Helga Spirit87</v>
      </c>
    </row>
    <row r="819" spans="1:28" ht="12.95" customHeight="1">
      <c r="A819" s="260">
        <v>2831</v>
      </c>
      <c r="B819" s="260" t="s">
        <v>7539</v>
      </c>
      <c r="C819" s="261">
        <v>43074</v>
      </c>
      <c r="D819" s="260" t="s">
        <v>7532</v>
      </c>
      <c r="E819" s="260" t="s">
        <v>91</v>
      </c>
      <c r="F819" s="260">
        <v>43052</v>
      </c>
      <c r="G819" s="260"/>
      <c r="H819" s="262" t="s">
        <v>2783</v>
      </c>
      <c r="I819" s="262" t="s">
        <v>261</v>
      </c>
      <c r="J819" s="660">
        <v>43052</v>
      </c>
      <c r="K819" s="299" t="s">
        <v>590</v>
      </c>
      <c r="L819" s="654">
        <v>1600</v>
      </c>
      <c r="M819" s="260">
        <v>2831</v>
      </c>
      <c r="N819" s="825">
        <v>43089</v>
      </c>
      <c r="O819" s="300"/>
      <c r="P819" s="300"/>
      <c r="AB819" s="5" t="str">
        <f t="shared" si="14"/>
        <v>Esteem BrillianceTK05</v>
      </c>
    </row>
    <row r="820" spans="1:28" ht="12.95" customHeight="1">
      <c r="A820" s="260">
        <v>2832</v>
      </c>
      <c r="B820" s="260" t="s">
        <v>7540</v>
      </c>
      <c r="C820" s="261">
        <v>43074</v>
      </c>
      <c r="D820" s="260" t="s">
        <v>1848</v>
      </c>
      <c r="E820" s="260" t="s">
        <v>142</v>
      </c>
      <c r="F820" s="260"/>
      <c r="G820" s="260"/>
      <c r="H820" s="262" t="s">
        <v>864</v>
      </c>
      <c r="I820" s="262" t="s">
        <v>715</v>
      </c>
      <c r="J820" s="660">
        <v>43067</v>
      </c>
      <c r="K820" s="299" t="s">
        <v>590</v>
      </c>
      <c r="L820" s="654">
        <v>1600</v>
      </c>
      <c r="M820" s="260">
        <v>2832</v>
      </c>
      <c r="N820" s="825">
        <v>43087</v>
      </c>
      <c r="O820" s="300"/>
      <c r="P820" s="300"/>
      <c r="AB820" s="5" t="str">
        <f t="shared" si="14"/>
        <v>Mare OriensTK78</v>
      </c>
    </row>
    <row r="821" spans="1:28" ht="12.95" customHeight="1">
      <c r="A821" s="260">
        <v>2833</v>
      </c>
      <c r="B821" s="260" t="s">
        <v>7541</v>
      </c>
      <c r="C821" s="261">
        <v>43074</v>
      </c>
      <c r="D821" s="260" t="s">
        <v>1938</v>
      </c>
      <c r="E821" s="260" t="s">
        <v>7490</v>
      </c>
      <c r="F821" s="260">
        <v>43050</v>
      </c>
      <c r="G821" s="260"/>
      <c r="H821" s="262" t="s">
        <v>864</v>
      </c>
      <c r="I821" s="262" t="s">
        <v>2232</v>
      </c>
      <c r="J821" s="660">
        <v>43050</v>
      </c>
      <c r="K821" s="299" t="s">
        <v>590</v>
      </c>
      <c r="L821" s="654">
        <v>1600</v>
      </c>
      <c r="M821" s="260">
        <v>2833</v>
      </c>
      <c r="N821" s="825">
        <v>43087</v>
      </c>
      <c r="O821" s="300"/>
      <c r="P821" s="300"/>
      <c r="AB821" s="5" t="str">
        <f t="shared" si="14"/>
        <v>Hovden Spirit29</v>
      </c>
    </row>
    <row r="822" spans="1:28" ht="12.95" customHeight="1">
      <c r="A822" s="260">
        <v>2834</v>
      </c>
      <c r="B822" s="260" t="s">
        <v>7542</v>
      </c>
      <c r="C822" s="261">
        <v>43074</v>
      </c>
      <c r="D822" s="260" t="s">
        <v>1303</v>
      </c>
      <c r="E822" s="260" t="s">
        <v>179</v>
      </c>
      <c r="F822" s="260"/>
      <c r="G822" s="260"/>
      <c r="H822" s="262" t="s">
        <v>864</v>
      </c>
      <c r="I822" s="262" t="s">
        <v>1319</v>
      </c>
      <c r="J822" s="660">
        <v>43068</v>
      </c>
      <c r="K822" s="299" t="s">
        <v>590</v>
      </c>
      <c r="L822" s="654">
        <v>1600</v>
      </c>
      <c r="M822" s="260">
        <v>2834</v>
      </c>
      <c r="N822" s="825">
        <v>43095</v>
      </c>
      <c r="O822" s="300"/>
      <c r="P822" s="300"/>
      <c r="AB822" s="5" t="str">
        <f t="shared" si="14"/>
        <v>Peak Spirit35</v>
      </c>
    </row>
    <row r="823" spans="1:28" ht="12.95" customHeight="1">
      <c r="A823" s="260">
        <v>2835</v>
      </c>
      <c r="B823" s="260" t="s">
        <v>7543</v>
      </c>
      <c r="C823" s="261">
        <v>43074</v>
      </c>
      <c r="D823" s="260" t="s">
        <v>7494</v>
      </c>
      <c r="E823" s="260" t="s">
        <v>81</v>
      </c>
      <c r="F823" s="260"/>
      <c r="G823" s="260"/>
      <c r="H823" s="262" t="s">
        <v>1193</v>
      </c>
      <c r="I823" s="262" t="s">
        <v>261</v>
      </c>
      <c r="J823" s="660">
        <v>43066</v>
      </c>
      <c r="K823" s="299" t="s">
        <v>590</v>
      </c>
      <c r="L823" s="654">
        <v>1600</v>
      </c>
      <c r="M823" s="260">
        <v>2835</v>
      </c>
      <c r="N823" s="825">
        <v>43103</v>
      </c>
      <c r="O823" s="300"/>
      <c r="P823" s="300"/>
      <c r="AB823" s="5" t="str">
        <f t="shared" si="14"/>
        <v>Mare TirrenumTK64</v>
      </c>
    </row>
    <row r="824" spans="1:28" ht="12.95" customHeight="1">
      <c r="A824" s="260">
        <v>2836</v>
      </c>
      <c r="B824" s="260" t="s">
        <v>7544</v>
      </c>
      <c r="C824" s="261">
        <v>43074</v>
      </c>
      <c r="D824" s="260" t="s">
        <v>3694</v>
      </c>
      <c r="E824" s="260" t="s">
        <v>658</v>
      </c>
      <c r="F824" s="260"/>
      <c r="G824" s="260"/>
      <c r="H824" s="262" t="s">
        <v>1193</v>
      </c>
      <c r="I824" s="262" t="s">
        <v>7533</v>
      </c>
      <c r="J824" s="660">
        <v>43068</v>
      </c>
      <c r="K824" s="299" t="s">
        <v>590</v>
      </c>
      <c r="L824" s="654">
        <v>1600</v>
      </c>
      <c r="M824" s="260">
        <v>2836</v>
      </c>
      <c r="N824" s="825">
        <v>43166</v>
      </c>
      <c r="O824" s="300"/>
      <c r="P824" s="300"/>
      <c r="AB824" s="5" t="str">
        <f t="shared" ref="AB824:AB831" si="15">IF(TRIM(A814)="","",CONCATENATE(TRIM(D814),TRIM(E814)))</f>
        <v>Aqualegend67_AG045</v>
      </c>
    </row>
    <row r="825" spans="1:28" ht="12.95" customHeight="1">
      <c r="A825" s="260">
        <v>2837</v>
      </c>
      <c r="B825" s="260" t="s">
        <v>7545</v>
      </c>
      <c r="C825" s="261">
        <v>43074</v>
      </c>
      <c r="D825" s="260" t="s">
        <v>7496</v>
      </c>
      <c r="E825" s="260" t="s">
        <v>125</v>
      </c>
      <c r="F825" s="260">
        <v>43064</v>
      </c>
      <c r="G825" s="260"/>
      <c r="H825" s="262" t="s">
        <v>2783</v>
      </c>
      <c r="I825" s="262" t="s">
        <v>499</v>
      </c>
      <c r="J825" s="660">
        <v>43064</v>
      </c>
      <c r="K825" s="299" t="s">
        <v>590</v>
      </c>
      <c r="L825" s="654">
        <v>1600</v>
      </c>
      <c r="M825" s="260">
        <v>2837</v>
      </c>
      <c r="N825" s="825">
        <v>43102</v>
      </c>
      <c r="O825" s="300"/>
      <c r="P825" s="300"/>
      <c r="AB825" s="5" t="str">
        <f t="shared" si="15"/>
        <v>Chantal120P-127F</v>
      </c>
    </row>
    <row r="826" spans="1:28" ht="12.95" customHeight="1">
      <c r="A826" s="260">
        <v>2838</v>
      </c>
      <c r="B826" s="260" t="s">
        <v>7551</v>
      </c>
      <c r="C826" s="261">
        <v>43075</v>
      </c>
      <c r="D826" s="260" t="s">
        <v>2776</v>
      </c>
      <c r="E826" s="260" t="s">
        <v>7546</v>
      </c>
      <c r="F826" s="260"/>
      <c r="G826" s="260"/>
      <c r="H826" s="262" t="s">
        <v>2474</v>
      </c>
      <c r="I826" s="262" t="s">
        <v>412</v>
      </c>
      <c r="J826" s="660">
        <v>43057</v>
      </c>
      <c r="K826" s="299" t="s">
        <v>1466</v>
      </c>
      <c r="L826" s="654">
        <v>1400</v>
      </c>
      <c r="M826" s="260">
        <v>2838</v>
      </c>
      <c r="N826" s="825">
        <v>43119</v>
      </c>
      <c r="O826" s="300"/>
      <c r="P826" s="300"/>
      <c r="AB826" s="5" t="str">
        <f t="shared" si="15"/>
        <v>Seaways Rubymar132</v>
      </c>
    </row>
    <row r="827" spans="1:28" ht="12.95" customHeight="1">
      <c r="A827" s="260">
        <v>2839</v>
      </c>
      <c r="B827" s="260" t="s">
        <v>7552</v>
      </c>
      <c r="C827" s="261">
        <v>43075</v>
      </c>
      <c r="D827" s="260" t="s">
        <v>892</v>
      </c>
      <c r="E827" s="260" t="s">
        <v>7549</v>
      </c>
      <c r="F827" s="260"/>
      <c r="G827" s="260"/>
      <c r="H827" s="262" t="s">
        <v>2474</v>
      </c>
      <c r="I827" s="262" t="s">
        <v>25</v>
      </c>
      <c r="J827" s="660">
        <v>43060</v>
      </c>
      <c r="K827" s="299" t="s">
        <v>1466</v>
      </c>
      <c r="L827" s="654">
        <v>1400</v>
      </c>
      <c r="M827" s="260">
        <v>2839</v>
      </c>
      <c r="N827" s="825">
        <v>43119</v>
      </c>
      <c r="O827" s="300"/>
      <c r="P827" s="300"/>
      <c r="AB827" s="5" t="str">
        <f t="shared" si="15"/>
        <v>Selecao08</v>
      </c>
    </row>
    <row r="828" spans="1:28" ht="12.95" customHeight="1">
      <c r="A828" s="260">
        <v>2840</v>
      </c>
      <c r="B828" s="260" t="s">
        <v>7553</v>
      </c>
      <c r="C828" s="261">
        <v>43075</v>
      </c>
      <c r="D828" s="260" t="s">
        <v>882</v>
      </c>
      <c r="E828" s="260" t="s">
        <v>7547</v>
      </c>
      <c r="F828" s="260"/>
      <c r="G828" s="260"/>
      <c r="H828" s="262" t="s">
        <v>2474</v>
      </c>
      <c r="I828" s="262" t="s">
        <v>7548</v>
      </c>
      <c r="J828" s="660">
        <v>43060</v>
      </c>
      <c r="K828" s="299" t="s">
        <v>1466</v>
      </c>
      <c r="L828" s="654">
        <v>1400</v>
      </c>
      <c r="M828" s="260">
        <v>2840</v>
      </c>
      <c r="N828" s="825">
        <v>43119</v>
      </c>
      <c r="O828" s="300"/>
      <c r="P828" s="300"/>
      <c r="AB828" s="5" t="str">
        <f t="shared" si="15"/>
        <v>Cabo San Vicente14</v>
      </c>
    </row>
    <row r="829" spans="1:28" ht="12.95" customHeight="1">
      <c r="A829" s="260">
        <v>2841</v>
      </c>
      <c r="B829" s="260" t="s">
        <v>7554</v>
      </c>
      <c r="C829" s="261">
        <v>43075</v>
      </c>
      <c r="D829" s="260" t="s">
        <v>2779</v>
      </c>
      <c r="E829" s="260" t="s">
        <v>3964</v>
      </c>
      <c r="F829" s="260"/>
      <c r="G829" s="260"/>
      <c r="H829" s="262" t="s">
        <v>2474</v>
      </c>
      <c r="I829" s="262" t="s">
        <v>2870</v>
      </c>
      <c r="J829" s="660">
        <v>43063</v>
      </c>
      <c r="K829" s="299" t="s">
        <v>1466</v>
      </c>
      <c r="L829" s="654">
        <v>1400</v>
      </c>
      <c r="M829" s="260">
        <v>2841</v>
      </c>
      <c r="N829" s="825">
        <v>43119</v>
      </c>
      <c r="O829" s="300"/>
      <c r="P829" s="300"/>
      <c r="AB829" s="5" t="str">
        <f t="shared" si="15"/>
        <v>Punta Gruesa002</v>
      </c>
    </row>
    <row r="830" spans="1:28" ht="12.95" customHeight="1">
      <c r="A830" s="260">
        <v>2842</v>
      </c>
      <c r="B830" s="260" t="s">
        <v>7555</v>
      </c>
      <c r="C830" s="261">
        <v>43075</v>
      </c>
      <c r="D830" s="260" t="s">
        <v>2854</v>
      </c>
      <c r="E830" s="260" t="s">
        <v>7550</v>
      </c>
      <c r="F830" s="260"/>
      <c r="G830" s="260"/>
      <c r="H830" s="262" t="s">
        <v>2474</v>
      </c>
      <c r="I830" s="262" t="s">
        <v>25</v>
      </c>
      <c r="J830" s="660">
        <v>43064</v>
      </c>
      <c r="K830" s="299" t="s">
        <v>1466</v>
      </c>
      <c r="L830" s="654">
        <v>1400</v>
      </c>
      <c r="M830" s="260">
        <v>2842</v>
      </c>
      <c r="N830" s="825">
        <v>43119</v>
      </c>
      <c r="O830" s="300"/>
      <c r="P830" s="300"/>
      <c r="AB830" s="5" t="str">
        <f t="shared" si="15"/>
        <v>EL Junior PNT43</v>
      </c>
    </row>
    <row r="831" spans="1:28" ht="12.95" customHeight="1">
      <c r="A831" s="260">
        <v>2843</v>
      </c>
      <c r="B831" s="260" t="s">
        <v>7592</v>
      </c>
      <c r="C831" s="261">
        <v>43103</v>
      </c>
      <c r="D831" s="260" t="s">
        <v>7422</v>
      </c>
      <c r="E831" s="260" t="s">
        <v>3105</v>
      </c>
      <c r="F831" s="260"/>
      <c r="G831" s="260"/>
      <c r="H831" s="262" t="s">
        <v>3483</v>
      </c>
      <c r="I831" s="262" t="s">
        <v>261</v>
      </c>
      <c r="J831" s="660">
        <v>43074</v>
      </c>
      <c r="K831" s="299" t="s">
        <v>23</v>
      </c>
      <c r="L831" s="654">
        <v>1200</v>
      </c>
      <c r="M831" s="260">
        <v>2843</v>
      </c>
      <c r="N831" s="825">
        <v>43132</v>
      </c>
      <c r="O831" s="300"/>
      <c r="P831" s="300"/>
      <c r="AB831" s="5" t="str">
        <f t="shared" si="15"/>
        <v>Overseas Pearlmar256B</v>
      </c>
    </row>
    <row r="832" spans="1:28" ht="12.95" customHeight="1">
      <c r="A832" s="260">
        <v>2844</v>
      </c>
      <c r="B832" s="260" t="s">
        <v>7593</v>
      </c>
      <c r="C832" s="261">
        <v>43103</v>
      </c>
      <c r="D832" s="260" t="s">
        <v>7482</v>
      </c>
      <c r="E832" s="260" t="s">
        <v>183</v>
      </c>
      <c r="F832" s="260"/>
      <c r="G832" s="260"/>
      <c r="H832" s="262" t="s">
        <v>7483</v>
      </c>
      <c r="I832" s="262" t="s">
        <v>20</v>
      </c>
      <c r="J832" s="660">
        <v>43078</v>
      </c>
      <c r="K832" s="299" t="s">
        <v>28</v>
      </c>
      <c r="L832" s="654">
        <v>1400</v>
      </c>
      <c r="M832" s="260">
        <v>2844</v>
      </c>
      <c r="N832" s="825">
        <v>43129</v>
      </c>
      <c r="O832" s="300"/>
      <c r="P832" s="300"/>
      <c r="AB832" s="5" t="str">
        <f t="shared" ref="AB832:AB840" si="16">IF(TRIM(A823)="","",CONCATENATE(TRIM(D823),TRIM(E823)))</f>
        <v>Goldengate Park26</v>
      </c>
    </row>
    <row r="833" spans="1:28" ht="12.95" customHeight="1">
      <c r="A833" s="260">
        <v>2845</v>
      </c>
      <c r="B833" s="260" t="s">
        <v>7594</v>
      </c>
      <c r="C833" s="261">
        <v>43103</v>
      </c>
      <c r="D833" s="260" t="s">
        <v>1268</v>
      </c>
      <c r="E833" s="260" t="s">
        <v>197</v>
      </c>
      <c r="F833" s="260"/>
      <c r="G833" s="260"/>
      <c r="H833" s="262" t="s">
        <v>671</v>
      </c>
      <c r="I833" s="262" t="s">
        <v>334</v>
      </c>
      <c r="J833" s="660">
        <v>43076</v>
      </c>
      <c r="K833" s="299" t="s">
        <v>28</v>
      </c>
      <c r="L833" s="654">
        <v>1400</v>
      </c>
      <c r="M833" s="260">
        <v>2845</v>
      </c>
      <c r="N833" s="825">
        <v>43130</v>
      </c>
      <c r="O833" s="300"/>
      <c r="P833" s="300"/>
      <c r="AB833" s="5" t="str">
        <f t="shared" si="16"/>
        <v>Shamrock Mercury59</v>
      </c>
    </row>
    <row r="834" spans="1:28" ht="12.95" customHeight="1">
      <c r="A834" s="260">
        <v>2846</v>
      </c>
      <c r="B834" s="260" t="s">
        <v>7595</v>
      </c>
      <c r="C834" s="261">
        <v>43103</v>
      </c>
      <c r="D834" s="260" t="s">
        <v>538</v>
      </c>
      <c r="E834" s="260" t="s">
        <v>7491</v>
      </c>
      <c r="F834" s="260"/>
      <c r="G834" s="260"/>
      <c r="H834" s="262" t="s">
        <v>2461</v>
      </c>
      <c r="I834" s="262" t="s">
        <v>122</v>
      </c>
      <c r="J834" s="660">
        <v>43457</v>
      </c>
      <c r="K834" s="299" t="s">
        <v>28</v>
      </c>
      <c r="L834" s="654">
        <v>1400</v>
      </c>
      <c r="M834" s="260">
        <v>2846</v>
      </c>
      <c r="N834" s="825">
        <v>43145</v>
      </c>
      <c r="O834" s="300"/>
      <c r="P834" s="300"/>
      <c r="AB834" s="5" t="str">
        <f t="shared" si="16"/>
        <v>Cabo Misaki6</v>
      </c>
    </row>
    <row r="835" spans="1:28" ht="12.95" customHeight="1">
      <c r="A835" s="260">
        <v>2847</v>
      </c>
      <c r="B835" s="260" t="s">
        <v>7596</v>
      </c>
      <c r="C835" s="261">
        <v>43103</v>
      </c>
      <c r="D835" s="260" t="s">
        <v>490</v>
      </c>
      <c r="E835" s="260" t="s">
        <v>302</v>
      </c>
      <c r="F835" s="260"/>
      <c r="G835" s="260"/>
      <c r="H835" s="262" t="s">
        <v>1418</v>
      </c>
      <c r="I835" s="262" t="s">
        <v>7652</v>
      </c>
      <c r="J835" s="660">
        <v>43078</v>
      </c>
      <c r="K835" s="299" t="s">
        <v>28</v>
      </c>
      <c r="L835" s="654">
        <v>1400</v>
      </c>
      <c r="M835" s="260">
        <v>2847</v>
      </c>
      <c r="N835" s="825">
        <v>43511</v>
      </c>
      <c r="O835" s="300"/>
      <c r="P835" s="300"/>
      <c r="AB835" s="5" t="str">
        <f t="shared" si="16"/>
        <v>Sten Skagen79,80,81</v>
      </c>
    </row>
    <row r="836" spans="1:28" ht="12.95" customHeight="1">
      <c r="A836" s="260">
        <v>2848</v>
      </c>
      <c r="B836" s="260" t="s">
        <v>7598</v>
      </c>
      <c r="C836" s="261">
        <v>43103</v>
      </c>
      <c r="D836" s="260" t="s">
        <v>7504</v>
      </c>
      <c r="E836" s="260" t="s">
        <v>320</v>
      </c>
      <c r="F836" s="260"/>
      <c r="G836" s="260"/>
      <c r="H836" s="262" t="s">
        <v>3258</v>
      </c>
      <c r="I836" s="262" t="s">
        <v>20</v>
      </c>
      <c r="J836" s="660">
        <v>43072</v>
      </c>
      <c r="K836" s="299" t="s">
        <v>1466</v>
      </c>
      <c r="L836" s="654">
        <v>1400</v>
      </c>
      <c r="M836" s="260">
        <v>2848</v>
      </c>
      <c r="N836" s="825">
        <v>43171</v>
      </c>
      <c r="O836" s="300"/>
      <c r="P836" s="300"/>
      <c r="AB836" s="5" t="str">
        <f t="shared" si="16"/>
        <v>Elisalex Schulte63,64,65</v>
      </c>
    </row>
    <row r="837" spans="1:28" ht="12.95" customHeight="1">
      <c r="A837" s="260">
        <v>2849</v>
      </c>
      <c r="B837" s="260" t="s">
        <v>7599</v>
      </c>
      <c r="C837" s="261">
        <v>43103</v>
      </c>
      <c r="D837" s="260" t="s">
        <v>3107</v>
      </c>
      <c r="E837" s="260" t="s">
        <v>498</v>
      </c>
      <c r="F837" s="260"/>
      <c r="G837" s="260"/>
      <c r="H837" s="262" t="s">
        <v>3258</v>
      </c>
      <c r="I837" s="262" t="s">
        <v>7597</v>
      </c>
      <c r="J837" s="660">
        <v>43092</v>
      </c>
      <c r="K837" s="299" t="s">
        <v>1466</v>
      </c>
      <c r="L837" s="654">
        <v>1400</v>
      </c>
      <c r="M837" s="260">
        <v>2849</v>
      </c>
      <c r="N837" s="825">
        <v>43171</v>
      </c>
      <c r="O837" s="300"/>
      <c r="P837" s="300"/>
      <c r="AB837" s="5" t="str">
        <f t="shared" si="16"/>
        <v>Songa Ruby37,39</v>
      </c>
    </row>
    <row r="838" spans="1:28" ht="12.95" customHeight="1">
      <c r="A838" s="260">
        <v>2850</v>
      </c>
      <c r="B838" s="260" t="s">
        <v>7605</v>
      </c>
      <c r="C838" s="261">
        <v>43104</v>
      </c>
      <c r="D838" s="260" t="s">
        <v>3243</v>
      </c>
      <c r="E838" s="260" t="s">
        <v>3105</v>
      </c>
      <c r="F838" s="260"/>
      <c r="G838" s="260"/>
      <c r="H838" s="262" t="s">
        <v>817</v>
      </c>
      <c r="I838" s="262" t="s">
        <v>7458</v>
      </c>
      <c r="J838" s="660">
        <v>43081</v>
      </c>
      <c r="K838" s="299" t="s">
        <v>1094</v>
      </c>
      <c r="L838" s="654">
        <v>1400</v>
      </c>
      <c r="M838" s="260">
        <v>2850</v>
      </c>
      <c r="N838" s="825">
        <v>43136</v>
      </c>
      <c r="O838" s="300"/>
      <c r="P838" s="300"/>
      <c r="AB838" s="5" t="str">
        <f t="shared" si="16"/>
        <v>Tigris216</v>
      </c>
    </row>
    <row r="839" spans="1:28" ht="12.95" customHeight="1">
      <c r="A839" s="260">
        <v>2851</v>
      </c>
      <c r="B839" s="260" t="s">
        <v>7606</v>
      </c>
      <c r="C839" s="261">
        <v>43104</v>
      </c>
      <c r="D839" s="260" t="s">
        <v>628</v>
      </c>
      <c r="E839" s="260" t="s">
        <v>7503</v>
      </c>
      <c r="F839" s="260"/>
      <c r="G839" s="260"/>
      <c r="H839" s="262" t="s">
        <v>2850</v>
      </c>
      <c r="I839" s="262" t="s">
        <v>7557</v>
      </c>
      <c r="J839" s="660">
        <v>43080</v>
      </c>
      <c r="K839" s="299" t="s">
        <v>1094</v>
      </c>
      <c r="L839" s="654">
        <v>1400</v>
      </c>
      <c r="M839" s="260">
        <v>2851</v>
      </c>
      <c r="N839" s="825">
        <v>43136</v>
      </c>
      <c r="O839" s="300"/>
      <c r="P839" s="300"/>
      <c r="AB839" s="5" t="str">
        <f t="shared" si="16"/>
        <v>Emmy Schulte173-179</v>
      </c>
    </row>
    <row r="840" spans="1:28" ht="12.95" customHeight="1">
      <c r="A840" s="260">
        <v>2852</v>
      </c>
      <c r="B840" s="260" t="s">
        <v>7607</v>
      </c>
      <c r="C840" s="261">
        <v>43104</v>
      </c>
      <c r="D840" s="260" t="s">
        <v>643</v>
      </c>
      <c r="E840" s="260" t="s">
        <v>7503</v>
      </c>
      <c r="F840" s="260"/>
      <c r="G840" s="260"/>
      <c r="H840" s="262" t="s">
        <v>579</v>
      </c>
      <c r="I840" s="262" t="s">
        <v>55</v>
      </c>
      <c r="J840" s="660">
        <v>43079</v>
      </c>
      <c r="K840" s="299" t="s">
        <v>1094</v>
      </c>
      <c r="L840" s="654">
        <v>1400</v>
      </c>
      <c r="M840" s="260">
        <v>2852</v>
      </c>
      <c r="N840" s="825">
        <v>43136</v>
      </c>
      <c r="O840" s="300"/>
      <c r="P840" s="300"/>
      <c r="AB840" s="5" t="str">
        <f t="shared" si="16"/>
        <v>Gener8 Companion201705</v>
      </c>
    </row>
    <row r="841" spans="1:28" ht="12.95" customHeight="1">
      <c r="A841" s="260">
        <v>2853</v>
      </c>
      <c r="B841" s="260" t="s">
        <v>7608</v>
      </c>
      <c r="C841" s="261">
        <v>43104</v>
      </c>
      <c r="D841" s="260" t="s">
        <v>866</v>
      </c>
      <c r="E841" s="260" t="s">
        <v>3268</v>
      </c>
      <c r="F841" s="260"/>
      <c r="G841" s="260"/>
      <c r="H841" s="262" t="s">
        <v>736</v>
      </c>
      <c r="I841" s="262" t="s">
        <v>5509</v>
      </c>
      <c r="J841" s="660">
        <v>43099</v>
      </c>
      <c r="K841" s="299" t="s">
        <v>1104</v>
      </c>
      <c r="L841" s="654">
        <v>1500</v>
      </c>
      <c r="M841" s="260">
        <v>2853</v>
      </c>
      <c r="N841" s="825">
        <v>43137</v>
      </c>
      <c r="O841" s="300"/>
      <c r="P841" s="300"/>
      <c r="AB841" s="5" t="e">
        <f>IF(TRIM(#REF!)="","",CONCATENATE(TRIM(#REF!),TRIM(#REF!)))</f>
        <v>#REF!</v>
      </c>
    </row>
    <row r="842" spans="1:28" ht="12.95" customHeight="1">
      <c r="A842" s="260">
        <v>2854</v>
      </c>
      <c r="B842" s="260" t="s">
        <v>7609</v>
      </c>
      <c r="C842" s="261">
        <v>43104</v>
      </c>
      <c r="D842" s="260" t="s">
        <v>7407</v>
      </c>
      <c r="E842" s="260" t="s">
        <v>2484</v>
      </c>
      <c r="F842" s="260"/>
      <c r="G842" s="260"/>
      <c r="H842" s="262" t="s">
        <v>736</v>
      </c>
      <c r="I842" s="262" t="s">
        <v>535</v>
      </c>
      <c r="J842" s="660">
        <v>43088</v>
      </c>
      <c r="K842" s="299" t="s">
        <v>1104</v>
      </c>
      <c r="L842" s="654">
        <v>1500</v>
      </c>
      <c r="M842" s="260">
        <v>2854</v>
      </c>
      <c r="N842" s="825">
        <v>43137</v>
      </c>
      <c r="O842" s="300"/>
      <c r="P842" s="300"/>
      <c r="AB842" s="5" t="str">
        <f t="shared" ref="AB842:AB905" si="17">IF(TRIM(A832)="","",CONCATENATE(TRIM(D832),TRIM(E832)))</f>
        <v>Cape Baxely25</v>
      </c>
    </row>
    <row r="843" spans="1:28" ht="12.95" customHeight="1">
      <c r="A843" s="260">
        <v>2855</v>
      </c>
      <c r="B843" s="260" t="s">
        <v>7610</v>
      </c>
      <c r="C843" s="261">
        <v>43104</v>
      </c>
      <c r="D843" s="260" t="s">
        <v>2403</v>
      </c>
      <c r="E843" s="260" t="s">
        <v>2873</v>
      </c>
      <c r="F843" s="260"/>
      <c r="G843" s="260"/>
      <c r="H843" s="262" t="s">
        <v>3395</v>
      </c>
      <c r="I843" s="262" t="s">
        <v>25</v>
      </c>
      <c r="J843" s="660">
        <v>43067</v>
      </c>
      <c r="K843" s="299" t="s">
        <v>1104</v>
      </c>
      <c r="L843" s="654">
        <v>1500</v>
      </c>
      <c r="M843" s="260">
        <v>2855</v>
      </c>
      <c r="N843" s="825">
        <v>43137</v>
      </c>
      <c r="O843" s="300"/>
      <c r="P843" s="300"/>
      <c r="AB843" s="5" t="str">
        <f t="shared" si="17"/>
        <v>Nave Cetus67</v>
      </c>
    </row>
    <row r="844" spans="1:28" ht="12.95" customHeight="1">
      <c r="A844" s="260">
        <v>2856</v>
      </c>
      <c r="B844" s="260" t="s">
        <v>7611</v>
      </c>
      <c r="C844" s="261">
        <v>43104</v>
      </c>
      <c r="D844" s="260" t="s">
        <v>7417</v>
      </c>
      <c r="E844" s="260" t="s">
        <v>2484</v>
      </c>
      <c r="F844" s="260"/>
      <c r="G844" s="260"/>
      <c r="H844" s="262" t="s">
        <v>669</v>
      </c>
      <c r="I844" s="262" t="s">
        <v>25</v>
      </c>
      <c r="J844" s="660">
        <v>43083</v>
      </c>
      <c r="K844" s="299" t="s">
        <v>1104</v>
      </c>
      <c r="L844" s="654">
        <v>1500</v>
      </c>
      <c r="M844" s="260">
        <v>2856</v>
      </c>
      <c r="N844" s="825">
        <v>43137</v>
      </c>
      <c r="O844" s="300"/>
      <c r="P844" s="300"/>
      <c r="AB844" s="5" t="str">
        <f t="shared" si="17"/>
        <v>Bareilly05_2017</v>
      </c>
    </row>
    <row r="845" spans="1:28" ht="12.95" customHeight="1">
      <c r="A845" s="260">
        <v>2857</v>
      </c>
      <c r="B845" s="260" t="s">
        <v>7613</v>
      </c>
      <c r="C845" s="261">
        <v>43105</v>
      </c>
      <c r="D845" s="260" t="s">
        <v>92</v>
      </c>
      <c r="E845" s="260" t="s">
        <v>4065</v>
      </c>
      <c r="F845" s="260"/>
      <c r="G845" s="260"/>
      <c r="H845" s="262" t="s">
        <v>601</v>
      </c>
      <c r="I845" s="262" t="s">
        <v>645</v>
      </c>
      <c r="J845" s="660">
        <v>43065</v>
      </c>
      <c r="K845" s="299" t="s">
        <v>60</v>
      </c>
      <c r="L845" s="654">
        <v>800</v>
      </c>
      <c r="M845" s="260">
        <v>2857</v>
      </c>
      <c r="N845" s="825">
        <v>43132</v>
      </c>
      <c r="O845" s="300"/>
      <c r="P845" s="300"/>
      <c r="AB845" s="5" t="str">
        <f t="shared" si="17"/>
        <v>Nave Cielo70</v>
      </c>
    </row>
    <row r="846" spans="1:28" ht="12.95" customHeight="1">
      <c r="A846" s="260">
        <v>2858</v>
      </c>
      <c r="B846" s="260" t="s">
        <v>7614</v>
      </c>
      <c r="C846" s="261">
        <v>43105</v>
      </c>
      <c r="D846" s="260" t="s">
        <v>1336</v>
      </c>
      <c r="E846" s="260" t="s">
        <v>3700</v>
      </c>
      <c r="F846" s="260"/>
      <c r="G846" s="260"/>
      <c r="H846" s="262" t="s">
        <v>7485</v>
      </c>
      <c r="I846" s="262" t="s">
        <v>62</v>
      </c>
      <c r="J846" s="660">
        <v>43072</v>
      </c>
      <c r="K846" s="299" t="s">
        <v>60</v>
      </c>
      <c r="L846" s="654">
        <v>800</v>
      </c>
      <c r="M846" s="260">
        <v>2858</v>
      </c>
      <c r="N846" s="825">
        <v>43146</v>
      </c>
      <c r="O846" s="300"/>
      <c r="P846" s="300"/>
      <c r="AB846" s="5" t="str">
        <f t="shared" si="17"/>
        <v>SKS Spey39</v>
      </c>
    </row>
    <row r="847" spans="1:28" ht="12.95" customHeight="1">
      <c r="A847" s="260">
        <v>2859</v>
      </c>
      <c r="B847" s="260" t="s">
        <v>7615</v>
      </c>
      <c r="C847" s="261">
        <v>43105</v>
      </c>
      <c r="D847" s="260" t="s">
        <v>1273</v>
      </c>
      <c r="E847" s="260" t="s">
        <v>84</v>
      </c>
      <c r="F847" s="260"/>
      <c r="G847" s="260"/>
      <c r="H847" s="262" t="s">
        <v>63</v>
      </c>
      <c r="I847" s="262" t="s">
        <v>829</v>
      </c>
      <c r="J847" s="660">
        <v>43069</v>
      </c>
      <c r="K847" s="299" t="s">
        <v>60</v>
      </c>
      <c r="L847" s="654">
        <v>800</v>
      </c>
      <c r="M847" s="260">
        <v>2859</v>
      </c>
      <c r="N847" s="825">
        <v>22</v>
      </c>
      <c r="O847" s="300"/>
      <c r="P847" s="300"/>
      <c r="AB847" s="5" t="str">
        <f t="shared" si="17"/>
        <v>SKS Sinni57</v>
      </c>
    </row>
    <row r="848" spans="1:28" ht="12.95" customHeight="1">
      <c r="A848" s="260">
        <v>2860</v>
      </c>
      <c r="B848" s="260" t="s">
        <v>7616</v>
      </c>
      <c r="C848" s="261">
        <v>43105</v>
      </c>
      <c r="D848" s="260" t="s">
        <v>68</v>
      </c>
      <c r="E848" s="260" t="s">
        <v>4065</v>
      </c>
      <c r="F848" s="260"/>
      <c r="G848" s="260"/>
      <c r="H848" s="262" t="s">
        <v>634</v>
      </c>
      <c r="I848" s="262" t="s">
        <v>1971</v>
      </c>
      <c r="J848" s="660">
        <v>43071</v>
      </c>
      <c r="K848" s="299" t="s">
        <v>60</v>
      </c>
      <c r="L848" s="654">
        <v>800</v>
      </c>
      <c r="M848" s="260">
        <v>2860</v>
      </c>
      <c r="N848" s="825">
        <v>43132</v>
      </c>
      <c r="O848" s="300"/>
      <c r="P848" s="300"/>
      <c r="AB848" s="5" t="str">
        <f t="shared" si="17"/>
        <v>Sonangol cabinda201705</v>
      </c>
    </row>
    <row r="849" spans="1:28" ht="12.95" customHeight="1">
      <c r="A849" s="260">
        <v>2861</v>
      </c>
      <c r="B849" s="260" t="s">
        <v>7617</v>
      </c>
      <c r="C849" s="261">
        <v>43105</v>
      </c>
      <c r="D849" s="260" t="s">
        <v>65</v>
      </c>
      <c r="E849" s="260" t="s">
        <v>3544</v>
      </c>
      <c r="F849" s="260"/>
      <c r="G849" s="260"/>
      <c r="H849" s="262" t="s">
        <v>7495</v>
      </c>
      <c r="I849" s="262" t="s">
        <v>67</v>
      </c>
      <c r="J849" s="660">
        <v>43071</v>
      </c>
      <c r="K849" s="299" t="s">
        <v>60</v>
      </c>
      <c r="L849" s="654">
        <v>800</v>
      </c>
      <c r="M849" s="260">
        <v>2861</v>
      </c>
      <c r="N849" s="825">
        <v>43132</v>
      </c>
      <c r="O849" s="300"/>
      <c r="P849" s="300"/>
      <c r="AB849" s="5" t="str">
        <f t="shared" si="17"/>
        <v>Stena President201708</v>
      </c>
    </row>
    <row r="850" spans="1:28" ht="12.95" customHeight="1">
      <c r="A850" s="260">
        <v>2862</v>
      </c>
      <c r="B850" s="260" t="s">
        <v>7618</v>
      </c>
      <c r="C850" s="261">
        <v>43105</v>
      </c>
      <c r="D850" s="260" t="s">
        <v>704</v>
      </c>
      <c r="E850" s="260" t="s">
        <v>2778</v>
      </c>
      <c r="F850" s="260"/>
      <c r="G850" s="260"/>
      <c r="H850" s="262" t="s">
        <v>1340</v>
      </c>
      <c r="I850" s="262" t="s">
        <v>567</v>
      </c>
      <c r="J850" s="660">
        <v>43073</v>
      </c>
      <c r="K850" s="299" t="s">
        <v>60</v>
      </c>
      <c r="L850" s="654">
        <v>800</v>
      </c>
      <c r="M850" s="260">
        <v>2862</v>
      </c>
      <c r="N850" s="825">
        <v>43132</v>
      </c>
      <c r="O850" s="300"/>
      <c r="P850" s="300"/>
      <c r="AB850" s="5" t="str">
        <f t="shared" si="17"/>
        <v>Stena Perros201708</v>
      </c>
    </row>
    <row r="851" spans="1:28" ht="12.95" customHeight="1">
      <c r="A851" s="260">
        <v>2863</v>
      </c>
      <c r="B851" s="260" t="s">
        <v>7619</v>
      </c>
      <c r="C851" s="261">
        <v>43105</v>
      </c>
      <c r="D851" s="260" t="s">
        <v>826</v>
      </c>
      <c r="E851" s="260" t="s">
        <v>143</v>
      </c>
      <c r="F851" s="260"/>
      <c r="G851" s="260"/>
      <c r="H851" s="262" t="s">
        <v>63</v>
      </c>
      <c r="I851" s="262" t="s">
        <v>90</v>
      </c>
      <c r="J851" s="660">
        <v>43073</v>
      </c>
      <c r="K851" s="299" t="s">
        <v>60</v>
      </c>
      <c r="L851" s="654">
        <v>800</v>
      </c>
      <c r="M851" s="260">
        <v>2863</v>
      </c>
      <c r="N851" s="825">
        <v>43132</v>
      </c>
      <c r="O851" s="300"/>
      <c r="P851" s="300"/>
      <c r="AB851" s="5" t="str">
        <f t="shared" si="17"/>
        <v>Stena Imperial1706</v>
      </c>
    </row>
    <row r="852" spans="1:28" ht="12.95" customHeight="1">
      <c r="A852" s="260">
        <v>2864</v>
      </c>
      <c r="B852" s="260" t="s">
        <v>7620</v>
      </c>
      <c r="C852" s="261">
        <v>43105</v>
      </c>
      <c r="D852" s="260" t="s">
        <v>2401</v>
      </c>
      <c r="E852" s="260" t="s">
        <v>1342</v>
      </c>
      <c r="F852" s="260"/>
      <c r="G852" s="260"/>
      <c r="H852" s="262" t="s">
        <v>7398</v>
      </c>
      <c r="I852" s="262" t="s">
        <v>200</v>
      </c>
      <c r="J852" s="660">
        <v>43088</v>
      </c>
      <c r="K852" s="299" t="s">
        <v>60</v>
      </c>
      <c r="L852" s="654">
        <v>800</v>
      </c>
      <c r="M852" s="260">
        <v>2864</v>
      </c>
      <c r="N852" s="825">
        <v>43132</v>
      </c>
      <c r="O852" s="300"/>
      <c r="P852" s="300"/>
      <c r="AB852" s="5" t="str">
        <f t="shared" si="17"/>
        <v>STI San Telmo1701</v>
      </c>
    </row>
    <row r="853" spans="1:28" ht="12.95" customHeight="1">
      <c r="A853" s="260">
        <v>2865</v>
      </c>
      <c r="B853" s="260" t="s">
        <v>7621</v>
      </c>
      <c r="C853" s="261">
        <v>43105</v>
      </c>
      <c r="D853" s="260" t="s">
        <v>484</v>
      </c>
      <c r="E853" s="260" t="s">
        <v>7218</v>
      </c>
      <c r="F853" s="260"/>
      <c r="G853" s="260"/>
      <c r="H853" s="262" t="s">
        <v>2211</v>
      </c>
      <c r="I853" s="262" t="s">
        <v>563</v>
      </c>
      <c r="J853" s="660">
        <v>43074</v>
      </c>
      <c r="K853" s="299" t="s">
        <v>60</v>
      </c>
      <c r="L853" s="654">
        <v>800</v>
      </c>
      <c r="M853" s="260">
        <v>2865</v>
      </c>
      <c r="N853" s="825">
        <v>43132</v>
      </c>
      <c r="O853" s="300"/>
      <c r="P853" s="300"/>
      <c r="AB853" s="5" t="str">
        <f t="shared" si="17"/>
        <v>Essie C1705</v>
      </c>
    </row>
    <row r="854" spans="1:28" ht="12.95" customHeight="1">
      <c r="A854" s="260">
        <v>2866</v>
      </c>
      <c r="B854" s="260" t="s">
        <v>7622</v>
      </c>
      <c r="C854" s="261">
        <v>43105</v>
      </c>
      <c r="D854" s="260" t="s">
        <v>1346</v>
      </c>
      <c r="E854" s="260" t="s">
        <v>402</v>
      </c>
      <c r="F854" s="260"/>
      <c r="G854" s="260"/>
      <c r="H854" s="262" t="s">
        <v>1834</v>
      </c>
      <c r="I854" s="262" t="s">
        <v>444</v>
      </c>
      <c r="J854" s="660">
        <v>43072</v>
      </c>
      <c r="K854" s="299" t="s">
        <v>60</v>
      </c>
      <c r="L854" s="654">
        <v>800</v>
      </c>
      <c r="M854" s="260">
        <v>2866</v>
      </c>
      <c r="N854" s="825">
        <v>43132</v>
      </c>
      <c r="O854" s="300"/>
      <c r="P854" s="300"/>
      <c r="AB854" s="5" t="str">
        <f t="shared" si="17"/>
        <v>Altair1701</v>
      </c>
    </row>
    <row r="855" spans="1:28" ht="12.95" customHeight="1">
      <c r="A855" s="260">
        <v>2867</v>
      </c>
      <c r="B855" s="260" t="s">
        <v>7623</v>
      </c>
      <c r="C855" s="261">
        <v>43105</v>
      </c>
      <c r="D855" s="260" t="s">
        <v>641</v>
      </c>
      <c r="E855" s="260" t="s">
        <v>217</v>
      </c>
      <c r="F855" s="260">
        <v>43058</v>
      </c>
      <c r="G855" s="260"/>
      <c r="H855" s="262" t="s">
        <v>634</v>
      </c>
      <c r="I855" s="262" t="s">
        <v>3525</v>
      </c>
      <c r="J855" s="660">
        <v>43099</v>
      </c>
      <c r="K855" s="299" t="s">
        <v>60</v>
      </c>
      <c r="L855" s="654">
        <v>800</v>
      </c>
      <c r="M855" s="260">
        <v>2867</v>
      </c>
      <c r="N855" s="825">
        <v>43132</v>
      </c>
      <c r="O855" s="300"/>
      <c r="P855" s="300"/>
      <c r="AB855" s="5" t="str">
        <f t="shared" si="17"/>
        <v>Luzon Spirit33</v>
      </c>
    </row>
    <row r="856" spans="1:28" ht="12.95" customHeight="1">
      <c r="A856" s="260">
        <v>2868</v>
      </c>
      <c r="B856" s="260" t="s">
        <v>7624</v>
      </c>
      <c r="C856" s="261">
        <v>43105</v>
      </c>
      <c r="D856" s="260" t="s">
        <v>818</v>
      </c>
      <c r="E856" s="260" t="s">
        <v>7561</v>
      </c>
      <c r="F856" s="260"/>
      <c r="G856" s="260"/>
      <c r="H856" s="262" t="s">
        <v>63</v>
      </c>
      <c r="I856" s="262" t="s">
        <v>255</v>
      </c>
      <c r="J856" s="660">
        <v>43085</v>
      </c>
      <c r="K856" s="299" t="s">
        <v>60</v>
      </c>
      <c r="L856" s="654">
        <v>800</v>
      </c>
      <c r="M856" s="260">
        <v>2868</v>
      </c>
      <c r="N856" s="825">
        <v>43132</v>
      </c>
      <c r="O856" s="300"/>
      <c r="P856" s="300"/>
      <c r="AB856" s="5" t="str">
        <f t="shared" si="17"/>
        <v>Rio Spirit012</v>
      </c>
    </row>
    <row r="857" spans="1:28" ht="12.95" customHeight="1">
      <c r="A857" s="260">
        <v>2869</v>
      </c>
      <c r="B857" s="260" t="s">
        <v>7625</v>
      </c>
      <c r="C857" s="261">
        <v>43105</v>
      </c>
      <c r="D857" s="260" t="s">
        <v>807</v>
      </c>
      <c r="E857" s="260" t="s">
        <v>7567</v>
      </c>
      <c r="F857" s="260"/>
      <c r="G857" s="260"/>
      <c r="H857" s="262" t="s">
        <v>7480</v>
      </c>
      <c r="I857" s="262" t="s">
        <v>567</v>
      </c>
      <c r="J857" s="660">
        <v>43097</v>
      </c>
      <c r="K857" s="299" t="s">
        <v>60</v>
      </c>
      <c r="L857" s="654">
        <v>800</v>
      </c>
      <c r="M857" s="260">
        <v>2869</v>
      </c>
      <c r="N857" s="825">
        <v>43132</v>
      </c>
      <c r="O857" s="300"/>
      <c r="P857" s="300"/>
      <c r="AB857" s="5" t="str">
        <f t="shared" si="17"/>
        <v>Shanghai Dawn47</v>
      </c>
    </row>
    <row r="858" spans="1:28" ht="12.95" customHeight="1">
      <c r="A858" s="260">
        <v>2870</v>
      </c>
      <c r="B858" s="260" t="s">
        <v>7626</v>
      </c>
      <c r="C858" s="261">
        <v>43105</v>
      </c>
      <c r="D858" s="260" t="s">
        <v>826</v>
      </c>
      <c r="E858" s="260" t="s">
        <v>247</v>
      </c>
      <c r="F858" s="260"/>
      <c r="G858" s="260"/>
      <c r="H858" s="262" t="s">
        <v>63</v>
      </c>
      <c r="I858" s="262" t="s">
        <v>7612</v>
      </c>
      <c r="J858" s="660">
        <v>43098</v>
      </c>
      <c r="K858" s="299" t="s">
        <v>60</v>
      </c>
      <c r="L858" s="654">
        <v>800</v>
      </c>
      <c r="M858" s="260">
        <v>2870</v>
      </c>
      <c r="N858" s="825">
        <v>43132</v>
      </c>
      <c r="O858" s="300"/>
      <c r="P858" s="300"/>
      <c r="AB858" s="5" t="str">
        <f t="shared" si="17"/>
        <v>Sebarok Spirit33</v>
      </c>
    </row>
    <row r="859" spans="1:28" ht="12.95" customHeight="1">
      <c r="A859" s="260">
        <v>2871</v>
      </c>
      <c r="B859" s="260" t="s">
        <v>7629</v>
      </c>
      <c r="C859" s="261">
        <v>43106</v>
      </c>
      <c r="D859" s="260" t="s">
        <v>2776</v>
      </c>
      <c r="E859" s="260" t="s">
        <v>7600</v>
      </c>
      <c r="F859" s="260"/>
      <c r="G859" s="260"/>
      <c r="H859" s="262" t="s">
        <v>2474</v>
      </c>
      <c r="I859" s="262" t="s">
        <v>7590</v>
      </c>
      <c r="J859" s="660">
        <v>43095</v>
      </c>
      <c r="K859" s="299" t="s">
        <v>1466</v>
      </c>
      <c r="L859" s="654">
        <v>1400</v>
      </c>
      <c r="M859" s="260">
        <v>2871</v>
      </c>
      <c r="N859" s="825">
        <v>43174</v>
      </c>
      <c r="O859" s="300"/>
      <c r="P859" s="300"/>
      <c r="AB859" s="5" t="str">
        <f t="shared" si="17"/>
        <v>Everest Spirit133</v>
      </c>
    </row>
    <row r="860" spans="1:28" ht="12.95" customHeight="1">
      <c r="A860" s="260">
        <v>2872</v>
      </c>
      <c r="B860" s="260" t="s">
        <v>7630</v>
      </c>
      <c r="C860" s="261">
        <v>43106</v>
      </c>
      <c r="D860" s="260" t="s">
        <v>2779</v>
      </c>
      <c r="E860" s="260" t="s">
        <v>7627</v>
      </c>
      <c r="F860" s="260"/>
      <c r="G860" s="260"/>
      <c r="H860" s="262" t="s">
        <v>2474</v>
      </c>
      <c r="I860" s="262" t="s">
        <v>439</v>
      </c>
      <c r="J860" s="660">
        <v>43095</v>
      </c>
      <c r="K860" s="299" t="s">
        <v>1466</v>
      </c>
      <c r="L860" s="654">
        <v>1400</v>
      </c>
      <c r="M860" s="260">
        <v>2872</v>
      </c>
      <c r="N860" s="825">
        <v>43174</v>
      </c>
      <c r="O860" s="300"/>
      <c r="P860" s="300"/>
      <c r="AB860" s="5" t="str">
        <f t="shared" si="17"/>
        <v>Navigator Spirit139</v>
      </c>
    </row>
    <row r="861" spans="1:28" ht="12.95" customHeight="1">
      <c r="A861" s="260">
        <v>2873</v>
      </c>
      <c r="B861" s="260" t="s">
        <v>7631</v>
      </c>
      <c r="C861" s="261">
        <v>43106</v>
      </c>
      <c r="D861" s="260" t="s">
        <v>881</v>
      </c>
      <c r="E861" s="260" t="s">
        <v>7603</v>
      </c>
      <c r="F861" s="260"/>
      <c r="G861" s="260"/>
      <c r="H861" s="262" t="s">
        <v>2474</v>
      </c>
      <c r="I861" s="262" t="s">
        <v>1308</v>
      </c>
      <c r="J861" s="660">
        <v>43099</v>
      </c>
      <c r="K861" s="299" t="s">
        <v>1466</v>
      </c>
      <c r="L861" s="654">
        <v>1400</v>
      </c>
      <c r="M861" s="260">
        <v>2873</v>
      </c>
      <c r="N861" s="825">
        <v>43174</v>
      </c>
      <c r="O861" s="300"/>
      <c r="P861" s="300"/>
      <c r="AB861" s="5" t="str">
        <f t="shared" si="17"/>
        <v>Blue River36</v>
      </c>
    </row>
    <row r="862" spans="1:28" ht="12.95" customHeight="1">
      <c r="A862" s="260">
        <v>2874</v>
      </c>
      <c r="B862" s="260" t="s">
        <v>7632</v>
      </c>
      <c r="C862" s="261">
        <v>43106</v>
      </c>
      <c r="D862" s="260" t="s">
        <v>2854</v>
      </c>
      <c r="E862" s="260" t="s">
        <v>7628</v>
      </c>
      <c r="F862" s="260"/>
      <c r="G862" s="260"/>
      <c r="H862" s="262" t="s">
        <v>2474</v>
      </c>
      <c r="I862" s="262" t="s">
        <v>25</v>
      </c>
      <c r="J862" s="660">
        <v>43099</v>
      </c>
      <c r="K862" s="299" t="s">
        <v>1466</v>
      </c>
      <c r="L862" s="654">
        <v>1400</v>
      </c>
      <c r="M862" s="260">
        <v>2874</v>
      </c>
      <c r="N862" s="825">
        <v>43174</v>
      </c>
      <c r="O862" s="300"/>
      <c r="P862" s="300"/>
      <c r="AB862" s="5" t="str">
        <f t="shared" si="17"/>
        <v>Limerick Spirit90</v>
      </c>
    </row>
    <row r="863" spans="1:28" ht="12.95" customHeight="1">
      <c r="A863" s="260">
        <v>2875</v>
      </c>
      <c r="B863" s="260" t="s">
        <v>7633</v>
      </c>
      <c r="C863" s="261">
        <v>43106</v>
      </c>
      <c r="D863" s="260" t="s">
        <v>7584</v>
      </c>
      <c r="E863" s="260" t="s">
        <v>213</v>
      </c>
      <c r="F863" s="260"/>
      <c r="G863" s="260"/>
      <c r="H863" s="262" t="s">
        <v>2474</v>
      </c>
      <c r="I863" s="262" t="s">
        <v>150</v>
      </c>
      <c r="J863" s="660">
        <v>43099</v>
      </c>
      <c r="K863" s="299" t="s">
        <v>1466</v>
      </c>
      <c r="L863" s="654">
        <v>1400</v>
      </c>
      <c r="M863" s="260">
        <v>2875</v>
      </c>
      <c r="N863" s="825">
        <v>43174</v>
      </c>
      <c r="O863" s="300"/>
      <c r="P863" s="300"/>
      <c r="AB863" s="5" t="str">
        <f t="shared" si="17"/>
        <v>Esther Spirit147</v>
      </c>
    </row>
    <row r="864" spans="1:28" ht="12.95" customHeight="1">
      <c r="A864" s="260">
        <v>2876</v>
      </c>
      <c r="B864" s="260" t="s">
        <v>7637</v>
      </c>
      <c r="C864" s="261">
        <v>43108</v>
      </c>
      <c r="D864" s="260" t="s">
        <v>3094</v>
      </c>
      <c r="E864" s="260" t="s">
        <v>741</v>
      </c>
      <c r="F864" s="260"/>
      <c r="G864" s="260"/>
      <c r="H864" s="262" t="s">
        <v>688</v>
      </c>
      <c r="I864" s="262" t="s">
        <v>645</v>
      </c>
      <c r="J864" s="660">
        <v>43084</v>
      </c>
      <c r="K864" s="299" t="s">
        <v>590</v>
      </c>
      <c r="L864" s="654">
        <v>1600</v>
      </c>
      <c r="M864" s="260">
        <v>2876</v>
      </c>
      <c r="N864" s="825">
        <v>43119</v>
      </c>
      <c r="O864" s="300"/>
      <c r="P864" s="300"/>
      <c r="AB864" s="5" t="str">
        <f t="shared" si="17"/>
        <v>Barcelona Spirit013</v>
      </c>
    </row>
    <row r="865" spans="1:28" ht="12.95" customHeight="1">
      <c r="A865" s="260">
        <v>2877</v>
      </c>
      <c r="B865" s="260" t="s">
        <v>7638</v>
      </c>
      <c r="C865" s="261">
        <v>43108</v>
      </c>
      <c r="D865" s="260" t="s">
        <v>7410</v>
      </c>
      <c r="E865" s="260" t="s">
        <v>179</v>
      </c>
      <c r="F865" s="260"/>
      <c r="G865" s="260"/>
      <c r="H865" s="262" t="s">
        <v>1942</v>
      </c>
      <c r="I865" s="262" t="s">
        <v>645</v>
      </c>
      <c r="J865" s="660">
        <v>43074</v>
      </c>
      <c r="K865" s="299" t="s">
        <v>590</v>
      </c>
      <c r="L865" s="654">
        <v>1600</v>
      </c>
      <c r="M865" s="260">
        <v>2877</v>
      </c>
      <c r="N865" s="825">
        <v>43137</v>
      </c>
      <c r="O865" s="300"/>
      <c r="P865" s="300"/>
      <c r="AB865" s="5" t="str">
        <f t="shared" si="17"/>
        <v>Pacific Dawn48</v>
      </c>
    </row>
    <row r="866" spans="1:28" ht="12.95" customHeight="1">
      <c r="A866" s="260">
        <v>2878</v>
      </c>
      <c r="B866" s="260" t="s">
        <v>7639</v>
      </c>
      <c r="C866" s="261">
        <v>43108</v>
      </c>
      <c r="D866" s="260" t="s">
        <v>7501</v>
      </c>
      <c r="E866" s="260" t="s">
        <v>7502</v>
      </c>
      <c r="F866" s="260"/>
      <c r="G866" s="260"/>
      <c r="H866" s="262" t="s">
        <v>2783</v>
      </c>
      <c r="I866" s="262" t="s">
        <v>1409</v>
      </c>
      <c r="J866" s="660">
        <v>43073</v>
      </c>
      <c r="K866" s="299" t="s">
        <v>590</v>
      </c>
      <c r="L866" s="654">
        <v>1600</v>
      </c>
      <c r="M866" s="260">
        <v>2878</v>
      </c>
      <c r="N866" s="825">
        <v>43119</v>
      </c>
      <c r="O866" s="300"/>
      <c r="P866" s="300"/>
      <c r="AB866" s="5" t="str">
        <f t="shared" si="17"/>
        <v>Songa CoralTK07</v>
      </c>
    </row>
    <row r="867" spans="1:28" ht="12.95" customHeight="1">
      <c r="A867" s="260">
        <v>2879</v>
      </c>
      <c r="B867" s="260" t="s">
        <v>7640</v>
      </c>
      <c r="C867" s="261">
        <v>43108</v>
      </c>
      <c r="D867" s="260" t="s">
        <v>3166</v>
      </c>
      <c r="E867" s="260" t="s">
        <v>158</v>
      </c>
      <c r="F867" s="260"/>
      <c r="G867" s="260"/>
      <c r="H867" s="262" t="s">
        <v>2783</v>
      </c>
      <c r="I867" s="262" t="s">
        <v>7635</v>
      </c>
      <c r="J867" s="660">
        <v>43074</v>
      </c>
      <c r="K867" s="299" t="s">
        <v>590</v>
      </c>
      <c r="L867" s="654">
        <v>1600</v>
      </c>
      <c r="M867" s="260">
        <v>2879</v>
      </c>
      <c r="N867" s="825">
        <v>43119</v>
      </c>
      <c r="O867" s="300"/>
      <c r="P867" s="300"/>
      <c r="AB867" s="5" t="str">
        <f t="shared" si="17"/>
        <v>Galway Spirit305025</v>
      </c>
    </row>
    <row r="868" spans="1:28" ht="12.95" customHeight="1">
      <c r="A868" s="260">
        <v>2880</v>
      </c>
      <c r="B868" s="260" t="s">
        <v>7641</v>
      </c>
      <c r="C868" s="261">
        <v>43108</v>
      </c>
      <c r="D868" s="260" t="s">
        <v>3918</v>
      </c>
      <c r="E868" s="260" t="s">
        <v>143</v>
      </c>
      <c r="F868" s="260"/>
      <c r="G868" s="260"/>
      <c r="H868" s="262" t="s">
        <v>7559</v>
      </c>
      <c r="I868" s="262" t="s">
        <v>66</v>
      </c>
      <c r="J868" s="660">
        <v>43093</v>
      </c>
      <c r="K868" s="299" t="s">
        <v>590</v>
      </c>
      <c r="L868" s="654">
        <v>1600</v>
      </c>
      <c r="M868" s="260">
        <v>2880</v>
      </c>
      <c r="N868" s="825">
        <v>43110</v>
      </c>
      <c r="O868" s="300"/>
      <c r="P868" s="300"/>
      <c r="AB868" s="5" t="str">
        <f t="shared" si="17"/>
        <v>Blue River37</v>
      </c>
    </row>
    <row r="869" spans="1:28" ht="12.95" customHeight="1">
      <c r="A869" s="260">
        <v>2881</v>
      </c>
      <c r="B869" s="260" t="s">
        <v>7642</v>
      </c>
      <c r="C869" s="261">
        <v>43108</v>
      </c>
      <c r="D869" s="260" t="s">
        <v>7560</v>
      </c>
      <c r="E869" s="260" t="s">
        <v>423</v>
      </c>
      <c r="F869" s="260"/>
      <c r="G869" s="260"/>
      <c r="H869" s="262" t="s">
        <v>2783</v>
      </c>
      <c r="I869" s="262" t="s">
        <v>7291</v>
      </c>
      <c r="J869" s="660">
        <v>43078</v>
      </c>
      <c r="K869" s="299" t="s">
        <v>590</v>
      </c>
      <c r="L869" s="654">
        <v>1600</v>
      </c>
      <c r="M869" s="260">
        <v>2881</v>
      </c>
      <c r="N869" s="825">
        <v>43146</v>
      </c>
      <c r="O869" s="300"/>
      <c r="P869" s="300"/>
      <c r="AB869" s="5" t="str">
        <f t="shared" si="17"/>
        <v>Sten Skagen83,84</v>
      </c>
    </row>
    <row r="870" spans="1:28" ht="12.95" customHeight="1">
      <c r="A870" s="260">
        <v>2882</v>
      </c>
      <c r="B870" s="260" t="s">
        <v>7643</v>
      </c>
      <c r="C870" s="261">
        <v>43108</v>
      </c>
      <c r="D870" s="260" t="s">
        <v>689</v>
      </c>
      <c r="E870" s="260" t="s">
        <v>163</v>
      </c>
      <c r="F870" s="260"/>
      <c r="G870" s="260"/>
      <c r="H870" s="262" t="s">
        <v>864</v>
      </c>
      <c r="I870" s="262" t="s">
        <v>24</v>
      </c>
      <c r="J870" s="660">
        <v>43092</v>
      </c>
      <c r="K870" s="299" t="s">
        <v>590</v>
      </c>
      <c r="L870" s="654">
        <v>1600</v>
      </c>
      <c r="M870" s="260">
        <v>2882</v>
      </c>
      <c r="N870" s="825">
        <v>43111</v>
      </c>
      <c r="O870" s="300"/>
      <c r="P870" s="300"/>
      <c r="AB870" s="5" t="str">
        <f t="shared" si="17"/>
        <v>Tigris217,218,219</v>
      </c>
    </row>
    <row r="871" spans="1:28" ht="12.95" customHeight="1">
      <c r="A871" s="260">
        <v>2883</v>
      </c>
      <c r="B871" s="260" t="s">
        <v>7644</v>
      </c>
      <c r="C871" s="261">
        <v>43108</v>
      </c>
      <c r="D871" s="260" t="s">
        <v>3175</v>
      </c>
      <c r="E871" s="260" t="s">
        <v>2778</v>
      </c>
      <c r="F871" s="260">
        <v>43052</v>
      </c>
      <c r="G871" s="260"/>
      <c r="H871" s="262" t="s">
        <v>688</v>
      </c>
      <c r="I871" s="262" t="s">
        <v>1409</v>
      </c>
      <c r="J871" s="660">
        <v>43457</v>
      </c>
      <c r="K871" s="299" t="s">
        <v>590</v>
      </c>
      <c r="L871" s="654">
        <v>1600</v>
      </c>
      <c r="M871" s="260">
        <v>2883</v>
      </c>
      <c r="N871" s="825">
        <v>43111</v>
      </c>
      <c r="O871" s="300"/>
      <c r="P871" s="300"/>
      <c r="AB871" s="5" t="str">
        <f t="shared" si="17"/>
        <v>Songa Sapphire28,29</v>
      </c>
    </row>
    <row r="872" spans="1:28" ht="12.95" customHeight="1">
      <c r="A872" s="260">
        <v>2884</v>
      </c>
      <c r="B872" s="260" t="s">
        <v>7645</v>
      </c>
      <c r="C872" s="261">
        <v>43108</v>
      </c>
      <c r="D872" s="260" t="s">
        <v>7496</v>
      </c>
      <c r="E872" s="260" t="s">
        <v>370</v>
      </c>
      <c r="F872" s="260"/>
      <c r="G872" s="260"/>
      <c r="H872" s="262" t="s">
        <v>2783</v>
      </c>
      <c r="I872" s="262" t="s">
        <v>585</v>
      </c>
      <c r="J872" s="660">
        <v>43088</v>
      </c>
      <c r="K872" s="299" t="s">
        <v>590</v>
      </c>
      <c r="L872" s="654">
        <v>1600</v>
      </c>
      <c r="M872" s="260">
        <v>2884</v>
      </c>
      <c r="N872" s="825">
        <v>43137</v>
      </c>
      <c r="O872" s="300"/>
      <c r="P872" s="300"/>
      <c r="AB872" s="5" t="str">
        <f t="shared" si="17"/>
        <v>Emmy Schulte180,181,182</v>
      </c>
    </row>
    <row r="873" spans="1:28" ht="12.95" customHeight="1">
      <c r="A873" s="260">
        <v>2885</v>
      </c>
      <c r="B873" s="260" t="s">
        <v>7650</v>
      </c>
      <c r="C873" s="261">
        <v>43108</v>
      </c>
      <c r="D873" s="260" t="s">
        <v>4380</v>
      </c>
      <c r="E873" s="260" t="s">
        <v>3754</v>
      </c>
      <c r="F873" s="260"/>
      <c r="G873" s="260"/>
      <c r="H873" s="262" t="s">
        <v>7415</v>
      </c>
      <c r="I873" s="262" t="s">
        <v>7556</v>
      </c>
      <c r="J873" s="660">
        <v>43079</v>
      </c>
      <c r="K873" s="299" t="s">
        <v>7416</v>
      </c>
      <c r="L873" s="654">
        <v>1400</v>
      </c>
      <c r="M873" s="260">
        <v>2885</v>
      </c>
      <c r="N873" s="825">
        <v>43118</v>
      </c>
      <c r="O873" s="300"/>
      <c r="P873" s="300"/>
      <c r="AB873" s="5" t="str">
        <f t="shared" si="17"/>
        <v>Elisalex Schulte69</v>
      </c>
    </row>
    <row r="874" spans="1:28" ht="12.95" customHeight="1">
      <c r="A874" s="260">
        <v>2886</v>
      </c>
      <c r="B874" s="260" t="s">
        <v>7654</v>
      </c>
      <c r="C874" s="261">
        <v>43123</v>
      </c>
      <c r="D874" s="260" t="s">
        <v>7423</v>
      </c>
      <c r="E874" s="260" t="s">
        <v>129</v>
      </c>
      <c r="F874" s="260"/>
      <c r="G874" s="260"/>
      <c r="H874" s="262" t="s">
        <v>3273</v>
      </c>
      <c r="I874" s="262" t="s">
        <v>455</v>
      </c>
      <c r="J874" s="660">
        <v>43098</v>
      </c>
      <c r="K874" s="299" t="s">
        <v>1485</v>
      </c>
      <c r="L874" s="654">
        <v>1600</v>
      </c>
      <c r="M874" s="260">
        <v>2886</v>
      </c>
      <c r="N874" s="825">
        <v>43153</v>
      </c>
      <c r="O874" s="300"/>
      <c r="P874" s="300"/>
      <c r="AB874" s="5" t="str">
        <f t="shared" si="17"/>
        <v>Cabo Froward118</v>
      </c>
    </row>
    <row r="875" spans="1:28" ht="12.95" customHeight="1">
      <c r="A875" s="260">
        <v>2887</v>
      </c>
      <c r="B875" s="260" t="s">
        <v>7655</v>
      </c>
      <c r="C875" s="261">
        <v>43123</v>
      </c>
      <c r="D875" s="260" t="s">
        <v>7489</v>
      </c>
      <c r="E875" s="260" t="s">
        <v>53</v>
      </c>
      <c r="F875" s="260"/>
      <c r="G875" s="260"/>
      <c r="H875" s="262" t="s">
        <v>3273</v>
      </c>
      <c r="I875" s="262" t="s">
        <v>25</v>
      </c>
      <c r="J875" s="660">
        <v>43101</v>
      </c>
      <c r="K875" s="299" t="s">
        <v>1485</v>
      </c>
      <c r="L875" s="654">
        <v>1600</v>
      </c>
      <c r="M875" s="260">
        <v>2887</v>
      </c>
      <c r="N875" s="825">
        <v>43153</v>
      </c>
      <c r="O875" s="300"/>
      <c r="P875" s="300"/>
      <c r="AB875" s="5" t="str">
        <f t="shared" si="17"/>
        <v>Commander23</v>
      </c>
    </row>
    <row r="876" spans="1:28" ht="12.95" customHeight="1">
      <c r="A876" s="260">
        <v>2888</v>
      </c>
      <c r="B876" s="260" t="s">
        <v>7661</v>
      </c>
      <c r="C876" s="261">
        <v>43132</v>
      </c>
      <c r="D876" s="260" t="s">
        <v>3434</v>
      </c>
      <c r="E876" s="260" t="s">
        <v>7581</v>
      </c>
      <c r="F876" s="260"/>
      <c r="G876" s="260"/>
      <c r="H876" s="262" t="s">
        <v>2756</v>
      </c>
      <c r="I876" s="262" t="s">
        <v>567</v>
      </c>
      <c r="J876" s="660">
        <v>43122</v>
      </c>
      <c r="K876" s="299" t="s">
        <v>290</v>
      </c>
      <c r="L876" s="654">
        <v>1400</v>
      </c>
      <c r="M876" s="260">
        <v>2888</v>
      </c>
      <c r="N876" s="825">
        <v>43264</v>
      </c>
      <c r="O876" s="300"/>
      <c r="P876" s="300"/>
      <c r="AB876" s="5" t="str">
        <f t="shared" si="17"/>
        <v>Seaways jademar245-210</v>
      </c>
    </row>
    <row r="877" spans="1:28" ht="12.95" customHeight="1">
      <c r="A877" s="260">
        <v>2889</v>
      </c>
      <c r="B877" s="260" t="s">
        <v>7662</v>
      </c>
      <c r="C877" s="261">
        <v>43132</v>
      </c>
      <c r="D877" s="260" t="s">
        <v>7582</v>
      </c>
      <c r="E877" s="260" t="s">
        <v>7583</v>
      </c>
      <c r="F877" s="260"/>
      <c r="G877" s="260"/>
      <c r="H877" s="262" t="s">
        <v>2756</v>
      </c>
      <c r="I877" s="262" t="s">
        <v>535</v>
      </c>
      <c r="J877" s="660">
        <v>43127</v>
      </c>
      <c r="K877" s="299" t="s">
        <v>290</v>
      </c>
      <c r="L877" s="654">
        <v>1400</v>
      </c>
      <c r="M877" s="260">
        <v>2889</v>
      </c>
      <c r="N877" s="825">
        <v>43164</v>
      </c>
      <c r="O877" s="300"/>
      <c r="P877" s="300"/>
      <c r="AB877" s="5" t="str">
        <f t="shared" si="17"/>
        <v>Cabo Kamui10</v>
      </c>
    </row>
    <row r="878" spans="1:28" ht="12.95" customHeight="1">
      <c r="A878" s="260">
        <v>2890</v>
      </c>
      <c r="B878" s="260" t="s">
        <v>7663</v>
      </c>
      <c r="C878" s="261">
        <v>43132</v>
      </c>
      <c r="D878" s="260" t="s">
        <v>540</v>
      </c>
      <c r="E878" s="260" t="s">
        <v>707</v>
      </c>
      <c r="F878" s="260"/>
      <c r="G878" s="260"/>
      <c r="H878" s="262" t="s">
        <v>2461</v>
      </c>
      <c r="I878" s="262" t="s">
        <v>20</v>
      </c>
      <c r="J878" s="660">
        <v>43125</v>
      </c>
      <c r="K878" s="299" t="s">
        <v>28</v>
      </c>
      <c r="L878" s="654">
        <v>1400</v>
      </c>
      <c r="M878" s="260">
        <v>2890</v>
      </c>
      <c r="N878" s="825">
        <v>43158</v>
      </c>
      <c r="O878" s="300"/>
      <c r="P878" s="300"/>
      <c r="AB878" s="5" t="str">
        <f t="shared" si="17"/>
        <v>Cabo De Hornos36</v>
      </c>
    </row>
    <row r="879" spans="1:28" ht="12.95" customHeight="1">
      <c r="A879" s="260">
        <v>2891</v>
      </c>
      <c r="B879" s="260" t="s">
        <v>7664</v>
      </c>
      <c r="C879" s="261">
        <v>43132</v>
      </c>
      <c r="D879" s="260" t="s">
        <v>517</v>
      </c>
      <c r="E879" s="260" t="s">
        <v>169</v>
      </c>
      <c r="F879" s="260"/>
      <c r="G879" s="260"/>
      <c r="H879" s="262" t="s">
        <v>30</v>
      </c>
      <c r="I879" s="262" t="s">
        <v>71</v>
      </c>
      <c r="J879" s="660">
        <v>43117</v>
      </c>
      <c r="K879" s="299" t="s">
        <v>28</v>
      </c>
      <c r="L879" s="654">
        <v>1400</v>
      </c>
      <c r="M879" s="260">
        <v>2891</v>
      </c>
      <c r="N879" s="825">
        <v>43186</v>
      </c>
      <c r="O879" s="300"/>
      <c r="P879" s="300"/>
      <c r="AB879" s="5" t="str">
        <f t="shared" si="17"/>
        <v>Cabo Fuji02</v>
      </c>
    </row>
    <row r="880" spans="1:28" ht="12.95" customHeight="1">
      <c r="A880" s="260">
        <v>2892</v>
      </c>
      <c r="B880" s="260" t="s">
        <v>7665</v>
      </c>
      <c r="C880" s="261">
        <v>43132</v>
      </c>
      <c r="D880" s="260" t="s">
        <v>7505</v>
      </c>
      <c r="E880" s="260" t="s">
        <v>238</v>
      </c>
      <c r="F880" s="260"/>
      <c r="G880" s="260"/>
      <c r="H880" s="262" t="s">
        <v>2395</v>
      </c>
      <c r="I880" s="262" t="s">
        <v>786</v>
      </c>
      <c r="J880" s="660">
        <v>43103</v>
      </c>
      <c r="K880" s="299" t="s">
        <v>28</v>
      </c>
      <c r="L880" s="654">
        <v>1400</v>
      </c>
      <c r="M880" s="260">
        <v>2892</v>
      </c>
      <c r="N880" s="825">
        <v>43158</v>
      </c>
      <c r="O880" s="300"/>
      <c r="P880" s="300"/>
      <c r="AB880" s="5" t="str">
        <f t="shared" si="17"/>
        <v>Ariane20</v>
      </c>
    </row>
    <row r="881" spans="1:28" ht="12.95" customHeight="1">
      <c r="A881" s="260">
        <v>2893</v>
      </c>
      <c r="B881" s="260" t="s">
        <v>7666</v>
      </c>
      <c r="C881" s="261">
        <v>43132</v>
      </c>
      <c r="D881" s="260" t="s">
        <v>7573</v>
      </c>
      <c r="E881" s="260" t="s">
        <v>3824</v>
      </c>
      <c r="F881" s="260"/>
      <c r="G881" s="260"/>
      <c r="H881" s="262" t="s">
        <v>7574</v>
      </c>
      <c r="I881" s="262" t="s">
        <v>25</v>
      </c>
      <c r="J881" s="660">
        <v>43098</v>
      </c>
      <c r="K881" s="299" t="s">
        <v>28</v>
      </c>
      <c r="L881" s="654">
        <v>1400</v>
      </c>
      <c r="M881" s="260">
        <v>2893</v>
      </c>
      <c r="N881" s="825">
        <v>43158</v>
      </c>
      <c r="O881" s="300"/>
      <c r="P881" s="300"/>
      <c r="AB881" s="5" t="str">
        <f t="shared" si="17"/>
        <v>Seaways Silvermar139</v>
      </c>
    </row>
    <row r="882" spans="1:28" ht="12.95" customHeight="1">
      <c r="A882" s="260">
        <v>2894</v>
      </c>
      <c r="B882" s="260" t="s">
        <v>7667</v>
      </c>
      <c r="C882" s="261">
        <v>43132</v>
      </c>
      <c r="D882" s="260" t="s">
        <v>7577</v>
      </c>
      <c r="E882" s="260" t="s">
        <v>7578</v>
      </c>
      <c r="F882" s="260"/>
      <c r="G882" s="260"/>
      <c r="H882" s="262" t="s">
        <v>1382</v>
      </c>
      <c r="I882" s="262" t="s">
        <v>563</v>
      </c>
      <c r="J882" s="660">
        <v>43107</v>
      </c>
      <c r="K882" s="299" t="s">
        <v>28</v>
      </c>
      <c r="L882" s="654">
        <v>1400</v>
      </c>
      <c r="M882" s="260">
        <v>2894</v>
      </c>
      <c r="N882" s="825">
        <v>43158</v>
      </c>
      <c r="O882" s="300"/>
      <c r="P882" s="300"/>
      <c r="AB882" s="5" t="str">
        <f t="shared" si="17"/>
        <v>Cabo Misaki7</v>
      </c>
    </row>
    <row r="883" spans="1:28" ht="12.95" customHeight="1">
      <c r="A883" s="260">
        <v>2895</v>
      </c>
      <c r="B883" s="260" t="s">
        <v>7668</v>
      </c>
      <c r="C883" s="261">
        <v>43133</v>
      </c>
      <c r="D883" s="260" t="s">
        <v>7569</v>
      </c>
      <c r="E883" s="260" t="s">
        <v>364</v>
      </c>
      <c r="F883" s="260">
        <v>43050</v>
      </c>
      <c r="G883" s="260"/>
      <c r="H883" s="262" t="s">
        <v>1480</v>
      </c>
      <c r="I883" s="262" t="s">
        <v>286</v>
      </c>
      <c r="J883" s="660">
        <v>43113</v>
      </c>
      <c r="K883" s="299" t="s">
        <v>1466</v>
      </c>
      <c r="L883" s="654">
        <v>1400</v>
      </c>
      <c r="M883" s="260">
        <v>2895</v>
      </c>
      <c r="N883" s="825">
        <v>43209</v>
      </c>
      <c r="O883" s="300"/>
      <c r="P883" s="300"/>
      <c r="AB883" s="5" t="str">
        <f t="shared" si="17"/>
        <v>Aframax River88</v>
      </c>
    </row>
    <row r="884" spans="1:28" ht="12.95" customHeight="1">
      <c r="A884" s="260">
        <v>2896</v>
      </c>
      <c r="B884" s="260" t="s">
        <v>7669</v>
      </c>
      <c r="C884" s="261">
        <v>43133</v>
      </c>
      <c r="D884" s="260" t="s">
        <v>7492</v>
      </c>
      <c r="E884" s="260" t="s">
        <v>3105</v>
      </c>
      <c r="F884" s="260"/>
      <c r="G884" s="260"/>
      <c r="H884" s="262" t="s">
        <v>3504</v>
      </c>
      <c r="I884" s="262" t="s">
        <v>215</v>
      </c>
      <c r="J884" s="660">
        <v>43113</v>
      </c>
      <c r="K884" s="299" t="s">
        <v>1094</v>
      </c>
      <c r="L884" s="654">
        <v>1400</v>
      </c>
      <c r="M884" s="260">
        <v>2896</v>
      </c>
      <c r="N884" s="825">
        <v>43166</v>
      </c>
      <c r="O884" s="300"/>
      <c r="P884" s="300"/>
      <c r="AB884" s="5" t="str">
        <f t="shared" si="17"/>
        <v>MTM Yangon11</v>
      </c>
    </row>
    <row r="885" spans="1:28" ht="12.95" customHeight="1">
      <c r="A885" s="260">
        <v>2897</v>
      </c>
      <c r="B885" s="260" t="s">
        <v>7670</v>
      </c>
      <c r="C885" s="261">
        <v>43133</v>
      </c>
      <c r="D885" s="260" t="s">
        <v>643</v>
      </c>
      <c r="E885" s="260" t="s">
        <v>7580</v>
      </c>
      <c r="F885" s="260"/>
      <c r="G885" s="260"/>
      <c r="H885" s="262" t="s">
        <v>3504</v>
      </c>
      <c r="I885" s="262" t="s">
        <v>286</v>
      </c>
      <c r="J885" s="660">
        <v>43109</v>
      </c>
      <c r="K885" s="299" t="s">
        <v>1094</v>
      </c>
      <c r="L885" s="654">
        <v>1400</v>
      </c>
      <c r="M885" s="260">
        <v>2897</v>
      </c>
      <c r="N885" s="825">
        <v>43165</v>
      </c>
      <c r="O885" s="300"/>
      <c r="P885" s="300"/>
      <c r="AB885" s="5" t="str">
        <f t="shared" si="17"/>
        <v>Contest1</v>
      </c>
    </row>
    <row r="886" spans="1:28" ht="12.75" customHeight="1">
      <c r="A886" s="260">
        <v>2898</v>
      </c>
      <c r="B886" s="260" t="s">
        <v>7671</v>
      </c>
      <c r="C886" s="261">
        <v>43133</v>
      </c>
      <c r="D886" s="260" t="s">
        <v>598</v>
      </c>
      <c r="E886" s="260" t="s">
        <v>2872</v>
      </c>
      <c r="F886" s="260"/>
      <c r="G886" s="260"/>
      <c r="H886" s="262" t="s">
        <v>1377</v>
      </c>
      <c r="I886" s="262" t="s">
        <v>4778</v>
      </c>
      <c r="J886" s="660">
        <v>43120</v>
      </c>
      <c r="K886" s="299" t="s">
        <v>1094</v>
      </c>
      <c r="L886" s="654">
        <v>1400</v>
      </c>
      <c r="M886" s="260">
        <v>2898</v>
      </c>
      <c r="N886" s="825">
        <v>43164</v>
      </c>
      <c r="O886" s="300"/>
      <c r="P886" s="300"/>
      <c r="AB886" s="5" t="str">
        <f t="shared" si="17"/>
        <v>British Robin17016</v>
      </c>
    </row>
    <row r="887" spans="1:28" ht="12.95" customHeight="1">
      <c r="A887" s="260">
        <v>2899</v>
      </c>
      <c r="B887" s="260" t="s">
        <v>7672</v>
      </c>
      <c r="C887" s="261">
        <v>43133</v>
      </c>
      <c r="D887" s="260" t="s">
        <v>7500</v>
      </c>
      <c r="E887" s="260" t="s">
        <v>2484</v>
      </c>
      <c r="F887" s="260"/>
      <c r="G887" s="260"/>
      <c r="H887" s="262" t="s">
        <v>736</v>
      </c>
      <c r="I887" s="262" t="s">
        <v>25</v>
      </c>
      <c r="J887" s="660">
        <v>43107</v>
      </c>
      <c r="K887" s="299" t="s">
        <v>1104</v>
      </c>
      <c r="L887" s="654">
        <v>1500</v>
      </c>
      <c r="M887" s="260">
        <v>2899</v>
      </c>
      <c r="N887" s="825">
        <v>43164</v>
      </c>
      <c r="O887" s="300"/>
      <c r="P887" s="300"/>
      <c r="AB887" s="5" t="str">
        <f t="shared" si="17"/>
        <v>British Tranquillity17014</v>
      </c>
    </row>
    <row r="888" spans="1:28" ht="12.95" customHeight="1">
      <c r="A888" s="260">
        <v>2900</v>
      </c>
      <c r="B888" s="260" t="s">
        <v>7673</v>
      </c>
      <c r="C888" s="261">
        <v>43133</v>
      </c>
      <c r="D888" s="260" t="s">
        <v>4729</v>
      </c>
      <c r="E888" s="260" t="s">
        <v>2484</v>
      </c>
      <c r="F888" s="260"/>
      <c r="G888" s="260"/>
      <c r="H888" s="262" t="s">
        <v>736</v>
      </c>
      <c r="I888" s="262" t="s">
        <v>535</v>
      </c>
      <c r="J888" s="660">
        <v>43123</v>
      </c>
      <c r="K888" s="299" t="s">
        <v>1104</v>
      </c>
      <c r="L888" s="654">
        <v>1500</v>
      </c>
      <c r="M888" s="260">
        <v>2900</v>
      </c>
      <c r="N888" s="825">
        <v>43164</v>
      </c>
      <c r="O888" s="300"/>
      <c r="P888" s="300"/>
      <c r="AB888" s="5" t="str">
        <f t="shared" si="17"/>
        <v>Afra Hawthorn56</v>
      </c>
    </row>
    <row r="889" spans="1:28" ht="12.95" customHeight="1">
      <c r="A889" s="260">
        <v>2901</v>
      </c>
      <c r="B889" s="260" t="s">
        <v>7674</v>
      </c>
      <c r="C889" s="261">
        <v>43133</v>
      </c>
      <c r="D889" s="260" t="s">
        <v>7566</v>
      </c>
      <c r="E889" s="260" t="s">
        <v>2606</v>
      </c>
      <c r="F889" s="260"/>
      <c r="G889" s="260"/>
      <c r="H889" s="262" t="s">
        <v>736</v>
      </c>
      <c r="I889" s="262" t="s">
        <v>25</v>
      </c>
      <c r="J889" s="660">
        <v>43121</v>
      </c>
      <c r="K889" s="299" t="s">
        <v>1104</v>
      </c>
      <c r="L889" s="654">
        <v>1500</v>
      </c>
      <c r="M889" s="260">
        <v>2901</v>
      </c>
      <c r="N889" s="825">
        <v>43164</v>
      </c>
      <c r="O889" s="300"/>
      <c r="P889" s="300"/>
      <c r="AB889" s="5" t="str">
        <f t="shared" si="17"/>
        <v>Afra Willow61</v>
      </c>
    </row>
    <row r="890" spans="1:28" ht="12.95" customHeight="1">
      <c r="A890" s="260">
        <v>2902</v>
      </c>
      <c r="B890" s="260" t="s">
        <v>7675</v>
      </c>
      <c r="C890" s="261">
        <v>43133</v>
      </c>
      <c r="D890" s="260" t="s">
        <v>3330</v>
      </c>
      <c r="E890" s="260" t="s">
        <v>2484</v>
      </c>
      <c r="F890" s="260">
        <v>43065</v>
      </c>
      <c r="G890" s="260"/>
      <c r="H890" s="262" t="s">
        <v>736</v>
      </c>
      <c r="I890" s="262" t="s">
        <v>287</v>
      </c>
      <c r="J890" s="660">
        <v>43125</v>
      </c>
      <c r="K890" s="299" t="s">
        <v>1104</v>
      </c>
      <c r="L890" s="654">
        <v>1500</v>
      </c>
      <c r="M890" s="260">
        <v>2902</v>
      </c>
      <c r="N890" s="825">
        <v>43164</v>
      </c>
      <c r="O890" s="300"/>
      <c r="P890" s="300"/>
      <c r="AB890" s="5" t="str">
        <f t="shared" si="17"/>
        <v>Eleni3</v>
      </c>
    </row>
    <row r="891" spans="1:28" ht="12.95" customHeight="1">
      <c r="A891" s="260">
        <v>2903</v>
      </c>
      <c r="B891" s="260" t="s">
        <v>7676</v>
      </c>
      <c r="C891" s="261">
        <v>43136</v>
      </c>
      <c r="D891" s="260" t="s">
        <v>7571</v>
      </c>
      <c r="E891" s="260" t="s">
        <v>7572</v>
      </c>
      <c r="F891" s="260"/>
      <c r="G891" s="260"/>
      <c r="H891" s="262" t="s">
        <v>7485</v>
      </c>
      <c r="I891" s="262" t="s">
        <v>1308</v>
      </c>
      <c r="J891" s="660">
        <v>43099</v>
      </c>
      <c r="K891" s="299" t="s">
        <v>60</v>
      </c>
      <c r="L891" s="654">
        <v>800</v>
      </c>
      <c r="M891" s="260">
        <v>2903</v>
      </c>
      <c r="N891" s="825">
        <v>43164</v>
      </c>
      <c r="O891" s="300"/>
      <c r="P891" s="300"/>
      <c r="AB891" s="5" t="str">
        <f t="shared" si="17"/>
        <v>Tenacity VentureV05</v>
      </c>
    </row>
    <row r="892" spans="1:28" ht="12.95" customHeight="1">
      <c r="A892" s="260">
        <v>2904</v>
      </c>
      <c r="B892" s="260" t="s">
        <v>7677</v>
      </c>
      <c r="C892" s="261">
        <v>43136</v>
      </c>
      <c r="D892" s="260" t="s">
        <v>7678</v>
      </c>
      <c r="E892" s="260" t="s">
        <v>81</v>
      </c>
      <c r="F892" s="260"/>
      <c r="G892" s="260"/>
      <c r="H892" s="262" t="s">
        <v>601</v>
      </c>
      <c r="I892" s="262" t="s">
        <v>86</v>
      </c>
      <c r="J892" s="660">
        <v>43105</v>
      </c>
      <c r="K892" s="299" t="s">
        <v>60</v>
      </c>
      <c r="L892" s="654">
        <v>800</v>
      </c>
      <c r="M892" s="260">
        <v>2904</v>
      </c>
      <c r="N892" s="825">
        <v>43164</v>
      </c>
      <c r="O892" s="300"/>
      <c r="P892" s="300"/>
      <c r="AB892" s="5" t="str">
        <f t="shared" si="17"/>
        <v>Gener8 Harriet G17011</v>
      </c>
    </row>
    <row r="893" spans="1:28" ht="12.95" customHeight="1">
      <c r="A893" s="260">
        <v>2905</v>
      </c>
      <c r="B893" s="260" t="s">
        <v>7679</v>
      </c>
      <c r="C893" s="261">
        <v>43136</v>
      </c>
      <c r="D893" s="260" t="s">
        <v>383</v>
      </c>
      <c r="E893" s="260" t="s">
        <v>7194</v>
      </c>
      <c r="F893" s="260">
        <v>43064</v>
      </c>
      <c r="G893" s="260"/>
      <c r="H893" s="262" t="s">
        <v>1304</v>
      </c>
      <c r="I893" s="262" t="s">
        <v>563</v>
      </c>
      <c r="J893" s="660">
        <v>43103</v>
      </c>
      <c r="K893" s="299" t="s">
        <v>60</v>
      </c>
      <c r="L893" s="654">
        <v>800</v>
      </c>
      <c r="M893" s="260">
        <v>2905</v>
      </c>
      <c r="N893" s="825">
        <v>43164</v>
      </c>
      <c r="O893" s="300"/>
      <c r="P893" s="300"/>
      <c r="AB893" s="5" t="str">
        <f t="shared" si="17"/>
        <v>Advantage Arrow111</v>
      </c>
    </row>
    <row r="894" spans="1:28" ht="12.95" customHeight="1">
      <c r="A894" s="260">
        <v>2906</v>
      </c>
      <c r="B894" s="260" t="s">
        <v>7680</v>
      </c>
      <c r="C894" s="261">
        <v>43136</v>
      </c>
      <c r="D894" s="260" t="s">
        <v>1329</v>
      </c>
      <c r="E894" s="260" t="s">
        <v>165</v>
      </c>
      <c r="F894" s="260"/>
      <c r="G894" s="260"/>
      <c r="H894" s="262" t="s">
        <v>634</v>
      </c>
      <c r="I894" s="262" t="s">
        <v>200</v>
      </c>
      <c r="J894" s="660">
        <v>43116</v>
      </c>
      <c r="K894" s="299" t="s">
        <v>60</v>
      </c>
      <c r="L894" s="654">
        <v>800</v>
      </c>
      <c r="M894" s="260">
        <v>2906</v>
      </c>
      <c r="N894" s="825">
        <v>43164</v>
      </c>
      <c r="O894" s="300"/>
      <c r="P894" s="300"/>
      <c r="AB894" s="5" t="str">
        <f t="shared" si="17"/>
        <v>Shamrock201705</v>
      </c>
    </row>
    <row r="895" spans="1:28" ht="12.95" customHeight="1">
      <c r="A895" s="260">
        <v>2907</v>
      </c>
      <c r="B895" s="260" t="s">
        <v>7681</v>
      </c>
      <c r="C895" s="261">
        <v>43136</v>
      </c>
      <c r="D895" s="260" t="s">
        <v>484</v>
      </c>
      <c r="E895" s="260" t="s">
        <v>7194</v>
      </c>
      <c r="F895" s="260"/>
      <c r="G895" s="260"/>
      <c r="H895" s="262" t="s">
        <v>7480</v>
      </c>
      <c r="I895" s="262" t="s">
        <v>567</v>
      </c>
      <c r="J895" s="660">
        <v>43107</v>
      </c>
      <c r="K895" s="299" t="s">
        <v>60</v>
      </c>
      <c r="L895" s="654">
        <v>800</v>
      </c>
      <c r="M895" s="260">
        <v>2907</v>
      </c>
      <c r="N895" s="825">
        <v>43167</v>
      </c>
      <c r="O895" s="300"/>
      <c r="P895" s="300"/>
      <c r="AB895" s="5" t="str">
        <f t="shared" si="17"/>
        <v>Stena Perros201709</v>
      </c>
    </row>
    <row r="896" spans="1:28" ht="12.95" customHeight="1">
      <c r="A896" s="260">
        <v>2908</v>
      </c>
      <c r="B896" s="260" t="s">
        <v>7682</v>
      </c>
      <c r="C896" s="261">
        <v>43136</v>
      </c>
      <c r="D896" s="260" t="s">
        <v>2485</v>
      </c>
      <c r="E896" s="260" t="s">
        <v>143</v>
      </c>
      <c r="F896" s="260"/>
      <c r="G896" s="260"/>
      <c r="H896" s="262" t="s">
        <v>7398</v>
      </c>
      <c r="I896" s="262" t="s">
        <v>48</v>
      </c>
      <c r="J896" s="660">
        <v>43103</v>
      </c>
      <c r="K896" s="299" t="s">
        <v>60</v>
      </c>
      <c r="L896" s="654">
        <v>800</v>
      </c>
      <c r="M896" s="260">
        <v>2908</v>
      </c>
      <c r="N896" s="825">
        <v>43164</v>
      </c>
      <c r="O896" s="300"/>
      <c r="P896" s="300"/>
      <c r="AB896" s="5" t="str">
        <f t="shared" si="17"/>
        <v>Stena Supreme201704</v>
      </c>
    </row>
    <row r="897" spans="1:28" ht="12.95" customHeight="1">
      <c r="A897" s="260">
        <v>2909</v>
      </c>
      <c r="B897" s="260" t="s">
        <v>7683</v>
      </c>
      <c r="C897" s="261">
        <v>43136</v>
      </c>
      <c r="D897" s="260" t="s">
        <v>818</v>
      </c>
      <c r="E897" s="260" t="s">
        <v>144</v>
      </c>
      <c r="F897" s="260"/>
      <c r="G897" s="260"/>
      <c r="H897" s="262" t="s">
        <v>63</v>
      </c>
      <c r="I897" s="262" t="s">
        <v>86</v>
      </c>
      <c r="J897" s="660">
        <v>43119</v>
      </c>
      <c r="K897" s="299" t="s">
        <v>60</v>
      </c>
      <c r="L897" s="654">
        <v>800</v>
      </c>
      <c r="M897" s="260">
        <v>2909</v>
      </c>
      <c r="N897" s="825">
        <v>43164</v>
      </c>
      <c r="O897" s="300"/>
      <c r="P897" s="300"/>
      <c r="AB897" s="5" t="str">
        <f t="shared" si="17"/>
        <v>STI Donald1701</v>
      </c>
    </row>
    <row r="898" spans="1:28" ht="12.95" customHeight="1">
      <c r="A898" s="260">
        <v>2910</v>
      </c>
      <c r="B898" s="260" t="s">
        <v>7684</v>
      </c>
      <c r="C898" s="261">
        <v>43136</v>
      </c>
      <c r="D898" s="260" t="s">
        <v>73</v>
      </c>
      <c r="E898" s="260" t="s">
        <v>2778</v>
      </c>
      <c r="F898" s="260"/>
      <c r="G898" s="260"/>
      <c r="H898" s="262" t="s">
        <v>830</v>
      </c>
      <c r="I898" s="262" t="s">
        <v>64</v>
      </c>
      <c r="J898" s="660">
        <v>43125</v>
      </c>
      <c r="K898" s="299" t="s">
        <v>60</v>
      </c>
      <c r="L898" s="654">
        <v>800</v>
      </c>
      <c r="M898" s="260">
        <v>2910</v>
      </c>
      <c r="N898" s="825">
        <v>43164</v>
      </c>
      <c r="O898" s="300"/>
      <c r="P898" s="300"/>
      <c r="AB898" s="5" t="str">
        <f t="shared" si="17"/>
        <v>Tenacity1701</v>
      </c>
    </row>
    <row r="899" spans="1:28" ht="12.95" customHeight="1">
      <c r="A899" s="260">
        <v>2911</v>
      </c>
      <c r="B899" s="260" t="s">
        <v>7685</v>
      </c>
      <c r="C899" s="261">
        <v>43136</v>
      </c>
      <c r="D899" s="260" t="s">
        <v>92</v>
      </c>
      <c r="E899" s="260" t="s">
        <v>245</v>
      </c>
      <c r="F899" s="260"/>
      <c r="G899" s="260"/>
      <c r="H899" s="262" t="s">
        <v>634</v>
      </c>
      <c r="I899" s="262" t="s">
        <v>20</v>
      </c>
      <c r="J899" s="660">
        <v>43112</v>
      </c>
      <c r="K899" s="299" t="s">
        <v>60</v>
      </c>
      <c r="L899" s="654">
        <v>800</v>
      </c>
      <c r="M899" s="260">
        <v>2911</v>
      </c>
      <c r="N899" s="825">
        <v>43164</v>
      </c>
      <c r="O899" s="300"/>
      <c r="P899" s="300"/>
      <c r="AB899" s="5" t="str">
        <f t="shared" si="17"/>
        <v>High Adventurer201701</v>
      </c>
    </row>
    <row r="900" spans="1:28" ht="12.95" customHeight="1">
      <c r="A900" s="260">
        <v>2912</v>
      </c>
      <c r="B900" s="260" t="s">
        <v>7686</v>
      </c>
      <c r="C900" s="261">
        <v>43136</v>
      </c>
      <c r="D900" s="260" t="s">
        <v>7687</v>
      </c>
      <c r="E900" s="260" t="s">
        <v>7688</v>
      </c>
      <c r="F900" s="260"/>
      <c r="G900" s="260"/>
      <c r="H900" s="262" t="s">
        <v>63</v>
      </c>
      <c r="I900" s="262" t="s">
        <v>77</v>
      </c>
      <c r="J900" s="660">
        <v>43120</v>
      </c>
      <c r="K900" s="299" t="s">
        <v>60</v>
      </c>
      <c r="L900" s="654">
        <v>800</v>
      </c>
      <c r="M900" s="260">
        <v>2912</v>
      </c>
      <c r="N900" s="825">
        <v>43164</v>
      </c>
      <c r="O900" s="300"/>
      <c r="P900" s="300"/>
      <c r="AB900" s="5" t="str">
        <f t="shared" si="17"/>
        <v>Muscat Silver1701</v>
      </c>
    </row>
    <row r="901" spans="1:28" ht="12.95" customHeight="1">
      <c r="A901" s="260">
        <v>2913</v>
      </c>
      <c r="B901" s="260" t="s">
        <v>7689</v>
      </c>
      <c r="C901" s="261">
        <v>43136</v>
      </c>
      <c r="D901" s="260" t="s">
        <v>7690</v>
      </c>
      <c r="E901" s="260" t="s">
        <v>769</v>
      </c>
      <c r="F901" s="260"/>
      <c r="G901" s="260"/>
      <c r="H901" s="262" t="s">
        <v>830</v>
      </c>
      <c r="I901" s="262" t="s">
        <v>20</v>
      </c>
      <c r="J901" s="660">
        <v>43119</v>
      </c>
      <c r="K901" s="299" t="s">
        <v>60</v>
      </c>
      <c r="L901" s="654">
        <v>800</v>
      </c>
      <c r="M901" s="260">
        <v>2913</v>
      </c>
      <c r="N901" s="825">
        <v>43164</v>
      </c>
      <c r="O901" s="300"/>
      <c r="P901" s="300"/>
      <c r="AB901" s="5" t="str">
        <f t="shared" si="17"/>
        <v>Matterhorn Spirit233</v>
      </c>
    </row>
    <row r="902" spans="1:28" ht="12.95" customHeight="1">
      <c r="A902" s="260">
        <v>2914</v>
      </c>
      <c r="B902" s="260" t="s">
        <v>7691</v>
      </c>
      <c r="C902" s="261">
        <v>43136</v>
      </c>
      <c r="D902" s="260" t="s">
        <v>321</v>
      </c>
      <c r="E902" s="260" t="s">
        <v>7692</v>
      </c>
      <c r="F902" s="260"/>
      <c r="G902" s="260"/>
      <c r="H902" s="262" t="s">
        <v>7398</v>
      </c>
      <c r="I902" s="262" t="s">
        <v>255</v>
      </c>
      <c r="J902" s="660">
        <v>43128</v>
      </c>
      <c r="K902" s="299" t="s">
        <v>60</v>
      </c>
      <c r="L902" s="654">
        <v>800</v>
      </c>
      <c r="M902" s="260">
        <v>2914</v>
      </c>
      <c r="N902" s="825">
        <v>43164</v>
      </c>
      <c r="O902" s="300"/>
      <c r="P902" s="300"/>
      <c r="AB902" s="5" t="str">
        <f t="shared" si="17"/>
        <v>FSL Shanghai26</v>
      </c>
    </row>
    <row r="903" spans="1:28" ht="12.95" customHeight="1">
      <c r="A903" s="260">
        <v>2915</v>
      </c>
      <c r="B903" s="260" t="s">
        <v>7693</v>
      </c>
      <c r="C903" s="261">
        <v>43136</v>
      </c>
      <c r="D903" s="260" t="s">
        <v>7484</v>
      </c>
      <c r="E903" s="260" t="s">
        <v>217</v>
      </c>
      <c r="F903" s="260"/>
      <c r="G903" s="260"/>
      <c r="H903" s="262" t="s">
        <v>1861</v>
      </c>
      <c r="I903" s="262" t="s">
        <v>351</v>
      </c>
      <c r="J903" s="660">
        <v>43103</v>
      </c>
      <c r="K903" s="299" t="s">
        <v>590</v>
      </c>
      <c r="L903" s="654">
        <v>1600</v>
      </c>
      <c r="M903" s="260">
        <v>2915</v>
      </c>
      <c r="N903" s="825">
        <v>43145</v>
      </c>
      <c r="O903" s="300"/>
      <c r="P903" s="300"/>
      <c r="AB903" s="5" t="str">
        <f t="shared" si="17"/>
        <v>Axel Spirit148</v>
      </c>
    </row>
    <row r="904" spans="1:28" ht="12.95" customHeight="1">
      <c r="A904" s="260">
        <v>2916</v>
      </c>
      <c r="B904" s="260" t="s">
        <v>7694</v>
      </c>
      <c r="C904" s="261">
        <v>43136</v>
      </c>
      <c r="D904" s="260" t="s">
        <v>7506</v>
      </c>
      <c r="E904" s="260" t="s">
        <v>423</v>
      </c>
      <c r="F904" s="260"/>
      <c r="G904" s="260"/>
      <c r="H904" s="262" t="s">
        <v>1304</v>
      </c>
      <c r="I904" s="262" t="s">
        <v>1409</v>
      </c>
      <c r="J904" s="660">
        <v>43121</v>
      </c>
      <c r="K904" s="299" t="s">
        <v>590</v>
      </c>
      <c r="L904" s="654">
        <v>1600</v>
      </c>
      <c r="M904" s="260">
        <v>2916</v>
      </c>
      <c r="N904" s="825">
        <v>43165</v>
      </c>
      <c r="O904" s="300"/>
      <c r="P904" s="300"/>
      <c r="AB904" s="5" t="str">
        <f t="shared" si="17"/>
        <v>Atlantic Dawn45</v>
      </c>
    </row>
    <row r="905" spans="1:28" ht="12.95" customHeight="1">
      <c r="A905" s="260">
        <v>2917</v>
      </c>
      <c r="B905" s="260" t="s">
        <v>7695</v>
      </c>
      <c r="C905" s="261">
        <v>43136</v>
      </c>
      <c r="D905" s="260" t="s">
        <v>7419</v>
      </c>
      <c r="E905" s="260" t="s">
        <v>7562</v>
      </c>
      <c r="F905" s="260"/>
      <c r="G905" s="260"/>
      <c r="H905" s="262" t="s">
        <v>2868</v>
      </c>
      <c r="I905" s="262" t="s">
        <v>20</v>
      </c>
      <c r="J905" s="660">
        <v>43115</v>
      </c>
      <c r="K905" s="299" t="s">
        <v>590</v>
      </c>
      <c r="L905" s="654">
        <v>1600</v>
      </c>
      <c r="M905" s="260">
        <v>2917</v>
      </c>
      <c r="N905" s="825">
        <v>43150</v>
      </c>
      <c r="O905" s="300"/>
      <c r="P905" s="300"/>
      <c r="AB905" s="5" t="str">
        <f t="shared" si="17"/>
        <v>Esther Spirit148</v>
      </c>
    </row>
    <row r="906" spans="1:28" ht="12.95" customHeight="1">
      <c r="A906" s="260">
        <v>2918</v>
      </c>
      <c r="B906" s="260" t="s">
        <v>7696</v>
      </c>
      <c r="C906" s="261">
        <v>43136</v>
      </c>
      <c r="D906" s="260" t="s">
        <v>3171</v>
      </c>
      <c r="E906" s="260" t="s">
        <v>157</v>
      </c>
      <c r="F906" s="260"/>
      <c r="G906" s="260"/>
      <c r="H906" s="262" t="s">
        <v>688</v>
      </c>
      <c r="I906" s="262" t="s">
        <v>7635</v>
      </c>
      <c r="J906" s="660">
        <v>43104</v>
      </c>
      <c r="K906" s="299" t="s">
        <v>590</v>
      </c>
      <c r="L906" s="654">
        <v>1600</v>
      </c>
      <c r="M906" s="260">
        <v>2918</v>
      </c>
      <c r="N906" s="825">
        <v>43152</v>
      </c>
      <c r="O906" s="300"/>
      <c r="P906" s="300"/>
      <c r="AB906" s="5" t="str">
        <f t="shared" ref="AB906:AB969" si="18">IF(TRIM(A896)="","",CONCATENATE(TRIM(D896),TRIM(E896)))</f>
        <v>Trysil Spirit36</v>
      </c>
    </row>
    <row r="907" spans="1:28" ht="12.95" customHeight="1">
      <c r="A907" s="260">
        <v>2919</v>
      </c>
      <c r="B907" s="260" t="s">
        <v>7697</v>
      </c>
      <c r="C907" s="261">
        <v>43136</v>
      </c>
      <c r="D907" s="260" t="s">
        <v>7636</v>
      </c>
      <c r="E907" s="260" t="s">
        <v>325</v>
      </c>
      <c r="F907" s="260"/>
      <c r="G907" s="260"/>
      <c r="H907" s="262" t="s">
        <v>864</v>
      </c>
      <c r="I907" s="262" t="s">
        <v>1971</v>
      </c>
      <c r="J907" s="660">
        <v>43101</v>
      </c>
      <c r="K907" s="299" t="s">
        <v>590</v>
      </c>
      <c r="L907" s="654">
        <v>1600</v>
      </c>
      <c r="M907" s="260">
        <v>2919</v>
      </c>
      <c r="N907" s="825">
        <v>43146</v>
      </c>
      <c r="O907" s="300"/>
      <c r="P907" s="300"/>
      <c r="AB907" s="5" t="str">
        <f t="shared" si="18"/>
        <v>Songa Coral008</v>
      </c>
    </row>
    <row r="908" spans="1:28" ht="12.95" customHeight="1">
      <c r="A908" s="260">
        <v>2920</v>
      </c>
      <c r="B908" s="260" t="s">
        <v>7698</v>
      </c>
      <c r="C908" s="261">
        <v>43136</v>
      </c>
      <c r="D908" s="260" t="s">
        <v>5646</v>
      </c>
      <c r="E908" s="260" t="s">
        <v>714</v>
      </c>
      <c r="F908" s="260"/>
      <c r="G908" s="260"/>
      <c r="H908" s="262" t="s">
        <v>7579</v>
      </c>
      <c r="I908" s="262" t="s">
        <v>261</v>
      </c>
      <c r="J908" s="660">
        <v>43107</v>
      </c>
      <c r="K908" s="299" t="s">
        <v>590</v>
      </c>
      <c r="L908" s="654">
        <v>1600</v>
      </c>
      <c r="M908" s="260">
        <v>2920</v>
      </c>
      <c r="N908" s="825">
        <v>43165</v>
      </c>
      <c r="O908" s="300"/>
      <c r="P908" s="300"/>
      <c r="AB908" s="5" t="str">
        <f t="shared" si="18"/>
        <v>Erik Spirit139</v>
      </c>
    </row>
    <row r="909" spans="1:28" ht="12.95" customHeight="1">
      <c r="A909" s="260">
        <v>2921</v>
      </c>
      <c r="B909" s="260" t="s">
        <v>7699</v>
      </c>
      <c r="C909" s="261">
        <v>43136</v>
      </c>
      <c r="D909" s="260" t="s">
        <v>2265</v>
      </c>
      <c r="E909" s="260" t="s">
        <v>7585</v>
      </c>
      <c r="F909" s="260"/>
      <c r="G909" s="260"/>
      <c r="H909" s="262" t="s">
        <v>7586</v>
      </c>
      <c r="I909" s="262" t="s">
        <v>261</v>
      </c>
      <c r="J909" s="660">
        <v>43113</v>
      </c>
      <c r="K909" s="299" t="s">
        <v>590</v>
      </c>
      <c r="L909" s="654">
        <v>1600</v>
      </c>
      <c r="M909" s="260">
        <v>2921</v>
      </c>
      <c r="N909" s="825">
        <v>43136</v>
      </c>
      <c r="O909" s="300"/>
      <c r="P909" s="300"/>
      <c r="AB909" s="5" t="str">
        <f t="shared" si="18"/>
        <v>Luzon Spirit34</v>
      </c>
    </row>
    <row r="910" spans="1:28" ht="12.95" customHeight="1">
      <c r="A910" s="260">
        <v>2922</v>
      </c>
      <c r="B910" s="260" t="s">
        <v>7700</v>
      </c>
      <c r="C910" s="261">
        <v>43136</v>
      </c>
      <c r="D910" s="260" t="s">
        <v>7701</v>
      </c>
      <c r="E910" s="260" t="s">
        <v>422</v>
      </c>
      <c r="F910" s="260"/>
      <c r="G910" s="260"/>
      <c r="H910" s="262" t="s">
        <v>864</v>
      </c>
      <c r="I910" s="262" t="s">
        <v>7702</v>
      </c>
      <c r="J910" s="660">
        <v>43123</v>
      </c>
      <c r="K910" s="299" t="s">
        <v>590</v>
      </c>
      <c r="L910" s="654">
        <v>1600</v>
      </c>
      <c r="M910" s="260">
        <v>2922</v>
      </c>
      <c r="N910" s="825">
        <v>43146</v>
      </c>
      <c r="O910" s="300"/>
      <c r="P910" s="300"/>
      <c r="AB910" s="5" t="str">
        <f t="shared" si="18"/>
        <v>FSL Hong Kong43-1712</v>
      </c>
    </row>
    <row r="911" spans="1:28" ht="12.95" customHeight="1">
      <c r="A911" s="260">
        <v>2923</v>
      </c>
      <c r="B911" s="260" t="s">
        <v>7703</v>
      </c>
      <c r="C911" s="261">
        <v>43136</v>
      </c>
      <c r="D911" s="260" t="s">
        <v>881</v>
      </c>
      <c r="E911" s="260" t="s">
        <v>199</v>
      </c>
      <c r="F911" s="260"/>
      <c r="G911" s="260"/>
      <c r="H911" s="262" t="s">
        <v>2474</v>
      </c>
      <c r="I911" s="262" t="s">
        <v>25</v>
      </c>
      <c r="J911" s="660">
        <v>43106</v>
      </c>
      <c r="K911" s="299" t="s">
        <v>1466</v>
      </c>
      <c r="L911" s="654">
        <v>1400</v>
      </c>
      <c r="M911" s="260">
        <v>2923</v>
      </c>
      <c r="N911" s="825">
        <v>43210</v>
      </c>
      <c r="O911" s="300"/>
      <c r="P911" s="300"/>
      <c r="AB911" s="5" t="str">
        <f t="shared" si="18"/>
        <v>New AccordV01</v>
      </c>
    </row>
    <row r="912" spans="1:28" ht="12.95" customHeight="1">
      <c r="A912" s="260">
        <v>2924</v>
      </c>
      <c r="B912" s="260" t="s">
        <v>7704</v>
      </c>
      <c r="C912" s="261">
        <v>43136</v>
      </c>
      <c r="D912" s="260" t="s">
        <v>2776</v>
      </c>
      <c r="E912" s="260" t="s">
        <v>7705</v>
      </c>
      <c r="F912" s="260"/>
      <c r="G912" s="260"/>
      <c r="H912" s="262" t="s">
        <v>2474</v>
      </c>
      <c r="I912" s="262" t="s">
        <v>25</v>
      </c>
      <c r="J912" s="660">
        <v>43118</v>
      </c>
      <c r="K912" s="299" t="s">
        <v>1466</v>
      </c>
      <c r="L912" s="654">
        <v>1400</v>
      </c>
      <c r="M912" s="260">
        <v>2924</v>
      </c>
      <c r="N912" s="825">
        <v>43210</v>
      </c>
      <c r="O912" s="300"/>
      <c r="P912" s="300"/>
      <c r="AB912" s="5" t="str">
        <f t="shared" si="18"/>
        <v>Mare OriensTK81</v>
      </c>
    </row>
    <row r="913" spans="1:28" ht="12.95" customHeight="1">
      <c r="A913" s="260">
        <v>2925</v>
      </c>
      <c r="B913" s="260" t="s">
        <v>7706</v>
      </c>
      <c r="C913" s="261">
        <v>43136</v>
      </c>
      <c r="D913" s="260" t="s">
        <v>7558</v>
      </c>
      <c r="E913" s="260" t="s">
        <v>7707</v>
      </c>
      <c r="F913" s="260">
        <v>43119</v>
      </c>
      <c r="G913" s="260"/>
      <c r="H913" s="262" t="s">
        <v>2474</v>
      </c>
      <c r="I913" s="262" t="s">
        <v>25</v>
      </c>
      <c r="J913" s="660">
        <v>43124</v>
      </c>
      <c r="K913" s="299" t="s">
        <v>1466</v>
      </c>
      <c r="L913" s="654">
        <v>1400</v>
      </c>
      <c r="M913" s="260">
        <v>2925</v>
      </c>
      <c r="N913" s="825">
        <v>43210</v>
      </c>
      <c r="O913" s="300"/>
      <c r="P913" s="300"/>
      <c r="AB913" s="5" t="str">
        <f t="shared" si="18"/>
        <v>Aqualoyalty48</v>
      </c>
    </row>
    <row r="914" spans="1:28" ht="12.95" customHeight="1">
      <c r="A914" s="260">
        <v>2926</v>
      </c>
      <c r="B914" s="260" t="s">
        <v>7708</v>
      </c>
      <c r="C914" s="261">
        <v>43136</v>
      </c>
      <c r="D914" s="260" t="s">
        <v>880</v>
      </c>
      <c r="E914" s="260" t="s">
        <v>158</v>
      </c>
      <c r="F914" s="260"/>
      <c r="G914" s="260"/>
      <c r="H914" s="262" t="s">
        <v>2474</v>
      </c>
      <c r="I914" s="262" t="s">
        <v>2870</v>
      </c>
      <c r="J914" s="660">
        <v>43123</v>
      </c>
      <c r="K914" s="299" t="s">
        <v>1466</v>
      </c>
      <c r="L914" s="654">
        <v>1400</v>
      </c>
      <c r="M914" s="260">
        <v>2926</v>
      </c>
      <c r="N914" s="825">
        <v>43210</v>
      </c>
      <c r="O914" s="300"/>
      <c r="P914" s="300"/>
      <c r="AB914" s="5" t="str">
        <f t="shared" si="18"/>
        <v>Aquatravesia02</v>
      </c>
    </row>
    <row r="915" spans="1:28" ht="12.95" customHeight="1">
      <c r="A915" s="260">
        <v>2927</v>
      </c>
      <c r="B915" s="260" t="s">
        <v>7709</v>
      </c>
      <c r="C915" s="261">
        <v>43136</v>
      </c>
      <c r="D915" s="260" t="s">
        <v>2854</v>
      </c>
      <c r="E915" s="260" t="s">
        <v>7710</v>
      </c>
      <c r="F915" s="260"/>
      <c r="G915" s="260"/>
      <c r="H915" s="262" t="s">
        <v>2474</v>
      </c>
      <c r="I915" s="262" t="s">
        <v>2870</v>
      </c>
      <c r="J915" s="660">
        <v>43125</v>
      </c>
      <c r="K915" s="299" t="s">
        <v>1466</v>
      </c>
      <c r="L915" s="654">
        <v>1400</v>
      </c>
      <c r="M915" s="260">
        <v>2927</v>
      </c>
      <c r="N915" s="825">
        <v>43214</v>
      </c>
      <c r="O915" s="300"/>
      <c r="P915" s="300"/>
      <c r="AB915" s="5" t="str">
        <f t="shared" si="18"/>
        <v>Chantal121P-128F</v>
      </c>
    </row>
    <row r="916" spans="1:28" ht="12.95" customHeight="1">
      <c r="A916" s="260">
        <v>2928</v>
      </c>
      <c r="B916" s="260" t="s">
        <v>7711</v>
      </c>
      <c r="C916" s="261">
        <v>43136</v>
      </c>
      <c r="D916" s="260" t="s">
        <v>2779</v>
      </c>
      <c r="E916" s="260" t="s">
        <v>7712</v>
      </c>
      <c r="F916" s="260"/>
      <c r="G916" s="260"/>
      <c r="H916" s="262" t="s">
        <v>2474</v>
      </c>
      <c r="I916" s="262" t="s">
        <v>25</v>
      </c>
      <c r="J916" s="660">
        <v>43119</v>
      </c>
      <c r="K916" s="299" t="s">
        <v>1466</v>
      </c>
      <c r="L916" s="654">
        <v>1400</v>
      </c>
      <c r="M916" s="260">
        <v>2928</v>
      </c>
      <c r="N916" s="825">
        <v>43210</v>
      </c>
      <c r="O916" s="300"/>
      <c r="P916" s="300"/>
      <c r="AB916" s="5" t="str">
        <f t="shared" si="18"/>
        <v>Seaways Rosemar224</v>
      </c>
    </row>
    <row r="917" spans="1:28" ht="12.95" customHeight="1">
      <c r="A917" s="260">
        <v>2929</v>
      </c>
      <c r="B917" s="260" t="s">
        <v>7713</v>
      </c>
      <c r="C917" s="261">
        <v>43157</v>
      </c>
      <c r="D917" s="260" t="s">
        <v>7564</v>
      </c>
      <c r="E917" s="260" t="s">
        <v>7714</v>
      </c>
      <c r="F917" s="260"/>
      <c r="G917" s="260"/>
      <c r="H917" s="262" t="s">
        <v>7565</v>
      </c>
      <c r="I917" s="262" t="s">
        <v>287</v>
      </c>
      <c r="J917" s="660">
        <v>43122</v>
      </c>
      <c r="K917" s="299" t="s">
        <v>7591</v>
      </c>
      <c r="L917" s="654">
        <v>1400</v>
      </c>
      <c r="M917" s="260"/>
      <c r="N917" s="825">
        <v>43190</v>
      </c>
      <c r="O917" s="300"/>
      <c r="P917" s="300"/>
      <c r="AB917" s="5" t="str">
        <f t="shared" si="18"/>
        <v>Seaways Leyte64</v>
      </c>
    </row>
    <row r="918" spans="1:28" ht="12.95" customHeight="1">
      <c r="A918" s="260">
        <v>2930</v>
      </c>
      <c r="B918" s="260" t="s">
        <v>7715</v>
      </c>
      <c r="C918" s="261">
        <v>43160</v>
      </c>
      <c r="D918" s="260" t="s">
        <v>3172</v>
      </c>
      <c r="E918" s="260" t="s">
        <v>414</v>
      </c>
      <c r="F918" s="260"/>
      <c r="G918" s="260"/>
      <c r="H918" s="262" t="s">
        <v>7570</v>
      </c>
      <c r="I918" s="262" t="s">
        <v>816</v>
      </c>
      <c r="J918" s="660">
        <v>43133</v>
      </c>
      <c r="K918" s="299" t="s">
        <v>28</v>
      </c>
      <c r="L918" s="654">
        <v>1400</v>
      </c>
      <c r="M918" s="260">
        <v>2930</v>
      </c>
      <c r="N918" s="825">
        <v>43186</v>
      </c>
      <c r="O918" s="300"/>
      <c r="P918" s="300"/>
      <c r="AB918" s="5" t="str">
        <f t="shared" si="18"/>
        <v>Overseas Luzon137</v>
      </c>
    </row>
    <row r="919" spans="1:28" ht="12.95" customHeight="1">
      <c r="A919" s="260">
        <v>2931</v>
      </c>
      <c r="B919" s="260" t="s">
        <v>7716</v>
      </c>
      <c r="C919" s="261">
        <v>43160</v>
      </c>
      <c r="D919" s="260" t="s">
        <v>533</v>
      </c>
      <c r="E919" s="260" t="s">
        <v>326</v>
      </c>
      <c r="F919" s="260"/>
      <c r="G919" s="260"/>
      <c r="H919" s="262" t="s">
        <v>7570</v>
      </c>
      <c r="I919" s="262" t="s">
        <v>71</v>
      </c>
      <c r="J919" s="660">
        <v>43139</v>
      </c>
      <c r="K919" s="299" t="s">
        <v>28</v>
      </c>
      <c r="L919" s="654">
        <v>1400</v>
      </c>
      <c r="M919" s="260">
        <v>2931</v>
      </c>
      <c r="N919" s="825">
        <v>43174</v>
      </c>
      <c r="O919" s="300"/>
      <c r="P919" s="300"/>
      <c r="AB919" s="5" t="str">
        <f t="shared" si="18"/>
        <v>Maya175P-120F</v>
      </c>
    </row>
    <row r="920" spans="1:28" ht="12.95" customHeight="1">
      <c r="A920" s="260">
        <v>2932</v>
      </c>
      <c r="B920" s="260" t="s">
        <v>7717</v>
      </c>
      <c r="C920" s="261">
        <v>43160</v>
      </c>
      <c r="D920" s="260" t="s">
        <v>777</v>
      </c>
      <c r="E920" s="260" t="s">
        <v>7718</v>
      </c>
      <c r="F920" s="260"/>
      <c r="G920" s="260"/>
      <c r="H920" s="262" t="s">
        <v>477</v>
      </c>
      <c r="I920" s="262" t="s">
        <v>7719</v>
      </c>
      <c r="J920" s="660">
        <v>43134</v>
      </c>
      <c r="K920" s="299" t="s">
        <v>28</v>
      </c>
      <c r="L920" s="654">
        <v>1400</v>
      </c>
      <c r="M920" s="260">
        <v>2932</v>
      </c>
      <c r="N920" s="825">
        <v>43187</v>
      </c>
      <c r="O920" s="300"/>
      <c r="P920" s="300"/>
      <c r="AB920" s="5" t="str">
        <f t="shared" si="18"/>
        <v>Seaways Samar71</v>
      </c>
    </row>
    <row r="921" spans="1:28" ht="12.95" customHeight="1">
      <c r="A921" s="260">
        <v>2933</v>
      </c>
      <c r="B921" s="260" t="s">
        <v>7720</v>
      </c>
      <c r="C921" s="261">
        <v>43160</v>
      </c>
      <c r="D921" s="260" t="s">
        <v>7721</v>
      </c>
      <c r="E921" s="260" t="s">
        <v>7722</v>
      </c>
      <c r="F921" s="260"/>
      <c r="G921" s="260"/>
      <c r="H921" s="262" t="s">
        <v>1382</v>
      </c>
      <c r="I921" s="262" t="s">
        <v>62</v>
      </c>
      <c r="J921" s="660">
        <v>43142</v>
      </c>
      <c r="K921" s="299" t="s">
        <v>28</v>
      </c>
      <c r="L921" s="654">
        <v>1400</v>
      </c>
      <c r="M921" s="260">
        <v>2933</v>
      </c>
      <c r="N921" s="825">
        <v>43186</v>
      </c>
      <c r="O921" s="300"/>
      <c r="P921" s="300"/>
      <c r="AB921" s="5" t="str">
        <f t="shared" si="18"/>
        <v>Songa Sapphire30</v>
      </c>
    </row>
    <row r="922" spans="1:28" ht="12.95" customHeight="1">
      <c r="A922" s="260">
        <v>2934</v>
      </c>
      <c r="B922" s="260" t="s">
        <v>7723</v>
      </c>
      <c r="C922" s="261">
        <v>43160</v>
      </c>
      <c r="D922" s="260" t="s">
        <v>809</v>
      </c>
      <c r="E922" s="260" t="s">
        <v>7724</v>
      </c>
      <c r="F922" s="260"/>
      <c r="G922" s="260"/>
      <c r="H922" s="262" t="s">
        <v>7574</v>
      </c>
      <c r="I922" s="262" t="s">
        <v>441</v>
      </c>
      <c r="J922" s="660">
        <v>43140</v>
      </c>
      <c r="K922" s="299" t="s">
        <v>28</v>
      </c>
      <c r="L922" s="654">
        <v>1400</v>
      </c>
      <c r="M922" s="260">
        <v>2934</v>
      </c>
      <c r="N922" s="825">
        <v>43187</v>
      </c>
      <c r="O922" s="300"/>
      <c r="P922" s="300"/>
      <c r="AB922" s="5" t="str">
        <f t="shared" si="18"/>
        <v>Sten Skagen85,86</v>
      </c>
    </row>
    <row r="923" spans="1:28" ht="12.95" customHeight="1">
      <c r="A923" s="260">
        <v>2935</v>
      </c>
      <c r="B923" s="260" t="s">
        <v>7725</v>
      </c>
      <c r="C923" s="261">
        <v>43160</v>
      </c>
      <c r="D923" s="260" t="s">
        <v>490</v>
      </c>
      <c r="E923" s="260" t="s">
        <v>422</v>
      </c>
      <c r="F923" s="260"/>
      <c r="G923" s="260"/>
      <c r="H923" s="262" t="s">
        <v>477</v>
      </c>
      <c r="I923" s="262" t="s">
        <v>441</v>
      </c>
      <c r="J923" s="660">
        <v>43147</v>
      </c>
      <c r="K923" s="299" t="s">
        <v>28</v>
      </c>
      <c r="L923" s="654">
        <v>1400</v>
      </c>
      <c r="M923" s="260">
        <v>2935</v>
      </c>
      <c r="N923" s="825">
        <v>43207</v>
      </c>
      <c r="O923" s="300"/>
      <c r="P923" s="300"/>
      <c r="AB923" s="5" t="str">
        <f t="shared" si="18"/>
        <v>Elisalex Shulte70,71</v>
      </c>
    </row>
    <row r="924" spans="1:28" ht="12.95" customHeight="1">
      <c r="A924" s="260">
        <v>2936</v>
      </c>
      <c r="B924" s="260" t="s">
        <v>7726</v>
      </c>
      <c r="C924" s="261">
        <v>43160</v>
      </c>
      <c r="D924" s="260" t="s">
        <v>635</v>
      </c>
      <c r="E924" s="260" t="s">
        <v>422</v>
      </c>
      <c r="F924" s="260"/>
      <c r="G924" s="260"/>
      <c r="H924" s="262" t="s">
        <v>671</v>
      </c>
      <c r="I924" s="262" t="s">
        <v>25</v>
      </c>
      <c r="J924" s="660">
        <v>43144</v>
      </c>
      <c r="K924" s="299" t="s">
        <v>28</v>
      </c>
      <c r="L924" s="654">
        <v>1400</v>
      </c>
      <c r="M924" s="260">
        <v>2936</v>
      </c>
      <c r="N924" s="825">
        <v>43174</v>
      </c>
      <c r="O924" s="300"/>
      <c r="P924" s="300"/>
      <c r="AB924" s="5" t="str">
        <f t="shared" si="18"/>
        <v>Songa Pearl10</v>
      </c>
    </row>
    <row r="925" spans="1:28" ht="12.95" customHeight="1">
      <c r="A925" s="260">
        <v>2937</v>
      </c>
      <c r="B925" s="260" t="s">
        <v>7727</v>
      </c>
      <c r="C925" s="261">
        <v>43160</v>
      </c>
      <c r="D925" s="260" t="s">
        <v>7576</v>
      </c>
      <c r="E925" s="260" t="s">
        <v>3098</v>
      </c>
      <c r="F925" s="260"/>
      <c r="G925" s="260"/>
      <c r="H925" s="262" t="s">
        <v>3246</v>
      </c>
      <c r="I925" s="262" t="s">
        <v>614</v>
      </c>
      <c r="J925" s="660">
        <v>43134</v>
      </c>
      <c r="K925" s="299" t="s">
        <v>1095</v>
      </c>
      <c r="L925" s="654">
        <v>1600</v>
      </c>
      <c r="M925" s="260">
        <v>2937</v>
      </c>
      <c r="N925" s="825">
        <v>43488</v>
      </c>
      <c r="O925" s="300"/>
      <c r="P925" s="300"/>
      <c r="AB925" s="5" t="str">
        <f t="shared" si="18"/>
        <v>Emmy Schulte183,184,185</v>
      </c>
    </row>
    <row r="926" spans="1:28" ht="12.95" customHeight="1">
      <c r="A926" s="260">
        <v>2938</v>
      </c>
      <c r="B926" s="260" t="s">
        <v>7728</v>
      </c>
      <c r="C926" s="261">
        <v>43160</v>
      </c>
      <c r="D926" s="260" t="s">
        <v>7729</v>
      </c>
      <c r="E926" s="260" t="s">
        <v>7730</v>
      </c>
      <c r="F926" s="260">
        <v>43151</v>
      </c>
      <c r="G926" s="260"/>
      <c r="H926" s="262" t="s">
        <v>1377</v>
      </c>
      <c r="I926" s="262" t="s">
        <v>24</v>
      </c>
      <c r="J926" s="660">
        <v>43153</v>
      </c>
      <c r="K926" s="299" t="s">
        <v>1095</v>
      </c>
      <c r="L926" s="654">
        <v>1600</v>
      </c>
      <c r="M926" s="260">
        <v>2938</v>
      </c>
      <c r="N926" s="825">
        <v>43252</v>
      </c>
      <c r="O926" s="300"/>
      <c r="P926" s="300"/>
      <c r="AB926" s="5" t="str">
        <f t="shared" si="18"/>
        <v>Tigris221,222,223</v>
      </c>
    </row>
    <row r="927" spans="1:28" ht="12.95" customHeight="1">
      <c r="A927" s="260">
        <v>2939</v>
      </c>
      <c r="B927" s="260" t="s">
        <v>7731</v>
      </c>
      <c r="C927" s="261">
        <v>43160</v>
      </c>
      <c r="D927" s="260" t="s">
        <v>520</v>
      </c>
      <c r="E927" s="260" t="s">
        <v>2484</v>
      </c>
      <c r="F927" s="260"/>
      <c r="G927" s="260"/>
      <c r="H927" s="262" t="s">
        <v>669</v>
      </c>
      <c r="I927" s="262" t="s">
        <v>535</v>
      </c>
      <c r="J927" s="660">
        <v>43151</v>
      </c>
      <c r="K927" s="299" t="s">
        <v>1103</v>
      </c>
      <c r="L927" s="654">
        <v>1300</v>
      </c>
      <c r="M927" s="260">
        <v>2939</v>
      </c>
      <c r="N927" s="825">
        <v>43195</v>
      </c>
      <c r="O927" s="300"/>
      <c r="P927" s="300"/>
      <c r="AB927" s="5" t="str">
        <f t="shared" si="18"/>
        <v>Gunhild KirkGL007</v>
      </c>
    </row>
    <row r="928" spans="1:28" ht="12.95" customHeight="1">
      <c r="A928" s="260">
        <v>2940</v>
      </c>
      <c r="B928" s="260" t="s">
        <v>7732</v>
      </c>
      <c r="C928" s="261">
        <v>43160</v>
      </c>
      <c r="D928" s="260" t="s">
        <v>1846</v>
      </c>
      <c r="E928" s="260" t="s">
        <v>155</v>
      </c>
      <c r="F928" s="260"/>
      <c r="G928" s="260"/>
      <c r="H928" s="262" t="s">
        <v>736</v>
      </c>
      <c r="I928" s="262" t="s">
        <v>25</v>
      </c>
      <c r="J928" s="660">
        <v>43134</v>
      </c>
      <c r="K928" s="299" t="s">
        <v>1103</v>
      </c>
      <c r="L928" s="654">
        <v>1300</v>
      </c>
      <c r="M928" s="260">
        <v>2940</v>
      </c>
      <c r="N928" s="825">
        <v>43195</v>
      </c>
      <c r="O928" s="300"/>
      <c r="P928" s="300"/>
      <c r="AB928" s="5" t="str">
        <f t="shared" si="18"/>
        <v>Lady M5</v>
      </c>
    </row>
    <row r="929" spans="1:28" ht="12.95" customHeight="1">
      <c r="A929" s="260">
        <v>2941</v>
      </c>
      <c r="B929" s="260" t="s">
        <v>7733</v>
      </c>
      <c r="C929" s="261">
        <v>43160</v>
      </c>
      <c r="D929" s="260" t="s">
        <v>7589</v>
      </c>
      <c r="E929" s="260" t="s">
        <v>2484</v>
      </c>
      <c r="F929" s="260"/>
      <c r="G929" s="260"/>
      <c r="H929" s="262" t="s">
        <v>736</v>
      </c>
      <c r="I929" s="262" t="s">
        <v>2886</v>
      </c>
      <c r="J929" s="660">
        <v>43119</v>
      </c>
      <c r="K929" s="299" t="s">
        <v>1103</v>
      </c>
      <c r="L929" s="654">
        <v>1300</v>
      </c>
      <c r="M929" s="260">
        <v>2941</v>
      </c>
      <c r="N929" s="825">
        <v>43195</v>
      </c>
      <c r="O929" s="300"/>
      <c r="P929" s="300"/>
      <c r="AB929" s="5" t="str">
        <f t="shared" si="18"/>
        <v>Aframax Rio58</v>
      </c>
    </row>
    <row r="930" spans="1:28" ht="12.95" customHeight="1">
      <c r="A930" s="260">
        <v>2942</v>
      </c>
      <c r="B930" s="260" t="s">
        <v>7734</v>
      </c>
      <c r="C930" s="261">
        <v>43160</v>
      </c>
      <c r="D930" s="260" t="s">
        <v>2560</v>
      </c>
      <c r="E930" s="260" t="s">
        <v>3186</v>
      </c>
      <c r="F930" s="260"/>
      <c r="G930" s="260"/>
      <c r="H930" s="262" t="s">
        <v>669</v>
      </c>
      <c r="I930" s="262" t="s">
        <v>25</v>
      </c>
      <c r="J930" s="660">
        <v>43146</v>
      </c>
      <c r="K930" s="299" t="s">
        <v>1103</v>
      </c>
      <c r="L930" s="654">
        <v>1300</v>
      </c>
      <c r="M930" s="260">
        <v>2942</v>
      </c>
      <c r="N930" s="825">
        <v>43195</v>
      </c>
      <c r="O930" s="300"/>
      <c r="P930" s="300"/>
      <c r="AB930" s="5" t="str">
        <f t="shared" si="18"/>
        <v>King Duncan1749</v>
      </c>
    </row>
    <row r="931" spans="1:28" ht="12.95" customHeight="1">
      <c r="A931" s="260">
        <v>2943</v>
      </c>
      <c r="B931" s="260" t="s">
        <v>7735</v>
      </c>
      <c r="C931" s="261">
        <v>43160</v>
      </c>
      <c r="D931" s="260" t="s">
        <v>7736</v>
      </c>
      <c r="E931" s="260" t="s">
        <v>2873</v>
      </c>
      <c r="F931" s="260"/>
      <c r="G931" s="260"/>
      <c r="H931" s="262" t="s">
        <v>736</v>
      </c>
      <c r="I931" s="262" t="s">
        <v>25</v>
      </c>
      <c r="J931" s="660">
        <v>43145</v>
      </c>
      <c r="K931" s="299" t="s">
        <v>1103</v>
      </c>
      <c r="L931" s="654">
        <v>1300</v>
      </c>
      <c r="M931" s="260">
        <v>2943</v>
      </c>
      <c r="N931" s="825">
        <v>43195</v>
      </c>
      <c r="O931" s="300"/>
      <c r="P931" s="300"/>
      <c r="AB931" s="5" t="str">
        <f t="shared" si="18"/>
        <v>Victory Venture18001</v>
      </c>
    </row>
    <row r="932" spans="1:28" ht="12.95" customHeight="1">
      <c r="A932" s="260">
        <v>2944</v>
      </c>
      <c r="B932" s="260" t="s">
        <v>7737</v>
      </c>
      <c r="C932" s="261">
        <v>43160</v>
      </c>
      <c r="D932" s="260" t="s">
        <v>1379</v>
      </c>
      <c r="E932" s="260" t="s">
        <v>7738</v>
      </c>
      <c r="F932" s="260"/>
      <c r="G932" s="260"/>
      <c r="H932" s="262" t="s">
        <v>736</v>
      </c>
      <c r="I932" s="262" t="s">
        <v>287</v>
      </c>
      <c r="J932" s="660">
        <v>43154</v>
      </c>
      <c r="K932" s="299" t="s">
        <v>1103</v>
      </c>
      <c r="L932" s="654">
        <v>1300</v>
      </c>
      <c r="M932" s="260">
        <v>2944</v>
      </c>
      <c r="N932" s="825">
        <v>43195</v>
      </c>
      <c r="O932" s="300"/>
      <c r="P932" s="300"/>
      <c r="AB932" s="5" t="str">
        <f t="shared" si="18"/>
        <v>King Darius39_17</v>
      </c>
    </row>
    <row r="933" spans="1:28" ht="12.95" customHeight="1">
      <c r="A933" s="260">
        <v>2945</v>
      </c>
      <c r="B933" s="260" t="s">
        <v>7739</v>
      </c>
      <c r="C933" s="261">
        <v>43162</v>
      </c>
      <c r="D933" s="260" t="s">
        <v>2030</v>
      </c>
      <c r="E933" s="260" t="s">
        <v>6231</v>
      </c>
      <c r="F933" s="260"/>
      <c r="G933" s="260"/>
      <c r="H933" s="262" t="s">
        <v>7568</v>
      </c>
      <c r="I933" s="262" t="s">
        <v>380</v>
      </c>
      <c r="J933" s="660">
        <v>43133</v>
      </c>
      <c r="K933" s="299" t="s">
        <v>60</v>
      </c>
      <c r="L933" s="654">
        <v>800</v>
      </c>
      <c r="M933" s="260">
        <v>2945</v>
      </c>
      <c r="N933" s="825">
        <v>43186</v>
      </c>
      <c r="O933" s="300"/>
      <c r="P933" s="300"/>
      <c r="AB933" s="5" t="str">
        <f t="shared" si="18"/>
        <v>Nave Cielo71</v>
      </c>
    </row>
    <row r="934" spans="1:28" ht="12.95" customHeight="1">
      <c r="A934" s="260">
        <v>2946</v>
      </c>
      <c r="B934" s="260" t="s">
        <v>7740</v>
      </c>
      <c r="C934" s="261">
        <v>43162</v>
      </c>
      <c r="D934" s="260" t="s">
        <v>768</v>
      </c>
      <c r="E934" s="260" t="s">
        <v>143</v>
      </c>
      <c r="F934" s="260"/>
      <c r="G934" s="260"/>
      <c r="H934" s="262" t="s">
        <v>601</v>
      </c>
      <c r="I934" s="262" t="s">
        <v>215</v>
      </c>
      <c r="J934" s="660">
        <v>43123</v>
      </c>
      <c r="K934" s="299" t="s">
        <v>60</v>
      </c>
      <c r="L934" s="654">
        <v>800</v>
      </c>
      <c r="M934" s="260">
        <v>2946</v>
      </c>
      <c r="N934" s="825">
        <v>43188</v>
      </c>
      <c r="O934" s="300"/>
      <c r="P934" s="300"/>
      <c r="AB934" s="5" t="str">
        <f t="shared" si="18"/>
        <v>Stride71</v>
      </c>
    </row>
    <row r="935" spans="1:28" ht="12.95" customHeight="1">
      <c r="A935" s="260">
        <v>2947</v>
      </c>
      <c r="B935" s="260" t="s">
        <v>7741</v>
      </c>
      <c r="C935" s="261">
        <v>43162</v>
      </c>
      <c r="D935" s="260" t="s">
        <v>1346</v>
      </c>
      <c r="E935" s="260" t="s">
        <v>5954</v>
      </c>
      <c r="F935" s="260"/>
      <c r="G935" s="260"/>
      <c r="H935" s="262" t="s">
        <v>7568</v>
      </c>
      <c r="I935" s="262" t="s">
        <v>3103</v>
      </c>
      <c r="J935" s="660">
        <v>43140</v>
      </c>
      <c r="K935" s="299" t="s">
        <v>60</v>
      </c>
      <c r="L935" s="654">
        <v>800</v>
      </c>
      <c r="M935" s="260">
        <v>2947</v>
      </c>
      <c r="N935" s="825">
        <v>43186</v>
      </c>
      <c r="O935" s="300"/>
      <c r="P935" s="300"/>
      <c r="AB935" s="5" t="str">
        <f t="shared" si="18"/>
        <v>Stena Suede201706</v>
      </c>
    </row>
    <row r="936" spans="1:28" ht="12.95" customHeight="1">
      <c r="A936" s="260">
        <v>2948</v>
      </c>
      <c r="B936" s="260" t="s">
        <v>7742</v>
      </c>
      <c r="C936" s="261">
        <v>43162</v>
      </c>
      <c r="D936" s="260" t="s">
        <v>826</v>
      </c>
      <c r="E936" s="260" t="s">
        <v>161</v>
      </c>
      <c r="F936" s="260"/>
      <c r="G936" s="260"/>
      <c r="H936" s="262" t="s">
        <v>63</v>
      </c>
      <c r="I936" s="262" t="s">
        <v>630</v>
      </c>
      <c r="J936" s="660">
        <v>43129</v>
      </c>
      <c r="K936" s="299" t="s">
        <v>60</v>
      </c>
      <c r="L936" s="654">
        <v>800</v>
      </c>
      <c r="M936" s="260">
        <v>2948</v>
      </c>
      <c r="N936" s="825">
        <v>43188</v>
      </c>
      <c r="O936" s="300"/>
      <c r="P936" s="300"/>
      <c r="AB936" s="5" t="str">
        <f t="shared" si="18"/>
        <v>Ast Sunshine201801</v>
      </c>
    </row>
    <row r="937" spans="1:28" ht="12.95" customHeight="1">
      <c r="A937" s="260">
        <v>2949</v>
      </c>
      <c r="B937" s="260" t="s">
        <v>7743</v>
      </c>
      <c r="C937" s="261">
        <v>43162</v>
      </c>
      <c r="D937" s="260" t="s">
        <v>7744</v>
      </c>
      <c r="E937" s="260" t="s">
        <v>79</v>
      </c>
      <c r="F937" s="260"/>
      <c r="G937" s="260"/>
      <c r="H937" s="262" t="s">
        <v>601</v>
      </c>
      <c r="I937" s="262" t="s">
        <v>64</v>
      </c>
      <c r="J937" s="660">
        <v>43145</v>
      </c>
      <c r="K937" s="299" t="s">
        <v>60</v>
      </c>
      <c r="L937" s="654">
        <v>800</v>
      </c>
      <c r="M937" s="260">
        <v>2949</v>
      </c>
      <c r="N937" s="825">
        <v>43188</v>
      </c>
      <c r="O937" s="300"/>
      <c r="P937" s="300"/>
      <c r="AB937" s="5" t="str">
        <f t="shared" si="18"/>
        <v>Kastav1701</v>
      </c>
    </row>
    <row r="938" spans="1:28" ht="12.95" customHeight="1">
      <c r="A938" s="260">
        <v>2950</v>
      </c>
      <c r="B938" s="260" t="s">
        <v>7745</v>
      </c>
      <c r="C938" s="261">
        <v>43162</v>
      </c>
      <c r="D938" s="260" t="s">
        <v>4392</v>
      </c>
      <c r="E938" s="260" t="s">
        <v>7746</v>
      </c>
      <c r="F938" s="260"/>
      <c r="G938" s="260"/>
      <c r="H938" s="262" t="s">
        <v>442</v>
      </c>
      <c r="I938" s="262" t="s">
        <v>575</v>
      </c>
      <c r="J938" s="660">
        <v>43145</v>
      </c>
      <c r="K938" s="299" t="s">
        <v>60</v>
      </c>
      <c r="L938" s="654">
        <v>800</v>
      </c>
      <c r="M938" s="260">
        <v>2950</v>
      </c>
      <c r="N938" s="825">
        <v>43186</v>
      </c>
      <c r="O938" s="300"/>
      <c r="P938" s="300"/>
      <c r="AB938" s="5" t="str">
        <f t="shared" si="18"/>
        <v>Alkaios17</v>
      </c>
    </row>
    <row r="939" spans="1:28" ht="12.95" customHeight="1">
      <c r="A939" s="260">
        <v>2951</v>
      </c>
      <c r="B939" s="260" t="s">
        <v>7747</v>
      </c>
      <c r="C939" s="261">
        <v>43162</v>
      </c>
      <c r="D939" s="260" t="s">
        <v>80</v>
      </c>
      <c r="E939" s="260" t="s">
        <v>1342</v>
      </c>
      <c r="F939" s="260"/>
      <c r="G939" s="260"/>
      <c r="H939" s="262" t="s">
        <v>7480</v>
      </c>
      <c r="I939" s="262" t="s">
        <v>312</v>
      </c>
      <c r="J939" s="660">
        <v>43133</v>
      </c>
      <c r="K939" s="299" t="s">
        <v>60</v>
      </c>
      <c r="L939" s="654">
        <v>800</v>
      </c>
      <c r="M939" s="260">
        <v>2951</v>
      </c>
      <c r="N939" s="825">
        <v>43188</v>
      </c>
      <c r="O939" s="300"/>
      <c r="P939" s="300"/>
      <c r="AB939" s="5" t="str">
        <f t="shared" si="18"/>
        <v>NCC Sudair1701</v>
      </c>
    </row>
    <row r="940" spans="1:28" ht="12.95" customHeight="1">
      <c r="A940" s="260">
        <v>2952</v>
      </c>
      <c r="B940" s="260" t="s">
        <v>7748</v>
      </c>
      <c r="C940" s="261">
        <v>43162</v>
      </c>
      <c r="D940" s="260" t="s">
        <v>92</v>
      </c>
      <c r="E940" s="260" t="s">
        <v>250</v>
      </c>
      <c r="F940" s="260"/>
      <c r="G940" s="260"/>
      <c r="H940" s="262" t="s">
        <v>634</v>
      </c>
      <c r="I940" s="262" t="s">
        <v>7749</v>
      </c>
      <c r="J940" s="660">
        <v>43132</v>
      </c>
      <c r="K940" s="299" t="s">
        <v>60</v>
      </c>
      <c r="L940" s="654">
        <v>800</v>
      </c>
      <c r="M940" s="260">
        <v>2952</v>
      </c>
      <c r="N940" s="825">
        <v>43188</v>
      </c>
      <c r="O940" s="300"/>
      <c r="P940" s="300"/>
      <c r="AB940" s="5" t="str">
        <f t="shared" si="18"/>
        <v>Stena Immaculate1707</v>
      </c>
    </row>
    <row r="941" spans="1:28" ht="12.95" customHeight="1">
      <c r="A941" s="260">
        <v>2953</v>
      </c>
      <c r="B941" s="260" t="s">
        <v>7750</v>
      </c>
      <c r="C941" s="261">
        <v>43162</v>
      </c>
      <c r="D941" s="260" t="s">
        <v>801</v>
      </c>
      <c r="E941" s="260" t="s">
        <v>171</v>
      </c>
      <c r="F941" s="260"/>
      <c r="G941" s="260"/>
      <c r="H941" s="262" t="s">
        <v>63</v>
      </c>
      <c r="I941" s="262" t="s">
        <v>203</v>
      </c>
      <c r="J941" s="660">
        <v>43132</v>
      </c>
      <c r="K941" s="299" t="s">
        <v>60</v>
      </c>
      <c r="L941" s="654">
        <v>800</v>
      </c>
      <c r="M941" s="260">
        <v>2953</v>
      </c>
      <c r="N941" s="825">
        <v>43188</v>
      </c>
      <c r="O941" s="300"/>
      <c r="P941" s="300"/>
      <c r="AB941" s="5" t="str">
        <f t="shared" si="18"/>
        <v>Stena Conquest1705</v>
      </c>
    </row>
    <row r="942" spans="1:28" ht="12.95" customHeight="1">
      <c r="A942" s="260">
        <v>2954</v>
      </c>
      <c r="B942" s="260" t="s">
        <v>7751</v>
      </c>
      <c r="C942" s="261">
        <v>43162</v>
      </c>
      <c r="D942" s="260" t="s">
        <v>641</v>
      </c>
      <c r="E942" s="260" t="s">
        <v>834</v>
      </c>
      <c r="F942" s="260"/>
      <c r="G942" s="260"/>
      <c r="H942" s="262" t="s">
        <v>634</v>
      </c>
      <c r="I942" s="262" t="s">
        <v>1970</v>
      </c>
      <c r="J942" s="660">
        <v>43146</v>
      </c>
      <c r="K942" s="299" t="s">
        <v>60</v>
      </c>
      <c r="L942" s="654">
        <v>800</v>
      </c>
      <c r="M942" s="260">
        <v>2954</v>
      </c>
      <c r="N942" s="825">
        <v>43188</v>
      </c>
      <c r="O942" s="300"/>
      <c r="P942" s="300"/>
      <c r="AB942" s="5" t="str">
        <f t="shared" si="18"/>
        <v>Rustaq Silver1801</v>
      </c>
    </row>
    <row r="943" spans="1:28" ht="12.95" customHeight="1">
      <c r="A943" s="260">
        <v>2955</v>
      </c>
      <c r="B943" s="260" t="s">
        <v>7752</v>
      </c>
      <c r="C943" s="261">
        <v>43162</v>
      </c>
      <c r="D943" s="260" t="s">
        <v>5065</v>
      </c>
      <c r="E943" s="260" t="s">
        <v>624</v>
      </c>
      <c r="F943" s="260">
        <v>43139</v>
      </c>
      <c r="G943" s="260"/>
      <c r="H943" s="262" t="s">
        <v>754</v>
      </c>
      <c r="I943" s="262" t="s">
        <v>7753</v>
      </c>
      <c r="J943" s="660">
        <v>43133</v>
      </c>
      <c r="K943" s="299" t="s">
        <v>60</v>
      </c>
      <c r="L943" s="654">
        <v>800</v>
      </c>
      <c r="M943" s="260">
        <v>2955</v>
      </c>
      <c r="N943" s="825">
        <v>43188</v>
      </c>
      <c r="O943" s="300"/>
      <c r="P943" s="300"/>
      <c r="AB943" s="5" t="str">
        <f t="shared" si="18"/>
        <v>Athens Spirit017</v>
      </c>
    </row>
    <row r="944" spans="1:28" ht="12.95" customHeight="1">
      <c r="A944" s="260">
        <v>2956</v>
      </c>
      <c r="B944" s="260" t="s">
        <v>7754</v>
      </c>
      <c r="C944" s="261">
        <v>43162</v>
      </c>
      <c r="D944" s="260" t="s">
        <v>818</v>
      </c>
      <c r="E944" s="260" t="s">
        <v>4806</v>
      </c>
      <c r="F944" s="260"/>
      <c r="G944" s="260"/>
      <c r="H944" s="262" t="s">
        <v>63</v>
      </c>
      <c r="I944" s="262" t="s">
        <v>64</v>
      </c>
      <c r="J944" s="660">
        <v>43141</v>
      </c>
      <c r="K944" s="299" t="s">
        <v>60</v>
      </c>
      <c r="L944" s="654">
        <v>800</v>
      </c>
      <c r="M944" s="260">
        <v>2956</v>
      </c>
      <c r="N944" s="825">
        <v>43188</v>
      </c>
      <c r="O944" s="300"/>
      <c r="P944" s="300"/>
      <c r="AB944" s="5" t="str">
        <f t="shared" si="18"/>
        <v>Peak Spirit36</v>
      </c>
    </row>
    <row r="945" spans="1:28" ht="12.95" customHeight="1">
      <c r="A945" s="260">
        <v>2957</v>
      </c>
      <c r="B945" s="260" t="s">
        <v>7755</v>
      </c>
      <c r="C945" s="261">
        <v>43162</v>
      </c>
      <c r="D945" s="260" t="s">
        <v>2401</v>
      </c>
      <c r="E945" s="260" t="s">
        <v>773</v>
      </c>
      <c r="F945" s="260"/>
      <c r="G945" s="260"/>
      <c r="H945" s="262" t="s">
        <v>7398</v>
      </c>
      <c r="I945" s="262" t="s">
        <v>90</v>
      </c>
      <c r="J945" s="660">
        <v>43146</v>
      </c>
      <c r="K945" s="299" t="s">
        <v>60</v>
      </c>
      <c r="L945" s="654">
        <v>800</v>
      </c>
      <c r="M945" s="260">
        <v>2957</v>
      </c>
      <c r="N945" s="825">
        <v>43188</v>
      </c>
      <c r="O945" s="300"/>
      <c r="P945" s="300"/>
      <c r="AB945" s="5" t="str">
        <f t="shared" si="18"/>
        <v>Barcelona Spirit014</v>
      </c>
    </row>
    <row r="946" spans="1:28" ht="12.95" customHeight="1">
      <c r="A946" s="260">
        <v>2958</v>
      </c>
      <c r="B946" s="260" t="s">
        <v>7756</v>
      </c>
      <c r="C946" s="261">
        <v>43162</v>
      </c>
      <c r="D946" s="260" t="s">
        <v>383</v>
      </c>
      <c r="E946" s="260" t="s">
        <v>313</v>
      </c>
      <c r="F946" s="260"/>
      <c r="G946" s="260"/>
      <c r="H946" s="262" t="s">
        <v>2211</v>
      </c>
      <c r="I946" s="262" t="s">
        <v>4778</v>
      </c>
      <c r="J946" s="660">
        <v>43144</v>
      </c>
      <c r="K946" s="299" t="s">
        <v>60</v>
      </c>
      <c r="L946" s="654">
        <v>800</v>
      </c>
      <c r="M946" s="260">
        <v>2958</v>
      </c>
      <c r="N946" s="825">
        <v>43188</v>
      </c>
      <c r="O946" s="300"/>
      <c r="P946" s="300"/>
      <c r="AB946" s="5" t="str">
        <f t="shared" si="18"/>
        <v>Blue River38</v>
      </c>
    </row>
    <row r="947" spans="1:28" ht="12.95" customHeight="1">
      <c r="A947" s="260">
        <v>2959</v>
      </c>
      <c r="B947" s="260" t="s">
        <v>7757</v>
      </c>
      <c r="C947" s="261">
        <v>43162</v>
      </c>
      <c r="D947" s="260" t="s">
        <v>7758</v>
      </c>
      <c r="E947" s="260" t="s">
        <v>302</v>
      </c>
      <c r="F947" s="260"/>
      <c r="G947" s="260"/>
      <c r="H947" s="262" t="s">
        <v>754</v>
      </c>
      <c r="I947" s="262" t="s">
        <v>24</v>
      </c>
      <c r="J947" s="660">
        <v>43148</v>
      </c>
      <c r="K947" s="299" t="s">
        <v>60</v>
      </c>
      <c r="L947" s="654">
        <v>800</v>
      </c>
      <c r="M947" s="260">
        <v>2959</v>
      </c>
      <c r="N947" s="825">
        <v>43188</v>
      </c>
      <c r="O947" s="300"/>
      <c r="P947" s="300"/>
      <c r="AB947" s="5" t="str">
        <f t="shared" si="18"/>
        <v>Blue Power24</v>
      </c>
    </row>
    <row r="948" spans="1:28" ht="12.95" customHeight="1">
      <c r="A948" s="260">
        <v>2960</v>
      </c>
      <c r="B948" s="260" t="s">
        <v>7759</v>
      </c>
      <c r="C948" s="261">
        <v>43162</v>
      </c>
      <c r="D948" s="260" t="s">
        <v>7560</v>
      </c>
      <c r="E948" s="260" t="s">
        <v>406</v>
      </c>
      <c r="F948" s="260">
        <v>43138</v>
      </c>
      <c r="G948" s="260"/>
      <c r="H948" s="262" t="s">
        <v>2783</v>
      </c>
      <c r="I948" s="262" t="s">
        <v>645</v>
      </c>
      <c r="J948" s="660">
        <v>43142</v>
      </c>
      <c r="K948" s="299" t="s">
        <v>590</v>
      </c>
      <c r="L948" s="654">
        <v>1600</v>
      </c>
      <c r="M948" s="260">
        <v>2960</v>
      </c>
      <c r="N948" s="825">
        <v>43174</v>
      </c>
      <c r="O948" s="300"/>
      <c r="P948" s="300"/>
      <c r="AB948" s="5" t="str">
        <f t="shared" si="18"/>
        <v>Mare PicenumTK15</v>
      </c>
    </row>
    <row r="949" spans="1:28" ht="12.95" customHeight="1">
      <c r="A949" s="260">
        <v>2961</v>
      </c>
      <c r="B949" s="260" t="s">
        <v>7760</v>
      </c>
      <c r="C949" s="261">
        <v>43162</v>
      </c>
      <c r="D949" s="260" t="s">
        <v>2871</v>
      </c>
      <c r="E949" s="260" t="s">
        <v>7761</v>
      </c>
      <c r="F949" s="260"/>
      <c r="G949" s="260"/>
      <c r="H949" s="262" t="s">
        <v>2783</v>
      </c>
      <c r="I949" s="262" t="s">
        <v>90</v>
      </c>
      <c r="J949" s="660">
        <v>43135</v>
      </c>
      <c r="K949" s="299" t="s">
        <v>590</v>
      </c>
      <c r="L949" s="654">
        <v>1600</v>
      </c>
      <c r="M949" s="260">
        <v>2961</v>
      </c>
      <c r="N949" s="825">
        <v>43174</v>
      </c>
      <c r="O949" s="300"/>
      <c r="P949" s="300"/>
      <c r="AB949" s="5" t="str">
        <f t="shared" si="18"/>
        <v>Helga Spirit90</v>
      </c>
    </row>
    <row r="950" spans="1:28" ht="12.95" customHeight="1">
      <c r="A950" s="260">
        <v>2962</v>
      </c>
      <c r="B950" s="260" t="s">
        <v>7762</v>
      </c>
      <c r="C950" s="261">
        <v>43162</v>
      </c>
      <c r="D950" s="260" t="s">
        <v>3916</v>
      </c>
      <c r="E950" s="260" t="s">
        <v>7763</v>
      </c>
      <c r="F950" s="260"/>
      <c r="G950" s="260"/>
      <c r="H950" s="262" t="s">
        <v>2868</v>
      </c>
      <c r="I950" s="262" t="s">
        <v>261</v>
      </c>
      <c r="J950" s="660">
        <v>43142</v>
      </c>
      <c r="K950" s="299" t="s">
        <v>590</v>
      </c>
      <c r="L950" s="654">
        <v>1600</v>
      </c>
      <c r="M950" s="260">
        <v>2962</v>
      </c>
      <c r="N950" s="825">
        <v>43186</v>
      </c>
      <c r="O950" s="300"/>
      <c r="P950" s="300"/>
      <c r="AB950" s="5" t="str">
        <f t="shared" si="18"/>
        <v>Luzon Spirit35</v>
      </c>
    </row>
    <row r="951" spans="1:28" ht="12.95" customHeight="1">
      <c r="A951" s="260">
        <v>2963</v>
      </c>
      <c r="B951" s="260" t="s">
        <v>7764</v>
      </c>
      <c r="C951" s="261">
        <v>43162</v>
      </c>
      <c r="D951" s="260" t="s">
        <v>7421</v>
      </c>
      <c r="E951" s="260" t="s">
        <v>7765</v>
      </c>
      <c r="F951" s="260"/>
      <c r="G951" s="260"/>
      <c r="H951" s="262" t="s">
        <v>1304</v>
      </c>
      <c r="I951" s="262" t="s">
        <v>261</v>
      </c>
      <c r="J951" s="660">
        <v>43148</v>
      </c>
      <c r="K951" s="299" t="s">
        <v>590</v>
      </c>
      <c r="L951" s="654">
        <v>1600</v>
      </c>
      <c r="M951" s="260">
        <v>2963</v>
      </c>
      <c r="N951" s="825">
        <v>43174</v>
      </c>
      <c r="O951" s="300"/>
      <c r="P951" s="300"/>
      <c r="AB951" s="5" t="str">
        <f t="shared" si="18"/>
        <v>Ningbo Dawn46</v>
      </c>
    </row>
    <row r="952" spans="1:28" ht="12.95" customHeight="1">
      <c r="A952" s="260">
        <v>2964</v>
      </c>
      <c r="B952" s="260" t="s">
        <v>7766</v>
      </c>
      <c r="C952" s="261">
        <v>43162</v>
      </c>
      <c r="D952" s="260" t="s">
        <v>7767</v>
      </c>
      <c r="E952" s="260" t="s">
        <v>79</v>
      </c>
      <c r="F952" s="260"/>
      <c r="G952" s="260"/>
      <c r="H952" s="262" t="s">
        <v>1861</v>
      </c>
      <c r="I952" s="262" t="s">
        <v>365</v>
      </c>
      <c r="J952" s="660">
        <v>43139</v>
      </c>
      <c r="K952" s="299" t="s">
        <v>590</v>
      </c>
      <c r="L952" s="654">
        <v>1600</v>
      </c>
      <c r="M952" s="260">
        <v>2964</v>
      </c>
      <c r="N952" s="825">
        <v>43175</v>
      </c>
      <c r="O952" s="300"/>
      <c r="P952" s="300"/>
      <c r="AB952" s="5" t="str">
        <f t="shared" si="18"/>
        <v>Pacific Dawn49</v>
      </c>
    </row>
    <row r="953" spans="1:28" ht="12.95" customHeight="1">
      <c r="A953" s="260">
        <v>2965</v>
      </c>
      <c r="B953" s="260" t="s">
        <v>7768</v>
      </c>
      <c r="C953" s="261">
        <v>43162</v>
      </c>
      <c r="D953" s="260" t="s">
        <v>689</v>
      </c>
      <c r="E953" s="260" t="s">
        <v>179</v>
      </c>
      <c r="F953" s="260"/>
      <c r="G953" s="260"/>
      <c r="H953" s="262" t="s">
        <v>864</v>
      </c>
      <c r="I953" s="262" t="s">
        <v>25</v>
      </c>
      <c r="J953" s="660">
        <v>43157</v>
      </c>
      <c r="K953" s="299" t="s">
        <v>590</v>
      </c>
      <c r="L953" s="654">
        <v>1600</v>
      </c>
      <c r="M953" s="260">
        <v>2965</v>
      </c>
      <c r="N953" s="825">
        <v>43174</v>
      </c>
      <c r="O953" s="300"/>
      <c r="P953" s="300"/>
      <c r="AB953" s="5" t="str">
        <f t="shared" si="18"/>
        <v>Ghibli51</v>
      </c>
    </row>
    <row r="954" spans="1:28" ht="12.95" customHeight="1">
      <c r="A954" s="260">
        <v>2966</v>
      </c>
      <c r="B954" s="260" t="s">
        <v>7769</v>
      </c>
      <c r="C954" s="261">
        <v>43165</v>
      </c>
      <c r="D954" s="260" t="s">
        <v>2779</v>
      </c>
      <c r="E954" s="260" t="s">
        <v>7770</v>
      </c>
      <c r="F954" s="260"/>
      <c r="G954" s="260"/>
      <c r="H954" s="262" t="s">
        <v>2474</v>
      </c>
      <c r="I954" s="262" t="s">
        <v>25</v>
      </c>
      <c r="J954" s="660">
        <v>43154</v>
      </c>
      <c r="K954" s="299" t="s">
        <v>1466</v>
      </c>
      <c r="L954" s="654">
        <v>1400</v>
      </c>
      <c r="M954" s="260">
        <v>2966</v>
      </c>
      <c r="N954" s="825">
        <v>43290</v>
      </c>
      <c r="O954" s="300"/>
      <c r="P954" s="300"/>
      <c r="AB954" s="5" t="str">
        <f t="shared" si="18"/>
        <v>Songa Coral009</v>
      </c>
    </row>
    <row r="955" spans="1:28" ht="12.95" customHeight="1">
      <c r="A955" s="260">
        <v>2967</v>
      </c>
      <c r="B955" s="260" t="s">
        <v>7771</v>
      </c>
      <c r="C955" s="261">
        <v>43165</v>
      </c>
      <c r="D955" s="260" t="s">
        <v>880</v>
      </c>
      <c r="E955" s="260" t="s">
        <v>7772</v>
      </c>
      <c r="F955" s="260"/>
      <c r="G955" s="260"/>
      <c r="H955" s="262" t="s">
        <v>2474</v>
      </c>
      <c r="I955" s="262" t="s">
        <v>25</v>
      </c>
      <c r="J955" s="660">
        <v>43152</v>
      </c>
      <c r="K955" s="299" t="s">
        <v>1466</v>
      </c>
      <c r="L955" s="654">
        <v>1400</v>
      </c>
      <c r="M955" s="260">
        <v>2967</v>
      </c>
      <c r="N955" s="825">
        <v>43328</v>
      </c>
      <c r="O955" s="300"/>
      <c r="P955" s="300"/>
      <c r="AB955" s="5" t="str">
        <f t="shared" si="18"/>
        <v>Limerick Spirit92</v>
      </c>
    </row>
    <row r="956" spans="1:28" ht="12.95" customHeight="1">
      <c r="A956" s="260">
        <v>2968</v>
      </c>
      <c r="B956" s="260" t="s">
        <v>7773</v>
      </c>
      <c r="C956" s="261">
        <v>43165</v>
      </c>
      <c r="D956" s="260" t="s">
        <v>7774</v>
      </c>
      <c r="E956" s="260" t="s">
        <v>7775</v>
      </c>
      <c r="F956" s="260"/>
      <c r="G956" s="260"/>
      <c r="H956" s="262" t="s">
        <v>2474</v>
      </c>
      <c r="I956" s="262" t="s">
        <v>7776</v>
      </c>
      <c r="J956" s="660">
        <v>43156</v>
      </c>
      <c r="K956" s="299" t="s">
        <v>1466</v>
      </c>
      <c r="L956" s="654">
        <v>1400</v>
      </c>
      <c r="M956" s="260">
        <v>2968</v>
      </c>
      <c r="N956" s="825">
        <v>43290</v>
      </c>
      <c r="O956" s="300"/>
      <c r="P956" s="300"/>
      <c r="AB956" s="5" t="str">
        <f t="shared" si="18"/>
        <v>Axel Spirit150</v>
      </c>
    </row>
    <row r="957" spans="1:28" ht="12.95" customHeight="1">
      <c r="A957" s="260">
        <v>2969</v>
      </c>
      <c r="B957" s="260" t="s">
        <v>7777</v>
      </c>
      <c r="C957" s="261">
        <v>43165</v>
      </c>
      <c r="D957" s="260" t="s">
        <v>2854</v>
      </c>
      <c r="E957" s="260" t="s">
        <v>7778</v>
      </c>
      <c r="F957" s="260"/>
      <c r="G957" s="260"/>
      <c r="H957" s="262" t="s">
        <v>2474</v>
      </c>
      <c r="I957" s="262" t="s">
        <v>7779</v>
      </c>
      <c r="J957" s="660">
        <v>43158</v>
      </c>
      <c r="K957" s="299" t="s">
        <v>1466</v>
      </c>
      <c r="L957" s="654">
        <v>1400</v>
      </c>
      <c r="M957" s="260">
        <v>2969</v>
      </c>
      <c r="N957" s="825">
        <v>43290</v>
      </c>
      <c r="O957" s="300"/>
      <c r="P957" s="300"/>
      <c r="AB957" s="5" t="str">
        <f t="shared" si="18"/>
        <v>Emerald Spirit70</v>
      </c>
    </row>
    <row r="958" spans="1:28" ht="12.95" customHeight="1">
      <c r="A958" s="260">
        <v>2970</v>
      </c>
      <c r="B958" s="260" t="s">
        <v>7780</v>
      </c>
      <c r="C958" s="261">
        <v>43165</v>
      </c>
      <c r="D958" s="260" t="s">
        <v>2776</v>
      </c>
      <c r="E958" s="260" t="s">
        <v>7781</v>
      </c>
      <c r="F958" s="260"/>
      <c r="G958" s="260"/>
      <c r="H958" s="262" t="s">
        <v>2474</v>
      </c>
      <c r="I958" s="262" t="s">
        <v>3099</v>
      </c>
      <c r="J958" s="660">
        <v>43156</v>
      </c>
      <c r="K958" s="299" t="s">
        <v>1466</v>
      </c>
      <c r="L958" s="654">
        <v>1400</v>
      </c>
      <c r="M958" s="260">
        <v>2970</v>
      </c>
      <c r="N958" s="825">
        <v>43290</v>
      </c>
      <c r="O958" s="300"/>
      <c r="P958" s="300"/>
      <c r="AB958" s="5" t="str">
        <f t="shared" si="18"/>
        <v>Cabo Fuji03</v>
      </c>
    </row>
    <row r="959" spans="1:28" ht="12.95" customHeight="1">
      <c r="A959" s="260">
        <v>2971</v>
      </c>
      <c r="B959" s="260" t="s">
        <v>7782</v>
      </c>
      <c r="C959" s="261">
        <v>43194</v>
      </c>
      <c r="D959" s="260" t="s">
        <v>538</v>
      </c>
      <c r="E959" s="260" t="s">
        <v>7783</v>
      </c>
      <c r="F959" s="260"/>
      <c r="G959" s="260"/>
      <c r="H959" s="262" t="s">
        <v>2461</v>
      </c>
      <c r="I959" s="262" t="s">
        <v>90</v>
      </c>
      <c r="J959" s="660">
        <v>43175</v>
      </c>
      <c r="K959" s="299" t="s">
        <v>28</v>
      </c>
      <c r="L959" s="654">
        <v>1400</v>
      </c>
      <c r="M959" s="260">
        <v>2971</v>
      </c>
      <c r="N959" s="825">
        <v>43235</v>
      </c>
      <c r="O959" s="300"/>
      <c r="P959" s="300"/>
      <c r="AB959" s="5" t="str">
        <f t="shared" si="18"/>
        <v>Cabo MisakiCMS009</v>
      </c>
    </row>
    <row r="960" spans="1:28" ht="12.95" customHeight="1">
      <c r="A960" s="260">
        <v>2972</v>
      </c>
      <c r="B960" s="260" t="s">
        <v>7784</v>
      </c>
      <c r="C960" s="261">
        <v>43194</v>
      </c>
      <c r="D960" s="260" t="s">
        <v>1268</v>
      </c>
      <c r="E960" s="260" t="s">
        <v>302</v>
      </c>
      <c r="F960" s="260"/>
      <c r="G960" s="260"/>
      <c r="H960" s="262" t="s">
        <v>671</v>
      </c>
      <c r="I960" s="262" t="s">
        <v>433</v>
      </c>
      <c r="J960" s="660">
        <v>43157</v>
      </c>
      <c r="K960" s="299" t="s">
        <v>28</v>
      </c>
      <c r="L960" s="654">
        <v>1400</v>
      </c>
      <c r="M960" s="260">
        <v>2972</v>
      </c>
      <c r="N960" s="825">
        <v>43248</v>
      </c>
      <c r="O960" s="300"/>
      <c r="P960" s="300"/>
      <c r="AB960" s="5" t="str">
        <f t="shared" si="18"/>
        <v>World Harmony117P-126F</v>
      </c>
    </row>
    <row r="961" spans="1:28" ht="12.95" customHeight="1">
      <c r="A961" s="260">
        <v>2973</v>
      </c>
      <c r="B961" s="260" t="s">
        <v>7785</v>
      </c>
      <c r="C961" s="261">
        <v>43194</v>
      </c>
      <c r="D961" s="260" t="s">
        <v>7588</v>
      </c>
      <c r="E961" s="260" t="s">
        <v>3836</v>
      </c>
      <c r="F961" s="260">
        <v>43161</v>
      </c>
      <c r="G961" s="260"/>
      <c r="H961" s="262" t="s">
        <v>1382</v>
      </c>
      <c r="I961" s="262" t="s">
        <v>267</v>
      </c>
      <c r="J961" s="660">
        <v>43165</v>
      </c>
      <c r="K961" s="299" t="s">
        <v>28</v>
      </c>
      <c r="L961" s="654">
        <v>1400</v>
      </c>
      <c r="M961" s="260">
        <v>2973</v>
      </c>
      <c r="N961" s="825">
        <v>43207</v>
      </c>
      <c r="O961" s="300"/>
      <c r="P961" s="300"/>
      <c r="AB961" s="5" t="str">
        <f t="shared" si="18"/>
        <v>Seaways Rubymar033_136</v>
      </c>
    </row>
    <row r="962" spans="1:28" ht="12.95" customHeight="1">
      <c r="A962" s="260">
        <v>2974</v>
      </c>
      <c r="B962" s="260" t="s">
        <v>7786</v>
      </c>
      <c r="C962" s="261">
        <v>43194</v>
      </c>
      <c r="D962" s="260" t="s">
        <v>3172</v>
      </c>
      <c r="E962" s="260" t="s">
        <v>125</v>
      </c>
      <c r="F962" s="260"/>
      <c r="G962" s="260"/>
      <c r="H962" s="262" t="s">
        <v>7570</v>
      </c>
      <c r="I962" s="262" t="s">
        <v>59</v>
      </c>
      <c r="J962" s="660">
        <v>43184</v>
      </c>
      <c r="K962" s="299" t="s">
        <v>28</v>
      </c>
      <c r="L962" s="654">
        <v>1400</v>
      </c>
      <c r="M962" s="260">
        <v>2974</v>
      </c>
      <c r="N962" s="825">
        <v>43248</v>
      </c>
      <c r="O962" s="300"/>
      <c r="P962" s="300"/>
      <c r="AB962" s="5" t="str">
        <f t="shared" si="18"/>
        <v>Yasa Golden Horn24</v>
      </c>
    </row>
    <row r="963" spans="1:28" ht="12.95" customHeight="1">
      <c r="A963" s="260">
        <v>2975</v>
      </c>
      <c r="B963" s="260" t="s">
        <v>7787</v>
      </c>
      <c r="C963" s="261">
        <v>43194</v>
      </c>
      <c r="D963" s="260" t="s">
        <v>1525</v>
      </c>
      <c r="E963" s="260" t="s">
        <v>273</v>
      </c>
      <c r="F963" s="260"/>
      <c r="G963" s="260"/>
      <c r="H963" s="262" t="s">
        <v>2461</v>
      </c>
      <c r="I963" s="262" t="s">
        <v>269</v>
      </c>
      <c r="J963" s="660">
        <v>43177</v>
      </c>
      <c r="K963" s="299" t="s">
        <v>28</v>
      </c>
      <c r="L963" s="654">
        <v>1400</v>
      </c>
      <c r="M963" s="260">
        <v>2975</v>
      </c>
      <c r="N963" s="825">
        <v>43235</v>
      </c>
      <c r="O963" s="300"/>
      <c r="P963" s="300"/>
      <c r="AB963" s="5" t="str">
        <f t="shared" si="18"/>
        <v>Ariane23</v>
      </c>
    </row>
    <row r="964" spans="1:28" ht="12.95" customHeight="1">
      <c r="A964" s="260">
        <v>2976</v>
      </c>
      <c r="B964" s="260" t="s">
        <v>7788</v>
      </c>
      <c r="C964" s="261">
        <v>43194</v>
      </c>
      <c r="D964" s="260" t="s">
        <v>635</v>
      </c>
      <c r="E964" s="260" t="s">
        <v>554</v>
      </c>
      <c r="F964" s="260"/>
      <c r="G964" s="260"/>
      <c r="H964" s="262" t="s">
        <v>671</v>
      </c>
      <c r="I964" s="262" t="s">
        <v>5470</v>
      </c>
      <c r="J964" s="660">
        <v>43173</v>
      </c>
      <c r="K964" s="299" t="s">
        <v>28</v>
      </c>
      <c r="L964" s="654">
        <v>1400</v>
      </c>
      <c r="M964" s="260">
        <v>2976</v>
      </c>
      <c r="N964" s="825">
        <v>43207</v>
      </c>
      <c r="O964" s="300"/>
      <c r="P964" s="300"/>
      <c r="AB964" s="5" t="str">
        <f t="shared" si="18"/>
        <v>Tigris224,225,226,227</v>
      </c>
    </row>
    <row r="965" spans="1:28" ht="12.95" customHeight="1">
      <c r="A965" s="260">
        <v>2977</v>
      </c>
      <c r="B965" s="260" t="s">
        <v>7789</v>
      </c>
      <c r="C965" s="261">
        <v>43194</v>
      </c>
      <c r="D965" s="260" t="s">
        <v>7790</v>
      </c>
      <c r="E965" s="260" t="s">
        <v>7730</v>
      </c>
      <c r="F965" s="260"/>
      <c r="G965" s="260"/>
      <c r="H965" s="262" t="s">
        <v>720</v>
      </c>
      <c r="I965" s="262" t="s">
        <v>1970</v>
      </c>
      <c r="J965" s="660">
        <v>43187</v>
      </c>
      <c r="K965" s="299" t="s">
        <v>28</v>
      </c>
      <c r="L965" s="654">
        <v>1400</v>
      </c>
      <c r="M965" s="260">
        <v>2977</v>
      </c>
      <c r="N965" s="825">
        <v>43207</v>
      </c>
      <c r="O965" s="300"/>
      <c r="P965" s="300"/>
      <c r="AB965" s="5" t="str">
        <f t="shared" si="18"/>
        <v>Songa Pearl11,12,13</v>
      </c>
    </row>
    <row r="966" spans="1:28" ht="12.95" customHeight="1">
      <c r="A966" s="260">
        <v>2978</v>
      </c>
      <c r="B966" s="260" t="s">
        <v>7791</v>
      </c>
      <c r="C966" s="261">
        <v>43194</v>
      </c>
      <c r="D966" s="260" t="s">
        <v>7792</v>
      </c>
      <c r="E966" s="260" t="s">
        <v>7793</v>
      </c>
      <c r="F966" s="260">
        <v>43158</v>
      </c>
      <c r="G966" s="260"/>
      <c r="H966" s="262" t="s">
        <v>3258</v>
      </c>
      <c r="I966" s="262" t="s">
        <v>816</v>
      </c>
      <c r="J966" s="660">
        <v>43165</v>
      </c>
      <c r="K966" s="299" t="s">
        <v>1466</v>
      </c>
      <c r="L966" s="654">
        <v>1400</v>
      </c>
      <c r="M966" s="260">
        <v>2978</v>
      </c>
      <c r="N966" s="825">
        <v>43703</v>
      </c>
      <c r="O966" s="300"/>
      <c r="P966" s="300"/>
      <c r="AB966" s="5" t="str">
        <f t="shared" si="18"/>
        <v>Elisasex Schulte74,75,76</v>
      </c>
    </row>
    <row r="967" spans="1:28" ht="12.95" customHeight="1">
      <c r="A967" s="260">
        <v>2979</v>
      </c>
      <c r="B967" s="260" t="s">
        <v>7794</v>
      </c>
      <c r="C967" s="261">
        <v>43194</v>
      </c>
      <c r="D967" s="260" t="s">
        <v>7795</v>
      </c>
      <c r="E967" s="260" t="s">
        <v>117</v>
      </c>
      <c r="F967" s="260"/>
      <c r="G967" s="260"/>
      <c r="H967" s="262" t="s">
        <v>3258</v>
      </c>
      <c r="I967" s="262" t="s">
        <v>203</v>
      </c>
      <c r="J967" s="660">
        <v>43190</v>
      </c>
      <c r="K967" s="299" t="s">
        <v>1466</v>
      </c>
      <c r="L967" s="654">
        <v>1400</v>
      </c>
      <c r="M967" s="260">
        <v>2979</v>
      </c>
      <c r="N967" s="825">
        <v>43326</v>
      </c>
      <c r="O967" s="300"/>
      <c r="P967" s="300"/>
      <c r="AB967" s="5" t="str">
        <f t="shared" si="18"/>
        <v>Emmy Schulte186,187,188,189,190</v>
      </c>
    </row>
    <row r="968" spans="1:28" ht="12.95" customHeight="1">
      <c r="A968" s="260">
        <v>2980</v>
      </c>
      <c r="B968" s="260" t="s">
        <v>7796</v>
      </c>
      <c r="C968" s="261">
        <v>43194</v>
      </c>
      <c r="D968" s="260" t="s">
        <v>2486</v>
      </c>
      <c r="E968" s="260" t="s">
        <v>165</v>
      </c>
      <c r="F968" s="260"/>
      <c r="G968" s="260"/>
      <c r="H968" s="262" t="s">
        <v>1480</v>
      </c>
      <c r="I968" s="262" t="s">
        <v>6674</v>
      </c>
      <c r="J968" s="660">
        <v>43187</v>
      </c>
      <c r="K968" s="299" t="s">
        <v>1466</v>
      </c>
      <c r="L968" s="654">
        <v>1400</v>
      </c>
      <c r="M968" s="260">
        <v>2980</v>
      </c>
      <c r="N968" s="825">
        <v>43291</v>
      </c>
      <c r="O968" s="300"/>
      <c r="P968" s="300"/>
      <c r="AB968" s="5" t="str">
        <f t="shared" si="18"/>
        <v>Sten Skagen87,88,89,90</v>
      </c>
    </row>
    <row r="969" spans="1:28" ht="12.95" customHeight="1">
      <c r="A969" s="260">
        <v>2981</v>
      </c>
      <c r="B969" s="260" t="s">
        <v>7797</v>
      </c>
      <c r="C969" s="261">
        <v>43194</v>
      </c>
      <c r="D969" s="260" t="s">
        <v>643</v>
      </c>
      <c r="E969" s="260" t="s">
        <v>7730</v>
      </c>
      <c r="F969" s="260"/>
      <c r="G969" s="260"/>
      <c r="H969" s="262" t="s">
        <v>3504</v>
      </c>
      <c r="I969" s="262" t="s">
        <v>7798</v>
      </c>
      <c r="J969" s="660">
        <v>43169</v>
      </c>
      <c r="K969" s="299" t="s">
        <v>1095</v>
      </c>
      <c r="L969" s="654">
        <v>1600</v>
      </c>
      <c r="M969" s="260">
        <v>2981</v>
      </c>
      <c r="N969" s="825">
        <v>43227</v>
      </c>
      <c r="O969" s="300"/>
      <c r="P969" s="300"/>
      <c r="AB969" s="5" t="str">
        <f t="shared" si="18"/>
        <v>Bareilly06_2017</v>
      </c>
    </row>
    <row r="970" spans="1:28" ht="12.95" customHeight="1">
      <c r="A970" s="260">
        <v>2982</v>
      </c>
      <c r="B970" s="260" t="s">
        <v>7799</v>
      </c>
      <c r="C970" s="261">
        <v>43194</v>
      </c>
      <c r="D970" s="260" t="s">
        <v>643</v>
      </c>
      <c r="E970" s="260" t="s">
        <v>7800</v>
      </c>
      <c r="F970" s="260"/>
      <c r="G970" s="260"/>
      <c r="H970" s="262" t="s">
        <v>3246</v>
      </c>
      <c r="I970" s="262" t="s">
        <v>395</v>
      </c>
      <c r="J970" s="660">
        <v>43184</v>
      </c>
      <c r="K970" s="299" t="s">
        <v>1095</v>
      </c>
      <c r="L970" s="654">
        <v>1600</v>
      </c>
      <c r="M970" s="260">
        <v>2982</v>
      </c>
      <c r="N970" s="825">
        <v>43227</v>
      </c>
      <c r="O970" s="300"/>
      <c r="P970" s="300"/>
      <c r="AB970" s="5" t="str">
        <f t="shared" ref="AB970:AB1033" si="19">IF(TRIM(A960)="","",CONCATENATE(TRIM(D960),TRIM(E960)))</f>
        <v>Nave Cetus70</v>
      </c>
    </row>
    <row r="971" spans="1:28" ht="12.95" customHeight="1">
      <c r="A971" s="260">
        <v>2983</v>
      </c>
      <c r="B971" s="260" t="s">
        <v>7801</v>
      </c>
      <c r="C971" s="261">
        <v>43195</v>
      </c>
      <c r="D971" s="260" t="s">
        <v>1481</v>
      </c>
      <c r="E971" s="260" t="s">
        <v>7587</v>
      </c>
      <c r="F971" s="260"/>
      <c r="G971" s="260"/>
      <c r="H971" s="262" t="s">
        <v>736</v>
      </c>
      <c r="I971" s="262" t="s">
        <v>25</v>
      </c>
      <c r="J971" s="660">
        <v>43161</v>
      </c>
      <c r="K971" s="299" t="s">
        <v>1103</v>
      </c>
      <c r="L971" s="654">
        <v>1300</v>
      </c>
      <c r="M971" s="260">
        <v>2983</v>
      </c>
      <c r="N971" s="825">
        <v>43230</v>
      </c>
      <c r="O971" s="300"/>
      <c r="P971" s="300"/>
      <c r="AB971" s="5" t="str">
        <f t="shared" si="19"/>
        <v>Wisdom VentureV008</v>
      </c>
    </row>
    <row r="972" spans="1:28" ht="12.95" customHeight="1">
      <c r="A972" s="260">
        <v>2985</v>
      </c>
      <c r="B972" s="260" t="s">
        <v>7802</v>
      </c>
      <c r="C972" s="261">
        <v>43195</v>
      </c>
      <c r="D972" s="260" t="s">
        <v>7803</v>
      </c>
      <c r="E972" s="323">
        <v>1801</v>
      </c>
      <c r="F972" s="260"/>
      <c r="G972" s="260"/>
      <c r="H972" s="262" t="s">
        <v>736</v>
      </c>
      <c r="I972" s="262" t="s">
        <v>2886</v>
      </c>
      <c r="J972" s="660">
        <v>43171</v>
      </c>
      <c r="K972" s="299" t="s">
        <v>1103</v>
      </c>
      <c r="L972" s="654">
        <v>1300</v>
      </c>
      <c r="M972" s="260">
        <v>2985</v>
      </c>
      <c r="N972" s="825">
        <v>43230</v>
      </c>
      <c r="O972" s="300"/>
      <c r="P972" s="300"/>
      <c r="AB972" s="5" t="str">
        <f t="shared" si="19"/>
        <v>Lady M6</v>
      </c>
    </row>
    <row r="973" spans="1:28" ht="12.95" customHeight="1">
      <c r="A973" s="260">
        <v>2985</v>
      </c>
      <c r="B973" s="260" t="s">
        <v>7804</v>
      </c>
      <c r="C973" s="261">
        <v>43195</v>
      </c>
      <c r="D973" s="260" t="s">
        <v>7805</v>
      </c>
      <c r="E973" s="260" t="s">
        <v>7730</v>
      </c>
      <c r="F973" s="260"/>
      <c r="G973" s="260"/>
      <c r="H973" s="262" t="s">
        <v>736</v>
      </c>
      <c r="I973" s="262" t="s">
        <v>535</v>
      </c>
      <c r="J973" s="660">
        <v>43186</v>
      </c>
      <c r="K973" s="299" t="s">
        <v>7806</v>
      </c>
      <c r="L973" s="654">
        <v>1300</v>
      </c>
      <c r="M973" s="260">
        <v>2985</v>
      </c>
      <c r="N973" s="825">
        <v>43235</v>
      </c>
      <c r="O973" s="300"/>
      <c r="P973" s="300"/>
      <c r="AB973" s="5" t="str">
        <f t="shared" si="19"/>
        <v>Tonos9</v>
      </c>
    </row>
    <row r="974" spans="1:28" ht="12.95" customHeight="1">
      <c r="A974" s="260">
        <v>2986</v>
      </c>
      <c r="B974" s="260" t="s">
        <v>7807</v>
      </c>
      <c r="C974" s="261">
        <v>43195</v>
      </c>
      <c r="D974" s="260" t="s">
        <v>7808</v>
      </c>
      <c r="E974" s="260" t="s">
        <v>7738</v>
      </c>
      <c r="F974" s="260"/>
      <c r="G974" s="260"/>
      <c r="H974" s="262" t="s">
        <v>736</v>
      </c>
      <c r="I974" s="262" t="s">
        <v>712</v>
      </c>
      <c r="J974" s="660">
        <v>43171</v>
      </c>
      <c r="K974" s="299" t="s">
        <v>1103</v>
      </c>
      <c r="L974" s="654">
        <v>1300</v>
      </c>
      <c r="M974" s="260">
        <v>2986</v>
      </c>
      <c r="N974" s="825">
        <v>43230</v>
      </c>
      <c r="O974" s="300"/>
      <c r="P974" s="300"/>
      <c r="AB974" s="5" t="str">
        <f t="shared" si="19"/>
        <v>Stride72</v>
      </c>
    </row>
    <row r="975" spans="1:28" ht="12.95" customHeight="1">
      <c r="A975" s="260">
        <v>2987</v>
      </c>
      <c r="B975" s="260" t="s">
        <v>7809</v>
      </c>
      <c r="C975" s="261">
        <v>43195</v>
      </c>
      <c r="D975" s="260" t="s">
        <v>2286</v>
      </c>
      <c r="E975" s="260" t="s">
        <v>7738</v>
      </c>
      <c r="F975" s="260"/>
      <c r="G975" s="260"/>
      <c r="H975" s="262" t="s">
        <v>2677</v>
      </c>
      <c r="I975" s="262" t="s">
        <v>25</v>
      </c>
      <c r="J975" s="660">
        <v>43176</v>
      </c>
      <c r="K975" s="299" t="s">
        <v>1103</v>
      </c>
      <c r="L975" s="654">
        <v>1300</v>
      </c>
      <c r="M975" s="260">
        <v>2987</v>
      </c>
      <c r="N975" s="825">
        <v>43230</v>
      </c>
      <c r="O975" s="300"/>
      <c r="P975" s="300"/>
      <c r="AB975" s="5" t="str">
        <f t="shared" si="19"/>
        <v>Ads Oslo201801</v>
      </c>
    </row>
    <row r="976" spans="1:28" ht="12.95" customHeight="1">
      <c r="A976" s="260">
        <v>2988</v>
      </c>
      <c r="B976" s="260" t="s">
        <v>7810</v>
      </c>
      <c r="C976" s="261">
        <v>43195</v>
      </c>
      <c r="D976" s="260" t="s">
        <v>7811</v>
      </c>
      <c r="E976" s="260" t="s">
        <v>7738</v>
      </c>
      <c r="F976" s="260"/>
      <c r="G976" s="260"/>
      <c r="H976" s="262" t="s">
        <v>1327</v>
      </c>
      <c r="I976" s="262" t="s">
        <v>25</v>
      </c>
      <c r="J976" s="660">
        <v>43184</v>
      </c>
      <c r="K976" s="299" t="s">
        <v>1103</v>
      </c>
      <c r="L976" s="654">
        <v>1300</v>
      </c>
      <c r="M976" s="260">
        <v>2988</v>
      </c>
      <c r="N976" s="825">
        <v>43230</v>
      </c>
      <c r="O976" s="300"/>
      <c r="P976" s="300"/>
      <c r="AB976" s="5" t="str">
        <f t="shared" si="19"/>
        <v>Jag Lavanya5049027</v>
      </c>
    </row>
    <row r="977" spans="1:28" ht="12.95" customHeight="1">
      <c r="A977" s="260">
        <v>2989</v>
      </c>
      <c r="B977" s="260" t="s">
        <v>7812</v>
      </c>
      <c r="C977" s="261">
        <v>43200</v>
      </c>
      <c r="D977" s="260" t="s">
        <v>7813</v>
      </c>
      <c r="E977" s="260" t="s">
        <v>7722</v>
      </c>
      <c r="F977" s="260"/>
      <c r="G977" s="260"/>
      <c r="H977" s="262" t="s">
        <v>2976</v>
      </c>
      <c r="I977" s="262" t="s">
        <v>267</v>
      </c>
      <c r="J977" s="660">
        <v>43195</v>
      </c>
      <c r="K977" s="299" t="s">
        <v>290</v>
      </c>
      <c r="L977" s="654">
        <v>1400</v>
      </c>
      <c r="M977" s="260">
        <v>2989</v>
      </c>
      <c r="N977" s="825">
        <v>43236</v>
      </c>
      <c r="O977" s="300"/>
      <c r="P977" s="300"/>
      <c r="AB977" s="5" t="str">
        <f t="shared" si="19"/>
        <v>Front Crown2</v>
      </c>
    </row>
    <row r="978" spans="1:28" ht="12.95" customHeight="1">
      <c r="A978" s="260">
        <v>2990</v>
      </c>
      <c r="B978" s="260" t="s">
        <v>7814</v>
      </c>
      <c r="C978" s="261">
        <v>43200</v>
      </c>
      <c r="D978" s="260" t="s">
        <v>2272</v>
      </c>
      <c r="E978" s="260" t="s">
        <v>143</v>
      </c>
      <c r="F978" s="260"/>
      <c r="G978" s="260"/>
      <c r="H978" s="262" t="s">
        <v>3273</v>
      </c>
      <c r="I978" s="262" t="s">
        <v>455</v>
      </c>
      <c r="J978" s="660">
        <v>43164</v>
      </c>
      <c r="K978" s="299" t="s">
        <v>1485</v>
      </c>
      <c r="L978" s="654">
        <v>1600</v>
      </c>
      <c r="M978" s="260">
        <v>2990</v>
      </c>
      <c r="N978" s="825">
        <v>43235</v>
      </c>
      <c r="O978" s="300"/>
      <c r="P978" s="300"/>
      <c r="AB978" s="5" t="str">
        <f t="shared" si="19"/>
        <v>New Advance45</v>
      </c>
    </row>
    <row r="979" spans="1:28" ht="12.95" customHeight="1">
      <c r="A979" s="260">
        <v>2991</v>
      </c>
      <c r="B979" s="260" t="s">
        <v>7815</v>
      </c>
      <c r="C979" s="261">
        <v>43200</v>
      </c>
      <c r="D979" s="260" t="s">
        <v>7816</v>
      </c>
      <c r="E979" s="260" t="s">
        <v>53</v>
      </c>
      <c r="F979" s="260"/>
      <c r="G979" s="260"/>
      <c r="H979" s="262" t="s">
        <v>7817</v>
      </c>
      <c r="I979" s="262" t="s">
        <v>25</v>
      </c>
      <c r="J979" s="660">
        <v>43189</v>
      </c>
      <c r="K979" s="299" t="s">
        <v>1485</v>
      </c>
      <c r="L979" s="654">
        <v>1600</v>
      </c>
      <c r="M979" s="260">
        <v>2991</v>
      </c>
      <c r="N979" s="825">
        <v>43235</v>
      </c>
      <c r="O979" s="300"/>
      <c r="P979" s="300"/>
      <c r="AB979" s="5" t="str">
        <f t="shared" si="19"/>
        <v>Stena Perros201801</v>
      </c>
    </row>
    <row r="980" spans="1:28" ht="12.95" customHeight="1">
      <c r="A980" s="260">
        <v>2992</v>
      </c>
      <c r="B980" s="260" t="s">
        <v>7818</v>
      </c>
      <c r="C980" s="261">
        <v>43200</v>
      </c>
      <c r="D980" s="260" t="s">
        <v>7819</v>
      </c>
      <c r="E980" s="260" t="s">
        <v>81</v>
      </c>
      <c r="F980" s="260"/>
      <c r="G980" s="260"/>
      <c r="H980" s="262" t="s">
        <v>1284</v>
      </c>
      <c r="I980" s="262" t="s">
        <v>7820</v>
      </c>
      <c r="J980" s="660">
        <v>43168</v>
      </c>
      <c r="K980" s="299" t="s">
        <v>590</v>
      </c>
      <c r="L980" s="654">
        <v>1600</v>
      </c>
      <c r="M980" s="260">
        <v>2992</v>
      </c>
      <c r="N980" s="825">
        <v>43215</v>
      </c>
      <c r="O980" s="300"/>
      <c r="P980" s="300"/>
      <c r="AB980" s="5" t="str">
        <f t="shared" si="19"/>
        <v>Stena Perros201802</v>
      </c>
    </row>
    <row r="981" spans="1:28" ht="12.95" customHeight="1">
      <c r="A981" s="260">
        <v>2993</v>
      </c>
      <c r="B981" s="260" t="s">
        <v>7821</v>
      </c>
      <c r="C981" s="261">
        <v>43200</v>
      </c>
      <c r="D981" s="260" t="s">
        <v>2342</v>
      </c>
      <c r="E981" s="260" t="s">
        <v>7822</v>
      </c>
      <c r="F981" s="260"/>
      <c r="G981" s="260"/>
      <c r="H981" s="262" t="s">
        <v>1861</v>
      </c>
      <c r="I981" s="262" t="s">
        <v>7823</v>
      </c>
      <c r="J981" s="660">
        <v>43165</v>
      </c>
      <c r="K981" s="299" t="s">
        <v>590</v>
      </c>
      <c r="L981" s="654">
        <v>1600</v>
      </c>
      <c r="M981" s="260">
        <v>2993</v>
      </c>
      <c r="N981" s="825">
        <v>43215</v>
      </c>
      <c r="O981" s="300"/>
      <c r="P981" s="300"/>
      <c r="AB981" s="5" t="str">
        <f t="shared" si="19"/>
        <v>Stena Imperative1709</v>
      </c>
    </row>
    <row r="982" spans="1:28" ht="12.95" customHeight="1">
      <c r="A982" s="260">
        <v>2994</v>
      </c>
      <c r="B982" s="260" t="s">
        <v>7824</v>
      </c>
      <c r="C982" s="261">
        <v>43200</v>
      </c>
      <c r="D982" s="260" t="s">
        <v>7825</v>
      </c>
      <c r="E982" s="260" t="s">
        <v>193</v>
      </c>
      <c r="F982" s="260"/>
      <c r="G982" s="260"/>
      <c r="H982" s="262" t="s">
        <v>7826</v>
      </c>
      <c r="I982" s="262" t="s">
        <v>1285</v>
      </c>
      <c r="J982" s="660">
        <v>43168</v>
      </c>
      <c r="K982" s="299" t="s">
        <v>590</v>
      </c>
      <c r="L982" s="654">
        <v>1600</v>
      </c>
      <c r="M982" s="260">
        <v>2994</v>
      </c>
      <c r="N982" s="825">
        <v>43222</v>
      </c>
      <c r="O982" s="300"/>
      <c r="P982" s="300"/>
      <c r="AB982" s="5" t="str">
        <f t="shared" si="19"/>
        <v>Nord Oceania1801</v>
      </c>
    </row>
    <row r="983" spans="1:28" ht="12.95" customHeight="1">
      <c r="A983" s="260">
        <v>2995</v>
      </c>
      <c r="B983" s="260" t="s">
        <v>7827</v>
      </c>
      <c r="C983" s="261">
        <v>43200</v>
      </c>
      <c r="D983" s="260" t="s">
        <v>7828</v>
      </c>
      <c r="E983" s="260" t="s">
        <v>834</v>
      </c>
      <c r="F983" s="260"/>
      <c r="G983" s="260"/>
      <c r="H983" s="262" t="s">
        <v>1861</v>
      </c>
      <c r="I983" s="262" t="s">
        <v>4354</v>
      </c>
      <c r="J983" s="660">
        <v>43163</v>
      </c>
      <c r="K983" s="299" t="s">
        <v>590</v>
      </c>
      <c r="L983" s="654">
        <v>1600</v>
      </c>
      <c r="M983" s="260">
        <v>2995</v>
      </c>
      <c r="N983" s="825">
        <v>43210</v>
      </c>
      <c r="O983" s="300"/>
      <c r="P983" s="300"/>
      <c r="AB983" s="5" t="str">
        <f t="shared" si="19"/>
        <v>Wisby Atlantic201801</v>
      </c>
    </row>
    <row r="984" spans="1:28" ht="12.95" customHeight="1">
      <c r="A984" s="260">
        <v>2996</v>
      </c>
      <c r="B984" s="260" t="s">
        <v>7829</v>
      </c>
      <c r="C984" s="261">
        <v>43200</v>
      </c>
      <c r="D984" s="260" t="s">
        <v>7830</v>
      </c>
      <c r="E984" s="260" t="s">
        <v>7831</v>
      </c>
      <c r="F984" s="260"/>
      <c r="G984" s="260"/>
      <c r="H984" s="262" t="s">
        <v>2783</v>
      </c>
      <c r="I984" s="262" t="s">
        <v>3180</v>
      </c>
      <c r="J984" s="660">
        <v>43163</v>
      </c>
      <c r="K984" s="299" t="s">
        <v>590</v>
      </c>
      <c r="L984" s="654">
        <v>1600</v>
      </c>
      <c r="M984" s="260">
        <v>2996</v>
      </c>
      <c r="N984" s="825">
        <v>43210</v>
      </c>
      <c r="O984" s="300"/>
      <c r="P984" s="300"/>
      <c r="AB984" s="5" t="str">
        <f t="shared" si="19"/>
        <v>STI Esles II1801</v>
      </c>
    </row>
    <row r="985" spans="1:28" ht="12.95" customHeight="1">
      <c r="A985" s="260">
        <v>2997</v>
      </c>
      <c r="B985" s="260" t="s">
        <v>7832</v>
      </c>
      <c r="C985" s="261">
        <v>43200</v>
      </c>
      <c r="D985" s="260" t="s">
        <v>7496</v>
      </c>
      <c r="E985" s="260" t="s">
        <v>7833</v>
      </c>
      <c r="F985" s="260"/>
      <c r="G985" s="260"/>
      <c r="H985" s="262" t="s">
        <v>2783</v>
      </c>
      <c r="I985" s="262" t="s">
        <v>324</v>
      </c>
      <c r="J985" s="660">
        <v>43171</v>
      </c>
      <c r="K985" s="299" t="s">
        <v>590</v>
      </c>
      <c r="L985" s="654">
        <v>1600</v>
      </c>
      <c r="M985" s="260">
        <v>2997</v>
      </c>
      <c r="N985" s="825">
        <v>43210</v>
      </c>
      <c r="O985" s="300"/>
      <c r="P985" s="300"/>
      <c r="AB985" s="5" t="str">
        <f t="shared" si="19"/>
        <v>Green Sea1801</v>
      </c>
    </row>
    <row r="986" spans="1:28" ht="12.95" customHeight="1">
      <c r="A986" s="260">
        <v>2998</v>
      </c>
      <c r="B986" s="260" t="s">
        <v>7834</v>
      </c>
      <c r="C986" s="261">
        <v>43200</v>
      </c>
      <c r="D986" s="260" t="s">
        <v>7560</v>
      </c>
      <c r="E986" s="260" t="s">
        <v>346</v>
      </c>
      <c r="F986" s="260"/>
      <c r="G986" s="260"/>
      <c r="H986" s="262" t="s">
        <v>2783</v>
      </c>
      <c r="I986" s="262" t="s">
        <v>3180</v>
      </c>
      <c r="J986" s="660">
        <v>43167</v>
      </c>
      <c r="K986" s="299" t="s">
        <v>590</v>
      </c>
      <c r="L986" s="654">
        <v>1600</v>
      </c>
      <c r="M986" s="260">
        <v>2998</v>
      </c>
      <c r="N986" s="825">
        <v>43210</v>
      </c>
      <c r="O986" s="300"/>
      <c r="P986" s="300"/>
      <c r="AB986" s="5" t="str">
        <f t="shared" si="19"/>
        <v>Wisby Pacific1801</v>
      </c>
    </row>
    <row r="987" spans="1:28" ht="12.95" customHeight="1">
      <c r="A987" s="260">
        <v>2999</v>
      </c>
      <c r="B987" s="260" t="s">
        <v>7835</v>
      </c>
      <c r="C987" s="261">
        <v>43200</v>
      </c>
      <c r="D987" s="260" t="s">
        <v>7419</v>
      </c>
      <c r="E987" s="260" t="s">
        <v>7836</v>
      </c>
      <c r="F987" s="260"/>
      <c r="G987" s="260"/>
      <c r="H987" s="262" t="s">
        <v>2868</v>
      </c>
      <c r="I987" s="262" t="s">
        <v>150</v>
      </c>
      <c r="J987" s="660">
        <v>43184</v>
      </c>
      <c r="K987" s="299" t="s">
        <v>590</v>
      </c>
      <c r="L987" s="654">
        <v>1600</v>
      </c>
      <c r="M987" s="260">
        <v>2999</v>
      </c>
      <c r="N987" s="825">
        <v>43229</v>
      </c>
      <c r="O987" s="300"/>
      <c r="P987" s="300"/>
      <c r="AB987" s="5" t="str">
        <f t="shared" si="19"/>
        <v>British Resource18001</v>
      </c>
    </row>
    <row r="988" spans="1:28" ht="12.95" customHeight="1">
      <c r="A988" s="260">
        <v>3000</v>
      </c>
      <c r="B988" s="260" t="s">
        <v>7837</v>
      </c>
      <c r="C988" s="261">
        <v>43200</v>
      </c>
      <c r="D988" s="260" t="s">
        <v>850</v>
      </c>
      <c r="E988" s="260" t="s">
        <v>6511</v>
      </c>
      <c r="F988" s="260"/>
      <c r="G988" s="260"/>
      <c r="H988" s="262" t="s">
        <v>2868</v>
      </c>
      <c r="I988" s="262" t="s">
        <v>261</v>
      </c>
      <c r="J988" s="660">
        <v>43177</v>
      </c>
      <c r="K988" s="299" t="s">
        <v>590</v>
      </c>
      <c r="L988" s="654">
        <v>1600</v>
      </c>
      <c r="M988" s="260">
        <v>3000</v>
      </c>
      <c r="N988" s="825">
        <v>43235</v>
      </c>
      <c r="O988" s="300"/>
      <c r="P988" s="300"/>
      <c r="AB988" s="5" t="str">
        <f t="shared" si="19"/>
        <v>King Gregory36</v>
      </c>
    </row>
    <row r="989" spans="1:28" ht="12.95" customHeight="1">
      <c r="A989" s="260">
        <v>3001</v>
      </c>
      <c r="B989" s="260" t="s">
        <v>7838</v>
      </c>
      <c r="C989" s="261">
        <v>43200</v>
      </c>
      <c r="D989" s="260" t="s">
        <v>1303</v>
      </c>
      <c r="E989" s="260" t="s">
        <v>81</v>
      </c>
      <c r="F989" s="260"/>
      <c r="G989" s="260"/>
      <c r="H989" s="262" t="s">
        <v>864</v>
      </c>
      <c r="I989" s="262" t="s">
        <v>261</v>
      </c>
      <c r="J989" s="660">
        <v>43184</v>
      </c>
      <c r="K989" s="299" t="s">
        <v>590</v>
      </c>
      <c r="L989" s="654">
        <v>1600</v>
      </c>
      <c r="M989" s="260">
        <v>3001</v>
      </c>
      <c r="N989" s="825">
        <v>43210</v>
      </c>
      <c r="O989" s="300"/>
      <c r="P989" s="300"/>
      <c r="AB989" s="5" t="str">
        <f t="shared" si="19"/>
        <v>Hellas Calafia1</v>
      </c>
    </row>
    <row r="990" spans="1:28" ht="12.95" customHeight="1">
      <c r="A990" s="260">
        <v>3002</v>
      </c>
      <c r="B990" s="260" t="s">
        <v>7839</v>
      </c>
      <c r="C990" s="261">
        <v>43200</v>
      </c>
      <c r="D990" s="260" t="s">
        <v>7532</v>
      </c>
      <c r="E990" s="260" t="s">
        <v>370</v>
      </c>
      <c r="F990" s="260"/>
      <c r="G990" s="260"/>
      <c r="H990" s="262" t="s">
        <v>2783</v>
      </c>
      <c r="I990" s="262" t="s">
        <v>62</v>
      </c>
      <c r="J990" s="660">
        <v>43177</v>
      </c>
      <c r="K990" s="299" t="s">
        <v>590</v>
      </c>
      <c r="L990" s="654">
        <v>1600</v>
      </c>
      <c r="M990" s="260">
        <v>3002</v>
      </c>
      <c r="N990" s="825">
        <v>43229</v>
      </c>
      <c r="O990" s="300"/>
      <c r="P990" s="300"/>
      <c r="AB990" s="5" t="str">
        <f t="shared" si="19"/>
        <v>Marex Express26</v>
      </c>
    </row>
    <row r="991" spans="1:28" ht="12.95" customHeight="1">
      <c r="A991" s="260">
        <v>3003</v>
      </c>
      <c r="B991" s="260" t="s">
        <v>7840</v>
      </c>
      <c r="C991" s="261">
        <v>43201</v>
      </c>
      <c r="D991" s="260" t="s">
        <v>2772</v>
      </c>
      <c r="E991" s="260" t="s">
        <v>495</v>
      </c>
      <c r="F991" s="260"/>
      <c r="G991" s="260"/>
      <c r="H991" s="262" t="s">
        <v>75</v>
      </c>
      <c r="I991" s="262" t="s">
        <v>48</v>
      </c>
      <c r="J991" s="660">
        <v>43172</v>
      </c>
      <c r="K991" s="299" t="s">
        <v>60</v>
      </c>
      <c r="L991" s="654">
        <v>800</v>
      </c>
      <c r="M991" s="260">
        <v>3003</v>
      </c>
      <c r="N991" s="825">
        <v>43248</v>
      </c>
      <c r="O991" s="300"/>
      <c r="P991" s="300"/>
      <c r="AB991" s="5" t="str">
        <f t="shared" si="19"/>
        <v>Aqualegend69_AG047</v>
      </c>
    </row>
    <row r="992" spans="1:28" ht="12.95" customHeight="1">
      <c r="A992" s="260">
        <v>3004</v>
      </c>
      <c r="B992" s="260" t="s">
        <v>7841</v>
      </c>
      <c r="C992" s="261">
        <v>43201</v>
      </c>
      <c r="D992" s="260" t="s">
        <v>321</v>
      </c>
      <c r="E992" s="260" t="s">
        <v>212</v>
      </c>
      <c r="F992" s="260"/>
      <c r="G992" s="260"/>
      <c r="H992" s="262" t="s">
        <v>7398</v>
      </c>
      <c r="I992" s="262" t="s">
        <v>82</v>
      </c>
      <c r="J992" s="660">
        <v>43172</v>
      </c>
      <c r="K992" s="299" t="s">
        <v>60</v>
      </c>
      <c r="L992" s="654">
        <v>800</v>
      </c>
      <c r="M992" s="260">
        <v>3004</v>
      </c>
      <c r="N992" s="825">
        <v>43235</v>
      </c>
      <c r="O992" s="300"/>
      <c r="P992" s="300"/>
      <c r="AB992" s="5" t="str">
        <f t="shared" si="19"/>
        <v>Goldengate Park28</v>
      </c>
    </row>
    <row r="993" spans="1:28" ht="12.95" customHeight="1">
      <c r="A993" s="260">
        <v>3005</v>
      </c>
      <c r="B993" s="260" t="s">
        <v>7842</v>
      </c>
      <c r="C993" s="261">
        <v>43201</v>
      </c>
      <c r="D993" s="260" t="s">
        <v>1329</v>
      </c>
      <c r="E993" s="260" t="s">
        <v>84</v>
      </c>
      <c r="F993" s="260"/>
      <c r="G993" s="260"/>
      <c r="H993" s="262" t="s">
        <v>634</v>
      </c>
      <c r="I993" s="262" t="s">
        <v>1970</v>
      </c>
      <c r="J993" s="660">
        <v>43174</v>
      </c>
      <c r="K993" s="299" t="s">
        <v>60</v>
      </c>
      <c r="L993" s="654">
        <v>800</v>
      </c>
      <c r="M993" s="260">
        <v>3005</v>
      </c>
      <c r="N993" s="825">
        <v>43235</v>
      </c>
      <c r="O993" s="300"/>
      <c r="P993" s="300"/>
      <c r="AB993" s="5" t="str">
        <f t="shared" si="19"/>
        <v>Aqualoyalty49</v>
      </c>
    </row>
    <row r="994" spans="1:28" ht="12.95" customHeight="1">
      <c r="A994" s="260">
        <v>3006</v>
      </c>
      <c r="B994" s="260" t="s">
        <v>7843</v>
      </c>
      <c r="C994" s="261">
        <v>43201</v>
      </c>
      <c r="D994" s="260" t="s">
        <v>73</v>
      </c>
      <c r="E994" s="260" t="s">
        <v>224</v>
      </c>
      <c r="F994" s="260"/>
      <c r="G994" s="260"/>
      <c r="H994" s="262" t="s">
        <v>7844</v>
      </c>
      <c r="I994" s="262" t="s">
        <v>20</v>
      </c>
      <c r="J994" s="660">
        <v>43160</v>
      </c>
      <c r="K994" s="299" t="s">
        <v>60</v>
      </c>
      <c r="L994" s="654">
        <v>800</v>
      </c>
      <c r="M994" s="260">
        <v>3006</v>
      </c>
      <c r="N994" s="825">
        <v>43235</v>
      </c>
      <c r="O994" s="300"/>
      <c r="P994" s="300"/>
      <c r="AB994" s="5" t="str">
        <f t="shared" si="19"/>
        <v>Seaways Pearlmar259</v>
      </c>
    </row>
    <row r="995" spans="1:28" ht="12.95" customHeight="1">
      <c r="A995" s="260">
        <v>3007</v>
      </c>
      <c r="B995" s="260" t="s">
        <v>7845</v>
      </c>
      <c r="C995" s="261">
        <v>43201</v>
      </c>
      <c r="D995" s="260" t="s">
        <v>68</v>
      </c>
      <c r="E995" s="260" t="s">
        <v>247</v>
      </c>
      <c r="F995" s="260"/>
      <c r="G995" s="260"/>
      <c r="H995" s="262" t="s">
        <v>634</v>
      </c>
      <c r="I995" s="262" t="s">
        <v>200</v>
      </c>
      <c r="J995" s="660">
        <v>43183</v>
      </c>
      <c r="K995" s="299" t="s">
        <v>60</v>
      </c>
      <c r="L995" s="654">
        <v>800</v>
      </c>
      <c r="M995" s="260">
        <v>3007</v>
      </c>
      <c r="N995" s="825">
        <v>43235</v>
      </c>
      <c r="O995" s="300"/>
      <c r="P995" s="300"/>
      <c r="AB995" s="5" t="str">
        <f t="shared" si="19"/>
        <v>Cabo MisakiCMS010</v>
      </c>
    </row>
    <row r="996" spans="1:28" ht="12.95" customHeight="1">
      <c r="A996" s="260">
        <v>3008</v>
      </c>
      <c r="B996" s="260" t="s">
        <v>7846</v>
      </c>
      <c r="C996" s="261">
        <v>43201</v>
      </c>
      <c r="D996" s="260" t="s">
        <v>826</v>
      </c>
      <c r="E996" s="260" t="s">
        <v>146</v>
      </c>
      <c r="F996" s="260"/>
      <c r="G996" s="260"/>
      <c r="H996" s="262" t="s">
        <v>63</v>
      </c>
      <c r="I996" s="262" t="s">
        <v>7847</v>
      </c>
      <c r="J996" s="660">
        <v>43177</v>
      </c>
      <c r="K996" s="299" t="s">
        <v>60</v>
      </c>
      <c r="L996" s="654">
        <v>800</v>
      </c>
      <c r="M996" s="260">
        <v>3008</v>
      </c>
      <c r="N996" s="825">
        <v>43235</v>
      </c>
      <c r="O996" s="300"/>
      <c r="P996" s="300"/>
      <c r="AB996" s="5" t="str">
        <f t="shared" si="19"/>
        <v>Cabo Fuji04</v>
      </c>
    </row>
    <row r="997" spans="1:28" ht="12.95" customHeight="1">
      <c r="A997" s="260">
        <v>3009</v>
      </c>
      <c r="B997" s="260" t="s">
        <v>7848</v>
      </c>
      <c r="C997" s="261">
        <v>43201</v>
      </c>
      <c r="D997" s="260" t="s">
        <v>7849</v>
      </c>
      <c r="E997" s="260" t="s">
        <v>53</v>
      </c>
      <c r="F997" s="260"/>
      <c r="G997" s="260"/>
      <c r="H997" s="262" t="s">
        <v>7568</v>
      </c>
      <c r="I997" s="262" t="s">
        <v>365</v>
      </c>
      <c r="J997" s="660">
        <v>43173</v>
      </c>
      <c r="K997" s="299" t="s">
        <v>60</v>
      </c>
      <c r="L997" s="654">
        <v>800</v>
      </c>
      <c r="M997" s="260">
        <v>3009</v>
      </c>
      <c r="N997" s="825">
        <v>43235</v>
      </c>
      <c r="O997" s="300"/>
      <c r="P997" s="300"/>
      <c r="AB997" s="5" t="str">
        <f t="shared" si="19"/>
        <v>Chantal122-129F</v>
      </c>
    </row>
    <row r="998" spans="1:28" ht="12.95" customHeight="1">
      <c r="A998" s="260">
        <v>3010</v>
      </c>
      <c r="B998" s="260" t="s">
        <v>7850</v>
      </c>
      <c r="C998" s="261">
        <v>43201</v>
      </c>
      <c r="D998" s="260" t="s">
        <v>2401</v>
      </c>
      <c r="E998" s="260" t="s">
        <v>367</v>
      </c>
      <c r="F998" s="260"/>
      <c r="G998" s="260"/>
      <c r="H998" s="262" t="s">
        <v>7398</v>
      </c>
      <c r="I998" s="262" t="s">
        <v>7749</v>
      </c>
      <c r="J998" s="660">
        <v>43166</v>
      </c>
      <c r="K998" s="299" t="s">
        <v>60</v>
      </c>
      <c r="L998" s="654">
        <v>800</v>
      </c>
      <c r="M998" s="260">
        <v>3010</v>
      </c>
      <c r="N998" s="825">
        <v>43235</v>
      </c>
      <c r="O998" s="300"/>
      <c r="P998" s="300"/>
      <c r="AB998" s="5" t="str">
        <f t="shared" si="19"/>
        <v>Inca187</v>
      </c>
    </row>
    <row r="999" spans="1:28" ht="12.95" customHeight="1">
      <c r="A999" s="260">
        <v>3011</v>
      </c>
      <c r="B999" s="260" t="s">
        <v>7851</v>
      </c>
      <c r="C999" s="261">
        <v>43201</v>
      </c>
      <c r="D999" s="260" t="s">
        <v>682</v>
      </c>
      <c r="E999" s="260" t="s">
        <v>7852</v>
      </c>
      <c r="F999" s="260"/>
      <c r="G999" s="260"/>
      <c r="H999" s="262" t="s">
        <v>601</v>
      </c>
      <c r="I999" s="262" t="s">
        <v>88</v>
      </c>
      <c r="J999" s="660">
        <v>43172</v>
      </c>
      <c r="K999" s="299" t="s">
        <v>60</v>
      </c>
      <c r="L999" s="654">
        <v>800</v>
      </c>
      <c r="M999" s="260">
        <v>3011</v>
      </c>
      <c r="N999" s="825">
        <v>43235</v>
      </c>
      <c r="O999" s="300"/>
      <c r="P999" s="300"/>
      <c r="AB999" s="5" t="str">
        <f t="shared" si="19"/>
        <v>Danubia26</v>
      </c>
    </row>
    <row r="1000" spans="1:28" ht="12.95" customHeight="1">
      <c r="A1000" s="260">
        <v>3012</v>
      </c>
      <c r="B1000" s="260" t="s">
        <v>7853</v>
      </c>
      <c r="C1000" s="261">
        <v>43201</v>
      </c>
      <c r="D1000" s="260" t="s">
        <v>248</v>
      </c>
      <c r="E1000" s="260" t="s">
        <v>81</v>
      </c>
      <c r="F1000" s="260"/>
      <c r="G1000" s="260"/>
      <c r="H1000" s="262" t="s">
        <v>63</v>
      </c>
      <c r="I1000" s="262" t="s">
        <v>90</v>
      </c>
      <c r="J1000" s="660">
        <v>43184</v>
      </c>
      <c r="K1000" s="299" t="s">
        <v>60</v>
      </c>
      <c r="L1000" s="654">
        <v>800</v>
      </c>
      <c r="M1000" s="260">
        <v>3012</v>
      </c>
      <c r="N1000" s="825">
        <v>43235</v>
      </c>
      <c r="O1000" s="300"/>
      <c r="P1000" s="300"/>
      <c r="AB1000" s="5" t="str">
        <f t="shared" si="19"/>
        <v>Punta Gruesa7</v>
      </c>
    </row>
    <row r="1001" spans="1:28" ht="12.95" customHeight="1">
      <c r="A1001" s="260">
        <v>3013</v>
      </c>
      <c r="B1001" s="260" t="s">
        <v>7854</v>
      </c>
      <c r="C1001" s="261">
        <v>43201</v>
      </c>
      <c r="D1001" s="260" t="s">
        <v>7855</v>
      </c>
      <c r="E1001" s="260" t="s">
        <v>117</v>
      </c>
      <c r="F1001" s="260"/>
      <c r="G1001" s="260"/>
      <c r="H1001" s="262" t="s">
        <v>830</v>
      </c>
      <c r="I1001" s="262" t="s">
        <v>585</v>
      </c>
      <c r="J1001" s="660">
        <v>43185</v>
      </c>
      <c r="K1001" s="299" t="s">
        <v>60</v>
      </c>
      <c r="L1001" s="654">
        <v>800</v>
      </c>
      <c r="M1001" s="260">
        <v>3013</v>
      </c>
      <c r="N1001" s="825">
        <v>43235</v>
      </c>
      <c r="O1001" s="300"/>
      <c r="P1001" s="300"/>
      <c r="AB1001" s="5" t="str">
        <f t="shared" si="19"/>
        <v>Ridgebury Sally B86</v>
      </c>
    </row>
    <row r="1002" spans="1:28" ht="12.95" customHeight="1">
      <c r="A1002" s="260">
        <v>3014</v>
      </c>
      <c r="B1002" s="260" t="s">
        <v>7856</v>
      </c>
      <c r="C1002" s="261">
        <v>43201</v>
      </c>
      <c r="D1002" s="260" t="s">
        <v>92</v>
      </c>
      <c r="E1002" s="260" t="s">
        <v>161</v>
      </c>
      <c r="F1002" s="260"/>
      <c r="G1002" s="260"/>
      <c r="H1002" s="262" t="s">
        <v>7398</v>
      </c>
      <c r="I1002" s="262" t="s">
        <v>435</v>
      </c>
      <c r="J1002" s="660">
        <v>43188</v>
      </c>
      <c r="K1002" s="299" t="s">
        <v>60</v>
      </c>
      <c r="L1002" s="654">
        <v>800</v>
      </c>
      <c r="M1002" s="260">
        <v>3014</v>
      </c>
      <c r="N1002" s="825">
        <v>43235</v>
      </c>
      <c r="O1002" s="300"/>
      <c r="P1002" s="300"/>
      <c r="AB1002" s="5" t="str">
        <f t="shared" si="19"/>
        <v>Mare Oriens82</v>
      </c>
    </row>
    <row r="1003" spans="1:28" ht="12.95" customHeight="1">
      <c r="A1003" s="260">
        <v>3015</v>
      </c>
      <c r="B1003" s="260" t="s">
        <v>7857</v>
      </c>
      <c r="C1003" s="261">
        <v>43201</v>
      </c>
      <c r="D1003" s="260" t="s">
        <v>2401</v>
      </c>
      <c r="E1003" s="260" t="s">
        <v>727</v>
      </c>
      <c r="F1003" s="260"/>
      <c r="G1003" s="260"/>
      <c r="H1003" s="262" t="s">
        <v>7398</v>
      </c>
      <c r="I1003" s="262" t="s">
        <v>20</v>
      </c>
      <c r="J1003" s="660">
        <v>43192</v>
      </c>
      <c r="K1003" s="299" t="s">
        <v>60</v>
      </c>
      <c r="L1003" s="654">
        <v>800</v>
      </c>
      <c r="M1003" s="260">
        <v>3015</v>
      </c>
      <c r="N1003" s="825">
        <v>43235</v>
      </c>
      <c r="O1003" s="300"/>
      <c r="P1003" s="300"/>
      <c r="AB1003" s="5" t="str">
        <f t="shared" si="19"/>
        <v>Atlantic Dawn47</v>
      </c>
    </row>
    <row r="1004" spans="1:28" ht="12.95" customHeight="1">
      <c r="A1004" s="260">
        <v>3016</v>
      </c>
      <c r="B1004" s="260" t="s">
        <v>7858</v>
      </c>
      <c r="C1004" s="261">
        <v>43201</v>
      </c>
      <c r="D1004" s="260" t="s">
        <v>2779</v>
      </c>
      <c r="E1004" s="260" t="s">
        <v>7859</v>
      </c>
      <c r="F1004" s="260"/>
      <c r="G1004" s="260"/>
      <c r="H1004" s="262" t="s">
        <v>2474</v>
      </c>
      <c r="I1004" s="262" t="s">
        <v>25</v>
      </c>
      <c r="J1004" s="660">
        <v>43177</v>
      </c>
      <c r="K1004" s="299" t="s">
        <v>1466</v>
      </c>
      <c r="L1004" s="654">
        <v>1400</v>
      </c>
      <c r="M1004" s="260">
        <v>3016</v>
      </c>
      <c r="N1004" s="825">
        <v>43290</v>
      </c>
      <c r="O1004" s="300"/>
      <c r="P1004" s="300"/>
      <c r="AB1004" s="5" t="str">
        <f t="shared" si="19"/>
        <v>Erik Spirit140</v>
      </c>
    </row>
    <row r="1005" spans="1:28" ht="12.95" customHeight="1">
      <c r="A1005" s="260">
        <v>3017</v>
      </c>
      <c r="B1005" s="260" t="s">
        <v>7860</v>
      </c>
      <c r="C1005" s="261">
        <v>43201</v>
      </c>
      <c r="D1005" s="260" t="s">
        <v>2854</v>
      </c>
      <c r="E1005" s="260" t="s">
        <v>7861</v>
      </c>
      <c r="F1005" s="260"/>
      <c r="G1005" s="260"/>
      <c r="H1005" s="262" t="s">
        <v>2474</v>
      </c>
      <c r="I1005" s="262" t="s">
        <v>7776</v>
      </c>
      <c r="J1005" s="660">
        <v>43187</v>
      </c>
      <c r="K1005" s="299" t="s">
        <v>1466</v>
      </c>
      <c r="L1005" s="654">
        <v>1400</v>
      </c>
      <c r="M1005" s="260">
        <v>3017</v>
      </c>
      <c r="N1005" s="825">
        <v>43290</v>
      </c>
      <c r="O1005" s="300"/>
      <c r="P1005" s="300"/>
      <c r="AB1005" s="5" t="str">
        <f t="shared" si="19"/>
        <v>Sebarok Spirit37</v>
      </c>
    </row>
    <row r="1006" spans="1:28" ht="12.95" customHeight="1">
      <c r="A1006" s="260">
        <v>3018</v>
      </c>
      <c r="B1006" s="260" t="s">
        <v>7862</v>
      </c>
      <c r="C1006" s="261">
        <v>43201</v>
      </c>
      <c r="D1006" s="260" t="s">
        <v>7774</v>
      </c>
      <c r="E1006" s="260" t="s">
        <v>7863</v>
      </c>
      <c r="F1006" s="260"/>
      <c r="G1006" s="260"/>
      <c r="H1006" s="262" t="s">
        <v>2474</v>
      </c>
      <c r="I1006" s="262" t="s">
        <v>25</v>
      </c>
      <c r="J1006" s="660">
        <v>43185</v>
      </c>
      <c r="K1006" s="299" t="s">
        <v>1466</v>
      </c>
      <c r="L1006" s="654">
        <v>1400</v>
      </c>
      <c r="M1006" s="260">
        <v>3018</v>
      </c>
      <c r="N1006" s="825">
        <v>43290</v>
      </c>
      <c r="O1006" s="300"/>
      <c r="P1006" s="300"/>
      <c r="AB1006" s="5" t="str">
        <f t="shared" si="19"/>
        <v>Blue River40</v>
      </c>
    </row>
    <row r="1007" spans="1:28" ht="12.95" customHeight="1">
      <c r="A1007" s="260">
        <v>3019</v>
      </c>
      <c r="B1007" s="260" t="s">
        <v>7864</v>
      </c>
      <c r="C1007" s="261">
        <v>43201</v>
      </c>
      <c r="D1007" s="260" t="s">
        <v>2776</v>
      </c>
      <c r="E1007" s="260" t="s">
        <v>7865</v>
      </c>
      <c r="F1007" s="260"/>
      <c r="G1007" s="260"/>
      <c r="H1007" s="262" t="s">
        <v>2474</v>
      </c>
      <c r="I1007" s="262" t="s">
        <v>25</v>
      </c>
      <c r="J1007" s="660">
        <v>43189</v>
      </c>
      <c r="K1007" s="299" t="s">
        <v>1466</v>
      </c>
      <c r="L1007" s="654">
        <v>1400</v>
      </c>
      <c r="M1007" s="260">
        <v>3019</v>
      </c>
      <c r="N1007" s="825">
        <v>43290</v>
      </c>
      <c r="O1007" s="300"/>
      <c r="P1007" s="300"/>
      <c r="AB1007" s="5" t="str">
        <f t="shared" si="19"/>
        <v>Nordic Brasilia1</v>
      </c>
    </row>
    <row r="1008" spans="1:28" ht="12.95" customHeight="1">
      <c r="A1008" s="260">
        <v>3020</v>
      </c>
      <c r="B1008" s="260" t="s">
        <v>7866</v>
      </c>
      <c r="C1008" s="261">
        <v>43201</v>
      </c>
      <c r="D1008" s="260" t="s">
        <v>880</v>
      </c>
      <c r="E1008" s="260" t="s">
        <v>7867</v>
      </c>
      <c r="F1008" s="260"/>
      <c r="G1008" s="260"/>
      <c r="H1008" s="262" t="s">
        <v>2474</v>
      </c>
      <c r="I1008" s="262" t="s">
        <v>182</v>
      </c>
      <c r="J1008" s="660">
        <v>43181</v>
      </c>
      <c r="K1008" s="299" t="s">
        <v>1466</v>
      </c>
      <c r="L1008" s="654">
        <v>1400</v>
      </c>
      <c r="M1008" s="260">
        <v>3020</v>
      </c>
      <c r="N1008" s="825">
        <v>43290</v>
      </c>
      <c r="O1008" s="300"/>
      <c r="P1008" s="300"/>
      <c r="AB1008" s="5" t="str">
        <f t="shared" si="19"/>
        <v>Limerick Spirit93</v>
      </c>
    </row>
    <row r="1009" spans="1:28" ht="12.95" customHeight="1">
      <c r="A1009" s="260">
        <v>3021</v>
      </c>
      <c r="B1009" s="260" t="s">
        <v>7868</v>
      </c>
      <c r="C1009" s="261">
        <v>43206</v>
      </c>
      <c r="D1009" s="260" t="s">
        <v>7869</v>
      </c>
      <c r="E1009" s="260" t="s">
        <v>423</v>
      </c>
      <c r="F1009" s="260"/>
      <c r="G1009" s="260"/>
      <c r="H1009" s="262" t="s">
        <v>7870</v>
      </c>
      <c r="I1009" s="262" t="s">
        <v>786</v>
      </c>
      <c r="J1009" s="660">
        <v>43178</v>
      </c>
      <c r="K1009" s="299" t="s">
        <v>836</v>
      </c>
      <c r="L1009" s="654">
        <v>1400</v>
      </c>
      <c r="M1009" s="260">
        <v>3021</v>
      </c>
      <c r="N1009" s="825">
        <v>44214</v>
      </c>
      <c r="O1009" s="300"/>
      <c r="P1009" s="300"/>
      <c r="AB1009" s="5" t="str">
        <f t="shared" si="19"/>
        <v>Tarbet SpiritV69</v>
      </c>
    </row>
    <row r="1010" spans="1:28" ht="12.95" customHeight="1">
      <c r="A1010" s="260">
        <v>3022</v>
      </c>
      <c r="B1010" s="260" t="s">
        <v>7871</v>
      </c>
      <c r="C1010" s="261">
        <v>43224</v>
      </c>
      <c r="D1010" s="260" t="s">
        <v>7872</v>
      </c>
      <c r="E1010" s="260" t="s">
        <v>234</v>
      </c>
      <c r="F1010" s="260"/>
      <c r="G1010" s="260"/>
      <c r="H1010" s="262" t="s">
        <v>3844</v>
      </c>
      <c r="I1010" s="262" t="s">
        <v>1409</v>
      </c>
      <c r="J1010" s="660">
        <v>43194</v>
      </c>
      <c r="K1010" s="299" t="s">
        <v>1115</v>
      </c>
      <c r="L1010" s="654">
        <v>1600</v>
      </c>
      <c r="M1010" s="260">
        <v>3022</v>
      </c>
      <c r="N1010" s="825">
        <v>43276</v>
      </c>
      <c r="O1010" s="300"/>
      <c r="P1010" s="300"/>
      <c r="AB1010" s="5" t="str">
        <f t="shared" si="19"/>
        <v>BM Bonanza26</v>
      </c>
    </row>
    <row r="1011" spans="1:28" ht="12.95" customHeight="1">
      <c r="A1011" s="260">
        <v>3023</v>
      </c>
      <c r="B1011" s="260" t="s">
        <v>7873</v>
      </c>
      <c r="C1011" s="261">
        <v>43224</v>
      </c>
      <c r="D1011" s="260" t="s">
        <v>647</v>
      </c>
      <c r="E1011" s="260" t="s">
        <v>461</v>
      </c>
      <c r="F1011" s="260"/>
      <c r="G1011" s="260"/>
      <c r="H1011" s="262" t="s">
        <v>2877</v>
      </c>
      <c r="I1011" s="262" t="s">
        <v>67</v>
      </c>
      <c r="J1011" s="660">
        <v>43205</v>
      </c>
      <c r="K1011" s="299" t="s">
        <v>23</v>
      </c>
      <c r="L1011" s="654">
        <v>1200</v>
      </c>
      <c r="M1011" s="260">
        <v>3023</v>
      </c>
      <c r="N1011" s="825">
        <v>43235</v>
      </c>
      <c r="O1011" s="300"/>
      <c r="P1011" s="300"/>
      <c r="AB1011" s="5" t="str">
        <f t="shared" si="19"/>
        <v>New Award2</v>
      </c>
    </row>
    <row r="1012" spans="1:28" ht="12.95" customHeight="1">
      <c r="A1012" s="260">
        <v>3024</v>
      </c>
      <c r="B1012" s="260" t="s">
        <v>7874</v>
      </c>
      <c r="C1012" s="261">
        <v>43224</v>
      </c>
      <c r="D1012" s="260" t="s">
        <v>2947</v>
      </c>
      <c r="E1012" s="260" t="s">
        <v>7875</v>
      </c>
      <c r="F1012" s="260"/>
      <c r="G1012" s="260"/>
      <c r="H1012" s="262" t="s">
        <v>671</v>
      </c>
      <c r="I1012" s="262" t="s">
        <v>7876</v>
      </c>
      <c r="J1012" s="660">
        <v>43194</v>
      </c>
      <c r="K1012" s="299" t="s">
        <v>28</v>
      </c>
      <c r="L1012" s="654">
        <v>1400</v>
      </c>
      <c r="M1012" s="260">
        <v>3024</v>
      </c>
      <c r="N1012" s="825">
        <v>43248</v>
      </c>
      <c r="O1012" s="300"/>
      <c r="P1012" s="300"/>
      <c r="AB1012" s="5" t="str">
        <f t="shared" si="19"/>
        <v>Luzon Spirit38</v>
      </c>
    </row>
    <row r="1013" spans="1:28" ht="12.95" customHeight="1">
      <c r="A1013" s="260">
        <v>3025</v>
      </c>
      <c r="B1013" s="260" t="s">
        <v>7877</v>
      </c>
      <c r="C1013" s="261">
        <v>43224</v>
      </c>
      <c r="D1013" s="260" t="s">
        <v>7878</v>
      </c>
      <c r="E1013" s="260" t="s">
        <v>234</v>
      </c>
      <c r="F1013" s="260"/>
      <c r="G1013" s="260"/>
      <c r="H1013" s="262" t="s">
        <v>2541</v>
      </c>
      <c r="I1013" s="262" t="s">
        <v>269</v>
      </c>
      <c r="J1013" s="660">
        <v>43198</v>
      </c>
      <c r="K1013" s="299" t="s">
        <v>28</v>
      </c>
      <c r="L1013" s="654">
        <v>1400</v>
      </c>
      <c r="M1013" s="260">
        <v>3025</v>
      </c>
      <c r="N1013" s="825">
        <v>43248</v>
      </c>
      <c r="O1013" s="300"/>
      <c r="P1013" s="300"/>
      <c r="AB1013" s="5" t="str">
        <f t="shared" si="19"/>
        <v>Limerick Spirit94</v>
      </c>
    </row>
    <row r="1014" spans="1:28" ht="12.95" customHeight="1">
      <c r="A1014" s="260">
        <v>3026</v>
      </c>
      <c r="B1014" s="260" t="s">
        <v>7879</v>
      </c>
      <c r="C1014" s="261">
        <v>43224</v>
      </c>
      <c r="D1014" s="260" t="s">
        <v>517</v>
      </c>
      <c r="E1014" s="260" t="s">
        <v>700</v>
      </c>
      <c r="F1014" s="260"/>
      <c r="G1014" s="260"/>
      <c r="H1014" s="262" t="s">
        <v>7570</v>
      </c>
      <c r="I1014" s="262" t="s">
        <v>1852</v>
      </c>
      <c r="J1014" s="660">
        <v>43193</v>
      </c>
      <c r="K1014" s="299" t="s">
        <v>28</v>
      </c>
      <c r="L1014" s="654">
        <v>1400</v>
      </c>
      <c r="M1014" s="260">
        <v>3026</v>
      </c>
      <c r="N1014" s="825">
        <v>43279</v>
      </c>
      <c r="O1014" s="300"/>
      <c r="P1014" s="300"/>
      <c r="AB1014" s="5" t="str">
        <f t="shared" si="19"/>
        <v>Tigris228,229,230,231</v>
      </c>
    </row>
    <row r="1015" spans="1:28" ht="12.95" customHeight="1">
      <c r="A1015" s="260">
        <v>3027</v>
      </c>
      <c r="B1015" s="260" t="s">
        <v>7880</v>
      </c>
      <c r="C1015" s="261">
        <v>43224</v>
      </c>
      <c r="D1015" s="260" t="s">
        <v>7721</v>
      </c>
      <c r="E1015" s="260" t="s">
        <v>7881</v>
      </c>
      <c r="F1015" s="260"/>
      <c r="G1015" s="260"/>
      <c r="H1015" s="262" t="s">
        <v>1382</v>
      </c>
      <c r="I1015" s="262" t="s">
        <v>8557</v>
      </c>
      <c r="J1015" s="660">
        <v>43202</v>
      </c>
      <c r="K1015" s="299" t="s">
        <v>28</v>
      </c>
      <c r="L1015" s="654">
        <v>1400</v>
      </c>
      <c r="M1015" s="260">
        <v>3027</v>
      </c>
      <c r="N1015" s="825">
        <v>43735</v>
      </c>
      <c r="O1015" s="544" t="s">
        <v>8558</v>
      </c>
      <c r="P1015" s="300"/>
      <c r="AB1015" s="5" t="str">
        <f t="shared" si="19"/>
        <v>Emmy Schulte192,194,195</v>
      </c>
    </row>
    <row r="1016" spans="1:28" ht="12.95" customHeight="1">
      <c r="A1016" s="260">
        <v>3028</v>
      </c>
      <c r="B1016" s="260" t="s">
        <v>7882</v>
      </c>
      <c r="C1016" s="261">
        <v>43224</v>
      </c>
      <c r="D1016" s="260" t="s">
        <v>557</v>
      </c>
      <c r="E1016" s="260" t="s">
        <v>193</v>
      </c>
      <c r="F1016" s="260"/>
      <c r="G1016" s="260"/>
      <c r="H1016" s="262" t="s">
        <v>1382</v>
      </c>
      <c r="I1016" s="262" t="s">
        <v>319</v>
      </c>
      <c r="J1016" s="660">
        <v>43210</v>
      </c>
      <c r="K1016" s="299" t="s">
        <v>28</v>
      </c>
      <c r="L1016" s="654">
        <v>1400</v>
      </c>
      <c r="M1016" s="260">
        <v>3028</v>
      </c>
      <c r="N1016" s="825">
        <v>43248</v>
      </c>
      <c r="O1016" s="300"/>
      <c r="P1016" s="300"/>
      <c r="AB1016" s="5" t="str">
        <f t="shared" si="19"/>
        <v>Elisasex Schulte77,78,79</v>
      </c>
    </row>
    <row r="1017" spans="1:28" ht="12.95" customHeight="1">
      <c r="A1017" s="260">
        <v>3029</v>
      </c>
      <c r="B1017" s="260" t="s">
        <v>7883</v>
      </c>
      <c r="C1017" s="261">
        <v>43224</v>
      </c>
      <c r="D1017" s="260" t="s">
        <v>803</v>
      </c>
      <c r="E1017" s="260" t="s">
        <v>423</v>
      </c>
      <c r="F1017" s="260"/>
      <c r="G1017" s="260"/>
      <c r="H1017" s="262" t="s">
        <v>7570</v>
      </c>
      <c r="I1017" s="262" t="s">
        <v>1852</v>
      </c>
      <c r="J1017" s="660">
        <v>43219</v>
      </c>
      <c r="K1017" s="299" t="s">
        <v>28</v>
      </c>
      <c r="L1017" s="654">
        <v>1400</v>
      </c>
      <c r="M1017" s="260">
        <v>3029</v>
      </c>
      <c r="N1017" s="825">
        <v>43264</v>
      </c>
      <c r="O1017" s="300"/>
      <c r="P1017" s="300"/>
      <c r="AB1017" s="5" t="str">
        <f t="shared" si="19"/>
        <v>Sten Skagen92,93,94</v>
      </c>
    </row>
    <row r="1018" spans="1:28" ht="12.95" customHeight="1">
      <c r="A1018" s="260">
        <v>3030</v>
      </c>
      <c r="B1018" s="260" t="s">
        <v>7884</v>
      </c>
      <c r="C1018" s="261">
        <v>43224</v>
      </c>
      <c r="D1018" s="260" t="s">
        <v>1268</v>
      </c>
      <c r="E1018" s="260" t="s">
        <v>422</v>
      </c>
      <c r="F1018" s="260"/>
      <c r="G1018" s="260"/>
      <c r="H1018" s="262" t="s">
        <v>671</v>
      </c>
      <c r="I1018" s="262" t="s">
        <v>441</v>
      </c>
      <c r="J1018" s="660">
        <v>43201</v>
      </c>
      <c r="K1018" s="299" t="s">
        <v>28</v>
      </c>
      <c r="L1018" s="654">
        <v>1400</v>
      </c>
      <c r="M1018" s="260">
        <v>3030</v>
      </c>
      <c r="N1018" s="825">
        <v>43248</v>
      </c>
      <c r="O1018" s="300"/>
      <c r="P1018" s="300"/>
      <c r="AB1018" s="5" t="str">
        <f t="shared" si="19"/>
        <v>Songa Pearl15,17</v>
      </c>
    </row>
    <row r="1019" spans="1:28" ht="12.95" customHeight="1">
      <c r="A1019" s="260">
        <v>3031</v>
      </c>
      <c r="B1019" s="260" t="s">
        <v>7885</v>
      </c>
      <c r="C1019" s="261">
        <v>43225</v>
      </c>
      <c r="D1019" s="260" t="s">
        <v>4094</v>
      </c>
      <c r="E1019" s="260" t="s">
        <v>158</v>
      </c>
      <c r="F1019" s="260"/>
      <c r="G1019" s="260"/>
      <c r="H1019" s="262" t="s">
        <v>3258</v>
      </c>
      <c r="I1019" s="262" t="s">
        <v>90</v>
      </c>
      <c r="J1019" s="660">
        <v>43205</v>
      </c>
      <c r="K1019" s="299" t="s">
        <v>1466</v>
      </c>
      <c r="L1019" s="654">
        <v>1400</v>
      </c>
      <c r="M1019" s="260">
        <v>3031</v>
      </c>
      <c r="N1019" s="825">
        <v>43332</v>
      </c>
      <c r="O1019" s="300"/>
      <c r="P1019" s="300"/>
      <c r="AB1019" s="5" t="str">
        <f t="shared" si="19"/>
        <v>Desert Rose02</v>
      </c>
    </row>
    <row r="1020" spans="1:28" ht="12.95" customHeight="1">
      <c r="A1020" s="260">
        <v>3032</v>
      </c>
      <c r="B1020" s="260" t="s">
        <v>7886</v>
      </c>
      <c r="C1020" s="261">
        <v>43225</v>
      </c>
      <c r="D1020" s="260" t="s">
        <v>7887</v>
      </c>
      <c r="E1020" s="260" t="s">
        <v>213</v>
      </c>
      <c r="F1020" s="260"/>
      <c r="G1020" s="260"/>
      <c r="H1020" s="262" t="s">
        <v>7888</v>
      </c>
      <c r="I1020" s="262" t="s">
        <v>816</v>
      </c>
      <c r="J1020" s="660">
        <v>43220</v>
      </c>
      <c r="K1020" s="299" t="s">
        <v>1466</v>
      </c>
      <c r="L1020" s="654">
        <v>1400</v>
      </c>
      <c r="M1020" s="260">
        <v>3032</v>
      </c>
      <c r="N1020" s="825">
        <v>43332</v>
      </c>
      <c r="O1020" s="300"/>
      <c r="P1020" s="300"/>
      <c r="AB1020" s="5" t="str">
        <f t="shared" si="19"/>
        <v>Persepolis01</v>
      </c>
    </row>
    <row r="1021" spans="1:28" ht="12.95" customHeight="1">
      <c r="A1021" s="260">
        <v>3033</v>
      </c>
      <c r="B1021" s="260" t="s">
        <v>7889</v>
      </c>
      <c r="C1021" s="261">
        <v>43225</v>
      </c>
      <c r="D1021" s="260" t="s">
        <v>643</v>
      </c>
      <c r="E1021" s="260" t="s">
        <v>7890</v>
      </c>
      <c r="F1021" s="260"/>
      <c r="G1021" s="260"/>
      <c r="H1021" s="262" t="s">
        <v>3246</v>
      </c>
      <c r="I1021" s="262" t="s">
        <v>7891</v>
      </c>
      <c r="J1021" s="660">
        <v>43295</v>
      </c>
      <c r="K1021" s="299" t="s">
        <v>1095</v>
      </c>
      <c r="L1021" s="654">
        <v>1600</v>
      </c>
      <c r="M1021" s="260">
        <v>3033</v>
      </c>
      <c r="N1021" s="825">
        <v>43262</v>
      </c>
      <c r="O1021" s="300"/>
      <c r="P1021" s="300"/>
      <c r="AB1021" s="5" t="str">
        <f t="shared" si="19"/>
        <v>Genmar Compatriot98</v>
      </c>
    </row>
    <row r="1022" spans="1:28" ht="12.95" customHeight="1">
      <c r="A1022" s="260">
        <v>3034</v>
      </c>
      <c r="B1022" s="260" t="s">
        <v>7892</v>
      </c>
      <c r="C1022" s="261">
        <v>43225</v>
      </c>
      <c r="D1022" s="260" t="s">
        <v>1269</v>
      </c>
      <c r="E1022" s="260" t="s">
        <v>7738</v>
      </c>
      <c r="F1022" s="260"/>
      <c r="G1022" s="260"/>
      <c r="H1022" s="262" t="s">
        <v>736</v>
      </c>
      <c r="I1022" s="262" t="s">
        <v>419</v>
      </c>
      <c r="J1022" s="660">
        <v>43206</v>
      </c>
      <c r="K1022" s="299" t="s">
        <v>1106</v>
      </c>
      <c r="L1022" s="654">
        <v>1700</v>
      </c>
      <c r="M1022" s="260">
        <v>3034</v>
      </c>
      <c r="N1022" s="825">
        <v>43258</v>
      </c>
      <c r="O1022" s="300"/>
      <c r="P1022" s="300"/>
      <c r="AB1022" s="5" t="str">
        <f t="shared" si="19"/>
        <v>Unity VentureV06</v>
      </c>
    </row>
    <row r="1023" spans="1:28" ht="12.95" customHeight="1">
      <c r="A1023" s="260">
        <v>3035</v>
      </c>
      <c r="B1023" s="260" t="s">
        <v>7893</v>
      </c>
      <c r="C1023" s="261">
        <v>43225</v>
      </c>
      <c r="D1023" s="260" t="s">
        <v>7894</v>
      </c>
      <c r="E1023" s="260" t="s">
        <v>7738</v>
      </c>
      <c r="F1023" s="260"/>
      <c r="G1023" s="260"/>
      <c r="H1023" s="262" t="s">
        <v>666</v>
      </c>
      <c r="I1023" s="262" t="s">
        <v>25</v>
      </c>
      <c r="J1023" s="660">
        <v>43206</v>
      </c>
      <c r="K1023" s="299" t="s">
        <v>1106</v>
      </c>
      <c r="L1023" s="654">
        <v>1700</v>
      </c>
      <c r="M1023" s="260">
        <v>3035</v>
      </c>
      <c r="N1023" s="825">
        <v>43258</v>
      </c>
      <c r="O1023" s="300"/>
      <c r="P1023" s="300"/>
      <c r="AB1023" s="5" t="str">
        <f t="shared" si="19"/>
        <v>Maria Bottiglieri01</v>
      </c>
    </row>
    <row r="1024" spans="1:28" ht="12.95" customHeight="1">
      <c r="A1024" s="260">
        <v>3036</v>
      </c>
      <c r="B1024" s="260" t="s">
        <v>7895</v>
      </c>
      <c r="C1024" s="261">
        <v>43225</v>
      </c>
      <c r="D1024" s="260" t="s">
        <v>1848</v>
      </c>
      <c r="E1024" s="260" t="s">
        <v>217</v>
      </c>
      <c r="F1024" s="260"/>
      <c r="G1024" s="260"/>
      <c r="H1024" s="262" t="s">
        <v>864</v>
      </c>
      <c r="I1024" s="262" t="s">
        <v>1409</v>
      </c>
      <c r="J1024" s="660">
        <v>43221</v>
      </c>
      <c r="K1024" s="299" t="s">
        <v>590</v>
      </c>
      <c r="L1024" s="654">
        <v>1600</v>
      </c>
      <c r="M1024" s="260">
        <v>3036</v>
      </c>
      <c r="N1024" s="825">
        <v>43235</v>
      </c>
      <c r="O1024" s="300"/>
      <c r="P1024" s="300"/>
      <c r="AB1024" s="5" t="str">
        <f t="shared" si="19"/>
        <v>Afra Willow62</v>
      </c>
    </row>
    <row r="1025" spans="1:28" ht="12.95" customHeight="1">
      <c r="A1025" s="260">
        <v>3037</v>
      </c>
      <c r="B1025" s="260" t="s">
        <v>7896</v>
      </c>
      <c r="C1025" s="261">
        <v>43225</v>
      </c>
      <c r="D1025" s="260" t="s">
        <v>7496</v>
      </c>
      <c r="E1025" s="260" t="s">
        <v>129</v>
      </c>
      <c r="F1025" s="260"/>
      <c r="G1025" s="260"/>
      <c r="H1025" s="262" t="s">
        <v>1304</v>
      </c>
      <c r="I1025" s="262" t="s">
        <v>1845</v>
      </c>
      <c r="J1025" s="660">
        <v>43212</v>
      </c>
      <c r="K1025" s="299" t="s">
        <v>590</v>
      </c>
      <c r="L1025" s="654">
        <v>1600</v>
      </c>
      <c r="M1025" s="260">
        <v>3037</v>
      </c>
      <c r="N1025" s="825">
        <v>43236</v>
      </c>
      <c r="O1025" s="300"/>
      <c r="P1025" s="300"/>
      <c r="AB1025" s="5" t="str">
        <f t="shared" si="19"/>
        <v>Victory Venture18002</v>
      </c>
    </row>
    <row r="1026" spans="1:28" ht="12.95" customHeight="1">
      <c r="A1026" s="260">
        <v>3038</v>
      </c>
      <c r="B1026" s="260" t="s">
        <v>7897</v>
      </c>
      <c r="C1026" s="261">
        <v>43225</v>
      </c>
      <c r="D1026" s="260" t="s">
        <v>3104</v>
      </c>
      <c r="E1026" s="260" t="s">
        <v>124</v>
      </c>
      <c r="F1026" s="260"/>
      <c r="G1026" s="260"/>
      <c r="H1026" s="262" t="s">
        <v>1942</v>
      </c>
      <c r="I1026" s="262" t="s">
        <v>7891</v>
      </c>
      <c r="J1026" s="660">
        <v>43218</v>
      </c>
      <c r="K1026" s="299" t="s">
        <v>590</v>
      </c>
      <c r="L1026" s="654">
        <v>1600</v>
      </c>
      <c r="M1026" s="260">
        <v>3038</v>
      </c>
      <c r="N1026" s="825">
        <v>43252</v>
      </c>
      <c r="O1026" s="300"/>
      <c r="P1026" s="300"/>
      <c r="AB1026" s="5" t="str">
        <f t="shared" si="19"/>
        <v>Cape Baxley28</v>
      </c>
    </row>
    <row r="1027" spans="1:28" ht="12.95" customHeight="1">
      <c r="A1027" s="260">
        <v>3039</v>
      </c>
      <c r="B1027" s="260" t="s">
        <v>7898</v>
      </c>
      <c r="C1027" s="261">
        <v>43225</v>
      </c>
      <c r="D1027" s="260" t="s">
        <v>3166</v>
      </c>
      <c r="E1027" s="260" t="s">
        <v>151</v>
      </c>
      <c r="F1027" s="260"/>
      <c r="G1027" s="260"/>
      <c r="H1027" s="262" t="s">
        <v>7899</v>
      </c>
      <c r="I1027" s="262" t="s">
        <v>1409</v>
      </c>
      <c r="J1027" s="660">
        <v>43221</v>
      </c>
      <c r="K1027" s="299" t="s">
        <v>590</v>
      </c>
      <c r="L1027" s="654">
        <v>1600</v>
      </c>
      <c r="M1027" s="260">
        <v>3039</v>
      </c>
      <c r="N1027" s="825">
        <v>43252</v>
      </c>
      <c r="O1027" s="300"/>
      <c r="P1027" s="300"/>
      <c r="AB1027" s="5" t="str">
        <f t="shared" si="19"/>
        <v>RBD Gino Ferretti02</v>
      </c>
    </row>
    <row r="1028" spans="1:28" ht="12.95" customHeight="1">
      <c r="A1028" s="260">
        <v>3040</v>
      </c>
      <c r="B1028" s="260" t="s">
        <v>7900</v>
      </c>
      <c r="C1028" s="261">
        <v>43229</v>
      </c>
      <c r="D1028" s="260" t="s">
        <v>2776</v>
      </c>
      <c r="E1028" s="260" t="s">
        <v>7901</v>
      </c>
      <c r="F1028" s="260"/>
      <c r="G1028" s="260"/>
      <c r="H1028" s="262" t="s">
        <v>2474</v>
      </c>
      <c r="I1028" s="262" t="s">
        <v>2870</v>
      </c>
      <c r="J1028" s="660">
        <v>43209</v>
      </c>
      <c r="K1028" s="299" t="s">
        <v>1466</v>
      </c>
      <c r="L1028" s="654">
        <v>1400</v>
      </c>
      <c r="M1028" s="260">
        <v>3040</v>
      </c>
      <c r="N1028" s="825">
        <v>43335</v>
      </c>
      <c r="O1028" s="300"/>
      <c r="P1028" s="300"/>
      <c r="AB1028" s="5" t="str">
        <f t="shared" si="19"/>
        <v>Nave Cetus71</v>
      </c>
    </row>
    <row r="1029" spans="1:28" ht="12.95" customHeight="1">
      <c r="A1029" s="260">
        <v>3041</v>
      </c>
      <c r="B1029" s="260" t="s">
        <v>7902</v>
      </c>
      <c r="C1029" s="261">
        <v>43229</v>
      </c>
      <c r="D1029" s="260" t="s">
        <v>2854</v>
      </c>
      <c r="E1029" s="260" t="s">
        <v>7903</v>
      </c>
      <c r="F1029" s="260"/>
      <c r="G1029" s="260"/>
      <c r="H1029" s="262" t="s">
        <v>2474</v>
      </c>
      <c r="I1029" s="262" t="s">
        <v>25</v>
      </c>
      <c r="J1029" s="660">
        <v>43216</v>
      </c>
      <c r="K1029" s="299" t="s">
        <v>1466</v>
      </c>
      <c r="L1029" s="654">
        <v>1400</v>
      </c>
      <c r="M1029" s="260">
        <v>3041</v>
      </c>
      <c r="N1029" s="825">
        <v>43335</v>
      </c>
      <c r="O1029" s="300"/>
      <c r="P1029" s="300"/>
      <c r="AB1029" s="5" t="str">
        <f t="shared" si="19"/>
        <v>Nobleway10</v>
      </c>
    </row>
    <row r="1030" spans="1:28" ht="12.95" customHeight="1">
      <c r="A1030" s="260">
        <v>3042</v>
      </c>
      <c r="B1030" s="260" t="s">
        <v>7904</v>
      </c>
      <c r="C1030" s="261">
        <v>43229</v>
      </c>
      <c r="D1030" s="260" t="s">
        <v>892</v>
      </c>
      <c r="E1030" s="260" t="s">
        <v>7905</v>
      </c>
      <c r="F1030" s="260"/>
      <c r="G1030" s="260"/>
      <c r="H1030" s="262" t="s">
        <v>2474</v>
      </c>
      <c r="I1030" s="262" t="s">
        <v>412</v>
      </c>
      <c r="J1030" s="660">
        <v>43215</v>
      </c>
      <c r="K1030" s="299" t="s">
        <v>1466</v>
      </c>
      <c r="L1030" s="654">
        <v>1400</v>
      </c>
      <c r="M1030" s="260">
        <v>3042</v>
      </c>
      <c r="N1030" s="825">
        <v>43335</v>
      </c>
      <c r="O1030" s="300"/>
      <c r="P1030" s="300"/>
      <c r="AB1030" s="5" t="str">
        <f t="shared" si="19"/>
        <v>Serene Sea69</v>
      </c>
    </row>
    <row r="1031" spans="1:28" ht="12.95" customHeight="1">
      <c r="A1031" s="260">
        <v>3043</v>
      </c>
      <c r="B1031" s="260" t="s">
        <v>7906</v>
      </c>
      <c r="C1031" s="261">
        <v>43229</v>
      </c>
      <c r="D1031" s="260" t="s">
        <v>2779</v>
      </c>
      <c r="E1031" s="260" t="s">
        <v>7907</v>
      </c>
      <c r="F1031" s="260"/>
      <c r="G1031" s="260"/>
      <c r="H1031" s="262" t="s">
        <v>2474</v>
      </c>
      <c r="I1031" s="262" t="s">
        <v>4679</v>
      </c>
      <c r="J1031" s="660">
        <v>43218</v>
      </c>
      <c r="K1031" s="299" t="s">
        <v>1466</v>
      </c>
      <c r="L1031" s="654">
        <v>1400</v>
      </c>
      <c r="M1031" s="260">
        <v>3043</v>
      </c>
      <c r="N1031" s="825">
        <v>43335</v>
      </c>
      <c r="O1031" s="300"/>
      <c r="P1031" s="300"/>
      <c r="AB1031" s="5" t="str">
        <f t="shared" si="19"/>
        <v>Stena Perros201803</v>
      </c>
    </row>
    <row r="1032" spans="1:28" ht="12.95" customHeight="1">
      <c r="A1032" s="260">
        <v>3044</v>
      </c>
      <c r="B1032" s="260" t="s">
        <v>7908</v>
      </c>
      <c r="C1032" s="261">
        <v>43229</v>
      </c>
      <c r="D1032" s="260" t="s">
        <v>880</v>
      </c>
      <c r="E1032" s="260" t="s">
        <v>7909</v>
      </c>
      <c r="F1032" s="260"/>
      <c r="G1032" s="260"/>
      <c r="H1032" s="262" t="s">
        <v>2474</v>
      </c>
      <c r="I1032" s="262" t="s">
        <v>7779</v>
      </c>
      <c r="J1032" s="660">
        <v>43218</v>
      </c>
      <c r="K1032" s="299" t="s">
        <v>1466</v>
      </c>
      <c r="L1032" s="654">
        <v>1400</v>
      </c>
      <c r="M1032" s="260">
        <v>3044</v>
      </c>
      <c r="N1032" s="825">
        <v>43335</v>
      </c>
      <c r="O1032" s="300"/>
      <c r="P1032" s="300"/>
      <c r="AB1032" s="5" t="str">
        <f t="shared" si="19"/>
        <v>Stenaweco Julia L1801</v>
      </c>
    </row>
    <row r="1033" spans="1:28" ht="12.95" customHeight="1">
      <c r="A1033" s="260">
        <v>3045</v>
      </c>
      <c r="B1033" s="260" t="s">
        <v>7910</v>
      </c>
      <c r="C1033" s="261">
        <v>43229</v>
      </c>
      <c r="D1033" s="260" t="s">
        <v>638</v>
      </c>
      <c r="E1033" s="260" t="s">
        <v>213</v>
      </c>
      <c r="F1033" s="260"/>
      <c r="G1033" s="260"/>
      <c r="H1033" s="262" t="s">
        <v>7398</v>
      </c>
      <c r="I1033" s="262" t="s">
        <v>90</v>
      </c>
      <c r="J1033" s="660">
        <v>43158</v>
      </c>
      <c r="K1033" s="299" t="s">
        <v>60</v>
      </c>
      <c r="L1033" s="654">
        <v>800</v>
      </c>
      <c r="M1033" s="260">
        <v>3045</v>
      </c>
      <c r="N1033" s="825">
        <v>43258</v>
      </c>
      <c r="O1033" s="300"/>
      <c r="P1033" s="300"/>
      <c r="AB1033" s="5" t="str">
        <f t="shared" si="19"/>
        <v>Atlantic Journey1801</v>
      </c>
    </row>
    <row r="1034" spans="1:28" ht="12.95" customHeight="1">
      <c r="A1034" s="260">
        <v>3046</v>
      </c>
      <c r="B1034" s="260" t="s">
        <v>7911</v>
      </c>
      <c r="C1034" s="261">
        <v>43229</v>
      </c>
      <c r="D1034" s="260" t="s">
        <v>1346</v>
      </c>
      <c r="E1034" s="260" t="s">
        <v>151</v>
      </c>
      <c r="F1034" s="260"/>
      <c r="G1034" s="260"/>
      <c r="H1034" s="262" t="s">
        <v>7568</v>
      </c>
      <c r="I1034" s="262" t="s">
        <v>24</v>
      </c>
      <c r="J1034" s="660">
        <v>43193</v>
      </c>
      <c r="K1034" s="299" t="s">
        <v>60</v>
      </c>
      <c r="L1034" s="654">
        <v>800</v>
      </c>
      <c r="M1034" s="260">
        <v>3046</v>
      </c>
      <c r="N1034" s="825">
        <v>43263</v>
      </c>
      <c r="O1034" s="300"/>
      <c r="P1034" s="300"/>
      <c r="AB1034" s="5" t="str">
        <f t="shared" ref="AB1034:AB1097" si="20">IF(TRIM(A1024)="","",CONCATENATE(TRIM(D1024),TRIM(E1024)))</f>
        <v>EL Junior PNT48</v>
      </c>
    </row>
    <row r="1035" spans="1:28" ht="12.95" customHeight="1">
      <c r="A1035" s="260">
        <v>3047</v>
      </c>
      <c r="B1035" s="260" t="s">
        <v>7912</v>
      </c>
      <c r="C1035" s="261">
        <v>43229</v>
      </c>
      <c r="D1035" s="260" t="s">
        <v>2463</v>
      </c>
      <c r="E1035" s="260" t="s">
        <v>161</v>
      </c>
      <c r="F1035" s="260"/>
      <c r="G1035" s="260"/>
      <c r="H1035" s="262" t="s">
        <v>830</v>
      </c>
      <c r="I1035" s="262" t="s">
        <v>200</v>
      </c>
      <c r="J1035" s="660">
        <v>43193</v>
      </c>
      <c r="K1035" s="299" t="s">
        <v>60</v>
      </c>
      <c r="L1035" s="654">
        <v>800</v>
      </c>
      <c r="M1035" s="260">
        <v>3047</v>
      </c>
      <c r="N1035" s="825">
        <v>43258</v>
      </c>
      <c r="O1035" s="300"/>
      <c r="P1035" s="300"/>
      <c r="AB1035" s="5" t="str">
        <f t="shared" si="20"/>
        <v>Cabo Misaki11</v>
      </c>
    </row>
    <row r="1036" spans="1:28" ht="12.95" customHeight="1">
      <c r="A1036" s="260">
        <v>3048</v>
      </c>
      <c r="B1036" s="260" t="s">
        <v>7913</v>
      </c>
      <c r="C1036" s="261">
        <v>43229</v>
      </c>
      <c r="D1036" s="260" t="s">
        <v>718</v>
      </c>
      <c r="E1036" s="260" t="s">
        <v>234</v>
      </c>
      <c r="F1036" s="260"/>
      <c r="G1036" s="260"/>
      <c r="H1036" s="262" t="s">
        <v>7398</v>
      </c>
      <c r="I1036" s="262" t="s">
        <v>64</v>
      </c>
      <c r="J1036" s="660">
        <v>43207</v>
      </c>
      <c r="K1036" s="299" t="s">
        <v>60</v>
      </c>
      <c r="L1036" s="654">
        <v>800</v>
      </c>
      <c r="M1036" s="260">
        <v>3048</v>
      </c>
      <c r="N1036" s="825">
        <v>43258</v>
      </c>
      <c r="O1036" s="300"/>
      <c r="P1036" s="300"/>
      <c r="AB1036" s="5" t="str">
        <f t="shared" si="20"/>
        <v>Cabo San Vicente19</v>
      </c>
    </row>
    <row r="1037" spans="1:28" ht="12.95" customHeight="1">
      <c r="A1037" s="260">
        <v>3049</v>
      </c>
      <c r="B1037" s="260" t="s">
        <v>7914</v>
      </c>
      <c r="C1037" s="261">
        <v>43229</v>
      </c>
      <c r="D1037" s="260" t="s">
        <v>440</v>
      </c>
      <c r="E1037" s="260" t="s">
        <v>57</v>
      </c>
      <c r="F1037" s="260"/>
      <c r="G1037" s="260"/>
      <c r="H1037" s="262" t="s">
        <v>1335</v>
      </c>
      <c r="I1037" s="262" t="s">
        <v>7915</v>
      </c>
      <c r="J1037" s="660">
        <v>43209</v>
      </c>
      <c r="K1037" s="299" t="s">
        <v>60</v>
      </c>
      <c r="L1037" s="654">
        <v>800</v>
      </c>
      <c r="M1037" s="260">
        <v>3049</v>
      </c>
      <c r="N1037" s="825">
        <v>43263</v>
      </c>
      <c r="O1037" s="300"/>
      <c r="P1037" s="300"/>
      <c r="AB1037" s="5" t="str">
        <f t="shared" si="20"/>
        <v>Cabo Kamui15</v>
      </c>
    </row>
    <row r="1038" spans="1:28" ht="12.95" customHeight="1">
      <c r="A1038" s="260">
        <v>3050</v>
      </c>
      <c r="B1038" s="260" t="s">
        <v>7916</v>
      </c>
      <c r="C1038" s="261">
        <v>43229</v>
      </c>
      <c r="D1038" s="260" t="s">
        <v>638</v>
      </c>
      <c r="E1038" s="260" t="s">
        <v>422</v>
      </c>
      <c r="F1038" s="260"/>
      <c r="G1038" s="260"/>
      <c r="H1038" s="262" t="s">
        <v>830</v>
      </c>
      <c r="I1038" s="262" t="s">
        <v>64</v>
      </c>
      <c r="J1038" s="660">
        <v>43214</v>
      </c>
      <c r="K1038" s="299" t="s">
        <v>60</v>
      </c>
      <c r="L1038" s="654">
        <v>800</v>
      </c>
      <c r="M1038" s="260">
        <v>3050</v>
      </c>
      <c r="N1038" s="825">
        <v>43258</v>
      </c>
      <c r="O1038" s="300"/>
      <c r="P1038" s="300"/>
      <c r="AB1038" s="5" t="str">
        <f t="shared" si="20"/>
        <v>Sten Skagen95,96,97</v>
      </c>
    </row>
    <row r="1039" spans="1:28" ht="12.95" customHeight="1">
      <c r="A1039" s="260">
        <v>3051</v>
      </c>
      <c r="B1039" s="260" t="s">
        <v>7917</v>
      </c>
      <c r="C1039" s="261">
        <v>43229</v>
      </c>
      <c r="D1039" s="260" t="s">
        <v>641</v>
      </c>
      <c r="E1039" s="260" t="s">
        <v>74</v>
      </c>
      <c r="F1039" s="260"/>
      <c r="G1039" s="260"/>
      <c r="H1039" s="262" t="s">
        <v>634</v>
      </c>
      <c r="I1039" s="262" t="s">
        <v>20</v>
      </c>
      <c r="J1039" s="660">
        <v>43195</v>
      </c>
      <c r="K1039" s="299" t="s">
        <v>60</v>
      </c>
      <c r="L1039" s="654">
        <v>800</v>
      </c>
      <c r="M1039" s="260">
        <v>3051</v>
      </c>
      <c r="N1039" s="825">
        <v>43258</v>
      </c>
      <c r="O1039" s="300"/>
      <c r="P1039" s="300"/>
      <c r="AB1039" s="5" t="str">
        <f t="shared" si="20"/>
        <v>Emmy Schulte197,198,199</v>
      </c>
    </row>
    <row r="1040" spans="1:28" ht="12.95" customHeight="1">
      <c r="A1040" s="260">
        <v>3052</v>
      </c>
      <c r="B1040" s="260" t="s">
        <v>7918</v>
      </c>
      <c r="C1040" s="261">
        <v>43229</v>
      </c>
      <c r="D1040" s="260" t="s">
        <v>7919</v>
      </c>
      <c r="E1040" s="260" t="s">
        <v>166</v>
      </c>
      <c r="F1040" s="260"/>
      <c r="G1040" s="260"/>
      <c r="H1040" s="262" t="s">
        <v>1834</v>
      </c>
      <c r="I1040" s="262" t="s">
        <v>575</v>
      </c>
      <c r="J1040" s="660">
        <v>43215</v>
      </c>
      <c r="K1040" s="299" t="s">
        <v>60</v>
      </c>
      <c r="L1040" s="654">
        <v>800</v>
      </c>
      <c r="M1040" s="260">
        <v>3052</v>
      </c>
      <c r="N1040" s="825">
        <v>43263</v>
      </c>
      <c r="O1040" s="300"/>
      <c r="P1040" s="300"/>
      <c r="AB1040" s="5" t="str">
        <f t="shared" si="20"/>
        <v>Elisalex Schulte80,81,82,83</v>
      </c>
    </row>
    <row r="1041" spans="1:28" ht="12.95" customHeight="1">
      <c r="A1041" s="260">
        <v>3053</v>
      </c>
      <c r="B1041" s="260" t="s">
        <v>7920</v>
      </c>
      <c r="C1041" s="261">
        <v>43229</v>
      </c>
      <c r="D1041" s="260" t="s">
        <v>7921</v>
      </c>
      <c r="E1041" s="260" t="s">
        <v>217</v>
      </c>
      <c r="F1041" s="260"/>
      <c r="G1041" s="260"/>
      <c r="H1041" s="262" t="s">
        <v>634</v>
      </c>
      <c r="I1041" s="262" t="s">
        <v>20</v>
      </c>
      <c r="J1041" s="660">
        <v>43204</v>
      </c>
      <c r="K1041" s="299" t="s">
        <v>60</v>
      </c>
      <c r="L1041" s="654">
        <v>800</v>
      </c>
      <c r="M1041" s="260">
        <v>3053</v>
      </c>
      <c r="N1041" s="825">
        <v>43258</v>
      </c>
      <c r="O1041" s="300"/>
      <c r="P1041" s="300"/>
      <c r="AB1041" s="5" t="str">
        <f t="shared" si="20"/>
        <v>Tigris232,233,234,235</v>
      </c>
    </row>
    <row r="1042" spans="1:28" ht="12.95" customHeight="1">
      <c r="A1042" s="260">
        <v>3054</v>
      </c>
      <c r="B1042" s="260" t="s">
        <v>7922</v>
      </c>
      <c r="C1042" s="261">
        <v>43229</v>
      </c>
      <c r="D1042" s="260" t="s">
        <v>7690</v>
      </c>
      <c r="E1042" s="260" t="s">
        <v>7481</v>
      </c>
      <c r="F1042" s="260"/>
      <c r="G1042" s="260"/>
      <c r="H1042" s="262" t="s">
        <v>63</v>
      </c>
      <c r="I1042" s="262" t="s">
        <v>78</v>
      </c>
      <c r="J1042" s="660">
        <v>43205</v>
      </c>
      <c r="K1042" s="299" t="s">
        <v>60</v>
      </c>
      <c r="L1042" s="654">
        <v>800</v>
      </c>
      <c r="M1042" s="260">
        <v>3054</v>
      </c>
      <c r="N1042" s="825">
        <v>43258</v>
      </c>
      <c r="O1042" s="300"/>
      <c r="P1042" s="300"/>
      <c r="AB1042" s="5" t="str">
        <f t="shared" si="20"/>
        <v>Songa Pearl18,19,20,22</v>
      </c>
    </row>
    <row r="1043" spans="1:28" ht="12.95" customHeight="1">
      <c r="A1043" s="260">
        <v>3055</v>
      </c>
      <c r="B1043" s="260" t="s">
        <v>7923</v>
      </c>
      <c r="C1043" s="261">
        <v>43229</v>
      </c>
      <c r="D1043" s="260" t="s">
        <v>2401</v>
      </c>
      <c r="E1043" s="260" t="s">
        <v>5168</v>
      </c>
      <c r="F1043" s="260"/>
      <c r="G1043" s="260"/>
      <c r="H1043" s="262" t="s">
        <v>7398</v>
      </c>
      <c r="I1043" s="262" t="s">
        <v>88</v>
      </c>
      <c r="J1043" s="660">
        <v>43210</v>
      </c>
      <c r="K1043" s="299" t="s">
        <v>60</v>
      </c>
      <c r="L1043" s="654">
        <v>800</v>
      </c>
      <c r="M1043" s="260">
        <v>3055</v>
      </c>
      <c r="N1043" s="825">
        <v>43258</v>
      </c>
      <c r="O1043" s="300"/>
      <c r="P1043" s="300"/>
      <c r="AB1043" s="5" t="str">
        <f t="shared" si="20"/>
        <v>Mare Tirrenum69</v>
      </c>
    </row>
    <row r="1044" spans="1:28" ht="12.95" customHeight="1">
      <c r="A1044" s="260">
        <v>3056</v>
      </c>
      <c r="B1044" s="260" t="s">
        <v>7924</v>
      </c>
      <c r="C1044" s="261">
        <v>43229</v>
      </c>
      <c r="D1044" s="260" t="s">
        <v>484</v>
      </c>
      <c r="E1044" s="260" t="s">
        <v>2855</v>
      </c>
      <c r="F1044" s="260"/>
      <c r="G1044" s="260"/>
      <c r="H1044" s="262" t="s">
        <v>2211</v>
      </c>
      <c r="I1044" s="262" t="s">
        <v>7652</v>
      </c>
      <c r="J1044" s="660">
        <v>43218</v>
      </c>
      <c r="K1044" s="299" t="s">
        <v>60</v>
      </c>
      <c r="L1044" s="654">
        <v>800</v>
      </c>
      <c r="M1044" s="260">
        <v>3056</v>
      </c>
      <c r="N1044" s="825">
        <v>43258</v>
      </c>
      <c r="O1044" s="300"/>
      <c r="P1044" s="300"/>
      <c r="AB1044" s="5" t="str">
        <f t="shared" si="20"/>
        <v>Barcelona Spirit15</v>
      </c>
    </row>
    <row r="1045" spans="1:28" ht="12.95" customHeight="1">
      <c r="A1045" s="260">
        <v>3057</v>
      </c>
      <c r="B1045" s="260" t="s">
        <v>7925</v>
      </c>
      <c r="C1045" s="261">
        <v>43229</v>
      </c>
      <c r="D1045" s="260" t="s">
        <v>5659</v>
      </c>
      <c r="E1045" s="260" t="s">
        <v>485</v>
      </c>
      <c r="F1045" s="260"/>
      <c r="G1045" s="260"/>
      <c r="H1045" s="262" t="s">
        <v>7398</v>
      </c>
      <c r="I1045" s="262" t="s">
        <v>173</v>
      </c>
      <c r="J1045" s="660">
        <v>43216</v>
      </c>
      <c r="K1045" s="299" t="s">
        <v>60</v>
      </c>
      <c r="L1045" s="654">
        <v>800</v>
      </c>
      <c r="M1045" s="260">
        <v>3057</v>
      </c>
      <c r="N1045" s="825">
        <v>43258</v>
      </c>
      <c r="O1045" s="300"/>
      <c r="P1045" s="300"/>
      <c r="AB1045" s="5" t="str">
        <f t="shared" si="20"/>
        <v>Hovden Spirit38</v>
      </c>
    </row>
    <row r="1046" spans="1:28" ht="12.95" customHeight="1">
      <c r="A1046" s="260">
        <v>3058</v>
      </c>
      <c r="B1046" s="260" t="s">
        <v>7926</v>
      </c>
      <c r="C1046" s="261">
        <v>43251</v>
      </c>
      <c r="D1046" s="260" t="s">
        <v>7927</v>
      </c>
      <c r="E1046" s="260" t="s">
        <v>2060</v>
      </c>
      <c r="F1046" s="260"/>
      <c r="G1046" s="260"/>
      <c r="H1046" s="262" t="s">
        <v>7817</v>
      </c>
      <c r="I1046" s="262" t="s">
        <v>286</v>
      </c>
      <c r="J1046" s="660">
        <v>43236</v>
      </c>
      <c r="K1046" s="299" t="s">
        <v>1485</v>
      </c>
      <c r="L1046" s="654">
        <v>1600</v>
      </c>
      <c r="M1046" s="260">
        <v>3058</v>
      </c>
      <c r="N1046" s="825">
        <v>43258</v>
      </c>
      <c r="O1046" s="300"/>
      <c r="P1046" s="300"/>
      <c r="AB1046" s="5" t="str">
        <f t="shared" si="20"/>
        <v>Leyla K01</v>
      </c>
    </row>
    <row r="1047" spans="1:28" ht="12.95" customHeight="1">
      <c r="A1047" s="260">
        <v>3059</v>
      </c>
      <c r="B1047" s="260" t="s">
        <v>7928</v>
      </c>
      <c r="C1047" s="261">
        <v>43251</v>
      </c>
      <c r="D1047" s="260" t="s">
        <v>7929</v>
      </c>
      <c r="E1047" s="260" t="s">
        <v>7930</v>
      </c>
      <c r="F1047" s="260"/>
      <c r="G1047" s="260"/>
      <c r="H1047" s="262" t="s">
        <v>3273</v>
      </c>
      <c r="I1047" s="262" t="s">
        <v>182</v>
      </c>
      <c r="J1047" s="660">
        <v>43234</v>
      </c>
      <c r="K1047" s="299" t="s">
        <v>1485</v>
      </c>
      <c r="L1047" s="654">
        <v>1600</v>
      </c>
      <c r="M1047" s="260">
        <v>3059</v>
      </c>
      <c r="N1047" s="825">
        <v>43258</v>
      </c>
      <c r="O1047" s="300"/>
      <c r="P1047" s="300"/>
      <c r="AB1047" s="5" t="str">
        <f t="shared" si="20"/>
        <v>Tianlong Spirit18</v>
      </c>
    </row>
    <row r="1048" spans="1:28" ht="12.95" customHeight="1">
      <c r="A1048" s="260">
        <v>3060</v>
      </c>
      <c r="B1048" s="260" t="s">
        <v>7931</v>
      </c>
      <c r="C1048" s="261">
        <v>43251</v>
      </c>
      <c r="D1048" s="260" t="s">
        <v>578</v>
      </c>
      <c r="E1048" s="260" t="s">
        <v>7800</v>
      </c>
      <c r="F1048" s="260"/>
      <c r="G1048" s="260"/>
      <c r="H1048" s="262" t="s">
        <v>18</v>
      </c>
      <c r="I1048" s="262" t="s">
        <v>25</v>
      </c>
      <c r="J1048" s="660">
        <v>43235</v>
      </c>
      <c r="K1048" s="299" t="s">
        <v>1530</v>
      </c>
      <c r="L1048" s="654">
        <v>1000</v>
      </c>
      <c r="M1048" s="260">
        <v>3060</v>
      </c>
      <c r="N1048" s="825">
        <v>43298</v>
      </c>
      <c r="O1048" s="300"/>
      <c r="P1048" s="300"/>
      <c r="AB1048" s="5" t="str">
        <f t="shared" si="20"/>
        <v>Mare Tirrenum71</v>
      </c>
    </row>
    <row r="1049" spans="1:28" ht="12.95" customHeight="1">
      <c r="A1049" s="260">
        <v>3061</v>
      </c>
      <c r="B1049" s="260" t="s">
        <v>7932</v>
      </c>
      <c r="C1049" s="261">
        <v>43251</v>
      </c>
      <c r="D1049" s="260" t="s">
        <v>2442</v>
      </c>
      <c r="E1049" s="260" t="s">
        <v>7890</v>
      </c>
      <c r="F1049" s="260"/>
      <c r="G1049" s="260"/>
      <c r="H1049" s="262" t="s">
        <v>3483</v>
      </c>
      <c r="I1049" s="262" t="s">
        <v>20</v>
      </c>
      <c r="J1049" s="660">
        <v>43223</v>
      </c>
      <c r="K1049" s="299" t="s">
        <v>23</v>
      </c>
      <c r="L1049" s="654">
        <v>1200</v>
      </c>
      <c r="M1049" s="260">
        <v>3061</v>
      </c>
      <c r="N1049" s="825">
        <v>43256</v>
      </c>
      <c r="O1049" s="300"/>
      <c r="P1049" s="300"/>
      <c r="AB1049" s="5" t="str">
        <f t="shared" si="20"/>
        <v>Pacific Dawn52</v>
      </c>
    </row>
    <row r="1050" spans="1:28" ht="12.95" customHeight="1">
      <c r="A1050" s="260">
        <v>3062</v>
      </c>
      <c r="B1050" s="260" t="s">
        <v>7933</v>
      </c>
      <c r="C1050" s="261">
        <v>43252</v>
      </c>
      <c r="D1050" s="260" t="s">
        <v>7934</v>
      </c>
      <c r="E1050" s="260" t="s">
        <v>7881</v>
      </c>
      <c r="F1050" s="260"/>
      <c r="G1050" s="260"/>
      <c r="H1050" s="262" t="s">
        <v>788</v>
      </c>
      <c r="I1050" s="262" t="s">
        <v>324</v>
      </c>
      <c r="J1050" s="660">
        <v>43218</v>
      </c>
      <c r="K1050" s="299" t="s">
        <v>28</v>
      </c>
      <c r="L1050" s="654">
        <v>1400</v>
      </c>
      <c r="M1050" s="260">
        <v>3062</v>
      </c>
      <c r="N1050" s="825">
        <v>43388</v>
      </c>
      <c r="O1050" s="300"/>
      <c r="P1050" s="300"/>
      <c r="AB1050" s="5" t="str">
        <f t="shared" si="20"/>
        <v>Tokyo Spirit16</v>
      </c>
    </row>
    <row r="1051" spans="1:28" ht="12.95" customHeight="1">
      <c r="A1051" s="260">
        <v>3063</v>
      </c>
      <c r="B1051" s="260" t="s">
        <v>7935</v>
      </c>
      <c r="C1051" s="261">
        <v>43252</v>
      </c>
      <c r="D1051" s="260" t="s">
        <v>7588</v>
      </c>
      <c r="E1051" s="260" t="s">
        <v>297</v>
      </c>
      <c r="F1051" s="260"/>
      <c r="G1051" s="260"/>
      <c r="H1051" s="262" t="s">
        <v>7570</v>
      </c>
      <c r="I1051" s="262" t="s">
        <v>567</v>
      </c>
      <c r="J1051" s="660">
        <v>43224</v>
      </c>
      <c r="K1051" s="299" t="s">
        <v>28</v>
      </c>
      <c r="L1051" s="654">
        <v>1400</v>
      </c>
      <c r="M1051" s="260">
        <v>3063</v>
      </c>
      <c r="N1051" s="825">
        <v>43293</v>
      </c>
      <c r="O1051" s="300"/>
      <c r="P1051" s="300"/>
      <c r="AB1051" s="5" t="str">
        <f t="shared" si="20"/>
        <v>Atlanic Dawn48</v>
      </c>
    </row>
    <row r="1052" spans="1:28" ht="12.95" customHeight="1">
      <c r="A1052" s="260">
        <v>3064</v>
      </c>
      <c r="B1052" s="260" t="s">
        <v>7936</v>
      </c>
      <c r="C1052" s="261">
        <v>43252</v>
      </c>
      <c r="D1052" s="260" t="s">
        <v>2947</v>
      </c>
      <c r="E1052" s="260" t="s">
        <v>349</v>
      </c>
      <c r="F1052" s="260"/>
      <c r="G1052" s="260"/>
      <c r="H1052" s="262" t="s">
        <v>2541</v>
      </c>
      <c r="I1052" s="262" t="s">
        <v>55</v>
      </c>
      <c r="J1052" s="660">
        <v>43223</v>
      </c>
      <c r="K1052" s="299" t="s">
        <v>28</v>
      </c>
      <c r="L1052" s="654">
        <v>1400</v>
      </c>
      <c r="M1052" s="260">
        <v>3064</v>
      </c>
      <c r="N1052" s="825">
        <v>43342</v>
      </c>
      <c r="O1052" s="300"/>
      <c r="P1052" s="300"/>
      <c r="AB1052" s="5" t="str">
        <f t="shared" si="20"/>
        <v>New AccordTK05</v>
      </c>
    </row>
    <row r="1053" spans="1:28" ht="12.95" customHeight="1">
      <c r="A1053" s="260">
        <v>3065</v>
      </c>
      <c r="B1053" s="260" t="s">
        <v>7937</v>
      </c>
      <c r="C1053" s="261">
        <v>43255</v>
      </c>
      <c r="D1053" s="260" t="s">
        <v>7938</v>
      </c>
      <c r="E1053" s="260" t="s">
        <v>7738</v>
      </c>
      <c r="F1053" s="260"/>
      <c r="G1053" s="260"/>
      <c r="H1053" s="262" t="s">
        <v>736</v>
      </c>
      <c r="I1053" s="262" t="s">
        <v>25</v>
      </c>
      <c r="J1053" s="660">
        <v>43222</v>
      </c>
      <c r="K1053" s="299" t="s">
        <v>1106</v>
      </c>
      <c r="L1053" s="654">
        <v>1700</v>
      </c>
      <c r="M1053" s="260">
        <v>3065</v>
      </c>
      <c r="N1053" s="825">
        <v>43287</v>
      </c>
      <c r="O1053" s="300"/>
      <c r="P1053" s="300"/>
      <c r="AB1053" s="5" t="str">
        <f t="shared" si="20"/>
        <v>Limerick Spirit95</v>
      </c>
    </row>
    <row r="1054" spans="1:28" ht="12.95" customHeight="1">
      <c r="A1054" s="260">
        <v>3066</v>
      </c>
      <c r="B1054" s="260" t="s">
        <v>7939</v>
      </c>
      <c r="C1054" s="261">
        <v>43255</v>
      </c>
      <c r="D1054" s="260" t="s">
        <v>4245</v>
      </c>
      <c r="E1054" s="260" t="s">
        <v>7738</v>
      </c>
      <c r="F1054" s="260"/>
      <c r="G1054" s="260"/>
      <c r="H1054" s="262" t="s">
        <v>736</v>
      </c>
      <c r="I1054" s="262" t="s">
        <v>25</v>
      </c>
      <c r="J1054" s="660">
        <v>43230</v>
      </c>
      <c r="K1054" s="299" t="s">
        <v>1106</v>
      </c>
      <c r="L1054" s="654">
        <v>1700</v>
      </c>
      <c r="M1054" s="260">
        <v>3066</v>
      </c>
      <c r="N1054" s="825">
        <v>43287</v>
      </c>
      <c r="O1054" s="300"/>
      <c r="P1054" s="300"/>
      <c r="AB1054" s="5" t="str">
        <f t="shared" si="20"/>
        <v>Esther Spirit154</v>
      </c>
    </row>
    <row r="1055" spans="1:28" ht="12.95" customHeight="1">
      <c r="A1055" s="260">
        <v>3067</v>
      </c>
      <c r="B1055" s="260" t="s">
        <v>7940</v>
      </c>
      <c r="C1055" s="261">
        <v>43256</v>
      </c>
      <c r="D1055" s="260" t="s">
        <v>2331</v>
      </c>
      <c r="E1055" s="260" t="s">
        <v>151</v>
      </c>
      <c r="F1055" s="260"/>
      <c r="G1055" s="260"/>
      <c r="H1055" s="262" t="s">
        <v>75</v>
      </c>
      <c r="I1055" s="262" t="s">
        <v>614</v>
      </c>
      <c r="J1055" s="660">
        <v>43226</v>
      </c>
      <c r="K1055" s="299" t="s">
        <v>60</v>
      </c>
      <c r="L1055" s="654">
        <v>800</v>
      </c>
      <c r="M1055" s="260">
        <v>3067</v>
      </c>
      <c r="N1055" s="825">
        <v>43287</v>
      </c>
      <c r="O1055" s="300"/>
      <c r="P1055" s="300"/>
      <c r="AB1055" s="5" t="str">
        <f t="shared" si="20"/>
        <v>Americas Spirit164</v>
      </c>
    </row>
    <row r="1056" spans="1:28" ht="12.95" customHeight="1">
      <c r="A1056" s="260">
        <v>3068</v>
      </c>
      <c r="B1056" s="260" t="s">
        <v>7941</v>
      </c>
      <c r="C1056" s="261">
        <v>43256</v>
      </c>
      <c r="D1056" s="260" t="s">
        <v>321</v>
      </c>
      <c r="E1056" s="260" t="s">
        <v>4212</v>
      </c>
      <c r="F1056" s="260"/>
      <c r="G1056" s="260"/>
      <c r="H1056" s="262" t="s">
        <v>7398</v>
      </c>
      <c r="I1056" s="262" t="s">
        <v>90</v>
      </c>
      <c r="J1056" s="660">
        <v>43232</v>
      </c>
      <c r="K1056" s="299" t="s">
        <v>60</v>
      </c>
      <c r="L1056" s="654">
        <v>800</v>
      </c>
      <c r="M1056" s="260">
        <v>3068</v>
      </c>
      <c r="N1056" s="825">
        <v>43287</v>
      </c>
      <c r="O1056" s="300"/>
      <c r="P1056" s="300"/>
      <c r="AB1056" s="5" t="str">
        <f t="shared" si="20"/>
        <v>Lian Xi HuV5</v>
      </c>
    </row>
    <row r="1057" spans="1:28" ht="12.95" customHeight="1">
      <c r="A1057" s="260">
        <v>3069</v>
      </c>
      <c r="B1057" s="260" t="s">
        <v>7942</v>
      </c>
      <c r="C1057" s="261">
        <v>43256</v>
      </c>
      <c r="D1057" s="260" t="s">
        <v>415</v>
      </c>
      <c r="E1057" s="260" t="s">
        <v>338</v>
      </c>
      <c r="F1057" s="260"/>
      <c r="G1057" s="260"/>
      <c r="H1057" s="262" t="s">
        <v>1834</v>
      </c>
      <c r="I1057" s="262" t="s">
        <v>816</v>
      </c>
      <c r="J1057" s="660">
        <v>43224</v>
      </c>
      <c r="K1057" s="299" t="s">
        <v>60</v>
      </c>
      <c r="L1057" s="654">
        <v>800</v>
      </c>
      <c r="M1057" s="260">
        <v>3069</v>
      </c>
      <c r="N1057" s="825">
        <v>43287</v>
      </c>
      <c r="O1057" s="300"/>
      <c r="P1057" s="300"/>
      <c r="AB1057" s="5" t="str">
        <f t="shared" si="20"/>
        <v>Desert MarinerV1</v>
      </c>
    </row>
    <row r="1058" spans="1:28" ht="12.95" customHeight="1">
      <c r="A1058" s="260">
        <v>3070</v>
      </c>
      <c r="B1058" s="260" t="s">
        <v>7943</v>
      </c>
      <c r="C1058" s="261">
        <v>43256</v>
      </c>
      <c r="D1058" s="260" t="s">
        <v>818</v>
      </c>
      <c r="E1058" s="260" t="s">
        <v>129</v>
      </c>
      <c r="F1058" s="260"/>
      <c r="G1058" s="260"/>
      <c r="H1058" s="262" t="s">
        <v>63</v>
      </c>
      <c r="I1058" s="262" t="s">
        <v>88</v>
      </c>
      <c r="J1058" s="660">
        <v>43232</v>
      </c>
      <c r="K1058" s="299" t="s">
        <v>60</v>
      </c>
      <c r="L1058" s="654">
        <v>800</v>
      </c>
      <c r="M1058" s="260">
        <v>3070</v>
      </c>
      <c r="N1058" s="825">
        <v>43287</v>
      </c>
      <c r="O1058" s="300"/>
      <c r="P1058" s="300"/>
      <c r="AB1058" s="5" t="str">
        <f t="shared" si="20"/>
        <v>Pecos201802</v>
      </c>
    </row>
    <row r="1059" spans="1:28" ht="12.95" customHeight="1">
      <c r="A1059" s="260">
        <v>3071</v>
      </c>
      <c r="B1059" s="260" t="s">
        <v>7944</v>
      </c>
      <c r="C1059" s="261">
        <v>43256</v>
      </c>
      <c r="D1059" s="260" t="s">
        <v>2141</v>
      </c>
      <c r="E1059" s="260" t="s">
        <v>179</v>
      </c>
      <c r="F1059" s="260"/>
      <c r="G1059" s="260"/>
      <c r="H1059" s="262" t="s">
        <v>7480</v>
      </c>
      <c r="I1059" s="262" t="s">
        <v>515</v>
      </c>
      <c r="J1059" s="660">
        <v>43237</v>
      </c>
      <c r="K1059" s="299" t="s">
        <v>60</v>
      </c>
      <c r="L1059" s="654">
        <v>800</v>
      </c>
      <c r="M1059" s="260">
        <v>3071</v>
      </c>
      <c r="N1059" s="825">
        <v>43287</v>
      </c>
      <c r="O1059" s="300"/>
      <c r="P1059" s="300"/>
      <c r="AB1059" s="5" t="str">
        <f t="shared" si="20"/>
        <v>Gener8 Companion201803</v>
      </c>
    </row>
    <row r="1060" spans="1:28" ht="12.95" customHeight="1">
      <c r="A1060" s="260">
        <v>3072</v>
      </c>
      <c r="B1060" s="260" t="s">
        <v>7945</v>
      </c>
      <c r="C1060" s="261">
        <v>43256</v>
      </c>
      <c r="D1060" s="260" t="s">
        <v>7946</v>
      </c>
      <c r="E1060" s="260" t="s">
        <v>163</v>
      </c>
      <c r="F1060" s="260"/>
      <c r="G1060" s="260"/>
      <c r="H1060" s="262" t="s">
        <v>1335</v>
      </c>
      <c r="I1060" s="262" t="s">
        <v>25</v>
      </c>
      <c r="J1060" s="660">
        <v>43240</v>
      </c>
      <c r="K1060" s="299" t="s">
        <v>60</v>
      </c>
      <c r="L1060" s="654">
        <v>800</v>
      </c>
      <c r="M1060" s="260">
        <v>3072</v>
      </c>
      <c r="N1060" s="825">
        <v>43287</v>
      </c>
      <c r="O1060" s="300"/>
      <c r="P1060" s="300"/>
      <c r="AB1060" s="5" t="str">
        <f t="shared" si="20"/>
        <v>RS Aurora18002</v>
      </c>
    </row>
    <row r="1061" spans="1:28" ht="12.95" customHeight="1">
      <c r="A1061" s="260">
        <v>3073</v>
      </c>
      <c r="B1061" s="260" t="s">
        <v>7947</v>
      </c>
      <c r="C1061" s="261">
        <v>43256</v>
      </c>
      <c r="D1061" s="260" t="s">
        <v>2030</v>
      </c>
      <c r="E1061" s="260" t="s">
        <v>124</v>
      </c>
      <c r="F1061" s="260"/>
      <c r="G1061" s="260"/>
      <c r="H1061" s="262" t="s">
        <v>2278</v>
      </c>
      <c r="I1061" s="262" t="s">
        <v>7948</v>
      </c>
      <c r="J1061" s="660">
        <v>43232</v>
      </c>
      <c r="K1061" s="299" t="s">
        <v>60</v>
      </c>
      <c r="L1061" s="654">
        <v>800</v>
      </c>
      <c r="M1061" s="260">
        <v>3073</v>
      </c>
      <c r="N1061" s="825">
        <v>43287</v>
      </c>
      <c r="O1061" s="300"/>
      <c r="P1061" s="300"/>
      <c r="AB1061" s="5" t="str">
        <f t="shared" si="20"/>
        <v>Wisdom Venture09</v>
      </c>
    </row>
    <row r="1062" spans="1:28" ht="12.95" customHeight="1">
      <c r="A1062" s="260">
        <v>3074</v>
      </c>
      <c r="B1062" s="260" t="s">
        <v>7949</v>
      </c>
      <c r="C1062" s="261">
        <v>43256</v>
      </c>
      <c r="D1062" s="260" t="s">
        <v>502</v>
      </c>
      <c r="E1062" s="260" t="s">
        <v>422</v>
      </c>
      <c r="F1062" s="260"/>
      <c r="G1062" s="260"/>
      <c r="H1062" s="262" t="s">
        <v>63</v>
      </c>
      <c r="I1062" s="262" t="s">
        <v>1970</v>
      </c>
      <c r="J1062" s="660">
        <v>43242</v>
      </c>
      <c r="K1062" s="299" t="s">
        <v>60</v>
      </c>
      <c r="L1062" s="654">
        <v>800</v>
      </c>
      <c r="M1062" s="260">
        <v>3074</v>
      </c>
      <c r="N1062" s="825">
        <v>43287</v>
      </c>
      <c r="O1062" s="300"/>
      <c r="P1062" s="300"/>
      <c r="AB1062" s="5" t="str">
        <f t="shared" si="20"/>
        <v>Unity Venture07</v>
      </c>
    </row>
    <row r="1063" spans="1:28" ht="12.95" customHeight="1">
      <c r="A1063" s="260">
        <v>3075</v>
      </c>
      <c r="B1063" s="260" t="s">
        <v>7950</v>
      </c>
      <c r="C1063" s="261">
        <v>43256</v>
      </c>
      <c r="D1063" s="260" t="s">
        <v>1329</v>
      </c>
      <c r="E1063" s="260" t="s">
        <v>834</v>
      </c>
      <c r="F1063" s="260"/>
      <c r="G1063" s="260"/>
      <c r="H1063" s="262" t="s">
        <v>63</v>
      </c>
      <c r="I1063" s="262" t="s">
        <v>7951</v>
      </c>
      <c r="J1063" s="660">
        <v>43239</v>
      </c>
      <c r="K1063" s="299" t="s">
        <v>60</v>
      </c>
      <c r="L1063" s="654">
        <v>800</v>
      </c>
      <c r="M1063" s="260">
        <v>3075</v>
      </c>
      <c r="N1063" s="825">
        <v>43287</v>
      </c>
      <c r="O1063" s="300"/>
      <c r="P1063" s="300"/>
      <c r="AB1063" s="5" t="str">
        <f t="shared" si="20"/>
        <v>Maersk Cancun1801</v>
      </c>
    </row>
    <row r="1064" spans="1:28" ht="12.95" customHeight="1">
      <c r="A1064" s="260">
        <v>3076</v>
      </c>
      <c r="B1064" s="260" t="s">
        <v>7952</v>
      </c>
      <c r="C1064" s="261">
        <v>43256</v>
      </c>
      <c r="D1064" s="260" t="s">
        <v>73</v>
      </c>
      <c r="E1064" s="260" t="s">
        <v>7953</v>
      </c>
      <c r="F1064" s="260"/>
      <c r="G1064" s="260"/>
      <c r="H1064" s="262" t="s">
        <v>63</v>
      </c>
      <c r="I1064" s="262" t="s">
        <v>243</v>
      </c>
      <c r="J1064" s="660">
        <v>43276</v>
      </c>
      <c r="K1064" s="299" t="s">
        <v>60</v>
      </c>
      <c r="L1064" s="654">
        <v>800</v>
      </c>
      <c r="M1064" s="260">
        <v>3076</v>
      </c>
      <c r="N1064" s="825">
        <v>43287</v>
      </c>
      <c r="O1064" s="300"/>
      <c r="P1064" s="300"/>
      <c r="AB1064" s="5" t="str">
        <f t="shared" si="20"/>
        <v>StenaWeco Venture1801</v>
      </c>
    </row>
    <row r="1065" spans="1:28" ht="12.95" customHeight="1">
      <c r="A1065" s="260">
        <v>3077</v>
      </c>
      <c r="B1065" s="260" t="s">
        <v>7954</v>
      </c>
      <c r="C1065" s="261">
        <v>43256</v>
      </c>
      <c r="D1065" s="260" t="s">
        <v>641</v>
      </c>
      <c r="E1065" s="260" t="s">
        <v>258</v>
      </c>
      <c r="F1065" s="260"/>
      <c r="G1065" s="260"/>
      <c r="H1065" s="262" t="s">
        <v>7955</v>
      </c>
      <c r="I1065" s="262" t="s">
        <v>200</v>
      </c>
      <c r="J1065" s="660">
        <v>43234</v>
      </c>
      <c r="K1065" s="299" t="s">
        <v>60</v>
      </c>
      <c r="L1065" s="654">
        <v>800</v>
      </c>
      <c r="M1065" s="260">
        <v>3077</v>
      </c>
      <c r="N1065" s="825">
        <v>43287</v>
      </c>
      <c r="O1065" s="300"/>
      <c r="P1065" s="300"/>
      <c r="AB1065" s="5" t="str">
        <f t="shared" si="20"/>
        <v>Sydney Spirit15</v>
      </c>
    </row>
    <row r="1066" spans="1:28" ht="12.95" customHeight="1">
      <c r="A1066" s="260">
        <v>3078</v>
      </c>
      <c r="B1066" s="260" t="s">
        <v>7956</v>
      </c>
      <c r="C1066" s="261">
        <v>43256</v>
      </c>
      <c r="D1066" s="260" t="s">
        <v>7855</v>
      </c>
      <c r="E1066" s="260" t="s">
        <v>344</v>
      </c>
      <c r="F1066" s="260"/>
      <c r="G1066" s="260"/>
      <c r="H1066" s="262" t="s">
        <v>63</v>
      </c>
      <c r="I1066" s="262" t="s">
        <v>78</v>
      </c>
      <c r="J1066" s="660">
        <v>43232</v>
      </c>
      <c r="K1066" s="299" t="s">
        <v>60</v>
      </c>
      <c r="L1066" s="654">
        <v>800</v>
      </c>
      <c r="M1066" s="260">
        <v>3078</v>
      </c>
      <c r="N1066" s="825">
        <v>43287</v>
      </c>
      <c r="O1066" s="300"/>
      <c r="P1066" s="300"/>
      <c r="AB1066" s="5" t="str">
        <f t="shared" si="20"/>
        <v>Mare Oriens84</v>
      </c>
    </row>
    <row r="1067" spans="1:28" ht="12.95" customHeight="1">
      <c r="A1067" s="260">
        <v>3079</v>
      </c>
      <c r="B1067" s="260" t="s">
        <v>7957</v>
      </c>
      <c r="C1067" s="261">
        <v>43256</v>
      </c>
      <c r="D1067" s="260" t="s">
        <v>807</v>
      </c>
      <c r="E1067" s="260" t="s">
        <v>249</v>
      </c>
      <c r="F1067" s="260"/>
      <c r="G1067" s="260"/>
      <c r="H1067" s="262" t="s">
        <v>7480</v>
      </c>
      <c r="I1067" s="262" t="s">
        <v>20</v>
      </c>
      <c r="J1067" s="660">
        <v>43238</v>
      </c>
      <c r="K1067" s="299" t="s">
        <v>60</v>
      </c>
      <c r="L1067" s="654">
        <v>800</v>
      </c>
      <c r="M1067" s="260">
        <v>3079</v>
      </c>
      <c r="N1067" s="825">
        <v>43287</v>
      </c>
      <c r="O1067" s="300"/>
      <c r="P1067" s="300"/>
      <c r="AB1067" s="5" t="str">
        <f t="shared" si="20"/>
        <v>Iskmati Spirit14</v>
      </c>
    </row>
    <row r="1068" spans="1:28" ht="12.95" customHeight="1">
      <c r="A1068" s="260">
        <v>3080</v>
      </c>
      <c r="B1068" s="260" t="s">
        <v>7958</v>
      </c>
      <c r="C1068" s="261">
        <v>43256</v>
      </c>
      <c r="D1068" s="260" t="s">
        <v>7744</v>
      </c>
      <c r="E1068" s="260" t="s">
        <v>81</v>
      </c>
      <c r="F1068" s="260"/>
      <c r="G1068" s="260"/>
      <c r="H1068" s="262" t="s">
        <v>63</v>
      </c>
      <c r="I1068" s="262" t="s">
        <v>7959</v>
      </c>
      <c r="J1068" s="660">
        <v>43237</v>
      </c>
      <c r="K1068" s="299" t="s">
        <v>60</v>
      </c>
      <c r="L1068" s="654">
        <v>800</v>
      </c>
      <c r="M1068" s="260">
        <v>3080</v>
      </c>
      <c r="N1068" s="825">
        <v>43287</v>
      </c>
      <c r="O1068" s="300"/>
      <c r="P1068" s="300"/>
      <c r="AB1068" s="5" t="str">
        <f t="shared" si="20"/>
        <v>Songa Coral11</v>
      </c>
    </row>
    <row r="1069" spans="1:28" ht="12.95" customHeight="1">
      <c r="A1069" s="260">
        <v>3081</v>
      </c>
      <c r="B1069" s="260" t="s">
        <v>7960</v>
      </c>
      <c r="C1069" s="261">
        <v>43256</v>
      </c>
      <c r="D1069" s="260" t="s">
        <v>7961</v>
      </c>
      <c r="E1069" s="260" t="s">
        <v>74</v>
      </c>
      <c r="F1069" s="260"/>
      <c r="G1069" s="260"/>
      <c r="H1069" s="262" t="s">
        <v>2868</v>
      </c>
      <c r="I1069" s="262" t="s">
        <v>7962</v>
      </c>
      <c r="J1069" s="660">
        <v>43238</v>
      </c>
      <c r="K1069" s="299" t="s">
        <v>1115</v>
      </c>
      <c r="L1069" s="654">
        <v>1600</v>
      </c>
      <c r="M1069" s="260">
        <v>3081</v>
      </c>
      <c r="N1069" s="825">
        <v>43290</v>
      </c>
      <c r="O1069" s="300"/>
      <c r="P1069" s="300"/>
      <c r="AB1069" s="5" t="str">
        <f t="shared" si="20"/>
        <v>Aspen Spirit23</v>
      </c>
    </row>
    <row r="1070" spans="1:28" ht="12.95" customHeight="1">
      <c r="A1070" s="260">
        <v>3082</v>
      </c>
      <c r="B1070" s="260" t="s">
        <v>7963</v>
      </c>
      <c r="C1070" s="261">
        <v>43256</v>
      </c>
      <c r="D1070" s="260" t="s">
        <v>2874</v>
      </c>
      <c r="E1070" s="260" t="s">
        <v>2334</v>
      </c>
      <c r="F1070" s="260"/>
      <c r="G1070" s="260"/>
      <c r="H1070" s="262" t="s">
        <v>2868</v>
      </c>
      <c r="I1070" s="262" t="s">
        <v>1845</v>
      </c>
      <c r="J1070" s="660">
        <v>43236</v>
      </c>
      <c r="K1070" s="299" t="s">
        <v>1115</v>
      </c>
      <c r="L1070" s="654">
        <v>1600</v>
      </c>
      <c r="M1070" s="260">
        <v>3082</v>
      </c>
      <c r="N1070" s="825">
        <v>43276</v>
      </c>
      <c r="O1070" s="300"/>
      <c r="P1070" s="300"/>
      <c r="AB1070" s="5" t="str">
        <f t="shared" si="20"/>
        <v>Tahoe Spirt20</v>
      </c>
    </row>
    <row r="1071" spans="1:28" ht="12.95" customHeight="1">
      <c r="A1071" s="260">
        <v>3083</v>
      </c>
      <c r="B1071" s="260" t="s">
        <v>7964</v>
      </c>
      <c r="C1071" s="261">
        <v>43256</v>
      </c>
      <c r="D1071" s="260" t="s">
        <v>3171</v>
      </c>
      <c r="E1071" s="260" t="s">
        <v>168</v>
      </c>
      <c r="F1071" s="260"/>
      <c r="G1071" s="260"/>
      <c r="H1071" s="262" t="s">
        <v>688</v>
      </c>
      <c r="I1071" s="262" t="s">
        <v>645</v>
      </c>
      <c r="J1071" s="660">
        <v>43223</v>
      </c>
      <c r="K1071" s="299" t="s">
        <v>590</v>
      </c>
      <c r="L1071" s="654">
        <v>1600</v>
      </c>
      <c r="M1071" s="260">
        <v>3083</v>
      </c>
      <c r="N1071" s="825">
        <v>43263</v>
      </c>
      <c r="O1071" s="300"/>
      <c r="P1071" s="300"/>
      <c r="AB1071" s="5" t="str">
        <f t="shared" si="20"/>
        <v>Athens Spirit19</v>
      </c>
    </row>
    <row r="1072" spans="1:28" ht="12.95" customHeight="1">
      <c r="A1072" s="260">
        <v>3084</v>
      </c>
      <c r="B1072" s="260" t="s">
        <v>7965</v>
      </c>
      <c r="C1072" s="261">
        <v>43256</v>
      </c>
      <c r="D1072" s="260" t="s">
        <v>7419</v>
      </c>
      <c r="E1072" s="260" t="s">
        <v>7966</v>
      </c>
      <c r="F1072" s="260"/>
      <c r="G1072" s="260"/>
      <c r="H1072" s="262" t="s">
        <v>2868</v>
      </c>
      <c r="I1072" s="262" t="s">
        <v>62</v>
      </c>
      <c r="J1072" s="660">
        <v>43227</v>
      </c>
      <c r="K1072" s="299" t="s">
        <v>590</v>
      </c>
      <c r="L1072" s="654">
        <v>1600</v>
      </c>
      <c r="M1072" s="260">
        <v>3084</v>
      </c>
      <c r="N1072" s="825"/>
      <c r="O1072" s="300"/>
      <c r="P1072" s="300"/>
      <c r="AB1072" s="5" t="str">
        <f t="shared" si="20"/>
        <v>BM Breeze71</v>
      </c>
    </row>
    <row r="1073" spans="1:28" ht="12.95" customHeight="1">
      <c r="A1073" s="260">
        <v>3085</v>
      </c>
      <c r="B1073" s="260" t="s">
        <v>7967</v>
      </c>
      <c r="C1073" s="261">
        <v>43256</v>
      </c>
      <c r="D1073" s="260" t="s">
        <v>7968</v>
      </c>
      <c r="E1073" s="260" t="s">
        <v>1275</v>
      </c>
      <c r="F1073" s="260"/>
      <c r="G1073" s="260"/>
      <c r="H1073" s="262" t="s">
        <v>688</v>
      </c>
      <c r="I1073" s="262" t="s">
        <v>62</v>
      </c>
      <c r="J1073" s="660">
        <v>43234</v>
      </c>
      <c r="K1073" s="299" t="s">
        <v>590</v>
      </c>
      <c r="L1073" s="654">
        <v>1600</v>
      </c>
      <c r="M1073" s="260">
        <v>3085</v>
      </c>
      <c r="N1073" s="825">
        <v>43263</v>
      </c>
      <c r="O1073" s="300"/>
      <c r="P1073" s="300"/>
      <c r="AB1073" s="5" t="str">
        <f t="shared" si="20"/>
        <v>Atlantic Dawn49</v>
      </c>
    </row>
    <row r="1074" spans="1:28" ht="12.95" customHeight="1">
      <c r="A1074" s="260">
        <v>3086</v>
      </c>
      <c r="B1074" s="260" t="s">
        <v>7969</v>
      </c>
      <c r="C1074" s="261">
        <v>43256</v>
      </c>
      <c r="D1074" s="260" t="s">
        <v>7421</v>
      </c>
      <c r="E1074" s="260" t="s">
        <v>7970</v>
      </c>
      <c r="F1074" s="260"/>
      <c r="G1074" s="260"/>
      <c r="H1074" s="262" t="s">
        <v>1304</v>
      </c>
      <c r="I1074" s="262" t="s">
        <v>7971</v>
      </c>
      <c r="J1074" s="660">
        <v>43228</v>
      </c>
      <c r="K1074" s="299" t="s">
        <v>590</v>
      </c>
      <c r="L1074" s="654">
        <v>1600</v>
      </c>
      <c r="M1074" s="260">
        <v>3086</v>
      </c>
      <c r="N1074" s="825">
        <v>43269</v>
      </c>
      <c r="O1074" s="300"/>
      <c r="P1074" s="300"/>
      <c r="AB1074" s="5" t="str">
        <f t="shared" si="20"/>
        <v>Erik Spirit143</v>
      </c>
    </row>
    <row r="1075" spans="1:28" ht="12.95" customHeight="1">
      <c r="A1075" s="260">
        <v>3087</v>
      </c>
      <c r="B1075" s="260" t="s">
        <v>7972</v>
      </c>
      <c r="C1075" s="261">
        <v>43256</v>
      </c>
      <c r="D1075" s="260" t="s">
        <v>7701</v>
      </c>
      <c r="E1075" s="260" t="s">
        <v>177</v>
      </c>
      <c r="F1075" s="260"/>
      <c r="G1075" s="260"/>
      <c r="H1075" s="262" t="s">
        <v>864</v>
      </c>
      <c r="I1075" s="262" t="s">
        <v>507</v>
      </c>
      <c r="J1075" s="660">
        <v>43235</v>
      </c>
      <c r="K1075" s="299" t="s">
        <v>590</v>
      </c>
      <c r="L1075" s="654">
        <v>1600</v>
      </c>
      <c r="M1075" s="260">
        <v>3087</v>
      </c>
      <c r="N1075" s="825">
        <v>43269</v>
      </c>
      <c r="O1075" s="300"/>
      <c r="P1075" s="300"/>
      <c r="AB1075" s="5" t="str">
        <f t="shared" si="20"/>
        <v>Pacific Dawn54</v>
      </c>
    </row>
    <row r="1076" spans="1:28" ht="12.95" customHeight="1">
      <c r="A1076" s="260">
        <v>3088</v>
      </c>
      <c r="B1076" s="260" t="s">
        <v>7973</v>
      </c>
      <c r="C1076" s="261">
        <v>43256</v>
      </c>
      <c r="D1076" s="260" t="s">
        <v>3106</v>
      </c>
      <c r="E1076" s="260" t="s">
        <v>4058</v>
      </c>
      <c r="F1076" s="260"/>
      <c r="G1076" s="260"/>
      <c r="H1076" s="262" t="s">
        <v>688</v>
      </c>
      <c r="I1076" s="262" t="s">
        <v>312</v>
      </c>
      <c r="J1076" s="660">
        <v>43229</v>
      </c>
      <c r="K1076" s="299" t="s">
        <v>590</v>
      </c>
      <c r="L1076" s="654">
        <v>1600</v>
      </c>
      <c r="M1076" s="260">
        <v>3088</v>
      </c>
      <c r="N1076" s="825">
        <v>43264</v>
      </c>
      <c r="O1076" s="300"/>
      <c r="P1076" s="300"/>
      <c r="AB1076" s="5" t="str">
        <f t="shared" si="20"/>
        <v>New Award05</v>
      </c>
    </row>
    <row r="1077" spans="1:28" ht="12.95" customHeight="1">
      <c r="A1077" s="260">
        <v>3089</v>
      </c>
      <c r="B1077" s="260" t="s">
        <v>7974</v>
      </c>
      <c r="C1077" s="261">
        <v>43256</v>
      </c>
      <c r="D1077" s="260" t="s">
        <v>1303</v>
      </c>
      <c r="E1077" s="260" t="s">
        <v>193</v>
      </c>
      <c r="F1077" s="260"/>
      <c r="G1077" s="260"/>
      <c r="H1077" s="262" t="s">
        <v>864</v>
      </c>
      <c r="I1077" s="262" t="s">
        <v>7975</v>
      </c>
      <c r="J1077" s="660">
        <v>43236</v>
      </c>
      <c r="K1077" s="299" t="s">
        <v>590</v>
      </c>
      <c r="L1077" s="654">
        <v>1600</v>
      </c>
      <c r="M1077" s="260">
        <v>3089</v>
      </c>
      <c r="N1077" s="825"/>
      <c r="O1077" s="300"/>
      <c r="P1077" s="300"/>
      <c r="AB1077" s="5" t="str">
        <f t="shared" si="20"/>
        <v>Galway Spirit104</v>
      </c>
    </row>
    <row r="1078" spans="1:28" ht="12.95" customHeight="1">
      <c r="A1078" s="260">
        <v>3090</v>
      </c>
      <c r="B1078" s="260" t="s">
        <v>7976</v>
      </c>
      <c r="C1078" s="261">
        <v>43256</v>
      </c>
      <c r="D1078" s="260" t="s">
        <v>3104</v>
      </c>
      <c r="E1078" s="260" t="s">
        <v>163</v>
      </c>
      <c r="F1078" s="260"/>
      <c r="G1078" s="260"/>
      <c r="H1078" s="262" t="s">
        <v>1942</v>
      </c>
      <c r="I1078" s="262" t="s">
        <v>62</v>
      </c>
      <c r="J1078" s="660">
        <v>43240</v>
      </c>
      <c r="K1078" s="299" t="s">
        <v>590</v>
      </c>
      <c r="L1078" s="654">
        <v>1600</v>
      </c>
      <c r="M1078" s="260">
        <v>3090</v>
      </c>
      <c r="N1078" s="825">
        <v>43284</v>
      </c>
      <c r="O1078" s="300"/>
      <c r="P1078" s="300"/>
      <c r="AB1078" s="5" t="str">
        <f t="shared" si="20"/>
        <v>Blue Power26</v>
      </c>
    </row>
    <row r="1079" spans="1:28" ht="12.95" customHeight="1">
      <c r="A1079" s="260">
        <v>3091</v>
      </c>
      <c r="B1079" s="260" t="s">
        <v>7977</v>
      </c>
      <c r="C1079" s="261">
        <v>43256</v>
      </c>
      <c r="D1079" s="260" t="s">
        <v>3112</v>
      </c>
      <c r="E1079" s="260" t="s">
        <v>7978</v>
      </c>
      <c r="F1079" s="260"/>
      <c r="G1079" s="260"/>
      <c r="H1079" s="262" t="s">
        <v>2868</v>
      </c>
      <c r="I1079" s="262" t="s">
        <v>7979</v>
      </c>
      <c r="J1079" s="660">
        <v>43235</v>
      </c>
      <c r="K1079" s="299" t="s">
        <v>590</v>
      </c>
      <c r="L1079" s="654">
        <v>1600</v>
      </c>
      <c r="M1079" s="260">
        <v>3091</v>
      </c>
      <c r="N1079" s="825">
        <v>43284</v>
      </c>
      <c r="O1079" s="300"/>
      <c r="P1079" s="300"/>
      <c r="AB1079" s="5" t="str">
        <f t="shared" si="20"/>
        <v>Pichincha52</v>
      </c>
    </row>
    <row r="1080" spans="1:28" ht="12.95" customHeight="1">
      <c r="A1080" s="260">
        <v>3092</v>
      </c>
      <c r="B1080" s="260" t="s">
        <v>7980</v>
      </c>
      <c r="C1080" s="261">
        <v>43256</v>
      </c>
      <c r="D1080" s="260" t="s">
        <v>2265</v>
      </c>
      <c r="E1080" s="260" t="s">
        <v>3191</v>
      </c>
      <c r="F1080" s="260"/>
      <c r="G1080" s="260"/>
      <c r="H1080" s="262" t="s">
        <v>2868</v>
      </c>
      <c r="I1080" s="262" t="s">
        <v>1419</v>
      </c>
      <c r="J1080" s="660">
        <v>43248</v>
      </c>
      <c r="K1080" s="299" t="s">
        <v>590</v>
      </c>
      <c r="L1080" s="654">
        <v>1600</v>
      </c>
      <c r="M1080" s="260">
        <v>3092</v>
      </c>
      <c r="N1080" s="825"/>
      <c r="O1080" s="300"/>
      <c r="P1080" s="300"/>
      <c r="AB1080" s="5" t="str">
        <f t="shared" si="20"/>
        <v>Andes163P-108F</v>
      </c>
    </row>
    <row r="1081" spans="1:28" ht="12.95" customHeight="1">
      <c r="A1081" s="260">
        <v>3093</v>
      </c>
      <c r="B1081" s="260" t="s">
        <v>7981</v>
      </c>
      <c r="C1081" s="261">
        <v>43258</v>
      </c>
      <c r="D1081" s="260" t="s">
        <v>2776</v>
      </c>
      <c r="E1081" s="260" t="s">
        <v>7982</v>
      </c>
      <c r="F1081" s="260"/>
      <c r="G1081" s="260"/>
      <c r="H1081" s="262" t="s">
        <v>2474</v>
      </c>
      <c r="I1081" s="262" t="s">
        <v>2870</v>
      </c>
      <c r="J1081" s="660">
        <v>43248</v>
      </c>
      <c r="K1081" s="299" t="s">
        <v>1466</v>
      </c>
      <c r="L1081" s="654">
        <v>1400</v>
      </c>
      <c r="M1081" s="260">
        <v>3093</v>
      </c>
      <c r="N1081" s="825">
        <v>43342</v>
      </c>
      <c r="O1081" s="300"/>
      <c r="P1081" s="300"/>
      <c r="AB1081" s="5" t="str">
        <f t="shared" si="20"/>
        <v>Seaways Rosemar225</v>
      </c>
    </row>
    <row r="1082" spans="1:28" ht="12.95" customHeight="1">
      <c r="A1082" s="260">
        <v>3094</v>
      </c>
      <c r="B1082" s="260" t="s">
        <v>7983</v>
      </c>
      <c r="C1082" s="261">
        <v>43258</v>
      </c>
      <c r="D1082" s="260" t="s">
        <v>892</v>
      </c>
      <c r="E1082" s="260" t="s">
        <v>7984</v>
      </c>
      <c r="F1082" s="260"/>
      <c r="G1082" s="260"/>
      <c r="H1082" s="262" t="s">
        <v>2474</v>
      </c>
      <c r="I1082" s="262" t="s">
        <v>412</v>
      </c>
      <c r="J1082" s="660">
        <v>43246</v>
      </c>
      <c r="K1082" s="299" t="s">
        <v>1466</v>
      </c>
      <c r="L1082" s="654">
        <v>1400</v>
      </c>
      <c r="M1082" s="260">
        <v>3094</v>
      </c>
      <c r="N1082" s="825">
        <v>43342</v>
      </c>
      <c r="O1082" s="300"/>
      <c r="P1082" s="300"/>
      <c r="AB1082" s="5" t="str">
        <f t="shared" si="20"/>
        <v>Chantal123P-130F</v>
      </c>
    </row>
    <row r="1083" spans="1:28" ht="12.95" customHeight="1">
      <c r="A1083" s="260">
        <v>3095</v>
      </c>
      <c r="B1083" s="260" t="s">
        <v>7985</v>
      </c>
      <c r="C1083" s="261">
        <v>43258</v>
      </c>
      <c r="D1083" s="260" t="s">
        <v>2854</v>
      </c>
      <c r="E1083" s="260" t="s">
        <v>7986</v>
      </c>
      <c r="F1083" s="260"/>
      <c r="G1083" s="260"/>
      <c r="H1083" s="262" t="s">
        <v>2474</v>
      </c>
      <c r="I1083" s="262" t="s">
        <v>25</v>
      </c>
      <c r="J1083" s="660">
        <v>43248</v>
      </c>
      <c r="K1083" s="299" t="s">
        <v>1466</v>
      </c>
      <c r="L1083" s="654">
        <v>1400</v>
      </c>
      <c r="M1083" s="260">
        <v>3095</v>
      </c>
      <c r="N1083" s="825">
        <v>43342</v>
      </c>
      <c r="O1083" s="300"/>
      <c r="P1083" s="300"/>
      <c r="AB1083" s="5" t="str">
        <f t="shared" si="20"/>
        <v>Seaways Goldmar146</v>
      </c>
    </row>
    <row r="1084" spans="1:28" ht="12.95" customHeight="1">
      <c r="A1084" s="260">
        <v>3096</v>
      </c>
      <c r="B1084" s="260" t="s">
        <v>7987</v>
      </c>
      <c r="C1084" s="261">
        <v>43258</v>
      </c>
      <c r="D1084" s="260" t="s">
        <v>2779</v>
      </c>
      <c r="E1084" s="260" t="s">
        <v>7988</v>
      </c>
      <c r="F1084" s="260"/>
      <c r="G1084" s="260"/>
      <c r="H1084" s="262" t="s">
        <v>2474</v>
      </c>
      <c r="I1084" s="262" t="s">
        <v>25</v>
      </c>
      <c r="J1084" s="660">
        <v>43250</v>
      </c>
      <c r="K1084" s="299" t="s">
        <v>1466</v>
      </c>
      <c r="L1084" s="654">
        <v>1400</v>
      </c>
      <c r="M1084" s="260">
        <v>3096</v>
      </c>
      <c r="N1084" s="825">
        <v>43342</v>
      </c>
      <c r="O1084" s="300"/>
      <c r="P1084" s="300"/>
      <c r="AB1084" s="5" t="str">
        <f t="shared" si="20"/>
        <v>Seaways Rubymar035-138</v>
      </c>
    </row>
    <row r="1085" spans="1:28" ht="12.95" customHeight="1">
      <c r="A1085" s="260">
        <v>3097</v>
      </c>
      <c r="B1085" s="260" t="s">
        <v>7989</v>
      </c>
      <c r="C1085" s="261">
        <v>43284</v>
      </c>
      <c r="D1085" s="260" t="s">
        <v>7813</v>
      </c>
      <c r="E1085" s="260" t="s">
        <v>7990</v>
      </c>
      <c r="F1085" s="260"/>
      <c r="G1085" s="260"/>
      <c r="H1085" s="262" t="s">
        <v>7991</v>
      </c>
      <c r="I1085" s="262" t="s">
        <v>90</v>
      </c>
      <c r="J1085" s="660">
        <v>43251</v>
      </c>
      <c r="K1085" s="299" t="s">
        <v>290</v>
      </c>
      <c r="L1085" s="654">
        <v>1400</v>
      </c>
      <c r="M1085" s="260">
        <v>3097</v>
      </c>
      <c r="N1085" s="825">
        <v>43316</v>
      </c>
      <c r="O1085" s="300"/>
      <c r="P1085" s="300"/>
      <c r="AB1085" s="5" t="str">
        <f t="shared" si="20"/>
        <v>Seaways Samar75</v>
      </c>
    </row>
    <row r="1086" spans="1:28" ht="12.95" customHeight="1">
      <c r="A1086" s="260">
        <v>3098</v>
      </c>
      <c r="B1086" s="260" t="s">
        <v>7992</v>
      </c>
      <c r="C1086" s="261">
        <v>43284</v>
      </c>
      <c r="D1086" s="260" t="s">
        <v>7993</v>
      </c>
      <c r="E1086" s="260" t="s">
        <v>7930</v>
      </c>
      <c r="F1086" s="260"/>
      <c r="G1086" s="260"/>
      <c r="H1086" s="262" t="s">
        <v>3273</v>
      </c>
      <c r="I1086" s="262" t="s">
        <v>455</v>
      </c>
      <c r="J1086" s="660">
        <v>43251</v>
      </c>
      <c r="K1086" s="299" t="s">
        <v>1485</v>
      </c>
      <c r="L1086" s="654">
        <v>1600</v>
      </c>
      <c r="M1086" s="260">
        <v>3098</v>
      </c>
      <c r="N1086" s="825">
        <v>43292</v>
      </c>
      <c r="O1086" s="300"/>
      <c r="P1086" s="300"/>
      <c r="AB1086" s="5" t="str">
        <f t="shared" si="20"/>
        <v>Seaways Reymar215</v>
      </c>
    </row>
    <row r="1087" spans="1:28" ht="12.95" customHeight="1">
      <c r="A1087" s="260">
        <v>3099</v>
      </c>
      <c r="B1087" s="260" t="s">
        <v>7994</v>
      </c>
      <c r="C1087" s="261">
        <v>43284</v>
      </c>
      <c r="D1087" s="260" t="s">
        <v>7995</v>
      </c>
      <c r="E1087" s="260" t="s">
        <v>7996</v>
      </c>
      <c r="F1087" s="260"/>
      <c r="G1087" s="260"/>
      <c r="H1087" s="262" t="s">
        <v>3273</v>
      </c>
      <c r="I1087" s="262" t="s">
        <v>25</v>
      </c>
      <c r="J1087" s="660">
        <v>43249</v>
      </c>
      <c r="K1087" s="299" t="s">
        <v>1485</v>
      </c>
      <c r="L1087" s="654">
        <v>1600</v>
      </c>
      <c r="M1087" s="260">
        <v>3099</v>
      </c>
      <c r="N1087" s="825">
        <v>43292</v>
      </c>
      <c r="O1087" s="300"/>
      <c r="P1087" s="300"/>
      <c r="AB1087" s="5" t="str">
        <f t="shared" si="20"/>
        <v>Danubia28</v>
      </c>
    </row>
    <row r="1088" spans="1:28" ht="12.95" customHeight="1">
      <c r="A1088" s="260">
        <v>3100</v>
      </c>
      <c r="B1088" s="260" t="s">
        <v>7997</v>
      </c>
      <c r="C1088" s="261">
        <v>43284</v>
      </c>
      <c r="D1088" s="260" t="s">
        <v>4217</v>
      </c>
      <c r="E1088" s="260" t="s">
        <v>7998</v>
      </c>
      <c r="F1088" s="260"/>
      <c r="G1088" s="260"/>
      <c r="H1088" s="262" t="s">
        <v>7999</v>
      </c>
      <c r="I1088" s="262" t="s">
        <v>563</v>
      </c>
      <c r="J1088" s="660">
        <v>43267</v>
      </c>
      <c r="K1088" s="299" t="s">
        <v>724</v>
      </c>
      <c r="L1088" s="654">
        <v>1600</v>
      </c>
      <c r="M1088" s="260">
        <v>3100</v>
      </c>
      <c r="N1088" s="825">
        <v>43294</v>
      </c>
      <c r="O1088" s="300"/>
      <c r="P1088" s="300"/>
      <c r="AB1088" s="5" t="str">
        <f t="shared" si="20"/>
        <v>Cabo San Vicente20</v>
      </c>
    </row>
    <row r="1089" spans="1:28" ht="12.95" customHeight="1">
      <c r="A1089" s="260">
        <v>3101</v>
      </c>
      <c r="B1089" s="260" t="s">
        <v>8000</v>
      </c>
      <c r="C1089" s="261">
        <v>43284</v>
      </c>
      <c r="D1089" s="260" t="s">
        <v>8001</v>
      </c>
      <c r="E1089" s="260" t="s">
        <v>188</v>
      </c>
      <c r="F1089" s="260"/>
      <c r="G1089" s="260"/>
      <c r="H1089" s="262" t="s">
        <v>7888</v>
      </c>
      <c r="I1089" s="262" t="s">
        <v>90</v>
      </c>
      <c r="J1089" s="660">
        <v>43257</v>
      </c>
      <c r="K1089" s="299" t="s">
        <v>1466</v>
      </c>
      <c r="L1089" s="654">
        <v>1400</v>
      </c>
      <c r="M1089" s="260">
        <v>3101</v>
      </c>
      <c r="N1089" s="825">
        <v>43362</v>
      </c>
      <c r="O1089" s="300"/>
      <c r="P1089" s="300"/>
      <c r="AB1089" s="5" t="str">
        <f t="shared" si="20"/>
        <v>Selecao14P-114F</v>
      </c>
    </row>
    <row r="1090" spans="1:28" ht="12.95" customHeight="1">
      <c r="A1090" s="260">
        <v>3102</v>
      </c>
      <c r="B1090" s="260" t="s">
        <v>8002</v>
      </c>
      <c r="C1090" s="261">
        <v>43284</v>
      </c>
      <c r="D1090" s="260" t="s">
        <v>643</v>
      </c>
      <c r="E1090" s="260" t="s">
        <v>8003</v>
      </c>
      <c r="F1090" s="260"/>
      <c r="G1090" s="260"/>
      <c r="H1090" s="262" t="s">
        <v>3246</v>
      </c>
      <c r="I1090" s="262" t="s">
        <v>8004</v>
      </c>
      <c r="J1090" s="660">
        <v>43259</v>
      </c>
      <c r="K1090" s="299" t="s">
        <v>1095</v>
      </c>
      <c r="L1090" s="654">
        <v>1600</v>
      </c>
      <c r="M1090" s="260">
        <v>3102</v>
      </c>
      <c r="N1090" s="825">
        <v>43747</v>
      </c>
      <c r="O1090" s="300"/>
      <c r="P1090" s="300"/>
      <c r="AB1090" s="5" t="str">
        <f t="shared" si="20"/>
        <v>Maya182</v>
      </c>
    </row>
    <row r="1091" spans="1:28" ht="12.95" customHeight="1">
      <c r="A1091" s="260">
        <v>3103</v>
      </c>
      <c r="B1091" s="260" t="s">
        <v>8005</v>
      </c>
      <c r="C1091" s="261">
        <v>43284</v>
      </c>
      <c r="D1091" s="260" t="s">
        <v>2028</v>
      </c>
      <c r="E1091" s="260" t="s">
        <v>8003</v>
      </c>
      <c r="F1091" s="260"/>
      <c r="G1091" s="260"/>
      <c r="H1091" s="262" t="s">
        <v>8006</v>
      </c>
      <c r="I1091" s="262" t="s">
        <v>385</v>
      </c>
      <c r="J1091" s="660">
        <v>43256</v>
      </c>
      <c r="K1091" s="299" t="s">
        <v>1095</v>
      </c>
      <c r="L1091" s="654">
        <v>1600</v>
      </c>
      <c r="M1091" s="260">
        <v>3103</v>
      </c>
      <c r="N1091" s="825">
        <v>43399</v>
      </c>
      <c r="O1091" s="300"/>
      <c r="P1091" s="300"/>
      <c r="AB1091" s="5" t="str">
        <f t="shared" si="20"/>
        <v>Sten Skagen98,99,100,101</v>
      </c>
    </row>
    <row r="1092" spans="1:28" ht="12.95" customHeight="1">
      <c r="A1092" s="260">
        <v>3104</v>
      </c>
      <c r="B1092" s="260" t="s">
        <v>8007</v>
      </c>
      <c r="C1092" s="261">
        <v>43285</v>
      </c>
      <c r="D1092" s="260" t="s">
        <v>8008</v>
      </c>
      <c r="E1092" s="260" t="s">
        <v>8009</v>
      </c>
      <c r="F1092" s="260"/>
      <c r="G1092" s="260"/>
      <c r="H1092" s="262" t="s">
        <v>1327</v>
      </c>
      <c r="I1092" s="262" t="s">
        <v>25</v>
      </c>
      <c r="J1092" s="660">
        <v>43257</v>
      </c>
      <c r="K1092" s="299" t="s">
        <v>1106</v>
      </c>
      <c r="L1092" s="654">
        <v>1700</v>
      </c>
      <c r="M1092" s="260">
        <v>3104</v>
      </c>
      <c r="N1092" s="825">
        <v>43487</v>
      </c>
      <c r="O1092" s="300"/>
      <c r="P1092" s="300"/>
      <c r="AB1092" s="5" t="str">
        <f t="shared" si="20"/>
        <v>Elisalex Schulte84,85,86,87</v>
      </c>
    </row>
    <row r="1093" spans="1:28" ht="12.95" customHeight="1">
      <c r="A1093" s="260">
        <v>3105</v>
      </c>
      <c r="B1093" s="260" t="s">
        <v>8010</v>
      </c>
      <c r="C1093" s="261">
        <v>43285</v>
      </c>
      <c r="D1093" s="260" t="s">
        <v>8011</v>
      </c>
      <c r="E1093" s="260" t="s">
        <v>37</v>
      </c>
      <c r="F1093" s="260"/>
      <c r="G1093" s="260"/>
      <c r="H1093" s="262" t="s">
        <v>8012</v>
      </c>
      <c r="I1093" s="262" t="s">
        <v>8013</v>
      </c>
      <c r="J1093" s="660">
        <v>43261</v>
      </c>
      <c r="K1093" s="299" t="s">
        <v>60</v>
      </c>
      <c r="L1093" s="654">
        <v>800</v>
      </c>
      <c r="M1093" s="260">
        <v>3105</v>
      </c>
      <c r="N1093" s="825">
        <v>43314</v>
      </c>
      <c r="O1093" s="300"/>
      <c r="P1093" s="300"/>
      <c r="AB1093" s="5" t="str">
        <f t="shared" si="20"/>
        <v>Emmy Schulte200,201,202,203</v>
      </c>
    </row>
    <row r="1094" spans="1:28" ht="12.95" customHeight="1">
      <c r="A1094" s="260">
        <v>3106</v>
      </c>
      <c r="B1094" s="260" t="s">
        <v>8014</v>
      </c>
      <c r="C1094" s="261">
        <v>43285</v>
      </c>
      <c r="D1094" s="260" t="s">
        <v>822</v>
      </c>
      <c r="E1094" s="260" t="s">
        <v>326</v>
      </c>
      <c r="F1094" s="260"/>
      <c r="G1094" s="260"/>
      <c r="H1094" s="262" t="s">
        <v>1834</v>
      </c>
      <c r="I1094" s="262" t="s">
        <v>3988</v>
      </c>
      <c r="J1094" s="660">
        <v>43266</v>
      </c>
      <c r="K1094" s="299" t="s">
        <v>60</v>
      </c>
      <c r="L1094" s="654">
        <v>800</v>
      </c>
      <c r="M1094" s="260">
        <v>3106</v>
      </c>
      <c r="N1094" s="825">
        <v>43314</v>
      </c>
      <c r="O1094" s="300"/>
      <c r="P1094" s="300"/>
      <c r="AB1094" s="5" t="str">
        <f t="shared" si="20"/>
        <v>Tigris236,236IDC,237,237IDC</v>
      </c>
    </row>
    <row r="1095" spans="1:28" ht="12.95" customHeight="1">
      <c r="A1095" s="260">
        <v>3107</v>
      </c>
      <c r="B1095" s="260" t="s">
        <v>8015</v>
      </c>
      <c r="C1095" s="261">
        <v>43285</v>
      </c>
      <c r="D1095" s="260" t="s">
        <v>383</v>
      </c>
      <c r="E1095" s="260" t="s">
        <v>386</v>
      </c>
      <c r="F1095" s="260"/>
      <c r="G1095" s="260"/>
      <c r="H1095" s="262" t="s">
        <v>2211</v>
      </c>
      <c r="I1095" s="262" t="s">
        <v>62</v>
      </c>
      <c r="J1095" s="660">
        <v>43274</v>
      </c>
      <c r="K1095" s="299" t="s">
        <v>60</v>
      </c>
      <c r="L1095" s="654">
        <v>800</v>
      </c>
      <c r="M1095" s="260">
        <v>3107</v>
      </c>
      <c r="N1095" s="825">
        <v>43312</v>
      </c>
      <c r="O1095" s="300"/>
      <c r="P1095" s="300"/>
      <c r="AB1095" s="5" t="str">
        <f t="shared" si="20"/>
        <v>British Resource18003</v>
      </c>
    </row>
    <row r="1096" spans="1:28" ht="12.95" customHeight="1">
      <c r="A1096" s="260">
        <v>3108</v>
      </c>
      <c r="B1096" s="260" t="s">
        <v>8016</v>
      </c>
      <c r="C1096" s="261">
        <v>43285</v>
      </c>
      <c r="D1096" s="260" t="s">
        <v>5659</v>
      </c>
      <c r="E1096" s="260" t="s">
        <v>674</v>
      </c>
      <c r="F1096" s="260"/>
      <c r="G1096" s="260"/>
      <c r="H1096" s="262" t="s">
        <v>7398</v>
      </c>
      <c r="I1096" s="262" t="s">
        <v>8017</v>
      </c>
      <c r="J1096" s="660">
        <v>43254</v>
      </c>
      <c r="K1096" s="299" t="s">
        <v>60</v>
      </c>
      <c r="L1096" s="654">
        <v>800</v>
      </c>
      <c r="M1096" s="260">
        <v>3108</v>
      </c>
      <c r="N1096" s="825">
        <v>43312</v>
      </c>
      <c r="O1096" s="300"/>
      <c r="P1096" s="300"/>
      <c r="AB1096" s="5" t="str">
        <f t="shared" si="20"/>
        <v>MTM ManilaV1</v>
      </c>
    </row>
    <row r="1097" spans="1:28" ht="12.95" customHeight="1">
      <c r="A1097" s="260">
        <v>3109</v>
      </c>
      <c r="B1097" s="260" t="s">
        <v>8018</v>
      </c>
      <c r="C1097" s="261">
        <v>43285</v>
      </c>
      <c r="D1097" s="260" t="s">
        <v>801</v>
      </c>
      <c r="E1097" s="260" t="s">
        <v>624</v>
      </c>
      <c r="F1097" s="260"/>
      <c r="G1097" s="260"/>
      <c r="H1097" s="262" t="s">
        <v>7955</v>
      </c>
      <c r="I1097" s="262" t="s">
        <v>64</v>
      </c>
      <c r="J1097" s="660">
        <v>43259</v>
      </c>
      <c r="K1097" s="299" t="s">
        <v>60</v>
      </c>
      <c r="L1097" s="654">
        <v>800</v>
      </c>
      <c r="M1097" s="260">
        <v>3109</v>
      </c>
      <c r="N1097" s="825">
        <v>43312</v>
      </c>
      <c r="O1097" s="300"/>
      <c r="P1097" s="300"/>
      <c r="AB1097" s="5" t="str">
        <f t="shared" si="20"/>
        <v>Stena ImperatorV1-1802</v>
      </c>
    </row>
    <row r="1098" spans="1:28" ht="12.95" customHeight="1">
      <c r="A1098" s="260">
        <v>3110</v>
      </c>
      <c r="B1098" s="260" t="s">
        <v>8019</v>
      </c>
      <c r="C1098" s="261">
        <v>43285</v>
      </c>
      <c r="D1098" s="260" t="s">
        <v>7690</v>
      </c>
      <c r="E1098" s="260" t="s">
        <v>8020</v>
      </c>
      <c r="F1098" s="260"/>
      <c r="G1098" s="260"/>
      <c r="H1098" s="262" t="s">
        <v>63</v>
      </c>
      <c r="I1098" s="262" t="s">
        <v>3525</v>
      </c>
      <c r="J1098" s="660">
        <v>43273</v>
      </c>
      <c r="K1098" s="299" t="s">
        <v>60</v>
      </c>
      <c r="L1098" s="654">
        <v>800</v>
      </c>
      <c r="M1098" s="260">
        <v>3110</v>
      </c>
      <c r="N1098" s="825">
        <v>43312</v>
      </c>
      <c r="O1098" s="300"/>
      <c r="P1098" s="300"/>
      <c r="AB1098" s="5" t="str">
        <f t="shared" ref="AB1098:AB1161" si="21">IF(TRIM(A1088)="","",CONCATENATE(TRIM(D1088),TRIM(E1088)))</f>
        <v>Euronike16381</v>
      </c>
    </row>
    <row r="1099" spans="1:28" ht="12.95" customHeight="1">
      <c r="A1099" s="260">
        <v>3111</v>
      </c>
      <c r="B1099" s="260" t="s">
        <v>8021</v>
      </c>
      <c r="C1099" s="261">
        <v>43285</v>
      </c>
      <c r="D1099" s="260" t="s">
        <v>718</v>
      </c>
      <c r="E1099" s="260" t="s">
        <v>91</v>
      </c>
      <c r="F1099" s="260"/>
      <c r="G1099" s="260"/>
      <c r="H1099" s="262" t="s">
        <v>63</v>
      </c>
      <c r="I1099" s="262" t="s">
        <v>20</v>
      </c>
      <c r="J1099" s="660">
        <v>43253</v>
      </c>
      <c r="K1099" s="299" t="s">
        <v>60</v>
      </c>
      <c r="L1099" s="654">
        <v>800</v>
      </c>
      <c r="M1099" s="260">
        <v>3111</v>
      </c>
      <c r="N1099" s="825">
        <v>43312</v>
      </c>
      <c r="O1099" s="300"/>
      <c r="P1099" s="300"/>
      <c r="AB1099" s="5" t="str">
        <f t="shared" si="21"/>
        <v>Nectar Sea31</v>
      </c>
    </row>
    <row r="1100" spans="1:28" ht="12.95" customHeight="1">
      <c r="A1100" s="260">
        <v>3112</v>
      </c>
      <c r="B1100" s="260" t="s">
        <v>8022</v>
      </c>
      <c r="C1100" s="261">
        <v>43285</v>
      </c>
      <c r="D1100" s="260" t="s">
        <v>7855</v>
      </c>
      <c r="E1100" s="260" t="s">
        <v>426</v>
      </c>
      <c r="F1100" s="260"/>
      <c r="G1100" s="260"/>
      <c r="H1100" s="262" t="s">
        <v>63</v>
      </c>
      <c r="I1100" s="262" t="s">
        <v>78</v>
      </c>
      <c r="J1100" s="660">
        <v>43269</v>
      </c>
      <c r="K1100" s="299" t="s">
        <v>60</v>
      </c>
      <c r="L1100" s="654">
        <v>800</v>
      </c>
      <c r="M1100" s="260">
        <v>3112</v>
      </c>
      <c r="N1100" s="825">
        <v>43312</v>
      </c>
      <c r="O1100" s="300"/>
      <c r="P1100" s="300"/>
      <c r="AB1100" s="5" t="str">
        <f t="shared" si="21"/>
        <v>Stena Perros201804</v>
      </c>
    </row>
    <row r="1101" spans="1:28" ht="12.95" customHeight="1">
      <c r="A1101" s="260">
        <v>3113</v>
      </c>
      <c r="B1101" s="260" t="s">
        <v>8023</v>
      </c>
      <c r="C1101" s="261">
        <v>43285</v>
      </c>
      <c r="D1101" s="260" t="s">
        <v>7946</v>
      </c>
      <c r="E1101" s="260" t="s">
        <v>174</v>
      </c>
      <c r="F1101" s="260"/>
      <c r="G1101" s="260"/>
      <c r="H1101" s="262" t="s">
        <v>1335</v>
      </c>
      <c r="I1101" s="262" t="s">
        <v>2753</v>
      </c>
      <c r="J1101" s="660">
        <v>43276</v>
      </c>
      <c r="K1101" s="299" t="s">
        <v>60</v>
      </c>
      <c r="L1101" s="654">
        <v>800</v>
      </c>
      <c r="M1101" s="260">
        <v>3113</v>
      </c>
      <c r="N1101" s="825">
        <v>43356</v>
      </c>
      <c r="O1101" s="300"/>
      <c r="P1101" s="300"/>
      <c r="AB1101" s="5" t="str">
        <f t="shared" si="21"/>
        <v>Stena President201804</v>
      </c>
    </row>
    <row r="1102" spans="1:28" ht="12.95" customHeight="1">
      <c r="A1102" s="260">
        <v>3114</v>
      </c>
      <c r="B1102" s="260" t="s">
        <v>8024</v>
      </c>
      <c r="C1102" s="261">
        <v>43285</v>
      </c>
      <c r="D1102" s="260" t="s">
        <v>248</v>
      </c>
      <c r="E1102" s="260" t="s">
        <v>193</v>
      </c>
      <c r="F1102" s="260"/>
      <c r="G1102" s="260"/>
      <c r="H1102" s="262" t="s">
        <v>63</v>
      </c>
      <c r="I1102" s="262" t="s">
        <v>90</v>
      </c>
      <c r="J1102" s="660">
        <v>43275</v>
      </c>
      <c r="K1102" s="299" t="s">
        <v>60</v>
      </c>
      <c r="L1102" s="654">
        <v>800</v>
      </c>
      <c r="M1102" s="260">
        <v>3114</v>
      </c>
      <c r="N1102" s="825">
        <v>43312</v>
      </c>
      <c r="O1102" s="300"/>
      <c r="P1102" s="300"/>
      <c r="AB1102" s="5" t="str">
        <f t="shared" si="21"/>
        <v>Maetiga1802</v>
      </c>
    </row>
    <row r="1103" spans="1:28" ht="12.95" customHeight="1">
      <c r="A1103" s="260">
        <v>3115</v>
      </c>
      <c r="B1103" s="260" t="s">
        <v>8025</v>
      </c>
      <c r="C1103" s="261">
        <v>43285</v>
      </c>
      <c r="D1103" s="260" t="s">
        <v>641</v>
      </c>
      <c r="E1103" s="260" t="s">
        <v>76</v>
      </c>
      <c r="F1103" s="260"/>
      <c r="G1103" s="260"/>
      <c r="H1103" s="262" t="s">
        <v>7955</v>
      </c>
      <c r="I1103" s="262" t="s">
        <v>8026</v>
      </c>
      <c r="J1103" s="660">
        <v>43264</v>
      </c>
      <c r="K1103" s="299" t="s">
        <v>60</v>
      </c>
      <c r="L1103" s="654">
        <v>800</v>
      </c>
      <c r="M1103" s="260">
        <v>3115</v>
      </c>
      <c r="N1103" s="825">
        <v>43312</v>
      </c>
      <c r="O1103" s="300"/>
      <c r="P1103" s="300"/>
      <c r="AB1103" s="5" t="str">
        <f t="shared" si="21"/>
        <v>Baker Spirit22</v>
      </c>
    </row>
    <row r="1104" spans="1:28" ht="12.95" customHeight="1">
      <c r="A1104" s="260">
        <v>3116</v>
      </c>
      <c r="B1104" s="260" t="s">
        <v>8027</v>
      </c>
      <c r="C1104" s="261">
        <v>43285</v>
      </c>
      <c r="D1104" s="260" t="s">
        <v>1329</v>
      </c>
      <c r="E1104" s="260" t="s">
        <v>558</v>
      </c>
      <c r="F1104" s="260"/>
      <c r="G1104" s="260"/>
      <c r="H1104" s="262" t="s">
        <v>7955</v>
      </c>
      <c r="I1104" s="262" t="s">
        <v>20</v>
      </c>
      <c r="J1104" s="660">
        <v>43271</v>
      </c>
      <c r="K1104" s="299" t="s">
        <v>60</v>
      </c>
      <c r="L1104" s="654">
        <v>800</v>
      </c>
      <c r="M1104" s="260">
        <v>3116</v>
      </c>
      <c r="N1104" s="825">
        <v>43312</v>
      </c>
      <c r="O1104" s="300"/>
      <c r="P1104" s="300"/>
      <c r="AB1104" s="5" t="str">
        <f t="shared" si="21"/>
        <v>Pinnacle Spirit58</v>
      </c>
    </row>
    <row r="1105" spans="1:28" ht="12.95" customHeight="1">
      <c r="A1105" s="260">
        <v>3117</v>
      </c>
      <c r="B1105" s="260" t="s">
        <v>8028</v>
      </c>
      <c r="C1105" s="261">
        <v>43285</v>
      </c>
      <c r="D1105" s="260" t="s">
        <v>2401</v>
      </c>
      <c r="E1105" s="260" t="s">
        <v>461</v>
      </c>
      <c r="F1105" s="260"/>
      <c r="G1105" s="260"/>
      <c r="H1105" s="262" t="s">
        <v>7398</v>
      </c>
      <c r="I1105" s="262" t="s">
        <v>48</v>
      </c>
      <c r="J1105" s="660">
        <v>43269</v>
      </c>
      <c r="K1105" s="299" t="s">
        <v>60</v>
      </c>
      <c r="L1105" s="654">
        <v>800</v>
      </c>
      <c r="M1105" s="260">
        <v>3117</v>
      </c>
      <c r="N1105" s="825">
        <v>43312</v>
      </c>
      <c r="O1105" s="300"/>
      <c r="P1105" s="300"/>
      <c r="AB1105" s="5" t="str">
        <f t="shared" si="21"/>
        <v>Axel Spirit155</v>
      </c>
    </row>
    <row r="1106" spans="1:28" ht="12.95" customHeight="1">
      <c r="A1106" s="260">
        <v>3118</v>
      </c>
      <c r="B1106" s="260" t="s">
        <v>8029</v>
      </c>
      <c r="C1106" s="261">
        <v>43285</v>
      </c>
      <c r="D1106" s="260" t="s">
        <v>65</v>
      </c>
      <c r="E1106" s="260" t="s">
        <v>224</v>
      </c>
      <c r="F1106" s="260"/>
      <c r="G1106" s="260"/>
      <c r="H1106" s="262" t="s">
        <v>8030</v>
      </c>
      <c r="I1106" s="262" t="s">
        <v>2946</v>
      </c>
      <c r="J1106" s="660">
        <v>43268</v>
      </c>
      <c r="K1106" s="299" t="s">
        <v>60</v>
      </c>
      <c r="L1106" s="654">
        <v>800</v>
      </c>
      <c r="M1106" s="260">
        <v>3118</v>
      </c>
      <c r="N1106" s="825">
        <v>43314</v>
      </c>
      <c r="O1106" s="300"/>
      <c r="P1106" s="300"/>
      <c r="AB1106" s="5" t="str">
        <f t="shared" si="21"/>
        <v>Americas Spirit165</v>
      </c>
    </row>
    <row r="1107" spans="1:28" ht="12.95" customHeight="1">
      <c r="A1107" s="260">
        <v>3119</v>
      </c>
      <c r="B1107" s="260" t="s">
        <v>8031</v>
      </c>
      <c r="C1107" s="261">
        <v>43285</v>
      </c>
      <c r="D1107" s="260" t="s">
        <v>807</v>
      </c>
      <c r="E1107" s="260" t="s">
        <v>254</v>
      </c>
      <c r="F1107" s="260"/>
      <c r="G1107" s="260"/>
      <c r="H1107" s="262" t="s">
        <v>7398</v>
      </c>
      <c r="I1107" s="262" t="s">
        <v>64</v>
      </c>
      <c r="J1107" s="660">
        <v>43266</v>
      </c>
      <c r="K1107" s="299" t="s">
        <v>60</v>
      </c>
      <c r="L1107" s="654">
        <v>800</v>
      </c>
      <c r="M1107" s="260">
        <v>3119</v>
      </c>
      <c r="N1107" s="825">
        <v>43321</v>
      </c>
      <c r="O1107" s="300"/>
      <c r="P1107" s="300"/>
      <c r="AB1107" s="5" t="str">
        <f t="shared" si="21"/>
        <v>Ningbo Dawn51</v>
      </c>
    </row>
    <row r="1108" spans="1:28" ht="12.95" customHeight="1">
      <c r="A1108" s="260">
        <v>3120</v>
      </c>
      <c r="B1108" s="260" t="s">
        <v>8032</v>
      </c>
      <c r="C1108" s="261">
        <v>43285</v>
      </c>
      <c r="D1108" s="260" t="s">
        <v>484</v>
      </c>
      <c r="E1108" s="260" t="s">
        <v>1291</v>
      </c>
      <c r="F1108" s="260"/>
      <c r="G1108" s="260"/>
      <c r="H1108" s="262" t="s">
        <v>8033</v>
      </c>
      <c r="I1108" s="262" t="s">
        <v>6206</v>
      </c>
      <c r="J1108" s="660">
        <v>43267</v>
      </c>
      <c r="K1108" s="299" t="s">
        <v>60</v>
      </c>
      <c r="L1108" s="654">
        <v>800</v>
      </c>
      <c r="M1108" s="260">
        <v>3120</v>
      </c>
      <c r="N1108" s="825">
        <v>43314</v>
      </c>
      <c r="O1108" s="300"/>
      <c r="P1108" s="300"/>
      <c r="AB1108" s="5" t="str">
        <f t="shared" si="21"/>
        <v>New AccordTK007</v>
      </c>
    </row>
    <row r="1109" spans="1:28" ht="12.95" customHeight="1">
      <c r="A1109" s="260">
        <v>3121</v>
      </c>
      <c r="B1109" s="260" t="s">
        <v>8034</v>
      </c>
      <c r="C1109" s="261">
        <v>43285</v>
      </c>
      <c r="D1109" s="260" t="s">
        <v>2463</v>
      </c>
      <c r="E1109" s="260" t="s">
        <v>146</v>
      </c>
      <c r="F1109" s="260"/>
      <c r="G1109" s="260"/>
      <c r="H1109" s="262" t="s">
        <v>830</v>
      </c>
      <c r="I1109" s="262" t="s">
        <v>351</v>
      </c>
      <c r="J1109" s="660">
        <v>43276</v>
      </c>
      <c r="K1109" s="299" t="s">
        <v>60</v>
      </c>
      <c r="L1109" s="654">
        <v>800</v>
      </c>
      <c r="M1109" s="260">
        <v>3121</v>
      </c>
      <c r="N1109" s="825">
        <v>43316</v>
      </c>
      <c r="O1109" s="300"/>
      <c r="P1109" s="300"/>
      <c r="AB1109" s="5" t="str">
        <f t="shared" si="21"/>
        <v>Leyla K002</v>
      </c>
    </row>
    <row r="1110" spans="1:28" ht="12.95" customHeight="1">
      <c r="A1110" s="260">
        <v>3122</v>
      </c>
      <c r="B1110" s="260" t="s">
        <v>8035</v>
      </c>
      <c r="C1110" s="261">
        <v>43287</v>
      </c>
      <c r="D1110" s="260" t="s">
        <v>8036</v>
      </c>
      <c r="E1110" s="260" t="s">
        <v>238</v>
      </c>
      <c r="F1110" s="260"/>
      <c r="G1110" s="260"/>
      <c r="H1110" s="262" t="s">
        <v>7826</v>
      </c>
      <c r="I1110" s="262" t="s">
        <v>8037</v>
      </c>
      <c r="J1110" s="660">
        <v>43279</v>
      </c>
      <c r="K1110" s="299" t="s">
        <v>590</v>
      </c>
      <c r="L1110" s="654">
        <v>1600</v>
      </c>
      <c r="M1110" s="260">
        <v>3122</v>
      </c>
      <c r="N1110" s="825">
        <v>43294</v>
      </c>
      <c r="O1110" s="300"/>
      <c r="P1110" s="300"/>
      <c r="AB1110" s="5" t="str">
        <f t="shared" si="21"/>
        <v>New Award06</v>
      </c>
    </row>
    <row r="1111" spans="1:28" ht="12.95" customHeight="1">
      <c r="A1111" s="260">
        <v>3123</v>
      </c>
      <c r="B1111" s="260" t="s">
        <v>8038</v>
      </c>
      <c r="C1111" s="261">
        <v>43287</v>
      </c>
      <c r="D1111" s="260" t="s">
        <v>8039</v>
      </c>
      <c r="E1111" s="260" t="s">
        <v>81</v>
      </c>
      <c r="F1111" s="260"/>
      <c r="G1111" s="260"/>
      <c r="H1111" s="262" t="s">
        <v>2955</v>
      </c>
      <c r="I1111" s="262" t="s">
        <v>182</v>
      </c>
      <c r="J1111" s="660">
        <v>43259</v>
      </c>
      <c r="K1111" s="299" t="s">
        <v>590</v>
      </c>
      <c r="L1111" s="654">
        <v>1600</v>
      </c>
      <c r="M1111" s="260">
        <v>3123</v>
      </c>
      <c r="N1111" s="825">
        <v>43293</v>
      </c>
      <c r="O1111" s="300"/>
      <c r="P1111" s="300"/>
      <c r="AB1111" s="5" t="str">
        <f t="shared" si="21"/>
        <v>Tahoe Spirt21</v>
      </c>
    </row>
    <row r="1112" spans="1:28" ht="12.95" customHeight="1">
      <c r="A1112" s="260">
        <v>3124</v>
      </c>
      <c r="B1112" s="260" t="s">
        <v>8040</v>
      </c>
      <c r="C1112" s="261">
        <v>43287</v>
      </c>
      <c r="D1112" s="260" t="s">
        <v>7419</v>
      </c>
      <c r="E1112" s="260" t="s">
        <v>8041</v>
      </c>
      <c r="F1112" s="260"/>
      <c r="G1112" s="260"/>
      <c r="H1112" s="262" t="s">
        <v>2868</v>
      </c>
      <c r="I1112" s="262" t="s">
        <v>771</v>
      </c>
      <c r="J1112" s="660">
        <v>43269</v>
      </c>
      <c r="K1112" s="299" t="s">
        <v>590</v>
      </c>
      <c r="L1112" s="654">
        <v>1600</v>
      </c>
      <c r="M1112" s="260">
        <v>3124</v>
      </c>
      <c r="N1112" s="825">
        <v>43314</v>
      </c>
      <c r="O1112" s="300"/>
      <c r="P1112" s="300"/>
      <c r="AB1112" s="5" t="str">
        <f t="shared" si="21"/>
        <v>BM Bonanza28</v>
      </c>
    </row>
    <row r="1113" spans="1:28" ht="12.95" customHeight="1">
      <c r="A1113" s="260">
        <v>3125</v>
      </c>
      <c r="B1113" s="260" t="s">
        <v>8042</v>
      </c>
      <c r="C1113" s="261">
        <v>43287</v>
      </c>
      <c r="D1113" s="260" t="s">
        <v>8043</v>
      </c>
      <c r="E1113" s="260" t="s">
        <v>297</v>
      </c>
      <c r="F1113" s="260"/>
      <c r="G1113" s="260"/>
      <c r="H1113" s="262" t="s">
        <v>864</v>
      </c>
      <c r="I1113" s="262" t="s">
        <v>1409</v>
      </c>
      <c r="J1113" s="660">
        <v>43272</v>
      </c>
      <c r="K1113" s="299" t="s">
        <v>590</v>
      </c>
      <c r="L1113" s="654">
        <v>1600</v>
      </c>
      <c r="M1113" s="260">
        <v>3125</v>
      </c>
      <c r="N1113" s="825">
        <v>43291</v>
      </c>
      <c r="O1113" s="300"/>
      <c r="P1113" s="300"/>
      <c r="AB1113" s="5" t="str">
        <f t="shared" si="21"/>
        <v>Pacific Dawn55</v>
      </c>
    </row>
    <row r="1114" spans="1:28" ht="12.95" customHeight="1">
      <c r="A1114" s="260">
        <v>3126</v>
      </c>
      <c r="B1114" s="260" t="s">
        <v>8044</v>
      </c>
      <c r="C1114" s="261">
        <v>43287</v>
      </c>
      <c r="D1114" s="260" t="s">
        <v>8045</v>
      </c>
      <c r="E1114" s="260" t="s">
        <v>8046</v>
      </c>
      <c r="F1114" s="260"/>
      <c r="G1114" s="260"/>
      <c r="H1114" s="262" t="s">
        <v>2868</v>
      </c>
      <c r="I1114" s="262" t="s">
        <v>8047</v>
      </c>
      <c r="J1114" s="660">
        <v>43262</v>
      </c>
      <c r="K1114" s="299" t="s">
        <v>590</v>
      </c>
      <c r="L1114" s="654">
        <v>1600</v>
      </c>
      <c r="M1114" s="260">
        <v>3126</v>
      </c>
      <c r="N1114" s="825">
        <v>43314</v>
      </c>
      <c r="O1114" s="300"/>
      <c r="P1114" s="300"/>
      <c r="AB1114" s="5" t="str">
        <f t="shared" si="21"/>
        <v>Atlantic Dawn50</v>
      </c>
    </row>
    <row r="1115" spans="1:28" ht="12.95" customHeight="1">
      <c r="A1115" s="260">
        <v>3127</v>
      </c>
      <c r="B1115" s="260" t="s">
        <v>8048</v>
      </c>
      <c r="C1115" s="261">
        <v>43287</v>
      </c>
      <c r="D1115" s="260" t="s">
        <v>2854</v>
      </c>
      <c r="E1115" s="260" t="s">
        <v>3219</v>
      </c>
      <c r="F1115" s="260"/>
      <c r="G1115" s="260"/>
      <c r="H1115" s="262" t="s">
        <v>2474</v>
      </c>
      <c r="I1115" s="262" t="s">
        <v>4679</v>
      </c>
      <c r="J1115" s="660">
        <v>43279</v>
      </c>
      <c r="K1115" s="299" t="s">
        <v>1466</v>
      </c>
      <c r="L1115" s="654">
        <v>1400</v>
      </c>
      <c r="M1115" s="260">
        <v>3127</v>
      </c>
      <c r="N1115" s="825">
        <v>43362</v>
      </c>
      <c r="O1115" s="300"/>
      <c r="P1115" s="300"/>
      <c r="AB1115" s="5" t="str">
        <f t="shared" si="21"/>
        <v>Limerick Spirit98</v>
      </c>
    </row>
    <row r="1116" spans="1:28" ht="12.95" customHeight="1">
      <c r="A1116" s="260">
        <v>3128</v>
      </c>
      <c r="B1116" s="260" t="s">
        <v>8049</v>
      </c>
      <c r="C1116" s="261">
        <v>43287</v>
      </c>
      <c r="D1116" s="260" t="s">
        <v>2776</v>
      </c>
      <c r="E1116" s="260" t="s">
        <v>8050</v>
      </c>
      <c r="F1116" s="260"/>
      <c r="G1116" s="260"/>
      <c r="H1116" s="262" t="s">
        <v>2474</v>
      </c>
      <c r="I1116" s="262" t="s">
        <v>8051</v>
      </c>
      <c r="J1116" s="660">
        <v>43275</v>
      </c>
      <c r="K1116" s="299" t="s">
        <v>1466</v>
      </c>
      <c r="L1116" s="654">
        <v>1400</v>
      </c>
      <c r="M1116" s="260">
        <v>3128</v>
      </c>
      <c r="N1116" s="825">
        <v>43362</v>
      </c>
      <c r="O1116" s="300"/>
      <c r="P1116" s="300"/>
      <c r="AB1116" s="5" t="str">
        <f t="shared" si="21"/>
        <v>Everest Spirit140</v>
      </c>
    </row>
    <row r="1117" spans="1:28" ht="12.95" customHeight="1">
      <c r="A1117" s="260">
        <v>3129</v>
      </c>
      <c r="B1117" s="260" t="s">
        <v>8052</v>
      </c>
      <c r="C1117" s="261">
        <v>43287</v>
      </c>
      <c r="D1117" s="260" t="s">
        <v>7584</v>
      </c>
      <c r="E1117" s="260" t="s">
        <v>8053</v>
      </c>
      <c r="F1117" s="260"/>
      <c r="G1117" s="260"/>
      <c r="H1117" s="262" t="s">
        <v>2474</v>
      </c>
      <c r="I1117" s="262" t="s">
        <v>25</v>
      </c>
      <c r="J1117" s="660">
        <v>43277</v>
      </c>
      <c r="K1117" s="299" t="s">
        <v>1466</v>
      </c>
      <c r="L1117" s="654">
        <v>1400</v>
      </c>
      <c r="M1117" s="260">
        <v>3129</v>
      </c>
      <c r="N1117" s="825">
        <v>43362</v>
      </c>
      <c r="O1117" s="300"/>
      <c r="P1117" s="300"/>
      <c r="AB1117" s="5" t="str">
        <f t="shared" si="21"/>
        <v>Galway Spirit105</v>
      </c>
    </row>
    <row r="1118" spans="1:28" ht="12.95" customHeight="1">
      <c r="A1118" s="260">
        <v>3130</v>
      </c>
      <c r="B1118" s="260" t="s">
        <v>8054</v>
      </c>
      <c r="C1118" s="261">
        <v>43287</v>
      </c>
      <c r="D1118" s="260" t="s">
        <v>2779</v>
      </c>
      <c r="E1118" s="260" t="s">
        <v>7260</v>
      </c>
      <c r="F1118" s="260"/>
      <c r="G1118" s="260"/>
      <c r="H1118" s="262" t="s">
        <v>2474</v>
      </c>
      <c r="I1118" s="262" t="s">
        <v>25</v>
      </c>
      <c r="J1118" s="660">
        <v>43273</v>
      </c>
      <c r="K1118" s="299" t="s">
        <v>1466</v>
      </c>
      <c r="L1118" s="654">
        <v>1400</v>
      </c>
      <c r="M1118" s="260">
        <v>3130</v>
      </c>
      <c r="N1118" s="825">
        <v>43362</v>
      </c>
      <c r="O1118" s="300"/>
      <c r="P1118" s="300"/>
      <c r="AB1118" s="5" t="str">
        <f t="shared" si="21"/>
        <v>Esther Spirit158</v>
      </c>
    </row>
    <row r="1119" spans="1:28" ht="12.95" customHeight="1">
      <c r="A1119" s="260">
        <v>3131</v>
      </c>
      <c r="B1119" s="260" t="s">
        <v>8055</v>
      </c>
      <c r="C1119" s="261">
        <v>43294</v>
      </c>
      <c r="D1119" s="260" t="s">
        <v>8056</v>
      </c>
      <c r="E1119" s="476">
        <v>201802</v>
      </c>
      <c r="F1119" s="260"/>
      <c r="G1119" s="260"/>
      <c r="H1119" s="262" t="s">
        <v>8057</v>
      </c>
      <c r="I1119" s="262" t="s">
        <v>287</v>
      </c>
      <c r="J1119" s="660">
        <v>43250</v>
      </c>
      <c r="K1119" s="299" t="s">
        <v>7656</v>
      </c>
      <c r="L1119" s="654">
        <v>1600</v>
      </c>
      <c r="M1119" s="260"/>
      <c r="N1119" s="825">
        <v>43445</v>
      </c>
      <c r="O1119" s="300"/>
      <c r="P1119" s="300"/>
      <c r="AB1119" s="5" t="str">
        <f t="shared" si="21"/>
        <v>Hovden Spirit40</v>
      </c>
    </row>
    <row r="1120" spans="1:28" ht="12.95" customHeight="1">
      <c r="A1120" s="260">
        <v>3132</v>
      </c>
      <c r="B1120" s="260" t="s">
        <v>8129</v>
      </c>
      <c r="C1120" s="261">
        <v>43314</v>
      </c>
      <c r="D1120" s="260" t="s">
        <v>8081</v>
      </c>
      <c r="E1120" s="260" t="s">
        <v>53</v>
      </c>
      <c r="F1120" s="260"/>
      <c r="G1120" s="260"/>
      <c r="H1120" s="262" t="s">
        <v>3273</v>
      </c>
      <c r="I1120" s="262" t="s">
        <v>25</v>
      </c>
      <c r="J1120" s="660">
        <v>43279</v>
      </c>
      <c r="K1120" s="299" t="s">
        <v>1485</v>
      </c>
      <c r="L1120" s="654">
        <v>1600</v>
      </c>
      <c r="M1120" s="260">
        <v>3132</v>
      </c>
      <c r="N1120" s="825">
        <v>43321</v>
      </c>
      <c r="O1120" s="300"/>
      <c r="P1120" s="300"/>
      <c r="AB1120" s="5" t="str">
        <f t="shared" si="21"/>
        <v>Lincoln Park3</v>
      </c>
    </row>
    <row r="1121" spans="1:28" ht="12.95" customHeight="1">
      <c r="A1121" s="260">
        <v>3133</v>
      </c>
      <c r="B1121" s="260" t="s">
        <v>8130</v>
      </c>
      <c r="C1121" s="261">
        <v>43314</v>
      </c>
      <c r="D1121" s="260" t="s">
        <v>2442</v>
      </c>
      <c r="E1121" s="260" t="s">
        <v>8102</v>
      </c>
      <c r="F1121" s="260"/>
      <c r="G1121" s="260"/>
      <c r="H1121" s="262" t="s">
        <v>5685</v>
      </c>
      <c r="I1121" s="262" t="s">
        <v>729</v>
      </c>
      <c r="J1121" s="660">
        <v>43296</v>
      </c>
      <c r="K1121" s="299" t="s">
        <v>23</v>
      </c>
      <c r="L1121" s="654">
        <v>1200</v>
      </c>
      <c r="M1121" s="260">
        <v>3133</v>
      </c>
      <c r="N1121" s="825">
        <v>43353</v>
      </c>
      <c r="O1121" s="300"/>
      <c r="P1121" s="300"/>
      <c r="AB1121" s="5" t="str">
        <f t="shared" si="21"/>
        <v>Albatros Trader26</v>
      </c>
    </row>
    <row r="1122" spans="1:28" ht="12.95" customHeight="1">
      <c r="A1122" s="260">
        <v>3134</v>
      </c>
      <c r="B1122" s="260" t="s">
        <v>8131</v>
      </c>
      <c r="C1122" s="261">
        <v>43314</v>
      </c>
      <c r="D1122" s="260" t="s">
        <v>7878</v>
      </c>
      <c r="E1122" s="260" t="s">
        <v>7800</v>
      </c>
      <c r="F1122" s="260"/>
      <c r="G1122" s="260"/>
      <c r="H1122" s="262" t="s">
        <v>671</v>
      </c>
      <c r="I1122" s="262" t="s">
        <v>816</v>
      </c>
      <c r="J1122" s="660">
        <v>43298</v>
      </c>
      <c r="K1122" s="299" t="s">
        <v>28</v>
      </c>
      <c r="L1122" s="654">
        <v>1400</v>
      </c>
      <c r="M1122" s="260">
        <v>3134</v>
      </c>
      <c r="N1122" s="825">
        <v>43328</v>
      </c>
      <c r="O1122" s="300"/>
      <c r="P1122" s="300"/>
      <c r="AB1122" s="5" t="str">
        <f t="shared" si="21"/>
        <v>Chantal124P-131F</v>
      </c>
    </row>
    <row r="1123" spans="1:28" ht="12.95" customHeight="1">
      <c r="A1123" s="260">
        <v>3135</v>
      </c>
      <c r="B1123" s="260" t="s">
        <v>8132</v>
      </c>
      <c r="C1123" s="261">
        <v>43314</v>
      </c>
      <c r="D1123" s="260" t="s">
        <v>803</v>
      </c>
      <c r="E1123" s="260" t="s">
        <v>8090</v>
      </c>
      <c r="F1123" s="260"/>
      <c r="G1123" s="260"/>
      <c r="H1123" s="262" t="s">
        <v>7570</v>
      </c>
      <c r="I1123" s="262" t="s">
        <v>242</v>
      </c>
      <c r="J1123" s="660">
        <v>43287</v>
      </c>
      <c r="K1123" s="299" t="s">
        <v>28</v>
      </c>
      <c r="L1123" s="654">
        <v>1400</v>
      </c>
      <c r="M1123" s="260">
        <v>3135</v>
      </c>
      <c r="N1123" s="825">
        <v>43328</v>
      </c>
      <c r="O1123" s="300"/>
      <c r="P1123" s="300"/>
      <c r="AB1123" s="5" t="str">
        <f t="shared" si="21"/>
        <v>Aquapuelche09</v>
      </c>
    </row>
    <row r="1124" spans="1:28" ht="12.95" customHeight="1">
      <c r="A1124" s="260">
        <v>3136</v>
      </c>
      <c r="B1124" s="260" t="s">
        <v>8133</v>
      </c>
      <c r="C1124" s="261">
        <v>43314</v>
      </c>
      <c r="D1124" s="260" t="s">
        <v>538</v>
      </c>
      <c r="E1124" s="260" t="s">
        <v>8091</v>
      </c>
      <c r="F1124" s="260"/>
      <c r="G1124" s="260"/>
      <c r="H1124" s="262" t="s">
        <v>477</v>
      </c>
      <c r="I1124" s="262" t="s">
        <v>173</v>
      </c>
      <c r="J1124" s="660">
        <v>43298</v>
      </c>
      <c r="K1124" s="299" t="s">
        <v>28</v>
      </c>
      <c r="L1124" s="654">
        <v>1400</v>
      </c>
      <c r="M1124" s="260">
        <v>3136</v>
      </c>
      <c r="N1124" s="825">
        <v>43357</v>
      </c>
      <c r="O1124" s="300"/>
      <c r="P1124" s="300"/>
      <c r="AB1124" s="5" t="str">
        <f t="shared" si="21"/>
        <v>Seleco16P-116F</v>
      </c>
    </row>
    <row r="1125" spans="1:28" ht="12.95" customHeight="1">
      <c r="A1125" s="260">
        <v>3137</v>
      </c>
      <c r="B1125" s="260" t="s">
        <v>8134</v>
      </c>
      <c r="C1125" s="261">
        <v>43314</v>
      </c>
      <c r="D1125" s="260" t="s">
        <v>8093</v>
      </c>
      <c r="E1125" s="260" t="s">
        <v>217</v>
      </c>
      <c r="F1125" s="260"/>
      <c r="G1125" s="260"/>
      <c r="H1125" s="262" t="s">
        <v>671</v>
      </c>
      <c r="I1125" s="262" t="s">
        <v>8116</v>
      </c>
      <c r="J1125" s="660">
        <v>43291</v>
      </c>
      <c r="K1125" s="299" t="s">
        <v>28</v>
      </c>
      <c r="L1125" s="654">
        <v>1400</v>
      </c>
      <c r="M1125" s="260">
        <v>3137</v>
      </c>
      <c r="N1125" s="825">
        <v>43328</v>
      </c>
      <c r="O1125" s="300"/>
      <c r="P1125" s="300"/>
      <c r="AB1125" s="5" t="str">
        <f t="shared" si="21"/>
        <v>Emmy Schulte204,205,206</v>
      </c>
    </row>
    <row r="1126" spans="1:28" ht="12.95" customHeight="1">
      <c r="A1126" s="260">
        <v>3138</v>
      </c>
      <c r="B1126" s="260" t="s">
        <v>8135</v>
      </c>
      <c r="C1126" s="261">
        <v>43314</v>
      </c>
      <c r="D1126" s="260" t="s">
        <v>533</v>
      </c>
      <c r="E1126" s="260" t="s">
        <v>169</v>
      </c>
      <c r="F1126" s="260"/>
      <c r="G1126" s="260"/>
      <c r="H1126" s="262" t="s">
        <v>2541</v>
      </c>
      <c r="I1126" s="262" t="s">
        <v>25</v>
      </c>
      <c r="J1126" s="660">
        <v>43287</v>
      </c>
      <c r="K1126" s="299" t="s">
        <v>28</v>
      </c>
      <c r="L1126" s="654">
        <v>1400</v>
      </c>
      <c r="M1126" s="260">
        <v>3138</v>
      </c>
      <c r="N1126" s="825">
        <v>43328</v>
      </c>
      <c r="O1126" s="300"/>
      <c r="P1126" s="300"/>
      <c r="AB1126" s="5" t="str">
        <f t="shared" si="21"/>
        <v>Sten Skagen102,103,104,105</v>
      </c>
    </row>
    <row r="1127" spans="1:28" ht="12.95" customHeight="1">
      <c r="A1127" s="260">
        <v>3139</v>
      </c>
      <c r="B1127" s="260" t="s">
        <v>8136</v>
      </c>
      <c r="C1127" s="261">
        <v>43314</v>
      </c>
      <c r="D1127" s="260" t="s">
        <v>635</v>
      </c>
      <c r="E1127" s="260" t="s">
        <v>177</v>
      </c>
      <c r="F1127" s="260"/>
      <c r="G1127" s="260"/>
      <c r="H1127" s="262" t="s">
        <v>671</v>
      </c>
      <c r="I1127" s="262" t="s">
        <v>225</v>
      </c>
      <c r="J1127" s="660">
        <v>43288</v>
      </c>
      <c r="K1127" s="299" t="s">
        <v>28</v>
      </c>
      <c r="L1127" s="654">
        <v>1400</v>
      </c>
      <c r="M1127" s="260">
        <v>3139</v>
      </c>
      <c r="N1127" s="825">
        <v>43328</v>
      </c>
      <c r="O1127" s="300"/>
      <c r="P1127" s="300"/>
      <c r="AB1127" s="5" t="str">
        <f t="shared" si="21"/>
        <v>Elisalex Schulte88,89,90</v>
      </c>
    </row>
    <row r="1128" spans="1:28" ht="12.95" customHeight="1">
      <c r="A1128" s="260">
        <v>3140</v>
      </c>
      <c r="B1128" s="260" t="s">
        <v>8137</v>
      </c>
      <c r="C1128" s="261">
        <v>43314</v>
      </c>
      <c r="D1128" s="260" t="s">
        <v>369</v>
      </c>
      <c r="E1128" s="260" t="s">
        <v>8110</v>
      </c>
      <c r="F1128" s="260"/>
      <c r="G1128" s="260"/>
      <c r="H1128" s="262" t="s">
        <v>1382</v>
      </c>
      <c r="I1128" s="262" t="s">
        <v>2120</v>
      </c>
      <c r="J1128" s="660">
        <v>43300</v>
      </c>
      <c r="K1128" s="299" t="s">
        <v>28</v>
      </c>
      <c r="L1128" s="654">
        <v>1400</v>
      </c>
      <c r="M1128" s="260">
        <v>3140</v>
      </c>
      <c r="N1128" s="825">
        <v>43328</v>
      </c>
      <c r="O1128" s="300"/>
      <c r="P1128" s="300"/>
      <c r="AB1128" s="5" t="str">
        <f t="shared" si="21"/>
        <v>Tigris239</v>
      </c>
    </row>
    <row r="1129" spans="1:28" ht="12.95" customHeight="1">
      <c r="A1129" s="260">
        <v>3141</v>
      </c>
      <c r="B1129" s="260" t="s">
        <v>8138</v>
      </c>
      <c r="C1129" s="261">
        <v>43314</v>
      </c>
      <c r="D1129" s="260" t="s">
        <v>8097</v>
      </c>
      <c r="E1129" s="260" t="s">
        <v>217</v>
      </c>
      <c r="F1129" s="260"/>
      <c r="G1129" s="260"/>
      <c r="H1129" s="262" t="s">
        <v>7888</v>
      </c>
      <c r="I1129" s="262" t="s">
        <v>4778</v>
      </c>
      <c r="J1129" s="660">
        <v>43281</v>
      </c>
      <c r="K1129" s="299" t="s">
        <v>1466</v>
      </c>
      <c r="L1129" s="654">
        <v>1400</v>
      </c>
      <c r="M1129" s="260">
        <v>3141</v>
      </c>
      <c r="N1129" s="825">
        <v>43395</v>
      </c>
      <c r="O1129" s="300"/>
      <c r="P1129" s="300"/>
      <c r="AB1129" s="5" t="str">
        <f t="shared" si="21"/>
        <v>NCC Shams201802</v>
      </c>
    </row>
    <row r="1130" spans="1:28" ht="12.95" customHeight="1">
      <c r="A1130" s="260">
        <v>3142</v>
      </c>
      <c r="B1130" s="260" t="s">
        <v>8139</v>
      </c>
      <c r="C1130" s="261">
        <v>43315</v>
      </c>
      <c r="D1130" s="260" t="s">
        <v>464</v>
      </c>
      <c r="E1130" s="260" t="s">
        <v>8098</v>
      </c>
      <c r="F1130" s="260"/>
      <c r="G1130" s="260"/>
      <c r="H1130" s="262" t="s">
        <v>8099</v>
      </c>
      <c r="I1130" s="262" t="s">
        <v>62</v>
      </c>
      <c r="J1130" s="660">
        <v>43299</v>
      </c>
      <c r="K1130" s="299" t="s">
        <v>1095</v>
      </c>
      <c r="L1130" s="654">
        <v>1600</v>
      </c>
      <c r="M1130" s="260">
        <v>3142</v>
      </c>
      <c r="N1130" s="825">
        <v>43367</v>
      </c>
      <c r="O1130" s="300"/>
      <c r="P1130" s="300"/>
      <c r="AB1130" s="5" t="str">
        <f t="shared" si="21"/>
        <v>Hellas Marianna1</v>
      </c>
    </row>
    <row r="1131" spans="1:28" ht="12.95" customHeight="1">
      <c r="A1131" s="260">
        <v>3143</v>
      </c>
      <c r="B1131" s="260" t="s">
        <v>8140</v>
      </c>
      <c r="C1131" s="261">
        <v>43315</v>
      </c>
      <c r="D1131" s="260" t="s">
        <v>628</v>
      </c>
      <c r="E1131" s="260" t="s">
        <v>7800</v>
      </c>
      <c r="F1131" s="260"/>
      <c r="G1131" s="260"/>
      <c r="H1131" s="262" t="s">
        <v>3246</v>
      </c>
      <c r="I1131" s="262" t="s">
        <v>5310</v>
      </c>
      <c r="J1131" s="660">
        <v>43281</v>
      </c>
      <c r="K1131" s="299" t="s">
        <v>1095</v>
      </c>
      <c r="L1131" s="654">
        <v>1600</v>
      </c>
      <c r="M1131" s="260">
        <v>3143</v>
      </c>
      <c r="N1131" s="825">
        <v>43367</v>
      </c>
      <c r="O1131" s="300"/>
      <c r="P1131" s="300"/>
      <c r="AB1131" s="5" t="str">
        <f t="shared" si="21"/>
        <v>Gener8 Companion2018-05</v>
      </c>
    </row>
    <row r="1132" spans="1:28" ht="12.95" customHeight="1">
      <c r="A1132" s="260">
        <v>3144</v>
      </c>
      <c r="B1132" s="260" t="s">
        <v>8141</v>
      </c>
      <c r="C1132" s="261">
        <v>43316</v>
      </c>
      <c r="D1132" s="260" t="s">
        <v>8117</v>
      </c>
      <c r="E1132" s="260" t="s">
        <v>8009</v>
      </c>
      <c r="F1132" s="260"/>
      <c r="G1132" s="260"/>
      <c r="H1132" s="262" t="s">
        <v>736</v>
      </c>
      <c r="I1132" s="262" t="s">
        <v>25</v>
      </c>
      <c r="J1132" s="660">
        <v>43289</v>
      </c>
      <c r="K1132" s="299" t="s">
        <v>1106</v>
      </c>
      <c r="L1132" s="654">
        <v>1700</v>
      </c>
      <c r="M1132" s="260">
        <v>3144</v>
      </c>
      <c r="N1132" s="825">
        <v>43349</v>
      </c>
      <c r="O1132" s="300"/>
      <c r="P1132" s="300"/>
      <c r="AB1132" s="5" t="str">
        <f t="shared" si="21"/>
        <v>Maria Bottiglieri201802</v>
      </c>
    </row>
    <row r="1133" spans="1:28" ht="12.95" customHeight="1">
      <c r="A1133" s="260">
        <v>3145</v>
      </c>
      <c r="B1133" s="260" t="s">
        <v>8142</v>
      </c>
      <c r="C1133" s="261">
        <v>43316</v>
      </c>
      <c r="D1133" s="260" t="s">
        <v>638</v>
      </c>
      <c r="E1133" s="260" t="s">
        <v>407</v>
      </c>
      <c r="F1133" s="260"/>
      <c r="G1133" s="260"/>
      <c r="H1133" s="262" t="s">
        <v>830</v>
      </c>
      <c r="I1133" s="262" t="s">
        <v>64</v>
      </c>
      <c r="J1133" s="660">
        <v>43308</v>
      </c>
      <c r="K1133" s="299" t="s">
        <v>60</v>
      </c>
      <c r="L1133" s="654">
        <v>800</v>
      </c>
      <c r="M1133" s="260">
        <v>3145</v>
      </c>
      <c r="N1133" s="825">
        <v>43340</v>
      </c>
      <c r="O1133" s="300"/>
      <c r="P1133" s="300"/>
      <c r="AB1133" s="5" t="str">
        <f t="shared" si="21"/>
        <v>RBD Gino Ferretti03_18</v>
      </c>
    </row>
    <row r="1134" spans="1:28" ht="12.95" customHeight="1">
      <c r="A1134" s="260">
        <v>3146</v>
      </c>
      <c r="B1134" s="260" t="s">
        <v>8143</v>
      </c>
      <c r="C1134" s="261">
        <v>43316</v>
      </c>
      <c r="D1134" s="260" t="s">
        <v>7919</v>
      </c>
      <c r="E1134" s="260" t="s">
        <v>57</v>
      </c>
      <c r="F1134" s="260"/>
      <c r="G1134" s="260"/>
      <c r="H1134" s="262" t="s">
        <v>1834</v>
      </c>
      <c r="I1134" s="262" t="s">
        <v>64</v>
      </c>
      <c r="J1134" s="660">
        <v>43309</v>
      </c>
      <c r="K1134" s="299" t="s">
        <v>60</v>
      </c>
      <c r="L1134" s="654">
        <v>800</v>
      </c>
      <c r="M1134" s="260">
        <v>3146</v>
      </c>
      <c r="N1134" s="825">
        <v>43340</v>
      </c>
      <c r="O1134" s="300"/>
      <c r="P1134" s="300"/>
      <c r="AB1134" s="5" t="str">
        <f t="shared" si="21"/>
        <v>Bareilly11 _2018</v>
      </c>
    </row>
    <row r="1135" spans="1:28" ht="12.95" customHeight="1">
      <c r="A1135" s="260">
        <v>3147</v>
      </c>
      <c r="B1135" s="260" t="s">
        <v>8144</v>
      </c>
      <c r="C1135" s="261">
        <v>43316</v>
      </c>
      <c r="D1135" s="260" t="s">
        <v>1438</v>
      </c>
      <c r="E1135" s="260" t="s">
        <v>174</v>
      </c>
      <c r="F1135" s="260"/>
      <c r="G1135" s="260"/>
      <c r="H1135" s="262" t="s">
        <v>1834</v>
      </c>
      <c r="I1135" s="262" t="s">
        <v>312</v>
      </c>
      <c r="J1135" s="660">
        <v>43291</v>
      </c>
      <c r="K1135" s="299" t="s">
        <v>60</v>
      </c>
      <c r="L1135" s="654">
        <v>800</v>
      </c>
      <c r="M1135" s="260">
        <v>3147</v>
      </c>
      <c r="N1135" s="825">
        <v>43340</v>
      </c>
      <c r="O1135" s="300"/>
      <c r="P1135" s="300"/>
      <c r="AB1135" s="5" t="str">
        <f t="shared" si="21"/>
        <v>Aframax Reveria48</v>
      </c>
    </row>
    <row r="1136" spans="1:28" ht="12.95" customHeight="1">
      <c r="A1136" s="260">
        <v>3148</v>
      </c>
      <c r="B1136" s="260" t="s">
        <v>8145</v>
      </c>
      <c r="C1136" s="261">
        <v>43316</v>
      </c>
      <c r="D1136" s="260" t="s">
        <v>321</v>
      </c>
      <c r="E1136" s="260" t="s">
        <v>72</v>
      </c>
      <c r="F1136" s="260"/>
      <c r="G1136" s="260"/>
      <c r="H1136" s="262" t="s">
        <v>830</v>
      </c>
      <c r="I1136" s="262" t="s">
        <v>90</v>
      </c>
      <c r="J1136" s="660">
        <v>43296</v>
      </c>
      <c r="K1136" s="299" t="s">
        <v>60</v>
      </c>
      <c r="L1136" s="654">
        <v>800</v>
      </c>
      <c r="M1136" s="260">
        <v>3148</v>
      </c>
      <c r="N1136" s="825">
        <v>43340</v>
      </c>
      <c r="O1136" s="300"/>
      <c r="P1136" s="300"/>
      <c r="AB1136" s="5" t="str">
        <f t="shared" si="21"/>
        <v>Aframax Rio61</v>
      </c>
    </row>
    <row r="1137" spans="1:28" ht="12.95" customHeight="1">
      <c r="A1137" s="260">
        <v>3149</v>
      </c>
      <c r="B1137" s="260" t="s">
        <v>8146</v>
      </c>
      <c r="C1137" s="261">
        <v>43316</v>
      </c>
      <c r="D1137" s="260" t="s">
        <v>73</v>
      </c>
      <c r="E1137" s="260" t="s">
        <v>3250</v>
      </c>
      <c r="F1137" s="260"/>
      <c r="G1137" s="260"/>
      <c r="H1137" s="262" t="s">
        <v>63</v>
      </c>
      <c r="I1137" s="262" t="s">
        <v>64</v>
      </c>
      <c r="J1137" s="660">
        <v>43307</v>
      </c>
      <c r="K1137" s="299" t="s">
        <v>60</v>
      </c>
      <c r="L1137" s="654">
        <v>800</v>
      </c>
      <c r="M1137" s="260">
        <v>3149</v>
      </c>
      <c r="N1137" s="825">
        <v>43340</v>
      </c>
      <c r="O1137" s="300"/>
      <c r="P1137" s="300"/>
      <c r="AB1137" s="5" t="str">
        <f t="shared" si="21"/>
        <v>Stride75</v>
      </c>
    </row>
    <row r="1138" spans="1:28" ht="12.95" customHeight="1">
      <c r="A1138" s="260">
        <v>3150</v>
      </c>
      <c r="B1138" s="260" t="s">
        <v>8147</v>
      </c>
      <c r="C1138" s="261">
        <v>43316</v>
      </c>
      <c r="D1138" s="260" t="s">
        <v>1303</v>
      </c>
      <c r="E1138" s="260" t="s">
        <v>196</v>
      </c>
      <c r="F1138" s="260"/>
      <c r="G1138" s="260"/>
      <c r="H1138" s="262" t="s">
        <v>864</v>
      </c>
      <c r="I1138" s="262" t="s">
        <v>6582</v>
      </c>
      <c r="J1138" s="660">
        <v>43285</v>
      </c>
      <c r="K1138" s="299" t="s">
        <v>590</v>
      </c>
      <c r="L1138" s="654">
        <v>1600</v>
      </c>
      <c r="M1138" s="260">
        <v>3150</v>
      </c>
      <c r="N1138" s="825">
        <v>43325</v>
      </c>
      <c r="O1138" s="300"/>
      <c r="P1138" s="300"/>
      <c r="AB1138" s="5" t="str">
        <f t="shared" si="21"/>
        <v>ETC Ramsis1805</v>
      </c>
    </row>
    <row r="1139" spans="1:28" ht="12.95" customHeight="1">
      <c r="A1139" s="260">
        <v>3151</v>
      </c>
      <c r="B1139" s="260" t="s">
        <v>8148</v>
      </c>
      <c r="C1139" s="261">
        <v>43316</v>
      </c>
      <c r="D1139" s="260" t="s">
        <v>3112</v>
      </c>
      <c r="E1139" s="260" t="s">
        <v>155</v>
      </c>
      <c r="F1139" s="260"/>
      <c r="G1139" s="260"/>
      <c r="H1139" s="262" t="s">
        <v>2868</v>
      </c>
      <c r="I1139" s="262" t="s">
        <v>356</v>
      </c>
      <c r="J1139" s="660">
        <v>43292</v>
      </c>
      <c r="K1139" s="299" t="s">
        <v>590</v>
      </c>
      <c r="L1139" s="654">
        <v>1600</v>
      </c>
      <c r="M1139" s="260">
        <v>3151</v>
      </c>
      <c r="N1139" s="825">
        <v>43342</v>
      </c>
      <c r="O1139" s="300"/>
      <c r="P1139" s="300"/>
      <c r="AB1139" s="5" t="str">
        <f t="shared" si="21"/>
        <v>NS Concord48</v>
      </c>
    </row>
    <row r="1140" spans="1:28" ht="12.95" customHeight="1">
      <c r="A1140" s="260">
        <v>3152</v>
      </c>
      <c r="B1140" s="260" t="s">
        <v>8149</v>
      </c>
      <c r="C1140" s="261">
        <v>43316</v>
      </c>
      <c r="D1140" s="260" t="s">
        <v>1848</v>
      </c>
      <c r="E1140" s="260" t="s">
        <v>624</v>
      </c>
      <c r="F1140" s="260"/>
      <c r="G1140" s="260"/>
      <c r="H1140" s="262" t="s">
        <v>864</v>
      </c>
      <c r="I1140" s="262" t="s">
        <v>413</v>
      </c>
      <c r="J1140" s="660">
        <v>43303</v>
      </c>
      <c r="K1140" s="299" t="s">
        <v>590</v>
      </c>
      <c r="L1140" s="654">
        <v>1600</v>
      </c>
      <c r="M1140" s="260">
        <v>3152</v>
      </c>
      <c r="N1140" s="825">
        <v>43325</v>
      </c>
      <c r="O1140" s="300"/>
      <c r="P1140" s="300"/>
      <c r="AB1140" s="5" t="str">
        <f t="shared" si="21"/>
        <v>Stena Penguin201807</v>
      </c>
    </row>
    <row r="1141" spans="1:28" ht="12.95" customHeight="1">
      <c r="A1141" s="260">
        <v>3153</v>
      </c>
      <c r="B1141" s="260" t="s">
        <v>8155</v>
      </c>
      <c r="C1141" s="261">
        <v>43323</v>
      </c>
      <c r="D1141" s="260" t="s">
        <v>2854</v>
      </c>
      <c r="E1141" s="260" t="s">
        <v>8153</v>
      </c>
      <c r="F1141" s="260"/>
      <c r="G1141" s="260"/>
      <c r="H1141" s="262" t="s">
        <v>2474</v>
      </c>
      <c r="I1141" s="262" t="s">
        <v>2870</v>
      </c>
      <c r="J1141" s="660">
        <v>43310</v>
      </c>
      <c r="K1141" s="299" t="s">
        <v>1466</v>
      </c>
      <c r="L1141" s="654">
        <v>1400</v>
      </c>
      <c r="M1141" s="260">
        <v>3153</v>
      </c>
      <c r="N1141" s="825">
        <v>43403</v>
      </c>
      <c r="O1141" s="300"/>
      <c r="P1141" s="300"/>
      <c r="AB1141" s="5" t="str">
        <f t="shared" si="21"/>
        <v>Stena President201802</v>
      </c>
    </row>
    <row r="1142" spans="1:28" ht="12.95" customHeight="1">
      <c r="A1142" s="260">
        <v>3154</v>
      </c>
      <c r="B1142" s="260" t="s">
        <v>8156</v>
      </c>
      <c r="C1142" s="261">
        <v>43323</v>
      </c>
      <c r="D1142" s="260" t="s">
        <v>2776</v>
      </c>
      <c r="E1142" s="260" t="s">
        <v>8152</v>
      </c>
      <c r="F1142" s="260"/>
      <c r="G1142" s="260"/>
      <c r="H1142" s="262" t="s">
        <v>2474</v>
      </c>
      <c r="I1142" s="262" t="s">
        <v>412</v>
      </c>
      <c r="J1142" s="660">
        <v>43309</v>
      </c>
      <c r="K1142" s="299" t="s">
        <v>1466</v>
      </c>
      <c r="L1142" s="654">
        <v>1400</v>
      </c>
      <c r="M1142" s="260">
        <v>3154</v>
      </c>
      <c r="N1142" s="825">
        <v>43403</v>
      </c>
      <c r="O1142" s="300"/>
      <c r="P1142" s="300"/>
      <c r="AB1142" s="5" t="str">
        <f t="shared" si="21"/>
        <v>Atlantic Marble1802</v>
      </c>
    </row>
    <row r="1143" spans="1:28" ht="12.95" customHeight="1">
      <c r="A1143" s="260">
        <v>3155</v>
      </c>
      <c r="B1143" s="260" t="s">
        <v>8157</v>
      </c>
      <c r="C1143" s="261">
        <v>43323</v>
      </c>
      <c r="D1143" s="260" t="s">
        <v>7584</v>
      </c>
      <c r="E1143" s="260" t="s">
        <v>8154</v>
      </c>
      <c r="F1143" s="260"/>
      <c r="G1143" s="260"/>
      <c r="H1143" s="262" t="s">
        <v>2474</v>
      </c>
      <c r="I1143" s="262" t="s">
        <v>25</v>
      </c>
      <c r="J1143" s="660">
        <v>43306</v>
      </c>
      <c r="K1143" s="299" t="s">
        <v>1466</v>
      </c>
      <c r="L1143" s="654">
        <v>1400</v>
      </c>
      <c r="M1143" s="260">
        <v>3155</v>
      </c>
      <c r="N1143" s="825">
        <v>43403</v>
      </c>
      <c r="O1143" s="300"/>
      <c r="P1143" s="300"/>
      <c r="AB1143" s="5" t="str">
        <f t="shared" si="21"/>
        <v>Mare Tirrenum74</v>
      </c>
    </row>
    <row r="1144" spans="1:28" ht="12.95" customHeight="1">
      <c r="A1144" s="260">
        <v>3156</v>
      </c>
      <c r="B1144" s="260" t="s">
        <v>8158</v>
      </c>
      <c r="C1144" s="261">
        <v>43323</v>
      </c>
      <c r="D1144" s="260" t="s">
        <v>2779</v>
      </c>
      <c r="E1144" s="260" t="s">
        <v>8150</v>
      </c>
      <c r="F1144" s="260"/>
      <c r="G1144" s="260"/>
      <c r="H1144" s="262" t="s">
        <v>2474</v>
      </c>
      <c r="I1144" s="262" t="s">
        <v>25</v>
      </c>
      <c r="J1144" s="660">
        <v>43309</v>
      </c>
      <c r="K1144" s="299" t="s">
        <v>1466</v>
      </c>
      <c r="L1144" s="654">
        <v>1400</v>
      </c>
      <c r="M1144" s="260">
        <v>3156</v>
      </c>
      <c r="N1144" s="825">
        <v>43403</v>
      </c>
      <c r="O1144" s="300"/>
      <c r="P1144" s="300"/>
      <c r="AB1144" s="5" t="str">
        <f t="shared" si="21"/>
        <v>Tokyo Spirit18</v>
      </c>
    </row>
    <row r="1145" spans="1:28" ht="12.95" customHeight="1">
      <c r="A1145" s="260">
        <v>3157</v>
      </c>
      <c r="B1145" s="260" t="s">
        <v>8159</v>
      </c>
      <c r="C1145" s="261">
        <v>43323</v>
      </c>
      <c r="D1145" s="260" t="s">
        <v>8103</v>
      </c>
      <c r="E1145" s="260" t="s">
        <v>8151</v>
      </c>
      <c r="F1145" s="260"/>
      <c r="G1145" s="260"/>
      <c r="H1145" s="262" t="s">
        <v>2474</v>
      </c>
      <c r="I1145" s="262" t="s">
        <v>25</v>
      </c>
      <c r="J1145" s="660">
        <v>43312</v>
      </c>
      <c r="K1145" s="299" t="s">
        <v>1466</v>
      </c>
      <c r="L1145" s="654">
        <v>1400</v>
      </c>
      <c r="M1145" s="260">
        <v>3157</v>
      </c>
      <c r="N1145" s="825">
        <v>43403</v>
      </c>
      <c r="O1145" s="300"/>
      <c r="P1145" s="300"/>
      <c r="AB1145" s="5" t="str">
        <f t="shared" si="21"/>
        <v>Vail Spirit21</v>
      </c>
    </row>
    <row r="1146" spans="1:28" ht="12.95" customHeight="1">
      <c r="A1146" s="260">
        <v>3158</v>
      </c>
      <c r="B1146" s="260" t="s">
        <v>8182</v>
      </c>
      <c r="C1146" s="261">
        <v>43344</v>
      </c>
      <c r="D1146" s="260" t="s">
        <v>8118</v>
      </c>
      <c r="E1146" s="260" t="s">
        <v>8119</v>
      </c>
      <c r="F1146" s="260"/>
      <c r="G1146" s="260"/>
      <c r="H1146" s="262" t="s">
        <v>8120</v>
      </c>
      <c r="I1146" s="262" t="s">
        <v>20</v>
      </c>
      <c r="J1146" s="660">
        <v>43314</v>
      </c>
      <c r="K1146" s="299" t="s">
        <v>290</v>
      </c>
      <c r="L1146" s="654">
        <v>1400</v>
      </c>
      <c r="M1146" s="260">
        <v>3158</v>
      </c>
      <c r="N1146" s="825">
        <v>43403</v>
      </c>
      <c r="O1146" s="300"/>
      <c r="P1146" s="300"/>
      <c r="AB1146" s="5" t="str">
        <f t="shared" si="21"/>
        <v>Mare Oriens87</v>
      </c>
    </row>
    <row r="1147" spans="1:28" ht="12.95" customHeight="1">
      <c r="A1147" s="260">
        <v>3159</v>
      </c>
      <c r="B1147" s="260" t="s">
        <v>8183</v>
      </c>
      <c r="C1147" s="261">
        <v>43344</v>
      </c>
      <c r="D1147" s="260" t="s">
        <v>7790</v>
      </c>
      <c r="E1147" s="260" t="s">
        <v>414</v>
      </c>
      <c r="F1147" s="260"/>
      <c r="G1147" s="260"/>
      <c r="H1147" s="262" t="s">
        <v>720</v>
      </c>
      <c r="I1147" s="262" t="s">
        <v>24</v>
      </c>
      <c r="J1147" s="660">
        <v>43315</v>
      </c>
      <c r="K1147" s="299" t="s">
        <v>28</v>
      </c>
      <c r="L1147" s="654">
        <v>1400</v>
      </c>
      <c r="M1147" s="260">
        <v>3159</v>
      </c>
      <c r="N1147" s="825">
        <v>43370</v>
      </c>
      <c r="O1147" s="300"/>
      <c r="P1147" s="300"/>
      <c r="AB1147" s="5" t="str">
        <f t="shared" si="21"/>
        <v>Erik Spirit145</v>
      </c>
    </row>
    <row r="1148" spans="1:28" ht="12.95" customHeight="1">
      <c r="A1148" s="260">
        <v>3160</v>
      </c>
      <c r="B1148" s="260" t="s">
        <v>8184</v>
      </c>
      <c r="C1148" s="261">
        <v>43344</v>
      </c>
      <c r="D1148" s="260" t="s">
        <v>818</v>
      </c>
      <c r="E1148" s="260" t="s">
        <v>8179</v>
      </c>
      <c r="F1148" s="260"/>
      <c r="G1148" s="260"/>
      <c r="H1148" s="262" t="s">
        <v>720</v>
      </c>
      <c r="I1148" s="262" t="s">
        <v>312</v>
      </c>
      <c r="J1148" s="660">
        <v>43329</v>
      </c>
      <c r="K1148" s="299" t="s">
        <v>28</v>
      </c>
      <c r="L1148" s="654">
        <v>1400</v>
      </c>
      <c r="M1148" s="260">
        <v>3160</v>
      </c>
      <c r="N1148" s="825">
        <v>43357</v>
      </c>
      <c r="O1148" s="300"/>
      <c r="P1148" s="300"/>
      <c r="AB1148" s="5" t="str">
        <f t="shared" si="21"/>
        <v>Danubia29</v>
      </c>
    </row>
    <row r="1149" spans="1:28" ht="12.95" customHeight="1">
      <c r="A1149" s="260">
        <v>3161</v>
      </c>
      <c r="B1149" s="260" t="s">
        <v>8185</v>
      </c>
      <c r="C1149" s="261">
        <v>43344</v>
      </c>
      <c r="D1149" s="260" t="s">
        <v>7588</v>
      </c>
      <c r="E1149" s="260" t="s">
        <v>41</v>
      </c>
      <c r="F1149" s="260"/>
      <c r="G1149" s="260"/>
      <c r="H1149" s="262" t="s">
        <v>2395</v>
      </c>
      <c r="I1149" s="262" t="s">
        <v>413</v>
      </c>
      <c r="J1149" s="660">
        <v>43303</v>
      </c>
      <c r="K1149" s="299" t="s">
        <v>28</v>
      </c>
      <c r="L1149" s="654">
        <v>1400</v>
      </c>
      <c r="M1149" s="260">
        <v>3161</v>
      </c>
      <c r="N1149" s="825">
        <v>43370</v>
      </c>
      <c r="O1149" s="300"/>
      <c r="P1149" s="300"/>
      <c r="AB1149" s="5" t="str">
        <f t="shared" si="21"/>
        <v>Selecao17</v>
      </c>
    </row>
    <row r="1150" spans="1:28" ht="12.95" customHeight="1">
      <c r="A1150" s="260">
        <v>3162</v>
      </c>
      <c r="B1150" s="260" t="s">
        <v>8186</v>
      </c>
      <c r="C1150" s="261">
        <v>43344</v>
      </c>
      <c r="D1150" s="260" t="s">
        <v>7721</v>
      </c>
      <c r="E1150" s="260" t="s">
        <v>8119</v>
      </c>
      <c r="F1150" s="260"/>
      <c r="G1150" s="260"/>
      <c r="H1150" s="262" t="s">
        <v>8125</v>
      </c>
      <c r="I1150" s="262" t="s">
        <v>173</v>
      </c>
      <c r="J1150" s="660">
        <v>43321</v>
      </c>
      <c r="K1150" s="299" t="s">
        <v>28</v>
      </c>
      <c r="L1150" s="654">
        <v>1400</v>
      </c>
      <c r="M1150" s="260">
        <v>3162</v>
      </c>
      <c r="N1150" s="825">
        <v>43370</v>
      </c>
      <c r="O1150" s="300"/>
      <c r="P1150" s="300"/>
      <c r="AB1150" s="5" t="str">
        <f t="shared" si="21"/>
        <v>EL Junior PNT51</v>
      </c>
    </row>
    <row r="1151" spans="1:28" ht="12.95" customHeight="1">
      <c r="A1151" s="260">
        <v>3163</v>
      </c>
      <c r="B1151" s="260" t="s">
        <v>8187</v>
      </c>
      <c r="C1151" s="261">
        <v>43344</v>
      </c>
      <c r="D1151" s="260" t="s">
        <v>7573</v>
      </c>
      <c r="E1151" s="260" t="s">
        <v>158</v>
      </c>
      <c r="F1151" s="260"/>
      <c r="G1151" s="260"/>
      <c r="H1151" s="262" t="s">
        <v>8125</v>
      </c>
      <c r="I1151" s="262" t="s">
        <v>38</v>
      </c>
      <c r="J1151" s="660">
        <v>43334</v>
      </c>
      <c r="K1151" s="299" t="s">
        <v>28</v>
      </c>
      <c r="L1151" s="654">
        <v>1400</v>
      </c>
      <c r="M1151" s="260">
        <v>3163</v>
      </c>
      <c r="N1151" s="825">
        <v>43357</v>
      </c>
      <c r="O1151" s="300"/>
      <c r="P1151" s="300"/>
      <c r="AB1151" s="5" t="str">
        <f t="shared" si="21"/>
        <v>Emmy Schulte208,209,210,211</v>
      </c>
    </row>
    <row r="1152" spans="1:28" ht="12.95" customHeight="1">
      <c r="A1152" s="260">
        <v>3164</v>
      </c>
      <c r="B1152" s="260" t="s">
        <v>8188</v>
      </c>
      <c r="C1152" s="261">
        <v>43344</v>
      </c>
      <c r="D1152" s="260" t="s">
        <v>8093</v>
      </c>
      <c r="E1152" s="260" t="s">
        <v>213</v>
      </c>
      <c r="F1152" s="260"/>
      <c r="G1152" s="260"/>
      <c r="H1152" s="262" t="s">
        <v>7570</v>
      </c>
      <c r="I1152" s="262" t="s">
        <v>8161</v>
      </c>
      <c r="J1152" s="660">
        <v>43322</v>
      </c>
      <c r="K1152" s="299" t="s">
        <v>28</v>
      </c>
      <c r="L1152" s="654">
        <v>1400</v>
      </c>
      <c r="M1152" s="260">
        <v>3164</v>
      </c>
      <c r="N1152" s="825">
        <v>43357</v>
      </c>
      <c r="O1152" s="300"/>
      <c r="P1152" s="300"/>
      <c r="AB1152" s="5" t="str">
        <f t="shared" si="21"/>
        <v>Sten Skagen106,107,108,109</v>
      </c>
    </row>
    <row r="1153" spans="1:28" ht="12.95" customHeight="1">
      <c r="A1153" s="260">
        <v>3165</v>
      </c>
      <c r="B1153" s="260" t="s">
        <v>8189</v>
      </c>
      <c r="C1153" s="261">
        <v>43344</v>
      </c>
      <c r="D1153" s="260" t="s">
        <v>1268</v>
      </c>
      <c r="E1153" s="260" t="s">
        <v>177</v>
      </c>
      <c r="F1153" s="260"/>
      <c r="G1153" s="260"/>
      <c r="H1153" s="262" t="s">
        <v>7483</v>
      </c>
      <c r="I1153" s="262" t="s">
        <v>67</v>
      </c>
      <c r="J1153" s="660">
        <v>43318</v>
      </c>
      <c r="K1153" s="299" t="s">
        <v>28</v>
      </c>
      <c r="L1153" s="654">
        <v>1400</v>
      </c>
      <c r="M1153" s="260">
        <v>3165</v>
      </c>
      <c r="N1153" s="825">
        <v>43360</v>
      </c>
      <c r="O1153" s="300"/>
      <c r="P1153" s="300"/>
      <c r="AB1153" s="5" t="str">
        <f t="shared" si="21"/>
        <v>Elisalex Schulte91,92,93</v>
      </c>
    </row>
    <row r="1154" spans="1:28" ht="12.95" customHeight="1">
      <c r="A1154" s="260">
        <v>3166</v>
      </c>
      <c r="B1154" s="260" t="s">
        <v>8190</v>
      </c>
      <c r="C1154" s="261">
        <v>43344</v>
      </c>
      <c r="D1154" s="260" t="s">
        <v>635</v>
      </c>
      <c r="E1154" s="260" t="s">
        <v>185</v>
      </c>
      <c r="F1154" s="260"/>
      <c r="G1154" s="260"/>
      <c r="H1154" s="262" t="s">
        <v>671</v>
      </c>
      <c r="I1154" s="262" t="s">
        <v>5193</v>
      </c>
      <c r="J1154" s="660">
        <v>43335</v>
      </c>
      <c r="K1154" s="299" t="s">
        <v>28</v>
      </c>
      <c r="L1154" s="654">
        <v>1400</v>
      </c>
      <c r="M1154" s="260">
        <v>3166</v>
      </c>
      <c r="N1154" s="825">
        <v>43370</v>
      </c>
      <c r="O1154" s="300"/>
      <c r="P1154" s="300"/>
      <c r="AB1154" s="5" t="str">
        <f t="shared" si="21"/>
        <v>Tigris240,241,242</v>
      </c>
    </row>
    <row r="1155" spans="1:28" ht="12.95" customHeight="1">
      <c r="A1155" s="260">
        <v>3167</v>
      </c>
      <c r="B1155" s="260" t="s">
        <v>8191</v>
      </c>
      <c r="C1155" s="261">
        <v>43344</v>
      </c>
      <c r="D1155" s="260" t="s">
        <v>538</v>
      </c>
      <c r="E1155" s="260" t="s">
        <v>234</v>
      </c>
      <c r="F1155" s="260"/>
      <c r="G1155" s="260"/>
      <c r="H1155" s="262" t="s">
        <v>2461</v>
      </c>
      <c r="I1155" s="262" t="s">
        <v>20</v>
      </c>
      <c r="J1155" s="660">
        <v>43331</v>
      </c>
      <c r="K1155" s="299" t="s">
        <v>28</v>
      </c>
      <c r="L1155" s="654">
        <v>1400</v>
      </c>
      <c r="M1155" s="260">
        <v>3167</v>
      </c>
      <c r="N1155" s="825">
        <v>43370</v>
      </c>
      <c r="O1155" s="300"/>
      <c r="P1155" s="300"/>
      <c r="AB1155" s="5" t="str">
        <f t="shared" si="21"/>
        <v>Brentholmen49,50,51</v>
      </c>
    </row>
    <row r="1156" spans="1:28" ht="12.95" customHeight="1">
      <c r="A1156" s="260">
        <v>3168</v>
      </c>
      <c r="B1156" s="260" t="s">
        <v>8192</v>
      </c>
      <c r="C1156" s="261">
        <v>43349</v>
      </c>
      <c r="D1156" s="260" t="s">
        <v>7576</v>
      </c>
      <c r="E1156" s="260" t="s">
        <v>8003</v>
      </c>
      <c r="F1156" s="260"/>
      <c r="G1156" s="260"/>
      <c r="H1156" s="262" t="s">
        <v>817</v>
      </c>
      <c r="I1156" s="262" t="s">
        <v>2944</v>
      </c>
      <c r="J1156" s="660">
        <v>43322</v>
      </c>
      <c r="K1156" s="299" t="s">
        <v>1095</v>
      </c>
      <c r="L1156" s="654">
        <v>1600</v>
      </c>
      <c r="M1156" s="260">
        <v>3168</v>
      </c>
      <c r="N1156" s="825">
        <v>43382</v>
      </c>
      <c r="O1156" s="300"/>
      <c r="P1156" s="300"/>
      <c r="AB1156" s="5" t="str">
        <f t="shared" si="21"/>
        <v>British Reliance18006</v>
      </c>
    </row>
    <row r="1157" spans="1:28" ht="12.95" customHeight="1">
      <c r="A1157" s="260">
        <v>3169</v>
      </c>
      <c r="B1157" s="260" t="s">
        <v>8193</v>
      </c>
      <c r="C1157" s="261">
        <v>43349</v>
      </c>
      <c r="D1157" s="260" t="s">
        <v>611</v>
      </c>
      <c r="E1157" s="260" t="s">
        <v>8094</v>
      </c>
      <c r="F1157" s="260"/>
      <c r="G1157" s="260"/>
      <c r="H1157" s="262" t="s">
        <v>666</v>
      </c>
      <c r="I1157" s="262" t="s">
        <v>614</v>
      </c>
      <c r="J1157" s="660">
        <v>43320</v>
      </c>
      <c r="K1157" s="299" t="s">
        <v>1095</v>
      </c>
      <c r="L1157" s="654">
        <v>1600</v>
      </c>
      <c r="M1157" s="260">
        <v>3169</v>
      </c>
      <c r="N1157" s="825">
        <v>43382</v>
      </c>
      <c r="O1157" s="300"/>
      <c r="P1157" s="300"/>
      <c r="AB1157" s="5" t="str">
        <f t="shared" si="21"/>
        <v>Ads Oslo5</v>
      </c>
    </row>
    <row r="1158" spans="1:28" ht="12.95" customHeight="1">
      <c r="A1158" s="260">
        <v>3170</v>
      </c>
      <c r="B1158" s="260" t="s">
        <v>8194</v>
      </c>
      <c r="C1158" s="261">
        <v>43349</v>
      </c>
      <c r="D1158" s="260" t="s">
        <v>8095</v>
      </c>
      <c r="E1158" s="260" t="s">
        <v>8096</v>
      </c>
      <c r="F1158" s="260"/>
      <c r="G1158" s="260"/>
      <c r="H1158" s="262" t="s">
        <v>736</v>
      </c>
      <c r="I1158" s="262" t="s">
        <v>535</v>
      </c>
      <c r="J1158" s="660">
        <v>43329</v>
      </c>
      <c r="K1158" s="299" t="s">
        <v>1106</v>
      </c>
      <c r="L1158" s="654">
        <v>1700</v>
      </c>
      <c r="M1158" s="260">
        <v>3170</v>
      </c>
      <c r="N1158" s="825">
        <v>43348</v>
      </c>
      <c r="O1158" s="300"/>
      <c r="P1158" s="300"/>
      <c r="AB1158" s="5" t="str">
        <f t="shared" si="21"/>
        <v>Songa Coralv02</v>
      </c>
    </row>
    <row r="1159" spans="1:28" ht="12.95" customHeight="1">
      <c r="A1159" s="260">
        <v>3171</v>
      </c>
      <c r="B1159" s="260" t="s">
        <v>8195</v>
      </c>
      <c r="C1159" s="261">
        <v>43349</v>
      </c>
      <c r="D1159" s="260" t="s">
        <v>68</v>
      </c>
      <c r="E1159" s="260" t="s">
        <v>148</v>
      </c>
      <c r="F1159" s="260"/>
      <c r="G1159" s="260"/>
      <c r="H1159" s="262" t="s">
        <v>7955</v>
      </c>
      <c r="I1159" s="262" t="s">
        <v>3988</v>
      </c>
      <c r="J1159" s="660">
        <v>43281</v>
      </c>
      <c r="K1159" s="299" t="s">
        <v>60</v>
      </c>
      <c r="L1159" s="654">
        <v>800</v>
      </c>
      <c r="M1159" s="260">
        <v>3171</v>
      </c>
      <c r="N1159" s="825">
        <v>43382</v>
      </c>
      <c r="O1159" s="300"/>
      <c r="P1159" s="300"/>
      <c r="AB1159" s="5" t="str">
        <f t="shared" si="21"/>
        <v>Wisdom Venture12</v>
      </c>
    </row>
    <row r="1160" spans="1:28" ht="12.95" customHeight="1">
      <c r="A1160" s="260">
        <v>3172</v>
      </c>
      <c r="B1160" s="260" t="s">
        <v>8196</v>
      </c>
      <c r="C1160" s="261">
        <v>43349</v>
      </c>
      <c r="D1160" s="260" t="s">
        <v>2487</v>
      </c>
      <c r="E1160" s="260" t="s">
        <v>57</v>
      </c>
      <c r="F1160" s="260"/>
      <c r="G1160" s="260"/>
      <c r="H1160" s="262" t="s">
        <v>8012</v>
      </c>
      <c r="I1160" s="262" t="s">
        <v>319</v>
      </c>
      <c r="J1160" s="660">
        <v>43331</v>
      </c>
      <c r="K1160" s="299" t="s">
        <v>60</v>
      </c>
      <c r="L1160" s="654">
        <v>800</v>
      </c>
      <c r="M1160" s="260">
        <v>3172</v>
      </c>
      <c r="N1160" s="825">
        <v>43382</v>
      </c>
      <c r="O1160" s="300"/>
      <c r="P1160" s="300"/>
      <c r="AB1160" s="5" t="str">
        <f t="shared" si="21"/>
        <v>Victory Venture18006</v>
      </c>
    </row>
    <row r="1161" spans="1:28" ht="12.95" customHeight="1">
      <c r="A1161" s="260">
        <v>3173</v>
      </c>
      <c r="B1161" s="260" t="s">
        <v>8197</v>
      </c>
      <c r="C1161" s="261">
        <v>43349</v>
      </c>
      <c r="D1161" s="260" t="s">
        <v>7855</v>
      </c>
      <c r="E1161" s="260" t="s">
        <v>297</v>
      </c>
      <c r="F1161" s="260"/>
      <c r="G1161" s="260"/>
      <c r="H1161" s="262" t="s">
        <v>830</v>
      </c>
      <c r="I1161" s="262" t="s">
        <v>82</v>
      </c>
      <c r="J1161" s="660">
        <v>43322</v>
      </c>
      <c r="K1161" s="299" t="s">
        <v>60</v>
      </c>
      <c r="L1161" s="654">
        <v>800</v>
      </c>
      <c r="M1161" s="260">
        <v>3173</v>
      </c>
      <c r="N1161" s="825">
        <v>43382</v>
      </c>
      <c r="O1161" s="300"/>
      <c r="P1161" s="300"/>
      <c r="AB1161" s="5" t="str">
        <f t="shared" si="21"/>
        <v>Tenacity Venture10</v>
      </c>
    </row>
    <row r="1162" spans="1:28" ht="12.95" customHeight="1">
      <c r="A1162" s="260">
        <v>3174</v>
      </c>
      <c r="B1162" s="260" t="s">
        <v>8198</v>
      </c>
      <c r="C1162" s="261">
        <v>43349</v>
      </c>
      <c r="D1162" s="260" t="s">
        <v>8100</v>
      </c>
      <c r="E1162" s="260" t="s">
        <v>7073</v>
      </c>
      <c r="F1162" s="260"/>
      <c r="G1162" s="260"/>
      <c r="H1162" s="262" t="s">
        <v>8101</v>
      </c>
      <c r="I1162" s="262" t="s">
        <v>8160</v>
      </c>
      <c r="J1162" s="660">
        <v>43278</v>
      </c>
      <c r="K1162" s="299" t="s">
        <v>60</v>
      </c>
      <c r="L1162" s="654">
        <v>800</v>
      </c>
      <c r="M1162" s="260">
        <v>3174</v>
      </c>
      <c r="N1162" s="825">
        <v>43348</v>
      </c>
      <c r="O1162" s="300"/>
      <c r="P1162" s="300"/>
      <c r="AB1162" s="5" t="str">
        <f t="shared" ref="AB1162:AB1174" si="22">IF(TRIM(A1152)="","",CONCATENATE(TRIM(D1152),TRIM(E1152)))</f>
        <v>Aframax Reveria69</v>
      </c>
    </row>
    <row r="1163" spans="1:28" ht="12.95" customHeight="1">
      <c r="A1163" s="260">
        <v>3175</v>
      </c>
      <c r="B1163" s="260" t="s">
        <v>8199</v>
      </c>
      <c r="C1163" s="261">
        <v>43349</v>
      </c>
      <c r="D1163" s="260" t="s">
        <v>718</v>
      </c>
      <c r="E1163" s="260" t="s">
        <v>406</v>
      </c>
      <c r="F1163" s="260"/>
      <c r="G1163" s="260"/>
      <c r="H1163" s="262" t="s">
        <v>63</v>
      </c>
      <c r="I1163" s="262" t="s">
        <v>585</v>
      </c>
      <c r="J1163" s="660">
        <v>43281</v>
      </c>
      <c r="K1163" s="299" t="s">
        <v>60</v>
      </c>
      <c r="L1163" s="654">
        <v>800</v>
      </c>
      <c r="M1163" s="260">
        <v>3175</v>
      </c>
      <c r="N1163" s="825">
        <v>43382</v>
      </c>
      <c r="O1163" s="300"/>
      <c r="P1163" s="300"/>
      <c r="AB1163" s="5" t="str">
        <f t="shared" si="22"/>
        <v>Nave Cetus75</v>
      </c>
    </row>
    <row r="1164" spans="1:28" ht="12.95" customHeight="1">
      <c r="A1164" s="260">
        <v>3176</v>
      </c>
      <c r="B1164" s="260" t="s">
        <v>8200</v>
      </c>
      <c r="C1164" s="261">
        <v>43349</v>
      </c>
      <c r="D1164" s="260" t="s">
        <v>7678</v>
      </c>
      <c r="E1164" s="260" t="s">
        <v>245</v>
      </c>
      <c r="F1164" s="260"/>
      <c r="G1164" s="260"/>
      <c r="H1164" s="262" t="s">
        <v>601</v>
      </c>
      <c r="I1164" s="262" t="s">
        <v>324</v>
      </c>
      <c r="J1164" s="660">
        <v>43336</v>
      </c>
      <c r="K1164" s="299" t="s">
        <v>60</v>
      </c>
      <c r="L1164" s="654">
        <v>800</v>
      </c>
      <c r="M1164" s="260">
        <v>3176</v>
      </c>
      <c r="N1164" s="825">
        <v>43382</v>
      </c>
      <c r="O1164" s="300"/>
      <c r="P1164" s="300"/>
      <c r="AB1164" s="5" t="str">
        <f t="shared" si="22"/>
        <v>Stride76</v>
      </c>
    </row>
    <row r="1165" spans="1:28" ht="12.95" customHeight="1">
      <c r="A1165" s="260">
        <v>3177</v>
      </c>
      <c r="B1165" s="260" t="s">
        <v>8201</v>
      </c>
      <c r="C1165" s="261">
        <v>43349</v>
      </c>
      <c r="D1165" s="260" t="s">
        <v>248</v>
      </c>
      <c r="E1165" s="260" t="s">
        <v>188</v>
      </c>
      <c r="F1165" s="260"/>
      <c r="G1165" s="260"/>
      <c r="H1165" s="262" t="s">
        <v>63</v>
      </c>
      <c r="I1165" s="262" t="s">
        <v>4505</v>
      </c>
      <c r="J1165" s="660">
        <v>43314</v>
      </c>
      <c r="K1165" s="299" t="s">
        <v>60</v>
      </c>
      <c r="L1165" s="654">
        <v>800</v>
      </c>
      <c r="M1165" s="260">
        <v>3177</v>
      </c>
      <c r="N1165" s="825">
        <v>43382</v>
      </c>
      <c r="O1165" s="300"/>
      <c r="P1165" s="300"/>
      <c r="AB1165" s="5" t="str">
        <f t="shared" si="22"/>
        <v>Bareilly01</v>
      </c>
    </row>
    <row r="1166" spans="1:28" ht="12.95" customHeight="1">
      <c r="A1166" s="260">
        <v>3178</v>
      </c>
      <c r="B1166" s="260" t="s">
        <v>8202</v>
      </c>
      <c r="C1166" s="261">
        <v>43349</v>
      </c>
      <c r="D1166" s="260" t="s">
        <v>8122</v>
      </c>
      <c r="E1166" s="260" t="s">
        <v>624</v>
      </c>
      <c r="F1166" s="260"/>
      <c r="G1166" s="260"/>
      <c r="H1166" s="262" t="s">
        <v>8123</v>
      </c>
      <c r="I1166" s="262" t="s">
        <v>25</v>
      </c>
      <c r="J1166" s="660">
        <v>43315</v>
      </c>
      <c r="K1166" s="299" t="s">
        <v>60</v>
      </c>
      <c r="L1166" s="654">
        <v>800</v>
      </c>
      <c r="M1166" s="260">
        <v>3178</v>
      </c>
      <c r="N1166" s="825">
        <v>43382</v>
      </c>
      <c r="O1166" s="300"/>
      <c r="P1166" s="300"/>
      <c r="AB1166" s="5" t="str">
        <f t="shared" si="22"/>
        <v>Stena Suede201804</v>
      </c>
    </row>
    <row r="1167" spans="1:28" ht="12.95" customHeight="1">
      <c r="A1167" s="260">
        <v>3179</v>
      </c>
      <c r="B1167" s="260" t="s">
        <v>8203</v>
      </c>
      <c r="C1167" s="261">
        <v>43349</v>
      </c>
      <c r="D1167" s="260" t="s">
        <v>8124</v>
      </c>
      <c r="E1167" s="260" t="s">
        <v>245</v>
      </c>
      <c r="F1167" s="260"/>
      <c r="G1167" s="260"/>
      <c r="H1167" s="262" t="s">
        <v>8012</v>
      </c>
      <c r="I1167" s="262" t="s">
        <v>20</v>
      </c>
      <c r="J1167" s="660">
        <v>43318</v>
      </c>
      <c r="K1167" s="299" t="s">
        <v>60</v>
      </c>
      <c r="L1167" s="654">
        <v>800</v>
      </c>
      <c r="M1167" s="260">
        <v>3179</v>
      </c>
      <c r="N1167" s="825">
        <v>43382</v>
      </c>
      <c r="O1167" s="300"/>
      <c r="P1167" s="300"/>
      <c r="AB1167" s="5" t="str">
        <f t="shared" si="22"/>
        <v>Sonangol Kalandula2018_02</v>
      </c>
    </row>
    <row r="1168" spans="1:28" ht="12.95" customHeight="1">
      <c r="A1168" s="260">
        <v>3180</v>
      </c>
      <c r="B1168" s="260" t="s">
        <v>8204</v>
      </c>
      <c r="C1168" s="261">
        <v>43349</v>
      </c>
      <c r="D1168" s="260" t="s">
        <v>7690</v>
      </c>
      <c r="E1168" s="260" t="s">
        <v>297</v>
      </c>
      <c r="F1168" s="260"/>
      <c r="G1168" s="260"/>
      <c r="H1168" s="262" t="s">
        <v>63</v>
      </c>
      <c r="I1168" s="262" t="s">
        <v>82</v>
      </c>
      <c r="J1168" s="660">
        <v>43334</v>
      </c>
      <c r="K1168" s="299" t="s">
        <v>60</v>
      </c>
      <c r="L1168" s="654">
        <v>800</v>
      </c>
      <c r="M1168" s="260">
        <v>3180</v>
      </c>
      <c r="N1168" s="825">
        <v>43382</v>
      </c>
      <c r="O1168" s="300"/>
      <c r="P1168" s="300"/>
      <c r="AB1168" s="5" t="str">
        <f t="shared" si="22"/>
        <v>Stena Weco Excellence1804</v>
      </c>
    </row>
    <row r="1169" spans="1:28" ht="12.95" customHeight="1">
      <c r="A1169" s="260">
        <v>3181</v>
      </c>
      <c r="B1169" s="260" t="s">
        <v>8205</v>
      </c>
      <c r="C1169" s="261">
        <v>43349</v>
      </c>
      <c r="D1169" s="260" t="s">
        <v>1438</v>
      </c>
      <c r="E1169" s="260" t="s">
        <v>37</v>
      </c>
      <c r="F1169" s="260"/>
      <c r="G1169" s="260"/>
      <c r="H1169" s="262" t="s">
        <v>1834</v>
      </c>
      <c r="I1169" s="262" t="s">
        <v>312</v>
      </c>
      <c r="J1169" s="660">
        <v>43327</v>
      </c>
      <c r="K1169" s="299" t="s">
        <v>60</v>
      </c>
      <c r="L1169" s="654">
        <v>800</v>
      </c>
      <c r="M1169" s="260">
        <v>3181</v>
      </c>
      <c r="N1169" s="825">
        <v>43384</v>
      </c>
      <c r="O1169" s="300"/>
      <c r="P1169" s="300"/>
      <c r="AB1169" s="5" t="str">
        <f t="shared" si="22"/>
        <v>Sebarok Spirit42</v>
      </c>
    </row>
    <row r="1170" spans="1:28" ht="12.95" customHeight="1">
      <c r="A1170" s="260">
        <v>3182</v>
      </c>
      <c r="B1170" s="260" t="s">
        <v>8206</v>
      </c>
      <c r="C1170" s="261">
        <v>43349</v>
      </c>
      <c r="D1170" s="260" t="s">
        <v>3088</v>
      </c>
      <c r="E1170" s="260" t="s">
        <v>234</v>
      </c>
      <c r="F1170" s="260"/>
      <c r="G1170" s="260"/>
      <c r="H1170" s="262" t="s">
        <v>7955</v>
      </c>
      <c r="I1170" s="262" t="s">
        <v>77</v>
      </c>
      <c r="J1170" s="660">
        <v>43331</v>
      </c>
      <c r="K1170" s="299" t="s">
        <v>60</v>
      </c>
      <c r="L1170" s="654">
        <v>800</v>
      </c>
      <c r="M1170" s="260">
        <v>3182</v>
      </c>
      <c r="N1170" s="825">
        <v>43382</v>
      </c>
      <c r="O1170" s="300"/>
      <c r="P1170" s="300"/>
      <c r="AB1170" s="5" t="str">
        <f t="shared" si="22"/>
        <v>Cascade Spirit18</v>
      </c>
    </row>
    <row r="1171" spans="1:28" ht="12.95" customHeight="1">
      <c r="A1171" s="260">
        <v>3183</v>
      </c>
      <c r="B1171" s="260" t="s">
        <v>8207</v>
      </c>
      <c r="C1171" s="261">
        <v>43349</v>
      </c>
      <c r="D1171" s="260" t="s">
        <v>1329</v>
      </c>
      <c r="E1171" s="260" t="s">
        <v>447</v>
      </c>
      <c r="F1171" s="260"/>
      <c r="G1171" s="260"/>
      <c r="H1171" s="262" t="s">
        <v>8165</v>
      </c>
      <c r="I1171" s="262" t="s">
        <v>8180</v>
      </c>
      <c r="J1171" s="660">
        <v>43320</v>
      </c>
      <c r="K1171" s="299" t="s">
        <v>60</v>
      </c>
      <c r="L1171" s="654">
        <v>800</v>
      </c>
      <c r="M1171" s="260">
        <v>3183</v>
      </c>
      <c r="N1171" s="825">
        <v>43382</v>
      </c>
      <c r="O1171" s="300"/>
      <c r="P1171" s="300"/>
      <c r="AB1171" s="5" t="str">
        <f t="shared" si="22"/>
        <v>New Award09</v>
      </c>
    </row>
    <row r="1172" spans="1:28" ht="12.95" customHeight="1">
      <c r="A1172" s="260">
        <v>3184</v>
      </c>
      <c r="B1172" s="260" t="s">
        <v>8208</v>
      </c>
      <c r="C1172" s="261">
        <v>43349</v>
      </c>
      <c r="D1172" s="260" t="s">
        <v>1337</v>
      </c>
      <c r="E1172" s="260" t="s">
        <v>179</v>
      </c>
      <c r="F1172" s="260"/>
      <c r="G1172" s="260"/>
      <c r="H1172" s="262" t="s">
        <v>1834</v>
      </c>
      <c r="I1172" s="262" t="s">
        <v>8181</v>
      </c>
      <c r="J1172" s="660">
        <v>43324</v>
      </c>
      <c r="K1172" s="299" t="s">
        <v>60</v>
      </c>
      <c r="L1172" s="654">
        <v>800</v>
      </c>
      <c r="M1172" s="260">
        <v>3184</v>
      </c>
      <c r="N1172" s="825">
        <v>43382</v>
      </c>
      <c r="O1172" s="300"/>
      <c r="P1172" s="300"/>
      <c r="AB1172" s="5" t="str">
        <f t="shared" si="22"/>
        <v>Explorer Spirit226</v>
      </c>
    </row>
    <row r="1173" spans="1:28" ht="12.95" customHeight="1">
      <c r="A1173" s="260">
        <v>3185</v>
      </c>
      <c r="B1173" s="260" t="s">
        <v>8209</v>
      </c>
      <c r="C1173" s="261">
        <v>43349</v>
      </c>
      <c r="D1173" s="260" t="s">
        <v>641</v>
      </c>
      <c r="E1173" s="260" t="s">
        <v>326</v>
      </c>
      <c r="F1173" s="260"/>
      <c r="G1173" s="260"/>
      <c r="H1173" s="262" t="s">
        <v>63</v>
      </c>
      <c r="I1173" s="262" t="s">
        <v>319</v>
      </c>
      <c r="J1173" s="660">
        <v>43334</v>
      </c>
      <c r="K1173" s="299" t="s">
        <v>60</v>
      </c>
      <c r="L1173" s="654">
        <v>800</v>
      </c>
      <c r="M1173" s="260">
        <v>3185</v>
      </c>
      <c r="N1173" s="825">
        <v>43382</v>
      </c>
      <c r="O1173" s="300"/>
      <c r="P1173" s="300"/>
      <c r="AB1173" s="5" t="str">
        <f t="shared" si="22"/>
        <v>Leyla K03</v>
      </c>
    </row>
    <row r="1174" spans="1:28" ht="12.95" customHeight="1">
      <c r="A1174" s="260">
        <v>3186</v>
      </c>
      <c r="B1174" s="260" t="s">
        <v>8210</v>
      </c>
      <c r="C1174" s="261">
        <v>43349</v>
      </c>
      <c r="D1174" s="260" t="s">
        <v>718</v>
      </c>
      <c r="E1174" s="260" t="s">
        <v>344</v>
      </c>
      <c r="F1174" s="260"/>
      <c r="G1174" s="260"/>
      <c r="H1174" s="262" t="s">
        <v>63</v>
      </c>
      <c r="I1174" s="262" t="s">
        <v>466</v>
      </c>
      <c r="J1174" s="660">
        <v>43328</v>
      </c>
      <c r="K1174" s="299" t="s">
        <v>60</v>
      </c>
      <c r="L1174" s="654">
        <v>800</v>
      </c>
      <c r="M1174" s="260">
        <v>3186</v>
      </c>
      <c r="N1174" s="825">
        <v>43382</v>
      </c>
      <c r="O1174" s="300"/>
      <c r="P1174" s="300"/>
      <c r="AB1174" s="5" t="str">
        <f t="shared" si="22"/>
        <v>FSL Shanghai34</v>
      </c>
    </row>
    <row r="1175" spans="1:28" ht="12.95" customHeight="1">
      <c r="A1175" s="260">
        <v>3187</v>
      </c>
      <c r="B1175" s="260" t="s">
        <v>8218</v>
      </c>
      <c r="C1175" s="261">
        <v>43355</v>
      </c>
      <c r="D1175" s="260" t="s">
        <v>2776</v>
      </c>
      <c r="E1175" s="260" t="s">
        <v>8216</v>
      </c>
      <c r="F1175" s="260"/>
      <c r="G1175" s="260"/>
      <c r="H1175" s="262" t="s">
        <v>2474</v>
      </c>
      <c r="I1175" s="262" t="s">
        <v>4679</v>
      </c>
      <c r="J1175" s="660">
        <v>43337</v>
      </c>
      <c r="K1175" s="299" t="s">
        <v>1466</v>
      </c>
      <c r="L1175" s="654">
        <v>1400</v>
      </c>
      <c r="M1175" s="260">
        <v>3187</v>
      </c>
      <c r="N1175" s="825">
        <v>43441</v>
      </c>
      <c r="O1175" s="300"/>
      <c r="P1175" s="300"/>
      <c r="AB1175" s="5"/>
    </row>
    <row r="1176" spans="1:28" ht="12.95" customHeight="1">
      <c r="A1176" s="260">
        <v>3188</v>
      </c>
      <c r="B1176" s="260" t="s">
        <v>8219</v>
      </c>
      <c r="C1176" s="261">
        <v>43355</v>
      </c>
      <c r="D1176" s="260" t="s">
        <v>8103</v>
      </c>
      <c r="E1176" s="260" t="s">
        <v>8214</v>
      </c>
      <c r="F1176" s="260"/>
      <c r="G1176" s="260"/>
      <c r="H1176" s="262" t="s">
        <v>2474</v>
      </c>
      <c r="I1176" s="262" t="s">
        <v>25</v>
      </c>
      <c r="J1176" s="660">
        <v>43336</v>
      </c>
      <c r="K1176" s="299" t="s">
        <v>1466</v>
      </c>
      <c r="L1176" s="654">
        <v>1400</v>
      </c>
      <c r="M1176" s="260">
        <v>3188</v>
      </c>
      <c r="N1176" s="825">
        <v>43441</v>
      </c>
      <c r="O1176" s="300"/>
      <c r="P1176" s="300"/>
      <c r="AB1176" s="5" t="str">
        <f>IF(TRIM(A1166)="","",CONCATENATE(TRIM(D1166),TRIM(E1166)))</f>
        <v>Blue Pride51</v>
      </c>
    </row>
    <row r="1177" spans="1:28" ht="12.95" customHeight="1">
      <c r="A1177" s="260">
        <v>3189</v>
      </c>
      <c r="B1177" s="260" t="s">
        <v>8220</v>
      </c>
      <c r="C1177" s="261">
        <v>43355</v>
      </c>
      <c r="D1177" s="260" t="s">
        <v>2779</v>
      </c>
      <c r="E1177" s="260" t="s">
        <v>8217</v>
      </c>
      <c r="F1177" s="260"/>
      <c r="G1177" s="260"/>
      <c r="H1177" s="262" t="s">
        <v>2474</v>
      </c>
      <c r="I1177" s="262" t="s">
        <v>25</v>
      </c>
      <c r="J1177" s="660">
        <v>43340</v>
      </c>
      <c r="K1177" s="299" t="s">
        <v>1466</v>
      </c>
      <c r="L1177" s="654">
        <v>1400</v>
      </c>
      <c r="M1177" s="260">
        <v>3189</v>
      </c>
      <c r="N1177" s="825">
        <v>43441</v>
      </c>
      <c r="O1177" s="300"/>
      <c r="P1177" s="300"/>
      <c r="AB1177" s="5" t="str">
        <f>IF(TRIM(A1167)="","",CONCATENATE(TRIM(D1167),TRIM(E1167)))</f>
        <v>Monteral Spirit34</v>
      </c>
    </row>
    <row r="1178" spans="1:28" ht="12.95" customHeight="1">
      <c r="A1178" s="260">
        <v>3190</v>
      </c>
      <c r="B1178" s="260" t="s">
        <v>8221</v>
      </c>
      <c r="C1178" s="261">
        <v>43355</v>
      </c>
      <c r="D1178" s="260" t="s">
        <v>7584</v>
      </c>
      <c r="E1178" s="260" t="s">
        <v>7901</v>
      </c>
      <c r="F1178" s="260"/>
      <c r="G1178" s="260"/>
      <c r="H1178" s="262" t="s">
        <v>2474</v>
      </c>
      <c r="I1178" s="262" t="s">
        <v>2870</v>
      </c>
      <c r="J1178" s="660">
        <v>43339</v>
      </c>
      <c r="K1178" s="299" t="s">
        <v>1466</v>
      </c>
      <c r="L1178" s="654">
        <v>1400</v>
      </c>
      <c r="M1178" s="260">
        <v>3190</v>
      </c>
      <c r="N1178" s="825">
        <v>43441</v>
      </c>
      <c r="O1178" s="300"/>
      <c r="P1178" s="300"/>
      <c r="AB1178" s="5" t="str">
        <f>IF(TRIM(A1168)="","",CONCATENATE(TRIM(D1168),TRIM(E1168)))</f>
        <v>New Accord09</v>
      </c>
    </row>
    <row r="1179" spans="1:28" ht="12.95" customHeight="1">
      <c r="A1179" s="260">
        <v>3191</v>
      </c>
      <c r="B1179" s="260" t="s">
        <v>8222</v>
      </c>
      <c r="C1179" s="261">
        <v>43355</v>
      </c>
      <c r="D1179" s="260" t="s">
        <v>2854</v>
      </c>
      <c r="E1179" s="260" t="s">
        <v>8215</v>
      </c>
      <c r="F1179" s="260"/>
      <c r="G1179" s="260"/>
      <c r="H1179" s="262" t="s">
        <v>2474</v>
      </c>
      <c r="I1179" s="262" t="s">
        <v>2870</v>
      </c>
      <c r="J1179" s="660">
        <v>43343</v>
      </c>
      <c r="K1179" s="299" t="s">
        <v>1466</v>
      </c>
      <c r="L1179" s="654">
        <v>1400</v>
      </c>
      <c r="M1179" s="260">
        <v>3191</v>
      </c>
      <c r="N1179" s="825">
        <v>43441</v>
      </c>
      <c r="O1179" s="300"/>
      <c r="P1179" s="300"/>
      <c r="AB1179" s="5" t="str">
        <f>IF(TRIM(A1169)="","",CONCATENATE(TRIM(D1169),TRIM(E1169)))</f>
        <v>Vail Spirit22</v>
      </c>
    </row>
    <row r="1180" spans="1:28" ht="12.95" customHeight="1">
      <c r="A1180" s="260">
        <v>3192</v>
      </c>
      <c r="B1180" s="260" t="s">
        <v>8255</v>
      </c>
      <c r="C1180" s="261">
        <v>43375</v>
      </c>
      <c r="D1180" s="260" t="s">
        <v>7412</v>
      </c>
      <c r="E1180" s="260" t="s">
        <v>8173</v>
      </c>
      <c r="F1180" s="260"/>
      <c r="G1180" s="260"/>
      <c r="H1180" s="262" t="s">
        <v>8254</v>
      </c>
      <c r="I1180" s="262" t="s">
        <v>8223</v>
      </c>
      <c r="J1180" s="660">
        <v>43353</v>
      </c>
      <c r="K1180" s="299" t="s">
        <v>290</v>
      </c>
      <c r="L1180" s="654">
        <v>1400</v>
      </c>
      <c r="M1180" s="260">
        <v>3192</v>
      </c>
      <c r="N1180" s="825">
        <v>43410</v>
      </c>
      <c r="O1180" s="300"/>
      <c r="P1180" s="300"/>
      <c r="AB1180" s="5" t="str">
        <f t="shared" ref="AB1180:AB1187" si="23">IF(TRIM(A1172)="","",CONCATENATE(TRIM(D1172),TRIM(E1172)))</f>
        <v>Copper Spirit23</v>
      </c>
    </row>
    <row r="1181" spans="1:28" ht="12.95" customHeight="1">
      <c r="A1181" s="260">
        <v>3193</v>
      </c>
      <c r="B1181" s="260" t="s">
        <v>8256</v>
      </c>
      <c r="C1181" s="261">
        <v>43375</v>
      </c>
      <c r="D1181" s="260" t="s">
        <v>8109</v>
      </c>
      <c r="E1181" s="260" t="s">
        <v>53</v>
      </c>
      <c r="F1181" s="260"/>
      <c r="G1181" s="260"/>
      <c r="H1181" s="262" t="s">
        <v>3273</v>
      </c>
      <c r="I1181" s="262" t="s">
        <v>8224</v>
      </c>
      <c r="J1181" s="660">
        <v>43360</v>
      </c>
      <c r="K1181" s="299" t="s">
        <v>1485</v>
      </c>
      <c r="L1181" s="654">
        <v>1600</v>
      </c>
      <c r="M1181" s="260">
        <v>3193</v>
      </c>
      <c r="N1181" s="825">
        <v>43994</v>
      </c>
      <c r="O1181" s="300"/>
      <c r="P1181" s="300"/>
      <c r="AB1181" s="5" t="str">
        <f t="shared" si="23"/>
        <v>Pacific Dawn58</v>
      </c>
    </row>
    <row r="1182" spans="1:28" ht="12.95" customHeight="1">
      <c r="A1182" s="260">
        <v>3194</v>
      </c>
      <c r="B1182" s="260" t="s">
        <v>8257</v>
      </c>
      <c r="C1182" s="261">
        <v>43376</v>
      </c>
      <c r="D1182" s="260" t="s">
        <v>650</v>
      </c>
      <c r="E1182" s="260" t="s">
        <v>161</v>
      </c>
      <c r="F1182" s="260"/>
      <c r="G1182" s="260"/>
      <c r="H1182" s="262" t="s">
        <v>2395</v>
      </c>
      <c r="I1182" s="262" t="s">
        <v>24</v>
      </c>
      <c r="J1182" s="660">
        <v>43357</v>
      </c>
      <c r="K1182" s="299" t="s">
        <v>28</v>
      </c>
      <c r="L1182" s="654">
        <v>1400</v>
      </c>
      <c r="M1182" s="260">
        <v>3194</v>
      </c>
      <c r="N1182" s="825">
        <v>43388</v>
      </c>
      <c r="O1182" s="300"/>
      <c r="P1182" s="300"/>
      <c r="AB1182" s="5" t="str">
        <f t="shared" si="23"/>
        <v>Leyla K05</v>
      </c>
    </row>
    <row r="1183" spans="1:28" ht="12.95" customHeight="1">
      <c r="A1183" s="260">
        <v>3195</v>
      </c>
      <c r="B1183" s="260" t="s">
        <v>8258</v>
      </c>
      <c r="C1183" s="261">
        <v>43376</v>
      </c>
      <c r="D1183" s="260" t="s">
        <v>544</v>
      </c>
      <c r="E1183" s="260" t="s">
        <v>238</v>
      </c>
      <c r="F1183" s="260"/>
      <c r="G1183" s="260"/>
      <c r="H1183" s="262" t="s">
        <v>788</v>
      </c>
      <c r="I1183" s="262" t="s">
        <v>8225</v>
      </c>
      <c r="J1183" s="660">
        <v>43367</v>
      </c>
      <c r="K1183" s="299" t="s">
        <v>28</v>
      </c>
      <c r="L1183" s="654">
        <v>1400</v>
      </c>
      <c r="M1183" s="260">
        <v>3195</v>
      </c>
      <c r="N1183" s="825">
        <v>43403</v>
      </c>
      <c r="O1183" s="300"/>
      <c r="P1183" s="300"/>
      <c r="AB1183" s="5" t="str">
        <f t="shared" si="23"/>
        <v>Sten Skagen110,111</v>
      </c>
    </row>
    <row r="1184" spans="1:28" ht="12.95" customHeight="1">
      <c r="A1184" s="260">
        <v>3196</v>
      </c>
      <c r="B1184" s="260" t="s">
        <v>8259</v>
      </c>
      <c r="C1184" s="261">
        <v>43376</v>
      </c>
      <c r="D1184" s="260" t="s">
        <v>7878</v>
      </c>
      <c r="E1184" s="260" t="s">
        <v>8003</v>
      </c>
      <c r="F1184" s="260"/>
      <c r="G1184" s="260"/>
      <c r="H1184" s="262" t="s">
        <v>788</v>
      </c>
      <c r="I1184" s="262" t="s">
        <v>59</v>
      </c>
      <c r="J1184" s="660">
        <v>43361</v>
      </c>
      <c r="K1184" s="299" t="s">
        <v>28</v>
      </c>
      <c r="L1184" s="654">
        <v>1400</v>
      </c>
      <c r="M1184" s="260">
        <v>3196</v>
      </c>
      <c r="N1184" s="825">
        <v>43403</v>
      </c>
      <c r="O1184" s="300"/>
      <c r="P1184" s="300"/>
      <c r="AB1184" s="5" t="str">
        <f t="shared" si="23"/>
        <v>Brentholmen53,54,55</v>
      </c>
    </row>
    <row r="1185" spans="1:28" ht="12.95" customHeight="1">
      <c r="A1185" s="260">
        <v>3197</v>
      </c>
      <c r="B1185" s="260" t="s">
        <v>8260</v>
      </c>
      <c r="C1185" s="261">
        <v>43378</v>
      </c>
      <c r="D1185" s="260" t="s">
        <v>8228</v>
      </c>
      <c r="E1185" s="260" t="s">
        <v>41</v>
      </c>
      <c r="F1185" s="260"/>
      <c r="G1185" s="260"/>
      <c r="H1185" s="262" t="s">
        <v>2048</v>
      </c>
      <c r="I1185" s="262" t="s">
        <v>66</v>
      </c>
      <c r="J1185" s="660">
        <v>43368</v>
      </c>
      <c r="K1185" s="299" t="s">
        <v>1466</v>
      </c>
      <c r="L1185" s="654">
        <v>1400</v>
      </c>
      <c r="M1185" s="260">
        <v>3197</v>
      </c>
      <c r="N1185" s="825">
        <v>43480</v>
      </c>
      <c r="O1185" s="300"/>
      <c r="P1185" s="300"/>
      <c r="AB1185" s="5" t="str">
        <f t="shared" si="23"/>
        <v>Tigris243,244,245</v>
      </c>
    </row>
    <row r="1186" spans="1:28" ht="12.95" customHeight="1">
      <c r="A1186" s="260">
        <v>3198</v>
      </c>
      <c r="B1186" s="260" t="s">
        <v>8268</v>
      </c>
      <c r="C1186" s="261">
        <v>43382</v>
      </c>
      <c r="D1186" s="260" t="s">
        <v>248</v>
      </c>
      <c r="E1186" s="260" t="s">
        <v>188</v>
      </c>
      <c r="F1186" s="260"/>
      <c r="G1186" s="260"/>
      <c r="H1186" s="262" t="s">
        <v>63</v>
      </c>
      <c r="I1186" s="262" t="s">
        <v>88</v>
      </c>
      <c r="J1186" s="660">
        <v>43314</v>
      </c>
      <c r="K1186" s="299" t="s">
        <v>60</v>
      </c>
      <c r="L1186" s="654">
        <v>800</v>
      </c>
      <c r="M1186" s="260">
        <v>3198</v>
      </c>
      <c r="N1186" s="825"/>
      <c r="O1186" s="300"/>
      <c r="P1186" s="300"/>
      <c r="AB1186" s="5" t="str">
        <f t="shared" si="23"/>
        <v>Elisalex Schulte95,96,97</v>
      </c>
    </row>
    <row r="1187" spans="1:28" ht="12.95" customHeight="1">
      <c r="A1187" s="260">
        <v>3199</v>
      </c>
      <c r="B1187" s="260" t="s">
        <v>8269</v>
      </c>
      <c r="C1187" s="261">
        <v>43382</v>
      </c>
      <c r="D1187" s="260" t="s">
        <v>801</v>
      </c>
      <c r="E1187" s="260" t="s">
        <v>74</v>
      </c>
      <c r="F1187" s="260"/>
      <c r="G1187" s="260"/>
      <c r="H1187" s="262" t="s">
        <v>8165</v>
      </c>
      <c r="I1187" s="262" t="s">
        <v>20</v>
      </c>
      <c r="J1187" s="660">
        <v>43331</v>
      </c>
      <c r="K1187" s="299" t="s">
        <v>60</v>
      </c>
      <c r="L1187" s="654">
        <v>800</v>
      </c>
      <c r="M1187" s="260">
        <v>3199</v>
      </c>
      <c r="N1187" s="825">
        <v>43413</v>
      </c>
      <c r="O1187" s="300"/>
      <c r="P1187" s="300"/>
      <c r="AB1187" s="5" t="str">
        <f t="shared" si="23"/>
        <v>Emmy Schulte212,213,214,215</v>
      </c>
    </row>
    <row r="1188" spans="1:28" ht="12.95" customHeight="1">
      <c r="A1188" s="260">
        <v>3200</v>
      </c>
      <c r="B1188" s="260" t="s">
        <v>8270</v>
      </c>
      <c r="C1188" s="261">
        <v>43382</v>
      </c>
      <c r="D1188" s="260" t="s">
        <v>826</v>
      </c>
      <c r="E1188" s="260" t="s">
        <v>171</v>
      </c>
      <c r="F1188" s="260"/>
      <c r="G1188" s="260"/>
      <c r="H1188" s="262" t="s">
        <v>601</v>
      </c>
      <c r="I1188" s="262" t="s">
        <v>64</v>
      </c>
      <c r="J1188" s="660">
        <v>43343</v>
      </c>
      <c r="K1188" s="299" t="s">
        <v>60</v>
      </c>
      <c r="L1188" s="654">
        <v>800</v>
      </c>
      <c r="M1188" s="260">
        <v>3200</v>
      </c>
      <c r="N1188" s="825">
        <v>43413</v>
      </c>
      <c r="O1188" s="300"/>
      <c r="P1188" s="300"/>
      <c r="AB1188" s="5" t="e">
        <f>IF(TRIM(#REF!)="","",CONCATENATE(TRIM(#REF!),TRIM(#REF!)))</f>
        <v>#REF!</v>
      </c>
    </row>
    <row r="1189" spans="1:28" ht="12.95" customHeight="1">
      <c r="A1189" s="260">
        <v>3201</v>
      </c>
      <c r="B1189" s="260" t="s">
        <v>8271</v>
      </c>
      <c r="C1189" s="261">
        <v>43382</v>
      </c>
      <c r="D1189" s="260" t="s">
        <v>7687</v>
      </c>
      <c r="E1189" s="260" t="s">
        <v>8267</v>
      </c>
      <c r="F1189" s="260"/>
      <c r="G1189" s="260"/>
      <c r="H1189" s="262" t="s">
        <v>601</v>
      </c>
      <c r="I1189" s="262" t="s">
        <v>1970</v>
      </c>
      <c r="J1189" s="660">
        <v>43361</v>
      </c>
      <c r="K1189" s="299" t="s">
        <v>60</v>
      </c>
      <c r="L1189" s="654">
        <v>800</v>
      </c>
      <c r="M1189" s="260">
        <v>3201</v>
      </c>
      <c r="N1189" s="825">
        <v>43413</v>
      </c>
      <c r="O1189" s="300"/>
      <c r="P1189" s="300"/>
      <c r="AB1189" s="5" t="e">
        <f>IF(TRIM(#REF!)="","",CONCATENATE(TRIM(#REF!),TRIM(#REF!)))</f>
        <v>#REF!</v>
      </c>
    </row>
    <row r="1190" spans="1:28" ht="12.95" customHeight="1">
      <c r="A1190" s="260">
        <v>3202</v>
      </c>
      <c r="B1190" s="260" t="s">
        <v>8272</v>
      </c>
      <c r="C1190" s="261">
        <v>43382</v>
      </c>
      <c r="D1190" s="260" t="s">
        <v>484</v>
      </c>
      <c r="E1190" s="260" t="s">
        <v>621</v>
      </c>
      <c r="F1190" s="260"/>
      <c r="G1190" s="260"/>
      <c r="H1190" s="262" t="s">
        <v>7480</v>
      </c>
      <c r="I1190" s="262" t="s">
        <v>67</v>
      </c>
      <c r="J1190" s="660">
        <v>43345</v>
      </c>
      <c r="K1190" s="299" t="s">
        <v>60</v>
      </c>
      <c r="L1190" s="654">
        <v>800</v>
      </c>
      <c r="M1190" s="260">
        <v>3202</v>
      </c>
      <c r="N1190" s="825">
        <v>43413</v>
      </c>
      <c r="O1190" s="300"/>
      <c r="P1190" s="300"/>
      <c r="AB1190" s="5" t="str">
        <f t="shared" ref="AB1190:AB1253" si="24">IF(TRIM(A1180)="","",CONCATENATE(TRIM(D1180),TRIM(E1180)))</f>
        <v>British Cormorant18012</v>
      </c>
    </row>
    <row r="1191" spans="1:28" ht="12.95" customHeight="1">
      <c r="A1191" s="260">
        <v>3203</v>
      </c>
      <c r="B1191" s="260" t="s">
        <v>8273</v>
      </c>
      <c r="C1191" s="261">
        <v>43382</v>
      </c>
      <c r="D1191" s="260" t="s">
        <v>2463</v>
      </c>
      <c r="E1191" s="260" t="s">
        <v>154</v>
      </c>
      <c r="F1191" s="260"/>
      <c r="G1191" s="260"/>
      <c r="H1191" s="262" t="s">
        <v>8111</v>
      </c>
      <c r="I1191" s="262" t="s">
        <v>7951</v>
      </c>
      <c r="J1191" s="660">
        <v>43362</v>
      </c>
      <c r="K1191" s="299" t="s">
        <v>60</v>
      </c>
      <c r="L1191" s="654">
        <v>800</v>
      </c>
      <c r="M1191" s="260">
        <v>3203</v>
      </c>
      <c r="N1191" s="825">
        <v>43398</v>
      </c>
      <c r="O1191" s="300"/>
      <c r="P1191" s="300"/>
      <c r="AB1191" s="5" t="str">
        <f t="shared" si="24"/>
        <v>Port Said1</v>
      </c>
    </row>
    <row r="1192" spans="1:28" ht="12.95" customHeight="1">
      <c r="A1192" s="260">
        <v>3204</v>
      </c>
      <c r="B1192" s="260" t="s">
        <v>8274</v>
      </c>
      <c r="C1192" s="261">
        <v>43382</v>
      </c>
      <c r="D1192" s="260" t="s">
        <v>1274</v>
      </c>
      <c r="E1192" s="260" t="s">
        <v>498</v>
      </c>
      <c r="F1192" s="260"/>
      <c r="G1192" s="260"/>
      <c r="H1192" s="262" t="s">
        <v>8165</v>
      </c>
      <c r="I1192" s="262" t="s">
        <v>255</v>
      </c>
      <c r="J1192" s="660">
        <v>43355</v>
      </c>
      <c r="K1192" s="299" t="s">
        <v>60</v>
      </c>
      <c r="L1192" s="654">
        <v>800</v>
      </c>
      <c r="M1192" s="260">
        <v>3204</v>
      </c>
      <c r="N1192" s="825">
        <v>43413</v>
      </c>
      <c r="O1192" s="300"/>
      <c r="P1192" s="300"/>
      <c r="AB1192" s="5" t="str">
        <f t="shared" si="24"/>
        <v>Cape Brindisi38</v>
      </c>
    </row>
    <row r="1193" spans="1:28" ht="12.95" customHeight="1">
      <c r="A1193" s="260">
        <v>3205</v>
      </c>
      <c r="B1193" s="260" t="s">
        <v>8275</v>
      </c>
      <c r="C1193" s="261">
        <v>43382</v>
      </c>
      <c r="D1193" s="260" t="s">
        <v>718</v>
      </c>
      <c r="E1193" s="260" t="s">
        <v>426</v>
      </c>
      <c r="F1193" s="260"/>
      <c r="G1193" s="260"/>
      <c r="H1193" s="262" t="s">
        <v>63</v>
      </c>
      <c r="I1193" s="262" t="s">
        <v>90</v>
      </c>
      <c r="J1193" s="660">
        <v>43371</v>
      </c>
      <c r="K1193" s="299" t="s">
        <v>60</v>
      </c>
      <c r="L1193" s="654">
        <v>800</v>
      </c>
      <c r="M1193" s="260">
        <v>3205</v>
      </c>
      <c r="N1193" s="825">
        <v>43413</v>
      </c>
      <c r="O1193" s="300"/>
      <c r="P1193" s="300"/>
      <c r="AB1193" s="5" t="str">
        <f t="shared" si="24"/>
        <v>Mesaieed3</v>
      </c>
    </row>
    <row r="1194" spans="1:28" ht="12.95" customHeight="1">
      <c r="A1194" s="260">
        <v>3206</v>
      </c>
      <c r="B1194" s="260" t="s">
        <v>8276</v>
      </c>
      <c r="C1194" s="261">
        <v>43382</v>
      </c>
      <c r="D1194" s="260" t="s">
        <v>80</v>
      </c>
      <c r="E1194" s="260" t="s">
        <v>4643</v>
      </c>
      <c r="F1194" s="260"/>
      <c r="G1194" s="260"/>
      <c r="H1194" s="262" t="s">
        <v>2211</v>
      </c>
      <c r="I1194" s="262" t="s">
        <v>62</v>
      </c>
      <c r="J1194" s="660">
        <v>43364</v>
      </c>
      <c r="K1194" s="299" t="s">
        <v>60</v>
      </c>
      <c r="L1194" s="654">
        <v>800</v>
      </c>
      <c r="M1194" s="260">
        <v>3206</v>
      </c>
      <c r="N1194" s="825">
        <v>43413</v>
      </c>
      <c r="O1194" s="300"/>
      <c r="P1194" s="300"/>
      <c r="AB1194" s="5" t="str">
        <f t="shared" si="24"/>
        <v>Maria Bottiglieri201804</v>
      </c>
    </row>
    <row r="1195" spans="1:28" ht="12.95" customHeight="1">
      <c r="A1195" s="260">
        <v>3207</v>
      </c>
      <c r="B1195" s="260" t="s">
        <v>8277</v>
      </c>
      <c r="C1195" s="261">
        <v>43382</v>
      </c>
      <c r="D1195" s="260" t="s">
        <v>8242</v>
      </c>
      <c r="E1195" s="260" t="s">
        <v>192</v>
      </c>
      <c r="F1195" s="260"/>
      <c r="G1195" s="260"/>
      <c r="H1195" s="262" t="s">
        <v>8012</v>
      </c>
      <c r="I1195" s="262" t="s">
        <v>575</v>
      </c>
      <c r="J1195" s="660">
        <v>43362</v>
      </c>
      <c r="K1195" s="299" t="s">
        <v>60</v>
      </c>
      <c r="L1195" s="654">
        <v>800</v>
      </c>
      <c r="M1195" s="260">
        <v>3207</v>
      </c>
      <c r="N1195" s="825">
        <v>43413</v>
      </c>
      <c r="O1195" s="300"/>
      <c r="P1195" s="300"/>
      <c r="AB1195" s="5" t="str">
        <f t="shared" si="24"/>
        <v>Nordic Space12</v>
      </c>
    </row>
    <row r="1196" spans="1:28" ht="12.95" customHeight="1">
      <c r="A1196" s="260">
        <v>3208</v>
      </c>
      <c r="B1196" s="260" t="s">
        <v>8278</v>
      </c>
      <c r="C1196" s="261">
        <v>43382</v>
      </c>
      <c r="D1196" s="260" t="s">
        <v>5113</v>
      </c>
      <c r="E1196" s="260" t="s">
        <v>8261</v>
      </c>
      <c r="F1196" s="260"/>
      <c r="G1196" s="260"/>
      <c r="H1196" s="262" t="s">
        <v>817</v>
      </c>
      <c r="I1196" s="262" t="s">
        <v>614</v>
      </c>
      <c r="J1196" s="660">
        <v>43345</v>
      </c>
      <c r="K1196" s="299" t="s">
        <v>1095</v>
      </c>
      <c r="L1196" s="654">
        <v>1600</v>
      </c>
      <c r="M1196" s="260">
        <v>3208</v>
      </c>
      <c r="N1196" s="825">
        <v>43413</v>
      </c>
      <c r="O1196" s="300"/>
      <c r="P1196" s="300"/>
      <c r="AB1196" s="5" t="str">
        <f t="shared" si="24"/>
        <v>BM Bonanza31</v>
      </c>
    </row>
    <row r="1197" spans="1:28" ht="12.95" customHeight="1">
      <c r="A1197" s="260">
        <v>3209</v>
      </c>
      <c r="B1197" s="260" t="s">
        <v>8279</v>
      </c>
      <c r="C1197" s="261">
        <v>43382</v>
      </c>
      <c r="D1197" s="260" t="s">
        <v>598</v>
      </c>
      <c r="E1197" s="260" t="s">
        <v>7890</v>
      </c>
      <c r="F1197" s="260"/>
      <c r="G1197" s="260"/>
      <c r="H1197" s="262" t="s">
        <v>828</v>
      </c>
      <c r="I1197" s="262" t="s">
        <v>614</v>
      </c>
      <c r="J1197" s="660">
        <v>43372</v>
      </c>
      <c r="K1197" s="299" t="s">
        <v>1095</v>
      </c>
      <c r="L1197" s="654">
        <v>1600</v>
      </c>
      <c r="M1197" s="260">
        <v>3209</v>
      </c>
      <c r="N1197" s="825">
        <v>43395</v>
      </c>
      <c r="O1197" s="300"/>
      <c r="P1197" s="300"/>
      <c r="AB1197" s="5" t="str">
        <f t="shared" si="24"/>
        <v>Ningbo Dawn52</v>
      </c>
    </row>
    <row r="1198" spans="1:28" ht="12.95" customHeight="1">
      <c r="A1198" s="260">
        <v>3210</v>
      </c>
      <c r="B1198" s="260" t="s">
        <v>8280</v>
      </c>
      <c r="C1198" s="261">
        <v>43383</v>
      </c>
      <c r="D1198" s="260" t="s">
        <v>8113</v>
      </c>
      <c r="E1198" s="260" t="s">
        <v>8009</v>
      </c>
      <c r="F1198" s="260"/>
      <c r="G1198" s="260"/>
      <c r="H1198" s="262" t="s">
        <v>666</v>
      </c>
      <c r="I1198" s="262" t="s">
        <v>25</v>
      </c>
      <c r="J1198" s="660">
        <v>43353</v>
      </c>
      <c r="K1198" s="299" t="s">
        <v>1106</v>
      </c>
      <c r="L1198" s="654">
        <v>1700</v>
      </c>
      <c r="M1198" s="260">
        <v>3210</v>
      </c>
      <c r="N1198" s="825">
        <v>43417</v>
      </c>
      <c r="O1198" s="300"/>
      <c r="P1198" s="300"/>
      <c r="AB1198" s="5" t="str">
        <f t="shared" si="24"/>
        <v>Blue River46</v>
      </c>
    </row>
    <row r="1199" spans="1:28" ht="12.95" customHeight="1">
      <c r="A1199" s="260">
        <v>3211</v>
      </c>
      <c r="B1199" s="260" t="s">
        <v>8281</v>
      </c>
      <c r="C1199" s="261">
        <v>43383</v>
      </c>
      <c r="D1199" s="260" t="s">
        <v>8126</v>
      </c>
      <c r="E1199" s="260" t="s">
        <v>7738</v>
      </c>
      <c r="F1199" s="260"/>
      <c r="G1199" s="260"/>
      <c r="H1199" s="262" t="s">
        <v>666</v>
      </c>
      <c r="I1199" s="262" t="s">
        <v>535</v>
      </c>
      <c r="J1199" s="660">
        <v>43364</v>
      </c>
      <c r="K1199" s="299" t="s">
        <v>1106</v>
      </c>
      <c r="L1199" s="654">
        <v>1700</v>
      </c>
      <c r="M1199" s="260">
        <v>3211</v>
      </c>
      <c r="N1199" s="825">
        <v>43417</v>
      </c>
      <c r="O1199" s="300"/>
      <c r="P1199" s="300"/>
      <c r="AB1199" s="5" t="str">
        <f t="shared" si="24"/>
        <v>FSL Hong Kong1805_48</v>
      </c>
    </row>
    <row r="1200" spans="1:28" ht="12.95" customHeight="1">
      <c r="A1200" s="260">
        <v>3212</v>
      </c>
      <c r="B1200" s="260" t="s">
        <v>8288</v>
      </c>
      <c r="C1200" s="261">
        <v>43384</v>
      </c>
      <c r="D1200" s="260" t="s">
        <v>2854</v>
      </c>
      <c r="E1200" s="260" t="s">
        <v>8284</v>
      </c>
      <c r="F1200" s="260"/>
      <c r="G1200" s="260"/>
      <c r="H1200" s="262" t="s">
        <v>2474</v>
      </c>
      <c r="I1200" s="262" t="s">
        <v>25</v>
      </c>
      <c r="J1200" s="660">
        <v>43369</v>
      </c>
      <c r="K1200" s="299" t="s">
        <v>1466</v>
      </c>
      <c r="L1200" s="654">
        <v>1400</v>
      </c>
      <c r="M1200" s="260">
        <v>3212</v>
      </c>
      <c r="N1200" s="825">
        <v>43480</v>
      </c>
      <c r="O1200" s="300"/>
      <c r="P1200" s="300"/>
      <c r="AB1200" s="5" t="str">
        <f t="shared" si="24"/>
        <v>Esther Spirit160</v>
      </c>
    </row>
    <row r="1201" spans="1:28" ht="12.95" customHeight="1">
      <c r="A1201" s="260">
        <v>3213</v>
      </c>
      <c r="B1201" s="260" t="s">
        <v>8289</v>
      </c>
      <c r="C1201" s="261">
        <v>43384</v>
      </c>
      <c r="D1201" s="260" t="s">
        <v>8103</v>
      </c>
      <c r="E1201" s="260" t="s">
        <v>8282</v>
      </c>
      <c r="F1201" s="260"/>
      <c r="G1201" s="260"/>
      <c r="H1201" s="262" t="s">
        <v>2474</v>
      </c>
      <c r="I1201" s="262" t="s">
        <v>7779</v>
      </c>
      <c r="J1201" s="660">
        <v>43367</v>
      </c>
      <c r="K1201" s="299" t="s">
        <v>1466</v>
      </c>
      <c r="L1201" s="654">
        <v>1400</v>
      </c>
      <c r="M1201" s="260">
        <v>3213</v>
      </c>
      <c r="N1201" s="825">
        <v>43480</v>
      </c>
      <c r="O1201" s="300"/>
      <c r="P1201" s="300"/>
      <c r="AB1201" s="5" t="str">
        <f t="shared" si="24"/>
        <v>Hovden Spirit44</v>
      </c>
    </row>
    <row r="1202" spans="1:28" ht="12.95" customHeight="1">
      <c r="A1202" s="260">
        <v>3214</v>
      </c>
      <c r="B1202" s="260" t="s">
        <v>8290</v>
      </c>
      <c r="C1202" s="261">
        <v>43384</v>
      </c>
      <c r="D1202" s="260" t="s">
        <v>2779</v>
      </c>
      <c r="E1202" s="260" t="s">
        <v>8287</v>
      </c>
      <c r="F1202" s="260"/>
      <c r="G1202" s="260"/>
      <c r="H1202" s="262" t="s">
        <v>2474</v>
      </c>
      <c r="I1202" s="262" t="s">
        <v>4679</v>
      </c>
      <c r="J1202" s="660">
        <v>43367</v>
      </c>
      <c r="K1202" s="299" t="s">
        <v>1466</v>
      </c>
      <c r="L1202" s="654">
        <v>1400</v>
      </c>
      <c r="M1202" s="260">
        <v>3214</v>
      </c>
      <c r="N1202" s="825">
        <v>43480</v>
      </c>
      <c r="O1202" s="300"/>
      <c r="P1202" s="300"/>
      <c r="AB1202" s="5" t="str">
        <f t="shared" si="24"/>
        <v>Yamato Spirit57</v>
      </c>
    </row>
    <row r="1203" spans="1:28" ht="12.95" customHeight="1">
      <c r="A1203" s="260">
        <v>3215</v>
      </c>
      <c r="B1203" s="260" t="s">
        <v>8291</v>
      </c>
      <c r="C1203" s="261">
        <v>43384</v>
      </c>
      <c r="D1203" s="260" t="s">
        <v>892</v>
      </c>
      <c r="E1203" s="260" t="s">
        <v>8283</v>
      </c>
      <c r="F1203" s="260"/>
      <c r="G1203" s="260"/>
      <c r="H1203" s="262" t="s">
        <v>2474</v>
      </c>
      <c r="I1203" s="262" t="s">
        <v>2870</v>
      </c>
      <c r="J1203" s="660">
        <v>43369</v>
      </c>
      <c r="K1203" s="299" t="s">
        <v>1466</v>
      </c>
      <c r="L1203" s="654">
        <v>1400</v>
      </c>
      <c r="M1203" s="260">
        <v>3215</v>
      </c>
      <c r="N1203" s="825">
        <v>43480</v>
      </c>
      <c r="O1203" s="300"/>
      <c r="P1203" s="300"/>
      <c r="AB1203" s="5" t="str">
        <f t="shared" si="24"/>
        <v>Leyla K06</v>
      </c>
    </row>
    <row r="1204" spans="1:28" ht="12.95" customHeight="1">
      <c r="A1204" s="260">
        <v>3216</v>
      </c>
      <c r="B1204" s="260" t="s">
        <v>8292</v>
      </c>
      <c r="C1204" s="261">
        <v>43384</v>
      </c>
      <c r="D1204" s="260" t="s">
        <v>8231</v>
      </c>
      <c r="E1204" s="260" t="s">
        <v>8285</v>
      </c>
      <c r="F1204" s="260"/>
      <c r="G1204" s="260"/>
      <c r="H1204" s="262" t="s">
        <v>2474</v>
      </c>
      <c r="I1204" s="262" t="s">
        <v>4679</v>
      </c>
      <c r="J1204" s="660">
        <v>43371</v>
      </c>
      <c r="K1204" s="299" t="s">
        <v>1466</v>
      </c>
      <c r="L1204" s="654">
        <v>1400</v>
      </c>
      <c r="M1204" s="260">
        <v>3216</v>
      </c>
      <c r="N1204" s="825">
        <v>43480</v>
      </c>
      <c r="O1204" s="300"/>
      <c r="P1204" s="300"/>
      <c r="AB1204" s="5" t="str">
        <f t="shared" si="24"/>
        <v>Helga Spirit99</v>
      </c>
    </row>
    <row r="1205" spans="1:28" ht="12.95" customHeight="1">
      <c r="A1205" s="260">
        <v>3217</v>
      </c>
      <c r="B1205" s="260" t="s">
        <v>8293</v>
      </c>
      <c r="C1205" s="261">
        <v>43384</v>
      </c>
      <c r="D1205" s="260" t="s">
        <v>2776</v>
      </c>
      <c r="E1205" s="260" t="s">
        <v>8286</v>
      </c>
      <c r="F1205" s="260"/>
      <c r="G1205" s="260"/>
      <c r="H1205" s="262" t="s">
        <v>2474</v>
      </c>
      <c r="I1205" s="262" t="s">
        <v>25</v>
      </c>
      <c r="J1205" s="660">
        <v>43371</v>
      </c>
      <c r="K1205" s="299" t="s">
        <v>1466</v>
      </c>
      <c r="L1205" s="654">
        <v>1400</v>
      </c>
      <c r="M1205" s="260">
        <v>3217</v>
      </c>
      <c r="N1205" s="825">
        <v>43480</v>
      </c>
      <c r="O1205" s="300"/>
      <c r="P1205" s="300"/>
      <c r="AB1205" s="5" t="str">
        <f t="shared" si="24"/>
        <v>Atlanta Spirit27</v>
      </c>
    </row>
    <row r="1206" spans="1:28" ht="12.95" customHeight="1">
      <c r="A1206" s="260">
        <v>3218</v>
      </c>
      <c r="B1206" s="260" t="s">
        <v>8329</v>
      </c>
      <c r="C1206" s="261">
        <v>43409</v>
      </c>
      <c r="D1206" s="260" t="s">
        <v>7721</v>
      </c>
      <c r="E1206" s="260" t="s">
        <v>8294</v>
      </c>
      <c r="F1206" s="260"/>
      <c r="G1206" s="260"/>
      <c r="H1206" s="262" t="s">
        <v>2461</v>
      </c>
      <c r="I1206" s="262" t="s">
        <v>324</v>
      </c>
      <c r="J1206" s="660">
        <v>43395</v>
      </c>
      <c r="K1206" s="299" t="s">
        <v>28</v>
      </c>
      <c r="L1206" s="654">
        <v>1400</v>
      </c>
      <c r="M1206" s="260">
        <v>3218</v>
      </c>
      <c r="N1206" s="825">
        <v>43432</v>
      </c>
      <c r="O1206" s="300"/>
      <c r="P1206" s="300"/>
      <c r="AB1206" s="5" t="str">
        <f t="shared" si="24"/>
        <v>Almi Sky2018-01</v>
      </c>
    </row>
    <row r="1207" spans="1:28" ht="12.95" customHeight="1">
      <c r="A1207" s="260">
        <v>3219</v>
      </c>
      <c r="B1207" s="260" t="s">
        <v>8330</v>
      </c>
      <c r="C1207" s="261">
        <v>43409</v>
      </c>
      <c r="D1207" s="260" t="s">
        <v>508</v>
      </c>
      <c r="E1207" s="260" t="s">
        <v>348</v>
      </c>
      <c r="F1207" s="260"/>
      <c r="G1207" s="260"/>
      <c r="H1207" s="262" t="s">
        <v>7570</v>
      </c>
      <c r="I1207" s="262" t="s">
        <v>71</v>
      </c>
      <c r="J1207" s="660">
        <v>43376</v>
      </c>
      <c r="K1207" s="299" t="s">
        <v>28</v>
      </c>
      <c r="L1207" s="654">
        <v>1400</v>
      </c>
      <c r="M1207" s="260">
        <v>3219</v>
      </c>
      <c r="N1207" s="825">
        <v>43432</v>
      </c>
      <c r="O1207" s="300"/>
      <c r="P1207" s="300"/>
      <c r="AB1207" s="5" t="str">
        <f t="shared" si="24"/>
        <v>Stena Supreme201803</v>
      </c>
    </row>
    <row r="1208" spans="1:28" ht="12.95" customHeight="1">
      <c r="A1208" s="260">
        <v>3220</v>
      </c>
      <c r="B1208" s="260" t="s">
        <v>8331</v>
      </c>
      <c r="C1208" s="261">
        <v>43409</v>
      </c>
      <c r="D1208" s="260" t="s">
        <v>8178</v>
      </c>
      <c r="E1208" s="260" t="s">
        <v>155</v>
      </c>
      <c r="F1208" s="260"/>
      <c r="G1208" s="260"/>
      <c r="H1208" s="262" t="s">
        <v>5015</v>
      </c>
      <c r="I1208" s="262" t="s">
        <v>25</v>
      </c>
      <c r="J1208" s="660">
        <v>43371</v>
      </c>
      <c r="K1208" s="299" t="s">
        <v>28</v>
      </c>
      <c r="L1208" s="654">
        <v>1400</v>
      </c>
      <c r="M1208" s="260">
        <v>3220</v>
      </c>
      <c r="N1208" s="825">
        <v>43482</v>
      </c>
      <c r="O1208" s="300"/>
      <c r="P1208" s="300"/>
      <c r="AB1208" s="5" t="str">
        <f t="shared" si="24"/>
        <v>MT. Everest1802</v>
      </c>
    </row>
    <row r="1209" spans="1:28" ht="12.95" customHeight="1">
      <c r="A1209" s="260">
        <v>3221</v>
      </c>
      <c r="B1209" s="260" t="s">
        <v>8332</v>
      </c>
      <c r="C1209" s="261">
        <v>43409</v>
      </c>
      <c r="D1209" s="260" t="s">
        <v>1786</v>
      </c>
      <c r="E1209" s="260" t="s">
        <v>8235</v>
      </c>
      <c r="F1209" s="260"/>
      <c r="G1209" s="260"/>
      <c r="H1209" s="262" t="s">
        <v>8236</v>
      </c>
      <c r="I1209" s="262" t="s">
        <v>25</v>
      </c>
      <c r="J1209" s="660">
        <v>43379</v>
      </c>
      <c r="K1209" s="299" t="s">
        <v>28</v>
      </c>
      <c r="L1209" s="654">
        <v>1400</v>
      </c>
      <c r="M1209" s="260">
        <v>3221</v>
      </c>
      <c r="N1209" s="825">
        <v>43738</v>
      </c>
      <c r="O1209" s="300"/>
      <c r="P1209" s="300"/>
      <c r="AB1209" s="5" t="str">
        <f t="shared" si="24"/>
        <v>High lander1801</v>
      </c>
    </row>
    <row r="1210" spans="1:28" ht="12.95" customHeight="1">
      <c r="A1210" s="260">
        <v>3222</v>
      </c>
      <c r="B1210" s="260" t="s">
        <v>8333</v>
      </c>
      <c r="C1210" s="261">
        <v>43409</v>
      </c>
      <c r="D1210" s="260" t="s">
        <v>1268</v>
      </c>
      <c r="E1210" s="260" t="s">
        <v>446</v>
      </c>
      <c r="F1210" s="260"/>
      <c r="G1210" s="260"/>
      <c r="H1210" s="262" t="s">
        <v>2541</v>
      </c>
      <c r="I1210" s="262" t="s">
        <v>25</v>
      </c>
      <c r="J1210" s="660">
        <v>43389</v>
      </c>
      <c r="K1210" s="299" t="s">
        <v>28</v>
      </c>
      <c r="L1210" s="654">
        <v>1400</v>
      </c>
      <c r="M1210" s="260">
        <v>3222</v>
      </c>
      <c r="N1210" s="825">
        <v>43633</v>
      </c>
      <c r="O1210" s="300"/>
      <c r="P1210" s="300"/>
      <c r="AB1210" s="5" t="str">
        <f t="shared" si="24"/>
        <v>Emmy Schulte216,217</v>
      </c>
    </row>
    <row r="1211" spans="1:28" ht="12.95" customHeight="1">
      <c r="A1211" s="260">
        <v>3223</v>
      </c>
      <c r="B1211" s="260" t="s">
        <v>8334</v>
      </c>
      <c r="C1211" s="261">
        <v>43409</v>
      </c>
      <c r="D1211" s="260" t="s">
        <v>566</v>
      </c>
      <c r="E1211" s="260" t="s">
        <v>446</v>
      </c>
      <c r="F1211" s="260"/>
      <c r="G1211" s="260"/>
      <c r="H1211" s="262" t="s">
        <v>2461</v>
      </c>
      <c r="I1211" s="262" t="s">
        <v>20</v>
      </c>
      <c r="J1211" s="660">
        <v>43378</v>
      </c>
      <c r="K1211" s="299" t="s">
        <v>28</v>
      </c>
      <c r="L1211" s="654">
        <v>1400</v>
      </c>
      <c r="M1211" s="260">
        <v>3223</v>
      </c>
      <c r="N1211" s="825">
        <v>43432</v>
      </c>
      <c r="O1211" s="300"/>
      <c r="P1211" s="300"/>
      <c r="AB1211" s="5" t="str">
        <f t="shared" si="24"/>
        <v>Brentholmen56,57,58</v>
      </c>
    </row>
    <row r="1212" spans="1:28" ht="12.95" customHeight="1">
      <c r="A1212" s="260">
        <v>3224</v>
      </c>
      <c r="B1212" s="260" t="s">
        <v>8335</v>
      </c>
      <c r="C1212" s="261">
        <v>43409</v>
      </c>
      <c r="D1212" s="260" t="s">
        <v>635</v>
      </c>
      <c r="E1212" s="260" t="s">
        <v>446</v>
      </c>
      <c r="F1212" s="260"/>
      <c r="G1212" s="260"/>
      <c r="H1212" s="262" t="s">
        <v>2395</v>
      </c>
      <c r="I1212" s="262" t="s">
        <v>8322</v>
      </c>
      <c r="J1212" s="660">
        <v>43389</v>
      </c>
      <c r="K1212" s="299" t="s">
        <v>28</v>
      </c>
      <c r="L1212" s="654">
        <v>1400</v>
      </c>
      <c r="M1212" s="260">
        <v>3224</v>
      </c>
      <c r="N1212" s="825">
        <v>43432</v>
      </c>
      <c r="O1212" s="300"/>
      <c r="P1212" s="300"/>
      <c r="AB1212" s="5" t="str">
        <f t="shared" si="24"/>
        <v>Tigris246,247,248,248B</v>
      </c>
    </row>
    <row r="1213" spans="1:28" ht="12.95" customHeight="1">
      <c r="A1213" s="260">
        <v>3225</v>
      </c>
      <c r="B1213" s="260" t="s">
        <v>8336</v>
      </c>
      <c r="C1213" s="261">
        <v>43410</v>
      </c>
      <c r="D1213" s="260" t="s">
        <v>2486</v>
      </c>
      <c r="E1213" s="260" t="s">
        <v>447</v>
      </c>
      <c r="F1213" s="260"/>
      <c r="G1213" s="260"/>
      <c r="H1213" s="262" t="s">
        <v>7888</v>
      </c>
      <c r="I1213" s="262" t="s">
        <v>8323</v>
      </c>
      <c r="J1213" s="660">
        <v>43385</v>
      </c>
      <c r="K1213" s="299" t="s">
        <v>1466</v>
      </c>
      <c r="L1213" s="654">
        <v>1400</v>
      </c>
      <c r="M1213" s="260">
        <v>3225</v>
      </c>
      <c r="N1213" s="825">
        <v>43487</v>
      </c>
      <c r="O1213" s="300"/>
      <c r="P1213" s="300"/>
      <c r="AB1213" s="5" t="str">
        <f t="shared" si="24"/>
        <v>Elisalex Schulte98,99,100</v>
      </c>
    </row>
    <row r="1214" spans="1:28" ht="12.95" customHeight="1">
      <c r="A1214" s="260">
        <v>3226</v>
      </c>
      <c r="B1214" s="260" t="s">
        <v>8337</v>
      </c>
      <c r="C1214" s="261">
        <v>43410</v>
      </c>
      <c r="D1214" s="260" t="s">
        <v>8229</v>
      </c>
      <c r="E1214" s="260" t="s">
        <v>41</v>
      </c>
      <c r="F1214" s="260"/>
      <c r="G1214" s="260"/>
      <c r="H1214" s="262" t="s">
        <v>8230</v>
      </c>
      <c r="I1214" s="262" t="s">
        <v>90</v>
      </c>
      <c r="J1214" s="660">
        <v>43394</v>
      </c>
      <c r="K1214" s="299" t="s">
        <v>1466</v>
      </c>
      <c r="L1214" s="654">
        <v>1400</v>
      </c>
      <c r="M1214" s="260">
        <v>3226</v>
      </c>
      <c r="N1214" s="825">
        <v>43487</v>
      </c>
      <c r="O1214" s="300"/>
      <c r="P1214" s="300"/>
      <c r="AB1214" s="5" t="str">
        <f t="shared" si="24"/>
        <v>Patea36,37</v>
      </c>
    </row>
    <row r="1215" spans="1:28" ht="12.95" customHeight="1">
      <c r="A1215" s="260">
        <v>3227</v>
      </c>
      <c r="B1215" s="260" t="s">
        <v>8338</v>
      </c>
      <c r="C1215" s="261">
        <v>43410</v>
      </c>
      <c r="D1215" s="260" t="s">
        <v>8233</v>
      </c>
      <c r="E1215" s="260" t="s">
        <v>165</v>
      </c>
      <c r="F1215" s="260"/>
      <c r="G1215" s="260"/>
      <c r="H1215" s="262" t="s">
        <v>8234</v>
      </c>
      <c r="I1215" s="262" t="s">
        <v>203</v>
      </c>
      <c r="J1215" s="660">
        <v>43378</v>
      </c>
      <c r="K1215" s="299" t="s">
        <v>1466</v>
      </c>
      <c r="L1215" s="654">
        <v>1400</v>
      </c>
      <c r="M1215" s="260">
        <v>3227</v>
      </c>
      <c r="N1215" s="825">
        <v>43487</v>
      </c>
      <c r="O1215" s="300"/>
      <c r="P1215" s="300"/>
      <c r="AB1215" s="5" t="str">
        <f t="shared" si="24"/>
        <v>Sten Skagen112,113,114</v>
      </c>
    </row>
    <row r="1216" spans="1:28" ht="12.95" customHeight="1">
      <c r="A1216" s="260">
        <v>3228</v>
      </c>
      <c r="B1216" s="260" t="s">
        <v>8340</v>
      </c>
      <c r="C1216" s="261">
        <v>43414</v>
      </c>
      <c r="D1216" s="260" t="s">
        <v>1350</v>
      </c>
      <c r="E1216" s="260" t="s">
        <v>8009</v>
      </c>
      <c r="F1216" s="260"/>
      <c r="G1216" s="260"/>
      <c r="H1216" s="262" t="s">
        <v>8175</v>
      </c>
      <c r="I1216" s="262" t="s">
        <v>25</v>
      </c>
      <c r="J1216" s="660">
        <v>43396</v>
      </c>
      <c r="K1216" s="299" t="s">
        <v>1106</v>
      </c>
      <c r="L1216" s="654">
        <v>1700</v>
      </c>
      <c r="M1216" s="260">
        <v>3228</v>
      </c>
      <c r="N1216" s="825">
        <v>43487</v>
      </c>
      <c r="O1216" s="300"/>
      <c r="P1216" s="300"/>
      <c r="AB1216" s="5" t="str">
        <f t="shared" si="24"/>
        <v>Victory Venture18007</v>
      </c>
    </row>
    <row r="1217" spans="1:28" ht="12.95" customHeight="1">
      <c r="A1217" s="260">
        <v>3229</v>
      </c>
      <c r="B1217" s="260" t="s">
        <v>8341</v>
      </c>
      <c r="C1217" s="261">
        <v>43414</v>
      </c>
      <c r="D1217" s="260" t="s">
        <v>8241</v>
      </c>
      <c r="E1217" s="260" t="s">
        <v>7738</v>
      </c>
      <c r="F1217" s="260"/>
      <c r="G1217" s="260"/>
      <c r="H1217" s="262" t="s">
        <v>8175</v>
      </c>
      <c r="I1217" s="262" t="s">
        <v>25</v>
      </c>
      <c r="J1217" s="660">
        <v>43396</v>
      </c>
      <c r="K1217" s="299" t="s">
        <v>1106</v>
      </c>
      <c r="L1217" s="654">
        <v>1700</v>
      </c>
      <c r="M1217" s="260">
        <v>3229</v>
      </c>
      <c r="N1217" s="825">
        <v>43487</v>
      </c>
      <c r="O1217" s="300"/>
      <c r="P1217" s="300"/>
      <c r="AB1217" s="5" t="str">
        <f t="shared" si="24"/>
        <v>Afra Laurel60</v>
      </c>
    </row>
    <row r="1218" spans="1:28" ht="12.95" customHeight="1">
      <c r="A1218" s="260">
        <v>3230</v>
      </c>
      <c r="B1218" s="260" t="s">
        <v>8343</v>
      </c>
      <c r="C1218" s="261">
        <v>43414</v>
      </c>
      <c r="D1218" s="260" t="s">
        <v>464</v>
      </c>
      <c r="E1218" s="260" t="s">
        <v>8324</v>
      </c>
      <c r="F1218" s="260"/>
      <c r="G1218" s="260"/>
      <c r="H1218" s="262" t="s">
        <v>8099</v>
      </c>
      <c r="I1218" s="262" t="s">
        <v>699</v>
      </c>
      <c r="J1218" s="660">
        <v>43392</v>
      </c>
      <c r="K1218" s="299" t="s">
        <v>1094</v>
      </c>
      <c r="L1218" s="654">
        <v>1400</v>
      </c>
      <c r="M1218" s="260">
        <v>3230</v>
      </c>
      <c r="N1218" s="825">
        <v>43430</v>
      </c>
      <c r="O1218" s="300"/>
      <c r="P1218" s="300"/>
      <c r="AB1218" s="5" t="str">
        <f t="shared" si="24"/>
        <v>Navig8 Tourmaline17</v>
      </c>
    </row>
    <row r="1219" spans="1:28" ht="12.95" customHeight="1">
      <c r="A1219" s="260">
        <v>3231</v>
      </c>
      <c r="B1219" s="260" t="s">
        <v>8344</v>
      </c>
      <c r="C1219" s="261">
        <v>43414</v>
      </c>
      <c r="D1219" s="260" t="s">
        <v>628</v>
      </c>
      <c r="E1219" s="260" t="s">
        <v>8342</v>
      </c>
      <c r="F1219" s="260"/>
      <c r="G1219" s="260"/>
      <c r="H1219" s="262" t="s">
        <v>8304</v>
      </c>
      <c r="I1219" s="262" t="s">
        <v>55</v>
      </c>
      <c r="J1219" s="660">
        <v>43374</v>
      </c>
      <c r="K1219" s="299" t="s">
        <v>1094</v>
      </c>
      <c r="L1219" s="654">
        <v>1400</v>
      </c>
      <c r="M1219" s="260">
        <v>3231</v>
      </c>
      <c r="N1219" s="825">
        <v>43430</v>
      </c>
      <c r="O1219" s="300"/>
      <c r="P1219" s="300"/>
      <c r="AB1219" s="5" t="str">
        <f t="shared" si="24"/>
        <v>Navig8 Amber03A</v>
      </c>
    </row>
    <row r="1220" spans="1:28" ht="12.95" customHeight="1">
      <c r="A1220" s="260">
        <v>3232</v>
      </c>
      <c r="B1220" s="260" t="s">
        <v>8345</v>
      </c>
      <c r="C1220" s="261">
        <v>43414</v>
      </c>
      <c r="D1220" s="260" t="s">
        <v>628</v>
      </c>
      <c r="E1220" s="260" t="s">
        <v>8303</v>
      </c>
      <c r="F1220" s="260"/>
      <c r="G1220" s="260"/>
      <c r="H1220" s="262" t="s">
        <v>8304</v>
      </c>
      <c r="I1220" s="262" t="s">
        <v>4000</v>
      </c>
      <c r="J1220" s="660">
        <v>43392</v>
      </c>
      <c r="K1220" s="299" t="s">
        <v>1094</v>
      </c>
      <c r="L1220" s="654">
        <v>1400</v>
      </c>
      <c r="M1220" s="260">
        <v>3232</v>
      </c>
      <c r="N1220" s="825">
        <v>43747</v>
      </c>
      <c r="O1220" s="300"/>
      <c r="P1220" s="300"/>
      <c r="AB1220" s="5" t="str">
        <f t="shared" si="24"/>
        <v>Nave Cetus78</v>
      </c>
    </row>
    <row r="1221" spans="1:28" ht="12.95" customHeight="1">
      <c r="A1221" s="260">
        <v>3233</v>
      </c>
      <c r="B1221" s="260" t="s">
        <v>8346</v>
      </c>
      <c r="C1221" s="261">
        <v>43414</v>
      </c>
      <c r="D1221" s="260" t="s">
        <v>4639</v>
      </c>
      <c r="E1221" s="260" t="s">
        <v>7890</v>
      </c>
      <c r="F1221" s="260"/>
      <c r="G1221" s="260"/>
      <c r="H1221" s="262" t="s">
        <v>666</v>
      </c>
      <c r="I1221" s="262" t="s">
        <v>8339</v>
      </c>
      <c r="J1221" s="660">
        <v>43384</v>
      </c>
      <c r="K1221" s="299" t="s">
        <v>1094</v>
      </c>
      <c r="L1221" s="654">
        <v>1400</v>
      </c>
      <c r="M1221" s="260">
        <v>3233</v>
      </c>
      <c r="N1221" s="825">
        <v>43445</v>
      </c>
      <c r="O1221" s="300"/>
      <c r="P1221" s="300"/>
      <c r="AB1221" s="5" t="str">
        <f t="shared" si="24"/>
        <v>Kanpur78</v>
      </c>
    </row>
    <row r="1222" spans="1:28" ht="12.95" customHeight="1">
      <c r="A1222" s="260">
        <v>3234</v>
      </c>
      <c r="B1222" s="260" t="s">
        <v>8347</v>
      </c>
      <c r="C1222" s="261">
        <v>43416</v>
      </c>
      <c r="D1222" s="260" t="s">
        <v>2401</v>
      </c>
      <c r="E1222" s="260" t="s">
        <v>781</v>
      </c>
      <c r="F1222" s="260"/>
      <c r="G1222" s="260"/>
      <c r="H1222" s="262" t="s">
        <v>8111</v>
      </c>
      <c r="I1222" s="262" t="s">
        <v>82</v>
      </c>
      <c r="J1222" s="660">
        <v>43373</v>
      </c>
      <c r="K1222" s="299" t="s">
        <v>60</v>
      </c>
      <c r="L1222" s="654">
        <v>800</v>
      </c>
      <c r="M1222" s="260">
        <v>3234</v>
      </c>
      <c r="N1222" s="825">
        <v>43447</v>
      </c>
      <c r="O1222" s="300"/>
      <c r="P1222" s="300"/>
      <c r="AB1222" s="5" t="str">
        <f t="shared" si="24"/>
        <v>Stride78</v>
      </c>
    </row>
    <row r="1223" spans="1:28" ht="12.95" customHeight="1">
      <c r="A1223" s="260">
        <v>3235</v>
      </c>
      <c r="B1223" s="260" t="s">
        <v>8348</v>
      </c>
      <c r="C1223" s="261">
        <v>43416</v>
      </c>
      <c r="D1223" s="260" t="s">
        <v>531</v>
      </c>
      <c r="E1223" s="260" t="s">
        <v>405</v>
      </c>
      <c r="F1223" s="260"/>
      <c r="G1223" s="260"/>
      <c r="H1223" s="262" t="s">
        <v>8240</v>
      </c>
      <c r="I1223" s="262" t="s">
        <v>59</v>
      </c>
      <c r="J1223" s="660">
        <v>43379</v>
      </c>
      <c r="K1223" s="299" t="s">
        <v>60</v>
      </c>
      <c r="L1223" s="654">
        <v>800</v>
      </c>
      <c r="M1223" s="260">
        <v>3235</v>
      </c>
      <c r="N1223" s="825">
        <v>43440</v>
      </c>
      <c r="O1223" s="300"/>
      <c r="P1223" s="300"/>
      <c r="AB1223" s="5" t="str">
        <f t="shared" si="24"/>
        <v>New Advance53</v>
      </c>
    </row>
    <row r="1224" spans="1:28" ht="12.95" customHeight="1">
      <c r="A1224" s="260">
        <v>3236</v>
      </c>
      <c r="B1224" s="260" t="s">
        <v>8349</v>
      </c>
      <c r="C1224" s="261">
        <v>43416</v>
      </c>
      <c r="D1224" s="260" t="s">
        <v>2957</v>
      </c>
      <c r="E1224" s="260" t="s">
        <v>249</v>
      </c>
      <c r="F1224" s="260"/>
      <c r="G1224" s="260"/>
      <c r="H1224" s="262" t="s">
        <v>8248</v>
      </c>
      <c r="I1224" s="262" t="s">
        <v>3551</v>
      </c>
      <c r="J1224" s="660">
        <v>43389</v>
      </c>
      <c r="K1224" s="299" t="s">
        <v>60</v>
      </c>
      <c r="L1224" s="654">
        <v>800</v>
      </c>
      <c r="M1224" s="260">
        <v>3236</v>
      </c>
      <c r="N1224" s="825">
        <v>43440</v>
      </c>
      <c r="O1224" s="300"/>
      <c r="P1224" s="300"/>
      <c r="AB1224" s="5" t="str">
        <f t="shared" si="24"/>
        <v>CSK Valiant12</v>
      </c>
    </row>
    <row r="1225" spans="1:28" ht="12.95" customHeight="1">
      <c r="A1225" s="260">
        <v>3237</v>
      </c>
      <c r="B1225" s="260" t="s">
        <v>8350</v>
      </c>
      <c r="C1225" s="261">
        <v>43416</v>
      </c>
      <c r="D1225" s="260" t="s">
        <v>5659</v>
      </c>
      <c r="E1225" s="260" t="s">
        <v>713</v>
      </c>
      <c r="F1225" s="260"/>
      <c r="G1225" s="260"/>
      <c r="H1225" s="262" t="s">
        <v>63</v>
      </c>
      <c r="I1225" s="262" t="s">
        <v>82</v>
      </c>
      <c r="J1225" s="660">
        <v>43396</v>
      </c>
      <c r="K1225" s="299" t="s">
        <v>60</v>
      </c>
      <c r="L1225" s="654">
        <v>800</v>
      </c>
      <c r="M1225" s="260">
        <v>3237</v>
      </c>
      <c r="N1225" s="825">
        <v>43447</v>
      </c>
      <c r="O1225" s="300"/>
      <c r="P1225" s="300"/>
      <c r="AB1225" s="5" t="str">
        <f t="shared" si="24"/>
        <v>SKS Sprey45</v>
      </c>
    </row>
    <row r="1226" spans="1:28" ht="12.95" customHeight="1">
      <c r="A1226" s="260">
        <v>3238</v>
      </c>
      <c r="B1226" s="260" t="s">
        <v>8351</v>
      </c>
      <c r="C1226" s="261">
        <v>43416</v>
      </c>
      <c r="D1226" s="260" t="s">
        <v>7744</v>
      </c>
      <c r="E1226" s="260" t="s">
        <v>188</v>
      </c>
      <c r="F1226" s="260"/>
      <c r="G1226" s="260"/>
      <c r="H1226" s="262" t="s">
        <v>601</v>
      </c>
      <c r="I1226" s="262" t="s">
        <v>630</v>
      </c>
      <c r="J1226" s="660">
        <v>43399</v>
      </c>
      <c r="K1226" s="299" t="s">
        <v>60</v>
      </c>
      <c r="L1226" s="654">
        <v>800</v>
      </c>
      <c r="M1226" s="260">
        <v>3238</v>
      </c>
      <c r="N1226" s="825">
        <v>43440</v>
      </c>
      <c r="O1226" s="300"/>
      <c r="P1226" s="300"/>
      <c r="AB1226" s="5" t="str">
        <f t="shared" si="24"/>
        <v>Houyoshi Express II1802</v>
      </c>
    </row>
    <row r="1227" spans="1:28" ht="12.95" customHeight="1">
      <c r="A1227" s="260">
        <v>3239</v>
      </c>
      <c r="B1227" s="260" t="s">
        <v>8352</v>
      </c>
      <c r="C1227" s="261">
        <v>43416</v>
      </c>
      <c r="D1227" s="260" t="s">
        <v>641</v>
      </c>
      <c r="E1227" s="260" t="s">
        <v>348</v>
      </c>
      <c r="F1227" s="260"/>
      <c r="G1227" s="260"/>
      <c r="H1227" s="262" t="s">
        <v>8165</v>
      </c>
      <c r="I1227" s="262" t="s">
        <v>365</v>
      </c>
      <c r="J1227" s="660">
        <v>43396</v>
      </c>
      <c r="K1227" s="299" t="s">
        <v>60</v>
      </c>
      <c r="L1227" s="654">
        <v>800</v>
      </c>
      <c r="M1227" s="260">
        <v>3239</v>
      </c>
      <c r="N1227" s="825">
        <v>43440</v>
      </c>
      <c r="O1227" s="300"/>
      <c r="P1227" s="300"/>
      <c r="AB1227" s="5" t="str">
        <f t="shared" si="24"/>
        <v>St.Michaelis1801</v>
      </c>
    </row>
    <row r="1228" spans="1:28" ht="12.95" customHeight="1">
      <c r="A1228" s="260">
        <v>3240</v>
      </c>
      <c r="B1228" s="260" t="s">
        <v>8353</v>
      </c>
      <c r="C1228" s="261">
        <v>43416</v>
      </c>
      <c r="D1228" s="260" t="s">
        <v>4427</v>
      </c>
      <c r="E1228" s="260" t="s">
        <v>247</v>
      </c>
      <c r="F1228" s="260"/>
      <c r="G1228" s="260"/>
      <c r="H1228" s="262" t="s">
        <v>8248</v>
      </c>
      <c r="I1228" s="262" t="s">
        <v>3988</v>
      </c>
      <c r="J1228" s="660">
        <v>43374</v>
      </c>
      <c r="K1228" s="299" t="s">
        <v>60</v>
      </c>
      <c r="L1228" s="654">
        <v>800</v>
      </c>
      <c r="M1228" s="260">
        <v>3240</v>
      </c>
      <c r="N1228" s="825">
        <v>43444</v>
      </c>
      <c r="O1228" s="300"/>
      <c r="P1228" s="300"/>
      <c r="AB1228" s="5" t="str">
        <f t="shared" si="24"/>
        <v>Stena Penguin201810</v>
      </c>
    </row>
    <row r="1229" spans="1:28" ht="12.95" customHeight="1">
      <c r="A1229" s="260">
        <v>3241</v>
      </c>
      <c r="B1229" s="260" t="s">
        <v>8354</v>
      </c>
      <c r="C1229" s="261">
        <v>43416</v>
      </c>
      <c r="D1229" s="260" t="s">
        <v>445</v>
      </c>
      <c r="E1229" s="260" t="s">
        <v>79</v>
      </c>
      <c r="F1229" s="260"/>
      <c r="G1229" s="260"/>
      <c r="H1229" s="262" t="s">
        <v>1834</v>
      </c>
      <c r="I1229" s="262" t="s">
        <v>82</v>
      </c>
      <c r="J1229" s="660">
        <v>43387</v>
      </c>
      <c r="K1229" s="299" t="s">
        <v>60</v>
      </c>
      <c r="L1229" s="654">
        <v>800</v>
      </c>
      <c r="M1229" s="260">
        <v>3241</v>
      </c>
      <c r="N1229" s="825">
        <v>43444</v>
      </c>
      <c r="O1229" s="300"/>
      <c r="P1229" s="300"/>
      <c r="AB1229" s="5" t="str">
        <f t="shared" si="24"/>
        <v>Stena President2018004</v>
      </c>
    </row>
    <row r="1230" spans="1:28" ht="12.95" customHeight="1">
      <c r="A1230" s="260">
        <v>3242</v>
      </c>
      <c r="B1230" s="260" t="s">
        <v>8355</v>
      </c>
      <c r="C1230" s="261">
        <v>43417</v>
      </c>
      <c r="D1230" s="260" t="s">
        <v>7929</v>
      </c>
      <c r="E1230" s="260" t="s">
        <v>238</v>
      </c>
      <c r="F1230" s="260"/>
      <c r="G1230" s="260"/>
      <c r="H1230" s="262" t="s">
        <v>3273</v>
      </c>
      <c r="I1230" s="262" t="s">
        <v>182</v>
      </c>
      <c r="J1230" s="660">
        <v>43378</v>
      </c>
      <c r="K1230" s="299" t="s">
        <v>1485</v>
      </c>
      <c r="L1230" s="654">
        <v>1600</v>
      </c>
      <c r="M1230" s="260">
        <v>3242</v>
      </c>
      <c r="N1230" s="825">
        <v>43420</v>
      </c>
      <c r="O1230" s="300"/>
      <c r="P1230" s="300"/>
      <c r="AB1230" s="5" t="str">
        <f t="shared" si="24"/>
        <v>Stena President201805</v>
      </c>
    </row>
    <row r="1231" spans="1:28" ht="12.95" customHeight="1">
      <c r="A1231" s="260">
        <v>3243</v>
      </c>
      <c r="B1231" s="260" t="s">
        <v>8356</v>
      </c>
      <c r="C1231" s="261">
        <v>43417</v>
      </c>
      <c r="D1231" s="260" t="s">
        <v>8168</v>
      </c>
      <c r="E1231" s="260" t="s">
        <v>234</v>
      </c>
      <c r="F1231" s="260"/>
      <c r="G1231" s="260"/>
      <c r="H1231" s="262" t="s">
        <v>3273</v>
      </c>
      <c r="I1231" s="262" t="s">
        <v>455</v>
      </c>
      <c r="J1231" s="660">
        <v>43401</v>
      </c>
      <c r="K1231" s="299" t="s">
        <v>1485</v>
      </c>
      <c r="L1231" s="654">
        <v>1600</v>
      </c>
      <c r="M1231" s="260">
        <v>3243</v>
      </c>
      <c r="N1231" s="825">
        <v>43420</v>
      </c>
      <c r="O1231" s="300"/>
      <c r="P1231" s="300"/>
      <c r="AB1231" s="5" t="str">
        <f t="shared" si="24"/>
        <v>Sonangol Kalandula201803</v>
      </c>
    </row>
    <row r="1232" spans="1:28" ht="12.95" customHeight="1">
      <c r="A1232" s="260">
        <v>3244</v>
      </c>
      <c r="B1232" s="260" t="s">
        <v>8368</v>
      </c>
      <c r="C1232" s="261">
        <v>43423</v>
      </c>
      <c r="D1232" s="260" t="s">
        <v>8106</v>
      </c>
      <c r="E1232" s="260" t="s">
        <v>8367</v>
      </c>
      <c r="F1232" s="260"/>
      <c r="G1232" s="260"/>
      <c r="H1232" s="262" t="s">
        <v>8108</v>
      </c>
      <c r="I1232" s="262" t="s">
        <v>90</v>
      </c>
      <c r="J1232" s="660">
        <v>43427</v>
      </c>
      <c r="K1232" s="299" t="s">
        <v>8366</v>
      </c>
      <c r="L1232" s="654">
        <v>1200</v>
      </c>
      <c r="M1232" s="260">
        <v>3244</v>
      </c>
      <c r="N1232" s="825">
        <v>43444</v>
      </c>
      <c r="O1232" s="300"/>
      <c r="P1232" s="300"/>
      <c r="AB1232" s="5" t="str">
        <f t="shared" si="24"/>
        <v>Limerick Spirit102</v>
      </c>
    </row>
    <row r="1233" spans="1:28" ht="12.95" customHeight="1">
      <c r="A1233" s="260">
        <v>3245</v>
      </c>
      <c r="B1233" s="260" t="s">
        <v>8369</v>
      </c>
      <c r="C1233" s="261">
        <v>43423</v>
      </c>
      <c r="D1233" s="260" t="s">
        <v>2779</v>
      </c>
      <c r="E1233" s="260" t="s">
        <v>8361</v>
      </c>
      <c r="F1233" s="260"/>
      <c r="G1233" s="260"/>
      <c r="H1233" s="262" t="s">
        <v>2474</v>
      </c>
      <c r="I1233" s="262" t="s">
        <v>8370</v>
      </c>
      <c r="J1233" s="660">
        <v>43391</v>
      </c>
      <c r="K1233" s="299" t="s">
        <v>1466</v>
      </c>
      <c r="L1233" s="654">
        <v>1400</v>
      </c>
      <c r="M1233" s="260">
        <v>3245</v>
      </c>
      <c r="N1233" s="825">
        <v>43487</v>
      </c>
      <c r="O1233" s="300"/>
      <c r="P1233" s="300"/>
      <c r="AB1233" s="5" t="str">
        <f t="shared" si="24"/>
        <v>Stavanger Blossom65</v>
      </c>
    </row>
    <row r="1234" spans="1:28" ht="12.95" customHeight="1">
      <c r="A1234" s="260">
        <v>3246</v>
      </c>
      <c r="B1234" s="260" t="s">
        <v>8372</v>
      </c>
      <c r="C1234" s="261">
        <v>43423</v>
      </c>
      <c r="D1234" s="260" t="s">
        <v>8309</v>
      </c>
      <c r="E1234" s="260" t="s">
        <v>161</v>
      </c>
      <c r="F1234" s="260"/>
      <c r="G1234" s="260"/>
      <c r="H1234" s="262" t="s">
        <v>2474</v>
      </c>
      <c r="I1234" s="262" t="s">
        <v>25</v>
      </c>
      <c r="J1234" s="660">
        <v>43396</v>
      </c>
      <c r="K1234" s="299" t="s">
        <v>1466</v>
      </c>
      <c r="L1234" s="654">
        <v>1400</v>
      </c>
      <c r="M1234" s="260">
        <v>3246</v>
      </c>
      <c r="N1234" s="825">
        <v>43487</v>
      </c>
      <c r="O1234" s="300"/>
      <c r="P1234" s="300"/>
      <c r="AB1234" s="5" t="str">
        <f t="shared" si="24"/>
        <v>Garibaldi Spirit104</v>
      </c>
    </row>
    <row r="1235" spans="1:28" ht="12.95" customHeight="1">
      <c r="A1235" s="260">
        <v>3247</v>
      </c>
      <c r="B1235" s="260" t="s">
        <v>8373</v>
      </c>
      <c r="C1235" s="261">
        <v>43423</v>
      </c>
      <c r="D1235" s="260" t="s">
        <v>7584</v>
      </c>
      <c r="E1235" s="260" t="s">
        <v>8358</v>
      </c>
      <c r="F1235" s="260"/>
      <c r="G1235" s="260"/>
      <c r="H1235" s="262" t="s">
        <v>2474</v>
      </c>
      <c r="I1235" s="262" t="s">
        <v>25</v>
      </c>
      <c r="J1235" s="660">
        <v>43401</v>
      </c>
      <c r="K1235" s="299" t="s">
        <v>1466</v>
      </c>
      <c r="L1235" s="654">
        <v>1400</v>
      </c>
      <c r="M1235" s="260">
        <v>3247</v>
      </c>
      <c r="N1235" s="825">
        <v>43487</v>
      </c>
      <c r="O1235" s="300"/>
      <c r="P1235" s="300"/>
      <c r="AB1235" s="5" t="str">
        <f t="shared" si="24"/>
        <v>Americas Spirit168</v>
      </c>
    </row>
    <row r="1236" spans="1:28" ht="12.95" customHeight="1">
      <c r="A1236" s="260">
        <v>3248</v>
      </c>
      <c r="B1236" s="260" t="s">
        <v>8374</v>
      </c>
      <c r="C1236" s="261">
        <v>43423</v>
      </c>
      <c r="D1236" s="260" t="s">
        <v>8103</v>
      </c>
      <c r="E1236" s="260" t="s">
        <v>8357</v>
      </c>
      <c r="F1236" s="260"/>
      <c r="G1236" s="260"/>
      <c r="H1236" s="262" t="s">
        <v>2474</v>
      </c>
      <c r="I1236" s="262" t="s">
        <v>8371</v>
      </c>
      <c r="J1236" s="660">
        <v>43400</v>
      </c>
      <c r="K1236" s="299" t="s">
        <v>1466</v>
      </c>
      <c r="L1236" s="654">
        <v>1400</v>
      </c>
      <c r="M1236" s="260">
        <v>3248</v>
      </c>
      <c r="N1236" s="825">
        <v>43487</v>
      </c>
      <c r="O1236" s="300"/>
      <c r="P1236" s="300"/>
      <c r="AB1236" s="5" t="str">
        <f t="shared" si="24"/>
        <v>Blue Power31</v>
      </c>
    </row>
    <row r="1237" spans="1:28" ht="12.95" customHeight="1">
      <c r="A1237" s="260">
        <v>3249</v>
      </c>
      <c r="B1237" s="260" t="s">
        <v>8375</v>
      </c>
      <c r="C1237" s="261">
        <v>43423</v>
      </c>
      <c r="D1237" s="260" t="s">
        <v>2854</v>
      </c>
      <c r="E1237" s="260" t="s">
        <v>8359</v>
      </c>
      <c r="F1237" s="260"/>
      <c r="G1237" s="260"/>
      <c r="H1237" s="262" t="s">
        <v>2474</v>
      </c>
      <c r="I1237" s="262" t="s">
        <v>2870</v>
      </c>
      <c r="J1237" s="660">
        <v>43404</v>
      </c>
      <c r="K1237" s="299" t="s">
        <v>1466</v>
      </c>
      <c r="L1237" s="654">
        <v>1400</v>
      </c>
      <c r="M1237" s="260">
        <v>3249</v>
      </c>
      <c r="N1237" s="825">
        <v>43487</v>
      </c>
      <c r="O1237" s="300"/>
      <c r="P1237" s="300"/>
      <c r="AB1237" s="5" t="str">
        <f t="shared" si="24"/>
        <v>Pacific Dawn60</v>
      </c>
    </row>
    <row r="1238" spans="1:28" ht="12.95" customHeight="1">
      <c r="A1238" s="260">
        <v>3250</v>
      </c>
      <c r="B1238" s="260" t="s">
        <v>8376</v>
      </c>
      <c r="C1238" s="261">
        <v>43423</v>
      </c>
      <c r="D1238" s="260" t="s">
        <v>8300</v>
      </c>
      <c r="E1238" s="260" t="s">
        <v>185</v>
      </c>
      <c r="F1238" s="260"/>
      <c r="G1238" s="260"/>
      <c r="H1238" s="262" t="s">
        <v>2474</v>
      </c>
      <c r="I1238" s="262" t="s">
        <v>3099</v>
      </c>
      <c r="J1238" s="660">
        <v>43404</v>
      </c>
      <c r="K1238" s="299" t="s">
        <v>1466</v>
      </c>
      <c r="L1238" s="654">
        <v>1400</v>
      </c>
      <c r="M1238" s="260">
        <v>3250</v>
      </c>
      <c r="N1238" s="825">
        <v>43487</v>
      </c>
      <c r="O1238" s="300"/>
      <c r="P1238" s="300"/>
      <c r="AB1238" s="5" t="str">
        <f t="shared" si="24"/>
        <v>Narmada Spirit37</v>
      </c>
    </row>
    <row r="1239" spans="1:28" ht="12.95" customHeight="1">
      <c r="A1239" s="260">
        <v>3251</v>
      </c>
      <c r="B1239" s="260" t="s">
        <v>8377</v>
      </c>
      <c r="C1239" s="261">
        <v>43424</v>
      </c>
      <c r="D1239" s="260" t="s">
        <v>8317</v>
      </c>
      <c r="E1239" s="260" t="s">
        <v>117</v>
      </c>
      <c r="F1239" s="260"/>
      <c r="G1239" s="260"/>
      <c r="H1239" s="262" t="s">
        <v>1942</v>
      </c>
      <c r="I1239" s="262" t="s">
        <v>261</v>
      </c>
      <c r="J1239" s="660">
        <v>43378</v>
      </c>
      <c r="K1239" s="299" t="s">
        <v>8365</v>
      </c>
      <c r="L1239" s="654">
        <v>1400</v>
      </c>
      <c r="M1239" s="260">
        <v>3251</v>
      </c>
      <c r="N1239" s="825">
        <v>43439</v>
      </c>
      <c r="O1239" s="300"/>
      <c r="P1239" s="300"/>
      <c r="AB1239" s="5" t="str">
        <f t="shared" si="24"/>
        <v>Jiaolong Spirit24</v>
      </c>
    </row>
    <row r="1240" spans="1:28" ht="12.95" customHeight="1">
      <c r="A1240" s="168">
        <v>3252</v>
      </c>
      <c r="B1240" s="168" t="s">
        <v>8378</v>
      </c>
      <c r="C1240" s="261">
        <v>43424</v>
      </c>
      <c r="D1240" s="168" t="s">
        <v>7968</v>
      </c>
      <c r="E1240" s="168" t="s">
        <v>7114</v>
      </c>
      <c r="F1240" s="168"/>
      <c r="G1240" s="168"/>
      <c r="H1240" s="530" t="s">
        <v>8328</v>
      </c>
      <c r="I1240" s="530" t="s">
        <v>3180</v>
      </c>
      <c r="J1240" s="660">
        <v>43380</v>
      </c>
      <c r="K1240" s="530" t="s">
        <v>8365</v>
      </c>
      <c r="L1240" s="657">
        <v>1400</v>
      </c>
      <c r="M1240" s="168">
        <v>3252</v>
      </c>
      <c r="N1240" s="828">
        <v>43438</v>
      </c>
      <c r="O1240" s="168"/>
      <c r="P1240" s="168"/>
      <c r="AB1240" s="5" t="str">
        <f t="shared" si="24"/>
        <v>Desert Mariner3</v>
      </c>
    </row>
    <row r="1241" spans="1:28" ht="12.95" customHeight="1">
      <c r="A1241" s="168">
        <v>3253</v>
      </c>
      <c r="B1241" s="168" t="s">
        <v>8379</v>
      </c>
      <c r="C1241" s="261">
        <v>43424</v>
      </c>
      <c r="D1241" s="168" t="s">
        <v>7828</v>
      </c>
      <c r="E1241" s="168" t="s">
        <v>554</v>
      </c>
      <c r="F1241" s="168"/>
      <c r="G1241" s="168"/>
      <c r="H1241" s="530" t="s">
        <v>1304</v>
      </c>
      <c r="I1241" s="530" t="s">
        <v>66</v>
      </c>
      <c r="J1241" s="660">
        <v>43388</v>
      </c>
      <c r="K1241" s="530" t="s">
        <v>8365</v>
      </c>
      <c r="L1241" s="657">
        <v>1400</v>
      </c>
      <c r="M1241" s="168">
        <v>3253</v>
      </c>
      <c r="N1241" s="828">
        <v>43439</v>
      </c>
      <c r="O1241" s="168"/>
      <c r="P1241" s="168"/>
      <c r="AB1241" s="5" t="str">
        <f t="shared" si="24"/>
        <v>Marvin Independence01</v>
      </c>
    </row>
    <row r="1242" spans="1:28" ht="12.95" customHeight="1">
      <c r="A1242" s="168">
        <v>3254</v>
      </c>
      <c r="B1242" s="168" t="s">
        <v>8380</v>
      </c>
      <c r="C1242" s="261">
        <v>43424</v>
      </c>
      <c r="D1242" s="168" t="s">
        <v>7636</v>
      </c>
      <c r="E1242" s="168" t="s">
        <v>3671</v>
      </c>
      <c r="F1242" s="168"/>
      <c r="G1242" s="168"/>
      <c r="H1242" s="530" t="s">
        <v>864</v>
      </c>
      <c r="I1242" s="530" t="s">
        <v>62</v>
      </c>
      <c r="J1242" s="660">
        <v>43388</v>
      </c>
      <c r="K1242" s="530" t="s">
        <v>8365</v>
      </c>
      <c r="L1242" s="657">
        <v>1400</v>
      </c>
      <c r="M1242" s="168">
        <v>3254</v>
      </c>
      <c r="N1242" s="828">
        <v>43440</v>
      </c>
      <c r="O1242" s="168"/>
      <c r="P1242" s="168"/>
      <c r="AB1242" s="5" t="str">
        <f t="shared" si="24"/>
        <v>Zaruma63CA-130F-18</v>
      </c>
    </row>
    <row r="1243" spans="1:28" ht="12.95" customHeight="1">
      <c r="A1243" s="168">
        <v>3255</v>
      </c>
      <c r="B1243" s="168" t="s">
        <v>8381</v>
      </c>
      <c r="C1243" s="261">
        <v>43424</v>
      </c>
      <c r="D1243" s="168" t="s">
        <v>2871</v>
      </c>
      <c r="E1243" s="168" t="s">
        <v>151</v>
      </c>
      <c r="F1243" s="168"/>
      <c r="G1243" s="168"/>
      <c r="H1243" s="530" t="s">
        <v>2783</v>
      </c>
      <c r="I1243" s="530" t="s">
        <v>1409</v>
      </c>
      <c r="J1243" s="660">
        <v>43376</v>
      </c>
      <c r="K1243" s="530" t="s">
        <v>8365</v>
      </c>
      <c r="L1243" s="657">
        <v>1400</v>
      </c>
      <c r="M1243" s="168">
        <v>3255</v>
      </c>
      <c r="N1243" s="828">
        <v>43453</v>
      </c>
      <c r="O1243" s="168"/>
      <c r="P1243" s="168"/>
      <c r="AB1243" s="5" t="str">
        <f t="shared" si="24"/>
        <v>Tigris249,250,251</v>
      </c>
    </row>
    <row r="1244" spans="1:28" ht="12.95" customHeight="1">
      <c r="A1244" s="168">
        <v>3256</v>
      </c>
      <c r="B1244" s="168" t="s">
        <v>8386</v>
      </c>
      <c r="C1244" s="532">
        <v>43432</v>
      </c>
      <c r="D1244" s="168" t="s">
        <v>8128</v>
      </c>
      <c r="E1244" s="168" t="s">
        <v>8387</v>
      </c>
      <c r="F1244" s="168"/>
      <c r="G1244" s="168"/>
      <c r="H1244" s="530" t="s">
        <v>8057</v>
      </c>
      <c r="I1244" s="530" t="s">
        <v>287</v>
      </c>
      <c r="J1244" s="660">
        <v>43346</v>
      </c>
      <c r="K1244" s="530" t="s">
        <v>7656</v>
      </c>
      <c r="L1244" s="657">
        <v>1600</v>
      </c>
      <c r="M1244" s="168"/>
      <c r="N1244" s="828">
        <v>43445</v>
      </c>
      <c r="O1244" s="168"/>
      <c r="P1244" s="168"/>
      <c r="AB1244" s="5" t="str">
        <f t="shared" si="24"/>
        <v>Vestholmen38</v>
      </c>
    </row>
    <row r="1245" spans="1:28" ht="12.95" customHeight="1">
      <c r="A1245" s="168">
        <v>3257</v>
      </c>
      <c r="B1245" s="168" t="s">
        <v>8406</v>
      </c>
      <c r="C1245" s="532">
        <v>43438</v>
      </c>
      <c r="D1245" s="168" t="s">
        <v>1000</v>
      </c>
      <c r="E1245" s="168" t="s">
        <v>405</v>
      </c>
      <c r="F1245" s="168"/>
      <c r="G1245" s="168"/>
      <c r="H1245" s="530" t="s">
        <v>7570</v>
      </c>
      <c r="I1245" s="530" t="s">
        <v>3525</v>
      </c>
      <c r="J1245" s="660">
        <v>43426</v>
      </c>
      <c r="K1245" s="530" t="s">
        <v>28</v>
      </c>
      <c r="L1245" s="657">
        <v>1400</v>
      </c>
      <c r="M1245" s="168">
        <v>3257</v>
      </c>
      <c r="N1245" s="828">
        <v>43448</v>
      </c>
      <c r="O1245" s="168"/>
      <c r="P1245" s="168"/>
      <c r="AB1245" s="5" t="str">
        <f t="shared" si="24"/>
        <v>Elisalex Schulte101,102,103,104</v>
      </c>
    </row>
    <row r="1246" spans="1:28" ht="12.95" customHeight="1">
      <c r="A1246" s="168">
        <v>3258</v>
      </c>
      <c r="B1246" s="168" t="s">
        <v>8407</v>
      </c>
      <c r="C1246" s="532">
        <v>43438</v>
      </c>
      <c r="D1246" s="168" t="s">
        <v>8313</v>
      </c>
      <c r="E1246" s="168" t="s">
        <v>406</v>
      </c>
      <c r="F1246" s="168"/>
      <c r="G1246" s="168"/>
      <c r="H1246" s="530" t="s">
        <v>1382</v>
      </c>
      <c r="I1246" s="530" t="s">
        <v>8384</v>
      </c>
      <c r="J1246" s="660">
        <v>43415</v>
      </c>
      <c r="K1246" s="530" t="s">
        <v>28</v>
      </c>
      <c r="L1246" s="657">
        <v>1400</v>
      </c>
      <c r="M1246" s="168">
        <v>3258</v>
      </c>
      <c r="N1246" s="828">
        <v>43448</v>
      </c>
      <c r="O1246" s="168"/>
      <c r="P1246" s="168"/>
      <c r="AB1246" s="5" t="str">
        <f t="shared" si="24"/>
        <v>Brentholmen59,60,61,62</v>
      </c>
    </row>
    <row r="1247" spans="1:28" ht="12.95" customHeight="1">
      <c r="A1247" s="168">
        <v>3259</v>
      </c>
      <c r="B1247" s="168" t="s">
        <v>8408</v>
      </c>
      <c r="C1247" s="532">
        <v>43438</v>
      </c>
      <c r="D1247" s="168" t="s">
        <v>529</v>
      </c>
      <c r="E1247" s="168" t="s">
        <v>213</v>
      </c>
      <c r="F1247" s="168"/>
      <c r="G1247" s="168"/>
      <c r="H1247" s="530" t="s">
        <v>7570</v>
      </c>
      <c r="I1247" s="530" t="s">
        <v>90</v>
      </c>
      <c r="J1247" s="660">
        <v>43418</v>
      </c>
      <c r="K1247" s="530" t="s">
        <v>28</v>
      </c>
      <c r="L1247" s="657">
        <v>1400</v>
      </c>
      <c r="M1247" s="168">
        <v>3259</v>
      </c>
      <c r="N1247" s="828">
        <v>43448</v>
      </c>
      <c r="O1247" s="168"/>
      <c r="P1247" s="168"/>
      <c r="AB1247" s="5" t="str">
        <f t="shared" si="24"/>
        <v>Emmy Schulte218,219,220,221</v>
      </c>
    </row>
    <row r="1248" spans="1:28" ht="12.95" customHeight="1">
      <c r="A1248" s="168">
        <v>3260</v>
      </c>
      <c r="B1248" s="168" t="s">
        <v>8409</v>
      </c>
      <c r="C1248" s="532">
        <v>43438</v>
      </c>
      <c r="D1248" s="168" t="s">
        <v>508</v>
      </c>
      <c r="E1248" s="168" t="s">
        <v>169</v>
      </c>
      <c r="F1248" s="168"/>
      <c r="G1248" s="168"/>
      <c r="H1248" s="530" t="s">
        <v>521</v>
      </c>
      <c r="I1248" s="530" t="s">
        <v>8116</v>
      </c>
      <c r="J1248" s="660">
        <v>43425</v>
      </c>
      <c r="K1248" s="530" t="s">
        <v>28</v>
      </c>
      <c r="L1248" s="657">
        <v>1400</v>
      </c>
      <c r="M1248" s="168">
        <v>3260</v>
      </c>
      <c r="N1248" s="828">
        <v>43448</v>
      </c>
      <c r="O1248" s="168"/>
      <c r="P1248" s="168"/>
      <c r="AB1248" s="5" t="str">
        <f t="shared" si="24"/>
        <v>Patagonia76</v>
      </c>
    </row>
    <row r="1249" spans="1:28" ht="12.95" customHeight="1">
      <c r="A1249" s="168">
        <v>3261</v>
      </c>
      <c r="B1249" s="168" t="s">
        <v>8410</v>
      </c>
      <c r="C1249" s="532">
        <v>43438</v>
      </c>
      <c r="D1249" s="168" t="s">
        <v>1268</v>
      </c>
      <c r="E1249" s="168" t="s">
        <v>721</v>
      </c>
      <c r="F1249" s="168"/>
      <c r="G1249" s="168"/>
      <c r="H1249" s="530" t="s">
        <v>2541</v>
      </c>
      <c r="I1249" s="530" t="s">
        <v>67</v>
      </c>
      <c r="J1249" s="660">
        <v>43415</v>
      </c>
      <c r="K1249" s="530" t="s">
        <v>28</v>
      </c>
      <c r="L1249" s="657">
        <v>1400</v>
      </c>
      <c r="M1249" s="168">
        <v>3261</v>
      </c>
      <c r="N1249" s="828">
        <v>43633</v>
      </c>
      <c r="O1249" s="168"/>
      <c r="P1249" s="168"/>
      <c r="AB1249" s="5" t="str">
        <f t="shared" si="24"/>
        <v>Cabo San Antonio2</v>
      </c>
    </row>
    <row r="1250" spans="1:28" ht="12.95" customHeight="1">
      <c r="A1250" s="168">
        <v>3262</v>
      </c>
      <c r="B1250" s="168" t="s">
        <v>8411</v>
      </c>
      <c r="C1250" s="534">
        <v>43438</v>
      </c>
      <c r="D1250" s="168" t="s">
        <v>1795</v>
      </c>
      <c r="E1250" s="168" t="s">
        <v>346</v>
      </c>
      <c r="F1250" s="168"/>
      <c r="G1250" s="168"/>
      <c r="H1250" s="530" t="s">
        <v>8295</v>
      </c>
      <c r="I1250" s="530" t="s">
        <v>25</v>
      </c>
      <c r="J1250" s="660">
        <v>43417</v>
      </c>
      <c r="K1250" s="530" t="s">
        <v>28</v>
      </c>
      <c r="L1250" s="657">
        <v>1400</v>
      </c>
      <c r="M1250" s="168">
        <v>3262</v>
      </c>
      <c r="N1250" s="828">
        <v>43523</v>
      </c>
      <c r="O1250" s="168"/>
      <c r="P1250" s="168"/>
      <c r="AB1250" s="5" t="str">
        <f t="shared" si="24"/>
        <v>Seaways Goldmar151</v>
      </c>
    </row>
    <row r="1251" spans="1:28" ht="12.95" customHeight="1">
      <c r="A1251" s="168">
        <v>3263</v>
      </c>
      <c r="B1251" s="168" t="s">
        <v>8412</v>
      </c>
      <c r="C1251" s="534">
        <v>43438</v>
      </c>
      <c r="D1251" s="168" t="s">
        <v>8306</v>
      </c>
      <c r="E1251" s="168" t="s">
        <v>8307</v>
      </c>
      <c r="F1251" s="168"/>
      <c r="G1251" s="168"/>
      <c r="H1251" s="530" t="s">
        <v>8236</v>
      </c>
      <c r="I1251" s="530" t="s">
        <v>25</v>
      </c>
      <c r="J1251" s="660">
        <v>43417</v>
      </c>
      <c r="K1251" s="530" t="s">
        <v>28</v>
      </c>
      <c r="L1251" s="657">
        <v>1400</v>
      </c>
      <c r="M1251" s="168">
        <v>3263</v>
      </c>
      <c r="N1251" s="828">
        <v>43495</v>
      </c>
      <c r="O1251" s="168"/>
      <c r="P1251" s="168"/>
      <c r="AB1251" s="5" t="str">
        <f t="shared" si="24"/>
        <v>Aqualoyalty72</v>
      </c>
    </row>
    <row r="1252" spans="1:28" ht="12.95" customHeight="1">
      <c r="A1252" s="168">
        <v>3264</v>
      </c>
      <c r="B1252" s="168" t="s">
        <v>8413</v>
      </c>
      <c r="C1252" s="534">
        <v>43438</v>
      </c>
      <c r="D1252" s="168" t="s">
        <v>2054</v>
      </c>
      <c r="E1252" s="168" t="s">
        <v>326</v>
      </c>
      <c r="F1252" s="168"/>
      <c r="G1252" s="168"/>
      <c r="H1252" s="530" t="s">
        <v>7888</v>
      </c>
      <c r="I1252" s="530" t="s">
        <v>829</v>
      </c>
      <c r="J1252" s="660">
        <v>43416</v>
      </c>
      <c r="K1252" s="530" t="s">
        <v>1466</v>
      </c>
      <c r="L1252" s="657">
        <v>1400</v>
      </c>
      <c r="M1252" s="168">
        <v>3264</v>
      </c>
      <c r="N1252" s="828">
        <v>43508</v>
      </c>
      <c r="O1252" s="168"/>
      <c r="P1252" s="168"/>
      <c r="AB1252" s="5" t="str">
        <f t="shared" si="24"/>
        <v>Seaways Leyte73</v>
      </c>
    </row>
    <row r="1253" spans="1:28" ht="12.95" customHeight="1">
      <c r="A1253" s="168">
        <v>3265</v>
      </c>
      <c r="B1253" s="168" t="s">
        <v>8414</v>
      </c>
      <c r="C1253" s="534">
        <v>43438</v>
      </c>
      <c r="D1253" s="168" t="s">
        <v>8297</v>
      </c>
      <c r="E1253" s="168" t="s">
        <v>46</v>
      </c>
      <c r="F1253" s="168"/>
      <c r="G1253" s="168"/>
      <c r="H1253" s="530" t="s">
        <v>8298</v>
      </c>
      <c r="I1253" s="530" t="s">
        <v>267</v>
      </c>
      <c r="J1253" s="660">
        <v>43406</v>
      </c>
      <c r="K1253" s="530" t="s">
        <v>1466</v>
      </c>
      <c r="L1253" s="657">
        <v>1400</v>
      </c>
      <c r="M1253" s="168">
        <v>3265</v>
      </c>
      <c r="N1253" s="828">
        <v>43508</v>
      </c>
      <c r="O1253" s="168"/>
      <c r="P1253" s="168"/>
      <c r="AB1253" s="5" t="str">
        <f t="shared" si="24"/>
        <v>Cabo Misaki15</v>
      </c>
    </row>
    <row r="1254" spans="1:28" ht="12.95" customHeight="1">
      <c r="A1254" s="168">
        <v>3266</v>
      </c>
      <c r="B1254" s="168" t="s">
        <v>8415</v>
      </c>
      <c r="C1254" s="534">
        <v>43438</v>
      </c>
      <c r="D1254" s="168" t="s">
        <v>3257</v>
      </c>
      <c r="E1254" s="168" t="s">
        <v>142</v>
      </c>
      <c r="F1254" s="168"/>
      <c r="G1254" s="168"/>
      <c r="H1254" s="530" t="s">
        <v>2048</v>
      </c>
      <c r="I1254" s="530" t="s">
        <v>816</v>
      </c>
      <c r="J1254" s="660">
        <v>43430</v>
      </c>
      <c r="K1254" s="530" t="s">
        <v>1466</v>
      </c>
      <c r="L1254" s="657">
        <v>1400</v>
      </c>
      <c r="M1254" s="168">
        <v>3266</v>
      </c>
      <c r="N1254" s="828">
        <v>43508</v>
      </c>
      <c r="O1254" s="168"/>
      <c r="P1254" s="168"/>
      <c r="AB1254" s="5" t="str">
        <f t="shared" ref="AB1254:AB1317" si="25">IF(TRIM(A1244)="","",CONCATENATE(TRIM(D1244),TRIM(E1244)))</f>
        <v>ManolatesVoy 01</v>
      </c>
    </row>
    <row r="1255" spans="1:28" ht="12.95" customHeight="1">
      <c r="A1255" s="168">
        <v>3267</v>
      </c>
      <c r="B1255" s="168" t="s">
        <v>8416</v>
      </c>
      <c r="C1255" s="534">
        <v>43438</v>
      </c>
      <c r="D1255" s="168" t="s">
        <v>8396</v>
      </c>
      <c r="E1255" s="168" t="s">
        <v>250</v>
      </c>
      <c r="F1255" s="168"/>
      <c r="G1255" s="168"/>
      <c r="H1255" s="530" t="s">
        <v>8389</v>
      </c>
      <c r="I1255" s="530" t="s">
        <v>20</v>
      </c>
      <c r="J1255" s="660">
        <v>43429</v>
      </c>
      <c r="K1255" s="530" t="s">
        <v>1466</v>
      </c>
      <c r="L1255" s="657">
        <v>1400</v>
      </c>
      <c r="M1255" s="168">
        <v>3267</v>
      </c>
      <c r="N1255" s="828">
        <v>43508</v>
      </c>
      <c r="O1255" s="168"/>
      <c r="P1255" s="168"/>
      <c r="AB1255" s="5" t="str">
        <f t="shared" si="25"/>
        <v>Afra willow65</v>
      </c>
    </row>
    <row r="1256" spans="1:28" ht="12.95" customHeight="1">
      <c r="A1256" s="168">
        <v>3268</v>
      </c>
      <c r="B1256" s="168" t="s">
        <v>8417</v>
      </c>
      <c r="C1256" s="534">
        <v>43438</v>
      </c>
      <c r="D1256" s="168" t="s">
        <v>8127</v>
      </c>
      <c r="E1256" s="168" t="s">
        <v>7890</v>
      </c>
      <c r="F1256" s="168"/>
      <c r="G1256" s="168"/>
      <c r="H1256" s="530" t="s">
        <v>3504</v>
      </c>
      <c r="I1256" s="530" t="s">
        <v>8211</v>
      </c>
      <c r="J1256" s="660">
        <v>43346</v>
      </c>
      <c r="K1256" s="530" t="s">
        <v>1095</v>
      </c>
      <c r="L1256" s="657">
        <v>1600</v>
      </c>
      <c r="M1256" s="168">
        <v>3268</v>
      </c>
      <c r="N1256" s="828">
        <v>43472</v>
      </c>
      <c r="O1256" s="168"/>
      <c r="P1256" s="168"/>
      <c r="AB1256" s="5" t="str">
        <f t="shared" si="25"/>
        <v>Fos Da Vinci03</v>
      </c>
    </row>
    <row r="1257" spans="1:28" ht="12.95" customHeight="1">
      <c r="A1257" s="168">
        <v>3269</v>
      </c>
      <c r="B1257" s="168" t="s">
        <v>8418</v>
      </c>
      <c r="C1257" s="534">
        <v>43438</v>
      </c>
      <c r="D1257" s="168" t="s">
        <v>464</v>
      </c>
      <c r="E1257" s="168" t="s">
        <v>8393</v>
      </c>
      <c r="F1257" s="168"/>
      <c r="G1257" s="168"/>
      <c r="H1257" s="530" t="s">
        <v>8099</v>
      </c>
      <c r="I1257" s="530" t="s">
        <v>55</v>
      </c>
      <c r="J1257" s="660">
        <v>43426</v>
      </c>
      <c r="K1257" s="530" t="s">
        <v>1095</v>
      </c>
      <c r="L1257" s="657">
        <v>1600</v>
      </c>
      <c r="M1257" s="168">
        <v>3269</v>
      </c>
      <c r="N1257" s="828">
        <v>43454</v>
      </c>
      <c r="O1257" s="168"/>
      <c r="P1257" s="168"/>
      <c r="AB1257" s="5" t="str">
        <f t="shared" si="25"/>
        <v>Afra Oak69</v>
      </c>
    </row>
    <row r="1258" spans="1:28" ht="12.95" customHeight="1">
      <c r="A1258" s="168">
        <v>3270</v>
      </c>
      <c r="B1258" s="168" t="s">
        <v>8419</v>
      </c>
      <c r="C1258" s="534">
        <v>43439</v>
      </c>
      <c r="D1258" s="168" t="s">
        <v>8246</v>
      </c>
      <c r="E1258" s="168" t="s">
        <v>8247</v>
      </c>
      <c r="F1258" s="168"/>
      <c r="G1258" s="168"/>
      <c r="H1258" s="530" t="s">
        <v>736</v>
      </c>
      <c r="I1258" s="530" t="s">
        <v>25</v>
      </c>
      <c r="J1258" s="660">
        <v>43418</v>
      </c>
      <c r="K1258" s="530" t="s">
        <v>1104</v>
      </c>
      <c r="L1258" s="657">
        <v>1500</v>
      </c>
      <c r="M1258" s="168">
        <v>3270</v>
      </c>
      <c r="N1258" s="828"/>
      <c r="O1258" s="168"/>
      <c r="P1258" s="168"/>
      <c r="AB1258" s="5" t="str">
        <f t="shared" si="25"/>
        <v>Afra Laurel61</v>
      </c>
    </row>
    <row r="1259" spans="1:28" ht="12.95" customHeight="1">
      <c r="A1259" s="168">
        <v>3271</v>
      </c>
      <c r="B1259" s="168" t="s">
        <v>8420</v>
      </c>
      <c r="C1259" s="534">
        <v>43439</v>
      </c>
      <c r="D1259" s="168" t="s">
        <v>8385</v>
      </c>
      <c r="E1259" s="168" t="s">
        <v>8009</v>
      </c>
      <c r="F1259" s="168"/>
      <c r="G1259" s="168"/>
      <c r="H1259" s="530" t="s">
        <v>8175</v>
      </c>
      <c r="I1259" s="530" t="s">
        <v>712</v>
      </c>
      <c r="J1259" s="660">
        <v>43422</v>
      </c>
      <c r="K1259" s="530" t="s">
        <v>1104</v>
      </c>
      <c r="L1259" s="657">
        <v>1500</v>
      </c>
      <c r="M1259" s="168">
        <v>3271</v>
      </c>
      <c r="N1259" s="828">
        <v>43529</v>
      </c>
      <c r="O1259" s="168"/>
      <c r="P1259" s="168"/>
      <c r="AB1259" s="5" t="str">
        <f t="shared" si="25"/>
        <v>Nave Cetus79</v>
      </c>
    </row>
    <row r="1260" spans="1:28" ht="12.95" customHeight="1">
      <c r="A1260" s="168">
        <v>3272</v>
      </c>
      <c r="B1260" s="168" t="s">
        <v>8421</v>
      </c>
      <c r="C1260" s="534">
        <v>43439</v>
      </c>
      <c r="D1260" s="168" t="s">
        <v>8310</v>
      </c>
      <c r="E1260" s="168" t="s">
        <v>7738</v>
      </c>
      <c r="F1260" s="168"/>
      <c r="G1260" s="168"/>
      <c r="H1260" s="530" t="s">
        <v>8175</v>
      </c>
      <c r="I1260" s="530" t="s">
        <v>561</v>
      </c>
      <c r="J1260" s="660">
        <v>43418</v>
      </c>
      <c r="K1260" s="530" t="s">
        <v>1104</v>
      </c>
      <c r="L1260" s="657">
        <v>1500</v>
      </c>
      <c r="M1260" s="168">
        <v>3272</v>
      </c>
      <c r="N1260" s="828">
        <v>43529</v>
      </c>
      <c r="O1260" s="168"/>
      <c r="P1260" s="168"/>
      <c r="AB1260" s="5" t="str">
        <f t="shared" si="25"/>
        <v>Navig8 Aventurine04</v>
      </c>
    </row>
    <row r="1261" spans="1:28" ht="12.95" customHeight="1">
      <c r="A1261" s="168">
        <v>3273</v>
      </c>
      <c r="B1261" s="168" t="s">
        <v>8422</v>
      </c>
      <c r="C1261" s="534">
        <v>43439</v>
      </c>
      <c r="D1261" s="168" t="s">
        <v>822</v>
      </c>
      <c r="E1261" s="168" t="s">
        <v>658</v>
      </c>
      <c r="F1261" s="168"/>
      <c r="G1261" s="168"/>
      <c r="H1261" s="530" t="s">
        <v>1834</v>
      </c>
      <c r="I1261" s="530" t="s">
        <v>90</v>
      </c>
      <c r="J1261" s="660">
        <v>43407</v>
      </c>
      <c r="K1261" s="530" t="s">
        <v>60</v>
      </c>
      <c r="L1261" s="657">
        <v>800</v>
      </c>
      <c r="M1261" s="168">
        <v>3273</v>
      </c>
      <c r="N1261" s="828">
        <v>43447</v>
      </c>
      <c r="O1261" s="168"/>
      <c r="P1261" s="168"/>
      <c r="AB1261" s="5" t="str">
        <f t="shared" si="25"/>
        <v>TRF Mongstad05</v>
      </c>
    </row>
    <row r="1262" spans="1:28" ht="12.95" customHeight="1">
      <c r="A1262" s="168">
        <v>3274</v>
      </c>
      <c r="B1262" s="168" t="s">
        <v>8423</v>
      </c>
      <c r="C1262" s="534">
        <v>43439</v>
      </c>
      <c r="D1262" s="168" t="s">
        <v>768</v>
      </c>
      <c r="E1262" s="168" t="s">
        <v>46</v>
      </c>
      <c r="F1262" s="168"/>
      <c r="G1262" s="168"/>
      <c r="H1262" s="530" t="s">
        <v>8165</v>
      </c>
      <c r="I1262" s="530" t="s">
        <v>1970</v>
      </c>
      <c r="J1262" s="660">
        <v>43406</v>
      </c>
      <c r="K1262" s="530" t="s">
        <v>60</v>
      </c>
      <c r="L1262" s="657">
        <v>800</v>
      </c>
      <c r="M1262" s="168">
        <v>3274</v>
      </c>
      <c r="N1262" s="828">
        <v>43447</v>
      </c>
      <c r="O1262" s="168"/>
      <c r="P1262" s="168"/>
      <c r="AB1262" s="5" t="str">
        <f t="shared" si="25"/>
        <v>Seavoyager58</v>
      </c>
    </row>
    <row r="1263" spans="1:28" ht="12.95" customHeight="1">
      <c r="A1263" s="168">
        <v>3275</v>
      </c>
      <c r="B1263" s="168" t="s">
        <v>8424</v>
      </c>
      <c r="C1263" s="534">
        <v>43439</v>
      </c>
      <c r="D1263" s="168" t="s">
        <v>7946</v>
      </c>
      <c r="E1263" s="168" t="s">
        <v>79</v>
      </c>
      <c r="F1263" s="168"/>
      <c r="G1263" s="168"/>
      <c r="H1263" s="530" t="s">
        <v>8248</v>
      </c>
      <c r="I1263" s="530" t="s">
        <v>3988</v>
      </c>
      <c r="J1263" s="660">
        <v>43416</v>
      </c>
      <c r="K1263" s="530" t="s">
        <v>60</v>
      </c>
      <c r="L1263" s="657">
        <v>800</v>
      </c>
      <c r="M1263" s="168">
        <v>3275</v>
      </c>
      <c r="N1263" s="828">
        <v>43447</v>
      </c>
      <c r="O1263" s="168"/>
      <c r="P1263" s="168"/>
      <c r="AB1263" s="5" t="str">
        <f t="shared" si="25"/>
        <v>Pacific Treasures41</v>
      </c>
    </row>
    <row r="1264" spans="1:28" ht="12.95" customHeight="1">
      <c r="A1264" s="168">
        <v>3276</v>
      </c>
      <c r="B1264" s="168" t="s">
        <v>8425</v>
      </c>
      <c r="C1264" s="534">
        <v>43439</v>
      </c>
      <c r="D1264" s="168" t="s">
        <v>725</v>
      </c>
      <c r="E1264" s="168" t="s">
        <v>320</v>
      </c>
      <c r="F1264" s="168"/>
      <c r="G1264" s="168"/>
      <c r="H1264" s="530" t="s">
        <v>2278</v>
      </c>
      <c r="I1264" s="530" t="s">
        <v>5310</v>
      </c>
      <c r="J1264" s="660">
        <v>43422</v>
      </c>
      <c r="K1264" s="530" t="s">
        <v>60</v>
      </c>
      <c r="L1264" s="657">
        <v>800</v>
      </c>
      <c r="M1264" s="168">
        <v>3276</v>
      </c>
      <c r="N1264" s="828">
        <v>43447</v>
      </c>
      <c r="O1264" s="168"/>
      <c r="P1264" s="168"/>
      <c r="AB1264" s="5" t="str">
        <f t="shared" si="25"/>
        <v>SKS Satilla43</v>
      </c>
    </row>
    <row r="1265" spans="1:28" ht="12.95" customHeight="1">
      <c r="A1265" s="168">
        <v>3277</v>
      </c>
      <c r="B1265" s="168" t="s">
        <v>8426</v>
      </c>
      <c r="C1265" s="534">
        <v>43439</v>
      </c>
      <c r="D1265" s="168" t="s">
        <v>638</v>
      </c>
      <c r="E1265" s="168" t="s">
        <v>446</v>
      </c>
      <c r="F1265" s="168"/>
      <c r="G1265" s="168"/>
      <c r="H1265" s="530" t="s">
        <v>8165</v>
      </c>
      <c r="I1265" s="530" t="s">
        <v>82</v>
      </c>
      <c r="J1265" s="660">
        <v>43414</v>
      </c>
      <c r="K1265" s="530" t="s">
        <v>60</v>
      </c>
      <c r="L1265" s="657">
        <v>800</v>
      </c>
      <c r="M1265" s="168">
        <v>3277</v>
      </c>
      <c r="N1265" s="828">
        <v>43447</v>
      </c>
      <c r="O1265" s="168"/>
      <c r="P1265" s="168"/>
      <c r="AB1265" s="5" t="str">
        <f t="shared" si="25"/>
        <v>Advantage Spring35</v>
      </c>
    </row>
    <row r="1266" spans="1:28" ht="12.95" customHeight="1">
      <c r="A1266" s="168">
        <v>3278</v>
      </c>
      <c r="B1266" s="168" t="s">
        <v>8427</v>
      </c>
      <c r="C1266" s="534">
        <v>43439</v>
      </c>
      <c r="D1266" s="168" t="s">
        <v>1842</v>
      </c>
      <c r="E1266" s="168" t="s">
        <v>713</v>
      </c>
      <c r="F1266" s="168"/>
      <c r="G1266" s="168"/>
      <c r="H1266" s="530" t="s">
        <v>8312</v>
      </c>
      <c r="I1266" s="530" t="s">
        <v>48</v>
      </c>
      <c r="J1266" s="660">
        <v>43412</v>
      </c>
      <c r="K1266" s="530" t="s">
        <v>60</v>
      </c>
      <c r="L1266" s="657">
        <v>800</v>
      </c>
      <c r="M1266" s="168">
        <v>3278</v>
      </c>
      <c r="N1266" s="828">
        <v>43447</v>
      </c>
      <c r="O1266" s="168"/>
      <c r="P1266" s="168"/>
      <c r="AB1266" s="5" t="str">
        <f t="shared" si="25"/>
        <v>Almi Galaxy201803</v>
      </c>
    </row>
    <row r="1267" spans="1:28" ht="12.95" customHeight="1">
      <c r="A1267" s="168">
        <v>3279</v>
      </c>
      <c r="B1267" s="168" t="s">
        <v>8428</v>
      </c>
      <c r="C1267" s="534">
        <v>43439</v>
      </c>
      <c r="D1267" s="168" t="s">
        <v>2030</v>
      </c>
      <c r="E1267" s="168" t="s">
        <v>179</v>
      </c>
      <c r="F1267" s="168"/>
      <c r="G1267" s="168"/>
      <c r="H1267" s="530" t="s">
        <v>8314</v>
      </c>
      <c r="I1267" s="530" t="s">
        <v>25</v>
      </c>
      <c r="J1267" s="660">
        <v>43421</v>
      </c>
      <c r="K1267" s="530" t="s">
        <v>60</v>
      </c>
      <c r="L1267" s="657">
        <v>800</v>
      </c>
      <c r="M1267" s="168">
        <v>3279</v>
      </c>
      <c r="N1267" s="828">
        <v>43447</v>
      </c>
      <c r="O1267" s="168"/>
      <c r="P1267" s="168"/>
      <c r="AB1267" s="5" t="str">
        <f t="shared" si="25"/>
        <v>Stena Penguin201811</v>
      </c>
    </row>
    <row r="1268" spans="1:28" ht="12.95" customHeight="1">
      <c r="A1268" s="168">
        <v>3280</v>
      </c>
      <c r="B1268" s="168" t="s">
        <v>8429</v>
      </c>
      <c r="C1268" s="534">
        <v>43439</v>
      </c>
      <c r="D1268" s="168" t="s">
        <v>3088</v>
      </c>
      <c r="E1268" s="168" t="s">
        <v>346</v>
      </c>
      <c r="F1268" s="168"/>
      <c r="G1268" s="168"/>
      <c r="H1268" s="530" t="s">
        <v>8165</v>
      </c>
      <c r="I1268" s="530" t="s">
        <v>1970</v>
      </c>
      <c r="J1268" s="660">
        <v>43421</v>
      </c>
      <c r="K1268" s="530" t="s">
        <v>60</v>
      </c>
      <c r="L1268" s="657">
        <v>800</v>
      </c>
      <c r="M1268" s="168">
        <v>3280</v>
      </c>
      <c r="N1268" s="828">
        <v>43447</v>
      </c>
      <c r="O1268" s="168"/>
      <c r="P1268" s="168"/>
      <c r="AB1268" s="5" t="str">
        <f t="shared" si="25"/>
        <v>Marjorie K1806</v>
      </c>
    </row>
    <row r="1269" spans="1:28" ht="12.95" customHeight="1">
      <c r="A1269" s="168">
        <v>3281</v>
      </c>
      <c r="B1269" s="168" t="s">
        <v>8430</v>
      </c>
      <c r="C1269" s="534">
        <v>43439</v>
      </c>
      <c r="D1269" s="168" t="s">
        <v>68</v>
      </c>
      <c r="E1269" s="168" t="s">
        <v>834</v>
      </c>
      <c r="F1269" s="168"/>
      <c r="G1269" s="168"/>
      <c r="H1269" s="530" t="s">
        <v>8312</v>
      </c>
      <c r="I1269" s="530" t="s">
        <v>3988</v>
      </c>
      <c r="J1269" s="660">
        <v>43416</v>
      </c>
      <c r="K1269" s="530" t="s">
        <v>60</v>
      </c>
      <c r="L1269" s="657">
        <v>800</v>
      </c>
      <c r="M1269" s="168">
        <v>3281</v>
      </c>
      <c r="N1269" s="828">
        <v>43447</v>
      </c>
      <c r="O1269" s="168"/>
      <c r="P1269" s="168"/>
      <c r="AB1269" s="5" t="str">
        <f t="shared" si="25"/>
        <v>Chios Star1802</v>
      </c>
    </row>
    <row r="1270" spans="1:28" ht="12.95" customHeight="1">
      <c r="A1270" s="168">
        <v>3282</v>
      </c>
      <c r="B1270" s="168" t="s">
        <v>8431</v>
      </c>
      <c r="C1270" s="534">
        <v>43439</v>
      </c>
      <c r="D1270" s="168" t="s">
        <v>8177</v>
      </c>
      <c r="E1270" s="168" t="s">
        <v>8382</v>
      </c>
      <c r="F1270" s="168"/>
      <c r="G1270" s="168"/>
      <c r="H1270" s="530" t="s">
        <v>3273</v>
      </c>
      <c r="I1270" s="530" t="s">
        <v>25</v>
      </c>
      <c r="J1270" s="660">
        <v>43410</v>
      </c>
      <c r="K1270" s="530" t="s">
        <v>1485</v>
      </c>
      <c r="L1270" s="657">
        <v>1600</v>
      </c>
      <c r="M1270" s="168">
        <v>3282</v>
      </c>
      <c r="N1270" s="828">
        <v>43447</v>
      </c>
      <c r="O1270" s="168"/>
      <c r="P1270" s="168"/>
      <c r="AB1270" s="5" t="str">
        <f t="shared" si="25"/>
        <v>Ghetty Bottiglieri1801</v>
      </c>
    </row>
    <row r="1271" spans="1:28" ht="12.95" customHeight="1">
      <c r="A1271" s="168">
        <v>3283</v>
      </c>
      <c r="B1271" s="168" t="s">
        <v>8432</v>
      </c>
      <c r="C1271" s="534">
        <v>43439</v>
      </c>
      <c r="D1271" s="168" t="s">
        <v>8081</v>
      </c>
      <c r="E1271" s="168" t="s">
        <v>406</v>
      </c>
      <c r="F1271" s="168"/>
      <c r="G1271" s="168"/>
      <c r="H1271" s="530" t="s">
        <v>7817</v>
      </c>
      <c r="I1271" s="530" t="s">
        <v>2886</v>
      </c>
      <c r="J1271" s="660">
        <v>43420</v>
      </c>
      <c r="K1271" s="530" t="s">
        <v>1485</v>
      </c>
      <c r="L1271" s="657">
        <v>1600</v>
      </c>
      <c r="M1271" s="168">
        <v>3283</v>
      </c>
      <c r="N1271" s="828">
        <v>43447</v>
      </c>
      <c r="O1271" s="168"/>
      <c r="P1271" s="168"/>
      <c r="AB1271" s="5" t="str">
        <f t="shared" si="25"/>
        <v>Pinnacle Spirit59</v>
      </c>
    </row>
    <row r="1272" spans="1:28" ht="12.95" customHeight="1">
      <c r="A1272" s="168">
        <v>3284</v>
      </c>
      <c r="B1272" s="168" t="s">
        <v>8433</v>
      </c>
      <c r="C1272" s="534">
        <v>43439</v>
      </c>
      <c r="D1272" s="168" t="s">
        <v>2874</v>
      </c>
      <c r="E1272" s="168" t="s">
        <v>53</v>
      </c>
      <c r="F1272" s="168"/>
      <c r="G1272" s="168"/>
      <c r="H1272" s="530" t="s">
        <v>3273</v>
      </c>
      <c r="I1272" s="530" t="s">
        <v>8383</v>
      </c>
      <c r="J1272" s="660">
        <v>43413</v>
      </c>
      <c r="K1272" s="530" t="s">
        <v>1485</v>
      </c>
      <c r="L1272" s="657">
        <v>1600</v>
      </c>
      <c r="M1272" s="168">
        <v>3284</v>
      </c>
      <c r="N1272" s="828">
        <v>43447</v>
      </c>
      <c r="O1272" s="168"/>
      <c r="P1272" s="168"/>
      <c r="AB1272" s="5" t="str">
        <f t="shared" si="25"/>
        <v>Peak Spirit41</v>
      </c>
    </row>
    <row r="1273" spans="1:28" ht="12.95" customHeight="1">
      <c r="A1273" s="168">
        <v>3285</v>
      </c>
      <c r="B1273" s="168" t="s">
        <v>8436</v>
      </c>
      <c r="C1273" s="534">
        <v>43442</v>
      </c>
      <c r="D1273" s="168" t="s">
        <v>8250</v>
      </c>
      <c r="E1273" s="168" t="s">
        <v>117</v>
      </c>
      <c r="F1273" s="168"/>
      <c r="G1273" s="168"/>
      <c r="H1273" s="530" t="s">
        <v>8251</v>
      </c>
      <c r="I1273" s="530" t="s">
        <v>645</v>
      </c>
      <c r="J1273" s="660">
        <v>43412</v>
      </c>
      <c r="K1273" s="530" t="s">
        <v>8366</v>
      </c>
      <c r="L1273" s="657">
        <v>1200</v>
      </c>
      <c r="M1273" s="168">
        <v>3285</v>
      </c>
      <c r="N1273" s="828">
        <v>43480</v>
      </c>
      <c r="O1273" s="168"/>
      <c r="P1273" s="168"/>
      <c r="AB1273" s="5" t="str">
        <f t="shared" si="25"/>
        <v>Tahoe Spirt24</v>
      </c>
    </row>
    <row r="1274" spans="1:28" ht="12.95" customHeight="1">
      <c r="A1274" s="168">
        <v>3286</v>
      </c>
      <c r="B1274" s="168" t="s">
        <v>8437</v>
      </c>
      <c r="C1274" s="534">
        <v>43442</v>
      </c>
      <c r="D1274" s="168" t="s">
        <v>7501</v>
      </c>
      <c r="E1274" s="168" t="s">
        <v>89</v>
      </c>
      <c r="F1274" s="168"/>
      <c r="G1274" s="168"/>
      <c r="H1274" s="530" t="s">
        <v>8245</v>
      </c>
      <c r="I1274" s="530" t="s">
        <v>7891</v>
      </c>
      <c r="J1274" s="660">
        <v>43410</v>
      </c>
      <c r="K1274" s="530" t="s">
        <v>8366</v>
      </c>
      <c r="L1274" s="657">
        <v>1200</v>
      </c>
      <c r="M1274" s="168">
        <v>3286</v>
      </c>
      <c r="N1274" s="828">
        <v>43448</v>
      </c>
      <c r="O1274" s="168"/>
      <c r="P1274" s="168"/>
      <c r="AB1274" s="5" t="str">
        <f t="shared" si="25"/>
        <v>Godavari Spirit39</v>
      </c>
    </row>
    <row r="1275" spans="1:28" ht="12.95" customHeight="1">
      <c r="A1275" s="168">
        <v>3287</v>
      </c>
      <c r="B1275" s="168" t="s">
        <v>8438</v>
      </c>
      <c r="C1275" s="534">
        <v>43442</v>
      </c>
      <c r="D1275" s="168" t="s">
        <v>2851</v>
      </c>
      <c r="E1275" s="168" t="s">
        <v>157</v>
      </c>
      <c r="F1275" s="168"/>
      <c r="G1275" s="168"/>
      <c r="H1275" s="530" t="s">
        <v>8305</v>
      </c>
      <c r="I1275" s="530" t="s">
        <v>86</v>
      </c>
      <c r="J1275" s="660">
        <v>43422</v>
      </c>
      <c r="K1275" s="530" t="s">
        <v>8366</v>
      </c>
      <c r="L1275" s="657">
        <v>1200</v>
      </c>
      <c r="M1275" s="168">
        <v>3287</v>
      </c>
      <c r="N1275" s="828">
        <v>43470</v>
      </c>
      <c r="O1275" s="168"/>
      <c r="P1275" s="168"/>
      <c r="AB1275" s="5" t="str">
        <f t="shared" si="25"/>
        <v>Mare Tirrenum78</v>
      </c>
    </row>
    <row r="1276" spans="1:28" ht="12.95" customHeight="1">
      <c r="A1276" s="168">
        <v>3288</v>
      </c>
      <c r="B1276" s="168" t="s">
        <v>8439</v>
      </c>
      <c r="C1276" s="534">
        <v>43442</v>
      </c>
      <c r="D1276" s="168" t="s">
        <v>8174</v>
      </c>
      <c r="E1276" s="168" t="s">
        <v>125</v>
      </c>
      <c r="F1276" s="168"/>
      <c r="G1276" s="168"/>
      <c r="H1276" s="530" t="s">
        <v>1942</v>
      </c>
      <c r="I1276" s="530" t="s">
        <v>1331</v>
      </c>
      <c r="J1276" s="660">
        <v>43408</v>
      </c>
      <c r="K1276" s="530" t="s">
        <v>8366</v>
      </c>
      <c r="L1276" s="657">
        <v>1200</v>
      </c>
      <c r="M1276" s="168">
        <v>3288</v>
      </c>
      <c r="N1276" s="828">
        <v>43451</v>
      </c>
      <c r="O1276" s="168"/>
      <c r="P1276" s="168"/>
      <c r="AB1276" s="5" t="str">
        <f t="shared" si="25"/>
        <v>Donegal Spirit168</v>
      </c>
    </row>
    <row r="1277" spans="1:28" ht="12.95" customHeight="1">
      <c r="A1277" s="168">
        <v>3289</v>
      </c>
      <c r="B1277" s="168" t="s">
        <v>8440</v>
      </c>
      <c r="C1277" s="534">
        <v>43442</v>
      </c>
      <c r="D1277" s="168" t="s">
        <v>8170</v>
      </c>
      <c r="E1277" s="168" t="s">
        <v>482</v>
      </c>
      <c r="F1277" s="168"/>
      <c r="G1277" s="168"/>
      <c r="H1277" s="530" t="s">
        <v>1942</v>
      </c>
      <c r="I1277" s="530" t="s">
        <v>645</v>
      </c>
      <c r="J1277" s="660">
        <v>43422</v>
      </c>
      <c r="K1277" s="530" t="s">
        <v>8366</v>
      </c>
      <c r="L1277" s="657">
        <v>1200</v>
      </c>
      <c r="M1277" s="168">
        <v>3289</v>
      </c>
      <c r="N1277" s="828">
        <v>43470</v>
      </c>
      <c r="O1277" s="168"/>
      <c r="P1277" s="168"/>
      <c r="AB1277" s="5" t="str">
        <f t="shared" si="25"/>
        <v>Athens Spirit23</v>
      </c>
    </row>
    <row r="1278" spans="1:28" ht="12.95" customHeight="1">
      <c r="A1278" s="168">
        <v>3290</v>
      </c>
      <c r="B1278" s="168" t="s">
        <v>8441</v>
      </c>
      <c r="C1278" s="534">
        <v>43442</v>
      </c>
      <c r="D1278" s="168" t="s">
        <v>7421</v>
      </c>
      <c r="E1278" s="168" t="s">
        <v>8434</v>
      </c>
      <c r="F1278" s="168"/>
      <c r="G1278" s="168"/>
      <c r="H1278" s="530" t="s">
        <v>8245</v>
      </c>
      <c r="I1278" s="530" t="s">
        <v>261</v>
      </c>
      <c r="J1278" s="660">
        <v>43415</v>
      </c>
      <c r="K1278" s="530" t="s">
        <v>8366</v>
      </c>
      <c r="L1278" s="657">
        <v>1200</v>
      </c>
      <c r="M1278" s="168">
        <v>3290</v>
      </c>
      <c r="N1278" s="828">
        <v>43470</v>
      </c>
      <c r="O1278" s="168"/>
      <c r="P1278" s="168"/>
      <c r="AB1278" s="5" t="str">
        <f t="shared" si="25"/>
        <v>Stavanger Bliss04</v>
      </c>
    </row>
    <row r="1279" spans="1:28" ht="12.95" customHeight="1">
      <c r="A1279" s="168">
        <v>3291</v>
      </c>
      <c r="B1279" s="168" t="s">
        <v>8442</v>
      </c>
      <c r="C1279" s="534">
        <v>43442</v>
      </c>
      <c r="D1279" s="168" t="s">
        <v>3106</v>
      </c>
      <c r="E1279" s="168" t="s">
        <v>8213</v>
      </c>
      <c r="F1279" s="168"/>
      <c r="G1279" s="168"/>
      <c r="H1279" s="530" t="s">
        <v>8237</v>
      </c>
      <c r="I1279" s="530" t="s">
        <v>261</v>
      </c>
      <c r="J1279" s="660">
        <v>43415</v>
      </c>
      <c r="K1279" s="530" t="s">
        <v>8366</v>
      </c>
      <c r="L1279" s="657">
        <v>1200</v>
      </c>
      <c r="M1279" s="168">
        <v>3291</v>
      </c>
      <c r="N1279" s="828">
        <v>43448</v>
      </c>
      <c r="O1279" s="168"/>
      <c r="P1279" s="168"/>
      <c r="AB1279" s="5" t="str">
        <f t="shared" si="25"/>
        <v>Sebarok Spirit49</v>
      </c>
    </row>
    <row r="1280" spans="1:28" ht="12.95" customHeight="1">
      <c r="A1280" s="168">
        <v>3292</v>
      </c>
      <c r="B1280" s="168" t="s">
        <v>8443</v>
      </c>
      <c r="C1280" s="534">
        <v>43442</v>
      </c>
      <c r="D1280" s="168" t="s">
        <v>3918</v>
      </c>
      <c r="E1280" s="168" t="s">
        <v>834</v>
      </c>
      <c r="F1280" s="168"/>
      <c r="G1280" s="168"/>
      <c r="H1280" s="530" t="s">
        <v>2783</v>
      </c>
      <c r="I1280" s="530" t="s">
        <v>8435</v>
      </c>
      <c r="J1280" s="660">
        <v>43428</v>
      </c>
      <c r="K1280" s="530" t="s">
        <v>8366</v>
      </c>
      <c r="L1280" s="657">
        <v>1200</v>
      </c>
      <c r="M1280" s="168">
        <v>3292</v>
      </c>
      <c r="N1280" s="828">
        <v>43470</v>
      </c>
      <c r="O1280" s="168"/>
      <c r="P1280" s="168"/>
      <c r="AB1280" s="5" t="str">
        <f t="shared" si="25"/>
        <v>Marvin Confidence001-8</v>
      </c>
    </row>
    <row r="1281" spans="1:28" ht="12.95" customHeight="1">
      <c r="A1281" s="168">
        <v>3293</v>
      </c>
      <c r="B1281" s="168" t="s">
        <v>8444</v>
      </c>
      <c r="C1281" s="534">
        <v>43442</v>
      </c>
      <c r="D1281" s="168" t="s">
        <v>8394</v>
      </c>
      <c r="E1281" s="168">
        <v>37</v>
      </c>
      <c r="F1281" s="168"/>
      <c r="G1281" s="168"/>
      <c r="H1281" s="530" t="s">
        <v>1489</v>
      </c>
      <c r="I1281" s="530" t="s">
        <v>24</v>
      </c>
      <c r="J1281" s="660">
        <v>43426</v>
      </c>
      <c r="K1281" s="530" t="s">
        <v>8366</v>
      </c>
      <c r="L1281" s="657">
        <v>1200</v>
      </c>
      <c r="M1281" s="168">
        <v>3293</v>
      </c>
      <c r="N1281" s="828">
        <v>43472</v>
      </c>
      <c r="O1281" s="168"/>
      <c r="P1281" s="168"/>
      <c r="AB1281" s="5" t="str">
        <f t="shared" si="25"/>
        <v>Hellas Marianna03</v>
      </c>
    </row>
    <row r="1282" spans="1:28" ht="12.95" customHeight="1">
      <c r="A1282" s="168">
        <v>3294</v>
      </c>
      <c r="B1282" s="168" t="s">
        <v>8445</v>
      </c>
      <c r="C1282" s="534">
        <v>43442</v>
      </c>
      <c r="D1282" s="168" t="s">
        <v>3171</v>
      </c>
      <c r="E1282" s="168">
        <v>232</v>
      </c>
      <c r="F1282" s="168"/>
      <c r="G1282" s="168"/>
      <c r="H1282" s="530" t="s">
        <v>688</v>
      </c>
      <c r="I1282" s="530" t="s">
        <v>261</v>
      </c>
      <c r="J1282" s="660">
        <v>43423</v>
      </c>
      <c r="K1282" s="530" t="s">
        <v>8366</v>
      </c>
      <c r="L1282" s="657">
        <v>1200</v>
      </c>
      <c r="M1282" s="168">
        <v>3294</v>
      </c>
      <c r="N1282" s="828">
        <v>43448</v>
      </c>
      <c r="O1282" s="168"/>
      <c r="P1282" s="168"/>
      <c r="AB1282" s="5" t="str">
        <f t="shared" si="25"/>
        <v>Andes1</v>
      </c>
    </row>
    <row r="1283" spans="1:28" ht="12.95" customHeight="1">
      <c r="A1283" s="168">
        <v>3295</v>
      </c>
      <c r="B1283" s="168" t="s">
        <v>8451</v>
      </c>
      <c r="C1283" s="534">
        <v>43446</v>
      </c>
      <c r="D1283" s="168" t="s">
        <v>2776</v>
      </c>
      <c r="E1283" s="168" t="s">
        <v>586</v>
      </c>
      <c r="F1283" s="168"/>
      <c r="G1283" s="168"/>
      <c r="H1283" s="530" t="s">
        <v>2474</v>
      </c>
      <c r="I1283" s="530" t="s">
        <v>2870</v>
      </c>
      <c r="J1283" s="660">
        <v>43434</v>
      </c>
      <c r="K1283" s="530" t="s">
        <v>1466</v>
      </c>
      <c r="L1283" s="657">
        <v>1400</v>
      </c>
      <c r="M1283" s="168">
        <v>3295</v>
      </c>
      <c r="N1283" s="828">
        <v>43516</v>
      </c>
      <c r="O1283" s="168"/>
      <c r="P1283" s="168"/>
      <c r="AB1283" s="5" t="str">
        <f t="shared" si="25"/>
        <v>Nicopolis2</v>
      </c>
    </row>
    <row r="1284" spans="1:28" ht="12.95" customHeight="1">
      <c r="A1284" s="168">
        <v>3296</v>
      </c>
      <c r="B1284" s="168" t="s">
        <v>8452</v>
      </c>
      <c r="C1284" s="534">
        <v>43446</v>
      </c>
      <c r="D1284" s="168" t="s">
        <v>2854</v>
      </c>
      <c r="E1284" s="168" t="s">
        <v>8450</v>
      </c>
      <c r="F1284" s="168"/>
      <c r="G1284" s="168"/>
      <c r="H1284" s="530" t="s">
        <v>2474</v>
      </c>
      <c r="I1284" s="530" t="s">
        <v>8371</v>
      </c>
      <c r="J1284" s="660">
        <v>43429</v>
      </c>
      <c r="K1284" s="530" t="s">
        <v>1466</v>
      </c>
      <c r="L1284" s="657">
        <v>1400</v>
      </c>
      <c r="M1284" s="168">
        <v>3296</v>
      </c>
      <c r="N1284" s="828">
        <v>43516</v>
      </c>
      <c r="O1284" s="168"/>
      <c r="P1284" s="168"/>
      <c r="AB1284" s="5" t="str">
        <f t="shared" si="25"/>
        <v>Seaways jademar222</v>
      </c>
    </row>
    <row r="1285" spans="1:28" ht="12.95" customHeight="1">
      <c r="A1285" s="168">
        <v>3297</v>
      </c>
      <c r="B1285" s="168" t="s">
        <v>8453</v>
      </c>
      <c r="C1285" s="534">
        <v>43446</v>
      </c>
      <c r="D1285" s="168" t="s">
        <v>8103</v>
      </c>
      <c r="E1285" s="168" t="s">
        <v>8447</v>
      </c>
      <c r="F1285" s="168"/>
      <c r="G1285" s="168"/>
      <c r="H1285" s="530" t="s">
        <v>2474</v>
      </c>
      <c r="I1285" s="530" t="s">
        <v>8448</v>
      </c>
      <c r="J1285" s="660">
        <v>43431</v>
      </c>
      <c r="K1285" s="530" t="s">
        <v>1466</v>
      </c>
      <c r="L1285" s="657">
        <v>1400</v>
      </c>
      <c r="M1285" s="168">
        <v>3297</v>
      </c>
      <c r="N1285" s="828">
        <v>43516</v>
      </c>
      <c r="O1285" s="168"/>
      <c r="P1285" s="168"/>
      <c r="AB1285" s="5" t="str">
        <f t="shared" si="25"/>
        <v>Seaways Hellas224</v>
      </c>
    </row>
    <row r="1286" spans="1:28" ht="12.95" customHeight="1">
      <c r="A1286" s="168">
        <v>3298</v>
      </c>
      <c r="B1286" s="168" t="s">
        <v>8454</v>
      </c>
      <c r="C1286" s="534">
        <v>43446</v>
      </c>
      <c r="D1286" s="168" t="s">
        <v>2779</v>
      </c>
      <c r="E1286" s="168" t="s">
        <v>8446</v>
      </c>
      <c r="F1286" s="168"/>
      <c r="G1286" s="168"/>
      <c r="H1286" s="530" t="s">
        <v>2474</v>
      </c>
      <c r="I1286" s="530" t="s">
        <v>412</v>
      </c>
      <c r="J1286" s="660">
        <v>43429</v>
      </c>
      <c r="K1286" s="530" t="s">
        <v>1466</v>
      </c>
      <c r="L1286" s="657">
        <v>1400</v>
      </c>
      <c r="M1286" s="168">
        <v>3298</v>
      </c>
      <c r="N1286" s="828">
        <v>43516</v>
      </c>
      <c r="O1286" s="168"/>
      <c r="P1286" s="168"/>
      <c r="AB1286" s="5" t="str">
        <f t="shared" si="25"/>
        <v>Neapolis6</v>
      </c>
    </row>
    <row r="1287" spans="1:28" ht="12.95" customHeight="1">
      <c r="A1287" s="168">
        <v>3299</v>
      </c>
      <c r="B1287" s="168" t="s">
        <v>8455</v>
      </c>
      <c r="C1287" s="534">
        <v>43446</v>
      </c>
      <c r="D1287" s="168" t="s">
        <v>8300</v>
      </c>
      <c r="E1287" s="168" t="s">
        <v>8449</v>
      </c>
      <c r="F1287" s="168"/>
      <c r="G1287" s="168"/>
      <c r="H1287" s="530" t="s">
        <v>2474</v>
      </c>
      <c r="I1287" s="530" t="s">
        <v>25</v>
      </c>
      <c r="J1287" s="660">
        <v>43431</v>
      </c>
      <c r="K1287" s="530" t="s">
        <v>1466</v>
      </c>
      <c r="L1287" s="657">
        <v>1400</v>
      </c>
      <c r="M1287" s="168">
        <v>3299</v>
      </c>
      <c r="N1287" s="828">
        <v>43516</v>
      </c>
      <c r="O1287" s="168"/>
      <c r="P1287" s="168"/>
      <c r="AB1287" s="5" t="str">
        <f t="shared" si="25"/>
        <v>Antipolis8</v>
      </c>
    </row>
    <row r="1288" spans="1:28" ht="12.95" customHeight="1">
      <c r="A1288" s="168">
        <v>3300</v>
      </c>
      <c r="B1288" s="168" t="s">
        <v>8456</v>
      </c>
      <c r="C1288" s="534">
        <v>43446</v>
      </c>
      <c r="D1288" s="168" t="s">
        <v>892</v>
      </c>
      <c r="E1288" s="168" t="s">
        <v>8152</v>
      </c>
      <c r="F1288" s="168"/>
      <c r="G1288" s="168"/>
      <c r="H1288" s="530" t="s">
        <v>2474</v>
      </c>
      <c r="I1288" s="530" t="s">
        <v>535</v>
      </c>
      <c r="J1288" s="660">
        <v>43434</v>
      </c>
      <c r="K1288" s="530" t="s">
        <v>1466</v>
      </c>
      <c r="L1288" s="657">
        <v>1400</v>
      </c>
      <c r="M1288" s="168">
        <v>3300</v>
      </c>
      <c r="N1288" s="828">
        <v>43516</v>
      </c>
      <c r="O1288" s="168"/>
      <c r="P1288" s="168"/>
      <c r="AB1288" s="5" t="str">
        <f t="shared" si="25"/>
        <v>Seaways Rubymar041-144</v>
      </c>
    </row>
    <row r="1289" spans="1:28" ht="12.95" customHeight="1">
      <c r="A1289" s="168">
        <v>3301</v>
      </c>
      <c r="B1289" s="168" t="s">
        <v>8457</v>
      </c>
      <c r="C1289" s="534">
        <v>43446</v>
      </c>
      <c r="D1289" s="168" t="s">
        <v>8309</v>
      </c>
      <c r="E1289" s="168">
        <v>41</v>
      </c>
      <c r="F1289" s="168"/>
      <c r="G1289" s="168"/>
      <c r="H1289" s="530" t="s">
        <v>2474</v>
      </c>
      <c r="I1289" s="530" t="s">
        <v>2870</v>
      </c>
      <c r="J1289" s="660">
        <v>43429</v>
      </c>
      <c r="K1289" s="530" t="s">
        <v>1466</v>
      </c>
      <c r="L1289" s="657">
        <v>1400</v>
      </c>
      <c r="M1289" s="168">
        <v>3301</v>
      </c>
      <c r="N1289" s="828">
        <v>43516</v>
      </c>
      <c r="O1289" s="168"/>
      <c r="P1289" s="168"/>
      <c r="AB1289" s="5" t="str">
        <f t="shared" si="25"/>
        <v>Seaways Reymar220</v>
      </c>
    </row>
    <row r="1290" spans="1:28" ht="12.95" customHeight="1">
      <c r="A1290" s="168">
        <v>3302</v>
      </c>
      <c r="B1290" s="168" t="s">
        <v>8485</v>
      </c>
      <c r="C1290" s="534">
        <v>43469</v>
      </c>
      <c r="D1290" s="168" t="s">
        <v>8227</v>
      </c>
      <c r="E1290" s="168" t="s">
        <v>53</v>
      </c>
      <c r="F1290" s="168"/>
      <c r="G1290" s="168"/>
      <c r="H1290" s="530" t="s">
        <v>3273</v>
      </c>
      <c r="I1290" s="530" t="s">
        <v>455</v>
      </c>
      <c r="J1290" s="660">
        <v>43450</v>
      </c>
      <c r="K1290" s="530" t="s">
        <v>1485</v>
      </c>
      <c r="L1290" s="657">
        <v>1600</v>
      </c>
      <c r="M1290" s="168">
        <v>3302</v>
      </c>
      <c r="N1290" s="828">
        <v>43479</v>
      </c>
      <c r="O1290" s="168"/>
      <c r="P1290" s="168"/>
      <c r="AB1290" s="5" t="str">
        <f t="shared" si="25"/>
        <v>Cabo De Hornos49</v>
      </c>
    </row>
    <row r="1291" spans="1:28" ht="12.95" customHeight="1">
      <c r="A1291" s="168">
        <v>3303</v>
      </c>
      <c r="B1291" s="168" t="s">
        <v>8486</v>
      </c>
      <c r="C1291" s="534">
        <v>43469</v>
      </c>
      <c r="D1291" s="168" t="s">
        <v>2272</v>
      </c>
      <c r="E1291" s="168" t="s">
        <v>142</v>
      </c>
      <c r="F1291" s="168"/>
      <c r="G1291" s="168"/>
      <c r="H1291" s="530" t="s">
        <v>3273</v>
      </c>
      <c r="I1291" s="530" t="s">
        <v>25</v>
      </c>
      <c r="J1291" s="660">
        <v>43438</v>
      </c>
      <c r="K1291" s="530" t="s">
        <v>1485</v>
      </c>
      <c r="L1291" s="657">
        <v>1600</v>
      </c>
      <c r="M1291" s="168">
        <v>3303</v>
      </c>
      <c r="N1291" s="828">
        <v>43479</v>
      </c>
      <c r="O1291" s="168"/>
      <c r="P1291" s="168"/>
      <c r="AB1291" s="5" t="str">
        <f t="shared" si="25"/>
        <v>Confidence37</v>
      </c>
    </row>
    <row r="1292" spans="1:28" ht="12.95" customHeight="1">
      <c r="A1292" s="168">
        <v>3304</v>
      </c>
      <c r="B1292" s="168" t="s">
        <v>8488</v>
      </c>
      <c r="C1292" s="534">
        <v>43469</v>
      </c>
      <c r="D1292" s="168" t="s">
        <v>458</v>
      </c>
      <c r="E1292" s="168" t="s">
        <v>302</v>
      </c>
      <c r="F1292" s="168"/>
      <c r="G1292" s="168"/>
      <c r="H1292" s="530" t="s">
        <v>7570</v>
      </c>
      <c r="I1292" s="530" t="s">
        <v>8487</v>
      </c>
      <c r="J1292" s="660">
        <v>43367</v>
      </c>
      <c r="K1292" s="530" t="s">
        <v>28</v>
      </c>
      <c r="L1292" s="657">
        <v>1400</v>
      </c>
      <c r="M1292" s="168">
        <v>3304</v>
      </c>
      <c r="N1292" s="828">
        <v>43495</v>
      </c>
      <c r="O1292" s="168"/>
      <c r="P1292" s="168"/>
      <c r="AB1292" s="5" t="str">
        <f t="shared" si="25"/>
        <v>Seaways Rosemar232</v>
      </c>
    </row>
    <row r="1293" spans="1:28" ht="12.95" customHeight="1">
      <c r="A1293" s="168">
        <v>3305</v>
      </c>
      <c r="B1293" s="168" t="s">
        <v>8489</v>
      </c>
      <c r="C1293" s="534">
        <v>43469</v>
      </c>
      <c r="D1293" s="168" t="s">
        <v>7934</v>
      </c>
      <c r="E1293" s="168" t="s">
        <v>370</v>
      </c>
      <c r="F1293" s="168"/>
      <c r="G1293" s="168"/>
      <c r="H1293" s="530" t="s">
        <v>465</v>
      </c>
      <c r="I1293" s="530" t="s">
        <v>319</v>
      </c>
      <c r="J1293" s="660">
        <v>43399</v>
      </c>
      <c r="K1293" s="530" t="s">
        <v>28</v>
      </c>
      <c r="L1293" s="657">
        <v>1400</v>
      </c>
      <c r="M1293" s="168">
        <v>3305</v>
      </c>
      <c r="N1293" s="828">
        <v>43495</v>
      </c>
      <c r="O1293" s="168"/>
      <c r="P1293" s="168"/>
      <c r="AB1293" s="5" t="str">
        <f t="shared" si="25"/>
        <v>Sten Skagen115</v>
      </c>
    </row>
    <row r="1294" spans="1:28" ht="12.95" customHeight="1">
      <c r="A1294" s="168">
        <v>3306</v>
      </c>
      <c r="B1294" s="168" t="s">
        <v>8490</v>
      </c>
      <c r="C1294" s="534">
        <v>43469</v>
      </c>
      <c r="D1294" s="168" t="s">
        <v>538</v>
      </c>
      <c r="E1294" s="168" t="s">
        <v>406</v>
      </c>
      <c r="F1294" s="168"/>
      <c r="G1294" s="168"/>
      <c r="H1294" s="530" t="s">
        <v>2461</v>
      </c>
      <c r="I1294" s="530" t="s">
        <v>38</v>
      </c>
      <c r="J1294" s="660">
        <v>43433</v>
      </c>
      <c r="K1294" s="530" t="s">
        <v>28</v>
      </c>
      <c r="L1294" s="657">
        <v>1400</v>
      </c>
      <c r="M1294" s="168">
        <v>3306</v>
      </c>
      <c r="N1294" s="828">
        <v>43495</v>
      </c>
      <c r="O1294" s="168"/>
      <c r="P1294" s="168"/>
      <c r="AB1294" s="5" t="str">
        <f t="shared" si="25"/>
        <v>Emmy Schulte222,223,224</v>
      </c>
    </row>
    <row r="1295" spans="1:28" ht="12.95" customHeight="1">
      <c r="A1295" s="168">
        <v>3307</v>
      </c>
      <c r="B1295" s="168" t="s">
        <v>8491</v>
      </c>
      <c r="C1295" s="534">
        <v>43469</v>
      </c>
      <c r="D1295" s="168" t="s">
        <v>7878</v>
      </c>
      <c r="E1295" s="168" t="s">
        <v>346</v>
      </c>
      <c r="F1295" s="168"/>
      <c r="G1295" s="168"/>
      <c r="H1295" s="530" t="s">
        <v>671</v>
      </c>
      <c r="I1295" s="530" t="s">
        <v>816</v>
      </c>
      <c r="J1295" s="660">
        <v>43435</v>
      </c>
      <c r="K1295" s="530" t="s">
        <v>28</v>
      </c>
      <c r="L1295" s="657">
        <v>1400</v>
      </c>
      <c r="M1295" s="168">
        <v>3307</v>
      </c>
      <c r="N1295" s="828">
        <v>43495</v>
      </c>
      <c r="O1295" s="168"/>
      <c r="P1295" s="168"/>
      <c r="AB1295" s="5" t="str">
        <f t="shared" si="25"/>
        <v>Brentholmen63,64,65,66</v>
      </c>
    </row>
    <row r="1296" spans="1:28" ht="12.95" customHeight="1">
      <c r="A1296" s="168">
        <v>3308</v>
      </c>
      <c r="B1296" s="168" t="s">
        <v>8492</v>
      </c>
      <c r="C1296" s="534">
        <v>43469</v>
      </c>
      <c r="D1296" s="168" t="s">
        <v>650</v>
      </c>
      <c r="E1296" s="168" t="s">
        <v>146</v>
      </c>
      <c r="F1296" s="168"/>
      <c r="G1296" s="168"/>
      <c r="H1296" s="530" t="s">
        <v>8315</v>
      </c>
      <c r="I1296" s="530" t="s">
        <v>20</v>
      </c>
      <c r="J1296" s="660">
        <v>43438</v>
      </c>
      <c r="K1296" s="530" t="s">
        <v>28</v>
      </c>
      <c r="L1296" s="657">
        <v>1400</v>
      </c>
      <c r="M1296" s="168">
        <v>3308</v>
      </c>
      <c r="N1296" s="828">
        <v>43495</v>
      </c>
      <c r="O1296" s="168"/>
      <c r="P1296" s="168"/>
      <c r="AB1296" s="5" t="str">
        <f t="shared" si="25"/>
        <v>Tigris252,253,254,255</v>
      </c>
    </row>
    <row r="1297" spans="1:28" ht="12.95" customHeight="1">
      <c r="A1297" s="168">
        <v>3309</v>
      </c>
      <c r="B1297" s="168" t="s">
        <v>8493</v>
      </c>
      <c r="C1297" s="534">
        <v>43469</v>
      </c>
      <c r="D1297" s="168" t="s">
        <v>8316</v>
      </c>
      <c r="E1297" s="168" t="s">
        <v>346</v>
      </c>
      <c r="F1297" s="168"/>
      <c r="G1297" s="168"/>
      <c r="H1297" s="530" t="s">
        <v>8236</v>
      </c>
      <c r="I1297" s="530" t="s">
        <v>8484</v>
      </c>
      <c r="J1297" s="660">
        <v>43432</v>
      </c>
      <c r="K1297" s="530" t="s">
        <v>28</v>
      </c>
      <c r="L1297" s="657">
        <v>1400</v>
      </c>
      <c r="M1297" s="168">
        <v>3309</v>
      </c>
      <c r="N1297" s="828">
        <v>43495</v>
      </c>
      <c r="O1297" s="168"/>
      <c r="P1297" s="168"/>
      <c r="AB1297" s="5" t="str">
        <f t="shared" si="25"/>
        <v>Patagonia76,77,78,79</v>
      </c>
    </row>
    <row r="1298" spans="1:28" ht="12.95" customHeight="1">
      <c r="A1298" s="168">
        <v>3310</v>
      </c>
      <c r="B1298" s="168" t="s">
        <v>8494</v>
      </c>
      <c r="C1298" s="534">
        <v>43469</v>
      </c>
      <c r="D1298" s="168" t="s">
        <v>7588</v>
      </c>
      <c r="E1298" s="168" t="s">
        <v>155</v>
      </c>
      <c r="F1298" s="168"/>
      <c r="G1298" s="168"/>
      <c r="H1298" s="530" t="s">
        <v>2395</v>
      </c>
      <c r="I1298" s="530" t="s">
        <v>20</v>
      </c>
      <c r="J1298" s="660">
        <v>43454</v>
      </c>
      <c r="K1298" s="530" t="s">
        <v>28</v>
      </c>
      <c r="L1298" s="657">
        <v>1400</v>
      </c>
      <c r="M1298" s="168">
        <v>3310</v>
      </c>
      <c r="N1298" s="828">
        <v>43495</v>
      </c>
      <c r="O1298" s="168"/>
      <c r="P1298" s="168"/>
      <c r="AB1298" s="5" t="str">
        <f t="shared" si="25"/>
        <v>Elisalex Schulte106,107,108,109</v>
      </c>
    </row>
    <row r="1299" spans="1:28" ht="12.95" customHeight="1">
      <c r="A1299" s="168">
        <v>3311</v>
      </c>
      <c r="B1299" s="168" t="s">
        <v>8495</v>
      </c>
      <c r="C1299" s="534">
        <v>43469</v>
      </c>
      <c r="D1299" s="168" t="s">
        <v>544</v>
      </c>
      <c r="E1299" s="168" t="s">
        <v>53</v>
      </c>
      <c r="F1299" s="168"/>
      <c r="G1299" s="168"/>
      <c r="H1299" s="530" t="s">
        <v>788</v>
      </c>
      <c r="I1299" s="530" t="s">
        <v>816</v>
      </c>
      <c r="J1299" s="660">
        <v>43449</v>
      </c>
      <c r="K1299" s="530" t="s">
        <v>28</v>
      </c>
      <c r="L1299" s="657">
        <v>1400</v>
      </c>
      <c r="M1299" s="168">
        <v>3311</v>
      </c>
      <c r="N1299" s="828">
        <v>43495</v>
      </c>
      <c r="O1299" s="168"/>
      <c r="P1299" s="168"/>
      <c r="AB1299" s="5" t="str">
        <f t="shared" si="25"/>
        <v>Vestholmen41</v>
      </c>
    </row>
    <row r="1300" spans="1:28" ht="12.95" customHeight="1">
      <c r="A1300" s="168">
        <v>3312</v>
      </c>
      <c r="B1300" s="168" t="s">
        <v>8496</v>
      </c>
      <c r="C1300" s="534">
        <v>43469</v>
      </c>
      <c r="D1300" s="168" t="s">
        <v>8399</v>
      </c>
      <c r="E1300" s="168">
        <v>6</v>
      </c>
      <c r="F1300" s="168"/>
      <c r="G1300" s="168"/>
      <c r="H1300" s="530" t="s">
        <v>8295</v>
      </c>
      <c r="I1300" s="530" t="s">
        <v>25</v>
      </c>
      <c r="J1300" s="660">
        <v>43452</v>
      </c>
      <c r="K1300" s="530" t="s">
        <v>28</v>
      </c>
      <c r="L1300" s="657">
        <v>1400</v>
      </c>
      <c r="M1300" s="168">
        <v>3312</v>
      </c>
      <c r="N1300" s="828">
        <v>43495</v>
      </c>
      <c r="O1300" s="168"/>
      <c r="P1300" s="168"/>
      <c r="AB1300" s="5" t="str">
        <f t="shared" si="25"/>
        <v>Marvin Faith1</v>
      </c>
    </row>
    <row r="1301" spans="1:28" ht="12.95" customHeight="1">
      <c r="A1301" s="168">
        <v>3313</v>
      </c>
      <c r="B1301" s="168" t="s">
        <v>8497</v>
      </c>
      <c r="C1301" s="534">
        <v>43469</v>
      </c>
      <c r="D1301" s="168" t="s">
        <v>8400</v>
      </c>
      <c r="E1301" s="168" t="s">
        <v>344</v>
      </c>
      <c r="F1301" s="168"/>
      <c r="G1301" s="168"/>
      <c r="H1301" s="530" t="s">
        <v>8483</v>
      </c>
      <c r="I1301" s="530" t="s">
        <v>25</v>
      </c>
      <c r="J1301" s="660">
        <v>43460</v>
      </c>
      <c r="K1301" s="530" t="s">
        <v>28</v>
      </c>
      <c r="L1301" s="657">
        <v>1400</v>
      </c>
      <c r="M1301" s="168">
        <v>3313</v>
      </c>
      <c r="N1301" s="828">
        <v>43482</v>
      </c>
      <c r="O1301" s="168"/>
      <c r="P1301" s="168"/>
      <c r="AB1301" s="5" t="str">
        <f t="shared" si="25"/>
        <v>King Gregory43</v>
      </c>
    </row>
    <row r="1302" spans="1:28" ht="12.95" customHeight="1">
      <c r="A1302" s="168">
        <v>3314</v>
      </c>
      <c r="B1302" s="168" t="s">
        <v>8498</v>
      </c>
      <c r="C1302" s="534">
        <v>43472</v>
      </c>
      <c r="D1302" s="168" t="s">
        <v>3270</v>
      </c>
      <c r="E1302" s="168" t="s">
        <v>422</v>
      </c>
      <c r="F1302" s="168"/>
      <c r="G1302" s="168"/>
      <c r="H1302" s="530" t="s">
        <v>8389</v>
      </c>
      <c r="I1302" s="530" t="s">
        <v>64</v>
      </c>
      <c r="J1302" s="660">
        <v>43443</v>
      </c>
      <c r="K1302" s="530" t="s">
        <v>1466</v>
      </c>
      <c r="L1302" s="657">
        <v>1400</v>
      </c>
      <c r="M1302" s="168">
        <v>3314</v>
      </c>
      <c r="N1302" s="828">
        <v>43543</v>
      </c>
      <c r="O1302" s="168"/>
      <c r="P1302" s="168"/>
      <c r="AB1302" s="5" t="str">
        <f t="shared" si="25"/>
        <v>Aframax Riviera70</v>
      </c>
    </row>
    <row r="1303" spans="1:28" ht="12.95" customHeight="1">
      <c r="A1303" s="168">
        <v>3315</v>
      </c>
      <c r="B1303" s="168" t="s">
        <v>8499</v>
      </c>
      <c r="C1303" s="534">
        <v>43472</v>
      </c>
      <c r="D1303" s="168" t="s">
        <v>8395</v>
      </c>
      <c r="E1303" s="168" t="s">
        <v>126</v>
      </c>
      <c r="F1303" s="168"/>
      <c r="G1303" s="168"/>
      <c r="H1303" s="530" t="s">
        <v>2048</v>
      </c>
      <c r="I1303" s="530" t="s">
        <v>563</v>
      </c>
      <c r="J1303" s="660">
        <v>43438</v>
      </c>
      <c r="K1303" s="530" t="s">
        <v>1466</v>
      </c>
      <c r="L1303" s="657">
        <v>1400</v>
      </c>
      <c r="M1303" s="168">
        <v>3315</v>
      </c>
      <c r="N1303" s="828">
        <v>43543</v>
      </c>
      <c r="O1303" s="168"/>
      <c r="P1303" s="168"/>
      <c r="AB1303" s="5" t="str">
        <f t="shared" si="25"/>
        <v>RS Aurora7</v>
      </c>
    </row>
    <row r="1304" spans="1:28" ht="12.95" customHeight="1">
      <c r="A1304" s="168">
        <v>3316</v>
      </c>
      <c r="B1304" s="168" t="s">
        <v>8500</v>
      </c>
      <c r="C1304" s="534">
        <v>43472</v>
      </c>
      <c r="D1304" s="168" t="s">
        <v>7504</v>
      </c>
      <c r="E1304" s="168" t="s">
        <v>171</v>
      </c>
      <c r="F1304" s="168"/>
      <c r="G1304" s="168"/>
      <c r="H1304" s="530" t="s">
        <v>8234</v>
      </c>
      <c r="I1304" s="530" t="s">
        <v>20</v>
      </c>
      <c r="J1304" s="660">
        <v>43435</v>
      </c>
      <c r="K1304" s="530" t="s">
        <v>1466</v>
      </c>
      <c r="L1304" s="657">
        <v>1400</v>
      </c>
      <c r="M1304" s="168">
        <v>3316</v>
      </c>
      <c r="N1304" s="828">
        <v>43543</v>
      </c>
      <c r="O1304" s="168"/>
      <c r="P1304" s="168"/>
      <c r="AB1304" s="5" t="str">
        <f t="shared" si="25"/>
        <v>Bareilly03</v>
      </c>
    </row>
    <row r="1305" spans="1:28" ht="12.95" customHeight="1">
      <c r="A1305" s="168">
        <v>3317</v>
      </c>
      <c r="B1305" s="168" t="s">
        <v>8502</v>
      </c>
      <c r="C1305" s="534">
        <v>43472</v>
      </c>
      <c r="D1305" s="168" t="s">
        <v>8308</v>
      </c>
      <c r="E1305" s="168" t="s">
        <v>8098</v>
      </c>
      <c r="F1305" s="168"/>
      <c r="G1305" s="168"/>
      <c r="H1305" s="530" t="s">
        <v>828</v>
      </c>
      <c r="I1305" s="530" t="s">
        <v>614</v>
      </c>
      <c r="J1305" s="660">
        <v>43441</v>
      </c>
      <c r="K1305" s="530" t="s">
        <v>1095</v>
      </c>
      <c r="L1305" s="657">
        <v>1600</v>
      </c>
      <c r="M1305" s="168">
        <v>3317</v>
      </c>
      <c r="N1305" s="828">
        <v>43503</v>
      </c>
      <c r="O1305" s="168"/>
      <c r="P1305" s="168"/>
      <c r="AB1305" s="5" t="str">
        <f t="shared" si="25"/>
        <v>Maria Bottiglieri04</v>
      </c>
    </row>
    <row r="1306" spans="1:28" ht="12.95" customHeight="1">
      <c r="A1306" s="168">
        <v>3318</v>
      </c>
      <c r="B1306" s="168" t="s">
        <v>8503</v>
      </c>
      <c r="C1306" s="534">
        <v>43472</v>
      </c>
      <c r="D1306" s="168" t="s">
        <v>483</v>
      </c>
      <c r="E1306" s="168" t="s">
        <v>8501</v>
      </c>
      <c r="F1306" s="168"/>
      <c r="G1306" s="168"/>
      <c r="H1306" s="530" t="s">
        <v>1377</v>
      </c>
      <c r="I1306" s="530" t="s">
        <v>25</v>
      </c>
      <c r="J1306" s="660">
        <v>43447</v>
      </c>
      <c r="K1306" s="530" t="s">
        <v>1095</v>
      </c>
      <c r="L1306" s="657">
        <v>1600</v>
      </c>
      <c r="M1306" s="168">
        <v>3318</v>
      </c>
      <c r="N1306" s="828">
        <v>43503</v>
      </c>
      <c r="O1306" s="168"/>
      <c r="P1306" s="168"/>
      <c r="AB1306" s="5" t="str">
        <f t="shared" si="25"/>
        <v>Cape Brindisi40</v>
      </c>
    </row>
    <row r="1307" spans="1:28" ht="12.95" customHeight="1">
      <c r="A1307" s="549">
        <v>3319</v>
      </c>
      <c r="B1307" s="168" t="s">
        <v>8504</v>
      </c>
      <c r="C1307" s="534">
        <v>43473</v>
      </c>
      <c r="D1307" s="168" t="s">
        <v>8104</v>
      </c>
      <c r="E1307" s="168" t="s">
        <v>154</v>
      </c>
      <c r="F1307" s="168"/>
      <c r="G1307" s="168"/>
      <c r="H1307" s="530" t="s">
        <v>8105</v>
      </c>
      <c r="I1307" s="530" t="s">
        <v>215</v>
      </c>
      <c r="J1307" s="660">
        <v>43336</v>
      </c>
      <c r="K1307" s="530" t="s">
        <v>3255</v>
      </c>
      <c r="L1307" s="657">
        <v>1400</v>
      </c>
      <c r="M1307" s="168">
        <v>3319</v>
      </c>
      <c r="N1307" s="828">
        <v>43508</v>
      </c>
      <c r="O1307" s="168"/>
      <c r="P1307" s="168"/>
      <c r="AB1307" s="5" t="str">
        <f t="shared" si="25"/>
        <v>Navig8 Ammolite04</v>
      </c>
    </row>
    <row r="1308" spans="1:28" ht="12.95" customHeight="1">
      <c r="A1308" s="168">
        <v>3320</v>
      </c>
      <c r="B1308" s="168" t="s">
        <v>8508</v>
      </c>
      <c r="C1308" s="534">
        <v>43473</v>
      </c>
      <c r="D1308" s="168" t="s">
        <v>7938</v>
      </c>
      <c r="E1308" s="168" t="s">
        <v>8009</v>
      </c>
      <c r="F1308" s="168"/>
      <c r="G1308" s="168"/>
      <c r="H1308" s="530" t="s">
        <v>666</v>
      </c>
      <c r="I1308" s="530" t="s">
        <v>25</v>
      </c>
      <c r="J1308" s="660">
        <v>43336</v>
      </c>
      <c r="K1308" s="530" t="s">
        <v>1104</v>
      </c>
      <c r="L1308" s="657">
        <v>1500</v>
      </c>
      <c r="M1308" s="168">
        <v>3320</v>
      </c>
      <c r="N1308" s="828">
        <v>43508</v>
      </c>
      <c r="O1308" s="168"/>
      <c r="P1308" s="168"/>
      <c r="AB1308" s="5" t="str">
        <f t="shared" si="25"/>
        <v>Wisdom Venture17</v>
      </c>
    </row>
    <row r="1309" spans="1:28" ht="12.95" customHeight="1">
      <c r="A1309" s="168">
        <v>3321</v>
      </c>
      <c r="B1309" s="168" t="s">
        <v>8509</v>
      </c>
      <c r="C1309" s="534">
        <v>43473</v>
      </c>
      <c r="D1309" s="168" t="s">
        <v>8299</v>
      </c>
      <c r="E1309" s="168" t="s">
        <v>7738</v>
      </c>
      <c r="F1309" s="168"/>
      <c r="G1309" s="168"/>
      <c r="H1309" s="530" t="s">
        <v>736</v>
      </c>
      <c r="I1309" s="530" t="s">
        <v>25</v>
      </c>
      <c r="J1309" s="660">
        <v>43429</v>
      </c>
      <c r="K1309" s="530" t="s">
        <v>1104</v>
      </c>
      <c r="L1309" s="657">
        <v>1500</v>
      </c>
      <c r="M1309" s="168">
        <v>3321</v>
      </c>
      <c r="N1309" s="828">
        <v>43503</v>
      </c>
      <c r="O1309" s="168"/>
      <c r="P1309" s="168"/>
      <c r="AB1309" s="5" t="str">
        <f t="shared" si="25"/>
        <v>Mesaieed1</v>
      </c>
    </row>
    <row r="1310" spans="1:28" ht="12.95" customHeight="1">
      <c r="A1310" s="168">
        <v>3322</v>
      </c>
      <c r="B1310" s="168" t="s">
        <v>8510</v>
      </c>
      <c r="C1310" s="534">
        <v>43473</v>
      </c>
      <c r="D1310" s="168" t="s">
        <v>8507</v>
      </c>
      <c r="E1310" s="168" t="s">
        <v>7738</v>
      </c>
      <c r="F1310" s="168"/>
      <c r="G1310" s="168"/>
      <c r="H1310" s="530" t="s">
        <v>736</v>
      </c>
      <c r="I1310" s="530" t="s">
        <v>25</v>
      </c>
      <c r="J1310" s="660">
        <v>43442</v>
      </c>
      <c r="K1310" s="530" t="s">
        <v>1104</v>
      </c>
      <c r="L1310" s="657">
        <v>1500</v>
      </c>
      <c r="M1310" s="168">
        <v>3322</v>
      </c>
      <c r="N1310" s="828">
        <v>43503</v>
      </c>
      <c r="O1310" s="168"/>
      <c r="P1310" s="168"/>
      <c r="AB1310" s="5" t="str">
        <f t="shared" si="25"/>
        <v>Navig8 Alabastor6</v>
      </c>
    </row>
    <row r="1311" spans="1:28" ht="12.95" customHeight="1">
      <c r="A1311" s="168">
        <v>3323</v>
      </c>
      <c r="B1311" s="168" t="s">
        <v>8511</v>
      </c>
      <c r="C1311" s="534">
        <v>43473</v>
      </c>
      <c r="D1311" s="168" t="s">
        <v>780</v>
      </c>
      <c r="E1311" s="168" t="s">
        <v>8320</v>
      </c>
      <c r="F1311" s="168"/>
      <c r="G1311" s="168"/>
      <c r="H1311" s="530" t="s">
        <v>8321</v>
      </c>
      <c r="I1311" s="530" t="s">
        <v>25</v>
      </c>
      <c r="J1311" s="660">
        <v>43446</v>
      </c>
      <c r="K1311" s="530" t="s">
        <v>1104</v>
      </c>
      <c r="L1311" s="657">
        <v>1500</v>
      </c>
      <c r="M1311" s="168">
        <v>3323</v>
      </c>
      <c r="N1311" s="828">
        <v>43503</v>
      </c>
      <c r="O1311" s="168"/>
      <c r="P1311" s="168"/>
      <c r="AB1311" s="5" t="str">
        <f t="shared" si="25"/>
        <v>Songa Fortune05</v>
      </c>
    </row>
    <row r="1312" spans="1:28" ht="12.95" customHeight="1">
      <c r="A1312" s="168">
        <v>3324</v>
      </c>
      <c r="B1312" s="168" t="s">
        <v>8512</v>
      </c>
      <c r="C1312" s="534">
        <v>43473</v>
      </c>
      <c r="D1312" s="168" t="s">
        <v>8403</v>
      </c>
      <c r="E1312" s="539">
        <v>1808</v>
      </c>
      <c r="F1312" s="168"/>
      <c r="G1312" s="168"/>
      <c r="H1312" s="530" t="s">
        <v>736</v>
      </c>
      <c r="I1312" s="530" t="s">
        <v>25</v>
      </c>
      <c r="J1312" s="660">
        <v>43460</v>
      </c>
      <c r="K1312" s="530" t="s">
        <v>1104</v>
      </c>
      <c r="L1312" s="657">
        <v>1500</v>
      </c>
      <c r="M1312" s="168">
        <v>3324</v>
      </c>
      <c r="N1312" s="828">
        <v>43503</v>
      </c>
      <c r="O1312" s="168"/>
      <c r="P1312" s="168"/>
      <c r="AB1312" s="5" t="str">
        <f t="shared" si="25"/>
        <v>Advantage Start71</v>
      </c>
    </row>
    <row r="1313" spans="1:28" ht="12.95" customHeight="1">
      <c r="A1313" s="168">
        <v>3325</v>
      </c>
      <c r="B1313" s="168" t="s">
        <v>8514</v>
      </c>
      <c r="C1313" s="534">
        <v>43474</v>
      </c>
      <c r="D1313" s="168" t="s">
        <v>2487</v>
      </c>
      <c r="E1313" s="168" t="s">
        <v>163</v>
      </c>
      <c r="F1313" s="168"/>
      <c r="G1313" s="168"/>
      <c r="H1313" s="530" t="s">
        <v>8012</v>
      </c>
      <c r="I1313" s="530" t="s">
        <v>20</v>
      </c>
      <c r="J1313" s="660">
        <v>43449</v>
      </c>
      <c r="K1313" s="530" t="s">
        <v>60</v>
      </c>
      <c r="L1313" s="657">
        <v>800</v>
      </c>
      <c r="M1313" s="168">
        <v>3325</v>
      </c>
      <c r="N1313" s="828">
        <v>43503</v>
      </c>
      <c r="O1313" s="168"/>
      <c r="P1313" s="168"/>
      <c r="AB1313" s="5" t="str">
        <f t="shared" si="25"/>
        <v>SCF Surgut13</v>
      </c>
    </row>
    <row r="1314" spans="1:28" ht="12.95" customHeight="1">
      <c r="A1314" s="168">
        <v>3326</v>
      </c>
      <c r="B1314" s="168" t="s">
        <v>8515</v>
      </c>
      <c r="C1314" s="534">
        <v>43474</v>
      </c>
      <c r="D1314" s="168" t="s">
        <v>8401</v>
      </c>
      <c r="E1314" s="168">
        <v>1</v>
      </c>
      <c r="F1314" s="168"/>
      <c r="G1314" s="168"/>
      <c r="H1314" s="530" t="s">
        <v>63</v>
      </c>
      <c r="I1314" s="530" t="s">
        <v>8513</v>
      </c>
      <c r="J1314" s="660">
        <v>43445</v>
      </c>
      <c r="K1314" s="530" t="s">
        <v>60</v>
      </c>
      <c r="L1314" s="657">
        <v>800</v>
      </c>
      <c r="M1314" s="168">
        <v>3326</v>
      </c>
      <c r="N1314" s="828">
        <v>43503</v>
      </c>
      <c r="O1314" s="168"/>
      <c r="P1314" s="168"/>
      <c r="AB1314" s="5" t="str">
        <f t="shared" si="25"/>
        <v>SKS Spey46</v>
      </c>
    </row>
    <row r="1315" spans="1:28" ht="12.95" customHeight="1">
      <c r="A1315" s="168">
        <v>3327</v>
      </c>
      <c r="B1315" s="168" t="s">
        <v>8516</v>
      </c>
      <c r="C1315" s="534">
        <v>43474</v>
      </c>
      <c r="D1315" s="168" t="s">
        <v>8402</v>
      </c>
      <c r="E1315" s="168">
        <v>15</v>
      </c>
      <c r="F1315" s="168"/>
      <c r="G1315" s="168"/>
      <c r="H1315" s="530" t="s">
        <v>63</v>
      </c>
      <c r="I1315" s="530" t="s">
        <v>255</v>
      </c>
      <c r="J1315" s="660">
        <v>43443</v>
      </c>
      <c r="K1315" s="530" t="s">
        <v>60</v>
      </c>
      <c r="L1315" s="657">
        <v>800</v>
      </c>
      <c r="M1315" s="168">
        <v>3327</v>
      </c>
      <c r="N1315" s="828">
        <v>43503</v>
      </c>
      <c r="O1315" s="168"/>
      <c r="P1315" s="168"/>
      <c r="AB1315" s="5" t="str">
        <f t="shared" si="25"/>
        <v>Sonangol Maiombe201807</v>
      </c>
    </row>
    <row r="1316" spans="1:28" ht="12.95" customHeight="1">
      <c r="A1316" s="168">
        <v>3328</v>
      </c>
      <c r="B1316" s="168" t="s">
        <v>8517</v>
      </c>
      <c r="C1316" s="534">
        <v>43474</v>
      </c>
      <c r="D1316" s="168" t="s">
        <v>1273</v>
      </c>
      <c r="E1316" s="168" t="s">
        <v>372</v>
      </c>
      <c r="F1316" s="168"/>
      <c r="G1316" s="168"/>
      <c r="H1316" s="530" t="s">
        <v>2278</v>
      </c>
      <c r="I1316" s="530" t="s">
        <v>622</v>
      </c>
      <c r="J1316" s="660">
        <v>43444</v>
      </c>
      <c r="K1316" s="530" t="s">
        <v>60</v>
      </c>
      <c r="L1316" s="657">
        <v>800</v>
      </c>
      <c r="M1316" s="168">
        <v>3328</v>
      </c>
      <c r="N1316" s="828">
        <v>43503</v>
      </c>
      <c r="O1316" s="168"/>
      <c r="P1316" s="168"/>
      <c r="AB1316" s="5" t="str">
        <f t="shared" si="25"/>
        <v>Stena Superior201805</v>
      </c>
    </row>
    <row r="1317" spans="1:28" ht="12.95" customHeight="1">
      <c r="A1317" s="168">
        <v>3329</v>
      </c>
      <c r="B1317" s="168" t="s">
        <v>8518</v>
      </c>
      <c r="C1317" s="534">
        <v>43474</v>
      </c>
      <c r="D1317" s="168" t="s">
        <v>1274</v>
      </c>
      <c r="E1317" s="168" t="s">
        <v>169</v>
      </c>
      <c r="F1317" s="168"/>
      <c r="G1317" s="168"/>
      <c r="H1317" s="530" t="s">
        <v>8165</v>
      </c>
      <c r="I1317" s="530" t="s">
        <v>200</v>
      </c>
      <c r="J1317" s="660">
        <v>43458</v>
      </c>
      <c r="K1317" s="530" t="s">
        <v>60</v>
      </c>
      <c r="L1317" s="657">
        <v>800</v>
      </c>
      <c r="M1317" s="168">
        <v>3329</v>
      </c>
      <c r="N1317" s="828">
        <v>43503</v>
      </c>
      <c r="O1317" s="168"/>
      <c r="P1317" s="168"/>
      <c r="AB1317" s="5" t="str">
        <f t="shared" si="25"/>
        <v>Glorycrown44</v>
      </c>
    </row>
    <row r="1318" spans="1:28" ht="12.95" customHeight="1">
      <c r="A1318" s="168">
        <v>3330</v>
      </c>
      <c r="B1318" s="168" t="s">
        <v>8519</v>
      </c>
      <c r="C1318" s="534">
        <v>43474</v>
      </c>
      <c r="D1318" s="168" t="s">
        <v>68</v>
      </c>
      <c r="E1318" s="168">
        <v>50</v>
      </c>
      <c r="F1318" s="168"/>
      <c r="G1318" s="168"/>
      <c r="H1318" s="530" t="s">
        <v>601</v>
      </c>
      <c r="I1318" s="530" t="s">
        <v>200</v>
      </c>
      <c r="J1318" s="660">
        <v>43443</v>
      </c>
      <c r="K1318" s="530" t="s">
        <v>60</v>
      </c>
      <c r="L1318" s="657">
        <v>800</v>
      </c>
      <c r="M1318" s="168">
        <v>3330</v>
      </c>
      <c r="N1318" s="828">
        <v>43503</v>
      </c>
      <c r="O1318" s="168"/>
      <c r="P1318" s="168"/>
      <c r="AB1318" s="5" t="str">
        <f t="shared" ref="AB1318:AB1381" si="26">IF(TRIM(A1308)="","",CONCATENATE(TRIM(D1308),TRIM(E1308)))</f>
        <v>Maersk Cancun1802</v>
      </c>
    </row>
    <row r="1319" spans="1:28" ht="12.95" customHeight="1">
      <c r="A1319" s="168">
        <v>3331</v>
      </c>
      <c r="B1319" s="168" t="s">
        <v>8520</v>
      </c>
      <c r="C1319" s="534">
        <v>43474</v>
      </c>
      <c r="D1319" s="168" t="s">
        <v>801</v>
      </c>
      <c r="E1319" s="168">
        <v>56</v>
      </c>
      <c r="F1319" s="168"/>
      <c r="G1319" s="168"/>
      <c r="H1319" s="530" t="s">
        <v>7955</v>
      </c>
      <c r="I1319" s="530" t="s">
        <v>222</v>
      </c>
      <c r="J1319" s="660">
        <v>43457</v>
      </c>
      <c r="K1319" s="530" t="s">
        <v>60</v>
      </c>
      <c r="L1319" s="657">
        <v>800</v>
      </c>
      <c r="M1319" s="168">
        <v>3331</v>
      </c>
      <c r="N1319" s="828">
        <v>43503</v>
      </c>
      <c r="O1319" s="168"/>
      <c r="P1319" s="168"/>
      <c r="AB1319" s="5" t="str">
        <f t="shared" si="26"/>
        <v>Nord Valorous1801</v>
      </c>
    </row>
    <row r="1320" spans="1:28" ht="12.95" customHeight="1">
      <c r="A1320" s="168">
        <v>3332</v>
      </c>
      <c r="B1320" s="168" t="s">
        <v>8521</v>
      </c>
      <c r="C1320" s="534">
        <v>43474</v>
      </c>
      <c r="D1320" s="168" t="s">
        <v>1329</v>
      </c>
      <c r="E1320" s="168">
        <v>57</v>
      </c>
      <c r="F1320" s="168"/>
      <c r="G1320" s="168"/>
      <c r="H1320" s="530" t="s">
        <v>63</v>
      </c>
      <c r="I1320" s="530" t="s">
        <v>90</v>
      </c>
      <c r="J1320" s="660">
        <v>43459</v>
      </c>
      <c r="K1320" s="530" t="s">
        <v>60</v>
      </c>
      <c r="L1320" s="657">
        <v>800</v>
      </c>
      <c r="M1320" s="168">
        <v>3332</v>
      </c>
      <c r="N1320" s="828">
        <v>43503</v>
      </c>
      <c r="O1320" s="168"/>
      <c r="P1320" s="168"/>
      <c r="AB1320" s="5" t="str">
        <f t="shared" si="26"/>
        <v>Nord Jewel1801</v>
      </c>
    </row>
    <row r="1321" spans="1:28" ht="12.95" customHeight="1">
      <c r="A1321" s="168">
        <v>3333</v>
      </c>
      <c r="B1321" s="168" t="s">
        <v>8522</v>
      </c>
      <c r="C1321" s="534">
        <v>43474</v>
      </c>
      <c r="D1321" s="168" t="s">
        <v>3088</v>
      </c>
      <c r="E1321" s="168">
        <v>5</v>
      </c>
      <c r="F1321" s="168"/>
      <c r="G1321" s="168"/>
      <c r="H1321" s="530" t="s">
        <v>63</v>
      </c>
      <c r="I1321" s="530" t="s">
        <v>7847</v>
      </c>
      <c r="J1321" s="660">
        <v>43458</v>
      </c>
      <c r="K1321" s="530" t="s">
        <v>60</v>
      </c>
      <c r="L1321" s="657">
        <v>800</v>
      </c>
      <c r="M1321" s="168">
        <v>3333</v>
      </c>
      <c r="N1321" s="828">
        <v>43503</v>
      </c>
      <c r="O1321" s="168"/>
      <c r="P1321" s="168"/>
      <c r="AB1321" s="5" t="str">
        <f t="shared" si="26"/>
        <v>Silver Gwen1808</v>
      </c>
    </row>
    <row r="1322" spans="1:28" ht="12.95" customHeight="1">
      <c r="A1322" s="168">
        <v>3334</v>
      </c>
      <c r="B1322" s="168" t="s">
        <v>8523</v>
      </c>
      <c r="C1322" s="534">
        <v>43474</v>
      </c>
      <c r="D1322" s="168" t="s">
        <v>7855</v>
      </c>
      <c r="E1322" s="168" t="s">
        <v>8470</v>
      </c>
      <c r="F1322" s="168"/>
      <c r="G1322" s="168"/>
      <c r="H1322" s="530" t="s">
        <v>63</v>
      </c>
      <c r="I1322" s="530" t="s">
        <v>319</v>
      </c>
      <c r="J1322" s="660">
        <v>43455</v>
      </c>
      <c r="K1322" s="530" t="s">
        <v>60</v>
      </c>
      <c r="L1322" s="657">
        <v>800</v>
      </c>
      <c r="M1322" s="168">
        <v>3334</v>
      </c>
      <c r="N1322" s="828">
        <v>43496</v>
      </c>
      <c r="O1322" s="168"/>
      <c r="P1322" s="168"/>
      <c r="AB1322" s="5" t="str">
        <f t="shared" si="26"/>
        <v>StenaWeco Elegance1808</v>
      </c>
    </row>
    <row r="1323" spans="1:28" ht="12.95" customHeight="1">
      <c r="A1323" s="168">
        <v>3335</v>
      </c>
      <c r="B1323" s="168" t="s">
        <v>8528</v>
      </c>
      <c r="C1323" s="534">
        <v>43475</v>
      </c>
      <c r="D1323" s="168" t="s">
        <v>8243</v>
      </c>
      <c r="E1323" s="539" t="s">
        <v>8110</v>
      </c>
      <c r="F1323" s="168"/>
      <c r="G1323" s="168"/>
      <c r="H1323" s="530" t="s">
        <v>8252</v>
      </c>
      <c r="I1323" s="530" t="s">
        <v>215</v>
      </c>
      <c r="J1323" s="660">
        <v>43412</v>
      </c>
      <c r="K1323" s="530" t="s">
        <v>8479</v>
      </c>
      <c r="L1323" s="657">
        <v>1200</v>
      </c>
      <c r="M1323" s="168">
        <v>3335</v>
      </c>
      <c r="N1323" s="828">
        <v>43489</v>
      </c>
      <c r="O1323" s="168"/>
      <c r="P1323" s="168"/>
      <c r="AB1323" s="5" t="str">
        <f t="shared" si="26"/>
        <v>Cascade Spirit20</v>
      </c>
    </row>
    <row r="1324" spans="1:28" ht="12.95" customHeight="1">
      <c r="A1324" s="168">
        <v>3336</v>
      </c>
      <c r="B1324" s="168" t="s">
        <v>8530</v>
      </c>
      <c r="C1324" s="534">
        <v>43475</v>
      </c>
      <c r="D1324" s="168" t="s">
        <v>3112</v>
      </c>
      <c r="E1324" s="168" t="s">
        <v>8529</v>
      </c>
      <c r="F1324" s="168"/>
      <c r="G1324" s="168"/>
      <c r="H1324" s="530" t="s">
        <v>8251</v>
      </c>
      <c r="I1324" s="530" t="s">
        <v>1331</v>
      </c>
      <c r="J1324" s="660">
        <v>43463</v>
      </c>
      <c r="K1324" s="530" t="s">
        <v>8366</v>
      </c>
      <c r="L1324" s="657">
        <v>1200</v>
      </c>
      <c r="M1324" s="168">
        <v>3336</v>
      </c>
      <c r="N1324" s="828">
        <v>43496</v>
      </c>
      <c r="O1324" s="168"/>
      <c r="P1324" s="168"/>
      <c r="AB1324" s="5" t="str">
        <f t="shared" si="26"/>
        <v>Pusaka Borneo1</v>
      </c>
    </row>
    <row r="1325" spans="1:28" ht="12.95" customHeight="1">
      <c r="A1325" s="168">
        <v>3337</v>
      </c>
      <c r="B1325" s="168" t="s">
        <v>8531</v>
      </c>
      <c r="C1325" s="534">
        <v>43475</v>
      </c>
      <c r="D1325" s="168" t="s">
        <v>1321</v>
      </c>
      <c r="E1325" s="168" t="s">
        <v>250</v>
      </c>
      <c r="F1325" s="168"/>
      <c r="G1325" s="168"/>
      <c r="H1325" s="530" t="s">
        <v>1271</v>
      </c>
      <c r="I1325" s="530" t="s">
        <v>8524</v>
      </c>
      <c r="J1325" s="660">
        <v>43440</v>
      </c>
      <c r="K1325" s="530" t="s">
        <v>8366</v>
      </c>
      <c r="L1325" s="657">
        <v>1200</v>
      </c>
      <c r="M1325" s="168">
        <v>3337</v>
      </c>
      <c r="N1325" s="828">
        <v>43508</v>
      </c>
      <c r="O1325" s="168"/>
      <c r="P1325" s="168"/>
      <c r="AB1325" s="5" t="str">
        <f t="shared" si="26"/>
        <v>New Accord15</v>
      </c>
    </row>
    <row r="1326" spans="1:28" ht="12.95" customHeight="1">
      <c r="A1326" s="168">
        <v>3338</v>
      </c>
      <c r="B1326" s="168" t="s">
        <v>8532</v>
      </c>
      <c r="C1326" s="534">
        <v>43475</v>
      </c>
      <c r="D1326" s="168" t="s">
        <v>7506</v>
      </c>
      <c r="E1326" s="168" t="s">
        <v>129</v>
      </c>
      <c r="F1326" s="168"/>
      <c r="G1326" s="168"/>
      <c r="H1326" s="530" t="s">
        <v>1304</v>
      </c>
      <c r="I1326" s="530" t="s">
        <v>645</v>
      </c>
      <c r="J1326" s="660">
        <v>43443</v>
      </c>
      <c r="K1326" s="530" t="s">
        <v>8366</v>
      </c>
      <c r="L1326" s="657">
        <v>1200</v>
      </c>
      <c r="M1326" s="168">
        <v>3338</v>
      </c>
      <c r="N1326" s="828">
        <v>43482</v>
      </c>
      <c r="O1326" s="168"/>
      <c r="P1326" s="168"/>
      <c r="AB1326" s="5" t="str">
        <f t="shared" si="26"/>
        <v>Shanghai Dawn68</v>
      </c>
    </row>
    <row r="1327" spans="1:28" ht="12.95" customHeight="1">
      <c r="A1327" s="168">
        <v>3339</v>
      </c>
      <c r="B1327" s="168" t="s">
        <v>8533</v>
      </c>
      <c r="C1327" s="534">
        <v>43475</v>
      </c>
      <c r="D1327" s="168" t="s">
        <v>2874</v>
      </c>
      <c r="E1327" s="168" t="s">
        <v>8525</v>
      </c>
      <c r="F1327" s="168"/>
      <c r="G1327" s="168"/>
      <c r="H1327" s="530" t="s">
        <v>2981</v>
      </c>
      <c r="I1327" s="530" t="s">
        <v>20</v>
      </c>
      <c r="J1327" s="660">
        <v>43449</v>
      </c>
      <c r="K1327" s="530" t="s">
        <v>8366</v>
      </c>
      <c r="L1327" s="657">
        <v>1200</v>
      </c>
      <c r="M1327" s="168">
        <v>3339</v>
      </c>
      <c r="N1327" s="828">
        <v>43508</v>
      </c>
      <c r="O1327" s="168"/>
      <c r="P1327" s="168"/>
      <c r="AB1327" s="5" t="str">
        <f t="shared" si="26"/>
        <v>Yamato Spirit61</v>
      </c>
    </row>
    <row r="1328" spans="1:28" ht="12.95" customHeight="1">
      <c r="A1328" s="168">
        <v>3340</v>
      </c>
      <c r="B1328" s="168" t="s">
        <v>8534</v>
      </c>
      <c r="C1328" s="534">
        <v>43476</v>
      </c>
      <c r="D1328" s="168" t="s">
        <v>7410</v>
      </c>
      <c r="E1328" s="168" t="s">
        <v>8397</v>
      </c>
      <c r="F1328" s="168"/>
      <c r="G1328" s="168"/>
      <c r="H1328" s="530" t="s">
        <v>8245</v>
      </c>
      <c r="I1328" s="530" t="s">
        <v>261</v>
      </c>
      <c r="J1328" s="660">
        <v>43438</v>
      </c>
      <c r="K1328" s="530" t="s">
        <v>8366</v>
      </c>
      <c r="L1328" s="657">
        <v>1200</v>
      </c>
      <c r="M1328" s="168">
        <v>3340</v>
      </c>
      <c r="N1328" s="828">
        <v>43508</v>
      </c>
      <c r="O1328" s="168"/>
      <c r="P1328" s="168"/>
      <c r="AB1328" s="5" t="str">
        <f t="shared" si="26"/>
        <v>Sebarok Spirit50</v>
      </c>
    </row>
    <row r="1329" spans="1:28" ht="12.95" customHeight="1">
      <c r="A1329" s="168">
        <v>3341</v>
      </c>
      <c r="B1329" s="168" t="s">
        <v>8536</v>
      </c>
      <c r="C1329" s="534">
        <v>43476</v>
      </c>
      <c r="D1329" s="168" t="s">
        <v>8404</v>
      </c>
      <c r="E1329" s="168">
        <v>31</v>
      </c>
      <c r="F1329" s="168"/>
      <c r="G1329" s="168"/>
      <c r="H1329" s="530" t="s">
        <v>8535</v>
      </c>
      <c r="I1329" s="530" t="s">
        <v>1349</v>
      </c>
      <c r="J1329" s="660">
        <v>43443</v>
      </c>
      <c r="K1329" s="530" t="s">
        <v>8366</v>
      </c>
      <c r="L1329" s="657">
        <v>1200</v>
      </c>
      <c r="M1329" s="168">
        <v>3341</v>
      </c>
      <c r="N1329" s="828">
        <v>43490</v>
      </c>
      <c r="O1329" s="168"/>
      <c r="P1329" s="168"/>
      <c r="AB1329" s="5" t="str">
        <f t="shared" si="26"/>
        <v>Ningbo Dawn56</v>
      </c>
    </row>
    <row r="1330" spans="1:28" ht="12.95" customHeight="1">
      <c r="A1330" s="168">
        <v>3342</v>
      </c>
      <c r="B1330" s="168" t="s">
        <v>8537</v>
      </c>
      <c r="C1330" s="534">
        <v>43476</v>
      </c>
      <c r="D1330" s="168" t="s">
        <v>3104</v>
      </c>
      <c r="E1330" s="168" t="s">
        <v>81</v>
      </c>
      <c r="F1330" s="168"/>
      <c r="G1330" s="168"/>
      <c r="H1330" s="530" t="s">
        <v>1283</v>
      </c>
      <c r="I1330" s="530" t="s">
        <v>645</v>
      </c>
      <c r="J1330" s="660">
        <v>43464</v>
      </c>
      <c r="K1330" s="530" t="s">
        <v>8366</v>
      </c>
      <c r="L1330" s="657">
        <v>1200</v>
      </c>
      <c r="M1330" s="168">
        <v>3342</v>
      </c>
      <c r="N1330" s="828">
        <v>43487</v>
      </c>
      <c r="O1330" s="168"/>
      <c r="P1330" s="168"/>
      <c r="AB1330" s="5" t="str">
        <f t="shared" si="26"/>
        <v>Atlantic Dawn57</v>
      </c>
    </row>
    <row r="1331" spans="1:28" ht="12.95" customHeight="1">
      <c r="A1331" s="168">
        <v>3343</v>
      </c>
      <c r="B1331" s="168" t="s">
        <v>8538</v>
      </c>
      <c r="C1331" s="534">
        <v>43476</v>
      </c>
      <c r="D1331" s="168" t="s">
        <v>8463</v>
      </c>
      <c r="E1331" s="168">
        <v>74</v>
      </c>
      <c r="F1331" s="168"/>
      <c r="G1331" s="168"/>
      <c r="H1331" s="530" t="s">
        <v>1304</v>
      </c>
      <c r="I1331" s="530" t="s">
        <v>1409</v>
      </c>
      <c r="J1331" s="660">
        <v>43450</v>
      </c>
      <c r="K1331" s="530" t="s">
        <v>8366</v>
      </c>
      <c r="L1331" s="657">
        <v>1200</v>
      </c>
      <c r="M1331" s="168">
        <v>3343</v>
      </c>
      <c r="N1331" s="828">
        <v>43496</v>
      </c>
      <c r="O1331" s="168"/>
      <c r="P1331" s="168"/>
      <c r="AB1331" s="5" t="str">
        <f t="shared" si="26"/>
        <v>Stavanger Bliss5</v>
      </c>
    </row>
    <row r="1332" spans="1:28" ht="12.95" customHeight="1">
      <c r="A1332" s="168">
        <v>3344</v>
      </c>
      <c r="B1332" s="168" t="s">
        <v>8539</v>
      </c>
      <c r="C1332" s="534">
        <v>43476</v>
      </c>
      <c r="D1332" s="168" t="s">
        <v>3106</v>
      </c>
      <c r="E1332" s="168">
        <v>221</v>
      </c>
      <c r="F1332" s="168"/>
      <c r="G1332" s="168"/>
      <c r="H1332" s="530" t="s">
        <v>1489</v>
      </c>
      <c r="I1332" s="530" t="s">
        <v>1331</v>
      </c>
      <c r="J1332" s="660">
        <v>43457</v>
      </c>
      <c r="K1332" s="530" t="s">
        <v>8366</v>
      </c>
      <c r="L1332" s="657">
        <v>1200</v>
      </c>
      <c r="M1332" s="168">
        <v>3344</v>
      </c>
      <c r="N1332" s="828">
        <v>43488</v>
      </c>
      <c r="O1332" s="168"/>
      <c r="P1332" s="168"/>
      <c r="AB1332" s="5" t="str">
        <f t="shared" si="26"/>
        <v>New Award13_18</v>
      </c>
    </row>
    <row r="1333" spans="1:28" ht="12.95" customHeight="1">
      <c r="A1333" s="168">
        <v>3345</v>
      </c>
      <c r="B1333" s="168" t="s">
        <v>8540</v>
      </c>
      <c r="C1333" s="534">
        <v>43476</v>
      </c>
      <c r="D1333" s="168" t="s">
        <v>7872</v>
      </c>
      <c r="E1333" s="168">
        <v>10</v>
      </c>
      <c r="F1333" s="168"/>
      <c r="G1333" s="168"/>
      <c r="H1333" s="530" t="s">
        <v>8464</v>
      </c>
      <c r="I1333" s="530" t="s">
        <v>312</v>
      </c>
      <c r="J1333" s="660">
        <v>43445</v>
      </c>
      <c r="K1333" s="530" t="s">
        <v>8366</v>
      </c>
      <c r="L1333" s="657">
        <v>1200</v>
      </c>
      <c r="M1333" s="168">
        <v>3345</v>
      </c>
      <c r="N1333" s="828">
        <v>43508</v>
      </c>
      <c r="O1333" s="168"/>
      <c r="P1333" s="168"/>
      <c r="AB1333" s="5" t="str">
        <f t="shared" si="26"/>
        <v>Maria1805</v>
      </c>
    </row>
    <row r="1334" spans="1:28" ht="12.95" customHeight="1">
      <c r="A1334" s="168">
        <v>3346</v>
      </c>
      <c r="B1334" s="168" t="s">
        <v>8541</v>
      </c>
      <c r="C1334" s="534">
        <v>43476</v>
      </c>
      <c r="D1334" s="168" t="s">
        <v>2265</v>
      </c>
      <c r="E1334" s="168" t="s">
        <v>8465</v>
      </c>
      <c r="F1334" s="168"/>
      <c r="G1334" s="168"/>
      <c r="H1334" s="530" t="s">
        <v>8464</v>
      </c>
      <c r="I1334" s="530" t="s">
        <v>1331</v>
      </c>
      <c r="J1334" s="660">
        <v>43457</v>
      </c>
      <c r="K1334" s="530" t="s">
        <v>8366</v>
      </c>
      <c r="L1334" s="657">
        <v>1200</v>
      </c>
      <c r="M1334" s="168">
        <v>3346</v>
      </c>
      <c r="N1334" s="828">
        <v>43500</v>
      </c>
      <c r="O1334" s="168"/>
      <c r="P1334" s="168"/>
      <c r="AB1334" s="5" t="str">
        <f t="shared" si="26"/>
        <v>Selecao21P-121F</v>
      </c>
    </row>
    <row r="1335" spans="1:28" ht="12.95" customHeight="1">
      <c r="A1335" s="168">
        <v>3347</v>
      </c>
      <c r="B1335" s="168" t="s">
        <v>8549</v>
      </c>
      <c r="C1335" s="534">
        <v>43479</v>
      </c>
      <c r="D1335" s="168" t="s">
        <v>2854</v>
      </c>
      <c r="E1335" s="168" t="s">
        <v>8543</v>
      </c>
      <c r="F1335" s="168"/>
      <c r="G1335" s="168"/>
      <c r="H1335" s="530" t="s">
        <v>2474</v>
      </c>
      <c r="I1335" s="530" t="s">
        <v>25</v>
      </c>
      <c r="J1335" s="660">
        <v>43460</v>
      </c>
      <c r="K1335" s="530" t="s">
        <v>1466</v>
      </c>
      <c r="L1335" s="657">
        <v>1400</v>
      </c>
      <c r="M1335" s="168">
        <v>3347</v>
      </c>
      <c r="N1335" s="828">
        <v>43549</v>
      </c>
      <c r="O1335" s="168"/>
      <c r="P1335" s="168"/>
      <c r="AB1335" s="5" t="str">
        <f t="shared" si="26"/>
        <v>Meridian Express35</v>
      </c>
    </row>
    <row r="1336" spans="1:28" ht="12.95" customHeight="1">
      <c r="A1336" s="168">
        <v>3348</v>
      </c>
      <c r="B1336" s="168" t="s">
        <v>8550</v>
      </c>
      <c r="C1336" s="534">
        <v>43479</v>
      </c>
      <c r="D1336" s="168" t="s">
        <v>892</v>
      </c>
      <c r="E1336" s="168" t="s">
        <v>8542</v>
      </c>
      <c r="F1336" s="168"/>
      <c r="G1336" s="168"/>
      <c r="H1336" s="530" t="s">
        <v>2474</v>
      </c>
      <c r="I1336" s="530" t="s">
        <v>2625</v>
      </c>
      <c r="J1336" s="660">
        <v>43457</v>
      </c>
      <c r="K1336" s="530" t="s">
        <v>1466</v>
      </c>
      <c r="L1336" s="657">
        <v>1400</v>
      </c>
      <c r="M1336" s="168">
        <v>3348</v>
      </c>
      <c r="N1336" s="828">
        <v>43549</v>
      </c>
      <c r="O1336" s="168"/>
      <c r="P1336" s="168"/>
      <c r="AB1336" s="5" t="str">
        <f t="shared" si="26"/>
        <v>Aquatravesia11</v>
      </c>
    </row>
    <row r="1337" spans="1:28" ht="12.95" customHeight="1">
      <c r="A1337" s="168">
        <v>3349</v>
      </c>
      <c r="B1337" s="168" t="s">
        <v>8551</v>
      </c>
      <c r="C1337" s="534">
        <v>43479</v>
      </c>
      <c r="D1337" s="168" t="s">
        <v>8309</v>
      </c>
      <c r="E1337" s="168" t="s">
        <v>8546</v>
      </c>
      <c r="F1337" s="168"/>
      <c r="G1337" s="168"/>
      <c r="H1337" s="530" t="s">
        <v>2474</v>
      </c>
      <c r="I1337" s="530" t="s">
        <v>25</v>
      </c>
      <c r="J1337" s="660">
        <v>43458</v>
      </c>
      <c r="K1337" s="530" t="s">
        <v>1466</v>
      </c>
      <c r="L1337" s="657">
        <v>1400</v>
      </c>
      <c r="M1337" s="168">
        <v>3349</v>
      </c>
      <c r="N1337" s="828">
        <v>43549</v>
      </c>
      <c r="O1337" s="168"/>
      <c r="P1337" s="168"/>
      <c r="AB1337" s="5" t="str">
        <f t="shared" si="26"/>
        <v>Andes169P-129F-18</v>
      </c>
    </row>
    <row r="1338" spans="1:28" ht="12.95" customHeight="1">
      <c r="A1338" s="168">
        <v>3350</v>
      </c>
      <c r="B1338" s="168" t="s">
        <v>8552</v>
      </c>
      <c r="C1338" s="534">
        <v>43479</v>
      </c>
      <c r="D1338" s="168" t="s">
        <v>8300</v>
      </c>
      <c r="E1338" s="168" t="s">
        <v>8544</v>
      </c>
      <c r="F1338" s="168"/>
      <c r="G1338" s="168"/>
      <c r="H1338" s="530" t="s">
        <v>2474</v>
      </c>
      <c r="I1338" s="530" t="s">
        <v>412</v>
      </c>
      <c r="J1338" s="660">
        <v>43458</v>
      </c>
      <c r="K1338" s="530" t="s">
        <v>1466</v>
      </c>
      <c r="L1338" s="657">
        <v>1400</v>
      </c>
      <c r="M1338" s="168">
        <v>3350</v>
      </c>
      <c r="N1338" s="828">
        <v>43549</v>
      </c>
      <c r="O1338" s="168"/>
      <c r="P1338" s="168"/>
      <c r="AB1338" s="5" t="str">
        <f t="shared" si="26"/>
        <v>Commander37-37</v>
      </c>
    </row>
    <row r="1339" spans="1:28" ht="12.95" customHeight="1">
      <c r="A1339" s="168">
        <v>3351</v>
      </c>
      <c r="B1339" s="168" t="s">
        <v>8553</v>
      </c>
      <c r="C1339" s="534">
        <v>43479</v>
      </c>
      <c r="D1339" s="168" t="s">
        <v>8103</v>
      </c>
      <c r="E1339" s="168" t="s">
        <v>7634</v>
      </c>
      <c r="F1339" s="168"/>
      <c r="G1339" s="168"/>
      <c r="H1339" s="530" t="s">
        <v>2474</v>
      </c>
      <c r="I1339" s="530" t="s">
        <v>412</v>
      </c>
      <c r="J1339" s="660">
        <v>43459</v>
      </c>
      <c r="K1339" s="530" t="s">
        <v>1466</v>
      </c>
      <c r="L1339" s="657">
        <v>1400</v>
      </c>
      <c r="M1339" s="168">
        <v>3351</v>
      </c>
      <c r="N1339" s="828">
        <v>43549</v>
      </c>
      <c r="O1339" s="168"/>
      <c r="P1339" s="168"/>
      <c r="AB1339" s="5" t="str">
        <f t="shared" si="26"/>
        <v>Albatross Trader31</v>
      </c>
    </row>
    <row r="1340" spans="1:28" ht="12.95" customHeight="1">
      <c r="A1340" s="168">
        <v>3352</v>
      </c>
      <c r="B1340" s="168" t="s">
        <v>8554</v>
      </c>
      <c r="C1340" s="534">
        <v>43479</v>
      </c>
      <c r="D1340" s="168" t="s">
        <v>2779</v>
      </c>
      <c r="E1340" s="168" t="s">
        <v>8545</v>
      </c>
      <c r="F1340" s="168"/>
      <c r="G1340" s="168"/>
      <c r="H1340" s="530" t="s">
        <v>2474</v>
      </c>
      <c r="I1340" s="530" t="s">
        <v>8547</v>
      </c>
      <c r="J1340" s="660">
        <v>43463</v>
      </c>
      <c r="K1340" s="530" t="s">
        <v>1466</v>
      </c>
      <c r="L1340" s="657">
        <v>1400</v>
      </c>
      <c r="M1340" s="168">
        <v>3352</v>
      </c>
      <c r="N1340" s="828">
        <v>43549</v>
      </c>
      <c r="O1340" s="168"/>
      <c r="P1340" s="168"/>
      <c r="AB1340" s="5" t="str">
        <f t="shared" si="26"/>
        <v>Cabo San Vicente26</v>
      </c>
    </row>
    <row r="1341" spans="1:28" ht="12.95" customHeight="1">
      <c r="A1341" s="168">
        <v>3353</v>
      </c>
      <c r="B1341" s="168" t="s">
        <v>8555</v>
      </c>
      <c r="C1341" s="534">
        <v>43479</v>
      </c>
      <c r="D1341" s="168" t="s">
        <v>2776</v>
      </c>
      <c r="E1341" s="168" t="s">
        <v>8548</v>
      </c>
      <c r="F1341" s="168"/>
      <c r="G1341" s="168"/>
      <c r="H1341" s="530" t="s">
        <v>2474</v>
      </c>
      <c r="I1341" s="530" t="s">
        <v>3099</v>
      </c>
      <c r="J1341" s="660">
        <v>43461</v>
      </c>
      <c r="K1341" s="530" t="s">
        <v>1466</v>
      </c>
      <c r="L1341" s="657">
        <v>1400</v>
      </c>
      <c r="M1341" s="168">
        <v>3353</v>
      </c>
      <c r="N1341" s="828">
        <v>43549</v>
      </c>
      <c r="O1341" s="168"/>
      <c r="P1341" s="168"/>
      <c r="AB1341" s="5" t="str">
        <f t="shared" si="26"/>
        <v>Aqua loyalty74</v>
      </c>
    </row>
    <row r="1342" spans="1:28" ht="12.95" customHeight="1">
      <c r="A1342" s="168">
        <v>3354</v>
      </c>
      <c r="B1342" s="168" t="s">
        <v>8604</v>
      </c>
      <c r="C1342" s="534">
        <v>43500</v>
      </c>
      <c r="D1342" s="168" t="s">
        <v>8570</v>
      </c>
      <c r="E1342" s="168">
        <v>19001</v>
      </c>
      <c r="F1342" s="168"/>
      <c r="G1342" s="168"/>
      <c r="H1342" s="530" t="s">
        <v>2976</v>
      </c>
      <c r="I1342" s="530" t="s">
        <v>8597</v>
      </c>
      <c r="J1342" s="660">
        <v>43480</v>
      </c>
      <c r="K1342" s="530" t="s">
        <v>290</v>
      </c>
      <c r="L1342" s="657">
        <v>1400</v>
      </c>
      <c r="M1342" s="168">
        <v>3354</v>
      </c>
      <c r="N1342" s="828">
        <v>43535</v>
      </c>
      <c r="O1342" s="168"/>
      <c r="P1342" s="168"/>
      <c r="AB1342" s="5" t="str">
        <f t="shared" si="26"/>
        <v>Seaways Reymar221</v>
      </c>
    </row>
    <row r="1343" spans="1:28" ht="12.95" customHeight="1">
      <c r="A1343" s="168">
        <v>3355</v>
      </c>
      <c r="B1343" s="168" t="s">
        <v>8605</v>
      </c>
      <c r="C1343" s="534">
        <v>43500</v>
      </c>
      <c r="D1343" s="168" t="s">
        <v>4217</v>
      </c>
      <c r="E1343" s="168" t="s">
        <v>8599</v>
      </c>
      <c r="F1343" s="168"/>
      <c r="G1343" s="168"/>
      <c r="H1343" s="530" t="s">
        <v>7999</v>
      </c>
      <c r="I1343" s="530" t="s">
        <v>215</v>
      </c>
      <c r="J1343" s="660">
        <v>43468</v>
      </c>
      <c r="K1343" s="530" t="s">
        <v>724</v>
      </c>
      <c r="L1343" s="657">
        <v>1380</v>
      </c>
      <c r="M1343" s="168">
        <v>3355</v>
      </c>
      <c r="N1343" s="828">
        <v>43554</v>
      </c>
      <c r="O1343" s="168"/>
      <c r="P1343" s="168"/>
      <c r="AB1343" s="5" t="str">
        <f t="shared" si="26"/>
        <v>Persepolis10</v>
      </c>
    </row>
    <row r="1344" spans="1:28" ht="12.95" customHeight="1">
      <c r="A1344" s="168">
        <v>3356</v>
      </c>
      <c r="B1344" s="168" t="s">
        <v>8606</v>
      </c>
      <c r="C1344" s="534">
        <v>43500</v>
      </c>
      <c r="D1344" s="168" t="s">
        <v>8405</v>
      </c>
      <c r="E1344" s="168" t="s">
        <v>8598</v>
      </c>
      <c r="F1344" s="168"/>
      <c r="G1344" s="168"/>
      <c r="H1344" s="530" t="s">
        <v>7999</v>
      </c>
      <c r="I1344" s="530" t="s">
        <v>356</v>
      </c>
      <c r="J1344" s="660">
        <v>43468</v>
      </c>
      <c r="K1344" s="530" t="s">
        <v>724</v>
      </c>
      <c r="L1344" s="657">
        <v>1380</v>
      </c>
      <c r="M1344" s="168">
        <v>3356</v>
      </c>
      <c r="N1344" s="828">
        <v>43570</v>
      </c>
      <c r="O1344" s="168"/>
      <c r="P1344" s="168"/>
      <c r="AB1344" s="5" t="str">
        <f t="shared" si="26"/>
        <v>Maya189P_134F</v>
      </c>
    </row>
    <row r="1345" spans="1:28" ht="12.95" customHeight="1">
      <c r="A1345" s="168">
        <v>3357</v>
      </c>
      <c r="B1345" s="168" t="s">
        <v>8607</v>
      </c>
      <c r="C1345" s="534">
        <v>43500</v>
      </c>
      <c r="D1345" s="168" t="s">
        <v>8458</v>
      </c>
      <c r="E1345" s="168">
        <v>5</v>
      </c>
      <c r="F1345" s="168"/>
      <c r="G1345" s="168"/>
      <c r="H1345" s="530" t="s">
        <v>8295</v>
      </c>
      <c r="I1345" s="530" t="s">
        <v>8600</v>
      </c>
      <c r="J1345" s="660">
        <v>43480</v>
      </c>
      <c r="K1345" s="530" t="s">
        <v>28</v>
      </c>
      <c r="L1345" s="657">
        <v>1400</v>
      </c>
      <c r="M1345" s="168">
        <v>3357</v>
      </c>
      <c r="N1345" s="828">
        <v>43510</v>
      </c>
      <c r="O1345" s="168"/>
      <c r="P1345" s="168"/>
      <c r="AB1345" s="5" t="str">
        <f t="shared" si="26"/>
        <v>Emmy Schulte226,227,228</v>
      </c>
    </row>
    <row r="1346" spans="1:28" ht="12.95" customHeight="1">
      <c r="A1346" s="168">
        <v>3358</v>
      </c>
      <c r="B1346" s="168" t="s">
        <v>8608</v>
      </c>
      <c r="C1346" s="534">
        <v>43500</v>
      </c>
      <c r="D1346" s="168" t="s">
        <v>538</v>
      </c>
      <c r="E1346" s="168">
        <v>4</v>
      </c>
      <c r="F1346" s="168"/>
      <c r="G1346" s="168"/>
      <c r="H1346" s="530" t="s">
        <v>2461</v>
      </c>
      <c r="I1346" s="530" t="s">
        <v>59</v>
      </c>
      <c r="J1346" s="660">
        <v>43483</v>
      </c>
      <c r="K1346" s="530" t="s">
        <v>28</v>
      </c>
      <c r="L1346" s="657">
        <v>1400</v>
      </c>
      <c r="M1346" s="168">
        <v>3358</v>
      </c>
      <c r="N1346" s="828">
        <v>43511</v>
      </c>
      <c r="O1346" s="168"/>
      <c r="P1346" s="168"/>
      <c r="AB1346" s="5" t="str">
        <f t="shared" si="26"/>
        <v>Elisalex Schulte110'112</v>
      </c>
    </row>
    <row r="1347" spans="1:28" ht="12.95" customHeight="1">
      <c r="A1347" s="168">
        <v>3359</v>
      </c>
      <c r="B1347" s="168" t="s">
        <v>8609</v>
      </c>
      <c r="C1347" s="534">
        <v>43500</v>
      </c>
      <c r="D1347" s="168" t="s">
        <v>1268</v>
      </c>
      <c r="E1347" s="168">
        <v>82</v>
      </c>
      <c r="F1347" s="168"/>
      <c r="G1347" s="168"/>
      <c r="H1347" s="530" t="s">
        <v>2541</v>
      </c>
      <c r="I1347" s="530" t="s">
        <v>356</v>
      </c>
      <c r="J1347" s="660">
        <v>43474</v>
      </c>
      <c r="K1347" s="530" t="s">
        <v>28</v>
      </c>
      <c r="L1347" s="657">
        <v>1400</v>
      </c>
      <c r="M1347" s="168">
        <v>3359</v>
      </c>
      <c r="N1347" s="828">
        <v>43633</v>
      </c>
      <c r="O1347" s="168"/>
      <c r="P1347" s="168"/>
      <c r="AB1347" s="5" t="str">
        <f t="shared" si="26"/>
        <v>Vestholmen42,43,44</v>
      </c>
    </row>
    <row r="1348" spans="1:28" ht="12.95" customHeight="1">
      <c r="A1348" s="168">
        <v>3360</v>
      </c>
      <c r="B1348" s="168" t="s">
        <v>8610</v>
      </c>
      <c r="C1348" s="534">
        <v>43500</v>
      </c>
      <c r="D1348" s="168" t="s">
        <v>6250</v>
      </c>
      <c r="E1348" s="168">
        <v>2</v>
      </c>
      <c r="F1348" s="168"/>
      <c r="G1348" s="168"/>
      <c r="H1348" s="530" t="s">
        <v>1382</v>
      </c>
      <c r="I1348" s="530" t="s">
        <v>7597</v>
      </c>
      <c r="J1348" s="660">
        <v>43483</v>
      </c>
      <c r="K1348" s="530" t="s">
        <v>28</v>
      </c>
      <c r="L1348" s="657">
        <v>1400</v>
      </c>
      <c r="M1348" s="168">
        <v>3360</v>
      </c>
      <c r="N1348" s="828">
        <v>43511</v>
      </c>
      <c r="O1348" s="168"/>
      <c r="P1348" s="168"/>
      <c r="AB1348" s="5" t="str">
        <f t="shared" si="26"/>
        <v>Patagonia80,81,82,83,84</v>
      </c>
    </row>
    <row r="1349" spans="1:28" ht="12.95" customHeight="1">
      <c r="A1349" s="168">
        <v>3361</v>
      </c>
      <c r="B1349" s="168" t="s">
        <v>8611</v>
      </c>
      <c r="C1349" s="534">
        <v>43500</v>
      </c>
      <c r="D1349" s="168" t="s">
        <v>8388</v>
      </c>
      <c r="E1349" s="168" t="s">
        <v>230</v>
      </c>
      <c r="F1349" s="168"/>
      <c r="G1349" s="168"/>
      <c r="H1349" s="530" t="s">
        <v>2048</v>
      </c>
      <c r="I1349" s="530" t="s">
        <v>1331</v>
      </c>
      <c r="J1349" s="660">
        <v>43468</v>
      </c>
      <c r="K1349" s="530" t="s">
        <v>1466</v>
      </c>
      <c r="L1349" s="657">
        <v>1050</v>
      </c>
      <c r="M1349" s="168">
        <v>3361</v>
      </c>
      <c r="N1349" s="828">
        <v>43669</v>
      </c>
      <c r="O1349" s="168"/>
      <c r="P1349" s="168"/>
      <c r="AB1349" s="5" t="str">
        <f t="shared" si="26"/>
        <v>Brentholmen67,68,69</v>
      </c>
    </row>
    <row r="1350" spans="1:28" ht="12.95" customHeight="1">
      <c r="A1350" s="168">
        <v>3362</v>
      </c>
      <c r="B1350" s="168" t="s">
        <v>8612</v>
      </c>
      <c r="C1350" s="534">
        <v>43500</v>
      </c>
      <c r="D1350" s="168" t="s">
        <v>8390</v>
      </c>
      <c r="E1350" s="168" t="s">
        <v>144</v>
      </c>
      <c r="F1350" s="168"/>
      <c r="G1350" s="168"/>
      <c r="H1350" s="530" t="s">
        <v>8389</v>
      </c>
      <c r="I1350" s="530" t="s">
        <v>20</v>
      </c>
      <c r="J1350" s="660">
        <v>43468</v>
      </c>
      <c r="K1350" s="530" t="s">
        <v>1466</v>
      </c>
      <c r="L1350" s="657">
        <v>1050</v>
      </c>
      <c r="M1350" s="168">
        <v>3362</v>
      </c>
      <c r="N1350" s="828">
        <v>43669</v>
      </c>
      <c r="O1350" s="168"/>
      <c r="P1350" s="168"/>
      <c r="AB1350" s="5" t="str">
        <f t="shared" si="26"/>
        <v>Tigris257,258</v>
      </c>
    </row>
    <row r="1351" spans="1:28" ht="12.95" customHeight="1">
      <c r="A1351" s="168">
        <v>3363</v>
      </c>
      <c r="B1351" s="168" t="s">
        <v>8613</v>
      </c>
      <c r="C1351" s="534">
        <v>43500</v>
      </c>
      <c r="D1351" s="168" t="s">
        <v>2054</v>
      </c>
      <c r="E1351" s="168" t="s">
        <v>166</v>
      </c>
      <c r="F1351" s="168"/>
      <c r="G1351" s="168"/>
      <c r="H1351" s="530" t="s">
        <v>8391</v>
      </c>
      <c r="I1351" s="530" t="s">
        <v>511</v>
      </c>
      <c r="J1351" s="660">
        <v>43469</v>
      </c>
      <c r="K1351" s="530" t="s">
        <v>1466</v>
      </c>
      <c r="L1351" s="657">
        <v>1050</v>
      </c>
      <c r="M1351" s="168">
        <v>3363</v>
      </c>
      <c r="N1351" s="828">
        <v>43735</v>
      </c>
      <c r="O1351" s="168"/>
      <c r="P1351" s="168"/>
      <c r="AB1351" s="5" t="str">
        <f t="shared" si="26"/>
        <v>Sten Skagen117,118,119,</v>
      </c>
    </row>
    <row r="1352" spans="1:28" ht="12.95" customHeight="1">
      <c r="A1352" s="168">
        <v>3364</v>
      </c>
      <c r="B1352" s="168" t="s">
        <v>8614</v>
      </c>
      <c r="C1352" s="534">
        <v>43500</v>
      </c>
      <c r="D1352" s="168" t="s">
        <v>8398</v>
      </c>
      <c r="E1352" s="168" t="s">
        <v>405</v>
      </c>
      <c r="F1352" s="168"/>
      <c r="G1352" s="168"/>
      <c r="H1352" s="530" t="s">
        <v>8230</v>
      </c>
      <c r="I1352" s="530" t="s">
        <v>786</v>
      </c>
      <c r="J1352" s="660">
        <v>43474</v>
      </c>
      <c r="K1352" s="530" t="s">
        <v>1466</v>
      </c>
      <c r="L1352" s="657">
        <v>1050</v>
      </c>
      <c r="M1352" s="168">
        <v>3364</v>
      </c>
      <c r="N1352" s="828">
        <v>43669</v>
      </c>
      <c r="O1352" s="168"/>
      <c r="P1352" s="168"/>
      <c r="AB1352" s="5" t="str">
        <f t="shared" si="26"/>
        <v>British Altus19001</v>
      </c>
    </row>
    <row r="1353" spans="1:28" ht="12.95" customHeight="1">
      <c r="A1353" s="168">
        <v>3365</v>
      </c>
      <c r="B1353" s="168" t="s">
        <v>8615</v>
      </c>
      <c r="C1353" s="534">
        <v>43500</v>
      </c>
      <c r="D1353" s="168" t="s">
        <v>8467</v>
      </c>
      <c r="E1353" s="168" t="s">
        <v>8601</v>
      </c>
      <c r="F1353" s="168"/>
      <c r="G1353" s="168"/>
      <c r="H1353" s="530" t="s">
        <v>8468</v>
      </c>
      <c r="I1353" s="530" t="s">
        <v>2751</v>
      </c>
      <c r="J1353" s="660">
        <v>43473</v>
      </c>
      <c r="K1353" s="530" t="s">
        <v>1466</v>
      </c>
      <c r="L1353" s="657">
        <v>1050</v>
      </c>
      <c r="M1353" s="168">
        <v>3365</v>
      </c>
      <c r="N1353" s="828">
        <v>43669</v>
      </c>
      <c r="O1353" s="168"/>
      <c r="P1353" s="168"/>
      <c r="AB1353" s="5" t="str">
        <f t="shared" si="26"/>
        <v>Euronike16726</v>
      </c>
    </row>
    <row r="1354" spans="1:28" ht="12.95" customHeight="1">
      <c r="A1354" s="168">
        <v>3366</v>
      </c>
      <c r="B1354" s="168" t="s">
        <v>8616</v>
      </c>
      <c r="C1354" s="534">
        <v>43500</v>
      </c>
      <c r="D1354" s="168" t="s">
        <v>5065</v>
      </c>
      <c r="E1354" s="168" t="s">
        <v>302</v>
      </c>
      <c r="F1354" s="168"/>
      <c r="G1354" s="168"/>
      <c r="H1354" s="530" t="s">
        <v>8314</v>
      </c>
      <c r="I1354" s="530" t="s">
        <v>24</v>
      </c>
      <c r="J1354" s="660">
        <v>43470</v>
      </c>
      <c r="K1354" s="530" t="s">
        <v>60</v>
      </c>
      <c r="L1354" s="657">
        <v>800</v>
      </c>
      <c r="M1354" s="168">
        <v>3366</v>
      </c>
      <c r="N1354" s="828">
        <v>43524</v>
      </c>
      <c r="O1354" s="168"/>
      <c r="P1354" s="168"/>
      <c r="AB1354" s="5" t="str">
        <f t="shared" si="26"/>
        <v>Suez Vaslles16751</v>
      </c>
    </row>
    <row r="1355" spans="1:28" ht="12.95" customHeight="1">
      <c r="A1355" s="168">
        <v>3367</v>
      </c>
      <c r="B1355" s="168" t="s">
        <v>8617</v>
      </c>
      <c r="C1355" s="534">
        <v>43500</v>
      </c>
      <c r="D1355" s="168" t="s">
        <v>531</v>
      </c>
      <c r="E1355" s="168">
        <v>69</v>
      </c>
      <c r="F1355" s="168"/>
      <c r="G1355" s="168"/>
      <c r="H1355" s="530" t="s">
        <v>7955</v>
      </c>
      <c r="I1355" s="530" t="s">
        <v>1970</v>
      </c>
      <c r="J1355" s="660">
        <v>43481</v>
      </c>
      <c r="K1355" s="530" t="s">
        <v>60</v>
      </c>
      <c r="L1355" s="657">
        <v>800</v>
      </c>
      <c r="M1355" s="168">
        <v>3367</v>
      </c>
      <c r="N1355" s="828">
        <v>43524</v>
      </c>
      <c r="O1355" s="168"/>
      <c r="P1355" s="168"/>
      <c r="AB1355" s="5" t="str">
        <f t="shared" si="26"/>
        <v>Navig8 Andesine5</v>
      </c>
    </row>
    <row r="1356" spans="1:28" ht="12.95" customHeight="1">
      <c r="A1356" s="168">
        <v>3368</v>
      </c>
      <c r="B1356" s="168" t="s">
        <v>8618</v>
      </c>
      <c r="C1356" s="534">
        <v>43500</v>
      </c>
      <c r="D1356" s="168" t="s">
        <v>8603</v>
      </c>
      <c r="E1356" s="168">
        <v>26</v>
      </c>
      <c r="F1356" s="168"/>
      <c r="G1356" s="168"/>
      <c r="H1356" s="530" t="s">
        <v>8474</v>
      </c>
      <c r="I1356" s="530" t="s">
        <v>20</v>
      </c>
      <c r="J1356" s="660">
        <v>43475</v>
      </c>
      <c r="K1356" s="530" t="s">
        <v>60</v>
      </c>
      <c r="L1356" s="657">
        <v>800</v>
      </c>
      <c r="M1356" s="168">
        <v>3368</v>
      </c>
      <c r="N1356" s="828">
        <v>43524</v>
      </c>
      <c r="O1356" s="168"/>
      <c r="P1356" s="168"/>
      <c r="AB1356" s="5" t="str">
        <f t="shared" si="26"/>
        <v>Bareilly4</v>
      </c>
    </row>
    <row r="1357" spans="1:28" ht="12.95" customHeight="1">
      <c r="A1357" s="168">
        <v>3369</v>
      </c>
      <c r="B1357" s="168" t="s">
        <v>8620</v>
      </c>
      <c r="C1357" s="534">
        <v>43502</v>
      </c>
      <c r="D1357" s="168" t="s">
        <v>1647</v>
      </c>
      <c r="E1357" s="168" t="s">
        <v>8619</v>
      </c>
      <c r="F1357" s="168"/>
      <c r="G1357" s="168"/>
      <c r="H1357" s="546" t="s">
        <v>8580</v>
      </c>
      <c r="I1357" s="530" t="s">
        <v>829</v>
      </c>
      <c r="J1357" s="660">
        <v>43518</v>
      </c>
      <c r="K1357" s="530" t="s">
        <v>8365</v>
      </c>
      <c r="L1357" s="657">
        <v>1400</v>
      </c>
      <c r="M1357" s="168">
        <v>3369</v>
      </c>
      <c r="N1357" s="828">
        <v>43524</v>
      </c>
      <c r="O1357" s="168"/>
      <c r="P1357" s="168"/>
      <c r="AB1357" s="5" t="str">
        <f t="shared" si="26"/>
        <v>Nave Cetus82</v>
      </c>
    </row>
    <row r="1358" spans="1:28" ht="12.95" customHeight="1">
      <c r="A1358" s="168">
        <v>3370</v>
      </c>
      <c r="B1358" s="168" t="s">
        <v>8621</v>
      </c>
      <c r="C1358" s="534">
        <v>43502</v>
      </c>
      <c r="D1358" s="168" t="s">
        <v>8477</v>
      </c>
      <c r="E1358" s="168" t="s">
        <v>423</v>
      </c>
      <c r="F1358" s="168"/>
      <c r="G1358" s="168"/>
      <c r="H1358" s="530" t="s">
        <v>601</v>
      </c>
      <c r="I1358" s="530" t="s">
        <v>20</v>
      </c>
      <c r="J1358" s="660">
        <v>43489</v>
      </c>
      <c r="K1358" s="530" t="s">
        <v>60</v>
      </c>
      <c r="L1358" s="657">
        <v>800</v>
      </c>
      <c r="M1358" s="168">
        <v>3370</v>
      </c>
      <c r="N1358" s="828">
        <v>43531</v>
      </c>
      <c r="O1358" s="168"/>
      <c r="P1358" s="168"/>
      <c r="AB1358" s="5" t="str">
        <f t="shared" si="26"/>
        <v>Southern Spirit2</v>
      </c>
    </row>
    <row r="1359" spans="1:28" ht="12.95" customHeight="1">
      <c r="A1359" s="168">
        <v>3371</v>
      </c>
      <c r="B1359" s="168" t="s">
        <v>8622</v>
      </c>
      <c r="C1359" s="534">
        <v>43502</v>
      </c>
      <c r="D1359" s="168" t="s">
        <v>768</v>
      </c>
      <c r="E1359" s="168">
        <v>44</v>
      </c>
      <c r="F1359" s="168"/>
      <c r="G1359" s="168"/>
      <c r="H1359" s="530" t="s">
        <v>8165</v>
      </c>
      <c r="I1359" s="530" t="s">
        <v>1970</v>
      </c>
      <c r="J1359" s="660">
        <v>43485</v>
      </c>
      <c r="K1359" s="530" t="s">
        <v>60</v>
      </c>
      <c r="L1359" s="657">
        <v>800</v>
      </c>
      <c r="M1359" s="168">
        <v>3371</v>
      </c>
      <c r="N1359" s="828">
        <v>43531</v>
      </c>
      <c r="O1359" s="168"/>
      <c r="P1359" s="168"/>
      <c r="AB1359" s="5" t="str">
        <f t="shared" si="26"/>
        <v>Advantage Atom141</v>
      </c>
    </row>
    <row r="1360" spans="1:28" ht="12.95" customHeight="1">
      <c r="A1360" s="168">
        <v>3372</v>
      </c>
      <c r="B1360" s="168" t="s">
        <v>8623</v>
      </c>
      <c r="C1360" s="534">
        <v>43502</v>
      </c>
      <c r="D1360" s="168" t="s">
        <v>7855</v>
      </c>
      <c r="E1360" s="168">
        <v>15</v>
      </c>
      <c r="F1360" s="168"/>
      <c r="G1360" s="168"/>
      <c r="H1360" s="530" t="s">
        <v>63</v>
      </c>
      <c r="I1360" s="530" t="s">
        <v>77</v>
      </c>
      <c r="J1360" s="660">
        <v>43491</v>
      </c>
      <c r="K1360" s="530" t="s">
        <v>60</v>
      </c>
      <c r="L1360" s="657">
        <v>800</v>
      </c>
      <c r="M1360" s="168">
        <v>3372</v>
      </c>
      <c r="N1360" s="828">
        <v>43531</v>
      </c>
      <c r="O1360" s="168"/>
      <c r="P1360" s="168"/>
      <c r="AB1360" s="5" t="str">
        <f t="shared" si="26"/>
        <v>Nordic Star008</v>
      </c>
    </row>
    <row r="1361" spans="1:28" ht="12.95" customHeight="1">
      <c r="A1361" s="168">
        <v>3373</v>
      </c>
      <c r="B1361" s="168" t="s">
        <v>8624</v>
      </c>
      <c r="C1361" s="534">
        <v>43502</v>
      </c>
      <c r="D1361" s="168" t="s">
        <v>8573</v>
      </c>
      <c r="E1361" s="168" t="s">
        <v>8592</v>
      </c>
      <c r="F1361" s="168"/>
      <c r="G1361" s="168"/>
      <c r="H1361" s="530" t="s">
        <v>8165</v>
      </c>
      <c r="I1361" s="530" t="s">
        <v>20</v>
      </c>
      <c r="J1361" s="660">
        <v>43489</v>
      </c>
      <c r="K1361" s="530" t="s">
        <v>60</v>
      </c>
      <c r="L1361" s="657">
        <v>800</v>
      </c>
      <c r="M1361" s="168">
        <v>3373</v>
      </c>
      <c r="N1361" s="828">
        <v>43530</v>
      </c>
      <c r="O1361" s="168"/>
      <c r="P1361" s="168"/>
      <c r="AB1361" s="5" t="str">
        <f t="shared" si="26"/>
        <v>Seavoyager16</v>
      </c>
    </row>
    <row r="1362" spans="1:28" ht="12.95" customHeight="1">
      <c r="A1362" s="168">
        <v>3374</v>
      </c>
      <c r="B1362" s="168" t="s">
        <v>8625</v>
      </c>
      <c r="C1362" s="534">
        <v>43504</v>
      </c>
      <c r="D1362" s="168" t="s">
        <v>7576</v>
      </c>
      <c r="E1362" s="168" t="s">
        <v>8602</v>
      </c>
      <c r="F1362" s="168"/>
      <c r="G1362" s="168"/>
      <c r="H1362" s="530" t="s">
        <v>817</v>
      </c>
      <c r="I1362" s="530" t="s">
        <v>614</v>
      </c>
      <c r="J1362" s="660">
        <v>43483</v>
      </c>
      <c r="K1362" s="530" t="s">
        <v>1094</v>
      </c>
      <c r="L1362" s="657">
        <v>1400</v>
      </c>
      <c r="M1362" s="168">
        <v>3374</v>
      </c>
      <c r="N1362" s="828">
        <v>43536</v>
      </c>
      <c r="O1362" s="168"/>
      <c r="P1362" s="168"/>
      <c r="AB1362" s="5" t="str">
        <f t="shared" si="26"/>
        <v>Oklahoma65</v>
      </c>
    </row>
    <row r="1363" spans="1:28" ht="12.95" customHeight="1">
      <c r="A1363" s="168">
        <v>3375</v>
      </c>
      <c r="B1363" s="168" t="s">
        <v>8626</v>
      </c>
      <c r="C1363" s="534">
        <v>43504</v>
      </c>
      <c r="D1363" s="168" t="s">
        <v>636</v>
      </c>
      <c r="E1363" s="168" t="s">
        <v>8602</v>
      </c>
      <c r="F1363" s="168"/>
      <c r="G1363" s="168"/>
      <c r="H1363" s="530" t="s">
        <v>685</v>
      </c>
      <c r="I1363" s="530" t="s">
        <v>173</v>
      </c>
      <c r="J1363" s="660">
        <v>43473</v>
      </c>
      <c r="K1363" s="530" t="s">
        <v>1094</v>
      </c>
      <c r="L1363" s="657">
        <v>1400</v>
      </c>
      <c r="M1363" s="168">
        <v>3375</v>
      </c>
      <c r="N1363" s="828">
        <v>43727</v>
      </c>
      <c r="O1363" s="168"/>
      <c r="P1363" s="168"/>
      <c r="AB1363" s="5" t="str">
        <f t="shared" si="26"/>
        <v>Lian Shan HuV004</v>
      </c>
    </row>
    <row r="1364" spans="1:28" ht="12.95" customHeight="1">
      <c r="A1364" s="168">
        <v>3376</v>
      </c>
      <c r="B1364" s="168" t="s">
        <v>8627</v>
      </c>
      <c r="C1364" s="534">
        <v>43504</v>
      </c>
      <c r="D1364" s="168" t="s">
        <v>2028</v>
      </c>
      <c r="E1364" s="168" t="s">
        <v>8098</v>
      </c>
      <c r="F1364" s="168"/>
      <c r="G1364" s="168"/>
      <c r="H1364" s="530" t="s">
        <v>8594</v>
      </c>
      <c r="I1364" s="530" t="s">
        <v>25</v>
      </c>
      <c r="J1364" s="660">
        <v>43470</v>
      </c>
      <c r="K1364" s="530" t="s">
        <v>1094</v>
      </c>
      <c r="L1364" s="657">
        <v>1400</v>
      </c>
      <c r="M1364" s="168">
        <v>3376</v>
      </c>
      <c r="N1364" s="828">
        <v>43747</v>
      </c>
      <c r="O1364" s="168"/>
      <c r="P1364" s="168"/>
      <c r="AB1364" s="5" t="str">
        <f t="shared" si="26"/>
        <v>Ghibli70</v>
      </c>
    </row>
    <row r="1365" spans="1:28" ht="12.95" customHeight="1">
      <c r="A1365" s="168">
        <v>3377</v>
      </c>
      <c r="B1365" s="168" t="s">
        <v>8628</v>
      </c>
      <c r="C1365" s="534">
        <v>43504</v>
      </c>
      <c r="D1365" s="168" t="s">
        <v>8318</v>
      </c>
      <c r="E1365" s="168" t="s">
        <v>7738</v>
      </c>
      <c r="F1365" s="168"/>
      <c r="G1365" s="168"/>
      <c r="H1365" s="530" t="s">
        <v>8175</v>
      </c>
      <c r="I1365" s="530" t="s">
        <v>645</v>
      </c>
      <c r="J1365" s="660">
        <v>43467</v>
      </c>
      <c r="K1365" s="530" t="s">
        <v>1104</v>
      </c>
      <c r="L1365" s="657">
        <v>1500</v>
      </c>
      <c r="M1365" s="168">
        <v>3377</v>
      </c>
      <c r="N1365" s="828">
        <v>43517</v>
      </c>
      <c r="O1365" s="168"/>
      <c r="P1365" s="168"/>
      <c r="AB1365" s="5" t="str">
        <f t="shared" si="26"/>
        <v>Stavanger Blossom69</v>
      </c>
    </row>
    <row r="1366" spans="1:28" ht="12.95" customHeight="1">
      <c r="A1366" s="168">
        <v>3378</v>
      </c>
      <c r="B1366" s="168" t="s">
        <v>8629</v>
      </c>
      <c r="C1366" s="534">
        <v>43504</v>
      </c>
      <c r="D1366" s="168" t="s">
        <v>8392</v>
      </c>
      <c r="E1366" s="168" t="s">
        <v>7738</v>
      </c>
      <c r="F1366" s="168"/>
      <c r="G1366" s="168"/>
      <c r="H1366" s="530" t="s">
        <v>736</v>
      </c>
      <c r="I1366" s="530" t="s">
        <v>535</v>
      </c>
      <c r="J1366" s="660">
        <v>43482</v>
      </c>
      <c r="K1366" s="530" t="s">
        <v>1104</v>
      </c>
      <c r="L1366" s="657">
        <v>1500</v>
      </c>
      <c r="M1366" s="168">
        <v>3378</v>
      </c>
      <c r="N1366" s="828">
        <v>43517</v>
      </c>
      <c r="O1366" s="168"/>
      <c r="P1366" s="168"/>
      <c r="AB1366" s="5" t="str">
        <f t="shared" si="26"/>
        <v>Seoul Spirit26</v>
      </c>
    </row>
    <row r="1367" spans="1:28" ht="12.95" customHeight="1">
      <c r="A1367" s="168">
        <v>3379</v>
      </c>
      <c r="B1367" s="168" t="s">
        <v>8630</v>
      </c>
      <c r="C1367" s="534">
        <v>43504</v>
      </c>
      <c r="D1367" s="168" t="s">
        <v>3863</v>
      </c>
      <c r="E1367" s="168">
        <v>1801</v>
      </c>
      <c r="F1367" s="168"/>
      <c r="G1367" s="168"/>
      <c r="H1367" s="530" t="s">
        <v>2850</v>
      </c>
      <c r="I1367" s="530" t="s">
        <v>25</v>
      </c>
      <c r="J1367" s="660">
        <v>43494</v>
      </c>
      <c r="K1367" s="530" t="s">
        <v>1104</v>
      </c>
      <c r="L1367" s="657">
        <v>1500</v>
      </c>
      <c r="M1367" s="168">
        <v>3379</v>
      </c>
      <c r="N1367" s="828">
        <v>43517</v>
      </c>
      <c r="O1367" s="168"/>
      <c r="P1367" s="168"/>
      <c r="AB1367" s="5" t="str">
        <f t="shared" si="26"/>
        <v>Sea Falcon31-08</v>
      </c>
    </row>
    <row r="1368" spans="1:28" ht="12.95" customHeight="1">
      <c r="A1368" s="168">
        <v>3380</v>
      </c>
      <c r="B1368" s="168" t="s">
        <v>8632</v>
      </c>
      <c r="C1368" s="534">
        <v>43504</v>
      </c>
      <c r="D1368" s="168" t="s">
        <v>8466</v>
      </c>
      <c r="E1368" s="168">
        <v>14</v>
      </c>
      <c r="F1368" s="168"/>
      <c r="G1368" s="168"/>
      <c r="H1368" s="530" t="s">
        <v>4224</v>
      </c>
      <c r="I1368" s="530" t="s">
        <v>3180</v>
      </c>
      <c r="J1368" s="660">
        <v>43468</v>
      </c>
      <c r="K1368" s="530" t="s">
        <v>8365</v>
      </c>
      <c r="L1368" s="657">
        <v>1400</v>
      </c>
      <c r="M1368" s="168">
        <v>3380</v>
      </c>
      <c r="N1368" s="828">
        <v>43531</v>
      </c>
      <c r="O1368" s="168"/>
      <c r="P1368" s="168"/>
      <c r="AB1368" s="5" t="str">
        <f t="shared" si="26"/>
        <v>Anavatos02</v>
      </c>
    </row>
    <row r="1369" spans="1:28" ht="12.95" customHeight="1">
      <c r="A1369" s="168">
        <v>3381</v>
      </c>
      <c r="B1369" s="168" t="s">
        <v>8633</v>
      </c>
      <c r="C1369" s="534">
        <v>43504</v>
      </c>
      <c r="D1369" s="168" t="s">
        <v>3916</v>
      </c>
      <c r="E1369" s="168" t="s">
        <v>8472</v>
      </c>
      <c r="F1369" s="168"/>
      <c r="G1369" s="168"/>
      <c r="H1369" s="530" t="s">
        <v>2981</v>
      </c>
      <c r="I1369" s="530" t="s">
        <v>67</v>
      </c>
      <c r="J1369" s="660">
        <v>43479</v>
      </c>
      <c r="K1369" s="530" t="s">
        <v>8365</v>
      </c>
      <c r="L1369" s="657">
        <v>1400</v>
      </c>
      <c r="M1369" s="168">
        <v>3381</v>
      </c>
      <c r="N1369" s="828">
        <v>43531</v>
      </c>
      <c r="O1369" s="168"/>
      <c r="P1369" s="168"/>
      <c r="AB1369" s="5" t="str">
        <f t="shared" si="26"/>
        <v>Peak Spirit44</v>
      </c>
    </row>
    <row r="1370" spans="1:28" ht="12.95" customHeight="1">
      <c r="A1370" s="168">
        <v>3382</v>
      </c>
      <c r="B1370" s="168" t="s">
        <v>8634</v>
      </c>
      <c r="C1370" s="534">
        <v>43504</v>
      </c>
      <c r="D1370" s="168" t="s">
        <v>7701</v>
      </c>
      <c r="E1370" s="168">
        <v>84</v>
      </c>
      <c r="F1370" s="168"/>
      <c r="G1370" s="168"/>
      <c r="H1370" s="530" t="s">
        <v>3771</v>
      </c>
      <c r="I1370" s="530" t="s">
        <v>8631</v>
      </c>
      <c r="J1370" s="660">
        <v>43479</v>
      </c>
      <c r="K1370" s="530" t="s">
        <v>8365</v>
      </c>
      <c r="L1370" s="657">
        <v>1400</v>
      </c>
      <c r="M1370" s="168">
        <v>3382</v>
      </c>
      <c r="N1370" s="828">
        <v>43531</v>
      </c>
      <c r="O1370" s="168"/>
      <c r="P1370" s="168"/>
      <c r="AB1370" s="5" t="str">
        <f t="shared" si="26"/>
        <v>New Award15</v>
      </c>
    </row>
    <row r="1371" spans="1:28" ht="12.95" customHeight="1">
      <c r="A1371" s="168">
        <v>3383</v>
      </c>
      <c r="B1371" s="168" t="s">
        <v>8635</v>
      </c>
      <c r="C1371" s="534">
        <v>43504</v>
      </c>
      <c r="D1371" s="168" t="s">
        <v>8394</v>
      </c>
      <c r="E1371" s="168" t="s">
        <v>124</v>
      </c>
      <c r="F1371" s="168"/>
      <c r="G1371" s="168"/>
      <c r="H1371" s="548" t="s">
        <v>8638</v>
      </c>
      <c r="I1371" s="530" t="s">
        <v>62</v>
      </c>
      <c r="J1371" s="660">
        <v>43475</v>
      </c>
      <c r="K1371" s="530" t="s">
        <v>8362</v>
      </c>
      <c r="L1371" s="657">
        <v>1200</v>
      </c>
      <c r="M1371" s="168">
        <v>3383</v>
      </c>
      <c r="N1371" s="828">
        <v>43516</v>
      </c>
      <c r="O1371" s="168"/>
      <c r="P1371" s="168"/>
      <c r="AB1371" s="5" t="str">
        <f t="shared" si="26"/>
        <v>Stavanger Eagle01 L</v>
      </c>
    </row>
    <row r="1372" spans="1:28" ht="12.95" customHeight="1">
      <c r="A1372" s="168">
        <v>3384</v>
      </c>
      <c r="B1372" s="168" t="s">
        <v>8636</v>
      </c>
      <c r="C1372" s="534">
        <v>43504</v>
      </c>
      <c r="D1372" s="168" t="s">
        <v>7421</v>
      </c>
      <c r="E1372" s="168" t="s">
        <v>8591</v>
      </c>
      <c r="F1372" s="168"/>
      <c r="G1372" s="168"/>
      <c r="H1372" s="530" t="s">
        <v>8245</v>
      </c>
      <c r="I1372" s="530" t="s">
        <v>7971</v>
      </c>
      <c r="J1372" s="660">
        <v>43475</v>
      </c>
      <c r="K1372" s="530" t="s">
        <v>8362</v>
      </c>
      <c r="L1372" s="657">
        <v>1200</v>
      </c>
      <c r="M1372" s="168">
        <v>3384</v>
      </c>
      <c r="N1372" s="828">
        <v>43531</v>
      </c>
      <c r="O1372" s="168"/>
      <c r="P1372" s="168"/>
      <c r="AB1372" s="5" t="str">
        <f t="shared" si="26"/>
        <v>Stena Suede201806</v>
      </c>
    </row>
    <row r="1373" spans="1:28" ht="12.95" customHeight="1">
      <c r="A1373" s="168">
        <v>3385</v>
      </c>
      <c r="B1373" s="168" t="s">
        <v>8637</v>
      </c>
      <c r="C1373" s="534">
        <v>43504</v>
      </c>
      <c r="D1373" s="168" t="s">
        <v>8567</v>
      </c>
      <c r="E1373" s="168" t="s">
        <v>589</v>
      </c>
      <c r="F1373" s="168"/>
      <c r="G1373" s="168"/>
      <c r="H1373" s="530" t="s">
        <v>8568</v>
      </c>
      <c r="I1373" s="530" t="s">
        <v>507</v>
      </c>
      <c r="J1373" s="660">
        <v>43490</v>
      </c>
      <c r="K1373" s="530" t="s">
        <v>8365</v>
      </c>
      <c r="L1373" s="657">
        <v>1400</v>
      </c>
      <c r="M1373" s="168">
        <v>3385</v>
      </c>
      <c r="N1373" s="828">
        <v>43537</v>
      </c>
      <c r="O1373" s="168"/>
      <c r="P1373" s="168"/>
      <c r="AB1373" s="5" t="str">
        <f t="shared" si="26"/>
        <v>Sonangol Huila201806</v>
      </c>
    </row>
    <row r="1374" spans="1:28" ht="12.95" customHeight="1">
      <c r="A1374" s="168">
        <v>3386</v>
      </c>
      <c r="B1374" s="168" t="s">
        <v>8646</v>
      </c>
      <c r="C1374" s="534">
        <v>43507</v>
      </c>
      <c r="D1374" s="168" t="s">
        <v>8300</v>
      </c>
      <c r="E1374" s="168" t="s">
        <v>8642</v>
      </c>
      <c r="F1374" s="168"/>
      <c r="G1374" s="168"/>
      <c r="H1374" s="530" t="s">
        <v>8572</v>
      </c>
      <c r="I1374" s="530" t="s">
        <v>25</v>
      </c>
      <c r="J1374" s="660">
        <v>43484</v>
      </c>
      <c r="K1374" s="530" t="s">
        <v>1466</v>
      </c>
      <c r="L1374" s="657">
        <v>1050</v>
      </c>
      <c r="M1374" s="168">
        <v>3386</v>
      </c>
      <c r="N1374" s="828">
        <v>43669</v>
      </c>
      <c r="O1374" s="168"/>
      <c r="P1374" s="168"/>
      <c r="AB1374" s="5" t="str">
        <f t="shared" si="26"/>
        <v>Stena President201807</v>
      </c>
    </row>
    <row r="1375" spans="1:28" ht="12.95" customHeight="1">
      <c r="A1375" s="168">
        <v>3387</v>
      </c>
      <c r="B1375" s="168" t="s">
        <v>8647</v>
      </c>
      <c r="C1375" s="534">
        <v>43507</v>
      </c>
      <c r="D1375" s="168" t="s">
        <v>8103</v>
      </c>
      <c r="E1375" s="168" t="s">
        <v>8640</v>
      </c>
      <c r="F1375" s="168"/>
      <c r="G1375" s="168"/>
      <c r="H1375" s="530" t="s">
        <v>8572</v>
      </c>
      <c r="I1375" s="530" t="s">
        <v>3099</v>
      </c>
      <c r="J1375" s="660">
        <v>43491</v>
      </c>
      <c r="K1375" s="530" t="s">
        <v>1466</v>
      </c>
      <c r="L1375" s="657">
        <v>1050</v>
      </c>
      <c r="M1375" s="168">
        <v>3387</v>
      </c>
      <c r="N1375" s="828">
        <v>43669</v>
      </c>
      <c r="O1375" s="168"/>
      <c r="P1375" s="168"/>
      <c r="AB1375" s="5" t="str">
        <f t="shared" si="26"/>
        <v>ST.Nikolai1801</v>
      </c>
    </row>
    <row r="1376" spans="1:28" ht="12.95" customHeight="1">
      <c r="A1376" s="168">
        <v>3388</v>
      </c>
      <c r="B1376" s="168" t="s">
        <v>8648</v>
      </c>
      <c r="C1376" s="534">
        <v>43507</v>
      </c>
      <c r="D1376" s="168" t="s">
        <v>8309</v>
      </c>
      <c r="E1376" s="168" t="s">
        <v>8645</v>
      </c>
      <c r="F1376" s="168"/>
      <c r="G1376" s="168"/>
      <c r="H1376" s="530" t="s">
        <v>8572</v>
      </c>
      <c r="I1376" s="530" t="s">
        <v>4679</v>
      </c>
      <c r="J1376" s="660">
        <v>43493</v>
      </c>
      <c r="K1376" s="530" t="s">
        <v>1466</v>
      </c>
      <c r="L1376" s="657">
        <v>1050</v>
      </c>
      <c r="M1376" s="168">
        <v>3388</v>
      </c>
      <c r="N1376" s="828">
        <v>43669</v>
      </c>
      <c r="O1376" s="168"/>
      <c r="P1376" s="168"/>
      <c r="AB1376" s="5" t="str">
        <f t="shared" si="26"/>
        <v>Maersk Cayman1801</v>
      </c>
    </row>
    <row r="1377" spans="1:28" ht="12.95" customHeight="1">
      <c r="A1377" s="168">
        <v>3389</v>
      </c>
      <c r="B1377" s="168" t="s">
        <v>8649</v>
      </c>
      <c r="C1377" s="534">
        <v>43507</v>
      </c>
      <c r="D1377" s="168" t="s">
        <v>2779</v>
      </c>
      <c r="E1377" s="168" t="s">
        <v>8644</v>
      </c>
      <c r="F1377" s="168"/>
      <c r="G1377" s="168"/>
      <c r="H1377" s="530" t="s">
        <v>8572</v>
      </c>
      <c r="I1377" s="530" t="s">
        <v>25</v>
      </c>
      <c r="J1377" s="660">
        <v>43492</v>
      </c>
      <c r="K1377" s="530" t="s">
        <v>1466</v>
      </c>
      <c r="L1377" s="657">
        <v>1050</v>
      </c>
      <c r="M1377" s="168">
        <v>3389</v>
      </c>
      <c r="N1377" s="828">
        <v>43669</v>
      </c>
      <c r="O1377" s="168"/>
      <c r="P1377" s="168"/>
      <c r="AB1377" s="5" t="str">
        <f t="shared" si="26"/>
        <v>Silver Zoe1801</v>
      </c>
    </row>
    <row r="1378" spans="1:28" ht="12.95" customHeight="1">
      <c r="A1378" s="168">
        <v>3390</v>
      </c>
      <c r="B1378" s="168" t="s">
        <v>8650</v>
      </c>
      <c r="C1378" s="534">
        <v>43507</v>
      </c>
      <c r="D1378" s="168" t="s">
        <v>2854</v>
      </c>
      <c r="E1378" s="168" t="s">
        <v>8639</v>
      </c>
      <c r="F1378" s="168"/>
      <c r="G1378" s="168"/>
      <c r="H1378" s="530" t="s">
        <v>8572</v>
      </c>
      <c r="I1378" s="530" t="s">
        <v>2870</v>
      </c>
      <c r="J1378" s="660">
        <v>43485</v>
      </c>
      <c r="K1378" s="530" t="s">
        <v>1466</v>
      </c>
      <c r="L1378" s="657">
        <v>1050</v>
      </c>
      <c r="M1378" s="168">
        <v>3390</v>
      </c>
      <c r="N1378" s="828">
        <v>43669</v>
      </c>
      <c r="O1378" s="168"/>
      <c r="P1378" s="168"/>
      <c r="AB1378" s="5" t="str">
        <f t="shared" si="26"/>
        <v>Cabo Fuji14</v>
      </c>
    </row>
    <row r="1379" spans="1:28" ht="12.95" customHeight="1">
      <c r="A1379" s="168">
        <v>3391</v>
      </c>
      <c r="B1379" s="168" t="s">
        <v>8651</v>
      </c>
      <c r="C1379" s="534">
        <v>43507</v>
      </c>
      <c r="D1379" s="168" t="s">
        <v>2776</v>
      </c>
      <c r="E1379" s="168" t="s">
        <v>8643</v>
      </c>
      <c r="F1379" s="168"/>
      <c r="G1379" s="168"/>
      <c r="H1379" s="530" t="s">
        <v>8572</v>
      </c>
      <c r="I1379" s="530" t="s">
        <v>3099</v>
      </c>
      <c r="J1379" s="660">
        <v>43495</v>
      </c>
      <c r="K1379" s="530" t="s">
        <v>1466</v>
      </c>
      <c r="L1379" s="657">
        <v>1050</v>
      </c>
      <c r="M1379" s="168">
        <v>3391</v>
      </c>
      <c r="N1379" s="828">
        <v>43734</v>
      </c>
      <c r="O1379" s="168"/>
      <c r="P1379" s="168"/>
      <c r="AB1379" s="5" t="str">
        <f t="shared" si="26"/>
        <v>World Harmony127P-136F</v>
      </c>
    </row>
    <row r="1380" spans="1:28" ht="12.95" customHeight="1">
      <c r="A1380" s="168">
        <v>3392</v>
      </c>
      <c r="B1380" s="168" t="s">
        <v>8652</v>
      </c>
      <c r="C1380" s="534">
        <v>43507</v>
      </c>
      <c r="D1380" s="168" t="s">
        <v>892</v>
      </c>
      <c r="E1380" s="168" t="s">
        <v>8641</v>
      </c>
      <c r="F1380" s="168"/>
      <c r="G1380" s="168"/>
      <c r="H1380" s="530" t="s">
        <v>8572</v>
      </c>
      <c r="I1380" s="530" t="s">
        <v>2870</v>
      </c>
      <c r="J1380" s="660">
        <v>43491</v>
      </c>
      <c r="K1380" s="530" t="s">
        <v>1466</v>
      </c>
      <c r="L1380" s="657">
        <v>1050</v>
      </c>
      <c r="M1380" s="168">
        <v>3392</v>
      </c>
      <c r="N1380" s="828">
        <v>43669</v>
      </c>
      <c r="O1380" s="168"/>
      <c r="P1380" s="168"/>
      <c r="AB1380" s="5" t="str">
        <f t="shared" si="26"/>
        <v>Seaways Samar84</v>
      </c>
    </row>
    <row r="1381" spans="1:28" ht="12.95" customHeight="1">
      <c r="A1381" s="168">
        <v>3393</v>
      </c>
      <c r="B1381" s="168" t="s">
        <v>8657</v>
      </c>
      <c r="C1381" s="534">
        <v>43507</v>
      </c>
      <c r="D1381" s="168" t="s">
        <v>8460</v>
      </c>
      <c r="E1381" s="168" t="s">
        <v>8461</v>
      </c>
      <c r="F1381" s="168"/>
      <c r="G1381" s="168"/>
      <c r="H1381" s="530" t="s">
        <v>8462</v>
      </c>
      <c r="I1381" s="530" t="s">
        <v>25</v>
      </c>
      <c r="J1381" s="660">
        <v>43474</v>
      </c>
      <c r="K1381" s="530" t="s">
        <v>7591</v>
      </c>
      <c r="L1381" s="657">
        <v>1400</v>
      </c>
      <c r="M1381" s="168">
        <v>3393</v>
      </c>
      <c r="N1381" s="828">
        <v>43538</v>
      </c>
      <c r="O1381" s="168"/>
      <c r="P1381" s="168"/>
      <c r="AB1381" s="5" t="str">
        <f t="shared" si="26"/>
        <v>Confidence19</v>
      </c>
    </row>
    <row r="1382" spans="1:28" ht="12.95" customHeight="1">
      <c r="A1382" s="168">
        <v>3394</v>
      </c>
      <c r="B1382" s="168" t="s">
        <v>8671</v>
      </c>
      <c r="C1382" s="534">
        <v>43526</v>
      </c>
      <c r="D1382" s="168" t="s">
        <v>8311</v>
      </c>
      <c r="E1382" s="168" t="s">
        <v>53</v>
      </c>
      <c r="F1382" s="168"/>
      <c r="G1382" s="168"/>
      <c r="H1382" s="530" t="s">
        <v>3273</v>
      </c>
      <c r="I1382" s="530" t="s">
        <v>455</v>
      </c>
      <c r="J1382" s="660">
        <v>43489</v>
      </c>
      <c r="K1382" s="530" t="s">
        <v>1485</v>
      </c>
      <c r="L1382" s="657">
        <v>1600</v>
      </c>
      <c r="M1382" s="168">
        <v>3394</v>
      </c>
      <c r="N1382" s="828">
        <v>43535</v>
      </c>
      <c r="O1382" s="168"/>
      <c r="P1382" s="168"/>
      <c r="AB1382" s="5" t="str">
        <f t="shared" ref="AB1382:AB1445" si="27">IF(TRIM(A1372)="","",CONCATENATE(TRIM(D1372),TRIM(E1372)))</f>
        <v>Seaways Rubymar044-147</v>
      </c>
    </row>
    <row r="1383" spans="1:28" ht="12.95" customHeight="1">
      <c r="A1383" s="168">
        <v>3395</v>
      </c>
      <c r="B1383" s="168" t="s">
        <v>8672</v>
      </c>
      <c r="C1383" s="534">
        <v>43526</v>
      </c>
      <c r="D1383" s="168" t="s">
        <v>566</v>
      </c>
      <c r="E1383" s="168">
        <v>80</v>
      </c>
      <c r="F1383" s="168"/>
      <c r="G1383" s="168"/>
      <c r="H1383" s="530" t="s">
        <v>2461</v>
      </c>
      <c r="I1383" s="530" t="s">
        <v>8669</v>
      </c>
      <c r="J1383" s="660">
        <v>43515</v>
      </c>
      <c r="K1383" s="530" t="s">
        <v>28</v>
      </c>
      <c r="L1383" s="657">
        <v>1400</v>
      </c>
      <c r="M1383" s="168">
        <v>3395</v>
      </c>
      <c r="N1383" s="828">
        <v>43539</v>
      </c>
      <c r="O1383" s="168"/>
      <c r="P1383" s="168"/>
      <c r="AB1383" s="5" t="str">
        <f t="shared" si="27"/>
        <v>Seaways Visyas161</v>
      </c>
    </row>
    <row r="1384" spans="1:28" ht="12.95" customHeight="1">
      <c r="A1384" s="168">
        <v>3396</v>
      </c>
      <c r="B1384" s="168" t="s">
        <v>8673</v>
      </c>
      <c r="C1384" s="534">
        <v>43526</v>
      </c>
      <c r="D1384" s="168" t="s">
        <v>8670</v>
      </c>
      <c r="E1384" s="168" t="s">
        <v>346</v>
      </c>
      <c r="F1384" s="168"/>
      <c r="G1384" s="168"/>
      <c r="H1384" s="530" t="s">
        <v>465</v>
      </c>
      <c r="I1384" s="530" t="s">
        <v>20</v>
      </c>
      <c r="J1384" s="660">
        <v>43522</v>
      </c>
      <c r="K1384" s="530" t="s">
        <v>28</v>
      </c>
      <c r="L1384" s="657">
        <v>1400</v>
      </c>
      <c r="M1384" s="168">
        <v>3396</v>
      </c>
      <c r="N1384" s="828">
        <v>43539</v>
      </c>
      <c r="O1384" s="168"/>
      <c r="P1384" s="168"/>
      <c r="AB1384" s="5" t="str">
        <f t="shared" si="27"/>
        <v>Patagonia85,86,87</v>
      </c>
    </row>
    <row r="1385" spans="1:28" ht="12.95" customHeight="1">
      <c r="A1385" s="168">
        <v>3397</v>
      </c>
      <c r="B1385" s="168" t="s">
        <v>8674</v>
      </c>
      <c r="C1385" s="534">
        <v>43526</v>
      </c>
      <c r="D1385" s="168" t="s">
        <v>7504</v>
      </c>
      <c r="E1385" s="168" t="s">
        <v>84</v>
      </c>
      <c r="F1385" s="168"/>
      <c r="G1385" s="168"/>
      <c r="H1385" s="530" t="s">
        <v>8389</v>
      </c>
      <c r="I1385" s="530" t="s">
        <v>20</v>
      </c>
      <c r="J1385" s="660">
        <v>43505</v>
      </c>
      <c r="K1385" s="530" t="s">
        <v>1466</v>
      </c>
      <c r="L1385" s="657">
        <v>1050</v>
      </c>
      <c r="M1385" s="168">
        <v>3397</v>
      </c>
      <c r="N1385" s="828">
        <v>43626</v>
      </c>
      <c r="O1385" s="168"/>
      <c r="P1385" s="168"/>
      <c r="AB1385" s="5" t="str">
        <f t="shared" si="27"/>
        <v>Brentholmen70,71,72</v>
      </c>
    </row>
    <row r="1386" spans="1:28" ht="12.95" customHeight="1">
      <c r="A1386" s="168">
        <v>3398</v>
      </c>
      <c r="B1386" s="168" t="s">
        <v>8675</v>
      </c>
      <c r="C1386" s="534">
        <v>43526</v>
      </c>
      <c r="D1386" s="168" t="s">
        <v>8229</v>
      </c>
      <c r="E1386" s="168">
        <v>15</v>
      </c>
      <c r="F1386" s="168"/>
      <c r="G1386" s="168"/>
      <c r="H1386" s="530" t="s">
        <v>8230</v>
      </c>
      <c r="I1386" s="530" t="s">
        <v>90</v>
      </c>
      <c r="J1386" s="660">
        <v>43519</v>
      </c>
      <c r="K1386" s="530" t="s">
        <v>1466</v>
      </c>
      <c r="L1386" s="657">
        <v>1050</v>
      </c>
      <c r="M1386" s="168">
        <v>3398</v>
      </c>
      <c r="N1386" s="828">
        <v>43627</v>
      </c>
      <c r="O1386" s="168"/>
      <c r="P1386" s="168"/>
      <c r="AB1386" s="5" t="str">
        <f t="shared" si="27"/>
        <v>Vestholmen45,46,47,48</v>
      </c>
    </row>
    <row r="1387" spans="1:28" ht="12.95" customHeight="1">
      <c r="A1387" s="168">
        <v>3399</v>
      </c>
      <c r="B1387" s="168" t="s">
        <v>8676</v>
      </c>
      <c r="C1387" s="534">
        <v>43526</v>
      </c>
      <c r="D1387" s="168" t="s">
        <v>8319</v>
      </c>
      <c r="E1387" s="168" t="s">
        <v>8003</v>
      </c>
      <c r="F1387" s="168"/>
      <c r="G1387" s="168"/>
      <c r="H1387" s="530" t="s">
        <v>817</v>
      </c>
      <c r="I1387" s="530" t="s">
        <v>614</v>
      </c>
      <c r="J1387" s="660">
        <v>43513</v>
      </c>
      <c r="K1387" s="530" t="s">
        <v>1094</v>
      </c>
      <c r="L1387" s="657">
        <v>1400</v>
      </c>
      <c r="M1387" s="168">
        <v>3399</v>
      </c>
      <c r="N1387" s="828">
        <v>43558</v>
      </c>
      <c r="O1387" s="168"/>
      <c r="P1387" s="168"/>
      <c r="AB1387" s="5" t="str">
        <f t="shared" si="27"/>
        <v>Tigris259,260,261</v>
      </c>
    </row>
    <row r="1388" spans="1:28" ht="12.95" customHeight="1">
      <c r="A1388" s="168">
        <v>3400</v>
      </c>
      <c r="B1388" s="168" t="s">
        <v>8677</v>
      </c>
      <c r="C1388" s="534">
        <v>43528</v>
      </c>
      <c r="D1388" s="168" t="s">
        <v>483</v>
      </c>
      <c r="E1388" s="168">
        <v>201806</v>
      </c>
      <c r="F1388" s="168"/>
      <c r="G1388" s="168"/>
      <c r="H1388" s="530" t="s">
        <v>8476</v>
      </c>
      <c r="I1388" s="530" t="s">
        <v>20</v>
      </c>
      <c r="J1388" s="660">
        <v>43507</v>
      </c>
      <c r="K1388" s="530" t="s">
        <v>1094</v>
      </c>
      <c r="L1388" s="657">
        <v>1400</v>
      </c>
      <c r="M1388" s="168">
        <v>3400</v>
      </c>
      <c r="N1388" s="828">
        <v>43559</v>
      </c>
      <c r="O1388" s="168"/>
      <c r="P1388" s="168"/>
      <c r="AB1388" s="5" t="str">
        <f t="shared" si="27"/>
        <v>Emmy Schulte229,230,232</v>
      </c>
    </row>
    <row r="1389" spans="1:28" ht="12.95" customHeight="1">
      <c r="A1389" s="168">
        <v>3401</v>
      </c>
      <c r="B1389" s="168" t="s">
        <v>8678</v>
      </c>
      <c r="C1389" s="534">
        <v>43528</v>
      </c>
      <c r="D1389" s="168" t="s">
        <v>3243</v>
      </c>
      <c r="E1389" s="168">
        <v>201805</v>
      </c>
      <c r="F1389" s="168"/>
      <c r="G1389" s="168"/>
      <c r="H1389" s="530" t="s">
        <v>666</v>
      </c>
      <c r="I1389" s="530" t="s">
        <v>20</v>
      </c>
      <c r="J1389" s="660">
        <v>43521</v>
      </c>
      <c r="K1389" s="530" t="s">
        <v>1094</v>
      </c>
      <c r="L1389" s="657">
        <v>1400</v>
      </c>
      <c r="M1389" s="168">
        <v>3401</v>
      </c>
      <c r="N1389" s="828">
        <v>43559</v>
      </c>
      <c r="O1389" s="168"/>
      <c r="P1389" s="168"/>
      <c r="AB1389" s="5" t="str">
        <f t="shared" si="27"/>
        <v>Sten Skagen119,121,123,124</v>
      </c>
    </row>
    <row r="1390" spans="1:28" ht="12.95" customHeight="1">
      <c r="A1390" s="168">
        <v>3402</v>
      </c>
      <c r="B1390" s="168" t="s">
        <v>8679</v>
      </c>
      <c r="C1390" s="534">
        <v>43528</v>
      </c>
      <c r="D1390" s="168" t="s">
        <v>8095</v>
      </c>
      <c r="E1390" s="168" t="s">
        <v>8668</v>
      </c>
      <c r="F1390" s="168"/>
      <c r="G1390" s="168"/>
      <c r="H1390" s="530" t="s">
        <v>736</v>
      </c>
      <c r="I1390" s="530" t="s">
        <v>25</v>
      </c>
      <c r="J1390" s="660">
        <v>43507</v>
      </c>
      <c r="K1390" s="530" t="s">
        <v>1104</v>
      </c>
      <c r="L1390" s="657">
        <v>1500</v>
      </c>
      <c r="M1390" s="168">
        <v>3402</v>
      </c>
      <c r="N1390" s="828">
        <v>43983</v>
      </c>
      <c r="O1390" s="168"/>
      <c r="P1390" s="168"/>
      <c r="AB1390" s="5" t="str">
        <f t="shared" si="27"/>
        <v>Elisalex Schulte115,116,117</v>
      </c>
    </row>
    <row r="1391" spans="1:28" ht="12.95" customHeight="1">
      <c r="A1391" s="168">
        <v>3403</v>
      </c>
      <c r="B1391" s="168" t="s">
        <v>8680</v>
      </c>
      <c r="C1391" s="534">
        <v>43528</v>
      </c>
      <c r="D1391" s="168" t="s">
        <v>1827</v>
      </c>
      <c r="E1391" s="168">
        <v>1808</v>
      </c>
      <c r="F1391" s="168"/>
      <c r="G1391" s="168"/>
      <c r="H1391" s="530" t="s">
        <v>736</v>
      </c>
      <c r="I1391" s="530" t="s">
        <v>1873</v>
      </c>
      <c r="J1391" s="660">
        <v>43509</v>
      </c>
      <c r="K1391" s="530" t="s">
        <v>1104</v>
      </c>
      <c r="L1391" s="657">
        <v>1500</v>
      </c>
      <c r="M1391" s="168">
        <v>3403</v>
      </c>
      <c r="N1391" s="828">
        <v>43983</v>
      </c>
      <c r="O1391" s="168"/>
      <c r="P1391" s="168"/>
      <c r="AB1391" s="5" t="str">
        <f t="shared" si="27"/>
        <v>Hafnia Lupus27_35</v>
      </c>
    </row>
    <row r="1392" spans="1:28" ht="12.95" customHeight="1">
      <c r="A1392" s="168">
        <v>3404</v>
      </c>
      <c r="B1392" s="168" t="s">
        <v>8681</v>
      </c>
      <c r="C1392" s="534">
        <v>43528</v>
      </c>
      <c r="D1392" s="168" t="s">
        <v>8559</v>
      </c>
      <c r="E1392" s="168">
        <v>1801</v>
      </c>
      <c r="F1392" s="168"/>
      <c r="G1392" s="168"/>
      <c r="H1392" s="530" t="s">
        <v>2850</v>
      </c>
      <c r="I1392" s="530" t="s">
        <v>25</v>
      </c>
      <c r="J1392" s="660">
        <v>43499</v>
      </c>
      <c r="K1392" s="530" t="s">
        <v>1104</v>
      </c>
      <c r="L1392" s="657">
        <v>1500</v>
      </c>
      <c r="M1392" s="168">
        <v>3404</v>
      </c>
      <c r="N1392" s="828">
        <v>43983</v>
      </c>
      <c r="O1392" s="168"/>
      <c r="P1392" s="168"/>
      <c r="AB1392" s="5" t="str">
        <f t="shared" si="27"/>
        <v>Elandra Redwood1</v>
      </c>
    </row>
    <row r="1393" spans="1:28" ht="12.95" customHeight="1">
      <c r="A1393" s="168">
        <v>3405</v>
      </c>
      <c r="B1393" s="168" t="s">
        <v>8682</v>
      </c>
      <c r="C1393" s="534">
        <v>43528</v>
      </c>
      <c r="D1393" s="168" t="s">
        <v>8561</v>
      </c>
      <c r="E1393" s="168">
        <v>1801</v>
      </c>
      <c r="F1393" s="168"/>
      <c r="G1393" s="168"/>
      <c r="H1393" s="530" t="s">
        <v>8562</v>
      </c>
      <c r="I1393" s="530" t="s">
        <v>25</v>
      </c>
      <c r="J1393" s="660">
        <v>43502</v>
      </c>
      <c r="K1393" s="530" t="s">
        <v>1104</v>
      </c>
      <c r="L1393" s="657">
        <v>1500</v>
      </c>
      <c r="M1393" s="168">
        <v>3405</v>
      </c>
      <c r="N1393" s="828">
        <v>43983</v>
      </c>
      <c r="O1393" s="168"/>
      <c r="P1393" s="168"/>
      <c r="AB1393" s="5" t="str">
        <f t="shared" si="27"/>
        <v>Kanpur80</v>
      </c>
    </row>
    <row r="1394" spans="1:28" ht="12.95" customHeight="1">
      <c r="A1394" s="168">
        <v>3406</v>
      </c>
      <c r="B1394" s="168" t="s">
        <v>8683</v>
      </c>
      <c r="C1394" s="534">
        <v>43528</v>
      </c>
      <c r="D1394" s="168" t="s">
        <v>8575</v>
      </c>
      <c r="E1394" s="168" t="s">
        <v>7738</v>
      </c>
      <c r="F1394" s="168"/>
      <c r="G1394" s="168"/>
      <c r="H1394" s="530" t="s">
        <v>8562</v>
      </c>
      <c r="I1394" s="530" t="s">
        <v>25</v>
      </c>
      <c r="J1394" s="660">
        <v>43511</v>
      </c>
      <c r="K1394" s="530" t="s">
        <v>1104</v>
      </c>
      <c r="L1394" s="657">
        <v>1500</v>
      </c>
      <c r="M1394" s="168">
        <v>3406</v>
      </c>
      <c r="N1394" s="828">
        <v>43559</v>
      </c>
      <c r="O1394" s="168"/>
      <c r="P1394" s="168"/>
      <c r="AB1394" s="5" t="str">
        <f t="shared" si="27"/>
        <v>Crudesun04</v>
      </c>
    </row>
    <row r="1395" spans="1:28" ht="12.95" customHeight="1">
      <c r="A1395" s="168">
        <v>3407</v>
      </c>
      <c r="B1395" s="168" t="s">
        <v>8684</v>
      </c>
      <c r="C1395" s="534">
        <v>43528</v>
      </c>
      <c r="D1395" s="168" t="s">
        <v>1842</v>
      </c>
      <c r="E1395" s="168">
        <v>171</v>
      </c>
      <c r="F1395" s="168"/>
      <c r="G1395" s="168"/>
      <c r="H1395" s="530" t="s">
        <v>8111</v>
      </c>
      <c r="I1395" s="530" t="s">
        <v>24</v>
      </c>
      <c r="J1395" s="660">
        <v>43506</v>
      </c>
      <c r="K1395" s="530" t="s">
        <v>60</v>
      </c>
      <c r="L1395" s="657">
        <v>800</v>
      </c>
      <c r="M1395" s="168">
        <v>3407</v>
      </c>
      <c r="N1395" s="828">
        <v>43558</v>
      </c>
      <c r="O1395" s="168"/>
      <c r="P1395" s="168"/>
      <c r="AB1395" s="5" t="str">
        <f t="shared" si="27"/>
        <v>SKS Spey47</v>
      </c>
    </row>
    <row r="1396" spans="1:28" ht="12.95" customHeight="1">
      <c r="A1396" s="168">
        <v>3408</v>
      </c>
      <c r="B1396" s="168" t="s">
        <v>8685</v>
      </c>
      <c r="C1396" s="534">
        <v>43528</v>
      </c>
      <c r="D1396" s="168" t="s">
        <v>8584</v>
      </c>
      <c r="E1396" s="168" t="s">
        <v>426</v>
      </c>
      <c r="F1396" s="168"/>
      <c r="G1396" s="168"/>
      <c r="H1396" s="530" t="s">
        <v>8474</v>
      </c>
      <c r="I1396" s="530" t="s">
        <v>86</v>
      </c>
      <c r="J1396" s="660">
        <v>43504</v>
      </c>
      <c r="K1396" s="530" t="s">
        <v>60</v>
      </c>
      <c r="L1396" s="657">
        <v>800</v>
      </c>
      <c r="M1396" s="168">
        <v>3408</v>
      </c>
      <c r="N1396" s="828">
        <v>43558</v>
      </c>
      <c r="O1396" s="168"/>
      <c r="P1396" s="168"/>
      <c r="AB1396" s="5" t="str">
        <f t="shared" si="27"/>
        <v>CSK Valiant15</v>
      </c>
    </row>
    <row r="1397" spans="1:28" ht="12.95" customHeight="1">
      <c r="A1397" s="168">
        <v>3409</v>
      </c>
      <c r="B1397" s="168" t="s">
        <v>8686</v>
      </c>
      <c r="C1397" s="534">
        <v>43528</v>
      </c>
      <c r="D1397" s="168" t="s">
        <v>484</v>
      </c>
      <c r="E1397" s="168">
        <v>171</v>
      </c>
      <c r="F1397" s="168"/>
      <c r="G1397" s="168"/>
      <c r="H1397" s="530" t="s">
        <v>5950</v>
      </c>
      <c r="I1397" s="530" t="s">
        <v>7891</v>
      </c>
      <c r="J1397" s="660">
        <v>43513</v>
      </c>
      <c r="K1397" s="530" t="s">
        <v>60</v>
      </c>
      <c r="L1397" s="657">
        <v>800</v>
      </c>
      <c r="M1397" s="168">
        <v>3409</v>
      </c>
      <c r="N1397" s="828">
        <v>43552</v>
      </c>
      <c r="O1397" s="168"/>
      <c r="P1397" s="168"/>
      <c r="AB1397" s="5" t="str">
        <f t="shared" si="27"/>
        <v>Stena Surprise201804</v>
      </c>
    </row>
    <row r="1398" spans="1:28" ht="12.95" customHeight="1">
      <c r="A1398" s="168">
        <v>3410</v>
      </c>
      <c r="B1398" s="168" t="s">
        <v>8687</v>
      </c>
      <c r="C1398" s="534">
        <v>43528</v>
      </c>
      <c r="D1398" s="168" t="s">
        <v>8593</v>
      </c>
      <c r="E1398" s="168">
        <v>1</v>
      </c>
      <c r="F1398" s="168"/>
      <c r="G1398" s="168"/>
      <c r="H1398" s="530" t="s">
        <v>63</v>
      </c>
      <c r="I1398" s="530" t="s">
        <v>630</v>
      </c>
      <c r="J1398" s="660">
        <v>43518</v>
      </c>
      <c r="K1398" s="530" t="s">
        <v>60</v>
      </c>
      <c r="L1398" s="657">
        <v>800</v>
      </c>
      <c r="M1398" s="168">
        <v>3410</v>
      </c>
      <c r="N1398" s="828">
        <v>43552</v>
      </c>
      <c r="O1398" s="168"/>
      <c r="P1398" s="168"/>
      <c r="AB1398" s="5" t="str">
        <f t="shared" si="27"/>
        <v>Stena Superior201806</v>
      </c>
    </row>
    <row r="1399" spans="1:28" ht="12.95" customHeight="1">
      <c r="A1399" s="168">
        <v>3411</v>
      </c>
      <c r="B1399" s="168" t="s">
        <v>8688</v>
      </c>
      <c r="C1399" s="534">
        <v>43528</v>
      </c>
      <c r="D1399" s="168" t="s">
        <v>3078</v>
      </c>
      <c r="E1399" s="168" t="s">
        <v>41</v>
      </c>
      <c r="F1399" s="168"/>
      <c r="G1399" s="168"/>
      <c r="H1399" s="530" t="s">
        <v>63</v>
      </c>
      <c r="I1399" s="530" t="s">
        <v>48</v>
      </c>
      <c r="J1399" s="660">
        <v>43502</v>
      </c>
      <c r="K1399" s="530" t="s">
        <v>60</v>
      </c>
      <c r="L1399" s="657">
        <v>800</v>
      </c>
      <c r="M1399" s="168">
        <v>3411</v>
      </c>
      <c r="N1399" s="828">
        <v>43552</v>
      </c>
      <c r="O1399" s="168"/>
      <c r="P1399" s="168"/>
      <c r="AB1399" s="5" t="str">
        <f t="shared" si="27"/>
        <v>Sonangol cabinda201805</v>
      </c>
    </row>
    <row r="1400" spans="1:28" ht="12.95" customHeight="1">
      <c r="A1400" s="168">
        <v>3412</v>
      </c>
      <c r="B1400" s="168" t="s">
        <v>8689</v>
      </c>
      <c r="C1400" s="534">
        <v>43528</v>
      </c>
      <c r="D1400" s="168" t="s">
        <v>7571</v>
      </c>
      <c r="E1400" s="168" t="s">
        <v>7311</v>
      </c>
      <c r="F1400" s="168"/>
      <c r="G1400" s="168"/>
      <c r="H1400" s="530" t="s">
        <v>8248</v>
      </c>
      <c r="I1400" s="530" t="s">
        <v>25</v>
      </c>
      <c r="J1400" s="660">
        <v>43515</v>
      </c>
      <c r="K1400" s="530" t="s">
        <v>60</v>
      </c>
      <c r="L1400" s="657">
        <v>800</v>
      </c>
      <c r="M1400" s="168">
        <v>3412</v>
      </c>
      <c r="N1400" s="828">
        <v>43565</v>
      </c>
      <c r="O1400" s="168"/>
      <c r="P1400" s="168"/>
      <c r="AB1400" s="5" t="str">
        <f t="shared" si="27"/>
        <v>Stena Weco Excellence1807</v>
      </c>
    </row>
    <row r="1401" spans="1:28" ht="12.95" customHeight="1">
      <c r="A1401" s="168">
        <v>3413</v>
      </c>
      <c r="B1401" s="168" t="s">
        <v>8690</v>
      </c>
      <c r="C1401" s="534">
        <v>43528</v>
      </c>
      <c r="D1401" s="168" t="s">
        <v>8573</v>
      </c>
      <c r="E1401" s="168" t="s">
        <v>423</v>
      </c>
      <c r="F1401" s="168"/>
      <c r="G1401" s="168"/>
      <c r="H1401" s="530" t="s">
        <v>8165</v>
      </c>
      <c r="I1401" s="530" t="s">
        <v>90</v>
      </c>
      <c r="J1401" s="660">
        <v>43511</v>
      </c>
      <c r="K1401" s="530" t="s">
        <v>60</v>
      </c>
      <c r="L1401" s="657">
        <v>800</v>
      </c>
      <c r="M1401" s="168">
        <v>3413</v>
      </c>
      <c r="N1401" s="828">
        <v>43552</v>
      </c>
      <c r="O1401" s="168"/>
      <c r="P1401" s="168"/>
      <c r="AB1401" s="5" t="str">
        <f t="shared" si="27"/>
        <v>Stena Weco Energy1808</v>
      </c>
    </row>
    <row r="1402" spans="1:28" ht="12.95" customHeight="1">
      <c r="A1402" s="168">
        <v>3414</v>
      </c>
      <c r="B1402" s="168" t="s">
        <v>8691</v>
      </c>
      <c r="C1402" s="534">
        <v>43528</v>
      </c>
      <c r="D1402" s="168" t="s">
        <v>3088</v>
      </c>
      <c r="E1402" s="168">
        <v>7</v>
      </c>
      <c r="F1402" s="168"/>
      <c r="G1402" s="168"/>
      <c r="H1402" s="530" t="s">
        <v>8165</v>
      </c>
      <c r="I1402" s="530" t="s">
        <v>1970</v>
      </c>
      <c r="J1402" s="660">
        <v>43514</v>
      </c>
      <c r="K1402" s="530" t="s">
        <v>60</v>
      </c>
      <c r="L1402" s="657">
        <v>800</v>
      </c>
      <c r="M1402" s="168">
        <v>3414</v>
      </c>
      <c r="N1402" s="828">
        <v>43552</v>
      </c>
      <c r="O1402" s="168"/>
      <c r="P1402" s="168"/>
      <c r="AB1402" s="5" t="str">
        <f t="shared" si="27"/>
        <v>Ocean Princess1801</v>
      </c>
    </row>
    <row r="1403" spans="1:28" ht="12.95" customHeight="1">
      <c r="A1403" s="168">
        <v>3415</v>
      </c>
      <c r="B1403" s="168" t="s">
        <v>8692</v>
      </c>
      <c r="C1403" s="534">
        <v>43528</v>
      </c>
      <c r="D1403" s="168" t="s">
        <v>8665</v>
      </c>
      <c r="E1403" s="168">
        <v>4</v>
      </c>
      <c r="F1403" s="168">
        <v>43512</v>
      </c>
      <c r="G1403" s="168"/>
      <c r="H1403" s="530" t="s">
        <v>63</v>
      </c>
      <c r="I1403" s="530" t="s">
        <v>77</v>
      </c>
      <c r="J1403" s="660">
        <v>43512</v>
      </c>
      <c r="K1403" s="530" t="s">
        <v>60</v>
      </c>
      <c r="L1403" s="657">
        <v>800</v>
      </c>
      <c r="M1403" s="168">
        <v>3415</v>
      </c>
      <c r="N1403" s="828">
        <v>43558</v>
      </c>
      <c r="O1403" s="168"/>
      <c r="P1403" s="168"/>
      <c r="AB1403" s="5" t="str">
        <f t="shared" si="27"/>
        <v>Silver Satcie1801</v>
      </c>
    </row>
    <row r="1404" spans="1:28" ht="12.95" customHeight="1">
      <c r="A1404" s="168">
        <v>3416</v>
      </c>
      <c r="B1404" s="168" t="s">
        <v>8699</v>
      </c>
      <c r="C1404" s="534">
        <v>43538</v>
      </c>
      <c r="D1404" s="168" t="s">
        <v>1303</v>
      </c>
      <c r="E1404" s="168" t="s">
        <v>247</v>
      </c>
      <c r="F1404" s="168"/>
      <c r="G1404" s="168"/>
      <c r="H1404" s="530" t="s">
        <v>8108</v>
      </c>
      <c r="I1404" s="530" t="s">
        <v>2751</v>
      </c>
      <c r="J1404" s="660">
        <v>43534</v>
      </c>
      <c r="K1404" s="530" t="s">
        <v>8365</v>
      </c>
      <c r="L1404" s="657">
        <v>1400</v>
      </c>
      <c r="M1404" s="168">
        <v>3416</v>
      </c>
      <c r="N1404" s="828">
        <v>43559</v>
      </c>
      <c r="O1404" s="168"/>
      <c r="P1404" s="168"/>
      <c r="AB1404" s="5" t="str">
        <f t="shared" si="27"/>
        <v>Stena Weco Tenacity1801</v>
      </c>
    </row>
    <row r="1405" spans="1:28" ht="12.95" customHeight="1">
      <c r="A1405" s="168">
        <v>3417</v>
      </c>
      <c r="B1405" s="168" t="s">
        <v>8700</v>
      </c>
      <c r="C1405" s="534">
        <v>43538</v>
      </c>
      <c r="D1405" s="168" t="s">
        <v>8036</v>
      </c>
      <c r="E1405" s="168">
        <v>8</v>
      </c>
      <c r="F1405" s="168"/>
      <c r="G1405" s="168"/>
      <c r="H1405" s="530" t="s">
        <v>8581</v>
      </c>
      <c r="I1405" s="530" t="s">
        <v>8693</v>
      </c>
      <c r="J1405" s="660">
        <v>43498</v>
      </c>
      <c r="K1405" s="530" t="s">
        <v>8365</v>
      </c>
      <c r="L1405" s="657">
        <v>1400</v>
      </c>
      <c r="M1405" s="168">
        <v>3417</v>
      </c>
      <c r="N1405" s="828">
        <v>43560</v>
      </c>
      <c r="O1405" s="168"/>
      <c r="P1405" s="168"/>
      <c r="AB1405" s="5" t="str">
        <f t="shared" si="27"/>
        <v>Donegal Spirit171</v>
      </c>
    </row>
    <row r="1406" spans="1:28" ht="12.95" customHeight="1">
      <c r="A1406" s="168">
        <v>3418</v>
      </c>
      <c r="B1406" s="168" t="s">
        <v>8701</v>
      </c>
      <c r="C1406" s="534">
        <v>43538</v>
      </c>
      <c r="D1406" s="168" t="s">
        <v>7501</v>
      </c>
      <c r="E1406" s="168" t="s">
        <v>7073</v>
      </c>
      <c r="F1406" s="168"/>
      <c r="G1406" s="168"/>
      <c r="H1406" s="530" t="s">
        <v>8245</v>
      </c>
      <c r="I1406" s="530" t="s">
        <v>261</v>
      </c>
      <c r="J1406" s="660">
        <v>43504</v>
      </c>
      <c r="K1406" s="530" t="s">
        <v>8365</v>
      </c>
      <c r="L1406" s="657">
        <v>1400</v>
      </c>
      <c r="M1406" s="168">
        <v>3418</v>
      </c>
      <c r="N1406" s="828">
        <v>43567</v>
      </c>
      <c r="O1406" s="168"/>
      <c r="P1406" s="168"/>
      <c r="AB1406" s="5" t="str">
        <f t="shared" si="27"/>
        <v>Nordic Barsilla06</v>
      </c>
    </row>
    <row r="1407" spans="1:28" ht="12.95" customHeight="1">
      <c r="A1407" s="168">
        <v>3419</v>
      </c>
      <c r="B1407" s="168" t="s">
        <v>8702</v>
      </c>
      <c r="C1407" s="534">
        <v>43538</v>
      </c>
      <c r="D1407" s="168" t="s">
        <v>7421</v>
      </c>
      <c r="E1407" s="168" t="s">
        <v>8698</v>
      </c>
      <c r="F1407" s="168"/>
      <c r="G1407" s="168"/>
      <c r="H1407" s="530" t="s">
        <v>8245</v>
      </c>
      <c r="I1407" s="530" t="s">
        <v>261</v>
      </c>
      <c r="J1407" s="660">
        <v>43527</v>
      </c>
      <c r="K1407" s="530" t="s">
        <v>8362</v>
      </c>
      <c r="L1407" s="657">
        <v>1200</v>
      </c>
      <c r="M1407" s="168">
        <v>3419</v>
      </c>
      <c r="N1407" s="828">
        <v>43567</v>
      </c>
      <c r="O1407" s="168"/>
      <c r="P1407" s="168"/>
      <c r="AB1407" s="5" t="str">
        <f t="shared" si="27"/>
        <v>Esther Spirit171</v>
      </c>
    </row>
    <row r="1408" spans="1:28" ht="12.95" customHeight="1">
      <c r="A1408" s="168">
        <v>3420</v>
      </c>
      <c r="B1408" s="168" t="s">
        <v>8703</v>
      </c>
      <c r="C1408" s="534">
        <v>43538</v>
      </c>
      <c r="D1408" s="168" t="s">
        <v>2265</v>
      </c>
      <c r="E1408" s="168" t="s">
        <v>172</v>
      </c>
      <c r="F1408" s="168"/>
      <c r="G1408" s="168"/>
      <c r="H1408" s="530" t="s">
        <v>8568</v>
      </c>
      <c r="I1408" s="530" t="s">
        <v>3180</v>
      </c>
      <c r="J1408" s="660">
        <v>43531</v>
      </c>
      <c r="K1408" s="530" t="s">
        <v>8362</v>
      </c>
      <c r="L1408" s="657">
        <v>1200</v>
      </c>
      <c r="M1408" s="168">
        <v>3420</v>
      </c>
      <c r="N1408" s="828">
        <v>43549</v>
      </c>
      <c r="O1408" s="168"/>
      <c r="P1408" s="168"/>
      <c r="AB1408" s="5" t="str">
        <f t="shared" si="27"/>
        <v>Stavanger Falcon1</v>
      </c>
    </row>
    <row r="1409" spans="1:28" ht="12.95" customHeight="1">
      <c r="A1409" s="168">
        <v>3421</v>
      </c>
      <c r="B1409" s="168" t="s">
        <v>8704</v>
      </c>
      <c r="C1409" s="534">
        <v>43538</v>
      </c>
      <c r="D1409" s="168" t="s">
        <v>317</v>
      </c>
      <c r="E1409" s="168" t="s">
        <v>8697</v>
      </c>
      <c r="F1409" s="168"/>
      <c r="G1409" s="168"/>
      <c r="H1409" s="271" t="s">
        <v>8586</v>
      </c>
      <c r="I1409" s="530" t="s">
        <v>20</v>
      </c>
      <c r="J1409" s="660">
        <v>43502</v>
      </c>
      <c r="K1409" s="530" t="s">
        <v>8365</v>
      </c>
      <c r="L1409" s="657">
        <v>1400</v>
      </c>
      <c r="M1409" s="168">
        <v>3421</v>
      </c>
      <c r="N1409" s="828">
        <v>43546</v>
      </c>
      <c r="O1409" s="168"/>
      <c r="P1409" s="168"/>
      <c r="AB1409" s="5" t="str">
        <f t="shared" si="27"/>
        <v>Esteem Brilliance12</v>
      </c>
    </row>
    <row r="1410" spans="1:28" ht="12.95" customHeight="1">
      <c r="A1410" s="168">
        <v>3422</v>
      </c>
      <c r="B1410" s="168" t="s">
        <v>8705</v>
      </c>
      <c r="C1410" s="534">
        <v>43538</v>
      </c>
      <c r="D1410" s="168" t="s">
        <v>3106</v>
      </c>
      <c r="E1410" s="168">
        <v>222</v>
      </c>
      <c r="F1410" s="168">
        <v>43522</v>
      </c>
      <c r="G1410" s="168"/>
      <c r="H1410" s="530" t="s">
        <v>8568</v>
      </c>
      <c r="I1410" s="530" t="s">
        <v>86</v>
      </c>
      <c r="J1410" s="660">
        <v>43522</v>
      </c>
      <c r="K1410" s="530" t="s">
        <v>8365</v>
      </c>
      <c r="L1410" s="657">
        <v>1400</v>
      </c>
      <c r="M1410" s="168">
        <v>3422</v>
      </c>
      <c r="N1410" s="828">
        <v>43567</v>
      </c>
      <c r="O1410" s="168"/>
      <c r="P1410" s="168"/>
      <c r="AB1410" s="5" t="str">
        <f t="shared" si="27"/>
        <v>Matterhorn Spirit250</v>
      </c>
    </row>
    <row r="1411" spans="1:28" ht="12.95" customHeight="1">
      <c r="A1411" s="168">
        <v>3423</v>
      </c>
      <c r="B1411" s="168" t="s">
        <v>8713</v>
      </c>
      <c r="C1411" s="534">
        <v>43538</v>
      </c>
      <c r="D1411" s="168" t="s">
        <v>2776</v>
      </c>
      <c r="E1411" s="168" t="s">
        <v>8710</v>
      </c>
      <c r="F1411" s="168"/>
      <c r="G1411" s="168"/>
      <c r="H1411" s="530" t="s">
        <v>8572</v>
      </c>
      <c r="I1411" s="530" t="s">
        <v>25</v>
      </c>
      <c r="J1411" s="660">
        <v>43516</v>
      </c>
      <c r="K1411" s="530" t="s">
        <v>1466</v>
      </c>
      <c r="L1411" s="657">
        <v>1050</v>
      </c>
      <c r="M1411" s="168">
        <v>3423</v>
      </c>
      <c r="N1411" s="828">
        <v>43615</v>
      </c>
      <c r="O1411" s="168"/>
      <c r="P1411" s="168"/>
      <c r="AB1411" s="5" t="str">
        <f t="shared" si="27"/>
        <v>Stavanger Eagle02</v>
      </c>
    </row>
    <row r="1412" spans="1:28" ht="12.95" customHeight="1">
      <c r="A1412" s="168">
        <v>3424</v>
      </c>
      <c r="B1412" s="168" t="s">
        <v>8714</v>
      </c>
      <c r="C1412" s="534">
        <v>43538</v>
      </c>
      <c r="D1412" s="168" t="s">
        <v>8309</v>
      </c>
      <c r="E1412" s="168" t="s">
        <v>8711</v>
      </c>
      <c r="F1412" s="168"/>
      <c r="G1412" s="168"/>
      <c r="H1412" s="530" t="s">
        <v>8572</v>
      </c>
      <c r="I1412" s="530" t="s">
        <v>150</v>
      </c>
      <c r="J1412" s="660">
        <v>43516</v>
      </c>
      <c r="K1412" s="530" t="s">
        <v>1466</v>
      </c>
      <c r="L1412" s="657">
        <v>1050</v>
      </c>
      <c r="M1412" s="168">
        <v>3424</v>
      </c>
      <c r="N1412" s="828">
        <v>43615</v>
      </c>
      <c r="O1412" s="168"/>
      <c r="P1412" s="168"/>
      <c r="AB1412" s="5" t="str">
        <f t="shared" si="27"/>
        <v>Stavanger Bliss7</v>
      </c>
    </row>
    <row r="1413" spans="1:28" ht="12.95" customHeight="1">
      <c r="A1413" s="168">
        <v>3425</v>
      </c>
      <c r="B1413" s="168" t="s">
        <v>8715</v>
      </c>
      <c r="C1413" s="534">
        <v>43538</v>
      </c>
      <c r="D1413" s="168" t="s">
        <v>892</v>
      </c>
      <c r="E1413" s="168" t="s">
        <v>8708</v>
      </c>
      <c r="F1413" s="168"/>
      <c r="G1413" s="168"/>
      <c r="H1413" s="530" t="s">
        <v>8572</v>
      </c>
      <c r="I1413" s="530" t="s">
        <v>25</v>
      </c>
      <c r="J1413" s="660">
        <v>43524</v>
      </c>
      <c r="K1413" s="530" t="s">
        <v>1466</v>
      </c>
      <c r="L1413" s="657">
        <v>1050</v>
      </c>
      <c r="M1413" s="168">
        <v>3425</v>
      </c>
      <c r="N1413" s="828">
        <v>43615</v>
      </c>
      <c r="O1413" s="168"/>
      <c r="P1413" s="168"/>
      <c r="AB1413" s="5" t="str">
        <f t="shared" si="27"/>
        <v>Pusaka Borneo4</v>
      </c>
    </row>
    <row r="1414" spans="1:28" ht="12.95" customHeight="1">
      <c r="A1414" s="168">
        <v>3426</v>
      </c>
      <c r="B1414" s="168" t="s">
        <v>8716</v>
      </c>
      <c r="C1414" s="534">
        <v>43538</v>
      </c>
      <c r="D1414" s="168" t="s">
        <v>2779</v>
      </c>
      <c r="E1414" s="168" t="s">
        <v>8712</v>
      </c>
      <c r="F1414" s="168"/>
      <c r="G1414" s="168"/>
      <c r="H1414" s="530" t="s">
        <v>8572</v>
      </c>
      <c r="I1414" s="530" t="s">
        <v>25</v>
      </c>
      <c r="J1414" s="660">
        <v>43522</v>
      </c>
      <c r="K1414" s="530" t="s">
        <v>1466</v>
      </c>
      <c r="L1414" s="657">
        <v>1050</v>
      </c>
      <c r="M1414" s="168">
        <v>3426</v>
      </c>
      <c r="N1414" s="828">
        <v>43615</v>
      </c>
      <c r="O1414" s="168"/>
      <c r="P1414" s="168"/>
      <c r="AB1414" s="5" t="str">
        <f t="shared" si="27"/>
        <v>Danubia37</v>
      </c>
    </row>
    <row r="1415" spans="1:28" ht="12.95" customHeight="1">
      <c r="A1415" s="168">
        <v>3427</v>
      </c>
      <c r="B1415" s="168" t="s">
        <v>8717</v>
      </c>
      <c r="C1415" s="534">
        <v>43538</v>
      </c>
      <c r="D1415" s="168" t="s">
        <v>2854</v>
      </c>
      <c r="E1415" s="168" t="s">
        <v>8709</v>
      </c>
      <c r="F1415" s="168"/>
      <c r="G1415" s="168"/>
      <c r="H1415" s="530" t="s">
        <v>8572</v>
      </c>
      <c r="I1415" s="530" t="s">
        <v>25</v>
      </c>
      <c r="J1415" s="660">
        <v>43524</v>
      </c>
      <c r="K1415" s="530" t="s">
        <v>1466</v>
      </c>
      <c r="L1415" s="657">
        <v>1050</v>
      </c>
      <c r="M1415" s="168">
        <v>3427</v>
      </c>
      <c r="N1415" s="828">
        <v>43615</v>
      </c>
      <c r="O1415" s="168"/>
      <c r="P1415" s="168"/>
      <c r="AB1415" s="5" t="str">
        <f t="shared" si="27"/>
        <v>Lincoln Park8</v>
      </c>
    </row>
    <row r="1416" spans="1:28" ht="12.95" customHeight="1">
      <c r="A1416" s="168">
        <v>3428</v>
      </c>
      <c r="B1416" s="168" t="s">
        <v>8718</v>
      </c>
      <c r="C1416" s="534">
        <v>43538</v>
      </c>
      <c r="D1416" s="168" t="s">
        <v>8103</v>
      </c>
      <c r="E1416" s="168" t="s">
        <v>8707</v>
      </c>
      <c r="F1416" s="168"/>
      <c r="G1416" s="168"/>
      <c r="H1416" s="530" t="s">
        <v>8572</v>
      </c>
      <c r="I1416" s="530" t="s">
        <v>150</v>
      </c>
      <c r="J1416" s="660">
        <v>43521</v>
      </c>
      <c r="K1416" s="530" t="s">
        <v>1466</v>
      </c>
      <c r="L1416" s="657">
        <v>1050</v>
      </c>
      <c r="M1416" s="168">
        <v>3428</v>
      </c>
      <c r="N1416" s="828">
        <v>43615</v>
      </c>
      <c r="O1416" s="168"/>
      <c r="P1416" s="168"/>
      <c r="AB1416" s="5" t="str">
        <f t="shared" si="27"/>
        <v>Seaways jademar226</v>
      </c>
    </row>
    <row r="1417" spans="1:28" ht="12.95" customHeight="1">
      <c r="A1417" s="168">
        <v>3429</v>
      </c>
      <c r="B1417" s="168" t="s">
        <v>8736</v>
      </c>
      <c r="C1417" s="534">
        <v>43553</v>
      </c>
      <c r="D1417" s="168" t="s">
        <v>1853</v>
      </c>
      <c r="E1417" s="168" t="s">
        <v>320</v>
      </c>
      <c r="F1417" s="168"/>
      <c r="G1417" s="168"/>
      <c r="H1417" s="530" t="s">
        <v>3273</v>
      </c>
      <c r="I1417" s="530" t="s">
        <v>455</v>
      </c>
      <c r="J1417" s="660">
        <v>43521</v>
      </c>
      <c r="K1417" s="530" t="s">
        <v>1485</v>
      </c>
      <c r="L1417" s="657">
        <v>1600</v>
      </c>
      <c r="M1417" s="168">
        <v>3429</v>
      </c>
      <c r="N1417" s="828">
        <v>43559</v>
      </c>
      <c r="O1417" s="168"/>
      <c r="P1417" s="168"/>
      <c r="AB1417" s="5" t="str">
        <f t="shared" si="27"/>
        <v>Seaways Rubymar046-149</v>
      </c>
    </row>
    <row r="1418" spans="1:28" ht="12.95" customHeight="1">
      <c r="A1418" s="168">
        <v>3430</v>
      </c>
      <c r="B1418" s="168" t="s">
        <v>8737</v>
      </c>
      <c r="C1418" s="534">
        <v>43553</v>
      </c>
      <c r="D1418" s="168" t="s">
        <v>8480</v>
      </c>
      <c r="E1418" s="539" t="s">
        <v>8668</v>
      </c>
      <c r="F1418" s="168"/>
      <c r="G1418" s="168"/>
      <c r="H1418" s="530" t="s">
        <v>8481</v>
      </c>
      <c r="I1418" s="530" t="s">
        <v>614</v>
      </c>
      <c r="J1418" s="660">
        <v>43533</v>
      </c>
      <c r="K1418" s="530" t="s">
        <v>8479</v>
      </c>
      <c r="L1418" s="657">
        <v>1200</v>
      </c>
      <c r="M1418" s="168">
        <v>3430</v>
      </c>
      <c r="N1418" s="828">
        <v>43682</v>
      </c>
      <c r="O1418" s="168"/>
      <c r="P1418" s="168"/>
      <c r="AB1418" s="5" t="str">
        <f t="shared" si="27"/>
        <v>Maya192</v>
      </c>
    </row>
    <row r="1419" spans="1:28" ht="12.95" customHeight="1">
      <c r="A1419" s="168">
        <v>3431</v>
      </c>
      <c r="B1419" s="168" t="s">
        <v>8738</v>
      </c>
      <c r="C1419" s="534">
        <v>43553</v>
      </c>
      <c r="D1419" s="168" t="s">
        <v>7878</v>
      </c>
      <c r="E1419" s="168" t="s">
        <v>344</v>
      </c>
      <c r="F1419" s="168"/>
      <c r="G1419" s="168"/>
      <c r="H1419" s="530" t="s">
        <v>788</v>
      </c>
      <c r="I1419" s="530" t="s">
        <v>816</v>
      </c>
      <c r="J1419" s="660">
        <v>43534</v>
      </c>
      <c r="K1419" s="530" t="s">
        <v>28</v>
      </c>
      <c r="L1419" s="657">
        <v>1400</v>
      </c>
      <c r="M1419" s="168">
        <v>3431</v>
      </c>
      <c r="N1419" s="828">
        <v>43570</v>
      </c>
      <c r="O1419" s="168"/>
      <c r="P1419" s="168"/>
      <c r="AB1419" s="5" t="str">
        <f t="shared" si="27"/>
        <v>Aqualiberty88-55</v>
      </c>
    </row>
    <row r="1420" spans="1:28" ht="12.95" customHeight="1">
      <c r="A1420" s="168">
        <v>3432</v>
      </c>
      <c r="B1420" s="168" t="s">
        <v>8739</v>
      </c>
      <c r="C1420" s="534">
        <v>43553</v>
      </c>
      <c r="D1420" s="168" t="s">
        <v>544</v>
      </c>
      <c r="E1420" s="168" t="s">
        <v>8719</v>
      </c>
      <c r="F1420" s="168"/>
      <c r="G1420" s="168"/>
      <c r="H1420" s="530" t="s">
        <v>2395</v>
      </c>
      <c r="I1420" s="530" t="s">
        <v>25</v>
      </c>
      <c r="J1420" s="660">
        <v>43531</v>
      </c>
      <c r="K1420" s="530" t="s">
        <v>28</v>
      </c>
      <c r="L1420" s="657">
        <v>1400</v>
      </c>
      <c r="M1420" s="168">
        <v>3432</v>
      </c>
      <c r="N1420" s="828">
        <v>43570</v>
      </c>
      <c r="O1420" s="168"/>
      <c r="P1420" s="168"/>
      <c r="AB1420" s="5" t="str">
        <f t="shared" si="27"/>
        <v>Seaways Reymar222</v>
      </c>
    </row>
    <row r="1421" spans="1:28" ht="12.95" customHeight="1">
      <c r="A1421" s="168">
        <v>3433</v>
      </c>
      <c r="B1421" s="168" t="s">
        <v>8740</v>
      </c>
      <c r="C1421" s="534">
        <v>43553</v>
      </c>
      <c r="D1421" s="168" t="s">
        <v>566</v>
      </c>
      <c r="E1421" s="168">
        <v>81</v>
      </c>
      <c r="F1421" s="168"/>
      <c r="G1421" s="168"/>
      <c r="H1421" s="530" t="s">
        <v>2461</v>
      </c>
      <c r="I1421" s="530" t="s">
        <v>59</v>
      </c>
      <c r="J1421" s="660">
        <v>43545</v>
      </c>
      <c r="K1421" s="530" t="s">
        <v>28</v>
      </c>
      <c r="L1421" s="657">
        <v>1400</v>
      </c>
      <c r="M1421" s="168">
        <v>3433</v>
      </c>
      <c r="N1421" s="828">
        <v>43570</v>
      </c>
      <c r="O1421" s="168"/>
      <c r="P1421" s="168"/>
      <c r="AB1421" s="5" t="str">
        <f t="shared" si="27"/>
        <v>Sten Skagen125,126</v>
      </c>
    </row>
    <row r="1422" spans="1:28" ht="12.95" customHeight="1">
      <c r="A1422" s="168">
        <v>3434</v>
      </c>
      <c r="B1422" s="168" t="s">
        <v>8741</v>
      </c>
      <c r="C1422" s="534">
        <v>43553</v>
      </c>
      <c r="D1422" s="168" t="s">
        <v>2339</v>
      </c>
      <c r="E1422" s="168" t="s">
        <v>199</v>
      </c>
      <c r="F1422" s="168"/>
      <c r="G1422" s="168"/>
      <c r="H1422" s="530" t="s">
        <v>8572</v>
      </c>
      <c r="I1422" s="530" t="s">
        <v>62</v>
      </c>
      <c r="J1422" s="660">
        <v>43532</v>
      </c>
      <c r="K1422" s="530" t="s">
        <v>1466</v>
      </c>
      <c r="L1422" s="657">
        <v>1050</v>
      </c>
      <c r="M1422" s="168">
        <v>3434</v>
      </c>
      <c r="N1422" s="828"/>
      <c r="O1422" s="168"/>
      <c r="P1422" s="168"/>
      <c r="AB1422" s="5" t="str">
        <f t="shared" si="27"/>
        <v>Vestholmen49,50</v>
      </c>
    </row>
    <row r="1423" spans="1:28" ht="12.95" customHeight="1">
      <c r="A1423" s="168">
        <v>3435</v>
      </c>
      <c r="B1423" s="168" t="s">
        <v>8742</v>
      </c>
      <c r="C1423" s="534">
        <v>43553</v>
      </c>
      <c r="D1423" s="168" t="s">
        <v>8587</v>
      </c>
      <c r="E1423" s="168">
        <v>6</v>
      </c>
      <c r="F1423" s="168"/>
      <c r="G1423" s="168"/>
      <c r="H1423" s="530" t="s">
        <v>8389</v>
      </c>
      <c r="I1423" s="530" t="s">
        <v>20</v>
      </c>
      <c r="J1423" s="660">
        <v>43526</v>
      </c>
      <c r="K1423" s="530" t="s">
        <v>1466</v>
      </c>
      <c r="L1423" s="657">
        <v>1050</v>
      </c>
      <c r="M1423" s="168">
        <v>3435</v>
      </c>
      <c r="N1423" s="828">
        <v>43628</v>
      </c>
      <c r="O1423" s="168"/>
      <c r="P1423" s="168"/>
      <c r="AB1423" s="5" t="str">
        <f t="shared" si="27"/>
        <v>Elisalex Schulte118,119,120,121</v>
      </c>
    </row>
    <row r="1424" spans="1:28" ht="12.95" customHeight="1">
      <c r="A1424" s="168">
        <v>3436</v>
      </c>
      <c r="B1424" s="168" t="s">
        <v>8744</v>
      </c>
      <c r="C1424" s="534">
        <v>43556</v>
      </c>
      <c r="D1424" s="168" t="s">
        <v>8563</v>
      </c>
      <c r="E1424" s="168">
        <v>1801</v>
      </c>
      <c r="F1424" s="168"/>
      <c r="G1424" s="168"/>
      <c r="H1424" s="530" t="s">
        <v>8562</v>
      </c>
      <c r="I1424" s="530" t="s">
        <v>535</v>
      </c>
      <c r="J1424" s="660">
        <v>43519</v>
      </c>
      <c r="K1424" s="530" t="s">
        <v>1104</v>
      </c>
      <c r="L1424" s="657">
        <v>1500</v>
      </c>
      <c r="M1424" s="168">
        <v>3436</v>
      </c>
      <c r="N1424" s="828">
        <v>43703</v>
      </c>
      <c r="O1424" s="168"/>
      <c r="P1424" s="168"/>
      <c r="AB1424" s="5" t="str">
        <f t="shared" si="27"/>
        <v>Tigris262,263,264BL</v>
      </c>
    </row>
    <row r="1425" spans="1:28" ht="12.95" customHeight="1">
      <c r="A1425" s="168">
        <v>3437</v>
      </c>
      <c r="B1425" s="168" t="s">
        <v>8745</v>
      </c>
      <c r="C1425" s="534">
        <v>43556</v>
      </c>
      <c r="D1425" s="168" t="s">
        <v>8565</v>
      </c>
      <c r="E1425" s="168">
        <v>1801</v>
      </c>
      <c r="F1425" s="168"/>
      <c r="G1425" s="168"/>
      <c r="H1425" s="530" t="s">
        <v>736</v>
      </c>
      <c r="I1425" s="530" t="s">
        <v>25</v>
      </c>
      <c r="J1425" s="660">
        <v>43524</v>
      </c>
      <c r="K1425" s="530" t="s">
        <v>1104</v>
      </c>
      <c r="L1425" s="657">
        <v>1500</v>
      </c>
      <c r="M1425" s="168">
        <v>3437</v>
      </c>
      <c r="N1425" s="828">
        <v>43703</v>
      </c>
      <c r="O1425" s="168"/>
      <c r="P1425" s="168"/>
      <c r="AB1425" s="5" t="str">
        <f t="shared" si="27"/>
        <v>Emmy Schulte232b,233,234b</v>
      </c>
    </row>
    <row r="1426" spans="1:28" ht="12.95" customHeight="1">
      <c r="A1426" s="168">
        <v>3438</v>
      </c>
      <c r="B1426" s="168" t="s">
        <v>8746</v>
      </c>
      <c r="C1426" s="534">
        <v>43556</v>
      </c>
      <c r="D1426" s="168" t="s">
        <v>8588</v>
      </c>
      <c r="E1426" s="168" t="s">
        <v>8743</v>
      </c>
      <c r="F1426" s="168"/>
      <c r="G1426" s="168"/>
      <c r="H1426" s="175" t="s">
        <v>8589</v>
      </c>
      <c r="I1426" s="530" t="s">
        <v>25</v>
      </c>
      <c r="J1426" s="660">
        <v>43532</v>
      </c>
      <c r="K1426" s="530" t="s">
        <v>1104</v>
      </c>
      <c r="L1426" s="657">
        <v>1500</v>
      </c>
      <c r="M1426" s="168">
        <v>3438</v>
      </c>
      <c r="N1426" s="828">
        <v>43703</v>
      </c>
      <c r="O1426" s="168"/>
      <c r="P1426" s="168"/>
      <c r="AB1426" s="5" t="str">
        <f t="shared" si="27"/>
        <v>Brentholmen73.74,76</v>
      </c>
    </row>
    <row r="1427" spans="1:28" ht="12.95" customHeight="1">
      <c r="A1427" s="168">
        <v>3439</v>
      </c>
      <c r="B1427" s="168" t="s">
        <v>8747</v>
      </c>
      <c r="C1427" s="534">
        <v>43556</v>
      </c>
      <c r="D1427" s="168" t="s">
        <v>8590</v>
      </c>
      <c r="E1427" s="168">
        <v>1801</v>
      </c>
      <c r="F1427" s="168"/>
      <c r="G1427" s="168"/>
      <c r="H1427" s="530" t="s">
        <v>8175</v>
      </c>
      <c r="I1427" s="530" t="s">
        <v>25</v>
      </c>
      <c r="J1427" s="660">
        <v>43527</v>
      </c>
      <c r="K1427" s="530" t="s">
        <v>1104</v>
      </c>
      <c r="L1427" s="657">
        <v>1500</v>
      </c>
      <c r="M1427" s="168">
        <v>3439</v>
      </c>
      <c r="N1427" s="828">
        <v>43703</v>
      </c>
      <c r="O1427" s="168"/>
      <c r="P1427" s="168"/>
      <c r="AB1427" s="5" t="str">
        <f t="shared" si="27"/>
        <v>Lady Malou39</v>
      </c>
    </row>
    <row r="1428" spans="1:28" ht="12.95" customHeight="1">
      <c r="A1428" s="168">
        <v>3440</v>
      </c>
      <c r="B1428" s="168" t="s">
        <v>8748</v>
      </c>
      <c r="C1428" s="534">
        <v>43556</v>
      </c>
      <c r="D1428" s="168" t="s">
        <v>8404</v>
      </c>
      <c r="E1428" s="168">
        <v>34</v>
      </c>
      <c r="F1428" s="168"/>
      <c r="G1428" s="168"/>
      <c r="H1428" s="530" t="s">
        <v>8664</v>
      </c>
      <c r="I1428" s="530" t="s">
        <v>257</v>
      </c>
      <c r="J1428" s="660">
        <v>43546</v>
      </c>
      <c r="K1428" s="530" t="s">
        <v>8364</v>
      </c>
      <c r="L1428" s="657">
        <v>1600</v>
      </c>
      <c r="M1428" s="168">
        <v>3440</v>
      </c>
      <c r="N1428" s="828">
        <v>43567</v>
      </c>
      <c r="O1428" s="168"/>
      <c r="P1428" s="168"/>
      <c r="AB1428" s="5" t="str">
        <f t="shared" si="27"/>
        <v>Cap Philippe1807</v>
      </c>
    </row>
    <row r="1429" spans="1:28" ht="12.95" customHeight="1">
      <c r="A1429" s="168">
        <v>3441</v>
      </c>
      <c r="B1429" s="168" t="s">
        <v>8749</v>
      </c>
      <c r="C1429" s="534">
        <v>43556</v>
      </c>
      <c r="D1429" s="168" t="s">
        <v>7636</v>
      </c>
      <c r="E1429" s="168">
        <v>77</v>
      </c>
      <c r="F1429" s="168"/>
      <c r="G1429" s="168"/>
      <c r="H1429" s="530" t="s">
        <v>8568</v>
      </c>
      <c r="I1429" s="530" t="s">
        <v>7891</v>
      </c>
      <c r="J1429" s="660">
        <v>43549</v>
      </c>
      <c r="K1429" s="530" t="s">
        <v>8364</v>
      </c>
      <c r="L1429" s="657">
        <v>1600</v>
      </c>
      <c r="M1429" s="168">
        <v>3441</v>
      </c>
      <c r="N1429" s="828">
        <v>43581</v>
      </c>
      <c r="O1429" s="168"/>
      <c r="P1429" s="168"/>
      <c r="AB1429" s="5" t="str">
        <f t="shared" si="27"/>
        <v>Maria Bottiglieri05</v>
      </c>
    </row>
    <row r="1430" spans="1:28" ht="12.95" customHeight="1">
      <c r="A1430" s="168">
        <v>3442</v>
      </c>
      <c r="B1430" s="168" t="s">
        <v>8750</v>
      </c>
      <c r="C1430" s="534">
        <v>43556</v>
      </c>
      <c r="D1430" s="168" t="s">
        <v>8574</v>
      </c>
      <c r="E1430" s="168">
        <v>153</v>
      </c>
      <c r="F1430" s="168">
        <v>43548</v>
      </c>
      <c r="G1430" s="168"/>
      <c r="H1430" s="530" t="s">
        <v>8722</v>
      </c>
      <c r="I1430" s="530" t="s">
        <v>8724</v>
      </c>
      <c r="J1430" s="660">
        <v>43549</v>
      </c>
      <c r="K1430" s="530" t="s">
        <v>8362</v>
      </c>
      <c r="L1430" s="657">
        <v>1200</v>
      </c>
      <c r="M1430" s="168">
        <v>3442</v>
      </c>
      <c r="N1430" s="828">
        <v>43584</v>
      </c>
      <c r="O1430" s="168"/>
      <c r="P1430" s="168"/>
      <c r="AB1430" s="5" t="str">
        <f t="shared" si="27"/>
        <v>Mesaieed3-19</v>
      </c>
    </row>
    <row r="1431" spans="1:28" ht="12.95" customHeight="1">
      <c r="A1431" s="168">
        <v>3443</v>
      </c>
      <c r="B1431" s="168" t="s">
        <v>8752</v>
      </c>
      <c r="C1431" s="534">
        <v>43558</v>
      </c>
      <c r="D1431" s="168" t="s">
        <v>484</v>
      </c>
      <c r="E1431" s="168">
        <v>172</v>
      </c>
      <c r="F1431" s="168"/>
      <c r="G1431" s="168"/>
      <c r="H1431" s="530" t="s">
        <v>5950</v>
      </c>
      <c r="I1431" s="530" t="s">
        <v>3788</v>
      </c>
      <c r="J1431" s="660">
        <v>43546</v>
      </c>
      <c r="K1431" s="530" t="s">
        <v>60</v>
      </c>
      <c r="L1431" s="657">
        <v>800</v>
      </c>
      <c r="M1431" s="168">
        <v>3443</v>
      </c>
      <c r="N1431" s="828">
        <v>43586</v>
      </c>
      <c r="O1431" s="168"/>
      <c r="P1431" s="168"/>
      <c r="AB1431" s="5" t="str">
        <f t="shared" si="27"/>
        <v>Kanpur81</v>
      </c>
    </row>
    <row r="1432" spans="1:28" ht="12.95" customHeight="1">
      <c r="A1432" s="168">
        <v>3444</v>
      </c>
      <c r="B1432" s="168" t="s">
        <v>8753</v>
      </c>
      <c r="C1432" s="534">
        <v>43558</v>
      </c>
      <c r="D1432" s="168" t="s">
        <v>3078</v>
      </c>
      <c r="E1432" s="168">
        <v>14</v>
      </c>
      <c r="F1432" s="168"/>
      <c r="G1432" s="168"/>
      <c r="H1432" s="530" t="s">
        <v>8111</v>
      </c>
      <c r="I1432" s="530" t="s">
        <v>8751</v>
      </c>
      <c r="J1432" s="660">
        <v>43534</v>
      </c>
      <c r="K1432" s="530" t="s">
        <v>60</v>
      </c>
      <c r="L1432" s="657">
        <v>800</v>
      </c>
      <c r="M1432" s="168">
        <v>3444</v>
      </c>
      <c r="N1432" s="828">
        <v>43587</v>
      </c>
      <c r="O1432" s="168"/>
      <c r="P1432" s="168"/>
      <c r="AB1432" s="5" t="str">
        <f t="shared" si="27"/>
        <v>Yankul Silver30</v>
      </c>
    </row>
    <row r="1433" spans="1:28" ht="12.95" customHeight="1">
      <c r="A1433" s="168">
        <v>3445</v>
      </c>
      <c r="B1433" s="168" t="s">
        <v>8754</v>
      </c>
      <c r="C1433" s="534">
        <v>43558</v>
      </c>
      <c r="D1433" s="168" t="s">
        <v>383</v>
      </c>
      <c r="E1433" s="168">
        <v>167</v>
      </c>
      <c r="F1433" s="168"/>
      <c r="G1433" s="168"/>
      <c r="H1433" s="530" t="s">
        <v>8111</v>
      </c>
      <c r="I1433" s="530" t="s">
        <v>4505</v>
      </c>
      <c r="J1433" s="660">
        <v>43536</v>
      </c>
      <c r="K1433" s="530" t="s">
        <v>60</v>
      </c>
      <c r="L1433" s="657">
        <v>800</v>
      </c>
      <c r="M1433" s="168">
        <v>3445</v>
      </c>
      <c r="N1433" s="828">
        <v>43587</v>
      </c>
      <c r="O1433" s="168"/>
      <c r="P1433" s="168"/>
      <c r="AB1433" s="5" t="str">
        <f t="shared" si="27"/>
        <v>Almi Odyssey6</v>
      </c>
    </row>
    <row r="1434" spans="1:28" ht="12.95" customHeight="1">
      <c r="A1434" s="168">
        <v>3446</v>
      </c>
      <c r="B1434" s="168" t="s">
        <v>8755</v>
      </c>
      <c r="C1434" s="534">
        <v>43558</v>
      </c>
      <c r="D1434" s="168" t="s">
        <v>638</v>
      </c>
      <c r="E1434" s="168">
        <v>84</v>
      </c>
      <c r="F1434" s="168"/>
      <c r="G1434" s="168"/>
      <c r="H1434" s="530" t="s">
        <v>8694</v>
      </c>
      <c r="I1434" s="530" t="s">
        <v>840</v>
      </c>
      <c r="J1434" s="660">
        <v>43536</v>
      </c>
      <c r="K1434" s="530" t="s">
        <v>60</v>
      </c>
      <c r="L1434" s="657">
        <v>800</v>
      </c>
      <c r="M1434" s="168">
        <v>3446</v>
      </c>
      <c r="N1434" s="828">
        <v>43587</v>
      </c>
      <c r="O1434" s="168"/>
      <c r="P1434" s="168"/>
      <c r="AB1434" s="5" t="str">
        <f t="shared" si="27"/>
        <v>Atlantic Falcon1801</v>
      </c>
    </row>
    <row r="1435" spans="1:28" ht="12.95" customHeight="1">
      <c r="A1435" s="168">
        <v>3447</v>
      </c>
      <c r="B1435" s="168" t="s">
        <v>8756</v>
      </c>
      <c r="C1435" s="534">
        <v>43558</v>
      </c>
      <c r="D1435" s="168" t="s">
        <v>3088</v>
      </c>
      <c r="E1435" s="168">
        <v>8</v>
      </c>
      <c r="F1435" s="168"/>
      <c r="G1435" s="168"/>
      <c r="H1435" s="530" t="s">
        <v>8165</v>
      </c>
      <c r="I1435" s="530" t="s">
        <v>90</v>
      </c>
      <c r="J1435" s="660">
        <v>43535</v>
      </c>
      <c r="K1435" s="530" t="s">
        <v>60</v>
      </c>
      <c r="L1435" s="657">
        <v>800</v>
      </c>
      <c r="M1435" s="168">
        <v>3447</v>
      </c>
      <c r="N1435" s="828">
        <v>43587</v>
      </c>
      <c r="O1435" s="168"/>
      <c r="P1435" s="168"/>
      <c r="AB1435" s="5" t="str">
        <f t="shared" si="27"/>
        <v>Nord Vantage1801</v>
      </c>
    </row>
    <row r="1436" spans="1:28" ht="12.95" customHeight="1">
      <c r="A1436" s="168">
        <v>3448</v>
      </c>
      <c r="B1436" s="168" t="s">
        <v>8757</v>
      </c>
      <c r="C1436" s="534">
        <v>43566</v>
      </c>
      <c r="D1436" s="168" t="s">
        <v>8309</v>
      </c>
      <c r="E1436" s="168">
        <v>51</v>
      </c>
      <c r="F1436" s="168"/>
      <c r="G1436" s="168"/>
      <c r="H1436" s="530" t="s">
        <v>8572</v>
      </c>
      <c r="I1436" s="530" t="s">
        <v>287</v>
      </c>
      <c r="J1436" s="660">
        <v>43535</v>
      </c>
      <c r="K1436" s="530" t="s">
        <v>1466</v>
      </c>
      <c r="L1436" s="657">
        <v>1050</v>
      </c>
      <c r="M1436" s="168">
        <v>3448</v>
      </c>
      <c r="N1436" s="828">
        <v>43650</v>
      </c>
      <c r="O1436" s="168"/>
      <c r="P1436" s="168"/>
      <c r="AB1436" s="5" t="str">
        <f t="shared" si="27"/>
        <v>Team Toccata1901</v>
      </c>
    </row>
    <row r="1437" spans="1:28" ht="12.95" customHeight="1">
      <c r="A1437" s="168">
        <v>3449</v>
      </c>
      <c r="B1437" s="168" t="s">
        <v>8758</v>
      </c>
      <c r="C1437" s="534">
        <v>43566</v>
      </c>
      <c r="D1437" s="168" t="s">
        <v>8103</v>
      </c>
      <c r="E1437" s="168">
        <v>78</v>
      </c>
      <c r="F1437" s="168"/>
      <c r="G1437" s="168"/>
      <c r="H1437" s="530" t="s">
        <v>8572</v>
      </c>
      <c r="I1437" s="530" t="s">
        <v>7779</v>
      </c>
      <c r="J1437" s="660">
        <v>43535</v>
      </c>
      <c r="K1437" s="530" t="s">
        <v>1466</v>
      </c>
      <c r="L1437" s="657">
        <v>1050</v>
      </c>
      <c r="M1437" s="168">
        <v>3449</v>
      </c>
      <c r="N1437" s="828">
        <v>43650</v>
      </c>
      <c r="O1437" s="168"/>
      <c r="P1437" s="168"/>
      <c r="AB1437" s="5" t="str">
        <f t="shared" si="27"/>
        <v>Songa Pride1801</v>
      </c>
    </row>
    <row r="1438" spans="1:28" ht="12.95" customHeight="1">
      <c r="A1438" s="168">
        <v>3450</v>
      </c>
      <c r="B1438" s="168" t="s">
        <v>8759</v>
      </c>
      <c r="C1438" s="534">
        <v>43566</v>
      </c>
      <c r="D1438" s="168" t="s">
        <v>2776</v>
      </c>
      <c r="E1438" s="168">
        <v>128</v>
      </c>
      <c r="F1438" s="168"/>
      <c r="G1438" s="168"/>
      <c r="H1438" s="530" t="s">
        <v>8572</v>
      </c>
      <c r="I1438" s="530" t="s">
        <v>2870</v>
      </c>
      <c r="J1438" s="660">
        <v>43539</v>
      </c>
      <c r="K1438" s="530" t="s">
        <v>1466</v>
      </c>
      <c r="L1438" s="657">
        <v>1050</v>
      </c>
      <c r="M1438" s="168">
        <v>3450</v>
      </c>
      <c r="N1438" s="828">
        <v>43650</v>
      </c>
      <c r="O1438" s="168"/>
      <c r="P1438" s="168"/>
      <c r="AB1438" s="5" t="str">
        <f t="shared" si="27"/>
        <v>Albatross Trader34</v>
      </c>
    </row>
    <row r="1439" spans="1:28" ht="12.95" customHeight="1">
      <c r="A1439" s="168">
        <v>3451</v>
      </c>
      <c r="B1439" s="168" t="s">
        <v>8760</v>
      </c>
      <c r="C1439" s="534">
        <v>43566</v>
      </c>
      <c r="D1439" s="168" t="s">
        <v>2779</v>
      </c>
      <c r="E1439" s="168">
        <v>267</v>
      </c>
      <c r="F1439" s="168"/>
      <c r="G1439" s="168"/>
      <c r="H1439" s="530" t="s">
        <v>8572</v>
      </c>
      <c r="I1439" s="530" t="s">
        <v>412</v>
      </c>
      <c r="J1439" s="660">
        <v>43550</v>
      </c>
      <c r="K1439" s="530" t="s">
        <v>1466</v>
      </c>
      <c r="L1439" s="657">
        <v>1050</v>
      </c>
      <c r="M1439" s="168">
        <v>3451</v>
      </c>
      <c r="N1439" s="828">
        <v>43650</v>
      </c>
      <c r="O1439" s="168"/>
      <c r="P1439" s="168"/>
      <c r="AB1439" s="5" t="str">
        <f t="shared" si="27"/>
        <v>Seaways Leyte77</v>
      </c>
    </row>
    <row r="1440" spans="1:28" ht="12.95" customHeight="1">
      <c r="A1440" s="168">
        <v>3452</v>
      </c>
      <c r="B1440" s="168" t="s">
        <v>8761</v>
      </c>
      <c r="C1440" s="534">
        <v>43566</v>
      </c>
      <c r="D1440" s="168" t="s">
        <v>892</v>
      </c>
      <c r="E1440" s="168">
        <v>124</v>
      </c>
      <c r="F1440" s="168"/>
      <c r="G1440" s="168"/>
      <c r="H1440" s="530" t="s">
        <v>8572</v>
      </c>
      <c r="I1440" s="530" t="s">
        <v>2870</v>
      </c>
      <c r="J1440" s="660">
        <v>43553</v>
      </c>
      <c r="K1440" s="530" t="s">
        <v>1466</v>
      </c>
      <c r="L1440" s="657">
        <v>1050</v>
      </c>
      <c r="M1440" s="168">
        <v>3452</v>
      </c>
      <c r="N1440" s="828">
        <v>43650</v>
      </c>
      <c r="O1440" s="168"/>
      <c r="P1440" s="168"/>
      <c r="AB1440" s="5" t="str">
        <f t="shared" si="27"/>
        <v>Seaways Luzon153</v>
      </c>
    </row>
    <row r="1441" spans="1:28" ht="12.95" customHeight="1">
      <c r="A1441" s="168">
        <v>3453</v>
      </c>
      <c r="B1441" s="168" t="s">
        <v>8762</v>
      </c>
      <c r="C1441" s="534">
        <v>43579</v>
      </c>
      <c r="D1441" s="168" t="s">
        <v>8473</v>
      </c>
      <c r="E1441" s="168">
        <v>1</v>
      </c>
      <c r="F1441" s="168"/>
      <c r="G1441" s="168"/>
      <c r="H1441" s="530" t="s">
        <v>3273</v>
      </c>
      <c r="I1441" s="530" t="s">
        <v>455</v>
      </c>
      <c r="J1441" s="660">
        <v>43542</v>
      </c>
      <c r="K1441" s="530" t="s">
        <v>1485</v>
      </c>
      <c r="L1441" s="657">
        <v>1600</v>
      </c>
      <c r="M1441" s="168">
        <v>3453</v>
      </c>
      <c r="N1441" s="828">
        <v>43586</v>
      </c>
      <c r="O1441" s="168"/>
      <c r="P1441" s="168"/>
      <c r="AB1441" s="5" t="str">
        <f t="shared" si="27"/>
        <v>Esther Spirit172</v>
      </c>
    </row>
    <row r="1442" spans="1:28" ht="12.95" customHeight="1">
      <c r="A1442" s="168">
        <v>3454</v>
      </c>
      <c r="B1442" s="168" t="s">
        <v>8763</v>
      </c>
      <c r="C1442" s="534">
        <v>43579</v>
      </c>
      <c r="D1442" s="168" t="s">
        <v>8569</v>
      </c>
      <c r="E1442" s="168" t="s">
        <v>53</v>
      </c>
      <c r="F1442" s="168"/>
      <c r="G1442" s="168"/>
      <c r="H1442" s="530" t="s">
        <v>3273</v>
      </c>
      <c r="I1442" s="530" t="s">
        <v>182</v>
      </c>
      <c r="J1442" s="660">
        <v>43540</v>
      </c>
      <c r="K1442" s="530" t="s">
        <v>1485</v>
      </c>
      <c r="L1442" s="657">
        <v>1600</v>
      </c>
      <c r="M1442" s="168">
        <v>3454</v>
      </c>
      <c r="N1442" s="828">
        <v>43586</v>
      </c>
      <c r="O1442" s="168"/>
      <c r="P1442" s="168"/>
      <c r="AB1442" s="5" t="str">
        <f t="shared" si="27"/>
        <v>Esteem Brilliance14</v>
      </c>
    </row>
    <row r="1443" spans="1:28" ht="12.95" customHeight="1">
      <c r="A1443" s="168">
        <v>3455</v>
      </c>
      <c r="B1443" s="168" t="s">
        <v>8764</v>
      </c>
      <c r="C1443" s="534">
        <v>43579</v>
      </c>
      <c r="D1443" s="168" t="s">
        <v>8583</v>
      </c>
      <c r="E1443" s="168">
        <v>20</v>
      </c>
      <c r="F1443" s="168"/>
      <c r="G1443" s="168"/>
      <c r="H1443" s="530" t="s">
        <v>3273</v>
      </c>
      <c r="I1443" s="530" t="s">
        <v>455</v>
      </c>
      <c r="J1443" s="660">
        <v>43550</v>
      </c>
      <c r="K1443" s="530" t="s">
        <v>1485</v>
      </c>
      <c r="L1443" s="657">
        <v>1600</v>
      </c>
      <c r="M1443" s="168">
        <v>3455</v>
      </c>
      <c r="N1443" s="828">
        <v>43586</v>
      </c>
      <c r="O1443" s="168"/>
      <c r="P1443" s="168"/>
      <c r="AB1443" s="5" t="str">
        <f t="shared" si="27"/>
        <v>Axel Spirit167</v>
      </c>
    </row>
    <row r="1444" spans="1:28" ht="12.95" customHeight="1">
      <c r="A1444" s="168">
        <v>3456</v>
      </c>
      <c r="B1444" s="168" t="s">
        <v>8776</v>
      </c>
      <c r="C1444" s="534">
        <v>43596</v>
      </c>
      <c r="D1444" s="168" t="s">
        <v>538</v>
      </c>
      <c r="E1444" s="168" t="s">
        <v>344</v>
      </c>
      <c r="F1444" s="168"/>
      <c r="G1444" s="168"/>
      <c r="H1444" s="530" t="s">
        <v>1382</v>
      </c>
      <c r="I1444" s="530" t="s">
        <v>8384</v>
      </c>
      <c r="J1444" s="660">
        <v>43564</v>
      </c>
      <c r="K1444" s="530" t="s">
        <v>28</v>
      </c>
      <c r="L1444" s="657">
        <v>1400</v>
      </c>
      <c r="M1444" s="168">
        <v>3456</v>
      </c>
      <c r="N1444" s="828">
        <v>43982</v>
      </c>
      <c r="O1444" s="168"/>
      <c r="P1444" s="168"/>
      <c r="AB1444" s="5" t="str">
        <f t="shared" si="27"/>
        <v>Mare Tirrenum84</v>
      </c>
    </row>
    <row r="1445" spans="1:28" ht="12.95" customHeight="1">
      <c r="A1445" s="168">
        <v>3457</v>
      </c>
      <c r="B1445" s="168" t="s">
        <v>8777</v>
      </c>
      <c r="C1445" s="534">
        <v>43596</v>
      </c>
      <c r="D1445" s="168" t="s">
        <v>8732</v>
      </c>
      <c r="E1445" s="168">
        <v>6</v>
      </c>
      <c r="F1445" s="168"/>
      <c r="G1445" s="168"/>
      <c r="H1445" s="530" t="s">
        <v>1382</v>
      </c>
      <c r="I1445" s="530" t="s">
        <v>24</v>
      </c>
      <c r="J1445" s="660">
        <v>43579</v>
      </c>
      <c r="K1445" s="530" t="s">
        <v>28</v>
      </c>
      <c r="L1445" s="657">
        <v>1400</v>
      </c>
      <c r="M1445" s="168">
        <v>3457</v>
      </c>
      <c r="N1445" s="828">
        <v>43982</v>
      </c>
      <c r="O1445" s="168"/>
      <c r="P1445" s="168"/>
      <c r="AB1445" s="5" t="str">
        <f t="shared" si="27"/>
        <v>Stavanger Bliss8</v>
      </c>
    </row>
    <row r="1446" spans="1:28" ht="12.95" customHeight="1">
      <c r="A1446" s="168">
        <v>3458</v>
      </c>
      <c r="B1446" s="168" t="s">
        <v>8778</v>
      </c>
      <c r="C1446" s="534">
        <v>43596</v>
      </c>
      <c r="D1446" s="168" t="s">
        <v>8766</v>
      </c>
      <c r="E1446" s="168">
        <v>4</v>
      </c>
      <c r="F1446" s="168">
        <v>43584</v>
      </c>
      <c r="G1446" s="168"/>
      <c r="H1446" s="530" t="s">
        <v>1382</v>
      </c>
      <c r="I1446" s="530" t="s">
        <v>7891</v>
      </c>
      <c r="J1446" s="660">
        <v>43585</v>
      </c>
      <c r="K1446" s="530" t="s">
        <v>28</v>
      </c>
      <c r="L1446" s="657">
        <v>1400</v>
      </c>
      <c r="M1446" s="168">
        <v>3458</v>
      </c>
      <c r="N1446" s="828">
        <v>43982</v>
      </c>
      <c r="O1446" s="168"/>
      <c r="P1446" s="168"/>
      <c r="AB1446" s="5" t="str">
        <f t="shared" ref="AB1446:AB1509" si="28">IF(TRIM(A1436)="","",CONCATENATE(TRIM(D1436),TRIM(E1436)))</f>
        <v>Vestholmen51</v>
      </c>
    </row>
    <row r="1447" spans="1:28" ht="12.95" customHeight="1">
      <c r="A1447" s="168">
        <v>3459</v>
      </c>
      <c r="B1447" s="168" t="s">
        <v>8779</v>
      </c>
      <c r="C1447" s="534">
        <v>43596</v>
      </c>
      <c r="D1447" s="168" t="s">
        <v>1268</v>
      </c>
      <c r="E1447" s="168">
        <v>85</v>
      </c>
      <c r="F1447" s="168">
        <v>43590</v>
      </c>
      <c r="G1447" s="168"/>
      <c r="H1447" s="530" t="s">
        <v>671</v>
      </c>
      <c r="I1447" s="530" t="s">
        <v>3500</v>
      </c>
      <c r="J1447" s="660">
        <v>43590</v>
      </c>
      <c r="K1447" s="530" t="s">
        <v>28</v>
      </c>
      <c r="L1447" s="657">
        <v>1400</v>
      </c>
      <c r="M1447" s="168">
        <v>3459</v>
      </c>
      <c r="N1447" s="828">
        <v>43982</v>
      </c>
      <c r="O1447" s="168"/>
      <c r="P1447" s="168"/>
      <c r="AB1447" s="5" t="str">
        <f t="shared" si="28"/>
        <v>Brentholmen78</v>
      </c>
    </row>
    <row r="1448" spans="1:28" ht="12.95" customHeight="1">
      <c r="A1448" s="168">
        <v>3460</v>
      </c>
      <c r="B1448" s="168" t="s">
        <v>8780</v>
      </c>
      <c r="C1448" s="534">
        <v>43596</v>
      </c>
      <c r="D1448" s="168" t="s">
        <v>8728</v>
      </c>
      <c r="E1448" s="168" t="s">
        <v>37</v>
      </c>
      <c r="F1448" s="168"/>
      <c r="G1448" s="168"/>
      <c r="H1448" s="530" t="s">
        <v>4220</v>
      </c>
      <c r="I1448" s="530" t="s">
        <v>20</v>
      </c>
      <c r="J1448" s="660">
        <v>43588</v>
      </c>
      <c r="K1448" s="530" t="s">
        <v>1466</v>
      </c>
      <c r="L1448" s="657">
        <v>1050</v>
      </c>
      <c r="M1448" s="168">
        <v>3460</v>
      </c>
      <c r="N1448" s="828">
        <v>43734</v>
      </c>
      <c r="O1448" s="168"/>
      <c r="P1448" s="168"/>
      <c r="AB1448" s="5" t="str">
        <f t="shared" si="28"/>
        <v>Sten Skagen128</v>
      </c>
    </row>
    <row r="1449" spans="1:28" ht="12.95" customHeight="1">
      <c r="A1449" s="168">
        <v>3461</v>
      </c>
      <c r="B1449" s="168" t="s">
        <v>8781</v>
      </c>
      <c r="C1449" s="534">
        <v>43596</v>
      </c>
      <c r="D1449" s="168" t="s">
        <v>2486</v>
      </c>
      <c r="E1449" s="168" t="s">
        <v>326</v>
      </c>
      <c r="F1449" s="168"/>
      <c r="G1449" s="168"/>
      <c r="H1449" s="530" t="s">
        <v>7888</v>
      </c>
      <c r="I1449" s="530" t="s">
        <v>90</v>
      </c>
      <c r="J1449" s="660">
        <v>43580</v>
      </c>
      <c r="K1449" s="530" t="s">
        <v>1466</v>
      </c>
      <c r="L1449" s="657">
        <v>1050</v>
      </c>
      <c r="M1449" s="168">
        <v>3461</v>
      </c>
      <c r="N1449" s="828">
        <v>43734</v>
      </c>
      <c r="O1449" s="168"/>
      <c r="P1449" s="168"/>
      <c r="AB1449" s="5" t="str">
        <f t="shared" si="28"/>
        <v>Tigris267</v>
      </c>
    </row>
    <row r="1450" spans="1:28" ht="12.95" customHeight="1">
      <c r="A1450" s="168">
        <v>3462</v>
      </c>
      <c r="B1450" s="168" t="s">
        <v>8782</v>
      </c>
      <c r="C1450" s="534">
        <v>43596</v>
      </c>
      <c r="D1450" s="168" t="s">
        <v>2339</v>
      </c>
      <c r="E1450" s="168">
        <v>31</v>
      </c>
      <c r="F1450" s="168"/>
      <c r="G1450" s="168"/>
      <c r="H1450" s="530" t="s">
        <v>8733</v>
      </c>
      <c r="I1450" s="530" t="s">
        <v>5350</v>
      </c>
      <c r="J1450" s="660">
        <v>43557</v>
      </c>
      <c r="K1450" s="530" t="s">
        <v>1466</v>
      </c>
      <c r="L1450" s="657">
        <v>1050</v>
      </c>
      <c r="M1450" s="168">
        <v>3462</v>
      </c>
      <c r="N1450" s="828">
        <v>43734</v>
      </c>
      <c r="O1450" s="168"/>
      <c r="P1450" s="168"/>
      <c r="AB1450" s="5" t="str">
        <f t="shared" si="28"/>
        <v>Elisalex Schulte124</v>
      </c>
    </row>
    <row r="1451" spans="1:28" ht="12.95" customHeight="1">
      <c r="A1451" s="168">
        <v>3463</v>
      </c>
      <c r="B1451" s="168" t="s">
        <v>8783</v>
      </c>
      <c r="C1451" s="534">
        <v>43596</v>
      </c>
      <c r="D1451" s="168" t="s">
        <v>8771</v>
      </c>
      <c r="E1451" s="168">
        <v>819005</v>
      </c>
      <c r="F1451" s="168">
        <v>43568</v>
      </c>
      <c r="G1451" s="168"/>
      <c r="H1451" s="530" t="s">
        <v>8234</v>
      </c>
      <c r="I1451" s="530" t="s">
        <v>287</v>
      </c>
      <c r="J1451" s="660">
        <v>43568</v>
      </c>
      <c r="K1451" s="530" t="s">
        <v>1466</v>
      </c>
      <c r="L1451" s="657">
        <v>1050</v>
      </c>
      <c r="M1451" s="168">
        <v>3463</v>
      </c>
      <c r="N1451" s="828">
        <v>43734</v>
      </c>
      <c r="O1451" s="168"/>
      <c r="P1451" s="168"/>
      <c r="AB1451" s="5" t="str">
        <f t="shared" si="28"/>
        <v>Thelma Victory1</v>
      </c>
    </row>
    <row r="1452" spans="1:28" ht="12.95" customHeight="1">
      <c r="A1452" s="168">
        <v>3464</v>
      </c>
      <c r="B1452" s="168" t="s">
        <v>8784</v>
      </c>
      <c r="C1452" s="534">
        <v>43596</v>
      </c>
      <c r="D1452" s="168" t="s">
        <v>2339</v>
      </c>
      <c r="E1452" s="168">
        <v>33</v>
      </c>
      <c r="F1452" s="168">
        <v>43586</v>
      </c>
      <c r="G1452" s="168"/>
      <c r="H1452" s="530" t="s">
        <v>8774</v>
      </c>
      <c r="I1452" s="530" t="s">
        <v>3137</v>
      </c>
      <c r="J1452" s="660">
        <v>43586</v>
      </c>
      <c r="K1452" s="530" t="s">
        <v>1466</v>
      </c>
      <c r="L1452" s="657">
        <v>1050</v>
      </c>
      <c r="M1452" s="168">
        <v>3464</v>
      </c>
      <c r="N1452" s="828">
        <v>43734</v>
      </c>
      <c r="O1452" s="168"/>
      <c r="P1452" s="168"/>
      <c r="AB1452" s="5" t="str">
        <f t="shared" si="28"/>
        <v>Marlin Majestic1</v>
      </c>
    </row>
    <row r="1453" spans="1:28" ht="12.95" customHeight="1">
      <c r="A1453" s="168">
        <v>3465</v>
      </c>
      <c r="B1453" s="168" t="s">
        <v>8785</v>
      </c>
      <c r="C1453" s="534">
        <v>43596</v>
      </c>
      <c r="D1453" s="168" t="s">
        <v>8695</v>
      </c>
      <c r="E1453" s="168">
        <v>201901</v>
      </c>
      <c r="F1453" s="168"/>
      <c r="G1453" s="168"/>
      <c r="H1453" s="530" t="s">
        <v>1377</v>
      </c>
      <c r="I1453" s="530" t="s">
        <v>1331</v>
      </c>
      <c r="J1453" s="660">
        <v>43581</v>
      </c>
      <c r="K1453" s="530" t="s">
        <v>1094</v>
      </c>
      <c r="L1453" s="657">
        <v>1400</v>
      </c>
      <c r="M1453" s="168">
        <v>3465</v>
      </c>
      <c r="N1453" s="828">
        <v>43627</v>
      </c>
      <c r="O1453" s="168"/>
      <c r="P1453" s="168"/>
      <c r="AB1453" s="5" t="str">
        <f t="shared" si="28"/>
        <v>Active20</v>
      </c>
    </row>
    <row r="1454" spans="1:28" ht="12.95" customHeight="1">
      <c r="A1454" s="168">
        <v>3466</v>
      </c>
      <c r="B1454" s="168" t="s">
        <v>8786</v>
      </c>
      <c r="C1454" s="534">
        <v>43596</v>
      </c>
      <c r="D1454" s="168" t="s">
        <v>8720</v>
      </c>
      <c r="E1454" s="168">
        <v>201901</v>
      </c>
      <c r="F1454" s="168"/>
      <c r="G1454" s="168"/>
      <c r="H1454" s="530" t="s">
        <v>817</v>
      </c>
      <c r="I1454" s="530" t="s">
        <v>20</v>
      </c>
      <c r="J1454" s="660">
        <v>43556</v>
      </c>
      <c r="K1454" s="530" t="s">
        <v>1094</v>
      </c>
      <c r="L1454" s="657">
        <v>1400</v>
      </c>
      <c r="M1454" s="168">
        <v>3466</v>
      </c>
      <c r="N1454" s="828">
        <v>43627</v>
      </c>
      <c r="O1454" s="168"/>
      <c r="P1454" s="168"/>
      <c r="AB1454" s="5" t="str">
        <f t="shared" si="28"/>
        <v>Bareilly05</v>
      </c>
    </row>
    <row r="1455" spans="1:28" ht="12.95" customHeight="1">
      <c r="A1455" s="168">
        <v>3467</v>
      </c>
      <c r="B1455" s="168" t="s">
        <v>8787</v>
      </c>
      <c r="C1455" s="534">
        <v>43596</v>
      </c>
      <c r="D1455" s="168" t="s">
        <v>5113</v>
      </c>
      <c r="E1455" s="168">
        <v>201903</v>
      </c>
      <c r="F1455" s="168"/>
      <c r="G1455" s="168"/>
      <c r="H1455" s="530" t="s">
        <v>828</v>
      </c>
      <c r="I1455" s="530" t="s">
        <v>25</v>
      </c>
      <c r="J1455" s="660">
        <v>43557</v>
      </c>
      <c r="K1455" s="530" t="s">
        <v>1094</v>
      </c>
      <c r="L1455" s="657">
        <v>1400</v>
      </c>
      <c r="M1455" s="168">
        <v>3467</v>
      </c>
      <c r="N1455" s="828">
        <v>43627</v>
      </c>
      <c r="O1455" s="168"/>
      <c r="P1455" s="168"/>
      <c r="AB1455" s="5" t="str">
        <f t="shared" si="28"/>
        <v>Crudemed6</v>
      </c>
    </row>
    <row r="1456" spans="1:28" ht="12.95" customHeight="1">
      <c r="A1456" s="168">
        <v>3468</v>
      </c>
      <c r="B1456" s="168" t="s">
        <v>8788</v>
      </c>
      <c r="C1456" s="534">
        <v>43596</v>
      </c>
      <c r="D1456" s="168" t="s">
        <v>8726</v>
      </c>
      <c r="E1456" s="168">
        <v>201902</v>
      </c>
      <c r="F1456" s="168"/>
      <c r="G1456" s="168"/>
      <c r="H1456" s="530" t="s">
        <v>8727</v>
      </c>
      <c r="I1456" s="530" t="s">
        <v>385</v>
      </c>
      <c r="J1456" s="660">
        <v>43561</v>
      </c>
      <c r="K1456" s="530" t="s">
        <v>1094</v>
      </c>
      <c r="L1456" s="657">
        <v>1400</v>
      </c>
      <c r="M1456" s="168">
        <v>3468</v>
      </c>
      <c r="N1456" s="828">
        <v>43627</v>
      </c>
      <c r="O1456" s="168"/>
      <c r="P1456" s="168"/>
      <c r="AB1456" s="5" t="str">
        <f t="shared" si="28"/>
        <v>Southern Spirit4</v>
      </c>
    </row>
    <row r="1457" spans="1:28" ht="12.95" customHeight="1">
      <c r="A1457" s="168">
        <v>3469</v>
      </c>
      <c r="B1457" s="168" t="s">
        <v>8789</v>
      </c>
      <c r="C1457" s="534">
        <v>43596</v>
      </c>
      <c r="D1457" s="168" t="s">
        <v>8658</v>
      </c>
      <c r="E1457" s="168" t="s">
        <v>8743</v>
      </c>
      <c r="F1457" s="168"/>
      <c r="G1457" s="168"/>
      <c r="H1457" s="530" t="s">
        <v>8175</v>
      </c>
      <c r="I1457" s="530" t="s">
        <v>25</v>
      </c>
      <c r="J1457" s="660">
        <v>43560</v>
      </c>
      <c r="K1457" s="530" t="s">
        <v>1104</v>
      </c>
      <c r="L1457" s="657">
        <v>1500</v>
      </c>
      <c r="M1457" s="168">
        <v>3469</v>
      </c>
      <c r="N1457" s="828">
        <v>43703</v>
      </c>
      <c r="O1457" s="168"/>
      <c r="P1457" s="168"/>
      <c r="AB1457" s="5" t="str">
        <f t="shared" si="28"/>
        <v>Nave Cetus85</v>
      </c>
    </row>
    <row r="1458" spans="1:28" ht="12.95" customHeight="1">
      <c r="A1458" s="168">
        <v>3470</v>
      </c>
      <c r="B1458" s="168" t="s">
        <v>8790</v>
      </c>
      <c r="C1458" s="534">
        <v>43596</v>
      </c>
      <c r="D1458" s="168" t="s">
        <v>8662</v>
      </c>
      <c r="E1458" s="168">
        <v>1901</v>
      </c>
      <c r="F1458" s="168"/>
      <c r="G1458" s="168"/>
      <c r="H1458" s="530" t="s">
        <v>8175</v>
      </c>
      <c r="I1458" s="530" t="s">
        <v>25</v>
      </c>
      <c r="J1458" s="660">
        <v>43564</v>
      </c>
      <c r="K1458" s="530" t="s">
        <v>1104</v>
      </c>
      <c r="L1458" s="657">
        <v>1500</v>
      </c>
      <c r="M1458" s="168">
        <v>3470</v>
      </c>
      <c r="N1458" s="828">
        <v>43703</v>
      </c>
      <c r="O1458" s="168"/>
      <c r="P1458" s="168"/>
      <c r="AB1458" s="5" t="str">
        <f t="shared" si="28"/>
        <v>Pacific Debbie22</v>
      </c>
    </row>
    <row r="1459" spans="1:28" ht="12.95" customHeight="1">
      <c r="A1459" s="168">
        <v>3471</v>
      </c>
      <c r="B1459" s="168" t="s">
        <v>8791</v>
      </c>
      <c r="C1459" s="534">
        <v>43596</v>
      </c>
      <c r="D1459" s="168" t="s">
        <v>8725</v>
      </c>
      <c r="E1459" s="168">
        <v>1901</v>
      </c>
      <c r="F1459" s="168"/>
      <c r="G1459" s="168"/>
      <c r="H1459" s="530" t="s">
        <v>8562</v>
      </c>
      <c r="I1459" s="530" t="s">
        <v>25</v>
      </c>
      <c r="J1459" s="660">
        <v>43581</v>
      </c>
      <c r="K1459" s="530" t="s">
        <v>1104</v>
      </c>
      <c r="L1459" s="657">
        <v>1500</v>
      </c>
      <c r="M1459" s="168">
        <v>3471</v>
      </c>
      <c r="N1459" s="828">
        <v>43703</v>
      </c>
      <c r="O1459" s="168"/>
      <c r="P1459" s="168"/>
      <c r="AB1459" s="5" t="str">
        <f t="shared" si="28"/>
        <v>New Advance58</v>
      </c>
    </row>
    <row r="1460" spans="1:28" ht="12.95" customHeight="1">
      <c r="A1460" s="168">
        <v>3472</v>
      </c>
      <c r="B1460" s="168" t="s">
        <v>8792</v>
      </c>
      <c r="C1460" s="534">
        <v>43596</v>
      </c>
      <c r="D1460" s="168" t="s">
        <v>8773</v>
      </c>
      <c r="E1460" s="168">
        <v>1901</v>
      </c>
      <c r="F1460" s="168"/>
      <c r="G1460" s="168"/>
      <c r="H1460" s="530" t="s">
        <v>8562</v>
      </c>
      <c r="I1460" s="530" t="s">
        <v>25</v>
      </c>
      <c r="J1460" s="660">
        <v>43579</v>
      </c>
      <c r="K1460" s="530" t="s">
        <v>1104</v>
      </c>
      <c r="L1460" s="657">
        <v>1500</v>
      </c>
      <c r="M1460" s="168">
        <v>3472</v>
      </c>
      <c r="N1460" s="828">
        <v>43703</v>
      </c>
      <c r="O1460" s="168"/>
      <c r="P1460" s="168"/>
      <c r="AB1460" s="5" t="str">
        <f t="shared" si="28"/>
        <v>Yankul Silver31</v>
      </c>
    </row>
    <row r="1461" spans="1:28" ht="12.95" customHeight="1">
      <c r="A1461" s="168">
        <v>3473</v>
      </c>
      <c r="B1461" s="168" t="s">
        <v>8796</v>
      </c>
      <c r="C1461" s="534">
        <v>43599</v>
      </c>
      <c r="D1461" s="168" t="s">
        <v>1341</v>
      </c>
      <c r="E1461" s="168" t="s">
        <v>37</v>
      </c>
      <c r="F1461" s="168"/>
      <c r="G1461" s="168"/>
      <c r="H1461" s="530" t="s">
        <v>8660</v>
      </c>
      <c r="I1461" s="530" t="s">
        <v>441</v>
      </c>
      <c r="J1461" s="660">
        <v>43565</v>
      </c>
      <c r="K1461" s="530" t="s">
        <v>60</v>
      </c>
      <c r="L1461" s="657">
        <v>800</v>
      </c>
      <c r="M1461" s="168">
        <v>3473</v>
      </c>
      <c r="N1461" s="828">
        <v>44036</v>
      </c>
      <c r="O1461" s="168"/>
      <c r="P1461" s="168"/>
      <c r="AB1461" s="5" t="str">
        <f t="shared" si="28"/>
        <v>Patani819005</v>
      </c>
    </row>
    <row r="1462" spans="1:28" ht="12.95" customHeight="1">
      <c r="A1462" s="168">
        <v>3474</v>
      </c>
      <c r="B1462" s="168" t="s">
        <v>8797</v>
      </c>
      <c r="C1462" s="534">
        <v>43599</v>
      </c>
      <c r="D1462" s="168" t="s">
        <v>8794</v>
      </c>
      <c r="E1462" s="168">
        <v>64</v>
      </c>
      <c r="F1462" s="168"/>
      <c r="G1462" s="168"/>
      <c r="H1462" s="530" t="s">
        <v>8661</v>
      </c>
      <c r="I1462" s="530" t="s">
        <v>3923</v>
      </c>
      <c r="J1462" s="660">
        <v>43584</v>
      </c>
      <c r="K1462" s="530" t="s">
        <v>60</v>
      </c>
      <c r="L1462" s="657">
        <v>800</v>
      </c>
      <c r="M1462" s="168">
        <v>3474</v>
      </c>
      <c r="N1462" s="828">
        <v>43997</v>
      </c>
      <c r="O1462" s="168"/>
      <c r="P1462" s="168"/>
      <c r="AB1462" s="5" t="str">
        <f t="shared" si="28"/>
        <v>Yankul Silver33</v>
      </c>
    </row>
    <row r="1463" spans="1:28" ht="12.95" customHeight="1">
      <c r="A1463" s="168">
        <v>3475</v>
      </c>
      <c r="B1463" s="168" t="s">
        <v>8798</v>
      </c>
      <c r="C1463" s="534">
        <v>43599</v>
      </c>
      <c r="D1463" s="168" t="s">
        <v>65</v>
      </c>
      <c r="E1463" s="168">
        <v>154</v>
      </c>
      <c r="F1463" s="168"/>
      <c r="G1463" s="168"/>
      <c r="H1463" s="530" t="s">
        <v>8474</v>
      </c>
      <c r="I1463" s="530" t="s">
        <v>20</v>
      </c>
      <c r="J1463" s="660">
        <v>43557</v>
      </c>
      <c r="K1463" s="530" t="s">
        <v>60</v>
      </c>
      <c r="L1463" s="657">
        <v>800</v>
      </c>
      <c r="M1463" s="168">
        <v>3475</v>
      </c>
      <c r="N1463" s="828">
        <v>43997</v>
      </c>
      <c r="O1463" s="168"/>
      <c r="P1463" s="168"/>
      <c r="AB1463" s="5" t="str">
        <f t="shared" si="28"/>
        <v>Eurovision201901</v>
      </c>
    </row>
    <row r="1464" spans="1:28" ht="12.95" customHeight="1">
      <c r="A1464" s="168">
        <v>3476</v>
      </c>
      <c r="B1464" s="168" t="s">
        <v>8799</v>
      </c>
      <c r="C1464" s="534">
        <v>43599</v>
      </c>
      <c r="D1464" s="168" t="s">
        <v>1346</v>
      </c>
      <c r="E1464" s="168">
        <v>21</v>
      </c>
      <c r="F1464" s="168"/>
      <c r="G1464" s="168"/>
      <c r="H1464" s="530" t="s">
        <v>2278</v>
      </c>
      <c r="I1464" s="530" t="s">
        <v>8793</v>
      </c>
      <c r="J1464" s="660">
        <v>43569</v>
      </c>
      <c r="K1464" s="530" t="s">
        <v>60</v>
      </c>
      <c r="L1464" s="657">
        <v>800</v>
      </c>
      <c r="M1464" s="168">
        <v>3476</v>
      </c>
      <c r="N1464" s="846">
        <v>43997</v>
      </c>
      <c r="O1464" s="168"/>
      <c r="P1464" s="168"/>
      <c r="AB1464" s="5" t="str">
        <f t="shared" si="28"/>
        <v>Almi Voyager201901</v>
      </c>
    </row>
    <row r="1465" spans="1:28" ht="12.95" customHeight="1">
      <c r="A1465" s="168">
        <v>3477</v>
      </c>
      <c r="B1465" s="168" t="s">
        <v>8800</v>
      </c>
      <c r="C1465" s="534">
        <v>43599</v>
      </c>
      <c r="D1465" s="168" t="s">
        <v>7690</v>
      </c>
      <c r="E1465" s="168">
        <v>19</v>
      </c>
      <c r="F1465" s="168"/>
      <c r="G1465" s="168"/>
      <c r="H1465" s="530" t="s">
        <v>8314</v>
      </c>
      <c r="I1465" s="530" t="s">
        <v>62</v>
      </c>
      <c r="J1465" s="660">
        <v>43569</v>
      </c>
      <c r="K1465" s="530" t="s">
        <v>60</v>
      </c>
      <c r="L1465" s="657">
        <v>800</v>
      </c>
      <c r="M1465" s="168">
        <v>3477</v>
      </c>
      <c r="N1465" s="828">
        <v>43629</v>
      </c>
      <c r="O1465" s="168"/>
      <c r="P1465" s="168"/>
      <c r="AB1465" s="5" t="str">
        <f t="shared" si="28"/>
        <v>Almi Sky201903</v>
      </c>
    </row>
    <row r="1466" spans="1:28" ht="12.95" customHeight="1">
      <c r="A1466" s="168">
        <v>3478</v>
      </c>
      <c r="B1466" s="168" t="s">
        <v>8801</v>
      </c>
      <c r="C1466" s="534">
        <v>43599</v>
      </c>
      <c r="D1466" s="168" t="s">
        <v>4427</v>
      </c>
      <c r="E1466" s="168" t="s">
        <v>46</v>
      </c>
      <c r="F1466" s="168"/>
      <c r="G1466" s="168"/>
      <c r="H1466" s="530" t="s">
        <v>8248</v>
      </c>
      <c r="I1466" s="530" t="s">
        <v>8795</v>
      </c>
      <c r="J1466" s="660">
        <v>43591</v>
      </c>
      <c r="K1466" s="530" t="s">
        <v>60</v>
      </c>
      <c r="L1466" s="657">
        <v>800</v>
      </c>
      <c r="M1466" s="168">
        <v>3478</v>
      </c>
      <c r="N1466" s="828">
        <v>44036</v>
      </c>
      <c r="O1466" s="168"/>
      <c r="P1466" s="168"/>
      <c r="AB1466" s="5" t="str">
        <f t="shared" si="28"/>
        <v>Stena Primosk201902</v>
      </c>
    </row>
    <row r="1467" spans="1:28" ht="12.95" customHeight="1">
      <c r="A1467" s="168">
        <v>3479</v>
      </c>
      <c r="B1467" s="168" t="s">
        <v>8802</v>
      </c>
      <c r="C1467" s="534">
        <v>43599</v>
      </c>
      <c r="D1467" s="168" t="s">
        <v>768</v>
      </c>
      <c r="E1467" s="168">
        <v>47</v>
      </c>
      <c r="F1467" s="168">
        <v>43580</v>
      </c>
      <c r="G1467" s="168"/>
      <c r="H1467" s="530" t="s">
        <v>7955</v>
      </c>
      <c r="I1467" s="530" t="s">
        <v>20</v>
      </c>
      <c r="J1467" s="660">
        <v>43580</v>
      </c>
      <c r="K1467" s="530" t="s">
        <v>60</v>
      </c>
      <c r="L1467" s="657">
        <v>800</v>
      </c>
      <c r="M1467" s="168">
        <v>3479</v>
      </c>
      <c r="N1467" s="828">
        <v>43608</v>
      </c>
      <c r="O1467" s="168"/>
      <c r="P1467" s="168"/>
      <c r="AB1467" s="5" t="str">
        <f t="shared" si="28"/>
        <v>Eco California1901</v>
      </c>
    </row>
    <row r="1468" spans="1:28" ht="12.95" customHeight="1">
      <c r="A1468" s="168">
        <v>3480</v>
      </c>
      <c r="B1468" s="168" t="s">
        <v>8803</v>
      </c>
      <c r="C1468" s="534">
        <v>43599</v>
      </c>
      <c r="D1468" s="168" t="s">
        <v>822</v>
      </c>
      <c r="E1468" s="168">
        <v>62</v>
      </c>
      <c r="F1468" s="168">
        <v>43581</v>
      </c>
      <c r="G1468" s="168"/>
      <c r="H1468" s="530" t="s">
        <v>1834</v>
      </c>
      <c r="I1468" s="530" t="s">
        <v>24</v>
      </c>
      <c r="J1468" s="660">
        <v>43581</v>
      </c>
      <c r="K1468" s="530" t="s">
        <v>60</v>
      </c>
      <c r="L1468" s="657">
        <v>800</v>
      </c>
      <c r="M1468" s="168">
        <v>3480</v>
      </c>
      <c r="N1468" s="828">
        <v>44027</v>
      </c>
      <c r="O1468" s="168"/>
      <c r="P1468" s="168"/>
      <c r="AB1468" s="5" t="str">
        <f t="shared" si="28"/>
        <v>Challenge Pinnacle1901</v>
      </c>
    </row>
    <row r="1469" spans="1:28" ht="12.95" customHeight="1">
      <c r="A1469" s="168">
        <v>3481</v>
      </c>
      <c r="B1469" s="168" t="s">
        <v>8807</v>
      </c>
      <c r="C1469" s="534">
        <v>43599</v>
      </c>
      <c r="D1469" s="168" t="s">
        <v>7872</v>
      </c>
      <c r="E1469" s="168">
        <v>11</v>
      </c>
      <c r="F1469" s="168"/>
      <c r="G1469" s="168"/>
      <c r="H1469" s="530" t="s">
        <v>8251</v>
      </c>
      <c r="I1469" s="530" t="s">
        <v>645</v>
      </c>
      <c r="J1469" s="660">
        <v>43553</v>
      </c>
      <c r="K1469" s="530" t="s">
        <v>8365</v>
      </c>
      <c r="L1469" s="657">
        <v>1400</v>
      </c>
      <c r="M1469" s="168">
        <v>3481</v>
      </c>
      <c r="N1469" s="828">
        <v>43626</v>
      </c>
      <c r="O1469" s="168"/>
      <c r="P1469" s="168"/>
      <c r="AB1469" s="5" t="str">
        <f t="shared" si="28"/>
        <v>STI Duchessa1901</v>
      </c>
    </row>
    <row r="1470" spans="1:28" ht="12.95" customHeight="1">
      <c r="A1470" s="168">
        <v>3482</v>
      </c>
      <c r="B1470" s="168" t="s">
        <v>8808</v>
      </c>
      <c r="C1470" s="534">
        <v>43599</v>
      </c>
      <c r="D1470" s="168" t="s">
        <v>8250</v>
      </c>
      <c r="E1470" s="168">
        <v>5</v>
      </c>
      <c r="F1470" s="168"/>
      <c r="G1470" s="168"/>
      <c r="H1470" s="530" t="s">
        <v>8251</v>
      </c>
      <c r="I1470" s="530" t="s">
        <v>645</v>
      </c>
      <c r="J1470" s="660">
        <v>43561</v>
      </c>
      <c r="K1470" s="530" t="s">
        <v>8365</v>
      </c>
      <c r="L1470" s="657">
        <v>1400</v>
      </c>
      <c r="M1470" s="168">
        <v>3482</v>
      </c>
      <c r="N1470" s="828">
        <v>43608</v>
      </c>
      <c r="O1470" s="168"/>
      <c r="P1470" s="168"/>
      <c r="AB1470" s="5" t="str">
        <f t="shared" si="28"/>
        <v>Clearocean Marvel1901</v>
      </c>
    </row>
    <row r="1471" spans="1:28" ht="12.95" customHeight="1">
      <c r="A1471" s="168">
        <v>3483</v>
      </c>
      <c r="B1471" s="168" t="s">
        <v>8809</v>
      </c>
      <c r="C1471" s="534">
        <v>43599</v>
      </c>
      <c r="D1471" s="168" t="s">
        <v>850</v>
      </c>
      <c r="E1471" s="168">
        <v>201</v>
      </c>
      <c r="F1471" s="168">
        <v>43546</v>
      </c>
      <c r="G1471" s="168"/>
      <c r="H1471" s="530" t="s">
        <v>8464</v>
      </c>
      <c r="I1471" s="530" t="s">
        <v>1409</v>
      </c>
      <c r="J1471" s="660">
        <v>43546</v>
      </c>
      <c r="K1471" s="530" t="s">
        <v>8365</v>
      </c>
      <c r="L1471" s="657">
        <v>1400</v>
      </c>
      <c r="M1471" s="168">
        <v>3483</v>
      </c>
      <c r="N1471" s="828">
        <v>43608</v>
      </c>
      <c r="O1471" s="168"/>
      <c r="P1471" s="168"/>
      <c r="AB1471" s="5" t="str">
        <f t="shared" si="28"/>
        <v>Los Angeles Spirit22</v>
      </c>
    </row>
    <row r="1472" spans="1:28" ht="12.95" customHeight="1">
      <c r="A1472" s="168">
        <v>3484</v>
      </c>
      <c r="B1472" s="168" t="s">
        <v>8810</v>
      </c>
      <c r="C1472" s="534">
        <v>43599</v>
      </c>
      <c r="D1472" s="168" t="s">
        <v>2851</v>
      </c>
      <c r="E1472" s="168">
        <v>225</v>
      </c>
      <c r="F1472" s="168"/>
      <c r="G1472" s="168"/>
      <c r="H1472" s="271" t="s">
        <v>8564</v>
      </c>
      <c r="I1472" s="530" t="s">
        <v>412</v>
      </c>
      <c r="J1472" s="660">
        <v>43564</v>
      </c>
      <c r="K1472" s="530" t="s">
        <v>8365</v>
      </c>
      <c r="L1472" s="657">
        <v>1400</v>
      </c>
      <c r="M1472" s="168">
        <v>3484</v>
      </c>
      <c r="N1472" s="828">
        <v>43628</v>
      </c>
      <c r="O1472" s="168"/>
      <c r="P1472" s="168"/>
      <c r="AB1472" s="5" t="str">
        <f t="shared" si="28"/>
        <v>Blue Pride64</v>
      </c>
    </row>
    <row r="1473" spans="1:28" ht="12.95" customHeight="1">
      <c r="A1473" s="168">
        <v>3485</v>
      </c>
      <c r="B1473" s="168" t="s">
        <v>8811</v>
      </c>
      <c r="C1473" s="534">
        <v>43599</v>
      </c>
      <c r="D1473" s="168" t="s">
        <v>7872</v>
      </c>
      <c r="E1473" s="168">
        <v>12</v>
      </c>
      <c r="F1473" s="168">
        <v>43577</v>
      </c>
      <c r="G1473" s="168"/>
      <c r="H1473" s="271" t="s">
        <v>8765</v>
      </c>
      <c r="I1473" s="530" t="s">
        <v>3180</v>
      </c>
      <c r="J1473" s="660">
        <v>43577</v>
      </c>
      <c r="K1473" s="530" t="s">
        <v>8365</v>
      </c>
      <c r="L1473" s="657">
        <v>1400</v>
      </c>
      <c r="M1473" s="168">
        <v>3485</v>
      </c>
      <c r="N1473" s="828">
        <v>43623</v>
      </c>
      <c r="O1473" s="168"/>
      <c r="P1473" s="168"/>
      <c r="AB1473" s="5" t="str">
        <f t="shared" si="28"/>
        <v>Everest Spirit154</v>
      </c>
    </row>
    <row r="1474" spans="1:28" ht="12.95" customHeight="1">
      <c r="A1474" s="168">
        <v>3486</v>
      </c>
      <c r="B1474" s="168" t="s">
        <v>8812</v>
      </c>
      <c r="C1474" s="534">
        <v>43599</v>
      </c>
      <c r="D1474" s="168" t="s">
        <v>7701</v>
      </c>
      <c r="E1474" s="168">
        <v>87</v>
      </c>
      <c r="F1474" s="168">
        <v>43583</v>
      </c>
      <c r="G1474" s="168"/>
      <c r="H1474" s="271" t="s">
        <v>8767</v>
      </c>
      <c r="I1474" s="530" t="s">
        <v>1409</v>
      </c>
      <c r="J1474" s="660">
        <v>43583</v>
      </c>
      <c r="K1474" s="530" t="s">
        <v>8362</v>
      </c>
      <c r="L1474" s="657">
        <v>1200</v>
      </c>
      <c r="M1474" s="168">
        <v>3486</v>
      </c>
      <c r="N1474" s="828">
        <v>43628</v>
      </c>
      <c r="O1474" s="168"/>
      <c r="P1474" s="168"/>
      <c r="AB1474" s="5" t="str">
        <f t="shared" si="28"/>
        <v>Barcelona Spirit21</v>
      </c>
    </row>
    <row r="1475" spans="1:28" ht="12.95" customHeight="1">
      <c r="A1475" s="168">
        <v>3487</v>
      </c>
      <c r="B1475" s="168" t="s">
        <v>8813</v>
      </c>
      <c r="C1475" s="534">
        <v>43599</v>
      </c>
      <c r="D1475" s="168" t="s">
        <v>317</v>
      </c>
      <c r="E1475" s="168" t="s">
        <v>8768</v>
      </c>
      <c r="F1475" s="168">
        <v>43562</v>
      </c>
      <c r="G1475" s="168"/>
      <c r="H1475" s="530" t="s">
        <v>1304</v>
      </c>
      <c r="I1475" s="530" t="s">
        <v>2879</v>
      </c>
      <c r="J1475" s="660">
        <v>43562</v>
      </c>
      <c r="K1475" s="530" t="s">
        <v>8365</v>
      </c>
      <c r="L1475" s="657">
        <v>1400</v>
      </c>
      <c r="M1475" s="168">
        <v>3487</v>
      </c>
      <c r="N1475" s="828">
        <v>43608</v>
      </c>
      <c r="O1475" s="168"/>
      <c r="P1475" s="168"/>
      <c r="AB1475" s="5" t="str">
        <f t="shared" si="28"/>
        <v>New Accord19</v>
      </c>
    </row>
    <row r="1476" spans="1:28" ht="12.95" customHeight="1">
      <c r="A1476" s="168">
        <v>3488</v>
      </c>
      <c r="B1476" s="168" t="s">
        <v>8814</v>
      </c>
      <c r="C1476" s="534">
        <v>43599</v>
      </c>
      <c r="D1476" s="168" t="s">
        <v>8734</v>
      </c>
      <c r="E1476" s="168">
        <v>61</v>
      </c>
      <c r="F1476" s="168">
        <v>43563</v>
      </c>
      <c r="G1476" s="168"/>
      <c r="H1476" s="530" t="s">
        <v>2868</v>
      </c>
      <c r="I1476" s="530" t="s">
        <v>261</v>
      </c>
      <c r="J1476" s="660">
        <v>43563</v>
      </c>
      <c r="K1476" s="530" t="s">
        <v>8365</v>
      </c>
      <c r="L1476" s="657">
        <v>1400</v>
      </c>
      <c r="M1476" s="168">
        <v>3488</v>
      </c>
      <c r="N1476" s="828">
        <v>43628</v>
      </c>
      <c r="O1476" s="168"/>
      <c r="P1476" s="168"/>
      <c r="AB1476" s="5" t="str">
        <f t="shared" si="28"/>
        <v>Narmada Spirit41</v>
      </c>
    </row>
    <row r="1477" spans="1:28" ht="12.95" customHeight="1">
      <c r="A1477" s="168">
        <v>3489</v>
      </c>
      <c r="B1477" s="168" t="s">
        <v>8815</v>
      </c>
      <c r="C1477" s="534">
        <v>43599</v>
      </c>
      <c r="D1477" s="168" t="s">
        <v>8404</v>
      </c>
      <c r="E1477" s="168">
        <v>35</v>
      </c>
      <c r="F1477" s="168">
        <v>43572</v>
      </c>
      <c r="G1477" s="168"/>
      <c r="H1477" s="530" t="s">
        <v>8772</v>
      </c>
      <c r="I1477" s="530" t="s">
        <v>8693</v>
      </c>
      <c r="J1477" s="660">
        <v>43572</v>
      </c>
      <c r="K1477" s="530" t="s">
        <v>8362</v>
      </c>
      <c r="L1477" s="657">
        <v>1200</v>
      </c>
      <c r="M1477" s="168">
        <v>3489</v>
      </c>
      <c r="N1477" s="828">
        <v>43609</v>
      </c>
      <c r="O1477" s="168"/>
      <c r="P1477" s="168"/>
      <c r="AB1477" s="5" t="str">
        <f t="shared" si="28"/>
        <v>Peak Spirit47</v>
      </c>
    </row>
    <row r="1478" spans="1:28" ht="12.95" customHeight="1">
      <c r="A1478" s="168">
        <v>3490</v>
      </c>
      <c r="B1478" s="168" t="s">
        <v>8816</v>
      </c>
      <c r="C1478" s="534">
        <v>43599</v>
      </c>
      <c r="D1478" s="168" t="s">
        <v>7421</v>
      </c>
      <c r="E1478" s="168" t="s">
        <v>8804</v>
      </c>
      <c r="F1478" s="168"/>
      <c r="G1478" s="168"/>
      <c r="H1478" s="530" t="s">
        <v>8245</v>
      </c>
      <c r="I1478" s="530" t="s">
        <v>3180</v>
      </c>
      <c r="J1478" s="660">
        <v>43579</v>
      </c>
      <c r="K1478" s="530" t="s">
        <v>8362</v>
      </c>
      <c r="L1478" s="657">
        <v>1200</v>
      </c>
      <c r="M1478" s="168">
        <v>3490</v>
      </c>
      <c r="N1478" s="828">
        <v>43627</v>
      </c>
      <c r="O1478" s="168"/>
      <c r="P1478" s="168"/>
      <c r="AB1478" s="5" t="str">
        <f t="shared" si="28"/>
        <v>Pinnacle Spirit62</v>
      </c>
    </row>
    <row r="1479" spans="1:28" ht="12.95" customHeight="1">
      <c r="A1479" s="168">
        <v>3491</v>
      </c>
      <c r="B1479" s="168" t="s">
        <v>8820</v>
      </c>
      <c r="C1479" s="534">
        <v>43602</v>
      </c>
      <c r="D1479" s="168" t="s">
        <v>8103</v>
      </c>
      <c r="E1479" s="168">
        <v>80</v>
      </c>
      <c r="F1479" s="168">
        <v>43556</v>
      </c>
      <c r="G1479" s="168"/>
      <c r="H1479" s="530" t="s">
        <v>8572</v>
      </c>
      <c r="I1479" s="530" t="s">
        <v>2870</v>
      </c>
      <c r="J1479" s="660">
        <v>43575</v>
      </c>
      <c r="K1479" s="530" t="s">
        <v>1466</v>
      </c>
      <c r="L1479" s="657">
        <v>1050</v>
      </c>
      <c r="M1479" s="168">
        <v>3491</v>
      </c>
      <c r="N1479" s="828">
        <v>43669</v>
      </c>
      <c r="O1479" s="168"/>
      <c r="P1479" s="168"/>
      <c r="AB1479" s="5" t="str">
        <f t="shared" si="28"/>
        <v>Persepolis11</v>
      </c>
    </row>
    <row r="1480" spans="1:28" ht="12.95" customHeight="1">
      <c r="A1480" s="168">
        <v>3492</v>
      </c>
      <c r="B1480" s="168" t="s">
        <v>8821</v>
      </c>
      <c r="C1480" s="534">
        <v>43602</v>
      </c>
      <c r="D1480" s="168" t="s">
        <v>2779</v>
      </c>
      <c r="E1480" s="168" t="s">
        <v>8817</v>
      </c>
      <c r="F1480" s="168">
        <v>43556</v>
      </c>
      <c r="G1480" s="168"/>
      <c r="H1480" s="530" t="s">
        <v>2474</v>
      </c>
      <c r="I1480" s="530" t="s">
        <v>418</v>
      </c>
      <c r="J1480" s="660">
        <v>43580</v>
      </c>
      <c r="K1480" s="530" t="s">
        <v>1466</v>
      </c>
      <c r="L1480" s="657">
        <v>1050</v>
      </c>
      <c r="M1480" s="168">
        <v>3492</v>
      </c>
      <c r="N1480" s="828">
        <v>43669</v>
      </c>
      <c r="O1480" s="168"/>
      <c r="P1480" s="168"/>
      <c r="AB1480" s="5" t="str">
        <f t="shared" si="28"/>
        <v>Nicopolis5</v>
      </c>
    </row>
    <row r="1481" spans="1:28" ht="12.95" customHeight="1">
      <c r="A1481" s="168">
        <v>3493</v>
      </c>
      <c r="B1481" s="168" t="s">
        <v>8822</v>
      </c>
      <c r="C1481" s="534">
        <v>43602</v>
      </c>
      <c r="D1481" s="168" t="s">
        <v>2854</v>
      </c>
      <c r="E1481" s="168">
        <v>235</v>
      </c>
      <c r="F1481" s="168">
        <v>43556</v>
      </c>
      <c r="G1481" s="168"/>
      <c r="H1481" s="530" t="s">
        <v>2474</v>
      </c>
      <c r="I1481" s="530" t="s">
        <v>25</v>
      </c>
      <c r="J1481" s="660">
        <v>43582</v>
      </c>
      <c r="K1481" s="530" t="s">
        <v>1466</v>
      </c>
      <c r="L1481" s="657">
        <v>1050</v>
      </c>
      <c r="M1481" s="168">
        <v>3493</v>
      </c>
      <c r="N1481" s="828">
        <v>43669</v>
      </c>
      <c r="O1481" s="168"/>
      <c r="P1481" s="168"/>
      <c r="S1481" s="586" t="s">
        <v>9117</v>
      </c>
      <c r="AB1481" s="5" t="str">
        <f t="shared" si="28"/>
        <v>Inca201</v>
      </c>
    </row>
    <row r="1482" spans="1:28" ht="12.95" customHeight="1">
      <c r="A1482" s="168">
        <v>3494</v>
      </c>
      <c r="B1482" s="168" t="s">
        <v>8823</v>
      </c>
      <c r="C1482" s="534">
        <v>43602</v>
      </c>
      <c r="D1482" s="168" t="s">
        <v>2776</v>
      </c>
      <c r="E1482" s="168" t="s">
        <v>8818</v>
      </c>
      <c r="F1482" s="168">
        <v>43556</v>
      </c>
      <c r="G1482" s="168"/>
      <c r="H1482" s="530" t="s">
        <v>2474</v>
      </c>
      <c r="I1482" s="530" t="s">
        <v>2870</v>
      </c>
      <c r="J1482" s="660">
        <v>43572</v>
      </c>
      <c r="K1482" s="530" t="s">
        <v>1466</v>
      </c>
      <c r="L1482" s="657">
        <v>1050</v>
      </c>
      <c r="M1482" s="168">
        <v>3494</v>
      </c>
      <c r="N1482" s="828">
        <v>43669</v>
      </c>
      <c r="O1482" s="168"/>
      <c r="P1482" s="168"/>
      <c r="AB1482" s="5" t="str">
        <f t="shared" si="28"/>
        <v>Seaways Hellas225</v>
      </c>
    </row>
    <row r="1483" spans="1:28" ht="12.95" customHeight="1">
      <c r="A1483" s="168">
        <v>3495</v>
      </c>
      <c r="B1483" s="168" t="s">
        <v>8824</v>
      </c>
      <c r="C1483" s="534">
        <v>43602</v>
      </c>
      <c r="D1483" s="168" t="s">
        <v>892</v>
      </c>
      <c r="E1483" s="168">
        <v>129</v>
      </c>
      <c r="F1483" s="168">
        <v>43586</v>
      </c>
      <c r="G1483" s="168"/>
      <c r="H1483" s="530" t="s">
        <v>2474</v>
      </c>
      <c r="I1483" s="530" t="s">
        <v>25</v>
      </c>
      <c r="J1483" s="660">
        <v>43576</v>
      </c>
      <c r="K1483" s="530" t="s">
        <v>1466</v>
      </c>
      <c r="L1483" s="657">
        <v>1050</v>
      </c>
      <c r="M1483" s="168">
        <v>3495</v>
      </c>
      <c r="N1483" s="828">
        <v>43669</v>
      </c>
      <c r="O1483" s="168"/>
      <c r="P1483" s="168"/>
      <c r="AB1483" s="5" t="str">
        <f t="shared" si="28"/>
        <v>Persepolis12</v>
      </c>
    </row>
    <row r="1484" spans="1:28" ht="12.95" customHeight="1">
      <c r="A1484" s="168">
        <v>3496</v>
      </c>
      <c r="B1484" s="168" t="s">
        <v>8849</v>
      </c>
      <c r="C1484" s="534">
        <v>43617</v>
      </c>
      <c r="D1484" s="168" t="s">
        <v>8659</v>
      </c>
      <c r="E1484" s="168">
        <v>1</v>
      </c>
      <c r="F1484" s="168"/>
      <c r="G1484" s="168"/>
      <c r="H1484" s="530" t="s">
        <v>3273</v>
      </c>
      <c r="I1484" s="530" t="s">
        <v>455</v>
      </c>
      <c r="J1484" s="660">
        <v>43599</v>
      </c>
      <c r="K1484" s="530" t="s">
        <v>1485</v>
      </c>
      <c r="L1484" s="657">
        <v>1600</v>
      </c>
      <c r="M1484" s="168">
        <v>3496</v>
      </c>
      <c r="N1484" s="828">
        <v>43994</v>
      </c>
      <c r="O1484" s="168"/>
      <c r="P1484" s="168"/>
      <c r="AB1484" s="5" t="str">
        <f t="shared" si="28"/>
        <v>Seaways Samar87</v>
      </c>
    </row>
    <row r="1485" spans="1:28" ht="12.95" customHeight="1">
      <c r="A1485" s="168">
        <v>3497</v>
      </c>
      <c r="B1485" s="168" t="s">
        <v>8850</v>
      </c>
      <c r="C1485" s="534">
        <v>43617</v>
      </c>
      <c r="D1485" s="168" t="s">
        <v>8721</v>
      </c>
      <c r="E1485" s="168">
        <v>1</v>
      </c>
      <c r="F1485" s="168"/>
      <c r="G1485" s="168"/>
      <c r="H1485" s="530" t="s">
        <v>3273</v>
      </c>
      <c r="I1485" s="530" t="s">
        <v>182</v>
      </c>
      <c r="J1485" s="660">
        <v>43605</v>
      </c>
      <c r="K1485" s="530" t="s">
        <v>1485</v>
      </c>
      <c r="L1485" s="657">
        <v>1600</v>
      </c>
      <c r="M1485" s="168">
        <v>3497</v>
      </c>
      <c r="N1485" s="828">
        <v>43699</v>
      </c>
      <c r="O1485" s="168"/>
      <c r="P1485" s="168"/>
      <c r="AB1485" s="5" t="str">
        <f t="shared" si="28"/>
        <v>Aqualiberty089-056</v>
      </c>
    </row>
    <row r="1486" spans="1:28" ht="12.95" customHeight="1">
      <c r="A1486" s="168">
        <v>3498</v>
      </c>
      <c r="B1486" s="168" t="s">
        <v>8851</v>
      </c>
      <c r="C1486" s="534">
        <v>43617</v>
      </c>
      <c r="D1486" s="168" t="s">
        <v>8478</v>
      </c>
      <c r="E1486" s="539" t="s">
        <v>8247</v>
      </c>
      <c r="F1486" s="168"/>
      <c r="G1486" s="168"/>
      <c r="H1486" s="530" t="s">
        <v>8252</v>
      </c>
      <c r="I1486" s="530" t="s">
        <v>215</v>
      </c>
      <c r="J1486" s="660">
        <v>43524</v>
      </c>
      <c r="K1486" s="530" t="s">
        <v>8479</v>
      </c>
      <c r="L1486" s="657">
        <v>1200</v>
      </c>
      <c r="M1486" s="168">
        <v>3498</v>
      </c>
      <c r="N1486" s="828">
        <v>43682</v>
      </c>
      <c r="O1486" s="168"/>
      <c r="P1486" s="168"/>
      <c r="AB1486" s="5" t="str">
        <f t="shared" si="28"/>
        <v>Ice Fighter61</v>
      </c>
    </row>
    <row r="1487" spans="1:28" ht="12.95" customHeight="1">
      <c r="A1487" s="168">
        <v>3499</v>
      </c>
      <c r="B1487" s="168" t="s">
        <v>8852</v>
      </c>
      <c r="C1487" s="534">
        <v>43617</v>
      </c>
      <c r="D1487" s="168" t="s">
        <v>647</v>
      </c>
      <c r="E1487" s="539" t="s">
        <v>8743</v>
      </c>
      <c r="F1487" s="168"/>
      <c r="G1487" s="168"/>
      <c r="H1487" s="530" t="s">
        <v>8596</v>
      </c>
      <c r="I1487" s="530" t="s">
        <v>293</v>
      </c>
      <c r="J1487" s="660">
        <v>43587</v>
      </c>
      <c r="K1487" s="530" t="s">
        <v>8479</v>
      </c>
      <c r="L1487" s="657">
        <v>1200</v>
      </c>
      <c r="M1487" s="168">
        <v>3499</v>
      </c>
      <c r="N1487" s="828">
        <v>43682</v>
      </c>
      <c r="O1487" s="168"/>
      <c r="P1487" s="168"/>
      <c r="AB1487" s="5" t="str">
        <f t="shared" si="28"/>
        <v>Albatross Trader35</v>
      </c>
    </row>
    <row r="1488" spans="1:28" ht="12.95" customHeight="1">
      <c r="A1488" s="168">
        <v>3500</v>
      </c>
      <c r="B1488" s="168" t="s">
        <v>8856</v>
      </c>
      <c r="C1488" s="534">
        <v>43626</v>
      </c>
      <c r="D1488" s="168" t="s">
        <v>533</v>
      </c>
      <c r="E1488" s="168">
        <v>71</v>
      </c>
      <c r="F1488" s="168"/>
      <c r="G1488" s="168"/>
      <c r="H1488" s="530" t="s">
        <v>521</v>
      </c>
      <c r="I1488" s="530" t="s">
        <v>90</v>
      </c>
      <c r="J1488" s="660">
        <v>43605</v>
      </c>
      <c r="K1488" s="530" t="s">
        <v>28</v>
      </c>
      <c r="L1488" s="657">
        <v>1400</v>
      </c>
      <c r="M1488" s="168">
        <v>3500</v>
      </c>
      <c r="N1488" s="828">
        <v>43643</v>
      </c>
      <c r="O1488" s="168"/>
      <c r="P1488" s="168"/>
      <c r="AB1488" s="5" t="str">
        <f t="shared" si="28"/>
        <v>Seaways Rubymar048-151</v>
      </c>
    </row>
    <row r="1489" spans="1:28" ht="12.95" customHeight="1">
      <c r="A1489" s="168">
        <v>3501</v>
      </c>
      <c r="B1489" s="168" t="s">
        <v>8857</v>
      </c>
      <c r="C1489" s="534">
        <v>43626</v>
      </c>
      <c r="D1489" s="168" t="s">
        <v>1268</v>
      </c>
      <c r="E1489" s="168" t="s">
        <v>495</v>
      </c>
      <c r="F1489" s="168"/>
      <c r="G1489" s="168"/>
      <c r="H1489" s="530" t="s">
        <v>671</v>
      </c>
      <c r="I1489" s="530" t="s">
        <v>7597</v>
      </c>
      <c r="J1489" s="660">
        <v>43613</v>
      </c>
      <c r="K1489" s="530" t="s">
        <v>28</v>
      </c>
      <c r="L1489" s="657">
        <v>1400</v>
      </c>
      <c r="M1489" s="168">
        <v>3501</v>
      </c>
      <c r="N1489" s="828">
        <v>43643</v>
      </c>
      <c r="O1489" s="168"/>
      <c r="P1489" s="168"/>
      <c r="AB1489" s="5" t="str">
        <f t="shared" si="28"/>
        <v>Brentholmen80</v>
      </c>
    </row>
    <row r="1490" spans="1:28" ht="12.95" customHeight="1">
      <c r="A1490" s="168">
        <v>3502</v>
      </c>
      <c r="B1490" s="168" t="s">
        <v>8858</v>
      </c>
      <c r="C1490" s="534">
        <v>43626</v>
      </c>
      <c r="D1490" s="168" t="s">
        <v>538</v>
      </c>
      <c r="E1490" s="168">
        <v>6</v>
      </c>
      <c r="F1490" s="168"/>
      <c r="G1490" s="168"/>
      <c r="H1490" s="530" t="s">
        <v>1382</v>
      </c>
      <c r="I1490" s="530" t="s">
        <v>173</v>
      </c>
      <c r="J1490" s="660">
        <v>43610</v>
      </c>
      <c r="K1490" s="530" t="s">
        <v>28</v>
      </c>
      <c r="L1490" s="657">
        <v>1400</v>
      </c>
      <c r="M1490" s="168">
        <v>3502</v>
      </c>
      <c r="N1490" s="828">
        <v>43644</v>
      </c>
      <c r="O1490" s="168"/>
      <c r="P1490" s="168"/>
      <c r="AB1490" s="5" t="str">
        <f t="shared" si="28"/>
        <v>Tigris268,269,270</v>
      </c>
    </row>
    <row r="1491" spans="1:28" ht="12.95" customHeight="1">
      <c r="A1491" s="168">
        <v>3503</v>
      </c>
      <c r="B1491" s="168" t="s">
        <v>8859</v>
      </c>
      <c r="C1491" s="534">
        <v>43626</v>
      </c>
      <c r="D1491" s="168" t="s">
        <v>5194</v>
      </c>
      <c r="E1491" s="168">
        <v>58</v>
      </c>
      <c r="F1491" s="168"/>
      <c r="G1491" s="168"/>
      <c r="H1491" s="530" t="s">
        <v>3258</v>
      </c>
      <c r="I1491" s="530" t="s">
        <v>385</v>
      </c>
      <c r="J1491" s="660">
        <v>43591</v>
      </c>
      <c r="K1491" s="530" t="s">
        <v>1466</v>
      </c>
      <c r="L1491" s="657">
        <v>1050</v>
      </c>
      <c r="M1491" s="168">
        <v>3503</v>
      </c>
      <c r="N1491" s="828">
        <v>43734</v>
      </c>
      <c r="O1491" s="168" t="s">
        <v>3307</v>
      </c>
      <c r="P1491" s="168"/>
      <c r="AB1491" s="5" t="str">
        <f t="shared" si="28"/>
        <v>Emmy Schulte235</v>
      </c>
    </row>
    <row r="1492" spans="1:28" ht="12.95" customHeight="1">
      <c r="A1492" s="168">
        <v>3504</v>
      </c>
      <c r="B1492" s="168" t="s">
        <v>8860</v>
      </c>
      <c r="C1492" s="534">
        <v>43626</v>
      </c>
      <c r="D1492" s="168" t="s">
        <v>8297</v>
      </c>
      <c r="E1492" s="168">
        <v>44</v>
      </c>
      <c r="F1492" s="168">
        <v>43598</v>
      </c>
      <c r="G1492" s="168"/>
      <c r="H1492" s="530" t="s">
        <v>8298</v>
      </c>
      <c r="I1492" s="530" t="s">
        <v>20</v>
      </c>
      <c r="J1492" s="660">
        <v>43598</v>
      </c>
      <c r="K1492" s="530" t="s">
        <v>1466</v>
      </c>
      <c r="L1492" s="657">
        <v>1050</v>
      </c>
      <c r="M1492" s="168">
        <v>3504</v>
      </c>
      <c r="N1492" s="828">
        <v>43735</v>
      </c>
      <c r="O1492" s="168"/>
      <c r="P1492" s="168"/>
      <c r="AB1492" s="5" t="str">
        <f t="shared" si="28"/>
        <v>Sten Skagen130,131,132</v>
      </c>
    </row>
    <row r="1493" spans="1:28" ht="12.95" customHeight="1">
      <c r="A1493" s="168">
        <v>3505</v>
      </c>
      <c r="B1493" s="168" t="s">
        <v>8861</v>
      </c>
      <c r="C1493" s="534">
        <v>43640</v>
      </c>
      <c r="D1493" s="168" t="s">
        <v>628</v>
      </c>
      <c r="E1493" s="168">
        <v>1904</v>
      </c>
      <c r="F1493" s="168"/>
      <c r="G1493" s="168"/>
      <c r="H1493" s="530" t="s">
        <v>8594</v>
      </c>
      <c r="I1493" s="530" t="s">
        <v>412</v>
      </c>
      <c r="J1493" s="660">
        <v>43619</v>
      </c>
      <c r="K1493" s="530" t="s">
        <v>1094</v>
      </c>
      <c r="L1493" s="657">
        <v>1400</v>
      </c>
      <c r="M1493" s="168">
        <v>3505</v>
      </c>
      <c r="N1493" s="828">
        <v>43658</v>
      </c>
      <c r="O1493" s="168"/>
      <c r="P1493" s="168"/>
      <c r="AB1493" s="5" t="str">
        <f t="shared" si="28"/>
        <v>Elisalex Schulte129</v>
      </c>
    </row>
    <row r="1494" spans="1:28" ht="12.95" customHeight="1">
      <c r="A1494" s="168">
        <v>3506</v>
      </c>
      <c r="B1494" s="168" t="s">
        <v>8862</v>
      </c>
      <c r="C1494" s="534">
        <v>43640</v>
      </c>
      <c r="D1494" s="168" t="s">
        <v>611</v>
      </c>
      <c r="E1494" s="168">
        <v>1903</v>
      </c>
      <c r="F1494" s="168"/>
      <c r="G1494" s="168"/>
      <c r="H1494" s="530" t="s">
        <v>666</v>
      </c>
      <c r="I1494" s="530" t="s">
        <v>20</v>
      </c>
      <c r="J1494" s="660">
        <v>43630</v>
      </c>
      <c r="K1494" s="530" t="s">
        <v>1094</v>
      </c>
      <c r="L1494" s="657">
        <v>1400</v>
      </c>
      <c r="M1494" s="168">
        <v>3506</v>
      </c>
      <c r="N1494" s="828">
        <v>43672</v>
      </c>
      <c r="O1494" s="168"/>
      <c r="P1494" s="168"/>
      <c r="AB1494" s="5" t="str">
        <f t="shared" si="28"/>
        <v>Marlin Mystery1</v>
      </c>
    </row>
    <row r="1495" spans="1:28" ht="12.95" customHeight="1">
      <c r="A1495" s="168">
        <v>3507</v>
      </c>
      <c r="B1495" s="168" t="s">
        <v>8863</v>
      </c>
      <c r="C1495" s="534">
        <v>43640</v>
      </c>
      <c r="D1495" s="168" t="s">
        <v>8695</v>
      </c>
      <c r="E1495" s="168">
        <v>201902</v>
      </c>
      <c r="F1495" s="168"/>
      <c r="G1495" s="168"/>
      <c r="H1495" s="530" t="s">
        <v>8840</v>
      </c>
      <c r="I1495" s="530" t="s">
        <v>2846</v>
      </c>
      <c r="J1495" s="660">
        <v>43628</v>
      </c>
      <c r="K1495" s="530" t="s">
        <v>1094</v>
      </c>
      <c r="L1495" s="657">
        <v>1400</v>
      </c>
      <c r="M1495" s="168">
        <v>3507</v>
      </c>
      <c r="N1495" s="828">
        <v>43672</v>
      </c>
      <c r="O1495" s="168"/>
      <c r="P1495" s="168"/>
      <c r="AB1495" s="5" t="str">
        <f t="shared" si="28"/>
        <v>Marlin Marvel1</v>
      </c>
    </row>
    <row r="1496" spans="1:28" ht="12.95" customHeight="1">
      <c r="A1496" s="168">
        <v>3508</v>
      </c>
      <c r="B1496" s="168" t="s">
        <v>8864</v>
      </c>
      <c r="C1496" s="534">
        <v>43640</v>
      </c>
      <c r="D1496" s="168" t="s">
        <v>3272</v>
      </c>
      <c r="E1496" s="168">
        <v>201902</v>
      </c>
      <c r="F1496" s="168"/>
      <c r="G1496" s="168"/>
      <c r="H1496" s="530" t="s">
        <v>8841</v>
      </c>
      <c r="I1496" s="530" t="s">
        <v>312</v>
      </c>
      <c r="J1496" s="660">
        <v>43611</v>
      </c>
      <c r="K1496" s="530" t="s">
        <v>1094</v>
      </c>
      <c r="L1496" s="657">
        <v>1400</v>
      </c>
      <c r="M1496" s="168">
        <v>3508</v>
      </c>
      <c r="N1496" s="828">
        <v>43672</v>
      </c>
      <c r="O1496" s="168"/>
      <c r="P1496" s="168"/>
      <c r="AB1496" s="5" t="str">
        <f t="shared" si="28"/>
        <v>Cap Felix1806</v>
      </c>
    </row>
    <row r="1497" spans="1:28" ht="12.95" customHeight="1">
      <c r="A1497" s="168">
        <v>3509</v>
      </c>
      <c r="B1497" s="168" t="s">
        <v>8865</v>
      </c>
      <c r="C1497" s="534">
        <v>43642</v>
      </c>
      <c r="D1497" s="168" t="s">
        <v>8833</v>
      </c>
      <c r="E1497" s="168">
        <v>1901</v>
      </c>
      <c r="F1497" s="168">
        <v>43599</v>
      </c>
      <c r="G1497" s="168"/>
      <c r="H1497" s="530" t="s">
        <v>736</v>
      </c>
      <c r="I1497" s="530" t="s">
        <v>25</v>
      </c>
      <c r="J1497" s="660">
        <v>43599</v>
      </c>
      <c r="K1497" s="530" t="s">
        <v>1106</v>
      </c>
      <c r="L1497" s="657">
        <v>1700</v>
      </c>
      <c r="M1497" s="168">
        <v>3509</v>
      </c>
      <c r="N1497" s="828">
        <v>43675</v>
      </c>
      <c r="O1497" s="168"/>
      <c r="P1497" s="168"/>
      <c r="AB1497" s="5" t="str">
        <f t="shared" si="28"/>
        <v>Genmar Compatriot1901</v>
      </c>
    </row>
    <row r="1498" spans="1:28" ht="12.95" customHeight="1">
      <c r="A1498" s="168">
        <v>3510</v>
      </c>
      <c r="B1498" s="168" t="s">
        <v>8870</v>
      </c>
      <c r="C1498" s="534">
        <v>43643</v>
      </c>
      <c r="D1498" s="168" t="s">
        <v>115</v>
      </c>
      <c r="E1498" s="168">
        <v>59</v>
      </c>
      <c r="F1498" s="168"/>
      <c r="G1498" s="168"/>
      <c r="H1498" s="530" t="s">
        <v>63</v>
      </c>
      <c r="I1498" s="530" t="s">
        <v>645</v>
      </c>
      <c r="J1498" s="660">
        <v>43597</v>
      </c>
      <c r="K1498" s="530" t="s">
        <v>60</v>
      </c>
      <c r="L1498" s="657">
        <v>800</v>
      </c>
      <c r="M1498" s="168">
        <v>3510</v>
      </c>
      <c r="N1498" s="828">
        <v>43670</v>
      </c>
      <c r="O1498" s="168"/>
      <c r="P1498" s="168"/>
      <c r="AB1498" s="5" t="str">
        <f t="shared" si="28"/>
        <v>Aframax Rio71</v>
      </c>
    </row>
    <row r="1499" spans="1:28" ht="12.95" customHeight="1">
      <c r="A1499" s="168">
        <v>3511</v>
      </c>
      <c r="B1499" s="168" t="s">
        <v>8871</v>
      </c>
      <c r="C1499" s="534">
        <v>43643</v>
      </c>
      <c r="D1499" s="168" t="s">
        <v>3078</v>
      </c>
      <c r="E1499" s="168">
        <v>17</v>
      </c>
      <c r="F1499" s="168"/>
      <c r="G1499" s="168"/>
      <c r="H1499" s="530" t="s">
        <v>63</v>
      </c>
      <c r="I1499" s="530" t="s">
        <v>48</v>
      </c>
      <c r="J1499" s="660">
        <v>43614</v>
      </c>
      <c r="K1499" s="530" t="s">
        <v>60</v>
      </c>
      <c r="L1499" s="657">
        <v>800</v>
      </c>
      <c r="M1499" s="168">
        <v>3511</v>
      </c>
      <c r="N1499" s="828">
        <v>43672</v>
      </c>
      <c r="O1499" s="168"/>
      <c r="P1499" s="168"/>
      <c r="AB1499" s="5" t="str">
        <f t="shared" si="28"/>
        <v>Nave Cetus86</v>
      </c>
    </row>
    <row r="1500" spans="1:28" ht="12.95" customHeight="1">
      <c r="A1500" s="168">
        <v>3512</v>
      </c>
      <c r="B1500" s="168" t="s">
        <v>8872</v>
      </c>
      <c r="C1500" s="534">
        <v>43643</v>
      </c>
      <c r="D1500" s="168" t="s">
        <v>4392</v>
      </c>
      <c r="E1500" s="168">
        <v>27</v>
      </c>
      <c r="F1500" s="168">
        <v>43608</v>
      </c>
      <c r="G1500" s="168"/>
      <c r="H1500" s="530" t="s">
        <v>8844</v>
      </c>
      <c r="I1500" s="530" t="s">
        <v>3988</v>
      </c>
      <c r="J1500" s="660">
        <v>43608</v>
      </c>
      <c r="K1500" s="530" t="s">
        <v>60</v>
      </c>
      <c r="L1500" s="657">
        <v>800</v>
      </c>
      <c r="M1500" s="168">
        <v>3512</v>
      </c>
      <c r="N1500" s="828">
        <v>43672</v>
      </c>
      <c r="O1500" s="168"/>
      <c r="P1500" s="168"/>
      <c r="AB1500" s="5" t="str">
        <f t="shared" si="28"/>
        <v>Bareilly6</v>
      </c>
    </row>
    <row r="1501" spans="1:28" ht="12.95" customHeight="1">
      <c r="A1501" s="168">
        <v>3513</v>
      </c>
      <c r="B1501" s="168" t="s">
        <v>8873</v>
      </c>
      <c r="C1501" s="534">
        <v>43643</v>
      </c>
      <c r="D1501" s="168" t="s">
        <v>2331</v>
      </c>
      <c r="E1501" s="168">
        <v>22</v>
      </c>
      <c r="F1501" s="168">
        <v>43596</v>
      </c>
      <c r="G1501" s="168"/>
      <c r="H1501" s="530" t="s">
        <v>8012</v>
      </c>
      <c r="I1501" s="530" t="s">
        <v>25</v>
      </c>
      <c r="J1501" s="660">
        <v>43596</v>
      </c>
      <c r="K1501" s="530" t="s">
        <v>60</v>
      </c>
      <c r="L1501" s="657">
        <v>800</v>
      </c>
      <c r="M1501" s="168">
        <v>3513</v>
      </c>
      <c r="N1501" s="828">
        <v>43670</v>
      </c>
      <c r="O1501" s="168"/>
      <c r="P1501" s="168"/>
      <c r="AB1501" s="5" t="str">
        <f t="shared" si="28"/>
        <v>Nave Equinox58</v>
      </c>
    </row>
    <row r="1502" spans="1:28" ht="12.95" customHeight="1">
      <c r="A1502" s="168">
        <v>3514</v>
      </c>
      <c r="B1502" s="168" t="s">
        <v>8874</v>
      </c>
      <c r="C1502" s="534">
        <v>43643</v>
      </c>
      <c r="D1502" s="168" t="s">
        <v>321</v>
      </c>
      <c r="E1502" s="168">
        <v>100</v>
      </c>
      <c r="F1502" s="168">
        <v>43608</v>
      </c>
      <c r="G1502" s="168"/>
      <c r="H1502" s="530" t="s">
        <v>63</v>
      </c>
      <c r="I1502" s="530" t="s">
        <v>8868</v>
      </c>
      <c r="J1502" s="660">
        <v>43608</v>
      </c>
      <c r="K1502" s="530" t="s">
        <v>60</v>
      </c>
      <c r="L1502" s="657">
        <v>800</v>
      </c>
      <c r="M1502" s="168">
        <v>3514</v>
      </c>
      <c r="N1502" s="828">
        <v>43670</v>
      </c>
      <c r="O1502" s="168"/>
      <c r="P1502" s="168"/>
      <c r="AB1502" s="5" t="str">
        <f t="shared" si="28"/>
        <v>Pacific Treasures44</v>
      </c>
    </row>
    <row r="1503" spans="1:28" ht="12.95" customHeight="1">
      <c r="A1503" s="168">
        <v>3515</v>
      </c>
      <c r="B1503" s="168" t="s">
        <v>8882</v>
      </c>
      <c r="C1503" s="534">
        <v>43643</v>
      </c>
      <c r="D1503" s="168" t="s">
        <v>2776</v>
      </c>
      <c r="E1503" s="168" t="s">
        <v>8877</v>
      </c>
      <c r="F1503" s="168"/>
      <c r="G1503" s="168"/>
      <c r="H1503" s="530" t="s">
        <v>2474</v>
      </c>
      <c r="I1503" s="530" t="s">
        <v>8875</v>
      </c>
      <c r="J1503" s="660">
        <v>43608</v>
      </c>
      <c r="K1503" s="530" t="s">
        <v>1466</v>
      </c>
      <c r="L1503" s="657">
        <v>1050</v>
      </c>
      <c r="M1503" s="168">
        <v>3515</v>
      </c>
      <c r="N1503" s="828">
        <v>43734</v>
      </c>
      <c r="O1503" s="168"/>
      <c r="P1503" s="168"/>
      <c r="AB1503" s="5" t="str">
        <f t="shared" si="28"/>
        <v>Stena President1904</v>
      </c>
    </row>
    <row r="1504" spans="1:28" ht="12.95" customHeight="1">
      <c r="A1504" s="168">
        <v>3516</v>
      </c>
      <c r="B1504" s="168" t="s">
        <v>8883</v>
      </c>
      <c r="C1504" s="534">
        <v>43643</v>
      </c>
      <c r="D1504" s="168" t="s">
        <v>8309</v>
      </c>
      <c r="E1504" s="168" t="s">
        <v>8878</v>
      </c>
      <c r="F1504" s="168"/>
      <c r="G1504" s="168"/>
      <c r="H1504" s="530" t="s">
        <v>2474</v>
      </c>
      <c r="I1504" s="530" t="s">
        <v>2856</v>
      </c>
      <c r="J1504" s="660">
        <v>43616</v>
      </c>
      <c r="K1504" s="530" t="s">
        <v>1466</v>
      </c>
      <c r="L1504" s="657">
        <v>1050</v>
      </c>
      <c r="M1504" s="168">
        <v>3516</v>
      </c>
      <c r="N1504" s="828">
        <v>43734</v>
      </c>
      <c r="O1504" s="168"/>
      <c r="P1504" s="168"/>
      <c r="AB1504" s="5" t="str">
        <f t="shared" si="28"/>
        <v>Sonangol Kalandula1903</v>
      </c>
    </row>
    <row r="1505" spans="1:28" ht="12.95" customHeight="1">
      <c r="A1505" s="168">
        <v>3517</v>
      </c>
      <c r="B1505" s="168" t="s">
        <v>8884</v>
      </c>
      <c r="C1505" s="534">
        <v>43643</v>
      </c>
      <c r="D1505" s="168" t="s">
        <v>8103</v>
      </c>
      <c r="E1505" s="168" t="s">
        <v>8879</v>
      </c>
      <c r="F1505" s="168">
        <v>43556</v>
      </c>
      <c r="G1505" s="168"/>
      <c r="H1505" s="530" t="s">
        <v>8572</v>
      </c>
      <c r="I1505" s="530" t="s">
        <v>3180</v>
      </c>
      <c r="J1505" s="660">
        <v>43604</v>
      </c>
      <c r="K1505" s="530" t="s">
        <v>1466</v>
      </c>
      <c r="L1505" s="657">
        <v>1050</v>
      </c>
      <c r="M1505" s="168">
        <v>3517</v>
      </c>
      <c r="N1505" s="828">
        <v>43734</v>
      </c>
      <c r="O1505" s="168"/>
      <c r="P1505" s="168"/>
      <c r="AB1505" s="5" t="str">
        <f t="shared" si="28"/>
        <v>Eurovision201902</v>
      </c>
    </row>
    <row r="1506" spans="1:28" ht="12.95" customHeight="1">
      <c r="A1506" s="168">
        <v>3518</v>
      </c>
      <c r="B1506" s="168" t="s">
        <v>8885</v>
      </c>
      <c r="C1506" s="534">
        <v>43643</v>
      </c>
      <c r="D1506" s="168" t="s">
        <v>8730</v>
      </c>
      <c r="E1506" s="168" t="s">
        <v>8876</v>
      </c>
      <c r="F1506" s="168"/>
      <c r="G1506" s="168"/>
      <c r="H1506" s="530" t="s">
        <v>2474</v>
      </c>
      <c r="I1506" s="530" t="s">
        <v>25</v>
      </c>
      <c r="J1506" s="660">
        <v>43616</v>
      </c>
      <c r="K1506" s="530" t="s">
        <v>1466</v>
      </c>
      <c r="L1506" s="657">
        <v>1050</v>
      </c>
      <c r="M1506" s="168">
        <v>3518</v>
      </c>
      <c r="N1506" s="828">
        <v>43734</v>
      </c>
      <c r="O1506" s="168"/>
      <c r="P1506" s="168"/>
      <c r="AB1506" s="5" t="str">
        <f t="shared" si="28"/>
        <v>Stena Superior201902</v>
      </c>
    </row>
    <row r="1507" spans="1:28" ht="12.95" customHeight="1">
      <c r="A1507" s="168">
        <v>3519</v>
      </c>
      <c r="B1507" s="168" t="s">
        <v>8886</v>
      </c>
      <c r="C1507" s="534">
        <v>43643</v>
      </c>
      <c r="D1507" s="168" t="s">
        <v>2854</v>
      </c>
      <c r="E1507" s="168" t="s">
        <v>8880</v>
      </c>
      <c r="F1507" s="168"/>
      <c r="G1507" s="168"/>
      <c r="H1507" s="530" t="s">
        <v>2474</v>
      </c>
      <c r="I1507" s="530" t="s">
        <v>25</v>
      </c>
      <c r="J1507" s="660">
        <v>43610</v>
      </c>
      <c r="K1507" s="530" t="s">
        <v>1466</v>
      </c>
      <c r="L1507" s="657">
        <v>1050</v>
      </c>
      <c r="M1507" s="168">
        <v>3519</v>
      </c>
      <c r="N1507" s="828">
        <v>43734</v>
      </c>
      <c r="O1507" s="168"/>
      <c r="P1507" s="168"/>
      <c r="AB1507" s="5" t="str">
        <f t="shared" si="28"/>
        <v>Apostolos1901</v>
      </c>
    </row>
    <row r="1508" spans="1:28" ht="12.95" customHeight="1">
      <c r="A1508" s="168">
        <v>3520</v>
      </c>
      <c r="B1508" s="168" t="s">
        <v>8887</v>
      </c>
      <c r="C1508" s="534">
        <v>43643</v>
      </c>
      <c r="D1508" s="168" t="s">
        <v>892</v>
      </c>
      <c r="E1508" s="168" t="s">
        <v>8854</v>
      </c>
      <c r="F1508" s="168">
        <v>43586</v>
      </c>
      <c r="G1508" s="168"/>
      <c r="H1508" s="530" t="s">
        <v>2474</v>
      </c>
      <c r="I1508" s="530" t="s">
        <v>287</v>
      </c>
      <c r="J1508" s="660">
        <v>43611</v>
      </c>
      <c r="K1508" s="530" t="s">
        <v>1466</v>
      </c>
      <c r="L1508" s="657">
        <v>1050</v>
      </c>
      <c r="M1508" s="168">
        <v>3520</v>
      </c>
      <c r="N1508" s="828">
        <v>43734</v>
      </c>
      <c r="O1508" s="168"/>
      <c r="P1508" s="168"/>
      <c r="AB1508" s="5" t="str">
        <f t="shared" si="28"/>
        <v>Leyte Spirit59</v>
      </c>
    </row>
    <row r="1509" spans="1:28" ht="12.95" customHeight="1">
      <c r="A1509" s="168">
        <v>3521</v>
      </c>
      <c r="B1509" s="168" t="s">
        <v>8888</v>
      </c>
      <c r="C1509" s="534">
        <v>43643</v>
      </c>
      <c r="D1509" s="168" t="s">
        <v>2779</v>
      </c>
      <c r="E1509" s="168" t="s">
        <v>8881</v>
      </c>
      <c r="F1509" s="168">
        <v>43586</v>
      </c>
      <c r="G1509" s="168"/>
      <c r="H1509" s="530" t="s">
        <v>2474</v>
      </c>
      <c r="I1509" s="530" t="s">
        <v>412</v>
      </c>
      <c r="J1509" s="660">
        <v>43616</v>
      </c>
      <c r="K1509" s="530" t="s">
        <v>1466</v>
      </c>
      <c r="L1509" s="657">
        <v>1050</v>
      </c>
      <c r="M1509" s="168">
        <v>3521</v>
      </c>
      <c r="N1509" s="828">
        <v>43734</v>
      </c>
      <c r="O1509" s="168"/>
      <c r="P1509" s="168"/>
      <c r="AB1509" s="5" t="str">
        <f t="shared" si="28"/>
        <v>Esteem Brilliance17</v>
      </c>
    </row>
    <row r="1510" spans="1:28" ht="12.95" customHeight="1">
      <c r="A1510" s="168">
        <v>3522</v>
      </c>
      <c r="B1510" s="168" t="s">
        <v>8904</v>
      </c>
      <c r="C1510" s="534">
        <v>43645</v>
      </c>
      <c r="D1510" s="168" t="s">
        <v>8169</v>
      </c>
      <c r="E1510" s="168">
        <v>78</v>
      </c>
      <c r="F1510" s="168">
        <v>43586</v>
      </c>
      <c r="G1510" s="168"/>
      <c r="H1510" s="530" t="s">
        <v>8568</v>
      </c>
      <c r="I1510" s="530" t="s">
        <v>829</v>
      </c>
      <c r="J1510" s="660">
        <v>43586</v>
      </c>
      <c r="K1510" s="530" t="s">
        <v>8364</v>
      </c>
      <c r="L1510" s="657">
        <v>1600</v>
      </c>
      <c r="M1510" s="168">
        <v>3522</v>
      </c>
      <c r="N1510" s="828">
        <v>43672</v>
      </c>
      <c r="O1510" s="168"/>
      <c r="P1510" s="168"/>
      <c r="AB1510" s="5" t="str">
        <f t="shared" ref="AB1510:AB1573" si="29">IF(TRIM(A1500)="","",CONCATENATE(TRIM(D1500),TRIM(E1500)))</f>
        <v>Mare Picenum27</v>
      </c>
    </row>
    <row r="1511" spans="1:28" ht="12.95" customHeight="1">
      <c r="A1511" s="168">
        <v>3523</v>
      </c>
      <c r="B1511" s="168" t="s">
        <v>8905</v>
      </c>
      <c r="C1511" s="534">
        <v>43645</v>
      </c>
      <c r="D1511" s="168" t="s">
        <v>3104</v>
      </c>
      <c r="E1511" s="168">
        <v>32</v>
      </c>
      <c r="F1511" s="168">
        <v>43596</v>
      </c>
      <c r="G1511" s="168"/>
      <c r="H1511" s="271" t="s">
        <v>8847</v>
      </c>
      <c r="I1511" s="530" t="s">
        <v>771</v>
      </c>
      <c r="J1511" s="660">
        <v>43596</v>
      </c>
      <c r="K1511" s="530" t="s">
        <v>8362</v>
      </c>
      <c r="L1511" s="657">
        <v>1200</v>
      </c>
      <c r="M1511" s="168">
        <v>3523</v>
      </c>
      <c r="N1511" s="828">
        <v>43664</v>
      </c>
      <c r="O1511" s="168"/>
      <c r="P1511" s="168"/>
      <c r="AB1511" s="5" t="str">
        <f t="shared" si="29"/>
        <v>Sydney Spirit22</v>
      </c>
    </row>
    <row r="1512" spans="1:28" ht="12.95" customHeight="1">
      <c r="A1512" s="168">
        <v>3524</v>
      </c>
      <c r="B1512" s="168" t="s">
        <v>8906</v>
      </c>
      <c r="C1512" s="534">
        <v>43645</v>
      </c>
      <c r="D1512" s="168" t="s">
        <v>8574</v>
      </c>
      <c r="E1512" s="168">
        <v>155</v>
      </c>
      <c r="F1512" s="168">
        <v>43586</v>
      </c>
      <c r="G1512" s="168"/>
      <c r="H1512" s="271" t="s">
        <v>8848</v>
      </c>
      <c r="I1512" s="530" t="s">
        <v>3180</v>
      </c>
      <c r="J1512" s="660">
        <v>43586</v>
      </c>
      <c r="K1512" s="530" t="s">
        <v>8362</v>
      </c>
      <c r="L1512" s="657">
        <v>1200</v>
      </c>
      <c r="M1512" s="168">
        <v>3524</v>
      </c>
      <c r="N1512" s="828">
        <v>43672</v>
      </c>
      <c r="O1512" s="168"/>
      <c r="P1512" s="168"/>
      <c r="AB1512" s="5" t="str">
        <f t="shared" si="29"/>
        <v>Mare Oriens100</v>
      </c>
    </row>
    <row r="1513" spans="1:28" ht="12.95" customHeight="1">
      <c r="A1513" s="168">
        <v>3525</v>
      </c>
      <c r="B1513" s="168" t="s">
        <v>8907</v>
      </c>
      <c r="C1513" s="534">
        <v>43645</v>
      </c>
      <c r="D1513" s="168" t="s">
        <v>2851</v>
      </c>
      <c r="E1513" s="168">
        <v>227</v>
      </c>
      <c r="F1513" s="168">
        <v>43614</v>
      </c>
      <c r="G1513" s="168"/>
      <c r="H1513" s="530" t="s">
        <v>8638</v>
      </c>
      <c r="I1513" s="530" t="s">
        <v>441</v>
      </c>
      <c r="J1513" s="660">
        <v>43614</v>
      </c>
      <c r="K1513" s="530" t="s">
        <v>8364</v>
      </c>
      <c r="L1513" s="657">
        <v>1600</v>
      </c>
      <c r="M1513" s="168">
        <v>3525</v>
      </c>
      <c r="N1513" s="828">
        <v>43672</v>
      </c>
      <c r="O1513" s="168"/>
      <c r="P1513" s="168"/>
      <c r="AB1513" s="5" t="str">
        <f t="shared" si="29"/>
        <v>Sten Skagen134,135,136</v>
      </c>
    </row>
    <row r="1514" spans="1:28" ht="12.95" customHeight="1">
      <c r="A1514" s="168">
        <v>3526</v>
      </c>
      <c r="B1514" s="168" t="s">
        <v>8917</v>
      </c>
      <c r="C1514" s="534">
        <v>43649</v>
      </c>
      <c r="D1514" s="168" t="s">
        <v>8729</v>
      </c>
      <c r="E1514" s="168">
        <v>2</v>
      </c>
      <c r="F1514" s="168"/>
      <c r="G1514" s="168"/>
      <c r="H1514" s="530" t="s">
        <v>3273</v>
      </c>
      <c r="I1514" s="530" t="s">
        <v>455</v>
      </c>
      <c r="J1514" s="660">
        <v>43623</v>
      </c>
      <c r="K1514" s="530" t="s">
        <v>1485</v>
      </c>
      <c r="L1514" s="657">
        <v>1600</v>
      </c>
      <c r="M1514" s="168">
        <v>3526</v>
      </c>
      <c r="N1514" s="828">
        <v>43684</v>
      </c>
      <c r="O1514" s="168"/>
      <c r="P1514" s="168"/>
      <c r="AB1514" s="5" t="str">
        <f t="shared" si="29"/>
        <v>Vestholmen52,53</v>
      </c>
    </row>
    <row r="1515" spans="1:28" ht="12.95" customHeight="1">
      <c r="A1515" s="168">
        <v>3527</v>
      </c>
      <c r="B1515" s="168" t="s">
        <v>8918</v>
      </c>
      <c r="C1515" s="534">
        <v>43649</v>
      </c>
      <c r="D1515" s="168" t="s">
        <v>8909</v>
      </c>
      <c r="E1515" s="539">
        <v>1902</v>
      </c>
      <c r="F1515" s="168"/>
      <c r="G1515" s="168"/>
      <c r="H1515" s="530" t="s">
        <v>8481</v>
      </c>
      <c r="I1515" s="530" t="s">
        <v>1409</v>
      </c>
      <c r="J1515" s="660">
        <v>43617</v>
      </c>
      <c r="K1515" s="530" t="s">
        <v>8479</v>
      </c>
      <c r="L1515" s="657">
        <v>1200</v>
      </c>
      <c r="M1515" s="168">
        <v>3527</v>
      </c>
      <c r="N1515" s="828">
        <v>43707</v>
      </c>
      <c r="O1515" s="168"/>
      <c r="P1515" s="168"/>
      <c r="AB1515" s="5" t="str">
        <f t="shared" si="29"/>
        <v>Brentholmen83,84,85</v>
      </c>
    </row>
    <row r="1516" spans="1:28" ht="12.95" customHeight="1">
      <c r="A1516" s="168">
        <v>3528</v>
      </c>
      <c r="B1516" s="168" t="s">
        <v>8919</v>
      </c>
      <c r="C1516" s="534">
        <v>43649</v>
      </c>
      <c r="D1516" s="168" t="s">
        <v>7721</v>
      </c>
      <c r="E1516" s="168" t="s">
        <v>8831</v>
      </c>
      <c r="F1516" s="168"/>
      <c r="G1516" s="168"/>
      <c r="H1516" s="530" t="s">
        <v>2395</v>
      </c>
      <c r="I1516" s="530" t="s">
        <v>20</v>
      </c>
      <c r="J1516" s="660">
        <v>43635</v>
      </c>
      <c r="K1516" s="530" t="s">
        <v>28</v>
      </c>
      <c r="L1516" s="657">
        <v>1400</v>
      </c>
      <c r="M1516" s="168">
        <v>3528</v>
      </c>
      <c r="N1516" s="828">
        <v>43706</v>
      </c>
      <c r="O1516" s="168"/>
      <c r="P1516" s="168"/>
      <c r="AB1516" s="5" t="str">
        <f t="shared" si="29"/>
        <v>Tequila161,162</v>
      </c>
    </row>
    <row r="1517" spans="1:28" ht="12.95" customHeight="1">
      <c r="A1517" s="168">
        <v>3529</v>
      </c>
      <c r="B1517" s="168" t="s">
        <v>8920</v>
      </c>
      <c r="C1517" s="534">
        <v>43649</v>
      </c>
      <c r="D1517" s="168" t="s">
        <v>8836</v>
      </c>
      <c r="E1517" s="168" t="s">
        <v>238</v>
      </c>
      <c r="F1517" s="168"/>
      <c r="G1517" s="168"/>
      <c r="H1517" s="530" t="s">
        <v>521</v>
      </c>
      <c r="I1517" s="530" t="s">
        <v>255</v>
      </c>
      <c r="J1517" s="660">
        <v>43629</v>
      </c>
      <c r="K1517" s="530" t="s">
        <v>28</v>
      </c>
      <c r="L1517" s="657">
        <v>1400</v>
      </c>
      <c r="M1517" s="168">
        <v>3529</v>
      </c>
      <c r="N1517" s="828">
        <v>43948</v>
      </c>
      <c r="O1517" s="168"/>
      <c r="P1517" s="168"/>
      <c r="AB1517" s="5" t="str">
        <f t="shared" si="29"/>
        <v>Emmy Schulte236,237</v>
      </c>
    </row>
    <row r="1518" spans="1:28" ht="12.95" customHeight="1">
      <c r="A1518" s="168">
        <v>3530</v>
      </c>
      <c r="B1518" s="168" t="s">
        <v>8921</v>
      </c>
      <c r="C1518" s="534">
        <v>43649</v>
      </c>
      <c r="D1518" s="168" t="s">
        <v>8869</v>
      </c>
      <c r="E1518" s="168">
        <v>35</v>
      </c>
      <c r="F1518" s="168">
        <v>43623</v>
      </c>
      <c r="G1518" s="168"/>
      <c r="H1518" s="530" t="s">
        <v>8389</v>
      </c>
      <c r="I1518" s="530" t="s">
        <v>3988</v>
      </c>
      <c r="J1518" s="660">
        <v>43623</v>
      </c>
      <c r="K1518" s="530" t="s">
        <v>1466</v>
      </c>
      <c r="L1518" s="657">
        <v>1050</v>
      </c>
      <c r="M1518" s="168">
        <v>3530</v>
      </c>
      <c r="N1518" s="828">
        <v>43734</v>
      </c>
      <c r="O1518" s="168"/>
      <c r="P1518" s="168"/>
      <c r="AB1518" s="5" t="str">
        <f t="shared" si="29"/>
        <v>Elisalex Schulte130_131</v>
      </c>
    </row>
    <row r="1519" spans="1:28" ht="12.95" customHeight="1">
      <c r="A1519" s="168">
        <v>3531</v>
      </c>
      <c r="B1519" s="168" t="s">
        <v>8923</v>
      </c>
      <c r="C1519" s="534">
        <v>43650</v>
      </c>
      <c r="D1519" s="168" t="s">
        <v>8775</v>
      </c>
      <c r="E1519" s="168">
        <v>1901</v>
      </c>
      <c r="F1519" s="168"/>
      <c r="G1519" s="168"/>
      <c r="H1519" s="530" t="s">
        <v>8175</v>
      </c>
      <c r="I1519" s="530" t="s">
        <v>25</v>
      </c>
      <c r="J1519" s="660">
        <v>43638</v>
      </c>
      <c r="K1519" s="530" t="s">
        <v>1106</v>
      </c>
      <c r="L1519" s="657">
        <v>1700</v>
      </c>
      <c r="M1519" s="168">
        <v>3531</v>
      </c>
      <c r="N1519" s="828">
        <v>43683</v>
      </c>
      <c r="O1519" s="168"/>
      <c r="P1519" s="168"/>
      <c r="AB1519" s="5" t="str">
        <f t="shared" si="29"/>
        <v>Tigris269,270,271,273</v>
      </c>
    </row>
    <row r="1520" spans="1:28" ht="12.95" customHeight="1">
      <c r="A1520" s="168">
        <v>3532</v>
      </c>
      <c r="B1520" s="168" t="s">
        <v>8924</v>
      </c>
      <c r="C1520" s="534">
        <v>43650</v>
      </c>
      <c r="D1520" s="168" t="s">
        <v>926</v>
      </c>
      <c r="E1520" s="168">
        <v>1901</v>
      </c>
      <c r="F1520" s="168">
        <v>43630</v>
      </c>
      <c r="G1520" s="168"/>
      <c r="H1520" s="530" t="s">
        <v>8922</v>
      </c>
      <c r="I1520" s="530" t="s">
        <v>25</v>
      </c>
      <c r="J1520" s="660">
        <v>43630</v>
      </c>
      <c r="K1520" s="530" t="s">
        <v>1106</v>
      </c>
      <c r="L1520" s="657">
        <v>1700</v>
      </c>
      <c r="M1520" s="168">
        <v>3532</v>
      </c>
      <c r="N1520" s="828">
        <v>43683</v>
      </c>
      <c r="O1520" s="168"/>
      <c r="P1520" s="168"/>
      <c r="AB1520" s="5" t="str">
        <f t="shared" si="29"/>
        <v>Seaways leyte78</v>
      </c>
    </row>
    <row r="1521" spans="1:28" ht="12.95" customHeight="1">
      <c r="A1521" s="168">
        <v>3533</v>
      </c>
      <c r="B1521" s="168" t="s">
        <v>8925</v>
      </c>
      <c r="C1521" s="534">
        <v>43651</v>
      </c>
      <c r="D1521" s="168" t="s">
        <v>508</v>
      </c>
      <c r="E1521" s="168">
        <v>67</v>
      </c>
      <c r="F1521" s="168">
        <v>43608</v>
      </c>
      <c r="G1521" s="168"/>
      <c r="H1521" s="530" t="s">
        <v>7415</v>
      </c>
      <c r="I1521" s="530" t="s">
        <v>630</v>
      </c>
      <c r="J1521" s="660">
        <v>43608</v>
      </c>
      <c r="K1521" s="530" t="s">
        <v>7416</v>
      </c>
      <c r="L1521" s="657">
        <v>1400</v>
      </c>
      <c r="M1521" s="168">
        <v>3533</v>
      </c>
      <c r="N1521" s="828">
        <v>43678</v>
      </c>
      <c r="O1521" s="168"/>
      <c r="P1521" s="168"/>
      <c r="AB1521" s="5" t="str">
        <f t="shared" si="29"/>
        <v>Cabo San Vicente32</v>
      </c>
    </row>
    <row r="1522" spans="1:28" ht="12.95" customHeight="1">
      <c r="A1522" s="168">
        <v>3534</v>
      </c>
      <c r="B1522" s="168" t="s">
        <v>8926</v>
      </c>
      <c r="C1522" s="534">
        <v>43651</v>
      </c>
      <c r="D1522" s="168" t="s">
        <v>8735</v>
      </c>
      <c r="E1522" s="168" t="s">
        <v>193</v>
      </c>
      <c r="F1522" s="168"/>
      <c r="G1522" s="168"/>
      <c r="H1522" s="530" t="s">
        <v>1834</v>
      </c>
      <c r="I1522" s="530" t="s">
        <v>380</v>
      </c>
      <c r="J1522" s="660">
        <v>43618</v>
      </c>
      <c r="K1522" s="530" t="s">
        <v>60</v>
      </c>
      <c r="L1522" s="657">
        <v>800</v>
      </c>
      <c r="M1522" s="168">
        <v>3534</v>
      </c>
      <c r="N1522" s="828">
        <v>43670</v>
      </c>
      <c r="O1522" s="168"/>
      <c r="P1522" s="168"/>
      <c r="AB1522" s="5" t="str">
        <f t="shared" si="29"/>
        <v>Seaways Luzon155</v>
      </c>
    </row>
    <row r="1523" spans="1:28" ht="12.95" customHeight="1">
      <c r="A1523" s="168">
        <v>3535</v>
      </c>
      <c r="B1523" s="168" t="s">
        <v>8927</v>
      </c>
      <c r="C1523" s="534">
        <v>43651</v>
      </c>
      <c r="D1523" s="168" t="s">
        <v>7855</v>
      </c>
      <c r="E1523" s="168">
        <v>18</v>
      </c>
      <c r="F1523" s="168"/>
      <c r="G1523" s="168"/>
      <c r="H1523" s="530" t="s">
        <v>63</v>
      </c>
      <c r="I1523" s="530" t="s">
        <v>200</v>
      </c>
      <c r="J1523" s="660">
        <v>43618</v>
      </c>
      <c r="K1523" s="530" t="s">
        <v>60</v>
      </c>
      <c r="L1523" s="657">
        <v>800</v>
      </c>
      <c r="M1523" s="168">
        <v>3535</v>
      </c>
      <c r="N1523" s="828">
        <v>43664</v>
      </c>
      <c r="O1523" s="168"/>
      <c r="P1523" s="168"/>
      <c r="AB1523" s="5" t="str">
        <f t="shared" si="29"/>
        <v>Seaways Hellas227</v>
      </c>
    </row>
    <row r="1524" spans="1:28" ht="12.95" customHeight="1">
      <c r="A1524" s="168">
        <v>3536</v>
      </c>
      <c r="B1524" s="168" t="s">
        <v>8928</v>
      </c>
      <c r="C1524" s="534">
        <v>43651</v>
      </c>
      <c r="D1524" s="168" t="s">
        <v>415</v>
      </c>
      <c r="E1524" s="168">
        <v>21</v>
      </c>
      <c r="F1524" s="168"/>
      <c r="G1524" s="168"/>
      <c r="H1524" s="271" t="s">
        <v>8314</v>
      </c>
      <c r="I1524" s="530" t="s">
        <v>71</v>
      </c>
      <c r="J1524" s="660">
        <v>43639</v>
      </c>
      <c r="K1524" s="530" t="s">
        <v>60</v>
      </c>
      <c r="L1524" s="657">
        <v>800</v>
      </c>
      <c r="M1524" s="168">
        <v>3536</v>
      </c>
      <c r="N1524" s="828">
        <v>43677</v>
      </c>
      <c r="O1524" s="168"/>
      <c r="P1524" s="168"/>
      <c r="AB1524" s="5" t="str">
        <f t="shared" si="29"/>
        <v>Eco Marina Del Rey2</v>
      </c>
    </row>
    <row r="1525" spans="1:28" ht="12.95" customHeight="1">
      <c r="A1525" s="168">
        <v>3537</v>
      </c>
      <c r="B1525" s="168" t="s">
        <v>8929</v>
      </c>
      <c r="C1525" s="534">
        <v>43651</v>
      </c>
      <c r="D1525" s="168" t="s">
        <v>2704</v>
      </c>
      <c r="E1525" s="168" t="s">
        <v>81</v>
      </c>
      <c r="F1525" s="168"/>
      <c r="G1525" s="168"/>
      <c r="H1525" s="530" t="s">
        <v>1834</v>
      </c>
      <c r="I1525" s="530" t="s">
        <v>563</v>
      </c>
      <c r="J1525" s="660">
        <v>43633</v>
      </c>
      <c r="K1525" s="530" t="s">
        <v>60</v>
      </c>
      <c r="L1525" s="657">
        <v>800</v>
      </c>
      <c r="M1525" s="168">
        <v>3537</v>
      </c>
      <c r="N1525" s="828">
        <v>43677</v>
      </c>
      <c r="O1525" s="168"/>
      <c r="P1525" s="168"/>
      <c r="AB1525" s="5" t="str">
        <f t="shared" si="29"/>
        <v>Fraternity1902</v>
      </c>
    </row>
    <row r="1526" spans="1:28" ht="12.95" customHeight="1">
      <c r="A1526" s="168">
        <v>3538</v>
      </c>
      <c r="B1526" s="168" t="s">
        <v>8930</v>
      </c>
      <c r="C1526" s="534">
        <v>43651</v>
      </c>
      <c r="D1526" s="168" t="s">
        <v>321</v>
      </c>
      <c r="E1526" s="168">
        <v>101</v>
      </c>
      <c r="F1526" s="168">
        <v>43636</v>
      </c>
      <c r="G1526" s="168"/>
      <c r="H1526" s="530" t="s">
        <v>63</v>
      </c>
      <c r="I1526" s="530" t="s">
        <v>345</v>
      </c>
      <c r="J1526" s="660">
        <v>43636</v>
      </c>
      <c r="K1526" s="530" t="s">
        <v>60</v>
      </c>
      <c r="L1526" s="657">
        <v>800</v>
      </c>
      <c r="M1526" s="168">
        <v>3538</v>
      </c>
      <c r="N1526" s="828">
        <v>43663</v>
      </c>
      <c r="O1526" s="168"/>
      <c r="P1526" s="168"/>
      <c r="AB1526" s="5" t="str">
        <f t="shared" si="29"/>
        <v>Victory Venture19002C</v>
      </c>
    </row>
    <row r="1527" spans="1:28" ht="12.95" customHeight="1">
      <c r="A1527" s="168">
        <v>3539</v>
      </c>
      <c r="B1527" s="168" t="s">
        <v>8931</v>
      </c>
      <c r="C1527" s="534">
        <v>43651</v>
      </c>
      <c r="D1527" s="168" t="s">
        <v>3088</v>
      </c>
      <c r="E1527" s="168">
        <v>12</v>
      </c>
      <c r="F1527" s="168"/>
      <c r="G1527" s="168"/>
      <c r="H1527" s="530" t="s">
        <v>63</v>
      </c>
      <c r="I1527" s="530" t="s">
        <v>78</v>
      </c>
      <c r="J1527" s="660">
        <v>43639</v>
      </c>
      <c r="K1527" s="530" t="s">
        <v>60</v>
      </c>
      <c r="L1527" s="657">
        <v>800</v>
      </c>
      <c r="M1527" s="168">
        <v>3539</v>
      </c>
      <c r="N1527" s="828">
        <v>43677</v>
      </c>
      <c r="O1527" s="168"/>
      <c r="P1527" s="168"/>
      <c r="AB1527" s="5" t="str">
        <f t="shared" si="29"/>
        <v>Ariane3</v>
      </c>
    </row>
    <row r="1528" spans="1:28" ht="12.95" customHeight="1">
      <c r="A1528" s="168">
        <v>3540</v>
      </c>
      <c r="B1528" s="168" t="s">
        <v>8932</v>
      </c>
      <c r="C1528" s="534">
        <v>43658</v>
      </c>
      <c r="D1528" s="168" t="s">
        <v>8734</v>
      </c>
      <c r="E1528" s="168">
        <v>61.9</v>
      </c>
      <c r="F1528" s="168"/>
      <c r="G1528" s="168"/>
      <c r="H1528" s="530" t="s">
        <v>2981</v>
      </c>
      <c r="I1528" s="530" t="s">
        <v>1409</v>
      </c>
      <c r="J1528" s="660">
        <v>43628</v>
      </c>
      <c r="K1528" s="530" t="s">
        <v>8364</v>
      </c>
      <c r="L1528" s="657">
        <v>1600</v>
      </c>
      <c r="M1528" s="168">
        <v>3540</v>
      </c>
      <c r="N1528" s="828">
        <v>43717</v>
      </c>
      <c r="O1528" s="168"/>
      <c r="P1528" s="168"/>
      <c r="AB1528" s="5" t="str">
        <f t="shared" si="29"/>
        <v>Advantage Summer35</v>
      </c>
    </row>
    <row r="1529" spans="1:28" ht="12.95" customHeight="1">
      <c r="A1529" s="168">
        <v>3541</v>
      </c>
      <c r="B1529" s="168" t="s">
        <v>8933</v>
      </c>
      <c r="C1529" s="534">
        <v>43658</v>
      </c>
      <c r="D1529" s="168" t="s">
        <v>2874</v>
      </c>
      <c r="E1529" s="168" t="s">
        <v>8889</v>
      </c>
      <c r="F1529" s="168"/>
      <c r="G1529" s="168"/>
      <c r="H1529" s="530" t="s">
        <v>8843</v>
      </c>
      <c r="I1529" s="530" t="s">
        <v>7971</v>
      </c>
      <c r="J1529" s="660">
        <v>43620</v>
      </c>
      <c r="K1529" s="530" t="s">
        <v>8364</v>
      </c>
      <c r="L1529" s="657">
        <v>1600</v>
      </c>
      <c r="M1529" s="168">
        <v>3541</v>
      </c>
      <c r="N1529" s="828">
        <v>43717</v>
      </c>
      <c r="O1529" s="168"/>
      <c r="P1529" s="168"/>
      <c r="AB1529" s="5" t="str">
        <f t="shared" si="29"/>
        <v>Doric Courage1901</v>
      </c>
    </row>
    <row r="1530" spans="1:28" ht="12.95" customHeight="1">
      <c r="A1530" s="168">
        <v>3542</v>
      </c>
      <c r="B1530" s="168" t="s">
        <v>8934</v>
      </c>
      <c r="C1530" s="534">
        <v>43658</v>
      </c>
      <c r="D1530" s="168" t="s">
        <v>8893</v>
      </c>
      <c r="E1530" s="168" t="s">
        <v>426</v>
      </c>
      <c r="F1530" s="168"/>
      <c r="G1530" s="168"/>
      <c r="H1530" s="530" t="s">
        <v>8245</v>
      </c>
      <c r="I1530" s="530" t="s">
        <v>261</v>
      </c>
      <c r="J1530" s="660">
        <v>43637</v>
      </c>
      <c r="K1530" s="530" t="s">
        <v>8364</v>
      </c>
      <c r="L1530" s="657">
        <v>1600</v>
      </c>
      <c r="M1530" s="168">
        <v>3542</v>
      </c>
      <c r="N1530" s="828">
        <v>43685</v>
      </c>
      <c r="O1530" s="168"/>
      <c r="P1530" s="168"/>
      <c r="AB1530" s="5" t="str">
        <f t="shared" si="29"/>
        <v>Omodos1901</v>
      </c>
    </row>
    <row r="1531" spans="1:28" ht="12.95" customHeight="1">
      <c r="A1531" s="168">
        <v>3543</v>
      </c>
      <c r="B1531" s="168" t="s">
        <v>8935</v>
      </c>
      <c r="C1531" s="534">
        <v>43658</v>
      </c>
      <c r="D1531" s="168" t="s">
        <v>8169</v>
      </c>
      <c r="E1531" s="168">
        <v>80</v>
      </c>
      <c r="F1531" s="168"/>
      <c r="G1531" s="168"/>
      <c r="H1531" s="530" t="s">
        <v>8245</v>
      </c>
      <c r="I1531" s="530" t="s">
        <v>3180</v>
      </c>
      <c r="J1531" s="660">
        <v>43643</v>
      </c>
      <c r="K1531" s="530" t="s">
        <v>8362</v>
      </c>
      <c r="L1531" s="657">
        <v>1200</v>
      </c>
      <c r="M1531" s="168">
        <v>3543</v>
      </c>
      <c r="N1531" s="828">
        <v>43682</v>
      </c>
      <c r="O1531" s="168"/>
      <c r="P1531" s="168"/>
      <c r="AB1531" s="5" t="str">
        <f t="shared" si="29"/>
        <v>Afra Laurel67</v>
      </c>
    </row>
    <row r="1532" spans="1:28" ht="12.95" customHeight="1">
      <c r="A1532" s="168">
        <v>3544</v>
      </c>
      <c r="B1532" s="168" t="s">
        <v>8942</v>
      </c>
      <c r="C1532" s="534">
        <v>43662</v>
      </c>
      <c r="D1532" s="168" t="s">
        <v>8730</v>
      </c>
      <c r="E1532" s="168" t="s">
        <v>8939</v>
      </c>
      <c r="F1532" s="168"/>
      <c r="G1532" s="168"/>
      <c r="H1532" s="530" t="s">
        <v>2474</v>
      </c>
      <c r="I1532" s="530" t="s">
        <v>8938</v>
      </c>
      <c r="J1532" s="660">
        <v>43624</v>
      </c>
      <c r="K1532" s="530" t="s">
        <v>1466</v>
      </c>
      <c r="L1532" s="657">
        <v>1050</v>
      </c>
      <c r="M1532" s="168">
        <v>3544</v>
      </c>
      <c r="N1532" s="828">
        <v>43734</v>
      </c>
      <c r="O1532" s="168"/>
      <c r="P1532" s="168"/>
      <c r="AB1532" s="5" t="str">
        <f t="shared" si="29"/>
        <v>Shenlong Spirit28</v>
      </c>
    </row>
    <row r="1533" spans="1:28" ht="12.95" customHeight="1">
      <c r="A1533" s="168">
        <v>3545</v>
      </c>
      <c r="B1533" s="168" t="s">
        <v>8943</v>
      </c>
      <c r="C1533" s="534">
        <v>43662</v>
      </c>
      <c r="D1533" s="168" t="s">
        <v>2776</v>
      </c>
      <c r="E1533" s="168" t="s">
        <v>8937</v>
      </c>
      <c r="F1533" s="168"/>
      <c r="G1533" s="168"/>
      <c r="H1533" s="530" t="s">
        <v>2474</v>
      </c>
      <c r="I1533" s="530" t="s">
        <v>412</v>
      </c>
      <c r="J1533" s="660">
        <v>43632</v>
      </c>
      <c r="K1533" s="530" t="s">
        <v>1466</v>
      </c>
      <c r="L1533" s="657">
        <v>1050</v>
      </c>
      <c r="M1533" s="168">
        <v>3545</v>
      </c>
      <c r="N1533" s="828">
        <v>43734</v>
      </c>
      <c r="O1533" s="168"/>
      <c r="P1533" s="168"/>
      <c r="AB1533" s="5" t="str">
        <f t="shared" si="29"/>
        <v>New Award18</v>
      </c>
    </row>
    <row r="1534" spans="1:28" ht="12.95" customHeight="1">
      <c r="A1534" s="168">
        <v>3546</v>
      </c>
      <c r="B1534" s="168" t="s">
        <v>8944</v>
      </c>
      <c r="C1534" s="534">
        <v>43662</v>
      </c>
      <c r="D1534" s="168" t="s">
        <v>2779</v>
      </c>
      <c r="E1534" s="168" t="s">
        <v>8941</v>
      </c>
      <c r="F1534" s="168"/>
      <c r="G1534" s="168"/>
      <c r="H1534" s="530" t="s">
        <v>2474</v>
      </c>
      <c r="I1534" s="530" t="s">
        <v>412</v>
      </c>
      <c r="J1534" s="660">
        <v>43635</v>
      </c>
      <c r="K1534" s="530" t="s">
        <v>1466</v>
      </c>
      <c r="L1534" s="657">
        <v>1050</v>
      </c>
      <c r="M1534" s="168">
        <v>3546</v>
      </c>
      <c r="N1534" s="828">
        <v>43734</v>
      </c>
      <c r="O1534" s="168"/>
      <c r="P1534" s="168"/>
      <c r="AB1534" s="5" t="str">
        <f t="shared" si="29"/>
        <v>Iskmati Spirit21</v>
      </c>
    </row>
    <row r="1535" spans="1:28" ht="12.95" customHeight="1">
      <c r="A1535" s="168">
        <v>3547</v>
      </c>
      <c r="B1535" s="168" t="s">
        <v>8945</v>
      </c>
      <c r="C1535" s="534">
        <v>43662</v>
      </c>
      <c r="D1535" s="168" t="s">
        <v>2854</v>
      </c>
      <c r="E1535" s="168" t="s">
        <v>8940</v>
      </c>
      <c r="F1535" s="168"/>
      <c r="G1535" s="168"/>
      <c r="H1535" s="530" t="s">
        <v>2474</v>
      </c>
      <c r="I1535" s="530" t="s">
        <v>25</v>
      </c>
      <c r="J1535" s="660">
        <v>43634</v>
      </c>
      <c r="K1535" s="530" t="s">
        <v>1466</v>
      </c>
      <c r="L1535" s="657">
        <v>1050</v>
      </c>
      <c r="M1535" s="168">
        <v>3547</v>
      </c>
      <c r="N1535" s="828">
        <v>43734</v>
      </c>
      <c r="O1535" s="168"/>
      <c r="P1535" s="168"/>
      <c r="AB1535" s="5" t="str">
        <f t="shared" si="29"/>
        <v>Mare Doricum26</v>
      </c>
    </row>
    <row r="1536" spans="1:28" ht="12.95" customHeight="1">
      <c r="A1536" s="168">
        <v>3548</v>
      </c>
      <c r="B1536" s="168" t="s">
        <v>8946</v>
      </c>
      <c r="C1536" s="534">
        <v>43662</v>
      </c>
      <c r="D1536" s="168" t="s">
        <v>892</v>
      </c>
      <c r="E1536" s="168">
        <v>133</v>
      </c>
      <c r="F1536" s="168"/>
      <c r="G1536" s="168"/>
      <c r="H1536" s="530" t="s">
        <v>2474</v>
      </c>
      <c r="I1536" s="530" t="s">
        <v>2870</v>
      </c>
      <c r="J1536" s="660">
        <v>43640</v>
      </c>
      <c r="K1536" s="530" t="s">
        <v>1466</v>
      </c>
      <c r="L1536" s="657">
        <v>1050</v>
      </c>
      <c r="M1536" s="168">
        <v>3548</v>
      </c>
      <c r="N1536" s="828">
        <v>43734</v>
      </c>
      <c r="O1536" s="168"/>
      <c r="P1536" s="168"/>
      <c r="AB1536" s="5" t="str">
        <f t="shared" si="29"/>
        <v>Mare Oriens101</v>
      </c>
    </row>
    <row r="1537" spans="1:28" ht="12.95" customHeight="1">
      <c r="A1537" s="168">
        <v>3549</v>
      </c>
      <c r="B1537" s="168" t="s">
        <v>8947</v>
      </c>
      <c r="C1537" s="534">
        <v>43662</v>
      </c>
      <c r="D1537" s="168" t="s">
        <v>8309</v>
      </c>
      <c r="E1537" s="168" t="s">
        <v>8214</v>
      </c>
      <c r="F1537" s="168"/>
      <c r="G1537" s="168"/>
      <c r="H1537" s="530" t="s">
        <v>2474</v>
      </c>
      <c r="I1537" s="530" t="s">
        <v>25</v>
      </c>
      <c r="J1537" s="660">
        <v>43646</v>
      </c>
      <c r="K1537" s="530" t="s">
        <v>1466</v>
      </c>
      <c r="L1537" s="657">
        <v>1050</v>
      </c>
      <c r="M1537" s="168">
        <v>3549</v>
      </c>
      <c r="N1537" s="828">
        <v>43734</v>
      </c>
      <c r="O1537" s="168"/>
      <c r="P1537" s="168"/>
      <c r="AB1537" s="5" t="str">
        <f t="shared" si="29"/>
        <v>Stavanger Bliss12</v>
      </c>
    </row>
    <row r="1538" spans="1:28" ht="12.95" customHeight="1">
      <c r="A1538" s="168">
        <v>3550</v>
      </c>
      <c r="B1538" s="168" t="s">
        <v>8948</v>
      </c>
      <c r="C1538" s="534">
        <v>43662</v>
      </c>
      <c r="D1538" s="168" t="s">
        <v>8103</v>
      </c>
      <c r="E1538" s="168" t="s">
        <v>8936</v>
      </c>
      <c r="F1538" s="168"/>
      <c r="G1538" s="168"/>
      <c r="H1538" s="530" t="s">
        <v>2474</v>
      </c>
      <c r="I1538" s="530" t="s">
        <v>2870</v>
      </c>
      <c r="J1538" s="660">
        <v>43645</v>
      </c>
      <c r="K1538" s="530" t="s">
        <v>1466</v>
      </c>
      <c r="L1538" s="657">
        <v>1050</v>
      </c>
      <c r="M1538" s="168">
        <v>3550</v>
      </c>
      <c r="N1538" s="828">
        <v>43734</v>
      </c>
      <c r="O1538" s="168"/>
      <c r="P1538" s="168"/>
      <c r="AB1538" s="5" t="str">
        <f t="shared" si="29"/>
        <v>Ice Fighter61.9</v>
      </c>
    </row>
    <row r="1539" spans="1:28" ht="12.95" customHeight="1">
      <c r="A1539" s="168">
        <v>3551</v>
      </c>
      <c r="B1539" s="168" t="s">
        <v>8949</v>
      </c>
      <c r="C1539" s="534">
        <v>43670</v>
      </c>
      <c r="D1539" s="168" t="s">
        <v>8073</v>
      </c>
      <c r="E1539" s="168" t="s">
        <v>185</v>
      </c>
      <c r="F1539" s="168"/>
      <c r="G1539" s="168"/>
      <c r="H1539" s="530" t="s">
        <v>3956</v>
      </c>
      <c r="I1539" s="530" t="s">
        <v>48</v>
      </c>
      <c r="J1539" s="660">
        <v>43225</v>
      </c>
      <c r="K1539" s="530" t="s">
        <v>1108</v>
      </c>
      <c r="L1539" s="657">
        <v>1600</v>
      </c>
      <c r="M1539" s="168">
        <v>3551</v>
      </c>
      <c r="N1539" s="828">
        <v>43677</v>
      </c>
      <c r="O1539" s="168"/>
      <c r="P1539" s="168"/>
      <c r="AB1539" s="5" t="str">
        <f t="shared" si="29"/>
        <v>Andes173P-133F</v>
      </c>
    </row>
    <row r="1540" spans="1:28" ht="12.95" customHeight="1">
      <c r="A1540" s="168">
        <v>3552</v>
      </c>
      <c r="B1540" s="168" t="s">
        <v>8950</v>
      </c>
      <c r="C1540" s="534">
        <v>43670</v>
      </c>
      <c r="D1540" s="168" t="s">
        <v>8475</v>
      </c>
      <c r="E1540" s="168">
        <v>114061</v>
      </c>
      <c r="F1540" s="168"/>
      <c r="G1540" s="168"/>
      <c r="H1540" s="530" t="s">
        <v>3956</v>
      </c>
      <c r="I1540" s="530" t="s">
        <v>293</v>
      </c>
      <c r="J1540" s="660">
        <v>43470</v>
      </c>
      <c r="K1540" s="530" t="s">
        <v>1108</v>
      </c>
      <c r="L1540" s="657">
        <v>1600</v>
      </c>
      <c r="M1540" s="168">
        <v>3552</v>
      </c>
      <c r="N1540" s="828">
        <v>43677</v>
      </c>
      <c r="O1540" s="168"/>
      <c r="P1540" s="168"/>
      <c r="AB1540" s="5" t="str">
        <f t="shared" si="29"/>
        <v>Madison06</v>
      </c>
    </row>
    <row r="1541" spans="1:28" ht="12.95" customHeight="1">
      <c r="A1541" s="168">
        <v>3553</v>
      </c>
      <c r="B1541" s="168" t="s">
        <v>8951</v>
      </c>
      <c r="C1541" s="534">
        <v>43670</v>
      </c>
      <c r="D1541" s="168" t="s">
        <v>1303</v>
      </c>
      <c r="E1541" s="168" t="s">
        <v>161</v>
      </c>
      <c r="F1541" s="168"/>
      <c r="G1541" s="168"/>
      <c r="H1541" s="530" t="s">
        <v>3956</v>
      </c>
      <c r="I1541" s="530" t="s">
        <v>293</v>
      </c>
      <c r="J1541" s="660">
        <v>43642</v>
      </c>
      <c r="K1541" s="530" t="s">
        <v>1108</v>
      </c>
      <c r="L1541" s="657">
        <v>1600</v>
      </c>
      <c r="M1541" s="168">
        <v>3553</v>
      </c>
      <c r="N1541" s="828">
        <v>43677</v>
      </c>
      <c r="O1541" s="168"/>
      <c r="P1541" s="168"/>
      <c r="AB1541" s="5" t="str">
        <f t="shared" si="29"/>
        <v>Seaways leyte80</v>
      </c>
    </row>
    <row r="1542" spans="1:28" ht="12.95" customHeight="1">
      <c r="A1542" s="168">
        <v>3554</v>
      </c>
      <c r="B1542" s="168" t="s">
        <v>8984</v>
      </c>
      <c r="C1542" s="534">
        <v>43679</v>
      </c>
      <c r="D1542" s="168" t="s">
        <v>8981</v>
      </c>
      <c r="E1542" s="168">
        <v>1</v>
      </c>
      <c r="F1542" s="168"/>
      <c r="G1542" s="168"/>
      <c r="H1542" s="530" t="s">
        <v>3273</v>
      </c>
      <c r="I1542" s="530" t="s">
        <v>455</v>
      </c>
      <c r="J1542" s="660">
        <v>43661</v>
      </c>
      <c r="K1542" s="530" t="s">
        <v>1485</v>
      </c>
      <c r="L1542" s="657">
        <v>1600</v>
      </c>
      <c r="M1542" s="168">
        <v>3554</v>
      </c>
      <c r="N1542" s="828">
        <v>43712</v>
      </c>
      <c r="O1542" s="168"/>
      <c r="P1542" s="168"/>
      <c r="AB1542" s="5" t="str">
        <f t="shared" si="29"/>
        <v>Tequila162,163</v>
      </c>
    </row>
    <row r="1543" spans="1:28" ht="12.95" customHeight="1">
      <c r="A1543" s="168">
        <v>3555</v>
      </c>
      <c r="B1543" s="168" t="s">
        <v>8985</v>
      </c>
      <c r="C1543" s="534">
        <v>43679</v>
      </c>
      <c r="D1543" s="168" t="s">
        <v>8982</v>
      </c>
      <c r="E1543" s="168">
        <v>1</v>
      </c>
      <c r="F1543" s="168">
        <v>43669</v>
      </c>
      <c r="G1543" s="168"/>
      <c r="H1543" s="530" t="s">
        <v>3273</v>
      </c>
      <c r="I1543" s="530" t="s">
        <v>455</v>
      </c>
      <c r="J1543" s="660">
        <v>43669</v>
      </c>
      <c r="K1543" s="530" t="s">
        <v>1485</v>
      </c>
      <c r="L1543" s="657">
        <v>1600</v>
      </c>
      <c r="M1543" s="168">
        <v>3555</v>
      </c>
      <c r="N1543" s="828">
        <v>43712</v>
      </c>
      <c r="O1543" s="168"/>
      <c r="P1543" s="168"/>
      <c r="AB1543" s="5" t="str">
        <f t="shared" si="29"/>
        <v>Sten Skagen135,136,137</v>
      </c>
    </row>
    <row r="1544" spans="1:28" ht="12.95" customHeight="1">
      <c r="A1544" s="168">
        <v>3556</v>
      </c>
      <c r="B1544" s="168" t="s">
        <v>8986</v>
      </c>
      <c r="C1544" s="534">
        <v>43679</v>
      </c>
      <c r="D1544" s="168" t="s">
        <v>8177</v>
      </c>
      <c r="E1544" s="168">
        <v>2</v>
      </c>
      <c r="F1544" s="168"/>
      <c r="G1544" s="168"/>
      <c r="H1544" s="530" t="s">
        <v>3273</v>
      </c>
      <c r="I1544" s="530" t="s">
        <v>8952</v>
      </c>
      <c r="J1544" s="660">
        <v>43651</v>
      </c>
      <c r="K1544" s="530" t="s">
        <v>1485</v>
      </c>
      <c r="L1544" s="657">
        <v>1600</v>
      </c>
      <c r="M1544" s="168">
        <v>3556</v>
      </c>
      <c r="N1544" s="828">
        <v>43712</v>
      </c>
      <c r="O1544" s="168"/>
      <c r="P1544" s="168"/>
      <c r="AB1544" s="5" t="str">
        <f t="shared" si="29"/>
        <v>Tigris274,275,276</v>
      </c>
    </row>
    <row r="1545" spans="1:28" ht="12.95" customHeight="1">
      <c r="A1545" s="168">
        <v>3557</v>
      </c>
      <c r="B1545" s="168" t="s">
        <v>8987</v>
      </c>
      <c r="C1545" s="534">
        <v>43679</v>
      </c>
      <c r="D1545" s="168" t="s">
        <v>8081</v>
      </c>
      <c r="E1545" s="168">
        <v>6</v>
      </c>
      <c r="F1545" s="168"/>
      <c r="G1545" s="168"/>
      <c r="H1545" s="530" t="s">
        <v>3273</v>
      </c>
      <c r="I1545" s="530" t="s">
        <v>287</v>
      </c>
      <c r="J1545" s="660">
        <v>43649</v>
      </c>
      <c r="K1545" s="530" t="s">
        <v>1485</v>
      </c>
      <c r="L1545" s="657">
        <v>1600</v>
      </c>
      <c r="M1545" s="168">
        <v>3557</v>
      </c>
      <c r="N1545" s="828">
        <v>43712</v>
      </c>
      <c r="O1545" s="168"/>
      <c r="P1545" s="168"/>
      <c r="AB1545" s="5" t="str">
        <f t="shared" si="29"/>
        <v>Emmy Schulte239,240</v>
      </c>
    </row>
    <row r="1546" spans="1:28" ht="12.95" customHeight="1">
      <c r="A1546" s="168">
        <v>3558</v>
      </c>
      <c r="B1546" s="168" t="s">
        <v>8988</v>
      </c>
      <c r="C1546" s="534">
        <v>43679</v>
      </c>
      <c r="D1546" s="168" t="s">
        <v>8839</v>
      </c>
      <c r="E1546" s="539">
        <v>1902</v>
      </c>
      <c r="F1546" s="168"/>
      <c r="G1546" s="168"/>
      <c r="H1546" s="577" t="s">
        <v>8596</v>
      </c>
      <c r="I1546" s="530" t="s">
        <v>71</v>
      </c>
      <c r="J1546" s="660">
        <v>43655</v>
      </c>
      <c r="K1546" s="530" t="s">
        <v>8479</v>
      </c>
      <c r="L1546" s="657">
        <v>1200</v>
      </c>
      <c r="M1546" s="168">
        <v>3558</v>
      </c>
      <c r="N1546" s="828"/>
      <c r="O1546" s="168"/>
      <c r="P1546" s="168"/>
      <c r="AB1546" s="5" t="str">
        <f t="shared" si="29"/>
        <v>Elisalex Schulte133</v>
      </c>
    </row>
    <row r="1547" spans="1:28" ht="12.95" customHeight="1">
      <c r="A1547" s="168">
        <v>3559</v>
      </c>
      <c r="B1547" s="168" t="s">
        <v>8989</v>
      </c>
      <c r="C1547" s="534">
        <v>43680</v>
      </c>
      <c r="D1547" s="168" t="s">
        <v>566</v>
      </c>
      <c r="E1547" s="168">
        <v>84</v>
      </c>
      <c r="F1547" s="168"/>
      <c r="G1547" s="168"/>
      <c r="H1547" s="530" t="s">
        <v>2461</v>
      </c>
      <c r="I1547" s="530" t="s">
        <v>211</v>
      </c>
      <c r="J1547" s="660">
        <v>43648</v>
      </c>
      <c r="K1547" s="530" t="s">
        <v>28</v>
      </c>
      <c r="L1547" s="657">
        <v>1400</v>
      </c>
      <c r="M1547" s="168">
        <v>3559</v>
      </c>
      <c r="N1547" s="828">
        <v>43706</v>
      </c>
      <c r="O1547" s="168"/>
      <c r="P1547" s="168"/>
      <c r="AB1547" s="5" t="str">
        <f t="shared" si="29"/>
        <v>Vestholmen53,54,55</v>
      </c>
    </row>
    <row r="1548" spans="1:28" ht="12.95" customHeight="1">
      <c r="A1548" s="168">
        <v>3560</v>
      </c>
      <c r="B1548" s="168" t="s">
        <v>8990</v>
      </c>
      <c r="C1548" s="534">
        <v>43680</v>
      </c>
      <c r="D1548" s="168" t="s">
        <v>1268</v>
      </c>
      <c r="E1548" s="168">
        <v>87</v>
      </c>
      <c r="F1548" s="168"/>
      <c r="G1548" s="168"/>
      <c r="H1548" s="530" t="s">
        <v>671</v>
      </c>
      <c r="I1548" s="530" t="s">
        <v>67</v>
      </c>
      <c r="J1548" s="660">
        <v>43656</v>
      </c>
      <c r="K1548" s="530" t="s">
        <v>28</v>
      </c>
      <c r="L1548" s="657">
        <v>1400</v>
      </c>
      <c r="M1548" s="168">
        <v>3560</v>
      </c>
      <c r="N1548" s="828">
        <v>43696</v>
      </c>
      <c r="O1548" s="168"/>
      <c r="P1548" s="168"/>
      <c r="AB1548" s="5" t="str">
        <f t="shared" si="29"/>
        <v>Brentholmen84,85,86,87,88</v>
      </c>
    </row>
    <row r="1549" spans="1:28" ht="12.95" customHeight="1">
      <c r="A1549" s="168">
        <v>3561</v>
      </c>
      <c r="B1549" s="168" t="s">
        <v>8991</v>
      </c>
      <c r="C1549" s="534">
        <v>43680</v>
      </c>
      <c r="D1549" s="168" t="s">
        <v>162</v>
      </c>
      <c r="E1549" s="168">
        <v>126</v>
      </c>
      <c r="F1549" s="168">
        <v>43667</v>
      </c>
      <c r="G1549" s="168"/>
      <c r="H1549" s="530" t="s">
        <v>671</v>
      </c>
      <c r="I1549" s="530" t="s">
        <v>20</v>
      </c>
      <c r="J1549" s="660">
        <v>43667</v>
      </c>
      <c r="K1549" s="530" t="s">
        <v>28</v>
      </c>
      <c r="L1549" s="657">
        <v>1400</v>
      </c>
      <c r="M1549" s="168">
        <v>3561</v>
      </c>
      <c r="N1549" s="828">
        <v>43706</v>
      </c>
      <c r="O1549" s="168"/>
      <c r="P1549" s="168"/>
      <c r="AB1549" s="5" t="str">
        <f t="shared" si="29"/>
        <v>Advantage Award76</v>
      </c>
    </row>
    <row r="1550" spans="1:28" ht="12.95" customHeight="1">
      <c r="A1550" s="168">
        <v>3562</v>
      </c>
      <c r="B1550" s="168" t="s">
        <v>8992</v>
      </c>
      <c r="C1550" s="534">
        <v>43680</v>
      </c>
      <c r="D1550" s="168" t="s">
        <v>8953</v>
      </c>
      <c r="E1550" s="168">
        <v>7</v>
      </c>
      <c r="F1550" s="168">
        <v>43657</v>
      </c>
      <c r="G1550" s="168"/>
      <c r="H1550" s="530" t="s">
        <v>8234</v>
      </c>
      <c r="I1550" s="530" t="s">
        <v>1308</v>
      </c>
      <c r="J1550" s="660">
        <v>43657</v>
      </c>
      <c r="K1550" s="530" t="s">
        <v>1466</v>
      </c>
      <c r="L1550" s="657">
        <v>1050</v>
      </c>
      <c r="M1550" s="168">
        <v>3562</v>
      </c>
      <c r="N1550" s="828">
        <v>43817</v>
      </c>
      <c r="O1550" s="168"/>
      <c r="P1550" s="168"/>
      <c r="AB1550" s="5" t="str">
        <f t="shared" si="29"/>
        <v>London Star114061</v>
      </c>
    </row>
    <row r="1551" spans="1:28" ht="12.95" customHeight="1">
      <c r="A1551" s="168">
        <v>3563</v>
      </c>
      <c r="B1551" s="168" t="s">
        <v>8993</v>
      </c>
      <c r="C1551" s="534">
        <v>43680</v>
      </c>
      <c r="D1551" s="168" t="s">
        <v>8900</v>
      </c>
      <c r="E1551" s="168">
        <v>1905</v>
      </c>
      <c r="F1551" s="168"/>
      <c r="G1551" s="168"/>
      <c r="H1551" s="530" t="s">
        <v>8594</v>
      </c>
      <c r="I1551" s="530" t="s">
        <v>507</v>
      </c>
      <c r="J1551" s="660">
        <v>43653</v>
      </c>
      <c r="K1551" s="530" t="s">
        <v>1095</v>
      </c>
      <c r="L1551" s="657">
        <v>1600</v>
      </c>
      <c r="M1551" s="168">
        <v>3563</v>
      </c>
      <c r="N1551" s="828">
        <v>43693</v>
      </c>
      <c r="O1551" s="168"/>
      <c r="P1551" s="168"/>
      <c r="AB1551" s="5" t="str">
        <f t="shared" si="29"/>
        <v>Danubia38</v>
      </c>
    </row>
    <row r="1552" spans="1:28" ht="12.95" customHeight="1">
      <c r="A1552" s="168">
        <v>3564</v>
      </c>
      <c r="B1552" s="168" t="s">
        <v>8994</v>
      </c>
      <c r="C1552" s="534">
        <v>43680</v>
      </c>
      <c r="D1552" s="168" t="s">
        <v>8890</v>
      </c>
      <c r="E1552" s="168">
        <v>1904</v>
      </c>
      <c r="F1552" s="168"/>
      <c r="G1552" s="168"/>
      <c r="H1552" s="530" t="s">
        <v>8175</v>
      </c>
      <c r="I1552" s="530" t="s">
        <v>25</v>
      </c>
      <c r="J1552" s="660">
        <v>43664</v>
      </c>
      <c r="K1552" s="530" t="s">
        <v>1104</v>
      </c>
      <c r="L1552" s="657">
        <v>1500</v>
      </c>
      <c r="M1552" s="168">
        <v>3564</v>
      </c>
      <c r="N1552" s="828">
        <v>43713</v>
      </c>
      <c r="O1552" s="168"/>
      <c r="P1552" s="168"/>
      <c r="AB1552" s="5" t="str">
        <f t="shared" si="29"/>
        <v>Ardmore Seahawk1</v>
      </c>
    </row>
    <row r="1553" spans="1:28" ht="12.95" customHeight="1">
      <c r="A1553" s="168">
        <v>3565</v>
      </c>
      <c r="B1553" s="168" t="s">
        <v>8995</v>
      </c>
      <c r="C1553" s="534">
        <v>43680</v>
      </c>
      <c r="D1553" s="168" t="s">
        <v>8908</v>
      </c>
      <c r="E1553" s="168">
        <v>1901</v>
      </c>
      <c r="F1553" s="168"/>
      <c r="G1553" s="168"/>
      <c r="H1553" s="530" t="s">
        <v>736</v>
      </c>
      <c r="I1553" s="530" t="s">
        <v>535</v>
      </c>
      <c r="J1553" s="660">
        <v>43662</v>
      </c>
      <c r="K1553" s="530" t="s">
        <v>1104</v>
      </c>
      <c r="L1553" s="657">
        <v>1500</v>
      </c>
      <c r="M1553" s="168">
        <v>3565</v>
      </c>
      <c r="N1553" s="828">
        <v>43713</v>
      </c>
      <c r="O1553" s="168"/>
      <c r="P1553" s="168"/>
      <c r="AB1553" s="5" t="str">
        <f t="shared" si="29"/>
        <v>Sea Tiger1</v>
      </c>
    </row>
    <row r="1554" spans="1:28" ht="12.95" customHeight="1">
      <c r="A1554" s="168">
        <v>3566</v>
      </c>
      <c r="B1554" s="168" t="s">
        <v>8996</v>
      </c>
      <c r="C1554" s="534">
        <v>43680</v>
      </c>
      <c r="D1554" s="168" t="s">
        <v>2286</v>
      </c>
      <c r="E1554" s="168">
        <v>1903</v>
      </c>
      <c r="F1554" s="168"/>
      <c r="G1554" s="168"/>
      <c r="H1554" s="530" t="s">
        <v>736</v>
      </c>
      <c r="I1554" s="530" t="s">
        <v>25</v>
      </c>
      <c r="J1554" s="660">
        <v>43677</v>
      </c>
      <c r="K1554" s="530" t="s">
        <v>1104</v>
      </c>
      <c r="L1554" s="657">
        <v>1500</v>
      </c>
      <c r="M1554" s="168">
        <v>3566</v>
      </c>
      <c r="N1554" s="828">
        <v>43690</v>
      </c>
      <c r="O1554" s="168"/>
      <c r="P1554" s="168"/>
      <c r="AB1554" s="5" t="str">
        <f t="shared" si="29"/>
        <v>Marvin Confidence2</v>
      </c>
    </row>
    <row r="1555" spans="1:28" ht="12.95" customHeight="1">
      <c r="A1555" s="168">
        <v>3567</v>
      </c>
      <c r="B1555" s="168" t="s">
        <v>8997</v>
      </c>
      <c r="C1555" s="534">
        <v>43682</v>
      </c>
      <c r="D1555" s="168" t="s">
        <v>65</v>
      </c>
      <c r="E1555" s="168">
        <v>156</v>
      </c>
      <c r="F1555" s="168"/>
      <c r="G1555" s="168"/>
      <c r="H1555" s="530" t="s">
        <v>8474</v>
      </c>
      <c r="I1555" s="530" t="s">
        <v>200</v>
      </c>
      <c r="J1555" s="660">
        <v>43658</v>
      </c>
      <c r="K1555" s="530" t="s">
        <v>60</v>
      </c>
      <c r="L1555" s="657">
        <v>800</v>
      </c>
      <c r="M1555" s="168">
        <v>3567</v>
      </c>
      <c r="N1555" s="828">
        <v>43717</v>
      </c>
      <c r="O1555" s="168"/>
      <c r="P1555" s="168"/>
      <c r="AB1555" s="5" t="str">
        <f t="shared" si="29"/>
        <v>Hellas Marianna6</v>
      </c>
    </row>
    <row r="1556" spans="1:28" ht="12.95" customHeight="1">
      <c r="A1556" s="168">
        <v>3568</v>
      </c>
      <c r="B1556" s="168" t="s">
        <v>8998</v>
      </c>
      <c r="C1556" s="534">
        <v>43682</v>
      </c>
      <c r="D1556" s="168" t="s">
        <v>2401</v>
      </c>
      <c r="E1556" s="168">
        <v>111</v>
      </c>
      <c r="F1556" s="168">
        <v>43670</v>
      </c>
      <c r="G1556" s="168"/>
      <c r="H1556" s="530" t="s">
        <v>8954</v>
      </c>
      <c r="I1556" s="530" t="s">
        <v>259</v>
      </c>
      <c r="J1556" s="660">
        <v>43670</v>
      </c>
      <c r="K1556" s="530" t="s">
        <v>60</v>
      </c>
      <c r="L1556" s="657">
        <v>800</v>
      </c>
      <c r="M1556" s="168">
        <v>3568</v>
      </c>
      <c r="N1556" s="828">
        <v>43717</v>
      </c>
      <c r="O1556" s="168"/>
      <c r="P1556" s="168"/>
      <c r="AB1556" s="5" t="str">
        <f t="shared" si="29"/>
        <v>Stella1902</v>
      </c>
    </row>
    <row r="1557" spans="1:28" ht="12.95" customHeight="1">
      <c r="A1557" s="168">
        <v>3569</v>
      </c>
      <c r="B1557" s="168" t="s">
        <v>8999</v>
      </c>
      <c r="C1557" s="534">
        <v>43682</v>
      </c>
      <c r="D1557" s="168" t="s">
        <v>7849</v>
      </c>
      <c r="E1557" s="168">
        <v>8</v>
      </c>
      <c r="F1557" s="168">
        <v>43651</v>
      </c>
      <c r="G1557" s="168"/>
      <c r="H1557" s="530" t="s">
        <v>8474</v>
      </c>
      <c r="I1557" s="530" t="s">
        <v>24</v>
      </c>
      <c r="J1557" s="660">
        <v>43651</v>
      </c>
      <c r="K1557" s="530" t="s">
        <v>60</v>
      </c>
      <c r="L1557" s="657">
        <v>800</v>
      </c>
      <c r="M1557" s="168">
        <v>3569</v>
      </c>
      <c r="N1557" s="828">
        <v>43714</v>
      </c>
      <c r="O1557" s="168"/>
      <c r="P1557" s="168"/>
      <c r="AB1557" s="5" t="str">
        <f t="shared" si="29"/>
        <v>Kanpur84</v>
      </c>
    </row>
    <row r="1558" spans="1:28" ht="12.95" customHeight="1">
      <c r="A1558" s="168">
        <v>3570</v>
      </c>
      <c r="B1558" s="168" t="s">
        <v>9000</v>
      </c>
      <c r="C1558" s="534">
        <v>43682</v>
      </c>
      <c r="D1558" s="168" t="s">
        <v>3088</v>
      </c>
      <c r="E1558" s="168">
        <v>13</v>
      </c>
      <c r="F1558" s="168"/>
      <c r="G1558" s="168"/>
      <c r="H1558" s="530" t="s">
        <v>63</v>
      </c>
      <c r="I1558" s="530" t="s">
        <v>90</v>
      </c>
      <c r="J1558" s="660">
        <v>43674</v>
      </c>
      <c r="K1558" s="530" t="s">
        <v>60</v>
      </c>
      <c r="L1558" s="657">
        <v>800</v>
      </c>
      <c r="M1558" s="168">
        <v>3570</v>
      </c>
      <c r="N1558" s="828">
        <v>43717</v>
      </c>
      <c r="O1558" s="168"/>
      <c r="P1558" s="168"/>
      <c r="AB1558" s="5" t="str">
        <f t="shared" si="29"/>
        <v>Nave Cetus87</v>
      </c>
    </row>
    <row r="1559" spans="1:28" ht="12.95" customHeight="1">
      <c r="A1559" s="168">
        <v>3571</v>
      </c>
      <c r="B1559" s="168" t="s">
        <v>9005</v>
      </c>
      <c r="C1559" s="534">
        <v>43684</v>
      </c>
      <c r="D1559" s="168" t="s">
        <v>8892</v>
      </c>
      <c r="E1559" s="168">
        <v>25</v>
      </c>
      <c r="F1559" s="168"/>
      <c r="G1559" s="168"/>
      <c r="H1559" s="530" t="s">
        <v>2783</v>
      </c>
      <c r="I1559" s="530" t="s">
        <v>645</v>
      </c>
      <c r="J1559" s="660">
        <v>43646</v>
      </c>
      <c r="K1559" s="530" t="s">
        <v>8365</v>
      </c>
      <c r="L1559" s="657">
        <v>1400</v>
      </c>
      <c r="M1559" s="168">
        <v>3571</v>
      </c>
      <c r="N1559" s="828">
        <v>43717</v>
      </c>
      <c r="O1559" s="168"/>
      <c r="P1559" s="168"/>
      <c r="AB1559" s="5" t="str">
        <f t="shared" si="29"/>
        <v>Aljalaa126</v>
      </c>
    </row>
    <row r="1560" spans="1:28" ht="12.95" customHeight="1">
      <c r="A1560" s="168">
        <v>3572</v>
      </c>
      <c r="B1560" s="168" t="s">
        <v>9006</v>
      </c>
      <c r="C1560" s="534">
        <v>43684</v>
      </c>
      <c r="D1560" s="168" t="s">
        <v>2964</v>
      </c>
      <c r="E1560" s="168">
        <v>27</v>
      </c>
      <c r="F1560" s="168"/>
      <c r="G1560" s="168"/>
      <c r="H1560" s="271" t="s">
        <v>2981</v>
      </c>
      <c r="I1560" s="530" t="s">
        <v>270</v>
      </c>
      <c r="J1560" s="660">
        <v>43627</v>
      </c>
      <c r="K1560" s="530" t="s">
        <v>8365</v>
      </c>
      <c r="L1560" s="657">
        <v>1400</v>
      </c>
      <c r="M1560" s="168">
        <v>3572</v>
      </c>
      <c r="N1560" s="828">
        <v>43717</v>
      </c>
      <c r="O1560" s="168"/>
      <c r="P1560" s="168"/>
      <c r="AB1560" s="5" t="str">
        <f t="shared" si="29"/>
        <v>Eagle Brasilia7</v>
      </c>
    </row>
    <row r="1561" spans="1:28" ht="12.95" customHeight="1">
      <c r="A1561" s="168">
        <v>3573</v>
      </c>
      <c r="B1561" s="168" t="s">
        <v>9007</v>
      </c>
      <c r="C1561" s="534">
        <v>43684</v>
      </c>
      <c r="D1561" s="168" t="s">
        <v>8174</v>
      </c>
      <c r="E1561" s="168">
        <v>12</v>
      </c>
      <c r="F1561" s="168"/>
      <c r="G1561" s="168"/>
      <c r="H1561" s="530" t="s">
        <v>1942</v>
      </c>
      <c r="I1561" s="530" t="s">
        <v>261</v>
      </c>
      <c r="J1561" s="660">
        <v>43669</v>
      </c>
      <c r="K1561" s="530" t="s">
        <v>8365</v>
      </c>
      <c r="L1561" s="657">
        <v>1400</v>
      </c>
      <c r="M1561" s="168">
        <v>3573</v>
      </c>
      <c r="N1561" s="828">
        <v>43717</v>
      </c>
      <c r="O1561" s="168"/>
      <c r="P1561" s="168"/>
      <c r="AB1561" s="5" t="str">
        <f t="shared" si="29"/>
        <v>Stena Presisdent1905</v>
      </c>
    </row>
    <row r="1562" spans="1:28" ht="12.95" customHeight="1">
      <c r="A1562" s="168">
        <v>3574</v>
      </c>
      <c r="B1562" s="168" t="s">
        <v>9008</v>
      </c>
      <c r="C1562" s="534">
        <v>43684</v>
      </c>
      <c r="D1562" s="168" t="s">
        <v>8170</v>
      </c>
      <c r="E1562" s="168">
        <v>16</v>
      </c>
      <c r="F1562" s="168">
        <v>43659</v>
      </c>
      <c r="G1562" s="168"/>
      <c r="H1562" s="530" t="s">
        <v>3771</v>
      </c>
      <c r="I1562" s="530" t="s">
        <v>3180</v>
      </c>
      <c r="J1562" s="660">
        <v>43659</v>
      </c>
      <c r="K1562" s="530" t="s">
        <v>8365</v>
      </c>
      <c r="L1562" s="657">
        <v>1400</v>
      </c>
      <c r="M1562" s="168">
        <v>3574</v>
      </c>
      <c r="N1562" s="828">
        <v>43717</v>
      </c>
      <c r="O1562" s="168"/>
      <c r="P1562" s="168"/>
      <c r="AB1562" s="5" t="str">
        <f t="shared" si="29"/>
        <v>Gladys W1904</v>
      </c>
    </row>
    <row r="1563" spans="1:28" ht="12.95" customHeight="1">
      <c r="A1563" s="168">
        <v>3575</v>
      </c>
      <c r="B1563" s="168" t="s">
        <v>9009</v>
      </c>
      <c r="C1563" s="534">
        <v>43684</v>
      </c>
      <c r="D1563" s="168" t="s">
        <v>3166</v>
      </c>
      <c r="E1563" s="168">
        <v>31</v>
      </c>
      <c r="F1563" s="168">
        <v>43668</v>
      </c>
      <c r="G1563" s="168"/>
      <c r="H1563" s="530" t="s">
        <v>2783</v>
      </c>
      <c r="I1563" s="530" t="s">
        <v>645</v>
      </c>
      <c r="J1563" s="660">
        <v>43668</v>
      </c>
      <c r="K1563" s="530" t="s">
        <v>8365</v>
      </c>
      <c r="L1563" s="657">
        <v>1400</v>
      </c>
      <c r="M1563" s="168">
        <v>3575</v>
      </c>
      <c r="N1563" s="828">
        <v>43717</v>
      </c>
      <c r="O1563" s="168"/>
      <c r="P1563" s="168"/>
      <c r="AB1563" s="5" t="str">
        <f t="shared" si="29"/>
        <v>Philoxenia1901</v>
      </c>
    </row>
    <row r="1564" spans="1:28" ht="12.95" customHeight="1">
      <c r="A1564" s="168">
        <v>3576</v>
      </c>
      <c r="B1564" s="168" t="s">
        <v>9010</v>
      </c>
      <c r="C1564" s="534">
        <v>43684</v>
      </c>
      <c r="D1564" s="168" t="s">
        <v>8969</v>
      </c>
      <c r="E1564" s="168">
        <v>3</v>
      </c>
      <c r="F1564" s="168">
        <v>43669</v>
      </c>
      <c r="G1564" s="168"/>
      <c r="H1564" s="530" t="s">
        <v>1193</v>
      </c>
      <c r="I1564" s="530" t="s">
        <v>1319</v>
      </c>
      <c r="J1564" s="660">
        <v>43669</v>
      </c>
      <c r="K1564" s="530" t="s">
        <v>8365</v>
      </c>
      <c r="L1564" s="657">
        <v>1400</v>
      </c>
      <c r="M1564" s="168">
        <v>3576</v>
      </c>
      <c r="N1564" s="828">
        <v>43720</v>
      </c>
      <c r="O1564" s="168"/>
      <c r="P1564" s="168"/>
      <c r="AB1564" s="5" t="str">
        <f t="shared" si="29"/>
        <v>Green Sea1903</v>
      </c>
    </row>
    <row r="1565" spans="1:28" ht="12.95" customHeight="1">
      <c r="A1565" s="168">
        <v>3577</v>
      </c>
      <c r="B1565" s="168" t="s">
        <v>9012</v>
      </c>
      <c r="C1565" s="534">
        <v>43686</v>
      </c>
      <c r="D1565" s="168" t="s">
        <v>2776</v>
      </c>
      <c r="E1565" s="168" t="s">
        <v>9004</v>
      </c>
      <c r="F1565" s="168">
        <v>43647</v>
      </c>
      <c r="G1565" s="168"/>
      <c r="H1565" s="530" t="s">
        <v>2474</v>
      </c>
      <c r="I1565" s="530" t="s">
        <v>25</v>
      </c>
      <c r="J1565" s="660">
        <v>43658</v>
      </c>
      <c r="K1565" s="530" t="s">
        <v>1466</v>
      </c>
      <c r="L1565" s="657">
        <v>1050</v>
      </c>
      <c r="M1565" s="168">
        <v>3577</v>
      </c>
      <c r="N1565" s="828">
        <v>43815</v>
      </c>
      <c r="O1565" s="168"/>
      <c r="P1565" s="168"/>
      <c r="AB1565" s="5" t="str">
        <f t="shared" si="29"/>
        <v>Everest Spirit156</v>
      </c>
    </row>
    <row r="1566" spans="1:28" ht="12.95" customHeight="1">
      <c r="A1566" s="168">
        <v>3578</v>
      </c>
      <c r="B1566" s="168" t="s">
        <v>9013</v>
      </c>
      <c r="C1566" s="534">
        <v>43686</v>
      </c>
      <c r="D1566" s="168" t="s">
        <v>892</v>
      </c>
      <c r="E1566" s="168" t="s">
        <v>9002</v>
      </c>
      <c r="F1566" s="168">
        <v>43647</v>
      </c>
      <c r="G1566" s="168"/>
      <c r="H1566" s="530" t="s">
        <v>2474</v>
      </c>
      <c r="I1566" s="530" t="s">
        <v>25</v>
      </c>
      <c r="J1566" s="660">
        <v>43675</v>
      </c>
      <c r="K1566" s="530" t="s">
        <v>1466</v>
      </c>
      <c r="L1566" s="657">
        <v>1050</v>
      </c>
      <c r="M1566" s="168">
        <v>3578</v>
      </c>
      <c r="N1566" s="828">
        <v>43815</v>
      </c>
      <c r="O1566" s="168"/>
      <c r="P1566" s="168"/>
      <c r="AB1566" s="5" t="str">
        <f t="shared" si="29"/>
        <v>Limerick Spirit111</v>
      </c>
    </row>
    <row r="1567" spans="1:28" ht="12.95" customHeight="1">
      <c r="A1567" s="168">
        <v>3579</v>
      </c>
      <c r="B1567" s="168" t="s">
        <v>9014</v>
      </c>
      <c r="C1567" s="534">
        <v>43686</v>
      </c>
      <c r="D1567" s="168" t="s">
        <v>8835</v>
      </c>
      <c r="E1567" s="168" t="s">
        <v>9011</v>
      </c>
      <c r="F1567" s="168"/>
      <c r="G1567" s="168"/>
      <c r="H1567" s="530" t="s">
        <v>2474</v>
      </c>
      <c r="I1567" s="530" t="s">
        <v>535</v>
      </c>
      <c r="J1567" s="660">
        <v>43661</v>
      </c>
      <c r="K1567" s="530" t="s">
        <v>1466</v>
      </c>
      <c r="L1567" s="657">
        <v>1050</v>
      </c>
      <c r="M1567" s="168">
        <v>3579</v>
      </c>
      <c r="N1567" s="828">
        <v>43815</v>
      </c>
      <c r="O1567" s="168"/>
      <c r="P1567" s="168"/>
      <c r="AB1567" s="5" t="str">
        <f t="shared" si="29"/>
        <v>Nordic Brasilia8</v>
      </c>
    </row>
    <row r="1568" spans="1:28" ht="12.95" customHeight="1">
      <c r="A1568" s="168">
        <v>3580</v>
      </c>
      <c r="B1568" s="168" t="s">
        <v>9015</v>
      </c>
      <c r="C1568" s="534">
        <v>43686</v>
      </c>
      <c r="D1568" s="168" t="s">
        <v>8309</v>
      </c>
      <c r="E1568" s="168" t="s">
        <v>8282</v>
      </c>
      <c r="F1568" s="168">
        <v>43647</v>
      </c>
      <c r="G1568" s="168"/>
      <c r="H1568" s="530" t="s">
        <v>2474</v>
      </c>
      <c r="I1568" s="530" t="s">
        <v>412</v>
      </c>
      <c r="J1568" s="660">
        <v>43669</v>
      </c>
      <c r="K1568" s="530" t="s">
        <v>1466</v>
      </c>
      <c r="L1568" s="657">
        <v>1050</v>
      </c>
      <c r="M1568" s="168">
        <v>3580</v>
      </c>
      <c r="N1568" s="828">
        <v>43815</v>
      </c>
      <c r="O1568" s="168"/>
      <c r="P1568" s="168"/>
      <c r="AB1568" s="5" t="str">
        <f t="shared" si="29"/>
        <v>Stavanger Bliss13</v>
      </c>
    </row>
    <row r="1569" spans="1:28" ht="12.95" customHeight="1">
      <c r="A1569" s="168">
        <v>3581</v>
      </c>
      <c r="B1569" s="168" t="s">
        <v>9016</v>
      </c>
      <c r="C1569" s="534">
        <v>43686</v>
      </c>
      <c r="D1569" s="168" t="s">
        <v>7396</v>
      </c>
      <c r="E1569" s="168" t="s">
        <v>7775</v>
      </c>
      <c r="F1569" s="168">
        <v>43647</v>
      </c>
      <c r="G1569" s="168"/>
      <c r="H1569" s="530" t="s">
        <v>8968</v>
      </c>
      <c r="I1569" s="530" t="s">
        <v>2870</v>
      </c>
      <c r="J1569" s="660">
        <v>43675</v>
      </c>
      <c r="K1569" s="530" t="s">
        <v>1466</v>
      </c>
      <c r="L1569" s="657">
        <v>1050</v>
      </c>
      <c r="M1569" s="168">
        <v>3581</v>
      </c>
      <c r="N1569" s="828">
        <v>43815</v>
      </c>
      <c r="O1569" s="168"/>
      <c r="P1569" s="168"/>
      <c r="AB1569" s="5" t="str">
        <f t="shared" si="29"/>
        <v>Cabo Miaski25</v>
      </c>
    </row>
    <row r="1570" spans="1:28" ht="12.95" customHeight="1">
      <c r="A1570" s="168">
        <v>3582</v>
      </c>
      <c r="B1570" s="168" t="s">
        <v>9017</v>
      </c>
      <c r="C1570" s="534">
        <v>43686</v>
      </c>
      <c r="D1570" s="168" t="s">
        <v>8103</v>
      </c>
      <c r="E1570" s="168" t="s">
        <v>9001</v>
      </c>
      <c r="F1570" s="168">
        <v>43647</v>
      </c>
      <c r="G1570" s="168"/>
      <c r="H1570" s="530" t="s">
        <v>2474</v>
      </c>
      <c r="I1570" s="530" t="s">
        <v>25</v>
      </c>
      <c r="J1570" s="660">
        <v>43671</v>
      </c>
      <c r="K1570" s="530" t="s">
        <v>1466</v>
      </c>
      <c r="L1570" s="657">
        <v>1050</v>
      </c>
      <c r="M1570" s="168">
        <v>3582</v>
      </c>
      <c r="N1570" s="828">
        <v>43815</v>
      </c>
      <c r="O1570" s="168"/>
      <c r="P1570" s="168"/>
      <c r="AB1570" s="5" t="str">
        <f t="shared" si="29"/>
        <v>Socrates27</v>
      </c>
    </row>
    <row r="1571" spans="1:28" ht="12.95" customHeight="1">
      <c r="A1571" s="168">
        <v>3583</v>
      </c>
      <c r="B1571" s="168" t="s">
        <v>9018</v>
      </c>
      <c r="C1571" s="534">
        <v>43686</v>
      </c>
      <c r="D1571" s="168" t="s">
        <v>2854</v>
      </c>
      <c r="E1571" s="168" t="s">
        <v>9003</v>
      </c>
      <c r="F1571" s="168">
        <v>43647</v>
      </c>
      <c r="G1571" s="168"/>
      <c r="H1571" s="530" t="s">
        <v>2474</v>
      </c>
      <c r="I1571" s="530" t="s">
        <v>211</v>
      </c>
      <c r="J1571" s="660">
        <v>43674</v>
      </c>
      <c r="K1571" s="530" t="s">
        <v>1466</v>
      </c>
      <c r="L1571" s="657">
        <v>1050</v>
      </c>
      <c r="M1571" s="168">
        <v>3583</v>
      </c>
      <c r="N1571" s="828">
        <v>43815</v>
      </c>
      <c r="O1571" s="168"/>
      <c r="P1571" s="168"/>
      <c r="AB1571" s="5" t="str">
        <f t="shared" si="29"/>
        <v>Neapolis12</v>
      </c>
    </row>
    <row r="1572" spans="1:28" ht="12.95" customHeight="1">
      <c r="A1572" s="1214">
        <v>3584</v>
      </c>
      <c r="B1572" s="1214" t="s">
        <v>9023</v>
      </c>
      <c r="C1572" s="1215">
        <v>43686</v>
      </c>
      <c r="D1572" s="1214" t="s">
        <v>8960</v>
      </c>
      <c r="E1572" s="1214" t="s">
        <v>9022</v>
      </c>
      <c r="F1572" s="168">
        <v>43676</v>
      </c>
      <c r="G1572" s="168"/>
      <c r="H1572" s="1216" t="s">
        <v>8961</v>
      </c>
      <c r="I1572" s="1216" t="s">
        <v>697</v>
      </c>
      <c r="J1572" s="662" t="s">
        <v>8962</v>
      </c>
      <c r="K1572" s="1216" t="s">
        <v>9019</v>
      </c>
      <c r="L1572" s="1217">
        <v>1200</v>
      </c>
      <c r="M1572" s="168">
        <v>3584</v>
      </c>
      <c r="N1572" s="827"/>
      <c r="O1572" s="1214" t="s">
        <v>9394</v>
      </c>
      <c r="P1572" s="168"/>
      <c r="AB1572" s="5" t="str">
        <f t="shared" si="29"/>
        <v>Antipolis16</v>
      </c>
    </row>
    <row r="1573" spans="1:28" ht="12.95" customHeight="1">
      <c r="A1573" s="168">
        <v>3585</v>
      </c>
      <c r="B1573" s="168" t="s">
        <v>9024</v>
      </c>
      <c r="C1573" s="534">
        <v>43686</v>
      </c>
      <c r="D1573" s="168" t="s">
        <v>8975</v>
      </c>
      <c r="E1573" s="168" t="s">
        <v>138</v>
      </c>
      <c r="F1573" s="168"/>
      <c r="G1573" s="168"/>
      <c r="H1573" s="530" t="s">
        <v>8976</v>
      </c>
      <c r="I1573" s="530" t="s">
        <v>20</v>
      </c>
      <c r="J1573" s="660">
        <v>43690</v>
      </c>
      <c r="K1573" s="530" t="s">
        <v>9019</v>
      </c>
      <c r="L1573" s="657">
        <v>1200</v>
      </c>
      <c r="M1573" s="168">
        <v>3585</v>
      </c>
      <c r="N1573" s="828">
        <v>43713</v>
      </c>
      <c r="O1573" s="168"/>
      <c r="P1573" s="168"/>
      <c r="AB1573" s="5" t="str">
        <f t="shared" si="29"/>
        <v>Cabo Kamui31</v>
      </c>
    </row>
    <row r="1574" spans="1:28" ht="12.95" customHeight="1">
      <c r="A1574" s="168">
        <v>3586</v>
      </c>
      <c r="B1574" s="168" t="s">
        <v>9045</v>
      </c>
      <c r="C1574" s="534">
        <v>43710</v>
      </c>
      <c r="D1574" s="168" t="s">
        <v>8670</v>
      </c>
      <c r="E1574" s="168">
        <v>5</v>
      </c>
      <c r="F1574" s="168"/>
      <c r="G1574" s="168"/>
      <c r="H1574" s="530" t="s">
        <v>8846</v>
      </c>
      <c r="I1574" s="530" t="s">
        <v>771</v>
      </c>
      <c r="J1574" s="660">
        <v>43644</v>
      </c>
      <c r="K1574" s="530" t="s">
        <v>28</v>
      </c>
      <c r="L1574" s="657">
        <v>1400</v>
      </c>
      <c r="M1574" s="168">
        <v>3586</v>
      </c>
      <c r="N1574" s="828">
        <v>43725</v>
      </c>
      <c r="O1574" s="168"/>
      <c r="P1574" s="168"/>
      <c r="AB1574" s="5" t="str">
        <f t="shared" ref="AB1574:AB1637" si="30">IF(TRIM(A1564)="","",CONCATENATE(TRIM(D1564),TRIM(E1564)))</f>
        <v>Celsius Mumbai3</v>
      </c>
    </row>
    <row r="1575" spans="1:28" ht="12.95" customHeight="1">
      <c r="A1575" s="168">
        <v>3587</v>
      </c>
      <c r="B1575" s="168" t="s">
        <v>9046</v>
      </c>
      <c r="C1575" s="534">
        <v>43710</v>
      </c>
      <c r="D1575" s="168" t="s">
        <v>8899</v>
      </c>
      <c r="E1575" s="168" t="s">
        <v>361</v>
      </c>
      <c r="F1575" s="168"/>
      <c r="G1575" s="168"/>
      <c r="H1575" s="530" t="s">
        <v>2461</v>
      </c>
      <c r="I1575" s="530" t="s">
        <v>412</v>
      </c>
      <c r="J1575" s="660">
        <v>43680</v>
      </c>
      <c r="K1575" s="530" t="s">
        <v>28</v>
      </c>
      <c r="L1575" s="657">
        <v>1400</v>
      </c>
      <c r="M1575" s="168">
        <v>3587</v>
      </c>
      <c r="N1575" s="828">
        <v>43725</v>
      </c>
      <c r="O1575" s="168"/>
      <c r="P1575" s="168"/>
      <c r="AB1575" s="5" t="str">
        <f t="shared" si="30"/>
        <v>Sten Skagen138,139</v>
      </c>
    </row>
    <row r="1576" spans="1:28" ht="12.95" customHeight="1">
      <c r="A1576" s="168">
        <v>3588</v>
      </c>
      <c r="B1576" s="168" t="s">
        <v>9047</v>
      </c>
      <c r="C1576" s="534">
        <v>43710</v>
      </c>
      <c r="D1576" s="168" t="s">
        <v>7482</v>
      </c>
      <c r="E1576" s="168">
        <v>42</v>
      </c>
      <c r="F1576" s="168"/>
      <c r="G1576" s="168"/>
      <c r="H1576" s="530" t="s">
        <v>465</v>
      </c>
      <c r="I1576" s="530" t="s">
        <v>71</v>
      </c>
      <c r="J1576" s="660">
        <v>43706</v>
      </c>
      <c r="K1576" s="530" t="s">
        <v>28</v>
      </c>
      <c r="L1576" s="657">
        <v>1400</v>
      </c>
      <c r="M1576" s="168">
        <v>3588</v>
      </c>
      <c r="N1576" s="828">
        <v>43725</v>
      </c>
      <c r="O1576" s="168"/>
      <c r="P1576" s="168"/>
      <c r="AB1576" s="5" t="str">
        <f t="shared" si="30"/>
        <v>Elisalex Schulte134,135,136,137</v>
      </c>
    </row>
    <row r="1577" spans="1:28" ht="12.95" customHeight="1">
      <c r="A1577" s="168">
        <v>3589</v>
      </c>
      <c r="B1577" s="168" t="s">
        <v>9048</v>
      </c>
      <c r="C1577" s="534">
        <v>43710</v>
      </c>
      <c r="D1577" s="168" t="s">
        <v>9029</v>
      </c>
      <c r="E1577" s="168">
        <v>7</v>
      </c>
      <c r="F1577" s="168"/>
      <c r="G1577" s="168"/>
      <c r="H1577" s="530" t="s">
        <v>465</v>
      </c>
      <c r="I1577" s="530" t="s">
        <v>267</v>
      </c>
      <c r="J1577" s="660">
        <v>43700</v>
      </c>
      <c r="K1577" s="530" t="s">
        <v>28</v>
      </c>
      <c r="L1577" s="657">
        <v>1400</v>
      </c>
      <c r="M1577" s="168">
        <v>3589</v>
      </c>
      <c r="N1577" s="828">
        <v>43725</v>
      </c>
      <c r="O1577" s="168"/>
      <c r="P1577" s="168"/>
      <c r="AB1577" s="5" t="str">
        <f t="shared" si="30"/>
        <v>Tigris277,278</v>
      </c>
    </row>
    <row r="1578" spans="1:28" ht="12.95" customHeight="1">
      <c r="A1578" s="168">
        <v>3590</v>
      </c>
      <c r="B1578" s="168" t="s">
        <v>9049</v>
      </c>
      <c r="C1578" s="534">
        <v>43710</v>
      </c>
      <c r="D1578" s="168" t="s">
        <v>162</v>
      </c>
      <c r="E1578" s="168">
        <v>127</v>
      </c>
      <c r="F1578" s="168"/>
      <c r="G1578" s="168"/>
      <c r="H1578" s="530" t="s">
        <v>2461</v>
      </c>
      <c r="I1578" s="530" t="s">
        <v>86</v>
      </c>
      <c r="J1578" s="660">
        <v>43695</v>
      </c>
      <c r="K1578" s="530" t="s">
        <v>28</v>
      </c>
      <c r="L1578" s="657">
        <v>1400</v>
      </c>
      <c r="M1578" s="168">
        <v>3590</v>
      </c>
      <c r="N1578" s="828">
        <v>43725</v>
      </c>
      <c r="O1578" s="168"/>
      <c r="P1578" s="168"/>
      <c r="AB1578" s="5" t="str">
        <f t="shared" si="30"/>
        <v>Vestholmen56,57,58</v>
      </c>
    </row>
    <row r="1579" spans="1:28" ht="12.95" customHeight="1">
      <c r="A1579" s="168">
        <v>3591</v>
      </c>
      <c r="B1579" s="168" t="s">
        <v>9057</v>
      </c>
      <c r="C1579" s="534">
        <v>43713</v>
      </c>
      <c r="D1579" s="168" t="s">
        <v>643</v>
      </c>
      <c r="E1579" s="168">
        <v>201902</v>
      </c>
      <c r="F1579" s="168"/>
      <c r="G1579" s="168"/>
      <c r="H1579" s="530" t="s">
        <v>8914</v>
      </c>
      <c r="I1579" s="530" t="s">
        <v>20</v>
      </c>
      <c r="J1579" s="660">
        <v>43689</v>
      </c>
      <c r="K1579" s="530" t="s">
        <v>1095</v>
      </c>
      <c r="L1579" s="657">
        <v>1600</v>
      </c>
      <c r="M1579" s="168">
        <v>3592</v>
      </c>
      <c r="N1579" s="828"/>
      <c r="O1579" s="168"/>
      <c r="P1579" s="168"/>
      <c r="AB1579" s="5" t="str">
        <f t="shared" si="30"/>
        <v>Patricia74,75,76</v>
      </c>
    </row>
    <row r="1580" spans="1:28" ht="12.95" customHeight="1">
      <c r="A1580" s="168">
        <v>3592</v>
      </c>
      <c r="B1580" s="168" t="s">
        <v>9058</v>
      </c>
      <c r="C1580" s="534">
        <v>43713</v>
      </c>
      <c r="D1580" s="168" t="s">
        <v>8720</v>
      </c>
      <c r="E1580" s="168" t="s">
        <v>9059</v>
      </c>
      <c r="F1580" s="168"/>
      <c r="G1580" s="168"/>
      <c r="H1580" s="530" t="s">
        <v>817</v>
      </c>
      <c r="I1580" s="530" t="s">
        <v>444</v>
      </c>
      <c r="J1580" s="660">
        <v>43705</v>
      </c>
      <c r="K1580" s="530" t="s">
        <v>1095</v>
      </c>
      <c r="L1580" s="657">
        <v>1600</v>
      </c>
      <c r="M1580" s="168">
        <v>3592</v>
      </c>
      <c r="N1580" s="828">
        <v>43745</v>
      </c>
      <c r="O1580" s="168"/>
      <c r="P1580" s="168"/>
      <c r="AB1580" s="5" t="str">
        <f t="shared" si="30"/>
        <v>Brentholmen90.91.92</v>
      </c>
    </row>
    <row r="1581" spans="1:28" ht="12.95" customHeight="1">
      <c r="A1581" s="168">
        <v>3593</v>
      </c>
      <c r="B1581" s="168" t="s">
        <v>9060</v>
      </c>
      <c r="C1581" s="534">
        <v>43714</v>
      </c>
      <c r="D1581" s="168" t="s">
        <v>8965</v>
      </c>
      <c r="E1581" s="168">
        <v>75</v>
      </c>
      <c r="F1581" s="168"/>
      <c r="G1581" s="168"/>
      <c r="H1581" s="530" t="s">
        <v>8966</v>
      </c>
      <c r="I1581" s="530" t="s">
        <v>1308</v>
      </c>
      <c r="J1581" s="660">
        <v>43697</v>
      </c>
      <c r="K1581" s="530" t="s">
        <v>1466</v>
      </c>
      <c r="L1581" s="657">
        <v>1050</v>
      </c>
      <c r="M1581" s="168">
        <v>3593</v>
      </c>
      <c r="N1581" s="828">
        <v>43783</v>
      </c>
      <c r="O1581" s="168"/>
      <c r="P1581" s="168"/>
      <c r="AB1581" s="5" t="str">
        <f t="shared" si="30"/>
        <v>Emmy Schulte241,242,243</v>
      </c>
    </row>
    <row r="1582" spans="1:28" ht="12.95" customHeight="1">
      <c r="A1582" s="168">
        <v>3594</v>
      </c>
      <c r="B1582" s="168" t="s">
        <v>9061</v>
      </c>
      <c r="C1582" s="534">
        <v>43715</v>
      </c>
      <c r="D1582" s="168" t="s">
        <v>7396</v>
      </c>
      <c r="E1582" s="168" t="s">
        <v>7863</v>
      </c>
      <c r="F1582" s="168"/>
      <c r="G1582" s="168"/>
      <c r="H1582" s="530" t="s">
        <v>2474</v>
      </c>
      <c r="I1582" s="530" t="s">
        <v>25</v>
      </c>
      <c r="J1582" s="660">
        <v>43698</v>
      </c>
      <c r="K1582" s="530" t="s">
        <v>9068</v>
      </c>
      <c r="L1582" s="657">
        <v>1050</v>
      </c>
      <c r="M1582" s="168">
        <v>3594</v>
      </c>
      <c r="N1582" s="828">
        <v>43783</v>
      </c>
      <c r="O1582" s="168"/>
      <c r="P1582" s="168"/>
      <c r="AB1582" s="5" t="str">
        <f t="shared" si="30"/>
        <v>Seapacis303046</v>
      </c>
    </row>
    <row r="1583" spans="1:28" ht="12.95" customHeight="1">
      <c r="A1583" s="168">
        <v>3595</v>
      </c>
      <c r="B1583" s="168" t="s">
        <v>9062</v>
      </c>
      <c r="C1583" s="534">
        <v>43715</v>
      </c>
      <c r="D1583" s="168" t="s">
        <v>2776</v>
      </c>
      <c r="E1583" s="168" t="s">
        <v>9050</v>
      </c>
      <c r="F1583" s="168"/>
      <c r="G1583" s="168"/>
      <c r="H1583" s="530" t="s">
        <v>2474</v>
      </c>
      <c r="I1583" s="530" t="s">
        <v>2005</v>
      </c>
      <c r="J1583" s="660">
        <v>43700</v>
      </c>
      <c r="K1583" s="530" t="s">
        <v>1466</v>
      </c>
      <c r="L1583" s="657">
        <v>1050</v>
      </c>
      <c r="M1583" s="168">
        <v>3595</v>
      </c>
      <c r="N1583" s="828">
        <v>43783</v>
      </c>
      <c r="O1583" s="168"/>
      <c r="P1583" s="168"/>
      <c r="AB1583" s="5" t="str">
        <f t="shared" si="30"/>
        <v>GoldwayV17</v>
      </c>
    </row>
    <row r="1584" spans="1:28" ht="12.95" customHeight="1">
      <c r="A1584" s="168">
        <v>3596</v>
      </c>
      <c r="B1584" s="168" t="s">
        <v>9063</v>
      </c>
      <c r="C1584" s="534">
        <v>43715</v>
      </c>
      <c r="D1584" s="168" t="s">
        <v>8309</v>
      </c>
      <c r="E1584" s="168" t="s">
        <v>9052</v>
      </c>
      <c r="F1584" s="168"/>
      <c r="G1584" s="168"/>
      <c r="H1584" s="530" t="s">
        <v>2474</v>
      </c>
      <c r="I1584" s="530" t="s">
        <v>9051</v>
      </c>
      <c r="J1584" s="660">
        <v>43707</v>
      </c>
      <c r="K1584" s="530" t="s">
        <v>1466</v>
      </c>
      <c r="L1584" s="657">
        <v>1050</v>
      </c>
      <c r="M1584" s="168">
        <v>3596</v>
      </c>
      <c r="N1584" s="828">
        <v>43783</v>
      </c>
      <c r="O1584" s="168"/>
      <c r="P1584" s="168"/>
      <c r="AB1584" s="5" t="str">
        <f t="shared" si="30"/>
        <v>Crudesun5</v>
      </c>
    </row>
    <row r="1585" spans="1:28" ht="12.95" customHeight="1">
      <c r="A1585" s="168">
        <v>3597</v>
      </c>
      <c r="B1585" s="168" t="s">
        <v>9064</v>
      </c>
      <c r="C1585" s="534">
        <v>43715</v>
      </c>
      <c r="D1585" s="168" t="s">
        <v>892</v>
      </c>
      <c r="E1585" s="168" t="s">
        <v>9053</v>
      </c>
      <c r="F1585" s="168"/>
      <c r="G1585" s="168"/>
      <c r="H1585" s="530" t="s">
        <v>2474</v>
      </c>
      <c r="I1585" s="530" t="s">
        <v>412</v>
      </c>
      <c r="J1585" s="660">
        <v>43708</v>
      </c>
      <c r="K1585" s="530" t="s">
        <v>1466</v>
      </c>
      <c r="L1585" s="657">
        <v>1050</v>
      </c>
      <c r="M1585" s="168">
        <v>3597</v>
      </c>
      <c r="N1585" s="828">
        <v>43783</v>
      </c>
      <c r="O1585" s="168"/>
      <c r="P1585" s="168"/>
      <c r="AB1585" s="5" t="str">
        <f t="shared" si="30"/>
        <v>Bareilly08</v>
      </c>
    </row>
    <row r="1586" spans="1:28" ht="12.95" customHeight="1">
      <c r="A1586" s="168">
        <v>3598</v>
      </c>
      <c r="B1586" s="168" t="s">
        <v>9065</v>
      </c>
      <c r="C1586" s="534">
        <v>43715</v>
      </c>
      <c r="D1586" s="168" t="s">
        <v>2779</v>
      </c>
      <c r="E1586" s="168" t="s">
        <v>9055</v>
      </c>
      <c r="F1586" s="168"/>
      <c r="G1586" s="168"/>
      <c r="H1586" s="530" t="s">
        <v>2474</v>
      </c>
      <c r="I1586" s="530" t="s">
        <v>412</v>
      </c>
      <c r="J1586" s="660">
        <v>43703</v>
      </c>
      <c r="K1586" s="530" t="s">
        <v>1466</v>
      </c>
      <c r="L1586" s="657">
        <v>1050</v>
      </c>
      <c r="M1586" s="168">
        <v>3598</v>
      </c>
      <c r="N1586" s="828">
        <v>43783</v>
      </c>
      <c r="O1586" s="168"/>
      <c r="P1586" s="168"/>
      <c r="AB1586" s="5" t="str">
        <f t="shared" si="30"/>
        <v>Cape Baxely42</v>
      </c>
    </row>
    <row r="1587" spans="1:28" ht="12.95" customHeight="1">
      <c r="A1587" s="168">
        <v>3599</v>
      </c>
      <c r="B1587" s="168" t="s">
        <v>9066</v>
      </c>
      <c r="C1587" s="534">
        <v>43715</v>
      </c>
      <c r="D1587" s="168" t="s">
        <v>2854</v>
      </c>
      <c r="E1587" s="168">
        <v>246</v>
      </c>
      <c r="F1587" s="168"/>
      <c r="G1587" s="168"/>
      <c r="H1587" s="530" t="s">
        <v>2474</v>
      </c>
      <c r="I1587" s="530" t="s">
        <v>25</v>
      </c>
      <c r="J1587" s="660">
        <v>43705</v>
      </c>
      <c r="K1587" s="530" t="s">
        <v>1466</v>
      </c>
      <c r="L1587" s="657">
        <v>1050</v>
      </c>
      <c r="M1587" s="168">
        <v>3599</v>
      </c>
      <c r="N1587" s="828">
        <v>43783</v>
      </c>
      <c r="O1587" s="168"/>
      <c r="P1587" s="168"/>
      <c r="AB1587" s="5" t="str">
        <f t="shared" si="30"/>
        <v>Crudesun7</v>
      </c>
    </row>
    <row r="1588" spans="1:28" ht="12.95" customHeight="1">
      <c r="A1588" s="168">
        <v>3600</v>
      </c>
      <c r="B1588" s="168" t="s">
        <v>9067</v>
      </c>
      <c r="C1588" s="534">
        <v>43715</v>
      </c>
      <c r="D1588" s="168" t="s">
        <v>8103</v>
      </c>
      <c r="E1588" s="168" t="s">
        <v>9054</v>
      </c>
      <c r="F1588" s="168"/>
      <c r="G1588" s="168"/>
      <c r="H1588" s="530" t="s">
        <v>2474</v>
      </c>
      <c r="I1588" s="530" t="s">
        <v>3099</v>
      </c>
      <c r="J1588" s="660">
        <v>43700</v>
      </c>
      <c r="K1588" s="530" t="s">
        <v>1466</v>
      </c>
      <c r="L1588" s="657">
        <v>1050</v>
      </c>
      <c r="M1588" s="168">
        <v>3600</v>
      </c>
      <c r="N1588" s="828">
        <v>43783</v>
      </c>
      <c r="O1588" s="168"/>
      <c r="P1588" s="168"/>
      <c r="AB1588" s="5" t="str">
        <f t="shared" si="30"/>
        <v>Aljalaa127</v>
      </c>
    </row>
    <row r="1589" spans="1:28" ht="12.95" customHeight="1">
      <c r="A1589" s="168">
        <v>3601</v>
      </c>
      <c r="B1589" s="168" t="s">
        <v>9070</v>
      </c>
      <c r="C1589" s="534">
        <v>43715</v>
      </c>
      <c r="D1589" s="168" t="s">
        <v>8832</v>
      </c>
      <c r="E1589" s="168">
        <v>1901</v>
      </c>
      <c r="F1589" s="168"/>
      <c r="G1589" s="168"/>
      <c r="H1589" s="530" t="s">
        <v>736</v>
      </c>
      <c r="I1589" s="530" t="s">
        <v>25</v>
      </c>
      <c r="J1589" s="660">
        <v>43681</v>
      </c>
      <c r="K1589" s="530" t="s">
        <v>1104</v>
      </c>
      <c r="L1589" s="657">
        <v>1500</v>
      </c>
      <c r="M1589" s="168">
        <v>3601</v>
      </c>
      <c r="N1589" s="828">
        <v>43983</v>
      </c>
      <c r="O1589" s="168"/>
      <c r="P1589" s="168"/>
      <c r="AB1589" s="5" t="str">
        <f t="shared" si="30"/>
        <v>Stena Perros201902</v>
      </c>
    </row>
    <row r="1590" spans="1:28" ht="12.95" customHeight="1">
      <c r="A1590" s="168">
        <v>3602</v>
      </c>
      <c r="B1590" s="168" t="s">
        <v>9071</v>
      </c>
      <c r="C1590" s="534">
        <v>43715</v>
      </c>
      <c r="D1590" s="168" t="s">
        <v>8008</v>
      </c>
      <c r="E1590" s="168" t="s">
        <v>9069</v>
      </c>
      <c r="F1590" s="168"/>
      <c r="G1590" s="168"/>
      <c r="H1590" s="530" t="s">
        <v>2850</v>
      </c>
      <c r="I1590" s="530" t="s">
        <v>1873</v>
      </c>
      <c r="J1590" s="660">
        <v>43706</v>
      </c>
      <c r="K1590" s="530" t="s">
        <v>1104</v>
      </c>
      <c r="L1590" s="657">
        <v>1500</v>
      </c>
      <c r="M1590" s="168">
        <v>3602</v>
      </c>
      <c r="N1590" s="828">
        <v>43983</v>
      </c>
      <c r="O1590" s="168"/>
      <c r="P1590" s="168"/>
      <c r="AB1590" s="5" t="str">
        <f t="shared" si="30"/>
        <v>Almi Voyager201904</v>
      </c>
    </row>
    <row r="1591" spans="1:28" ht="12.95" customHeight="1">
      <c r="A1591" s="168">
        <v>3603</v>
      </c>
      <c r="B1591" s="168" t="s">
        <v>9072</v>
      </c>
      <c r="C1591" s="534">
        <v>43715</v>
      </c>
      <c r="D1591" s="168" t="s">
        <v>8964</v>
      </c>
      <c r="E1591" s="168">
        <v>1901</v>
      </c>
      <c r="F1591" s="168"/>
      <c r="G1591" s="168"/>
      <c r="H1591" s="530" t="s">
        <v>736</v>
      </c>
      <c r="I1591" s="530" t="s">
        <v>25</v>
      </c>
      <c r="J1591" s="660">
        <v>43706</v>
      </c>
      <c r="K1591" s="530" t="s">
        <v>1104</v>
      </c>
      <c r="L1591" s="657">
        <v>1500</v>
      </c>
      <c r="M1591" s="168">
        <v>3603</v>
      </c>
      <c r="N1591" s="828">
        <v>43983</v>
      </c>
      <c r="O1591" s="168"/>
      <c r="P1591" s="168"/>
      <c r="AB1591" s="5" t="str">
        <f t="shared" si="30"/>
        <v>Advantage Solar75</v>
      </c>
    </row>
    <row r="1592" spans="1:28" ht="12.95" customHeight="1">
      <c r="A1592" s="168">
        <v>3604</v>
      </c>
      <c r="B1592" s="168" t="s">
        <v>9073</v>
      </c>
      <c r="C1592" s="534">
        <v>43715</v>
      </c>
      <c r="D1592" s="168" t="s">
        <v>8896</v>
      </c>
      <c r="E1592" s="168">
        <v>1</v>
      </c>
      <c r="F1592" s="168"/>
      <c r="G1592" s="168"/>
      <c r="H1592" s="530" t="s">
        <v>3273</v>
      </c>
      <c r="I1592" s="530" t="s">
        <v>455</v>
      </c>
      <c r="J1592" s="660">
        <v>43694</v>
      </c>
      <c r="K1592" s="530" t="s">
        <v>1485</v>
      </c>
      <c r="L1592" s="657">
        <v>1600</v>
      </c>
      <c r="M1592" s="168">
        <v>3604</v>
      </c>
      <c r="N1592" s="828">
        <v>43748</v>
      </c>
      <c r="O1592" s="168"/>
      <c r="P1592" s="168"/>
      <c r="AB1592" s="5" t="str">
        <f t="shared" si="30"/>
        <v>Patricia77,78,79</v>
      </c>
    </row>
    <row r="1593" spans="1:28" ht="12.95" customHeight="1">
      <c r="A1593" s="168">
        <v>3605</v>
      </c>
      <c r="B1593" s="168" t="s">
        <v>9074</v>
      </c>
      <c r="C1593" s="534">
        <v>43715</v>
      </c>
      <c r="D1593" s="168" t="s">
        <v>8897</v>
      </c>
      <c r="E1593" s="168">
        <v>1</v>
      </c>
      <c r="F1593" s="168"/>
      <c r="G1593" s="168"/>
      <c r="H1593" s="530" t="s">
        <v>3273</v>
      </c>
      <c r="I1593" s="530" t="s">
        <v>455</v>
      </c>
      <c r="J1593" s="660">
        <v>43703</v>
      </c>
      <c r="K1593" s="530" t="s">
        <v>1485</v>
      </c>
      <c r="L1593" s="657">
        <v>1600</v>
      </c>
      <c r="M1593" s="168">
        <v>3605</v>
      </c>
      <c r="N1593" s="828">
        <v>43748</v>
      </c>
      <c r="O1593" s="168"/>
      <c r="P1593" s="168"/>
      <c r="AB1593" s="5" t="str">
        <f t="shared" si="30"/>
        <v>Sten Skagen142,143,144</v>
      </c>
    </row>
    <row r="1594" spans="1:28" ht="12.95" customHeight="1">
      <c r="A1594" s="168">
        <v>3606</v>
      </c>
      <c r="B1594" s="168" t="s">
        <v>9075</v>
      </c>
      <c r="C1594" s="534">
        <v>43715</v>
      </c>
      <c r="D1594" s="168" t="s">
        <v>8901</v>
      </c>
      <c r="E1594" s="168">
        <v>102</v>
      </c>
      <c r="F1594" s="168"/>
      <c r="G1594" s="168"/>
      <c r="H1594" s="530" t="s">
        <v>8902</v>
      </c>
      <c r="I1594" s="530" t="s">
        <v>3923</v>
      </c>
      <c r="J1594" s="660">
        <v>43689</v>
      </c>
      <c r="K1594" s="530" t="s">
        <v>60</v>
      </c>
      <c r="L1594" s="657">
        <v>800</v>
      </c>
      <c r="M1594" s="168">
        <v>3606</v>
      </c>
      <c r="N1594" s="828">
        <v>43742</v>
      </c>
      <c r="O1594" s="168"/>
      <c r="P1594" s="168"/>
      <c r="AB1594" s="5" t="str">
        <f t="shared" si="30"/>
        <v>Vestholmen59,60</v>
      </c>
    </row>
    <row r="1595" spans="1:28" ht="12.95" customHeight="1">
      <c r="A1595" s="168">
        <v>3607</v>
      </c>
      <c r="B1595" s="168" t="s">
        <v>9076</v>
      </c>
      <c r="C1595" s="534">
        <v>43715</v>
      </c>
      <c r="D1595" s="168" t="s">
        <v>8956</v>
      </c>
      <c r="E1595" s="168">
        <v>60</v>
      </c>
      <c r="F1595" s="168"/>
      <c r="G1595" s="168"/>
      <c r="H1595" s="530" t="s">
        <v>8474</v>
      </c>
      <c r="I1595" s="530" t="s">
        <v>67</v>
      </c>
      <c r="J1595" s="660">
        <v>43681</v>
      </c>
      <c r="K1595" s="530" t="s">
        <v>60</v>
      </c>
      <c r="L1595" s="657">
        <v>800</v>
      </c>
      <c r="M1595" s="168">
        <v>3607</v>
      </c>
      <c r="N1595" s="828">
        <v>43742</v>
      </c>
      <c r="O1595" s="168"/>
      <c r="P1595" s="168"/>
      <c r="AB1595" s="5" t="str">
        <f t="shared" si="30"/>
        <v>Elisalex Schulte138,139,140</v>
      </c>
    </row>
    <row r="1596" spans="1:28" ht="12.95" customHeight="1">
      <c r="A1596" s="168">
        <v>3608</v>
      </c>
      <c r="B1596" s="168" t="s">
        <v>9077</v>
      </c>
      <c r="C1596" s="534">
        <v>43715</v>
      </c>
      <c r="D1596" s="168" t="s">
        <v>8603</v>
      </c>
      <c r="E1596" s="168">
        <v>30</v>
      </c>
      <c r="F1596" s="168"/>
      <c r="G1596" s="168"/>
      <c r="H1596" s="530" t="s">
        <v>8474</v>
      </c>
      <c r="I1596" s="530" t="s">
        <v>20</v>
      </c>
      <c r="J1596" s="660">
        <v>43703</v>
      </c>
      <c r="K1596" s="530" t="s">
        <v>60</v>
      </c>
      <c r="L1596" s="657">
        <v>800</v>
      </c>
      <c r="M1596" s="168">
        <v>3608</v>
      </c>
      <c r="N1596" s="828">
        <v>43742</v>
      </c>
      <c r="O1596" s="168"/>
      <c r="P1596" s="168"/>
      <c r="AB1596" s="5" t="str">
        <f t="shared" si="30"/>
        <v>Tigris279,280</v>
      </c>
    </row>
    <row r="1597" spans="1:28" ht="12.95" customHeight="1">
      <c r="A1597" s="168">
        <v>3609</v>
      </c>
      <c r="B1597" s="168" t="s">
        <v>9078</v>
      </c>
      <c r="C1597" s="534">
        <v>43715</v>
      </c>
      <c r="D1597" s="168" t="s">
        <v>2957</v>
      </c>
      <c r="E1597" s="168">
        <v>120</v>
      </c>
      <c r="F1597" s="168"/>
      <c r="G1597" s="168"/>
      <c r="H1597" s="530" t="s">
        <v>63</v>
      </c>
      <c r="I1597" s="530" t="s">
        <v>466</v>
      </c>
      <c r="J1597" s="660">
        <v>43701</v>
      </c>
      <c r="K1597" s="530" t="s">
        <v>60</v>
      </c>
      <c r="L1597" s="657">
        <v>800</v>
      </c>
      <c r="M1597" s="168">
        <v>3609</v>
      </c>
      <c r="N1597" s="828">
        <v>43742</v>
      </c>
      <c r="O1597" s="168"/>
      <c r="P1597" s="168"/>
      <c r="AB1597" s="5" t="str">
        <f t="shared" si="30"/>
        <v>Emmy Schulte246</v>
      </c>
    </row>
    <row r="1598" spans="1:28" ht="12.95" customHeight="1">
      <c r="A1598" s="168">
        <v>3610</v>
      </c>
      <c r="B1598" s="168" t="s">
        <v>9079</v>
      </c>
      <c r="C1598" s="534">
        <v>43715</v>
      </c>
      <c r="D1598" s="168" t="s">
        <v>2030</v>
      </c>
      <c r="E1598" s="168">
        <v>31</v>
      </c>
      <c r="F1598" s="168"/>
      <c r="G1598" s="168"/>
      <c r="H1598" s="530" t="s">
        <v>8314</v>
      </c>
      <c r="I1598" s="530" t="s">
        <v>441</v>
      </c>
      <c r="J1598" s="660">
        <v>43707</v>
      </c>
      <c r="K1598" s="530" t="s">
        <v>60</v>
      </c>
      <c r="L1598" s="657">
        <v>800</v>
      </c>
      <c r="M1598" s="168">
        <v>3610</v>
      </c>
      <c r="N1598" s="828">
        <v>43742</v>
      </c>
      <c r="O1598" s="168"/>
      <c r="P1598" s="168"/>
      <c r="AB1598" s="5" t="str">
        <f t="shared" si="30"/>
        <v>Brentholmen93,94,95</v>
      </c>
    </row>
    <row r="1599" spans="1:28" ht="12.95" customHeight="1">
      <c r="A1599" s="168">
        <v>3611</v>
      </c>
      <c r="B1599" s="168" t="s">
        <v>9080</v>
      </c>
      <c r="C1599" s="534">
        <v>43715</v>
      </c>
      <c r="D1599" s="168" t="s">
        <v>321</v>
      </c>
      <c r="E1599" s="168">
        <v>105</v>
      </c>
      <c r="F1599" s="168"/>
      <c r="G1599" s="168"/>
      <c r="H1599" s="530" t="s">
        <v>63</v>
      </c>
      <c r="I1599" s="530" t="s">
        <v>200</v>
      </c>
      <c r="J1599" s="660">
        <v>43704</v>
      </c>
      <c r="K1599" s="530" t="s">
        <v>60</v>
      </c>
      <c r="L1599" s="657">
        <v>800</v>
      </c>
      <c r="M1599" s="168">
        <v>3611</v>
      </c>
      <c r="N1599" s="828">
        <v>43742</v>
      </c>
      <c r="O1599" s="168"/>
      <c r="P1599" s="168"/>
      <c r="AB1599" s="5" t="str">
        <f t="shared" si="30"/>
        <v>Eco Palm Springs1901</v>
      </c>
    </row>
    <row r="1600" spans="1:28" ht="12.95" customHeight="1">
      <c r="A1600" s="168">
        <v>3612</v>
      </c>
      <c r="B1600" s="168" t="s">
        <v>9081</v>
      </c>
      <c r="C1600" s="534">
        <v>43715</v>
      </c>
      <c r="D1600" s="168" t="s">
        <v>8593</v>
      </c>
      <c r="E1600" s="168">
        <v>11</v>
      </c>
      <c r="F1600" s="168"/>
      <c r="G1600" s="168"/>
      <c r="H1600" s="530" t="s">
        <v>63</v>
      </c>
      <c r="I1600" s="530" t="s">
        <v>203</v>
      </c>
      <c r="J1600" s="660">
        <v>43686</v>
      </c>
      <c r="K1600" s="530" t="s">
        <v>60</v>
      </c>
      <c r="L1600" s="657">
        <v>800</v>
      </c>
      <c r="M1600" s="168">
        <v>3612</v>
      </c>
      <c r="N1600" s="828">
        <v>43742</v>
      </c>
      <c r="O1600" s="168"/>
      <c r="P1600" s="168"/>
      <c r="AB1600" s="5" t="str">
        <f t="shared" si="30"/>
        <v>Maetiga1903</v>
      </c>
    </row>
    <row r="1601" spans="1:28" ht="12.95" customHeight="1">
      <c r="A1601" s="168">
        <v>3613</v>
      </c>
      <c r="B1601" s="168" t="s">
        <v>9083</v>
      </c>
      <c r="C1601" s="534">
        <v>43715</v>
      </c>
      <c r="D1601" s="168" t="s">
        <v>2380</v>
      </c>
      <c r="E1601" s="168">
        <v>71</v>
      </c>
      <c r="F1601" s="168"/>
      <c r="G1601" s="168"/>
      <c r="H1601" s="530" t="s">
        <v>8305</v>
      </c>
      <c r="I1601" s="530" t="s">
        <v>20</v>
      </c>
      <c r="J1601" s="660">
        <v>43691</v>
      </c>
      <c r="K1601" s="530" t="s">
        <v>8365</v>
      </c>
      <c r="L1601" s="657">
        <v>1400</v>
      </c>
      <c r="M1601" s="168">
        <v>3613</v>
      </c>
      <c r="N1601" s="828">
        <v>43742</v>
      </c>
      <c r="O1601" s="168"/>
      <c r="P1601" s="168"/>
      <c r="AB1601" s="5" t="str">
        <f t="shared" si="30"/>
        <v>Yasa Albatross1901</v>
      </c>
    </row>
    <row r="1602" spans="1:28" ht="12.95" customHeight="1">
      <c r="A1602" s="168">
        <v>3614</v>
      </c>
      <c r="B1602" s="168" t="s">
        <v>9084</v>
      </c>
      <c r="C1602" s="534">
        <v>43715</v>
      </c>
      <c r="D1602" s="168" t="s">
        <v>8250</v>
      </c>
      <c r="E1602" s="168">
        <v>8</v>
      </c>
      <c r="F1602" s="168"/>
      <c r="G1602" s="168"/>
      <c r="H1602" s="530" t="s">
        <v>8464</v>
      </c>
      <c r="I1602" s="530" t="s">
        <v>261</v>
      </c>
      <c r="J1602" s="660">
        <v>43690</v>
      </c>
      <c r="K1602" s="530" t="s">
        <v>8365</v>
      </c>
      <c r="L1602" s="657">
        <v>1400</v>
      </c>
      <c r="M1602" s="168">
        <v>3614</v>
      </c>
      <c r="N1602" s="828">
        <v>43729</v>
      </c>
      <c r="O1602" s="168"/>
      <c r="P1602" s="168"/>
      <c r="AB1602" s="5" t="str">
        <f t="shared" si="30"/>
        <v>Nord Vanquish1</v>
      </c>
    </row>
    <row r="1603" spans="1:28" ht="12.95" customHeight="1">
      <c r="A1603" s="168">
        <v>3615</v>
      </c>
      <c r="B1603" s="168" t="s">
        <v>9085</v>
      </c>
      <c r="C1603" s="534">
        <v>43715</v>
      </c>
      <c r="D1603" s="168" t="s">
        <v>8317</v>
      </c>
      <c r="E1603" s="168">
        <v>10</v>
      </c>
      <c r="F1603" s="168"/>
      <c r="G1603" s="168"/>
      <c r="H1603" s="530" t="s">
        <v>1942</v>
      </c>
      <c r="I1603" s="530" t="s">
        <v>20</v>
      </c>
      <c r="J1603" s="660">
        <v>43698</v>
      </c>
      <c r="K1603" s="530" t="s">
        <v>8365</v>
      </c>
      <c r="L1603" s="657">
        <v>1400</v>
      </c>
      <c r="M1603" s="168">
        <v>3615</v>
      </c>
      <c r="N1603" s="828">
        <v>43753</v>
      </c>
      <c r="O1603" s="168"/>
      <c r="P1603" s="168"/>
      <c r="AB1603" s="5" t="str">
        <f t="shared" si="30"/>
        <v>Sea Eagle1</v>
      </c>
    </row>
    <row r="1604" spans="1:28" ht="12.95" customHeight="1">
      <c r="A1604" s="168">
        <v>3616</v>
      </c>
      <c r="B1604" s="168" t="s">
        <v>9086</v>
      </c>
      <c r="C1604" s="534">
        <v>43715</v>
      </c>
      <c r="D1604" s="168" t="s">
        <v>8893</v>
      </c>
      <c r="E1604" s="168">
        <v>8</v>
      </c>
      <c r="F1604" s="168"/>
      <c r="G1604" s="168"/>
      <c r="H1604" s="530" t="s">
        <v>4224</v>
      </c>
      <c r="I1604" s="530" t="s">
        <v>261</v>
      </c>
      <c r="J1604" s="660">
        <v>43706</v>
      </c>
      <c r="K1604" s="530" t="s">
        <v>8365</v>
      </c>
      <c r="L1604" s="657">
        <v>1400</v>
      </c>
      <c r="M1604" s="168">
        <v>3616</v>
      </c>
      <c r="N1604" s="828">
        <v>43742</v>
      </c>
      <c r="O1604" s="168"/>
      <c r="P1604" s="168"/>
      <c r="AB1604" s="5" t="str">
        <f t="shared" si="30"/>
        <v>Blackcomb Spirit102</v>
      </c>
    </row>
    <row r="1605" spans="1:28" ht="12.95" customHeight="1">
      <c r="A1605" s="168">
        <v>3617</v>
      </c>
      <c r="B1605" s="168" t="s">
        <v>9087</v>
      </c>
      <c r="C1605" s="534">
        <v>43715</v>
      </c>
      <c r="D1605" s="168" t="s">
        <v>8970</v>
      </c>
      <c r="E1605" s="168" t="s">
        <v>8971</v>
      </c>
      <c r="F1605" s="168"/>
      <c r="G1605" s="168"/>
      <c r="H1605" s="530" t="s">
        <v>8464</v>
      </c>
      <c r="I1605" s="530" t="s">
        <v>645</v>
      </c>
      <c r="J1605" s="660">
        <v>43684</v>
      </c>
      <c r="K1605" s="530" t="s">
        <v>8365</v>
      </c>
      <c r="L1605" s="657">
        <v>1400</v>
      </c>
      <c r="M1605" s="168">
        <v>3617</v>
      </c>
      <c r="N1605" s="828">
        <v>43733</v>
      </c>
      <c r="O1605" s="168"/>
      <c r="P1605" s="168"/>
      <c r="AB1605" s="5" t="str">
        <f t="shared" si="30"/>
        <v>FSL Hongkong60</v>
      </c>
    </row>
    <row r="1606" spans="1:28" ht="12.95" customHeight="1">
      <c r="A1606" s="168">
        <v>3618</v>
      </c>
      <c r="B1606" s="168" t="s">
        <v>9088</v>
      </c>
      <c r="C1606" s="534">
        <v>43715</v>
      </c>
      <c r="D1606" s="168" t="s">
        <v>3094</v>
      </c>
      <c r="E1606" s="168">
        <v>142</v>
      </c>
      <c r="F1606" s="168"/>
      <c r="G1606" s="168"/>
      <c r="H1606" s="530" t="s">
        <v>2783</v>
      </c>
      <c r="I1606" s="530" t="s">
        <v>3180</v>
      </c>
      <c r="J1606" s="660">
        <v>43694</v>
      </c>
      <c r="K1606" s="530" t="s">
        <v>8365</v>
      </c>
      <c r="L1606" s="657">
        <v>1400</v>
      </c>
      <c r="M1606" s="168">
        <v>3618</v>
      </c>
      <c r="N1606" s="828">
        <v>43742</v>
      </c>
      <c r="O1606" s="168"/>
      <c r="P1606" s="168"/>
      <c r="AB1606" s="5" t="str">
        <f t="shared" si="30"/>
        <v>Seoul Spirit30</v>
      </c>
    </row>
    <row r="1607" spans="1:28" ht="12.95" customHeight="1">
      <c r="A1607" s="168">
        <v>3619</v>
      </c>
      <c r="B1607" s="168" t="s">
        <v>9089</v>
      </c>
      <c r="C1607" s="534">
        <v>43717</v>
      </c>
      <c r="D1607" s="168" t="s">
        <v>9032</v>
      </c>
      <c r="E1607" s="168">
        <v>3</v>
      </c>
      <c r="F1607" s="168"/>
      <c r="G1607" s="168"/>
      <c r="H1607" s="530" t="s">
        <v>1193</v>
      </c>
      <c r="I1607" s="530" t="s">
        <v>1349</v>
      </c>
      <c r="J1607" s="660">
        <v>43708</v>
      </c>
      <c r="K1607" s="530" t="s">
        <v>8365</v>
      </c>
      <c r="L1607" s="657">
        <v>1400</v>
      </c>
      <c r="M1607" s="168">
        <v>3619</v>
      </c>
      <c r="N1607" s="828">
        <v>43742</v>
      </c>
      <c r="O1607" s="168"/>
      <c r="P1607" s="168"/>
      <c r="AB1607" s="5" t="str">
        <f t="shared" si="30"/>
        <v>Garibaldi Spirit120</v>
      </c>
    </row>
    <row r="1608" spans="1:28" ht="12.95" customHeight="1">
      <c r="A1608" s="168">
        <v>3620</v>
      </c>
      <c r="B1608" s="168" t="s">
        <v>9090</v>
      </c>
      <c r="C1608" s="534">
        <v>43717</v>
      </c>
      <c r="D1608" s="168" t="s">
        <v>8043</v>
      </c>
      <c r="E1608" s="168" t="s">
        <v>174</v>
      </c>
      <c r="F1608" s="168"/>
      <c r="G1608" s="168"/>
      <c r="H1608" s="530" t="s">
        <v>1304</v>
      </c>
      <c r="I1608" s="530" t="s">
        <v>20</v>
      </c>
      <c r="J1608" s="660">
        <v>43686</v>
      </c>
      <c r="K1608" s="530" t="s">
        <v>8365</v>
      </c>
      <c r="L1608" s="657">
        <v>1400</v>
      </c>
      <c r="M1608" s="168">
        <v>3620</v>
      </c>
      <c r="N1608" s="828">
        <v>43725</v>
      </c>
      <c r="O1608" s="168"/>
      <c r="P1608" s="168"/>
      <c r="AB1608" s="5" t="str">
        <f t="shared" si="30"/>
        <v>Athens Spirit31</v>
      </c>
    </row>
    <row r="1609" spans="1:28" ht="12.95" customHeight="1">
      <c r="A1609" s="168">
        <v>3621</v>
      </c>
      <c r="B1609" s="168" t="s">
        <v>9091</v>
      </c>
      <c r="C1609" s="534">
        <v>43717</v>
      </c>
      <c r="D1609" s="168" t="s">
        <v>8043</v>
      </c>
      <c r="E1609" s="168" t="s">
        <v>37</v>
      </c>
      <c r="F1609" s="168"/>
      <c r="G1609" s="168"/>
      <c r="H1609" s="530" t="s">
        <v>1304</v>
      </c>
      <c r="I1609" s="530" t="s">
        <v>9082</v>
      </c>
      <c r="J1609" s="660">
        <v>43706</v>
      </c>
      <c r="K1609" s="530" t="s">
        <v>8362</v>
      </c>
      <c r="L1609" s="657">
        <v>1200</v>
      </c>
      <c r="M1609" s="168">
        <v>3621</v>
      </c>
      <c r="N1609" s="828">
        <v>43725</v>
      </c>
      <c r="O1609" s="168"/>
      <c r="P1609" s="168"/>
      <c r="AB1609" s="5" t="str">
        <f t="shared" si="30"/>
        <v>Mare Oriens105</v>
      </c>
    </row>
    <row r="1610" spans="1:28" ht="12.95" customHeight="1">
      <c r="A1610" s="168">
        <v>3622</v>
      </c>
      <c r="B1610" s="168" t="s">
        <v>9093</v>
      </c>
      <c r="C1610" s="534">
        <v>43717</v>
      </c>
      <c r="D1610" s="168" t="s">
        <v>9040</v>
      </c>
      <c r="E1610" s="168" t="s">
        <v>9092</v>
      </c>
      <c r="F1610" s="168"/>
      <c r="G1610" s="168"/>
      <c r="H1610" s="530" t="s">
        <v>2868</v>
      </c>
      <c r="I1610" s="530" t="s">
        <v>3180</v>
      </c>
      <c r="J1610" s="660">
        <v>43703</v>
      </c>
      <c r="K1610" s="530" t="s">
        <v>8362</v>
      </c>
      <c r="L1610" s="657">
        <v>1200</v>
      </c>
      <c r="M1610" s="168">
        <v>3622</v>
      </c>
      <c r="N1610" s="828">
        <v>43742</v>
      </c>
      <c r="O1610" s="168"/>
      <c r="P1610" s="168"/>
      <c r="AB1610" s="5" t="str">
        <f t="shared" si="30"/>
        <v>Stavanger Falcon11</v>
      </c>
    </row>
    <row r="1611" spans="1:28" ht="12.95" customHeight="1">
      <c r="A1611" s="168">
        <v>3623</v>
      </c>
      <c r="B1611" s="168" t="s">
        <v>9094</v>
      </c>
      <c r="C1611" s="534">
        <v>43739</v>
      </c>
      <c r="D1611" s="168" t="s">
        <v>9026</v>
      </c>
      <c r="E1611" s="168">
        <v>5047067</v>
      </c>
      <c r="F1611" s="168"/>
      <c r="G1611" s="168"/>
      <c r="H1611" s="530" t="s">
        <v>9027</v>
      </c>
      <c r="I1611" s="530" t="s">
        <v>8955</v>
      </c>
      <c r="J1611" s="660">
        <v>43695</v>
      </c>
      <c r="K1611" s="530" t="s">
        <v>9019</v>
      </c>
      <c r="L1611" s="657">
        <v>1200</v>
      </c>
      <c r="M1611" s="168">
        <v>3623</v>
      </c>
      <c r="N1611" s="828">
        <v>43756</v>
      </c>
      <c r="O1611" s="168"/>
      <c r="P1611" s="168"/>
      <c r="AB1611" s="5" t="str">
        <f t="shared" si="30"/>
        <v>Aqualeader71</v>
      </c>
    </row>
    <row r="1612" spans="1:28" ht="12.95" customHeight="1">
      <c r="A1612" s="168">
        <v>3624</v>
      </c>
      <c r="B1612" s="168" t="s">
        <v>9330</v>
      </c>
      <c r="C1612" s="534">
        <v>43740</v>
      </c>
      <c r="D1612" s="168" t="s">
        <v>8899</v>
      </c>
      <c r="E1612" s="168">
        <v>9</v>
      </c>
      <c r="F1612" s="168"/>
      <c r="G1612" s="168"/>
      <c r="H1612" s="530" t="s">
        <v>1382</v>
      </c>
      <c r="I1612" s="530" t="s">
        <v>575</v>
      </c>
      <c r="J1612" s="660">
        <v>43715</v>
      </c>
      <c r="K1612" s="530" t="s">
        <v>28</v>
      </c>
      <c r="L1612" s="657">
        <v>1400</v>
      </c>
      <c r="M1612" s="168">
        <v>3624</v>
      </c>
      <c r="N1612" s="828">
        <v>43763</v>
      </c>
      <c r="O1612" s="168"/>
      <c r="P1612" s="168"/>
      <c r="AB1612" s="5" t="str">
        <f t="shared" si="30"/>
        <v>Nicopolis8</v>
      </c>
    </row>
    <row r="1613" spans="1:28" ht="12.95" customHeight="1">
      <c r="A1613" s="168">
        <v>3625</v>
      </c>
      <c r="B1613" s="168" t="s">
        <v>9331</v>
      </c>
      <c r="C1613" s="534">
        <v>43740</v>
      </c>
      <c r="D1613" s="168" t="s">
        <v>8732</v>
      </c>
      <c r="E1613" s="168">
        <v>9</v>
      </c>
      <c r="F1613" s="168"/>
      <c r="G1613" s="168"/>
      <c r="H1613" s="530" t="s">
        <v>2461</v>
      </c>
      <c r="I1613" s="530" t="s">
        <v>24</v>
      </c>
      <c r="J1613" s="660">
        <v>43734</v>
      </c>
      <c r="K1613" s="530" t="s">
        <v>28</v>
      </c>
      <c r="L1613" s="657">
        <v>1400</v>
      </c>
      <c r="M1613" s="168">
        <v>3625</v>
      </c>
      <c r="N1613" s="828">
        <v>43755</v>
      </c>
      <c r="O1613" s="168"/>
      <c r="P1613" s="168"/>
      <c r="AB1613" s="5" t="str">
        <f t="shared" si="30"/>
        <v>Cabo San Antonio10</v>
      </c>
    </row>
    <row r="1614" spans="1:28" ht="12.95" customHeight="1">
      <c r="A1614" s="168">
        <v>3626</v>
      </c>
      <c r="B1614" s="168" t="s">
        <v>9332</v>
      </c>
      <c r="C1614" s="534">
        <v>43740</v>
      </c>
      <c r="D1614" s="168" t="s">
        <v>689</v>
      </c>
      <c r="E1614" s="168">
        <v>6</v>
      </c>
      <c r="F1614" s="168"/>
      <c r="G1614" s="168"/>
      <c r="H1614" s="530" t="s">
        <v>521</v>
      </c>
      <c r="I1614" s="530" t="s">
        <v>5812</v>
      </c>
      <c r="J1614" s="660">
        <v>43711</v>
      </c>
      <c r="K1614" s="530" t="s">
        <v>28</v>
      </c>
      <c r="L1614" s="657">
        <v>1400</v>
      </c>
      <c r="M1614" s="168">
        <v>3626</v>
      </c>
      <c r="N1614" s="828">
        <v>44195</v>
      </c>
      <c r="O1614" s="168"/>
      <c r="P1614" s="168"/>
      <c r="AB1614" s="5" t="str">
        <f t="shared" si="30"/>
        <v>Madison8</v>
      </c>
    </row>
    <row r="1615" spans="1:28" ht="12.95" customHeight="1">
      <c r="A1615" s="168">
        <v>3627</v>
      </c>
      <c r="B1615" s="168" t="s">
        <v>9333</v>
      </c>
      <c r="C1615" s="534">
        <v>43740</v>
      </c>
      <c r="D1615" s="168" t="s">
        <v>9043</v>
      </c>
      <c r="E1615" s="168" t="s">
        <v>117</v>
      </c>
      <c r="F1615" s="168"/>
      <c r="G1615" s="168"/>
      <c r="H1615" s="530" t="s">
        <v>671</v>
      </c>
      <c r="I1615" s="530" t="s">
        <v>3523</v>
      </c>
      <c r="J1615" s="660">
        <v>43725</v>
      </c>
      <c r="K1615" s="530" t="s">
        <v>28</v>
      </c>
      <c r="L1615" s="657">
        <v>1400</v>
      </c>
      <c r="M1615" s="168">
        <v>3627</v>
      </c>
      <c r="N1615" s="828">
        <v>43755</v>
      </c>
      <c r="O1615" s="168"/>
      <c r="P1615" s="168"/>
      <c r="AB1615" s="5" t="str">
        <f t="shared" si="30"/>
        <v>Salamina102 F</v>
      </c>
    </row>
    <row r="1616" spans="1:28" ht="12.95" customHeight="1">
      <c r="A1616" s="168">
        <v>3628</v>
      </c>
      <c r="B1616" s="168" t="s">
        <v>9334</v>
      </c>
      <c r="C1616" s="534">
        <v>43740</v>
      </c>
      <c r="D1616" s="168" t="s">
        <v>9097</v>
      </c>
      <c r="E1616" s="168">
        <v>10</v>
      </c>
      <c r="F1616" s="168">
        <v>43714</v>
      </c>
      <c r="G1616" s="168"/>
      <c r="H1616" s="530" t="s">
        <v>521</v>
      </c>
      <c r="I1616" s="530" t="s">
        <v>20</v>
      </c>
      <c r="J1616" s="660">
        <v>43714</v>
      </c>
      <c r="K1616" s="530" t="s">
        <v>28</v>
      </c>
      <c r="L1616" s="657">
        <v>1400</v>
      </c>
      <c r="M1616" s="168">
        <v>3628</v>
      </c>
      <c r="N1616" s="828">
        <v>43755</v>
      </c>
      <c r="O1616" s="168"/>
      <c r="P1616" s="168"/>
      <c r="AB1616" s="5" t="str">
        <f t="shared" si="30"/>
        <v>Cabo Froward142</v>
      </c>
    </row>
    <row r="1617" spans="1:28" ht="12.95" customHeight="1">
      <c r="A1617" s="168">
        <v>3629</v>
      </c>
      <c r="B1617" s="168" t="s">
        <v>9335</v>
      </c>
      <c r="C1617" s="534">
        <v>43740</v>
      </c>
      <c r="D1617" s="168" t="s">
        <v>1268</v>
      </c>
      <c r="E1617" s="168">
        <v>90</v>
      </c>
      <c r="F1617" s="168"/>
      <c r="G1617" s="168"/>
      <c r="H1617" s="530" t="s">
        <v>2395</v>
      </c>
      <c r="I1617" s="530" t="s">
        <v>9115</v>
      </c>
      <c r="J1617" s="660">
        <v>43730</v>
      </c>
      <c r="K1617" s="530" t="s">
        <v>28</v>
      </c>
      <c r="L1617" s="657">
        <v>1400</v>
      </c>
      <c r="M1617" s="168">
        <v>3629</v>
      </c>
      <c r="N1617" s="828">
        <v>43768</v>
      </c>
      <c r="O1617" s="168"/>
      <c r="P1617" s="168"/>
      <c r="AB1617" s="5" t="str">
        <f t="shared" si="30"/>
        <v xml:space="preserve">	Celsius Manhattan	3</v>
      </c>
    </row>
    <row r="1618" spans="1:28" ht="12.95" customHeight="1">
      <c r="A1618" s="168">
        <v>3630</v>
      </c>
      <c r="B1618" s="168" t="s">
        <v>9336</v>
      </c>
      <c r="C1618" s="534">
        <v>43740</v>
      </c>
      <c r="D1618" s="168" t="s">
        <v>566</v>
      </c>
      <c r="E1618" s="168">
        <v>87</v>
      </c>
      <c r="F1618" s="168"/>
      <c r="G1618" s="168"/>
      <c r="H1618" s="530" t="s">
        <v>1382</v>
      </c>
      <c r="I1618" s="530" t="s">
        <v>3523</v>
      </c>
      <c r="J1618" s="660">
        <v>43731</v>
      </c>
      <c r="K1618" s="530" t="s">
        <v>28</v>
      </c>
      <c r="L1618" s="657">
        <v>1400</v>
      </c>
      <c r="M1618" s="168">
        <v>3630</v>
      </c>
      <c r="N1618" s="828">
        <v>43763</v>
      </c>
      <c r="O1618" s="168"/>
      <c r="P1618" s="168"/>
      <c r="AB1618" s="5" t="str">
        <f t="shared" si="30"/>
        <v>Aquapuelche21</v>
      </c>
    </row>
    <row r="1619" spans="1:28" ht="12.95" customHeight="1">
      <c r="A1619" s="168">
        <v>3631</v>
      </c>
      <c r="B1619" s="168" t="s">
        <v>9337</v>
      </c>
      <c r="C1619" s="534">
        <v>43740</v>
      </c>
      <c r="D1619" s="168" t="s">
        <v>8869</v>
      </c>
      <c r="E1619" s="168">
        <v>37</v>
      </c>
      <c r="F1619" s="168"/>
      <c r="G1619" s="168"/>
      <c r="H1619" s="530" t="s">
        <v>8389</v>
      </c>
      <c r="I1619" s="530" t="s">
        <v>679</v>
      </c>
      <c r="J1619" s="660">
        <v>43712</v>
      </c>
      <c r="K1619" s="530" t="s">
        <v>1466</v>
      </c>
      <c r="L1619" s="657">
        <v>1050</v>
      </c>
      <c r="M1619" s="168">
        <v>3631</v>
      </c>
      <c r="N1619" s="828">
        <v>43756</v>
      </c>
      <c r="O1619" s="168"/>
      <c r="P1619" s="168"/>
      <c r="AB1619" s="5" t="str">
        <f t="shared" si="30"/>
        <v>Aquapuelche22</v>
      </c>
    </row>
    <row r="1620" spans="1:28" ht="12.95" customHeight="1">
      <c r="A1620" s="168">
        <v>3632</v>
      </c>
      <c r="B1620" s="168" t="s">
        <v>9338</v>
      </c>
      <c r="C1620" s="534">
        <v>43740</v>
      </c>
      <c r="D1620" s="168" t="s">
        <v>8903</v>
      </c>
      <c r="E1620" s="168">
        <v>3</v>
      </c>
      <c r="F1620" s="168"/>
      <c r="G1620" s="168"/>
      <c r="H1620" s="530" t="s">
        <v>8298</v>
      </c>
      <c r="I1620" s="530" t="s">
        <v>9095</v>
      </c>
      <c r="J1620" s="660">
        <v>43719</v>
      </c>
      <c r="K1620" s="530" t="s">
        <v>1466</v>
      </c>
      <c r="L1620" s="657">
        <v>1050</v>
      </c>
      <c r="M1620" s="168">
        <v>3632</v>
      </c>
      <c r="N1620" s="828">
        <v>43759</v>
      </c>
      <c r="O1620" s="168"/>
      <c r="P1620" s="168"/>
      <c r="AB1620" s="5" t="str">
        <f t="shared" si="30"/>
        <v>Icefighter61-12</v>
      </c>
    </row>
    <row r="1621" spans="1:28" ht="12.95" customHeight="1">
      <c r="A1621" s="168">
        <v>3633</v>
      </c>
      <c r="B1621" s="168" t="s">
        <v>9339</v>
      </c>
      <c r="C1621" s="534">
        <v>43740</v>
      </c>
      <c r="D1621" s="168" t="s">
        <v>9034</v>
      </c>
      <c r="E1621" s="168">
        <v>201905</v>
      </c>
      <c r="F1621" s="168"/>
      <c r="G1621" s="168"/>
      <c r="H1621" s="530" t="s">
        <v>817</v>
      </c>
      <c r="I1621" s="530" t="s">
        <v>4778</v>
      </c>
      <c r="J1621" s="660">
        <v>43729</v>
      </c>
      <c r="K1621" s="530" t="s">
        <v>1094</v>
      </c>
      <c r="L1621" s="657">
        <v>1400</v>
      </c>
      <c r="M1621" s="168">
        <v>3633</v>
      </c>
      <c r="N1621" s="828">
        <v>43983</v>
      </c>
      <c r="O1621" s="168"/>
      <c r="P1621" s="168"/>
      <c r="AB1621" s="5" t="str">
        <f t="shared" si="30"/>
        <v>Seaways Redwood5047067</v>
      </c>
    </row>
    <row r="1622" spans="1:28" ht="12.95" customHeight="1">
      <c r="A1622" s="168">
        <v>3634</v>
      </c>
      <c r="B1622" s="168" t="s">
        <v>9340</v>
      </c>
      <c r="C1622" s="534">
        <v>43740</v>
      </c>
      <c r="D1622" s="168" t="s">
        <v>636</v>
      </c>
      <c r="E1622" s="168">
        <v>1907</v>
      </c>
      <c r="F1622" s="168"/>
      <c r="G1622" s="168"/>
      <c r="H1622" s="530" t="s">
        <v>817</v>
      </c>
      <c r="I1622" s="530" t="s">
        <v>38</v>
      </c>
      <c r="J1622" s="660">
        <v>43738</v>
      </c>
      <c r="K1622" s="530" t="s">
        <v>1094</v>
      </c>
      <c r="L1622" s="657">
        <v>1400</v>
      </c>
      <c r="M1622" s="168">
        <v>3634</v>
      </c>
      <c r="N1622" s="828">
        <v>43773</v>
      </c>
      <c r="O1622" s="168"/>
      <c r="P1622" s="168"/>
      <c r="AB1622" s="5" t="str">
        <f t="shared" si="30"/>
        <v>Bareilly9</v>
      </c>
    </row>
    <row r="1623" spans="1:28" ht="12.95" customHeight="1">
      <c r="A1623" s="168">
        <v>3635</v>
      </c>
      <c r="B1623" s="168" t="s">
        <v>9341</v>
      </c>
      <c r="C1623" s="534">
        <v>43740</v>
      </c>
      <c r="D1623" s="168" t="s">
        <v>628</v>
      </c>
      <c r="E1623" s="168">
        <v>1907</v>
      </c>
      <c r="F1623" s="168"/>
      <c r="G1623" s="168"/>
      <c r="H1623" s="530" t="s">
        <v>8594</v>
      </c>
      <c r="I1623" s="530" t="s">
        <v>9116</v>
      </c>
      <c r="J1623" s="660">
        <v>43729</v>
      </c>
      <c r="K1623" s="530" t="s">
        <v>1094</v>
      </c>
      <c r="L1623" s="657">
        <v>1400</v>
      </c>
      <c r="M1623" s="168">
        <v>3635</v>
      </c>
      <c r="N1623" s="828">
        <v>43747</v>
      </c>
      <c r="O1623" s="168"/>
      <c r="P1623" s="168"/>
      <c r="AB1623" s="5" t="str">
        <f t="shared" si="30"/>
        <v>Crudemed9</v>
      </c>
    </row>
    <row r="1624" spans="1:28" ht="12.95" customHeight="1">
      <c r="A1624" s="168">
        <v>3636</v>
      </c>
      <c r="B1624" s="168" t="s">
        <v>9342</v>
      </c>
      <c r="C1624" s="534">
        <v>43740</v>
      </c>
      <c r="D1624" s="168" t="s">
        <v>8959</v>
      </c>
      <c r="E1624" s="168">
        <v>1901</v>
      </c>
      <c r="F1624" s="168"/>
      <c r="G1624" s="168"/>
      <c r="H1624" s="530" t="s">
        <v>736</v>
      </c>
      <c r="I1624" s="530" t="s">
        <v>535</v>
      </c>
      <c r="J1624" s="660">
        <v>43722</v>
      </c>
      <c r="K1624" s="530" t="s">
        <v>1104</v>
      </c>
      <c r="L1624" s="657">
        <v>1500</v>
      </c>
      <c r="M1624" s="168">
        <v>3636</v>
      </c>
      <c r="N1624" s="828">
        <v>43983</v>
      </c>
      <c r="O1624" s="168"/>
      <c r="P1624" s="168"/>
      <c r="AB1624" s="5" t="str">
        <f t="shared" si="30"/>
        <v>Ariane6</v>
      </c>
    </row>
    <row r="1625" spans="1:28" ht="12.95" customHeight="1">
      <c r="A1625" s="168">
        <v>3637</v>
      </c>
      <c r="B1625" s="168" t="s">
        <v>9343</v>
      </c>
      <c r="C1625" s="534">
        <v>43740</v>
      </c>
      <c r="D1625" s="168" t="s">
        <v>8973</v>
      </c>
      <c r="E1625" s="168">
        <v>1901</v>
      </c>
      <c r="F1625" s="168"/>
      <c r="G1625" s="168"/>
      <c r="H1625" s="530" t="s">
        <v>8974</v>
      </c>
      <c r="I1625" s="530" t="s">
        <v>25</v>
      </c>
      <c r="J1625" s="660">
        <v>43711</v>
      </c>
      <c r="K1625" s="530" t="s">
        <v>1104</v>
      </c>
      <c r="L1625" s="657">
        <v>1500</v>
      </c>
      <c r="M1625" s="168">
        <v>3637</v>
      </c>
      <c r="N1625" s="828">
        <v>43773</v>
      </c>
      <c r="O1625" s="168"/>
      <c r="P1625" s="168"/>
      <c r="AB1625" s="5" t="str">
        <f t="shared" si="30"/>
        <v>Spirit II2</v>
      </c>
    </row>
    <row r="1626" spans="1:28" ht="12.95" customHeight="1">
      <c r="A1626" s="168">
        <v>3638</v>
      </c>
      <c r="B1626" s="168" t="s">
        <v>9344</v>
      </c>
      <c r="C1626" s="534">
        <v>43740</v>
      </c>
      <c r="D1626" s="168" t="s">
        <v>8095</v>
      </c>
      <c r="E1626" s="168">
        <v>1904</v>
      </c>
      <c r="F1626" s="168"/>
      <c r="G1626" s="168"/>
      <c r="H1626" s="530" t="s">
        <v>8980</v>
      </c>
      <c r="I1626" s="530" t="s">
        <v>25</v>
      </c>
      <c r="J1626" s="660">
        <v>43721</v>
      </c>
      <c r="K1626" s="530" t="s">
        <v>1104</v>
      </c>
      <c r="L1626" s="657">
        <v>1500</v>
      </c>
      <c r="M1626" s="168">
        <v>3638</v>
      </c>
      <c r="N1626" s="828">
        <v>43773</v>
      </c>
      <c r="O1626" s="168"/>
      <c r="P1626" s="168"/>
      <c r="AB1626" s="5" t="str">
        <f t="shared" si="30"/>
        <v>Fos Picasso10</v>
      </c>
    </row>
    <row r="1627" spans="1:28" ht="12.95" customHeight="1">
      <c r="A1627" s="168">
        <v>3639</v>
      </c>
      <c r="B1627" s="168" t="s">
        <v>9345</v>
      </c>
      <c r="C1627" s="534">
        <v>43740</v>
      </c>
      <c r="D1627" s="168" t="s">
        <v>445</v>
      </c>
      <c r="E1627" s="168">
        <v>28</v>
      </c>
      <c r="F1627" s="168"/>
      <c r="G1627" s="168"/>
      <c r="H1627" s="530" t="s">
        <v>2278</v>
      </c>
      <c r="I1627" s="530" t="s">
        <v>90</v>
      </c>
      <c r="J1627" s="660">
        <v>43709</v>
      </c>
      <c r="K1627" s="530" t="s">
        <v>60</v>
      </c>
      <c r="L1627" s="657">
        <v>800</v>
      </c>
      <c r="M1627" s="168">
        <v>3639</v>
      </c>
      <c r="N1627" s="828">
        <v>43769</v>
      </c>
      <c r="O1627" s="168"/>
      <c r="P1627" s="168"/>
      <c r="AB1627" s="5" t="str">
        <f t="shared" si="30"/>
        <v>Nave Cetus90</v>
      </c>
    </row>
    <row r="1628" spans="1:28" ht="12.95" customHeight="1">
      <c r="A1628" s="168">
        <v>3640</v>
      </c>
      <c r="B1628" s="168" t="s">
        <v>9346</v>
      </c>
      <c r="C1628" s="534">
        <v>43740</v>
      </c>
      <c r="D1628" s="168" t="s">
        <v>440</v>
      </c>
      <c r="E1628" s="168">
        <v>24</v>
      </c>
      <c r="F1628" s="168"/>
      <c r="G1628" s="168"/>
      <c r="H1628" s="530" t="s">
        <v>8978</v>
      </c>
      <c r="I1628" s="530" t="s">
        <v>90</v>
      </c>
      <c r="J1628" s="660">
        <v>43724</v>
      </c>
      <c r="K1628" s="530" t="s">
        <v>60</v>
      </c>
      <c r="L1628" s="657">
        <v>800</v>
      </c>
      <c r="M1628" s="168">
        <v>3640</v>
      </c>
      <c r="N1628" s="828">
        <v>43769</v>
      </c>
      <c r="O1628" s="168"/>
      <c r="P1628" s="168"/>
      <c r="AB1628" s="5" t="str">
        <f t="shared" si="30"/>
        <v>Kanpur87</v>
      </c>
    </row>
    <row r="1629" spans="1:28" ht="12.95" customHeight="1">
      <c r="A1629" s="168">
        <v>3641</v>
      </c>
      <c r="B1629" s="168" t="s">
        <v>9347</v>
      </c>
      <c r="C1629" s="534">
        <v>43740</v>
      </c>
      <c r="D1629" s="168" t="s">
        <v>725</v>
      </c>
      <c r="E1629" s="168">
        <v>43</v>
      </c>
      <c r="F1629" s="168"/>
      <c r="G1629" s="168"/>
      <c r="H1629" s="530" t="s">
        <v>2278</v>
      </c>
      <c r="I1629" s="530" t="s">
        <v>215</v>
      </c>
      <c r="J1629" s="660">
        <v>43724</v>
      </c>
      <c r="K1629" s="530" t="s">
        <v>60</v>
      </c>
      <c r="L1629" s="657">
        <v>800</v>
      </c>
      <c r="M1629" s="168">
        <v>3641</v>
      </c>
      <c r="N1629" s="828">
        <v>43770</v>
      </c>
      <c r="O1629" s="168"/>
      <c r="P1629" s="168"/>
      <c r="AB1629" s="5" t="str">
        <f t="shared" si="30"/>
        <v>Advantage Summer37</v>
      </c>
    </row>
    <row r="1630" spans="1:28" ht="12.95" customHeight="1">
      <c r="A1630" s="168">
        <v>3642</v>
      </c>
      <c r="B1630" s="168" t="s">
        <v>9348</v>
      </c>
      <c r="C1630" s="534">
        <v>43740</v>
      </c>
      <c r="D1630" s="168" t="s">
        <v>463</v>
      </c>
      <c r="E1630" s="168">
        <v>201538</v>
      </c>
      <c r="F1630" s="168"/>
      <c r="G1630" s="168"/>
      <c r="H1630" s="530" t="s">
        <v>63</v>
      </c>
      <c r="I1630" s="530" t="s">
        <v>786</v>
      </c>
      <c r="J1630" s="660">
        <v>43708</v>
      </c>
      <c r="K1630" s="530" t="s">
        <v>60</v>
      </c>
      <c r="L1630" s="657">
        <v>800</v>
      </c>
      <c r="M1630" s="168">
        <v>3642</v>
      </c>
      <c r="N1630" s="828">
        <v>43769</v>
      </c>
      <c r="O1630" s="168"/>
      <c r="P1630" s="168"/>
      <c r="AB1630" s="5" t="str">
        <f t="shared" si="30"/>
        <v>Seagalaxy3</v>
      </c>
    </row>
    <row r="1631" spans="1:28" ht="12.95" customHeight="1">
      <c r="A1631" s="168">
        <v>3643</v>
      </c>
      <c r="B1631" s="168" t="s">
        <v>9349</v>
      </c>
      <c r="C1631" s="534">
        <v>43740</v>
      </c>
      <c r="D1631" s="168" t="s">
        <v>7758</v>
      </c>
      <c r="E1631" s="168" t="s">
        <v>367</v>
      </c>
      <c r="F1631" s="168"/>
      <c r="G1631" s="168"/>
      <c r="H1631" s="530" t="s">
        <v>9042</v>
      </c>
      <c r="I1631" s="530" t="s">
        <v>20</v>
      </c>
      <c r="J1631" s="660">
        <v>43725</v>
      </c>
      <c r="K1631" s="530" t="s">
        <v>60</v>
      </c>
      <c r="L1631" s="657">
        <v>800</v>
      </c>
      <c r="M1631" s="168">
        <v>3643</v>
      </c>
      <c r="N1631" s="828">
        <v>43769</v>
      </c>
      <c r="O1631" s="168"/>
      <c r="P1631" s="168"/>
      <c r="AB1631" s="5" t="str">
        <f t="shared" si="30"/>
        <v>Sonangol Cazenga201905</v>
      </c>
    </row>
    <row r="1632" spans="1:28" ht="12.95" customHeight="1">
      <c r="A1632" s="168">
        <v>3644</v>
      </c>
      <c r="B1632" s="168" t="s">
        <v>9350</v>
      </c>
      <c r="C1632" s="534">
        <v>43740</v>
      </c>
      <c r="D1632" s="168" t="s">
        <v>1346</v>
      </c>
      <c r="E1632" s="168">
        <v>23</v>
      </c>
      <c r="F1632" s="168">
        <v>43711</v>
      </c>
      <c r="G1632" s="168"/>
      <c r="H1632" s="530" t="s">
        <v>2278</v>
      </c>
      <c r="I1632" s="530" t="s">
        <v>2846</v>
      </c>
      <c r="J1632" s="660">
        <v>43711</v>
      </c>
      <c r="K1632" s="530" t="s">
        <v>60</v>
      </c>
      <c r="L1632" s="657">
        <v>800</v>
      </c>
      <c r="M1632" s="168">
        <v>3644</v>
      </c>
      <c r="N1632" s="828">
        <v>43769</v>
      </c>
      <c r="O1632" s="168"/>
      <c r="P1632" s="168"/>
      <c r="AB1632" s="5" t="str">
        <f t="shared" si="30"/>
        <v>Sonangol Huila1907</v>
      </c>
    </row>
    <row r="1633" spans="1:28" ht="12.95" customHeight="1">
      <c r="A1633" s="168">
        <v>3645</v>
      </c>
      <c r="B1633" s="168" t="s">
        <v>9351</v>
      </c>
      <c r="C1633" s="534">
        <v>43740</v>
      </c>
      <c r="D1633" s="168" t="s">
        <v>8593</v>
      </c>
      <c r="E1633" s="168">
        <v>12</v>
      </c>
      <c r="F1633" s="168">
        <v>43713</v>
      </c>
      <c r="G1633" s="168"/>
      <c r="H1633" s="530" t="s">
        <v>7955</v>
      </c>
      <c r="I1633" s="530" t="s">
        <v>90</v>
      </c>
      <c r="J1633" s="660">
        <v>43713</v>
      </c>
      <c r="K1633" s="530" t="s">
        <v>60</v>
      </c>
      <c r="L1633" s="657">
        <v>800</v>
      </c>
      <c r="M1633" s="168">
        <v>3645</v>
      </c>
      <c r="N1633" s="828">
        <v>43769</v>
      </c>
      <c r="O1633" s="168"/>
      <c r="P1633" s="168"/>
      <c r="AB1633" s="5" t="str">
        <f t="shared" si="30"/>
        <v>Stena President1907</v>
      </c>
    </row>
    <row r="1634" spans="1:28" ht="12.95" customHeight="1">
      <c r="A1634" s="168">
        <v>3646</v>
      </c>
      <c r="B1634" s="168" t="s">
        <v>9352</v>
      </c>
      <c r="C1634" s="534">
        <v>43740</v>
      </c>
      <c r="D1634" s="168" t="s">
        <v>73</v>
      </c>
      <c r="E1634" s="168">
        <v>158</v>
      </c>
      <c r="F1634" s="168"/>
      <c r="G1634" s="168"/>
      <c r="H1634" s="530" t="s">
        <v>9096</v>
      </c>
      <c r="I1634" s="530" t="s">
        <v>1970</v>
      </c>
      <c r="J1634" s="660">
        <v>43737</v>
      </c>
      <c r="K1634" s="530" t="s">
        <v>60</v>
      </c>
      <c r="L1634" s="657">
        <v>800</v>
      </c>
      <c r="M1634" s="168">
        <v>3646</v>
      </c>
      <c r="N1634" s="828">
        <v>43752</v>
      </c>
      <c r="O1634" s="168"/>
      <c r="P1634" s="168"/>
      <c r="AB1634" s="5" t="str">
        <f t="shared" si="30"/>
        <v>Yasa Pelican1901</v>
      </c>
    </row>
    <row r="1635" spans="1:28" ht="12.95" customHeight="1">
      <c r="A1635" s="168">
        <v>3647</v>
      </c>
      <c r="B1635" s="168" t="s">
        <v>9353</v>
      </c>
      <c r="C1635" s="534">
        <v>43747</v>
      </c>
      <c r="D1635" s="168" t="s">
        <v>3266</v>
      </c>
      <c r="E1635" s="168">
        <v>235</v>
      </c>
      <c r="F1635" s="168"/>
      <c r="G1635" s="168"/>
      <c r="H1635" s="530" t="s">
        <v>8722</v>
      </c>
      <c r="I1635" s="530" t="s">
        <v>1409</v>
      </c>
      <c r="J1635" s="660">
        <v>43710</v>
      </c>
      <c r="K1635" s="530" t="s">
        <v>8364</v>
      </c>
      <c r="L1635" s="657">
        <v>1600</v>
      </c>
      <c r="M1635" s="168">
        <v>3647</v>
      </c>
      <c r="N1635" s="828">
        <v>43775</v>
      </c>
      <c r="O1635" s="168"/>
      <c r="P1635" s="168"/>
      <c r="AB1635" s="5" t="str">
        <f t="shared" si="30"/>
        <v>Marlin Millenia1901</v>
      </c>
    </row>
    <row r="1636" spans="1:28" ht="12.95" customHeight="1">
      <c r="A1636" s="168">
        <v>3648</v>
      </c>
      <c r="B1636" s="168" t="s">
        <v>9358</v>
      </c>
      <c r="C1636" s="534">
        <v>43747</v>
      </c>
      <c r="D1636" s="168" t="s">
        <v>8250</v>
      </c>
      <c r="E1636" s="168">
        <v>9</v>
      </c>
      <c r="F1636" s="168"/>
      <c r="G1636" s="168"/>
      <c r="H1636" s="530" t="s">
        <v>8464</v>
      </c>
      <c r="I1636" s="530" t="s">
        <v>3180</v>
      </c>
      <c r="J1636" s="660">
        <v>43716</v>
      </c>
      <c r="K1636" s="530" t="s">
        <v>8364</v>
      </c>
      <c r="L1636" s="657">
        <v>1600</v>
      </c>
      <c r="M1636" s="168">
        <v>3648</v>
      </c>
      <c r="N1636" s="828">
        <v>43761</v>
      </c>
      <c r="O1636" s="168"/>
      <c r="P1636" s="168"/>
      <c r="AB1636" s="5" t="str">
        <f t="shared" si="30"/>
        <v>Stena Weco Excellence1904</v>
      </c>
    </row>
    <row r="1637" spans="1:28" ht="12.95" customHeight="1">
      <c r="A1637" s="168">
        <v>3649</v>
      </c>
      <c r="B1637" s="168" t="s">
        <v>9359</v>
      </c>
      <c r="C1637" s="534">
        <v>43747</v>
      </c>
      <c r="D1637" s="168" t="s">
        <v>9113</v>
      </c>
      <c r="E1637" s="168" t="s">
        <v>9357</v>
      </c>
      <c r="F1637" s="168"/>
      <c r="G1637" s="168"/>
      <c r="H1637" s="530" t="s">
        <v>8245</v>
      </c>
      <c r="I1637" s="530" t="s">
        <v>742</v>
      </c>
      <c r="J1637" s="660">
        <v>43740</v>
      </c>
      <c r="K1637" s="530" t="s">
        <v>8364</v>
      </c>
      <c r="L1637" s="657">
        <v>1600</v>
      </c>
      <c r="M1637" s="168">
        <v>3649</v>
      </c>
      <c r="N1637" s="828">
        <v>43775</v>
      </c>
      <c r="O1637" s="168"/>
      <c r="P1637" s="168"/>
      <c r="AB1637" s="5" t="str">
        <f t="shared" si="30"/>
        <v>Jiaolong Spirit28</v>
      </c>
    </row>
    <row r="1638" spans="1:28" ht="12.95" customHeight="1">
      <c r="A1638" s="168">
        <v>3650</v>
      </c>
      <c r="B1638" s="168" t="s">
        <v>9365</v>
      </c>
      <c r="C1638" s="534">
        <v>43748</v>
      </c>
      <c r="D1638" s="168" t="s">
        <v>8309</v>
      </c>
      <c r="E1638" s="168" t="s">
        <v>9360</v>
      </c>
      <c r="F1638" s="168"/>
      <c r="G1638" s="168"/>
      <c r="H1638" s="530" t="s">
        <v>2474</v>
      </c>
      <c r="I1638" s="530" t="s">
        <v>622</v>
      </c>
      <c r="J1638" s="660">
        <v>43712</v>
      </c>
      <c r="K1638" s="530" t="s">
        <v>1466</v>
      </c>
      <c r="L1638" s="657">
        <v>1050</v>
      </c>
      <c r="M1638" s="168">
        <v>3650</v>
      </c>
      <c r="N1638" s="828">
        <v>43774</v>
      </c>
      <c r="O1638" s="168"/>
      <c r="P1638" s="168"/>
      <c r="AB1638" s="5" t="str">
        <f t="shared" ref="AB1638:AB1655" si="31">IF(TRIM(A1628)="","",CONCATENATE(TRIM(D1628),TRIM(E1628)))</f>
        <v>Tianlong Spirit24</v>
      </c>
    </row>
    <row r="1639" spans="1:28" ht="12.95" customHeight="1">
      <c r="A1639" s="168">
        <v>3651</v>
      </c>
      <c r="B1639" s="168" t="s">
        <v>9366</v>
      </c>
      <c r="C1639" s="534">
        <v>43748</v>
      </c>
      <c r="D1639" s="168" t="s">
        <v>2854</v>
      </c>
      <c r="E1639" s="168" t="s">
        <v>9363</v>
      </c>
      <c r="F1639" s="168">
        <v>43709</v>
      </c>
      <c r="G1639" s="168"/>
      <c r="H1639" s="530" t="s">
        <v>2474</v>
      </c>
      <c r="I1639" s="530" t="s">
        <v>150</v>
      </c>
      <c r="J1639" s="660">
        <v>43729</v>
      </c>
      <c r="K1639" s="530" t="s">
        <v>1466</v>
      </c>
      <c r="L1639" s="657">
        <v>1050</v>
      </c>
      <c r="M1639" s="168">
        <v>3651</v>
      </c>
      <c r="N1639" s="828">
        <v>43791</v>
      </c>
      <c r="O1639" s="168"/>
      <c r="P1639" s="168"/>
      <c r="AB1639" s="5" t="str">
        <f t="shared" si="31"/>
        <v>Godavari Spirit43</v>
      </c>
    </row>
    <row r="1640" spans="1:28" ht="12.95" customHeight="1">
      <c r="A1640" s="168">
        <v>3652</v>
      </c>
      <c r="B1640" s="168" t="s">
        <v>9367</v>
      </c>
      <c r="C1640" s="534">
        <v>43748</v>
      </c>
      <c r="D1640" s="168" t="s">
        <v>8103</v>
      </c>
      <c r="E1640" s="168" t="s">
        <v>9364</v>
      </c>
      <c r="F1640" s="168"/>
      <c r="G1640" s="168"/>
      <c r="H1640" s="530" t="s">
        <v>2474</v>
      </c>
      <c r="I1640" s="530" t="s">
        <v>25</v>
      </c>
      <c r="J1640" s="660">
        <v>43732</v>
      </c>
      <c r="K1640" s="530" t="s">
        <v>1466</v>
      </c>
      <c r="L1640" s="657">
        <v>1050</v>
      </c>
      <c r="M1640" s="168">
        <v>3652</v>
      </c>
      <c r="N1640" s="828">
        <v>43783</v>
      </c>
      <c r="O1640" s="168"/>
      <c r="P1640" s="168"/>
      <c r="AB1640" s="5" t="str">
        <f t="shared" si="31"/>
        <v>Zenith Spirit201538</v>
      </c>
    </row>
    <row r="1641" spans="1:28" ht="12.95" customHeight="1">
      <c r="A1641" s="168">
        <v>3653</v>
      </c>
      <c r="B1641" s="168" t="s">
        <v>9368</v>
      </c>
      <c r="C1641" s="534">
        <v>43748</v>
      </c>
      <c r="D1641" s="168" t="s">
        <v>2776</v>
      </c>
      <c r="E1641" s="168">
        <v>146</v>
      </c>
      <c r="F1641" s="168"/>
      <c r="G1641" s="168"/>
      <c r="H1641" s="530" t="s">
        <v>2474</v>
      </c>
      <c r="I1641" s="530" t="s">
        <v>332</v>
      </c>
      <c r="J1641" s="660">
        <v>43734</v>
      </c>
      <c r="K1641" s="530" t="s">
        <v>1466</v>
      </c>
      <c r="L1641" s="657">
        <v>1050</v>
      </c>
      <c r="M1641" s="168">
        <v>3653</v>
      </c>
      <c r="N1641" s="828">
        <v>43774</v>
      </c>
      <c r="O1641" s="168"/>
      <c r="P1641" s="168"/>
      <c r="AB1641" s="5" t="str">
        <f t="shared" si="31"/>
        <v>Emerald Spirit93</v>
      </c>
    </row>
    <row r="1642" spans="1:28" ht="12.95" customHeight="1">
      <c r="A1642" s="168">
        <v>3654</v>
      </c>
      <c r="B1642" s="168" t="s">
        <v>9369</v>
      </c>
      <c r="C1642" s="534">
        <v>43748</v>
      </c>
      <c r="D1642" s="168" t="s">
        <v>2779</v>
      </c>
      <c r="E1642" s="168" t="s">
        <v>9361</v>
      </c>
      <c r="F1642" s="168"/>
      <c r="G1642" s="168"/>
      <c r="H1642" s="530" t="s">
        <v>2474</v>
      </c>
      <c r="I1642" s="530" t="s">
        <v>412</v>
      </c>
      <c r="J1642" s="660">
        <v>43735</v>
      </c>
      <c r="K1642" s="530" t="s">
        <v>1466</v>
      </c>
      <c r="L1642" s="657">
        <v>1050</v>
      </c>
      <c r="M1642" s="168">
        <v>3654</v>
      </c>
      <c r="N1642" s="828">
        <v>43788</v>
      </c>
      <c r="O1642" s="168"/>
      <c r="P1642" s="168"/>
      <c r="AB1642" s="5" t="str">
        <f t="shared" si="31"/>
        <v>Barcelona Spirit23</v>
      </c>
    </row>
    <row r="1643" spans="1:28" ht="12.95" customHeight="1">
      <c r="A1643" s="168">
        <v>3655</v>
      </c>
      <c r="B1643" s="168" t="s">
        <v>9370</v>
      </c>
      <c r="C1643" s="534">
        <v>43748</v>
      </c>
      <c r="D1643" s="168" t="s">
        <v>7396</v>
      </c>
      <c r="E1643" s="168" t="s">
        <v>9362</v>
      </c>
      <c r="F1643" s="168"/>
      <c r="G1643" s="168"/>
      <c r="H1643" s="530" t="s">
        <v>2474</v>
      </c>
      <c r="I1643" s="530" t="s">
        <v>282</v>
      </c>
      <c r="J1643" s="660">
        <v>43735</v>
      </c>
      <c r="K1643" s="530" t="s">
        <v>1466</v>
      </c>
      <c r="L1643" s="657">
        <v>1050</v>
      </c>
      <c r="M1643" s="168">
        <v>3655</v>
      </c>
      <c r="N1643" s="828">
        <v>43774</v>
      </c>
      <c r="O1643" s="168"/>
      <c r="P1643" s="168"/>
      <c r="AB1643" s="5" t="str">
        <f t="shared" si="31"/>
        <v>Stavanger Falcon12</v>
      </c>
    </row>
    <row r="1644" spans="1:28" ht="12.95" customHeight="1">
      <c r="A1644" s="168">
        <v>3656</v>
      </c>
      <c r="B1644" s="168" t="s">
        <v>9391</v>
      </c>
      <c r="C1644" s="534">
        <v>43773</v>
      </c>
      <c r="D1644" s="168" t="s">
        <v>9114</v>
      </c>
      <c r="E1644" s="168" t="s">
        <v>9388</v>
      </c>
      <c r="F1644" s="168"/>
      <c r="G1644" s="168"/>
      <c r="H1644" s="530" t="s">
        <v>2474</v>
      </c>
      <c r="I1644" s="530" t="s">
        <v>286</v>
      </c>
      <c r="J1644" s="660">
        <v>43752</v>
      </c>
      <c r="K1644" s="530" t="s">
        <v>290</v>
      </c>
      <c r="L1644" s="657">
        <v>1400</v>
      </c>
      <c r="M1644" s="168">
        <v>3656</v>
      </c>
      <c r="N1644" s="828">
        <v>43805</v>
      </c>
      <c r="O1644" s="168"/>
      <c r="P1644" s="168"/>
      <c r="AB1644" s="5" t="str">
        <f t="shared" si="31"/>
        <v>Erik Spirit158</v>
      </c>
    </row>
    <row r="1645" spans="1:28" ht="12.95" customHeight="1">
      <c r="A1645" s="168">
        <v>3657</v>
      </c>
      <c r="B1645" s="168" t="s">
        <v>9392</v>
      </c>
      <c r="C1645" s="534">
        <v>43773</v>
      </c>
      <c r="D1645" s="168" t="s">
        <v>8977</v>
      </c>
      <c r="E1645" s="168" t="s">
        <v>423</v>
      </c>
      <c r="F1645" s="168"/>
      <c r="G1645" s="168"/>
      <c r="H1645" s="530" t="s">
        <v>3273</v>
      </c>
      <c r="I1645" s="530" t="s">
        <v>182</v>
      </c>
      <c r="J1645" s="660">
        <v>43753</v>
      </c>
      <c r="K1645" s="530" t="s">
        <v>1485</v>
      </c>
      <c r="L1645" s="657">
        <v>1600</v>
      </c>
      <c r="M1645" s="168">
        <v>3657</v>
      </c>
      <c r="N1645" s="828">
        <v>43804</v>
      </c>
      <c r="O1645" s="168"/>
      <c r="P1645" s="168"/>
      <c r="AB1645" s="5" t="str">
        <f t="shared" si="31"/>
        <v>Seaways Jademar235</v>
      </c>
    </row>
    <row r="1646" spans="1:28" ht="12.95" customHeight="1">
      <c r="A1646" s="168">
        <v>3658</v>
      </c>
      <c r="B1646" s="168" t="s">
        <v>9393</v>
      </c>
      <c r="C1646" s="534">
        <v>43773</v>
      </c>
      <c r="D1646" s="168" t="s">
        <v>9028</v>
      </c>
      <c r="E1646" s="168">
        <v>1</v>
      </c>
      <c r="F1646" s="168"/>
      <c r="G1646" s="168"/>
      <c r="H1646" s="530" t="s">
        <v>3273</v>
      </c>
      <c r="I1646" s="530" t="s">
        <v>455</v>
      </c>
      <c r="J1646" s="660">
        <v>43759</v>
      </c>
      <c r="K1646" s="530" t="s">
        <v>1485</v>
      </c>
      <c r="L1646" s="657">
        <v>1600</v>
      </c>
      <c r="M1646" s="168">
        <v>3658</v>
      </c>
      <c r="N1646" s="828">
        <v>43804</v>
      </c>
      <c r="O1646" s="168"/>
      <c r="P1646" s="168"/>
      <c r="AB1646" s="5" t="str">
        <f t="shared" si="31"/>
        <v>Nicopolis9</v>
      </c>
    </row>
    <row r="1647" spans="1:28" ht="12.95" customHeight="1">
      <c r="A1647" s="168">
        <v>3659</v>
      </c>
      <c r="B1647" s="168" t="s">
        <v>9397</v>
      </c>
      <c r="C1647" s="534">
        <v>43773</v>
      </c>
      <c r="D1647" s="168" t="s">
        <v>8670</v>
      </c>
      <c r="E1647" s="168">
        <v>8</v>
      </c>
      <c r="F1647" s="168"/>
      <c r="G1647" s="168"/>
      <c r="H1647" s="530" t="s">
        <v>9044</v>
      </c>
      <c r="I1647" s="530" t="s">
        <v>567</v>
      </c>
      <c r="J1647" s="660">
        <v>43747</v>
      </c>
      <c r="K1647" s="530" t="s">
        <v>28</v>
      </c>
      <c r="L1647" s="657">
        <v>1400</v>
      </c>
      <c r="M1647" s="168">
        <v>3659</v>
      </c>
      <c r="N1647" s="828">
        <v>43784</v>
      </c>
      <c r="O1647" s="168"/>
      <c r="P1647" s="168"/>
      <c r="AB1647" s="5" t="str">
        <f t="shared" si="31"/>
        <v>Ice Victory64.002</v>
      </c>
    </row>
    <row r="1648" spans="1:28" ht="12.95" customHeight="1">
      <c r="A1648" s="168">
        <v>3660</v>
      </c>
      <c r="B1648" s="168" t="s">
        <v>9398</v>
      </c>
      <c r="C1648" s="534">
        <v>43773</v>
      </c>
      <c r="D1648" s="168" t="s">
        <v>9098</v>
      </c>
      <c r="E1648" s="168">
        <v>1</v>
      </c>
      <c r="F1648" s="168"/>
      <c r="G1648" s="168"/>
      <c r="H1648" s="530" t="s">
        <v>521</v>
      </c>
      <c r="I1648" s="530" t="s">
        <v>87</v>
      </c>
      <c r="J1648" s="660">
        <v>43748</v>
      </c>
      <c r="K1648" s="530" t="s">
        <v>28</v>
      </c>
      <c r="L1648" s="657">
        <v>1400</v>
      </c>
      <c r="M1648" s="168">
        <v>3660</v>
      </c>
      <c r="N1648" s="828">
        <v>43796</v>
      </c>
      <c r="O1648" s="168"/>
      <c r="P1648" s="168"/>
      <c r="AB1648" s="5" t="str">
        <f t="shared" si="31"/>
        <v>Vestholmen61,62</v>
      </c>
    </row>
    <row r="1649" spans="1:28" ht="12.95" customHeight="1">
      <c r="A1649" s="168">
        <v>3661</v>
      </c>
      <c r="B1649" s="168" t="s">
        <v>9399</v>
      </c>
      <c r="C1649" s="534">
        <v>43773</v>
      </c>
      <c r="D1649" s="168" t="s">
        <v>8313</v>
      </c>
      <c r="E1649" s="168">
        <v>9</v>
      </c>
      <c r="F1649" s="168"/>
      <c r="G1649" s="168"/>
      <c r="H1649" s="530" t="s">
        <v>2541</v>
      </c>
      <c r="I1649" s="530" t="s">
        <v>20</v>
      </c>
      <c r="J1649" s="660">
        <v>43760</v>
      </c>
      <c r="K1649" s="530" t="s">
        <v>28</v>
      </c>
      <c r="L1649" s="657">
        <v>1400</v>
      </c>
      <c r="M1649" s="168">
        <v>3661</v>
      </c>
      <c r="N1649" s="828">
        <v>43784</v>
      </c>
      <c r="O1649" s="168"/>
      <c r="P1649" s="168"/>
      <c r="AB1649" s="5" t="str">
        <f t="shared" si="31"/>
        <v>Emmy Schulte247,248</v>
      </c>
    </row>
    <row r="1650" spans="1:28" ht="12.95" customHeight="1">
      <c r="A1650" s="168">
        <v>3662</v>
      </c>
      <c r="B1650" s="168" t="s">
        <v>9400</v>
      </c>
      <c r="C1650" s="534">
        <v>43773</v>
      </c>
      <c r="D1650" s="168" t="s">
        <v>9100</v>
      </c>
      <c r="E1650" s="168">
        <v>10</v>
      </c>
      <c r="F1650" s="168"/>
      <c r="G1650" s="168"/>
      <c r="H1650" s="530" t="s">
        <v>2541</v>
      </c>
      <c r="I1650" s="530" t="s">
        <v>466</v>
      </c>
      <c r="J1650" s="660">
        <v>43758</v>
      </c>
      <c r="K1650" s="530" t="s">
        <v>28</v>
      </c>
      <c r="L1650" s="657">
        <v>1400</v>
      </c>
      <c r="M1650" s="168">
        <v>3662</v>
      </c>
      <c r="N1650" s="828">
        <v>43784</v>
      </c>
      <c r="O1650" s="168"/>
      <c r="P1650" s="168"/>
      <c r="AB1650" s="5" t="str">
        <f t="shared" si="31"/>
        <v>Brentholmen97,98</v>
      </c>
    </row>
    <row r="1651" spans="1:28" ht="12.95" customHeight="1">
      <c r="A1651" s="168">
        <v>3663</v>
      </c>
      <c r="B1651" s="168" t="s">
        <v>9401</v>
      </c>
      <c r="C1651" s="534">
        <v>43773</v>
      </c>
      <c r="D1651" s="168" t="s">
        <v>9389</v>
      </c>
      <c r="E1651" s="168">
        <v>1</v>
      </c>
      <c r="F1651" s="168"/>
      <c r="G1651" s="168"/>
      <c r="H1651" s="530" t="s">
        <v>671</v>
      </c>
      <c r="I1651" s="530" t="s">
        <v>24</v>
      </c>
      <c r="J1651" s="660">
        <v>43758</v>
      </c>
      <c r="K1651" s="530" t="s">
        <v>28</v>
      </c>
      <c r="L1651" s="657">
        <v>1400</v>
      </c>
      <c r="M1651" s="168">
        <v>3663</v>
      </c>
      <c r="N1651" s="828">
        <v>43816</v>
      </c>
      <c r="O1651" s="168"/>
      <c r="P1651" s="168"/>
      <c r="AB1651" s="5" t="str">
        <f t="shared" si="31"/>
        <v>Sten Skagen146</v>
      </c>
    </row>
    <row r="1652" spans="1:28" ht="12.95" customHeight="1">
      <c r="A1652" s="168">
        <v>3664</v>
      </c>
      <c r="B1652" s="168" t="s">
        <v>9402</v>
      </c>
      <c r="C1652" s="534">
        <v>43773</v>
      </c>
      <c r="D1652" s="168" t="s">
        <v>544</v>
      </c>
      <c r="E1652" s="168">
        <v>10</v>
      </c>
      <c r="F1652" s="168"/>
      <c r="G1652" s="168"/>
      <c r="H1652" s="530" t="s">
        <v>1382</v>
      </c>
      <c r="I1652" s="530" t="s">
        <v>2936</v>
      </c>
      <c r="J1652" s="660">
        <v>43758</v>
      </c>
      <c r="K1652" s="530" t="s">
        <v>28</v>
      </c>
      <c r="L1652" s="657">
        <v>1400</v>
      </c>
      <c r="M1652" s="168">
        <v>3664</v>
      </c>
      <c r="N1652" s="828">
        <v>43784</v>
      </c>
      <c r="O1652" s="168"/>
      <c r="P1652" s="168"/>
      <c r="AB1652" s="5" t="str">
        <f t="shared" si="31"/>
        <v>Tigris281,282,283,284</v>
      </c>
    </row>
    <row r="1653" spans="1:28" ht="12.95" customHeight="1">
      <c r="A1653" s="168">
        <v>3665</v>
      </c>
      <c r="B1653" s="168" t="s">
        <v>9403</v>
      </c>
      <c r="C1653" s="534">
        <v>43773</v>
      </c>
      <c r="D1653" s="168" t="s">
        <v>9043</v>
      </c>
      <c r="E1653" s="168">
        <v>3</v>
      </c>
      <c r="F1653" s="168">
        <v>43748</v>
      </c>
      <c r="G1653" s="168"/>
      <c r="H1653" s="530" t="s">
        <v>671</v>
      </c>
      <c r="I1653" s="530" t="s">
        <v>1308</v>
      </c>
      <c r="J1653" s="660">
        <v>43748</v>
      </c>
      <c r="K1653" s="530" t="s">
        <v>28</v>
      </c>
      <c r="L1653" s="657">
        <v>1400</v>
      </c>
      <c r="M1653" s="168">
        <v>3665</v>
      </c>
      <c r="N1653" s="828">
        <v>43784</v>
      </c>
      <c r="O1653" s="168"/>
      <c r="P1653" s="168"/>
      <c r="AB1653" s="5" t="str">
        <f t="shared" si="31"/>
        <v>Patricia80,81</v>
      </c>
    </row>
    <row r="1654" spans="1:28" ht="12.95" customHeight="1">
      <c r="A1654" s="168">
        <v>3666</v>
      </c>
      <c r="B1654" s="168" t="s">
        <v>9404</v>
      </c>
      <c r="C1654" s="534">
        <v>43773</v>
      </c>
      <c r="D1654" s="168" t="s">
        <v>650</v>
      </c>
      <c r="E1654" s="168">
        <v>49</v>
      </c>
      <c r="F1654" s="168"/>
      <c r="G1654" s="168"/>
      <c r="H1654" s="530" t="s">
        <v>465</v>
      </c>
      <c r="I1654" s="530" t="s">
        <v>20</v>
      </c>
      <c r="J1654" s="660">
        <v>43763</v>
      </c>
      <c r="K1654" s="530" t="s">
        <v>28</v>
      </c>
      <c r="L1654" s="657">
        <v>1400</v>
      </c>
      <c r="M1654" s="168">
        <v>3666</v>
      </c>
      <c r="N1654" s="828">
        <v>43815</v>
      </c>
      <c r="O1654" s="168"/>
      <c r="P1654" s="168"/>
      <c r="AB1654" s="5" t="str">
        <f t="shared" si="31"/>
        <v>British Heritage19005</v>
      </c>
    </row>
    <row r="1655" spans="1:28" ht="12.95" customHeight="1">
      <c r="A1655" s="168">
        <v>3667</v>
      </c>
      <c r="B1655" s="168" t="s">
        <v>9405</v>
      </c>
      <c r="C1655" s="534">
        <v>43774</v>
      </c>
      <c r="D1655" s="168" t="s">
        <v>8587</v>
      </c>
      <c r="E1655" s="168" t="s">
        <v>158</v>
      </c>
      <c r="F1655" s="168"/>
      <c r="G1655" s="168"/>
      <c r="H1655" s="530" t="s">
        <v>9110</v>
      </c>
      <c r="I1655" s="530" t="s">
        <v>267</v>
      </c>
      <c r="J1655" s="660">
        <v>43765</v>
      </c>
      <c r="K1655" s="530" t="s">
        <v>1466</v>
      </c>
      <c r="L1655" s="657">
        <v>1050</v>
      </c>
      <c r="M1655" s="168">
        <v>3667</v>
      </c>
      <c r="N1655" s="828">
        <v>43794</v>
      </c>
      <c r="O1655" s="168"/>
      <c r="P1655" s="168"/>
      <c r="AB1655" s="5" t="str">
        <f t="shared" si="31"/>
        <v>Stamatia02</v>
      </c>
    </row>
    <row r="1656" spans="1:28" ht="12.95" customHeight="1">
      <c r="A1656" s="168">
        <v>3667</v>
      </c>
      <c r="B1656" s="168" t="s">
        <v>10069</v>
      </c>
      <c r="C1656" s="534">
        <v>44053</v>
      </c>
      <c r="D1656" s="168" t="s">
        <v>9678</v>
      </c>
      <c r="E1656" s="168">
        <v>2002</v>
      </c>
      <c r="F1656" s="168"/>
      <c r="G1656" s="168"/>
      <c r="H1656" s="530" t="s">
        <v>9679</v>
      </c>
      <c r="I1656" s="530" t="s">
        <v>614</v>
      </c>
      <c r="J1656" s="1427">
        <v>44027</v>
      </c>
      <c r="K1656" s="530" t="s">
        <v>9808</v>
      </c>
      <c r="L1656" s="657">
        <v>1400</v>
      </c>
      <c r="M1656" s="168"/>
      <c r="N1656" s="1437">
        <v>44085</v>
      </c>
      <c r="O1656" s="1432" t="s">
        <v>10181</v>
      </c>
      <c r="P1656" s="1432" t="s">
        <v>10070</v>
      </c>
      <c r="AB1656" s="1129" t="str">
        <f>IF(TRIM(A1656)="","",CONCATENATE(TRIM(D1656),TRIM(E1656)))</f>
        <v>Jacob2002</v>
      </c>
    </row>
    <row r="1657" spans="1:28" ht="12.95" customHeight="1">
      <c r="A1657" s="168">
        <v>3668</v>
      </c>
      <c r="B1657" s="168" t="s">
        <v>9406</v>
      </c>
      <c r="C1657" s="534">
        <v>43774</v>
      </c>
      <c r="D1657" s="168" t="s">
        <v>2339</v>
      </c>
      <c r="E1657" s="168" t="s">
        <v>161</v>
      </c>
      <c r="F1657" s="168"/>
      <c r="G1657" s="168"/>
      <c r="H1657" s="530" t="s">
        <v>2474</v>
      </c>
      <c r="I1657" s="530" t="s">
        <v>269</v>
      </c>
      <c r="J1657" s="660">
        <v>43760</v>
      </c>
      <c r="K1657" s="530" t="s">
        <v>1466</v>
      </c>
      <c r="L1657" s="657">
        <v>1050</v>
      </c>
      <c r="M1657" s="168">
        <v>3668</v>
      </c>
      <c r="N1657" s="828">
        <v>43808</v>
      </c>
      <c r="O1657" s="168"/>
      <c r="P1657" s="168"/>
      <c r="AB1657" s="5" t="str">
        <f t="shared" ref="AB1657:AB1691" si="32">IF(TRIM(A1647)="","",CONCATENATE(TRIM(D1647),TRIM(E1647)))</f>
        <v>Crudesun8</v>
      </c>
    </row>
    <row r="1658" spans="1:28" ht="12.95" customHeight="1">
      <c r="A1658" s="168">
        <v>3669</v>
      </c>
      <c r="B1658" s="168" t="s">
        <v>9408</v>
      </c>
      <c r="C1658" s="534">
        <v>43774</v>
      </c>
      <c r="D1658" s="168" t="s">
        <v>628</v>
      </c>
      <c r="E1658" s="168" t="s">
        <v>9407</v>
      </c>
      <c r="F1658" s="168"/>
      <c r="G1658" s="168"/>
      <c r="H1658" s="530" t="s">
        <v>8594</v>
      </c>
      <c r="I1658" s="530" t="s">
        <v>62</v>
      </c>
      <c r="J1658" s="660">
        <v>43768</v>
      </c>
      <c r="K1658" s="530" t="s">
        <v>1094</v>
      </c>
      <c r="L1658" s="657">
        <v>1400</v>
      </c>
      <c r="M1658" s="168">
        <v>3669</v>
      </c>
      <c r="N1658" s="828">
        <v>43783</v>
      </c>
      <c r="O1658" s="168"/>
      <c r="P1658" s="168"/>
      <c r="AB1658" s="5" t="str">
        <f t="shared" si="32"/>
        <v>Torm Mathilde1</v>
      </c>
    </row>
    <row r="1659" spans="1:28" ht="12.95" customHeight="1">
      <c r="A1659" s="168">
        <v>3670</v>
      </c>
      <c r="B1659" s="168" t="s">
        <v>9409</v>
      </c>
      <c r="C1659" s="534">
        <v>43774</v>
      </c>
      <c r="D1659" s="168" t="s">
        <v>464</v>
      </c>
      <c r="E1659" s="168" t="s">
        <v>9390</v>
      </c>
      <c r="F1659" s="168"/>
      <c r="G1659" s="168"/>
      <c r="H1659" s="530" t="s">
        <v>8594</v>
      </c>
      <c r="I1659" s="530" t="s">
        <v>3646</v>
      </c>
      <c r="J1659" s="660">
        <v>43754</v>
      </c>
      <c r="K1659" s="530" t="s">
        <v>1094</v>
      </c>
      <c r="L1659" s="657">
        <v>1400</v>
      </c>
      <c r="M1659" s="168">
        <v>3670</v>
      </c>
      <c r="N1659" s="828">
        <v>43783</v>
      </c>
      <c r="O1659" s="168"/>
      <c r="P1659" s="168"/>
      <c r="AB1659" s="5" t="str">
        <f t="shared" si="32"/>
        <v>Fos Da Vinci9</v>
      </c>
    </row>
    <row r="1660" spans="1:28" ht="12.95" customHeight="1">
      <c r="A1660" s="168">
        <v>3671</v>
      </c>
      <c r="B1660" s="168" t="s">
        <v>9410</v>
      </c>
      <c r="C1660" s="534">
        <v>43774</v>
      </c>
      <c r="D1660" s="168" t="s">
        <v>643</v>
      </c>
      <c r="E1660" s="168">
        <v>201903</v>
      </c>
      <c r="F1660" s="168"/>
      <c r="G1660" s="168"/>
      <c r="H1660" s="530" t="s">
        <v>817</v>
      </c>
      <c r="I1660" s="530" t="s">
        <v>270</v>
      </c>
      <c r="J1660" s="660">
        <v>43767</v>
      </c>
      <c r="K1660" s="530" t="s">
        <v>1094</v>
      </c>
      <c r="L1660" s="657">
        <v>1400</v>
      </c>
      <c r="M1660" s="168">
        <v>3671</v>
      </c>
      <c r="N1660" s="828">
        <v>43783</v>
      </c>
      <c r="O1660" s="168"/>
      <c r="P1660" s="168"/>
      <c r="AB1660" s="5" t="str">
        <f t="shared" si="32"/>
        <v>ADS Oslo10</v>
      </c>
    </row>
    <row r="1661" spans="1:28" ht="12.95" customHeight="1">
      <c r="A1661" s="168">
        <v>3672</v>
      </c>
      <c r="B1661" s="168" t="s">
        <v>9411</v>
      </c>
      <c r="C1661" s="534">
        <v>43776</v>
      </c>
      <c r="D1661" s="168" t="s">
        <v>9099</v>
      </c>
      <c r="E1661" s="168" t="s">
        <v>53</v>
      </c>
      <c r="F1661" s="168"/>
      <c r="G1661" s="168"/>
      <c r="H1661" s="530" t="s">
        <v>8961</v>
      </c>
      <c r="I1661" s="530" t="s">
        <v>507</v>
      </c>
      <c r="J1661" s="660">
        <v>43743</v>
      </c>
      <c r="K1661" s="530" t="s">
        <v>9019</v>
      </c>
      <c r="L1661" s="657">
        <v>1200</v>
      </c>
      <c r="M1661" s="168">
        <v>3672</v>
      </c>
      <c r="N1661" s="828">
        <v>43788</v>
      </c>
      <c r="O1661" s="168"/>
      <c r="P1661" s="168"/>
      <c r="AB1661" s="5" t="str">
        <f t="shared" si="32"/>
        <v>Affinity V1</v>
      </c>
    </row>
    <row r="1662" spans="1:28" ht="12.95" customHeight="1">
      <c r="A1662" s="168">
        <v>3673</v>
      </c>
      <c r="B1662" s="168" t="s">
        <v>9412</v>
      </c>
      <c r="C1662" s="534">
        <v>43776</v>
      </c>
      <c r="D1662" s="168" t="s">
        <v>9395</v>
      </c>
      <c r="E1662" s="168">
        <v>8</v>
      </c>
      <c r="F1662" s="168"/>
      <c r="G1662" s="168"/>
      <c r="H1662" s="530" t="s">
        <v>9027</v>
      </c>
      <c r="I1662" s="530" t="s">
        <v>9396</v>
      </c>
      <c r="J1662" s="660">
        <v>43741</v>
      </c>
      <c r="K1662" s="530" t="s">
        <v>9019</v>
      </c>
      <c r="L1662" s="657">
        <v>1200</v>
      </c>
      <c r="M1662" s="168">
        <v>3673</v>
      </c>
      <c r="N1662" s="828">
        <v>43808</v>
      </c>
      <c r="O1662" s="168"/>
      <c r="P1662" s="168"/>
      <c r="AB1662" s="5" t="str">
        <f t="shared" si="32"/>
        <v>Mesaieed10</v>
      </c>
    </row>
    <row r="1663" spans="1:28" ht="12.95" customHeight="1">
      <c r="A1663" s="168">
        <v>3674</v>
      </c>
      <c r="B1663" s="168" t="s">
        <v>9413</v>
      </c>
      <c r="C1663" s="534">
        <v>43776</v>
      </c>
      <c r="D1663" s="168" t="s">
        <v>9373</v>
      </c>
      <c r="E1663" s="168">
        <v>304</v>
      </c>
      <c r="F1663" s="168">
        <v>43746</v>
      </c>
      <c r="G1663" s="168"/>
      <c r="H1663" s="530" t="s">
        <v>8961</v>
      </c>
      <c r="I1663" s="530" t="s">
        <v>20</v>
      </c>
      <c r="J1663" s="660">
        <v>43746</v>
      </c>
      <c r="K1663" s="530" t="s">
        <v>9019</v>
      </c>
      <c r="L1663" s="657">
        <v>1200</v>
      </c>
      <c r="M1663" s="168">
        <v>3674</v>
      </c>
      <c r="N1663" s="828">
        <v>43808</v>
      </c>
      <c r="O1663" s="168"/>
      <c r="P1663" s="168"/>
      <c r="AB1663" s="5" t="str">
        <f t="shared" si="32"/>
        <v>Spirit II3</v>
      </c>
    </row>
    <row r="1664" spans="1:28" ht="12.95" customHeight="1">
      <c r="A1664" s="168">
        <v>3675</v>
      </c>
      <c r="B1664" s="168" t="s">
        <v>9414</v>
      </c>
      <c r="C1664" s="534">
        <v>43776</v>
      </c>
      <c r="D1664" s="168" t="s">
        <v>9374</v>
      </c>
      <c r="E1664" s="168">
        <v>1905</v>
      </c>
      <c r="F1664" s="168">
        <v>43757</v>
      </c>
      <c r="G1664" s="168"/>
      <c r="H1664" s="530" t="s">
        <v>8974</v>
      </c>
      <c r="I1664" s="530" t="s">
        <v>25</v>
      </c>
      <c r="J1664" s="660">
        <v>43757</v>
      </c>
      <c r="K1664" s="530" t="s">
        <v>1106</v>
      </c>
      <c r="L1664" s="657">
        <v>1700</v>
      </c>
      <c r="M1664" s="168">
        <v>3675</v>
      </c>
      <c r="N1664" s="828">
        <v>43808</v>
      </c>
      <c r="O1664" s="168"/>
      <c r="P1664" s="168"/>
      <c r="AB1664" s="5" t="str">
        <f t="shared" si="32"/>
        <v>Cape Brindisi49</v>
      </c>
    </row>
    <row r="1665" spans="1:28" ht="12.95" customHeight="1">
      <c r="A1665" s="168">
        <v>3676</v>
      </c>
      <c r="B1665" s="168" t="s">
        <v>9417</v>
      </c>
      <c r="C1665" s="534">
        <v>43776</v>
      </c>
      <c r="D1665" s="168" t="s">
        <v>333</v>
      </c>
      <c r="E1665" s="168">
        <v>29</v>
      </c>
      <c r="F1665" s="168"/>
      <c r="G1665" s="168"/>
      <c r="H1665" s="530" t="s">
        <v>5712</v>
      </c>
      <c r="I1665" s="530" t="s">
        <v>86</v>
      </c>
      <c r="J1665" s="660">
        <v>43748</v>
      </c>
      <c r="K1665" s="530" t="s">
        <v>60</v>
      </c>
      <c r="L1665" s="657">
        <v>800</v>
      </c>
      <c r="M1665" s="168">
        <v>3676</v>
      </c>
      <c r="N1665" s="828">
        <v>43804</v>
      </c>
      <c r="O1665" s="168"/>
      <c r="P1665" s="168"/>
      <c r="AB1665" s="5" t="str">
        <f t="shared" si="32"/>
        <v>Almi Odyssey10</v>
      </c>
    </row>
    <row r="1666" spans="1:28" ht="12.95" customHeight="1">
      <c r="A1666" s="168">
        <v>3677</v>
      </c>
      <c r="B1666" s="168" t="s">
        <v>9418</v>
      </c>
      <c r="C1666" s="534">
        <v>43776</v>
      </c>
      <c r="D1666" s="168" t="s">
        <v>1329</v>
      </c>
      <c r="E1666" s="168">
        <v>72</v>
      </c>
      <c r="F1666" s="168"/>
      <c r="G1666" s="168"/>
      <c r="H1666" s="530" t="s">
        <v>2278</v>
      </c>
      <c r="I1666" s="530" t="s">
        <v>9415</v>
      </c>
      <c r="J1666" s="660">
        <v>43750</v>
      </c>
      <c r="K1666" s="530" t="s">
        <v>60</v>
      </c>
      <c r="L1666" s="657">
        <v>800</v>
      </c>
      <c r="M1666" s="168">
        <v>3677</v>
      </c>
      <c r="N1666" s="828">
        <v>43804</v>
      </c>
      <c r="O1666" s="168"/>
      <c r="P1666" s="168"/>
      <c r="AB1666" s="5" t="str">
        <f t="shared" si="32"/>
        <v>Jacob2002</v>
      </c>
    </row>
    <row r="1667" spans="1:28" ht="12.95" customHeight="1">
      <c r="A1667" s="168">
        <v>3678</v>
      </c>
      <c r="B1667" s="168" t="s">
        <v>9419</v>
      </c>
      <c r="C1667" s="534">
        <v>43776</v>
      </c>
      <c r="D1667" s="168" t="s">
        <v>383</v>
      </c>
      <c r="E1667" s="168">
        <v>174</v>
      </c>
      <c r="F1667" s="168"/>
      <c r="G1667" s="168"/>
      <c r="H1667" s="530" t="s">
        <v>63</v>
      </c>
      <c r="I1667" s="530" t="s">
        <v>466</v>
      </c>
      <c r="J1667" s="660">
        <v>43740</v>
      </c>
      <c r="K1667" s="530" t="s">
        <v>60</v>
      </c>
      <c r="L1667" s="657">
        <v>800</v>
      </c>
      <c r="M1667" s="168">
        <v>3678</v>
      </c>
      <c r="N1667" s="828">
        <v>43804</v>
      </c>
      <c r="O1667" s="168"/>
      <c r="P1667" s="168"/>
      <c r="AB1667" s="5" t="str">
        <f t="shared" si="32"/>
        <v>Yankul Silver38</v>
      </c>
    </row>
    <row r="1668" spans="1:28" ht="12.95" customHeight="1">
      <c r="A1668" s="168">
        <v>3679</v>
      </c>
      <c r="B1668" s="168" t="s">
        <v>9420</v>
      </c>
      <c r="C1668" s="534">
        <v>43776</v>
      </c>
      <c r="D1668" s="168" t="s">
        <v>682</v>
      </c>
      <c r="E1668" s="168">
        <v>102</v>
      </c>
      <c r="F1668" s="168"/>
      <c r="G1668" s="168"/>
      <c r="H1668" s="530" t="s">
        <v>9108</v>
      </c>
      <c r="I1668" s="530" t="s">
        <v>150</v>
      </c>
      <c r="J1668" s="660">
        <v>43757</v>
      </c>
      <c r="K1668" s="530" t="s">
        <v>60</v>
      </c>
      <c r="L1668" s="657">
        <v>800</v>
      </c>
      <c r="M1668" s="168">
        <v>3679</v>
      </c>
      <c r="N1668" s="828">
        <v>43805</v>
      </c>
      <c r="O1668" s="168"/>
      <c r="P1668" s="168"/>
      <c r="AB1668" s="5" t="str">
        <f t="shared" si="32"/>
        <v>Stena President1908</v>
      </c>
    </row>
    <row r="1669" spans="1:28" ht="12.95" customHeight="1">
      <c r="A1669" s="168">
        <v>3680</v>
      </c>
      <c r="B1669" s="168" t="s">
        <v>9421</v>
      </c>
      <c r="C1669" s="534">
        <v>43776</v>
      </c>
      <c r="D1669" s="168" t="s">
        <v>65</v>
      </c>
      <c r="E1669" s="168">
        <v>159</v>
      </c>
      <c r="F1669" s="168"/>
      <c r="G1669" s="168"/>
      <c r="H1669" s="530" t="s">
        <v>9109</v>
      </c>
      <c r="I1669" s="530" t="s">
        <v>62</v>
      </c>
      <c r="J1669" s="660">
        <v>43743</v>
      </c>
      <c r="K1669" s="530" t="s">
        <v>60</v>
      </c>
      <c r="L1669" s="657">
        <v>800</v>
      </c>
      <c r="M1669" s="168">
        <v>3680</v>
      </c>
      <c r="N1669" s="828">
        <v>43859</v>
      </c>
      <c r="O1669" s="168"/>
      <c r="P1669" s="168"/>
      <c r="AB1669" s="5" t="str">
        <f t="shared" si="32"/>
        <v>Stena Penguin201910</v>
      </c>
    </row>
    <row r="1670" spans="1:28" ht="12.95" customHeight="1">
      <c r="A1670" s="168">
        <v>3681</v>
      </c>
      <c r="B1670" s="168" t="s">
        <v>9422</v>
      </c>
      <c r="C1670" s="534">
        <v>43776</v>
      </c>
      <c r="D1670" s="168" t="s">
        <v>8593</v>
      </c>
      <c r="E1670" s="168">
        <v>13</v>
      </c>
      <c r="F1670" s="168">
        <v>43750</v>
      </c>
      <c r="G1670" s="168"/>
      <c r="H1670" s="530" t="s">
        <v>63</v>
      </c>
      <c r="I1670" s="530" t="s">
        <v>200</v>
      </c>
      <c r="J1670" s="660">
        <v>43750</v>
      </c>
      <c r="K1670" s="530" t="s">
        <v>60</v>
      </c>
      <c r="L1670" s="657">
        <v>800</v>
      </c>
      <c r="M1670" s="168">
        <v>3681</v>
      </c>
      <c r="N1670" s="828">
        <v>43804</v>
      </c>
      <c r="O1670" s="168"/>
      <c r="P1670" s="168"/>
      <c r="AB1670" s="5" t="str">
        <f t="shared" si="32"/>
        <v>Stena Perros201903</v>
      </c>
    </row>
    <row r="1671" spans="1:28" ht="12.95" customHeight="1">
      <c r="A1671" s="168">
        <v>3682</v>
      </c>
      <c r="B1671" s="168" t="s">
        <v>9423</v>
      </c>
      <c r="C1671" s="534">
        <v>43776</v>
      </c>
      <c r="D1671" s="168" t="s">
        <v>7919</v>
      </c>
      <c r="E1671" s="168">
        <v>24</v>
      </c>
      <c r="F1671" s="168"/>
      <c r="G1671" s="168"/>
      <c r="H1671" s="530" t="s">
        <v>9108</v>
      </c>
      <c r="I1671" s="530" t="s">
        <v>699</v>
      </c>
      <c r="J1671" s="660">
        <v>43766</v>
      </c>
      <c r="K1671" s="530" t="s">
        <v>60</v>
      </c>
      <c r="L1671" s="657">
        <v>800</v>
      </c>
      <c r="M1671" s="168">
        <v>3682</v>
      </c>
      <c r="N1671" s="828">
        <v>43804</v>
      </c>
      <c r="O1671" s="168"/>
      <c r="P1671" s="168"/>
      <c r="AB1671" s="5" t="str">
        <f t="shared" si="32"/>
        <v>Everglades1</v>
      </c>
    </row>
    <row r="1672" spans="1:28" ht="12.95" customHeight="1">
      <c r="A1672" s="168">
        <v>3683</v>
      </c>
      <c r="B1672" s="168" t="s">
        <v>9424</v>
      </c>
      <c r="C1672" s="534">
        <v>43776</v>
      </c>
      <c r="D1672" s="168" t="s">
        <v>2700</v>
      </c>
      <c r="E1672" s="168">
        <v>30</v>
      </c>
      <c r="F1672" s="168"/>
      <c r="G1672" s="168"/>
      <c r="H1672" s="530" t="s">
        <v>4641</v>
      </c>
      <c r="I1672" s="530" t="s">
        <v>9416</v>
      </c>
      <c r="J1672" s="660">
        <v>43765</v>
      </c>
      <c r="K1672" s="530" t="s">
        <v>60</v>
      </c>
      <c r="L1672" s="657">
        <v>800</v>
      </c>
      <c r="M1672" s="168">
        <v>3683</v>
      </c>
      <c r="N1672" s="828">
        <v>43804</v>
      </c>
      <c r="O1672" s="168"/>
      <c r="P1672" s="168"/>
      <c r="AB1672" s="5" t="str">
        <f t="shared" si="32"/>
        <v>Delta Atlantica8</v>
      </c>
    </row>
    <row r="1673" spans="1:28" ht="12.95" customHeight="1">
      <c r="A1673" s="168">
        <v>3684</v>
      </c>
      <c r="B1673" s="168" t="s">
        <v>9425</v>
      </c>
      <c r="C1673" s="534">
        <v>43776</v>
      </c>
      <c r="D1673" s="168" t="s">
        <v>728</v>
      </c>
      <c r="E1673" s="168">
        <v>25</v>
      </c>
      <c r="F1673" s="168"/>
      <c r="G1673" s="168"/>
      <c r="H1673" s="530" t="s">
        <v>1834</v>
      </c>
      <c r="I1673" s="530" t="s">
        <v>786</v>
      </c>
      <c r="J1673" s="660">
        <v>43762</v>
      </c>
      <c r="K1673" s="530" t="s">
        <v>60</v>
      </c>
      <c r="L1673" s="657">
        <v>800</v>
      </c>
      <c r="M1673" s="168">
        <v>3684</v>
      </c>
      <c r="N1673" s="828">
        <v>43804</v>
      </c>
      <c r="O1673" s="168"/>
      <c r="P1673" s="168"/>
      <c r="AB1673" s="5" t="str">
        <f t="shared" si="32"/>
        <v>CE Niriis304</v>
      </c>
    </row>
    <row r="1674" spans="1:28" ht="12.95" customHeight="1">
      <c r="A1674" s="168">
        <v>3685</v>
      </c>
      <c r="B1674" s="168" t="s">
        <v>9426</v>
      </c>
      <c r="C1674" s="534">
        <v>43777</v>
      </c>
      <c r="D1674" s="168" t="s">
        <v>3918</v>
      </c>
      <c r="E1674" s="168">
        <v>60</v>
      </c>
      <c r="F1674" s="168"/>
      <c r="G1674" s="168"/>
      <c r="H1674" s="530" t="s">
        <v>8245</v>
      </c>
      <c r="I1674" s="530" t="s">
        <v>20</v>
      </c>
      <c r="J1674" s="660">
        <v>43744</v>
      </c>
      <c r="K1674" s="530" t="s">
        <v>8365</v>
      </c>
      <c r="L1674" s="657">
        <v>1400</v>
      </c>
      <c r="M1674" s="168">
        <v>3685</v>
      </c>
      <c r="N1674" s="828">
        <v>43804</v>
      </c>
      <c r="O1674" s="168"/>
      <c r="P1674" s="168"/>
      <c r="AB1674" s="5" t="str">
        <f t="shared" si="32"/>
        <v>ST Nikolai1905</v>
      </c>
    </row>
    <row r="1675" spans="1:28" ht="12.95" customHeight="1">
      <c r="A1675" s="168">
        <v>3686</v>
      </c>
      <c r="B1675" s="168" t="s">
        <v>9427</v>
      </c>
      <c r="C1675" s="534">
        <v>43777</v>
      </c>
      <c r="D1675" s="168" t="s">
        <v>8174</v>
      </c>
      <c r="E1675" s="168">
        <v>14</v>
      </c>
      <c r="F1675" s="168"/>
      <c r="G1675" s="168"/>
      <c r="H1675" s="530" t="s">
        <v>3771</v>
      </c>
      <c r="I1675" s="530" t="s">
        <v>25</v>
      </c>
      <c r="J1675" s="660">
        <v>43753</v>
      </c>
      <c r="K1675" s="530" t="s">
        <v>8365</v>
      </c>
      <c r="L1675" s="657">
        <v>1400</v>
      </c>
      <c r="M1675" s="168">
        <v>3686</v>
      </c>
      <c r="N1675" s="828">
        <v>43804</v>
      </c>
      <c r="O1675" s="168"/>
      <c r="P1675" s="168"/>
      <c r="AB1675" s="5" t="str">
        <f t="shared" si="32"/>
        <v>Ashkini Spirit29</v>
      </c>
    </row>
    <row r="1676" spans="1:28" ht="12.95" customHeight="1">
      <c r="A1676" s="168">
        <v>3687</v>
      </c>
      <c r="B1676" s="168" t="s">
        <v>9428</v>
      </c>
      <c r="C1676" s="534">
        <v>43777</v>
      </c>
      <c r="D1676" s="168" t="s">
        <v>9103</v>
      </c>
      <c r="E1676" s="168">
        <v>61.13</v>
      </c>
      <c r="F1676" s="168"/>
      <c r="G1676" s="168"/>
      <c r="H1676" s="530" t="s">
        <v>2868</v>
      </c>
      <c r="I1676" s="530" t="s">
        <v>62</v>
      </c>
      <c r="J1676" s="660">
        <v>43743</v>
      </c>
      <c r="K1676" s="530" t="s">
        <v>8362</v>
      </c>
      <c r="L1676" s="657">
        <v>1200</v>
      </c>
      <c r="M1676" s="168">
        <v>3687</v>
      </c>
      <c r="N1676" s="828">
        <v>43815</v>
      </c>
      <c r="O1676" s="168"/>
      <c r="P1676" s="168"/>
      <c r="AB1676" s="5" t="str">
        <f t="shared" si="32"/>
        <v>Atlantic Dawn72</v>
      </c>
    </row>
    <row r="1677" spans="1:28" ht="12.95" customHeight="1">
      <c r="A1677" s="168">
        <v>3688</v>
      </c>
      <c r="B1677" s="168" t="s">
        <v>9429</v>
      </c>
      <c r="C1677" s="534">
        <v>43777</v>
      </c>
      <c r="D1677" s="168" t="s">
        <v>8170</v>
      </c>
      <c r="E1677" s="168">
        <v>20</v>
      </c>
      <c r="F1677" s="168"/>
      <c r="G1677" s="168"/>
      <c r="H1677" s="530" t="s">
        <v>1304</v>
      </c>
      <c r="I1677" s="530" t="s">
        <v>645</v>
      </c>
      <c r="J1677" s="660">
        <v>43766</v>
      </c>
      <c r="K1677" s="530" t="s">
        <v>8365</v>
      </c>
      <c r="L1677" s="657">
        <v>1400</v>
      </c>
      <c r="M1677" s="168">
        <v>3688</v>
      </c>
      <c r="N1677" s="828">
        <v>43804</v>
      </c>
      <c r="O1677" s="168"/>
      <c r="P1677" s="168"/>
      <c r="AB1677" s="5" t="str">
        <f t="shared" si="32"/>
        <v>Axel Spirit174</v>
      </c>
    </row>
    <row r="1678" spans="1:28" ht="12.95" customHeight="1">
      <c r="A1678" s="168">
        <v>3689</v>
      </c>
      <c r="B1678" s="168" t="s">
        <v>9430</v>
      </c>
      <c r="C1678" s="534">
        <v>43777</v>
      </c>
      <c r="D1678" s="168" t="s">
        <v>8892</v>
      </c>
      <c r="E1678" s="168">
        <v>29</v>
      </c>
      <c r="F1678" s="168"/>
      <c r="G1678" s="168"/>
      <c r="H1678" s="530" t="s">
        <v>9107</v>
      </c>
      <c r="I1678" s="530" t="s">
        <v>3180</v>
      </c>
      <c r="J1678" s="660">
        <v>43741</v>
      </c>
      <c r="K1678" s="530" t="s">
        <v>8362</v>
      </c>
      <c r="L1678" s="657">
        <v>1200</v>
      </c>
      <c r="M1678" s="168">
        <v>3689</v>
      </c>
      <c r="N1678" s="828">
        <v>43804</v>
      </c>
      <c r="O1678" s="168"/>
      <c r="P1678" s="168"/>
      <c r="AB1678" s="5" t="str">
        <f t="shared" si="32"/>
        <v>Tarbet Spirit102</v>
      </c>
    </row>
    <row r="1679" spans="1:28" ht="12.95" customHeight="1">
      <c r="A1679" s="168">
        <v>3690</v>
      </c>
      <c r="B1679" s="168" t="s">
        <v>9431</v>
      </c>
      <c r="C1679" s="534">
        <v>43777</v>
      </c>
      <c r="D1679" s="168" t="s">
        <v>8970</v>
      </c>
      <c r="E1679" s="168">
        <v>66</v>
      </c>
      <c r="F1679" s="168"/>
      <c r="G1679" s="168"/>
      <c r="H1679" s="530" t="s">
        <v>8464</v>
      </c>
      <c r="I1679" s="530" t="s">
        <v>2751</v>
      </c>
      <c r="J1679" s="660">
        <v>43758</v>
      </c>
      <c r="K1679" s="530" t="s">
        <v>8365</v>
      </c>
      <c r="L1679" s="657">
        <v>1400</v>
      </c>
      <c r="M1679" s="168">
        <v>3690</v>
      </c>
      <c r="N1679" s="828">
        <v>43794</v>
      </c>
      <c r="O1679" s="168"/>
      <c r="P1679" s="168"/>
      <c r="AB1679" s="5" t="str">
        <f t="shared" si="32"/>
        <v>Everest Spirit159</v>
      </c>
    </row>
    <row r="1680" spans="1:28" ht="12.95" customHeight="1">
      <c r="A1680" s="168">
        <v>3691</v>
      </c>
      <c r="B1680" s="168" t="s">
        <v>9432</v>
      </c>
      <c r="C1680" s="534">
        <v>43777</v>
      </c>
      <c r="D1680" s="168" t="s">
        <v>2851</v>
      </c>
      <c r="E1680" s="168">
        <v>233</v>
      </c>
      <c r="F1680" s="168"/>
      <c r="G1680" s="168"/>
      <c r="H1680" s="530" t="s">
        <v>8638</v>
      </c>
      <c r="I1680" s="530" t="s">
        <v>62</v>
      </c>
      <c r="J1680" s="660">
        <v>43761</v>
      </c>
      <c r="K1680" s="530" t="s">
        <v>8365</v>
      </c>
      <c r="L1680" s="657">
        <v>1400</v>
      </c>
      <c r="M1680" s="168">
        <v>3691</v>
      </c>
      <c r="N1680" s="828">
        <v>43804</v>
      </c>
      <c r="O1680" s="168"/>
      <c r="P1680" s="168"/>
      <c r="AB1680" s="5" t="str">
        <f t="shared" si="32"/>
        <v>Stavanger Falcon13</v>
      </c>
    </row>
    <row r="1681" spans="1:28" ht="12.95" customHeight="1">
      <c r="A1681" s="168">
        <v>3692</v>
      </c>
      <c r="B1681" s="168" t="s">
        <v>9433</v>
      </c>
      <c r="C1681" s="534">
        <v>43777</v>
      </c>
      <c r="D1681" s="168" t="s">
        <v>8567</v>
      </c>
      <c r="E1681" s="168">
        <v>169</v>
      </c>
      <c r="F1681" s="168"/>
      <c r="G1681" s="168"/>
      <c r="H1681" s="530" t="s">
        <v>1942</v>
      </c>
      <c r="I1681" s="530" t="s">
        <v>55</v>
      </c>
      <c r="J1681" s="660">
        <v>43771</v>
      </c>
      <c r="K1681" s="530" t="s">
        <v>8365</v>
      </c>
      <c r="L1681" s="657">
        <v>1400</v>
      </c>
      <c r="M1681" s="168">
        <v>3692</v>
      </c>
      <c r="N1681" s="828">
        <v>43804</v>
      </c>
      <c r="O1681" s="168"/>
      <c r="P1681" s="168"/>
      <c r="AB1681" s="5" t="str">
        <f t="shared" si="32"/>
        <v>Tokyo Spirit24</v>
      </c>
    </row>
    <row r="1682" spans="1:28" ht="12.95" customHeight="1">
      <c r="A1682" s="168">
        <v>3693</v>
      </c>
      <c r="B1682" s="168" t="s">
        <v>9438</v>
      </c>
      <c r="C1682" s="534">
        <v>43782</v>
      </c>
      <c r="D1682" s="168" t="s">
        <v>7396</v>
      </c>
      <c r="E1682" s="168">
        <v>82</v>
      </c>
      <c r="F1682" s="168">
        <v>43739</v>
      </c>
      <c r="G1682" s="168"/>
      <c r="H1682" s="530" t="s">
        <v>2474</v>
      </c>
      <c r="I1682" s="530" t="s">
        <v>25</v>
      </c>
      <c r="J1682" s="660">
        <v>43744</v>
      </c>
      <c r="K1682" s="530" t="s">
        <v>1466</v>
      </c>
      <c r="L1682" s="657">
        <v>1050</v>
      </c>
      <c r="M1682" s="168">
        <v>3693</v>
      </c>
      <c r="N1682" s="828">
        <v>43808</v>
      </c>
      <c r="O1682" s="168"/>
      <c r="P1682" s="168"/>
      <c r="AB1682" s="5" t="str">
        <f t="shared" si="32"/>
        <v>Moscow Spirit30</v>
      </c>
    </row>
    <row r="1683" spans="1:28" ht="12.95" customHeight="1">
      <c r="A1683" s="168">
        <v>3694</v>
      </c>
      <c r="B1683" s="168" t="s">
        <v>9439</v>
      </c>
      <c r="C1683" s="534">
        <v>43782</v>
      </c>
      <c r="D1683" s="168" t="s">
        <v>2779</v>
      </c>
      <c r="E1683" s="168" t="s">
        <v>9436</v>
      </c>
      <c r="F1683" s="168">
        <v>43739</v>
      </c>
      <c r="G1683" s="168"/>
      <c r="H1683" s="530" t="s">
        <v>2474</v>
      </c>
      <c r="I1683" s="530" t="s">
        <v>412</v>
      </c>
      <c r="J1683" s="660">
        <v>43759</v>
      </c>
      <c r="K1683" s="530" t="s">
        <v>1466</v>
      </c>
      <c r="L1683" s="657">
        <v>1050</v>
      </c>
      <c r="M1683" s="168">
        <v>3694</v>
      </c>
      <c r="N1683" s="828">
        <v>43808</v>
      </c>
      <c r="O1683" s="168"/>
      <c r="P1683" s="168"/>
      <c r="AB1683" s="5" t="str">
        <f t="shared" si="32"/>
        <v>Mare Siculum25</v>
      </c>
    </row>
    <row r="1684" spans="1:28" ht="12.95" customHeight="1">
      <c r="A1684" s="168">
        <v>3695</v>
      </c>
      <c r="B1684" s="168" t="s">
        <v>9440</v>
      </c>
      <c r="C1684" s="534">
        <v>43782</v>
      </c>
      <c r="D1684" s="168" t="s">
        <v>892</v>
      </c>
      <c r="E1684" s="168" t="s">
        <v>9435</v>
      </c>
      <c r="F1684" s="168">
        <v>43739</v>
      </c>
      <c r="G1684" s="168"/>
      <c r="H1684" s="530" t="s">
        <v>2474</v>
      </c>
      <c r="I1684" s="530" t="s">
        <v>4920</v>
      </c>
      <c r="J1684" s="660">
        <v>43765</v>
      </c>
      <c r="K1684" s="530" t="s">
        <v>1466</v>
      </c>
      <c r="L1684" s="657">
        <v>1050</v>
      </c>
      <c r="M1684" s="168">
        <v>3695</v>
      </c>
      <c r="N1684" s="828">
        <v>43805</v>
      </c>
      <c r="O1684" s="168"/>
      <c r="P1684" s="168"/>
      <c r="AB1684" s="5" t="str">
        <f t="shared" si="32"/>
        <v>Cabo De Hornos60</v>
      </c>
    </row>
    <row r="1685" spans="1:28" ht="12.95" customHeight="1">
      <c r="A1685" s="168">
        <v>3696</v>
      </c>
      <c r="B1685" s="168" t="s">
        <v>9441</v>
      </c>
      <c r="C1685" s="534">
        <v>43782</v>
      </c>
      <c r="D1685" s="168" t="s">
        <v>8103</v>
      </c>
      <c r="E1685" s="168" t="s">
        <v>9434</v>
      </c>
      <c r="F1685" s="168">
        <v>43739</v>
      </c>
      <c r="G1685" s="168"/>
      <c r="H1685" s="530" t="s">
        <v>2474</v>
      </c>
      <c r="I1685" s="530" t="s">
        <v>25</v>
      </c>
      <c r="J1685" s="660">
        <v>43757</v>
      </c>
      <c r="K1685" s="530" t="s">
        <v>1466</v>
      </c>
      <c r="L1685" s="657">
        <v>1050</v>
      </c>
      <c r="M1685" s="168">
        <v>3696</v>
      </c>
      <c r="N1685" s="828">
        <v>43808</v>
      </c>
      <c r="O1685" s="168"/>
      <c r="P1685" s="168"/>
      <c r="AB1685" s="5" t="str">
        <f t="shared" si="32"/>
        <v>Neapolis14</v>
      </c>
    </row>
    <row r="1686" spans="1:28" ht="12.95" customHeight="1">
      <c r="A1686" s="168">
        <v>3697</v>
      </c>
      <c r="B1686" s="168" t="s">
        <v>9442</v>
      </c>
      <c r="C1686" s="534">
        <v>43782</v>
      </c>
      <c r="D1686" s="168" t="s">
        <v>8309</v>
      </c>
      <c r="E1686" s="168" t="s">
        <v>9437</v>
      </c>
      <c r="F1686" s="168"/>
      <c r="G1686" s="168"/>
      <c r="H1686" s="530" t="s">
        <v>2474</v>
      </c>
      <c r="I1686" s="530" t="s">
        <v>535</v>
      </c>
      <c r="J1686" s="660">
        <v>43759</v>
      </c>
      <c r="K1686" s="530" t="s">
        <v>1466</v>
      </c>
      <c r="L1686" s="657">
        <v>1050</v>
      </c>
      <c r="M1686" s="168">
        <v>3697</v>
      </c>
      <c r="N1686" s="828">
        <v>43808</v>
      </c>
      <c r="O1686" s="168"/>
      <c r="P1686" s="168"/>
      <c r="AB1686" s="5" t="str">
        <f t="shared" si="32"/>
        <v>Ice Fighter61.13</v>
      </c>
    </row>
    <row r="1687" spans="1:28" ht="12.95" customHeight="1">
      <c r="A1687" s="168">
        <v>3698</v>
      </c>
      <c r="B1687" s="168" t="s">
        <v>9443</v>
      </c>
      <c r="C1687" s="534">
        <v>43782</v>
      </c>
      <c r="D1687" s="168" t="s">
        <v>2776</v>
      </c>
      <c r="E1687" s="168">
        <v>147</v>
      </c>
      <c r="F1687" s="168"/>
      <c r="G1687" s="168"/>
      <c r="H1687" s="530" t="s">
        <v>8968</v>
      </c>
      <c r="I1687" s="530" t="s">
        <v>2870</v>
      </c>
      <c r="J1687" s="660">
        <v>43769</v>
      </c>
      <c r="K1687" s="530" t="s">
        <v>1466</v>
      </c>
      <c r="L1687" s="657">
        <v>1050</v>
      </c>
      <c r="M1687" s="168">
        <v>3698</v>
      </c>
      <c r="N1687" s="828">
        <v>43808</v>
      </c>
      <c r="O1687" s="168"/>
      <c r="P1687" s="168"/>
      <c r="AB1687" s="5" t="str">
        <f t="shared" si="32"/>
        <v>Antipolis20</v>
      </c>
    </row>
    <row r="1688" spans="1:28" ht="12.95" customHeight="1">
      <c r="A1688" s="168">
        <v>3699</v>
      </c>
      <c r="B1688" s="168" t="s">
        <v>9444</v>
      </c>
      <c r="C1688" s="534">
        <v>43782</v>
      </c>
      <c r="D1688" s="168" t="s">
        <v>2854</v>
      </c>
      <c r="E1688" s="168">
        <v>250</v>
      </c>
      <c r="F1688" s="168">
        <v>43739</v>
      </c>
      <c r="G1688" s="168"/>
      <c r="H1688" s="530" t="s">
        <v>8968</v>
      </c>
      <c r="I1688" s="530" t="s">
        <v>439</v>
      </c>
      <c r="J1688" s="660">
        <v>43765</v>
      </c>
      <c r="K1688" s="530" t="s">
        <v>1466</v>
      </c>
      <c r="L1688" s="657">
        <v>1050</v>
      </c>
      <c r="M1688" s="168">
        <v>3699</v>
      </c>
      <c r="N1688" s="828">
        <v>43808</v>
      </c>
      <c r="O1688" s="168"/>
      <c r="P1688" s="168"/>
      <c r="AB1688" s="5" t="str">
        <f t="shared" si="32"/>
        <v>Cabo Miaski29</v>
      </c>
    </row>
    <row r="1689" spans="1:28" ht="12.95" customHeight="1">
      <c r="A1689" s="168">
        <v>3700</v>
      </c>
      <c r="B1689" s="168" t="s">
        <v>9468</v>
      </c>
      <c r="C1689" s="534">
        <v>43801</v>
      </c>
      <c r="D1689" s="168" t="s">
        <v>8081</v>
      </c>
      <c r="E1689" s="168">
        <v>8</v>
      </c>
      <c r="F1689" s="168"/>
      <c r="G1689" s="168"/>
      <c r="H1689" s="530" t="s">
        <v>3273</v>
      </c>
      <c r="I1689" s="530" t="s">
        <v>455</v>
      </c>
      <c r="J1689" s="660">
        <v>43779</v>
      </c>
      <c r="K1689" s="530" t="s">
        <v>1485</v>
      </c>
      <c r="L1689" s="657">
        <v>1600</v>
      </c>
      <c r="M1689" s="168">
        <v>3700</v>
      </c>
      <c r="N1689" s="828">
        <v>43833</v>
      </c>
      <c r="O1689" s="168"/>
      <c r="P1689" s="168"/>
      <c r="AB1689" s="5" t="str">
        <f t="shared" si="32"/>
        <v>Salamina66</v>
      </c>
    </row>
    <row r="1690" spans="1:28" ht="12.95" customHeight="1">
      <c r="A1690" s="168">
        <v>3701</v>
      </c>
      <c r="B1690" s="168" t="s">
        <v>9469</v>
      </c>
      <c r="C1690" s="534">
        <v>43802</v>
      </c>
      <c r="D1690" s="168" t="s">
        <v>9379</v>
      </c>
      <c r="E1690" s="168">
        <v>46</v>
      </c>
      <c r="F1690" s="168"/>
      <c r="G1690" s="168"/>
      <c r="H1690" s="530" t="s">
        <v>465</v>
      </c>
      <c r="I1690" s="530" t="s">
        <v>3523</v>
      </c>
      <c r="J1690" s="660">
        <v>43771</v>
      </c>
      <c r="K1690" s="530" t="s">
        <v>28</v>
      </c>
      <c r="L1690" s="657">
        <v>1400</v>
      </c>
      <c r="M1690" s="168">
        <v>3701</v>
      </c>
      <c r="N1690" s="828">
        <v>43906</v>
      </c>
      <c r="O1690" s="168"/>
      <c r="P1690" s="168"/>
      <c r="AB1690" s="5" t="str">
        <f t="shared" si="32"/>
        <v>Seaways Hellas233</v>
      </c>
    </row>
    <row r="1691" spans="1:28" ht="12.95" customHeight="1">
      <c r="A1691" s="168">
        <v>3702</v>
      </c>
      <c r="B1691" s="168" t="s">
        <v>9470</v>
      </c>
      <c r="C1691" s="534">
        <v>43802</v>
      </c>
      <c r="D1691" s="168" t="s">
        <v>9381</v>
      </c>
      <c r="E1691" s="168">
        <v>201901</v>
      </c>
      <c r="F1691" s="168"/>
      <c r="G1691" s="168"/>
      <c r="H1691" s="530" t="s">
        <v>1382</v>
      </c>
      <c r="I1691" s="530" t="s">
        <v>8875</v>
      </c>
      <c r="J1691" s="660">
        <v>43770</v>
      </c>
      <c r="K1691" s="530" t="s">
        <v>28</v>
      </c>
      <c r="L1691" s="657">
        <v>1400</v>
      </c>
      <c r="M1691" s="168">
        <v>3702</v>
      </c>
      <c r="N1691" s="828">
        <v>43845</v>
      </c>
      <c r="O1691" s="168"/>
      <c r="P1691" s="168"/>
      <c r="AB1691" s="5" t="str">
        <f t="shared" si="32"/>
        <v>Seaways Visyas169</v>
      </c>
    </row>
    <row r="1692" spans="1:28" ht="12.95" customHeight="1">
      <c r="A1692" s="168">
        <v>3703</v>
      </c>
      <c r="B1692" s="168" t="s">
        <v>9471</v>
      </c>
      <c r="C1692" s="534">
        <v>43802</v>
      </c>
      <c r="D1692" s="168" t="s">
        <v>9383</v>
      </c>
      <c r="E1692" s="168">
        <v>3</v>
      </c>
      <c r="F1692" s="168"/>
      <c r="G1692" s="168"/>
      <c r="H1692" s="530" t="s">
        <v>9384</v>
      </c>
      <c r="I1692" s="530" t="s">
        <v>20</v>
      </c>
      <c r="J1692" s="660">
        <v>43791</v>
      </c>
      <c r="K1692" s="530" t="s">
        <v>28</v>
      </c>
      <c r="L1692" s="657">
        <v>1400</v>
      </c>
      <c r="M1692" s="168">
        <v>3703</v>
      </c>
      <c r="N1692" s="828">
        <v>43816</v>
      </c>
      <c r="O1692" s="168"/>
      <c r="P1692" s="168"/>
      <c r="AB1692" s="1129" t="str">
        <f t="shared" ref="AB1692:AB1755" si="33">IF(TRIM(A1692)="","",CONCATENATE(TRIM(D1692),TRIM(E1692)))</f>
        <v>Apollo3</v>
      </c>
    </row>
    <row r="1693" spans="1:28" ht="12.95" customHeight="1">
      <c r="A1693" s="168">
        <v>3704</v>
      </c>
      <c r="B1693" s="168" t="s">
        <v>9472</v>
      </c>
      <c r="C1693" s="534">
        <v>43802</v>
      </c>
      <c r="D1693" s="168" t="s">
        <v>1268</v>
      </c>
      <c r="E1693" s="168">
        <v>6</v>
      </c>
      <c r="F1693" s="168">
        <v>43786</v>
      </c>
      <c r="G1693" s="168"/>
      <c r="H1693" s="530" t="s">
        <v>521</v>
      </c>
      <c r="I1693" s="530" t="s">
        <v>413</v>
      </c>
      <c r="J1693" s="660">
        <v>43786</v>
      </c>
      <c r="K1693" s="530" t="s">
        <v>28</v>
      </c>
      <c r="L1693" s="657">
        <v>1400</v>
      </c>
      <c r="M1693" s="168">
        <v>3704</v>
      </c>
      <c r="N1693" s="828">
        <v>44195</v>
      </c>
      <c r="O1693" s="168"/>
      <c r="P1693" s="168"/>
      <c r="AB1693" s="1129" t="str">
        <f t="shared" si="33"/>
        <v>Nave Cetus6</v>
      </c>
    </row>
    <row r="1694" spans="1:28" ht="12.95" customHeight="1">
      <c r="A1694" s="168">
        <v>3705</v>
      </c>
      <c r="B1694" s="168" t="s">
        <v>9473</v>
      </c>
      <c r="C1694" s="534">
        <v>43802</v>
      </c>
      <c r="D1694" s="168" t="s">
        <v>9458</v>
      </c>
      <c r="E1694" s="168">
        <v>5</v>
      </c>
      <c r="F1694" s="168"/>
      <c r="G1694" s="168"/>
      <c r="H1694" s="530" t="s">
        <v>671</v>
      </c>
      <c r="I1694" s="530" t="s">
        <v>4000</v>
      </c>
      <c r="J1694" s="660">
        <v>43795</v>
      </c>
      <c r="K1694" s="530" t="s">
        <v>28</v>
      </c>
      <c r="L1694" s="657">
        <v>1400</v>
      </c>
      <c r="M1694" s="168">
        <v>3705</v>
      </c>
      <c r="N1694" s="828">
        <v>44195</v>
      </c>
      <c r="O1694" s="168"/>
      <c r="P1694" s="168"/>
      <c r="AB1694" s="1129" t="str">
        <f t="shared" si="33"/>
        <v xml:space="preserve">	Navig8 Perseverance5</v>
      </c>
    </row>
    <row r="1695" spans="1:28" ht="12.95" customHeight="1">
      <c r="A1695" s="168">
        <v>3706</v>
      </c>
      <c r="B1695" s="168" t="s">
        <v>9474</v>
      </c>
      <c r="C1695" s="534">
        <v>43802</v>
      </c>
      <c r="D1695" s="168" t="s">
        <v>9264</v>
      </c>
      <c r="E1695" s="168">
        <v>43</v>
      </c>
      <c r="F1695" s="168"/>
      <c r="G1695" s="168"/>
      <c r="H1695" s="530" t="s">
        <v>2474</v>
      </c>
      <c r="I1695" s="530" t="s">
        <v>9445</v>
      </c>
      <c r="J1695" s="660">
        <v>43789</v>
      </c>
      <c r="K1695" s="530" t="s">
        <v>1466</v>
      </c>
      <c r="L1695" s="657">
        <v>1050</v>
      </c>
      <c r="M1695" s="168">
        <v>3706</v>
      </c>
      <c r="N1695" s="828">
        <v>44007</v>
      </c>
      <c r="O1695" s="168"/>
      <c r="P1695" s="168"/>
      <c r="AB1695" s="1129" t="str">
        <f t="shared" si="33"/>
        <v>Mahadah Silver43</v>
      </c>
    </row>
    <row r="1696" spans="1:28" ht="12.95" customHeight="1">
      <c r="A1696" s="168">
        <v>3707</v>
      </c>
      <c r="B1696" s="168" t="s">
        <v>9475</v>
      </c>
      <c r="C1696" s="534">
        <v>43802</v>
      </c>
      <c r="D1696" s="168" t="s">
        <v>9293</v>
      </c>
      <c r="E1696" s="168" t="s">
        <v>250</v>
      </c>
      <c r="F1696" s="168"/>
      <c r="G1696" s="168"/>
      <c r="H1696" s="530" t="s">
        <v>2474</v>
      </c>
      <c r="I1696" s="530" t="s">
        <v>9445</v>
      </c>
      <c r="J1696" s="660">
        <v>43779</v>
      </c>
      <c r="K1696" s="530" t="s">
        <v>1466</v>
      </c>
      <c r="L1696" s="657">
        <v>1050</v>
      </c>
      <c r="M1696" s="168">
        <v>3707</v>
      </c>
      <c r="N1696" s="828">
        <v>44020</v>
      </c>
      <c r="O1696" s="168"/>
      <c r="P1696" s="168"/>
      <c r="AB1696" s="1129" t="str">
        <f t="shared" si="33"/>
        <v>Silver Sawsan35</v>
      </c>
    </row>
    <row r="1697" spans="1:28" ht="12.95" customHeight="1">
      <c r="A1697" s="168">
        <v>3708</v>
      </c>
      <c r="B1697" s="168" t="s">
        <v>9476</v>
      </c>
      <c r="C1697" s="534">
        <v>43802</v>
      </c>
      <c r="D1697" s="168" t="s">
        <v>9034</v>
      </c>
      <c r="E1697" s="168">
        <v>1906</v>
      </c>
      <c r="F1697" s="168"/>
      <c r="G1697" s="168"/>
      <c r="H1697" s="530" t="s">
        <v>666</v>
      </c>
      <c r="I1697" s="530" t="s">
        <v>20</v>
      </c>
      <c r="J1697" s="660">
        <v>43798</v>
      </c>
      <c r="K1697" s="530" t="s">
        <v>1095</v>
      </c>
      <c r="L1697" s="657">
        <v>1600</v>
      </c>
      <c r="M1697" s="168">
        <v>3708</v>
      </c>
      <c r="N1697" s="828">
        <v>43805</v>
      </c>
      <c r="O1697" s="168"/>
      <c r="P1697" s="168"/>
      <c r="AB1697" s="1129" t="str">
        <f t="shared" si="33"/>
        <v>Sonangol Cazenga1906</v>
      </c>
    </row>
    <row r="1698" spans="1:28" ht="12.95" customHeight="1">
      <c r="A1698" s="168">
        <v>3709</v>
      </c>
      <c r="B1698" s="168" t="s">
        <v>9477</v>
      </c>
      <c r="C1698" s="534">
        <v>43802</v>
      </c>
      <c r="D1698" s="168" t="s">
        <v>628</v>
      </c>
      <c r="E1698" s="168">
        <v>1909</v>
      </c>
      <c r="F1698" s="168">
        <v>43790</v>
      </c>
      <c r="G1698" s="168"/>
      <c r="H1698" s="530" t="s">
        <v>8594</v>
      </c>
      <c r="I1698" s="530" t="s">
        <v>9461</v>
      </c>
      <c r="J1698" s="660">
        <v>43790</v>
      </c>
      <c r="K1698" s="530" t="s">
        <v>1095</v>
      </c>
      <c r="L1698" s="657">
        <v>1600</v>
      </c>
      <c r="M1698" s="168">
        <v>3709</v>
      </c>
      <c r="N1698" s="828">
        <v>43816</v>
      </c>
      <c r="O1698" s="168"/>
      <c r="P1698" s="168"/>
      <c r="AB1698" s="1129" t="str">
        <f t="shared" si="33"/>
        <v>Stena President1909</v>
      </c>
    </row>
    <row r="1699" spans="1:28" ht="12.95" customHeight="1">
      <c r="A1699" s="168">
        <v>3710</v>
      </c>
      <c r="B1699" s="168" t="s">
        <v>9478</v>
      </c>
      <c r="C1699" s="534">
        <v>43802</v>
      </c>
      <c r="D1699" s="168" t="s">
        <v>2693</v>
      </c>
      <c r="E1699" s="168">
        <v>1901</v>
      </c>
      <c r="F1699" s="168"/>
      <c r="G1699" s="168"/>
      <c r="H1699" s="530" t="s">
        <v>736</v>
      </c>
      <c r="I1699" s="530" t="s">
        <v>535</v>
      </c>
      <c r="J1699" s="660">
        <v>43778</v>
      </c>
      <c r="K1699" s="530" t="s">
        <v>1106</v>
      </c>
      <c r="L1699" s="657">
        <v>1700</v>
      </c>
      <c r="M1699" s="168">
        <v>3710</v>
      </c>
      <c r="N1699" s="828">
        <v>43833</v>
      </c>
      <c r="O1699" s="168"/>
      <c r="P1699" s="168"/>
      <c r="AB1699" s="1129" t="str">
        <f t="shared" si="33"/>
        <v>Susanne Victory1901</v>
      </c>
    </row>
    <row r="1700" spans="1:28" ht="12.95" customHeight="1">
      <c r="A1700" s="168">
        <v>3711</v>
      </c>
      <c r="B1700" s="168" t="s">
        <v>9479</v>
      </c>
      <c r="C1700" s="534">
        <v>43802</v>
      </c>
      <c r="D1700" s="168" t="s">
        <v>9104</v>
      </c>
      <c r="E1700" s="168">
        <v>1905</v>
      </c>
      <c r="F1700" s="168"/>
      <c r="G1700" s="168"/>
      <c r="H1700" s="530" t="s">
        <v>9105</v>
      </c>
      <c r="I1700" s="530" t="s">
        <v>25</v>
      </c>
      <c r="J1700" s="660">
        <v>43783</v>
      </c>
      <c r="K1700" s="530" t="s">
        <v>1106</v>
      </c>
      <c r="L1700" s="657">
        <v>1700</v>
      </c>
      <c r="M1700" s="168">
        <v>3711</v>
      </c>
      <c r="N1700" s="828">
        <v>43833</v>
      </c>
      <c r="O1700" s="168"/>
      <c r="P1700" s="168"/>
      <c r="AB1700" s="1129" t="str">
        <f t="shared" si="33"/>
        <v>Stena Weco Elegance1905</v>
      </c>
    </row>
    <row r="1701" spans="1:28" ht="12.95" customHeight="1">
      <c r="A1701" s="168">
        <v>3712</v>
      </c>
      <c r="B1701" s="168" t="s">
        <v>9480</v>
      </c>
      <c r="C1701" s="534">
        <v>43805</v>
      </c>
      <c r="D1701" s="168" t="s">
        <v>484</v>
      </c>
      <c r="E1701" s="168">
        <v>177</v>
      </c>
      <c r="F1701" s="168"/>
      <c r="G1701" s="168"/>
      <c r="H1701" s="530" t="s">
        <v>7955</v>
      </c>
      <c r="I1701" s="530" t="s">
        <v>324</v>
      </c>
      <c r="J1701" s="660">
        <v>43799</v>
      </c>
      <c r="K1701" s="530" t="s">
        <v>60</v>
      </c>
      <c r="L1701" s="657">
        <v>800</v>
      </c>
      <c r="M1701" s="168">
        <v>3712</v>
      </c>
      <c r="N1701" s="828">
        <v>43839</v>
      </c>
      <c r="O1701" s="168"/>
      <c r="P1701" s="168"/>
      <c r="AB1701" s="1129" t="str">
        <f t="shared" si="33"/>
        <v>Esther Spirit177</v>
      </c>
    </row>
    <row r="1702" spans="1:28" ht="12.95" customHeight="1">
      <c r="A1702" s="168">
        <v>3713</v>
      </c>
      <c r="B1702" s="168" t="s">
        <v>9481</v>
      </c>
      <c r="C1702" s="534">
        <v>43805</v>
      </c>
      <c r="D1702" s="168" t="s">
        <v>8593</v>
      </c>
      <c r="E1702" s="168">
        <v>14</v>
      </c>
      <c r="F1702" s="168"/>
      <c r="G1702" s="168"/>
      <c r="H1702" s="530" t="s">
        <v>63</v>
      </c>
      <c r="I1702" s="530" t="s">
        <v>9447</v>
      </c>
      <c r="J1702" s="660">
        <v>43779</v>
      </c>
      <c r="K1702" s="530" t="s">
        <v>60</v>
      </c>
      <c r="L1702" s="657">
        <v>800</v>
      </c>
      <c r="M1702" s="168">
        <v>3713</v>
      </c>
      <c r="N1702" s="828">
        <v>43839</v>
      </c>
      <c r="O1702" s="168"/>
      <c r="P1702" s="168"/>
      <c r="AB1702" s="1129" t="str">
        <f t="shared" si="33"/>
        <v>Stavanger Falcon14</v>
      </c>
    </row>
    <row r="1703" spans="1:28" ht="12.95" customHeight="1">
      <c r="A1703" s="168">
        <v>3714</v>
      </c>
      <c r="B1703" s="168" t="s">
        <v>9482</v>
      </c>
      <c r="C1703" s="534">
        <v>43805</v>
      </c>
      <c r="D1703" s="168" t="s">
        <v>7744</v>
      </c>
      <c r="E1703" s="168">
        <v>44</v>
      </c>
      <c r="F1703" s="168">
        <v>43781</v>
      </c>
      <c r="G1703" s="168"/>
      <c r="H1703" s="530" t="s">
        <v>601</v>
      </c>
      <c r="I1703" s="530" t="s">
        <v>269</v>
      </c>
      <c r="J1703" s="660">
        <v>43781</v>
      </c>
      <c r="K1703" s="530" t="s">
        <v>60</v>
      </c>
      <c r="L1703" s="657">
        <v>800</v>
      </c>
      <c r="M1703" s="168">
        <v>3714</v>
      </c>
      <c r="N1703" s="828">
        <v>43839</v>
      </c>
      <c r="O1703" s="168"/>
      <c r="P1703" s="168"/>
      <c r="AB1703" s="1129" t="str">
        <f t="shared" si="33"/>
        <v>Blue Power44</v>
      </c>
    </row>
    <row r="1704" spans="1:28" ht="12.95" customHeight="1">
      <c r="A1704" s="168">
        <v>3715</v>
      </c>
      <c r="B1704" s="168" t="s">
        <v>9492</v>
      </c>
      <c r="C1704" s="534">
        <v>43805</v>
      </c>
      <c r="D1704" s="168" t="s">
        <v>9228</v>
      </c>
      <c r="E1704" s="168">
        <v>74</v>
      </c>
      <c r="F1704" s="168"/>
      <c r="G1704" s="168"/>
      <c r="H1704" s="530" t="s">
        <v>8968</v>
      </c>
      <c r="I1704" s="530" t="s">
        <v>2870</v>
      </c>
      <c r="J1704" s="660">
        <v>43773</v>
      </c>
      <c r="K1704" s="530" t="s">
        <v>1466</v>
      </c>
      <c r="L1704" s="657">
        <v>1050</v>
      </c>
      <c r="M1704" s="168">
        <v>3715</v>
      </c>
      <c r="N1704" s="828">
        <v>43837</v>
      </c>
      <c r="O1704" s="168"/>
      <c r="P1704" s="168"/>
      <c r="AB1704" s="1129" t="str">
        <f t="shared" si="33"/>
        <v>Sten Fjell74</v>
      </c>
    </row>
    <row r="1705" spans="1:28" ht="12.95" customHeight="1">
      <c r="A1705" s="168">
        <v>3716</v>
      </c>
      <c r="B1705" s="168" t="s">
        <v>9493</v>
      </c>
      <c r="C1705" s="534">
        <v>43805</v>
      </c>
      <c r="D1705" s="168" t="s">
        <v>9222</v>
      </c>
      <c r="E1705" s="168">
        <v>142</v>
      </c>
      <c r="F1705" s="168">
        <v>43770</v>
      </c>
      <c r="G1705" s="168"/>
      <c r="H1705" s="530" t="s">
        <v>9448</v>
      </c>
      <c r="I1705" s="530" t="s">
        <v>420</v>
      </c>
      <c r="J1705" s="660">
        <v>43771</v>
      </c>
      <c r="K1705" s="530" t="s">
        <v>1466</v>
      </c>
      <c r="L1705" s="657">
        <v>1050</v>
      </c>
      <c r="M1705" s="168">
        <v>3716</v>
      </c>
      <c r="N1705" s="828">
        <v>43837</v>
      </c>
      <c r="O1705" s="168"/>
      <c r="P1705" s="168"/>
      <c r="AB1705" s="1129" t="str">
        <f t="shared" si="33"/>
        <v>Autumn142</v>
      </c>
    </row>
    <row r="1706" spans="1:28" ht="12.95" customHeight="1">
      <c r="A1706" s="168">
        <v>3717</v>
      </c>
      <c r="B1706" s="168" t="s">
        <v>9494</v>
      </c>
      <c r="C1706" s="534">
        <v>43805</v>
      </c>
      <c r="D1706" s="168" t="s">
        <v>8103</v>
      </c>
      <c r="E1706" s="168" t="s">
        <v>9491</v>
      </c>
      <c r="F1706" s="168"/>
      <c r="G1706" s="168"/>
      <c r="H1706" s="530" t="s">
        <v>8968</v>
      </c>
      <c r="I1706" s="530" t="s">
        <v>572</v>
      </c>
      <c r="J1706" s="660">
        <v>43780</v>
      </c>
      <c r="K1706" s="530" t="s">
        <v>1466</v>
      </c>
      <c r="L1706" s="657">
        <v>1050</v>
      </c>
      <c r="M1706" s="168">
        <v>3717</v>
      </c>
      <c r="N1706" s="828">
        <v>43837</v>
      </c>
      <c r="O1706" s="168"/>
      <c r="P1706" s="168"/>
      <c r="AB1706" s="1129" t="str">
        <f t="shared" si="33"/>
        <v>Brentholmen102,103</v>
      </c>
    </row>
    <row r="1707" spans="1:28" ht="12.95" customHeight="1">
      <c r="A1707" s="168">
        <v>3718</v>
      </c>
      <c r="B1707" s="168" t="s">
        <v>9495</v>
      </c>
      <c r="C1707" s="534">
        <v>43805</v>
      </c>
      <c r="D1707" s="168" t="s">
        <v>2854</v>
      </c>
      <c r="E1707" s="168" t="s">
        <v>9490</v>
      </c>
      <c r="F1707" s="168"/>
      <c r="G1707" s="168"/>
      <c r="H1707" s="530" t="s">
        <v>8968</v>
      </c>
      <c r="I1707" s="530" t="s">
        <v>9486</v>
      </c>
      <c r="J1707" s="660">
        <v>43787</v>
      </c>
      <c r="K1707" s="530" t="s">
        <v>1466</v>
      </c>
      <c r="L1707" s="657">
        <v>1050</v>
      </c>
      <c r="M1707" s="168">
        <v>3718</v>
      </c>
      <c r="N1707" s="828">
        <v>43837</v>
      </c>
      <c r="O1707" s="168"/>
      <c r="P1707" s="168"/>
      <c r="AB1707" s="1129" t="str">
        <f t="shared" si="33"/>
        <v>Emmy Schulte251,252</v>
      </c>
    </row>
    <row r="1708" spans="1:28" ht="12.95" customHeight="1">
      <c r="A1708" s="168">
        <v>3719</v>
      </c>
      <c r="B1708" s="168" t="s">
        <v>9496</v>
      </c>
      <c r="C1708" s="534">
        <v>43805</v>
      </c>
      <c r="D1708" s="168" t="s">
        <v>2779</v>
      </c>
      <c r="E1708" s="168" t="s">
        <v>9489</v>
      </c>
      <c r="F1708" s="168">
        <v>43770</v>
      </c>
      <c r="G1708" s="168"/>
      <c r="H1708" s="530" t="s">
        <v>8968</v>
      </c>
      <c r="I1708" s="530" t="s">
        <v>25</v>
      </c>
      <c r="J1708" s="660">
        <v>43798</v>
      </c>
      <c r="K1708" s="530" t="s">
        <v>1466</v>
      </c>
      <c r="L1708" s="657">
        <v>1050</v>
      </c>
      <c r="M1708" s="168">
        <v>3719</v>
      </c>
      <c r="N1708" s="828">
        <v>43837</v>
      </c>
      <c r="O1708" s="168"/>
      <c r="P1708" s="168"/>
      <c r="AB1708" s="1129" t="str">
        <f t="shared" si="33"/>
        <v>Tigris288,289,290,292</v>
      </c>
    </row>
    <row r="1709" spans="1:28" ht="12.95" customHeight="1">
      <c r="A1709" s="168">
        <v>3720</v>
      </c>
      <c r="B1709" s="168" t="s">
        <v>9497</v>
      </c>
      <c r="C1709" s="534">
        <v>43805</v>
      </c>
      <c r="D1709" s="168" t="s">
        <v>892</v>
      </c>
      <c r="E1709" s="168" t="s">
        <v>9488</v>
      </c>
      <c r="F1709" s="168"/>
      <c r="G1709" s="168"/>
      <c r="H1709" s="530" t="s">
        <v>8968</v>
      </c>
      <c r="I1709" s="530" t="s">
        <v>2870</v>
      </c>
      <c r="J1709" s="660">
        <v>43797</v>
      </c>
      <c r="K1709" s="530" t="s">
        <v>1466</v>
      </c>
      <c r="L1709" s="657">
        <v>1050</v>
      </c>
      <c r="M1709" s="168">
        <v>3720</v>
      </c>
      <c r="N1709" s="828">
        <v>43837</v>
      </c>
      <c r="O1709" s="168"/>
      <c r="P1709" s="168"/>
      <c r="AB1709" s="1129" t="str">
        <f t="shared" si="33"/>
        <v>Elisalex Schulte145,146</v>
      </c>
    </row>
    <row r="1710" spans="1:28" ht="12.95" customHeight="1">
      <c r="A1710" s="168">
        <v>3721</v>
      </c>
      <c r="B1710" s="168" t="s">
        <v>9498</v>
      </c>
      <c r="C1710" s="534">
        <v>43805</v>
      </c>
      <c r="D1710" s="168" t="s">
        <v>8309</v>
      </c>
      <c r="E1710" s="168">
        <v>65</v>
      </c>
      <c r="F1710" s="168"/>
      <c r="G1710" s="168"/>
      <c r="H1710" s="530" t="s">
        <v>8968</v>
      </c>
      <c r="I1710" s="530" t="s">
        <v>523</v>
      </c>
      <c r="J1710" s="660">
        <v>43796</v>
      </c>
      <c r="K1710" s="530" t="s">
        <v>1466</v>
      </c>
      <c r="L1710" s="657">
        <v>1050</v>
      </c>
      <c r="M1710" s="168">
        <v>3721</v>
      </c>
      <c r="N1710" s="828">
        <v>43837</v>
      </c>
      <c r="O1710" s="168"/>
      <c r="P1710" s="168"/>
      <c r="AB1710" s="1129" t="str">
        <f t="shared" si="33"/>
        <v>Vestholmen65</v>
      </c>
    </row>
    <row r="1711" spans="1:28" ht="12.95" customHeight="1">
      <c r="A1711" s="168">
        <v>3722</v>
      </c>
      <c r="B1711" s="168" t="s">
        <v>9499</v>
      </c>
      <c r="C1711" s="534">
        <v>43805</v>
      </c>
      <c r="D1711" s="168" t="s">
        <v>2776</v>
      </c>
      <c r="E1711" s="168" t="s">
        <v>9487</v>
      </c>
      <c r="F1711" s="168"/>
      <c r="G1711" s="168"/>
      <c r="H1711" s="530" t="s">
        <v>8968</v>
      </c>
      <c r="I1711" s="530" t="s">
        <v>2870</v>
      </c>
      <c r="J1711" s="660">
        <v>43799</v>
      </c>
      <c r="K1711" s="530" t="s">
        <v>1466</v>
      </c>
      <c r="L1711" s="657">
        <v>1050</v>
      </c>
      <c r="M1711" s="168">
        <v>3722</v>
      </c>
      <c r="N1711" s="828">
        <v>43837</v>
      </c>
      <c r="O1711" s="168"/>
      <c r="P1711" s="168"/>
      <c r="AB1711" s="1129" t="str">
        <f t="shared" si="33"/>
        <v>Sten Skagen148,149,150,151</v>
      </c>
    </row>
    <row r="1712" spans="1:28" ht="12.95" customHeight="1">
      <c r="A1712" s="168">
        <v>3723</v>
      </c>
      <c r="B1712" s="168" t="s">
        <v>9500</v>
      </c>
      <c r="C1712" s="534">
        <v>43805</v>
      </c>
      <c r="D1712" s="168" t="s">
        <v>9111</v>
      </c>
      <c r="E1712" s="168" t="s">
        <v>9484</v>
      </c>
      <c r="F1712" s="168"/>
      <c r="G1712" s="168"/>
      <c r="H1712" s="530" t="s">
        <v>8251</v>
      </c>
      <c r="I1712" s="530" t="s">
        <v>25</v>
      </c>
      <c r="J1712" s="660">
        <v>43797</v>
      </c>
      <c r="K1712" s="530" t="s">
        <v>8366</v>
      </c>
      <c r="L1712" s="657">
        <v>1200</v>
      </c>
      <c r="M1712" s="168">
        <v>3723</v>
      </c>
      <c r="N1712" s="828">
        <v>43930</v>
      </c>
      <c r="O1712" s="168"/>
      <c r="P1712" s="168"/>
      <c r="AB1712" s="1129" t="str">
        <f t="shared" si="33"/>
        <v>Selini08P-109F</v>
      </c>
    </row>
    <row r="1713" spans="1:28" ht="12.95" customHeight="1">
      <c r="A1713" s="168">
        <v>3724</v>
      </c>
      <c r="B1713" s="168" t="s">
        <v>9501</v>
      </c>
      <c r="C1713" s="534">
        <v>43805</v>
      </c>
      <c r="D1713" s="168" t="s">
        <v>3104</v>
      </c>
      <c r="E1713" s="168" t="s">
        <v>247</v>
      </c>
      <c r="F1713" s="168"/>
      <c r="G1713" s="168"/>
      <c r="H1713" s="530" t="s">
        <v>8245</v>
      </c>
      <c r="I1713" s="530" t="s">
        <v>20</v>
      </c>
      <c r="J1713" s="660">
        <v>43783</v>
      </c>
      <c r="K1713" s="530" t="s">
        <v>8366</v>
      </c>
      <c r="L1713" s="657">
        <v>1200</v>
      </c>
      <c r="M1713" s="168">
        <v>3724</v>
      </c>
      <c r="N1713" s="828">
        <v>43833</v>
      </c>
      <c r="O1713" s="168"/>
      <c r="P1713" s="168"/>
      <c r="AB1713" s="1129" t="str">
        <f t="shared" si="33"/>
        <v>Cabo San Vicente37</v>
      </c>
    </row>
    <row r="1714" spans="1:28" ht="12.95" customHeight="1">
      <c r="A1714" s="168">
        <v>3725</v>
      </c>
      <c r="B1714" s="168" t="s">
        <v>9502</v>
      </c>
      <c r="C1714" s="534">
        <v>43805</v>
      </c>
      <c r="D1714" s="168" t="s">
        <v>8893</v>
      </c>
      <c r="E1714" s="168">
        <v>10</v>
      </c>
      <c r="F1714" s="168"/>
      <c r="G1714" s="168"/>
      <c r="H1714" s="530" t="s">
        <v>8245</v>
      </c>
      <c r="I1714" s="530" t="s">
        <v>1409</v>
      </c>
      <c r="J1714" s="660">
        <v>43779</v>
      </c>
      <c r="K1714" s="530" t="s">
        <v>8366</v>
      </c>
      <c r="L1714" s="657">
        <v>1200</v>
      </c>
      <c r="M1714" s="168">
        <v>3725</v>
      </c>
      <c r="N1714" s="828">
        <v>43833</v>
      </c>
      <c r="O1714" s="168"/>
      <c r="P1714" s="168"/>
      <c r="AB1714" s="1129" t="str">
        <f t="shared" si="33"/>
        <v>Madison10</v>
      </c>
    </row>
    <row r="1715" spans="1:28" ht="12.95" customHeight="1">
      <c r="A1715" s="168">
        <v>3726</v>
      </c>
      <c r="B1715" s="168" t="s">
        <v>9503</v>
      </c>
      <c r="C1715" s="534">
        <v>43805</v>
      </c>
      <c r="D1715" s="168" t="s">
        <v>3266</v>
      </c>
      <c r="E1715" s="168">
        <v>237</v>
      </c>
      <c r="F1715" s="168"/>
      <c r="G1715" s="168"/>
      <c r="H1715" s="530" t="s">
        <v>9107</v>
      </c>
      <c r="I1715" s="530" t="s">
        <v>4000</v>
      </c>
      <c r="J1715" s="660">
        <v>43797</v>
      </c>
      <c r="K1715" s="530" t="s">
        <v>8362</v>
      </c>
      <c r="L1715" s="657">
        <v>1200</v>
      </c>
      <c r="M1715" s="168">
        <v>3726</v>
      </c>
      <c r="N1715" s="828">
        <v>43894</v>
      </c>
      <c r="O1715" s="168"/>
      <c r="P1715" s="168"/>
      <c r="AB1715" s="1129" t="str">
        <f t="shared" si="33"/>
        <v>Seaways Jademar237</v>
      </c>
    </row>
    <row r="1716" spans="1:28" ht="12.95" customHeight="1">
      <c r="A1716" s="168">
        <v>3727</v>
      </c>
      <c r="B1716" s="168" t="s">
        <v>9504</v>
      </c>
      <c r="C1716" s="534">
        <v>43805</v>
      </c>
      <c r="D1716" s="168" t="s">
        <v>3112</v>
      </c>
      <c r="E1716" s="168" t="s">
        <v>9376</v>
      </c>
      <c r="F1716" s="168"/>
      <c r="G1716" s="168"/>
      <c r="H1716" s="530" t="s">
        <v>8251</v>
      </c>
      <c r="I1716" s="530" t="s">
        <v>9446</v>
      </c>
      <c r="J1716" s="660">
        <v>43779</v>
      </c>
      <c r="K1716" s="530" t="s">
        <v>8366</v>
      </c>
      <c r="L1716" s="657">
        <v>1200</v>
      </c>
      <c r="M1716" s="168">
        <v>3727</v>
      </c>
      <c r="N1716" s="828">
        <v>43901</v>
      </c>
      <c r="O1716" s="168"/>
      <c r="P1716" s="168"/>
      <c r="AB1716" s="1129" t="str">
        <f t="shared" si="33"/>
        <v>Selecao32P-132F</v>
      </c>
    </row>
    <row r="1717" spans="1:28" ht="12.95" customHeight="1">
      <c r="A1717" s="168">
        <v>3728</v>
      </c>
      <c r="B1717" s="168" t="s">
        <v>9505</v>
      </c>
      <c r="C1717" s="534">
        <v>43805</v>
      </c>
      <c r="D1717" s="168" t="s">
        <v>317</v>
      </c>
      <c r="E1717" s="168" t="s">
        <v>9385</v>
      </c>
      <c r="F1717" s="168"/>
      <c r="G1717" s="168"/>
      <c r="H1717" s="530" t="s">
        <v>1304</v>
      </c>
      <c r="I1717" s="530" t="s">
        <v>2846</v>
      </c>
      <c r="J1717" s="660">
        <v>43791</v>
      </c>
      <c r="K1717" s="530" t="s">
        <v>8366</v>
      </c>
      <c r="L1717" s="657">
        <v>1200</v>
      </c>
      <c r="M1717" s="168">
        <v>3728</v>
      </c>
      <c r="N1717" s="828">
        <v>43833</v>
      </c>
      <c r="O1717" s="168"/>
      <c r="P1717" s="168"/>
      <c r="AB1717" s="1129" t="str">
        <f t="shared" si="33"/>
        <v>Aqualiberty096-063</v>
      </c>
    </row>
    <row r="1718" spans="1:28" ht="12.95" customHeight="1">
      <c r="A1718" s="168">
        <v>3729</v>
      </c>
      <c r="B1718" s="168" t="s">
        <v>9506</v>
      </c>
      <c r="C1718" s="534">
        <v>43805</v>
      </c>
      <c r="D1718" s="168" t="s">
        <v>7419</v>
      </c>
      <c r="E1718" s="168" t="s">
        <v>9483</v>
      </c>
      <c r="F1718" s="168"/>
      <c r="G1718" s="168"/>
      <c r="H1718" s="530" t="s">
        <v>2981</v>
      </c>
      <c r="I1718" s="530" t="s">
        <v>55</v>
      </c>
      <c r="J1718" s="660">
        <v>43799</v>
      </c>
      <c r="K1718" s="530" t="s">
        <v>8366</v>
      </c>
      <c r="L1718" s="657">
        <v>1200</v>
      </c>
      <c r="M1718" s="168">
        <v>3729</v>
      </c>
      <c r="N1718" s="828">
        <v>43833</v>
      </c>
      <c r="O1718" s="168"/>
      <c r="P1718" s="168"/>
      <c r="AB1718" s="1129" t="str">
        <f t="shared" si="33"/>
        <v>Chantal137P-143F</v>
      </c>
    </row>
    <row r="1719" spans="1:28" ht="12.95" customHeight="1">
      <c r="A1719" s="168">
        <v>3730</v>
      </c>
      <c r="B1719" s="168" t="s">
        <v>9507</v>
      </c>
      <c r="C1719" s="534">
        <v>43805</v>
      </c>
      <c r="D1719" s="168" t="s">
        <v>3166</v>
      </c>
      <c r="E1719" s="168">
        <v>35</v>
      </c>
      <c r="F1719" s="168">
        <v>43792</v>
      </c>
      <c r="G1719" s="168"/>
      <c r="H1719" s="530" t="s">
        <v>9450</v>
      </c>
      <c r="I1719" s="530" t="s">
        <v>4000</v>
      </c>
      <c r="J1719" s="660">
        <v>43792</v>
      </c>
      <c r="K1719" s="530" t="s">
        <v>8366</v>
      </c>
      <c r="L1719" s="657">
        <v>1200</v>
      </c>
      <c r="M1719" s="168">
        <v>3730</v>
      </c>
      <c r="N1719" s="828">
        <v>43894</v>
      </c>
      <c r="O1719" s="168"/>
      <c r="P1719" s="168"/>
      <c r="AB1719" s="1129" t="str">
        <f t="shared" si="33"/>
        <v>Cabo Kamui35</v>
      </c>
    </row>
    <row r="1720" spans="1:28" ht="12.95" customHeight="1">
      <c r="A1720" s="168">
        <v>3731</v>
      </c>
      <c r="B1720" s="168" t="s">
        <v>9508</v>
      </c>
      <c r="C1720" s="534">
        <v>43805</v>
      </c>
      <c r="D1720" s="168" t="s">
        <v>9453</v>
      </c>
      <c r="E1720" s="168" t="s">
        <v>9485</v>
      </c>
      <c r="F1720" s="168"/>
      <c r="G1720" s="168"/>
      <c r="H1720" s="530" t="s">
        <v>9452</v>
      </c>
      <c r="I1720" s="530" t="s">
        <v>3180</v>
      </c>
      <c r="J1720" s="660">
        <v>43797</v>
      </c>
      <c r="K1720" s="530" t="s">
        <v>8362</v>
      </c>
      <c r="L1720" s="657">
        <v>1200</v>
      </c>
      <c r="M1720" s="168">
        <v>3731</v>
      </c>
      <c r="N1720" s="828">
        <v>43901</v>
      </c>
      <c r="O1720" s="168"/>
      <c r="P1720" s="168"/>
      <c r="AB1720" s="1129" t="str">
        <f t="shared" si="33"/>
        <v>Ice Energy68_3</v>
      </c>
    </row>
    <row r="1721" spans="1:28" ht="12.95" customHeight="1">
      <c r="A1721" s="168">
        <v>3732</v>
      </c>
      <c r="B1721" s="168" t="s">
        <v>9509</v>
      </c>
      <c r="C1721" s="534">
        <v>43805</v>
      </c>
      <c r="D1721" s="168" t="s">
        <v>8174</v>
      </c>
      <c r="E1721" s="168">
        <v>15</v>
      </c>
      <c r="F1721" s="168">
        <v>43789</v>
      </c>
      <c r="G1721" s="168"/>
      <c r="H1721" s="530" t="s">
        <v>3771</v>
      </c>
      <c r="I1721" s="530" t="s">
        <v>55</v>
      </c>
      <c r="J1721" s="660">
        <v>43789</v>
      </c>
      <c r="K1721" s="530" t="s">
        <v>8366</v>
      </c>
      <c r="L1721" s="657">
        <v>1200</v>
      </c>
      <c r="M1721" s="168">
        <v>3732</v>
      </c>
      <c r="N1721" s="828">
        <v>43833</v>
      </c>
      <c r="O1721" s="168"/>
      <c r="P1721" s="168"/>
      <c r="AB1721" s="1129" t="str">
        <f t="shared" si="33"/>
        <v>Neapolis15</v>
      </c>
    </row>
    <row r="1722" spans="1:28" ht="12.95" customHeight="1">
      <c r="A1722" s="168">
        <v>3733</v>
      </c>
      <c r="B1722" s="168" t="s">
        <v>9510</v>
      </c>
      <c r="C1722" s="534">
        <v>43805</v>
      </c>
      <c r="D1722" s="168" t="s">
        <v>8043</v>
      </c>
      <c r="E1722" s="168">
        <v>23</v>
      </c>
      <c r="F1722" s="168">
        <v>43784</v>
      </c>
      <c r="G1722" s="168"/>
      <c r="H1722" s="530" t="s">
        <v>1942</v>
      </c>
      <c r="I1722" s="530" t="s">
        <v>324</v>
      </c>
      <c r="J1722" s="660">
        <v>43784</v>
      </c>
      <c r="K1722" s="530" t="s">
        <v>8366</v>
      </c>
      <c r="L1722" s="657">
        <v>1200</v>
      </c>
      <c r="M1722" s="168">
        <v>3733</v>
      </c>
      <c r="N1722" s="828">
        <v>43815</v>
      </c>
      <c r="O1722" s="168"/>
      <c r="P1722" s="168"/>
      <c r="AB1722" s="1129" t="str">
        <f t="shared" si="33"/>
        <v>Aquapuelche23</v>
      </c>
    </row>
    <row r="1723" spans="1:28" ht="12.95" customHeight="1">
      <c r="A1723" s="168">
        <v>3734</v>
      </c>
      <c r="B1723" s="168" t="s">
        <v>9512</v>
      </c>
      <c r="C1723" s="534">
        <v>43809</v>
      </c>
      <c r="D1723" s="168" t="s">
        <v>9449</v>
      </c>
      <c r="E1723" s="168">
        <v>1925</v>
      </c>
      <c r="F1723" s="168"/>
      <c r="G1723" s="168"/>
      <c r="H1723" s="530" t="s">
        <v>8961</v>
      </c>
      <c r="I1723" s="530" t="s">
        <v>9511</v>
      </c>
      <c r="J1723" s="660">
        <v>43797</v>
      </c>
      <c r="K1723" s="530" t="s">
        <v>9019</v>
      </c>
      <c r="L1723" s="657">
        <v>1200</v>
      </c>
      <c r="M1723" s="168">
        <v>3734</v>
      </c>
      <c r="N1723" s="828">
        <v>43816</v>
      </c>
      <c r="O1723" s="168"/>
      <c r="P1723" s="168"/>
      <c r="AB1723" s="1129" t="str">
        <f t="shared" si="33"/>
        <v>Eagle Barcelona1925</v>
      </c>
    </row>
    <row r="1724" spans="1:28" ht="12.95" customHeight="1">
      <c r="A1724" s="168">
        <v>3735</v>
      </c>
      <c r="B1724" s="168" t="s">
        <v>9513</v>
      </c>
      <c r="C1724" s="534">
        <v>43809</v>
      </c>
      <c r="D1724" s="168" t="s">
        <v>9517</v>
      </c>
      <c r="E1724" s="168" t="s">
        <v>9518</v>
      </c>
      <c r="F1724" s="168"/>
      <c r="G1724" s="168"/>
      <c r="H1724" s="530" t="s">
        <v>9514</v>
      </c>
      <c r="I1724" s="530" t="s">
        <v>3503</v>
      </c>
      <c r="J1724" s="660">
        <v>43565</v>
      </c>
      <c r="K1724" s="530" t="s">
        <v>9515</v>
      </c>
      <c r="L1724" s="657">
        <v>800</v>
      </c>
      <c r="M1724" s="168"/>
      <c r="N1724" s="828">
        <v>43816</v>
      </c>
      <c r="O1724" s="168"/>
      <c r="P1724" s="168"/>
      <c r="AB1724" s="1129" t="str">
        <f t="shared" si="33"/>
        <v>China Dawnv5035069</v>
      </c>
    </row>
    <row r="1725" spans="1:28" ht="12.95" customHeight="1">
      <c r="A1725" s="168">
        <v>3736</v>
      </c>
      <c r="B1725" s="168" t="s">
        <v>9516</v>
      </c>
      <c r="C1725" s="534">
        <v>43809</v>
      </c>
      <c r="D1725" s="168" t="s">
        <v>9519</v>
      </c>
      <c r="E1725" s="168" t="s">
        <v>9520</v>
      </c>
      <c r="F1725" s="168"/>
      <c r="G1725" s="168"/>
      <c r="H1725" s="530" t="s">
        <v>9514</v>
      </c>
      <c r="I1725" s="530" t="s">
        <v>20</v>
      </c>
      <c r="J1725" s="660">
        <v>43531</v>
      </c>
      <c r="K1725" s="530" t="s">
        <v>9515</v>
      </c>
      <c r="L1725" s="657">
        <v>800</v>
      </c>
      <c r="M1725" s="168"/>
      <c r="N1725" s="828">
        <v>43816</v>
      </c>
      <c r="O1725" s="168"/>
      <c r="P1725" s="168"/>
      <c r="AB1725" s="1129" t="str">
        <f t="shared" si="33"/>
        <v>Eurofaithv17</v>
      </c>
    </row>
    <row r="1726" spans="1:28" ht="12.95" customHeight="1">
      <c r="A1726" s="168">
        <v>3737</v>
      </c>
      <c r="B1726" s="168" t="s">
        <v>9579</v>
      </c>
      <c r="C1726" s="534">
        <v>43834</v>
      </c>
      <c r="D1726" s="168" t="s">
        <v>9102</v>
      </c>
      <c r="E1726" s="168">
        <v>2</v>
      </c>
      <c r="F1726" s="168"/>
      <c r="G1726" s="168"/>
      <c r="H1726" s="530" t="s">
        <v>3273</v>
      </c>
      <c r="I1726" s="530" t="s">
        <v>182</v>
      </c>
      <c r="J1726" s="660">
        <v>44175</v>
      </c>
      <c r="K1726" s="530" t="s">
        <v>1485</v>
      </c>
      <c r="L1726" s="657">
        <v>1600</v>
      </c>
      <c r="M1726" s="168">
        <v>3737</v>
      </c>
      <c r="N1726" s="828">
        <v>43994</v>
      </c>
      <c r="O1726" s="168"/>
      <c r="P1726" s="168"/>
      <c r="AB1726" s="1129" t="str">
        <f t="shared" si="33"/>
        <v>Castor2</v>
      </c>
    </row>
    <row r="1727" spans="1:28" ht="12.95" customHeight="1">
      <c r="A1727" s="168">
        <v>3738</v>
      </c>
      <c r="B1727" s="168" t="s">
        <v>9580</v>
      </c>
      <c r="C1727" s="534">
        <v>43834</v>
      </c>
      <c r="D1727" s="168" t="s">
        <v>9097</v>
      </c>
      <c r="E1727" s="168">
        <v>11</v>
      </c>
      <c r="F1727" s="168"/>
      <c r="G1727" s="168"/>
      <c r="H1727" s="530" t="s">
        <v>521</v>
      </c>
      <c r="I1727" s="530" t="s">
        <v>8793</v>
      </c>
      <c r="J1727" s="660">
        <v>43805</v>
      </c>
      <c r="K1727" s="530" t="s">
        <v>28</v>
      </c>
      <c r="L1727" s="657">
        <v>1400</v>
      </c>
      <c r="M1727" s="168">
        <v>3738</v>
      </c>
      <c r="N1727" s="828">
        <v>43906</v>
      </c>
      <c r="O1727" s="168"/>
      <c r="P1727" s="168"/>
      <c r="AB1727" s="1129" t="str">
        <f t="shared" si="33"/>
        <v>Fos Picasso11</v>
      </c>
    </row>
    <row r="1728" spans="1:28" ht="12.95" customHeight="1">
      <c r="A1728" s="168">
        <v>3739</v>
      </c>
      <c r="B1728" s="168" t="s">
        <v>9581</v>
      </c>
      <c r="C1728" s="534">
        <v>43834</v>
      </c>
      <c r="D1728" s="168" t="s">
        <v>8670</v>
      </c>
      <c r="E1728" s="168" t="s">
        <v>9459</v>
      </c>
      <c r="F1728" s="168"/>
      <c r="G1728" s="168"/>
      <c r="H1728" s="530" t="s">
        <v>9460</v>
      </c>
      <c r="I1728" s="530" t="s">
        <v>567</v>
      </c>
      <c r="J1728" s="660">
        <v>43805</v>
      </c>
      <c r="K1728" s="530" t="s">
        <v>28</v>
      </c>
      <c r="L1728" s="657">
        <v>1400</v>
      </c>
      <c r="M1728" s="168">
        <v>3739</v>
      </c>
      <c r="N1728" s="828">
        <v>43854</v>
      </c>
      <c r="O1728" s="168"/>
      <c r="P1728" s="168"/>
      <c r="AB1728" s="1129" t="str">
        <f t="shared" si="33"/>
        <v>Crudesun08_19</v>
      </c>
    </row>
    <row r="1729" spans="1:28" ht="12.95" customHeight="1">
      <c r="A1729" s="168">
        <v>3740</v>
      </c>
      <c r="B1729" s="168" t="s">
        <v>9582</v>
      </c>
      <c r="C1729" s="534">
        <v>43834</v>
      </c>
      <c r="D1729" s="168" t="s">
        <v>538</v>
      </c>
      <c r="E1729" s="168" t="s">
        <v>9560</v>
      </c>
      <c r="F1729" s="168"/>
      <c r="G1729" s="168"/>
      <c r="H1729" s="530" t="s">
        <v>1382</v>
      </c>
      <c r="I1729" s="530" t="s">
        <v>441</v>
      </c>
      <c r="J1729" s="660">
        <v>43822</v>
      </c>
      <c r="K1729" s="530" t="s">
        <v>28</v>
      </c>
      <c r="L1729" s="657">
        <v>1400</v>
      </c>
      <c r="M1729" s="168">
        <v>3740</v>
      </c>
      <c r="N1729" s="828">
        <v>43906</v>
      </c>
      <c r="O1729" s="168"/>
      <c r="P1729" s="168"/>
      <c r="AB1729" s="1129" t="str">
        <f t="shared" si="33"/>
        <v>Bareilly11-19</v>
      </c>
    </row>
    <row r="1730" spans="1:28" ht="12.95" customHeight="1">
      <c r="A1730" s="168">
        <v>3741</v>
      </c>
      <c r="B1730" s="168" t="s">
        <v>9583</v>
      </c>
      <c r="C1730" s="534">
        <v>43834</v>
      </c>
      <c r="D1730" s="168" t="s">
        <v>162</v>
      </c>
      <c r="E1730" s="168" t="s">
        <v>9527</v>
      </c>
      <c r="F1730" s="168">
        <v>43814</v>
      </c>
      <c r="G1730" s="168"/>
      <c r="H1730" s="530" t="s">
        <v>1382</v>
      </c>
      <c r="I1730" s="530" t="s">
        <v>20</v>
      </c>
      <c r="J1730" s="660">
        <v>43814</v>
      </c>
      <c r="K1730" s="530" t="s">
        <v>28</v>
      </c>
      <c r="L1730" s="657">
        <v>1400</v>
      </c>
      <c r="M1730" s="168">
        <v>3741</v>
      </c>
      <c r="N1730" s="828">
        <v>43874</v>
      </c>
      <c r="O1730" s="168"/>
      <c r="P1730" s="168"/>
      <c r="AB1730" s="1129" t="str">
        <f t="shared" si="33"/>
        <v>Aljalaa5-129</v>
      </c>
    </row>
    <row r="1731" spans="1:28" ht="12.95" customHeight="1">
      <c r="A1731" s="168">
        <v>3742</v>
      </c>
      <c r="B1731" s="168" t="s">
        <v>9584</v>
      </c>
      <c r="C1731" s="534">
        <v>43834</v>
      </c>
      <c r="D1731" s="168" t="s">
        <v>544</v>
      </c>
      <c r="E1731" s="168">
        <v>11</v>
      </c>
      <c r="F1731" s="168">
        <v>43822</v>
      </c>
      <c r="G1731" s="168"/>
      <c r="H1731" s="530" t="s">
        <v>1382</v>
      </c>
      <c r="I1731" s="530" t="s">
        <v>20</v>
      </c>
      <c r="J1731" s="660">
        <v>43822</v>
      </c>
      <c r="K1731" s="530" t="s">
        <v>28</v>
      </c>
      <c r="L1731" s="657">
        <v>1400</v>
      </c>
      <c r="M1731" s="168">
        <v>3742</v>
      </c>
      <c r="N1731" s="828">
        <v>43845</v>
      </c>
      <c r="O1731" s="168"/>
      <c r="P1731" s="168"/>
      <c r="AB1731" s="1129" t="str">
        <f t="shared" si="33"/>
        <v>Mesaieed11</v>
      </c>
    </row>
    <row r="1732" spans="1:28" ht="12.95" customHeight="1">
      <c r="A1732" s="168">
        <v>3743</v>
      </c>
      <c r="B1732" s="168" t="s">
        <v>9585</v>
      </c>
      <c r="C1732" s="534">
        <v>43834</v>
      </c>
      <c r="D1732" s="168" t="s">
        <v>635</v>
      </c>
      <c r="E1732" s="168">
        <v>91</v>
      </c>
      <c r="F1732" s="168">
        <v>43828</v>
      </c>
      <c r="G1732" s="168"/>
      <c r="H1732" s="530" t="s">
        <v>7570</v>
      </c>
      <c r="I1732" s="530" t="s">
        <v>20</v>
      </c>
      <c r="J1732" s="660">
        <v>43828</v>
      </c>
      <c r="K1732" s="530" t="s">
        <v>28</v>
      </c>
      <c r="L1732" s="657">
        <v>1400</v>
      </c>
      <c r="M1732" s="168">
        <v>3743</v>
      </c>
      <c r="N1732" s="828">
        <v>43874</v>
      </c>
      <c r="O1732" s="168"/>
      <c r="P1732" s="168"/>
      <c r="AB1732" s="1129" t="str">
        <f t="shared" si="33"/>
        <v>Stride91</v>
      </c>
    </row>
    <row r="1733" spans="1:28" ht="12.95" customHeight="1">
      <c r="A1733" s="168">
        <v>3744</v>
      </c>
      <c r="B1733" s="168" t="s">
        <v>9586</v>
      </c>
      <c r="C1733" s="534">
        <v>43836</v>
      </c>
      <c r="D1733" s="168" t="s">
        <v>9463</v>
      </c>
      <c r="E1733" s="168" t="s">
        <v>177</v>
      </c>
      <c r="F1733" s="168"/>
      <c r="G1733" s="168"/>
      <c r="H1733" s="530" t="s">
        <v>8961</v>
      </c>
      <c r="I1733" s="530" t="s">
        <v>9558</v>
      </c>
      <c r="J1733" s="660">
        <v>43806</v>
      </c>
      <c r="K1733" s="530" t="s">
        <v>9019</v>
      </c>
      <c r="L1733" s="657">
        <v>1200</v>
      </c>
      <c r="M1733" s="168">
        <v>3744</v>
      </c>
      <c r="N1733" s="828">
        <v>43844</v>
      </c>
      <c r="O1733" s="168"/>
      <c r="P1733" s="168"/>
      <c r="AB1733" s="1129" t="str">
        <f t="shared" si="33"/>
        <v>Leo Sun75</v>
      </c>
    </row>
    <row r="1734" spans="1:28" ht="12.95" customHeight="1">
      <c r="A1734" s="168">
        <v>3745</v>
      </c>
      <c r="B1734" s="168" t="s">
        <v>9587</v>
      </c>
      <c r="C1734" s="534">
        <v>43837</v>
      </c>
      <c r="D1734" s="168" t="s">
        <v>711</v>
      </c>
      <c r="E1734" s="168">
        <v>1901</v>
      </c>
      <c r="F1734" s="168"/>
      <c r="G1734" s="168"/>
      <c r="H1734" s="530" t="s">
        <v>8974</v>
      </c>
      <c r="I1734" s="530" t="s">
        <v>25</v>
      </c>
      <c r="J1734" s="660">
        <v>43807</v>
      </c>
      <c r="K1734" s="530" t="s">
        <v>1106</v>
      </c>
      <c r="L1734" s="657">
        <v>1700</v>
      </c>
      <c r="M1734" s="168">
        <v>3745</v>
      </c>
      <c r="N1734" s="828">
        <v>43868</v>
      </c>
      <c r="O1734" s="168"/>
      <c r="P1734" s="168"/>
      <c r="AB1734" s="1129" t="str">
        <f t="shared" si="33"/>
        <v>Silver Valerie1901</v>
      </c>
    </row>
    <row r="1735" spans="1:28" ht="12.95" customHeight="1">
      <c r="A1735" s="168">
        <v>3746</v>
      </c>
      <c r="B1735" s="168" t="s">
        <v>9588</v>
      </c>
      <c r="C1735" s="534">
        <v>43837</v>
      </c>
      <c r="D1735" s="168" t="s">
        <v>92</v>
      </c>
      <c r="E1735" s="168">
        <v>51</v>
      </c>
      <c r="F1735" s="168"/>
      <c r="G1735" s="168"/>
      <c r="H1735" s="530" t="s">
        <v>2278</v>
      </c>
      <c r="I1735" s="530" t="s">
        <v>441</v>
      </c>
      <c r="J1735" s="660">
        <v>43802</v>
      </c>
      <c r="K1735" s="530" t="s">
        <v>60</v>
      </c>
      <c r="L1735" s="657">
        <v>800</v>
      </c>
      <c r="M1735" s="168">
        <v>3746</v>
      </c>
      <c r="N1735" s="828">
        <v>43866</v>
      </c>
      <c r="O1735" s="168"/>
      <c r="P1735" s="168"/>
      <c r="AB1735" s="1129" t="str">
        <f t="shared" si="33"/>
        <v>Luzon Spirit51</v>
      </c>
    </row>
    <row r="1736" spans="1:28" ht="12.95" customHeight="1">
      <c r="A1736" s="168">
        <v>3747</v>
      </c>
      <c r="B1736" s="168" t="s">
        <v>9589</v>
      </c>
      <c r="C1736" s="534">
        <v>43837</v>
      </c>
      <c r="D1736" s="168" t="s">
        <v>8593</v>
      </c>
      <c r="E1736" s="168" t="s">
        <v>151</v>
      </c>
      <c r="F1736" s="168">
        <v>43779</v>
      </c>
      <c r="G1736" s="168"/>
      <c r="H1736" s="530" t="s">
        <v>63</v>
      </c>
      <c r="I1736" s="530" t="s">
        <v>200</v>
      </c>
      <c r="J1736" s="660">
        <v>43808</v>
      </c>
      <c r="K1736" s="530" t="s">
        <v>60</v>
      </c>
      <c r="L1736" s="657">
        <v>800</v>
      </c>
      <c r="M1736" s="168">
        <v>3747</v>
      </c>
      <c r="N1736" s="828">
        <v>43866</v>
      </c>
      <c r="O1736" s="168"/>
      <c r="P1736" s="168"/>
      <c r="AB1736" s="1129" t="str">
        <f t="shared" si="33"/>
        <v>Stavanger Falcon15</v>
      </c>
    </row>
    <row r="1737" spans="1:28" ht="12.95" customHeight="1">
      <c r="A1737" s="168">
        <v>3748</v>
      </c>
      <c r="B1737" s="168" t="s">
        <v>9590</v>
      </c>
      <c r="C1737" s="534">
        <v>43837</v>
      </c>
      <c r="D1737" s="168" t="s">
        <v>768</v>
      </c>
      <c r="E1737" s="168">
        <v>54</v>
      </c>
      <c r="F1737" s="168"/>
      <c r="G1737" s="168"/>
      <c r="H1737" s="530" t="s">
        <v>7955</v>
      </c>
      <c r="I1737" s="530" t="s">
        <v>9557</v>
      </c>
      <c r="J1737" s="660">
        <v>43806</v>
      </c>
      <c r="K1737" s="530" t="s">
        <v>60</v>
      </c>
      <c r="L1737" s="657">
        <v>800</v>
      </c>
      <c r="M1737" s="168">
        <v>3748</v>
      </c>
      <c r="N1737" s="828">
        <v>43866</v>
      </c>
      <c r="O1737" s="168"/>
      <c r="P1737" s="168"/>
      <c r="AB1737" s="1129" t="str">
        <f t="shared" si="33"/>
        <v>Peak Spirit54</v>
      </c>
    </row>
    <row r="1738" spans="1:28" ht="12.95" customHeight="1">
      <c r="A1738" s="168">
        <v>3749</v>
      </c>
      <c r="B1738" s="168" t="s">
        <v>9591</v>
      </c>
      <c r="C1738" s="534">
        <v>43837</v>
      </c>
      <c r="D1738" s="168" t="s">
        <v>638</v>
      </c>
      <c r="E1738" s="168" t="s">
        <v>4808</v>
      </c>
      <c r="F1738" s="168"/>
      <c r="G1738" s="168"/>
      <c r="H1738" s="530" t="s">
        <v>63</v>
      </c>
      <c r="I1738" s="530" t="s">
        <v>200</v>
      </c>
      <c r="J1738" s="660">
        <v>43804</v>
      </c>
      <c r="K1738" s="530" t="s">
        <v>60</v>
      </c>
      <c r="L1738" s="657">
        <v>800</v>
      </c>
      <c r="M1738" s="168">
        <v>3749</v>
      </c>
      <c r="N1738" s="828">
        <v>43866</v>
      </c>
      <c r="O1738" s="168"/>
      <c r="P1738" s="168"/>
      <c r="AB1738" s="1129" t="str">
        <f t="shared" si="33"/>
        <v>Mare Tirrenum97</v>
      </c>
    </row>
    <row r="1739" spans="1:28" ht="12.95" customHeight="1">
      <c r="A1739" s="168">
        <v>3750</v>
      </c>
      <c r="B1739" s="168" t="s">
        <v>9592</v>
      </c>
      <c r="C1739" s="534">
        <v>43837</v>
      </c>
      <c r="D1739" s="168" t="s">
        <v>4427</v>
      </c>
      <c r="E1739" s="168" t="s">
        <v>165</v>
      </c>
      <c r="F1739" s="168"/>
      <c r="G1739" s="168"/>
      <c r="H1739" s="530" t="s">
        <v>9467</v>
      </c>
      <c r="I1739" s="530" t="s">
        <v>86</v>
      </c>
      <c r="J1739" s="660">
        <v>43820</v>
      </c>
      <c r="K1739" s="530" t="s">
        <v>60</v>
      </c>
      <c r="L1739" s="657">
        <v>800</v>
      </c>
      <c r="M1739" s="168">
        <v>3750</v>
      </c>
      <c r="N1739" s="828">
        <v>43866</v>
      </c>
      <c r="O1739" s="168"/>
      <c r="P1739" s="168"/>
      <c r="AB1739" s="1129" t="str">
        <f t="shared" si="33"/>
        <v>Narmada Spirit45</v>
      </c>
    </row>
    <row r="1740" spans="1:28" ht="12.95" customHeight="1">
      <c r="A1740" s="168">
        <v>3751</v>
      </c>
      <c r="B1740" s="168" t="s">
        <v>9593</v>
      </c>
      <c r="C1740" s="534">
        <v>43837</v>
      </c>
      <c r="D1740" s="168" t="s">
        <v>73</v>
      </c>
      <c r="E1740" s="168">
        <v>162</v>
      </c>
      <c r="F1740" s="168">
        <v>43815</v>
      </c>
      <c r="G1740" s="168"/>
      <c r="H1740" s="530" t="s">
        <v>601</v>
      </c>
      <c r="I1740" s="530" t="s">
        <v>786</v>
      </c>
      <c r="J1740" s="660">
        <v>43815</v>
      </c>
      <c r="K1740" s="530" t="s">
        <v>60</v>
      </c>
      <c r="L1740" s="657">
        <v>800</v>
      </c>
      <c r="M1740" s="168">
        <v>3751</v>
      </c>
      <c r="N1740" s="828">
        <v>43866</v>
      </c>
      <c r="O1740" s="168"/>
      <c r="P1740" s="168"/>
      <c r="AB1740" s="1129" t="str">
        <f t="shared" si="33"/>
        <v>Erik Spirit162</v>
      </c>
    </row>
    <row r="1741" spans="1:28" ht="12.95" customHeight="1">
      <c r="A1741" s="168">
        <v>3752</v>
      </c>
      <c r="B1741" s="168" t="s">
        <v>9594</v>
      </c>
      <c r="C1741" s="534">
        <v>43837</v>
      </c>
      <c r="D1741" s="168" t="s">
        <v>7758</v>
      </c>
      <c r="E1741" s="168">
        <v>97</v>
      </c>
      <c r="F1741" s="168">
        <v>43812</v>
      </c>
      <c r="G1741" s="168"/>
      <c r="H1741" s="530" t="s">
        <v>830</v>
      </c>
      <c r="I1741" s="530" t="s">
        <v>20</v>
      </c>
      <c r="J1741" s="660">
        <v>43812</v>
      </c>
      <c r="K1741" s="530" t="s">
        <v>60</v>
      </c>
      <c r="L1741" s="657">
        <v>800</v>
      </c>
      <c r="M1741" s="168">
        <v>3752</v>
      </c>
      <c r="N1741" s="828">
        <v>43866</v>
      </c>
      <c r="O1741" s="168"/>
      <c r="P1741" s="168"/>
      <c r="AB1741" s="1129" t="str">
        <f t="shared" si="33"/>
        <v>Emerald Spirit97</v>
      </c>
    </row>
    <row r="1742" spans="1:28" ht="12.95" customHeight="1">
      <c r="A1742" s="168">
        <v>3753</v>
      </c>
      <c r="B1742" s="168" t="s">
        <v>9595</v>
      </c>
      <c r="C1742" s="534">
        <v>43837</v>
      </c>
      <c r="D1742" s="168" t="s">
        <v>9524</v>
      </c>
      <c r="E1742" s="168">
        <v>89</v>
      </c>
      <c r="F1742" s="168">
        <v>43815</v>
      </c>
      <c r="G1742" s="168"/>
      <c r="H1742" s="530" t="s">
        <v>63</v>
      </c>
      <c r="I1742" s="530" t="s">
        <v>9525</v>
      </c>
      <c r="J1742" s="660">
        <v>43815</v>
      </c>
      <c r="K1742" s="530" t="s">
        <v>60</v>
      </c>
      <c r="L1742" s="657">
        <v>800</v>
      </c>
      <c r="M1742" s="168">
        <v>3753</v>
      </c>
      <c r="N1742" s="828">
        <v>43866</v>
      </c>
      <c r="O1742" s="168"/>
      <c r="P1742" s="168"/>
      <c r="AB1742" s="1129" t="str">
        <f t="shared" si="33"/>
        <v>Whistler Spirit89</v>
      </c>
    </row>
    <row r="1743" spans="1:28" ht="12.95" customHeight="1">
      <c r="A1743" s="168">
        <v>3754</v>
      </c>
      <c r="B1743" s="168" t="s">
        <v>9596</v>
      </c>
      <c r="C1743" s="534">
        <v>43837</v>
      </c>
      <c r="D1743" s="168" t="s">
        <v>8124</v>
      </c>
      <c r="E1743" s="168">
        <v>40</v>
      </c>
      <c r="F1743" s="168">
        <v>43812</v>
      </c>
      <c r="G1743" s="168"/>
      <c r="H1743" s="530" t="s">
        <v>63</v>
      </c>
      <c r="I1743" s="530" t="s">
        <v>225</v>
      </c>
      <c r="J1743" s="660">
        <v>43812</v>
      </c>
      <c r="K1743" s="530" t="s">
        <v>60</v>
      </c>
      <c r="L1743" s="657">
        <v>800</v>
      </c>
      <c r="M1743" s="168">
        <v>3754</v>
      </c>
      <c r="N1743" s="828">
        <v>43889</v>
      </c>
      <c r="O1743" s="168"/>
      <c r="P1743" s="168"/>
      <c r="AB1743" s="1129" t="str">
        <f t="shared" si="33"/>
        <v>Monteral Spirit40</v>
      </c>
    </row>
    <row r="1744" spans="1:28" ht="12.95" customHeight="1">
      <c r="A1744" s="168">
        <v>3755</v>
      </c>
      <c r="B1744" s="168" t="s">
        <v>9597</v>
      </c>
      <c r="C1744" s="534">
        <v>43837</v>
      </c>
      <c r="D1744" s="168" t="s">
        <v>682</v>
      </c>
      <c r="E1744" s="168">
        <v>104</v>
      </c>
      <c r="F1744" s="168"/>
      <c r="G1744" s="168"/>
      <c r="H1744" s="530" t="s">
        <v>1834</v>
      </c>
      <c r="I1744" s="530" t="s">
        <v>532</v>
      </c>
      <c r="J1744" s="660">
        <v>43814</v>
      </c>
      <c r="K1744" s="530" t="s">
        <v>60</v>
      </c>
      <c r="L1744" s="657">
        <v>800</v>
      </c>
      <c r="M1744" s="168">
        <v>3755</v>
      </c>
      <c r="N1744" s="828">
        <v>43868</v>
      </c>
      <c r="O1744" s="168"/>
      <c r="P1744" s="168"/>
      <c r="AB1744" s="1129" t="str">
        <f t="shared" si="33"/>
        <v>Tarbet Spirit104</v>
      </c>
    </row>
    <row r="1745" spans="1:28" ht="12.95" customHeight="1">
      <c r="A1745" s="168">
        <v>3756</v>
      </c>
      <c r="B1745" s="168" t="s">
        <v>9598</v>
      </c>
      <c r="C1745" s="534">
        <v>43837</v>
      </c>
      <c r="D1745" s="168" t="s">
        <v>8401</v>
      </c>
      <c r="E1745" s="168">
        <v>16</v>
      </c>
      <c r="F1745" s="168"/>
      <c r="G1745" s="168"/>
      <c r="H1745" s="530" t="s">
        <v>63</v>
      </c>
      <c r="I1745" s="530" t="s">
        <v>90</v>
      </c>
      <c r="J1745" s="660">
        <v>43832</v>
      </c>
      <c r="K1745" s="530" t="s">
        <v>60</v>
      </c>
      <c r="L1745" s="657">
        <v>800</v>
      </c>
      <c r="M1745" s="168">
        <v>3756</v>
      </c>
      <c r="N1745" s="828">
        <v>43866</v>
      </c>
      <c r="O1745" s="168"/>
      <c r="P1745" s="168"/>
      <c r="AB1745" s="1129" t="str">
        <f t="shared" si="33"/>
        <v>Pusaka Borneo16</v>
      </c>
    </row>
    <row r="1746" spans="1:28" ht="12.95" customHeight="1">
      <c r="A1746" s="168">
        <v>3757</v>
      </c>
      <c r="B1746" s="168" t="s">
        <v>9599</v>
      </c>
      <c r="C1746" s="534">
        <v>43837</v>
      </c>
      <c r="D1746" s="168" t="s">
        <v>638</v>
      </c>
      <c r="E1746" s="168">
        <v>98</v>
      </c>
      <c r="F1746" s="168">
        <v>43825</v>
      </c>
      <c r="G1746" s="168"/>
      <c r="H1746" s="530" t="s">
        <v>63</v>
      </c>
      <c r="I1746" s="530" t="s">
        <v>20</v>
      </c>
      <c r="J1746" s="660">
        <v>43825</v>
      </c>
      <c r="K1746" s="530" t="s">
        <v>60</v>
      </c>
      <c r="L1746" s="657">
        <v>800</v>
      </c>
      <c r="M1746" s="168">
        <v>3757</v>
      </c>
      <c r="N1746" s="828">
        <v>43866</v>
      </c>
      <c r="O1746" s="168"/>
      <c r="P1746" s="168"/>
      <c r="AB1746" s="1129" t="str">
        <f t="shared" si="33"/>
        <v>Mare Tirrenum98</v>
      </c>
    </row>
    <row r="1747" spans="1:28" ht="12.95" customHeight="1">
      <c r="A1747" s="168">
        <v>3758</v>
      </c>
      <c r="B1747" s="168" t="s">
        <v>9600</v>
      </c>
      <c r="C1747" s="534">
        <v>43837</v>
      </c>
      <c r="D1747" s="168" t="s">
        <v>7744</v>
      </c>
      <c r="E1747" s="168">
        <v>45</v>
      </c>
      <c r="F1747" s="168">
        <v>43829</v>
      </c>
      <c r="G1747" s="168"/>
      <c r="H1747" s="530" t="s">
        <v>63</v>
      </c>
      <c r="I1747" s="530" t="s">
        <v>20</v>
      </c>
      <c r="J1747" s="660">
        <v>43829</v>
      </c>
      <c r="K1747" s="530" t="s">
        <v>60</v>
      </c>
      <c r="L1747" s="657">
        <v>800</v>
      </c>
      <c r="M1747" s="168">
        <v>3758</v>
      </c>
      <c r="N1747" s="828">
        <v>43866</v>
      </c>
      <c r="O1747" s="168"/>
      <c r="P1747" s="168"/>
      <c r="AB1747" s="1129" t="str">
        <f t="shared" si="33"/>
        <v>Blue Power45</v>
      </c>
    </row>
    <row r="1748" spans="1:28" ht="12.95" customHeight="1">
      <c r="A1748" s="168">
        <v>3759</v>
      </c>
      <c r="B1748" s="168" t="s">
        <v>9601</v>
      </c>
      <c r="C1748" s="534">
        <v>43837</v>
      </c>
      <c r="D1748" s="168" t="s">
        <v>383</v>
      </c>
      <c r="E1748" s="168">
        <v>176</v>
      </c>
      <c r="F1748" s="168"/>
      <c r="G1748" s="168"/>
      <c r="H1748" s="530" t="s">
        <v>63</v>
      </c>
      <c r="I1748" s="530" t="s">
        <v>200</v>
      </c>
      <c r="J1748" s="660">
        <v>41274</v>
      </c>
      <c r="K1748" s="530" t="s">
        <v>60</v>
      </c>
      <c r="L1748" s="657">
        <v>800</v>
      </c>
      <c r="M1748" s="168">
        <v>3759</v>
      </c>
      <c r="N1748" s="828">
        <v>43866</v>
      </c>
      <c r="O1748" s="168"/>
      <c r="P1748" s="168"/>
      <c r="AB1748" s="1129" t="str">
        <f t="shared" si="33"/>
        <v>Axel Spirit176</v>
      </c>
    </row>
    <row r="1749" spans="1:28" ht="12.95" customHeight="1">
      <c r="A1749" s="168">
        <v>3760</v>
      </c>
      <c r="B1749" s="168" t="s">
        <v>9602</v>
      </c>
      <c r="C1749" s="534">
        <v>43837</v>
      </c>
      <c r="D1749" s="168" t="s">
        <v>3175</v>
      </c>
      <c r="E1749" s="168" t="s">
        <v>8077</v>
      </c>
      <c r="F1749" s="168"/>
      <c r="G1749" s="168"/>
      <c r="H1749" s="271" t="s">
        <v>9387</v>
      </c>
      <c r="I1749" s="530" t="s">
        <v>2232</v>
      </c>
      <c r="J1749" s="660">
        <v>43808</v>
      </c>
      <c r="K1749" s="530" t="s">
        <v>8365</v>
      </c>
      <c r="L1749" s="657">
        <v>1400</v>
      </c>
      <c r="M1749" s="168">
        <v>3760</v>
      </c>
      <c r="N1749" s="828">
        <v>43845</v>
      </c>
      <c r="O1749" s="168"/>
      <c r="P1749" s="168"/>
      <c r="AB1749" s="1129" t="str">
        <f t="shared" si="33"/>
        <v>Seaways Silvermar234</v>
      </c>
    </row>
    <row r="1750" spans="1:28" ht="12.95" customHeight="1">
      <c r="A1750" s="168">
        <v>3761</v>
      </c>
      <c r="B1750" s="168" t="s">
        <v>9603</v>
      </c>
      <c r="C1750" s="534">
        <v>43837</v>
      </c>
      <c r="D1750" s="168" t="s">
        <v>9455</v>
      </c>
      <c r="E1750" s="168">
        <v>85</v>
      </c>
      <c r="F1750" s="168"/>
      <c r="G1750" s="168"/>
      <c r="H1750" s="530" t="s">
        <v>1489</v>
      </c>
      <c r="I1750" s="530" t="s">
        <v>1409</v>
      </c>
      <c r="J1750" s="660">
        <v>43801</v>
      </c>
      <c r="K1750" s="530" t="s">
        <v>8365</v>
      </c>
      <c r="L1750" s="657">
        <v>1400</v>
      </c>
      <c r="M1750" s="168">
        <v>3761</v>
      </c>
      <c r="N1750" s="828">
        <v>43866</v>
      </c>
      <c r="O1750" s="168"/>
      <c r="P1750" s="168"/>
      <c r="AB1750" s="1129" t="str">
        <f t="shared" si="33"/>
        <v>Seaways Leyte85</v>
      </c>
    </row>
    <row r="1751" spans="1:28" ht="12.95" customHeight="1">
      <c r="A1751" s="168">
        <v>3762</v>
      </c>
      <c r="B1751" s="168" t="s">
        <v>9604</v>
      </c>
      <c r="C1751" s="534">
        <v>43837</v>
      </c>
      <c r="D1751" s="168" t="s">
        <v>7872</v>
      </c>
      <c r="E1751" s="168" t="s">
        <v>9531</v>
      </c>
      <c r="F1751" s="168">
        <v>43810</v>
      </c>
      <c r="G1751" s="168"/>
      <c r="H1751" s="530" t="s">
        <v>8464</v>
      </c>
      <c r="I1751" s="530" t="s">
        <v>4000</v>
      </c>
      <c r="J1751" s="660">
        <v>43810</v>
      </c>
      <c r="K1751" s="530" t="s">
        <v>8362</v>
      </c>
      <c r="L1751" s="657">
        <v>1200</v>
      </c>
      <c r="M1751" s="168">
        <v>3762</v>
      </c>
      <c r="N1751" s="828">
        <v>43845</v>
      </c>
      <c r="O1751" s="168"/>
      <c r="P1751" s="168"/>
      <c r="AB1751" s="1129" t="str">
        <f t="shared" si="33"/>
        <v>Persepolis22P-123F</v>
      </c>
    </row>
    <row r="1752" spans="1:28" ht="12.95" customHeight="1">
      <c r="A1752" s="168">
        <v>3763</v>
      </c>
      <c r="B1752" s="168" t="s">
        <v>9605</v>
      </c>
      <c r="C1752" s="534">
        <v>43837</v>
      </c>
      <c r="D1752" s="168" t="s">
        <v>8317</v>
      </c>
      <c r="E1752" s="168">
        <v>11</v>
      </c>
      <c r="F1752" s="168">
        <v>43807</v>
      </c>
      <c r="G1752" s="168"/>
      <c r="H1752" s="530" t="s">
        <v>2783</v>
      </c>
      <c r="I1752" s="530" t="s">
        <v>1409</v>
      </c>
      <c r="J1752" s="660">
        <v>43807</v>
      </c>
      <c r="K1752" s="530" t="s">
        <v>8365</v>
      </c>
      <c r="L1752" s="657">
        <v>1400</v>
      </c>
      <c r="M1752" s="168">
        <v>3763</v>
      </c>
      <c r="N1752" s="828">
        <v>43866</v>
      </c>
      <c r="O1752" s="168"/>
      <c r="P1752" s="168"/>
      <c r="AB1752" s="1129" t="str">
        <f t="shared" si="33"/>
        <v>Cabo San Antonio11</v>
      </c>
    </row>
    <row r="1753" spans="1:28" ht="12.95" customHeight="1">
      <c r="A1753" s="168">
        <v>3764</v>
      </c>
      <c r="B1753" s="168" t="s">
        <v>9606</v>
      </c>
      <c r="C1753" s="534">
        <v>43837</v>
      </c>
      <c r="D1753" s="168" t="s">
        <v>7968</v>
      </c>
      <c r="E1753" s="168">
        <v>168</v>
      </c>
      <c r="F1753" s="168" t="s">
        <v>9533</v>
      </c>
      <c r="G1753" s="168"/>
      <c r="H1753" s="530" t="s">
        <v>688</v>
      </c>
      <c r="I1753" s="530" t="s">
        <v>3180</v>
      </c>
      <c r="J1753" s="660">
        <v>43801</v>
      </c>
      <c r="K1753" s="530" t="s">
        <v>8365</v>
      </c>
      <c r="L1753" s="657">
        <v>1400</v>
      </c>
      <c r="M1753" s="168">
        <v>3764</v>
      </c>
      <c r="N1753" s="828">
        <v>43845</v>
      </c>
      <c r="O1753" s="168"/>
      <c r="P1753" s="168"/>
      <c r="AB1753" s="1129" t="str">
        <f t="shared" si="33"/>
        <v>Seaways Goldmar168</v>
      </c>
    </row>
    <row r="1754" spans="1:28" ht="12.95" customHeight="1">
      <c r="A1754" s="168">
        <v>3765</v>
      </c>
      <c r="B1754" s="168" t="s">
        <v>9607</v>
      </c>
      <c r="C1754" s="534">
        <v>43837</v>
      </c>
      <c r="D1754" s="168" t="s">
        <v>8893</v>
      </c>
      <c r="E1754" s="168">
        <v>11</v>
      </c>
      <c r="F1754" s="168">
        <v>43812</v>
      </c>
      <c r="G1754" s="168"/>
      <c r="H1754" s="530" t="s">
        <v>9521</v>
      </c>
      <c r="I1754" s="530" t="s">
        <v>62</v>
      </c>
      <c r="J1754" s="660">
        <v>43812</v>
      </c>
      <c r="K1754" s="530" t="s">
        <v>8362</v>
      </c>
      <c r="L1754" s="657">
        <v>1200</v>
      </c>
      <c r="M1754" s="168">
        <v>3765</v>
      </c>
      <c r="N1754" s="828">
        <v>43866</v>
      </c>
      <c r="O1754" s="168"/>
      <c r="P1754" s="168"/>
      <c r="AB1754" s="1129" t="str">
        <f t="shared" si="33"/>
        <v>Madison11</v>
      </c>
    </row>
    <row r="1755" spans="1:28" ht="12.95" customHeight="1">
      <c r="A1755" s="168">
        <v>3766</v>
      </c>
      <c r="B1755" s="168" t="s">
        <v>9608</v>
      </c>
      <c r="C1755" s="534">
        <v>43837</v>
      </c>
      <c r="D1755" s="168" t="s">
        <v>9534</v>
      </c>
      <c r="E1755" s="168">
        <v>291</v>
      </c>
      <c r="F1755" s="168">
        <v>43809</v>
      </c>
      <c r="G1755" s="168"/>
      <c r="H1755" s="530" t="s">
        <v>2783</v>
      </c>
      <c r="I1755" s="530" t="s">
        <v>88</v>
      </c>
      <c r="J1755" s="660">
        <v>43809</v>
      </c>
      <c r="K1755" s="530" t="s">
        <v>8362</v>
      </c>
      <c r="L1755" s="657">
        <v>1200</v>
      </c>
      <c r="M1755" s="168">
        <v>3766</v>
      </c>
      <c r="N1755" s="828">
        <v>43866</v>
      </c>
      <c r="O1755" s="168"/>
      <c r="P1755" s="168"/>
      <c r="AB1755" s="1129" t="str">
        <f t="shared" si="33"/>
        <v>Cabo Tamar291</v>
      </c>
    </row>
    <row r="1756" spans="1:28" ht="12.95" customHeight="1">
      <c r="A1756" s="168">
        <v>3767</v>
      </c>
      <c r="B1756" s="168" t="s">
        <v>9609</v>
      </c>
      <c r="C1756" s="534">
        <v>43837</v>
      </c>
      <c r="D1756" s="168" t="s">
        <v>8043</v>
      </c>
      <c r="E1756" s="168">
        <v>24</v>
      </c>
      <c r="F1756" s="168">
        <v>43812</v>
      </c>
      <c r="G1756" s="168"/>
      <c r="H1756" s="530" t="s">
        <v>1304</v>
      </c>
      <c r="I1756" s="530" t="s">
        <v>324</v>
      </c>
      <c r="J1756" s="660">
        <v>43812</v>
      </c>
      <c r="K1756" s="530" t="s">
        <v>8362</v>
      </c>
      <c r="L1756" s="657">
        <v>1200</v>
      </c>
      <c r="M1756" s="168">
        <v>3767</v>
      </c>
      <c r="N1756" s="828">
        <v>43852</v>
      </c>
      <c r="O1756" s="168"/>
      <c r="P1756" s="168"/>
      <c r="AB1756" s="1129" t="str">
        <f t="shared" ref="AB1756:AB1819" si="34">IF(TRIM(A1756)="","",CONCATENATE(TRIM(D1756),TRIM(E1756)))</f>
        <v>Aquapuelche24</v>
      </c>
    </row>
    <row r="1757" spans="1:28" ht="12.95" customHeight="1">
      <c r="A1757" s="168">
        <v>3768</v>
      </c>
      <c r="B1757" s="168" t="s">
        <v>9610</v>
      </c>
      <c r="C1757" s="534">
        <v>43837</v>
      </c>
      <c r="D1757" s="168" t="s">
        <v>9111</v>
      </c>
      <c r="E1757" s="168" t="s">
        <v>9545</v>
      </c>
      <c r="F1757" s="168"/>
      <c r="G1757" s="168"/>
      <c r="H1757" s="530" t="s">
        <v>1304</v>
      </c>
      <c r="I1757" s="530" t="s">
        <v>55</v>
      </c>
      <c r="J1757" s="660">
        <v>43465</v>
      </c>
      <c r="K1757" s="530" t="s">
        <v>8365</v>
      </c>
      <c r="L1757" s="657">
        <v>1400</v>
      </c>
      <c r="M1757" s="168">
        <v>3768</v>
      </c>
      <c r="N1757" s="828">
        <v>43845</v>
      </c>
      <c r="O1757" s="168"/>
      <c r="P1757" s="168"/>
      <c r="AB1757" s="1129" t="str">
        <f t="shared" si="34"/>
        <v>Selini09P-110F</v>
      </c>
    </row>
    <row r="1758" spans="1:28" ht="12.95" customHeight="1">
      <c r="A1758" s="168">
        <v>3769</v>
      </c>
      <c r="B1758" s="168" t="s">
        <v>9611</v>
      </c>
      <c r="C1758" s="534">
        <v>43839</v>
      </c>
      <c r="D1758" s="168" t="s">
        <v>9529</v>
      </c>
      <c r="E1758" s="168">
        <v>78</v>
      </c>
      <c r="F1758" s="168">
        <v>43800</v>
      </c>
      <c r="G1758" s="168"/>
      <c r="H1758" s="530" t="s">
        <v>8968</v>
      </c>
      <c r="I1758" s="530" t="s">
        <v>25</v>
      </c>
      <c r="J1758" s="660">
        <v>43803</v>
      </c>
      <c r="K1758" s="530" t="s">
        <v>1466</v>
      </c>
      <c r="L1758" s="657">
        <v>1050</v>
      </c>
      <c r="M1758" s="168">
        <v>3769</v>
      </c>
      <c r="N1758" s="828">
        <v>43864</v>
      </c>
      <c r="O1758" s="168"/>
      <c r="P1758" s="168"/>
      <c r="AB1758" s="1129" t="str">
        <f t="shared" si="34"/>
        <v>Sten Fjell	78</v>
      </c>
    </row>
    <row r="1759" spans="1:28" ht="12.95" customHeight="1">
      <c r="A1759" s="168">
        <v>3770</v>
      </c>
      <c r="B1759" s="168" t="s">
        <v>9612</v>
      </c>
      <c r="C1759" s="534">
        <v>43841</v>
      </c>
      <c r="D1759" s="168" t="s">
        <v>892</v>
      </c>
      <c r="E1759" s="168">
        <v>148</v>
      </c>
      <c r="F1759" s="168">
        <v>43800</v>
      </c>
      <c r="G1759" s="168"/>
      <c r="H1759" s="530" t="s">
        <v>8968</v>
      </c>
      <c r="I1759" s="530" t="s">
        <v>607</v>
      </c>
      <c r="J1759" s="660">
        <v>43827</v>
      </c>
      <c r="K1759" s="530" t="s">
        <v>1466</v>
      </c>
      <c r="L1759" s="657">
        <v>1050</v>
      </c>
      <c r="M1759" s="168">
        <v>3770</v>
      </c>
      <c r="N1759" s="828">
        <v>43864</v>
      </c>
      <c r="O1759" s="168"/>
      <c r="P1759" s="168"/>
      <c r="AB1759" s="1129" t="str">
        <f t="shared" si="34"/>
        <v>Elisalex Schulte148</v>
      </c>
    </row>
    <row r="1760" spans="1:28" ht="12.95" customHeight="1">
      <c r="A1760" s="168">
        <v>3771</v>
      </c>
      <c r="B1760" s="168" t="s">
        <v>9613</v>
      </c>
      <c r="C1760" s="534">
        <v>43841</v>
      </c>
      <c r="D1760" s="168" t="s">
        <v>8309</v>
      </c>
      <c r="E1760" s="168" t="s">
        <v>9576</v>
      </c>
      <c r="F1760" s="168"/>
      <c r="G1760" s="168"/>
      <c r="H1760" s="530" t="s">
        <v>8968</v>
      </c>
      <c r="I1760" s="530" t="s">
        <v>2870</v>
      </c>
      <c r="J1760" s="660">
        <v>43819</v>
      </c>
      <c r="K1760" s="530" t="s">
        <v>1466</v>
      </c>
      <c r="L1760" s="657">
        <v>1050</v>
      </c>
      <c r="M1760" s="168">
        <v>3771</v>
      </c>
      <c r="N1760" s="828">
        <v>43864</v>
      </c>
      <c r="O1760" s="168"/>
      <c r="P1760" s="168"/>
      <c r="AB1760" s="1129" t="str">
        <f t="shared" si="34"/>
        <v>Vestholmen66,65,67</v>
      </c>
    </row>
    <row r="1761" spans="1:28" ht="12.95" customHeight="1">
      <c r="A1761" s="168">
        <v>3772</v>
      </c>
      <c r="B1761" s="168" t="s">
        <v>9614</v>
      </c>
      <c r="C1761" s="534">
        <v>43841</v>
      </c>
      <c r="D1761" s="168" t="s">
        <v>2776</v>
      </c>
      <c r="E1761" s="168" t="s">
        <v>9547</v>
      </c>
      <c r="F1761" s="168">
        <v>43800</v>
      </c>
      <c r="G1761" s="168"/>
      <c r="H1761" s="530" t="s">
        <v>8968</v>
      </c>
      <c r="I1761" s="530" t="s">
        <v>25</v>
      </c>
      <c r="J1761" s="660">
        <v>43822</v>
      </c>
      <c r="K1761" s="530" t="s">
        <v>1466</v>
      </c>
      <c r="L1761" s="657">
        <v>1050</v>
      </c>
      <c r="M1761" s="168">
        <v>3772</v>
      </c>
      <c r="N1761" s="845">
        <v>43997</v>
      </c>
      <c r="O1761" s="168"/>
      <c r="P1761" s="168"/>
      <c r="AB1761" s="1129" t="str">
        <f t="shared" si="34"/>
        <v>Sten Skagen152_3</v>
      </c>
    </row>
    <row r="1762" spans="1:28" ht="12.95" customHeight="1">
      <c r="A1762" s="168">
        <v>3773</v>
      </c>
      <c r="B1762" s="168" t="s">
        <v>9615</v>
      </c>
      <c r="C1762" s="534">
        <v>43841</v>
      </c>
      <c r="D1762" s="168" t="s">
        <v>2779</v>
      </c>
      <c r="E1762" s="634">
        <v>294295296</v>
      </c>
      <c r="F1762" s="168">
        <v>43800</v>
      </c>
      <c r="G1762" s="168"/>
      <c r="H1762" s="530" t="s">
        <v>8968</v>
      </c>
      <c r="I1762" s="530" t="s">
        <v>412</v>
      </c>
      <c r="J1762" s="660">
        <v>43827</v>
      </c>
      <c r="K1762" s="530" t="s">
        <v>1466</v>
      </c>
      <c r="L1762" s="657">
        <v>1050</v>
      </c>
      <c r="M1762" s="168">
        <v>3773</v>
      </c>
      <c r="N1762" s="828">
        <v>43864</v>
      </c>
      <c r="O1762" s="168"/>
      <c r="P1762" s="168"/>
      <c r="AB1762" s="1129" t="str">
        <f t="shared" si="34"/>
        <v>Tigris294295296</v>
      </c>
    </row>
    <row r="1763" spans="1:28" ht="12.95" customHeight="1">
      <c r="A1763" s="168">
        <v>3774</v>
      </c>
      <c r="B1763" s="168" t="s">
        <v>9616</v>
      </c>
      <c r="C1763" s="534">
        <v>43841</v>
      </c>
      <c r="D1763" s="168" t="s">
        <v>2854</v>
      </c>
      <c r="E1763" s="634">
        <v>253254</v>
      </c>
      <c r="F1763" s="168">
        <v>43800</v>
      </c>
      <c r="G1763" s="168"/>
      <c r="H1763" s="530" t="s">
        <v>8968</v>
      </c>
      <c r="I1763" s="530" t="s">
        <v>607</v>
      </c>
      <c r="J1763" s="660">
        <v>43830</v>
      </c>
      <c r="K1763" s="530" t="s">
        <v>1466</v>
      </c>
      <c r="L1763" s="657">
        <v>1050</v>
      </c>
      <c r="M1763" s="168">
        <v>3774</v>
      </c>
      <c r="N1763" s="828">
        <v>43864</v>
      </c>
      <c r="O1763" s="168"/>
      <c r="P1763" s="168"/>
      <c r="AB1763" s="1129" t="str">
        <f t="shared" si="34"/>
        <v>Emmy Schulte253254</v>
      </c>
    </row>
    <row r="1764" spans="1:28" ht="12.95" customHeight="1">
      <c r="A1764" s="168">
        <v>3775</v>
      </c>
      <c r="B1764" s="168" t="s">
        <v>9617</v>
      </c>
      <c r="C1764" s="534">
        <v>43843</v>
      </c>
      <c r="D1764" s="168" t="s">
        <v>8103</v>
      </c>
      <c r="E1764" s="634">
        <v>104105106</v>
      </c>
      <c r="F1764" s="168"/>
      <c r="G1764" s="168"/>
      <c r="H1764" s="530" t="s">
        <v>8968</v>
      </c>
      <c r="I1764" s="530" t="s">
        <v>25</v>
      </c>
      <c r="J1764" s="660">
        <v>43827</v>
      </c>
      <c r="K1764" s="530" t="s">
        <v>1466</v>
      </c>
      <c r="L1764" s="657">
        <v>1050</v>
      </c>
      <c r="M1764" s="168">
        <v>3775</v>
      </c>
      <c r="N1764" s="828">
        <v>43864</v>
      </c>
      <c r="O1764" s="168"/>
      <c r="P1764" s="168"/>
      <c r="Z1764" s="800"/>
      <c r="AB1764" s="1129" t="str">
        <f t="shared" si="34"/>
        <v>Brentholmen104105106</v>
      </c>
    </row>
    <row r="1765" spans="1:28" ht="12.95" customHeight="1">
      <c r="A1765" s="168">
        <v>3776</v>
      </c>
      <c r="B1765" s="168" t="s">
        <v>9639</v>
      </c>
      <c r="C1765" s="534">
        <v>43864</v>
      </c>
      <c r="D1765" s="168" t="s">
        <v>9377</v>
      </c>
      <c r="E1765" s="168">
        <v>1</v>
      </c>
      <c r="F1765" s="168"/>
      <c r="G1765" s="168"/>
      <c r="H1765" s="530" t="s">
        <v>3273</v>
      </c>
      <c r="I1765" s="530" t="s">
        <v>455</v>
      </c>
      <c r="J1765" s="660">
        <v>43850</v>
      </c>
      <c r="K1765" s="530" t="s">
        <v>1485</v>
      </c>
      <c r="L1765" s="657">
        <v>1600</v>
      </c>
      <c r="M1765" s="168">
        <v>3776</v>
      </c>
      <c r="N1765" s="828">
        <v>43894</v>
      </c>
      <c r="O1765" s="168"/>
      <c r="P1765" s="168"/>
      <c r="AB1765" s="1129" t="str">
        <f t="shared" si="34"/>
        <v>Navig8 Gratitude1</v>
      </c>
    </row>
    <row r="1766" spans="1:28" ht="12.95" customHeight="1">
      <c r="A1766" s="168">
        <v>3777</v>
      </c>
      <c r="B1766" s="168" t="s">
        <v>9641</v>
      </c>
      <c r="C1766" s="534">
        <v>43865</v>
      </c>
      <c r="D1766" s="168" t="s">
        <v>8836</v>
      </c>
      <c r="E1766" s="168" t="s">
        <v>9380</v>
      </c>
      <c r="F1766" s="168"/>
      <c r="G1766" s="168"/>
      <c r="H1766" s="530" t="s">
        <v>2541</v>
      </c>
      <c r="I1766" s="530" t="s">
        <v>261</v>
      </c>
      <c r="J1766" s="660">
        <v>43849</v>
      </c>
      <c r="K1766" s="530" t="s">
        <v>28</v>
      </c>
      <c r="L1766" s="657">
        <v>1400</v>
      </c>
      <c r="M1766" s="168">
        <v>3777</v>
      </c>
      <c r="N1766" s="828">
        <v>43886</v>
      </c>
      <c r="O1766" s="168"/>
      <c r="P1766" s="168"/>
      <c r="AB1766" s="1129" t="str">
        <f t="shared" si="34"/>
        <v>Ariane8_19</v>
      </c>
    </row>
    <row r="1767" spans="1:28" ht="12.95" customHeight="1">
      <c r="A1767" s="168">
        <v>3778</v>
      </c>
      <c r="B1767" s="168" t="s">
        <v>9642</v>
      </c>
      <c r="C1767" s="534">
        <v>43865</v>
      </c>
      <c r="D1767" s="168" t="s">
        <v>573</v>
      </c>
      <c r="E1767" s="168">
        <v>77</v>
      </c>
      <c r="F1767" s="168"/>
      <c r="G1767" s="168"/>
      <c r="H1767" s="530" t="s">
        <v>9621</v>
      </c>
      <c r="I1767" s="530" t="s">
        <v>20</v>
      </c>
      <c r="J1767" s="660">
        <v>43855</v>
      </c>
      <c r="K1767" s="530" t="s">
        <v>28</v>
      </c>
      <c r="L1767" s="657">
        <v>1400</v>
      </c>
      <c r="M1767" s="168">
        <v>3778</v>
      </c>
      <c r="N1767" s="828">
        <v>43906</v>
      </c>
      <c r="O1767" s="168"/>
      <c r="P1767" s="168"/>
      <c r="AB1767" s="1129" t="str">
        <f t="shared" si="34"/>
        <v>Aframax Riviera77</v>
      </c>
    </row>
    <row r="1768" spans="1:28" ht="12.95" customHeight="1">
      <c r="A1768" s="168">
        <v>3779</v>
      </c>
      <c r="B1768" s="168" t="s">
        <v>9644</v>
      </c>
      <c r="C1768" s="534">
        <v>43865</v>
      </c>
      <c r="D1768" s="168" t="s">
        <v>9265</v>
      </c>
      <c r="E1768" s="168">
        <v>15</v>
      </c>
      <c r="F1768" s="168"/>
      <c r="G1768" s="168"/>
      <c r="H1768" s="530" t="s">
        <v>9535</v>
      </c>
      <c r="I1768" s="530" t="s">
        <v>412</v>
      </c>
      <c r="J1768" s="660">
        <v>43835</v>
      </c>
      <c r="K1768" s="530" t="s">
        <v>1466</v>
      </c>
      <c r="L1768" s="657">
        <v>1050</v>
      </c>
      <c r="M1768" s="168">
        <v>3779</v>
      </c>
      <c r="N1768" s="828">
        <v>43878</v>
      </c>
      <c r="O1768" s="168"/>
      <c r="P1768" s="168"/>
      <c r="Z1768" s="800"/>
      <c r="AB1768" s="1129" t="str">
        <f t="shared" si="34"/>
        <v>Nancy P15</v>
      </c>
    </row>
    <row r="1769" spans="1:28" ht="12.95" customHeight="1">
      <c r="A1769" s="168">
        <v>3780</v>
      </c>
      <c r="B1769" s="168" t="s">
        <v>9645</v>
      </c>
      <c r="C1769" s="534">
        <v>43865</v>
      </c>
      <c r="D1769" s="168" t="s">
        <v>9200</v>
      </c>
      <c r="E1769" s="168" t="s">
        <v>9643</v>
      </c>
      <c r="F1769" s="168"/>
      <c r="G1769" s="168"/>
      <c r="H1769" s="530" t="s">
        <v>9110</v>
      </c>
      <c r="I1769" s="530" t="s">
        <v>20</v>
      </c>
      <c r="J1769" s="660">
        <v>43846</v>
      </c>
      <c r="K1769" s="530" t="s">
        <v>1466</v>
      </c>
      <c r="L1769" s="657">
        <v>1050</v>
      </c>
      <c r="M1769" s="168">
        <v>3780</v>
      </c>
      <c r="N1769" s="828">
        <v>43878</v>
      </c>
      <c r="O1769" s="168"/>
      <c r="P1769" s="168"/>
      <c r="Z1769" s="800"/>
      <c r="AB1769" s="1129" t="str">
        <f t="shared" si="34"/>
        <v>Almi Sun7/16/2019</v>
      </c>
    </row>
    <row r="1770" spans="1:28" ht="12.95" customHeight="1">
      <c r="A1770" s="168">
        <v>3781</v>
      </c>
      <c r="B1770" s="168" t="s">
        <v>9646</v>
      </c>
      <c r="C1770" s="534">
        <v>43866</v>
      </c>
      <c r="D1770" s="168" t="s">
        <v>8956</v>
      </c>
      <c r="E1770" s="168">
        <v>65</v>
      </c>
      <c r="F1770" s="168"/>
      <c r="G1770" s="168"/>
      <c r="H1770" s="530" t="s">
        <v>8961</v>
      </c>
      <c r="I1770" s="530" t="s">
        <v>24</v>
      </c>
      <c r="J1770" s="660">
        <v>43853</v>
      </c>
      <c r="K1770" s="530" t="s">
        <v>9019</v>
      </c>
      <c r="L1770" s="657">
        <v>1200</v>
      </c>
      <c r="M1770" s="168">
        <v>3781</v>
      </c>
      <c r="N1770" s="828">
        <v>43873</v>
      </c>
      <c r="O1770" s="168"/>
      <c r="P1770" s="168"/>
      <c r="AB1770" s="1129" t="str">
        <f t="shared" si="34"/>
        <v>FSL Hongkong65</v>
      </c>
    </row>
    <row r="1771" spans="1:28" ht="12.95" customHeight="1">
      <c r="A1771" s="168">
        <v>3782</v>
      </c>
      <c r="B1771" s="168" t="s">
        <v>9647</v>
      </c>
      <c r="C1771" s="534">
        <v>43866</v>
      </c>
      <c r="D1771" s="168" t="s">
        <v>1073</v>
      </c>
      <c r="E1771" s="168" t="s">
        <v>9633</v>
      </c>
      <c r="F1771" s="168">
        <v>43481</v>
      </c>
      <c r="G1771" s="168"/>
      <c r="H1771" s="530" t="s">
        <v>8976</v>
      </c>
      <c r="I1771" s="530" t="s">
        <v>62</v>
      </c>
      <c r="J1771" s="660">
        <v>43847</v>
      </c>
      <c r="K1771" s="530" t="s">
        <v>9019</v>
      </c>
      <c r="L1771" s="657">
        <v>1200</v>
      </c>
      <c r="M1771" s="168">
        <v>3782</v>
      </c>
      <c r="N1771" s="828">
        <v>43873</v>
      </c>
      <c r="O1771" s="168"/>
      <c r="P1771" s="168"/>
      <c r="AB1771" s="1129" t="str">
        <f t="shared" si="34"/>
        <v>Dubai Angel128_L</v>
      </c>
    </row>
    <row r="1772" spans="1:28" ht="12.95" customHeight="1">
      <c r="A1772" s="168">
        <v>3783</v>
      </c>
      <c r="B1772" s="168" t="s">
        <v>9648</v>
      </c>
      <c r="C1772" s="534">
        <v>43867</v>
      </c>
      <c r="D1772" s="168" t="s">
        <v>9538</v>
      </c>
      <c r="E1772" s="168">
        <v>1909</v>
      </c>
      <c r="F1772" s="168"/>
      <c r="G1772" s="168"/>
      <c r="H1772" s="530" t="s">
        <v>8476</v>
      </c>
      <c r="I1772" s="530" t="s">
        <v>2753</v>
      </c>
      <c r="J1772" s="660">
        <v>43842</v>
      </c>
      <c r="K1772" s="530" t="s">
        <v>1094</v>
      </c>
      <c r="L1772" s="657">
        <v>1400</v>
      </c>
      <c r="M1772" s="168">
        <v>3783</v>
      </c>
      <c r="N1772" s="828">
        <v>43901</v>
      </c>
      <c r="O1772" s="168"/>
      <c r="P1772" s="168"/>
      <c r="AB1772" s="1129" t="str">
        <f t="shared" si="34"/>
        <v>Sonangol Huila1909</v>
      </c>
    </row>
    <row r="1773" spans="1:28" ht="12.95" customHeight="1">
      <c r="A1773" s="168">
        <v>3784</v>
      </c>
      <c r="B1773" s="168" t="s">
        <v>9649</v>
      </c>
      <c r="C1773" s="534">
        <v>43867</v>
      </c>
      <c r="D1773" s="168" t="s">
        <v>8695</v>
      </c>
      <c r="E1773" s="168">
        <v>1909</v>
      </c>
      <c r="F1773" s="168"/>
      <c r="G1773" s="168"/>
      <c r="H1773" s="530" t="s">
        <v>8476</v>
      </c>
      <c r="I1773" s="530" t="s">
        <v>25</v>
      </c>
      <c r="J1773" s="660">
        <v>43855</v>
      </c>
      <c r="K1773" s="530" t="s">
        <v>1094</v>
      </c>
      <c r="L1773" s="657">
        <v>1400</v>
      </c>
      <c r="M1773" s="168">
        <v>3784</v>
      </c>
      <c r="N1773" s="828">
        <v>43901</v>
      </c>
      <c r="O1773" s="168"/>
      <c r="P1773" s="168"/>
      <c r="AB1773" s="1129" t="str">
        <f t="shared" si="34"/>
        <v>Eurovision1909</v>
      </c>
    </row>
    <row r="1774" spans="1:28" ht="12.95" customHeight="1">
      <c r="A1774" s="168">
        <v>3785</v>
      </c>
      <c r="B1774" s="168" t="s">
        <v>9650</v>
      </c>
      <c r="C1774" s="534">
        <v>43867</v>
      </c>
      <c r="D1774" s="168" t="s">
        <v>628</v>
      </c>
      <c r="E1774" s="168">
        <v>1911</v>
      </c>
      <c r="F1774" s="168"/>
      <c r="G1774" s="168"/>
      <c r="H1774" s="530" t="s">
        <v>8594</v>
      </c>
      <c r="I1774" s="530" t="s">
        <v>412</v>
      </c>
      <c r="J1774" s="660">
        <v>43843</v>
      </c>
      <c r="K1774" s="530" t="s">
        <v>1094</v>
      </c>
      <c r="L1774" s="657">
        <v>1400</v>
      </c>
      <c r="M1774" s="168">
        <v>3785</v>
      </c>
      <c r="N1774" s="828">
        <v>43901</v>
      </c>
      <c r="O1774" s="168"/>
      <c r="P1774" s="168"/>
      <c r="AB1774" s="1129" t="str">
        <f t="shared" si="34"/>
        <v>Stena President1911</v>
      </c>
    </row>
    <row r="1775" spans="1:28" ht="12.95" customHeight="1">
      <c r="A1775" s="168">
        <v>3786</v>
      </c>
      <c r="B1775" s="168" t="s">
        <v>9651</v>
      </c>
      <c r="C1775" s="534">
        <v>43867</v>
      </c>
      <c r="D1775" s="168" t="s">
        <v>2403</v>
      </c>
      <c r="E1775" s="168">
        <v>1908</v>
      </c>
      <c r="F1775" s="168"/>
      <c r="G1775" s="168"/>
      <c r="H1775" s="530" t="s">
        <v>9530</v>
      </c>
      <c r="I1775" s="530" t="s">
        <v>535</v>
      </c>
      <c r="J1775" s="660">
        <v>43851</v>
      </c>
      <c r="K1775" s="530" t="s">
        <v>1104</v>
      </c>
      <c r="L1775" s="657">
        <v>1500</v>
      </c>
      <c r="M1775" s="168">
        <v>3786</v>
      </c>
      <c r="N1775" s="828">
        <v>44585</v>
      </c>
      <c r="O1775" s="168"/>
      <c r="P1775" s="168"/>
      <c r="AB1775" s="1129" t="str">
        <f t="shared" si="34"/>
        <v>Essie C1908</v>
      </c>
    </row>
    <row r="1776" spans="1:28" ht="12.95" customHeight="1">
      <c r="A1776" s="168">
        <v>3787</v>
      </c>
      <c r="B1776" s="168" t="s">
        <v>9652</v>
      </c>
      <c r="C1776" s="534">
        <v>43867</v>
      </c>
      <c r="D1776" s="168" t="s">
        <v>1519</v>
      </c>
      <c r="E1776" s="168">
        <v>1909</v>
      </c>
      <c r="F1776" s="168">
        <v>43800</v>
      </c>
      <c r="G1776" s="168"/>
      <c r="H1776" s="530" t="s">
        <v>9543</v>
      </c>
      <c r="I1776" s="530" t="s">
        <v>9640</v>
      </c>
      <c r="J1776" s="660">
        <v>43842</v>
      </c>
      <c r="K1776" s="530" t="s">
        <v>1104</v>
      </c>
      <c r="L1776" s="657">
        <v>1500</v>
      </c>
      <c r="M1776" s="168">
        <v>3787</v>
      </c>
      <c r="N1776" s="828">
        <v>44585</v>
      </c>
      <c r="O1776" s="168"/>
      <c r="P1776" s="168"/>
      <c r="AB1776" s="1129" t="str">
        <f t="shared" si="34"/>
        <v>Stenaweco Gladys W1909</v>
      </c>
    </row>
    <row r="1777" spans="1:28" ht="12.95" customHeight="1">
      <c r="A1777" s="168">
        <v>3788</v>
      </c>
      <c r="B1777" s="168" t="s">
        <v>9653</v>
      </c>
      <c r="C1777" s="534">
        <v>43867</v>
      </c>
      <c r="D1777" s="168" t="s">
        <v>9544</v>
      </c>
      <c r="E1777" s="168">
        <v>1910</v>
      </c>
      <c r="F1777" s="168">
        <v>43800</v>
      </c>
      <c r="G1777" s="168"/>
      <c r="H1777" s="530" t="s">
        <v>9543</v>
      </c>
      <c r="I1777" s="530" t="s">
        <v>25</v>
      </c>
      <c r="J1777" s="660">
        <v>43850</v>
      </c>
      <c r="K1777" s="530" t="s">
        <v>1104</v>
      </c>
      <c r="L1777" s="657">
        <v>1500</v>
      </c>
      <c r="M1777" s="168">
        <v>3788</v>
      </c>
      <c r="N1777" s="828">
        <v>44585</v>
      </c>
      <c r="O1777" s="168"/>
      <c r="P1777" s="168"/>
      <c r="AB1777" s="1129" t="str">
        <f t="shared" si="34"/>
        <v>St. Clemens1910</v>
      </c>
    </row>
    <row r="1778" spans="1:28" ht="12.95" customHeight="1">
      <c r="A1778" s="168">
        <v>3789</v>
      </c>
      <c r="B1778" s="168" t="s">
        <v>9656</v>
      </c>
      <c r="C1778" s="534">
        <v>43868</v>
      </c>
      <c r="D1778" s="168" t="s">
        <v>725</v>
      </c>
      <c r="E1778" s="168">
        <v>44</v>
      </c>
      <c r="F1778" s="168"/>
      <c r="G1778" s="168"/>
      <c r="H1778" s="530" t="s">
        <v>1834</v>
      </c>
      <c r="I1778" s="530" t="s">
        <v>38</v>
      </c>
      <c r="J1778" s="660">
        <v>43833</v>
      </c>
      <c r="K1778" s="530" t="s">
        <v>60</v>
      </c>
      <c r="L1778" s="657">
        <v>800</v>
      </c>
      <c r="M1778" s="168">
        <v>3789</v>
      </c>
      <c r="N1778" s="828">
        <v>43894</v>
      </c>
      <c r="O1778" s="168"/>
      <c r="P1778" s="168"/>
      <c r="AB1778" s="1129" t="str">
        <f t="shared" si="34"/>
        <v>Godavari Spirit44</v>
      </c>
    </row>
    <row r="1779" spans="1:28" ht="12.95" customHeight="1">
      <c r="A1779" s="168">
        <v>3790</v>
      </c>
      <c r="B1779" s="168" t="s">
        <v>9657</v>
      </c>
      <c r="C1779" s="534">
        <v>43868</v>
      </c>
      <c r="D1779" s="168" t="s">
        <v>8011</v>
      </c>
      <c r="E1779" s="168">
        <v>34</v>
      </c>
      <c r="F1779" s="168">
        <v>43800</v>
      </c>
      <c r="G1779" s="168"/>
      <c r="H1779" s="530" t="s">
        <v>1834</v>
      </c>
      <c r="I1779" s="530" t="s">
        <v>62</v>
      </c>
      <c r="J1779" s="660">
        <v>43855</v>
      </c>
      <c r="K1779" s="530" t="s">
        <v>60</v>
      </c>
      <c r="L1779" s="657">
        <v>800</v>
      </c>
      <c r="M1779" s="168">
        <v>3790</v>
      </c>
      <c r="N1779" s="828">
        <v>43894</v>
      </c>
      <c r="O1779" s="168"/>
      <c r="P1779" s="168"/>
      <c r="AB1779" s="1129" t="str">
        <f t="shared" si="34"/>
        <v>Baker Spirit34</v>
      </c>
    </row>
    <row r="1780" spans="1:28" ht="12.95" customHeight="1">
      <c r="A1780" s="168">
        <v>3791</v>
      </c>
      <c r="B1780" s="168" t="s">
        <v>9658</v>
      </c>
      <c r="C1780" s="534">
        <v>43868</v>
      </c>
      <c r="D1780" s="168" t="s">
        <v>9546</v>
      </c>
      <c r="E1780" s="168">
        <v>124</v>
      </c>
      <c r="F1780" s="168">
        <v>43800</v>
      </c>
      <c r="G1780" s="168"/>
      <c r="H1780" s="530" t="s">
        <v>8165</v>
      </c>
      <c r="I1780" s="530" t="s">
        <v>38</v>
      </c>
      <c r="J1780" s="660">
        <v>43838</v>
      </c>
      <c r="K1780" s="530" t="s">
        <v>60</v>
      </c>
      <c r="L1780" s="657">
        <v>800</v>
      </c>
      <c r="M1780" s="168">
        <v>3791</v>
      </c>
      <c r="N1780" s="828">
        <v>43894</v>
      </c>
      <c r="O1780" s="168"/>
      <c r="P1780" s="168"/>
      <c r="AB1780" s="1129" t="str">
        <f t="shared" si="34"/>
        <v>Helga Spirit124</v>
      </c>
    </row>
    <row r="1781" spans="1:28" ht="12.95" customHeight="1">
      <c r="A1781" s="168">
        <v>3792</v>
      </c>
      <c r="B1781" s="168" t="s">
        <v>9659</v>
      </c>
      <c r="C1781" s="534">
        <v>43868</v>
      </c>
      <c r="D1781" s="168" t="s">
        <v>8593</v>
      </c>
      <c r="E1781" s="168">
        <v>16</v>
      </c>
      <c r="F1781" s="168"/>
      <c r="G1781" s="168"/>
      <c r="H1781" s="530" t="s">
        <v>63</v>
      </c>
      <c r="I1781" s="530" t="s">
        <v>9654</v>
      </c>
      <c r="J1781" s="660">
        <v>43845</v>
      </c>
      <c r="K1781" s="530" t="s">
        <v>60</v>
      </c>
      <c r="L1781" s="657">
        <v>800</v>
      </c>
      <c r="M1781" s="168">
        <v>3792</v>
      </c>
      <c r="N1781" s="828">
        <v>43894</v>
      </c>
      <c r="O1781" s="168"/>
      <c r="P1781" s="168"/>
      <c r="AB1781" s="1129" t="str">
        <f t="shared" si="34"/>
        <v>Stavanger Falcon16</v>
      </c>
    </row>
    <row r="1782" spans="1:28" ht="12.95" customHeight="1">
      <c r="A1782" s="168">
        <v>3793</v>
      </c>
      <c r="B1782" s="168" t="s">
        <v>9660</v>
      </c>
      <c r="C1782" s="534">
        <v>43868</v>
      </c>
      <c r="D1782" s="168" t="s">
        <v>822</v>
      </c>
      <c r="E1782" s="168">
        <v>40</v>
      </c>
      <c r="F1782" s="168"/>
      <c r="G1782" s="168"/>
      <c r="H1782" s="530" t="s">
        <v>9550</v>
      </c>
      <c r="I1782" s="530" t="s">
        <v>441</v>
      </c>
      <c r="J1782" s="660">
        <v>43859</v>
      </c>
      <c r="K1782" s="530" t="s">
        <v>60</v>
      </c>
      <c r="L1782" s="657">
        <v>800</v>
      </c>
      <c r="M1782" s="168">
        <v>3793</v>
      </c>
      <c r="N1782" s="828">
        <v>43894</v>
      </c>
      <c r="O1782" s="168"/>
      <c r="P1782" s="168"/>
      <c r="AB1782" s="1129" t="str">
        <f t="shared" si="34"/>
        <v>Pinnacle Spirit40</v>
      </c>
    </row>
    <row r="1783" spans="1:28" ht="12.95" customHeight="1">
      <c r="A1783" s="168">
        <v>3794</v>
      </c>
      <c r="B1783" s="168" t="s">
        <v>9661</v>
      </c>
      <c r="C1783" s="534">
        <v>43868</v>
      </c>
      <c r="D1783" s="168" t="s">
        <v>7758</v>
      </c>
      <c r="E1783" s="168">
        <v>98</v>
      </c>
      <c r="F1783" s="168">
        <v>43844</v>
      </c>
      <c r="G1783" s="168"/>
      <c r="H1783" s="530" t="s">
        <v>830</v>
      </c>
      <c r="I1783" s="530" t="s">
        <v>20</v>
      </c>
      <c r="J1783" s="660">
        <v>43844</v>
      </c>
      <c r="K1783" s="530" t="s">
        <v>60</v>
      </c>
      <c r="L1783" s="657">
        <v>800</v>
      </c>
      <c r="M1783" s="168">
        <v>3794</v>
      </c>
      <c r="N1783" s="828">
        <v>43894</v>
      </c>
      <c r="O1783" s="168"/>
      <c r="P1783" s="168"/>
      <c r="AB1783" s="1129" t="str">
        <f t="shared" si="34"/>
        <v>Emerald Spirit98</v>
      </c>
    </row>
    <row r="1784" spans="1:28" ht="12.95" customHeight="1">
      <c r="A1784" s="168">
        <v>3795</v>
      </c>
      <c r="B1784" s="168" t="s">
        <v>9662</v>
      </c>
      <c r="C1784" s="534">
        <v>43868</v>
      </c>
      <c r="D1784" s="168" t="s">
        <v>682</v>
      </c>
      <c r="E1784" s="168">
        <v>105</v>
      </c>
      <c r="F1784" s="168"/>
      <c r="G1784" s="168"/>
      <c r="H1784" s="530" t="s">
        <v>63</v>
      </c>
      <c r="I1784" s="530" t="s">
        <v>67</v>
      </c>
      <c r="J1784" s="660">
        <v>43850</v>
      </c>
      <c r="K1784" s="530" t="s">
        <v>60</v>
      </c>
      <c r="L1784" s="657">
        <v>800</v>
      </c>
      <c r="M1784" s="168">
        <v>3795</v>
      </c>
      <c r="N1784" s="828">
        <v>43896</v>
      </c>
      <c r="O1784" s="168"/>
      <c r="P1784" s="168"/>
      <c r="AB1784" s="1129" t="str">
        <f t="shared" si="34"/>
        <v>Tarbet Spirit105</v>
      </c>
    </row>
    <row r="1785" spans="1:28" ht="12.95" customHeight="1">
      <c r="A1785" s="168">
        <v>3796</v>
      </c>
      <c r="B1785" s="168" t="s">
        <v>9665</v>
      </c>
      <c r="C1785" s="534">
        <v>43868</v>
      </c>
      <c r="D1785" s="168" t="s">
        <v>2854</v>
      </c>
      <c r="E1785" s="634">
        <v>255256</v>
      </c>
      <c r="F1785" s="168">
        <v>43831</v>
      </c>
      <c r="G1785" s="168"/>
      <c r="H1785" s="530" t="s">
        <v>8968</v>
      </c>
      <c r="I1785" s="530" t="s">
        <v>607</v>
      </c>
      <c r="J1785" s="660">
        <v>43845</v>
      </c>
      <c r="K1785" s="530" t="s">
        <v>1466</v>
      </c>
      <c r="L1785" s="657">
        <v>1050</v>
      </c>
      <c r="M1785" s="168">
        <v>3796</v>
      </c>
      <c r="N1785" s="828">
        <v>43893</v>
      </c>
      <c r="O1785" s="168"/>
      <c r="P1785" s="168"/>
      <c r="Z1785" s="800"/>
      <c r="AB1785" s="1129" t="str">
        <f t="shared" si="34"/>
        <v>Emmy Schulte255256</v>
      </c>
    </row>
    <row r="1786" spans="1:28" ht="12.95" customHeight="1">
      <c r="A1786" s="168">
        <v>3797</v>
      </c>
      <c r="B1786" s="168" t="s">
        <v>9666</v>
      </c>
      <c r="C1786" s="534">
        <v>43868</v>
      </c>
      <c r="D1786" s="168" t="s">
        <v>8103</v>
      </c>
      <c r="E1786" s="634">
        <v>108109110</v>
      </c>
      <c r="F1786" s="168">
        <v>43831</v>
      </c>
      <c r="G1786" s="168"/>
      <c r="H1786" s="530" t="s">
        <v>8968</v>
      </c>
      <c r="I1786" s="530" t="s">
        <v>25</v>
      </c>
      <c r="J1786" s="660">
        <v>43856</v>
      </c>
      <c r="K1786" s="530" t="s">
        <v>1466</v>
      </c>
      <c r="L1786" s="657">
        <v>1050</v>
      </c>
      <c r="M1786" s="168">
        <v>3797</v>
      </c>
      <c r="N1786" s="828">
        <v>44021</v>
      </c>
      <c r="O1786" s="168"/>
      <c r="P1786" s="168"/>
      <c r="Z1786" s="800"/>
      <c r="AB1786" s="1129" t="str">
        <f t="shared" si="34"/>
        <v>Brentholmen108109110</v>
      </c>
    </row>
    <row r="1787" spans="1:28" ht="12.95" customHeight="1">
      <c r="A1787" s="168">
        <v>3798</v>
      </c>
      <c r="B1787" s="168" t="s">
        <v>9667</v>
      </c>
      <c r="C1787" s="534">
        <v>43868</v>
      </c>
      <c r="D1787" s="168" t="s">
        <v>892</v>
      </c>
      <c r="E1787" s="634">
        <v>151152</v>
      </c>
      <c r="F1787" s="168">
        <v>43831</v>
      </c>
      <c r="G1787" s="168"/>
      <c r="H1787" s="530" t="s">
        <v>8968</v>
      </c>
      <c r="I1787" s="530" t="s">
        <v>2870</v>
      </c>
      <c r="J1787" s="660">
        <v>43854</v>
      </c>
      <c r="K1787" s="530" t="s">
        <v>1466</v>
      </c>
      <c r="L1787" s="657">
        <v>1050</v>
      </c>
      <c r="M1787" s="168">
        <v>3798</v>
      </c>
      <c r="N1787" s="828">
        <v>43893</v>
      </c>
      <c r="O1787" s="168"/>
      <c r="P1787" s="168"/>
      <c r="Z1787" s="800"/>
      <c r="AB1787" s="1129" t="str">
        <f t="shared" si="34"/>
        <v>Elisalex Schulte151152</v>
      </c>
    </row>
    <row r="1788" spans="1:28" ht="12.95" customHeight="1">
      <c r="A1788" s="168">
        <v>3799</v>
      </c>
      <c r="B1788" s="168" t="s">
        <v>9668</v>
      </c>
      <c r="C1788" s="534">
        <v>43868</v>
      </c>
      <c r="D1788" s="168" t="s">
        <v>2779</v>
      </c>
      <c r="E1788" s="634">
        <v>297298299</v>
      </c>
      <c r="F1788" s="168"/>
      <c r="G1788" s="168"/>
      <c r="H1788" s="530" t="s">
        <v>8968</v>
      </c>
      <c r="I1788" s="530" t="s">
        <v>535</v>
      </c>
      <c r="J1788" s="660">
        <v>43859</v>
      </c>
      <c r="K1788" s="530" t="s">
        <v>1466</v>
      </c>
      <c r="L1788" s="657">
        <v>1050</v>
      </c>
      <c r="M1788" s="168">
        <v>3799</v>
      </c>
      <c r="N1788" s="828">
        <v>43893</v>
      </c>
      <c r="O1788" s="168"/>
      <c r="P1788" s="168"/>
      <c r="Z1788" s="800"/>
      <c r="AB1788" s="1129" t="str">
        <f t="shared" si="34"/>
        <v>Tigris297298299</v>
      </c>
    </row>
    <row r="1789" spans="1:28" ht="12.95" customHeight="1">
      <c r="A1789" s="549">
        <v>3800</v>
      </c>
      <c r="B1789" s="549" t="s">
        <v>9669</v>
      </c>
      <c r="C1789" s="763">
        <v>43868</v>
      </c>
      <c r="D1789" s="549" t="s">
        <v>8309</v>
      </c>
      <c r="E1789" s="549" t="s">
        <v>9664</v>
      </c>
      <c r="F1789" s="549">
        <v>43831</v>
      </c>
      <c r="G1789" s="549"/>
      <c r="H1789" s="764" t="s">
        <v>8968</v>
      </c>
      <c r="I1789" s="764" t="s">
        <v>412</v>
      </c>
      <c r="J1789" s="765">
        <v>43858</v>
      </c>
      <c r="K1789" s="764" t="s">
        <v>1466</v>
      </c>
      <c r="L1789" s="657">
        <v>1050</v>
      </c>
      <c r="M1789" s="168">
        <v>3800</v>
      </c>
      <c r="N1789" s="828">
        <v>43893</v>
      </c>
      <c r="O1789" s="168"/>
      <c r="P1789" s="168"/>
      <c r="Z1789" s="800"/>
      <c r="AB1789" s="1129" t="str">
        <f t="shared" si="34"/>
        <v>Vestholmen69,70,71,72</v>
      </c>
    </row>
    <row r="1790" spans="1:28" ht="12.95" customHeight="1">
      <c r="A1790" s="168">
        <v>3801</v>
      </c>
      <c r="B1790" s="168" t="s">
        <v>9670</v>
      </c>
      <c r="C1790" s="534">
        <v>43868</v>
      </c>
      <c r="D1790" s="549" t="s">
        <v>2776</v>
      </c>
      <c r="E1790" s="634" t="s">
        <v>9811</v>
      </c>
      <c r="F1790" s="168"/>
      <c r="G1790" s="168"/>
      <c r="H1790" s="530" t="s">
        <v>8968</v>
      </c>
      <c r="I1790" s="530" t="s">
        <v>25</v>
      </c>
      <c r="J1790" s="660">
        <v>43861</v>
      </c>
      <c r="K1790" s="530" t="s">
        <v>1466</v>
      </c>
      <c r="L1790" s="657">
        <v>1050</v>
      </c>
      <c r="M1790" s="168">
        <v>3801</v>
      </c>
      <c r="N1790" s="828">
        <v>43893</v>
      </c>
      <c r="O1790" s="168"/>
      <c r="P1790" s="168"/>
      <c r="Z1790" s="800"/>
      <c r="AB1790" s="1129" t="str">
        <f t="shared" si="34"/>
        <v>Sten Skagen155, 156, 157</v>
      </c>
    </row>
    <row r="1791" spans="1:28" ht="12.95" customHeight="1">
      <c r="A1791" s="168">
        <v>3802</v>
      </c>
      <c r="B1791" s="168" t="s">
        <v>9672</v>
      </c>
      <c r="C1791" s="534">
        <v>43869</v>
      </c>
      <c r="D1791" s="549" t="s">
        <v>9635</v>
      </c>
      <c r="E1791" s="168" t="s">
        <v>9663</v>
      </c>
      <c r="F1791" s="168">
        <v>43831</v>
      </c>
      <c r="G1791" s="168"/>
      <c r="H1791" s="530" t="s">
        <v>8968</v>
      </c>
      <c r="I1791" s="530" t="s">
        <v>7779</v>
      </c>
      <c r="J1791" s="660">
        <v>43850</v>
      </c>
      <c r="K1791" s="530" t="s">
        <v>1466</v>
      </c>
      <c r="L1791" s="657">
        <v>1050</v>
      </c>
      <c r="M1791" s="168">
        <v>3802</v>
      </c>
      <c r="N1791" s="828">
        <v>43893</v>
      </c>
      <c r="O1791" s="168"/>
      <c r="P1791" s="168"/>
      <c r="Z1791" s="800"/>
      <c r="AB1791" s="1129" t="str">
        <f t="shared" si="34"/>
        <v>Sten Fjell81,82</v>
      </c>
    </row>
    <row r="1792" spans="1:28" ht="12.95" customHeight="1">
      <c r="A1792" s="539">
        <v>3803</v>
      </c>
      <c r="B1792" s="539" t="s">
        <v>9673</v>
      </c>
      <c r="C1792" s="583">
        <v>43871</v>
      </c>
      <c r="D1792" s="766" t="s">
        <v>8734</v>
      </c>
      <c r="E1792" s="539" t="s">
        <v>9655</v>
      </c>
      <c r="F1792" s="539"/>
      <c r="G1792" s="539"/>
      <c r="H1792" s="584" t="s">
        <v>2981</v>
      </c>
      <c r="I1792" s="584" t="s">
        <v>3180</v>
      </c>
      <c r="J1792" s="660">
        <v>43860</v>
      </c>
      <c r="K1792" s="584" t="s">
        <v>8364</v>
      </c>
      <c r="L1792" s="657">
        <v>1600</v>
      </c>
      <c r="M1792" s="168">
        <v>3803</v>
      </c>
      <c r="N1792" s="828">
        <v>43901</v>
      </c>
      <c r="O1792" s="168"/>
      <c r="P1792" s="168"/>
      <c r="AB1792" s="1129" t="str">
        <f t="shared" si="34"/>
        <v>Ice Fighter61-17</v>
      </c>
    </row>
    <row r="1793" spans="1:28" ht="12.95" customHeight="1">
      <c r="A1793" s="539">
        <v>3804</v>
      </c>
      <c r="B1793" s="539" t="s">
        <v>9674</v>
      </c>
      <c r="C1793" s="583">
        <v>43871</v>
      </c>
      <c r="D1793" s="766" t="s">
        <v>3266</v>
      </c>
      <c r="E1793" s="539">
        <v>276</v>
      </c>
      <c r="F1793" s="539">
        <v>43839</v>
      </c>
      <c r="G1793" s="539"/>
      <c r="H1793" s="584" t="s">
        <v>9521</v>
      </c>
      <c r="I1793" s="584" t="s">
        <v>729</v>
      </c>
      <c r="J1793" s="660">
        <v>43839</v>
      </c>
      <c r="K1793" s="584" t="s">
        <v>8364</v>
      </c>
      <c r="L1793" s="657">
        <v>1600</v>
      </c>
      <c r="M1793" s="168">
        <v>3804</v>
      </c>
      <c r="N1793" s="828">
        <v>43901</v>
      </c>
      <c r="O1793" s="168"/>
      <c r="P1793" s="168"/>
      <c r="AB1793" s="1129" t="str">
        <f t="shared" si="34"/>
        <v>Seaways Jademar276</v>
      </c>
    </row>
    <row r="1794" spans="1:28" ht="12.95" customHeight="1">
      <c r="A1794" s="539">
        <v>3805</v>
      </c>
      <c r="B1794" s="539" t="s">
        <v>9675</v>
      </c>
      <c r="C1794" s="583">
        <v>43871</v>
      </c>
      <c r="D1794" s="766" t="s">
        <v>1429</v>
      </c>
      <c r="E1794" s="539">
        <v>43</v>
      </c>
      <c r="F1794" s="539"/>
      <c r="G1794" s="539"/>
      <c r="H1794" s="584" t="s">
        <v>7826</v>
      </c>
      <c r="I1794" s="584" t="s">
        <v>8263</v>
      </c>
      <c r="J1794" s="660">
        <v>43859</v>
      </c>
      <c r="K1794" s="584" t="s">
        <v>8364</v>
      </c>
      <c r="L1794" s="657">
        <v>1600</v>
      </c>
      <c r="M1794" s="168">
        <v>3805</v>
      </c>
      <c r="N1794" s="828">
        <v>43887</v>
      </c>
      <c r="O1794" s="168"/>
      <c r="P1794" s="168"/>
      <c r="AB1794" s="1129" t="str">
        <f t="shared" si="34"/>
        <v>Birdie Trader43</v>
      </c>
    </row>
    <row r="1795" spans="1:28" ht="12.95" customHeight="1">
      <c r="A1795" s="168">
        <v>3806</v>
      </c>
      <c r="B1795" s="168" t="s">
        <v>9698</v>
      </c>
      <c r="C1795" s="534">
        <v>43893</v>
      </c>
      <c r="D1795" s="549" t="s">
        <v>8912</v>
      </c>
      <c r="E1795" s="168" t="s">
        <v>53</v>
      </c>
      <c r="F1795" s="168"/>
      <c r="G1795" s="168"/>
      <c r="H1795" s="530" t="s">
        <v>3956</v>
      </c>
      <c r="I1795" s="530" t="s">
        <v>269</v>
      </c>
      <c r="J1795" s="660">
        <v>43671</v>
      </c>
      <c r="K1795" s="530" t="s">
        <v>1108</v>
      </c>
      <c r="L1795" s="657">
        <v>1600</v>
      </c>
      <c r="M1795" s="168">
        <v>3806</v>
      </c>
      <c r="N1795" s="828">
        <v>43901</v>
      </c>
      <c r="O1795" s="168"/>
      <c r="P1795" s="168"/>
      <c r="AB1795" s="1129" t="str">
        <f t="shared" si="34"/>
        <v>Eagle Sibu1</v>
      </c>
    </row>
    <row r="1796" spans="1:28" ht="12.95" customHeight="1">
      <c r="A1796" s="168">
        <v>3807</v>
      </c>
      <c r="B1796" s="168" t="s">
        <v>9699</v>
      </c>
      <c r="C1796" s="534">
        <v>43893</v>
      </c>
      <c r="D1796" s="549" t="s">
        <v>9552</v>
      </c>
      <c r="E1796" s="168">
        <v>19012</v>
      </c>
      <c r="F1796" s="168"/>
      <c r="G1796" s="168"/>
      <c r="H1796" s="530" t="s">
        <v>3956</v>
      </c>
      <c r="I1796" s="530" t="s">
        <v>293</v>
      </c>
      <c r="J1796" s="660">
        <v>43846</v>
      </c>
      <c r="K1796" s="530" t="s">
        <v>1108</v>
      </c>
      <c r="L1796" s="657">
        <v>1600</v>
      </c>
      <c r="M1796" s="168">
        <v>3807</v>
      </c>
      <c r="N1796" s="828">
        <v>43901</v>
      </c>
      <c r="O1796" s="168"/>
      <c r="P1796" s="168"/>
      <c r="AB1796" s="1129" t="str">
        <f t="shared" si="34"/>
        <v>Cape Taura19012</v>
      </c>
    </row>
    <row r="1797" spans="1:28" ht="12.95" customHeight="1">
      <c r="A1797" s="168">
        <v>3808</v>
      </c>
      <c r="B1797" s="168" t="s">
        <v>9700</v>
      </c>
      <c r="C1797" s="534">
        <v>43893</v>
      </c>
      <c r="D1797" s="300" t="s">
        <v>566</v>
      </c>
      <c r="E1797" s="168">
        <v>91</v>
      </c>
      <c r="F1797" s="168"/>
      <c r="G1797" s="168"/>
      <c r="H1797" s="530" t="s">
        <v>9622</v>
      </c>
      <c r="I1797" s="530" t="s">
        <v>20</v>
      </c>
      <c r="J1797" s="660">
        <v>43867</v>
      </c>
      <c r="K1797" s="530" t="s">
        <v>28</v>
      </c>
      <c r="L1797" s="657">
        <v>1400</v>
      </c>
      <c r="M1797" s="168">
        <v>3808</v>
      </c>
      <c r="N1797" s="828">
        <v>43920</v>
      </c>
      <c r="O1797" s="168"/>
      <c r="P1797" s="168"/>
      <c r="AB1797" s="1129" t="str">
        <f t="shared" si="34"/>
        <v>Kanpur91</v>
      </c>
    </row>
    <row r="1798" spans="1:28" ht="12.95" customHeight="1">
      <c r="A1798" s="168">
        <v>3809</v>
      </c>
      <c r="B1798" s="168" t="s">
        <v>9701</v>
      </c>
      <c r="C1798" s="534">
        <v>43893</v>
      </c>
      <c r="D1798" s="300" t="s">
        <v>9624</v>
      </c>
      <c r="E1798" s="168">
        <v>2</v>
      </c>
      <c r="F1798" s="168"/>
      <c r="G1798" s="168"/>
      <c r="H1798" s="530" t="s">
        <v>1382</v>
      </c>
      <c r="I1798" s="530" t="s">
        <v>466</v>
      </c>
      <c r="J1798" s="660">
        <v>43870</v>
      </c>
      <c r="K1798" s="530" t="s">
        <v>28</v>
      </c>
      <c r="L1798" s="657">
        <v>1400</v>
      </c>
      <c r="M1798" s="168">
        <v>3809</v>
      </c>
      <c r="N1798" s="828">
        <v>43920</v>
      </c>
      <c r="O1798" s="168"/>
      <c r="P1798" s="168"/>
      <c r="AB1798" s="1129" t="str">
        <f t="shared" si="34"/>
        <v>Four Wind2</v>
      </c>
    </row>
    <row r="1799" spans="1:28" ht="12.95" customHeight="1">
      <c r="A1799" s="168">
        <v>3810</v>
      </c>
      <c r="B1799" s="168" t="s">
        <v>9703</v>
      </c>
      <c r="C1799" s="534">
        <v>43893</v>
      </c>
      <c r="D1799" s="300" t="s">
        <v>1268</v>
      </c>
      <c r="E1799" s="168" t="s">
        <v>9702</v>
      </c>
      <c r="F1799" s="168"/>
      <c r="G1799" s="168"/>
      <c r="H1799" s="530" t="s">
        <v>9622</v>
      </c>
      <c r="I1799" s="530" t="s">
        <v>9697</v>
      </c>
      <c r="J1799" s="660">
        <v>43864</v>
      </c>
      <c r="K1799" s="530" t="s">
        <v>28</v>
      </c>
      <c r="L1799" s="657">
        <v>1400</v>
      </c>
      <c r="M1799" s="168">
        <v>3810</v>
      </c>
      <c r="N1799" s="828">
        <v>43927</v>
      </c>
      <c r="O1799" s="168"/>
      <c r="P1799" s="168"/>
      <c r="AB1799" s="1129" t="str">
        <f t="shared" si="34"/>
        <v>Nave Cetus86-20</v>
      </c>
    </row>
    <row r="1800" spans="1:28" ht="12.95" customHeight="1">
      <c r="A1800" s="168">
        <v>3811</v>
      </c>
      <c r="B1800" s="168" t="s">
        <v>9704</v>
      </c>
      <c r="C1800" s="534">
        <v>43893</v>
      </c>
      <c r="D1800" s="300" t="s">
        <v>1728</v>
      </c>
      <c r="E1800" s="168">
        <v>10</v>
      </c>
      <c r="F1800" s="168"/>
      <c r="G1800" s="168"/>
      <c r="H1800" s="530" t="s">
        <v>1382</v>
      </c>
      <c r="I1800" s="530" t="s">
        <v>575</v>
      </c>
      <c r="J1800" s="660">
        <v>43866</v>
      </c>
      <c r="K1800" s="530" t="s">
        <v>28</v>
      </c>
      <c r="L1800" s="657">
        <v>1400</v>
      </c>
      <c r="M1800" s="168">
        <v>3811</v>
      </c>
      <c r="N1800" s="828">
        <v>43920</v>
      </c>
      <c r="O1800" s="168"/>
      <c r="P1800" s="168"/>
      <c r="AB1800" s="1129" t="str">
        <f t="shared" si="34"/>
        <v>Navig8 Precision10</v>
      </c>
    </row>
    <row r="1801" spans="1:28" ht="12.95" customHeight="1">
      <c r="A1801" s="168">
        <v>3812</v>
      </c>
      <c r="B1801" s="168" t="s">
        <v>9705</v>
      </c>
      <c r="C1801" s="534">
        <v>43893</v>
      </c>
      <c r="D1801" s="300" t="s">
        <v>7721</v>
      </c>
      <c r="E1801" s="168">
        <v>20002</v>
      </c>
      <c r="F1801" s="168"/>
      <c r="G1801" s="168"/>
      <c r="H1801" s="530" t="s">
        <v>1382</v>
      </c>
      <c r="I1801" s="530" t="s">
        <v>86</v>
      </c>
      <c r="J1801" s="660">
        <v>43873</v>
      </c>
      <c r="K1801" s="530" t="s">
        <v>28</v>
      </c>
      <c r="L1801" s="657">
        <v>1400</v>
      </c>
      <c r="M1801" s="168">
        <v>3812</v>
      </c>
      <c r="N1801" s="828">
        <v>43920</v>
      </c>
      <c r="O1801" s="168"/>
      <c r="P1801" s="168"/>
      <c r="AB1801" s="1129" t="str">
        <f t="shared" si="34"/>
        <v>Victory Venture20002</v>
      </c>
    </row>
    <row r="1802" spans="1:28" ht="12.95" customHeight="1">
      <c r="A1802" s="168">
        <v>3813</v>
      </c>
      <c r="B1802" s="168" t="s">
        <v>9706</v>
      </c>
      <c r="C1802" s="534">
        <v>43893</v>
      </c>
      <c r="D1802" s="549" t="s">
        <v>9034</v>
      </c>
      <c r="E1802" s="168">
        <v>201907</v>
      </c>
      <c r="F1802" s="168"/>
      <c r="G1802" s="168"/>
      <c r="H1802" s="530" t="s">
        <v>8840</v>
      </c>
      <c r="I1802" s="530" t="s">
        <v>2751</v>
      </c>
      <c r="J1802" s="660">
        <v>43866</v>
      </c>
      <c r="K1802" s="530" t="s">
        <v>1094</v>
      </c>
      <c r="L1802" s="657">
        <v>1400</v>
      </c>
      <c r="M1802" s="168">
        <v>3813</v>
      </c>
      <c r="N1802" s="828">
        <v>43927</v>
      </c>
      <c r="O1802" s="168"/>
      <c r="P1802" s="168"/>
      <c r="AB1802" s="1129" t="str">
        <f t="shared" si="34"/>
        <v>Sonangol Cazenga201907</v>
      </c>
    </row>
    <row r="1803" spans="1:28" ht="12.95" customHeight="1">
      <c r="A1803" s="168">
        <v>3814</v>
      </c>
      <c r="B1803" s="168" t="s">
        <v>9707</v>
      </c>
      <c r="C1803" s="534">
        <v>43893</v>
      </c>
      <c r="D1803" s="549" t="s">
        <v>628</v>
      </c>
      <c r="E1803" s="168">
        <v>2001</v>
      </c>
      <c r="F1803" s="168"/>
      <c r="G1803" s="168"/>
      <c r="H1803" s="530" t="s">
        <v>817</v>
      </c>
      <c r="I1803" s="530" t="s">
        <v>1308</v>
      </c>
      <c r="J1803" s="660">
        <v>43866</v>
      </c>
      <c r="K1803" s="530" t="s">
        <v>1094</v>
      </c>
      <c r="L1803" s="657">
        <v>1400</v>
      </c>
      <c r="M1803" s="168">
        <v>3814</v>
      </c>
      <c r="N1803" s="828">
        <v>43901</v>
      </c>
      <c r="O1803" s="168"/>
      <c r="P1803" s="168"/>
      <c r="AB1803" s="1129" t="str">
        <f t="shared" si="34"/>
        <v>Stena President2001</v>
      </c>
    </row>
    <row r="1804" spans="1:28" ht="12.95" customHeight="1">
      <c r="A1804" s="168">
        <v>3815</v>
      </c>
      <c r="B1804" s="168" t="s">
        <v>9708</v>
      </c>
      <c r="C1804" s="534">
        <v>43893</v>
      </c>
      <c r="D1804" s="168" t="s">
        <v>464</v>
      </c>
      <c r="E1804" s="168">
        <v>2001</v>
      </c>
      <c r="F1804" s="168"/>
      <c r="G1804" s="168"/>
      <c r="H1804" s="530" t="s">
        <v>817</v>
      </c>
      <c r="I1804" s="530" t="s">
        <v>9528</v>
      </c>
      <c r="J1804" s="660">
        <v>43868</v>
      </c>
      <c r="K1804" s="530" t="s">
        <v>1094</v>
      </c>
      <c r="L1804" s="657">
        <v>1400</v>
      </c>
      <c r="M1804" s="168">
        <v>3815</v>
      </c>
      <c r="N1804" s="828">
        <v>43901</v>
      </c>
      <c r="O1804" s="168"/>
      <c r="P1804" s="168"/>
      <c r="AB1804" s="1129" t="str">
        <f t="shared" si="34"/>
        <v>Stena Penguin2001</v>
      </c>
    </row>
    <row r="1805" spans="1:28" ht="12.95" customHeight="1">
      <c r="A1805" s="168">
        <v>3816</v>
      </c>
      <c r="B1805" s="168" t="s">
        <v>9709</v>
      </c>
      <c r="C1805" s="534">
        <v>43894</v>
      </c>
      <c r="D1805" s="168" t="s">
        <v>9549</v>
      </c>
      <c r="E1805" s="168">
        <v>33</v>
      </c>
      <c r="F1805" s="168"/>
      <c r="G1805" s="168"/>
      <c r="H1805" s="530" t="s">
        <v>9550</v>
      </c>
      <c r="I1805" s="530" t="s">
        <v>82</v>
      </c>
      <c r="J1805" s="660">
        <v>43864</v>
      </c>
      <c r="K1805" s="530" t="s">
        <v>60</v>
      </c>
      <c r="L1805" s="657">
        <v>800</v>
      </c>
      <c r="M1805" s="168">
        <v>3816</v>
      </c>
      <c r="N1805" s="828">
        <v>43955</v>
      </c>
      <c r="O1805" s="168"/>
      <c r="P1805" s="168"/>
      <c r="AB1805" s="1129" t="str">
        <f t="shared" si="34"/>
        <v>Aspen Spirit33</v>
      </c>
    </row>
    <row r="1806" spans="1:28" ht="12.95" customHeight="1">
      <c r="A1806" s="168">
        <v>3817</v>
      </c>
      <c r="B1806" s="168" t="s">
        <v>9710</v>
      </c>
      <c r="C1806" s="534">
        <v>43894</v>
      </c>
      <c r="D1806" s="168" t="s">
        <v>9619</v>
      </c>
      <c r="E1806" s="168">
        <v>30</v>
      </c>
      <c r="F1806" s="168"/>
      <c r="G1806" s="168"/>
      <c r="H1806" s="530" t="s">
        <v>2278</v>
      </c>
      <c r="I1806" s="530" t="s">
        <v>511</v>
      </c>
      <c r="J1806" s="660">
        <v>43885</v>
      </c>
      <c r="K1806" s="530" t="s">
        <v>60</v>
      </c>
      <c r="L1806" s="657">
        <v>800</v>
      </c>
      <c r="M1806" s="168">
        <v>3817</v>
      </c>
      <c r="N1806" s="828">
        <v>43927</v>
      </c>
      <c r="O1806" s="168"/>
      <c r="P1806" s="168"/>
      <c r="AB1806" s="1129" t="str">
        <f t="shared" si="34"/>
        <v>Jiaolong Spirit30</v>
      </c>
    </row>
    <row r="1807" spans="1:28" ht="12.95" customHeight="1">
      <c r="A1807" s="168">
        <v>3818</v>
      </c>
      <c r="B1807" s="168" t="s">
        <v>9711</v>
      </c>
      <c r="C1807" s="534">
        <v>43894</v>
      </c>
      <c r="D1807" s="168" t="s">
        <v>3088</v>
      </c>
      <c r="E1807" s="168">
        <v>19</v>
      </c>
      <c r="F1807" s="168"/>
      <c r="G1807" s="168"/>
      <c r="H1807" s="530" t="s">
        <v>63</v>
      </c>
      <c r="I1807" s="530" t="s">
        <v>2879</v>
      </c>
      <c r="J1807" s="660">
        <v>43866</v>
      </c>
      <c r="K1807" s="530" t="s">
        <v>60</v>
      </c>
      <c r="L1807" s="657">
        <v>800</v>
      </c>
      <c r="M1807" s="168">
        <v>3818</v>
      </c>
      <c r="N1807" s="828">
        <v>43901</v>
      </c>
      <c r="O1807" s="168"/>
      <c r="P1807" s="168"/>
      <c r="AB1807" s="1129" t="str">
        <f t="shared" si="34"/>
        <v>Stavanger Bliss19</v>
      </c>
    </row>
    <row r="1808" spans="1:28" ht="12.95" customHeight="1">
      <c r="A1808" s="168">
        <v>3819</v>
      </c>
      <c r="B1808" s="168" t="s">
        <v>9712</v>
      </c>
      <c r="C1808" s="534">
        <v>43894</v>
      </c>
      <c r="D1808" s="168" t="s">
        <v>7855</v>
      </c>
      <c r="E1808" s="168">
        <v>27</v>
      </c>
      <c r="F1808" s="168"/>
      <c r="G1808" s="168"/>
      <c r="H1808" s="530" t="s">
        <v>63</v>
      </c>
      <c r="I1808" s="530" t="s">
        <v>20</v>
      </c>
      <c r="J1808" s="660">
        <v>43869</v>
      </c>
      <c r="K1808" s="530" t="s">
        <v>60</v>
      </c>
      <c r="L1808" s="657">
        <v>800</v>
      </c>
      <c r="M1808" s="168">
        <v>3819</v>
      </c>
      <c r="N1808" s="828">
        <v>43927</v>
      </c>
      <c r="O1808" s="168"/>
      <c r="P1808" s="168"/>
      <c r="AB1808" s="1129" t="str">
        <f t="shared" si="34"/>
        <v>New Award27</v>
      </c>
    </row>
    <row r="1809" spans="1:28" ht="12.95" customHeight="1">
      <c r="A1809" s="168">
        <v>3820</v>
      </c>
      <c r="B1809" s="168" t="s">
        <v>9713</v>
      </c>
      <c r="C1809" s="534">
        <v>43894</v>
      </c>
      <c r="D1809" s="168" t="s">
        <v>8593</v>
      </c>
      <c r="E1809" s="168">
        <v>17</v>
      </c>
      <c r="F1809" s="168"/>
      <c r="G1809" s="168"/>
      <c r="H1809" s="530" t="s">
        <v>63</v>
      </c>
      <c r="I1809" s="530" t="s">
        <v>365</v>
      </c>
      <c r="J1809" s="660">
        <v>43864</v>
      </c>
      <c r="K1809" s="530" t="s">
        <v>60</v>
      </c>
      <c r="L1809" s="657">
        <v>800</v>
      </c>
      <c r="M1809" s="168">
        <v>3820</v>
      </c>
      <c r="N1809" s="828">
        <v>43927</v>
      </c>
      <c r="O1809" s="168"/>
      <c r="P1809" s="168"/>
      <c r="AB1809" s="1129" t="str">
        <f t="shared" si="34"/>
        <v>Stavanger Falcon17</v>
      </c>
    </row>
    <row r="1810" spans="1:28" ht="12.95" customHeight="1">
      <c r="A1810" s="168">
        <v>3821</v>
      </c>
      <c r="B1810" s="168" t="s">
        <v>9714</v>
      </c>
      <c r="C1810" s="534">
        <v>43894</v>
      </c>
      <c r="D1810" s="168" t="s">
        <v>531</v>
      </c>
      <c r="E1810" s="168">
        <v>81</v>
      </c>
      <c r="F1810" s="168"/>
      <c r="G1810" s="168"/>
      <c r="H1810" s="530" t="s">
        <v>830</v>
      </c>
      <c r="I1810" s="530" t="s">
        <v>269</v>
      </c>
      <c r="J1810" s="660">
        <v>43874</v>
      </c>
      <c r="K1810" s="530" t="s">
        <v>60</v>
      </c>
      <c r="L1810" s="657">
        <v>800</v>
      </c>
      <c r="M1810" s="168">
        <v>3821</v>
      </c>
      <c r="N1810" s="828">
        <v>43927</v>
      </c>
      <c r="O1810" s="168"/>
      <c r="P1810" s="168"/>
      <c r="AB1810" s="1129" t="str">
        <f t="shared" si="34"/>
        <v>Stavanger Blossom81</v>
      </c>
    </row>
    <row r="1811" spans="1:28" ht="12.95" customHeight="1">
      <c r="A1811" s="168">
        <v>3822</v>
      </c>
      <c r="B1811" s="168" t="s">
        <v>9715</v>
      </c>
      <c r="C1811" s="534">
        <v>43894</v>
      </c>
      <c r="D1811" s="168" t="s">
        <v>1341</v>
      </c>
      <c r="E1811" s="168">
        <v>31</v>
      </c>
      <c r="F1811" s="168"/>
      <c r="G1811" s="168"/>
      <c r="H1811" s="530" t="s">
        <v>8474</v>
      </c>
      <c r="I1811" s="530" t="s">
        <v>20</v>
      </c>
      <c r="J1811" s="660">
        <v>43886</v>
      </c>
      <c r="K1811" s="530" t="s">
        <v>60</v>
      </c>
      <c r="L1811" s="657">
        <v>800</v>
      </c>
      <c r="M1811" s="168">
        <v>3822</v>
      </c>
      <c r="N1811" s="828">
        <v>43997</v>
      </c>
      <c r="O1811" s="168"/>
      <c r="P1811" s="168"/>
      <c r="AB1811" s="1129" t="str">
        <f t="shared" si="34"/>
        <v>Los Angeles Spirit31</v>
      </c>
    </row>
    <row r="1812" spans="1:28" ht="12.95" customHeight="1">
      <c r="A1812" s="168">
        <v>3823</v>
      </c>
      <c r="B1812" s="168" t="s">
        <v>9716</v>
      </c>
      <c r="C1812" s="534">
        <v>43894</v>
      </c>
      <c r="D1812" s="168" t="s">
        <v>80</v>
      </c>
      <c r="E1812" s="168">
        <v>125</v>
      </c>
      <c r="F1812" s="168"/>
      <c r="G1812" s="168"/>
      <c r="H1812" s="530" t="s">
        <v>8165</v>
      </c>
      <c r="I1812" s="530" t="s">
        <v>786</v>
      </c>
      <c r="J1812" s="660">
        <v>43877</v>
      </c>
      <c r="K1812" s="530" t="s">
        <v>60</v>
      </c>
      <c r="L1812" s="657">
        <v>800</v>
      </c>
      <c r="M1812" s="168">
        <v>3823</v>
      </c>
      <c r="N1812" s="828">
        <v>43944</v>
      </c>
      <c r="O1812" s="168"/>
      <c r="P1812" s="168"/>
      <c r="AB1812" s="1129" t="str">
        <f t="shared" si="34"/>
        <v>Helga Spirit125</v>
      </c>
    </row>
    <row r="1813" spans="1:28" ht="12.95" customHeight="1">
      <c r="A1813" s="168">
        <v>3824</v>
      </c>
      <c r="B1813" s="168" t="s">
        <v>9717</v>
      </c>
      <c r="C1813" s="534">
        <v>43894</v>
      </c>
      <c r="D1813" s="168" t="s">
        <v>56</v>
      </c>
      <c r="E1813" s="168">
        <v>5</v>
      </c>
      <c r="F1813" s="168"/>
      <c r="G1813" s="168"/>
      <c r="H1813" s="530" t="s">
        <v>830</v>
      </c>
      <c r="I1813" s="530" t="s">
        <v>319</v>
      </c>
      <c r="J1813" s="660">
        <v>43879</v>
      </c>
      <c r="K1813" s="530" t="s">
        <v>60</v>
      </c>
      <c r="L1813" s="657">
        <v>800</v>
      </c>
      <c r="M1813" s="168">
        <v>3824</v>
      </c>
      <c r="N1813" s="828">
        <v>43927</v>
      </c>
      <c r="O1813" s="168"/>
      <c r="P1813" s="168"/>
      <c r="AB1813" s="1129" t="str">
        <f t="shared" si="34"/>
        <v>Blue Sea5</v>
      </c>
    </row>
    <row r="1814" spans="1:28" ht="12.95" customHeight="1">
      <c r="A1814" s="168">
        <v>3825</v>
      </c>
      <c r="B1814" s="168" t="s">
        <v>9721</v>
      </c>
      <c r="C1814" s="534">
        <v>43895</v>
      </c>
      <c r="D1814" s="168" t="s">
        <v>7497</v>
      </c>
      <c r="E1814" s="168">
        <v>68</v>
      </c>
      <c r="F1814" s="168"/>
      <c r="G1814" s="168"/>
      <c r="H1814" s="530" t="s">
        <v>8245</v>
      </c>
      <c r="I1814" s="530" t="s">
        <v>181</v>
      </c>
      <c r="J1814" s="660">
        <v>43864</v>
      </c>
      <c r="K1814" s="530" t="s">
        <v>8364</v>
      </c>
      <c r="L1814" s="657">
        <v>1600</v>
      </c>
      <c r="M1814" s="168">
        <v>3825</v>
      </c>
      <c r="N1814" s="828">
        <v>43928</v>
      </c>
      <c r="O1814" s="168"/>
      <c r="P1814" s="168"/>
      <c r="AB1814" s="1129" t="str">
        <f t="shared" si="34"/>
        <v>Aqualegacy68</v>
      </c>
    </row>
    <row r="1815" spans="1:28" ht="12.95" customHeight="1">
      <c r="A1815" s="168">
        <v>3826</v>
      </c>
      <c r="B1815" s="168" t="s">
        <v>9722</v>
      </c>
      <c r="C1815" s="534">
        <v>43895</v>
      </c>
      <c r="D1815" s="168" t="s">
        <v>9553</v>
      </c>
      <c r="E1815" s="168" t="s">
        <v>9637</v>
      </c>
      <c r="F1815" s="168"/>
      <c r="G1815" s="168"/>
      <c r="H1815" s="530" t="s">
        <v>2868</v>
      </c>
      <c r="I1815" s="530" t="s">
        <v>385</v>
      </c>
      <c r="J1815" s="660">
        <v>43867</v>
      </c>
      <c r="K1815" s="530" t="s">
        <v>8364</v>
      </c>
      <c r="L1815" s="657">
        <v>1600</v>
      </c>
      <c r="M1815" s="168">
        <v>3826</v>
      </c>
      <c r="N1815" s="828">
        <v>43928</v>
      </c>
      <c r="O1815" s="168"/>
      <c r="P1815" s="168"/>
      <c r="AB1815" s="1129" t="str">
        <f t="shared" si="34"/>
        <v>Energy Champion09_19</v>
      </c>
    </row>
    <row r="1816" spans="1:28" ht="12.95" customHeight="1">
      <c r="A1816" s="168">
        <v>3827</v>
      </c>
      <c r="B1816" s="168" t="s">
        <v>9723</v>
      </c>
      <c r="C1816" s="534">
        <v>43895</v>
      </c>
      <c r="D1816" s="168" t="s">
        <v>8174</v>
      </c>
      <c r="E1816" s="168">
        <v>17</v>
      </c>
      <c r="F1816" s="168"/>
      <c r="G1816" s="168"/>
      <c r="H1816" s="530" t="s">
        <v>3771</v>
      </c>
      <c r="I1816" s="530" t="s">
        <v>729</v>
      </c>
      <c r="J1816" s="660">
        <v>43865</v>
      </c>
      <c r="K1816" s="530" t="s">
        <v>8364</v>
      </c>
      <c r="L1816" s="657">
        <v>1600</v>
      </c>
      <c r="M1816" s="168">
        <v>3827</v>
      </c>
      <c r="N1816" s="828">
        <v>43928</v>
      </c>
      <c r="O1816" s="168"/>
      <c r="P1816" s="168"/>
      <c r="AB1816" s="1129" t="str">
        <f t="shared" si="34"/>
        <v>Neapolis17</v>
      </c>
    </row>
    <row r="1817" spans="1:28" ht="12.95" customHeight="1">
      <c r="A1817" s="168">
        <v>3828</v>
      </c>
      <c r="B1817" s="168" t="s">
        <v>9724</v>
      </c>
      <c r="C1817" s="534">
        <v>43895</v>
      </c>
      <c r="D1817" s="168" t="s">
        <v>3112</v>
      </c>
      <c r="E1817" s="168" t="s">
        <v>9718</v>
      </c>
      <c r="F1817" s="168"/>
      <c r="G1817" s="168"/>
      <c r="H1817" s="530" t="s">
        <v>8251</v>
      </c>
      <c r="I1817" s="530" t="s">
        <v>7971</v>
      </c>
      <c r="J1817" s="660">
        <v>43881</v>
      </c>
      <c r="K1817" s="530" t="s">
        <v>8364</v>
      </c>
      <c r="L1817" s="657">
        <v>1600</v>
      </c>
      <c r="M1817" s="168">
        <v>3828</v>
      </c>
      <c r="N1817" s="828">
        <v>43928</v>
      </c>
      <c r="O1817" s="168"/>
      <c r="P1817" s="168"/>
      <c r="AB1817" s="1129" t="str">
        <f t="shared" si="34"/>
        <v>Selecao35P_135F</v>
      </c>
    </row>
    <row r="1818" spans="1:28" ht="12.95" customHeight="1">
      <c r="A1818" s="168">
        <v>3829</v>
      </c>
      <c r="B1818" s="168" t="s">
        <v>9725</v>
      </c>
      <c r="C1818" s="534">
        <v>43895</v>
      </c>
      <c r="D1818" s="168" t="s">
        <v>8250</v>
      </c>
      <c r="E1818" s="168" t="s">
        <v>9638</v>
      </c>
      <c r="F1818" s="168"/>
      <c r="G1818" s="168"/>
      <c r="H1818" s="530" t="s">
        <v>8464</v>
      </c>
      <c r="I1818" s="530" t="s">
        <v>3180</v>
      </c>
      <c r="J1818" s="660">
        <v>43881</v>
      </c>
      <c r="K1818" s="530" t="s">
        <v>8362</v>
      </c>
      <c r="L1818" s="657">
        <v>1200</v>
      </c>
      <c r="M1818" s="168">
        <v>3829</v>
      </c>
      <c r="N1818" s="828">
        <v>43928</v>
      </c>
      <c r="O1818" s="168"/>
      <c r="P1818" s="168"/>
      <c r="AB1818" s="1129" t="str">
        <f t="shared" si="34"/>
        <v>Nicopolis16P</v>
      </c>
    </row>
    <row r="1819" spans="1:28" ht="12.95" customHeight="1">
      <c r="A1819" s="168">
        <v>3830</v>
      </c>
      <c r="B1819" s="168" t="s">
        <v>9726</v>
      </c>
      <c r="C1819" s="534">
        <v>43895</v>
      </c>
      <c r="D1819" s="168" t="s">
        <v>9676</v>
      </c>
      <c r="E1819" s="168">
        <v>232</v>
      </c>
      <c r="F1819" s="168"/>
      <c r="G1819" s="168"/>
      <c r="H1819" s="530" t="s">
        <v>688</v>
      </c>
      <c r="I1819" s="530" t="s">
        <v>1409</v>
      </c>
      <c r="J1819" s="660">
        <v>43874</v>
      </c>
      <c r="K1819" s="530" t="s">
        <v>8362</v>
      </c>
      <c r="L1819" s="657">
        <v>1200</v>
      </c>
      <c r="M1819" s="168">
        <v>3830</v>
      </c>
      <c r="N1819" s="828">
        <v>43902</v>
      </c>
      <c r="O1819" s="168"/>
      <c r="P1819" s="168"/>
      <c r="AB1819" s="1129" t="str">
        <f t="shared" si="34"/>
        <v>Seaways Reymar232</v>
      </c>
    </row>
    <row r="1820" spans="1:28" ht="12.95" customHeight="1">
      <c r="A1820" s="168">
        <v>3831</v>
      </c>
      <c r="B1820" s="168" t="s">
        <v>9731</v>
      </c>
      <c r="C1820" s="534">
        <v>43896</v>
      </c>
      <c r="D1820" s="168" t="s">
        <v>9620</v>
      </c>
      <c r="E1820" s="168">
        <v>23</v>
      </c>
      <c r="F1820" s="168"/>
      <c r="G1820" s="168"/>
      <c r="H1820" s="530" t="s">
        <v>8976</v>
      </c>
      <c r="I1820" s="530" t="s">
        <v>20</v>
      </c>
      <c r="J1820" s="660">
        <v>43872</v>
      </c>
      <c r="K1820" s="530" t="s">
        <v>9019</v>
      </c>
      <c r="L1820" s="657">
        <v>1200</v>
      </c>
      <c r="M1820" s="168">
        <v>3831</v>
      </c>
      <c r="N1820" s="828">
        <v>43929</v>
      </c>
      <c r="O1820" s="168"/>
      <c r="P1820" s="168"/>
      <c r="AB1820" s="1129" t="str">
        <f t="shared" ref="AB1820:AB1883" si="35">IF(TRIM(A1820)="","",CONCATENATE(TRIM(D1820),TRIM(E1820)))</f>
        <v>Kriti Diamond23</v>
      </c>
    </row>
    <row r="1821" spans="1:28" ht="12.95" customHeight="1">
      <c r="A1821" s="168">
        <v>3832</v>
      </c>
      <c r="B1821" s="168" t="s">
        <v>9732</v>
      </c>
      <c r="C1821" s="534">
        <v>43896</v>
      </c>
      <c r="D1821" s="168" t="s">
        <v>9626</v>
      </c>
      <c r="E1821" s="168">
        <v>258</v>
      </c>
      <c r="F1821" s="168"/>
      <c r="G1821" s="168"/>
      <c r="H1821" s="530" t="s">
        <v>9627</v>
      </c>
      <c r="I1821" s="530" t="s">
        <v>24</v>
      </c>
      <c r="J1821" s="660">
        <v>43875</v>
      </c>
      <c r="K1821" s="530" t="s">
        <v>9019</v>
      </c>
      <c r="L1821" s="657">
        <v>1200</v>
      </c>
      <c r="M1821" s="168">
        <v>3832</v>
      </c>
      <c r="N1821" s="828">
        <v>43929</v>
      </c>
      <c r="O1821" s="168"/>
      <c r="P1821" s="168"/>
      <c r="AB1821" s="1129" t="str">
        <f t="shared" si="35"/>
        <v>Minerva Iris258</v>
      </c>
    </row>
    <row r="1822" spans="1:28" ht="12.95" customHeight="1">
      <c r="A1822" s="168">
        <v>3833</v>
      </c>
      <c r="B1822" s="168" t="s">
        <v>9733</v>
      </c>
      <c r="C1822" s="534">
        <v>43896</v>
      </c>
      <c r="D1822" s="168" t="s">
        <v>1274</v>
      </c>
      <c r="E1822" s="168">
        <v>77</v>
      </c>
      <c r="F1822" s="168"/>
      <c r="G1822" s="168"/>
      <c r="H1822" s="530" t="s">
        <v>8976</v>
      </c>
      <c r="I1822" s="530" t="s">
        <v>20</v>
      </c>
      <c r="J1822" s="660">
        <v>43880</v>
      </c>
      <c r="K1822" s="530" t="s">
        <v>9019</v>
      </c>
      <c r="L1822" s="657">
        <v>1200</v>
      </c>
      <c r="M1822" s="168">
        <v>3833</v>
      </c>
      <c r="N1822" s="828">
        <v>43929</v>
      </c>
      <c r="O1822" s="168"/>
      <c r="P1822" s="168"/>
      <c r="AB1822" s="1129" t="str">
        <f t="shared" si="35"/>
        <v>Yamato Spirit77</v>
      </c>
    </row>
    <row r="1823" spans="1:28" ht="12.95" customHeight="1">
      <c r="A1823" s="168">
        <v>3834</v>
      </c>
      <c r="B1823" s="168" t="s">
        <v>9734</v>
      </c>
      <c r="C1823" s="534">
        <v>43896</v>
      </c>
      <c r="D1823" s="168" t="s">
        <v>9677</v>
      </c>
      <c r="E1823" s="168">
        <v>4</v>
      </c>
      <c r="F1823" s="168"/>
      <c r="G1823" s="168"/>
      <c r="H1823" s="530" t="s">
        <v>8976</v>
      </c>
      <c r="I1823" s="530" t="s">
        <v>9730</v>
      </c>
      <c r="J1823" s="660">
        <v>43884</v>
      </c>
      <c r="K1823" s="530" t="s">
        <v>9019</v>
      </c>
      <c r="L1823" s="657">
        <v>1200</v>
      </c>
      <c r="M1823" s="168">
        <v>3834</v>
      </c>
      <c r="N1823" s="828">
        <v>43934</v>
      </c>
      <c r="O1823" s="168"/>
      <c r="P1823" s="168"/>
      <c r="AB1823" s="1129" t="str">
        <f t="shared" si="35"/>
        <v>Pluto Moon4</v>
      </c>
    </row>
    <row r="1824" spans="1:28" ht="12.95" customHeight="1">
      <c r="A1824" s="168">
        <v>3835</v>
      </c>
      <c r="B1824" s="168" t="s">
        <v>9735</v>
      </c>
      <c r="C1824" s="534">
        <v>43896</v>
      </c>
      <c r="D1824" s="168" t="s">
        <v>8965</v>
      </c>
      <c r="E1824" s="168">
        <v>76</v>
      </c>
      <c r="F1824" s="168"/>
      <c r="G1824" s="168"/>
      <c r="H1824" s="530" t="s">
        <v>8389</v>
      </c>
      <c r="I1824" s="530" t="s">
        <v>269</v>
      </c>
      <c r="J1824" s="660">
        <v>43881</v>
      </c>
      <c r="K1824" s="530" t="s">
        <v>1466</v>
      </c>
      <c r="L1824" s="657">
        <v>1050</v>
      </c>
      <c r="M1824" s="168">
        <v>3835</v>
      </c>
      <c r="N1824" s="828">
        <v>43997</v>
      </c>
      <c r="O1824" s="168"/>
      <c r="Z1824" s="800"/>
      <c r="AB1824" s="1129" t="str">
        <f t="shared" si="35"/>
        <v>Advantage Solar76</v>
      </c>
    </row>
    <row r="1825" spans="1:28" ht="12.95" customHeight="1">
      <c r="A1825" s="168">
        <v>3836</v>
      </c>
      <c r="B1825" s="168" t="s">
        <v>9736</v>
      </c>
      <c r="C1825" s="534">
        <v>43896</v>
      </c>
      <c r="D1825" s="168" t="s">
        <v>9264</v>
      </c>
      <c r="E1825" s="168" t="s">
        <v>9720</v>
      </c>
      <c r="F1825" s="168"/>
      <c r="G1825" s="168"/>
      <c r="H1825" s="530" t="s">
        <v>9628</v>
      </c>
      <c r="I1825" s="530" t="s">
        <v>9719</v>
      </c>
      <c r="J1825" s="660">
        <v>43868</v>
      </c>
      <c r="K1825" s="530" t="s">
        <v>1466</v>
      </c>
      <c r="L1825" s="657">
        <v>1050</v>
      </c>
      <c r="M1825" s="168">
        <v>3836</v>
      </c>
      <c r="N1825" s="828"/>
      <c r="O1825" s="168"/>
      <c r="P1825" s="168"/>
      <c r="Z1825" s="800"/>
      <c r="AB1825" s="1129" t="str">
        <f t="shared" si="35"/>
        <v>Mahadah Silver45_1</v>
      </c>
    </row>
    <row r="1826" spans="1:28" ht="12.95" customHeight="1">
      <c r="A1826" s="168">
        <v>3837</v>
      </c>
      <c r="B1826" s="168" t="s">
        <v>9738</v>
      </c>
      <c r="C1826" s="534">
        <v>43897</v>
      </c>
      <c r="D1826" s="168" t="s">
        <v>8103</v>
      </c>
      <c r="E1826" s="168">
        <v>111</v>
      </c>
      <c r="F1826" s="168"/>
      <c r="G1826" s="168"/>
      <c r="H1826" s="530" t="s">
        <v>8968</v>
      </c>
      <c r="I1826" s="530" t="s">
        <v>287</v>
      </c>
      <c r="J1826" s="660">
        <v>43868</v>
      </c>
      <c r="K1826" s="530" t="s">
        <v>1466</v>
      </c>
      <c r="L1826" s="657">
        <v>1050</v>
      </c>
      <c r="M1826" s="168">
        <v>3837</v>
      </c>
      <c r="N1826" s="828">
        <v>43937</v>
      </c>
      <c r="O1826" s="168"/>
      <c r="P1826" s="168"/>
      <c r="Z1826" s="800"/>
      <c r="AB1826" s="1129" t="str">
        <f t="shared" si="35"/>
        <v>Brentholmen111</v>
      </c>
    </row>
    <row r="1827" spans="1:28" ht="12.95" customHeight="1">
      <c r="A1827" s="168">
        <v>3838</v>
      </c>
      <c r="B1827" s="168" t="s">
        <v>9739</v>
      </c>
      <c r="C1827" s="534">
        <v>43897</v>
      </c>
      <c r="D1827" s="168" t="s">
        <v>2779</v>
      </c>
      <c r="E1827" s="634">
        <v>300301</v>
      </c>
      <c r="F1827" s="168"/>
      <c r="G1827" s="168"/>
      <c r="H1827" s="530" t="s">
        <v>2474</v>
      </c>
      <c r="I1827" s="530" t="s">
        <v>535</v>
      </c>
      <c r="J1827" s="660">
        <v>43882</v>
      </c>
      <c r="K1827" s="530" t="s">
        <v>1466</v>
      </c>
      <c r="L1827" s="657">
        <v>1050</v>
      </c>
      <c r="M1827" s="168">
        <v>3838</v>
      </c>
      <c r="N1827" s="828">
        <v>43937</v>
      </c>
      <c r="O1827" s="168"/>
      <c r="P1827" s="168"/>
      <c r="Z1827" s="800"/>
      <c r="AB1827" s="1129" t="str">
        <f t="shared" si="35"/>
        <v>Tigris300301</v>
      </c>
    </row>
    <row r="1828" spans="1:28" ht="12.95" customHeight="1">
      <c r="A1828" s="168">
        <v>3839</v>
      </c>
      <c r="B1828" s="168" t="s">
        <v>9740</v>
      </c>
      <c r="C1828" s="534">
        <v>43897</v>
      </c>
      <c r="D1828" s="168" t="s">
        <v>2854</v>
      </c>
      <c r="E1828" s="634">
        <v>257258</v>
      </c>
      <c r="F1828" s="168"/>
      <c r="G1828" s="168"/>
      <c r="H1828" s="530" t="s">
        <v>2474</v>
      </c>
      <c r="I1828" s="530" t="s">
        <v>25</v>
      </c>
      <c r="J1828" s="660">
        <v>43864</v>
      </c>
      <c r="K1828" s="530" t="s">
        <v>1466</v>
      </c>
      <c r="L1828" s="657">
        <v>1050</v>
      </c>
      <c r="M1828" s="168">
        <v>3839</v>
      </c>
      <c r="N1828" s="828">
        <v>43937</v>
      </c>
      <c r="O1828" s="168"/>
      <c r="P1828" s="168"/>
      <c r="Z1828" s="800"/>
      <c r="AB1828" s="1129" t="str">
        <f t="shared" si="35"/>
        <v>Emmy Schulte257258</v>
      </c>
    </row>
    <row r="1829" spans="1:28" ht="12.95" customHeight="1">
      <c r="A1829" s="168">
        <v>3840</v>
      </c>
      <c r="B1829" s="168" t="s">
        <v>9741</v>
      </c>
      <c r="C1829" s="534">
        <v>43897</v>
      </c>
      <c r="D1829" s="168" t="s">
        <v>8309</v>
      </c>
      <c r="E1829" s="168" t="s">
        <v>9744</v>
      </c>
      <c r="F1829" s="168"/>
      <c r="G1829" s="168"/>
      <c r="H1829" s="530" t="s">
        <v>2474</v>
      </c>
      <c r="I1829" s="530" t="s">
        <v>9737</v>
      </c>
      <c r="J1829" s="660">
        <v>43884</v>
      </c>
      <c r="K1829" s="530" t="s">
        <v>1466</v>
      </c>
      <c r="L1829" s="657">
        <v>1050</v>
      </c>
      <c r="M1829" s="168">
        <v>3840</v>
      </c>
      <c r="N1829" s="828">
        <v>43937</v>
      </c>
      <c r="O1829" s="168"/>
      <c r="P1829" s="168"/>
      <c r="Z1829" s="800"/>
      <c r="AB1829" s="1129" t="str">
        <f t="shared" si="35"/>
        <v>Vestholmen73,74</v>
      </c>
    </row>
    <row r="1830" spans="1:28" ht="12.95" customHeight="1">
      <c r="A1830" s="168">
        <v>3841</v>
      </c>
      <c r="B1830" s="168" t="s">
        <v>9742</v>
      </c>
      <c r="C1830" s="534">
        <v>43897</v>
      </c>
      <c r="D1830" s="168" t="s">
        <v>892</v>
      </c>
      <c r="E1830" s="168">
        <v>155</v>
      </c>
      <c r="F1830" s="168">
        <v>43862</v>
      </c>
      <c r="G1830" s="168"/>
      <c r="H1830" s="530" t="s">
        <v>2474</v>
      </c>
      <c r="I1830" s="530" t="s">
        <v>2870</v>
      </c>
      <c r="J1830" s="660">
        <v>43889</v>
      </c>
      <c r="K1830" s="530" t="s">
        <v>1466</v>
      </c>
      <c r="L1830" s="657">
        <v>1050</v>
      </c>
      <c r="M1830" s="168">
        <v>3841</v>
      </c>
      <c r="N1830" s="828">
        <v>43937</v>
      </c>
      <c r="O1830" s="168"/>
      <c r="P1830" s="168"/>
      <c r="Z1830" s="800"/>
      <c r="AB1830" s="1129" t="str">
        <f t="shared" si="35"/>
        <v>Elisalex Schulte155</v>
      </c>
    </row>
    <row r="1831" spans="1:28" ht="12.95" customHeight="1">
      <c r="A1831" s="168">
        <v>3842</v>
      </c>
      <c r="B1831" s="168" t="s">
        <v>9743</v>
      </c>
      <c r="C1831" s="534">
        <v>43897</v>
      </c>
      <c r="D1831" s="168" t="s">
        <v>2776</v>
      </c>
      <c r="E1831" s="634">
        <v>158159160</v>
      </c>
      <c r="F1831" s="168"/>
      <c r="G1831" s="168"/>
      <c r="H1831" s="530" t="s">
        <v>2474</v>
      </c>
      <c r="I1831" s="530" t="s">
        <v>2870</v>
      </c>
      <c r="J1831" s="660">
        <v>43889</v>
      </c>
      <c r="K1831" s="530" t="s">
        <v>1466</v>
      </c>
      <c r="L1831" s="657">
        <v>1050</v>
      </c>
      <c r="M1831" s="168">
        <v>3842</v>
      </c>
      <c r="N1831" s="828">
        <v>44036</v>
      </c>
      <c r="O1831" s="168"/>
      <c r="P1831" s="168"/>
      <c r="Z1831" s="800"/>
      <c r="AB1831" s="1129" t="str">
        <f t="shared" si="35"/>
        <v>Sten Skagen158159160</v>
      </c>
    </row>
    <row r="1832" spans="1:28" ht="12.95" customHeight="1">
      <c r="A1832" s="685">
        <v>3843</v>
      </c>
      <c r="B1832" s="685" t="s">
        <v>9745</v>
      </c>
      <c r="C1832" s="686">
        <v>43921</v>
      </c>
      <c r="D1832" s="685" t="s">
        <v>9630</v>
      </c>
      <c r="E1832" s="685">
        <v>5</v>
      </c>
      <c r="F1832" s="685"/>
      <c r="G1832" s="685"/>
      <c r="H1832" s="687" t="s">
        <v>9631</v>
      </c>
      <c r="I1832" s="687" t="s">
        <v>48</v>
      </c>
      <c r="J1832" s="688">
        <v>43886</v>
      </c>
      <c r="K1832" s="687" t="s">
        <v>9632</v>
      </c>
      <c r="L1832" s="689">
        <v>1600</v>
      </c>
      <c r="M1832" s="168"/>
      <c r="N1832" s="828">
        <v>43948</v>
      </c>
      <c r="O1832" s="168"/>
      <c r="P1832" s="168"/>
      <c r="AB1832" s="1129" t="str">
        <f t="shared" si="35"/>
        <v>Compass5</v>
      </c>
    </row>
    <row r="1833" spans="1:28" ht="12.95" customHeight="1">
      <c r="A1833" s="685">
        <v>3844</v>
      </c>
      <c r="B1833" s="685" t="s">
        <v>9746</v>
      </c>
      <c r="C1833" s="686">
        <v>43921</v>
      </c>
      <c r="D1833" s="685" t="s">
        <v>9683</v>
      </c>
      <c r="E1833" s="685">
        <v>3</v>
      </c>
      <c r="F1833" s="685"/>
      <c r="G1833" s="685"/>
      <c r="H1833" s="687" t="s">
        <v>9027</v>
      </c>
      <c r="I1833" s="687" t="s">
        <v>226</v>
      </c>
      <c r="J1833" s="688">
        <v>43891</v>
      </c>
      <c r="K1833" s="687" t="s">
        <v>9019</v>
      </c>
      <c r="L1833" s="689">
        <v>1200</v>
      </c>
      <c r="M1833" s="168"/>
      <c r="N1833" s="828">
        <v>43955</v>
      </c>
      <c r="O1833" s="168"/>
      <c r="P1833" s="168"/>
      <c r="AB1833" s="1129" t="str">
        <f t="shared" si="35"/>
        <v>Folegandros3</v>
      </c>
    </row>
    <row r="1834" spans="1:28" ht="12.95" customHeight="1">
      <c r="A1834" s="685">
        <v>3845</v>
      </c>
      <c r="B1834" s="685" t="s">
        <v>9747</v>
      </c>
      <c r="C1834" s="686">
        <v>43921</v>
      </c>
      <c r="D1834" s="685" t="s">
        <v>9691</v>
      </c>
      <c r="E1834" s="685">
        <v>281</v>
      </c>
      <c r="F1834" s="685"/>
      <c r="G1834" s="685"/>
      <c r="H1834" s="687" t="s">
        <v>9692</v>
      </c>
      <c r="I1834" s="687" t="s">
        <v>413</v>
      </c>
      <c r="J1834" s="688">
        <v>43914</v>
      </c>
      <c r="K1834" s="687" t="s">
        <v>9019</v>
      </c>
      <c r="L1834" s="689">
        <v>1200</v>
      </c>
      <c r="M1834" s="168"/>
      <c r="N1834" s="828">
        <v>43955</v>
      </c>
      <c r="O1834" s="168"/>
      <c r="P1834" s="168"/>
      <c r="AB1834" s="1129" t="str">
        <f t="shared" si="35"/>
        <v>Isabella281</v>
      </c>
    </row>
    <row r="1835" spans="1:28" ht="12.95" customHeight="1">
      <c r="A1835" s="685">
        <v>3846</v>
      </c>
      <c r="B1835" s="685" t="s">
        <v>9748</v>
      </c>
      <c r="C1835" s="686">
        <v>43921</v>
      </c>
      <c r="D1835" s="685" t="s">
        <v>9625</v>
      </c>
      <c r="E1835" s="685">
        <v>29</v>
      </c>
      <c r="F1835" s="685"/>
      <c r="G1835" s="685"/>
      <c r="H1835" s="687" t="s">
        <v>465</v>
      </c>
      <c r="I1835" s="687" t="s">
        <v>3988</v>
      </c>
      <c r="J1835" s="688">
        <v>43858</v>
      </c>
      <c r="K1835" s="687" t="s">
        <v>28</v>
      </c>
      <c r="L1835" s="689">
        <v>1400</v>
      </c>
      <c r="M1835" s="168"/>
      <c r="N1835" s="828">
        <v>43948</v>
      </c>
      <c r="O1835" s="168"/>
      <c r="P1835" s="168"/>
      <c r="AB1835" s="1129" t="str">
        <f t="shared" si="35"/>
        <v>Bari29</v>
      </c>
    </row>
    <row r="1836" spans="1:28" ht="12.95" customHeight="1">
      <c r="A1836" s="685">
        <v>3847</v>
      </c>
      <c r="B1836" s="685" t="s">
        <v>9749</v>
      </c>
      <c r="C1836" s="686">
        <v>43921</v>
      </c>
      <c r="D1836" s="685" t="s">
        <v>9636</v>
      </c>
      <c r="E1836" s="685">
        <v>8</v>
      </c>
      <c r="F1836" s="685"/>
      <c r="G1836" s="685"/>
      <c r="H1836" s="687" t="s">
        <v>465</v>
      </c>
      <c r="I1836" s="687" t="s">
        <v>173</v>
      </c>
      <c r="J1836" s="688">
        <v>43894</v>
      </c>
      <c r="K1836" s="687" t="s">
        <v>28</v>
      </c>
      <c r="L1836" s="689">
        <v>1400</v>
      </c>
      <c r="M1836" s="168"/>
      <c r="N1836" s="828">
        <v>43948</v>
      </c>
      <c r="O1836" s="168"/>
      <c r="P1836" s="168"/>
      <c r="AB1836" s="1129" t="str">
        <f t="shared" si="35"/>
        <v>Navig8 Perseverance8</v>
      </c>
    </row>
    <row r="1837" spans="1:28" ht="12.95" customHeight="1">
      <c r="A1837" s="685">
        <v>3848</v>
      </c>
      <c r="B1837" s="685" t="s">
        <v>9750</v>
      </c>
      <c r="C1837" s="686">
        <v>43921</v>
      </c>
      <c r="D1837" s="685" t="s">
        <v>538</v>
      </c>
      <c r="E1837" s="685">
        <v>13</v>
      </c>
      <c r="F1837" s="685"/>
      <c r="G1837" s="685"/>
      <c r="H1837" s="687" t="s">
        <v>671</v>
      </c>
      <c r="I1837" s="687" t="s">
        <v>173</v>
      </c>
      <c r="J1837" s="688">
        <v>43911</v>
      </c>
      <c r="K1837" s="687" t="s">
        <v>28</v>
      </c>
      <c r="L1837" s="689">
        <v>1400</v>
      </c>
      <c r="M1837" s="168"/>
      <c r="N1837" s="828">
        <v>43948</v>
      </c>
      <c r="O1837" s="168"/>
      <c r="P1837" s="168"/>
      <c r="AB1837" s="1129" t="str">
        <f t="shared" si="35"/>
        <v>Bareilly13</v>
      </c>
    </row>
    <row r="1838" spans="1:28" ht="12.95" customHeight="1">
      <c r="A1838" s="685">
        <v>3849</v>
      </c>
      <c r="B1838" s="685" t="s">
        <v>9751</v>
      </c>
      <c r="C1838" s="686">
        <v>43921</v>
      </c>
      <c r="D1838" s="685" t="s">
        <v>9098</v>
      </c>
      <c r="E1838" s="685">
        <v>5</v>
      </c>
      <c r="F1838" s="685"/>
      <c r="G1838" s="685"/>
      <c r="H1838" s="687" t="s">
        <v>671</v>
      </c>
      <c r="I1838" s="687" t="s">
        <v>1867</v>
      </c>
      <c r="J1838" s="688">
        <v>43894</v>
      </c>
      <c r="K1838" s="687" t="s">
        <v>28</v>
      </c>
      <c r="L1838" s="689">
        <v>1400</v>
      </c>
      <c r="M1838" s="168"/>
      <c r="N1838" s="828">
        <v>43948</v>
      </c>
      <c r="O1838" s="168"/>
      <c r="P1838" s="168"/>
      <c r="AB1838" s="1129" t="str">
        <f t="shared" si="35"/>
        <v>Torm Mathilde5</v>
      </c>
    </row>
    <row r="1839" spans="1:28" ht="12.95" customHeight="1">
      <c r="A1839" s="685">
        <v>3850</v>
      </c>
      <c r="B1839" s="685" t="s">
        <v>9752</v>
      </c>
      <c r="C1839" s="686">
        <v>43921</v>
      </c>
      <c r="D1839" s="685" t="s">
        <v>9689</v>
      </c>
      <c r="E1839" s="685">
        <v>1</v>
      </c>
      <c r="F1839" s="685"/>
      <c r="G1839" s="685"/>
      <c r="H1839" s="687" t="s">
        <v>1382</v>
      </c>
      <c r="I1839" s="687" t="s">
        <v>71</v>
      </c>
      <c r="J1839" s="688">
        <v>43911</v>
      </c>
      <c r="K1839" s="687" t="s">
        <v>28</v>
      </c>
      <c r="L1839" s="689">
        <v>1400</v>
      </c>
      <c r="M1839" s="168"/>
      <c r="N1839" s="828">
        <v>43966</v>
      </c>
      <c r="O1839" s="168"/>
      <c r="P1839" s="168"/>
      <c r="AB1839" s="1129" t="str">
        <f t="shared" si="35"/>
        <v>Bacaliaros1</v>
      </c>
    </row>
    <row r="1840" spans="1:28" ht="12.95" customHeight="1">
      <c r="A1840" s="685">
        <v>3851</v>
      </c>
      <c r="B1840" s="685" t="s">
        <v>9753</v>
      </c>
      <c r="C1840" s="686">
        <v>43921</v>
      </c>
      <c r="D1840" s="685" t="s">
        <v>9690</v>
      </c>
      <c r="E1840" s="685">
        <v>5</v>
      </c>
      <c r="F1840" s="685"/>
      <c r="G1840" s="685"/>
      <c r="H1840" s="687" t="s">
        <v>8125</v>
      </c>
      <c r="I1840" s="687" t="s">
        <v>3523</v>
      </c>
      <c r="J1840" s="688">
        <v>43893</v>
      </c>
      <c r="K1840" s="687" t="s">
        <v>28</v>
      </c>
      <c r="L1840" s="689">
        <v>1400</v>
      </c>
      <c r="M1840" s="168"/>
      <c r="N1840" s="828">
        <v>43948</v>
      </c>
      <c r="O1840" s="168"/>
      <c r="P1840" s="168"/>
      <c r="AB1840" s="1129" t="str">
        <f t="shared" si="35"/>
        <v>Navig8 Promise5</v>
      </c>
    </row>
    <row r="1841" spans="1:28" ht="12.95" customHeight="1">
      <c r="A1841" s="685">
        <v>3852</v>
      </c>
      <c r="B1841" s="685" t="s">
        <v>9754</v>
      </c>
      <c r="C1841" s="686">
        <v>43921</v>
      </c>
      <c r="D1841" s="685" t="s">
        <v>9693</v>
      </c>
      <c r="E1841" s="685">
        <v>7</v>
      </c>
      <c r="F1841" s="685"/>
      <c r="G1841" s="685"/>
      <c r="H1841" s="687" t="s">
        <v>8125</v>
      </c>
      <c r="I1841" s="687" t="s">
        <v>173</v>
      </c>
      <c r="J1841" s="688">
        <v>43910</v>
      </c>
      <c r="K1841" s="687" t="s">
        <v>28</v>
      </c>
      <c r="L1841" s="689">
        <v>1400</v>
      </c>
      <c r="M1841" s="168"/>
      <c r="N1841" s="828">
        <v>43948</v>
      </c>
      <c r="O1841" s="168"/>
      <c r="P1841" s="168"/>
      <c r="AB1841" s="1129" t="str">
        <f t="shared" si="35"/>
        <v>Pacific A. Dorodchi7</v>
      </c>
    </row>
    <row r="1842" spans="1:28" ht="12.95" customHeight="1">
      <c r="A1842" s="685">
        <v>3853</v>
      </c>
      <c r="B1842" s="685" t="s">
        <v>9755</v>
      </c>
      <c r="C1842" s="686">
        <v>43921</v>
      </c>
      <c r="D1842" s="685" t="s">
        <v>9389</v>
      </c>
      <c r="E1842" s="685" t="s">
        <v>9756</v>
      </c>
      <c r="F1842" s="685"/>
      <c r="G1842" s="685"/>
      <c r="H1842" s="687" t="s">
        <v>671</v>
      </c>
      <c r="I1842" s="687" t="s">
        <v>8109</v>
      </c>
      <c r="J1842" s="688">
        <v>43906</v>
      </c>
      <c r="K1842" s="687" t="s">
        <v>28</v>
      </c>
      <c r="L1842" s="689">
        <v>1400</v>
      </c>
      <c r="M1842" s="168"/>
      <c r="N1842" s="828">
        <v>43948</v>
      </c>
      <c r="O1842" s="168"/>
      <c r="P1842" s="168"/>
      <c r="AB1842" s="1129" t="str">
        <f t="shared" si="35"/>
        <v>Affinity V01_20</v>
      </c>
    </row>
    <row r="1843" spans="1:28" ht="12.95" customHeight="1">
      <c r="A1843" s="685">
        <v>3854</v>
      </c>
      <c r="B1843" s="685" t="s">
        <v>9757</v>
      </c>
      <c r="C1843" s="686">
        <v>43921</v>
      </c>
      <c r="D1843" s="685" t="s">
        <v>1280</v>
      </c>
      <c r="E1843" s="685">
        <v>1</v>
      </c>
      <c r="F1843" s="685"/>
      <c r="G1843" s="685"/>
      <c r="H1843" s="687" t="s">
        <v>1382</v>
      </c>
      <c r="I1843" s="687" t="s">
        <v>90</v>
      </c>
      <c r="J1843" s="688">
        <v>43894</v>
      </c>
      <c r="K1843" s="687" t="s">
        <v>28</v>
      </c>
      <c r="L1843" s="689">
        <v>1400</v>
      </c>
      <c r="M1843" s="168"/>
      <c r="N1843" s="828">
        <v>43948</v>
      </c>
      <c r="O1843" s="168"/>
      <c r="P1843" s="168"/>
      <c r="AB1843" s="1129" t="str">
        <f t="shared" si="35"/>
        <v>Libya1</v>
      </c>
    </row>
    <row r="1844" spans="1:28" ht="12.95" customHeight="1">
      <c r="A1844" s="685">
        <v>3855</v>
      </c>
      <c r="B1844" s="685" t="s">
        <v>9758</v>
      </c>
      <c r="C1844" s="686">
        <v>43921</v>
      </c>
      <c r="D1844" s="685" t="s">
        <v>9636</v>
      </c>
      <c r="E1844" s="685">
        <v>9</v>
      </c>
      <c r="F1844" s="685"/>
      <c r="G1844" s="685"/>
      <c r="H1844" s="687" t="s">
        <v>9622</v>
      </c>
      <c r="I1844" s="687" t="s">
        <v>8116</v>
      </c>
      <c r="J1844" s="688">
        <v>43918</v>
      </c>
      <c r="K1844" s="687" t="s">
        <v>28</v>
      </c>
      <c r="L1844" s="689">
        <v>1400</v>
      </c>
      <c r="M1844" s="168"/>
      <c r="N1844" s="828">
        <v>43948</v>
      </c>
      <c r="O1844" s="168"/>
      <c r="P1844" s="168"/>
      <c r="AB1844" s="1129" t="str">
        <f t="shared" si="35"/>
        <v>Navig8 Perseverance9</v>
      </c>
    </row>
    <row r="1845" spans="1:28" ht="12.95" customHeight="1">
      <c r="A1845" s="685">
        <v>3856</v>
      </c>
      <c r="B1845" s="685" t="s">
        <v>9759</v>
      </c>
      <c r="C1845" s="686">
        <v>43921</v>
      </c>
      <c r="D1845" s="685" t="s">
        <v>1728</v>
      </c>
      <c r="E1845" s="685">
        <v>11</v>
      </c>
      <c r="F1845" s="685"/>
      <c r="G1845" s="685"/>
      <c r="H1845" s="687" t="s">
        <v>671</v>
      </c>
      <c r="I1845" s="687" t="s">
        <v>25</v>
      </c>
      <c r="J1845" s="688">
        <v>43917</v>
      </c>
      <c r="K1845" s="687" t="s">
        <v>28</v>
      </c>
      <c r="L1845" s="689">
        <v>1400</v>
      </c>
      <c r="M1845" s="168"/>
      <c r="N1845" s="828">
        <v>43948</v>
      </c>
      <c r="O1845" s="168"/>
      <c r="P1845" s="168"/>
      <c r="AB1845" s="1129" t="str">
        <f t="shared" si="35"/>
        <v>Navig8 Precision11</v>
      </c>
    </row>
    <row r="1846" spans="1:28" ht="12.95" customHeight="1">
      <c r="A1846" s="685">
        <v>3857</v>
      </c>
      <c r="B1846" s="685" t="s">
        <v>9760</v>
      </c>
      <c r="C1846" s="686">
        <v>43921</v>
      </c>
      <c r="D1846" s="685" t="s">
        <v>8250</v>
      </c>
      <c r="E1846" s="685" t="s">
        <v>9761</v>
      </c>
      <c r="F1846" s="685"/>
      <c r="G1846" s="685"/>
      <c r="H1846" s="690" t="s">
        <v>8251</v>
      </c>
      <c r="I1846" s="687" t="s">
        <v>67</v>
      </c>
      <c r="J1846" s="688">
        <v>43907</v>
      </c>
      <c r="K1846" s="687" t="s">
        <v>8362</v>
      </c>
      <c r="L1846" s="689">
        <v>1200</v>
      </c>
      <c r="M1846" s="168"/>
      <c r="N1846" s="828">
        <v>43941</v>
      </c>
      <c r="O1846" s="168"/>
      <c r="P1846" s="168"/>
      <c r="AB1846" s="1129" t="str">
        <f t="shared" si="35"/>
        <v>Nicopolis17P</v>
      </c>
    </row>
    <row r="1847" spans="1:28" ht="12.95" customHeight="1">
      <c r="A1847" s="685">
        <v>3858</v>
      </c>
      <c r="B1847" s="685" t="s">
        <v>9762</v>
      </c>
      <c r="C1847" s="686">
        <v>43921</v>
      </c>
      <c r="D1847" s="685" t="s">
        <v>7636</v>
      </c>
      <c r="E1847" s="685">
        <v>88</v>
      </c>
      <c r="F1847" s="685"/>
      <c r="G1847" s="685"/>
      <c r="H1847" s="687" t="s">
        <v>1942</v>
      </c>
      <c r="I1847" s="687" t="s">
        <v>9763</v>
      </c>
      <c r="J1847" s="688">
        <v>43907</v>
      </c>
      <c r="K1847" s="687" t="s">
        <v>8362</v>
      </c>
      <c r="L1847" s="689">
        <v>1200</v>
      </c>
      <c r="M1847" s="168"/>
      <c r="N1847" s="828">
        <v>43937</v>
      </c>
      <c r="O1847" s="168"/>
      <c r="P1847" s="168"/>
      <c r="AB1847" s="1129" t="str">
        <f t="shared" si="35"/>
        <v>Seaways Leyte88</v>
      </c>
    </row>
    <row r="1848" spans="1:28" ht="12.95" customHeight="1">
      <c r="A1848" s="685">
        <v>3859</v>
      </c>
      <c r="B1848" s="685" t="s">
        <v>9764</v>
      </c>
      <c r="C1848" s="686">
        <v>43921</v>
      </c>
      <c r="D1848" s="685" t="s">
        <v>8892</v>
      </c>
      <c r="E1848" s="685">
        <v>34</v>
      </c>
      <c r="F1848" s="685"/>
      <c r="G1848" s="685"/>
      <c r="H1848" s="687" t="s">
        <v>8638</v>
      </c>
      <c r="I1848" s="687" t="s">
        <v>3664</v>
      </c>
      <c r="J1848" s="688">
        <v>43913</v>
      </c>
      <c r="K1848" s="687" t="s">
        <v>8362</v>
      </c>
      <c r="L1848" s="689">
        <v>1200</v>
      </c>
      <c r="M1848" s="168"/>
      <c r="N1848" s="828">
        <v>43950</v>
      </c>
      <c r="O1848" s="168"/>
      <c r="P1848" s="168"/>
      <c r="AB1848" s="1129" t="str">
        <f t="shared" si="35"/>
        <v>Cabo Miaski34</v>
      </c>
    </row>
    <row r="1849" spans="1:28" ht="12.95" customHeight="1">
      <c r="A1849" s="685">
        <v>3860</v>
      </c>
      <c r="B1849" s="685" t="s">
        <v>9765</v>
      </c>
      <c r="C1849" s="686">
        <v>43921</v>
      </c>
      <c r="D1849" s="685" t="s">
        <v>3918</v>
      </c>
      <c r="E1849" s="685">
        <v>62</v>
      </c>
      <c r="F1849" s="685"/>
      <c r="G1849" s="685"/>
      <c r="H1849" s="687" t="s">
        <v>8722</v>
      </c>
      <c r="I1849" s="687" t="s">
        <v>261</v>
      </c>
      <c r="J1849" s="688">
        <v>43891</v>
      </c>
      <c r="K1849" s="687" t="s">
        <v>8365</v>
      </c>
      <c r="L1849" s="689">
        <v>1400</v>
      </c>
      <c r="M1849" s="168"/>
      <c r="N1849" s="828">
        <v>43950</v>
      </c>
      <c r="O1849" s="168"/>
      <c r="P1849" s="168"/>
      <c r="AB1849" s="1129" t="str">
        <f t="shared" si="35"/>
        <v>Cabo De Hornos62</v>
      </c>
    </row>
    <row r="1850" spans="1:28" ht="12.95" customHeight="1">
      <c r="A1850" s="685">
        <v>3861</v>
      </c>
      <c r="B1850" s="685" t="s">
        <v>9766</v>
      </c>
      <c r="C1850" s="686">
        <v>43921</v>
      </c>
      <c r="D1850" s="685" t="s">
        <v>3916</v>
      </c>
      <c r="E1850" s="685" t="s">
        <v>9767</v>
      </c>
      <c r="F1850" s="685"/>
      <c r="G1850" s="685"/>
      <c r="H1850" s="687" t="s">
        <v>2981</v>
      </c>
      <c r="I1850" s="687" t="s">
        <v>385</v>
      </c>
      <c r="J1850" s="688">
        <v>43907</v>
      </c>
      <c r="K1850" s="687" t="s">
        <v>8365</v>
      </c>
      <c r="L1850" s="689">
        <v>1400</v>
      </c>
      <c r="M1850" s="168"/>
      <c r="N1850" s="828">
        <v>43950</v>
      </c>
      <c r="O1850" s="168"/>
      <c r="P1850" s="168"/>
      <c r="AB1850" s="1129" t="str">
        <f t="shared" si="35"/>
        <v>World Harmony136P_145F</v>
      </c>
    </row>
    <row r="1851" spans="1:28" ht="12.95" customHeight="1">
      <c r="A1851" s="685">
        <v>3862</v>
      </c>
      <c r="B1851" s="685" t="s">
        <v>9768</v>
      </c>
      <c r="C1851" s="686">
        <v>43921</v>
      </c>
      <c r="D1851" s="685" t="s">
        <v>3266</v>
      </c>
      <c r="E1851" s="685">
        <v>242</v>
      </c>
      <c r="F1851" s="685"/>
      <c r="G1851" s="685"/>
      <c r="H1851" s="687" t="s">
        <v>9521</v>
      </c>
      <c r="I1851" s="687" t="s">
        <v>4000</v>
      </c>
      <c r="J1851" s="688">
        <v>43918</v>
      </c>
      <c r="K1851" s="687" t="s">
        <v>8365</v>
      </c>
      <c r="L1851" s="689">
        <v>1400</v>
      </c>
      <c r="M1851" s="168"/>
      <c r="N1851" s="828">
        <v>43950</v>
      </c>
      <c r="O1851" s="168"/>
      <c r="P1851" s="168"/>
      <c r="AB1851" s="1129" t="str">
        <f t="shared" si="35"/>
        <v>Seaways Jademar242</v>
      </c>
    </row>
    <row r="1852" spans="1:28" ht="12.95" customHeight="1">
      <c r="A1852" s="685">
        <v>3863</v>
      </c>
      <c r="B1852" s="685" t="s">
        <v>9769</v>
      </c>
      <c r="C1852" s="686">
        <v>43921</v>
      </c>
      <c r="D1852" s="685" t="s">
        <v>7721</v>
      </c>
      <c r="E1852" s="685" t="s">
        <v>9770</v>
      </c>
      <c r="F1852" s="685"/>
      <c r="G1852" s="685"/>
      <c r="H1852" s="687" t="s">
        <v>8302</v>
      </c>
      <c r="I1852" s="687" t="s">
        <v>715</v>
      </c>
      <c r="J1852" s="688">
        <v>43918</v>
      </c>
      <c r="K1852" s="687" t="s">
        <v>7591</v>
      </c>
      <c r="L1852" s="689">
        <v>1400</v>
      </c>
      <c r="M1852" s="168"/>
      <c r="N1852" s="828"/>
      <c r="O1852" s="168"/>
      <c r="P1852" s="168"/>
      <c r="AB1852" s="1129" t="str">
        <f t="shared" si="35"/>
        <v>Victory VentureV20003</v>
      </c>
    </row>
    <row r="1853" spans="1:28" ht="12.95" customHeight="1">
      <c r="A1853" s="685">
        <v>3864</v>
      </c>
      <c r="B1853" s="685" t="s">
        <v>9771</v>
      </c>
      <c r="C1853" s="686">
        <v>43921</v>
      </c>
      <c r="D1853" s="685" t="s">
        <v>9539</v>
      </c>
      <c r="E1853" s="685">
        <v>201908</v>
      </c>
      <c r="F1853" s="685"/>
      <c r="G1853" s="685"/>
      <c r="H1853" s="687" t="s">
        <v>9540</v>
      </c>
      <c r="I1853" s="687" t="s">
        <v>9772</v>
      </c>
      <c r="J1853" s="688">
        <v>43878</v>
      </c>
      <c r="K1853" s="687" t="s">
        <v>7656</v>
      </c>
      <c r="L1853" s="689">
        <v>1600</v>
      </c>
      <c r="M1853" s="168"/>
      <c r="N1853" s="828">
        <v>43977</v>
      </c>
      <c r="O1853" s="168"/>
      <c r="P1853" s="168"/>
      <c r="AB1853" s="1129" t="str">
        <f t="shared" si="35"/>
        <v>NCC Rabigh201908</v>
      </c>
    </row>
    <row r="1854" spans="1:28" ht="12.95" customHeight="1">
      <c r="A1854" s="685">
        <v>3865</v>
      </c>
      <c r="B1854" s="685" t="s">
        <v>9773</v>
      </c>
      <c r="C1854" s="686">
        <v>43921</v>
      </c>
      <c r="D1854" s="685" t="s">
        <v>9629</v>
      </c>
      <c r="E1854" s="685">
        <v>1909</v>
      </c>
      <c r="F1854" s="685"/>
      <c r="G1854" s="685"/>
      <c r="H1854" s="687" t="s">
        <v>1377</v>
      </c>
      <c r="I1854" s="687" t="s">
        <v>25</v>
      </c>
      <c r="J1854" s="688">
        <v>43855</v>
      </c>
      <c r="K1854" s="687" t="s">
        <v>1094</v>
      </c>
      <c r="L1854" s="689">
        <v>1400</v>
      </c>
      <c r="M1854" s="168"/>
      <c r="N1854" s="828">
        <v>44195</v>
      </c>
      <c r="O1854" s="168"/>
      <c r="P1854" s="168"/>
      <c r="AB1854" s="1129" t="str">
        <f t="shared" si="35"/>
        <v>Eurovison1909</v>
      </c>
    </row>
    <row r="1855" spans="1:28" ht="12.95" customHeight="1">
      <c r="A1855" s="685">
        <v>3866</v>
      </c>
      <c r="B1855" s="685" t="s">
        <v>9774</v>
      </c>
      <c r="C1855" s="686">
        <v>43921</v>
      </c>
      <c r="D1855" s="685" t="s">
        <v>2028</v>
      </c>
      <c r="E1855" s="685">
        <v>2002</v>
      </c>
      <c r="F1855" s="685"/>
      <c r="G1855" s="685"/>
      <c r="H1855" s="687" t="s">
        <v>8840</v>
      </c>
      <c r="I1855" s="690" t="s">
        <v>9775</v>
      </c>
      <c r="J1855" s="688">
        <v>43893</v>
      </c>
      <c r="K1855" s="687" t="s">
        <v>1094</v>
      </c>
      <c r="L1855" s="689">
        <v>1400</v>
      </c>
      <c r="M1855" s="168"/>
      <c r="N1855" s="828">
        <v>43944</v>
      </c>
      <c r="O1855" s="168"/>
      <c r="P1855" s="168"/>
      <c r="AB1855" s="1129" t="str">
        <f t="shared" si="35"/>
        <v>Stena President2002</v>
      </c>
    </row>
    <row r="1856" spans="1:28" ht="12.95" customHeight="1">
      <c r="A1856" s="685">
        <v>3867</v>
      </c>
      <c r="B1856" s="685" t="s">
        <v>9776</v>
      </c>
      <c r="C1856" s="686">
        <v>43921</v>
      </c>
      <c r="D1856" s="685" t="s">
        <v>464</v>
      </c>
      <c r="E1856" s="685">
        <v>2002</v>
      </c>
      <c r="F1856" s="685"/>
      <c r="G1856" s="685"/>
      <c r="H1856" s="687" t="s">
        <v>817</v>
      </c>
      <c r="I1856" s="687" t="s">
        <v>9528</v>
      </c>
      <c r="J1856" s="688">
        <v>43913</v>
      </c>
      <c r="K1856" s="687" t="s">
        <v>1094</v>
      </c>
      <c r="L1856" s="689">
        <v>1400</v>
      </c>
      <c r="M1856" s="168"/>
      <c r="N1856" s="828">
        <v>44202</v>
      </c>
      <c r="O1856" s="168"/>
      <c r="P1856" s="168"/>
      <c r="AB1856" s="1129" t="str">
        <f t="shared" si="35"/>
        <v>Stena Penguin2002</v>
      </c>
    </row>
    <row r="1857" spans="1:28" ht="12.95" customHeight="1">
      <c r="A1857" s="685">
        <v>3868</v>
      </c>
      <c r="B1857" s="685" t="s">
        <v>9777</v>
      </c>
      <c r="C1857" s="686">
        <v>43921</v>
      </c>
      <c r="D1857" s="685" t="s">
        <v>8896</v>
      </c>
      <c r="E1857" s="685">
        <v>1904</v>
      </c>
      <c r="F1857" s="685"/>
      <c r="G1857" s="685"/>
      <c r="H1857" s="687" t="s">
        <v>736</v>
      </c>
      <c r="I1857" s="687" t="s">
        <v>535</v>
      </c>
      <c r="J1857" s="688">
        <v>43885</v>
      </c>
      <c r="K1857" s="687" t="s">
        <v>1106</v>
      </c>
      <c r="L1857" s="689">
        <v>1700</v>
      </c>
      <c r="M1857" s="168"/>
      <c r="N1857" s="828">
        <v>43952</v>
      </c>
      <c r="O1857" s="168"/>
      <c r="P1857" s="168"/>
      <c r="AB1857" s="1129" t="str">
        <f t="shared" si="35"/>
        <v>Nord Vanquish1904</v>
      </c>
    </row>
    <row r="1858" spans="1:28" ht="12.95" customHeight="1">
      <c r="A1858" s="685">
        <v>3869</v>
      </c>
      <c r="B1858" s="685" t="s">
        <v>9778</v>
      </c>
      <c r="C1858" s="686">
        <v>43921</v>
      </c>
      <c r="D1858" s="685" t="s">
        <v>3168</v>
      </c>
      <c r="E1858" s="685">
        <v>41</v>
      </c>
      <c r="F1858" s="685"/>
      <c r="G1858" s="685"/>
      <c r="H1858" s="687" t="s">
        <v>8389</v>
      </c>
      <c r="I1858" s="687" t="s">
        <v>25</v>
      </c>
      <c r="J1858" s="688">
        <v>43909</v>
      </c>
      <c r="K1858" s="687" t="s">
        <v>1466</v>
      </c>
      <c r="L1858" s="689">
        <v>1050</v>
      </c>
      <c r="M1858" s="168"/>
      <c r="N1858" s="828">
        <v>44029</v>
      </c>
      <c r="O1858" s="168"/>
      <c r="P1858" s="168"/>
      <c r="Z1858" s="800"/>
      <c r="AB1858" s="1129" t="str">
        <f t="shared" si="35"/>
        <v>Advantage Summer41</v>
      </c>
    </row>
    <row r="1859" spans="1:28" ht="12.95" customHeight="1">
      <c r="A1859" s="685">
        <v>3870</v>
      </c>
      <c r="B1859" s="685" t="s">
        <v>9779</v>
      </c>
      <c r="C1859" s="686">
        <v>43921</v>
      </c>
      <c r="D1859" s="685" t="s">
        <v>9293</v>
      </c>
      <c r="E1859" s="685">
        <v>40</v>
      </c>
      <c r="F1859" s="685"/>
      <c r="G1859" s="685"/>
      <c r="H1859" s="687" t="s">
        <v>2474</v>
      </c>
      <c r="I1859" s="687" t="s">
        <v>3662</v>
      </c>
      <c r="J1859" s="688">
        <v>43914</v>
      </c>
      <c r="K1859" s="687" t="s">
        <v>1466</v>
      </c>
      <c r="L1859" s="689">
        <v>1050</v>
      </c>
      <c r="M1859" s="168"/>
      <c r="N1859" s="828"/>
      <c r="O1859" s="168"/>
      <c r="P1859" s="168"/>
      <c r="Z1859" s="800"/>
      <c r="AB1859" s="1129" t="str">
        <f t="shared" si="35"/>
        <v>Silver Sawsan40</v>
      </c>
    </row>
    <row r="1860" spans="1:28" ht="12.95" customHeight="1">
      <c r="A1860" s="685">
        <v>3871</v>
      </c>
      <c r="B1860" s="685" t="s">
        <v>9780</v>
      </c>
      <c r="C1860" s="686">
        <v>43921</v>
      </c>
      <c r="D1860" s="685" t="s">
        <v>2854</v>
      </c>
      <c r="E1860" s="685">
        <v>259</v>
      </c>
      <c r="F1860" s="685"/>
      <c r="G1860" s="685"/>
      <c r="H1860" s="687" t="s">
        <v>2474</v>
      </c>
      <c r="I1860" s="687" t="s">
        <v>5779</v>
      </c>
      <c r="J1860" s="688">
        <v>43918</v>
      </c>
      <c r="K1860" s="687" t="s">
        <v>1466</v>
      </c>
      <c r="L1860" s="689">
        <v>1050</v>
      </c>
      <c r="M1860" s="168"/>
      <c r="N1860" s="828">
        <v>43993</v>
      </c>
      <c r="O1860" s="168"/>
      <c r="P1860" s="168"/>
      <c r="Z1860" s="800"/>
      <c r="AB1860" s="1129" t="str">
        <f t="shared" si="35"/>
        <v>Emmy Schulte259</v>
      </c>
    </row>
    <row r="1861" spans="1:28" ht="12.95" customHeight="1">
      <c r="A1861" s="685">
        <v>3872</v>
      </c>
      <c r="B1861" s="685" t="s">
        <v>9781</v>
      </c>
      <c r="C1861" s="686">
        <v>43921</v>
      </c>
      <c r="D1861" s="685" t="s">
        <v>9228</v>
      </c>
      <c r="E1861" s="685" t="s">
        <v>9782</v>
      </c>
      <c r="F1861" s="685"/>
      <c r="G1861" s="685"/>
      <c r="H1861" s="687" t="s">
        <v>2474</v>
      </c>
      <c r="I1861" s="687" t="s">
        <v>9783</v>
      </c>
      <c r="J1861" s="688">
        <v>43915</v>
      </c>
      <c r="K1861" s="687" t="s">
        <v>1466</v>
      </c>
      <c r="L1861" s="689">
        <v>1050</v>
      </c>
      <c r="M1861" s="168"/>
      <c r="N1861" s="828">
        <v>43993</v>
      </c>
      <c r="O1861" s="168"/>
      <c r="P1861" s="168"/>
      <c r="AB1861" s="1129" t="str">
        <f t="shared" si="35"/>
        <v>Sten Fjell85,86, 87</v>
      </c>
    </row>
    <row r="1862" spans="1:28" ht="12.95" customHeight="1">
      <c r="A1862" s="685">
        <v>3873</v>
      </c>
      <c r="B1862" s="685" t="s">
        <v>9784</v>
      </c>
      <c r="C1862" s="686">
        <v>43921</v>
      </c>
      <c r="D1862" s="685" t="s">
        <v>2779</v>
      </c>
      <c r="E1862" s="685" t="s">
        <v>9785</v>
      </c>
      <c r="F1862" s="685"/>
      <c r="G1862" s="685"/>
      <c r="H1862" s="687" t="s">
        <v>2474</v>
      </c>
      <c r="I1862" s="687" t="s">
        <v>535</v>
      </c>
      <c r="J1862" s="688">
        <v>43915</v>
      </c>
      <c r="K1862" s="687" t="s">
        <v>1466</v>
      </c>
      <c r="L1862" s="689">
        <v>1050</v>
      </c>
      <c r="M1862" s="168"/>
      <c r="N1862" s="828">
        <v>43993</v>
      </c>
      <c r="O1862" s="168"/>
      <c r="P1862" s="168"/>
      <c r="AB1862" s="1129" t="str">
        <f t="shared" si="35"/>
        <v>Tigris302, 303,304</v>
      </c>
    </row>
    <row r="1863" spans="1:28" ht="12.95" customHeight="1">
      <c r="A1863" s="685">
        <v>3874</v>
      </c>
      <c r="B1863" s="685" t="s">
        <v>9786</v>
      </c>
      <c r="C1863" s="686">
        <v>43921</v>
      </c>
      <c r="D1863" s="685" t="s">
        <v>892</v>
      </c>
      <c r="E1863" s="685" t="s">
        <v>9787</v>
      </c>
      <c r="F1863" s="685"/>
      <c r="G1863" s="685"/>
      <c r="H1863" s="687" t="s">
        <v>2474</v>
      </c>
      <c r="I1863" s="687" t="s">
        <v>412</v>
      </c>
      <c r="J1863" s="688">
        <v>43916</v>
      </c>
      <c r="K1863" s="687" t="s">
        <v>1466</v>
      </c>
      <c r="L1863" s="689">
        <v>1050</v>
      </c>
      <c r="M1863" s="168"/>
      <c r="N1863" s="828">
        <v>43993</v>
      </c>
      <c r="O1863" s="168"/>
      <c r="P1863" s="168"/>
      <c r="AB1863" s="1129" t="str">
        <f t="shared" si="35"/>
        <v>Elisalex Schulte156, 157, 158</v>
      </c>
    </row>
    <row r="1864" spans="1:28" ht="12.95" customHeight="1">
      <c r="A1864" s="685">
        <v>3875</v>
      </c>
      <c r="B1864" s="685" t="s">
        <v>9788</v>
      </c>
      <c r="C1864" s="686">
        <v>43921</v>
      </c>
      <c r="D1864" s="685" t="s">
        <v>2776</v>
      </c>
      <c r="E1864" s="685" t="s">
        <v>9789</v>
      </c>
      <c r="F1864" s="685"/>
      <c r="G1864" s="685"/>
      <c r="H1864" s="687" t="s">
        <v>2474</v>
      </c>
      <c r="I1864" s="687" t="s">
        <v>2870</v>
      </c>
      <c r="J1864" s="688">
        <v>43919</v>
      </c>
      <c r="K1864" s="687" t="s">
        <v>1466</v>
      </c>
      <c r="L1864" s="689">
        <v>1050</v>
      </c>
      <c r="M1864" s="168"/>
      <c r="N1864" s="828">
        <v>43993</v>
      </c>
      <c r="O1864" s="168"/>
      <c r="P1864" s="168"/>
      <c r="AB1864" s="1129" t="str">
        <f t="shared" si="35"/>
        <v>Sten Skagen162, 163, 164</v>
      </c>
    </row>
    <row r="1865" spans="1:28" ht="12.95" customHeight="1">
      <c r="A1865" s="685">
        <v>3876</v>
      </c>
      <c r="B1865" s="685" t="s">
        <v>9790</v>
      </c>
      <c r="C1865" s="686">
        <v>43921</v>
      </c>
      <c r="D1865" s="685" t="s">
        <v>3359</v>
      </c>
      <c r="E1865" s="685">
        <v>29</v>
      </c>
      <c r="F1865" s="685"/>
      <c r="G1865" s="685"/>
      <c r="H1865" s="687" t="s">
        <v>9108</v>
      </c>
      <c r="I1865" s="687" t="s">
        <v>679</v>
      </c>
      <c r="J1865" s="688">
        <v>43914</v>
      </c>
      <c r="K1865" s="687" t="s">
        <v>60</v>
      </c>
      <c r="L1865" s="689">
        <v>800</v>
      </c>
      <c r="M1865" s="168"/>
      <c r="N1865" s="828">
        <v>43955</v>
      </c>
      <c r="O1865" s="168"/>
      <c r="P1865" s="168"/>
      <c r="AB1865" s="1129" t="str">
        <f t="shared" si="35"/>
        <v>Kaveri Spirit29</v>
      </c>
    </row>
    <row r="1866" spans="1:28" ht="12.95" customHeight="1">
      <c r="A1866" s="685">
        <v>3877</v>
      </c>
      <c r="B1866" s="685" t="s">
        <v>9791</v>
      </c>
      <c r="C1866" s="686">
        <v>43921</v>
      </c>
      <c r="D1866" s="685" t="s">
        <v>1438</v>
      </c>
      <c r="E1866" s="685">
        <v>33</v>
      </c>
      <c r="F1866" s="685"/>
      <c r="G1866" s="685"/>
      <c r="H1866" s="687" t="s">
        <v>8314</v>
      </c>
      <c r="I1866" s="687" t="s">
        <v>9792</v>
      </c>
      <c r="J1866" s="688">
        <v>43905</v>
      </c>
      <c r="K1866" s="687" t="s">
        <v>60</v>
      </c>
      <c r="L1866" s="689">
        <v>800</v>
      </c>
      <c r="M1866" s="168"/>
      <c r="N1866" s="828">
        <v>43944</v>
      </c>
      <c r="O1866" s="168"/>
      <c r="P1866" s="168"/>
      <c r="AB1866" s="1129" t="str">
        <f t="shared" si="35"/>
        <v>Vail Spirit33</v>
      </c>
    </row>
    <row r="1867" spans="1:28" ht="12.95" customHeight="1">
      <c r="A1867" s="685">
        <v>3878</v>
      </c>
      <c r="B1867" s="685" t="s">
        <v>9793</v>
      </c>
      <c r="C1867" s="686">
        <v>43921</v>
      </c>
      <c r="D1867" s="685" t="s">
        <v>9685</v>
      </c>
      <c r="E1867" s="685">
        <v>8</v>
      </c>
      <c r="F1867" s="685"/>
      <c r="G1867" s="685"/>
      <c r="H1867" s="687" t="s">
        <v>2278</v>
      </c>
      <c r="I1867" s="687" t="s">
        <v>3875</v>
      </c>
      <c r="J1867" s="688">
        <v>43900</v>
      </c>
      <c r="K1867" s="687" t="s">
        <v>60</v>
      </c>
      <c r="L1867" s="689">
        <v>800</v>
      </c>
      <c r="M1867" s="168"/>
      <c r="N1867" s="828">
        <v>43983</v>
      </c>
      <c r="O1867" s="168"/>
      <c r="P1867" s="168"/>
      <c r="AB1867" s="1129" t="str">
        <f t="shared" si="35"/>
        <v>Prostar8</v>
      </c>
    </row>
    <row r="1868" spans="1:28" ht="12.95" customHeight="1">
      <c r="A1868" s="685">
        <v>3879</v>
      </c>
      <c r="B1868" s="685" t="s">
        <v>9794</v>
      </c>
      <c r="C1868" s="686">
        <v>43921</v>
      </c>
      <c r="D1868" s="685" t="s">
        <v>7855</v>
      </c>
      <c r="E1868" s="685">
        <v>28</v>
      </c>
      <c r="F1868" s="685"/>
      <c r="G1868" s="685"/>
      <c r="H1868" s="687" t="s">
        <v>63</v>
      </c>
      <c r="I1868" s="687" t="s">
        <v>1970</v>
      </c>
      <c r="J1868" s="688">
        <v>43898</v>
      </c>
      <c r="K1868" s="687" t="s">
        <v>60</v>
      </c>
      <c r="L1868" s="689">
        <v>800</v>
      </c>
      <c r="M1868" s="168"/>
      <c r="N1868" s="828">
        <v>43944</v>
      </c>
      <c r="O1868" s="168"/>
      <c r="P1868" s="168"/>
      <c r="AB1868" s="1129" t="str">
        <f t="shared" si="35"/>
        <v>New Award28</v>
      </c>
    </row>
    <row r="1869" spans="1:28" ht="12.95" customHeight="1">
      <c r="A1869" s="685">
        <v>3880</v>
      </c>
      <c r="B1869" s="685" t="s">
        <v>9795</v>
      </c>
      <c r="C1869" s="686">
        <v>43921</v>
      </c>
      <c r="D1869" s="685" t="s">
        <v>7849</v>
      </c>
      <c r="E1869" s="685">
        <v>10</v>
      </c>
      <c r="F1869" s="685"/>
      <c r="G1869" s="685"/>
      <c r="H1869" s="687" t="s">
        <v>9457</v>
      </c>
      <c r="I1869" s="687" t="s">
        <v>444</v>
      </c>
      <c r="J1869" s="688">
        <v>43903</v>
      </c>
      <c r="K1869" s="687" t="s">
        <v>60</v>
      </c>
      <c r="L1869" s="689">
        <v>800</v>
      </c>
      <c r="M1869" s="168"/>
      <c r="N1869" s="828">
        <v>43952</v>
      </c>
      <c r="O1869" s="168"/>
      <c r="P1869" s="168"/>
      <c r="AB1869" s="1129" t="str">
        <f t="shared" si="35"/>
        <v>Nordic Brasilia10</v>
      </c>
    </row>
    <row r="1870" spans="1:28" ht="12.95" customHeight="1">
      <c r="A1870" s="685">
        <v>3881</v>
      </c>
      <c r="B1870" s="685" t="s">
        <v>9796</v>
      </c>
      <c r="C1870" s="686">
        <v>43921</v>
      </c>
      <c r="D1870" s="685" t="s">
        <v>8593</v>
      </c>
      <c r="E1870" s="685">
        <v>18</v>
      </c>
      <c r="F1870" s="685"/>
      <c r="G1870" s="685"/>
      <c r="H1870" s="687" t="s">
        <v>63</v>
      </c>
      <c r="I1870" s="687" t="s">
        <v>1492</v>
      </c>
      <c r="J1870" s="688">
        <v>43891</v>
      </c>
      <c r="K1870" s="687" t="s">
        <v>60</v>
      </c>
      <c r="L1870" s="689">
        <v>800</v>
      </c>
      <c r="M1870" s="168"/>
      <c r="N1870" s="828">
        <v>43944</v>
      </c>
      <c r="O1870" s="168"/>
      <c r="P1870" s="168"/>
      <c r="AB1870" s="1129" t="str">
        <f t="shared" si="35"/>
        <v>Stavanger Falcon18</v>
      </c>
    </row>
    <row r="1871" spans="1:28" ht="12.95" customHeight="1">
      <c r="A1871" s="685">
        <v>3882</v>
      </c>
      <c r="B1871" s="685" t="s">
        <v>9797</v>
      </c>
      <c r="C1871" s="686">
        <v>43921</v>
      </c>
      <c r="D1871" s="685" t="s">
        <v>1274</v>
      </c>
      <c r="E1871" s="685">
        <v>70</v>
      </c>
      <c r="F1871" s="685"/>
      <c r="G1871" s="685"/>
      <c r="H1871" s="687" t="s">
        <v>601</v>
      </c>
      <c r="I1871" s="687" t="s">
        <v>200</v>
      </c>
      <c r="J1871" s="688">
        <v>43900</v>
      </c>
      <c r="K1871" s="687" t="s">
        <v>60</v>
      </c>
      <c r="L1871" s="689">
        <v>800</v>
      </c>
      <c r="M1871" s="168"/>
      <c r="N1871" s="828">
        <v>43944</v>
      </c>
      <c r="O1871" s="168"/>
      <c r="P1871" s="168"/>
      <c r="AB1871" s="1129" t="str">
        <f t="shared" si="35"/>
        <v>Yamato Spirit70</v>
      </c>
    </row>
    <row r="1872" spans="1:28" ht="12.95" customHeight="1">
      <c r="A1872" s="685">
        <v>3883</v>
      </c>
      <c r="B1872" s="685" t="s">
        <v>9798</v>
      </c>
      <c r="C1872" s="686">
        <v>43921</v>
      </c>
      <c r="D1872" s="685" t="s">
        <v>1329</v>
      </c>
      <c r="E1872" s="685">
        <v>80</v>
      </c>
      <c r="F1872" s="685"/>
      <c r="G1872" s="685"/>
      <c r="H1872" s="687" t="s">
        <v>8474</v>
      </c>
      <c r="I1872" s="687" t="s">
        <v>67</v>
      </c>
      <c r="J1872" s="688">
        <v>43917</v>
      </c>
      <c r="K1872" s="687" t="s">
        <v>60</v>
      </c>
      <c r="L1872" s="689">
        <v>800</v>
      </c>
      <c r="M1872" s="168"/>
      <c r="N1872" s="828">
        <v>43944</v>
      </c>
      <c r="O1872" s="168"/>
      <c r="P1872" s="168"/>
      <c r="AB1872" s="1129" t="str">
        <f t="shared" si="35"/>
        <v>Atlantic Dawn80</v>
      </c>
    </row>
    <row r="1873" spans="1:28" ht="12.95" customHeight="1">
      <c r="A1873" s="685">
        <v>3884</v>
      </c>
      <c r="B1873" s="685" t="s">
        <v>9799</v>
      </c>
      <c r="C1873" s="686">
        <v>43921</v>
      </c>
      <c r="D1873" s="685" t="s">
        <v>1273</v>
      </c>
      <c r="E1873" s="685">
        <v>88</v>
      </c>
      <c r="F1873" s="685"/>
      <c r="G1873" s="685"/>
      <c r="H1873" s="687" t="s">
        <v>8165</v>
      </c>
      <c r="I1873" s="687" t="s">
        <v>86</v>
      </c>
      <c r="J1873" s="688">
        <v>43899</v>
      </c>
      <c r="K1873" s="687" t="s">
        <v>60</v>
      </c>
      <c r="L1873" s="689">
        <v>800</v>
      </c>
      <c r="M1873" s="168"/>
      <c r="N1873" s="828"/>
      <c r="O1873" s="168"/>
      <c r="P1873" s="168"/>
      <c r="AB1873" s="1129" t="str">
        <f t="shared" si="35"/>
        <v>Shanghai Dawn88</v>
      </c>
    </row>
    <row r="1874" spans="1:28" ht="12.95" customHeight="1">
      <c r="A1874" s="685">
        <v>3885</v>
      </c>
      <c r="B1874" s="685" t="s">
        <v>9800</v>
      </c>
      <c r="C1874" s="686">
        <v>43921</v>
      </c>
      <c r="D1874" s="685" t="s">
        <v>725</v>
      </c>
      <c r="E1874" s="685">
        <v>45</v>
      </c>
      <c r="F1874" s="685"/>
      <c r="G1874" s="685"/>
      <c r="H1874" s="687" t="s">
        <v>9801</v>
      </c>
      <c r="I1874" s="687" t="s">
        <v>48</v>
      </c>
      <c r="J1874" s="688">
        <v>43919</v>
      </c>
      <c r="K1874" s="687" t="s">
        <v>60</v>
      </c>
      <c r="L1874" s="689">
        <v>800</v>
      </c>
      <c r="M1874" s="168"/>
      <c r="N1874" s="828"/>
      <c r="O1874" s="168"/>
      <c r="P1874" s="168"/>
      <c r="AB1874" s="1129" t="str">
        <f t="shared" si="35"/>
        <v>Godavari Spirit45</v>
      </c>
    </row>
    <row r="1875" spans="1:28" ht="12.95" customHeight="1">
      <c r="A1875" s="685">
        <v>3886</v>
      </c>
      <c r="B1875" s="685" t="s">
        <v>9802</v>
      </c>
      <c r="C1875" s="686">
        <v>43921</v>
      </c>
      <c r="D1875" s="685" t="s">
        <v>8696</v>
      </c>
      <c r="E1875" s="685">
        <v>17</v>
      </c>
      <c r="F1875" s="685"/>
      <c r="G1875" s="685"/>
      <c r="H1875" s="687" t="s">
        <v>8165</v>
      </c>
      <c r="I1875" s="687" t="s">
        <v>20</v>
      </c>
      <c r="J1875" s="688">
        <v>43905</v>
      </c>
      <c r="K1875" s="687" t="s">
        <v>60</v>
      </c>
      <c r="L1875" s="689">
        <v>800</v>
      </c>
      <c r="M1875" s="168"/>
      <c r="N1875" s="828">
        <v>43944</v>
      </c>
      <c r="O1875" s="168"/>
      <c r="P1875" s="168"/>
      <c r="AB1875" s="1129" t="str">
        <f t="shared" si="35"/>
        <v>Stavanger Eagle17</v>
      </c>
    </row>
    <row r="1876" spans="1:28" ht="12.95" customHeight="1">
      <c r="A1876" s="685">
        <v>3887</v>
      </c>
      <c r="B1876" s="685" t="s">
        <v>9803</v>
      </c>
      <c r="C1876" s="686">
        <v>43921</v>
      </c>
      <c r="D1876" s="685" t="s">
        <v>9804</v>
      </c>
      <c r="E1876" s="685" t="s">
        <v>9805</v>
      </c>
      <c r="F1876" s="685"/>
      <c r="G1876" s="685"/>
      <c r="H1876" s="687" t="s">
        <v>3956</v>
      </c>
      <c r="I1876" s="687" t="s">
        <v>293</v>
      </c>
      <c r="J1876" s="688">
        <v>43912</v>
      </c>
      <c r="K1876" s="687" t="s">
        <v>1108</v>
      </c>
      <c r="L1876" s="689">
        <v>1600</v>
      </c>
      <c r="M1876" s="168"/>
      <c r="N1876" s="828">
        <v>43955</v>
      </c>
      <c r="O1876" s="168"/>
      <c r="P1876" s="168"/>
      <c r="AB1876" s="1129" t="str">
        <f t="shared" si="35"/>
        <v>Archangelos Gabriel007_214</v>
      </c>
    </row>
    <row r="1877" spans="1:28" ht="12.95" customHeight="1">
      <c r="A1877" s="685">
        <v>3888</v>
      </c>
      <c r="B1877" s="685" t="s">
        <v>9806</v>
      </c>
      <c r="C1877" s="686">
        <v>43921</v>
      </c>
      <c r="D1877" s="685" t="s">
        <v>1628</v>
      </c>
      <c r="E1877" s="685">
        <v>2</v>
      </c>
      <c r="F1877" s="685"/>
      <c r="G1877" s="685"/>
      <c r="H1877" s="687" t="s">
        <v>3273</v>
      </c>
      <c r="I1877" s="687" t="s">
        <v>182</v>
      </c>
      <c r="J1877" s="688">
        <v>43921</v>
      </c>
      <c r="K1877" s="687" t="s">
        <v>1485</v>
      </c>
      <c r="L1877" s="689">
        <v>1600</v>
      </c>
      <c r="M1877" s="168"/>
      <c r="N1877" s="828">
        <v>43955</v>
      </c>
      <c r="O1877" s="168"/>
      <c r="P1877" s="168"/>
      <c r="AB1877" s="1129" t="str">
        <f t="shared" si="35"/>
        <v>Navig8 Guide2</v>
      </c>
    </row>
    <row r="1878" spans="1:28" ht="12.95" customHeight="1">
      <c r="A1878" s="685">
        <v>3889</v>
      </c>
      <c r="B1878" s="685" t="s">
        <v>9807</v>
      </c>
      <c r="C1878" s="686">
        <v>43921</v>
      </c>
      <c r="D1878" s="685" t="s">
        <v>9678</v>
      </c>
      <c r="E1878" s="685">
        <v>20001</v>
      </c>
      <c r="F1878" s="685"/>
      <c r="G1878" s="685"/>
      <c r="H1878" s="687" t="s">
        <v>9679</v>
      </c>
      <c r="I1878" s="687" t="s">
        <v>614</v>
      </c>
      <c r="J1878" s="688">
        <v>43916</v>
      </c>
      <c r="K1878" s="687" t="s">
        <v>9808</v>
      </c>
      <c r="L1878" s="689">
        <v>1400</v>
      </c>
      <c r="M1878" s="168"/>
      <c r="N1878" s="828">
        <v>43952</v>
      </c>
      <c r="O1878" s="691" t="s">
        <v>9810</v>
      </c>
      <c r="P1878" s="168"/>
      <c r="AB1878" s="1129" t="str">
        <f t="shared" si="35"/>
        <v>Jacob20001</v>
      </c>
    </row>
    <row r="1879" spans="1:28" ht="12.95" customHeight="1">
      <c r="A1879" s="685">
        <v>3890</v>
      </c>
      <c r="B1879" s="685" t="s">
        <v>9809</v>
      </c>
      <c r="C1879" s="686">
        <v>43921</v>
      </c>
      <c r="D1879" s="685" t="s">
        <v>8178</v>
      </c>
      <c r="E1879" s="685">
        <v>1</v>
      </c>
      <c r="F1879" s="685"/>
      <c r="G1879" s="685"/>
      <c r="H1879" s="687" t="s">
        <v>3273</v>
      </c>
      <c r="I1879" s="687" t="s">
        <v>25</v>
      </c>
      <c r="J1879" s="688">
        <v>43888</v>
      </c>
      <c r="K1879" s="687" t="s">
        <v>1485</v>
      </c>
      <c r="L1879" s="689">
        <v>1600</v>
      </c>
      <c r="M1879" s="168"/>
      <c r="N1879" s="828">
        <v>43955</v>
      </c>
      <c r="O1879" s="168"/>
      <c r="P1879" s="168"/>
      <c r="AB1879" s="1129" t="str">
        <f t="shared" si="35"/>
        <v>Navig8 Tourmaline1</v>
      </c>
    </row>
    <row r="1880" spans="1:28" ht="12.95" customHeight="1">
      <c r="A1880" s="771">
        <v>3891</v>
      </c>
      <c r="B1880" s="771" t="s">
        <v>9856</v>
      </c>
      <c r="C1880" s="772">
        <v>43960</v>
      </c>
      <c r="D1880" s="771" t="s">
        <v>9686</v>
      </c>
      <c r="E1880" s="771">
        <v>2</v>
      </c>
      <c r="F1880" s="771"/>
      <c r="G1880" s="771"/>
      <c r="H1880" s="773" t="s">
        <v>9687</v>
      </c>
      <c r="I1880" s="774" t="s">
        <v>9833</v>
      </c>
      <c r="J1880" s="775">
        <v>43928</v>
      </c>
      <c r="K1880" s="773" t="s">
        <v>9632</v>
      </c>
      <c r="L1880" s="776">
        <v>1600</v>
      </c>
      <c r="M1880" s="168">
        <v>3891</v>
      </c>
      <c r="N1880" s="828">
        <v>44204</v>
      </c>
      <c r="O1880" s="168"/>
      <c r="P1880" s="168"/>
      <c r="AB1880" s="1129" t="str">
        <f t="shared" si="35"/>
        <v>Compassion2</v>
      </c>
    </row>
    <row r="1881" spans="1:28" ht="12.95" customHeight="1">
      <c r="A1881" s="771">
        <v>3892</v>
      </c>
      <c r="B1881" s="771" t="s">
        <v>9857</v>
      </c>
      <c r="C1881" s="772">
        <v>43960</v>
      </c>
      <c r="D1881" s="771" t="s">
        <v>9822</v>
      </c>
      <c r="E1881" s="771">
        <v>12</v>
      </c>
      <c r="F1881" s="771"/>
      <c r="G1881" s="771"/>
      <c r="H1881" s="773" t="s">
        <v>8961</v>
      </c>
      <c r="I1881" s="773" t="s">
        <v>267</v>
      </c>
      <c r="J1881" s="775">
        <v>43924</v>
      </c>
      <c r="K1881" s="773" t="s">
        <v>9019</v>
      </c>
      <c r="L1881" s="776">
        <v>1200</v>
      </c>
      <c r="M1881" s="168"/>
      <c r="N1881" s="828">
        <v>44000</v>
      </c>
      <c r="O1881" s="168"/>
      <c r="P1881" s="168"/>
      <c r="AB1881" s="1129" t="str">
        <f t="shared" si="35"/>
        <v>Caspian Sea12</v>
      </c>
    </row>
    <row r="1882" spans="1:28" ht="12.95" customHeight="1">
      <c r="A1882" s="771">
        <v>3893</v>
      </c>
      <c r="B1882" s="771" t="s">
        <v>9858</v>
      </c>
      <c r="C1882" s="772">
        <v>43960</v>
      </c>
      <c r="D1882" s="771" t="s">
        <v>8732</v>
      </c>
      <c r="E1882" s="771">
        <v>15</v>
      </c>
      <c r="F1882" s="771"/>
      <c r="G1882" s="771"/>
      <c r="H1882" s="773" t="s">
        <v>671</v>
      </c>
      <c r="I1882" s="773" t="s">
        <v>2936</v>
      </c>
      <c r="J1882" s="775">
        <v>43884</v>
      </c>
      <c r="K1882" s="773" t="s">
        <v>28</v>
      </c>
      <c r="L1882" s="776">
        <v>1400</v>
      </c>
      <c r="M1882" s="168"/>
      <c r="N1882" s="828">
        <v>43978</v>
      </c>
      <c r="O1882" s="168"/>
      <c r="P1882" s="168"/>
      <c r="AB1882" s="1129" t="str">
        <f t="shared" si="35"/>
        <v>Crudemed15</v>
      </c>
    </row>
    <row r="1883" spans="1:28" ht="12.95" customHeight="1">
      <c r="A1883" s="771">
        <v>3894</v>
      </c>
      <c r="B1883" s="771" t="s">
        <v>9859</v>
      </c>
      <c r="C1883" s="772">
        <v>43960</v>
      </c>
      <c r="D1883" s="771" t="s">
        <v>9383</v>
      </c>
      <c r="E1883" s="771">
        <v>5</v>
      </c>
      <c r="F1883" s="771"/>
      <c r="G1883" s="771"/>
      <c r="H1883" s="773" t="s">
        <v>671</v>
      </c>
      <c r="I1883" s="773" t="s">
        <v>269</v>
      </c>
      <c r="J1883" s="775">
        <v>43927</v>
      </c>
      <c r="K1883" s="773" t="s">
        <v>28</v>
      </c>
      <c r="L1883" s="776">
        <v>1400</v>
      </c>
      <c r="M1883" s="168"/>
      <c r="N1883" s="828">
        <v>43978</v>
      </c>
      <c r="O1883" s="168"/>
      <c r="P1883" s="168"/>
      <c r="AB1883" s="1129" t="str">
        <f t="shared" si="35"/>
        <v>Apollo5</v>
      </c>
    </row>
    <row r="1884" spans="1:28" ht="12.95" customHeight="1">
      <c r="A1884" s="771">
        <v>3895</v>
      </c>
      <c r="B1884" s="771" t="s">
        <v>9860</v>
      </c>
      <c r="C1884" s="772">
        <v>43960</v>
      </c>
      <c r="D1884" s="771" t="s">
        <v>9098</v>
      </c>
      <c r="E1884" s="771">
        <v>6</v>
      </c>
      <c r="F1884" s="771"/>
      <c r="G1884" s="771"/>
      <c r="H1884" s="773" t="s">
        <v>9460</v>
      </c>
      <c r="I1884" s="773" t="s">
        <v>9415</v>
      </c>
      <c r="J1884" s="775">
        <v>43947</v>
      </c>
      <c r="K1884" s="773" t="s">
        <v>28</v>
      </c>
      <c r="L1884" s="776">
        <v>1400</v>
      </c>
      <c r="M1884" s="168"/>
      <c r="N1884" s="828">
        <v>43978</v>
      </c>
      <c r="O1884" s="168"/>
      <c r="P1884" s="168"/>
      <c r="AB1884" s="1129" t="str">
        <f t="shared" ref="AB1884:AB1947" si="36">IF(TRIM(A1884)="","",CONCATENATE(TRIM(D1884),TRIM(E1884)))</f>
        <v>Torm Mathilde6</v>
      </c>
    </row>
    <row r="1885" spans="1:28" ht="12.95" customHeight="1">
      <c r="A1885" s="771">
        <v>3896</v>
      </c>
      <c r="B1885" s="771" t="s">
        <v>9861</v>
      </c>
      <c r="C1885" s="772">
        <v>43960</v>
      </c>
      <c r="D1885" s="771" t="s">
        <v>544</v>
      </c>
      <c r="E1885" s="771">
        <v>13</v>
      </c>
      <c r="F1885" s="771"/>
      <c r="G1885" s="771"/>
      <c r="H1885" s="773" t="s">
        <v>671</v>
      </c>
      <c r="I1885" s="774" t="s">
        <v>9835</v>
      </c>
      <c r="J1885" s="775">
        <v>43938</v>
      </c>
      <c r="K1885" s="773" t="s">
        <v>28</v>
      </c>
      <c r="L1885" s="776">
        <v>1400</v>
      </c>
      <c r="M1885" s="168"/>
      <c r="N1885" s="828">
        <v>43978</v>
      </c>
      <c r="O1885" s="168"/>
      <c r="P1885" s="168"/>
      <c r="AB1885" s="1129" t="str">
        <f t="shared" si="36"/>
        <v>Mesaieed13</v>
      </c>
    </row>
    <row r="1886" spans="1:28" ht="12.95" customHeight="1">
      <c r="A1886" s="771">
        <v>3897</v>
      </c>
      <c r="B1886" s="771" t="s">
        <v>9862</v>
      </c>
      <c r="C1886" s="772">
        <v>43960</v>
      </c>
      <c r="D1886" s="771" t="s">
        <v>8732</v>
      </c>
      <c r="E1886" s="771">
        <v>16</v>
      </c>
      <c r="F1886" s="771"/>
      <c r="G1886" s="771"/>
      <c r="H1886" s="773" t="s">
        <v>8733</v>
      </c>
      <c r="I1886" s="773" t="s">
        <v>385</v>
      </c>
      <c r="J1886" s="775">
        <v>43930</v>
      </c>
      <c r="K1886" s="773" t="s">
        <v>28</v>
      </c>
      <c r="L1886" s="776">
        <v>1400</v>
      </c>
      <c r="M1886" s="168"/>
      <c r="N1886" s="828">
        <v>43978</v>
      </c>
      <c r="O1886" s="168"/>
      <c r="P1886" s="168"/>
      <c r="AB1886" s="1129" t="str">
        <f t="shared" si="36"/>
        <v>Crudemed16</v>
      </c>
    </row>
    <row r="1887" spans="1:28" ht="12.95" customHeight="1">
      <c r="A1887" s="771">
        <v>3898</v>
      </c>
      <c r="B1887" s="771" t="s">
        <v>9863</v>
      </c>
      <c r="C1887" s="772">
        <v>43960</v>
      </c>
      <c r="D1887" s="771" t="s">
        <v>9465</v>
      </c>
      <c r="E1887" s="771">
        <v>172</v>
      </c>
      <c r="F1887" s="771"/>
      <c r="G1887" s="771"/>
      <c r="H1887" s="773" t="s">
        <v>1942</v>
      </c>
      <c r="I1887" s="773" t="s">
        <v>9832</v>
      </c>
      <c r="J1887" s="775">
        <v>43899</v>
      </c>
      <c r="K1887" s="773" t="s">
        <v>8365</v>
      </c>
      <c r="L1887" s="776">
        <v>1400</v>
      </c>
      <c r="M1887" s="168"/>
      <c r="N1887" s="828">
        <v>43971</v>
      </c>
      <c r="O1887" s="168"/>
      <c r="P1887" s="168"/>
      <c r="AB1887" s="1129" t="str">
        <f t="shared" si="36"/>
        <v>Seaways Visayas172</v>
      </c>
    </row>
    <row r="1888" spans="1:28" ht="12.95" customHeight="1">
      <c r="A1888" s="771">
        <v>3899</v>
      </c>
      <c r="B1888" s="771" t="s">
        <v>9864</v>
      </c>
      <c r="C1888" s="772">
        <v>43960</v>
      </c>
      <c r="D1888" s="771" t="s">
        <v>7402</v>
      </c>
      <c r="E1888" s="771" t="s">
        <v>9688</v>
      </c>
      <c r="F1888" s="771"/>
      <c r="G1888" s="771"/>
      <c r="H1888" s="773" t="s">
        <v>8305</v>
      </c>
      <c r="I1888" s="773" t="s">
        <v>20</v>
      </c>
      <c r="J1888" s="775">
        <v>43903</v>
      </c>
      <c r="K1888" s="773" t="s">
        <v>8365</v>
      </c>
      <c r="L1888" s="776">
        <v>1400</v>
      </c>
      <c r="M1888" s="168"/>
      <c r="N1888" s="828">
        <v>43987</v>
      </c>
      <c r="O1888" s="168"/>
      <c r="P1888" s="168"/>
      <c r="AB1888" s="1129" t="str">
        <f t="shared" si="36"/>
        <v>Aqualegend87_064</v>
      </c>
    </row>
    <row r="1889" spans="1:28" ht="12.95" customHeight="1">
      <c r="A1889" s="771">
        <v>3900</v>
      </c>
      <c r="B1889" s="771" t="s">
        <v>9865</v>
      </c>
      <c r="C1889" s="772">
        <v>43960</v>
      </c>
      <c r="D1889" s="771" t="s">
        <v>2851</v>
      </c>
      <c r="E1889" s="771">
        <v>236</v>
      </c>
      <c r="F1889" s="771"/>
      <c r="G1889" s="771"/>
      <c r="H1889" s="773" t="s">
        <v>9107</v>
      </c>
      <c r="I1889" s="773" t="s">
        <v>829</v>
      </c>
      <c r="J1889" s="775">
        <v>43891</v>
      </c>
      <c r="K1889" s="773" t="s">
        <v>8365</v>
      </c>
      <c r="L1889" s="776">
        <v>1400</v>
      </c>
      <c r="M1889" s="168"/>
      <c r="N1889" s="845">
        <v>43972</v>
      </c>
      <c r="O1889" s="168"/>
      <c r="P1889" s="168"/>
      <c r="AB1889" s="1129" t="str">
        <f t="shared" si="36"/>
        <v>Seaways Hellas236</v>
      </c>
    </row>
    <row r="1890" spans="1:28" ht="12.95" customHeight="1">
      <c r="A1890" s="771">
        <v>3901</v>
      </c>
      <c r="B1890" s="771" t="s">
        <v>9866</v>
      </c>
      <c r="C1890" s="772">
        <v>43960</v>
      </c>
      <c r="D1890" s="771" t="s">
        <v>7701</v>
      </c>
      <c r="E1890" s="771" t="s">
        <v>9695</v>
      </c>
      <c r="F1890" s="771"/>
      <c r="G1890" s="771"/>
      <c r="H1890" s="773" t="s">
        <v>1489</v>
      </c>
      <c r="I1890" s="773" t="s">
        <v>261</v>
      </c>
      <c r="J1890" s="775">
        <v>43902</v>
      </c>
      <c r="K1890" s="773" t="s">
        <v>8365</v>
      </c>
      <c r="L1890" s="776">
        <v>1400</v>
      </c>
      <c r="M1890" s="168"/>
      <c r="N1890" s="828">
        <v>43971</v>
      </c>
      <c r="O1890" s="168"/>
      <c r="P1890" s="168"/>
      <c r="AB1890" s="1129" t="str">
        <f t="shared" si="36"/>
        <v>Seaways Samar96_104</v>
      </c>
    </row>
    <row r="1891" spans="1:28" ht="12.95" customHeight="1">
      <c r="A1891" s="771">
        <v>3902</v>
      </c>
      <c r="B1891" s="771" t="s">
        <v>9867</v>
      </c>
      <c r="C1891" s="772">
        <v>43960</v>
      </c>
      <c r="D1891" s="771" t="s">
        <v>7421</v>
      </c>
      <c r="E1891" s="771" t="s">
        <v>9819</v>
      </c>
      <c r="F1891" s="771"/>
      <c r="G1891" s="771"/>
      <c r="H1891" s="773" t="s">
        <v>1942</v>
      </c>
      <c r="I1891" s="773" t="s">
        <v>507</v>
      </c>
      <c r="J1891" s="775">
        <v>43926</v>
      </c>
      <c r="K1891" s="773" t="s">
        <v>8365</v>
      </c>
      <c r="L1891" s="776">
        <v>1400</v>
      </c>
      <c r="M1891" s="168"/>
      <c r="N1891" s="828">
        <v>43971</v>
      </c>
      <c r="O1891" s="168"/>
      <c r="P1891" s="168"/>
      <c r="AB1891" s="1129" t="str">
        <f t="shared" si="36"/>
        <v>Seaways Rubymar058_161</v>
      </c>
    </row>
    <row r="1892" spans="1:28" ht="12.95" customHeight="1">
      <c r="A1892" s="771">
        <v>3903</v>
      </c>
      <c r="B1892" s="771" t="s">
        <v>9868</v>
      </c>
      <c r="C1892" s="772">
        <v>43960</v>
      </c>
      <c r="D1892" s="771" t="s">
        <v>3106</v>
      </c>
      <c r="E1892" s="771">
        <v>233</v>
      </c>
      <c r="F1892" s="771"/>
      <c r="G1892" s="771"/>
      <c r="H1892" s="773" t="s">
        <v>8237</v>
      </c>
      <c r="I1892" s="773" t="s">
        <v>3875</v>
      </c>
      <c r="J1892" s="775">
        <v>43925</v>
      </c>
      <c r="K1892" s="773" t="s">
        <v>8365</v>
      </c>
      <c r="L1892" s="776">
        <v>1400</v>
      </c>
      <c r="M1892" s="168"/>
      <c r="N1892" s="828">
        <v>43987</v>
      </c>
      <c r="O1892" s="168"/>
      <c r="P1892" s="168"/>
      <c r="AB1892" s="1129" t="str">
        <f t="shared" si="36"/>
        <v>Seaways Reymar233</v>
      </c>
    </row>
    <row r="1893" spans="1:28" ht="12.95" customHeight="1">
      <c r="A1893" s="771">
        <v>3904</v>
      </c>
      <c r="B1893" s="771" t="s">
        <v>9869</v>
      </c>
      <c r="C1893" s="772">
        <v>43960</v>
      </c>
      <c r="D1893" s="771" t="s">
        <v>9828</v>
      </c>
      <c r="E1893" s="771">
        <v>249</v>
      </c>
      <c r="F1893" s="771"/>
      <c r="G1893" s="771"/>
      <c r="H1893" s="773" t="s">
        <v>8237</v>
      </c>
      <c r="I1893" s="773" t="s">
        <v>3180</v>
      </c>
      <c r="J1893" s="775">
        <v>43937</v>
      </c>
      <c r="K1893" s="773" t="s">
        <v>8365</v>
      </c>
      <c r="L1893" s="776">
        <v>1400</v>
      </c>
      <c r="M1893" s="168"/>
      <c r="N1893" s="828">
        <v>43977</v>
      </c>
      <c r="O1893" s="168"/>
      <c r="P1893" s="168"/>
      <c r="AB1893" s="1129" t="str">
        <f t="shared" si="36"/>
        <v>Seaways Rosemar249</v>
      </c>
    </row>
    <row r="1894" spans="1:28" ht="12.95" customHeight="1">
      <c r="A1894" s="771">
        <v>3905</v>
      </c>
      <c r="B1894" s="771" t="s">
        <v>9870</v>
      </c>
      <c r="C1894" s="772">
        <v>43960</v>
      </c>
      <c r="D1894" s="771" t="s">
        <v>2964</v>
      </c>
      <c r="E1894" s="771">
        <v>38</v>
      </c>
      <c r="F1894" s="771"/>
      <c r="G1894" s="771"/>
      <c r="H1894" s="773" t="s">
        <v>2981</v>
      </c>
      <c r="I1894" s="773" t="s">
        <v>7971</v>
      </c>
      <c r="J1894" s="775">
        <v>43927</v>
      </c>
      <c r="K1894" s="773" t="s">
        <v>8365</v>
      </c>
      <c r="L1894" s="776">
        <v>1400</v>
      </c>
      <c r="M1894" s="168"/>
      <c r="N1894" s="828">
        <v>43987</v>
      </c>
      <c r="O1894" s="168"/>
      <c r="P1894" s="168"/>
      <c r="AB1894" s="1129" t="str">
        <f t="shared" si="36"/>
        <v>Socrates38</v>
      </c>
    </row>
    <row r="1895" spans="1:28" ht="12.95" customHeight="1">
      <c r="A1895" s="771">
        <v>3906</v>
      </c>
      <c r="B1895" s="771" t="s">
        <v>9871</v>
      </c>
      <c r="C1895" s="772">
        <v>43960</v>
      </c>
      <c r="D1895" s="771" t="s">
        <v>3112</v>
      </c>
      <c r="E1895" s="771" t="s">
        <v>9825</v>
      </c>
      <c r="F1895" s="771"/>
      <c r="G1895" s="771"/>
      <c r="H1895" s="773" t="s">
        <v>8464</v>
      </c>
      <c r="I1895" s="773" t="s">
        <v>7971</v>
      </c>
      <c r="J1895" s="775">
        <v>43927</v>
      </c>
      <c r="K1895" s="773" t="s">
        <v>8362</v>
      </c>
      <c r="L1895" s="776">
        <v>1200</v>
      </c>
      <c r="M1895" s="168"/>
      <c r="N1895" s="828">
        <v>43971</v>
      </c>
      <c r="O1895" s="168"/>
      <c r="P1895" s="168"/>
      <c r="AB1895" s="1129" t="str">
        <f t="shared" si="36"/>
        <v>Selecao36P-136F</v>
      </c>
    </row>
    <row r="1896" spans="1:28" ht="12.95" customHeight="1">
      <c r="A1896" s="771">
        <v>3907</v>
      </c>
      <c r="B1896" s="771" t="s">
        <v>9872</v>
      </c>
      <c r="C1896" s="772">
        <v>43960</v>
      </c>
      <c r="D1896" s="771" t="s">
        <v>7872</v>
      </c>
      <c r="E1896" s="771" t="s">
        <v>9827</v>
      </c>
      <c r="F1896" s="771"/>
      <c r="G1896" s="771"/>
      <c r="H1896" s="773" t="s">
        <v>8251</v>
      </c>
      <c r="I1896" s="773" t="s">
        <v>3664</v>
      </c>
      <c r="J1896" s="775">
        <v>43928</v>
      </c>
      <c r="K1896" s="773" t="s">
        <v>8362</v>
      </c>
      <c r="L1896" s="776">
        <v>1200</v>
      </c>
      <c r="M1896" s="168"/>
      <c r="N1896" s="828">
        <v>43987</v>
      </c>
      <c r="O1896" s="168"/>
      <c r="P1896" s="168"/>
      <c r="AB1896" s="1129" t="str">
        <f t="shared" si="36"/>
        <v>Persepolis26P-127F</v>
      </c>
    </row>
    <row r="1897" spans="1:28" ht="12.95" customHeight="1">
      <c r="A1897" s="771">
        <v>3908</v>
      </c>
      <c r="B1897" s="771" t="s">
        <v>9873</v>
      </c>
      <c r="C1897" s="772">
        <v>43960</v>
      </c>
      <c r="D1897" s="771" t="s">
        <v>9623</v>
      </c>
      <c r="E1897" s="771">
        <v>1907</v>
      </c>
      <c r="F1897" s="771"/>
      <c r="G1897" s="771"/>
      <c r="H1897" s="773" t="s">
        <v>8840</v>
      </c>
      <c r="I1897" s="773" t="s">
        <v>9792</v>
      </c>
      <c r="J1897" s="775">
        <v>43930</v>
      </c>
      <c r="K1897" s="773" t="s">
        <v>1095</v>
      </c>
      <c r="L1897" s="776">
        <v>1600</v>
      </c>
      <c r="M1897" s="168"/>
      <c r="N1897" s="828">
        <v>43991</v>
      </c>
      <c r="O1897" s="168"/>
      <c r="P1897" s="168"/>
      <c r="AB1897" s="1129" t="str">
        <f t="shared" si="36"/>
        <v>Nordic Rio1907</v>
      </c>
    </row>
    <row r="1898" spans="1:28" ht="12.95" customHeight="1">
      <c r="A1898" s="771">
        <v>3909</v>
      </c>
      <c r="B1898" s="771" t="s">
        <v>9874</v>
      </c>
      <c r="C1898" s="772">
        <v>43960</v>
      </c>
      <c r="D1898" s="771" t="s">
        <v>628</v>
      </c>
      <c r="E1898" s="771">
        <v>2003</v>
      </c>
      <c r="F1898" s="771"/>
      <c r="G1898" s="771"/>
      <c r="H1898" s="773" t="s">
        <v>8594</v>
      </c>
      <c r="I1898" s="774" t="s">
        <v>9875</v>
      </c>
      <c r="J1898" s="775">
        <v>43940</v>
      </c>
      <c r="K1898" s="773" t="s">
        <v>1095</v>
      </c>
      <c r="L1898" s="776">
        <v>1600</v>
      </c>
      <c r="M1898" s="168"/>
      <c r="N1898" s="828">
        <v>43990</v>
      </c>
      <c r="O1898" s="168"/>
      <c r="P1898" s="168"/>
      <c r="AB1898" s="1129" t="str">
        <f t="shared" si="36"/>
        <v>Stena President2003</v>
      </c>
    </row>
    <row r="1899" spans="1:28" ht="12.95" customHeight="1">
      <c r="A1899" s="771">
        <v>3910</v>
      </c>
      <c r="B1899" s="771" t="s">
        <v>9877</v>
      </c>
      <c r="C1899" s="772">
        <v>43960</v>
      </c>
      <c r="D1899" s="771" t="s">
        <v>1625</v>
      </c>
      <c r="E1899" s="771">
        <v>1</v>
      </c>
      <c r="F1899" s="771"/>
      <c r="G1899" s="771"/>
      <c r="H1899" s="773" t="s">
        <v>3273</v>
      </c>
      <c r="I1899" s="773" t="s">
        <v>9831</v>
      </c>
      <c r="J1899" s="775">
        <v>43948</v>
      </c>
      <c r="K1899" s="773" t="s">
        <v>1485</v>
      </c>
      <c r="L1899" s="776">
        <v>1600</v>
      </c>
      <c r="M1899" s="168"/>
      <c r="N1899" s="1213">
        <v>44113</v>
      </c>
      <c r="O1899" s="1140"/>
      <c r="P1899" s="168"/>
      <c r="AB1899" s="1129" t="str">
        <f t="shared" si="36"/>
        <v>Navig8 Grace1</v>
      </c>
    </row>
    <row r="1900" spans="1:28" ht="12.95" customHeight="1">
      <c r="A1900" s="168">
        <v>3911</v>
      </c>
      <c r="B1900" s="168" t="s">
        <v>9884</v>
      </c>
      <c r="C1900" s="772">
        <v>43962</v>
      </c>
      <c r="D1900" s="168" t="s">
        <v>9127</v>
      </c>
      <c r="E1900" s="168">
        <v>35</v>
      </c>
      <c r="F1900" s="168"/>
      <c r="G1900" s="168"/>
      <c r="H1900" s="530" t="s">
        <v>9694</v>
      </c>
      <c r="I1900" s="530" t="s">
        <v>20</v>
      </c>
      <c r="J1900" s="660">
        <v>43935</v>
      </c>
      <c r="K1900" s="530" t="s">
        <v>1466</v>
      </c>
      <c r="L1900" s="657">
        <v>1050</v>
      </c>
      <c r="M1900" s="168"/>
      <c r="N1900" s="828">
        <v>44508</v>
      </c>
      <c r="O1900" s="168"/>
      <c r="P1900" s="168"/>
      <c r="AB1900" s="1129" t="str">
        <f t="shared" si="36"/>
        <v>Louis P35</v>
      </c>
    </row>
    <row r="1901" spans="1:28" ht="12.95" customHeight="1">
      <c r="A1901" s="168">
        <v>3912</v>
      </c>
      <c r="B1901" s="168" t="s">
        <v>9885</v>
      </c>
      <c r="C1901" s="772">
        <v>43962</v>
      </c>
      <c r="D1901" s="168" t="s">
        <v>3270</v>
      </c>
      <c r="E1901" s="168">
        <v>80</v>
      </c>
      <c r="F1901" s="168"/>
      <c r="G1901" s="168"/>
      <c r="H1901" s="530" t="s">
        <v>9814</v>
      </c>
      <c r="I1901" s="530" t="s">
        <v>269</v>
      </c>
      <c r="J1901" s="660">
        <v>43922</v>
      </c>
      <c r="K1901" s="530" t="s">
        <v>1466</v>
      </c>
      <c r="L1901" s="657">
        <v>1050</v>
      </c>
      <c r="M1901" s="168"/>
      <c r="N1901" s="828">
        <v>44120</v>
      </c>
      <c r="O1901" s="168"/>
      <c r="P1901" s="168"/>
      <c r="AB1901" s="1129" t="str">
        <f t="shared" si="36"/>
        <v>Advantage Start80</v>
      </c>
    </row>
    <row r="1902" spans="1:28" ht="12.95" customHeight="1">
      <c r="A1902" s="168">
        <v>3913</v>
      </c>
      <c r="B1902" s="168" t="s">
        <v>9886</v>
      </c>
      <c r="C1902" s="772">
        <v>43962</v>
      </c>
      <c r="D1902" s="168" t="s">
        <v>2125</v>
      </c>
      <c r="E1902" s="168">
        <v>51</v>
      </c>
      <c r="F1902" s="168"/>
      <c r="G1902" s="168"/>
      <c r="H1902" s="530" t="s">
        <v>9829</v>
      </c>
      <c r="I1902" s="530" t="s">
        <v>511</v>
      </c>
      <c r="J1902" s="660">
        <v>43936</v>
      </c>
      <c r="K1902" s="530" t="s">
        <v>1466</v>
      </c>
      <c r="L1902" s="657">
        <v>1050</v>
      </c>
      <c r="M1902" s="168"/>
      <c r="N1902" s="828"/>
      <c r="O1902" s="168"/>
      <c r="P1902" s="168"/>
      <c r="AB1902" s="1129" t="str">
        <f t="shared" si="36"/>
        <v>Pacific Jewels51</v>
      </c>
    </row>
    <row r="1903" spans="1:28" ht="12.95" customHeight="1">
      <c r="A1903" s="168">
        <v>3914</v>
      </c>
      <c r="B1903" s="168" t="s">
        <v>9887</v>
      </c>
      <c r="C1903" s="772">
        <v>43962</v>
      </c>
      <c r="D1903" s="168" t="s">
        <v>2854</v>
      </c>
      <c r="E1903" s="168" t="s">
        <v>9878</v>
      </c>
      <c r="F1903" s="168"/>
      <c r="G1903" s="168"/>
      <c r="H1903" s="530" t="s">
        <v>2474</v>
      </c>
      <c r="I1903" s="530" t="s">
        <v>412</v>
      </c>
      <c r="J1903" s="660">
        <v>43944</v>
      </c>
      <c r="K1903" s="530" t="s">
        <v>1466</v>
      </c>
      <c r="L1903" s="657">
        <v>1050</v>
      </c>
      <c r="M1903" s="168"/>
      <c r="N1903" s="828">
        <v>43997</v>
      </c>
      <c r="O1903" s="168"/>
      <c r="P1903" s="168"/>
      <c r="AB1903" s="1129" t="str">
        <f t="shared" si="36"/>
        <v>Emmy Schulte260, 261</v>
      </c>
    </row>
    <row r="1904" spans="1:28" ht="12.95" customHeight="1">
      <c r="A1904" s="168">
        <v>3915</v>
      </c>
      <c r="B1904" s="168" t="s">
        <v>9888</v>
      </c>
      <c r="C1904" s="772">
        <v>43962</v>
      </c>
      <c r="D1904" s="168" t="s">
        <v>2776</v>
      </c>
      <c r="E1904" s="168" t="s">
        <v>9879</v>
      </c>
      <c r="F1904" s="168"/>
      <c r="G1904" s="168"/>
      <c r="H1904" s="530" t="s">
        <v>2474</v>
      </c>
      <c r="I1904" s="530" t="s">
        <v>1117</v>
      </c>
      <c r="J1904" s="660">
        <v>43946</v>
      </c>
      <c r="K1904" s="530" t="s">
        <v>1466</v>
      </c>
      <c r="L1904" s="657">
        <v>1050</v>
      </c>
      <c r="M1904" s="168"/>
      <c r="N1904" s="828">
        <v>43997</v>
      </c>
      <c r="O1904" s="168"/>
      <c r="P1904" s="168"/>
      <c r="AB1904" s="1129" t="str">
        <f t="shared" si="36"/>
        <v>Sten Skagen165, 166, 167</v>
      </c>
    </row>
    <row r="1905" spans="1:28" ht="12.95" customHeight="1">
      <c r="A1905" s="168">
        <v>3916</v>
      </c>
      <c r="B1905" s="168" t="s">
        <v>9889</v>
      </c>
      <c r="C1905" s="772">
        <v>43962</v>
      </c>
      <c r="D1905" s="168" t="s">
        <v>9228</v>
      </c>
      <c r="E1905" s="168" t="s">
        <v>9880</v>
      </c>
      <c r="F1905" s="168"/>
      <c r="G1905" s="168"/>
      <c r="H1905" s="530" t="s">
        <v>2474</v>
      </c>
      <c r="I1905" s="530" t="s">
        <v>1308</v>
      </c>
      <c r="J1905" s="660">
        <v>43948</v>
      </c>
      <c r="K1905" s="530" t="s">
        <v>1466</v>
      </c>
      <c r="L1905" s="657">
        <v>1050</v>
      </c>
      <c r="M1905" s="168"/>
      <c r="N1905" s="828">
        <v>43997</v>
      </c>
      <c r="O1905" s="168"/>
      <c r="P1905" s="168"/>
      <c r="AB1905" s="1129" t="str">
        <f t="shared" si="36"/>
        <v>Sten Fjell89, 90</v>
      </c>
    </row>
    <row r="1906" spans="1:28" ht="12.95" customHeight="1">
      <c r="A1906" s="168">
        <v>3917</v>
      </c>
      <c r="B1906" s="168" t="s">
        <v>9890</v>
      </c>
      <c r="C1906" s="772">
        <v>43962</v>
      </c>
      <c r="D1906" s="168" t="s">
        <v>892</v>
      </c>
      <c r="E1906" s="168" t="s">
        <v>9881</v>
      </c>
      <c r="F1906" s="168"/>
      <c r="G1906" s="168"/>
      <c r="H1906" s="530" t="s">
        <v>2474</v>
      </c>
      <c r="I1906" s="530" t="s">
        <v>25</v>
      </c>
      <c r="J1906" s="660">
        <v>43950</v>
      </c>
      <c r="K1906" s="530" t="s">
        <v>1466</v>
      </c>
      <c r="L1906" s="657">
        <v>1050</v>
      </c>
      <c r="M1906" s="168"/>
      <c r="N1906" s="828">
        <v>43997</v>
      </c>
      <c r="O1906" s="168"/>
      <c r="P1906" s="168"/>
      <c r="AB1906" s="1129" t="str">
        <f t="shared" si="36"/>
        <v>Elisalex Schulte159, 160, 161</v>
      </c>
    </row>
    <row r="1907" spans="1:28" ht="12.95" customHeight="1">
      <c r="A1907" s="168">
        <v>3918</v>
      </c>
      <c r="B1907" s="168" t="s">
        <v>9891</v>
      </c>
      <c r="C1907" s="772">
        <v>43962</v>
      </c>
      <c r="D1907" s="168" t="s">
        <v>2779</v>
      </c>
      <c r="E1907" s="168" t="s">
        <v>9882</v>
      </c>
      <c r="F1907" s="168"/>
      <c r="G1907" s="168"/>
      <c r="H1907" s="530" t="s">
        <v>2474</v>
      </c>
      <c r="I1907" s="530" t="s">
        <v>535</v>
      </c>
      <c r="J1907" s="660">
        <v>43951</v>
      </c>
      <c r="K1907" s="530" t="s">
        <v>1466</v>
      </c>
      <c r="L1907" s="657">
        <v>1050</v>
      </c>
      <c r="M1907" s="168"/>
      <c r="N1907" s="828">
        <v>43997</v>
      </c>
      <c r="O1907" s="168"/>
      <c r="P1907" s="168"/>
      <c r="AB1907" s="1129" t="str">
        <f t="shared" si="36"/>
        <v>Tigris305, 306, 307, 308</v>
      </c>
    </row>
    <row r="1908" spans="1:28" ht="12.95" customHeight="1">
      <c r="A1908" s="168">
        <v>3919</v>
      </c>
      <c r="B1908" s="168" t="s">
        <v>9892</v>
      </c>
      <c r="C1908" s="772">
        <v>43962</v>
      </c>
      <c r="D1908" s="168" t="s">
        <v>8103</v>
      </c>
      <c r="E1908" s="168" t="s">
        <v>9883</v>
      </c>
      <c r="F1908" s="168"/>
      <c r="G1908" s="168"/>
      <c r="H1908" s="530" t="s">
        <v>2474</v>
      </c>
      <c r="I1908" s="530" t="s">
        <v>439</v>
      </c>
      <c r="J1908" s="660">
        <v>43951</v>
      </c>
      <c r="K1908" s="530" t="s">
        <v>1466</v>
      </c>
      <c r="L1908" s="657">
        <v>1050</v>
      </c>
      <c r="M1908" s="168"/>
      <c r="N1908" s="828">
        <v>43997</v>
      </c>
      <c r="O1908" s="168"/>
      <c r="P1908" s="168"/>
      <c r="AB1908" s="1129" t="str">
        <f t="shared" si="36"/>
        <v>Brentholmen112, 113, 114</v>
      </c>
    </row>
    <row r="1909" spans="1:28" ht="12.95" customHeight="1">
      <c r="A1909" s="771">
        <v>3920</v>
      </c>
      <c r="B1909" s="771" t="s">
        <v>9893</v>
      </c>
      <c r="C1909" s="772">
        <v>43962</v>
      </c>
      <c r="D1909" s="771" t="s">
        <v>8901</v>
      </c>
      <c r="E1909" s="771">
        <v>110</v>
      </c>
      <c r="F1909" s="771"/>
      <c r="G1909" s="771"/>
      <c r="H1909" s="773" t="s">
        <v>63</v>
      </c>
      <c r="I1909" s="773" t="s">
        <v>356</v>
      </c>
      <c r="J1909" s="775">
        <v>43931</v>
      </c>
      <c r="K1909" s="773" t="s">
        <v>60</v>
      </c>
      <c r="L1909" s="776">
        <v>800</v>
      </c>
      <c r="M1909" s="168"/>
      <c r="N1909" s="828">
        <v>43876</v>
      </c>
      <c r="O1909" s="168"/>
      <c r="P1909" s="168"/>
      <c r="AB1909" s="1129" t="str">
        <f t="shared" si="36"/>
        <v>Blackcomb Spirit110</v>
      </c>
    </row>
    <row r="1910" spans="1:28" ht="12.95" customHeight="1">
      <c r="A1910" s="771">
        <v>3921</v>
      </c>
      <c r="B1910" s="771" t="s">
        <v>9894</v>
      </c>
      <c r="C1910" s="772">
        <v>43962</v>
      </c>
      <c r="D1910" s="771" t="s">
        <v>484</v>
      </c>
      <c r="E1910" s="771">
        <v>181</v>
      </c>
      <c r="F1910" s="771"/>
      <c r="G1910" s="771"/>
      <c r="H1910" s="773" t="s">
        <v>9457</v>
      </c>
      <c r="I1910" s="773" t="s">
        <v>9415</v>
      </c>
      <c r="J1910" s="775">
        <v>43932</v>
      </c>
      <c r="K1910" s="773" t="s">
        <v>60</v>
      </c>
      <c r="L1910" s="776">
        <v>800</v>
      </c>
      <c r="M1910" s="168"/>
      <c r="N1910" s="828">
        <v>44021</v>
      </c>
      <c r="O1910" s="168"/>
      <c r="P1910" s="168"/>
      <c r="AB1910" s="1129" t="str">
        <f t="shared" si="36"/>
        <v>Esther Spirit181</v>
      </c>
    </row>
    <row r="1911" spans="1:28" ht="12.95" customHeight="1">
      <c r="A1911" s="771">
        <v>3922</v>
      </c>
      <c r="B1911" s="771" t="s">
        <v>9895</v>
      </c>
      <c r="C1911" s="772">
        <v>43962</v>
      </c>
      <c r="D1911" s="771" t="s">
        <v>8593</v>
      </c>
      <c r="E1911" s="771">
        <v>19</v>
      </c>
      <c r="F1911" s="771"/>
      <c r="G1911" s="771"/>
      <c r="H1911" s="773" t="s">
        <v>63</v>
      </c>
      <c r="I1911" s="773" t="s">
        <v>20</v>
      </c>
      <c r="J1911" s="775">
        <v>43927</v>
      </c>
      <c r="K1911" s="773" t="s">
        <v>60</v>
      </c>
      <c r="L1911" s="776">
        <v>800</v>
      </c>
      <c r="M1911" s="168"/>
      <c r="N1911" s="828">
        <v>43983</v>
      </c>
      <c r="O1911" s="168"/>
      <c r="P1911" s="168"/>
      <c r="AB1911" s="1129" t="str">
        <f t="shared" si="36"/>
        <v>Stavanger Falcon19</v>
      </c>
    </row>
    <row r="1912" spans="1:28" ht="12.95" customHeight="1">
      <c r="A1912" s="771">
        <v>3923</v>
      </c>
      <c r="B1912" s="771" t="s">
        <v>9896</v>
      </c>
      <c r="C1912" s="772">
        <v>43962</v>
      </c>
      <c r="D1912" s="771" t="s">
        <v>8573</v>
      </c>
      <c r="E1912" s="771" t="s">
        <v>9826</v>
      </c>
      <c r="F1912" s="771"/>
      <c r="G1912" s="771"/>
      <c r="H1912" s="773" t="s">
        <v>8165</v>
      </c>
      <c r="I1912" s="773" t="s">
        <v>365</v>
      </c>
      <c r="J1912" s="775">
        <v>43934</v>
      </c>
      <c r="K1912" s="773" t="s">
        <v>60</v>
      </c>
      <c r="L1912" s="776">
        <v>800</v>
      </c>
      <c r="M1912" s="168"/>
      <c r="N1912" s="828">
        <v>43983</v>
      </c>
      <c r="O1912" s="168" t="s">
        <v>9929</v>
      </c>
      <c r="P1912" s="168"/>
      <c r="AB1912" s="1129" t="str">
        <f t="shared" si="36"/>
        <v>Stavanger Eagle18L</v>
      </c>
    </row>
    <row r="1913" spans="1:28" ht="12.95" customHeight="1">
      <c r="A1913" s="771">
        <v>3924</v>
      </c>
      <c r="B1913" s="771" t="s">
        <v>9897</v>
      </c>
      <c r="C1913" s="772">
        <v>43962</v>
      </c>
      <c r="D1913" s="771" t="s">
        <v>383</v>
      </c>
      <c r="E1913" s="771">
        <v>181</v>
      </c>
      <c r="F1913" s="771"/>
      <c r="G1913" s="771"/>
      <c r="H1913" s="773" t="s">
        <v>7955</v>
      </c>
      <c r="I1913" s="773" t="s">
        <v>88</v>
      </c>
      <c r="J1913" s="775">
        <v>43946</v>
      </c>
      <c r="K1913" s="773" t="s">
        <v>60</v>
      </c>
      <c r="L1913" s="776">
        <v>800</v>
      </c>
      <c r="M1913" s="168"/>
      <c r="N1913" s="828">
        <v>43983</v>
      </c>
      <c r="O1913" s="168" t="s">
        <v>9929</v>
      </c>
      <c r="P1913" s="168"/>
      <c r="AB1913" s="1129" t="str">
        <f t="shared" si="36"/>
        <v>Axel Spirit181</v>
      </c>
    </row>
    <row r="1914" spans="1:28" ht="12.95" customHeight="1">
      <c r="A1914" s="771">
        <v>3925</v>
      </c>
      <c r="B1914" s="771" t="s">
        <v>9930</v>
      </c>
      <c r="C1914" s="772">
        <v>43991</v>
      </c>
      <c r="D1914" s="771" t="s">
        <v>9696</v>
      </c>
      <c r="E1914" s="771" t="s">
        <v>9919</v>
      </c>
      <c r="F1914" s="771"/>
      <c r="G1914" s="771"/>
      <c r="H1914" s="773" t="s">
        <v>8961</v>
      </c>
      <c r="I1914" s="773" t="s">
        <v>20</v>
      </c>
      <c r="J1914" s="775">
        <v>43953</v>
      </c>
      <c r="K1914" s="773" t="s">
        <v>9019</v>
      </c>
      <c r="L1914" s="776">
        <v>1200</v>
      </c>
      <c r="M1914" s="168"/>
      <c r="N1914" s="828">
        <v>44000</v>
      </c>
      <c r="O1914" s="168"/>
      <c r="P1914" s="168"/>
      <c r="AB1914" s="1129" t="str">
        <f t="shared" si="36"/>
        <v>San JacintoSAJ202002</v>
      </c>
    </row>
    <row r="1915" spans="1:28" ht="12.95" customHeight="1">
      <c r="A1915" s="771">
        <v>3926</v>
      </c>
      <c r="B1915" s="771" t="s">
        <v>9931</v>
      </c>
      <c r="C1915" s="772">
        <v>43991</v>
      </c>
      <c r="D1915" s="771" t="s">
        <v>9824</v>
      </c>
      <c r="E1915" s="771">
        <v>3011009</v>
      </c>
      <c r="F1915" s="771"/>
      <c r="G1915" s="771"/>
      <c r="H1915" s="773" t="s">
        <v>8961</v>
      </c>
      <c r="I1915" s="773" t="s">
        <v>771</v>
      </c>
      <c r="J1915" s="775">
        <v>43969</v>
      </c>
      <c r="K1915" s="773" t="s">
        <v>9019</v>
      </c>
      <c r="L1915" s="776">
        <v>1200</v>
      </c>
      <c r="M1915" s="168"/>
      <c r="N1915" s="828">
        <v>44000</v>
      </c>
      <c r="O1915" s="168"/>
      <c r="P1915" s="168"/>
      <c r="AB1915" s="1129" t="str">
        <f t="shared" si="36"/>
        <v>Maersk Penguin3011009</v>
      </c>
    </row>
    <row r="1916" spans="1:28" ht="12.95" customHeight="1">
      <c r="A1916" s="771">
        <v>3927</v>
      </c>
      <c r="B1916" s="771" t="s">
        <v>9932</v>
      </c>
      <c r="C1916" s="772">
        <v>43991</v>
      </c>
      <c r="D1916" s="771" t="s">
        <v>9899</v>
      </c>
      <c r="E1916" s="771">
        <v>20604</v>
      </c>
      <c r="F1916" s="771"/>
      <c r="G1916" s="771"/>
      <c r="H1916" s="773" t="s">
        <v>9912</v>
      </c>
      <c r="I1916" s="773" t="s">
        <v>9528</v>
      </c>
      <c r="J1916" s="775">
        <v>43981</v>
      </c>
      <c r="K1916" s="773" t="s">
        <v>9019</v>
      </c>
      <c r="L1916" s="776">
        <v>1200</v>
      </c>
      <c r="M1916" s="168"/>
      <c r="N1916" s="845">
        <v>44061</v>
      </c>
      <c r="O1916" s="168"/>
      <c r="P1916" s="168"/>
      <c r="AB1916" s="1129" t="str">
        <f t="shared" si="36"/>
        <v>Maersk Trenton20604</v>
      </c>
    </row>
    <row r="1917" spans="1:28" ht="12.95" customHeight="1">
      <c r="A1917" s="771">
        <v>3928</v>
      </c>
      <c r="B1917" s="771" t="s">
        <v>9933</v>
      </c>
      <c r="C1917" s="772">
        <v>43991</v>
      </c>
      <c r="D1917" s="771" t="s">
        <v>9838</v>
      </c>
      <c r="E1917" s="771">
        <v>27</v>
      </c>
      <c r="F1917" s="771"/>
      <c r="G1917" s="771"/>
      <c r="H1917" s="773" t="s">
        <v>9027</v>
      </c>
      <c r="I1917" s="773" t="s">
        <v>9924</v>
      </c>
      <c r="J1917" s="775">
        <v>43970</v>
      </c>
      <c r="K1917" s="773" t="s">
        <v>9019</v>
      </c>
      <c r="L1917" s="776">
        <v>1200</v>
      </c>
      <c r="M1917" s="168"/>
      <c r="N1917" s="828">
        <v>44022</v>
      </c>
      <c r="O1917" s="168"/>
      <c r="P1917" s="168"/>
      <c r="AB1917" s="1129" t="str">
        <f t="shared" si="36"/>
        <v>Nordic Luna27</v>
      </c>
    </row>
    <row r="1918" spans="1:28" ht="12.95" customHeight="1">
      <c r="A1918" s="771">
        <v>3929</v>
      </c>
      <c r="B1918" s="771" t="s">
        <v>9934</v>
      </c>
      <c r="C1918" s="772">
        <v>43991</v>
      </c>
      <c r="D1918" s="771" t="s">
        <v>9813</v>
      </c>
      <c r="E1918" s="771">
        <v>6</v>
      </c>
      <c r="F1918" s="771"/>
      <c r="G1918" s="771"/>
      <c r="H1918" s="773" t="s">
        <v>671</v>
      </c>
      <c r="I1918" s="773" t="s">
        <v>211</v>
      </c>
      <c r="J1918" s="775">
        <v>43952</v>
      </c>
      <c r="K1918" s="773" t="s">
        <v>28</v>
      </c>
      <c r="L1918" s="776">
        <v>1400</v>
      </c>
      <c r="M1918" s="168"/>
      <c r="N1918" s="828">
        <v>43998</v>
      </c>
      <c r="O1918" s="168"/>
      <c r="P1918" s="168"/>
      <c r="AB1918" s="1129" t="str">
        <f t="shared" si="36"/>
        <v>Navig8 Promise6</v>
      </c>
    </row>
    <row r="1919" spans="1:28" ht="12.95" customHeight="1">
      <c r="A1919" s="771">
        <v>3930</v>
      </c>
      <c r="B1919" s="771" t="s">
        <v>9935</v>
      </c>
      <c r="C1919" s="772">
        <v>43991</v>
      </c>
      <c r="D1919" s="771" t="s">
        <v>8313</v>
      </c>
      <c r="E1919" s="771">
        <v>13</v>
      </c>
      <c r="F1919" s="771"/>
      <c r="G1919" s="771"/>
      <c r="H1919" s="773" t="s">
        <v>2541</v>
      </c>
      <c r="I1919" s="773" t="s">
        <v>20</v>
      </c>
      <c r="J1919" s="775">
        <v>43955</v>
      </c>
      <c r="K1919" s="773" t="s">
        <v>28</v>
      </c>
      <c r="L1919" s="776">
        <v>1400</v>
      </c>
      <c r="M1919" s="168"/>
      <c r="N1919" s="828">
        <v>44011</v>
      </c>
      <c r="O1919" s="168"/>
      <c r="P1919" s="168"/>
      <c r="AB1919" s="1129" t="str">
        <f t="shared" si="36"/>
        <v>Fos Da Vinci13</v>
      </c>
    </row>
    <row r="1920" spans="1:28" ht="12.95" customHeight="1">
      <c r="A1920" s="771">
        <v>3931</v>
      </c>
      <c r="B1920" s="771" t="s">
        <v>9936</v>
      </c>
      <c r="C1920" s="772">
        <v>43991</v>
      </c>
      <c r="D1920" s="771" t="s">
        <v>635</v>
      </c>
      <c r="E1920" s="771">
        <v>94</v>
      </c>
      <c r="F1920" s="771"/>
      <c r="G1920" s="771"/>
      <c r="H1920" s="773" t="s">
        <v>2541</v>
      </c>
      <c r="I1920" s="773" t="s">
        <v>3988</v>
      </c>
      <c r="J1920" s="775">
        <v>43980</v>
      </c>
      <c r="K1920" s="773" t="s">
        <v>28</v>
      </c>
      <c r="L1920" s="776">
        <v>1400</v>
      </c>
      <c r="M1920" s="168"/>
      <c r="N1920" s="828">
        <v>44011</v>
      </c>
      <c r="O1920" s="168"/>
      <c r="P1920" s="168"/>
      <c r="AB1920" s="1129" t="str">
        <f t="shared" si="36"/>
        <v>Stride94</v>
      </c>
    </row>
    <row r="1921" spans="1:28" ht="12.95" customHeight="1">
      <c r="A1921" s="771">
        <v>3932</v>
      </c>
      <c r="B1921" s="771" t="s">
        <v>9937</v>
      </c>
      <c r="C1921" s="772">
        <v>43991</v>
      </c>
      <c r="D1921" s="771" t="s">
        <v>9389</v>
      </c>
      <c r="E1921" s="771">
        <v>7</v>
      </c>
      <c r="F1921" s="771"/>
      <c r="G1921" s="771"/>
      <c r="H1921" s="773" t="s">
        <v>671</v>
      </c>
      <c r="I1921" s="773" t="s">
        <v>441</v>
      </c>
      <c r="J1921" s="775">
        <v>43970</v>
      </c>
      <c r="K1921" s="773" t="s">
        <v>28</v>
      </c>
      <c r="L1921" s="776">
        <v>1400</v>
      </c>
      <c r="M1921" s="168"/>
      <c r="N1921" s="845">
        <v>43998</v>
      </c>
      <c r="O1921" s="168"/>
      <c r="P1921" s="168"/>
      <c r="AB1921" s="1129" t="str">
        <f t="shared" si="36"/>
        <v>Affinity V7</v>
      </c>
    </row>
    <row r="1922" spans="1:28" ht="12.95" customHeight="1">
      <c r="A1922" s="771">
        <v>3933</v>
      </c>
      <c r="B1922" s="771" t="s">
        <v>9938</v>
      </c>
      <c r="C1922" s="772">
        <v>43991</v>
      </c>
      <c r="D1922" s="771" t="s">
        <v>3916</v>
      </c>
      <c r="E1922" s="771">
        <v>137</v>
      </c>
      <c r="F1922" s="771"/>
      <c r="G1922" s="771"/>
      <c r="H1922" s="773" t="s">
        <v>2981</v>
      </c>
      <c r="I1922" s="773" t="s">
        <v>9922</v>
      </c>
      <c r="J1922" s="775">
        <v>43959</v>
      </c>
      <c r="K1922" s="773" t="s">
        <v>8365</v>
      </c>
      <c r="L1922" s="776">
        <v>1400</v>
      </c>
      <c r="M1922" s="168"/>
      <c r="N1922" s="828">
        <v>44020</v>
      </c>
      <c r="O1922" s="168"/>
      <c r="P1922" s="168"/>
      <c r="AB1922" s="1129" t="str">
        <f t="shared" si="36"/>
        <v>World Harmony137</v>
      </c>
    </row>
    <row r="1923" spans="1:28" ht="12.95" customHeight="1">
      <c r="A1923" s="771">
        <v>3934</v>
      </c>
      <c r="B1923" s="771" t="s">
        <v>9939</v>
      </c>
      <c r="C1923" s="772">
        <v>43991</v>
      </c>
      <c r="D1923" s="771" t="s">
        <v>8893</v>
      </c>
      <c r="E1923" s="771">
        <v>15</v>
      </c>
      <c r="F1923" s="771"/>
      <c r="G1923" s="771"/>
      <c r="H1923" s="773" t="s">
        <v>9521</v>
      </c>
      <c r="I1923" s="773" t="s">
        <v>3180</v>
      </c>
      <c r="J1923" s="775">
        <v>43953</v>
      </c>
      <c r="K1923" s="773" t="s">
        <v>8365</v>
      </c>
      <c r="L1923" s="776">
        <v>1400</v>
      </c>
      <c r="M1923" s="168"/>
      <c r="N1923" s="828">
        <v>44020</v>
      </c>
      <c r="O1923" s="168"/>
      <c r="P1923" s="168"/>
      <c r="AB1923" s="1129" t="str">
        <f t="shared" si="36"/>
        <v>Madison15</v>
      </c>
    </row>
    <row r="1924" spans="1:28" ht="12.95" customHeight="1">
      <c r="A1924" s="771">
        <v>3935</v>
      </c>
      <c r="B1924" s="771" t="s">
        <v>9940</v>
      </c>
      <c r="C1924" s="772">
        <v>43991</v>
      </c>
      <c r="D1924" s="771" t="s">
        <v>9837</v>
      </c>
      <c r="E1924" s="771">
        <v>3</v>
      </c>
      <c r="F1924" s="771"/>
      <c r="G1924" s="771"/>
      <c r="H1924" s="774" t="s">
        <v>9847</v>
      </c>
      <c r="I1924" s="773" t="s">
        <v>419</v>
      </c>
      <c r="J1924" s="775">
        <v>43962</v>
      </c>
      <c r="K1924" s="773" t="s">
        <v>8365</v>
      </c>
      <c r="L1924" s="776">
        <v>1400</v>
      </c>
      <c r="M1924" s="168"/>
      <c r="N1924" s="828">
        <v>44027</v>
      </c>
      <c r="O1924" s="168"/>
      <c r="P1924" s="168"/>
      <c r="AB1924" s="1129" t="str">
        <f t="shared" si="36"/>
        <v>Celsius Mayfair3</v>
      </c>
    </row>
    <row r="1925" spans="1:28" ht="12.95" customHeight="1">
      <c r="A1925" s="771">
        <v>3936</v>
      </c>
      <c r="B1925" s="771" t="s">
        <v>9941</v>
      </c>
      <c r="C1925" s="772">
        <v>43991</v>
      </c>
      <c r="D1925" s="771" t="s">
        <v>9111</v>
      </c>
      <c r="E1925" s="771" t="s">
        <v>9843</v>
      </c>
      <c r="F1925" s="771"/>
      <c r="G1925" s="771"/>
      <c r="H1925" s="773" t="s">
        <v>8251</v>
      </c>
      <c r="I1925" s="773" t="s">
        <v>9832</v>
      </c>
      <c r="J1925" s="775">
        <v>43973</v>
      </c>
      <c r="K1925" s="773" t="s">
        <v>8365</v>
      </c>
      <c r="L1925" s="776">
        <v>1400</v>
      </c>
      <c r="M1925" s="168"/>
      <c r="N1925" s="828">
        <v>44000</v>
      </c>
      <c r="O1925" s="168"/>
      <c r="P1925" s="168"/>
      <c r="AB1925" s="1129" t="str">
        <f t="shared" si="36"/>
        <v>Selini13P-114F</v>
      </c>
    </row>
    <row r="1926" spans="1:28" ht="12.95" customHeight="1">
      <c r="A1926" s="771">
        <v>3937</v>
      </c>
      <c r="B1926" s="771" t="s">
        <v>9942</v>
      </c>
      <c r="C1926" s="772">
        <v>43991</v>
      </c>
      <c r="D1926" s="771" t="s">
        <v>3094</v>
      </c>
      <c r="E1926" s="771">
        <v>151</v>
      </c>
      <c r="F1926" s="771"/>
      <c r="G1926" s="771"/>
      <c r="H1926" s="773" t="s">
        <v>8237</v>
      </c>
      <c r="I1926" s="773" t="s">
        <v>9832</v>
      </c>
      <c r="J1926" s="775">
        <v>43982</v>
      </c>
      <c r="K1926" s="773" t="s">
        <v>8365</v>
      </c>
      <c r="L1926" s="776">
        <v>1400</v>
      </c>
      <c r="M1926" s="168"/>
      <c r="N1926" s="828">
        <v>43997</v>
      </c>
      <c r="O1926" s="168"/>
      <c r="P1926" s="168"/>
      <c r="AB1926" s="1129" t="str">
        <f t="shared" si="36"/>
        <v>Cabo Froward151</v>
      </c>
    </row>
    <row r="1927" spans="1:28" ht="12.95" customHeight="1">
      <c r="A1927" s="771">
        <v>3938</v>
      </c>
      <c r="B1927" s="771" t="s">
        <v>9943</v>
      </c>
      <c r="C1927" s="772">
        <v>43991</v>
      </c>
      <c r="D1927" s="771" t="s">
        <v>7419</v>
      </c>
      <c r="E1927" s="771">
        <v>142</v>
      </c>
      <c r="F1927" s="771"/>
      <c r="G1927" s="771"/>
      <c r="H1927" s="773" t="s">
        <v>2981</v>
      </c>
      <c r="I1927" s="773" t="s">
        <v>3875</v>
      </c>
      <c r="J1927" s="775">
        <v>43967</v>
      </c>
      <c r="K1927" s="773" t="s">
        <v>8365</v>
      </c>
      <c r="L1927" s="776">
        <v>1400</v>
      </c>
      <c r="M1927" s="168"/>
      <c r="N1927" s="828">
        <v>44020</v>
      </c>
      <c r="O1927" s="168"/>
      <c r="P1927" s="168"/>
      <c r="AB1927" s="1129" t="str">
        <f t="shared" si="36"/>
        <v>Chantal142</v>
      </c>
    </row>
    <row r="1928" spans="1:28" ht="12.95" customHeight="1">
      <c r="A1928" s="771">
        <v>3939</v>
      </c>
      <c r="B1928" s="771" t="s">
        <v>9944</v>
      </c>
      <c r="C1928" s="772">
        <v>43991</v>
      </c>
      <c r="D1928" s="771" t="s">
        <v>7825</v>
      </c>
      <c r="E1928" s="771">
        <v>56</v>
      </c>
      <c r="F1928" s="771"/>
      <c r="G1928" s="771"/>
      <c r="H1928" s="773" t="s">
        <v>9917</v>
      </c>
      <c r="I1928" s="773" t="s">
        <v>8263</v>
      </c>
      <c r="J1928" s="775">
        <v>43967</v>
      </c>
      <c r="K1928" s="773" t="s">
        <v>8365</v>
      </c>
      <c r="L1928" s="776">
        <v>1400</v>
      </c>
      <c r="M1928" s="168"/>
      <c r="N1928" s="828">
        <v>44020</v>
      </c>
      <c r="O1928" s="168"/>
      <c r="P1928" s="168"/>
      <c r="AB1928" s="1129" t="str">
        <f t="shared" si="36"/>
        <v>Goldengate Park56</v>
      </c>
    </row>
    <row r="1929" spans="1:28" ht="12.95" customHeight="1">
      <c r="A1929" s="771">
        <v>3940</v>
      </c>
      <c r="B1929" s="771" t="s">
        <v>9945</v>
      </c>
      <c r="C1929" s="772">
        <v>43991</v>
      </c>
      <c r="D1929" s="771" t="s">
        <v>7872</v>
      </c>
      <c r="E1929" s="771" t="s">
        <v>9844</v>
      </c>
      <c r="F1929" s="771"/>
      <c r="G1929" s="771"/>
      <c r="H1929" s="773" t="s">
        <v>8251</v>
      </c>
      <c r="I1929" s="773" t="s">
        <v>3180</v>
      </c>
      <c r="J1929" s="775">
        <v>43956</v>
      </c>
      <c r="K1929" s="773" t="s">
        <v>8362</v>
      </c>
      <c r="L1929" s="776">
        <v>1200</v>
      </c>
      <c r="M1929" s="168"/>
      <c r="N1929" s="828">
        <v>44000</v>
      </c>
      <c r="O1929" s="168"/>
      <c r="P1929" s="168"/>
      <c r="AB1929" s="1129" t="str">
        <f t="shared" si="36"/>
        <v>Persepolis27P-128F</v>
      </c>
    </row>
    <row r="1930" spans="1:28" ht="12.95" customHeight="1">
      <c r="A1930" s="771">
        <v>3941</v>
      </c>
      <c r="B1930" s="771" t="s">
        <v>9946</v>
      </c>
      <c r="C1930" s="772">
        <v>43991</v>
      </c>
      <c r="D1930" s="771" t="s">
        <v>8250</v>
      </c>
      <c r="E1930" s="771">
        <v>18</v>
      </c>
      <c r="F1930" s="771"/>
      <c r="G1930" s="771"/>
      <c r="H1930" s="773" t="s">
        <v>2981</v>
      </c>
      <c r="I1930" s="773" t="s">
        <v>9922</v>
      </c>
      <c r="J1930" s="775">
        <v>43965</v>
      </c>
      <c r="K1930" s="773" t="s">
        <v>8362</v>
      </c>
      <c r="L1930" s="776">
        <v>1200</v>
      </c>
      <c r="M1930" s="168"/>
      <c r="N1930" s="828">
        <v>44000</v>
      </c>
      <c r="O1930" s="168"/>
      <c r="P1930" s="168"/>
      <c r="AB1930" s="1129" t="str">
        <f t="shared" si="36"/>
        <v>Nicopolis18</v>
      </c>
    </row>
    <row r="1931" spans="1:28" ht="12.95" customHeight="1">
      <c r="A1931" s="771">
        <v>3942</v>
      </c>
      <c r="B1931" s="771" t="s">
        <v>9947</v>
      </c>
      <c r="C1931" s="772">
        <v>43991</v>
      </c>
      <c r="D1931" s="771" t="s">
        <v>9818</v>
      </c>
      <c r="E1931" s="771">
        <v>20001</v>
      </c>
      <c r="F1931" s="771"/>
      <c r="G1931" s="771"/>
      <c r="H1931" s="773" t="s">
        <v>8057</v>
      </c>
      <c r="I1931" s="773" t="s">
        <v>9920</v>
      </c>
      <c r="J1931" s="775">
        <v>43956</v>
      </c>
      <c r="K1931" s="773" t="s">
        <v>7656</v>
      </c>
      <c r="L1931" s="776">
        <v>1600</v>
      </c>
      <c r="M1931" s="168"/>
      <c r="N1931" s="828"/>
      <c r="O1931" s="168"/>
      <c r="P1931" s="168"/>
      <c r="AB1931" s="1129" t="str">
        <f t="shared" si="36"/>
        <v>Eco City of Angeles20001</v>
      </c>
    </row>
    <row r="1932" spans="1:28" ht="12.95" customHeight="1">
      <c r="A1932" s="771">
        <v>3943</v>
      </c>
      <c r="B1932" s="771" t="s">
        <v>9948</v>
      </c>
      <c r="C1932" s="772">
        <v>43991</v>
      </c>
      <c r="D1932" s="771" t="s">
        <v>7805</v>
      </c>
      <c r="E1932" s="771">
        <v>2002</v>
      </c>
      <c r="F1932" s="771"/>
      <c r="G1932" s="771"/>
      <c r="H1932" s="773" t="s">
        <v>736</v>
      </c>
      <c r="I1932" s="773" t="s">
        <v>535</v>
      </c>
      <c r="J1932" s="775">
        <v>43974</v>
      </c>
      <c r="K1932" s="773" t="s">
        <v>1106</v>
      </c>
      <c r="L1932" s="776">
        <v>1700</v>
      </c>
      <c r="M1932" s="168"/>
      <c r="N1932" s="828">
        <v>44022</v>
      </c>
      <c r="O1932" s="168"/>
      <c r="P1932" s="168"/>
      <c r="AB1932" s="1129" t="str">
        <f t="shared" si="36"/>
        <v>Wisby Atlantic2002</v>
      </c>
    </row>
    <row r="1933" spans="1:28" ht="12.95" customHeight="1">
      <c r="A1933" s="771">
        <v>3944</v>
      </c>
      <c r="B1933" s="771" t="s">
        <v>9949</v>
      </c>
      <c r="C1933" s="772">
        <v>43991</v>
      </c>
      <c r="D1933" s="771" t="s">
        <v>464</v>
      </c>
      <c r="E1933" s="771">
        <v>2003</v>
      </c>
      <c r="F1933" s="771"/>
      <c r="G1933" s="771"/>
      <c r="H1933" s="773" t="s">
        <v>817</v>
      </c>
      <c r="I1933" s="773" t="s">
        <v>771</v>
      </c>
      <c r="J1933" s="775">
        <v>43954</v>
      </c>
      <c r="K1933" s="773" t="s">
        <v>1095</v>
      </c>
      <c r="L1933" s="776">
        <v>1600</v>
      </c>
      <c r="M1933" s="168"/>
      <c r="N1933" s="828">
        <v>43997</v>
      </c>
      <c r="O1933" s="168"/>
      <c r="P1933" s="168"/>
      <c r="AB1933" s="1129" t="str">
        <f t="shared" si="36"/>
        <v>Stena Penguin2003</v>
      </c>
    </row>
    <row r="1934" spans="1:28" ht="12.95" customHeight="1">
      <c r="A1934" s="771">
        <v>3945</v>
      </c>
      <c r="B1934" s="771" t="s">
        <v>9950</v>
      </c>
      <c r="C1934" s="772">
        <v>43991</v>
      </c>
      <c r="D1934" s="771" t="s">
        <v>2028</v>
      </c>
      <c r="E1934" s="771">
        <v>2005</v>
      </c>
      <c r="F1934" s="771"/>
      <c r="G1934" s="771"/>
      <c r="H1934" s="773" t="s">
        <v>8594</v>
      </c>
      <c r="I1934" s="773" t="s">
        <v>507</v>
      </c>
      <c r="J1934" s="775">
        <v>43971</v>
      </c>
      <c r="K1934" s="773" t="s">
        <v>1095</v>
      </c>
      <c r="L1934" s="776">
        <v>1600</v>
      </c>
      <c r="M1934" s="168"/>
      <c r="N1934" s="828">
        <v>43997</v>
      </c>
      <c r="O1934" s="168"/>
      <c r="P1934" s="168"/>
      <c r="AB1934" s="1129" t="str">
        <f t="shared" si="36"/>
        <v>Stena President2005</v>
      </c>
    </row>
    <row r="1935" spans="1:28" ht="12.95" customHeight="1">
      <c r="A1935" s="771">
        <v>3946</v>
      </c>
      <c r="B1935" s="771" t="s">
        <v>9951</v>
      </c>
      <c r="C1935" s="772">
        <v>43992</v>
      </c>
      <c r="D1935" s="771" t="s">
        <v>8587</v>
      </c>
      <c r="E1935" s="771">
        <v>13</v>
      </c>
      <c r="F1935" s="771"/>
      <c r="G1935" s="771"/>
      <c r="H1935" s="773" t="s">
        <v>9110</v>
      </c>
      <c r="I1935" s="773" t="s">
        <v>38</v>
      </c>
      <c r="J1935" s="832">
        <v>43959</v>
      </c>
      <c r="K1935" s="773" t="s">
        <v>1466</v>
      </c>
      <c r="L1935" s="776">
        <v>1050</v>
      </c>
      <c r="M1935" s="168"/>
      <c r="N1935" s="828">
        <v>44029</v>
      </c>
      <c r="O1935" s="168"/>
      <c r="P1935" s="168"/>
      <c r="AB1935" s="1129" t="str">
        <f t="shared" si="36"/>
        <v>Almi Odyssey13</v>
      </c>
    </row>
    <row r="1936" spans="1:28" ht="12.95" customHeight="1">
      <c r="A1936" s="771">
        <v>3947</v>
      </c>
      <c r="B1936" s="771" t="s">
        <v>9952</v>
      </c>
      <c r="C1936" s="772">
        <v>43992</v>
      </c>
      <c r="D1936" s="771" t="s">
        <v>7569</v>
      </c>
      <c r="E1936" s="771">
        <v>136</v>
      </c>
      <c r="F1936" s="771"/>
      <c r="G1936" s="771"/>
      <c r="H1936" s="773" t="s">
        <v>9823</v>
      </c>
      <c r="I1936" s="773" t="s">
        <v>3637</v>
      </c>
      <c r="J1936" s="832">
        <v>43970</v>
      </c>
      <c r="K1936" s="773" t="s">
        <v>1466</v>
      </c>
      <c r="L1936" s="776">
        <v>1050</v>
      </c>
      <c r="M1936" s="168"/>
      <c r="N1936" s="828">
        <v>44092</v>
      </c>
      <c r="O1936" s="168"/>
      <c r="P1936" s="168"/>
      <c r="AB1936" s="1129" t="str">
        <f t="shared" si="36"/>
        <v>Advantage Arrow136</v>
      </c>
    </row>
    <row r="1937" spans="1:28" ht="12.95" customHeight="1">
      <c r="A1937" s="771">
        <v>3948</v>
      </c>
      <c r="B1937" s="771" t="s">
        <v>9953</v>
      </c>
      <c r="C1937" s="772">
        <v>43992</v>
      </c>
      <c r="D1937" s="771" t="s">
        <v>9127</v>
      </c>
      <c r="E1937" s="771">
        <v>36</v>
      </c>
      <c r="F1937" s="771"/>
      <c r="G1937" s="771"/>
      <c r="H1937" s="773" t="s">
        <v>9849</v>
      </c>
      <c r="I1937" s="773" t="s">
        <v>9640</v>
      </c>
      <c r="J1937" s="832">
        <v>43978</v>
      </c>
      <c r="K1937" s="773" t="s">
        <v>1466</v>
      </c>
      <c r="L1937" s="776">
        <v>1050</v>
      </c>
      <c r="M1937" s="168"/>
      <c r="N1937" s="828">
        <v>44523</v>
      </c>
      <c r="O1937" s="168"/>
      <c r="P1937" s="168"/>
      <c r="AB1937" s="1129" t="str">
        <f t="shared" si="36"/>
        <v>Louis P36</v>
      </c>
    </row>
    <row r="1938" spans="1:28" ht="12.95" customHeight="1">
      <c r="A1938" s="771">
        <v>3949</v>
      </c>
      <c r="B1938" s="771" t="s">
        <v>9954</v>
      </c>
      <c r="C1938" s="772">
        <v>43992</v>
      </c>
      <c r="D1938" s="771" t="s">
        <v>9840</v>
      </c>
      <c r="E1938" s="771">
        <v>23</v>
      </c>
      <c r="F1938" s="771"/>
      <c r="G1938" s="771"/>
      <c r="H1938" s="773" t="s">
        <v>9851</v>
      </c>
      <c r="I1938" s="773" t="s">
        <v>7597</v>
      </c>
      <c r="J1938" s="832">
        <v>43982</v>
      </c>
      <c r="K1938" s="773" t="s">
        <v>1466</v>
      </c>
      <c r="L1938" s="776">
        <v>1050</v>
      </c>
      <c r="M1938" s="168"/>
      <c r="N1938" s="828">
        <v>44011</v>
      </c>
      <c r="O1938" s="168"/>
      <c r="P1938" s="168"/>
      <c r="AB1938" s="1129" t="str">
        <f t="shared" si="36"/>
        <v>Lion King23</v>
      </c>
    </row>
    <row r="1939" spans="1:28" ht="12.95" customHeight="1">
      <c r="A1939" s="771">
        <v>3950</v>
      </c>
      <c r="B1939" s="771" t="s">
        <v>9955</v>
      </c>
      <c r="C1939" s="772">
        <v>43992</v>
      </c>
      <c r="D1939" s="771" t="s">
        <v>2776</v>
      </c>
      <c r="E1939" s="771" t="s">
        <v>9926</v>
      </c>
      <c r="F1939" s="771"/>
      <c r="G1939" s="771"/>
      <c r="H1939" s="773" t="s">
        <v>9913</v>
      </c>
      <c r="I1939" s="773" t="s">
        <v>25</v>
      </c>
      <c r="J1939" s="832">
        <v>43976</v>
      </c>
      <c r="K1939" s="773" t="s">
        <v>1466</v>
      </c>
      <c r="L1939" s="776">
        <v>1050</v>
      </c>
      <c r="M1939" s="168"/>
      <c r="N1939" s="828">
        <v>44083</v>
      </c>
      <c r="O1939" s="168"/>
      <c r="P1939" s="168"/>
      <c r="AB1939" s="1129" t="str">
        <f t="shared" si="36"/>
        <v>Sten Skagen168, 169</v>
      </c>
    </row>
    <row r="1940" spans="1:28" ht="12.95" customHeight="1">
      <c r="A1940" s="771">
        <v>3951</v>
      </c>
      <c r="B1940" s="771" t="s">
        <v>9956</v>
      </c>
      <c r="C1940" s="772">
        <v>43992</v>
      </c>
      <c r="D1940" s="771" t="s">
        <v>2854</v>
      </c>
      <c r="E1940" s="771" t="s">
        <v>9927</v>
      </c>
      <c r="F1940" s="771"/>
      <c r="G1940" s="771"/>
      <c r="H1940" s="773" t="s">
        <v>2474</v>
      </c>
      <c r="I1940" s="773" t="s">
        <v>9918</v>
      </c>
      <c r="J1940" s="832">
        <v>43980</v>
      </c>
      <c r="K1940" s="773" t="s">
        <v>1466</v>
      </c>
      <c r="L1940" s="776">
        <v>1050</v>
      </c>
      <c r="M1940" s="168"/>
      <c r="N1940" s="828">
        <v>44083</v>
      </c>
      <c r="O1940" s="168"/>
      <c r="P1940" s="168"/>
      <c r="AB1940" s="1129" t="str">
        <f t="shared" si="36"/>
        <v>Emmy Schulte262, 263, 264, 265</v>
      </c>
    </row>
    <row r="1941" spans="1:28" ht="12.95" customHeight="1">
      <c r="A1941" s="771">
        <v>3952</v>
      </c>
      <c r="B1941" s="771" t="s">
        <v>9957</v>
      </c>
      <c r="C1941" s="772">
        <v>43992</v>
      </c>
      <c r="D1941" s="771" t="s">
        <v>892</v>
      </c>
      <c r="E1941" s="771">
        <v>162</v>
      </c>
      <c r="F1941" s="771"/>
      <c r="G1941" s="771"/>
      <c r="H1941" s="773" t="s">
        <v>2474</v>
      </c>
      <c r="I1941" s="773" t="s">
        <v>2753</v>
      </c>
      <c r="J1941" s="832">
        <v>43967</v>
      </c>
      <c r="K1941" s="773" t="s">
        <v>1466</v>
      </c>
      <c r="L1941" s="776">
        <v>1050</v>
      </c>
      <c r="M1941" s="168"/>
      <c r="N1941" s="828">
        <v>44083</v>
      </c>
      <c r="O1941" s="168"/>
      <c r="P1941" s="168"/>
      <c r="AB1941" s="1129" t="str">
        <f t="shared" si="36"/>
        <v>Elisalex Schulte162</v>
      </c>
    </row>
    <row r="1942" spans="1:28" ht="12.95" customHeight="1">
      <c r="A1942" s="771">
        <v>3953</v>
      </c>
      <c r="B1942" s="771" t="s">
        <v>9958</v>
      </c>
      <c r="C1942" s="772">
        <v>43992</v>
      </c>
      <c r="D1942" s="771" t="s">
        <v>9228</v>
      </c>
      <c r="E1942" s="771" t="s">
        <v>9925</v>
      </c>
      <c r="F1942" s="771"/>
      <c r="G1942" s="771"/>
      <c r="H1942" s="773" t="s">
        <v>2474</v>
      </c>
      <c r="I1942" s="773" t="s">
        <v>25</v>
      </c>
      <c r="J1942" s="832">
        <v>43982</v>
      </c>
      <c r="K1942" s="773" t="s">
        <v>1466</v>
      </c>
      <c r="L1942" s="776">
        <v>1050</v>
      </c>
      <c r="M1942" s="168"/>
      <c r="N1942" s="828">
        <v>44083</v>
      </c>
      <c r="O1942" s="168"/>
      <c r="P1942" s="168"/>
      <c r="AB1942" s="1129" t="str">
        <f t="shared" si="36"/>
        <v>Sten Fjell91, 92, 93, 94</v>
      </c>
    </row>
    <row r="1943" spans="1:28" ht="12.95" customHeight="1">
      <c r="A1943" s="771">
        <v>3954</v>
      </c>
      <c r="B1943" s="771" t="s">
        <v>9959</v>
      </c>
      <c r="C1943" s="772">
        <v>43992</v>
      </c>
      <c r="D1943" s="771" t="s">
        <v>2779</v>
      </c>
      <c r="E1943" s="771" t="s">
        <v>9928</v>
      </c>
      <c r="F1943" s="771"/>
      <c r="G1943" s="771"/>
      <c r="H1943" s="773" t="s">
        <v>2474</v>
      </c>
      <c r="I1943" s="773" t="s">
        <v>535</v>
      </c>
      <c r="J1943" s="832">
        <v>43976</v>
      </c>
      <c r="K1943" s="773" t="s">
        <v>1466</v>
      </c>
      <c r="L1943" s="776">
        <v>1050</v>
      </c>
      <c r="M1943" s="168"/>
      <c r="N1943" s="828">
        <v>44083</v>
      </c>
      <c r="O1943" s="168"/>
      <c r="P1943" s="168"/>
      <c r="AB1943" s="1129" t="str">
        <f t="shared" si="36"/>
        <v>Tigris309, 310</v>
      </c>
    </row>
    <row r="1944" spans="1:28" ht="12.95" customHeight="1">
      <c r="A1944" s="771">
        <v>3955</v>
      </c>
      <c r="B1944" s="771" t="s">
        <v>9960</v>
      </c>
      <c r="C1944" s="772">
        <v>43992</v>
      </c>
      <c r="D1944" s="771" t="s">
        <v>7571</v>
      </c>
      <c r="E1944" s="771">
        <v>275</v>
      </c>
      <c r="F1944" s="771"/>
      <c r="G1944" s="771"/>
      <c r="H1944" s="773" t="s">
        <v>9108</v>
      </c>
      <c r="I1944" s="773" t="s">
        <v>9921</v>
      </c>
      <c r="J1944" s="832">
        <v>43962</v>
      </c>
      <c r="K1944" s="773" t="s">
        <v>60</v>
      </c>
      <c r="L1944" s="776">
        <v>800</v>
      </c>
      <c r="M1944" s="168"/>
      <c r="N1944" s="828">
        <v>44036</v>
      </c>
      <c r="O1944" s="168"/>
      <c r="P1944" s="168"/>
      <c r="AB1944" s="1129" t="str">
        <f t="shared" si="36"/>
        <v>Matterhorn Spirit275</v>
      </c>
    </row>
    <row r="1945" spans="1:28" ht="12.95" customHeight="1">
      <c r="A1945" s="771">
        <v>3956</v>
      </c>
      <c r="B1945" s="771" t="s">
        <v>9961</v>
      </c>
      <c r="C1945" s="772">
        <v>43992</v>
      </c>
      <c r="D1945" s="771" t="s">
        <v>2687</v>
      </c>
      <c r="E1945" s="771">
        <v>36</v>
      </c>
      <c r="F1945" s="771"/>
      <c r="G1945" s="771"/>
      <c r="H1945" s="773" t="s">
        <v>9457</v>
      </c>
      <c r="I1945" s="773" t="s">
        <v>4869</v>
      </c>
      <c r="J1945" s="832">
        <v>43954</v>
      </c>
      <c r="K1945" s="773" t="s">
        <v>60</v>
      </c>
      <c r="L1945" s="776">
        <v>800</v>
      </c>
      <c r="M1945" s="168"/>
      <c r="N1945" s="828">
        <v>44018</v>
      </c>
      <c r="O1945" s="168"/>
      <c r="P1945" s="168"/>
      <c r="AB1945" s="1129" t="str">
        <f t="shared" si="36"/>
        <v>Beijing Spirit36</v>
      </c>
    </row>
    <row r="1946" spans="1:28" ht="12.95" customHeight="1">
      <c r="A1946" s="771">
        <v>3957</v>
      </c>
      <c r="B1946" s="771" t="s">
        <v>9962</v>
      </c>
      <c r="C1946" s="772">
        <v>43992</v>
      </c>
      <c r="D1946" s="771" t="s">
        <v>7855</v>
      </c>
      <c r="E1946" s="771">
        <v>29</v>
      </c>
      <c r="F1946" s="771"/>
      <c r="G1946" s="771"/>
      <c r="H1946" s="773" t="s">
        <v>63</v>
      </c>
      <c r="I1946" s="773" t="s">
        <v>20</v>
      </c>
      <c r="J1946" s="832">
        <v>43962</v>
      </c>
      <c r="K1946" s="773" t="s">
        <v>60</v>
      </c>
      <c r="L1946" s="776">
        <v>800</v>
      </c>
      <c r="M1946" s="168"/>
      <c r="N1946" s="828">
        <v>44001</v>
      </c>
      <c r="O1946" s="168"/>
      <c r="P1946" s="168"/>
      <c r="AB1946" s="1129" t="str">
        <f t="shared" si="36"/>
        <v>New Award29</v>
      </c>
    </row>
    <row r="1947" spans="1:28" ht="12.95" customHeight="1">
      <c r="A1947" s="771">
        <v>3958</v>
      </c>
      <c r="B1947" s="771" t="s">
        <v>9963</v>
      </c>
      <c r="C1947" s="772">
        <v>43992</v>
      </c>
      <c r="D1947" s="771" t="s">
        <v>8593</v>
      </c>
      <c r="E1947" s="771">
        <v>20</v>
      </c>
      <c r="F1947" s="771"/>
      <c r="G1947" s="771"/>
      <c r="H1947" s="773" t="s">
        <v>63</v>
      </c>
      <c r="I1947" s="773" t="s">
        <v>200</v>
      </c>
      <c r="J1947" s="832">
        <v>43968</v>
      </c>
      <c r="K1947" s="773" t="s">
        <v>60</v>
      </c>
      <c r="L1947" s="776">
        <v>800</v>
      </c>
      <c r="M1947" s="168"/>
      <c r="N1947" s="828">
        <v>44001</v>
      </c>
      <c r="O1947" s="168"/>
      <c r="P1947" s="168"/>
      <c r="AB1947" s="1129" t="str">
        <f t="shared" si="36"/>
        <v>Stavanger Falcon20</v>
      </c>
    </row>
    <row r="1948" spans="1:28" ht="12.95" customHeight="1">
      <c r="A1948" s="771">
        <v>3959</v>
      </c>
      <c r="B1948" s="771" t="s">
        <v>9964</v>
      </c>
      <c r="C1948" s="772">
        <v>43992</v>
      </c>
      <c r="D1948" s="771" t="s">
        <v>2401</v>
      </c>
      <c r="E1948" s="771">
        <v>122</v>
      </c>
      <c r="F1948" s="771"/>
      <c r="G1948" s="771"/>
      <c r="H1948" s="773" t="s">
        <v>9852</v>
      </c>
      <c r="I1948" s="773" t="s">
        <v>413</v>
      </c>
      <c r="J1948" s="832">
        <v>43961</v>
      </c>
      <c r="K1948" s="773" t="s">
        <v>60</v>
      </c>
      <c r="L1948" s="776">
        <v>800</v>
      </c>
      <c r="M1948" s="168"/>
      <c r="N1948" s="828">
        <v>44022</v>
      </c>
      <c r="O1948" s="168"/>
      <c r="P1948" s="168"/>
      <c r="AB1948" s="1129" t="str">
        <f t="shared" ref="AB1948:AB2011" si="37">IF(TRIM(A1948)="","",CONCATENATE(TRIM(D1948),TRIM(E1948)))</f>
        <v>Limerick Spirit122</v>
      </c>
    </row>
    <row r="1949" spans="1:28" ht="12.95" customHeight="1">
      <c r="A1949" s="771">
        <v>3960</v>
      </c>
      <c r="B1949" s="771" t="s">
        <v>9965</v>
      </c>
      <c r="C1949" s="772">
        <v>43992</v>
      </c>
      <c r="D1949" s="771" t="s">
        <v>92</v>
      </c>
      <c r="E1949" s="771">
        <v>60</v>
      </c>
      <c r="F1949" s="771"/>
      <c r="G1949" s="771"/>
      <c r="H1949" s="773" t="s">
        <v>9911</v>
      </c>
      <c r="I1949" s="773" t="s">
        <v>20</v>
      </c>
      <c r="J1949" s="832">
        <v>43975</v>
      </c>
      <c r="K1949" s="773" t="s">
        <v>60</v>
      </c>
      <c r="L1949" s="776">
        <v>800</v>
      </c>
      <c r="M1949" s="168"/>
      <c r="N1949" s="828">
        <v>44007</v>
      </c>
      <c r="O1949" s="168"/>
      <c r="P1949" s="168"/>
      <c r="AB1949" s="1129" t="str">
        <f t="shared" si="37"/>
        <v>Luzon Spirit60</v>
      </c>
    </row>
    <row r="1950" spans="1:28" ht="12.95" customHeight="1">
      <c r="A1950" s="771">
        <v>3961</v>
      </c>
      <c r="B1950" s="771" t="s">
        <v>9966</v>
      </c>
      <c r="C1950" s="772">
        <v>43992</v>
      </c>
      <c r="D1950" s="771" t="s">
        <v>73</v>
      </c>
      <c r="E1950" s="771">
        <v>170</v>
      </c>
      <c r="F1950" s="771"/>
      <c r="G1950" s="771"/>
      <c r="H1950" s="773" t="s">
        <v>601</v>
      </c>
      <c r="I1950" s="773" t="s">
        <v>94</v>
      </c>
      <c r="J1950" s="832">
        <v>43980</v>
      </c>
      <c r="K1950" s="773" t="s">
        <v>60</v>
      </c>
      <c r="L1950" s="776">
        <v>800</v>
      </c>
      <c r="M1950" s="168"/>
      <c r="N1950" s="828">
        <v>44001</v>
      </c>
      <c r="O1950" s="168"/>
      <c r="P1950" s="168"/>
      <c r="AB1950" s="1129" t="str">
        <f t="shared" si="37"/>
        <v>Erik Spirit170</v>
      </c>
    </row>
    <row r="1951" spans="1:28" ht="12.95" customHeight="1">
      <c r="A1951" s="941">
        <v>3962</v>
      </c>
      <c r="B1951" s="941" t="s">
        <v>9992</v>
      </c>
      <c r="C1951" s="942">
        <v>44020</v>
      </c>
      <c r="D1951" s="941" t="s">
        <v>9841</v>
      </c>
      <c r="E1951" s="941">
        <v>133</v>
      </c>
      <c r="F1951" s="941"/>
      <c r="G1951" s="941"/>
      <c r="H1951" s="943" t="s">
        <v>9027</v>
      </c>
      <c r="I1951" s="943" t="s">
        <v>6674</v>
      </c>
      <c r="J1951" s="944">
        <v>44005</v>
      </c>
      <c r="K1951" s="943" t="s">
        <v>9019</v>
      </c>
      <c r="L1951" s="945">
        <v>1200</v>
      </c>
      <c r="M1951" s="168"/>
      <c r="N1951" s="828">
        <v>44053</v>
      </c>
      <c r="O1951" s="168"/>
      <c r="P1951" s="168"/>
      <c r="AB1951" s="1129" t="str">
        <f t="shared" si="37"/>
        <v>Astro Phoenix133</v>
      </c>
    </row>
    <row r="1952" spans="1:28" ht="12.95" customHeight="1">
      <c r="A1952" s="941">
        <v>3963</v>
      </c>
      <c r="B1952" s="941" t="s">
        <v>9993</v>
      </c>
      <c r="C1952" s="942">
        <v>44020</v>
      </c>
      <c r="D1952" s="941" t="s">
        <v>1943</v>
      </c>
      <c r="E1952" s="952">
        <v>9032010</v>
      </c>
      <c r="F1952" s="941"/>
      <c r="G1952" s="941"/>
      <c r="H1952" s="943" t="s">
        <v>8961</v>
      </c>
      <c r="I1952" s="943" t="s">
        <v>9968</v>
      </c>
      <c r="J1952" s="944">
        <v>43985</v>
      </c>
      <c r="K1952" s="943" t="s">
        <v>9019</v>
      </c>
      <c r="L1952" s="945">
        <v>1200</v>
      </c>
      <c r="M1952" s="168"/>
      <c r="N1952" s="828">
        <v>44054</v>
      </c>
      <c r="O1952" s="168"/>
      <c r="P1952" s="168"/>
      <c r="AB1952" s="1129" t="str">
        <f t="shared" si="37"/>
        <v>Orpheas9032010</v>
      </c>
    </row>
    <row r="1953" spans="1:28" ht="12.95" customHeight="1">
      <c r="A1953" s="941">
        <v>3964</v>
      </c>
      <c r="B1953" s="941" t="s">
        <v>9994</v>
      </c>
      <c r="C1953" s="942">
        <v>44020</v>
      </c>
      <c r="D1953" s="941" t="s">
        <v>9970</v>
      </c>
      <c r="E1953" s="941">
        <v>202007</v>
      </c>
      <c r="F1953" s="941"/>
      <c r="G1953" s="941"/>
      <c r="H1953" s="943" t="s">
        <v>9912</v>
      </c>
      <c r="I1953" s="943" t="s">
        <v>9971</v>
      </c>
      <c r="J1953" s="944">
        <v>44009</v>
      </c>
      <c r="K1953" s="943" t="s">
        <v>9019</v>
      </c>
      <c r="L1953" s="945">
        <v>1200</v>
      </c>
      <c r="M1953" s="168"/>
      <c r="N1953" s="828">
        <v>44054</v>
      </c>
      <c r="O1953" s="168"/>
      <c r="P1953" s="168"/>
      <c r="AB1953" s="1129" t="str">
        <f t="shared" si="37"/>
        <v>NS Antarctic202007</v>
      </c>
    </row>
    <row r="1954" spans="1:28" ht="12.95" customHeight="1">
      <c r="A1954" s="941">
        <v>3965</v>
      </c>
      <c r="B1954" s="941" t="s">
        <v>9995</v>
      </c>
      <c r="C1954" s="942">
        <v>44020</v>
      </c>
      <c r="D1954" s="941" t="s">
        <v>9624</v>
      </c>
      <c r="E1954" s="941">
        <v>4</v>
      </c>
      <c r="F1954" s="941"/>
      <c r="G1954" s="941"/>
      <c r="H1954" s="943" t="s">
        <v>8733</v>
      </c>
      <c r="I1954" s="943" t="s">
        <v>269</v>
      </c>
      <c r="J1954" s="944">
        <v>43989</v>
      </c>
      <c r="K1954" s="943" t="s">
        <v>28</v>
      </c>
      <c r="L1954" s="945">
        <v>1400</v>
      </c>
      <c r="M1954" s="168"/>
      <c r="N1954" s="828">
        <v>44041</v>
      </c>
      <c r="O1954" s="168"/>
      <c r="P1954" s="168"/>
      <c r="AB1954" s="1129" t="str">
        <f t="shared" si="37"/>
        <v>Four Wind4</v>
      </c>
    </row>
    <row r="1955" spans="1:28" ht="12.95" customHeight="1">
      <c r="A1955" s="941">
        <v>3966</v>
      </c>
      <c r="B1955" s="941" t="s">
        <v>9996</v>
      </c>
      <c r="C1955" s="942">
        <v>44020</v>
      </c>
      <c r="D1955" s="941" t="s">
        <v>8313</v>
      </c>
      <c r="E1955" s="941" t="s">
        <v>9905</v>
      </c>
      <c r="F1955" s="941"/>
      <c r="G1955" s="941"/>
      <c r="H1955" s="943" t="s">
        <v>9915</v>
      </c>
      <c r="I1955" s="943" t="s">
        <v>269</v>
      </c>
      <c r="J1955" s="944">
        <v>43998</v>
      </c>
      <c r="K1955" s="943" t="s">
        <v>28</v>
      </c>
      <c r="L1955" s="945">
        <v>1400</v>
      </c>
      <c r="M1955" s="168"/>
      <c r="N1955" s="828">
        <v>44057</v>
      </c>
      <c r="O1955" s="168"/>
      <c r="P1955" s="168"/>
      <c r="AB1955" s="1129" t="str">
        <f t="shared" si="37"/>
        <v>Fos Da Vinci13_2</v>
      </c>
    </row>
    <row r="1956" spans="1:28" ht="12.95" customHeight="1">
      <c r="A1956" s="941">
        <v>3967</v>
      </c>
      <c r="B1956" s="941" t="s">
        <v>9997</v>
      </c>
      <c r="C1956" s="942">
        <v>44020</v>
      </c>
      <c r="D1956" s="941" t="s">
        <v>9098</v>
      </c>
      <c r="E1956" s="941">
        <v>8</v>
      </c>
      <c r="F1956" s="941"/>
      <c r="G1956" s="941"/>
      <c r="H1956" s="943" t="s">
        <v>671</v>
      </c>
      <c r="I1956" s="943" t="s">
        <v>2946</v>
      </c>
      <c r="J1956" s="944">
        <v>44006</v>
      </c>
      <c r="K1956" s="943" t="s">
        <v>28</v>
      </c>
      <c r="L1956" s="945">
        <v>1400</v>
      </c>
      <c r="M1956" s="168"/>
      <c r="N1956" s="828">
        <v>44041</v>
      </c>
      <c r="O1956" s="168"/>
      <c r="P1956" s="168"/>
      <c r="AB1956" s="1129" t="str">
        <f t="shared" si="37"/>
        <v>Torm Mathilde8</v>
      </c>
    </row>
    <row r="1957" spans="1:28" ht="12.95" customHeight="1">
      <c r="A1957" s="941">
        <v>3968</v>
      </c>
      <c r="B1957" s="941" t="s">
        <v>9998</v>
      </c>
      <c r="C1957" s="942">
        <v>44020</v>
      </c>
      <c r="D1957" s="941" t="s">
        <v>8732</v>
      </c>
      <c r="E1957" s="941">
        <v>17</v>
      </c>
      <c r="F1957" s="941"/>
      <c r="G1957" s="941"/>
      <c r="H1957" s="943" t="s">
        <v>8733</v>
      </c>
      <c r="I1957" s="943" t="s">
        <v>269</v>
      </c>
      <c r="J1957" s="944">
        <v>44007</v>
      </c>
      <c r="K1957" s="943" t="s">
        <v>28</v>
      </c>
      <c r="L1957" s="945">
        <v>1400</v>
      </c>
      <c r="M1957" s="168"/>
      <c r="N1957" s="828">
        <v>44041</v>
      </c>
      <c r="O1957" s="168"/>
      <c r="P1957" s="168"/>
      <c r="AB1957" s="1129" t="str">
        <f t="shared" si="37"/>
        <v>Crudemed17</v>
      </c>
    </row>
    <row r="1958" spans="1:28" ht="12.95" customHeight="1">
      <c r="A1958" s="771">
        <v>3969</v>
      </c>
      <c r="B1958" s="771" t="s">
        <v>9999</v>
      </c>
      <c r="C1958" s="772">
        <v>44020</v>
      </c>
      <c r="D1958" s="771" t="s">
        <v>9842</v>
      </c>
      <c r="E1958" s="771">
        <v>29</v>
      </c>
      <c r="F1958" s="771"/>
      <c r="G1958" s="771"/>
      <c r="H1958" s="773" t="s">
        <v>1304</v>
      </c>
      <c r="I1958" s="773" t="s">
        <v>20</v>
      </c>
      <c r="J1958" s="775">
        <v>43995</v>
      </c>
      <c r="K1958" s="773" t="s">
        <v>8365</v>
      </c>
      <c r="L1958" s="776">
        <v>1400</v>
      </c>
      <c r="M1958" s="168"/>
      <c r="N1958" s="828">
        <v>44026</v>
      </c>
      <c r="O1958" s="168"/>
      <c r="P1958" s="168"/>
      <c r="AB1958" s="1129" t="str">
        <f t="shared" si="37"/>
        <v>Aquapuelche29</v>
      </c>
    </row>
    <row r="1959" spans="1:28" ht="12.95" customHeight="1">
      <c r="A1959" s="771">
        <v>3970</v>
      </c>
      <c r="B1959" s="771" t="s">
        <v>10000</v>
      </c>
      <c r="C1959" s="772">
        <v>44020</v>
      </c>
      <c r="D1959" s="771" t="s">
        <v>3106</v>
      </c>
      <c r="E1959" s="771">
        <v>235</v>
      </c>
      <c r="F1959" s="771"/>
      <c r="G1959" s="771"/>
      <c r="H1959" s="773" t="s">
        <v>8722</v>
      </c>
      <c r="I1959" s="773" t="s">
        <v>9969</v>
      </c>
      <c r="J1959" s="775">
        <v>43988</v>
      </c>
      <c r="K1959" s="773" t="s">
        <v>8365</v>
      </c>
      <c r="L1959" s="776">
        <v>1400</v>
      </c>
      <c r="M1959" s="168"/>
      <c r="N1959" s="828">
        <v>44049</v>
      </c>
      <c r="O1959" s="168"/>
      <c r="P1959" s="168"/>
      <c r="AB1959" s="1129" t="str">
        <f t="shared" si="37"/>
        <v>Seaways Reymar235</v>
      </c>
    </row>
    <row r="1960" spans="1:28" ht="12.95" customHeight="1">
      <c r="A1960" s="771">
        <v>3971</v>
      </c>
      <c r="B1960" s="771" t="s">
        <v>10001</v>
      </c>
      <c r="C1960" s="772">
        <v>44020</v>
      </c>
      <c r="D1960" s="771" t="s">
        <v>8970</v>
      </c>
      <c r="E1960" s="949" t="s">
        <v>10002</v>
      </c>
      <c r="F1960" s="771"/>
      <c r="G1960" s="771"/>
      <c r="H1960" s="773" t="s">
        <v>8464</v>
      </c>
      <c r="I1960" s="773" t="s">
        <v>4000</v>
      </c>
      <c r="J1960" s="775">
        <v>43993</v>
      </c>
      <c r="K1960" s="773" t="s">
        <v>8365</v>
      </c>
      <c r="L1960" s="776">
        <v>1400</v>
      </c>
      <c r="M1960" s="168"/>
      <c r="N1960" s="828">
        <v>44026</v>
      </c>
      <c r="O1960" s="168"/>
      <c r="P1960" s="168"/>
      <c r="AB1960" s="1129" t="str">
        <f t="shared" si="37"/>
        <v>Salamina12P_113F</v>
      </c>
    </row>
    <row r="1961" spans="1:28" ht="12.95" customHeight="1">
      <c r="A1961" s="771">
        <v>3972</v>
      </c>
      <c r="B1961" s="771" t="s">
        <v>10003</v>
      </c>
      <c r="C1961" s="772">
        <v>44020</v>
      </c>
      <c r="D1961" s="771" t="s">
        <v>9113</v>
      </c>
      <c r="E1961" s="771" t="s">
        <v>10004</v>
      </c>
      <c r="F1961" s="771"/>
      <c r="G1961" s="771"/>
      <c r="H1961" s="773" t="s">
        <v>8245</v>
      </c>
      <c r="I1961" s="773" t="s">
        <v>3180</v>
      </c>
      <c r="J1961" s="775">
        <v>44010</v>
      </c>
      <c r="K1961" s="773" t="s">
        <v>8365</v>
      </c>
      <c r="L1961" s="776">
        <v>1400</v>
      </c>
      <c r="M1961" s="168"/>
      <c r="N1961" s="828">
        <v>44049</v>
      </c>
      <c r="O1961" s="168"/>
      <c r="P1961" s="168"/>
      <c r="AB1961" s="1129" t="str">
        <f t="shared" si="37"/>
        <v>Ice Victory64_10</v>
      </c>
    </row>
    <row r="1962" spans="1:28" ht="12.95" customHeight="1">
      <c r="A1962" s="771">
        <v>3973</v>
      </c>
      <c r="B1962" s="771" t="s">
        <v>10005</v>
      </c>
      <c r="C1962" s="772">
        <v>44020</v>
      </c>
      <c r="D1962" s="771" t="s">
        <v>7421</v>
      </c>
      <c r="E1962" s="771" t="s">
        <v>9906</v>
      </c>
      <c r="F1962" s="771"/>
      <c r="G1962" s="771"/>
      <c r="H1962" s="773" t="s">
        <v>1942</v>
      </c>
      <c r="I1962" s="773" t="s">
        <v>750</v>
      </c>
      <c r="J1962" s="775">
        <v>43992</v>
      </c>
      <c r="K1962" s="773" t="s">
        <v>8365</v>
      </c>
      <c r="L1962" s="776">
        <v>1400</v>
      </c>
      <c r="M1962" s="168"/>
      <c r="N1962" s="828">
        <v>44049</v>
      </c>
      <c r="O1962" s="168"/>
      <c r="P1962" s="168"/>
      <c r="AB1962" s="1129" t="str">
        <f t="shared" si="37"/>
        <v>Seaways Rubymar60_163</v>
      </c>
    </row>
    <row r="1963" spans="1:28" ht="12.95" customHeight="1">
      <c r="A1963" s="771">
        <v>3974</v>
      </c>
      <c r="B1963" s="771" t="s">
        <v>10006</v>
      </c>
      <c r="C1963" s="772">
        <v>44020</v>
      </c>
      <c r="D1963" s="771" t="s">
        <v>9817</v>
      </c>
      <c r="E1963" s="771">
        <v>2001</v>
      </c>
      <c r="F1963" s="771"/>
      <c r="G1963" s="771"/>
      <c r="H1963" s="773" t="s">
        <v>666</v>
      </c>
      <c r="I1963" s="773" t="s">
        <v>20</v>
      </c>
      <c r="J1963" s="775">
        <v>43984</v>
      </c>
      <c r="K1963" s="773" t="s">
        <v>1094</v>
      </c>
      <c r="L1963" s="776">
        <v>1400</v>
      </c>
      <c r="M1963" s="168"/>
      <c r="N1963" s="828">
        <v>44054</v>
      </c>
      <c r="O1963" s="168"/>
      <c r="P1963" s="168"/>
      <c r="AB1963" s="1129" t="str">
        <f t="shared" si="37"/>
        <v>Sonangol Cazenga2001</v>
      </c>
    </row>
    <row r="1964" spans="1:28" ht="12.95" customHeight="1">
      <c r="A1964" s="771">
        <v>3975</v>
      </c>
      <c r="B1964" s="771" t="s">
        <v>10007</v>
      </c>
      <c r="C1964" s="772">
        <v>44020</v>
      </c>
      <c r="D1964" s="771" t="s">
        <v>2605</v>
      </c>
      <c r="E1964" s="771">
        <v>2001</v>
      </c>
      <c r="F1964" s="771"/>
      <c r="G1964" s="771"/>
      <c r="H1964" s="773" t="s">
        <v>9846</v>
      </c>
      <c r="I1964" s="773" t="s">
        <v>2944</v>
      </c>
      <c r="J1964" s="775">
        <v>43995</v>
      </c>
      <c r="K1964" s="773" t="s">
        <v>1094</v>
      </c>
      <c r="L1964" s="776">
        <v>1400</v>
      </c>
      <c r="M1964" s="168"/>
      <c r="N1964" s="1154">
        <v>44196</v>
      </c>
      <c r="O1964" s="168"/>
      <c r="P1964" s="168"/>
      <c r="AB1964" s="1129" t="str">
        <f t="shared" si="37"/>
        <v>Densa Whale2001</v>
      </c>
    </row>
    <row r="1965" spans="1:28" ht="12.95" customHeight="1">
      <c r="A1965" s="771">
        <v>3976</v>
      </c>
      <c r="B1965" s="771" t="s">
        <v>10008</v>
      </c>
      <c r="C1965" s="772">
        <v>44020</v>
      </c>
      <c r="D1965" s="771" t="s">
        <v>9623</v>
      </c>
      <c r="E1965" s="771">
        <v>2001</v>
      </c>
      <c r="F1965" s="771"/>
      <c r="G1965" s="771"/>
      <c r="H1965" s="773" t="s">
        <v>9848</v>
      </c>
      <c r="I1965" s="773" t="s">
        <v>20</v>
      </c>
      <c r="J1965" s="775">
        <v>44001</v>
      </c>
      <c r="K1965" s="773" t="s">
        <v>1094</v>
      </c>
      <c r="L1965" s="776">
        <v>1400</v>
      </c>
      <c r="M1965" s="168"/>
      <c r="N1965" s="828">
        <v>44054</v>
      </c>
      <c r="O1965" s="168"/>
      <c r="P1965" s="168"/>
      <c r="AB1965" s="1129" t="str">
        <f t="shared" si="37"/>
        <v>Nordic Rio2001</v>
      </c>
    </row>
    <row r="1966" spans="1:28" ht="12.95" customHeight="1">
      <c r="A1966" s="771">
        <v>3977</v>
      </c>
      <c r="B1966" s="771" t="s">
        <v>10009</v>
      </c>
      <c r="C1966" s="772">
        <v>44020</v>
      </c>
      <c r="D1966" s="771" t="s">
        <v>611</v>
      </c>
      <c r="E1966" s="771">
        <v>2005</v>
      </c>
      <c r="F1966" s="771"/>
      <c r="G1966" s="771"/>
      <c r="H1966" s="773" t="s">
        <v>8840</v>
      </c>
      <c r="I1966" s="773" t="s">
        <v>25</v>
      </c>
      <c r="J1966" s="775">
        <v>44002</v>
      </c>
      <c r="K1966" s="773" t="s">
        <v>1094</v>
      </c>
      <c r="L1966" s="776">
        <v>1400</v>
      </c>
      <c r="M1966" s="168"/>
      <c r="N1966" s="828">
        <v>44054</v>
      </c>
      <c r="O1966" s="168"/>
      <c r="P1966" s="168"/>
      <c r="AB1966" s="1129" t="str">
        <f t="shared" si="37"/>
        <v>Sonangol Kalandula2005</v>
      </c>
    </row>
    <row r="1967" spans="1:28" ht="12.95" customHeight="1">
      <c r="A1967" s="771">
        <v>3978</v>
      </c>
      <c r="B1967" s="771" t="s">
        <v>10010</v>
      </c>
      <c r="C1967" s="772">
        <v>44020</v>
      </c>
      <c r="D1967" s="771" t="s">
        <v>9839</v>
      </c>
      <c r="E1967" s="771">
        <v>2002</v>
      </c>
      <c r="F1967" s="771"/>
      <c r="G1967" s="771"/>
      <c r="H1967" s="773" t="s">
        <v>9850</v>
      </c>
      <c r="I1967" s="773" t="s">
        <v>2753</v>
      </c>
      <c r="J1967" s="775">
        <v>43994</v>
      </c>
      <c r="K1967" s="773" t="s">
        <v>1106</v>
      </c>
      <c r="L1967" s="776">
        <v>1700</v>
      </c>
      <c r="M1967" s="168"/>
      <c r="N1967" s="828">
        <v>44196</v>
      </c>
      <c r="O1967" s="168"/>
      <c r="P1967" s="168"/>
      <c r="AB1967" s="1129" t="str">
        <f t="shared" si="37"/>
        <v>Green Planet2002</v>
      </c>
    </row>
    <row r="1968" spans="1:28" ht="12.95" customHeight="1">
      <c r="A1968" s="771">
        <v>3979</v>
      </c>
      <c r="B1968" s="771" t="s">
        <v>10011</v>
      </c>
      <c r="C1968" s="772">
        <v>44020</v>
      </c>
      <c r="D1968" s="771" t="s">
        <v>9898</v>
      </c>
      <c r="E1968" s="771">
        <v>2001</v>
      </c>
      <c r="F1968" s="771"/>
      <c r="G1968" s="771"/>
      <c r="H1968" s="773" t="s">
        <v>9530</v>
      </c>
      <c r="I1968" s="773" t="s">
        <v>25</v>
      </c>
      <c r="J1968" s="775">
        <v>44012</v>
      </c>
      <c r="K1968" s="773" t="s">
        <v>1106</v>
      </c>
      <c r="L1968" s="776">
        <v>1700</v>
      </c>
      <c r="M1968" s="168"/>
      <c r="N1968" s="828">
        <v>44196</v>
      </c>
      <c r="O1968" s="168"/>
      <c r="P1968" s="168"/>
      <c r="AB1968" s="1129" t="str">
        <f t="shared" si="37"/>
        <v>Ocean Breeze2001</v>
      </c>
    </row>
    <row r="1969" spans="1:28" ht="12.95" customHeight="1">
      <c r="A1969" s="771">
        <v>3980</v>
      </c>
      <c r="B1969" s="771" t="s">
        <v>10017</v>
      </c>
      <c r="C1969" s="772">
        <v>44020</v>
      </c>
      <c r="D1969" s="771" t="s">
        <v>3656</v>
      </c>
      <c r="E1969" s="771">
        <v>8</v>
      </c>
      <c r="F1969" s="771"/>
      <c r="G1969" s="771"/>
      <c r="H1969" s="773" t="s">
        <v>9814</v>
      </c>
      <c r="I1969" s="773" t="s">
        <v>749</v>
      </c>
      <c r="J1969" s="775">
        <v>44003</v>
      </c>
      <c r="K1969" s="773" t="s">
        <v>1466</v>
      </c>
      <c r="L1969" s="776">
        <v>1050</v>
      </c>
      <c r="M1969" s="168"/>
      <c r="N1969" s="828">
        <v>44642</v>
      </c>
      <c r="O1969" s="168"/>
      <c r="P1969" s="168"/>
      <c r="AB1969" s="1129" t="str">
        <f t="shared" si="37"/>
        <v>AST Sunshine8</v>
      </c>
    </row>
    <row r="1970" spans="1:28" ht="12.95" customHeight="1">
      <c r="A1970" s="771">
        <v>3981</v>
      </c>
      <c r="B1970" s="771" t="s">
        <v>10018</v>
      </c>
      <c r="C1970" s="772">
        <v>44020</v>
      </c>
      <c r="D1970" s="771" t="s">
        <v>9199</v>
      </c>
      <c r="E1970" s="771">
        <v>45</v>
      </c>
      <c r="F1970" s="771"/>
      <c r="G1970" s="771"/>
      <c r="H1970" s="773" t="s">
        <v>9814</v>
      </c>
      <c r="I1970" s="773" t="s">
        <v>829</v>
      </c>
      <c r="J1970" s="775">
        <v>44005</v>
      </c>
      <c r="K1970" s="773" t="s">
        <v>1466</v>
      </c>
      <c r="L1970" s="776">
        <v>1050</v>
      </c>
      <c r="M1970" s="168"/>
      <c r="N1970" s="828">
        <v>44039</v>
      </c>
      <c r="O1970" s="168"/>
      <c r="P1970" s="168"/>
      <c r="AB1970" s="1129" t="str">
        <f t="shared" si="37"/>
        <v>Advantage Spring45</v>
      </c>
    </row>
    <row r="1971" spans="1:28" ht="12.95" customHeight="1">
      <c r="A1971" s="771">
        <v>3982</v>
      </c>
      <c r="B1971" s="771" t="s">
        <v>10019</v>
      </c>
      <c r="C1971" s="772">
        <v>44020</v>
      </c>
      <c r="D1971" s="771" t="s">
        <v>2776</v>
      </c>
      <c r="E1971" s="771" t="s">
        <v>10012</v>
      </c>
      <c r="F1971" s="771"/>
      <c r="G1971" s="771"/>
      <c r="H1971" s="773" t="s">
        <v>2474</v>
      </c>
      <c r="I1971" s="773" t="s">
        <v>9918</v>
      </c>
      <c r="J1971" s="775">
        <v>44002</v>
      </c>
      <c r="K1971" s="773" t="s">
        <v>1466</v>
      </c>
      <c r="L1971" s="776">
        <v>1050</v>
      </c>
      <c r="M1971" s="168"/>
      <c r="N1971" s="828">
        <v>44083</v>
      </c>
      <c r="O1971" s="168"/>
      <c r="P1971" s="168"/>
      <c r="AB1971" s="1129" t="str">
        <f t="shared" si="37"/>
        <v>Sten Skagen170,171, 172</v>
      </c>
    </row>
    <row r="1972" spans="1:28" ht="12.95" customHeight="1">
      <c r="A1972" s="771">
        <v>3983</v>
      </c>
      <c r="B1972" s="771" t="s">
        <v>10020</v>
      </c>
      <c r="C1972" s="772">
        <v>44020</v>
      </c>
      <c r="D1972" s="771" t="s">
        <v>2854</v>
      </c>
      <c r="E1972" s="771" t="s">
        <v>10013</v>
      </c>
      <c r="F1972" s="771"/>
      <c r="G1972" s="771"/>
      <c r="H1972" s="773" t="s">
        <v>2474</v>
      </c>
      <c r="I1972" s="773" t="s">
        <v>2870</v>
      </c>
      <c r="J1972" s="775">
        <v>44009</v>
      </c>
      <c r="K1972" s="773" t="s">
        <v>1466</v>
      </c>
      <c r="L1972" s="776">
        <v>1050</v>
      </c>
      <c r="M1972" s="168"/>
      <c r="N1972" s="828">
        <v>44083</v>
      </c>
      <c r="O1972" s="168"/>
      <c r="P1972" s="168"/>
      <c r="AB1972" s="1129" t="str">
        <f t="shared" si="37"/>
        <v>Emmy Schulte266, 267, 268</v>
      </c>
    </row>
    <row r="1973" spans="1:28" ht="12.95" customHeight="1">
      <c r="A1973" s="771">
        <v>3984</v>
      </c>
      <c r="B1973" s="771" t="s">
        <v>10021</v>
      </c>
      <c r="C1973" s="772">
        <v>44020</v>
      </c>
      <c r="D1973" s="771" t="s">
        <v>2779</v>
      </c>
      <c r="E1973" s="771" t="s">
        <v>10014</v>
      </c>
      <c r="F1973" s="771"/>
      <c r="G1973" s="771"/>
      <c r="H1973" s="773" t="s">
        <v>2474</v>
      </c>
      <c r="I1973" s="773" t="s">
        <v>25</v>
      </c>
      <c r="J1973" s="775">
        <v>44007</v>
      </c>
      <c r="K1973" s="773" t="s">
        <v>1466</v>
      </c>
      <c r="L1973" s="776">
        <v>1050</v>
      </c>
      <c r="M1973" s="168"/>
      <c r="N1973" s="828">
        <v>44083</v>
      </c>
      <c r="O1973" s="168"/>
      <c r="P1973" s="168"/>
      <c r="AB1973" s="1129" t="str">
        <f t="shared" si="37"/>
        <v>Tigris311, 312, 313, 314</v>
      </c>
    </row>
    <row r="1974" spans="1:28" ht="12.95" customHeight="1">
      <c r="A1974" s="771">
        <v>3985</v>
      </c>
      <c r="B1974" s="771" t="s">
        <v>10022</v>
      </c>
      <c r="C1974" s="772">
        <v>44020</v>
      </c>
      <c r="D1974" s="771" t="s">
        <v>9228</v>
      </c>
      <c r="E1974" s="771" t="s">
        <v>10015</v>
      </c>
      <c r="F1974" s="771"/>
      <c r="G1974" s="771"/>
      <c r="H1974" s="773" t="s">
        <v>2474</v>
      </c>
      <c r="I1974" s="773" t="s">
        <v>9977</v>
      </c>
      <c r="J1974" s="775">
        <v>44008</v>
      </c>
      <c r="K1974" s="773" t="s">
        <v>1466</v>
      </c>
      <c r="L1974" s="776">
        <v>1050</v>
      </c>
      <c r="M1974" s="168"/>
      <c r="N1974" s="828">
        <v>44083</v>
      </c>
      <c r="O1974" s="168"/>
      <c r="P1974" s="168"/>
      <c r="AB1974" s="1129" t="str">
        <f t="shared" si="37"/>
        <v>Sten Fjell95, 96, 97, 98</v>
      </c>
    </row>
    <row r="1975" spans="1:28" ht="12.95" customHeight="1">
      <c r="A1975" s="771">
        <v>3986</v>
      </c>
      <c r="B1975" s="771" t="s">
        <v>10023</v>
      </c>
      <c r="C1975" s="772">
        <v>44020</v>
      </c>
      <c r="D1975" s="771" t="s">
        <v>892</v>
      </c>
      <c r="E1975" s="771" t="s">
        <v>10016</v>
      </c>
      <c r="F1975" s="771"/>
      <c r="G1975" s="771"/>
      <c r="H1975" s="773" t="s">
        <v>2474</v>
      </c>
      <c r="I1975" s="773" t="s">
        <v>2870</v>
      </c>
      <c r="J1975" s="775">
        <v>44011</v>
      </c>
      <c r="K1975" s="773" t="s">
        <v>1466</v>
      </c>
      <c r="L1975" s="776">
        <v>1050</v>
      </c>
      <c r="M1975" s="168"/>
      <c r="N1975" s="828">
        <v>44083</v>
      </c>
      <c r="O1975" s="168"/>
      <c r="P1975" s="168"/>
      <c r="AB1975" s="1129" t="str">
        <f t="shared" si="37"/>
        <v>Elisalex Schulte163, 164</v>
      </c>
    </row>
    <row r="1976" spans="1:28" ht="12.95" customHeight="1">
      <c r="A1976" s="771">
        <v>3987</v>
      </c>
      <c r="B1976" s="771" t="s">
        <v>10024</v>
      </c>
      <c r="C1976" s="772">
        <v>44020</v>
      </c>
      <c r="D1976" s="771" t="s">
        <v>8122</v>
      </c>
      <c r="E1976" s="771" t="s">
        <v>9910</v>
      </c>
      <c r="F1976" s="771"/>
      <c r="G1976" s="771"/>
      <c r="H1976" s="773" t="s">
        <v>601</v>
      </c>
      <c r="I1976" s="773" t="s">
        <v>269</v>
      </c>
      <c r="J1976" s="775">
        <v>44012</v>
      </c>
      <c r="K1976" s="773" t="s">
        <v>60</v>
      </c>
      <c r="L1976" s="776">
        <v>800</v>
      </c>
      <c r="M1976" s="168"/>
      <c r="N1976" s="828">
        <v>44029</v>
      </c>
      <c r="O1976" s="168"/>
      <c r="P1976" s="168"/>
      <c r="AB1976" s="1129" t="str">
        <f t="shared" si="37"/>
        <v>Blue Pride82L</v>
      </c>
    </row>
    <row r="1977" spans="1:28" ht="12.95" customHeight="1">
      <c r="A1977" s="771">
        <v>3988</v>
      </c>
      <c r="B1977" s="771" t="s">
        <v>10025</v>
      </c>
      <c r="C1977" s="772">
        <v>44020</v>
      </c>
      <c r="D1977" s="771" t="s">
        <v>3088</v>
      </c>
      <c r="E1977" s="771">
        <v>24</v>
      </c>
      <c r="F1977" s="771"/>
      <c r="G1977" s="771"/>
      <c r="H1977" s="773" t="s">
        <v>8165</v>
      </c>
      <c r="I1977" s="773" t="s">
        <v>71</v>
      </c>
      <c r="J1977" s="775">
        <v>44006</v>
      </c>
      <c r="K1977" s="773" t="s">
        <v>60</v>
      </c>
      <c r="L1977" s="776">
        <v>800</v>
      </c>
      <c r="M1977" s="168"/>
      <c r="N1977" s="828">
        <v>44029</v>
      </c>
      <c r="O1977" s="168"/>
      <c r="P1977" s="168"/>
      <c r="AB1977" s="1129" t="str">
        <f t="shared" si="37"/>
        <v>Stavanger Bliss24</v>
      </c>
    </row>
    <row r="1978" spans="1:28" ht="12.95" customHeight="1">
      <c r="A1978" s="771">
        <v>3989</v>
      </c>
      <c r="B1978" s="771" t="s">
        <v>10026</v>
      </c>
      <c r="C1978" s="772">
        <v>44020</v>
      </c>
      <c r="D1978" s="771" t="s">
        <v>641</v>
      </c>
      <c r="E1978" s="771">
        <v>87</v>
      </c>
      <c r="F1978" s="771"/>
      <c r="G1978" s="771"/>
      <c r="H1978" s="773" t="s">
        <v>9386</v>
      </c>
      <c r="I1978" s="773" t="s">
        <v>9415</v>
      </c>
      <c r="J1978" s="775">
        <v>44012</v>
      </c>
      <c r="K1978" s="773" t="s">
        <v>60</v>
      </c>
      <c r="L1978" s="776">
        <v>800</v>
      </c>
      <c r="M1978" s="168"/>
      <c r="N1978" s="828">
        <v>44029</v>
      </c>
      <c r="O1978" s="168"/>
      <c r="P1978" s="168"/>
      <c r="AB1978" s="1129" t="str">
        <f t="shared" si="37"/>
        <v>Pacific Dawn87</v>
      </c>
    </row>
    <row r="1979" spans="1:28" ht="12.95" customHeight="1">
      <c r="A1979" s="771">
        <v>3990</v>
      </c>
      <c r="B1979" s="771" t="s">
        <v>10027</v>
      </c>
      <c r="C1979" s="772">
        <v>44020</v>
      </c>
      <c r="D1979" s="771" t="s">
        <v>9820</v>
      </c>
      <c r="E1979" s="771">
        <v>1</v>
      </c>
      <c r="F1979" s="771"/>
      <c r="G1979" s="771"/>
      <c r="H1979" s="773" t="s">
        <v>9821</v>
      </c>
      <c r="I1979" s="773" t="s">
        <v>25</v>
      </c>
      <c r="J1979" s="775">
        <v>43972</v>
      </c>
      <c r="K1979" s="773" t="s">
        <v>1485</v>
      </c>
      <c r="L1979" s="776">
        <v>1600</v>
      </c>
      <c r="M1979" s="168"/>
      <c r="N1979" s="1153"/>
      <c r="O1979" s="168"/>
      <c r="P1979" s="168"/>
      <c r="AB1979" s="1129" t="str">
        <f t="shared" si="37"/>
        <v>Picton1</v>
      </c>
    </row>
    <row r="1980" spans="1:28" ht="12.95" customHeight="1">
      <c r="A1980" s="771">
        <v>3991</v>
      </c>
      <c r="B1980" s="771" t="s">
        <v>10028</v>
      </c>
      <c r="C1980" s="772">
        <v>44020</v>
      </c>
      <c r="D1980" s="771" t="s">
        <v>9836</v>
      </c>
      <c r="E1980" s="771">
        <v>5</v>
      </c>
      <c r="F1980" s="771"/>
      <c r="G1980" s="771"/>
      <c r="H1980" s="773" t="s">
        <v>3273</v>
      </c>
      <c r="I1980" s="773" t="s">
        <v>778</v>
      </c>
      <c r="J1980" s="775">
        <v>43992</v>
      </c>
      <c r="K1980" s="773" t="s">
        <v>1485</v>
      </c>
      <c r="L1980" s="776">
        <v>1600</v>
      </c>
      <c r="M1980" s="168"/>
      <c r="N1980" s="828"/>
      <c r="O1980" s="168"/>
      <c r="P1980" s="168"/>
      <c r="AB1980" s="1129" t="str">
        <f t="shared" si="37"/>
        <v>Ion M5</v>
      </c>
    </row>
    <row r="1981" spans="1:28" ht="12.95" customHeight="1">
      <c r="A1981" s="941">
        <v>3992</v>
      </c>
      <c r="B1981" s="941" t="s">
        <v>10063</v>
      </c>
      <c r="C1981" s="942">
        <v>44053</v>
      </c>
      <c r="D1981" s="941" t="s">
        <v>8478</v>
      </c>
      <c r="E1981" s="941">
        <v>2003</v>
      </c>
      <c r="F1981" s="941"/>
      <c r="G1981" s="941"/>
      <c r="H1981" s="943" t="s">
        <v>9027</v>
      </c>
      <c r="I1981" s="943" t="s">
        <v>380</v>
      </c>
      <c r="J1981" s="944">
        <v>44042</v>
      </c>
      <c r="K1981" s="943" t="s">
        <v>9019</v>
      </c>
      <c r="L1981" s="945">
        <v>1200</v>
      </c>
      <c r="M1981" s="168"/>
      <c r="N1981" s="828">
        <v>44084</v>
      </c>
      <c r="O1981" s="168"/>
      <c r="P1981" s="168"/>
      <c r="AB1981" s="1129" t="str">
        <f t="shared" si="37"/>
        <v>Cap Felix2003</v>
      </c>
    </row>
    <row r="1982" spans="1:28" ht="12.95" customHeight="1">
      <c r="A1982" s="941">
        <v>3993</v>
      </c>
      <c r="B1982" s="941" t="s">
        <v>10064</v>
      </c>
      <c r="C1982" s="942">
        <v>44053</v>
      </c>
      <c r="D1982" s="941" t="s">
        <v>9902</v>
      </c>
      <c r="E1982" s="941">
        <v>13</v>
      </c>
      <c r="F1982" s="941"/>
      <c r="G1982" s="941"/>
      <c r="H1982" s="943" t="s">
        <v>9027</v>
      </c>
      <c r="I1982" s="943" t="s">
        <v>499</v>
      </c>
      <c r="J1982" s="944">
        <v>44030</v>
      </c>
      <c r="K1982" s="943" t="s">
        <v>9019</v>
      </c>
      <c r="L1982" s="945">
        <v>1200</v>
      </c>
      <c r="M1982" s="168"/>
      <c r="N1982" s="828">
        <v>44084</v>
      </c>
      <c r="O1982" s="168"/>
      <c r="P1982" s="168"/>
      <c r="AB1982" s="1129" t="str">
        <f t="shared" si="37"/>
        <v>Front Singapore13</v>
      </c>
    </row>
    <row r="1983" spans="1:28" ht="12.95" customHeight="1">
      <c r="A1983" s="941">
        <v>3994</v>
      </c>
      <c r="B1983" s="941" t="s">
        <v>10065</v>
      </c>
      <c r="C1983" s="942">
        <v>44053</v>
      </c>
      <c r="D1983" s="941" t="s">
        <v>9838</v>
      </c>
      <c r="E1983" s="941" t="s">
        <v>9909</v>
      </c>
      <c r="F1983" s="941"/>
      <c r="G1983" s="941"/>
      <c r="H1983" s="943" t="s">
        <v>9027</v>
      </c>
      <c r="I1983" s="943" t="s">
        <v>9924</v>
      </c>
      <c r="J1983" s="944">
        <v>44020</v>
      </c>
      <c r="K1983" s="943" t="s">
        <v>9019</v>
      </c>
      <c r="L1983" s="945">
        <v>1200</v>
      </c>
      <c r="M1983" s="168"/>
      <c r="N1983" s="828">
        <v>44084</v>
      </c>
      <c r="O1983" s="168"/>
      <c r="P1983" s="168"/>
      <c r="AB1983" s="1129" t="str">
        <f t="shared" si="37"/>
        <v>Nordic LunaNAT028</v>
      </c>
    </row>
    <row r="1984" spans="1:28" ht="12.95" customHeight="1">
      <c r="A1984" s="941">
        <v>3995</v>
      </c>
      <c r="B1984" s="941" t="s">
        <v>10066</v>
      </c>
      <c r="C1984" s="942">
        <v>44053</v>
      </c>
      <c r="D1984" s="941" t="s">
        <v>9986</v>
      </c>
      <c r="E1984" s="941" t="s">
        <v>9987</v>
      </c>
      <c r="F1984" s="941"/>
      <c r="G1984" s="941"/>
      <c r="H1984" s="943" t="s">
        <v>8961</v>
      </c>
      <c r="I1984" s="943" t="s">
        <v>24</v>
      </c>
      <c r="J1984" s="944">
        <v>44042</v>
      </c>
      <c r="K1984" s="943" t="s">
        <v>9019</v>
      </c>
      <c r="L1984" s="945">
        <v>1200</v>
      </c>
      <c r="M1984" s="168"/>
      <c r="N1984" s="828">
        <v>44084</v>
      </c>
      <c r="O1984" s="168"/>
      <c r="P1984" s="168"/>
      <c r="AB1984" s="1129" t="str">
        <f t="shared" si="37"/>
        <v>NordlotusNLT20-004</v>
      </c>
    </row>
    <row r="1985" spans="1:28" ht="12.95" customHeight="1">
      <c r="A1985" s="941">
        <v>3996</v>
      </c>
      <c r="B1985" s="941" t="s">
        <v>10067</v>
      </c>
      <c r="C1985" s="942">
        <v>44053</v>
      </c>
      <c r="D1985" s="941" t="s">
        <v>300</v>
      </c>
      <c r="E1985" s="941">
        <v>148</v>
      </c>
      <c r="F1985" s="941"/>
      <c r="G1985" s="941"/>
      <c r="H1985" s="943" t="s">
        <v>8961</v>
      </c>
      <c r="I1985" s="943" t="s">
        <v>356</v>
      </c>
      <c r="J1985" s="944">
        <v>44025</v>
      </c>
      <c r="K1985" s="943" t="s">
        <v>9019</v>
      </c>
      <c r="L1985" s="945">
        <v>1200</v>
      </c>
      <c r="M1985" s="168"/>
      <c r="N1985" s="828">
        <v>44084</v>
      </c>
      <c r="O1985" s="168"/>
      <c r="P1985" s="168"/>
      <c r="AB1985" s="1129" t="str">
        <f t="shared" si="37"/>
        <v>Scorpio148</v>
      </c>
    </row>
    <row r="1986" spans="1:28" ht="12.95" customHeight="1">
      <c r="A1986" s="941">
        <v>3998</v>
      </c>
      <c r="B1986" s="941" t="s">
        <v>10071</v>
      </c>
      <c r="C1986" s="942">
        <v>44053</v>
      </c>
      <c r="D1986" s="941" t="s">
        <v>9901</v>
      </c>
      <c r="E1986" s="941">
        <v>1</v>
      </c>
      <c r="F1986" s="941"/>
      <c r="G1986" s="941"/>
      <c r="H1986" s="943" t="s">
        <v>9914</v>
      </c>
      <c r="I1986" s="943" t="s">
        <v>25</v>
      </c>
      <c r="J1986" s="944">
        <v>44019</v>
      </c>
      <c r="K1986" s="943" t="s">
        <v>1485</v>
      </c>
      <c r="L1986" s="945">
        <v>1600</v>
      </c>
      <c r="M1986" s="941"/>
      <c r="N1986" s="1436">
        <v>44084</v>
      </c>
      <c r="O1986" s="685"/>
      <c r="P1986" s="941"/>
      <c r="AB1986" s="1129" t="str">
        <f t="shared" si="37"/>
        <v>Maersk Tokyo1</v>
      </c>
    </row>
    <row r="1987" spans="1:28" ht="12.95" customHeight="1">
      <c r="A1987" s="941">
        <v>3999</v>
      </c>
      <c r="B1987" s="941" t="s">
        <v>10072</v>
      </c>
      <c r="C1987" s="942">
        <v>44053</v>
      </c>
      <c r="D1987" s="941" t="s">
        <v>9908</v>
      </c>
      <c r="E1987" s="941">
        <v>1</v>
      </c>
      <c r="F1987" s="941"/>
      <c r="G1987" s="941"/>
      <c r="H1987" s="943" t="s">
        <v>3273</v>
      </c>
      <c r="I1987" s="943" t="s">
        <v>25</v>
      </c>
      <c r="J1987" s="944">
        <v>44031</v>
      </c>
      <c r="K1987" s="943" t="s">
        <v>1485</v>
      </c>
      <c r="L1987" s="945">
        <v>1600</v>
      </c>
      <c r="M1987" s="168"/>
      <c r="N1987" s="828">
        <v>44084</v>
      </c>
      <c r="O1987" s="168"/>
      <c r="P1987" s="168"/>
      <c r="AB1987" s="1129" t="str">
        <f t="shared" si="37"/>
        <v>Pacific Cobalt1</v>
      </c>
    </row>
    <row r="1988" spans="1:28" ht="12.95" customHeight="1">
      <c r="A1988" s="941">
        <v>4000</v>
      </c>
      <c r="B1988" s="941" t="s">
        <v>10073</v>
      </c>
      <c r="C1988" s="942">
        <v>44053</v>
      </c>
      <c r="D1988" s="941" t="s">
        <v>3084</v>
      </c>
      <c r="E1988" s="941">
        <v>27</v>
      </c>
      <c r="F1988" s="941"/>
      <c r="G1988" s="941"/>
      <c r="H1988" s="943" t="s">
        <v>8302</v>
      </c>
      <c r="I1988" s="943" t="s">
        <v>9640</v>
      </c>
      <c r="J1988" s="944">
        <v>44033</v>
      </c>
      <c r="K1988" s="943" t="s">
        <v>7591</v>
      </c>
      <c r="L1988" s="945">
        <v>1400</v>
      </c>
      <c r="M1988" s="168">
        <v>4000</v>
      </c>
      <c r="N1988" s="828">
        <v>44189</v>
      </c>
      <c r="O1988" s="168"/>
      <c r="P1988" s="168"/>
      <c r="AB1988" s="1129" t="str">
        <f t="shared" si="37"/>
        <v>Hellas Tatiana27</v>
      </c>
    </row>
    <row r="1989" spans="1:28" ht="12.95" customHeight="1">
      <c r="A1989" s="941">
        <v>4001</v>
      </c>
      <c r="B1989" s="941" t="s">
        <v>10080</v>
      </c>
      <c r="C1989" s="942">
        <v>44053</v>
      </c>
      <c r="D1989" s="941" t="s">
        <v>9383</v>
      </c>
      <c r="E1989" s="941">
        <v>8</v>
      </c>
      <c r="F1989" s="941"/>
      <c r="G1989" s="941"/>
      <c r="H1989" s="943" t="s">
        <v>2551</v>
      </c>
      <c r="I1989" s="943" t="s">
        <v>10074</v>
      </c>
      <c r="J1989" s="944">
        <v>44038</v>
      </c>
      <c r="K1989" s="943" t="s">
        <v>28</v>
      </c>
      <c r="L1989" s="945">
        <v>1400</v>
      </c>
      <c r="M1989" s="168">
        <v>4001</v>
      </c>
      <c r="N1989" s="828">
        <v>44057</v>
      </c>
      <c r="O1989" s="168"/>
      <c r="P1989" s="168"/>
      <c r="AB1989" s="1129" t="str">
        <f t="shared" si="37"/>
        <v>Apollo8</v>
      </c>
    </row>
    <row r="1990" spans="1:28" ht="12.95" customHeight="1">
      <c r="A1990" s="941">
        <v>4002</v>
      </c>
      <c r="B1990" s="941" t="s">
        <v>10081</v>
      </c>
      <c r="C1990" s="942">
        <v>44053</v>
      </c>
      <c r="D1990" s="941" t="s">
        <v>635</v>
      </c>
      <c r="E1990" s="941">
        <v>95</v>
      </c>
      <c r="F1990" s="941"/>
      <c r="G1990" s="941"/>
      <c r="H1990" s="943" t="s">
        <v>9978</v>
      </c>
      <c r="I1990" s="943" t="s">
        <v>10075</v>
      </c>
      <c r="J1990" s="944">
        <v>44016</v>
      </c>
      <c r="K1990" s="943" t="s">
        <v>28</v>
      </c>
      <c r="L1990" s="945">
        <v>1400</v>
      </c>
      <c r="M1990" s="168"/>
      <c r="N1990" s="828">
        <v>44085</v>
      </c>
      <c r="O1990" s="168"/>
      <c r="P1990" s="168"/>
      <c r="AB1990" s="1129" t="str">
        <f t="shared" si="37"/>
        <v>Stride95</v>
      </c>
    </row>
    <row r="1991" spans="1:28" ht="12.95" customHeight="1">
      <c r="A1991" s="941">
        <v>4003</v>
      </c>
      <c r="B1991" s="941" t="s">
        <v>10082</v>
      </c>
      <c r="C1991" s="942">
        <v>44053</v>
      </c>
      <c r="D1991" s="941" t="s">
        <v>9624</v>
      </c>
      <c r="E1991" s="941" t="s">
        <v>9979</v>
      </c>
      <c r="F1991" s="941"/>
      <c r="G1991" s="941"/>
      <c r="H1991" s="943" t="s">
        <v>9622</v>
      </c>
      <c r="I1991" s="943" t="s">
        <v>10068</v>
      </c>
      <c r="J1991" s="944">
        <v>44030</v>
      </c>
      <c r="K1991" s="943" t="s">
        <v>28</v>
      </c>
      <c r="L1991" s="945">
        <v>1400</v>
      </c>
      <c r="M1991" s="168"/>
      <c r="N1991" s="828">
        <v>44068</v>
      </c>
      <c r="O1991" s="168"/>
      <c r="P1991" s="168"/>
      <c r="AB1991" s="1129" t="str">
        <f t="shared" si="37"/>
        <v>Four Wind05L</v>
      </c>
    </row>
    <row r="1992" spans="1:28" ht="12.95" customHeight="1">
      <c r="A1992" s="941">
        <v>4004</v>
      </c>
      <c r="B1992" s="941" t="s">
        <v>10083</v>
      </c>
      <c r="C1992" s="942">
        <v>44053</v>
      </c>
      <c r="D1992" s="941" t="s">
        <v>8313</v>
      </c>
      <c r="E1992" s="941">
        <v>14</v>
      </c>
      <c r="F1992" s="941"/>
      <c r="G1992" s="941"/>
      <c r="H1992" s="943" t="s">
        <v>9622</v>
      </c>
      <c r="I1992" s="943" t="s">
        <v>10077</v>
      </c>
      <c r="J1992" s="944">
        <v>44018</v>
      </c>
      <c r="K1992" s="943" t="s">
        <v>28</v>
      </c>
      <c r="L1992" s="945">
        <v>1400</v>
      </c>
      <c r="M1992" s="168"/>
      <c r="N1992" s="828">
        <v>44097</v>
      </c>
      <c r="O1992" s="168"/>
      <c r="P1992" s="168"/>
      <c r="AB1992" s="1129" t="str">
        <f t="shared" si="37"/>
        <v>Fos Da Vinci14</v>
      </c>
    </row>
    <row r="1993" spans="1:28" ht="12.95" customHeight="1">
      <c r="A1993" s="941">
        <v>4005</v>
      </c>
      <c r="B1993" s="941" t="s">
        <v>10084</v>
      </c>
      <c r="C1993" s="942">
        <v>44053</v>
      </c>
      <c r="D1993" s="941" t="s">
        <v>9980</v>
      </c>
      <c r="E1993" s="941">
        <v>16</v>
      </c>
      <c r="F1993" s="941"/>
      <c r="G1993" s="941"/>
      <c r="H1993" s="943" t="s">
        <v>8125</v>
      </c>
      <c r="I1993" s="943" t="s">
        <v>10078</v>
      </c>
      <c r="J1993" s="944">
        <v>44031</v>
      </c>
      <c r="K1993" s="943" t="s">
        <v>28</v>
      </c>
      <c r="L1993" s="945">
        <v>1400</v>
      </c>
      <c r="M1993" s="168"/>
      <c r="N1993" s="828">
        <v>44068</v>
      </c>
      <c r="O1993" s="168"/>
      <c r="P1993" s="168"/>
      <c r="AB1993" s="1129" t="str">
        <f t="shared" si="37"/>
        <v>Crudsun16</v>
      </c>
    </row>
    <row r="1994" spans="1:28" ht="12.95" customHeight="1">
      <c r="A1994" s="941">
        <v>4006</v>
      </c>
      <c r="B1994" s="941" t="s">
        <v>10085</v>
      </c>
      <c r="C1994" s="942">
        <v>44053</v>
      </c>
      <c r="D1994" s="941" t="s">
        <v>9389</v>
      </c>
      <c r="E1994" s="941">
        <v>10</v>
      </c>
      <c r="F1994" s="941"/>
      <c r="G1994" s="941"/>
      <c r="H1994" s="943" t="s">
        <v>8733</v>
      </c>
      <c r="I1994" s="943" t="s">
        <v>10079</v>
      </c>
      <c r="J1994" s="944">
        <v>44029</v>
      </c>
      <c r="K1994" s="943" t="s">
        <v>28</v>
      </c>
      <c r="L1994" s="945">
        <v>1400</v>
      </c>
      <c r="M1994" s="168"/>
      <c r="N1994" s="828">
        <v>44068</v>
      </c>
      <c r="O1994" s="168"/>
      <c r="P1994" s="168"/>
      <c r="AB1994" s="1129" t="str">
        <f t="shared" si="37"/>
        <v>Affinity V10</v>
      </c>
    </row>
    <row r="1995" spans="1:28" ht="12.95" customHeight="1">
      <c r="A1995" s="941">
        <v>4007</v>
      </c>
      <c r="B1995" s="941" t="s">
        <v>10088</v>
      </c>
      <c r="C1995" s="942">
        <v>44053</v>
      </c>
      <c r="D1995" s="941" t="s">
        <v>7419</v>
      </c>
      <c r="E1995" s="941" t="s">
        <v>9973</v>
      </c>
      <c r="F1995" s="941"/>
      <c r="G1995" s="941"/>
      <c r="H1995" s="943" t="s">
        <v>2868</v>
      </c>
      <c r="I1995" s="943" t="s">
        <v>20</v>
      </c>
      <c r="J1995" s="944">
        <v>44034</v>
      </c>
      <c r="K1995" s="943" t="s">
        <v>8365</v>
      </c>
      <c r="L1995" s="945">
        <v>1400</v>
      </c>
      <c r="M1995" s="168"/>
      <c r="N1995" s="828">
        <v>44083</v>
      </c>
      <c r="O1995" s="168"/>
      <c r="P1995" s="168"/>
      <c r="AB1995" s="1129" t="str">
        <f t="shared" si="37"/>
        <v>Chantal143P-149F</v>
      </c>
    </row>
    <row r="1996" spans="1:28" ht="12.95" customHeight="1">
      <c r="A1996" s="941">
        <v>4008</v>
      </c>
      <c r="B1996" s="941" t="s">
        <v>10089</v>
      </c>
      <c r="C1996" s="942">
        <v>44053</v>
      </c>
      <c r="D1996" s="941" t="s">
        <v>3918</v>
      </c>
      <c r="E1996" s="941">
        <v>65</v>
      </c>
      <c r="F1996" s="941"/>
      <c r="G1996" s="941"/>
      <c r="H1996" s="943" t="s">
        <v>8722</v>
      </c>
      <c r="I1996" s="943" t="s">
        <v>4869</v>
      </c>
      <c r="J1996" s="944">
        <v>44033</v>
      </c>
      <c r="K1996" s="943" t="s">
        <v>8365</v>
      </c>
      <c r="L1996" s="945">
        <v>1400</v>
      </c>
      <c r="M1996" s="168"/>
      <c r="N1996" s="828">
        <v>44083</v>
      </c>
      <c r="O1996" s="168"/>
      <c r="P1996" s="168"/>
      <c r="AB1996" s="1129" t="str">
        <f t="shared" si="37"/>
        <v>Cabo De Hornos65</v>
      </c>
    </row>
    <row r="1997" spans="1:28" ht="12.95" customHeight="1">
      <c r="A1997" s="941">
        <v>4009</v>
      </c>
      <c r="B1997" s="941" t="s">
        <v>10090</v>
      </c>
      <c r="C1997" s="942">
        <v>44053</v>
      </c>
      <c r="D1997" s="941" t="s">
        <v>8970</v>
      </c>
      <c r="E1997" s="941" t="s">
        <v>9982</v>
      </c>
      <c r="F1997" s="941"/>
      <c r="G1997" s="941"/>
      <c r="H1997" s="943" t="s">
        <v>8464</v>
      </c>
      <c r="I1997" s="943" t="s">
        <v>25</v>
      </c>
      <c r="J1997" s="944">
        <v>44030</v>
      </c>
      <c r="K1997" s="943" t="s">
        <v>8365</v>
      </c>
      <c r="L1997" s="945">
        <v>1400</v>
      </c>
      <c r="M1997" s="168"/>
      <c r="N1997" s="828">
        <v>44064</v>
      </c>
      <c r="O1997" s="168"/>
      <c r="P1997" s="168"/>
      <c r="AB1997" s="1129" t="str">
        <f t="shared" si="37"/>
        <v>Salamina14P-115F</v>
      </c>
    </row>
    <row r="1998" spans="1:28" ht="12.95" customHeight="1">
      <c r="A1998" s="941">
        <v>4010</v>
      </c>
      <c r="B1998" s="941" t="s">
        <v>10091</v>
      </c>
      <c r="C1998" s="942">
        <v>44053</v>
      </c>
      <c r="D1998" s="941" t="s">
        <v>9113</v>
      </c>
      <c r="E1998" s="941" t="s">
        <v>10044</v>
      </c>
      <c r="F1998" s="941"/>
      <c r="G1998" s="941"/>
      <c r="H1998" s="943" t="s">
        <v>8245</v>
      </c>
      <c r="I1998" s="943" t="s">
        <v>261</v>
      </c>
      <c r="J1998" s="944">
        <v>44034</v>
      </c>
      <c r="K1998" s="943" t="s">
        <v>8365</v>
      </c>
      <c r="L1998" s="945">
        <v>1400</v>
      </c>
      <c r="M1998" s="168"/>
      <c r="N1998" s="828">
        <v>44064</v>
      </c>
      <c r="O1998" s="168"/>
      <c r="P1998" s="168"/>
      <c r="AB1998" s="1129" t="str">
        <f t="shared" si="37"/>
        <v>Ice Victory64-11</v>
      </c>
    </row>
    <row r="1999" spans="1:28" ht="12.95" customHeight="1">
      <c r="A1999" s="941">
        <v>4011</v>
      </c>
      <c r="B1999" s="941" t="s">
        <v>10092</v>
      </c>
      <c r="C1999" s="942">
        <v>44053</v>
      </c>
      <c r="D1999" s="941" t="s">
        <v>9455</v>
      </c>
      <c r="E1999" s="941">
        <v>90</v>
      </c>
      <c r="F1999" s="941"/>
      <c r="G1999" s="941"/>
      <c r="H1999" s="943" t="s">
        <v>1942</v>
      </c>
      <c r="I1999" s="943" t="s">
        <v>9832</v>
      </c>
      <c r="J1999" s="944">
        <v>44028</v>
      </c>
      <c r="K1999" s="943" t="s">
        <v>8362</v>
      </c>
      <c r="L1999" s="945">
        <v>1200</v>
      </c>
      <c r="M1999" s="168"/>
      <c r="N1999" s="828">
        <v>44069</v>
      </c>
      <c r="O1999" s="168"/>
      <c r="P1999" s="168"/>
      <c r="AB1999" s="1129" t="str">
        <f t="shared" si="37"/>
        <v>Seaways Leyte90</v>
      </c>
    </row>
    <row r="2000" spans="1:28" ht="12.95" customHeight="1">
      <c r="A2000" s="941">
        <v>4012</v>
      </c>
      <c r="B2000" s="941" t="s">
        <v>10093</v>
      </c>
      <c r="C2000" s="942">
        <v>44053</v>
      </c>
      <c r="D2000" s="941" t="s">
        <v>9200</v>
      </c>
      <c r="E2000" s="941">
        <v>19</v>
      </c>
      <c r="F2000" s="941"/>
      <c r="G2000" s="941"/>
      <c r="H2000" s="943" t="s">
        <v>9851</v>
      </c>
      <c r="I2000" s="943" t="s">
        <v>20</v>
      </c>
      <c r="J2000" s="944">
        <v>44040</v>
      </c>
      <c r="K2000" s="943" t="s">
        <v>1466</v>
      </c>
      <c r="L2000" s="945">
        <v>1050</v>
      </c>
      <c r="M2000" s="168"/>
      <c r="N2000" s="828">
        <v>44075</v>
      </c>
      <c r="O2000" s="168"/>
      <c r="P2000" s="168"/>
      <c r="AB2000" s="1129" t="str">
        <f t="shared" si="37"/>
        <v>Almi Sun19</v>
      </c>
    </row>
    <row r="2001" spans="1:28" ht="12.95" customHeight="1">
      <c r="A2001" s="941">
        <v>4013</v>
      </c>
      <c r="B2001" s="941" t="s">
        <v>10094</v>
      </c>
      <c r="C2001" s="942">
        <v>44053</v>
      </c>
      <c r="D2001" s="941" t="s">
        <v>9976</v>
      </c>
      <c r="E2001" s="941">
        <v>18</v>
      </c>
      <c r="F2001" s="941"/>
      <c r="G2001" s="941"/>
      <c r="H2001" s="943" t="s">
        <v>9829</v>
      </c>
      <c r="I2001" s="943" t="s">
        <v>441</v>
      </c>
      <c r="J2001" s="944">
        <v>44035</v>
      </c>
      <c r="K2001" s="943" t="s">
        <v>1466</v>
      </c>
      <c r="L2001" s="945">
        <v>1050</v>
      </c>
      <c r="M2001" s="168"/>
      <c r="N2001" s="828">
        <v>44088</v>
      </c>
      <c r="O2001" s="168"/>
      <c r="P2001" s="168"/>
      <c r="AB2001" s="1129" t="str">
        <f t="shared" si="37"/>
        <v>Fulmar18</v>
      </c>
    </row>
    <row r="2002" spans="1:28" ht="12.95" customHeight="1">
      <c r="A2002" s="941">
        <v>4014</v>
      </c>
      <c r="B2002" s="941" t="s">
        <v>10095</v>
      </c>
      <c r="C2002" s="942">
        <v>44053</v>
      </c>
      <c r="D2002" s="941" t="s">
        <v>8587</v>
      </c>
      <c r="E2002" s="941">
        <v>14</v>
      </c>
      <c r="F2002" s="941"/>
      <c r="G2002" s="941"/>
      <c r="H2002" s="943" t="s">
        <v>2048</v>
      </c>
      <c r="I2002" s="943" t="s">
        <v>4778</v>
      </c>
      <c r="J2002" s="944">
        <v>44028</v>
      </c>
      <c r="K2002" s="943" t="s">
        <v>1466</v>
      </c>
      <c r="L2002" s="945">
        <v>1050</v>
      </c>
      <c r="M2002" s="168"/>
      <c r="N2002" s="828">
        <v>44526</v>
      </c>
      <c r="O2002" s="168"/>
      <c r="P2002" s="168"/>
      <c r="AB2002" s="1129" t="str">
        <f t="shared" si="37"/>
        <v>Almi Odyssey14</v>
      </c>
    </row>
    <row r="2003" spans="1:28" ht="12.95" customHeight="1">
      <c r="A2003" s="941">
        <v>4015</v>
      </c>
      <c r="B2003" s="941" t="s">
        <v>10096</v>
      </c>
      <c r="C2003" s="942">
        <v>44053</v>
      </c>
      <c r="D2003" s="941" t="s">
        <v>9228</v>
      </c>
      <c r="E2003" s="941" t="s">
        <v>10056</v>
      </c>
      <c r="F2003" s="941"/>
      <c r="G2003" s="941"/>
      <c r="H2003" s="943" t="s">
        <v>2474</v>
      </c>
      <c r="I2003" s="943" t="s">
        <v>25</v>
      </c>
      <c r="J2003" s="944">
        <v>44042</v>
      </c>
      <c r="K2003" s="943" t="s">
        <v>1466</v>
      </c>
      <c r="L2003" s="945">
        <v>1050</v>
      </c>
      <c r="M2003" s="168"/>
      <c r="N2003" s="828">
        <v>44083</v>
      </c>
      <c r="O2003" s="168"/>
      <c r="P2003" s="168"/>
      <c r="AB2003" s="1129" t="str">
        <f t="shared" si="37"/>
        <v>Sten Fjell99, 100, 101,102</v>
      </c>
    </row>
    <row r="2004" spans="1:28" ht="12.95" customHeight="1">
      <c r="A2004" s="941">
        <v>4016</v>
      </c>
      <c r="B2004" s="941" t="s">
        <v>10097</v>
      </c>
      <c r="C2004" s="942">
        <v>44053</v>
      </c>
      <c r="D2004" s="941" t="s">
        <v>2854</v>
      </c>
      <c r="E2004" s="941">
        <v>270</v>
      </c>
      <c r="F2004" s="941"/>
      <c r="G2004" s="941"/>
      <c r="H2004" s="943" t="s">
        <v>2474</v>
      </c>
      <c r="I2004" s="943" t="s">
        <v>25</v>
      </c>
      <c r="J2004" s="944">
        <v>44034</v>
      </c>
      <c r="K2004" s="943" t="s">
        <v>1466</v>
      </c>
      <c r="L2004" s="945">
        <v>1050</v>
      </c>
      <c r="M2004" s="168"/>
      <c r="N2004" s="828">
        <v>44092</v>
      </c>
      <c r="O2004" s="168"/>
      <c r="P2004" s="168"/>
      <c r="AB2004" s="1129" t="str">
        <f t="shared" si="37"/>
        <v>Emmy Schulte270</v>
      </c>
    </row>
    <row r="2005" spans="1:28" ht="12.95" customHeight="1">
      <c r="A2005" s="941">
        <v>4017</v>
      </c>
      <c r="B2005" s="941" t="s">
        <v>10098</v>
      </c>
      <c r="C2005" s="942">
        <v>44053</v>
      </c>
      <c r="D2005" s="941" t="s">
        <v>2776</v>
      </c>
      <c r="E2005" s="941" t="s">
        <v>10059</v>
      </c>
      <c r="F2005" s="941"/>
      <c r="G2005" s="941"/>
      <c r="H2005" s="943" t="s">
        <v>2474</v>
      </c>
      <c r="I2005" s="943" t="s">
        <v>420</v>
      </c>
      <c r="J2005" s="944">
        <v>44035</v>
      </c>
      <c r="K2005" s="943" t="s">
        <v>1466</v>
      </c>
      <c r="L2005" s="945">
        <v>1050</v>
      </c>
      <c r="M2005" s="168"/>
      <c r="N2005" s="828">
        <v>44083</v>
      </c>
      <c r="O2005" s="168"/>
      <c r="P2005" s="168"/>
      <c r="AB2005" s="1129" t="str">
        <f t="shared" si="37"/>
        <v>Sten Skagen173, 174, 175</v>
      </c>
    </row>
    <row r="2006" spans="1:28" ht="12.95" customHeight="1">
      <c r="A2006" s="941">
        <v>4018</v>
      </c>
      <c r="B2006" s="941" t="s">
        <v>10099</v>
      </c>
      <c r="C2006" s="942">
        <v>44053</v>
      </c>
      <c r="D2006" s="941" t="s">
        <v>2779</v>
      </c>
      <c r="E2006" s="941" t="s">
        <v>10058</v>
      </c>
      <c r="F2006" s="941"/>
      <c r="G2006" s="941"/>
      <c r="H2006" s="943" t="s">
        <v>2474</v>
      </c>
      <c r="I2006" s="943" t="s">
        <v>535</v>
      </c>
      <c r="J2006" s="944">
        <v>44035</v>
      </c>
      <c r="K2006" s="943" t="s">
        <v>1466</v>
      </c>
      <c r="L2006" s="945">
        <v>1050</v>
      </c>
      <c r="M2006" s="168"/>
      <c r="N2006" s="828">
        <v>44083</v>
      </c>
      <c r="O2006" s="168"/>
      <c r="P2006" s="168"/>
      <c r="AB2006" s="1129" t="str">
        <f t="shared" si="37"/>
        <v>Tigris315, 316, 317, 318</v>
      </c>
    </row>
    <row r="2007" spans="1:28" ht="12.95" customHeight="1">
      <c r="A2007" s="941">
        <v>4019</v>
      </c>
      <c r="B2007" s="941" t="s">
        <v>10100</v>
      </c>
      <c r="C2007" s="942">
        <v>44053</v>
      </c>
      <c r="D2007" s="941" t="s">
        <v>892</v>
      </c>
      <c r="E2007" s="941" t="s">
        <v>10057</v>
      </c>
      <c r="F2007" s="941"/>
      <c r="G2007" s="941"/>
      <c r="H2007" s="943" t="s">
        <v>2474</v>
      </c>
      <c r="I2007" s="943" t="s">
        <v>2870</v>
      </c>
      <c r="J2007" s="944">
        <v>44040</v>
      </c>
      <c r="K2007" s="943" t="s">
        <v>1466</v>
      </c>
      <c r="L2007" s="945">
        <v>1050</v>
      </c>
      <c r="M2007" s="168"/>
      <c r="N2007" s="828">
        <v>44083</v>
      </c>
      <c r="O2007" s="168"/>
      <c r="P2007" s="168"/>
      <c r="AB2007" s="1129" t="str">
        <f t="shared" si="37"/>
        <v>Elisalex Schulte165, 166, 167, 167</v>
      </c>
    </row>
    <row r="2008" spans="1:28" ht="12.95" customHeight="1">
      <c r="A2008" s="941">
        <v>4020</v>
      </c>
      <c r="B2008" s="941" t="s">
        <v>10101</v>
      </c>
      <c r="C2008" s="942">
        <v>44054</v>
      </c>
      <c r="D2008" s="941" t="s">
        <v>8573</v>
      </c>
      <c r="E2008" s="941">
        <v>21</v>
      </c>
      <c r="F2008" s="941"/>
      <c r="G2008" s="941"/>
      <c r="H2008" s="943" t="s">
        <v>8165</v>
      </c>
      <c r="I2008" s="943" t="s">
        <v>200</v>
      </c>
      <c r="J2008" s="944">
        <v>44013</v>
      </c>
      <c r="K2008" s="943" t="s">
        <v>60</v>
      </c>
      <c r="L2008" s="945">
        <v>800</v>
      </c>
      <c r="M2008" s="168"/>
      <c r="N2008" s="828">
        <v>44063</v>
      </c>
      <c r="O2008" s="168"/>
      <c r="P2008" s="168"/>
      <c r="AB2008" s="1129" t="str">
        <f t="shared" si="37"/>
        <v>Stavanger Eagle21</v>
      </c>
    </row>
    <row r="2009" spans="1:28" ht="12.95" customHeight="1">
      <c r="A2009" s="941">
        <v>4021</v>
      </c>
      <c r="B2009" s="941" t="s">
        <v>10102</v>
      </c>
      <c r="C2009" s="942">
        <v>44054</v>
      </c>
      <c r="D2009" s="941" t="s">
        <v>65</v>
      </c>
      <c r="E2009" s="941">
        <v>175</v>
      </c>
      <c r="F2009" s="941"/>
      <c r="G2009" s="941"/>
      <c r="H2009" s="943" t="s">
        <v>9981</v>
      </c>
      <c r="I2009" s="943" t="s">
        <v>9415</v>
      </c>
      <c r="J2009" s="944">
        <v>44041</v>
      </c>
      <c r="K2009" s="943" t="s">
        <v>60</v>
      </c>
      <c r="L2009" s="945">
        <v>800</v>
      </c>
      <c r="M2009" s="168"/>
      <c r="N2009" s="828">
        <v>44064</v>
      </c>
      <c r="O2009" s="168"/>
      <c r="P2009" s="168"/>
      <c r="AB2009" s="1129" t="str">
        <f t="shared" si="37"/>
        <v>Everest Spirit175</v>
      </c>
    </row>
    <row r="2010" spans="1:28" ht="12.95" customHeight="1">
      <c r="A2010" s="941">
        <v>4022</v>
      </c>
      <c r="B2010" s="941" t="s">
        <v>10103</v>
      </c>
      <c r="C2010" s="942">
        <v>44054</v>
      </c>
      <c r="D2010" s="941" t="s">
        <v>7744</v>
      </c>
      <c r="E2010" s="941">
        <v>53</v>
      </c>
      <c r="F2010" s="941"/>
      <c r="G2010" s="941"/>
      <c r="H2010" s="943" t="s">
        <v>63</v>
      </c>
      <c r="I2010" s="943" t="s">
        <v>86</v>
      </c>
      <c r="J2010" s="944">
        <v>44023</v>
      </c>
      <c r="K2010" s="943" t="s">
        <v>60</v>
      </c>
      <c r="L2010" s="945">
        <v>800</v>
      </c>
      <c r="M2010" s="168"/>
      <c r="N2010" s="828">
        <v>44063</v>
      </c>
      <c r="O2010" s="168"/>
      <c r="P2010" s="168"/>
      <c r="AB2010" s="1129" t="str">
        <f t="shared" si="37"/>
        <v>Blue Power53</v>
      </c>
    </row>
    <row r="2011" spans="1:28" ht="12.95" customHeight="1">
      <c r="A2011" s="941">
        <v>4023</v>
      </c>
      <c r="B2011" s="941" t="s">
        <v>10104</v>
      </c>
      <c r="C2011" s="942">
        <v>44054</v>
      </c>
      <c r="D2011" s="941" t="s">
        <v>531</v>
      </c>
      <c r="E2011" s="941">
        <v>88</v>
      </c>
      <c r="F2011" s="941"/>
      <c r="G2011" s="941"/>
      <c r="H2011" s="943" t="s">
        <v>7955</v>
      </c>
      <c r="I2011" s="943" t="s">
        <v>48</v>
      </c>
      <c r="J2011" s="944">
        <v>44026</v>
      </c>
      <c r="K2011" s="943" t="s">
        <v>60</v>
      </c>
      <c r="L2011" s="945">
        <v>800</v>
      </c>
      <c r="M2011" s="168"/>
      <c r="N2011" s="828">
        <v>44063</v>
      </c>
      <c r="O2011" s="168"/>
      <c r="P2011" s="168"/>
      <c r="AB2011" s="1129" t="str">
        <f t="shared" si="37"/>
        <v>Stavanger Blossom88</v>
      </c>
    </row>
    <row r="2012" spans="1:28" ht="12.95" customHeight="1">
      <c r="A2012" s="941">
        <v>4024</v>
      </c>
      <c r="B2012" s="941" t="s">
        <v>10106</v>
      </c>
      <c r="C2012" s="942">
        <v>44054</v>
      </c>
      <c r="D2012" s="941" t="s">
        <v>464</v>
      </c>
      <c r="E2012" s="941">
        <v>2004</v>
      </c>
      <c r="F2012" s="941"/>
      <c r="G2012" s="941"/>
      <c r="H2012" s="943" t="s">
        <v>8840</v>
      </c>
      <c r="I2012" s="943" t="s">
        <v>567</v>
      </c>
      <c r="J2012" s="944">
        <v>44018</v>
      </c>
      <c r="K2012" s="943" t="s">
        <v>1095</v>
      </c>
      <c r="L2012" s="945">
        <v>1600</v>
      </c>
      <c r="M2012" s="168"/>
      <c r="N2012" s="828">
        <v>44125</v>
      </c>
      <c r="O2012" s="168"/>
      <c r="P2012" s="168"/>
      <c r="AB2012" s="1129" t="str">
        <f t="shared" ref="AB2012:AB2075" si="38">IF(TRIM(A2012)="","",CONCATENATE(TRIM(D2012),TRIM(E2012)))</f>
        <v>Stena Penguin2004</v>
      </c>
    </row>
    <row r="2013" spans="1:28" ht="12.95" customHeight="1">
      <c r="A2013" s="941">
        <v>4025</v>
      </c>
      <c r="B2013" s="941" t="s">
        <v>10107</v>
      </c>
      <c r="C2013" s="942">
        <v>44054</v>
      </c>
      <c r="D2013" s="941" t="s">
        <v>1827</v>
      </c>
      <c r="E2013" s="941">
        <v>2004</v>
      </c>
      <c r="F2013" s="941"/>
      <c r="G2013" s="941"/>
      <c r="H2013" s="943" t="s">
        <v>736</v>
      </c>
      <c r="I2013" s="943" t="s">
        <v>712</v>
      </c>
      <c r="J2013" s="944">
        <v>44039</v>
      </c>
      <c r="K2013" s="943" t="s">
        <v>1106</v>
      </c>
      <c r="L2013" s="945">
        <v>1700</v>
      </c>
      <c r="M2013" s="168"/>
      <c r="N2013" s="1154">
        <v>44083</v>
      </c>
      <c r="O2013" s="168"/>
      <c r="P2013" s="168"/>
      <c r="AB2013" s="1129" t="str">
        <f t="shared" si="38"/>
        <v>Stena Weco Energy2004</v>
      </c>
    </row>
    <row r="2014" spans="1:28" ht="12.95" customHeight="1">
      <c r="A2014" s="941">
        <v>4026</v>
      </c>
      <c r="B2014" s="941" t="s">
        <v>10128</v>
      </c>
      <c r="C2014" s="942">
        <v>44082</v>
      </c>
      <c r="D2014" s="941" t="s">
        <v>9975</v>
      </c>
      <c r="E2014" s="1127">
        <v>2</v>
      </c>
      <c r="F2014" s="941"/>
      <c r="G2014" s="941"/>
      <c r="H2014" s="943" t="s">
        <v>8976</v>
      </c>
      <c r="I2014" s="943" t="s">
        <v>380</v>
      </c>
      <c r="J2014" s="944">
        <v>44056</v>
      </c>
      <c r="K2014" s="943" t="s">
        <v>9020</v>
      </c>
      <c r="L2014" s="945">
        <v>1150</v>
      </c>
      <c r="M2014" s="168"/>
      <c r="N2014" s="828"/>
      <c r="O2014" s="168"/>
      <c r="P2014" s="168"/>
      <c r="AB2014" s="1129" t="str">
        <f t="shared" si="38"/>
        <v>Sea Garnet2</v>
      </c>
    </row>
    <row r="2015" spans="1:28" ht="12.95" customHeight="1">
      <c r="A2015" s="941">
        <v>4027</v>
      </c>
      <c r="B2015" s="941" t="s">
        <v>10129</v>
      </c>
      <c r="C2015" s="942">
        <v>44082</v>
      </c>
      <c r="D2015" s="941" t="s">
        <v>9984</v>
      </c>
      <c r="E2015" s="1127" t="s">
        <v>10130</v>
      </c>
      <c r="F2015" s="941"/>
      <c r="G2015" s="941"/>
      <c r="H2015" s="943" t="s">
        <v>8961</v>
      </c>
      <c r="I2015" s="943" t="s">
        <v>267</v>
      </c>
      <c r="J2015" s="944">
        <v>44047</v>
      </c>
      <c r="K2015" s="943" t="s">
        <v>9020</v>
      </c>
      <c r="L2015" s="945">
        <v>1150</v>
      </c>
      <c r="M2015" s="168"/>
      <c r="N2015" s="828">
        <v>44113</v>
      </c>
      <c r="O2015" s="168"/>
      <c r="P2015" s="168"/>
      <c r="AB2015" s="1129" t="str">
        <f t="shared" si="38"/>
        <v>Botafogo095L</v>
      </c>
    </row>
    <row r="2016" spans="1:28" ht="12.95" customHeight="1">
      <c r="A2016" s="941">
        <v>4028</v>
      </c>
      <c r="B2016" s="941" t="s">
        <v>10131</v>
      </c>
      <c r="C2016" s="942">
        <v>44082</v>
      </c>
      <c r="D2016" s="941" t="s">
        <v>10035</v>
      </c>
      <c r="E2016" s="941">
        <v>56</v>
      </c>
      <c r="F2016" s="941"/>
      <c r="G2016" s="941"/>
      <c r="H2016" s="943" t="s">
        <v>8961</v>
      </c>
      <c r="I2016" s="943" t="s">
        <v>173</v>
      </c>
      <c r="J2016" s="944">
        <v>44052</v>
      </c>
      <c r="K2016" s="943" t="s">
        <v>9020</v>
      </c>
      <c r="L2016" s="945">
        <v>1150</v>
      </c>
      <c r="M2016" s="168"/>
      <c r="N2016" s="828">
        <v>44113</v>
      </c>
      <c r="O2016" s="168"/>
      <c r="P2016" s="168"/>
      <c r="AB2016" s="1129" t="str">
        <f t="shared" si="38"/>
        <v>Kriti Sfakia56</v>
      </c>
    </row>
    <row r="2017" spans="1:28" ht="12.95" customHeight="1">
      <c r="A2017" s="941">
        <v>4029</v>
      </c>
      <c r="B2017" s="941" t="s">
        <v>10132</v>
      </c>
      <c r="C2017" s="942">
        <v>44082</v>
      </c>
      <c r="D2017" s="941" t="s">
        <v>10038</v>
      </c>
      <c r="E2017" s="941" t="s">
        <v>10133</v>
      </c>
      <c r="F2017" s="941"/>
      <c r="G2017" s="941"/>
      <c r="H2017" s="943" t="s">
        <v>8961</v>
      </c>
      <c r="I2017" s="943" t="s">
        <v>441</v>
      </c>
      <c r="J2017" s="944">
        <v>44054</v>
      </c>
      <c r="K2017" s="943" t="s">
        <v>9020</v>
      </c>
      <c r="L2017" s="945">
        <v>1150</v>
      </c>
      <c r="M2017" s="168"/>
      <c r="N2017" s="828">
        <v>44113</v>
      </c>
      <c r="O2017" s="168"/>
      <c r="P2017" s="168"/>
      <c r="AB2017" s="1129" t="str">
        <f t="shared" si="38"/>
        <v>NS Arctic202010</v>
      </c>
    </row>
    <row r="2018" spans="1:28" ht="12.95" customHeight="1">
      <c r="A2018" s="941">
        <v>4030</v>
      </c>
      <c r="B2018" s="941" t="s">
        <v>10134</v>
      </c>
      <c r="C2018" s="942">
        <v>44082</v>
      </c>
      <c r="D2018" s="941" t="s">
        <v>9838</v>
      </c>
      <c r="E2018" s="941" t="s">
        <v>10039</v>
      </c>
      <c r="F2018" s="941"/>
      <c r="G2018" s="941"/>
      <c r="H2018" s="943" t="s">
        <v>9027</v>
      </c>
      <c r="I2018" s="943" t="s">
        <v>25</v>
      </c>
      <c r="J2018" s="944">
        <v>44049</v>
      </c>
      <c r="K2018" s="943" t="s">
        <v>9020</v>
      </c>
      <c r="L2018" s="945">
        <v>1150</v>
      </c>
      <c r="M2018" s="168"/>
      <c r="N2018" s="828">
        <v>44113</v>
      </c>
      <c r="O2018" s="168"/>
      <c r="P2018" s="168"/>
      <c r="AB2018" s="1129" t="str">
        <f t="shared" si="38"/>
        <v>Nordic LunaNAT029</v>
      </c>
    </row>
    <row r="2019" spans="1:28" ht="12.95" customHeight="1">
      <c r="A2019" s="941">
        <v>4031</v>
      </c>
      <c r="B2019" s="941" t="s">
        <v>10135</v>
      </c>
      <c r="C2019" s="942">
        <v>44082</v>
      </c>
      <c r="D2019" s="941" t="s">
        <v>10041</v>
      </c>
      <c r="E2019" s="941">
        <v>13</v>
      </c>
      <c r="F2019" s="941"/>
      <c r="G2019" s="941"/>
      <c r="H2019" s="943" t="s">
        <v>10052</v>
      </c>
      <c r="I2019" s="943" t="s">
        <v>67</v>
      </c>
      <c r="J2019" s="944">
        <v>44051</v>
      </c>
      <c r="K2019" s="943" t="s">
        <v>9020</v>
      </c>
      <c r="L2019" s="945">
        <v>1150</v>
      </c>
      <c r="M2019" s="168"/>
      <c r="N2019" s="828">
        <v>44113</v>
      </c>
      <c r="O2019" s="168"/>
      <c r="P2019" s="168"/>
      <c r="AB2019" s="1129" t="str">
        <f t="shared" si="38"/>
        <v>Aristodimos13</v>
      </c>
    </row>
    <row r="2020" spans="1:28" ht="12.95" customHeight="1">
      <c r="A2020" s="941">
        <v>4032</v>
      </c>
      <c r="B2020" s="941" t="s">
        <v>10136</v>
      </c>
      <c r="C2020" s="942">
        <v>44082</v>
      </c>
      <c r="D2020" s="941" t="s">
        <v>10042</v>
      </c>
      <c r="E2020" s="941">
        <v>217</v>
      </c>
      <c r="F2020" s="941"/>
      <c r="G2020" s="941"/>
      <c r="H2020" s="943" t="s">
        <v>9912</v>
      </c>
      <c r="I2020" s="943" t="s">
        <v>356</v>
      </c>
      <c r="J2020" s="944">
        <v>44052</v>
      </c>
      <c r="K2020" s="943" t="s">
        <v>9020</v>
      </c>
      <c r="L2020" s="945">
        <v>1150</v>
      </c>
      <c r="M2020" s="168"/>
      <c r="N2020" s="828">
        <v>44113</v>
      </c>
      <c r="O2020" s="168"/>
      <c r="P2020" s="168"/>
      <c r="AB2020" s="1129" t="str">
        <f t="shared" si="38"/>
        <v>Minerva Clara217</v>
      </c>
    </row>
    <row r="2021" spans="1:28" ht="12.95" customHeight="1">
      <c r="A2021" s="941">
        <v>4033</v>
      </c>
      <c r="B2021" s="941" t="s">
        <v>10137</v>
      </c>
      <c r="C2021" s="942">
        <v>44082</v>
      </c>
      <c r="D2021" s="941" t="s">
        <v>7238</v>
      </c>
      <c r="E2021" s="941">
        <v>67</v>
      </c>
      <c r="F2021" s="941"/>
      <c r="G2021" s="941"/>
      <c r="H2021" s="943" t="s">
        <v>9027</v>
      </c>
      <c r="I2021" s="943" t="s">
        <v>10123</v>
      </c>
      <c r="J2021" s="944">
        <v>44068</v>
      </c>
      <c r="K2021" s="943" t="s">
        <v>9020</v>
      </c>
      <c r="L2021" s="945">
        <v>1150</v>
      </c>
      <c r="M2021" s="168"/>
      <c r="N2021" s="828">
        <v>44113</v>
      </c>
      <c r="O2021" s="168"/>
      <c r="P2021" s="168"/>
      <c r="AB2021" s="1129" t="str">
        <f t="shared" si="38"/>
        <v>Nordic Vega67</v>
      </c>
    </row>
    <row r="2022" spans="1:28" ht="12.95" customHeight="1">
      <c r="A2022" s="941">
        <v>4034</v>
      </c>
      <c r="B2022" s="941" t="s">
        <v>10138</v>
      </c>
      <c r="C2022" s="942">
        <v>44082</v>
      </c>
      <c r="D2022" s="941" t="s">
        <v>9098</v>
      </c>
      <c r="E2022" s="941">
        <v>9</v>
      </c>
      <c r="F2022" s="941"/>
      <c r="G2022" s="941"/>
      <c r="H2022" s="943" t="s">
        <v>671</v>
      </c>
      <c r="I2022" s="943" t="s">
        <v>267</v>
      </c>
      <c r="J2022" s="944">
        <v>44052</v>
      </c>
      <c r="K2022" s="943" t="s">
        <v>28</v>
      </c>
      <c r="L2022" s="945">
        <v>1400</v>
      </c>
      <c r="M2022" s="168"/>
      <c r="N2022" s="828">
        <v>44097</v>
      </c>
      <c r="O2022" s="168"/>
      <c r="P2022" s="168"/>
      <c r="AB2022" s="1129" t="str">
        <f t="shared" si="38"/>
        <v>Torm Mathilde9</v>
      </c>
    </row>
    <row r="2023" spans="1:28" ht="12.95" customHeight="1">
      <c r="A2023" s="941">
        <v>4035</v>
      </c>
      <c r="B2023" s="941" t="s">
        <v>10139</v>
      </c>
      <c r="C2023" s="942">
        <v>44082</v>
      </c>
      <c r="D2023" s="941" t="s">
        <v>10047</v>
      </c>
      <c r="E2023" s="941">
        <v>1</v>
      </c>
      <c r="F2023" s="941"/>
      <c r="G2023" s="941"/>
      <c r="H2023" s="943" t="s">
        <v>10054</v>
      </c>
      <c r="I2023" s="943" t="s">
        <v>8793</v>
      </c>
      <c r="J2023" s="944">
        <v>44066</v>
      </c>
      <c r="K2023" s="943" t="s">
        <v>28</v>
      </c>
      <c r="L2023" s="945">
        <v>1400</v>
      </c>
      <c r="M2023" s="168"/>
      <c r="N2023" s="828">
        <v>44119</v>
      </c>
      <c r="O2023" s="168"/>
      <c r="P2023" s="168"/>
      <c r="AB2023" s="1129" t="str">
        <f t="shared" si="38"/>
        <v>Suez Vasilis1</v>
      </c>
    </row>
    <row r="2024" spans="1:28" ht="12.95" customHeight="1">
      <c r="A2024" s="941">
        <v>4036</v>
      </c>
      <c r="B2024" s="941" t="s">
        <v>10140</v>
      </c>
      <c r="C2024" s="942">
        <v>44082</v>
      </c>
      <c r="D2024" s="941" t="s">
        <v>635</v>
      </c>
      <c r="E2024" s="941">
        <v>96</v>
      </c>
      <c r="F2024" s="941"/>
      <c r="G2024" s="941"/>
      <c r="H2024" s="943" t="s">
        <v>9978</v>
      </c>
      <c r="I2024" s="943" t="s">
        <v>20</v>
      </c>
      <c r="J2024" s="944">
        <v>44070</v>
      </c>
      <c r="K2024" s="943" t="s">
        <v>28</v>
      </c>
      <c r="L2024" s="945">
        <v>1400</v>
      </c>
      <c r="M2024" s="168"/>
      <c r="N2024" s="828">
        <v>44104</v>
      </c>
      <c r="O2024" s="168" t="s">
        <v>10384</v>
      </c>
      <c r="P2024" s="168" t="s">
        <v>10390</v>
      </c>
      <c r="AB2024" s="1129" t="str">
        <f t="shared" si="38"/>
        <v>Stride96</v>
      </c>
    </row>
    <row r="2025" spans="1:28" ht="12.95" customHeight="1">
      <c r="A2025" s="941">
        <v>4037</v>
      </c>
      <c r="B2025" s="941" t="s">
        <v>10141</v>
      </c>
      <c r="C2025" s="942">
        <v>44082</v>
      </c>
      <c r="D2025" s="941" t="s">
        <v>9813</v>
      </c>
      <c r="E2025" s="941">
        <v>10</v>
      </c>
      <c r="F2025" s="941"/>
      <c r="G2025" s="941"/>
      <c r="H2025" s="943" t="s">
        <v>9915</v>
      </c>
      <c r="I2025" s="943" t="s">
        <v>8116</v>
      </c>
      <c r="J2025" s="944">
        <v>44048</v>
      </c>
      <c r="K2025" s="943" t="s">
        <v>28</v>
      </c>
      <c r="L2025" s="945">
        <v>1400</v>
      </c>
      <c r="M2025" s="168"/>
      <c r="N2025" s="828">
        <v>44119</v>
      </c>
      <c r="O2025" s="168"/>
      <c r="P2025"/>
      <c r="AB2025" s="1129" t="str">
        <f t="shared" si="38"/>
        <v>Navig8 Promise10</v>
      </c>
    </row>
    <row r="2026" spans="1:28" ht="12.95" customHeight="1">
      <c r="A2026" s="941">
        <v>4038</v>
      </c>
      <c r="B2026" s="941" t="s">
        <v>10142</v>
      </c>
      <c r="C2026" s="942">
        <v>44082</v>
      </c>
      <c r="D2026" s="941" t="s">
        <v>3112</v>
      </c>
      <c r="E2026" s="941" t="s">
        <v>9974</v>
      </c>
      <c r="F2026" s="941"/>
      <c r="G2026" s="941"/>
      <c r="H2026" s="943" t="s">
        <v>8251</v>
      </c>
      <c r="I2026" s="943" t="s">
        <v>3180</v>
      </c>
      <c r="J2026" s="944">
        <v>44051</v>
      </c>
      <c r="K2026" s="943" t="s">
        <v>8366</v>
      </c>
      <c r="L2026" s="945">
        <v>1200</v>
      </c>
      <c r="M2026" s="168"/>
      <c r="N2026" s="1153">
        <v>44092</v>
      </c>
      <c r="O2026" s="168"/>
      <c r="P2026" s="168"/>
      <c r="AB2026" s="1129" t="str">
        <f t="shared" si="38"/>
        <v>Selecao39P-139F</v>
      </c>
    </row>
    <row r="2027" spans="1:28" ht="12.95" customHeight="1">
      <c r="A2027" s="941">
        <v>4039</v>
      </c>
      <c r="B2027" s="941" t="s">
        <v>10143</v>
      </c>
      <c r="C2027" s="942">
        <v>44082</v>
      </c>
      <c r="D2027" s="941" t="s">
        <v>3916</v>
      </c>
      <c r="E2027" s="941">
        <v>139</v>
      </c>
      <c r="F2027" s="941"/>
      <c r="G2027" s="941"/>
      <c r="H2027" s="943" t="s">
        <v>2981</v>
      </c>
      <c r="I2027" s="943" t="s">
        <v>3875</v>
      </c>
      <c r="J2027" s="944">
        <v>44044</v>
      </c>
      <c r="K2027" s="943" t="s">
        <v>8366</v>
      </c>
      <c r="L2027" s="945">
        <v>1200</v>
      </c>
      <c r="M2027" s="168"/>
      <c r="N2027" s="828">
        <v>44111</v>
      </c>
      <c r="O2027" s="168"/>
      <c r="P2027" s="168"/>
      <c r="AB2027" s="1129" t="str">
        <f t="shared" si="38"/>
        <v>World Harmony139</v>
      </c>
    </row>
    <row r="2028" spans="1:28" ht="12.95" customHeight="1">
      <c r="A2028" s="941">
        <v>4040</v>
      </c>
      <c r="B2028" s="941" t="s">
        <v>10144</v>
      </c>
      <c r="C2028" s="942">
        <v>44082</v>
      </c>
      <c r="D2028" s="941" t="s">
        <v>7402</v>
      </c>
      <c r="E2028" s="941" t="s">
        <v>10037</v>
      </c>
      <c r="F2028" s="941"/>
      <c r="G2028" s="941"/>
      <c r="H2028" s="1128" t="s">
        <v>10051</v>
      </c>
      <c r="I2028" s="943" t="s">
        <v>181</v>
      </c>
      <c r="J2028" s="944">
        <v>44047</v>
      </c>
      <c r="K2028" s="943" t="s">
        <v>8366</v>
      </c>
      <c r="L2028" s="945">
        <v>1200</v>
      </c>
      <c r="M2028" s="168"/>
      <c r="N2028" s="828">
        <v>44111</v>
      </c>
      <c r="O2028" s="168"/>
      <c r="P2028" s="168"/>
      <c r="AB2028" s="1129" t="str">
        <f t="shared" si="38"/>
        <v>Aqualegend091_068</v>
      </c>
    </row>
    <row r="2029" spans="1:28" ht="12.95" customHeight="1">
      <c r="A2029" s="941">
        <v>4041</v>
      </c>
      <c r="B2029" s="941" t="s">
        <v>10145</v>
      </c>
      <c r="C2029" s="942">
        <v>44082</v>
      </c>
      <c r="D2029" s="941" t="s">
        <v>2380</v>
      </c>
      <c r="E2029" s="941" t="s">
        <v>10045</v>
      </c>
      <c r="F2029" s="941"/>
      <c r="G2029" s="941"/>
      <c r="H2029" s="943" t="s">
        <v>8638</v>
      </c>
      <c r="I2029" s="943" t="s">
        <v>181</v>
      </c>
      <c r="J2029" s="944">
        <v>44047</v>
      </c>
      <c r="K2029" s="943" t="s">
        <v>8366</v>
      </c>
      <c r="L2029" s="945">
        <v>1200</v>
      </c>
      <c r="M2029" s="168"/>
      <c r="N2029" s="828"/>
      <c r="O2029" s="168"/>
      <c r="P2029" s="168"/>
      <c r="AB2029" s="1129" t="str">
        <f t="shared" si="38"/>
        <v>Aqualeader098_082</v>
      </c>
    </row>
    <row r="2030" spans="1:28" ht="12.95" customHeight="1">
      <c r="A2030" s="941">
        <v>4042</v>
      </c>
      <c r="B2030" s="941" t="s">
        <v>10146</v>
      </c>
      <c r="C2030" s="942">
        <v>44082</v>
      </c>
      <c r="D2030" s="1424" t="s">
        <v>10116</v>
      </c>
      <c r="E2030" s="941">
        <v>19</v>
      </c>
      <c r="F2030" s="941"/>
      <c r="G2030" s="941"/>
      <c r="H2030" s="943" t="s">
        <v>1405</v>
      </c>
      <c r="I2030" s="943" t="s">
        <v>1319</v>
      </c>
      <c r="J2030" s="944">
        <v>44065</v>
      </c>
      <c r="K2030" s="943" t="s">
        <v>8366</v>
      </c>
      <c r="L2030" s="945">
        <v>1200</v>
      </c>
      <c r="M2030" s="168"/>
      <c r="N2030" s="828">
        <v>44111</v>
      </c>
      <c r="O2030" s="168"/>
      <c r="P2030" s="168"/>
      <c r="AB2030" s="1129" t="str">
        <f t="shared" si="38"/>
        <v>Vari Trader19</v>
      </c>
    </row>
    <row r="2031" spans="1:28" ht="12.95" customHeight="1">
      <c r="A2031" s="941">
        <v>4043</v>
      </c>
      <c r="B2031" s="941" t="s">
        <v>10147</v>
      </c>
      <c r="C2031" s="942">
        <v>44082</v>
      </c>
      <c r="D2031" s="41" t="s">
        <v>10046</v>
      </c>
      <c r="E2031" s="941">
        <v>47</v>
      </c>
      <c r="F2031" s="941"/>
      <c r="G2031" s="941"/>
      <c r="H2031" s="943" t="s">
        <v>1405</v>
      </c>
      <c r="I2031" s="943" t="s">
        <v>604</v>
      </c>
      <c r="J2031" s="944">
        <v>44068</v>
      </c>
      <c r="K2031" s="943" t="s">
        <v>8366</v>
      </c>
      <c r="L2031" s="945">
        <v>1200</v>
      </c>
      <c r="M2031" s="168"/>
      <c r="N2031" s="828">
        <v>44111</v>
      </c>
      <c r="O2031" s="168"/>
      <c r="P2031" s="168"/>
      <c r="AB2031" s="1129" t="str">
        <f t="shared" si="38"/>
        <v>Barbouni47</v>
      </c>
    </row>
    <row r="2032" spans="1:28" ht="12.95" customHeight="1">
      <c r="A2032" s="941">
        <v>4044</v>
      </c>
      <c r="B2032" s="941" t="s">
        <v>10148</v>
      </c>
      <c r="C2032" s="942">
        <v>44082</v>
      </c>
      <c r="D2032" s="941" t="s">
        <v>7636</v>
      </c>
      <c r="E2032" s="941">
        <v>91</v>
      </c>
      <c r="F2032" s="941"/>
      <c r="G2032" s="941"/>
      <c r="H2032" s="943" t="s">
        <v>1942</v>
      </c>
      <c r="I2032" s="943" t="s">
        <v>441</v>
      </c>
      <c r="J2032" s="944">
        <v>44044</v>
      </c>
      <c r="K2032" s="943" t="s">
        <v>8362</v>
      </c>
      <c r="L2032" s="945">
        <v>1200</v>
      </c>
      <c r="M2032" s="168"/>
      <c r="N2032" s="828">
        <v>44092</v>
      </c>
      <c r="O2032" s="168"/>
      <c r="P2032" s="168"/>
      <c r="AB2032" s="1129" t="str">
        <f t="shared" si="38"/>
        <v>Seaways Leyte91</v>
      </c>
    </row>
    <row r="2033" spans="1:28" ht="12.95" customHeight="1">
      <c r="A2033" s="941">
        <v>4045</v>
      </c>
      <c r="B2033" s="941" t="s">
        <v>10149</v>
      </c>
      <c r="C2033" s="942">
        <v>44082</v>
      </c>
      <c r="D2033" s="941" t="s">
        <v>8970</v>
      </c>
      <c r="E2033" s="941">
        <v>15</v>
      </c>
      <c r="F2033" s="941"/>
      <c r="G2033" s="941"/>
      <c r="H2033" s="943" t="s">
        <v>8251</v>
      </c>
      <c r="I2033" s="943" t="s">
        <v>55</v>
      </c>
      <c r="J2033" s="944">
        <v>44061</v>
      </c>
      <c r="K2033" s="943" t="s">
        <v>8366</v>
      </c>
      <c r="L2033" s="945">
        <v>1200</v>
      </c>
      <c r="M2033" s="168"/>
      <c r="N2033" s="828">
        <v>44176</v>
      </c>
      <c r="O2033" s="168"/>
      <c r="P2033" s="168"/>
      <c r="AB2033" s="1129" t="str">
        <f t="shared" si="38"/>
        <v>Salamina15</v>
      </c>
    </row>
    <row r="2034" spans="1:28" ht="12.95" customHeight="1">
      <c r="A2034" s="941">
        <v>4046</v>
      </c>
      <c r="B2034" s="941" t="s">
        <v>10150</v>
      </c>
      <c r="C2034" s="942">
        <v>44082</v>
      </c>
      <c r="D2034" s="941" t="s">
        <v>9828</v>
      </c>
      <c r="E2034" s="941">
        <v>252</v>
      </c>
      <c r="F2034" s="941"/>
      <c r="G2034" s="941"/>
      <c r="H2034" s="943" t="s">
        <v>10053</v>
      </c>
      <c r="I2034" s="943" t="s">
        <v>729</v>
      </c>
      <c r="J2034" s="944">
        <v>44059</v>
      </c>
      <c r="K2034" s="943" t="s">
        <v>8362</v>
      </c>
      <c r="L2034" s="945">
        <v>1200</v>
      </c>
      <c r="M2034" s="168"/>
      <c r="N2034" s="828">
        <v>44089</v>
      </c>
      <c r="O2034" s="168"/>
      <c r="P2034" s="168"/>
      <c r="AB2034" s="1129" t="str">
        <f t="shared" si="38"/>
        <v>Seaways Rosemar252</v>
      </c>
    </row>
    <row r="2035" spans="1:28" ht="12.95" customHeight="1">
      <c r="A2035" s="941">
        <v>4047</v>
      </c>
      <c r="B2035" s="941" t="s">
        <v>10151</v>
      </c>
      <c r="C2035" s="942">
        <v>44082</v>
      </c>
      <c r="D2035" s="941" t="s">
        <v>10112</v>
      </c>
      <c r="E2035" s="941">
        <v>31</v>
      </c>
      <c r="F2035" s="941"/>
      <c r="G2035" s="941"/>
      <c r="H2035" s="943" t="s">
        <v>1304</v>
      </c>
      <c r="I2035" s="943" t="s">
        <v>2846</v>
      </c>
      <c r="J2035" s="944">
        <v>44071</v>
      </c>
      <c r="K2035" s="943" t="s">
        <v>8362</v>
      </c>
      <c r="L2035" s="945">
        <v>1200</v>
      </c>
      <c r="M2035" s="168"/>
      <c r="N2035" s="828">
        <v>44180</v>
      </c>
      <c r="O2035" s="168"/>
      <c r="P2035" s="168"/>
      <c r="AB2035" s="1129" t="str">
        <f t="shared" si="38"/>
        <v>Aquapuelche31</v>
      </c>
    </row>
    <row r="2036" spans="1:28" ht="12.95" customHeight="1">
      <c r="A2036" s="1130">
        <v>4048</v>
      </c>
      <c r="B2036" s="1130" t="s">
        <v>10152</v>
      </c>
      <c r="C2036" s="1131">
        <v>44082</v>
      </c>
      <c r="D2036" s="1130" t="s">
        <v>10116</v>
      </c>
      <c r="E2036" s="1130">
        <v>20</v>
      </c>
      <c r="F2036" s="1130"/>
      <c r="G2036" s="1130"/>
      <c r="H2036" s="1132" t="s">
        <v>1405</v>
      </c>
      <c r="I2036" s="1132" t="s">
        <v>1319</v>
      </c>
      <c r="J2036" s="1133">
        <v>44065</v>
      </c>
      <c r="K2036" s="1132" t="s">
        <v>8366</v>
      </c>
      <c r="L2036" s="1134">
        <v>1200</v>
      </c>
      <c r="M2036" s="549"/>
      <c r="N2036" s="1218"/>
      <c r="O2036" s="549" t="s">
        <v>27</v>
      </c>
      <c r="P2036" s="168"/>
      <c r="AB2036" s="1129" t="str">
        <f t="shared" si="38"/>
        <v>Vari Trader20</v>
      </c>
    </row>
    <row r="2037" spans="1:28" ht="12.95" customHeight="1">
      <c r="A2037" s="941">
        <v>4049</v>
      </c>
      <c r="B2037" s="941" t="s">
        <v>10155</v>
      </c>
      <c r="C2037" s="942">
        <v>44082</v>
      </c>
      <c r="D2037" s="941" t="s">
        <v>8390</v>
      </c>
      <c r="E2037" s="941">
        <v>12</v>
      </c>
      <c r="F2037" s="941"/>
      <c r="G2037" s="941"/>
      <c r="H2037" s="943" t="s">
        <v>8389</v>
      </c>
      <c r="I2037" s="1128" t="s">
        <v>25</v>
      </c>
      <c r="J2037" s="944">
        <v>44044</v>
      </c>
      <c r="K2037" s="943" t="s">
        <v>1466</v>
      </c>
      <c r="L2037" s="945">
        <v>1050</v>
      </c>
      <c r="M2037" s="168"/>
      <c r="N2037" s="828">
        <v>44145</v>
      </c>
      <c r="O2037" s="168"/>
      <c r="P2037" s="168"/>
      <c r="AB2037" s="1129" t="str">
        <f t="shared" si="38"/>
        <v>Nordic Star12</v>
      </c>
    </row>
    <row r="2038" spans="1:28" ht="12.95" customHeight="1">
      <c r="A2038" s="941">
        <v>4050</v>
      </c>
      <c r="B2038" s="941" t="s">
        <v>10156</v>
      </c>
      <c r="C2038" s="942">
        <v>44082</v>
      </c>
      <c r="D2038" s="941" t="s">
        <v>3270</v>
      </c>
      <c r="E2038" s="941">
        <v>82</v>
      </c>
      <c r="F2038" s="941"/>
      <c r="G2038" s="941"/>
      <c r="H2038" s="943" t="s">
        <v>8389</v>
      </c>
      <c r="I2038" s="1128" t="s">
        <v>10127</v>
      </c>
      <c r="J2038" s="944">
        <v>44068</v>
      </c>
      <c r="K2038" s="943" t="s">
        <v>1466</v>
      </c>
      <c r="L2038" s="945">
        <v>1050</v>
      </c>
      <c r="M2038" s="168"/>
      <c r="N2038" s="828">
        <v>44496</v>
      </c>
      <c r="O2038" s="168"/>
      <c r="P2038" s="168"/>
      <c r="AB2038" s="1129" t="str">
        <f t="shared" si="38"/>
        <v>Advantage Start82</v>
      </c>
    </row>
    <row r="2039" spans="1:28" ht="12.95" customHeight="1">
      <c r="A2039" s="941">
        <v>4051</v>
      </c>
      <c r="B2039" s="941" t="s">
        <v>10157</v>
      </c>
      <c r="C2039" s="942">
        <v>44082</v>
      </c>
      <c r="D2039" s="941" t="s">
        <v>8103</v>
      </c>
      <c r="E2039" s="941">
        <v>122</v>
      </c>
      <c r="F2039" s="941"/>
      <c r="G2039" s="941"/>
      <c r="H2039" s="943" t="s">
        <v>2474</v>
      </c>
      <c r="I2039" s="943" t="s">
        <v>10126</v>
      </c>
      <c r="J2039" s="944">
        <v>44056</v>
      </c>
      <c r="K2039" s="943" t="s">
        <v>1466</v>
      </c>
      <c r="L2039" s="945">
        <v>1050</v>
      </c>
      <c r="M2039" s="168"/>
      <c r="N2039" s="828">
        <v>44145</v>
      </c>
      <c r="O2039" s="168"/>
      <c r="P2039" s="168"/>
      <c r="AB2039" s="1129" t="str">
        <f t="shared" si="38"/>
        <v>Brentholmen122</v>
      </c>
    </row>
    <row r="2040" spans="1:28" ht="12.95" customHeight="1">
      <c r="A2040" s="941">
        <v>4052</v>
      </c>
      <c r="B2040" s="941" t="s">
        <v>10158</v>
      </c>
      <c r="C2040" s="942">
        <v>44082</v>
      </c>
      <c r="D2040" s="941" t="s">
        <v>892</v>
      </c>
      <c r="E2040" s="941">
        <v>168</v>
      </c>
      <c r="F2040" s="941"/>
      <c r="G2040" s="941"/>
      <c r="H2040" s="943" t="s">
        <v>2474</v>
      </c>
      <c r="I2040" s="943" t="s">
        <v>1308</v>
      </c>
      <c r="J2040" s="944">
        <v>44055</v>
      </c>
      <c r="K2040" s="943" t="s">
        <v>1466</v>
      </c>
      <c r="L2040" s="945">
        <v>1050</v>
      </c>
      <c r="M2040" s="168"/>
      <c r="N2040" s="828">
        <v>44145</v>
      </c>
      <c r="O2040" s="168"/>
      <c r="P2040" s="168"/>
      <c r="AB2040" s="1129" t="str">
        <f t="shared" si="38"/>
        <v>Elisalex Schulte168</v>
      </c>
    </row>
    <row r="2041" spans="1:28" ht="12.95" customHeight="1">
      <c r="A2041" s="941">
        <v>4053</v>
      </c>
      <c r="B2041" s="941" t="s">
        <v>10159</v>
      </c>
      <c r="C2041" s="942">
        <v>44082</v>
      </c>
      <c r="D2041" s="941" t="s">
        <v>9228</v>
      </c>
      <c r="E2041" s="941" t="s">
        <v>10160</v>
      </c>
      <c r="F2041" s="941"/>
      <c r="G2041" s="941"/>
      <c r="H2041" s="943" t="s">
        <v>2474</v>
      </c>
      <c r="I2041" s="943" t="s">
        <v>25</v>
      </c>
      <c r="J2041" s="944">
        <v>44068</v>
      </c>
      <c r="K2041" s="943" t="s">
        <v>1466</v>
      </c>
      <c r="L2041" s="945">
        <v>1050</v>
      </c>
      <c r="M2041" s="168"/>
      <c r="N2041" s="828">
        <v>44145</v>
      </c>
      <c r="O2041" s="168"/>
      <c r="P2041" s="168"/>
      <c r="AB2041" s="1129" t="str">
        <f t="shared" si="38"/>
        <v>Sten Fjell103, 104, 105</v>
      </c>
    </row>
    <row r="2042" spans="1:28" ht="12.95" customHeight="1">
      <c r="A2042" s="941">
        <v>4054</v>
      </c>
      <c r="B2042" s="941" t="s">
        <v>10161</v>
      </c>
      <c r="C2042" s="942">
        <v>44082</v>
      </c>
      <c r="D2042" s="941" t="s">
        <v>2854</v>
      </c>
      <c r="E2042" s="941" t="s">
        <v>10162</v>
      </c>
      <c r="F2042" s="941"/>
      <c r="G2042" s="941"/>
      <c r="H2042" s="943" t="s">
        <v>2474</v>
      </c>
      <c r="I2042" s="943" t="s">
        <v>8911</v>
      </c>
      <c r="J2042" s="944">
        <v>44065</v>
      </c>
      <c r="K2042" s="943" t="s">
        <v>1466</v>
      </c>
      <c r="L2042" s="945">
        <v>1050</v>
      </c>
      <c r="M2042" s="168"/>
      <c r="N2042" s="828">
        <v>44145</v>
      </c>
      <c r="O2042" s="168"/>
      <c r="P2042" s="168"/>
      <c r="AB2042" s="1129" t="str">
        <f t="shared" si="38"/>
        <v>Emmy Schulte271, 272</v>
      </c>
    </row>
    <row r="2043" spans="1:28" ht="12.95" customHeight="1">
      <c r="A2043" s="941">
        <v>4055</v>
      </c>
      <c r="B2043" s="941" t="s">
        <v>10163</v>
      </c>
      <c r="C2043" s="942">
        <v>44082</v>
      </c>
      <c r="D2043" s="941" t="s">
        <v>2776</v>
      </c>
      <c r="E2043" s="941" t="s">
        <v>10154</v>
      </c>
      <c r="F2043" s="941"/>
      <c r="G2043" s="941"/>
      <c r="H2043" s="943" t="s">
        <v>2474</v>
      </c>
      <c r="I2043" s="943" t="s">
        <v>9116</v>
      </c>
      <c r="J2043" s="944">
        <v>44063</v>
      </c>
      <c r="K2043" s="943" t="s">
        <v>1466</v>
      </c>
      <c r="L2043" s="945">
        <v>1050</v>
      </c>
      <c r="M2043" s="168"/>
      <c r="N2043" s="828">
        <v>44145</v>
      </c>
      <c r="O2043" s="168"/>
      <c r="P2043" s="168"/>
      <c r="AB2043" s="1129" t="str">
        <f t="shared" si="38"/>
        <v>Sten Skagen176, 177</v>
      </c>
    </row>
    <row r="2044" spans="1:28" ht="12.95" customHeight="1">
      <c r="A2044" s="941">
        <v>4056</v>
      </c>
      <c r="B2044" s="941" t="s">
        <v>10164</v>
      </c>
      <c r="C2044" s="942">
        <v>44082</v>
      </c>
      <c r="D2044" s="941" t="s">
        <v>2779</v>
      </c>
      <c r="E2044" s="941" t="s">
        <v>10153</v>
      </c>
      <c r="F2044" s="941"/>
      <c r="G2044" s="941"/>
      <c r="H2044" s="943" t="s">
        <v>2474</v>
      </c>
      <c r="I2044" s="943" t="s">
        <v>535</v>
      </c>
      <c r="J2044" s="944">
        <v>44066</v>
      </c>
      <c r="K2044" s="943" t="s">
        <v>1466</v>
      </c>
      <c r="L2044" s="945">
        <v>1050</v>
      </c>
      <c r="M2044" s="168"/>
      <c r="N2044" s="828">
        <v>44145</v>
      </c>
      <c r="O2044" s="168"/>
      <c r="P2044" s="168"/>
      <c r="AB2044" s="1129" t="str">
        <f t="shared" si="38"/>
        <v>Tigris319, 321, 322</v>
      </c>
    </row>
    <row r="2045" spans="1:28" ht="12.95" customHeight="1">
      <c r="A2045" s="941">
        <v>4057</v>
      </c>
      <c r="B2045" s="941" t="s">
        <v>10165</v>
      </c>
      <c r="C2045" s="942">
        <v>44082</v>
      </c>
      <c r="D2045" s="941" t="s">
        <v>7571</v>
      </c>
      <c r="E2045" s="941">
        <v>281</v>
      </c>
      <c r="F2045" s="941"/>
      <c r="G2045" s="941"/>
      <c r="H2045" s="943" t="s">
        <v>9989</v>
      </c>
      <c r="I2045" s="943" t="s">
        <v>2946</v>
      </c>
      <c r="J2045" s="944">
        <v>44053</v>
      </c>
      <c r="K2045" s="943" t="s">
        <v>60</v>
      </c>
      <c r="L2045" s="945">
        <v>800</v>
      </c>
      <c r="M2045" s="168"/>
      <c r="N2045" s="828">
        <v>44091</v>
      </c>
      <c r="O2045" s="168"/>
      <c r="P2045" s="168"/>
      <c r="AB2045" s="1129" t="str">
        <f t="shared" si="38"/>
        <v>Matterhorn Spirit281</v>
      </c>
    </row>
    <row r="2046" spans="1:28" ht="12.95" customHeight="1">
      <c r="A2046" s="941">
        <v>4058</v>
      </c>
      <c r="B2046" s="941" t="s">
        <v>10166</v>
      </c>
      <c r="C2046" s="942">
        <v>44082</v>
      </c>
      <c r="D2046" s="941" t="s">
        <v>10040</v>
      </c>
      <c r="E2046" s="941">
        <v>13</v>
      </c>
      <c r="F2046" s="941"/>
      <c r="G2046" s="941"/>
      <c r="H2046" s="943" t="s">
        <v>9981</v>
      </c>
      <c r="I2046" s="943" t="s">
        <v>9415</v>
      </c>
      <c r="J2046" s="944">
        <v>44051</v>
      </c>
      <c r="K2046" s="943" t="s">
        <v>60</v>
      </c>
      <c r="L2046" s="945">
        <v>800</v>
      </c>
      <c r="M2046" s="168"/>
      <c r="N2046" s="828">
        <v>44091</v>
      </c>
      <c r="O2046" s="168"/>
      <c r="P2046" s="168"/>
      <c r="AB2046" s="1129" t="str">
        <f t="shared" si="38"/>
        <v>Prosky13</v>
      </c>
    </row>
    <row r="2047" spans="1:28" ht="12.95" customHeight="1">
      <c r="A2047" s="941">
        <v>4059</v>
      </c>
      <c r="B2047" s="941" t="s">
        <v>10167</v>
      </c>
      <c r="C2047" s="942">
        <v>44082</v>
      </c>
      <c r="D2047" s="941" t="s">
        <v>8593</v>
      </c>
      <c r="E2047" s="941">
        <v>22</v>
      </c>
      <c r="F2047" s="941"/>
      <c r="G2047" s="941"/>
      <c r="H2047" s="943" t="s">
        <v>63</v>
      </c>
      <c r="I2047" s="943" t="s">
        <v>48</v>
      </c>
      <c r="J2047" s="944">
        <v>44060</v>
      </c>
      <c r="K2047" s="943" t="s">
        <v>60</v>
      </c>
      <c r="L2047" s="945">
        <v>800</v>
      </c>
      <c r="M2047" s="168"/>
      <c r="N2047" s="828">
        <v>44091</v>
      </c>
      <c r="O2047" s="168"/>
      <c r="P2047" s="168"/>
      <c r="AB2047" s="1129" t="str">
        <f t="shared" si="38"/>
        <v>Stavanger Falcon22</v>
      </c>
    </row>
    <row r="2048" spans="1:28" ht="12.95" customHeight="1">
      <c r="A2048" s="941">
        <v>4060</v>
      </c>
      <c r="B2048" s="941" t="s">
        <v>10168</v>
      </c>
      <c r="C2048" s="942">
        <v>44082</v>
      </c>
      <c r="D2048" s="941" t="s">
        <v>92</v>
      </c>
      <c r="E2048" s="941">
        <v>22</v>
      </c>
      <c r="F2048" s="941"/>
      <c r="G2048" s="941"/>
      <c r="H2048" s="943" t="s">
        <v>9911</v>
      </c>
      <c r="I2048" s="943" t="s">
        <v>20</v>
      </c>
      <c r="J2048" s="944">
        <v>44056</v>
      </c>
      <c r="K2048" s="943" t="s">
        <v>60</v>
      </c>
      <c r="L2048" s="945">
        <v>800</v>
      </c>
      <c r="M2048" s="168"/>
      <c r="N2048" s="828">
        <v>44091</v>
      </c>
      <c r="O2048" s="168"/>
      <c r="P2048" s="168"/>
      <c r="AB2048" s="1129" t="str">
        <f t="shared" si="38"/>
        <v>Luzon Spirit22</v>
      </c>
    </row>
    <row r="2049" spans="1:70" ht="12.95" customHeight="1">
      <c r="A2049" s="941">
        <v>4061</v>
      </c>
      <c r="B2049" s="941" t="s">
        <v>10169</v>
      </c>
      <c r="C2049" s="942">
        <v>44082</v>
      </c>
      <c r="D2049" s="941" t="s">
        <v>3088</v>
      </c>
      <c r="E2049" s="941">
        <v>25</v>
      </c>
      <c r="F2049" s="941"/>
      <c r="G2049" s="941"/>
      <c r="H2049" s="943" t="s">
        <v>7955</v>
      </c>
      <c r="I2049" s="943" t="s">
        <v>71</v>
      </c>
      <c r="J2049" s="944">
        <v>44049</v>
      </c>
      <c r="K2049" s="943" t="s">
        <v>60</v>
      </c>
      <c r="L2049" s="945">
        <v>800</v>
      </c>
      <c r="M2049" s="168"/>
      <c r="N2049" s="828">
        <v>44091</v>
      </c>
      <c r="O2049" s="168"/>
      <c r="P2049" s="168"/>
      <c r="AB2049" s="1129" t="str">
        <f t="shared" si="38"/>
        <v>Stavanger Bliss25</v>
      </c>
    </row>
    <row r="2050" spans="1:70" ht="12.95" customHeight="1">
      <c r="A2050" s="941">
        <v>4062</v>
      </c>
      <c r="B2050" s="941" t="s">
        <v>10170</v>
      </c>
      <c r="C2050" s="942">
        <v>44082</v>
      </c>
      <c r="D2050" s="941" t="s">
        <v>10114</v>
      </c>
      <c r="E2050" s="941">
        <v>28</v>
      </c>
      <c r="F2050" s="941"/>
      <c r="G2050" s="941"/>
      <c r="H2050" s="943" t="s">
        <v>8302</v>
      </c>
      <c r="I2050" s="943" t="s">
        <v>164</v>
      </c>
      <c r="J2050" s="944">
        <v>44061</v>
      </c>
      <c r="K2050" s="943" t="s">
        <v>7591</v>
      </c>
      <c r="L2050" s="945">
        <v>1400</v>
      </c>
      <c r="M2050" s="168"/>
      <c r="N2050" s="828">
        <v>44089</v>
      </c>
      <c r="O2050" s="168"/>
      <c r="P2050" s="168"/>
      <c r="AB2050" s="1129" t="str">
        <f t="shared" si="38"/>
        <v>Ionic Althea28</v>
      </c>
    </row>
    <row r="2051" spans="1:70" ht="12.95" customHeight="1">
      <c r="A2051" s="941">
        <v>4063</v>
      </c>
      <c r="B2051" s="941" t="s">
        <v>10171</v>
      </c>
      <c r="C2051" s="942">
        <v>44083</v>
      </c>
      <c r="D2051" s="941" t="s">
        <v>9907</v>
      </c>
      <c r="E2051" s="941">
        <v>1</v>
      </c>
      <c r="F2051" s="941"/>
      <c r="G2051" s="941"/>
      <c r="H2051" s="943" t="s">
        <v>3273</v>
      </c>
      <c r="I2051" s="943" t="s">
        <v>455</v>
      </c>
      <c r="J2051" s="944">
        <v>44060</v>
      </c>
      <c r="K2051" s="943" t="s">
        <v>1485</v>
      </c>
      <c r="L2051" s="945">
        <v>1600</v>
      </c>
      <c r="M2051" s="168"/>
      <c r="N2051" s="1213">
        <v>44113</v>
      </c>
      <c r="O2051" s="1140"/>
      <c r="P2051" s="1212" t="s">
        <v>10385</v>
      </c>
      <c r="AB2051" s="1129" t="str">
        <f t="shared" si="38"/>
        <v>MTM Hudson1</v>
      </c>
    </row>
    <row r="2052" spans="1:70" ht="12.95" customHeight="1">
      <c r="A2052" s="1135">
        <v>4064</v>
      </c>
      <c r="B2052" s="1135" t="s">
        <v>10172</v>
      </c>
      <c r="C2052" s="1136">
        <v>44083</v>
      </c>
      <c r="D2052" s="1135" t="s">
        <v>8977</v>
      </c>
      <c r="E2052" s="1135">
        <v>20604</v>
      </c>
      <c r="F2052" s="1135"/>
      <c r="G2052" s="1135"/>
      <c r="H2052" s="1137" t="s">
        <v>9914</v>
      </c>
      <c r="I2052" s="1137" t="s">
        <v>25</v>
      </c>
      <c r="J2052" s="1138">
        <v>44066</v>
      </c>
      <c r="K2052" s="1137" t="s">
        <v>1485</v>
      </c>
      <c r="L2052" s="1139">
        <v>1600</v>
      </c>
      <c r="M2052" s="1140"/>
      <c r="N2052" s="1213">
        <v>44113</v>
      </c>
      <c r="O2052" s="1140"/>
      <c r="P2052" s="1140" t="s">
        <v>10388</v>
      </c>
      <c r="Q2052" s="586"/>
      <c r="R2052" s="586"/>
      <c r="S2052" s="586"/>
      <c r="T2052" s="1141"/>
      <c r="U2052" s="586"/>
      <c r="V2052" s="1141"/>
      <c r="W2052" s="1141"/>
      <c r="X2052" s="1141"/>
      <c r="Y2052" s="1141"/>
      <c r="Z2052" s="1141"/>
      <c r="AA2052" s="1141"/>
      <c r="AB2052" s="1142" t="str">
        <f t="shared" si="38"/>
        <v>Stamatia20604</v>
      </c>
      <c r="AC2052" s="1141"/>
      <c r="AD2052" s="1141"/>
      <c r="AE2052" s="1141"/>
      <c r="AF2052" s="1141"/>
      <c r="AG2052" s="1141"/>
      <c r="AH2052" s="1141"/>
      <c r="AI2052" s="1141"/>
      <c r="AJ2052" s="1141"/>
      <c r="AK2052" s="1141"/>
      <c r="AL2052" s="1141"/>
      <c r="AM2052" s="1141"/>
      <c r="AN2052" s="1141"/>
      <c r="AO2052" s="1141"/>
      <c r="AP2052" s="1141"/>
      <c r="AQ2052" s="1141"/>
      <c r="AR2052" s="1141"/>
      <c r="AS2052" s="1141"/>
      <c r="AT2052" s="1141"/>
      <c r="AU2052" s="1141"/>
      <c r="AV2052" s="1141"/>
      <c r="AW2052" s="1141"/>
      <c r="AX2052" s="1141"/>
      <c r="AY2052" s="1141"/>
      <c r="AZ2052" s="1141"/>
      <c r="BA2052" s="1141"/>
      <c r="BB2052" s="1141"/>
      <c r="BC2052" s="1141"/>
      <c r="BD2052" s="1141"/>
      <c r="BE2052" s="1141"/>
      <c r="BF2052" s="1141"/>
      <c r="BG2052" s="1141"/>
      <c r="BH2052" s="1141"/>
      <c r="BI2052" s="1141"/>
      <c r="BJ2052" s="1141"/>
      <c r="BK2052" s="1141"/>
      <c r="BL2052" s="1141"/>
      <c r="BM2052" s="1141"/>
      <c r="BN2052" s="1141"/>
      <c r="BO2052" s="1141"/>
      <c r="BP2052" s="1141"/>
      <c r="BQ2052" s="1141"/>
      <c r="BR2052" s="1141"/>
    </row>
    <row r="2053" spans="1:70" s="586" customFormat="1" ht="12.95" customHeight="1">
      <c r="A2053" s="941">
        <v>4065</v>
      </c>
      <c r="B2053" s="941" t="s">
        <v>10173</v>
      </c>
      <c r="C2053" s="942">
        <v>44083</v>
      </c>
      <c r="D2053" s="941" t="s">
        <v>628</v>
      </c>
      <c r="E2053" s="941">
        <v>2007</v>
      </c>
      <c r="F2053" s="941"/>
      <c r="G2053" s="941"/>
      <c r="H2053" s="943" t="s">
        <v>8840</v>
      </c>
      <c r="I2053" s="943" t="s">
        <v>356</v>
      </c>
      <c r="J2053" s="944">
        <v>44050</v>
      </c>
      <c r="K2053" s="943" t="s">
        <v>1094</v>
      </c>
      <c r="L2053" s="945">
        <v>1400</v>
      </c>
      <c r="M2053" s="168"/>
      <c r="N2053" s="828">
        <v>44098</v>
      </c>
      <c r="O2053" s="168"/>
      <c r="P2053" s="168"/>
      <c r="Q2053"/>
      <c r="R2053"/>
      <c r="S2053"/>
      <c r="T2053" s="146"/>
      <c r="U2053"/>
      <c r="V2053" s="146"/>
      <c r="W2053" s="146"/>
      <c r="X2053" s="146"/>
      <c r="Y2053" s="146"/>
      <c r="Z2053" s="146"/>
      <c r="AA2053" s="146"/>
      <c r="AB2053" s="1129" t="str">
        <f t="shared" si="38"/>
        <v>Stena President2007</v>
      </c>
      <c r="AC2053" s="146"/>
      <c r="AD2053" s="146"/>
      <c r="AE2053" s="146"/>
      <c r="AF2053" s="146"/>
      <c r="AG2053" s="146"/>
      <c r="AH2053" s="146"/>
      <c r="AI2053" s="146"/>
      <c r="AJ2053" s="146"/>
      <c r="AK2053" s="146"/>
      <c r="AL2053" s="146"/>
      <c r="AM2053" s="146"/>
      <c r="AN2053" s="146"/>
      <c r="AO2053" s="146"/>
      <c r="AP2053" s="146"/>
      <c r="AQ2053" s="146"/>
      <c r="AR2053" s="146"/>
      <c r="AS2053" s="146"/>
      <c r="AT2053" s="146"/>
      <c r="AU2053" s="146"/>
      <c r="AV2053" s="146"/>
      <c r="AW2053" s="146"/>
      <c r="AX2053" s="146"/>
      <c r="AY2053" s="146"/>
      <c r="AZ2053" s="146"/>
      <c r="BA2053" s="146"/>
      <c r="BB2053" s="146"/>
      <c r="BC2053" s="146"/>
      <c r="BD2053" s="146"/>
      <c r="BE2053" s="146"/>
      <c r="BF2053" s="146"/>
      <c r="BG2053" s="146"/>
      <c r="BH2053" s="146"/>
      <c r="BI2053" s="146"/>
      <c r="BJ2053" s="146"/>
      <c r="BK2053" s="146"/>
      <c r="BL2053" s="146"/>
      <c r="BM2053" s="146"/>
      <c r="BN2053" s="146"/>
      <c r="BO2053" s="146"/>
      <c r="BP2053" s="146"/>
      <c r="BQ2053" s="146"/>
      <c r="BR2053" s="146"/>
    </row>
    <row r="2054" spans="1:70" ht="12.95" customHeight="1">
      <c r="A2054" s="941">
        <v>4066</v>
      </c>
      <c r="B2054" s="941" t="s">
        <v>10174</v>
      </c>
      <c r="C2054" s="942">
        <v>44083</v>
      </c>
      <c r="D2054" s="941" t="s">
        <v>8308</v>
      </c>
      <c r="E2054" s="941">
        <v>2002</v>
      </c>
      <c r="F2054" s="941"/>
      <c r="G2054" s="941"/>
      <c r="H2054" s="943" t="s">
        <v>8840</v>
      </c>
      <c r="I2054" s="943" t="s">
        <v>252</v>
      </c>
      <c r="J2054" s="944">
        <v>44060</v>
      </c>
      <c r="K2054" s="943" t="s">
        <v>1094</v>
      </c>
      <c r="L2054" s="945">
        <v>1400</v>
      </c>
      <c r="M2054" s="168"/>
      <c r="N2054" s="828">
        <v>44120</v>
      </c>
      <c r="O2054" s="168"/>
      <c r="P2054" s="168"/>
      <c r="AB2054" s="1129" t="str">
        <f t="shared" si="38"/>
        <v>Sonangol Maiombe2002</v>
      </c>
    </row>
    <row r="2055" spans="1:70" ht="12.95" customHeight="1">
      <c r="A2055" s="941">
        <v>4067</v>
      </c>
      <c r="B2055" s="941" t="s">
        <v>10175</v>
      </c>
      <c r="C2055" s="942">
        <v>44083</v>
      </c>
      <c r="D2055" s="941" t="s">
        <v>464</v>
      </c>
      <c r="E2055" s="941">
        <v>2006</v>
      </c>
      <c r="F2055" s="941"/>
      <c r="G2055" s="941"/>
      <c r="H2055" s="943" t="s">
        <v>8840</v>
      </c>
      <c r="I2055" s="1128" t="s">
        <v>572</v>
      </c>
      <c r="J2055" s="944">
        <v>44072</v>
      </c>
      <c r="K2055" s="943" t="s">
        <v>1094</v>
      </c>
      <c r="L2055" s="945">
        <v>1400</v>
      </c>
      <c r="M2055" s="168"/>
      <c r="N2055" s="828">
        <v>44098</v>
      </c>
      <c r="O2055" s="168"/>
      <c r="P2055" s="168"/>
      <c r="AB2055" s="1129" t="str">
        <f t="shared" si="38"/>
        <v>Stena Penguin2006</v>
      </c>
    </row>
    <row r="2056" spans="1:70" ht="12.95" customHeight="1">
      <c r="A2056" s="941">
        <v>4068</v>
      </c>
      <c r="B2056" s="941" t="s">
        <v>10176</v>
      </c>
      <c r="C2056" s="942">
        <v>44083</v>
      </c>
      <c r="D2056" s="941" t="s">
        <v>2028</v>
      </c>
      <c r="E2056" s="941">
        <v>2008</v>
      </c>
      <c r="F2056" s="941"/>
      <c r="G2056" s="941"/>
      <c r="H2056" s="943" t="s">
        <v>8840</v>
      </c>
      <c r="I2056" s="1128" t="s">
        <v>413</v>
      </c>
      <c r="J2056" s="944">
        <v>44064</v>
      </c>
      <c r="K2056" s="943" t="s">
        <v>1094</v>
      </c>
      <c r="L2056" s="945">
        <v>1400</v>
      </c>
      <c r="M2056" s="168"/>
      <c r="N2056" s="828">
        <v>44098</v>
      </c>
      <c r="O2056" s="168"/>
      <c r="P2056" s="168"/>
      <c r="AB2056" s="1129" t="str">
        <f t="shared" si="38"/>
        <v>Stena President2008</v>
      </c>
    </row>
    <row r="2057" spans="1:70" ht="12.95" customHeight="1">
      <c r="A2057" s="941">
        <v>4069</v>
      </c>
      <c r="B2057" s="941" t="s">
        <v>10177</v>
      </c>
      <c r="C2057" s="942">
        <v>44083</v>
      </c>
      <c r="D2057" s="941" t="s">
        <v>8909</v>
      </c>
      <c r="E2057" s="941">
        <v>2002</v>
      </c>
      <c r="F2057" s="941"/>
      <c r="G2057" s="941"/>
      <c r="H2057" s="943" t="s">
        <v>8481</v>
      </c>
      <c r="I2057" s="943" t="s">
        <v>10030</v>
      </c>
      <c r="J2057" s="944">
        <v>44038</v>
      </c>
      <c r="K2057" s="943" t="s">
        <v>8479</v>
      </c>
      <c r="L2057" s="945">
        <v>1200</v>
      </c>
      <c r="M2057" s="168"/>
      <c r="N2057" s="828">
        <v>44105</v>
      </c>
      <c r="O2057" s="168" t="s">
        <v>10384</v>
      </c>
      <c r="P2057" s="168" t="s">
        <v>10387</v>
      </c>
      <c r="AB2057" s="1129" t="str">
        <f t="shared" si="38"/>
        <v>Fraternity2002</v>
      </c>
    </row>
    <row r="2058" spans="1:70" ht="12.95" customHeight="1">
      <c r="A2058" s="941">
        <v>4070</v>
      </c>
      <c r="B2058" s="941" t="s">
        <v>10178</v>
      </c>
      <c r="C2058" s="942">
        <v>44083</v>
      </c>
      <c r="D2058" s="941" t="s">
        <v>9983</v>
      </c>
      <c r="E2058" s="941">
        <v>2002</v>
      </c>
      <c r="F2058" s="941"/>
      <c r="G2058" s="941"/>
      <c r="H2058" s="943" t="s">
        <v>8596</v>
      </c>
      <c r="I2058" s="943" t="s">
        <v>319</v>
      </c>
      <c r="J2058" s="944">
        <v>44051</v>
      </c>
      <c r="K2058" s="943" t="s">
        <v>8479</v>
      </c>
      <c r="L2058" s="945">
        <v>1200</v>
      </c>
      <c r="M2058" s="168"/>
      <c r="N2058" s="828">
        <v>44178</v>
      </c>
      <c r="O2058" s="168" t="s">
        <v>10384</v>
      </c>
      <c r="P2058" t="s">
        <v>10389</v>
      </c>
      <c r="AB2058" s="1129" t="str">
        <f t="shared" si="38"/>
        <v>Statia2002</v>
      </c>
    </row>
    <row r="2059" spans="1:70" ht="12.95" customHeight="1">
      <c r="A2059" s="941">
        <v>4071</v>
      </c>
      <c r="B2059" s="941" t="s">
        <v>10179</v>
      </c>
      <c r="C2059" s="942">
        <v>44083</v>
      </c>
      <c r="D2059" s="941" t="s">
        <v>10032</v>
      </c>
      <c r="E2059" s="941">
        <v>20202</v>
      </c>
      <c r="F2059" s="941"/>
      <c r="G2059" s="941"/>
      <c r="H2059" s="943" t="s">
        <v>10049</v>
      </c>
      <c r="I2059" s="943" t="s">
        <v>267</v>
      </c>
      <c r="J2059" s="944">
        <v>44060</v>
      </c>
      <c r="K2059" s="943" t="s">
        <v>8479</v>
      </c>
      <c r="L2059" s="945">
        <v>1200</v>
      </c>
      <c r="M2059" s="168"/>
      <c r="N2059" s="828">
        <v>44178</v>
      </c>
      <c r="O2059" s="168"/>
      <c r="P2059" s="168"/>
      <c r="AB2059" s="1129" t="str">
        <f t="shared" si="38"/>
        <v>Bastia20202</v>
      </c>
    </row>
    <row r="2060" spans="1:70" ht="12.95" customHeight="1">
      <c r="A2060" s="941">
        <v>4072</v>
      </c>
      <c r="B2060" s="941" t="s">
        <v>10180</v>
      </c>
      <c r="C2060" s="942">
        <v>44083</v>
      </c>
      <c r="D2060" s="941" t="s">
        <v>10036</v>
      </c>
      <c r="E2060" s="941">
        <v>2003</v>
      </c>
      <c r="F2060" s="941"/>
      <c r="G2060" s="941"/>
      <c r="H2060" s="943" t="s">
        <v>10049</v>
      </c>
      <c r="I2060" s="943" t="s">
        <v>267</v>
      </c>
      <c r="J2060" s="944">
        <v>44059</v>
      </c>
      <c r="K2060" s="943" t="s">
        <v>8479</v>
      </c>
      <c r="L2060" s="945">
        <v>1200</v>
      </c>
      <c r="M2060" s="168"/>
      <c r="N2060" s="828">
        <v>44178</v>
      </c>
      <c r="O2060" s="168"/>
      <c r="P2060" s="168"/>
      <c r="AB2060" s="1129" t="str">
        <f t="shared" si="38"/>
        <v>Maria2003</v>
      </c>
    </row>
    <row r="2061" spans="1:70" ht="12.95" customHeight="1">
      <c r="A2061" s="941">
        <v>4073</v>
      </c>
      <c r="B2061" s="941" t="s">
        <v>10220</v>
      </c>
      <c r="C2061" s="942">
        <v>44113</v>
      </c>
      <c r="D2061" s="941" t="s">
        <v>10043</v>
      </c>
      <c r="E2061" s="941">
        <v>8</v>
      </c>
      <c r="F2061" s="941"/>
      <c r="G2061" s="941"/>
      <c r="H2061" s="943" t="s">
        <v>10052</v>
      </c>
      <c r="I2061" s="1128" t="s">
        <v>10210</v>
      </c>
      <c r="J2061" s="944">
        <v>44095</v>
      </c>
      <c r="K2061" s="943" t="s">
        <v>9019</v>
      </c>
      <c r="L2061" s="945">
        <v>1200</v>
      </c>
      <c r="M2061" s="168"/>
      <c r="N2061" s="828">
        <v>44153</v>
      </c>
      <c r="O2061" s="168"/>
      <c r="P2061" s="168"/>
      <c r="AB2061" s="1129" t="str">
        <f t="shared" si="38"/>
        <v>Caribbean Voyager8</v>
      </c>
    </row>
    <row r="2062" spans="1:70" ht="12.95" customHeight="1">
      <c r="A2062" s="941">
        <v>4074</v>
      </c>
      <c r="B2062" s="941" t="s">
        <v>10221</v>
      </c>
      <c r="C2062" s="942">
        <v>44113</v>
      </c>
      <c r="D2062" s="941" t="s">
        <v>10109</v>
      </c>
      <c r="E2062" s="941">
        <v>16</v>
      </c>
      <c r="F2062" s="941"/>
      <c r="G2062" s="941"/>
      <c r="H2062" s="943" t="s">
        <v>9027</v>
      </c>
      <c r="I2062" s="943" t="s">
        <v>9924</v>
      </c>
      <c r="J2062" s="944">
        <v>44089</v>
      </c>
      <c r="K2062" s="943" t="s">
        <v>9019</v>
      </c>
      <c r="L2062" s="945">
        <v>1200</v>
      </c>
      <c r="M2062" s="168"/>
      <c r="N2062" s="828">
        <v>44145</v>
      </c>
      <c r="O2062" s="168"/>
      <c r="P2062" s="168"/>
      <c r="AB2062" s="1129" t="str">
        <f t="shared" si="38"/>
        <v>Marlin Shikoku16</v>
      </c>
    </row>
    <row r="2063" spans="1:70" ht="12.95" customHeight="1">
      <c r="A2063" s="941">
        <v>4075</v>
      </c>
      <c r="B2063" s="941" t="s">
        <v>10222</v>
      </c>
      <c r="C2063" s="942">
        <v>44113</v>
      </c>
      <c r="D2063" s="941" t="s">
        <v>10115</v>
      </c>
      <c r="E2063" s="941">
        <v>121</v>
      </c>
      <c r="F2063" s="941"/>
      <c r="G2063" s="941"/>
      <c r="H2063" s="943" t="s">
        <v>8976</v>
      </c>
      <c r="I2063" s="1128" t="s">
        <v>20</v>
      </c>
      <c r="J2063" s="944">
        <v>44095</v>
      </c>
      <c r="K2063" s="943" t="s">
        <v>9019</v>
      </c>
      <c r="L2063" s="945">
        <v>1200</v>
      </c>
      <c r="M2063" s="168"/>
      <c r="N2063" s="828">
        <v>44120</v>
      </c>
      <c r="O2063" s="168"/>
      <c r="P2063" s="168"/>
      <c r="AB2063" s="1129" t="str">
        <f t="shared" si="38"/>
        <v>Belmar121</v>
      </c>
    </row>
    <row r="2064" spans="1:70" ht="12.95" customHeight="1">
      <c r="A2064" s="941">
        <v>4076</v>
      </c>
      <c r="B2064" s="941" t="s">
        <v>10223</v>
      </c>
      <c r="C2064" s="942">
        <v>44113</v>
      </c>
      <c r="D2064" s="941" t="s">
        <v>10186</v>
      </c>
      <c r="E2064" s="941">
        <v>116</v>
      </c>
      <c r="F2064" s="941"/>
      <c r="G2064" s="941"/>
      <c r="H2064" s="943" t="s">
        <v>9537</v>
      </c>
      <c r="I2064" s="943" t="s">
        <v>267</v>
      </c>
      <c r="J2064" s="944">
        <v>44095</v>
      </c>
      <c r="K2064" s="943" t="s">
        <v>9019</v>
      </c>
      <c r="L2064" s="945">
        <v>1200</v>
      </c>
      <c r="M2064" s="168"/>
      <c r="N2064" s="828">
        <v>44179</v>
      </c>
      <c r="O2064" s="168"/>
      <c r="P2064" s="168"/>
      <c r="AB2064" s="1129" t="str">
        <f t="shared" si="38"/>
        <v>Hafnia Karwa116</v>
      </c>
    </row>
    <row r="2065" spans="1:28" ht="12.95" customHeight="1">
      <c r="A2065" s="941">
        <v>4077</v>
      </c>
      <c r="B2065" s="941" t="s">
        <v>10224</v>
      </c>
      <c r="C2065" s="942">
        <v>44113</v>
      </c>
      <c r="D2065" s="941" t="s">
        <v>689</v>
      </c>
      <c r="E2065" s="941">
        <v>14</v>
      </c>
      <c r="F2065" s="941"/>
      <c r="G2065" s="941"/>
      <c r="H2065" s="943" t="s">
        <v>9621</v>
      </c>
      <c r="I2065" s="943" t="s">
        <v>10211</v>
      </c>
      <c r="J2065" s="944">
        <v>44091</v>
      </c>
      <c r="K2065" s="943" t="s">
        <v>28</v>
      </c>
      <c r="L2065" s="945">
        <v>1400</v>
      </c>
      <c r="M2065" s="168"/>
      <c r="N2065" s="828">
        <v>44131</v>
      </c>
      <c r="O2065" s="168"/>
      <c r="P2065" s="168"/>
      <c r="AB2065" s="1129" t="str">
        <f t="shared" si="38"/>
        <v>Ariane14</v>
      </c>
    </row>
    <row r="2066" spans="1:28" ht="12.95" customHeight="1">
      <c r="A2066" s="941">
        <v>4078</v>
      </c>
      <c r="B2066" s="941" t="s">
        <v>10225</v>
      </c>
      <c r="C2066" s="942">
        <v>44113</v>
      </c>
      <c r="D2066" s="941" t="s">
        <v>9813</v>
      </c>
      <c r="E2066" s="941">
        <v>11</v>
      </c>
      <c r="F2066" s="941"/>
      <c r="G2066" s="941"/>
      <c r="H2066" s="943" t="s">
        <v>9915</v>
      </c>
      <c r="I2066" s="1128" t="s">
        <v>10226</v>
      </c>
      <c r="J2066" s="944">
        <v>44089</v>
      </c>
      <c r="K2066" s="943" t="s">
        <v>28</v>
      </c>
      <c r="L2066" s="945">
        <v>1400</v>
      </c>
      <c r="M2066" s="168"/>
      <c r="N2066" s="828">
        <v>44131</v>
      </c>
      <c r="O2066" s="168"/>
      <c r="P2066" s="168"/>
      <c r="AB2066" s="1129" t="str">
        <f t="shared" si="38"/>
        <v>Navig8 Promise11</v>
      </c>
    </row>
    <row r="2067" spans="1:28" ht="12.95" customHeight="1">
      <c r="A2067" s="941">
        <v>4079</v>
      </c>
      <c r="B2067" s="941" t="s">
        <v>10227</v>
      </c>
      <c r="C2067" s="942">
        <v>44113</v>
      </c>
      <c r="D2067" s="941" t="s">
        <v>635</v>
      </c>
      <c r="E2067" s="941">
        <v>97</v>
      </c>
      <c r="F2067" s="941"/>
      <c r="G2067" s="941"/>
      <c r="H2067" s="943" t="s">
        <v>10182</v>
      </c>
      <c r="I2067" s="1128" t="s">
        <v>10228</v>
      </c>
      <c r="J2067" s="944">
        <v>44095</v>
      </c>
      <c r="K2067" s="943" t="s">
        <v>28</v>
      </c>
      <c r="L2067" s="945">
        <v>1400</v>
      </c>
      <c r="M2067" s="168"/>
      <c r="N2067" s="828">
        <v>44131</v>
      </c>
      <c r="O2067" s="168"/>
      <c r="P2067" s="168"/>
      <c r="AB2067" s="1129" t="str">
        <f t="shared" si="38"/>
        <v>Stride97</v>
      </c>
    </row>
    <row r="2068" spans="1:28" ht="12.95" customHeight="1">
      <c r="A2068" s="941">
        <v>4080</v>
      </c>
      <c r="B2068" s="941" t="s">
        <v>10229</v>
      </c>
      <c r="C2068" s="942">
        <v>44113</v>
      </c>
      <c r="D2068" s="941" t="s">
        <v>3094</v>
      </c>
      <c r="E2068" s="941">
        <v>155</v>
      </c>
      <c r="F2068" s="941"/>
      <c r="G2068" s="941"/>
      <c r="H2068" s="943" t="s">
        <v>10119</v>
      </c>
      <c r="I2068" s="943" t="s">
        <v>2751</v>
      </c>
      <c r="J2068" s="944">
        <v>44077</v>
      </c>
      <c r="K2068" s="943" t="s">
        <v>8366</v>
      </c>
      <c r="L2068" s="945">
        <v>1200</v>
      </c>
      <c r="M2068" s="168"/>
      <c r="N2068" s="828">
        <v>44120</v>
      </c>
      <c r="O2068" s="168"/>
      <c r="P2068" s="168"/>
      <c r="AB2068" s="1129" t="str">
        <f t="shared" si="38"/>
        <v>Cabo Froward155</v>
      </c>
    </row>
    <row r="2069" spans="1:28" ht="12.95" customHeight="1">
      <c r="A2069" s="941">
        <v>4081</v>
      </c>
      <c r="B2069" s="941" t="s">
        <v>10230</v>
      </c>
      <c r="C2069" s="942">
        <v>44113</v>
      </c>
      <c r="D2069" s="941" t="s">
        <v>10111</v>
      </c>
      <c r="E2069" s="941">
        <v>8</v>
      </c>
      <c r="F2069" s="941"/>
      <c r="G2069" s="941"/>
      <c r="H2069" s="943" t="s">
        <v>1405</v>
      </c>
      <c r="I2069" s="943" t="s">
        <v>1285</v>
      </c>
      <c r="J2069" s="944">
        <v>44079</v>
      </c>
      <c r="K2069" s="943" t="s">
        <v>8366</v>
      </c>
      <c r="L2069" s="945">
        <v>1200</v>
      </c>
      <c r="M2069" s="168"/>
      <c r="N2069" s="828">
        <v>44140</v>
      </c>
      <c r="O2069" s="168"/>
      <c r="P2069" s="168"/>
      <c r="AB2069" s="1129" t="str">
        <f t="shared" si="38"/>
        <v>Eva Tokyo8</v>
      </c>
    </row>
    <row r="2070" spans="1:28" ht="12.95" customHeight="1">
      <c r="A2070" s="941">
        <v>4082</v>
      </c>
      <c r="B2070" s="941" t="s">
        <v>10231</v>
      </c>
      <c r="C2070" s="942">
        <v>44113</v>
      </c>
      <c r="D2070" s="941" t="s">
        <v>8574</v>
      </c>
      <c r="E2070" s="941">
        <v>171</v>
      </c>
      <c r="F2070" s="941"/>
      <c r="G2070" s="941"/>
      <c r="H2070" s="943" t="s">
        <v>1942</v>
      </c>
      <c r="I2070" s="943" t="s">
        <v>261</v>
      </c>
      <c r="J2070" s="944">
        <v>44086</v>
      </c>
      <c r="K2070" s="943" t="s">
        <v>8366</v>
      </c>
      <c r="L2070" s="945">
        <v>1200</v>
      </c>
      <c r="M2070" s="168"/>
      <c r="N2070" s="828">
        <v>44124</v>
      </c>
      <c r="O2070" s="168"/>
      <c r="P2070" s="168"/>
      <c r="AB2070" s="1129" t="str">
        <f t="shared" si="38"/>
        <v>Seaways Luzon171</v>
      </c>
    </row>
    <row r="2071" spans="1:28" ht="12.95" customHeight="1">
      <c r="A2071" s="941">
        <v>4083</v>
      </c>
      <c r="B2071" s="941" t="s">
        <v>10232</v>
      </c>
      <c r="C2071" s="942">
        <v>44113</v>
      </c>
      <c r="D2071" s="941" t="s">
        <v>8250</v>
      </c>
      <c r="E2071" s="941">
        <v>21</v>
      </c>
      <c r="F2071" s="941"/>
      <c r="G2071" s="941"/>
      <c r="H2071" s="1128" t="s">
        <v>8765</v>
      </c>
      <c r="I2071" s="943" t="s">
        <v>55</v>
      </c>
      <c r="J2071" s="944">
        <v>44086</v>
      </c>
      <c r="K2071" s="943" t="s">
        <v>8366</v>
      </c>
      <c r="L2071" s="945">
        <v>1200</v>
      </c>
      <c r="M2071" s="168"/>
      <c r="N2071" s="828">
        <v>44124</v>
      </c>
      <c r="O2071" s="168"/>
      <c r="P2071" s="168"/>
      <c r="AB2071" s="1129" t="str">
        <f t="shared" si="38"/>
        <v>Nicopolis21</v>
      </c>
    </row>
    <row r="2072" spans="1:28" ht="12.95" customHeight="1">
      <c r="A2072" s="941">
        <v>4084</v>
      </c>
      <c r="B2072" s="941" t="s">
        <v>10233</v>
      </c>
      <c r="C2072" s="942">
        <v>44113</v>
      </c>
      <c r="D2072" s="941" t="s">
        <v>10116</v>
      </c>
      <c r="E2072" s="941">
        <v>20</v>
      </c>
      <c r="F2072" s="941"/>
      <c r="G2072" s="941"/>
      <c r="H2072" s="943" t="s">
        <v>1405</v>
      </c>
      <c r="I2072" s="943" t="s">
        <v>10219</v>
      </c>
      <c r="J2072" s="944">
        <v>44089</v>
      </c>
      <c r="K2072" s="943" t="s">
        <v>8366</v>
      </c>
      <c r="L2072" s="945">
        <v>1200</v>
      </c>
      <c r="M2072" s="168"/>
      <c r="N2072" s="828">
        <v>44140</v>
      </c>
      <c r="O2072" s="168"/>
      <c r="P2072" s="168"/>
      <c r="AB2072" s="1129" t="str">
        <f t="shared" si="38"/>
        <v>Vari Trader20</v>
      </c>
    </row>
    <row r="2073" spans="1:28" ht="12.95" customHeight="1">
      <c r="A2073" s="941">
        <v>4085</v>
      </c>
      <c r="B2073" s="941" t="s">
        <v>10234</v>
      </c>
      <c r="C2073" s="942">
        <v>44113</v>
      </c>
      <c r="D2073" s="941" t="s">
        <v>10046</v>
      </c>
      <c r="E2073" s="941">
        <v>48</v>
      </c>
      <c r="F2073" s="941"/>
      <c r="G2073" s="941"/>
      <c r="H2073" s="943" t="s">
        <v>1405</v>
      </c>
      <c r="I2073" s="943" t="s">
        <v>1285</v>
      </c>
      <c r="J2073" s="944">
        <v>44100</v>
      </c>
      <c r="K2073" s="943" t="s">
        <v>8366</v>
      </c>
      <c r="L2073" s="945">
        <v>1200</v>
      </c>
      <c r="M2073" s="168"/>
      <c r="N2073" s="828">
        <v>44140</v>
      </c>
      <c r="O2073" s="168"/>
      <c r="P2073" s="168"/>
      <c r="AB2073" s="1129" t="str">
        <f t="shared" si="38"/>
        <v>Barbouni48</v>
      </c>
    </row>
    <row r="2074" spans="1:28" ht="12.95" customHeight="1">
      <c r="A2074" s="941">
        <v>4086</v>
      </c>
      <c r="B2074" s="941" t="s">
        <v>10235</v>
      </c>
      <c r="C2074" s="942">
        <v>44113</v>
      </c>
      <c r="D2074" s="941" t="s">
        <v>10193</v>
      </c>
      <c r="E2074" s="941">
        <v>15</v>
      </c>
      <c r="F2074" s="941"/>
      <c r="G2074" s="941"/>
      <c r="H2074" s="943" t="s">
        <v>8251</v>
      </c>
      <c r="I2074" s="1128" t="s">
        <v>10205</v>
      </c>
      <c r="J2074" s="944">
        <v>44103</v>
      </c>
      <c r="K2074" s="943" t="s">
        <v>8366</v>
      </c>
      <c r="L2074" s="945">
        <v>1200</v>
      </c>
      <c r="M2074" s="168"/>
      <c r="N2074" s="828">
        <v>44124</v>
      </c>
      <c r="O2074" s="168"/>
      <c r="P2074" s="168"/>
      <c r="AB2074" s="1129" t="str">
        <f t="shared" si="38"/>
        <v>Ice Engergy15</v>
      </c>
    </row>
    <row r="2075" spans="1:28" ht="12.95" customHeight="1">
      <c r="A2075" s="941">
        <v>4087</v>
      </c>
      <c r="B2075" s="941" t="s">
        <v>10236</v>
      </c>
      <c r="C2075" s="942">
        <v>44113</v>
      </c>
      <c r="D2075" s="941" t="s">
        <v>9113</v>
      </c>
      <c r="E2075" s="941">
        <v>12</v>
      </c>
      <c r="F2075" s="941"/>
      <c r="G2075" s="941"/>
      <c r="H2075" s="943" t="s">
        <v>8245</v>
      </c>
      <c r="I2075" s="943" t="s">
        <v>829</v>
      </c>
      <c r="J2075" s="944">
        <v>44087</v>
      </c>
      <c r="K2075" s="943" t="s">
        <v>8362</v>
      </c>
      <c r="L2075" s="945">
        <v>1200</v>
      </c>
      <c r="M2075" s="168"/>
      <c r="N2075" s="828">
        <v>44140</v>
      </c>
      <c r="O2075" s="168"/>
      <c r="P2075" s="168"/>
      <c r="AB2075" s="1129" t="str">
        <f t="shared" si="38"/>
        <v>Ice Victory12</v>
      </c>
    </row>
    <row r="2076" spans="1:28" ht="12.95" customHeight="1">
      <c r="A2076" s="941">
        <v>4088</v>
      </c>
      <c r="B2076" s="941" t="s">
        <v>10237</v>
      </c>
      <c r="C2076" s="942">
        <v>44113</v>
      </c>
      <c r="D2076" s="941" t="s">
        <v>7636</v>
      </c>
      <c r="E2076" s="941">
        <v>92</v>
      </c>
      <c r="F2076" s="941"/>
      <c r="G2076" s="941"/>
      <c r="H2076" s="943" t="s">
        <v>1942</v>
      </c>
      <c r="I2076" s="943" t="s">
        <v>10213</v>
      </c>
      <c r="J2076" s="944">
        <v>44075</v>
      </c>
      <c r="K2076" s="943" t="s">
        <v>8362</v>
      </c>
      <c r="L2076" s="945">
        <v>1200</v>
      </c>
      <c r="M2076" s="168"/>
      <c r="N2076" s="828">
        <v>44120</v>
      </c>
      <c r="O2076" s="168"/>
      <c r="P2076" s="168"/>
      <c r="AB2076" s="1129" t="str">
        <f t="shared" ref="AB2076:AB2139" si="39">IF(TRIM(A2076)="","",CONCATENATE(TRIM(D2076),TRIM(E2076)))</f>
        <v>Seaways Leyte92</v>
      </c>
    </row>
    <row r="2077" spans="1:28" ht="12.95" customHeight="1">
      <c r="A2077" s="941">
        <v>4089</v>
      </c>
      <c r="B2077" s="941" t="s">
        <v>10238</v>
      </c>
      <c r="C2077" s="942">
        <v>44113</v>
      </c>
      <c r="D2077" s="941" t="s">
        <v>8970</v>
      </c>
      <c r="E2077" s="941">
        <v>16</v>
      </c>
      <c r="F2077" s="941"/>
      <c r="G2077" s="941"/>
      <c r="H2077" s="943" t="s">
        <v>8251</v>
      </c>
      <c r="I2077" s="943" t="s">
        <v>696</v>
      </c>
      <c r="J2077" s="944">
        <v>44087</v>
      </c>
      <c r="K2077" s="943" t="s">
        <v>8362</v>
      </c>
      <c r="L2077" s="945">
        <v>1200</v>
      </c>
      <c r="M2077" s="168"/>
      <c r="N2077" s="828">
        <v>44182</v>
      </c>
      <c r="O2077" s="168"/>
      <c r="P2077" s="168"/>
      <c r="AB2077" s="1129" t="str">
        <f t="shared" si="39"/>
        <v>Salamina16</v>
      </c>
    </row>
    <row r="2078" spans="1:28" ht="12.95" customHeight="1">
      <c r="A2078" s="941">
        <v>4090</v>
      </c>
      <c r="B2078" s="941" t="s">
        <v>10239</v>
      </c>
      <c r="C2078" s="942">
        <v>44113</v>
      </c>
      <c r="D2078" s="941" t="s">
        <v>3094</v>
      </c>
      <c r="E2078" s="941">
        <v>156</v>
      </c>
      <c r="F2078" s="941"/>
      <c r="G2078" s="941"/>
      <c r="H2078" s="943" t="s">
        <v>10119</v>
      </c>
      <c r="I2078" s="943" t="s">
        <v>9832</v>
      </c>
      <c r="J2078" s="944">
        <v>44099</v>
      </c>
      <c r="K2078" s="943" t="s">
        <v>8362</v>
      </c>
      <c r="L2078" s="945">
        <v>1200</v>
      </c>
      <c r="M2078" s="168"/>
      <c r="N2078" s="828">
        <v>44120</v>
      </c>
      <c r="O2078" s="168"/>
      <c r="P2078" s="168"/>
      <c r="AB2078" s="1129" t="str">
        <f t="shared" si="39"/>
        <v>Cabo Froward156</v>
      </c>
    </row>
    <row r="2079" spans="1:28" ht="12.95" customHeight="1">
      <c r="A2079" s="941">
        <v>4091</v>
      </c>
      <c r="B2079" s="941" t="s">
        <v>10245</v>
      </c>
      <c r="C2079" s="942">
        <v>44114</v>
      </c>
      <c r="D2079" s="941" t="s">
        <v>10113</v>
      </c>
      <c r="E2079" s="941">
        <v>12</v>
      </c>
      <c r="F2079" s="941"/>
      <c r="G2079" s="941"/>
      <c r="H2079" s="943" t="s">
        <v>10121</v>
      </c>
      <c r="I2079" s="1128" t="s">
        <v>9640</v>
      </c>
      <c r="J2079" s="944">
        <v>44095</v>
      </c>
      <c r="K2079" s="943" t="s">
        <v>7591</v>
      </c>
      <c r="L2079" s="945">
        <v>1400</v>
      </c>
      <c r="M2079" s="168"/>
      <c r="N2079" s="828">
        <v>44189</v>
      </c>
      <c r="O2079" s="168"/>
      <c r="P2079" s="168"/>
      <c r="AB2079" s="1129" t="str">
        <f t="shared" si="39"/>
        <v>Clearocean Magic12</v>
      </c>
    </row>
    <row r="2080" spans="1:28" ht="12.95" customHeight="1">
      <c r="A2080" s="941">
        <v>4092</v>
      </c>
      <c r="B2080" s="941" t="s">
        <v>10246</v>
      </c>
      <c r="C2080" s="942">
        <v>44114</v>
      </c>
      <c r="D2080" s="941" t="s">
        <v>9034</v>
      </c>
      <c r="E2080" s="941">
        <v>2002</v>
      </c>
      <c r="F2080" s="941"/>
      <c r="G2080" s="941"/>
      <c r="H2080" s="943" t="s">
        <v>666</v>
      </c>
      <c r="I2080" s="943" t="s">
        <v>829</v>
      </c>
      <c r="J2080" s="944">
        <v>44076</v>
      </c>
      <c r="K2080" s="943" t="s">
        <v>1095</v>
      </c>
      <c r="L2080" s="945">
        <v>1600</v>
      </c>
      <c r="M2080" s="168"/>
      <c r="N2080" s="828">
        <v>44195</v>
      </c>
      <c r="O2080" s="168"/>
      <c r="P2080" s="168"/>
      <c r="AB2080" s="1129" t="str">
        <f t="shared" si="39"/>
        <v>Sonangol Cazenga2002</v>
      </c>
    </row>
    <row r="2081" spans="1:28" ht="12.95" customHeight="1">
      <c r="A2081" s="941">
        <v>4093</v>
      </c>
      <c r="B2081" s="941" t="s">
        <v>10247</v>
      </c>
      <c r="C2081" s="942">
        <v>44114</v>
      </c>
      <c r="D2081" s="941" t="s">
        <v>10110</v>
      </c>
      <c r="E2081" s="941">
        <v>9</v>
      </c>
      <c r="F2081" s="941"/>
      <c r="G2081" s="941"/>
      <c r="H2081" s="943" t="s">
        <v>9110</v>
      </c>
      <c r="I2081" s="943" t="s">
        <v>7597</v>
      </c>
      <c r="J2081" s="944">
        <v>44086</v>
      </c>
      <c r="K2081" s="943" t="s">
        <v>1466</v>
      </c>
      <c r="L2081" s="945">
        <v>1050</v>
      </c>
      <c r="M2081" s="168"/>
      <c r="N2081" s="828">
        <v>44176</v>
      </c>
      <c r="O2081" s="168"/>
      <c r="P2081" s="168"/>
      <c r="AB2081" s="1129" t="str">
        <f t="shared" si="39"/>
        <v>Karvounis9</v>
      </c>
    </row>
    <row r="2082" spans="1:28" ht="12.95" customHeight="1">
      <c r="A2082" s="941">
        <v>4094</v>
      </c>
      <c r="B2082" s="941" t="s">
        <v>10248</v>
      </c>
      <c r="C2082" s="942">
        <v>44114</v>
      </c>
      <c r="D2082" s="941" t="s">
        <v>892</v>
      </c>
      <c r="E2082" s="941" t="s">
        <v>10240</v>
      </c>
      <c r="F2082" s="941"/>
      <c r="G2082" s="941"/>
      <c r="H2082" s="943" t="s">
        <v>2474</v>
      </c>
      <c r="I2082" s="943" t="s">
        <v>412</v>
      </c>
      <c r="J2082" s="944">
        <v>44081</v>
      </c>
      <c r="K2082" s="943" t="s">
        <v>1466</v>
      </c>
      <c r="L2082" s="945">
        <v>1050</v>
      </c>
      <c r="M2082" s="168"/>
      <c r="N2082" s="828">
        <v>44244</v>
      </c>
      <c r="O2082" s="168"/>
      <c r="P2082" s="168"/>
      <c r="AB2082" s="1129" t="str">
        <f t="shared" si="39"/>
        <v>Elisalex Schulte170, 171</v>
      </c>
    </row>
    <row r="2083" spans="1:28" ht="12.95" customHeight="1">
      <c r="A2083" s="941">
        <v>4095</v>
      </c>
      <c r="B2083" s="941" t="s">
        <v>10249</v>
      </c>
      <c r="C2083" s="942">
        <v>44114</v>
      </c>
      <c r="D2083" s="941" t="s">
        <v>2854</v>
      </c>
      <c r="E2083" s="941" t="s">
        <v>10242</v>
      </c>
      <c r="F2083" s="941"/>
      <c r="G2083" s="941"/>
      <c r="H2083" s="943" t="s">
        <v>2474</v>
      </c>
      <c r="I2083" s="943" t="s">
        <v>2870</v>
      </c>
      <c r="J2083" s="944">
        <v>44098</v>
      </c>
      <c r="K2083" s="943" t="s">
        <v>1466</v>
      </c>
      <c r="L2083" s="945">
        <v>1050</v>
      </c>
      <c r="M2083" s="168"/>
      <c r="N2083" s="828">
        <v>44285</v>
      </c>
      <c r="O2083" s="168"/>
      <c r="P2083" s="168"/>
      <c r="AB2083" s="1129" t="str">
        <f t="shared" si="39"/>
        <v>Emmy Schulte273, 274</v>
      </c>
    </row>
    <row r="2084" spans="1:28" ht="12.95" customHeight="1">
      <c r="A2084" s="941">
        <v>4096</v>
      </c>
      <c r="B2084" s="941" t="s">
        <v>10250</v>
      </c>
      <c r="C2084" s="942">
        <v>44114</v>
      </c>
      <c r="D2084" s="941" t="s">
        <v>2776</v>
      </c>
      <c r="E2084" s="941" t="s">
        <v>10244</v>
      </c>
      <c r="F2084" s="941"/>
      <c r="G2084" s="941"/>
      <c r="H2084" s="943" t="s">
        <v>2474</v>
      </c>
      <c r="I2084" s="943" t="s">
        <v>420</v>
      </c>
      <c r="J2084" s="944">
        <v>44095</v>
      </c>
      <c r="K2084" s="943" t="s">
        <v>1466</v>
      </c>
      <c r="L2084" s="945">
        <v>1050</v>
      </c>
      <c r="M2084" s="168"/>
      <c r="N2084" s="828">
        <v>44244</v>
      </c>
      <c r="O2084" s="168"/>
      <c r="P2084" s="168"/>
      <c r="AB2084" s="1129" t="str">
        <f t="shared" si="39"/>
        <v>Sten Skagen178, 178B, 180</v>
      </c>
    </row>
    <row r="2085" spans="1:28" ht="12.95" customHeight="1">
      <c r="A2085" s="941">
        <v>4097</v>
      </c>
      <c r="B2085" s="941" t="s">
        <v>10251</v>
      </c>
      <c r="C2085" s="942">
        <v>44114</v>
      </c>
      <c r="D2085" s="941" t="s">
        <v>9228</v>
      </c>
      <c r="E2085" s="941" t="s">
        <v>10243</v>
      </c>
      <c r="F2085" s="941"/>
      <c r="G2085" s="941"/>
      <c r="H2085" s="943" t="s">
        <v>2474</v>
      </c>
      <c r="I2085" s="943" t="s">
        <v>25</v>
      </c>
      <c r="J2085" s="944">
        <v>44103</v>
      </c>
      <c r="K2085" s="943" t="s">
        <v>1466</v>
      </c>
      <c r="L2085" s="945">
        <v>1050</v>
      </c>
      <c r="M2085" s="168"/>
      <c r="N2085" s="828">
        <v>44245</v>
      </c>
      <c r="O2085" s="168"/>
      <c r="P2085" s="168"/>
      <c r="AB2085" s="1129" t="str">
        <f t="shared" si="39"/>
        <v>Sten Fjell106, 107, 108, 109</v>
      </c>
    </row>
    <row r="2086" spans="1:28" ht="12.95" customHeight="1">
      <c r="A2086" s="941">
        <v>4098</v>
      </c>
      <c r="B2086" s="941" t="s">
        <v>10252</v>
      </c>
      <c r="C2086" s="942">
        <v>44114</v>
      </c>
      <c r="D2086" s="941" t="s">
        <v>2779</v>
      </c>
      <c r="E2086" s="941" t="s">
        <v>10241</v>
      </c>
      <c r="F2086" s="941"/>
      <c r="G2086" s="941"/>
      <c r="H2086" s="943" t="s">
        <v>2474</v>
      </c>
      <c r="I2086" s="943" t="s">
        <v>2870</v>
      </c>
      <c r="J2086" s="944">
        <v>44104</v>
      </c>
      <c r="K2086" s="943" t="s">
        <v>1466</v>
      </c>
      <c r="L2086" s="945">
        <v>1050</v>
      </c>
      <c r="M2086" s="168"/>
      <c r="N2086" s="828">
        <v>44245</v>
      </c>
      <c r="O2086" s="168"/>
      <c r="P2086" s="168"/>
      <c r="AB2086" s="1129" t="str">
        <f t="shared" si="39"/>
        <v>Tigris323, 324, 325</v>
      </c>
    </row>
    <row r="2087" spans="1:28" ht="12.95" customHeight="1">
      <c r="A2087" s="941">
        <v>4099</v>
      </c>
      <c r="B2087" s="941" t="s">
        <v>10253</v>
      </c>
      <c r="C2087" s="942">
        <v>44114</v>
      </c>
      <c r="D2087" s="941" t="s">
        <v>8392</v>
      </c>
      <c r="E2087" s="941">
        <v>1</v>
      </c>
      <c r="F2087" s="941"/>
      <c r="G2087" s="941"/>
      <c r="H2087" s="943" t="s">
        <v>3273</v>
      </c>
      <c r="I2087" s="943" t="s">
        <v>25</v>
      </c>
      <c r="J2087" s="944">
        <v>44099</v>
      </c>
      <c r="K2087" s="943" t="s">
        <v>1485</v>
      </c>
      <c r="L2087" s="945">
        <v>1600</v>
      </c>
      <c r="M2087" s="168"/>
      <c r="N2087" s="828"/>
      <c r="O2087" s="168"/>
      <c r="P2087" s="168"/>
      <c r="AB2087" s="1129" t="str">
        <f t="shared" si="39"/>
        <v>Maersk Cayman1</v>
      </c>
    </row>
    <row r="2088" spans="1:28" ht="12.95" customHeight="1">
      <c r="A2088" s="941">
        <v>4100</v>
      </c>
      <c r="B2088" s="941" t="s">
        <v>10254</v>
      </c>
      <c r="C2088" s="942">
        <v>44114</v>
      </c>
      <c r="D2088" s="941" t="s">
        <v>10255</v>
      </c>
      <c r="E2088" s="941" t="s">
        <v>10055</v>
      </c>
      <c r="F2088" s="941"/>
      <c r="G2088" s="941"/>
      <c r="H2088" s="943" t="s">
        <v>3956</v>
      </c>
      <c r="I2088" s="1128" t="s">
        <v>10209</v>
      </c>
      <c r="J2088" s="944">
        <v>44079</v>
      </c>
      <c r="K2088" s="943" t="s">
        <v>1108</v>
      </c>
      <c r="L2088" s="945">
        <v>1600</v>
      </c>
      <c r="M2088" s="168"/>
      <c r="N2088" s="828">
        <v>44120</v>
      </c>
      <c r="O2088" s="168"/>
      <c r="P2088" s="168"/>
      <c r="AB2088" s="1129" t="str">
        <f t="shared" si="39"/>
        <v>Energy Challenger5_20</v>
      </c>
    </row>
    <row r="2089" spans="1:28" ht="12.95" customHeight="1">
      <c r="A2089" s="941">
        <v>4101</v>
      </c>
      <c r="B2089" s="941" t="s">
        <v>10256</v>
      </c>
      <c r="C2089" s="942">
        <v>44114</v>
      </c>
      <c r="D2089" s="941" t="s">
        <v>10034</v>
      </c>
      <c r="E2089" s="941">
        <v>2005</v>
      </c>
      <c r="F2089" s="941"/>
      <c r="G2089" s="941"/>
      <c r="H2089" s="943" t="s">
        <v>10050</v>
      </c>
      <c r="I2089" s="943" t="s">
        <v>71</v>
      </c>
      <c r="J2089" s="944">
        <v>44092</v>
      </c>
      <c r="K2089" s="943" t="s">
        <v>8479</v>
      </c>
      <c r="L2089" s="945">
        <v>1200</v>
      </c>
      <c r="M2089" s="168"/>
      <c r="N2089" s="828">
        <v>44142</v>
      </c>
      <c r="O2089" s="168"/>
      <c r="P2089" s="168"/>
      <c r="AB2089" s="1129" t="str">
        <f t="shared" si="39"/>
        <v>Cap Victor2005</v>
      </c>
    </row>
    <row r="2090" spans="1:28" ht="12.95" customHeight="1">
      <c r="A2090" s="941">
        <v>4102</v>
      </c>
      <c r="B2090" s="941" t="s">
        <v>10257</v>
      </c>
      <c r="C2090" s="942">
        <v>44114</v>
      </c>
      <c r="D2090" s="941" t="s">
        <v>8593</v>
      </c>
      <c r="E2090" s="941">
        <v>23</v>
      </c>
      <c r="F2090" s="941"/>
      <c r="G2090" s="941"/>
      <c r="H2090" s="943" t="s">
        <v>63</v>
      </c>
      <c r="I2090" s="1128" t="s">
        <v>88</v>
      </c>
      <c r="J2090" s="944">
        <v>44077</v>
      </c>
      <c r="K2090" s="943" t="s">
        <v>60</v>
      </c>
      <c r="L2090" s="945">
        <v>800</v>
      </c>
      <c r="M2090" s="168"/>
      <c r="N2090" s="828">
        <v>44119</v>
      </c>
      <c r="O2090" s="168"/>
      <c r="P2090" s="168"/>
      <c r="AB2090" s="1129" t="str">
        <f t="shared" si="39"/>
        <v>Stavanger Falcon23</v>
      </c>
    </row>
    <row r="2091" spans="1:28" ht="12.95" customHeight="1">
      <c r="A2091" s="941">
        <v>4103</v>
      </c>
      <c r="B2091" s="941" t="s">
        <v>10258</v>
      </c>
      <c r="C2091" s="942">
        <v>44114</v>
      </c>
      <c r="D2091" s="941" t="s">
        <v>2277</v>
      </c>
      <c r="E2091" s="941">
        <v>38</v>
      </c>
      <c r="F2091" s="941"/>
      <c r="G2091" s="941"/>
      <c r="H2091" s="1128" t="s">
        <v>8474</v>
      </c>
      <c r="I2091" s="1128" t="s">
        <v>10217</v>
      </c>
      <c r="J2091" s="944">
        <v>44091</v>
      </c>
      <c r="K2091" s="943" t="s">
        <v>60</v>
      </c>
      <c r="L2091" s="945">
        <v>800</v>
      </c>
      <c r="M2091" s="168"/>
      <c r="N2091" s="828">
        <v>44126</v>
      </c>
      <c r="O2091" s="168"/>
      <c r="P2091" s="168"/>
      <c r="AB2091" s="1129" t="str">
        <f t="shared" si="39"/>
        <v>London Spirit38</v>
      </c>
    </row>
    <row r="2092" spans="1:28" ht="12.95" customHeight="1">
      <c r="A2092" s="941">
        <v>4104</v>
      </c>
      <c r="B2092" s="941" t="s">
        <v>10259</v>
      </c>
      <c r="C2092" s="942">
        <v>44114</v>
      </c>
      <c r="D2092" s="941" t="s">
        <v>1329</v>
      </c>
      <c r="E2092" s="941">
        <v>86</v>
      </c>
      <c r="F2092" s="941"/>
      <c r="G2092" s="941"/>
      <c r="H2092" s="943" t="s">
        <v>830</v>
      </c>
      <c r="I2092" s="943" t="s">
        <v>90</v>
      </c>
      <c r="J2092" s="944">
        <v>44104</v>
      </c>
      <c r="K2092" s="943" t="s">
        <v>60</v>
      </c>
      <c r="L2092" s="945">
        <v>800</v>
      </c>
      <c r="M2092" s="168"/>
      <c r="N2092" s="828">
        <v>44126</v>
      </c>
      <c r="O2092" s="168"/>
      <c r="P2092" s="168"/>
      <c r="AB2092" s="1129" t="str">
        <f t="shared" si="39"/>
        <v>Atlantic Dawn86</v>
      </c>
    </row>
    <row r="2093" spans="1:28" ht="12.95" customHeight="1">
      <c r="A2093" s="941">
        <v>4105</v>
      </c>
      <c r="B2093" s="941" t="s">
        <v>10260</v>
      </c>
      <c r="C2093" s="942">
        <v>44114</v>
      </c>
      <c r="D2093" s="941" t="s">
        <v>8593</v>
      </c>
      <c r="E2093" s="941">
        <v>24</v>
      </c>
      <c r="F2093" s="941"/>
      <c r="G2093" s="941"/>
      <c r="H2093" s="943" t="s">
        <v>8165</v>
      </c>
      <c r="I2093" s="943" t="s">
        <v>87</v>
      </c>
      <c r="J2093" s="944">
        <v>44103</v>
      </c>
      <c r="K2093" s="943" t="s">
        <v>60</v>
      </c>
      <c r="L2093" s="945">
        <v>800</v>
      </c>
      <c r="M2093" s="168"/>
      <c r="N2093" s="828">
        <v>44126</v>
      </c>
      <c r="O2093" s="168"/>
      <c r="P2093" s="168"/>
      <c r="AB2093" s="1129" t="str">
        <f t="shared" si="39"/>
        <v>Stavanger Falcon24</v>
      </c>
    </row>
    <row r="2094" spans="1:28" ht="12.95" customHeight="1">
      <c r="A2094" s="941">
        <v>4106</v>
      </c>
      <c r="B2094" s="941" t="s">
        <v>10276</v>
      </c>
      <c r="C2094" s="942">
        <v>44137</v>
      </c>
      <c r="D2094" s="941" t="s">
        <v>300</v>
      </c>
      <c r="E2094" s="941" t="s">
        <v>313</v>
      </c>
      <c r="F2094" s="941" t="s">
        <v>313</v>
      </c>
      <c r="G2094" s="941"/>
      <c r="H2094" s="943" t="s">
        <v>9692</v>
      </c>
      <c r="I2094" s="1156" t="s">
        <v>24</v>
      </c>
      <c r="J2094" s="1157">
        <v>44106</v>
      </c>
      <c r="K2094" s="943" t="s">
        <v>9019</v>
      </c>
      <c r="L2094" s="945">
        <v>1200</v>
      </c>
      <c r="M2094" s="168"/>
      <c r="N2094" s="828">
        <v>44175</v>
      </c>
      <c r="O2094" s="168" t="s">
        <v>10384</v>
      </c>
      <c r="P2094" s="168" t="s">
        <v>10386</v>
      </c>
      <c r="AB2094" s="1129" t="str">
        <f t="shared" si="39"/>
        <v>Scorpio150</v>
      </c>
    </row>
    <row r="2095" spans="1:28" ht="12.95" customHeight="1">
      <c r="A2095" s="941">
        <v>4107</v>
      </c>
      <c r="B2095" s="941" t="s">
        <v>10277</v>
      </c>
      <c r="C2095" s="942">
        <v>44137</v>
      </c>
      <c r="D2095" s="941" t="s">
        <v>10274</v>
      </c>
      <c r="E2095" s="941" t="s">
        <v>161</v>
      </c>
      <c r="F2095" s="941" t="s">
        <v>161</v>
      </c>
      <c r="G2095" s="941"/>
      <c r="H2095" s="943" t="s">
        <v>9912</v>
      </c>
      <c r="I2095" s="1156" t="s">
        <v>10275</v>
      </c>
      <c r="J2095" s="1157">
        <v>44106</v>
      </c>
      <c r="K2095" s="943" t="s">
        <v>9019</v>
      </c>
      <c r="L2095" s="657">
        <v>1200</v>
      </c>
      <c r="M2095" s="168"/>
      <c r="N2095" s="828">
        <v>44202</v>
      </c>
      <c r="O2095" s="168"/>
      <c r="P2095" s="168"/>
      <c r="AB2095" s="1129" t="str">
        <f t="shared" si="39"/>
        <v>Unity Venture38</v>
      </c>
    </row>
    <row r="2096" spans="1:28" ht="12.95" customHeight="1">
      <c r="A2096" s="941">
        <v>4108</v>
      </c>
      <c r="B2096" s="941" t="s">
        <v>10278</v>
      </c>
      <c r="C2096" s="942">
        <v>44137</v>
      </c>
      <c r="D2096" s="941" t="s">
        <v>10196</v>
      </c>
      <c r="E2096" s="941" t="s">
        <v>3671</v>
      </c>
      <c r="F2096" s="941" t="s">
        <v>3671</v>
      </c>
      <c r="G2096" s="941"/>
      <c r="H2096" s="943" t="s">
        <v>8976</v>
      </c>
      <c r="I2096" s="1156" t="s">
        <v>269</v>
      </c>
      <c r="J2096" s="1157">
        <v>44118</v>
      </c>
      <c r="K2096" s="943" t="s">
        <v>9019</v>
      </c>
      <c r="L2096" s="657">
        <v>1200</v>
      </c>
      <c r="M2096" s="168"/>
      <c r="N2096" s="828">
        <v>44168</v>
      </c>
      <c r="O2096" s="168"/>
      <c r="P2096" s="168"/>
      <c r="AB2096" s="1129" t="str">
        <f t="shared" si="39"/>
        <v>Capricorn Sun73</v>
      </c>
    </row>
    <row r="2097" spans="1:28" ht="12.95" customHeight="1">
      <c r="A2097" s="941">
        <v>4109</v>
      </c>
      <c r="B2097" s="941" t="s">
        <v>10279</v>
      </c>
      <c r="C2097" s="942">
        <v>44137</v>
      </c>
      <c r="D2097" s="941" t="s">
        <v>10197</v>
      </c>
      <c r="E2097" s="941" t="s">
        <v>151</v>
      </c>
      <c r="F2097" s="941" t="s">
        <v>151</v>
      </c>
      <c r="G2097" s="941"/>
      <c r="H2097" s="943" t="s">
        <v>8961</v>
      </c>
      <c r="I2097" s="943" t="s">
        <v>67</v>
      </c>
      <c r="J2097" s="944">
        <v>44119</v>
      </c>
      <c r="K2097" s="943" t="s">
        <v>9019</v>
      </c>
      <c r="L2097" s="657">
        <v>1200</v>
      </c>
      <c r="M2097" s="168"/>
      <c r="N2097" s="828">
        <v>44202</v>
      </c>
      <c r="O2097" s="168"/>
      <c r="P2097" s="168"/>
      <c r="AB2097" s="1129" t="str">
        <f t="shared" si="39"/>
        <v>Minerva Olympia15</v>
      </c>
    </row>
    <row r="2098" spans="1:28" ht="15">
      <c r="A2098" s="941">
        <v>4110</v>
      </c>
      <c r="B2098" s="941" t="s">
        <v>10280</v>
      </c>
      <c r="C2098" s="942">
        <v>44137</v>
      </c>
      <c r="D2098" s="1424" t="s">
        <v>1789</v>
      </c>
      <c r="E2098" s="941">
        <v>16</v>
      </c>
      <c r="F2098" s="941"/>
      <c r="G2098" s="941"/>
      <c r="H2098" s="943" t="s">
        <v>10120</v>
      </c>
      <c r="I2098" s="943" t="s">
        <v>20</v>
      </c>
      <c r="J2098" s="1157">
        <v>44110</v>
      </c>
      <c r="K2098" s="943" t="s">
        <v>28</v>
      </c>
      <c r="L2098" s="657">
        <v>1400</v>
      </c>
      <c r="M2098" s="168"/>
      <c r="N2098" s="828">
        <v>44223</v>
      </c>
      <c r="O2098" s="168"/>
      <c r="P2098" s="168"/>
      <c r="AB2098" s="1129" t="str">
        <f t="shared" si="39"/>
        <v>Navig8 Ametrine16</v>
      </c>
    </row>
    <row r="2099" spans="1:28" ht="12.95" customHeight="1">
      <c r="A2099" s="168">
        <v>4111</v>
      </c>
      <c r="B2099" s="168" t="s">
        <v>10283</v>
      </c>
      <c r="C2099" s="1170">
        <v>44137</v>
      </c>
      <c r="D2099" s="41" t="s">
        <v>10046</v>
      </c>
      <c r="E2099" s="168">
        <v>49</v>
      </c>
      <c r="F2099" s="168"/>
      <c r="G2099" s="168"/>
      <c r="H2099" s="530" t="s">
        <v>1405</v>
      </c>
      <c r="I2099" s="530" t="s">
        <v>10289</v>
      </c>
      <c r="J2099" s="1428">
        <v>44121</v>
      </c>
      <c r="K2099" s="530" t="s">
        <v>8365</v>
      </c>
      <c r="L2099" s="657">
        <v>1400</v>
      </c>
      <c r="M2099" s="168"/>
      <c r="N2099" s="828">
        <v>44162</v>
      </c>
      <c r="O2099" s="168"/>
      <c r="P2099" s="168"/>
      <c r="AB2099" s="1129" t="str">
        <f t="shared" si="39"/>
        <v>Barbouni49</v>
      </c>
    </row>
    <row r="2100" spans="1:28" ht="12.95" customHeight="1">
      <c r="A2100" s="941">
        <v>4112</v>
      </c>
      <c r="B2100" s="168" t="s">
        <v>10284</v>
      </c>
      <c r="C2100" s="532">
        <v>44137</v>
      </c>
      <c r="D2100" s="168" t="s">
        <v>3166</v>
      </c>
      <c r="E2100" s="168">
        <v>40</v>
      </c>
      <c r="F2100" s="168"/>
      <c r="G2100" s="168"/>
      <c r="H2100" s="530" t="s">
        <v>4224</v>
      </c>
      <c r="I2100" s="530" t="s">
        <v>20</v>
      </c>
      <c r="J2100" s="660">
        <v>44117</v>
      </c>
      <c r="K2100" s="943" t="s">
        <v>8365</v>
      </c>
      <c r="L2100" s="657">
        <v>1400</v>
      </c>
      <c r="M2100" s="168"/>
      <c r="N2100" s="828">
        <v>44167</v>
      </c>
      <c r="O2100" s="168"/>
      <c r="P2100" s="168"/>
      <c r="AB2100" s="1129" t="str">
        <f t="shared" si="39"/>
        <v>Cabo Kamui40</v>
      </c>
    </row>
    <row r="2101" spans="1:28" ht="12.95" customHeight="1">
      <c r="A2101" s="941">
        <v>4113</v>
      </c>
      <c r="B2101" s="168" t="s">
        <v>10285</v>
      </c>
      <c r="C2101" s="532">
        <v>44137</v>
      </c>
      <c r="D2101" s="168" t="s">
        <v>7496</v>
      </c>
      <c r="E2101" s="168">
        <v>38</v>
      </c>
      <c r="F2101" s="168"/>
      <c r="G2101" s="168"/>
      <c r="H2101" s="530" t="s">
        <v>10053</v>
      </c>
      <c r="I2101" s="530" t="s">
        <v>62</v>
      </c>
      <c r="J2101" s="660">
        <v>44111</v>
      </c>
      <c r="K2101" s="943" t="s">
        <v>8365</v>
      </c>
      <c r="L2101" s="657">
        <v>1400</v>
      </c>
      <c r="M2101" s="168"/>
      <c r="N2101" s="828">
        <v>44145</v>
      </c>
      <c r="O2101" s="168"/>
      <c r="P2101" s="168"/>
      <c r="AB2101" s="1129" t="str">
        <f t="shared" si="39"/>
        <v>Cabo Misaki38</v>
      </c>
    </row>
    <row r="2102" spans="1:28" ht="12.95" customHeight="1">
      <c r="A2102" s="168">
        <v>4114</v>
      </c>
      <c r="B2102" s="168" t="s">
        <v>10286</v>
      </c>
      <c r="C2102" s="532">
        <v>44137</v>
      </c>
      <c r="D2102" s="168" t="s">
        <v>7828</v>
      </c>
      <c r="E2102" s="168" t="s">
        <v>10281</v>
      </c>
      <c r="F2102" s="168"/>
      <c r="G2102" s="168"/>
      <c r="H2102" s="530" t="s">
        <v>1304</v>
      </c>
      <c r="I2102" s="530" t="s">
        <v>10282</v>
      </c>
      <c r="J2102" s="660">
        <v>44102</v>
      </c>
      <c r="K2102" s="943" t="s">
        <v>8362</v>
      </c>
      <c r="L2102" s="657">
        <v>1200</v>
      </c>
      <c r="M2102" s="168"/>
      <c r="N2102" s="828">
        <v>44167</v>
      </c>
      <c r="O2102" s="168"/>
      <c r="P2102" s="168"/>
      <c r="AB2102" s="1129" t="str">
        <f t="shared" si="39"/>
        <v>Aqualoyalty094_78</v>
      </c>
    </row>
    <row r="2103" spans="1:28" ht="12.95" customHeight="1">
      <c r="A2103" s="941">
        <v>4115</v>
      </c>
      <c r="B2103" s="168" t="s">
        <v>10287</v>
      </c>
      <c r="C2103" s="532">
        <v>44137</v>
      </c>
      <c r="D2103" s="168" t="s">
        <v>3916</v>
      </c>
      <c r="E2103" s="168" t="s">
        <v>10263</v>
      </c>
      <c r="F2103" s="168"/>
      <c r="G2103" s="168"/>
      <c r="H2103" s="530" t="s">
        <v>2868</v>
      </c>
      <c r="I2103" s="530" t="s">
        <v>261</v>
      </c>
      <c r="J2103" s="660">
        <v>44121</v>
      </c>
      <c r="K2103" s="943" t="s">
        <v>8365</v>
      </c>
      <c r="L2103" s="657">
        <v>1400</v>
      </c>
      <c r="M2103" s="168"/>
      <c r="N2103" s="828">
        <v>44167</v>
      </c>
      <c r="O2103" s="168"/>
      <c r="P2103" s="168"/>
      <c r="AB2103" s="1129" t="str">
        <f t="shared" si="39"/>
        <v>World Harmony142P_151F</v>
      </c>
    </row>
    <row r="2104" spans="1:28" ht="12.95" customHeight="1">
      <c r="A2104" s="941">
        <v>4116</v>
      </c>
      <c r="B2104" s="168" t="s">
        <v>10288</v>
      </c>
      <c r="C2104" s="532">
        <v>44137</v>
      </c>
      <c r="D2104" s="168" t="s">
        <v>7872</v>
      </c>
      <c r="E2104" s="168" t="s">
        <v>10268</v>
      </c>
      <c r="F2104" s="168"/>
      <c r="G2104" s="168"/>
      <c r="H2104" s="530" t="s">
        <v>8464</v>
      </c>
      <c r="I2104" s="530" t="s">
        <v>729</v>
      </c>
      <c r="J2104" s="660">
        <v>44122</v>
      </c>
      <c r="K2104" s="943" t="s">
        <v>8365</v>
      </c>
      <c r="L2104" s="657">
        <v>1400</v>
      </c>
      <c r="M2104" s="168"/>
      <c r="N2104" s="828">
        <v>44167</v>
      </c>
      <c r="O2104" s="168"/>
      <c r="P2104" s="168"/>
      <c r="AB2104" s="1129" t="str">
        <f t="shared" si="39"/>
        <v>Persepolis31P</v>
      </c>
    </row>
    <row r="2105" spans="1:28" ht="12.95" customHeight="1">
      <c r="A2105" s="168">
        <v>4117</v>
      </c>
      <c r="B2105" s="168" t="s">
        <v>10297</v>
      </c>
      <c r="C2105" s="532">
        <v>44137</v>
      </c>
      <c r="D2105" s="168" t="s">
        <v>9098</v>
      </c>
      <c r="E2105" s="168">
        <v>117</v>
      </c>
      <c r="F2105" s="168"/>
      <c r="G2105" s="168"/>
      <c r="H2105" s="530" t="s">
        <v>1271</v>
      </c>
      <c r="I2105" s="530" t="s">
        <v>20</v>
      </c>
      <c r="J2105" s="660">
        <v>44112</v>
      </c>
      <c r="K2105" s="943" t="s">
        <v>7591</v>
      </c>
      <c r="L2105" s="657">
        <v>1400</v>
      </c>
      <c r="M2105" s="168"/>
      <c r="N2105" s="828"/>
      <c r="O2105" s="168"/>
      <c r="P2105" s="168"/>
      <c r="AB2105" s="1129" t="str">
        <f t="shared" si="39"/>
        <v>Torm Mathilde117</v>
      </c>
    </row>
    <row r="2106" spans="1:28" ht="12.95" customHeight="1">
      <c r="A2106" s="168">
        <v>4118</v>
      </c>
      <c r="B2106" s="168" t="s">
        <v>10298</v>
      </c>
      <c r="C2106" s="532">
        <v>44137</v>
      </c>
      <c r="D2106" s="168" t="s">
        <v>8773</v>
      </c>
      <c r="E2106" s="168">
        <v>22</v>
      </c>
      <c r="F2106" s="168"/>
      <c r="G2106" s="168"/>
      <c r="H2106" s="530" t="s">
        <v>8302</v>
      </c>
      <c r="I2106" s="530" t="s">
        <v>9640</v>
      </c>
      <c r="J2106" s="660">
        <v>44123</v>
      </c>
      <c r="K2106" s="530" t="s">
        <v>7591</v>
      </c>
      <c r="L2106" s="945">
        <v>1400</v>
      </c>
      <c r="M2106" s="168"/>
      <c r="N2106" s="828"/>
      <c r="O2106" s="168"/>
      <c r="P2106" s="168"/>
      <c r="AB2106" s="1129" t="str">
        <f t="shared" si="39"/>
        <v>Clearocean Marvel22</v>
      </c>
    </row>
    <row r="2107" spans="1:28" ht="12.95" customHeight="1">
      <c r="A2107" s="168">
        <v>4119</v>
      </c>
      <c r="B2107" s="168" t="s">
        <v>10299</v>
      </c>
      <c r="C2107" s="532">
        <v>44137</v>
      </c>
      <c r="D2107" s="168" t="s">
        <v>783</v>
      </c>
      <c r="E2107" s="168">
        <v>2003</v>
      </c>
      <c r="F2107" s="168"/>
      <c r="G2107" s="168"/>
      <c r="H2107" s="530" t="s">
        <v>666</v>
      </c>
      <c r="I2107" s="530" t="s">
        <v>269</v>
      </c>
      <c r="J2107" s="660">
        <v>44105</v>
      </c>
      <c r="K2107" s="530" t="s">
        <v>1094</v>
      </c>
      <c r="L2107" s="945">
        <v>1400</v>
      </c>
      <c r="M2107" s="168"/>
      <c r="N2107" s="828">
        <v>44169</v>
      </c>
      <c r="O2107" s="168"/>
      <c r="P2107" s="168"/>
      <c r="AB2107" s="1129" t="str">
        <f t="shared" si="39"/>
        <v>Sonangol Kassanje2003</v>
      </c>
    </row>
    <row r="2108" spans="1:28" ht="12.95" customHeight="1">
      <c r="A2108" s="168">
        <v>4120</v>
      </c>
      <c r="B2108" s="168" t="s">
        <v>10300</v>
      </c>
      <c r="C2108" s="532">
        <v>44137</v>
      </c>
      <c r="D2108" s="168" t="s">
        <v>9623</v>
      </c>
      <c r="E2108" s="168">
        <v>2003</v>
      </c>
      <c r="F2108" s="168"/>
      <c r="G2108" s="168"/>
      <c r="H2108" s="530" t="s">
        <v>666</v>
      </c>
      <c r="I2108" s="530" t="s">
        <v>269</v>
      </c>
      <c r="J2108" s="660">
        <v>44129</v>
      </c>
      <c r="K2108" s="943" t="s">
        <v>1094</v>
      </c>
      <c r="L2108" s="945">
        <v>1400</v>
      </c>
      <c r="M2108" s="168"/>
      <c r="N2108" s="828">
        <v>44169</v>
      </c>
      <c r="O2108" s="168"/>
      <c r="P2108" s="168"/>
      <c r="AB2108" s="1129" t="str">
        <f t="shared" si="39"/>
        <v>Nordic Rio2003</v>
      </c>
    </row>
    <row r="2109" spans="1:28" ht="12.95" customHeight="1">
      <c r="A2109" s="168">
        <v>4121</v>
      </c>
      <c r="B2109" s="168" t="s">
        <v>10301</v>
      </c>
      <c r="C2109" s="532">
        <v>44137</v>
      </c>
      <c r="D2109" s="168" t="s">
        <v>628</v>
      </c>
      <c r="E2109" s="168">
        <v>2011</v>
      </c>
      <c r="F2109" s="168"/>
      <c r="G2109" s="168"/>
      <c r="H2109" s="1168" t="s">
        <v>8594</v>
      </c>
      <c r="I2109" s="530" t="s">
        <v>270</v>
      </c>
      <c r="J2109" s="660">
        <v>44128</v>
      </c>
      <c r="K2109" s="943" t="s">
        <v>1094</v>
      </c>
      <c r="L2109" s="945">
        <v>1400</v>
      </c>
      <c r="M2109" s="168"/>
      <c r="N2109" s="828">
        <v>44168</v>
      </c>
      <c r="O2109" s="168"/>
      <c r="P2109" s="168"/>
      <c r="AB2109" s="1129" t="str">
        <f t="shared" si="39"/>
        <v>Stena President2011</v>
      </c>
    </row>
    <row r="2110" spans="1:28" ht="12.95" customHeight="1">
      <c r="A2110" s="168">
        <v>4122</v>
      </c>
      <c r="B2110" s="168" t="s">
        <v>10302</v>
      </c>
      <c r="C2110" s="532">
        <v>44138</v>
      </c>
      <c r="D2110" s="168" t="s">
        <v>2700</v>
      </c>
      <c r="E2110" s="168">
        <v>35</v>
      </c>
      <c r="F2110" s="168"/>
      <c r="G2110" s="168"/>
      <c r="H2110" s="530" t="s">
        <v>9457</v>
      </c>
      <c r="I2110" s="530" t="s">
        <v>3988</v>
      </c>
      <c r="J2110" s="660">
        <v>44116</v>
      </c>
      <c r="K2110" s="943" t="s">
        <v>60</v>
      </c>
      <c r="L2110" s="945">
        <v>800</v>
      </c>
      <c r="M2110" s="168"/>
      <c r="N2110" s="828">
        <v>44148</v>
      </c>
      <c r="O2110" s="168"/>
      <c r="P2110" s="168"/>
      <c r="AB2110" s="1129" t="str">
        <f t="shared" si="39"/>
        <v>Moscow Spirit35</v>
      </c>
    </row>
    <row r="2111" spans="1:28" ht="12.95" customHeight="1">
      <c r="A2111" s="168">
        <v>4123</v>
      </c>
      <c r="B2111" s="168" t="s">
        <v>10303</v>
      </c>
      <c r="C2111" s="532">
        <v>44138</v>
      </c>
      <c r="D2111" s="168" t="s">
        <v>92</v>
      </c>
      <c r="E2111" s="168">
        <v>65</v>
      </c>
      <c r="F2111" s="168"/>
      <c r="G2111" s="168"/>
      <c r="H2111" s="530" t="s">
        <v>830</v>
      </c>
      <c r="I2111" s="530" t="s">
        <v>1492</v>
      </c>
      <c r="J2111" s="660">
        <v>44120</v>
      </c>
      <c r="K2111" s="943" t="s">
        <v>60</v>
      </c>
      <c r="L2111" s="945">
        <v>800</v>
      </c>
      <c r="M2111" s="168"/>
      <c r="N2111" s="828">
        <v>44148</v>
      </c>
      <c r="O2111" s="168"/>
      <c r="P2111" s="168"/>
      <c r="AB2111" s="1129" t="str">
        <f t="shared" si="39"/>
        <v>Luzon Spirit65</v>
      </c>
    </row>
    <row r="2112" spans="1:28" ht="12.95" customHeight="1">
      <c r="A2112" s="168">
        <v>4124</v>
      </c>
      <c r="B2112" s="168" t="s">
        <v>10304</v>
      </c>
      <c r="C2112" s="532">
        <v>44138</v>
      </c>
      <c r="D2112" s="168" t="s">
        <v>321</v>
      </c>
      <c r="E2112" s="168">
        <v>118</v>
      </c>
      <c r="F2112" s="168"/>
      <c r="G2112" s="168"/>
      <c r="H2112" s="530" t="s">
        <v>63</v>
      </c>
      <c r="I2112" s="530" t="s">
        <v>20</v>
      </c>
      <c r="J2112" s="660">
        <v>44115</v>
      </c>
      <c r="K2112" s="943" t="s">
        <v>60</v>
      </c>
      <c r="L2112" s="945">
        <v>800</v>
      </c>
      <c r="M2112" s="168"/>
      <c r="N2112" s="828">
        <v>44148</v>
      </c>
      <c r="O2112" s="168"/>
      <c r="P2112" s="168"/>
      <c r="AB2112" s="1129" t="str">
        <f t="shared" si="39"/>
        <v>Mare Oriens118</v>
      </c>
    </row>
    <row r="2113" spans="1:28" ht="12.95" customHeight="1">
      <c r="A2113" s="168">
        <v>4125</v>
      </c>
      <c r="B2113" s="168" t="s">
        <v>10305</v>
      </c>
      <c r="C2113" s="532">
        <v>44138</v>
      </c>
      <c r="D2113" s="168" t="s">
        <v>531</v>
      </c>
      <c r="E2113" s="168">
        <v>90</v>
      </c>
      <c r="F2113" s="168"/>
      <c r="G2113" s="168"/>
      <c r="H2113" s="530" t="s">
        <v>7955</v>
      </c>
      <c r="I2113" s="530" t="s">
        <v>645</v>
      </c>
      <c r="J2113" s="660">
        <v>44130</v>
      </c>
      <c r="K2113" s="943" t="s">
        <v>60</v>
      </c>
      <c r="L2113" s="945">
        <v>800</v>
      </c>
      <c r="M2113" s="168"/>
      <c r="N2113" s="828">
        <v>44154</v>
      </c>
      <c r="O2113" s="168"/>
      <c r="P2113" s="168"/>
      <c r="AB2113" s="1129" t="str">
        <f t="shared" si="39"/>
        <v>Stavanger Blossom90</v>
      </c>
    </row>
    <row r="2114" spans="1:28" ht="12.95" customHeight="1">
      <c r="A2114" s="168">
        <v>4126</v>
      </c>
      <c r="B2114" s="168" t="s">
        <v>10306</v>
      </c>
      <c r="C2114" s="532">
        <v>44138</v>
      </c>
      <c r="D2114" s="168" t="s">
        <v>10310</v>
      </c>
      <c r="E2114" s="168">
        <v>28</v>
      </c>
      <c r="F2114" s="168"/>
      <c r="G2114" s="168"/>
      <c r="H2114" s="530" t="s">
        <v>63</v>
      </c>
      <c r="I2114" s="530" t="s">
        <v>786</v>
      </c>
      <c r="J2114" s="660">
        <v>44130</v>
      </c>
      <c r="K2114" s="943" t="s">
        <v>60</v>
      </c>
      <c r="L2114" s="945">
        <v>800</v>
      </c>
      <c r="M2114" s="168"/>
      <c r="N2114" s="828">
        <v>44148</v>
      </c>
      <c r="O2114" s="168"/>
      <c r="P2114" s="168"/>
      <c r="AB2114" s="1129" t="str">
        <f t="shared" si="39"/>
        <v>Stavanger Bliss28</v>
      </c>
    </row>
    <row r="2115" spans="1:28" ht="12.95" customHeight="1">
      <c r="A2115" s="168">
        <v>4127</v>
      </c>
      <c r="B2115" s="168" t="s">
        <v>10307</v>
      </c>
      <c r="C2115" s="532">
        <v>44138</v>
      </c>
      <c r="D2115" s="168" t="s">
        <v>56</v>
      </c>
      <c r="E2115" s="168">
        <v>7</v>
      </c>
      <c r="F2115" s="168"/>
      <c r="G2115" s="168"/>
      <c r="H2115" s="530" t="s">
        <v>830</v>
      </c>
      <c r="I2115" s="530" t="s">
        <v>77</v>
      </c>
      <c r="J2115" s="660">
        <v>44110</v>
      </c>
      <c r="K2115" s="943" t="s">
        <v>60</v>
      </c>
      <c r="L2115" s="945">
        <v>800</v>
      </c>
      <c r="M2115" s="168"/>
      <c r="N2115" s="828">
        <v>44148</v>
      </c>
      <c r="O2115" s="168"/>
      <c r="P2115" s="168"/>
      <c r="AB2115" s="1129" t="str">
        <f t="shared" si="39"/>
        <v>Blue Sea7</v>
      </c>
    </row>
    <row r="2116" spans="1:28" ht="12.95" customHeight="1">
      <c r="A2116" s="168">
        <v>4128</v>
      </c>
      <c r="B2116" s="168" t="s">
        <v>10308</v>
      </c>
      <c r="C2116" s="532">
        <v>44138</v>
      </c>
      <c r="D2116" s="168" t="s">
        <v>7571</v>
      </c>
      <c r="E2116" s="168">
        <v>282</v>
      </c>
      <c r="F2116" s="168"/>
      <c r="G2116" s="168"/>
      <c r="H2116" s="530" t="s">
        <v>63</v>
      </c>
      <c r="I2116" s="530" t="s">
        <v>269</v>
      </c>
      <c r="J2116" s="660">
        <v>44112</v>
      </c>
      <c r="K2116" s="943" t="s">
        <v>60</v>
      </c>
      <c r="L2116" s="945">
        <v>800</v>
      </c>
      <c r="M2116" s="168"/>
      <c r="N2116" s="828">
        <v>44148</v>
      </c>
      <c r="O2116" s="168"/>
      <c r="P2116" s="168"/>
      <c r="AB2116" s="1129" t="str">
        <f t="shared" si="39"/>
        <v>Matterhorn Spirit282</v>
      </c>
    </row>
    <row r="2117" spans="1:28" ht="12.95" customHeight="1">
      <c r="A2117" s="168">
        <v>4129</v>
      </c>
      <c r="B2117" s="168" t="s">
        <v>10309</v>
      </c>
      <c r="C2117" s="532">
        <v>44138</v>
      </c>
      <c r="D2117" s="168" t="s">
        <v>752</v>
      </c>
      <c r="E2117" s="168">
        <v>99</v>
      </c>
      <c r="F2117" s="168"/>
      <c r="G2117" s="168"/>
      <c r="H2117" s="530" t="s">
        <v>8111</v>
      </c>
      <c r="I2117" s="530" t="s">
        <v>365</v>
      </c>
      <c r="J2117" s="660">
        <v>44106</v>
      </c>
      <c r="K2117" s="943" t="s">
        <v>60</v>
      </c>
      <c r="L2117" s="945">
        <v>800</v>
      </c>
      <c r="M2117" s="168"/>
      <c r="N2117" s="828">
        <v>44148</v>
      </c>
      <c r="O2117" s="168"/>
      <c r="P2117" s="168"/>
      <c r="AB2117" s="1129" t="str">
        <f t="shared" si="39"/>
        <v>Whistler Spirit99</v>
      </c>
    </row>
    <row r="2118" spans="1:28" ht="12.95" customHeight="1">
      <c r="A2118" s="168">
        <v>4130</v>
      </c>
      <c r="B2118" s="168" t="s">
        <v>10311</v>
      </c>
      <c r="C2118" s="534">
        <v>44138</v>
      </c>
      <c r="D2118" s="168" t="s">
        <v>8953</v>
      </c>
      <c r="E2118" s="168">
        <v>30</v>
      </c>
      <c r="F2118" s="168"/>
      <c r="G2118" s="168"/>
      <c r="H2118" s="530" t="s">
        <v>10187</v>
      </c>
      <c r="I2118" s="530" t="s">
        <v>25</v>
      </c>
      <c r="J2118" s="1427">
        <v>44120</v>
      </c>
      <c r="K2118" s="943" t="s">
        <v>1466</v>
      </c>
      <c r="L2118" s="945">
        <v>1050</v>
      </c>
      <c r="M2118" s="168"/>
      <c r="N2118" s="828">
        <v>44285</v>
      </c>
      <c r="O2118" s="168"/>
      <c r="P2118" s="168"/>
      <c r="AB2118" s="1129" t="str">
        <f t="shared" si="39"/>
        <v>Eagle Brasilia30</v>
      </c>
    </row>
    <row r="2119" spans="1:28" ht="12.95" customHeight="1">
      <c r="A2119" s="1135">
        <v>4131</v>
      </c>
      <c r="B2119" s="1135" t="s">
        <v>10312</v>
      </c>
      <c r="C2119" s="1136">
        <v>44138</v>
      </c>
      <c r="D2119" s="1135" t="s">
        <v>8388</v>
      </c>
      <c r="E2119" s="1135">
        <v>166</v>
      </c>
      <c r="F2119" s="1140"/>
      <c r="G2119" s="1140"/>
      <c r="H2119" s="1137" t="s">
        <v>8230</v>
      </c>
      <c r="I2119" s="1137" t="s">
        <v>90</v>
      </c>
      <c r="J2119" s="1138">
        <v>44125</v>
      </c>
      <c r="K2119" s="1137" t="s">
        <v>1466</v>
      </c>
      <c r="L2119" s="1139">
        <v>1050</v>
      </c>
      <c r="M2119" s="1140"/>
      <c r="N2119" s="845">
        <v>44285</v>
      </c>
      <c r="O2119" s="168"/>
      <c r="P2119" s="168"/>
      <c r="AB2119" s="1129" t="str">
        <f t="shared" si="39"/>
        <v>Advantage Atom166</v>
      </c>
    </row>
    <row r="2120" spans="1:28" ht="12.95" customHeight="1">
      <c r="A2120" s="1135">
        <v>4131</v>
      </c>
      <c r="B2120" s="1135" t="s">
        <v>10312</v>
      </c>
      <c r="C2120" s="1136">
        <v>44138</v>
      </c>
      <c r="D2120" s="1135" t="s">
        <v>9184</v>
      </c>
      <c r="E2120" s="1135">
        <v>61</v>
      </c>
      <c r="F2120" s="1140"/>
      <c r="G2120" s="1140"/>
      <c r="H2120" s="1137" t="s">
        <v>9823</v>
      </c>
      <c r="I2120" s="1137" t="s">
        <v>10296</v>
      </c>
      <c r="J2120" s="1138">
        <v>44125</v>
      </c>
      <c r="K2120" s="1137" t="s">
        <v>1466</v>
      </c>
      <c r="L2120" s="1139">
        <v>1050</v>
      </c>
      <c r="M2120" s="1140"/>
      <c r="N2120" s="845"/>
      <c r="O2120" s="168"/>
      <c r="P2120" s="168"/>
      <c r="AB2120" s="1129" t="str">
        <f t="shared" si="39"/>
        <v>Pacific Treasures61</v>
      </c>
    </row>
    <row r="2121" spans="1:28" ht="12.95" customHeight="1">
      <c r="A2121" s="941">
        <v>4133</v>
      </c>
      <c r="B2121" s="941" t="s">
        <v>10313</v>
      </c>
      <c r="C2121" s="942">
        <v>44138</v>
      </c>
      <c r="D2121" s="941" t="s">
        <v>892</v>
      </c>
      <c r="E2121" s="941" t="s">
        <v>10290</v>
      </c>
      <c r="F2121" s="168"/>
      <c r="G2121" s="168"/>
      <c r="H2121" s="943" t="s">
        <v>2474</v>
      </c>
      <c r="I2121" s="943" t="s">
        <v>2870</v>
      </c>
      <c r="J2121" s="944">
        <v>44133</v>
      </c>
      <c r="K2121" s="943" t="s">
        <v>1466</v>
      </c>
      <c r="L2121" s="945">
        <v>1050</v>
      </c>
      <c r="M2121" s="168"/>
      <c r="N2121" s="828">
        <v>44285</v>
      </c>
      <c r="O2121" s="168"/>
      <c r="P2121" s="168"/>
      <c r="AB2121" s="1129" t="str">
        <f t="shared" si="39"/>
        <v>Elisalex Schulte172, 173</v>
      </c>
    </row>
    <row r="2122" spans="1:28" ht="12.95" customHeight="1">
      <c r="A2122" s="941">
        <v>4134</v>
      </c>
      <c r="B2122" s="941" t="s">
        <v>10314</v>
      </c>
      <c r="C2122" s="942">
        <v>44138</v>
      </c>
      <c r="D2122" s="941" t="s">
        <v>2776</v>
      </c>
      <c r="E2122" s="941" t="s">
        <v>10294</v>
      </c>
      <c r="F2122" s="168"/>
      <c r="G2122" s="168"/>
      <c r="H2122" s="943" t="s">
        <v>2474</v>
      </c>
      <c r="I2122" s="943" t="s">
        <v>10272</v>
      </c>
      <c r="J2122" s="944">
        <v>44123</v>
      </c>
      <c r="K2122" s="943" t="s">
        <v>1466</v>
      </c>
      <c r="L2122" s="945">
        <v>1050</v>
      </c>
      <c r="M2122" s="168"/>
      <c r="N2122" s="828">
        <v>44245</v>
      </c>
      <c r="O2122" s="168"/>
      <c r="P2122" s="168"/>
      <c r="AB2122" s="1129" t="str">
        <f t="shared" si="39"/>
        <v>Sten Skagen181, 181_02, 182</v>
      </c>
    </row>
    <row r="2123" spans="1:28" ht="12.95" customHeight="1">
      <c r="A2123" s="941">
        <v>4135</v>
      </c>
      <c r="B2123" s="941" t="s">
        <v>10315</v>
      </c>
      <c r="C2123" s="942">
        <v>44138</v>
      </c>
      <c r="D2123" s="941" t="s">
        <v>9228</v>
      </c>
      <c r="E2123" s="941" t="s">
        <v>10295</v>
      </c>
      <c r="F2123" s="168"/>
      <c r="G2123" s="168"/>
      <c r="H2123" s="943" t="s">
        <v>2474</v>
      </c>
      <c r="I2123" s="943" t="s">
        <v>2870</v>
      </c>
      <c r="J2123" s="944">
        <v>44129</v>
      </c>
      <c r="K2123" s="943" t="s">
        <v>1466</v>
      </c>
      <c r="L2123" s="945">
        <v>1050</v>
      </c>
      <c r="M2123" s="168"/>
      <c r="N2123" s="828">
        <v>44244</v>
      </c>
      <c r="O2123" s="168"/>
      <c r="P2123" s="168"/>
      <c r="AB2123" s="1129" t="str">
        <f t="shared" si="39"/>
        <v>Sten Fjell110, 111</v>
      </c>
    </row>
    <row r="2124" spans="1:28" ht="12.95" customHeight="1">
      <c r="A2124" s="941">
        <v>4136</v>
      </c>
      <c r="B2124" s="941" t="s">
        <v>10316</v>
      </c>
      <c r="C2124" s="942">
        <v>44138</v>
      </c>
      <c r="D2124" s="941" t="s">
        <v>2779</v>
      </c>
      <c r="E2124" s="941" t="s">
        <v>10293</v>
      </c>
      <c r="F2124" s="168"/>
      <c r="G2124" s="168"/>
      <c r="H2124" s="943" t="s">
        <v>2474</v>
      </c>
      <c r="I2124" s="943" t="s">
        <v>4920</v>
      </c>
      <c r="J2124" s="944">
        <v>44129</v>
      </c>
      <c r="K2124" s="943" t="s">
        <v>1466</v>
      </c>
      <c r="L2124" s="945">
        <v>1050</v>
      </c>
      <c r="M2124" s="168"/>
      <c r="N2124" s="828">
        <v>44245</v>
      </c>
      <c r="O2124" s="168"/>
      <c r="P2124" s="168"/>
      <c r="AB2124" s="1129" t="str">
        <f t="shared" si="39"/>
        <v>Tigris327, 328</v>
      </c>
    </row>
    <row r="2125" spans="1:28" ht="12.95" customHeight="1">
      <c r="A2125" s="941">
        <v>4137</v>
      </c>
      <c r="B2125" s="941" t="s">
        <v>10317</v>
      </c>
      <c r="C2125" s="942">
        <v>44138</v>
      </c>
      <c r="D2125" s="941" t="s">
        <v>2854</v>
      </c>
      <c r="E2125" s="941" t="s">
        <v>10292</v>
      </c>
      <c r="F2125" s="168"/>
      <c r="G2125" s="168"/>
      <c r="H2125" s="943" t="s">
        <v>2474</v>
      </c>
      <c r="I2125" s="943" t="s">
        <v>10273</v>
      </c>
      <c r="J2125" s="944">
        <v>44132</v>
      </c>
      <c r="K2125" s="943" t="s">
        <v>1466</v>
      </c>
      <c r="L2125" s="945">
        <v>1050</v>
      </c>
      <c r="M2125" s="168"/>
      <c r="N2125" s="828">
        <v>44285</v>
      </c>
      <c r="O2125" s="168"/>
      <c r="P2125" s="168"/>
      <c r="AB2125" s="1129" t="str">
        <f t="shared" si="39"/>
        <v>Emmy Schulte275, 276, 277</v>
      </c>
    </row>
    <row r="2126" spans="1:28" ht="12.95" customHeight="1">
      <c r="A2126" s="941">
        <v>4138</v>
      </c>
      <c r="B2126" s="941" t="s">
        <v>10318</v>
      </c>
      <c r="C2126" s="1170">
        <v>44160</v>
      </c>
      <c r="D2126" s="941" t="s">
        <v>10034</v>
      </c>
      <c r="E2126" s="941">
        <v>2006</v>
      </c>
      <c r="F2126" s="168"/>
      <c r="G2126" s="168"/>
      <c r="H2126" s="943" t="s">
        <v>10050</v>
      </c>
      <c r="I2126" s="943" t="s">
        <v>25</v>
      </c>
      <c r="J2126" s="1354">
        <v>44156</v>
      </c>
      <c r="K2126" s="943" t="s">
        <v>8479</v>
      </c>
      <c r="L2126" s="945">
        <v>1200</v>
      </c>
      <c r="M2126" s="168"/>
      <c r="N2126" s="828">
        <v>44442</v>
      </c>
      <c r="O2126" s="168"/>
      <c r="P2126" s="168"/>
      <c r="AB2126" s="1129" t="str">
        <f t="shared" si="39"/>
        <v>Cap Victor2006</v>
      </c>
    </row>
    <row r="2127" spans="1:28" ht="12.95" customHeight="1">
      <c r="A2127" s="168">
        <v>4139</v>
      </c>
      <c r="B2127" s="168" t="s">
        <v>10320</v>
      </c>
      <c r="C2127" s="532">
        <v>44167</v>
      </c>
      <c r="D2127" s="168" t="s">
        <v>10203</v>
      </c>
      <c r="E2127" s="168">
        <v>9</v>
      </c>
      <c r="F2127" s="168"/>
      <c r="G2127" s="168"/>
      <c r="H2127" s="530" t="s">
        <v>8961</v>
      </c>
      <c r="I2127" s="530" t="s">
        <v>67</v>
      </c>
      <c r="J2127" s="1427">
        <v>44138</v>
      </c>
      <c r="K2127" s="530" t="s">
        <v>9019</v>
      </c>
      <c r="L2127" s="657">
        <v>1200</v>
      </c>
      <c r="M2127" s="168"/>
      <c r="N2127" s="828"/>
      <c r="O2127" s="168"/>
      <c r="P2127" s="168"/>
      <c r="AB2127" s="1129" t="str">
        <f t="shared" si="39"/>
        <v>Umlma9</v>
      </c>
    </row>
    <row r="2128" spans="1:28" ht="12.95" customHeight="1">
      <c r="A2128" s="941">
        <v>4140</v>
      </c>
      <c r="B2128" s="941" t="s">
        <v>10321</v>
      </c>
      <c r="C2128" s="1170">
        <v>44167</v>
      </c>
      <c r="D2128" s="941" t="s">
        <v>10041</v>
      </c>
      <c r="E2128" s="941">
        <v>10</v>
      </c>
      <c r="F2128" s="941"/>
      <c r="G2128" s="941"/>
      <c r="H2128" s="943" t="s">
        <v>10266</v>
      </c>
      <c r="I2128" s="943" t="s">
        <v>173</v>
      </c>
      <c r="J2128" s="944">
        <v>44143</v>
      </c>
      <c r="K2128" s="943" t="s">
        <v>9019</v>
      </c>
      <c r="L2128" s="945">
        <v>1200</v>
      </c>
      <c r="M2128" s="168"/>
      <c r="N2128" s="828">
        <v>44202</v>
      </c>
      <c r="O2128" s="168"/>
      <c r="P2128" s="168"/>
      <c r="AB2128" s="1129" t="str">
        <f t="shared" si="39"/>
        <v>Aristodimos10</v>
      </c>
    </row>
    <row r="2129" spans="1:28" ht="12.95" customHeight="1">
      <c r="A2129" s="941">
        <v>4141</v>
      </c>
      <c r="B2129" s="941" t="s">
        <v>10322</v>
      </c>
      <c r="C2129" s="1170">
        <v>44167</v>
      </c>
      <c r="D2129" s="941" t="s">
        <v>10319</v>
      </c>
      <c r="E2129" s="941">
        <v>20615</v>
      </c>
      <c r="F2129" s="941"/>
      <c r="G2129" s="941"/>
      <c r="H2129" s="943" t="s">
        <v>10266</v>
      </c>
      <c r="I2129" s="943" t="s">
        <v>410</v>
      </c>
      <c r="J2129" s="944">
        <v>44157</v>
      </c>
      <c r="K2129" s="943" t="s">
        <v>9019</v>
      </c>
      <c r="L2129" s="945">
        <v>1200</v>
      </c>
      <c r="M2129" s="168"/>
      <c r="N2129" s="828">
        <v>44209</v>
      </c>
      <c r="O2129" s="168"/>
      <c r="P2129" s="168"/>
      <c r="AB2129" s="1129" t="str">
        <f t="shared" si="39"/>
        <v>Sloman Thetis20615</v>
      </c>
    </row>
    <row r="2130" spans="1:28" ht="12.95" customHeight="1">
      <c r="A2130" s="941">
        <v>4142</v>
      </c>
      <c r="B2130" s="941" t="s">
        <v>10324</v>
      </c>
      <c r="C2130" s="1170">
        <v>44167</v>
      </c>
      <c r="D2130" s="941" t="s">
        <v>5381</v>
      </c>
      <c r="E2130" s="941">
        <v>2</v>
      </c>
      <c r="F2130" s="941"/>
      <c r="G2130" s="941"/>
      <c r="H2130" s="943" t="s">
        <v>9915</v>
      </c>
      <c r="I2130" s="943" t="s">
        <v>203</v>
      </c>
      <c r="J2130" s="1354">
        <v>44139</v>
      </c>
      <c r="K2130" s="943" t="s">
        <v>28</v>
      </c>
      <c r="L2130" s="945">
        <v>1400</v>
      </c>
      <c r="M2130" s="168"/>
      <c r="N2130" s="828">
        <v>44176</v>
      </c>
      <c r="O2130" s="168"/>
      <c r="P2130" s="168"/>
      <c r="AB2130" s="1129" t="str">
        <f t="shared" si="39"/>
        <v>Leo2</v>
      </c>
    </row>
    <row r="2131" spans="1:28" ht="12.95" customHeight="1">
      <c r="A2131" s="168">
        <v>4143</v>
      </c>
      <c r="B2131" s="168" t="s">
        <v>10326</v>
      </c>
      <c r="C2131" s="532">
        <v>44167</v>
      </c>
      <c r="D2131" s="168" t="s">
        <v>8979</v>
      </c>
      <c r="E2131" s="168">
        <v>17</v>
      </c>
      <c r="F2131" s="168"/>
      <c r="G2131" s="168"/>
      <c r="H2131" s="530" t="s">
        <v>1405</v>
      </c>
      <c r="I2131" s="530" t="s">
        <v>8693</v>
      </c>
      <c r="J2131" s="660">
        <v>44147</v>
      </c>
      <c r="K2131" s="530" t="s">
        <v>8362</v>
      </c>
      <c r="L2131" s="657">
        <v>1200</v>
      </c>
      <c r="M2131" s="168"/>
      <c r="N2131" s="828">
        <v>44225</v>
      </c>
      <c r="O2131" s="168"/>
      <c r="P2131" s="168"/>
      <c r="AB2131" s="1129" t="str">
        <f t="shared" si="39"/>
        <v>Lumphini Park17</v>
      </c>
    </row>
    <row r="2132" spans="1:28" ht="12.95" customHeight="1">
      <c r="A2132" s="168">
        <v>4144</v>
      </c>
      <c r="B2132" s="168" t="s">
        <v>10327</v>
      </c>
      <c r="C2132" s="532">
        <v>44167</v>
      </c>
      <c r="D2132" s="168" t="s">
        <v>8043</v>
      </c>
      <c r="E2132" s="168">
        <v>34</v>
      </c>
      <c r="F2132" s="168"/>
      <c r="G2132" s="168"/>
      <c r="H2132" s="530" t="s">
        <v>1304</v>
      </c>
      <c r="I2132" s="530" t="s">
        <v>3503</v>
      </c>
      <c r="J2132" s="660">
        <v>44146</v>
      </c>
      <c r="K2132" s="943" t="s">
        <v>8362</v>
      </c>
      <c r="L2132" s="657">
        <v>1200</v>
      </c>
      <c r="M2132" s="168"/>
      <c r="N2132" s="828">
        <v>44180</v>
      </c>
      <c r="O2132" s="168"/>
      <c r="P2132" s="168"/>
      <c r="AB2132" s="1129" t="str">
        <f t="shared" si="39"/>
        <v>Aquapuelche34</v>
      </c>
    </row>
    <row r="2133" spans="1:28" ht="12.95" customHeight="1">
      <c r="A2133" s="168">
        <v>4145</v>
      </c>
      <c r="B2133" s="168" t="s">
        <v>10328</v>
      </c>
      <c r="C2133" s="532">
        <v>44167</v>
      </c>
      <c r="D2133" s="168" t="s">
        <v>7496</v>
      </c>
      <c r="E2133" s="168">
        <v>39</v>
      </c>
      <c r="F2133" s="168"/>
      <c r="G2133" s="168"/>
      <c r="H2133" s="530" t="s">
        <v>10053</v>
      </c>
      <c r="I2133" s="530" t="s">
        <v>413</v>
      </c>
      <c r="J2133" s="660">
        <v>44148</v>
      </c>
      <c r="K2133" s="943" t="s">
        <v>8364</v>
      </c>
      <c r="L2133" s="657">
        <v>1600</v>
      </c>
      <c r="M2133" s="168"/>
      <c r="N2133" s="828">
        <v>44182</v>
      </c>
      <c r="O2133" s="168"/>
      <c r="P2133" s="168"/>
      <c r="AB2133" s="1129" t="str">
        <f t="shared" si="39"/>
        <v>Cabo Misaki39</v>
      </c>
    </row>
    <row r="2134" spans="1:28" ht="12.95" customHeight="1">
      <c r="A2134" s="168">
        <v>4146</v>
      </c>
      <c r="B2134" s="168" t="s">
        <v>10329</v>
      </c>
      <c r="C2134" s="532">
        <v>44167</v>
      </c>
      <c r="D2134" s="168" t="s">
        <v>8970</v>
      </c>
      <c r="E2134" s="168" t="s">
        <v>10325</v>
      </c>
      <c r="F2134" s="168"/>
      <c r="G2134" s="168"/>
      <c r="H2134" s="530" t="s">
        <v>8305</v>
      </c>
      <c r="I2134" s="530" t="s">
        <v>67</v>
      </c>
      <c r="J2134" s="660">
        <v>44153</v>
      </c>
      <c r="K2134" s="530" t="s">
        <v>8364</v>
      </c>
      <c r="L2134" s="657">
        <v>1600</v>
      </c>
      <c r="M2134" s="168"/>
      <c r="N2134" s="828">
        <v>44195</v>
      </c>
      <c r="O2134" s="168"/>
      <c r="P2134" s="168"/>
      <c r="AB2134" s="1129" t="str">
        <f t="shared" si="39"/>
        <v>Salamina18P_119F</v>
      </c>
    </row>
    <row r="2135" spans="1:28" ht="12.95" customHeight="1">
      <c r="A2135" s="168">
        <v>4147</v>
      </c>
      <c r="B2135" s="168" t="s">
        <v>10330</v>
      </c>
      <c r="C2135" s="532">
        <v>44167</v>
      </c>
      <c r="D2135" s="168" t="s">
        <v>8081</v>
      </c>
      <c r="E2135" s="168">
        <v>21</v>
      </c>
      <c r="F2135" s="168"/>
      <c r="G2135" s="168"/>
      <c r="H2135" s="530" t="s">
        <v>1271</v>
      </c>
      <c r="I2135" s="530" t="s">
        <v>10331</v>
      </c>
      <c r="J2135" s="660">
        <v>44137</v>
      </c>
      <c r="K2135" s="530" t="s">
        <v>7591</v>
      </c>
      <c r="L2135" s="657">
        <v>1400</v>
      </c>
      <c r="M2135" s="168"/>
      <c r="N2135" s="828"/>
      <c r="O2135" s="168"/>
      <c r="P2135" s="168"/>
      <c r="AB2135" s="1129" t="str">
        <f t="shared" si="39"/>
        <v>Hellas Marianna21</v>
      </c>
    </row>
    <row r="2136" spans="1:28" ht="12.95" customHeight="1">
      <c r="A2136" s="168">
        <v>4148</v>
      </c>
      <c r="B2136" s="168" t="s">
        <v>10332</v>
      </c>
      <c r="C2136" s="532">
        <v>44167</v>
      </c>
      <c r="D2136" s="168" t="s">
        <v>483</v>
      </c>
      <c r="E2136" s="168">
        <v>202005</v>
      </c>
      <c r="F2136" s="168"/>
      <c r="G2136" s="168"/>
      <c r="H2136" s="530" t="s">
        <v>666</v>
      </c>
      <c r="I2136" s="530" t="s">
        <v>7597</v>
      </c>
      <c r="J2136" s="660">
        <v>44149</v>
      </c>
      <c r="K2136" s="530" t="s">
        <v>1095</v>
      </c>
      <c r="L2136" s="657">
        <v>1600</v>
      </c>
      <c r="M2136" s="168"/>
      <c r="N2136" s="828">
        <v>44256</v>
      </c>
      <c r="O2136" s="168"/>
      <c r="P2136" s="168"/>
      <c r="AB2136" s="1129" t="str">
        <f t="shared" si="39"/>
        <v>Stena Superior202005</v>
      </c>
    </row>
    <row r="2137" spans="1:28" ht="12.95" customHeight="1">
      <c r="A2137" s="168">
        <v>4149</v>
      </c>
      <c r="B2137" s="168" t="s">
        <v>10333</v>
      </c>
      <c r="C2137" s="532">
        <v>44167</v>
      </c>
      <c r="D2137" s="168" t="s">
        <v>628</v>
      </c>
      <c r="E2137" s="168">
        <v>2012</v>
      </c>
      <c r="F2137" s="168"/>
      <c r="G2137" s="168"/>
      <c r="H2137" s="530" t="s">
        <v>8840</v>
      </c>
      <c r="I2137" s="530" t="s">
        <v>3721</v>
      </c>
      <c r="J2137" s="660">
        <v>44142</v>
      </c>
      <c r="K2137" s="530" t="s">
        <v>1095</v>
      </c>
      <c r="L2137" s="657">
        <v>1600</v>
      </c>
      <c r="M2137" s="168"/>
      <c r="N2137" s="828">
        <v>44195</v>
      </c>
      <c r="O2137" s="168"/>
      <c r="P2137" s="168"/>
      <c r="AB2137" s="1129" t="str">
        <f t="shared" si="39"/>
        <v>Stena President2012</v>
      </c>
    </row>
    <row r="2138" spans="1:28" ht="12.95" customHeight="1">
      <c r="A2138" s="168">
        <v>4150</v>
      </c>
      <c r="B2138" s="168" t="s">
        <v>10339</v>
      </c>
      <c r="C2138" s="532">
        <v>44167</v>
      </c>
      <c r="D2138" s="168" t="s">
        <v>7811</v>
      </c>
      <c r="E2138" s="168">
        <v>2006</v>
      </c>
      <c r="F2138" s="168"/>
      <c r="G2138" s="168"/>
      <c r="H2138" s="530" t="s">
        <v>10340</v>
      </c>
      <c r="I2138" s="530" t="s">
        <v>9640</v>
      </c>
      <c r="J2138" s="660">
        <v>44158</v>
      </c>
      <c r="K2138" s="530" t="s">
        <v>10334</v>
      </c>
      <c r="L2138" s="657">
        <v>1700</v>
      </c>
      <c r="M2138" s="168"/>
      <c r="N2138" s="828">
        <v>44195</v>
      </c>
      <c r="O2138" s="168"/>
      <c r="P2138" s="168"/>
      <c r="AB2138" s="1129" t="str">
        <f t="shared" si="39"/>
        <v>Wisby Pacific2006</v>
      </c>
    </row>
    <row r="2139" spans="1:28" ht="12.95" customHeight="1">
      <c r="A2139" s="168">
        <v>4151</v>
      </c>
      <c r="B2139" s="168" t="s">
        <v>10341</v>
      </c>
      <c r="C2139" s="532">
        <v>44167</v>
      </c>
      <c r="D2139" s="168" t="s">
        <v>10195</v>
      </c>
      <c r="E2139" s="168">
        <v>2002</v>
      </c>
      <c r="F2139" s="168"/>
      <c r="G2139" s="168"/>
      <c r="H2139" s="530" t="s">
        <v>9687</v>
      </c>
      <c r="I2139" s="530" t="s">
        <v>712</v>
      </c>
      <c r="J2139" s="660">
        <v>44151</v>
      </c>
      <c r="K2139" s="530" t="s">
        <v>10334</v>
      </c>
      <c r="L2139" s="657">
        <v>1700</v>
      </c>
      <c r="M2139" s="168"/>
      <c r="N2139" s="828">
        <v>44229</v>
      </c>
      <c r="O2139" s="168"/>
      <c r="P2139" s="168"/>
      <c r="AB2139" s="1129" t="str">
        <f t="shared" si="39"/>
        <v>Solar Claire2002</v>
      </c>
    </row>
    <row r="2140" spans="1:28" ht="12.95" customHeight="1">
      <c r="A2140" s="168">
        <v>4152</v>
      </c>
      <c r="B2140" s="168" t="s">
        <v>10342</v>
      </c>
      <c r="C2140" s="532">
        <v>44167</v>
      </c>
      <c r="D2140" s="168" t="s">
        <v>8478</v>
      </c>
      <c r="E2140" s="168">
        <v>2004</v>
      </c>
      <c r="F2140" s="168"/>
      <c r="G2140" s="168"/>
      <c r="H2140" s="530" t="s">
        <v>10050</v>
      </c>
      <c r="I2140" s="530" t="s">
        <v>71</v>
      </c>
      <c r="J2140" s="660">
        <v>44142</v>
      </c>
      <c r="K2140" s="530" t="s">
        <v>8479</v>
      </c>
      <c r="L2140" s="657">
        <v>1200</v>
      </c>
      <c r="M2140" s="168"/>
      <c r="N2140" s="828"/>
      <c r="O2140" s="168"/>
      <c r="P2140" s="168"/>
      <c r="AB2140" s="1129" t="str">
        <f t="shared" ref="AB2140:AB2203" si="40">IF(TRIM(A2140)="","",CONCATENATE(TRIM(D2140),TRIM(E2140)))</f>
        <v>Cap Felix2004</v>
      </c>
    </row>
    <row r="2141" spans="1:28" ht="12.95" customHeight="1">
      <c r="A2141" s="168">
        <v>4153</v>
      </c>
      <c r="B2141" s="168" t="s">
        <v>10343</v>
      </c>
      <c r="C2141" s="532">
        <v>44167</v>
      </c>
      <c r="D2141" s="168" t="s">
        <v>10201</v>
      </c>
      <c r="E2141" s="168">
        <v>2005</v>
      </c>
      <c r="F2141" s="168"/>
      <c r="G2141" s="168"/>
      <c r="H2141" s="530" t="s">
        <v>8838</v>
      </c>
      <c r="I2141" s="530" t="s">
        <v>324</v>
      </c>
      <c r="J2141" s="660">
        <v>44151</v>
      </c>
      <c r="K2141" s="530" t="s">
        <v>8479</v>
      </c>
      <c r="L2141" s="657">
        <v>1200</v>
      </c>
      <c r="M2141" s="168"/>
      <c r="N2141" s="828"/>
      <c r="O2141" s="168"/>
      <c r="P2141" s="168"/>
      <c r="AB2141" s="1129" t="str">
        <f t="shared" si="40"/>
        <v>Cap Leon2005</v>
      </c>
    </row>
    <row r="2142" spans="1:28" ht="12.95" customHeight="1">
      <c r="A2142" s="168">
        <v>4154</v>
      </c>
      <c r="B2142" s="168" t="s">
        <v>10345</v>
      </c>
      <c r="C2142" s="532">
        <v>44167</v>
      </c>
      <c r="D2142" s="168" t="s">
        <v>10183</v>
      </c>
      <c r="E2142" s="1182">
        <v>1</v>
      </c>
      <c r="F2142" s="168"/>
      <c r="G2142" s="168"/>
      <c r="H2142" s="530" t="s">
        <v>10184</v>
      </c>
      <c r="I2142" s="530" t="s">
        <v>182</v>
      </c>
      <c r="J2142" s="660">
        <v>44146</v>
      </c>
      <c r="K2142" s="530" t="s">
        <v>1485</v>
      </c>
      <c r="L2142" s="657">
        <v>1600</v>
      </c>
      <c r="M2142" s="168"/>
      <c r="N2142" s="828">
        <v>44244</v>
      </c>
      <c r="O2142" s="168"/>
      <c r="P2142" s="168"/>
      <c r="AB2142" s="1129" t="str">
        <f t="shared" si="40"/>
        <v>Stavanger Poseidon1</v>
      </c>
    </row>
    <row r="2143" spans="1:28" ht="12.95" customHeight="1">
      <c r="A2143" s="168">
        <v>4155</v>
      </c>
      <c r="B2143" s="168" t="s">
        <v>10346</v>
      </c>
      <c r="C2143" s="532">
        <v>44167</v>
      </c>
      <c r="D2143" s="168" t="s">
        <v>10344</v>
      </c>
      <c r="E2143" s="1182">
        <v>1</v>
      </c>
      <c r="F2143" s="168"/>
      <c r="G2143" s="168"/>
      <c r="H2143" s="530" t="s">
        <v>9914</v>
      </c>
      <c r="I2143" s="530" t="s">
        <v>25</v>
      </c>
      <c r="J2143" s="660">
        <v>44137</v>
      </c>
      <c r="K2143" s="530" t="s">
        <v>1485</v>
      </c>
      <c r="L2143" s="657">
        <v>1600</v>
      </c>
      <c r="M2143" s="168"/>
      <c r="N2143" s="828">
        <v>44244</v>
      </c>
      <c r="O2143" s="168"/>
      <c r="P2143" s="168"/>
      <c r="AB2143" s="1129" t="str">
        <f t="shared" si="40"/>
        <v>GWN 21</v>
      </c>
    </row>
    <row r="2144" spans="1:28" ht="12.95" customHeight="1">
      <c r="A2144" s="168">
        <v>4156</v>
      </c>
      <c r="B2144" s="168" t="s">
        <v>10347</v>
      </c>
      <c r="C2144" s="532">
        <v>44167</v>
      </c>
      <c r="D2144" s="168" t="s">
        <v>10200</v>
      </c>
      <c r="E2144" s="1182">
        <v>2</v>
      </c>
      <c r="F2144" s="168"/>
      <c r="G2144" s="168"/>
      <c r="H2144" s="530" t="s">
        <v>9821</v>
      </c>
      <c r="I2144" s="530" t="s">
        <v>25</v>
      </c>
      <c r="J2144" s="660">
        <v>44156</v>
      </c>
      <c r="K2144" s="530" t="s">
        <v>1485</v>
      </c>
      <c r="L2144" s="657">
        <v>1600</v>
      </c>
      <c r="M2144" s="168"/>
      <c r="N2144" s="828">
        <v>44244</v>
      </c>
      <c r="O2144" s="168"/>
      <c r="P2144" s="168"/>
      <c r="AB2144" s="1129" t="str">
        <f t="shared" si="40"/>
        <v>Maersk Tokyo2</v>
      </c>
    </row>
    <row r="2145" spans="1:28" ht="12.95" customHeight="1">
      <c r="A2145" s="168">
        <v>4157</v>
      </c>
      <c r="B2145" s="168" t="s">
        <v>10348</v>
      </c>
      <c r="C2145" s="532">
        <v>44168</v>
      </c>
      <c r="D2145" s="168" t="s">
        <v>682</v>
      </c>
      <c r="E2145" s="168">
        <v>123</v>
      </c>
      <c r="F2145" s="168"/>
      <c r="G2145" s="168"/>
      <c r="H2145" s="530" t="s">
        <v>10349</v>
      </c>
      <c r="I2145" s="530" t="s">
        <v>24</v>
      </c>
      <c r="J2145" s="660">
        <v>44151</v>
      </c>
      <c r="K2145" s="530" t="s">
        <v>60</v>
      </c>
      <c r="L2145" s="657">
        <v>800</v>
      </c>
      <c r="M2145" s="168"/>
      <c r="N2145" s="828">
        <v>44175</v>
      </c>
      <c r="O2145" s="168"/>
      <c r="P2145" s="168"/>
      <c r="AB2145" s="1129" t="str">
        <f t="shared" si="40"/>
        <v>Tarbet Spirit123</v>
      </c>
    </row>
    <row r="2146" spans="1:28" ht="12.95" customHeight="1">
      <c r="A2146" s="168">
        <v>4158</v>
      </c>
      <c r="B2146" s="168" t="s">
        <v>10350</v>
      </c>
      <c r="C2146" s="532">
        <v>44168</v>
      </c>
      <c r="D2146" s="168" t="s">
        <v>7687</v>
      </c>
      <c r="E2146" s="168">
        <v>80</v>
      </c>
      <c r="F2146" s="168"/>
      <c r="G2146" s="168"/>
      <c r="H2146" s="530" t="s">
        <v>10351</v>
      </c>
      <c r="I2146" s="530" t="s">
        <v>567</v>
      </c>
      <c r="J2146" s="660">
        <v>44163</v>
      </c>
      <c r="K2146" s="530" t="s">
        <v>60</v>
      </c>
      <c r="L2146" s="657">
        <v>800</v>
      </c>
      <c r="M2146" s="168"/>
      <c r="N2146" s="828">
        <v>44175</v>
      </c>
      <c r="O2146" s="168"/>
      <c r="P2146" s="168"/>
      <c r="AB2146" s="1129" t="str">
        <f t="shared" si="40"/>
        <v>FSL Hong Kong80</v>
      </c>
    </row>
    <row r="2147" spans="1:28" ht="12.95" customHeight="1">
      <c r="A2147" s="168">
        <v>4159</v>
      </c>
      <c r="B2147" s="168" t="s">
        <v>10352</v>
      </c>
      <c r="C2147" s="532">
        <v>44168</v>
      </c>
      <c r="D2147" s="168" t="s">
        <v>7849</v>
      </c>
      <c r="E2147" s="168">
        <v>15</v>
      </c>
      <c r="F2147" s="168"/>
      <c r="G2147" s="168"/>
      <c r="H2147" s="530" t="s">
        <v>9457</v>
      </c>
      <c r="I2147" s="530" t="s">
        <v>20</v>
      </c>
      <c r="J2147" s="660">
        <v>44152</v>
      </c>
      <c r="K2147" s="530" t="s">
        <v>60</v>
      </c>
      <c r="L2147" s="657">
        <v>800</v>
      </c>
      <c r="M2147" s="168"/>
      <c r="N2147" s="828">
        <v>44175</v>
      </c>
      <c r="O2147" s="168"/>
      <c r="P2147" s="168"/>
      <c r="AB2147" s="1129" t="str">
        <f t="shared" si="40"/>
        <v>Nordic Brasilia15</v>
      </c>
    </row>
    <row r="2148" spans="1:28" ht="12.95" customHeight="1">
      <c r="A2148" s="168">
        <v>4160</v>
      </c>
      <c r="B2148" s="168" t="s">
        <v>10353</v>
      </c>
      <c r="C2148" s="532">
        <v>44168</v>
      </c>
      <c r="D2148" s="168" t="s">
        <v>7744</v>
      </c>
      <c r="E2148" s="168">
        <v>57</v>
      </c>
      <c r="F2148" s="168"/>
      <c r="G2148" s="168"/>
      <c r="H2148" s="530" t="s">
        <v>601</v>
      </c>
      <c r="I2148" s="530" t="s">
        <v>88</v>
      </c>
      <c r="J2148" s="660">
        <v>44154</v>
      </c>
      <c r="K2148" s="530" t="s">
        <v>60</v>
      </c>
      <c r="L2148" s="657">
        <v>800</v>
      </c>
      <c r="M2148" s="168"/>
      <c r="N2148" s="828">
        <v>44175</v>
      </c>
      <c r="O2148" s="168"/>
      <c r="P2148" s="168"/>
      <c r="AB2148" s="1129" t="str">
        <f t="shared" si="40"/>
        <v>Blue Power57</v>
      </c>
    </row>
    <row r="2149" spans="1:28" ht="12.95" customHeight="1">
      <c r="A2149" s="168">
        <v>4161</v>
      </c>
      <c r="B2149" s="168" t="s">
        <v>10354</v>
      </c>
      <c r="C2149" s="532">
        <v>44168</v>
      </c>
      <c r="D2149" s="168" t="s">
        <v>8593</v>
      </c>
      <c r="E2149" s="168">
        <v>26</v>
      </c>
      <c r="F2149" s="168"/>
      <c r="G2149" s="168"/>
      <c r="H2149" s="530" t="s">
        <v>63</v>
      </c>
      <c r="I2149" s="530" t="s">
        <v>86</v>
      </c>
      <c r="J2149" s="660">
        <v>44162</v>
      </c>
      <c r="K2149" s="530" t="s">
        <v>60</v>
      </c>
      <c r="L2149" s="657">
        <v>800</v>
      </c>
      <c r="M2149" s="168"/>
      <c r="N2149" s="828">
        <v>44175</v>
      </c>
      <c r="O2149" s="168"/>
      <c r="P2149" s="168"/>
      <c r="AB2149" s="1129" t="str">
        <f t="shared" si="40"/>
        <v>Stavanger Falcon26</v>
      </c>
    </row>
    <row r="2150" spans="1:28" ht="12.95" customHeight="1">
      <c r="A2150" s="168">
        <v>4162</v>
      </c>
      <c r="B2150" s="168" t="s">
        <v>10355</v>
      </c>
      <c r="C2150" s="532">
        <v>44168</v>
      </c>
      <c r="D2150" s="168" t="s">
        <v>383</v>
      </c>
      <c r="E2150" s="530">
        <v>190</v>
      </c>
      <c r="F2150" s="168"/>
      <c r="G2150" s="168"/>
      <c r="H2150" s="530" t="s">
        <v>7955</v>
      </c>
      <c r="I2150" s="530" t="s">
        <v>345</v>
      </c>
      <c r="J2150" s="660">
        <v>44163</v>
      </c>
      <c r="K2150" s="530" t="s">
        <v>60</v>
      </c>
      <c r="L2150" s="657">
        <v>800</v>
      </c>
      <c r="M2150" s="168"/>
      <c r="N2150" s="828">
        <v>44175</v>
      </c>
      <c r="O2150" s="168"/>
      <c r="P2150" s="168"/>
      <c r="AB2150" s="1129" t="str">
        <f t="shared" si="40"/>
        <v>Axel Spirit190</v>
      </c>
    </row>
    <row r="2151" spans="1:28" ht="12.95" customHeight="1">
      <c r="A2151" s="168">
        <v>4163</v>
      </c>
      <c r="B2151" s="168" t="s">
        <v>10369</v>
      </c>
      <c r="C2151" s="532">
        <v>44168</v>
      </c>
      <c r="D2151" s="168" t="s">
        <v>8953</v>
      </c>
      <c r="E2151" s="530">
        <v>31</v>
      </c>
      <c r="F2151" s="168"/>
      <c r="G2151" s="168"/>
      <c r="H2151" s="530" t="s">
        <v>10370</v>
      </c>
      <c r="I2151" s="530" t="s">
        <v>25</v>
      </c>
      <c r="J2151" s="660">
        <v>44138</v>
      </c>
      <c r="K2151" s="530" t="s">
        <v>1466</v>
      </c>
      <c r="L2151" s="657">
        <v>1050</v>
      </c>
      <c r="M2151" s="168"/>
      <c r="N2151" s="828">
        <v>44249</v>
      </c>
      <c r="O2151" s="168"/>
      <c r="P2151" s="168"/>
      <c r="AB2151" s="1129" t="str">
        <f t="shared" si="40"/>
        <v>Eagle Brasilia31</v>
      </c>
    </row>
    <row r="2152" spans="1:28" ht="12.95" customHeight="1">
      <c r="A2152" s="168">
        <v>4164</v>
      </c>
      <c r="B2152" s="168" t="s">
        <v>10371</v>
      </c>
      <c r="C2152" s="532">
        <v>44168</v>
      </c>
      <c r="D2152" s="168" t="s">
        <v>9185</v>
      </c>
      <c r="E2152" s="530">
        <v>29</v>
      </c>
      <c r="F2152" s="168"/>
      <c r="G2152" s="168"/>
      <c r="H2152" s="530" t="s">
        <v>10370</v>
      </c>
      <c r="I2152" s="530" t="s">
        <v>25</v>
      </c>
      <c r="J2152" s="660">
        <v>44146</v>
      </c>
      <c r="K2152" s="943" t="s">
        <v>1466</v>
      </c>
      <c r="L2152" s="657">
        <v>1050</v>
      </c>
      <c r="M2152" s="168"/>
      <c r="N2152" s="828">
        <v>44249</v>
      </c>
      <c r="O2152" s="168"/>
      <c r="P2152" s="168"/>
      <c r="AB2152" s="1129" t="str">
        <f t="shared" si="40"/>
        <v>Samuel Prospect29</v>
      </c>
    </row>
    <row r="2153" spans="1:28" ht="12.95" customHeight="1">
      <c r="A2153" s="168">
        <v>4165</v>
      </c>
      <c r="B2153" s="168" t="s">
        <v>10372</v>
      </c>
      <c r="C2153" s="532">
        <v>44168</v>
      </c>
      <c r="D2153" s="168" t="s">
        <v>2125</v>
      </c>
      <c r="E2153" s="530">
        <v>61</v>
      </c>
      <c r="F2153" s="168"/>
      <c r="G2153" s="168"/>
      <c r="H2153" s="530" t="s">
        <v>10370</v>
      </c>
      <c r="I2153" s="530" t="s">
        <v>25</v>
      </c>
      <c r="J2153" s="660">
        <v>44152</v>
      </c>
      <c r="K2153" s="943" t="s">
        <v>1466</v>
      </c>
      <c r="L2153" s="657">
        <v>1050</v>
      </c>
      <c r="M2153" s="168"/>
      <c r="N2153" s="828">
        <v>44251</v>
      </c>
      <c r="O2153" s="168"/>
      <c r="P2153" s="168"/>
      <c r="AB2153" s="1129" t="str">
        <f t="shared" si="40"/>
        <v>Pacific Jewels61</v>
      </c>
    </row>
    <row r="2154" spans="1:28" ht="12.95" customHeight="1">
      <c r="A2154" s="168">
        <v>4166</v>
      </c>
      <c r="B2154" s="168" t="s">
        <v>10373</v>
      </c>
      <c r="C2154" s="532">
        <v>44168</v>
      </c>
      <c r="D2154" s="168" t="s">
        <v>2204</v>
      </c>
      <c r="E2154" s="530">
        <v>65</v>
      </c>
      <c r="F2154" s="168"/>
      <c r="G2154" s="168"/>
      <c r="H2154" s="530" t="s">
        <v>3169</v>
      </c>
      <c r="I2154" s="530" t="s">
        <v>269</v>
      </c>
      <c r="J2154" s="660">
        <v>44157</v>
      </c>
      <c r="K2154" s="943" t="s">
        <v>1466</v>
      </c>
      <c r="L2154" s="657">
        <v>1050</v>
      </c>
      <c r="M2154" s="168"/>
      <c r="N2154" s="828">
        <v>44238</v>
      </c>
      <c r="O2154" s="168"/>
      <c r="P2154" s="168"/>
      <c r="AB2154" s="1129" t="str">
        <f t="shared" si="40"/>
        <v>Advantage Sun65</v>
      </c>
    </row>
    <row r="2155" spans="1:28" ht="12.95" customHeight="1">
      <c r="A2155" s="168">
        <v>4167</v>
      </c>
      <c r="B2155" s="168" t="s">
        <v>10379</v>
      </c>
      <c r="C2155" s="532">
        <v>44168</v>
      </c>
      <c r="D2155" s="168" t="s">
        <v>2776</v>
      </c>
      <c r="E2155" s="530" t="s">
        <v>10374</v>
      </c>
      <c r="F2155" s="168"/>
      <c r="G2155" s="168"/>
      <c r="H2155" s="530" t="s">
        <v>2474</v>
      </c>
      <c r="I2155" s="530" t="s">
        <v>25</v>
      </c>
      <c r="J2155" s="660">
        <v>44159</v>
      </c>
      <c r="K2155" s="943" t="s">
        <v>1466</v>
      </c>
      <c r="L2155" s="657">
        <v>1050</v>
      </c>
      <c r="M2155" s="168"/>
      <c r="N2155" s="828">
        <v>44245</v>
      </c>
      <c r="O2155" s="168"/>
      <c r="P2155" s="168"/>
      <c r="AB2155" s="1129" t="str">
        <f t="shared" si="40"/>
        <v>Sten Skagen183, 184, 185, 186</v>
      </c>
    </row>
    <row r="2156" spans="1:28" ht="12.95" customHeight="1">
      <c r="A2156" s="168">
        <v>4168</v>
      </c>
      <c r="B2156" s="168" t="s">
        <v>10380</v>
      </c>
      <c r="C2156" s="532">
        <v>44168</v>
      </c>
      <c r="D2156" s="168" t="s">
        <v>2854</v>
      </c>
      <c r="E2156" s="530" t="s">
        <v>10375</v>
      </c>
      <c r="F2156" s="168"/>
      <c r="G2156" s="168"/>
      <c r="H2156" s="530" t="s">
        <v>2474</v>
      </c>
      <c r="I2156" s="530" t="s">
        <v>25</v>
      </c>
      <c r="J2156" s="660">
        <v>44164</v>
      </c>
      <c r="K2156" s="943" t="s">
        <v>1466</v>
      </c>
      <c r="L2156" s="657">
        <v>1050</v>
      </c>
      <c r="M2156" s="168"/>
      <c r="N2156" s="828">
        <v>44244</v>
      </c>
      <c r="O2156" s="168"/>
      <c r="P2156" s="168"/>
      <c r="AB2156" s="1129" t="str">
        <f t="shared" si="40"/>
        <v>Emmy Schulte278, 279, 280, 281</v>
      </c>
    </row>
    <row r="2157" spans="1:28" ht="12.95" customHeight="1">
      <c r="A2157" s="168">
        <v>4169</v>
      </c>
      <c r="B2157" s="168" t="s">
        <v>10381</v>
      </c>
      <c r="C2157" s="532">
        <v>44168</v>
      </c>
      <c r="D2157" s="168" t="s">
        <v>2779</v>
      </c>
      <c r="E2157" s="530" t="s">
        <v>10376</v>
      </c>
      <c r="F2157" s="168"/>
      <c r="G2157" s="168"/>
      <c r="H2157" s="530" t="s">
        <v>2474</v>
      </c>
      <c r="I2157" s="530" t="s">
        <v>25</v>
      </c>
      <c r="J2157" s="660">
        <v>44151</v>
      </c>
      <c r="K2157" s="943" t="s">
        <v>1466</v>
      </c>
      <c r="L2157" s="657">
        <v>1050</v>
      </c>
      <c r="M2157" s="168"/>
      <c r="N2157" s="828">
        <v>44245</v>
      </c>
      <c r="O2157" s="168"/>
      <c r="P2157" s="168"/>
      <c r="AB2157" s="1129" t="str">
        <f t="shared" si="40"/>
        <v>Tigris329, 330, 331</v>
      </c>
    </row>
    <row r="2158" spans="1:28" ht="12.95" customHeight="1">
      <c r="A2158" s="168">
        <v>4170</v>
      </c>
      <c r="B2158" s="168" t="s">
        <v>10382</v>
      </c>
      <c r="C2158" s="532">
        <v>44168</v>
      </c>
      <c r="D2158" s="168" t="s">
        <v>892</v>
      </c>
      <c r="E2158" s="530" t="s">
        <v>10378</v>
      </c>
      <c r="F2158" s="168"/>
      <c r="G2158" s="168"/>
      <c r="H2158" s="530" t="s">
        <v>2474</v>
      </c>
      <c r="I2158" s="530" t="s">
        <v>25</v>
      </c>
      <c r="J2158" s="660">
        <v>44161</v>
      </c>
      <c r="K2158" s="943" t="s">
        <v>1466</v>
      </c>
      <c r="L2158" s="657">
        <v>1050</v>
      </c>
      <c r="M2158" s="168"/>
      <c r="N2158" s="828">
        <v>44244</v>
      </c>
      <c r="O2158" s="168"/>
      <c r="P2158" s="168"/>
      <c r="AB2158" s="1129" t="str">
        <f t="shared" si="40"/>
        <v>Elisalex Schulte174, 175, 176</v>
      </c>
    </row>
    <row r="2159" spans="1:28" ht="12.95" customHeight="1">
      <c r="A2159" s="168">
        <v>4171</v>
      </c>
      <c r="B2159" s="168" t="s">
        <v>10383</v>
      </c>
      <c r="C2159" s="532">
        <v>44168</v>
      </c>
      <c r="D2159" s="168" t="s">
        <v>9228</v>
      </c>
      <c r="E2159" s="530" t="s">
        <v>10377</v>
      </c>
      <c r="F2159" s="168"/>
      <c r="G2159" s="168"/>
      <c r="H2159" s="530" t="s">
        <v>2474</v>
      </c>
      <c r="I2159" s="530" t="s">
        <v>25</v>
      </c>
      <c r="J2159" s="660">
        <v>44163</v>
      </c>
      <c r="K2159" s="943" t="s">
        <v>1466</v>
      </c>
      <c r="L2159" s="657">
        <v>1050</v>
      </c>
      <c r="M2159" s="168"/>
      <c r="N2159" s="828">
        <v>44245</v>
      </c>
      <c r="O2159" s="168"/>
      <c r="P2159" s="168"/>
      <c r="AB2159" s="1129" t="str">
        <f t="shared" si="40"/>
        <v>Sten Fjell112, 113, 114, 115</v>
      </c>
    </row>
    <row r="2160" spans="1:28" ht="12.95" customHeight="1">
      <c r="A2160" s="168">
        <v>4172</v>
      </c>
      <c r="B2160" s="168" t="s">
        <v>10394</v>
      </c>
      <c r="C2160" s="532">
        <v>44200</v>
      </c>
      <c r="D2160" s="168" t="s">
        <v>10391</v>
      </c>
      <c r="E2160" s="168">
        <v>5069013</v>
      </c>
      <c r="F2160" s="168"/>
      <c r="G2160" s="168"/>
      <c r="H2160" s="530" t="s">
        <v>8961</v>
      </c>
      <c r="I2160" s="530" t="s">
        <v>515</v>
      </c>
      <c r="J2160" s="660">
        <v>44170</v>
      </c>
      <c r="K2160" s="943" t="s">
        <v>9019</v>
      </c>
      <c r="L2160" s="657">
        <v>1200</v>
      </c>
      <c r="M2160" s="168"/>
      <c r="N2160" s="828">
        <v>44306</v>
      </c>
      <c r="O2160" s="168"/>
      <c r="P2160" s="168"/>
      <c r="AB2160" s="1129" t="str">
        <f t="shared" si="40"/>
        <v>Jag Laxmi5069013</v>
      </c>
    </row>
    <row r="2161" spans="1:28" ht="12.95" customHeight="1">
      <c r="A2161" s="168">
        <v>4173</v>
      </c>
      <c r="B2161" s="168" t="s">
        <v>10395</v>
      </c>
      <c r="C2161" s="532">
        <v>44200</v>
      </c>
      <c r="D2161" s="168" t="s">
        <v>10392</v>
      </c>
      <c r="E2161" s="168">
        <v>2</v>
      </c>
      <c r="F2161" s="168"/>
      <c r="G2161" s="168"/>
      <c r="H2161" s="530" t="s">
        <v>10393</v>
      </c>
      <c r="I2161" s="530" t="s">
        <v>267</v>
      </c>
      <c r="J2161" s="660">
        <v>44186</v>
      </c>
      <c r="K2161" s="530" t="s">
        <v>9019</v>
      </c>
      <c r="L2161" s="657">
        <v>1200</v>
      </c>
      <c r="M2161" s="168"/>
      <c r="N2161" s="828">
        <v>44231</v>
      </c>
      <c r="O2161" s="168"/>
      <c r="P2161" s="168"/>
      <c r="AB2161" s="1129" t="str">
        <f t="shared" si="40"/>
        <v>Jag Lyall2</v>
      </c>
    </row>
    <row r="2162" spans="1:28" ht="12.95" customHeight="1">
      <c r="A2162" s="168">
        <v>4174</v>
      </c>
      <c r="B2162" s="168" t="s">
        <v>10399</v>
      </c>
      <c r="C2162" s="532">
        <v>44200</v>
      </c>
      <c r="D2162" s="168" t="s">
        <v>8036</v>
      </c>
      <c r="E2162" s="168">
        <v>24</v>
      </c>
      <c r="F2162" s="168"/>
      <c r="G2162" s="168"/>
      <c r="H2162" s="530" t="s">
        <v>7826</v>
      </c>
      <c r="I2162" s="530" t="s">
        <v>10410</v>
      </c>
      <c r="J2162" s="660">
        <v>44176</v>
      </c>
      <c r="K2162" s="1168" t="s">
        <v>8362</v>
      </c>
      <c r="L2162" s="657">
        <v>1200</v>
      </c>
      <c r="M2162" s="168"/>
      <c r="N2162" s="828">
        <v>44229</v>
      </c>
      <c r="O2162" s="168"/>
      <c r="P2162" s="168"/>
      <c r="AB2162" s="1129" t="str">
        <f t="shared" si="40"/>
        <v>Lincoln Park24</v>
      </c>
    </row>
    <row r="2163" spans="1:28" ht="12.95" customHeight="1">
      <c r="A2163" s="168">
        <v>4175</v>
      </c>
      <c r="B2163" s="168" t="s">
        <v>10400</v>
      </c>
      <c r="C2163" s="532">
        <v>44200</v>
      </c>
      <c r="D2163" s="168" t="s">
        <v>2851</v>
      </c>
      <c r="E2163" s="168">
        <v>246</v>
      </c>
      <c r="F2163" s="168"/>
      <c r="G2163" s="168"/>
      <c r="H2163" s="530" t="s">
        <v>9521</v>
      </c>
      <c r="I2163" s="530" t="s">
        <v>3180</v>
      </c>
      <c r="J2163" s="660">
        <v>44196</v>
      </c>
      <c r="K2163" s="530" t="s">
        <v>8366</v>
      </c>
      <c r="L2163" s="657">
        <v>1200</v>
      </c>
      <c r="M2163" s="168"/>
      <c r="N2163" s="828">
        <v>44207</v>
      </c>
      <c r="O2163" s="168"/>
      <c r="P2163" s="168"/>
      <c r="AB2163" s="1129" t="str">
        <f t="shared" si="40"/>
        <v>Seaways Hellas246</v>
      </c>
    </row>
    <row r="2164" spans="1:28" ht="12.95" customHeight="1">
      <c r="A2164" s="168">
        <v>4176</v>
      </c>
      <c r="B2164" s="168" t="s">
        <v>10401</v>
      </c>
      <c r="C2164" s="532">
        <v>44200</v>
      </c>
      <c r="D2164" s="168" t="s">
        <v>7496</v>
      </c>
      <c r="E2164" s="168">
        <v>40</v>
      </c>
      <c r="F2164" s="168"/>
      <c r="G2164" s="168"/>
      <c r="H2164" s="530" t="s">
        <v>10053</v>
      </c>
      <c r="I2164" s="530" t="s">
        <v>10213</v>
      </c>
      <c r="J2164" s="660">
        <v>44175</v>
      </c>
      <c r="K2164" s="530" t="s">
        <v>8366</v>
      </c>
      <c r="L2164" s="657">
        <v>1200</v>
      </c>
      <c r="M2164" s="168"/>
      <c r="N2164" s="828">
        <v>44207</v>
      </c>
      <c r="O2164" s="168"/>
      <c r="P2164" s="168"/>
      <c r="AB2164" s="1129" t="str">
        <f t="shared" si="40"/>
        <v>Cabo Misaki40</v>
      </c>
    </row>
    <row r="2165" spans="1:28" ht="12.95" customHeight="1">
      <c r="A2165" s="168">
        <v>4177</v>
      </c>
      <c r="B2165" s="168" t="s">
        <v>10402</v>
      </c>
      <c r="C2165" s="532">
        <v>44200</v>
      </c>
      <c r="D2165" s="168" t="s">
        <v>3094</v>
      </c>
      <c r="E2165" s="168">
        <v>158</v>
      </c>
      <c r="F2165" s="168"/>
      <c r="G2165" s="168"/>
      <c r="H2165" s="530" t="s">
        <v>10053</v>
      </c>
      <c r="I2165" s="530" t="s">
        <v>4000</v>
      </c>
      <c r="J2165" s="660">
        <v>44168</v>
      </c>
      <c r="K2165" s="1168" t="s">
        <v>8362</v>
      </c>
      <c r="L2165" s="657">
        <v>1200</v>
      </c>
      <c r="M2165" s="168"/>
      <c r="N2165" s="828">
        <v>44207</v>
      </c>
      <c r="O2165" s="168"/>
      <c r="P2165" s="168"/>
      <c r="AB2165" s="1129" t="str">
        <f t="shared" si="40"/>
        <v>Cabo Froward158</v>
      </c>
    </row>
    <row r="2166" spans="1:28" ht="12.95" customHeight="1">
      <c r="A2166" s="168">
        <v>4178</v>
      </c>
      <c r="B2166" s="168" t="s">
        <v>10403</v>
      </c>
      <c r="C2166" s="532">
        <v>44200</v>
      </c>
      <c r="D2166" s="168" t="s">
        <v>3094</v>
      </c>
      <c r="E2166" s="168">
        <v>159</v>
      </c>
      <c r="F2166" s="168"/>
      <c r="G2166" s="168"/>
      <c r="H2166" s="530" t="s">
        <v>10053</v>
      </c>
      <c r="I2166" s="530" t="s">
        <v>3180</v>
      </c>
      <c r="J2166" s="660">
        <v>44192</v>
      </c>
      <c r="K2166" s="1168" t="s">
        <v>8362</v>
      </c>
      <c r="L2166" s="657">
        <v>1200</v>
      </c>
      <c r="M2166" s="168"/>
      <c r="N2166" s="828">
        <v>44207</v>
      </c>
      <c r="O2166" s="168"/>
      <c r="P2166" s="168"/>
      <c r="AB2166" s="1129" t="str">
        <f t="shared" si="40"/>
        <v>Cabo Froward159</v>
      </c>
    </row>
    <row r="2167" spans="1:28" ht="12.95" customHeight="1">
      <c r="A2167" s="168">
        <v>4179</v>
      </c>
      <c r="B2167" s="168" t="s">
        <v>10404</v>
      </c>
      <c r="C2167" s="532">
        <v>44200</v>
      </c>
      <c r="D2167" s="168" t="s">
        <v>8466</v>
      </c>
      <c r="E2167" s="168">
        <v>27</v>
      </c>
      <c r="F2167" s="168"/>
      <c r="G2167" s="168"/>
      <c r="H2167" s="530" t="s">
        <v>8245</v>
      </c>
      <c r="I2167" s="530" t="s">
        <v>20</v>
      </c>
      <c r="J2167" s="660">
        <v>44181</v>
      </c>
      <c r="K2167" s="1168" t="s">
        <v>8362</v>
      </c>
      <c r="L2167" s="657">
        <v>1200</v>
      </c>
      <c r="M2167" s="168"/>
      <c r="N2167" s="828">
        <v>44419</v>
      </c>
      <c r="O2167" s="168"/>
      <c r="P2167" s="168"/>
      <c r="AB2167" s="1129" t="str">
        <f t="shared" si="40"/>
        <v>Cabo Fuji27</v>
      </c>
    </row>
    <row r="2168" spans="1:28" ht="12.95" customHeight="1">
      <c r="A2168" s="168">
        <v>4180</v>
      </c>
      <c r="B2168" s="168" t="s">
        <v>10405</v>
      </c>
      <c r="C2168" s="532">
        <v>44200</v>
      </c>
      <c r="D2168" s="168" t="s">
        <v>8170</v>
      </c>
      <c r="E2168" s="168">
        <v>28</v>
      </c>
      <c r="F2168" s="168"/>
      <c r="G2168" s="168"/>
      <c r="H2168" s="530" t="s">
        <v>4224</v>
      </c>
      <c r="I2168" s="530" t="s">
        <v>7891</v>
      </c>
      <c r="J2168" s="660">
        <v>44194</v>
      </c>
      <c r="K2168" s="530" t="s">
        <v>8366</v>
      </c>
      <c r="L2168" s="657">
        <v>1200</v>
      </c>
      <c r="M2168" s="168"/>
      <c r="N2168" s="828">
        <v>44207</v>
      </c>
      <c r="O2168" s="168"/>
      <c r="P2168" s="168"/>
      <c r="AB2168" s="1129" t="str">
        <f t="shared" si="40"/>
        <v>Antipolis28</v>
      </c>
    </row>
    <row r="2169" spans="1:28" ht="12.95" customHeight="1">
      <c r="A2169" s="168">
        <v>4181</v>
      </c>
      <c r="B2169" s="168" t="s">
        <v>10406</v>
      </c>
      <c r="C2169" s="532">
        <v>44200</v>
      </c>
      <c r="D2169" s="168" t="s">
        <v>8239</v>
      </c>
      <c r="E2169" s="168">
        <v>39</v>
      </c>
      <c r="F2169" s="168"/>
      <c r="G2169" s="168"/>
      <c r="H2169" s="530" t="s">
        <v>1304</v>
      </c>
      <c r="I2169" s="530" t="s">
        <v>181</v>
      </c>
      <c r="J2169" s="660">
        <v>44183</v>
      </c>
      <c r="K2169" s="530" t="s">
        <v>8366</v>
      </c>
      <c r="L2169" s="657">
        <v>1200</v>
      </c>
      <c r="M2169" s="168"/>
      <c r="N2169" s="828">
        <v>44209</v>
      </c>
      <c r="O2169" s="168"/>
      <c r="P2169" s="168"/>
      <c r="AB2169" s="1129" t="str">
        <f t="shared" si="40"/>
        <v>Aquasurazo39</v>
      </c>
    </row>
    <row r="2170" spans="1:28" ht="12.95" customHeight="1">
      <c r="A2170" s="168">
        <v>4182</v>
      </c>
      <c r="B2170" s="168" t="s">
        <v>10407</v>
      </c>
      <c r="C2170" s="532">
        <v>44200</v>
      </c>
      <c r="D2170" s="168" t="s">
        <v>8970</v>
      </c>
      <c r="E2170" s="168" t="s">
        <v>10396</v>
      </c>
      <c r="F2170" s="168"/>
      <c r="G2170" s="168"/>
      <c r="H2170" s="530" t="s">
        <v>8638</v>
      </c>
      <c r="I2170" s="530" t="s">
        <v>4000</v>
      </c>
      <c r="J2170" s="660">
        <v>44174</v>
      </c>
      <c r="K2170" s="1168" t="s">
        <v>8362</v>
      </c>
      <c r="L2170" s="657">
        <v>1200</v>
      </c>
      <c r="M2170" s="168"/>
      <c r="N2170" s="828">
        <v>44210</v>
      </c>
      <c r="O2170" s="168"/>
      <c r="P2170" s="168"/>
      <c r="AB2170" s="1129" t="str">
        <f t="shared" si="40"/>
        <v>Salamina19P_120F</v>
      </c>
    </row>
    <row r="2171" spans="1:28" ht="12.95" customHeight="1">
      <c r="A2171" s="168">
        <v>4183</v>
      </c>
      <c r="B2171" s="168" t="s">
        <v>10408</v>
      </c>
      <c r="C2171" s="532">
        <v>44200</v>
      </c>
      <c r="D2171" s="168" t="s">
        <v>9113</v>
      </c>
      <c r="E2171" s="168" t="s">
        <v>10397</v>
      </c>
      <c r="F2171" s="168"/>
      <c r="G2171" s="168"/>
      <c r="H2171" s="530" t="s">
        <v>4224</v>
      </c>
      <c r="I2171" s="530" t="s">
        <v>507</v>
      </c>
      <c r="J2171" s="660">
        <v>44174</v>
      </c>
      <c r="K2171" s="1168" t="s">
        <v>8362</v>
      </c>
      <c r="L2171" s="657">
        <v>1200</v>
      </c>
      <c r="M2171" s="168"/>
      <c r="N2171" s="828">
        <v>44207</v>
      </c>
      <c r="O2171" s="168"/>
      <c r="P2171" s="168"/>
      <c r="AB2171" s="1129" t="str">
        <f t="shared" si="40"/>
        <v>Ice Victory64_15</v>
      </c>
    </row>
    <row r="2172" spans="1:28" ht="12.95" customHeight="1">
      <c r="A2172" s="168">
        <v>4184</v>
      </c>
      <c r="B2172" s="168" t="s">
        <v>10409</v>
      </c>
      <c r="C2172" s="532">
        <v>44200</v>
      </c>
      <c r="D2172" s="168" t="s">
        <v>10398</v>
      </c>
      <c r="E2172" s="168">
        <v>17</v>
      </c>
      <c r="F2172" s="168"/>
      <c r="G2172" s="168"/>
      <c r="H2172" s="530" t="s">
        <v>7498</v>
      </c>
      <c r="I2172" s="530" t="s">
        <v>413</v>
      </c>
      <c r="J2172" s="660">
        <v>44180</v>
      </c>
      <c r="K2172" s="530" t="s">
        <v>8366</v>
      </c>
      <c r="L2172" s="657">
        <v>1200</v>
      </c>
      <c r="M2172" s="168"/>
      <c r="N2172" s="828">
        <v>44229</v>
      </c>
      <c r="O2172" s="168"/>
      <c r="P2172" s="168"/>
      <c r="AB2172" s="1129" t="str">
        <f t="shared" si="40"/>
        <v>Ice Energy17</v>
      </c>
    </row>
    <row r="2173" spans="1:28" ht="12.95" customHeight="1">
      <c r="A2173" s="168">
        <v>4185</v>
      </c>
      <c r="B2173" s="168" t="s">
        <v>10413</v>
      </c>
      <c r="C2173" s="532">
        <v>44200</v>
      </c>
      <c r="D2173" s="168" t="s">
        <v>1292</v>
      </c>
      <c r="E2173" s="168">
        <v>2005</v>
      </c>
      <c r="F2173" s="168"/>
      <c r="G2173" s="168"/>
      <c r="H2173" s="530" t="s">
        <v>666</v>
      </c>
      <c r="I2173" s="530" t="s">
        <v>20</v>
      </c>
      <c r="J2173" s="660">
        <v>44168</v>
      </c>
      <c r="K2173" s="530" t="s">
        <v>1095</v>
      </c>
      <c r="L2173" s="657">
        <v>1600</v>
      </c>
      <c r="M2173" s="168"/>
      <c r="N2173" s="828">
        <v>44231</v>
      </c>
      <c r="O2173" s="168"/>
      <c r="P2173" s="168"/>
      <c r="AB2173" s="1129" t="str">
        <f t="shared" si="40"/>
        <v>Afroditi2005</v>
      </c>
    </row>
    <row r="2174" spans="1:28" ht="12.95" customHeight="1">
      <c r="A2174" s="168">
        <v>4186</v>
      </c>
      <c r="B2174" s="168" t="s">
        <v>10414</v>
      </c>
      <c r="C2174" s="532">
        <v>44200</v>
      </c>
      <c r="D2174" s="168" t="s">
        <v>2605</v>
      </c>
      <c r="E2174" s="168">
        <v>2005</v>
      </c>
      <c r="F2174" s="168"/>
      <c r="G2174" s="168"/>
      <c r="H2174" s="530" t="s">
        <v>666</v>
      </c>
      <c r="I2174" s="530" t="s">
        <v>10412</v>
      </c>
      <c r="J2174" s="660">
        <v>44189</v>
      </c>
      <c r="K2174" s="530" t="s">
        <v>1095</v>
      </c>
      <c r="L2174" s="657">
        <v>1600</v>
      </c>
      <c r="M2174" s="168"/>
      <c r="N2174" s="828">
        <v>44231</v>
      </c>
      <c r="O2174" s="168"/>
      <c r="P2174" s="168"/>
      <c r="AB2174" s="1129" t="str">
        <f t="shared" si="40"/>
        <v>Densa Whale2005</v>
      </c>
    </row>
    <row r="2175" spans="1:28" ht="12.95" customHeight="1">
      <c r="A2175" s="168">
        <v>4187</v>
      </c>
      <c r="B2175" s="168" t="s">
        <v>10416</v>
      </c>
      <c r="C2175" s="532">
        <v>44200</v>
      </c>
      <c r="D2175" s="168" t="s">
        <v>10415</v>
      </c>
      <c r="E2175" s="168" t="s">
        <v>769</v>
      </c>
      <c r="F2175" s="168"/>
      <c r="G2175" s="168"/>
      <c r="H2175" s="530" t="s">
        <v>9914</v>
      </c>
      <c r="I2175" s="530" t="s">
        <v>25</v>
      </c>
      <c r="J2175" s="660">
        <v>44196</v>
      </c>
      <c r="K2175" s="530" t="s">
        <v>1485</v>
      </c>
      <c r="L2175" s="657">
        <v>1600</v>
      </c>
      <c r="M2175" s="168"/>
      <c r="N2175" s="828">
        <v>44244</v>
      </c>
      <c r="O2175" s="168"/>
      <c r="P2175" s="168"/>
      <c r="AB2175" s="1129" t="str">
        <f t="shared" si="40"/>
        <v>AyoeV01</v>
      </c>
    </row>
    <row r="2176" spans="1:28" ht="12.95" customHeight="1">
      <c r="A2176" s="168">
        <v>4188</v>
      </c>
      <c r="B2176" s="168" t="s">
        <v>10423</v>
      </c>
      <c r="C2176" s="532">
        <v>44200</v>
      </c>
      <c r="D2176" s="168" t="s">
        <v>9200</v>
      </c>
      <c r="E2176" s="168">
        <v>21</v>
      </c>
      <c r="F2176" s="168"/>
      <c r="G2176" s="168"/>
      <c r="H2176" s="530" t="s">
        <v>3169</v>
      </c>
      <c r="I2176" s="530" t="s">
        <v>20</v>
      </c>
      <c r="J2176" s="660">
        <v>44179</v>
      </c>
      <c r="K2176" s="530" t="s">
        <v>1466</v>
      </c>
      <c r="L2176" s="657">
        <v>1050</v>
      </c>
      <c r="M2176" s="168"/>
      <c r="N2176" s="828">
        <v>44642</v>
      </c>
      <c r="O2176" s="168"/>
      <c r="P2176" s="168"/>
      <c r="AB2176" s="1129" t="str">
        <f t="shared" si="40"/>
        <v>Almi Sun21</v>
      </c>
    </row>
    <row r="2177" spans="1:28" ht="12.95" customHeight="1">
      <c r="A2177" s="168">
        <v>4189</v>
      </c>
      <c r="B2177" s="168" t="s">
        <v>10424</v>
      </c>
      <c r="C2177" s="532">
        <v>44200</v>
      </c>
      <c r="D2177" s="168" t="s">
        <v>8587</v>
      </c>
      <c r="E2177" s="168">
        <v>17</v>
      </c>
      <c r="F2177" s="168"/>
      <c r="G2177" s="168"/>
      <c r="H2177" s="530" t="s">
        <v>3169</v>
      </c>
      <c r="I2177" s="530" t="s">
        <v>20</v>
      </c>
      <c r="J2177" s="660">
        <v>44195</v>
      </c>
      <c r="K2177" s="530" t="s">
        <v>1466</v>
      </c>
      <c r="L2177" s="657">
        <v>1050</v>
      </c>
      <c r="M2177" s="168"/>
      <c r="N2177" s="828">
        <v>44656</v>
      </c>
      <c r="O2177" s="168"/>
      <c r="P2177" s="168"/>
      <c r="AB2177" s="1129" t="str">
        <f t="shared" si="40"/>
        <v>Almi Odyssey17</v>
      </c>
    </row>
    <row r="2178" spans="1:28" ht="12.95" customHeight="1">
      <c r="A2178" s="168">
        <v>4190</v>
      </c>
      <c r="B2178" s="168" t="s">
        <v>10425</v>
      </c>
      <c r="C2178" s="532">
        <v>44200</v>
      </c>
      <c r="D2178" s="168" t="s">
        <v>9199</v>
      </c>
      <c r="E2178" s="168">
        <v>47</v>
      </c>
      <c r="F2178" s="168"/>
      <c r="G2178" s="168"/>
      <c r="H2178" s="530" t="s">
        <v>3169</v>
      </c>
      <c r="I2178" s="530" t="s">
        <v>8017</v>
      </c>
      <c r="J2178" s="660">
        <v>44173</v>
      </c>
      <c r="K2178" s="530" t="s">
        <v>1466</v>
      </c>
      <c r="L2178" s="657">
        <v>1050</v>
      </c>
      <c r="M2178" s="168"/>
      <c r="N2178" s="828">
        <v>44526</v>
      </c>
      <c r="O2178" s="168"/>
      <c r="P2178" s="168"/>
      <c r="AB2178" s="1129" t="str">
        <f t="shared" si="40"/>
        <v>Advantage Spring47</v>
      </c>
    </row>
    <row r="2179" spans="1:28" ht="12.95" customHeight="1">
      <c r="A2179" s="168">
        <v>4191</v>
      </c>
      <c r="B2179" s="168" t="s">
        <v>10426</v>
      </c>
      <c r="C2179" s="532">
        <v>44200</v>
      </c>
      <c r="D2179" s="168" t="s">
        <v>9228</v>
      </c>
      <c r="E2179" s="168" t="s">
        <v>10417</v>
      </c>
      <c r="F2179" s="168"/>
      <c r="G2179" s="168"/>
      <c r="H2179" s="530" t="s">
        <v>10427</v>
      </c>
      <c r="I2179" s="530" t="s">
        <v>2870</v>
      </c>
      <c r="J2179" s="660">
        <v>44190</v>
      </c>
      <c r="K2179" s="530" t="s">
        <v>1466</v>
      </c>
      <c r="L2179" s="657">
        <v>1050</v>
      </c>
      <c r="M2179" s="168"/>
      <c r="N2179" s="828">
        <v>44245</v>
      </c>
      <c r="O2179" s="168"/>
      <c r="P2179" s="168"/>
      <c r="AB2179" s="1129" t="str">
        <f t="shared" si="40"/>
        <v>Sten Fjell116, 117</v>
      </c>
    </row>
    <row r="2180" spans="1:28" ht="12.95" customHeight="1">
      <c r="A2180" s="168">
        <v>4192</v>
      </c>
      <c r="B2180" s="168" t="s">
        <v>10428</v>
      </c>
      <c r="C2180" s="532">
        <v>44200</v>
      </c>
      <c r="D2180" s="168" t="s">
        <v>2779</v>
      </c>
      <c r="E2180" s="168" t="s">
        <v>10419</v>
      </c>
      <c r="F2180" s="168"/>
      <c r="G2180" s="168"/>
      <c r="H2180" s="530" t="s">
        <v>10427</v>
      </c>
      <c r="I2180" s="530" t="s">
        <v>535</v>
      </c>
      <c r="J2180" s="660">
        <v>44186</v>
      </c>
      <c r="K2180" s="530" t="s">
        <v>1466</v>
      </c>
      <c r="L2180" s="657">
        <v>1050</v>
      </c>
      <c r="M2180" s="168"/>
      <c r="N2180" s="828">
        <v>44285</v>
      </c>
      <c r="O2180" s="168"/>
      <c r="P2180" s="168"/>
      <c r="AB2180" s="1129" t="str">
        <f t="shared" si="40"/>
        <v>Tigris332, 333, 334</v>
      </c>
    </row>
    <row r="2181" spans="1:28" ht="12.95" customHeight="1">
      <c r="A2181" s="168">
        <v>4193</v>
      </c>
      <c r="B2181" s="168" t="s">
        <v>10429</v>
      </c>
      <c r="C2181" s="532">
        <v>44200</v>
      </c>
      <c r="D2181" s="168" t="s">
        <v>2854</v>
      </c>
      <c r="E2181" s="168" t="s">
        <v>10420</v>
      </c>
      <c r="F2181" s="168"/>
      <c r="G2181" s="168"/>
      <c r="H2181" s="530" t="s">
        <v>10427</v>
      </c>
      <c r="I2181" s="530" t="s">
        <v>1308</v>
      </c>
      <c r="J2181" s="660">
        <v>44186</v>
      </c>
      <c r="K2181" s="530" t="s">
        <v>1466</v>
      </c>
      <c r="L2181" s="657">
        <v>1050</v>
      </c>
      <c r="M2181" s="168"/>
      <c r="N2181" s="828">
        <v>44244</v>
      </c>
      <c r="O2181" s="168"/>
      <c r="P2181" s="168"/>
      <c r="AB2181" s="1129" t="str">
        <f t="shared" si="40"/>
        <v>Emmy Schulte282, 282_B</v>
      </c>
    </row>
    <row r="2182" spans="1:28" ht="12.95" customHeight="1">
      <c r="A2182" s="168">
        <v>4194</v>
      </c>
      <c r="B2182" s="168" t="s">
        <v>10430</v>
      </c>
      <c r="C2182" s="532">
        <v>44200</v>
      </c>
      <c r="D2182" s="168" t="s">
        <v>892</v>
      </c>
      <c r="E2182" s="168" t="s">
        <v>10421</v>
      </c>
      <c r="F2182" s="168"/>
      <c r="G2182" s="168"/>
      <c r="H2182" s="530" t="s">
        <v>10427</v>
      </c>
      <c r="I2182" s="530" t="s">
        <v>2870</v>
      </c>
      <c r="J2182" s="660">
        <v>44181</v>
      </c>
      <c r="K2182" s="530" t="s">
        <v>1466</v>
      </c>
      <c r="L2182" s="657">
        <v>1050</v>
      </c>
      <c r="M2182" s="168"/>
      <c r="N2182" s="828">
        <v>44245</v>
      </c>
      <c r="O2182" s="168"/>
      <c r="P2182" s="168"/>
      <c r="AB2182" s="1129" t="str">
        <f t="shared" si="40"/>
        <v>Elisalex Schulte178, 179</v>
      </c>
    </row>
    <row r="2183" spans="1:28" ht="12.95" customHeight="1">
      <c r="A2183" s="168">
        <v>4195</v>
      </c>
      <c r="B2183" s="168" t="s">
        <v>10431</v>
      </c>
      <c r="C2183" s="532">
        <v>44200</v>
      </c>
      <c r="D2183" s="168" t="s">
        <v>2776</v>
      </c>
      <c r="E2183" s="168" t="s">
        <v>10422</v>
      </c>
      <c r="F2183" s="168"/>
      <c r="G2183" s="168"/>
      <c r="H2183" s="530" t="s">
        <v>10427</v>
      </c>
      <c r="I2183" s="530" t="s">
        <v>9977</v>
      </c>
      <c r="J2183" s="660">
        <v>44189</v>
      </c>
      <c r="K2183" s="530" t="s">
        <v>1466</v>
      </c>
      <c r="L2183" s="657">
        <v>1050</v>
      </c>
      <c r="M2183" s="168"/>
      <c r="N2183" s="828">
        <v>44244</v>
      </c>
      <c r="O2183" s="168"/>
      <c r="P2183" s="168"/>
      <c r="AB2183" s="1129" t="str">
        <f t="shared" si="40"/>
        <v>Sten Skagen187, 188, 189</v>
      </c>
    </row>
    <row r="2184" spans="1:28" ht="12.95" customHeight="1">
      <c r="A2184" s="168">
        <v>4196</v>
      </c>
      <c r="B2184" s="168" t="s">
        <v>10432</v>
      </c>
      <c r="C2184" s="532">
        <v>44200</v>
      </c>
      <c r="D2184" s="168" t="s">
        <v>1274</v>
      </c>
      <c r="E2184" s="168" t="s">
        <v>3759</v>
      </c>
      <c r="F2184" s="168"/>
      <c r="G2184" s="168"/>
      <c r="H2184" s="530" t="s">
        <v>9386</v>
      </c>
      <c r="I2184" s="530" t="s">
        <v>7597</v>
      </c>
      <c r="J2184" s="660">
        <v>44193</v>
      </c>
      <c r="K2184" s="530" t="s">
        <v>60</v>
      </c>
      <c r="L2184" s="657">
        <v>800</v>
      </c>
      <c r="M2184" s="168"/>
      <c r="N2184" s="828">
        <v>44210</v>
      </c>
      <c r="O2184" s="168"/>
      <c r="P2184" s="168"/>
      <c r="AB2184" s="1129" t="str">
        <f t="shared" si="40"/>
        <v>Yamato Spirit91</v>
      </c>
    </row>
    <row r="2185" spans="1:28" ht="12.95" customHeight="1">
      <c r="A2185" s="168">
        <v>4197</v>
      </c>
      <c r="B2185" s="168" t="s">
        <v>10433</v>
      </c>
      <c r="C2185" s="532">
        <v>44200</v>
      </c>
      <c r="D2185" s="168" t="s">
        <v>56</v>
      </c>
      <c r="E2185" s="168" t="s">
        <v>297</v>
      </c>
      <c r="F2185" s="168"/>
      <c r="G2185" s="168"/>
      <c r="H2185" s="530" t="s">
        <v>9852</v>
      </c>
      <c r="I2185" s="530" t="s">
        <v>9415</v>
      </c>
      <c r="J2185" s="660">
        <v>44182</v>
      </c>
      <c r="K2185" s="530" t="s">
        <v>60</v>
      </c>
      <c r="L2185" s="657">
        <v>800</v>
      </c>
      <c r="M2185" s="168"/>
      <c r="N2185" s="828">
        <v>44224</v>
      </c>
      <c r="O2185" s="168"/>
      <c r="P2185" s="168"/>
      <c r="AB2185" s="1129" t="str">
        <f t="shared" si="40"/>
        <v>Blue Sea09</v>
      </c>
    </row>
    <row r="2186" spans="1:28" ht="12.95" customHeight="1">
      <c r="A2186" s="168">
        <v>4198</v>
      </c>
      <c r="B2186" s="168" t="s">
        <v>10434</v>
      </c>
      <c r="C2186" s="532">
        <v>44200</v>
      </c>
      <c r="D2186" s="168" t="s">
        <v>65</v>
      </c>
      <c r="E2186" s="168" t="s">
        <v>4228</v>
      </c>
      <c r="F2186" s="168"/>
      <c r="G2186" s="168"/>
      <c r="H2186" s="530" t="s">
        <v>601</v>
      </c>
      <c r="I2186" s="530" t="s">
        <v>90</v>
      </c>
      <c r="J2186" s="660">
        <v>44172</v>
      </c>
      <c r="K2186" s="530" t="s">
        <v>60</v>
      </c>
      <c r="L2186" s="657">
        <v>800</v>
      </c>
      <c r="M2186" s="168"/>
      <c r="N2186" s="828">
        <v>44204</v>
      </c>
      <c r="O2186" s="168"/>
      <c r="P2186" s="168"/>
      <c r="AB2186" s="1129" t="str">
        <f t="shared" si="40"/>
        <v>Everest Spirit179</v>
      </c>
    </row>
    <row r="2187" spans="1:28" ht="12.95" customHeight="1">
      <c r="A2187" s="168">
        <v>4199</v>
      </c>
      <c r="B2187" s="168" t="s">
        <v>10435</v>
      </c>
      <c r="C2187" s="532">
        <v>44200</v>
      </c>
      <c r="D2187" s="168" t="s">
        <v>8122</v>
      </c>
      <c r="E2187" s="168" t="s">
        <v>2127</v>
      </c>
      <c r="F2187" s="168"/>
      <c r="G2187" s="168"/>
      <c r="H2187" s="530" t="s">
        <v>830</v>
      </c>
      <c r="I2187" s="530" t="s">
        <v>87</v>
      </c>
      <c r="J2187" s="660">
        <v>44177</v>
      </c>
      <c r="K2187" s="530" t="s">
        <v>60</v>
      </c>
      <c r="L2187" s="657">
        <v>800</v>
      </c>
      <c r="M2187" s="168"/>
      <c r="N2187" s="828">
        <v>44210</v>
      </c>
      <c r="O2187" s="168"/>
      <c r="P2187" s="168"/>
      <c r="AB2187" s="1129" t="str">
        <f t="shared" si="40"/>
        <v>Blue Pride89</v>
      </c>
    </row>
    <row r="2188" spans="1:28" ht="12.95" customHeight="1">
      <c r="A2188" s="168">
        <v>4200</v>
      </c>
      <c r="B2188" s="168" t="s">
        <v>10436</v>
      </c>
      <c r="C2188" s="532">
        <v>44200</v>
      </c>
      <c r="D2188" s="168" t="s">
        <v>440</v>
      </c>
      <c r="E2188" s="168" t="s">
        <v>50</v>
      </c>
      <c r="F2188" s="168"/>
      <c r="G2188" s="168"/>
      <c r="H2188" s="530" t="s">
        <v>601</v>
      </c>
      <c r="I2188" s="530" t="s">
        <v>345</v>
      </c>
      <c r="J2188" s="660">
        <v>44184</v>
      </c>
      <c r="K2188" s="530" t="s">
        <v>60</v>
      </c>
      <c r="L2188" s="657">
        <v>800</v>
      </c>
      <c r="M2188" s="168"/>
      <c r="N2188" s="828">
        <v>44210</v>
      </c>
      <c r="O2188" s="168"/>
      <c r="P2188" s="168"/>
      <c r="AB2188" s="1129" t="str">
        <f t="shared" si="40"/>
        <v>Tianlong Spirit32</v>
      </c>
    </row>
    <row r="2189" spans="1:28" ht="12.95" customHeight="1">
      <c r="A2189" s="168">
        <v>4201</v>
      </c>
      <c r="B2189" s="168" t="s">
        <v>10437</v>
      </c>
      <c r="C2189" s="532">
        <v>44200</v>
      </c>
      <c r="D2189" s="168" t="s">
        <v>10438</v>
      </c>
      <c r="E2189" s="168">
        <v>46</v>
      </c>
      <c r="F2189" s="168"/>
      <c r="G2189" s="168"/>
      <c r="H2189" s="530" t="s">
        <v>477</v>
      </c>
      <c r="I2189" s="530" t="s">
        <v>20</v>
      </c>
      <c r="J2189" s="660">
        <v>44187</v>
      </c>
      <c r="K2189" s="530" t="s">
        <v>9632</v>
      </c>
      <c r="L2189" s="657">
        <v>1600</v>
      </c>
      <c r="M2189" s="168"/>
      <c r="N2189" s="828"/>
      <c r="O2189" s="168"/>
      <c r="P2189" s="168"/>
      <c r="AB2189" s="1129" t="str">
        <f t="shared" si="40"/>
        <v>Hafnia Andromeda46</v>
      </c>
    </row>
    <row r="2190" spans="1:28" ht="12.95" customHeight="1">
      <c r="A2190" s="168">
        <v>4202</v>
      </c>
      <c r="B2190" s="168" t="s">
        <v>10439</v>
      </c>
      <c r="C2190" s="532">
        <v>44201</v>
      </c>
      <c r="D2190" s="168" t="s">
        <v>8670</v>
      </c>
      <c r="E2190" s="168">
        <v>20</v>
      </c>
      <c r="F2190" s="168"/>
      <c r="G2190" s="168"/>
      <c r="H2190" s="530" t="s">
        <v>9915</v>
      </c>
      <c r="I2190" s="530" t="s">
        <v>173</v>
      </c>
      <c r="J2190" s="660">
        <v>44180</v>
      </c>
      <c r="K2190" s="530" t="s">
        <v>28</v>
      </c>
      <c r="L2190" s="657">
        <v>1400</v>
      </c>
      <c r="M2190" s="168"/>
      <c r="N2190" s="828">
        <v>44254</v>
      </c>
      <c r="O2190" s="168"/>
      <c r="P2190" s="168"/>
      <c r="AB2190" s="1129" t="str">
        <f t="shared" si="40"/>
        <v>Crudesun20</v>
      </c>
    </row>
    <row r="2191" spans="1:28" ht="12.95" customHeight="1">
      <c r="A2191" s="168">
        <v>4203</v>
      </c>
      <c r="B2191" s="168" t="s">
        <v>10440</v>
      </c>
      <c r="C2191" s="532">
        <v>44201</v>
      </c>
      <c r="D2191" s="168" t="s">
        <v>9383</v>
      </c>
      <c r="E2191" s="168">
        <v>14</v>
      </c>
      <c r="F2191" s="168"/>
      <c r="G2191" s="168"/>
      <c r="H2191" s="530" t="s">
        <v>9915</v>
      </c>
      <c r="I2191" s="530" t="s">
        <v>365</v>
      </c>
      <c r="J2191" s="660">
        <v>44182</v>
      </c>
      <c r="K2191" s="530" t="s">
        <v>28</v>
      </c>
      <c r="L2191" s="657">
        <v>1400</v>
      </c>
      <c r="M2191" s="168"/>
      <c r="N2191" s="828">
        <v>44254</v>
      </c>
      <c r="O2191" s="168"/>
      <c r="P2191" s="168"/>
      <c r="AB2191" s="1129" t="str">
        <f t="shared" si="40"/>
        <v>Apollo14</v>
      </c>
    </row>
    <row r="2192" spans="1:28" ht="12.95" customHeight="1">
      <c r="A2192" s="168">
        <v>4204</v>
      </c>
      <c r="B2192" s="168" t="s">
        <v>10441</v>
      </c>
      <c r="C2192" s="532">
        <v>44201</v>
      </c>
      <c r="D2192" s="168" t="s">
        <v>10442</v>
      </c>
      <c r="E2192" s="168">
        <v>3</v>
      </c>
      <c r="F2192" s="168"/>
      <c r="G2192" s="168"/>
      <c r="H2192" s="530" t="s">
        <v>465</v>
      </c>
      <c r="I2192" s="530" t="s">
        <v>629</v>
      </c>
      <c r="J2192" s="660">
        <v>44166</v>
      </c>
      <c r="K2192" s="530" t="s">
        <v>28</v>
      </c>
      <c r="L2192" s="657">
        <v>1400</v>
      </c>
      <c r="M2192" s="168"/>
      <c r="N2192" s="828">
        <v>44223</v>
      </c>
      <c r="O2192" s="168"/>
      <c r="P2192" s="168"/>
      <c r="AB2192" s="1129" t="str">
        <f t="shared" si="40"/>
        <v>Marlin Santorini3</v>
      </c>
    </row>
    <row r="2193" spans="1:28" ht="12.95" customHeight="1">
      <c r="A2193" s="168">
        <v>4205</v>
      </c>
      <c r="B2193" s="168" t="s">
        <v>10475</v>
      </c>
      <c r="C2193" s="532">
        <v>44229</v>
      </c>
      <c r="D2193" s="168" t="s">
        <v>9026</v>
      </c>
      <c r="E2193" s="168">
        <v>3017008</v>
      </c>
      <c r="F2193" s="168"/>
      <c r="G2193" s="168"/>
      <c r="H2193" s="530" t="s">
        <v>8961</v>
      </c>
      <c r="I2193" s="530" t="s">
        <v>67</v>
      </c>
      <c r="J2193" s="660">
        <v>44199</v>
      </c>
      <c r="K2193" s="530" t="s">
        <v>9020</v>
      </c>
      <c r="L2193" s="657">
        <v>1150</v>
      </c>
      <c r="M2193" s="168"/>
      <c r="N2193" s="828">
        <v>44306</v>
      </c>
      <c r="O2193" s="168"/>
      <c r="P2193" s="168"/>
      <c r="AB2193" s="1129" t="str">
        <f t="shared" si="40"/>
        <v>Seaways Redwood3017008</v>
      </c>
    </row>
    <row r="2194" spans="1:28" ht="12.95" customHeight="1">
      <c r="A2194" s="168">
        <v>4206</v>
      </c>
      <c r="B2194" s="168" t="s">
        <v>10476</v>
      </c>
      <c r="C2194" s="532">
        <v>44229</v>
      </c>
      <c r="D2194" s="168" t="s">
        <v>10448</v>
      </c>
      <c r="E2194" s="168" t="s">
        <v>10449</v>
      </c>
      <c r="F2194" s="168"/>
      <c r="G2194" s="168"/>
      <c r="H2194" s="530" t="s">
        <v>9027</v>
      </c>
      <c r="I2194" s="530" t="s">
        <v>466</v>
      </c>
      <c r="J2194" s="660">
        <v>44220</v>
      </c>
      <c r="K2194" s="530" t="s">
        <v>9020</v>
      </c>
      <c r="L2194" s="657">
        <v>1150</v>
      </c>
      <c r="M2194" s="168"/>
      <c r="N2194" s="828">
        <v>44244</v>
      </c>
      <c r="O2194" s="168"/>
      <c r="P2194" s="168"/>
      <c r="AB2194" s="1129" t="str">
        <f t="shared" si="40"/>
        <v>Miltiadis M II91_20</v>
      </c>
    </row>
    <row r="2195" spans="1:28" ht="12.95" customHeight="1">
      <c r="A2195" s="168">
        <v>4207</v>
      </c>
      <c r="B2195" s="168" t="s">
        <v>10477</v>
      </c>
      <c r="C2195" s="532">
        <v>44229</v>
      </c>
      <c r="D2195" s="168" t="s">
        <v>10444</v>
      </c>
      <c r="E2195" s="1284" t="s">
        <v>234</v>
      </c>
      <c r="F2195" s="168"/>
      <c r="G2195" s="168"/>
      <c r="H2195" s="530" t="s">
        <v>8976</v>
      </c>
      <c r="I2195" s="530" t="s">
        <v>20</v>
      </c>
      <c r="J2195" s="660">
        <v>44200</v>
      </c>
      <c r="K2195" s="530" t="s">
        <v>9020</v>
      </c>
      <c r="L2195" s="657">
        <v>1150</v>
      </c>
      <c r="M2195" s="168"/>
      <c r="N2195" s="828">
        <v>44260</v>
      </c>
      <c r="O2195" s="168"/>
      <c r="P2195" s="168"/>
      <c r="AB2195" s="1129" t="str">
        <f t="shared" si="40"/>
        <v>Davis Sea01</v>
      </c>
    </row>
    <row r="2196" spans="1:28" ht="12.95" customHeight="1">
      <c r="A2196" s="168">
        <v>4208</v>
      </c>
      <c r="B2196" s="168" t="s">
        <v>10478</v>
      </c>
      <c r="C2196" s="532">
        <v>44229</v>
      </c>
      <c r="D2196" s="168" t="s">
        <v>10446</v>
      </c>
      <c r="E2196" s="168">
        <v>2027</v>
      </c>
      <c r="F2196" s="168"/>
      <c r="G2196" s="168"/>
      <c r="H2196" s="530" t="s">
        <v>9912</v>
      </c>
      <c r="I2196" s="530" t="s">
        <v>567</v>
      </c>
      <c r="J2196" s="660">
        <v>44211</v>
      </c>
      <c r="K2196" s="530" t="s">
        <v>9020</v>
      </c>
      <c r="L2196" s="657">
        <v>1150</v>
      </c>
      <c r="M2196" s="168"/>
      <c r="N2196" s="828">
        <v>44306</v>
      </c>
      <c r="O2196" s="168"/>
      <c r="P2196" s="168"/>
      <c r="AB2196" s="1129" t="str">
        <f t="shared" si="40"/>
        <v>Eagle Hatteras2027</v>
      </c>
    </row>
    <row r="2197" spans="1:28" ht="12.95" customHeight="1">
      <c r="A2197" s="168">
        <v>4209</v>
      </c>
      <c r="B2197" s="168" t="s">
        <v>10479</v>
      </c>
      <c r="C2197" s="532">
        <v>44229</v>
      </c>
      <c r="D2197" s="168" t="s">
        <v>10450</v>
      </c>
      <c r="E2197" s="168" t="s">
        <v>10451</v>
      </c>
      <c r="F2197" s="168"/>
      <c r="G2197" s="168"/>
      <c r="H2197" s="530" t="s">
        <v>9692</v>
      </c>
      <c r="I2197" s="530" t="s">
        <v>24</v>
      </c>
      <c r="J2197" s="660">
        <v>44221</v>
      </c>
      <c r="K2197" s="530" t="s">
        <v>9020</v>
      </c>
      <c r="L2197" s="657">
        <v>1150</v>
      </c>
      <c r="M2197" s="168"/>
      <c r="N2197" s="828">
        <v>44260</v>
      </c>
      <c r="O2197" s="168"/>
      <c r="P2197" s="168"/>
      <c r="AB2197" s="1129" t="str">
        <f t="shared" si="40"/>
        <v>Banda Sea67SV012</v>
      </c>
    </row>
    <row r="2198" spans="1:28" ht="12.95" customHeight="1">
      <c r="A2198" s="168">
        <v>4210</v>
      </c>
      <c r="B2198" s="168" t="s">
        <v>10480</v>
      </c>
      <c r="C2198" s="532">
        <v>44229</v>
      </c>
      <c r="D2198" s="168" t="s">
        <v>10452</v>
      </c>
      <c r="E2198" s="168">
        <v>137</v>
      </c>
      <c r="F2198" s="168"/>
      <c r="G2198" s="168"/>
      <c r="H2198" s="530" t="s">
        <v>8961</v>
      </c>
      <c r="I2198" s="530" t="s">
        <v>441</v>
      </c>
      <c r="J2198" s="660">
        <v>44226</v>
      </c>
      <c r="K2198" s="530" t="s">
        <v>9020</v>
      </c>
      <c r="L2198" s="657">
        <v>1150</v>
      </c>
      <c r="M2198" s="168"/>
      <c r="N2198" s="828">
        <v>44306</v>
      </c>
      <c r="O2198" s="168"/>
      <c r="P2198" s="168"/>
      <c r="AB2198" s="1129" t="str">
        <f t="shared" si="40"/>
        <v>Dubai Glamour137</v>
      </c>
    </row>
    <row r="2199" spans="1:28" ht="12.95" customHeight="1">
      <c r="A2199" s="168">
        <v>4211</v>
      </c>
      <c r="B2199" s="168" t="s">
        <v>10481</v>
      </c>
      <c r="C2199" s="532">
        <v>44229</v>
      </c>
      <c r="D2199" s="168" t="s">
        <v>10445</v>
      </c>
      <c r="E2199" s="168">
        <v>6</v>
      </c>
      <c r="F2199" s="168"/>
      <c r="G2199" s="168"/>
      <c r="H2199" s="530" t="s">
        <v>8976</v>
      </c>
      <c r="I2199" s="530" t="s">
        <v>410</v>
      </c>
      <c r="J2199" s="660">
        <v>44203</v>
      </c>
      <c r="K2199" s="530" t="s">
        <v>9020</v>
      </c>
      <c r="L2199" s="657">
        <v>1150</v>
      </c>
      <c r="M2199" s="168"/>
      <c r="N2199" s="828">
        <v>44260</v>
      </c>
      <c r="O2199" s="168"/>
      <c r="P2199" s="168"/>
      <c r="AB2199" s="1129" t="str">
        <f t="shared" si="40"/>
        <v>Donald6</v>
      </c>
    </row>
    <row r="2200" spans="1:28" ht="12.95" customHeight="1">
      <c r="A2200" s="168">
        <v>4212</v>
      </c>
      <c r="B2200" s="168" t="s">
        <v>10482</v>
      </c>
      <c r="C2200" s="532">
        <v>44230</v>
      </c>
      <c r="D2200" s="168" t="s">
        <v>464</v>
      </c>
      <c r="E2200" s="168">
        <v>2008</v>
      </c>
      <c r="F2200" s="168"/>
      <c r="G2200" s="168"/>
      <c r="H2200" s="530" t="s">
        <v>587</v>
      </c>
      <c r="I2200" s="530" t="s">
        <v>3646</v>
      </c>
      <c r="J2200" s="660">
        <v>44215</v>
      </c>
      <c r="K2200" s="530" t="s">
        <v>1095</v>
      </c>
      <c r="L2200" s="657">
        <v>1600</v>
      </c>
      <c r="M2200" s="168"/>
      <c r="N2200" s="828">
        <v>44243</v>
      </c>
      <c r="O2200" s="168"/>
      <c r="P2200" s="168"/>
      <c r="AB2200" s="1129" t="str">
        <f t="shared" si="40"/>
        <v>Stena Penguin2008</v>
      </c>
    </row>
    <row r="2201" spans="1:28" ht="12.95" customHeight="1">
      <c r="A2201" s="168">
        <v>4213</v>
      </c>
      <c r="B2201" s="168" t="s">
        <v>10483</v>
      </c>
      <c r="C2201" s="532">
        <v>44230</v>
      </c>
      <c r="D2201" s="168" t="s">
        <v>8732</v>
      </c>
      <c r="E2201" s="168">
        <v>5</v>
      </c>
      <c r="F2201" s="168"/>
      <c r="G2201" s="168"/>
      <c r="H2201" s="530" t="s">
        <v>9915</v>
      </c>
      <c r="I2201" s="530" t="s">
        <v>267</v>
      </c>
      <c r="J2201" s="660">
        <v>44212</v>
      </c>
      <c r="K2201" s="530" t="s">
        <v>28</v>
      </c>
      <c r="L2201" s="657">
        <v>1400</v>
      </c>
      <c r="M2201" s="168"/>
      <c r="N2201" s="828">
        <v>44237</v>
      </c>
      <c r="O2201" s="168"/>
      <c r="P2201" s="168"/>
      <c r="AB2201" s="1129" t="str">
        <f t="shared" si="40"/>
        <v>Crudemed5</v>
      </c>
    </row>
    <row r="2202" spans="1:28" ht="12.95" customHeight="1">
      <c r="A2202" s="168">
        <v>4214</v>
      </c>
      <c r="B2202" s="168" t="s">
        <v>10484</v>
      </c>
      <c r="C2202" s="532">
        <v>44230</v>
      </c>
      <c r="D2202" s="168" t="s">
        <v>9389</v>
      </c>
      <c r="E2202" s="168">
        <v>15</v>
      </c>
      <c r="F2202" s="168"/>
      <c r="G2202" s="168"/>
      <c r="H2202" s="530" t="s">
        <v>2541</v>
      </c>
      <c r="I2202" s="530" t="s">
        <v>10296</v>
      </c>
      <c r="J2202" s="660">
        <v>44201</v>
      </c>
      <c r="K2202" s="530" t="s">
        <v>28</v>
      </c>
      <c r="L2202" s="657">
        <v>1400</v>
      </c>
      <c r="M2202" s="168"/>
      <c r="N2202" s="828">
        <v>44237</v>
      </c>
      <c r="O2202" s="168"/>
      <c r="P2202" s="168"/>
      <c r="AB2202" s="1129" t="str">
        <f t="shared" si="40"/>
        <v>Affinity V15</v>
      </c>
    </row>
    <row r="2203" spans="1:28" ht="12.95" customHeight="1">
      <c r="A2203" s="168">
        <v>4215</v>
      </c>
      <c r="B2203" s="168" t="s">
        <v>10485</v>
      </c>
      <c r="C2203" s="532">
        <v>44230</v>
      </c>
      <c r="D2203" s="168" t="s">
        <v>10453</v>
      </c>
      <c r="E2203" s="168">
        <v>4</v>
      </c>
      <c r="F2203" s="168"/>
      <c r="G2203" s="168"/>
      <c r="H2203" s="530" t="s">
        <v>671</v>
      </c>
      <c r="I2203" s="530" t="s">
        <v>441</v>
      </c>
      <c r="J2203" s="660">
        <v>44209</v>
      </c>
      <c r="K2203" s="530" t="s">
        <v>28</v>
      </c>
      <c r="L2203" s="657">
        <v>1400</v>
      </c>
      <c r="M2203" s="168"/>
      <c r="N2203" s="828">
        <v>44237</v>
      </c>
      <c r="O2203" s="168"/>
      <c r="P2203" s="168"/>
      <c r="AB2203" s="1129" t="str">
        <f t="shared" si="40"/>
        <v>Ionic Artemis4</v>
      </c>
    </row>
    <row r="2204" spans="1:28" ht="12.95" customHeight="1">
      <c r="A2204" s="168">
        <v>4216</v>
      </c>
      <c r="B2204" s="168" t="s">
        <v>10486</v>
      </c>
      <c r="C2204" s="532">
        <v>44230</v>
      </c>
      <c r="D2204" s="168" t="s">
        <v>10454</v>
      </c>
      <c r="E2204" s="168">
        <v>1</v>
      </c>
      <c r="F2204" s="168"/>
      <c r="G2204" s="168"/>
      <c r="H2204" s="530" t="s">
        <v>10455</v>
      </c>
      <c r="I2204" s="530" t="s">
        <v>25</v>
      </c>
      <c r="J2204" s="660">
        <v>44215</v>
      </c>
      <c r="K2204" s="530" t="s">
        <v>1485</v>
      </c>
      <c r="L2204" s="657">
        <v>1600</v>
      </c>
      <c r="M2204" s="168"/>
      <c r="N2204" s="828">
        <v>44259</v>
      </c>
      <c r="O2204" s="168"/>
      <c r="P2204" s="168"/>
      <c r="AB2204" s="1129" t="str">
        <f t="shared" ref="AB2204:AB2267" si="41">IF(TRIM(A2204)="","",CONCATENATE(TRIM(D2204),TRIM(E2204)))</f>
        <v>Nord Gainer1</v>
      </c>
    </row>
    <row r="2205" spans="1:28" ht="12.95" customHeight="1">
      <c r="A2205" s="168">
        <v>4217</v>
      </c>
      <c r="B2205" s="168" t="s">
        <v>10487</v>
      </c>
      <c r="C2205" s="532">
        <v>44230</v>
      </c>
      <c r="D2205" s="168" t="s">
        <v>10467</v>
      </c>
      <c r="E2205" s="168">
        <v>6</v>
      </c>
      <c r="F2205" s="168"/>
      <c r="G2205" s="168"/>
      <c r="H2205" s="530" t="s">
        <v>1271</v>
      </c>
      <c r="I2205" s="530" t="s">
        <v>4502</v>
      </c>
      <c r="J2205" s="660">
        <v>44223</v>
      </c>
      <c r="K2205" s="530" t="s">
        <v>7591</v>
      </c>
      <c r="L2205" s="657">
        <v>1400</v>
      </c>
      <c r="M2205" s="168"/>
      <c r="N2205" s="828"/>
      <c r="O2205" s="168"/>
      <c r="P2205" s="168"/>
      <c r="AB2205" s="1129" t="str">
        <f t="shared" si="41"/>
        <v>Citrus6</v>
      </c>
    </row>
    <row r="2206" spans="1:28" ht="12.95" customHeight="1">
      <c r="A2206" s="168">
        <v>4218</v>
      </c>
      <c r="B2206" s="168" t="s">
        <v>10488</v>
      </c>
      <c r="C2206" s="532">
        <v>44230</v>
      </c>
      <c r="D2206" s="168" t="s">
        <v>3918</v>
      </c>
      <c r="E2206" s="168">
        <v>71</v>
      </c>
      <c r="F2206" s="168"/>
      <c r="G2206" s="168"/>
      <c r="H2206" s="530" t="s">
        <v>10053</v>
      </c>
      <c r="I2206" s="530" t="s">
        <v>507</v>
      </c>
      <c r="J2206" s="660">
        <v>44201</v>
      </c>
      <c r="K2206" s="530" t="s">
        <v>8362</v>
      </c>
      <c r="L2206" s="657">
        <v>1200</v>
      </c>
      <c r="M2206" s="168"/>
      <c r="N2206" s="828">
        <v>44237</v>
      </c>
      <c r="O2206" s="168"/>
      <c r="P2206" s="168"/>
      <c r="AB2206" s="1129" t="str">
        <f t="shared" si="41"/>
        <v>Cabo De Hornos71</v>
      </c>
    </row>
    <row r="2207" spans="1:28" ht="12.95" customHeight="1">
      <c r="A2207" s="168">
        <v>4219</v>
      </c>
      <c r="B2207" s="168" t="s">
        <v>10489</v>
      </c>
      <c r="C2207" s="532">
        <v>44230</v>
      </c>
      <c r="D2207" s="168" t="s">
        <v>3918</v>
      </c>
      <c r="E2207" s="168">
        <v>72</v>
      </c>
      <c r="F2207" s="168"/>
      <c r="G2207" s="168"/>
      <c r="H2207" s="530" t="s">
        <v>10053</v>
      </c>
      <c r="I2207" s="530" t="s">
        <v>507</v>
      </c>
      <c r="J2207" s="660">
        <v>44217</v>
      </c>
      <c r="K2207" s="530" t="s">
        <v>8362</v>
      </c>
      <c r="L2207" s="657">
        <v>1200</v>
      </c>
      <c r="M2207" s="168"/>
      <c r="N2207" s="828">
        <v>44237</v>
      </c>
      <c r="O2207" s="168"/>
      <c r="P2207" s="168"/>
      <c r="AB2207" s="1129" t="str">
        <f t="shared" si="41"/>
        <v>Cabo De Hornos72</v>
      </c>
    </row>
    <row r="2208" spans="1:28" ht="12.95" customHeight="1">
      <c r="A2208" s="168">
        <v>4220</v>
      </c>
      <c r="B2208" s="168" t="s">
        <v>10490</v>
      </c>
      <c r="C2208" s="532">
        <v>44230</v>
      </c>
      <c r="D2208" s="168" t="s">
        <v>3166</v>
      </c>
      <c r="E2208" s="168">
        <v>43</v>
      </c>
      <c r="F2208" s="168"/>
      <c r="G2208" s="168"/>
      <c r="H2208" s="530" t="s">
        <v>8245</v>
      </c>
      <c r="I2208" s="530" t="s">
        <v>261</v>
      </c>
      <c r="J2208" s="660">
        <v>44200</v>
      </c>
      <c r="K2208" s="530" t="s">
        <v>8362</v>
      </c>
      <c r="L2208" s="657">
        <v>1200</v>
      </c>
      <c r="M2208" s="168"/>
      <c r="N2208" s="828">
        <v>44256</v>
      </c>
      <c r="O2208" s="168"/>
      <c r="P2208" s="168"/>
      <c r="AB2208" s="1129" t="str">
        <f t="shared" si="41"/>
        <v>Cabo Kamui43</v>
      </c>
    </row>
    <row r="2209" spans="1:28" ht="12.95" customHeight="1">
      <c r="A2209" s="168">
        <v>4221</v>
      </c>
      <c r="B2209" s="168" t="s">
        <v>10491</v>
      </c>
      <c r="C2209" s="532">
        <v>44230</v>
      </c>
      <c r="D2209" s="168" t="s">
        <v>9103</v>
      </c>
      <c r="E2209" s="168" t="s">
        <v>10464</v>
      </c>
      <c r="F2209" s="168"/>
      <c r="G2209" s="168"/>
      <c r="H2209" s="530" t="s">
        <v>10494</v>
      </c>
      <c r="I2209" s="530" t="s">
        <v>9832</v>
      </c>
      <c r="J2209" s="660">
        <v>44219</v>
      </c>
      <c r="K2209" s="530" t="s">
        <v>8362</v>
      </c>
      <c r="L2209" s="657">
        <v>1200</v>
      </c>
      <c r="M2209" s="168"/>
      <c r="N2209" s="828">
        <v>44260</v>
      </c>
      <c r="O2209" s="168"/>
      <c r="P2209" s="168"/>
      <c r="AB2209" s="1129" t="str">
        <f t="shared" si="41"/>
        <v>Ice Fighter61_28</v>
      </c>
    </row>
    <row r="2210" spans="1:28" ht="12.95" customHeight="1">
      <c r="A2210" s="168">
        <v>4222</v>
      </c>
      <c r="B2210" s="168" t="s">
        <v>10492</v>
      </c>
      <c r="C2210" s="532">
        <v>44230</v>
      </c>
      <c r="D2210" s="168" t="s">
        <v>9113</v>
      </c>
      <c r="E2210" s="168" t="s">
        <v>10463</v>
      </c>
      <c r="F2210" s="168"/>
      <c r="G2210" s="168"/>
      <c r="H2210" s="530" t="s">
        <v>8245</v>
      </c>
      <c r="I2210" s="530" t="s">
        <v>3180</v>
      </c>
      <c r="J2210" s="660">
        <v>44204</v>
      </c>
      <c r="K2210" s="530" t="s">
        <v>8362</v>
      </c>
      <c r="L2210" s="657">
        <v>1200</v>
      </c>
      <c r="M2210" s="168"/>
      <c r="N2210" s="828">
        <v>44237</v>
      </c>
      <c r="O2210" s="168"/>
      <c r="P2210" s="168"/>
      <c r="AB2210" s="1129" t="str">
        <f t="shared" si="41"/>
        <v>Ice Victory64_16</v>
      </c>
    </row>
    <row r="2211" spans="1:28" ht="12.95" customHeight="1">
      <c r="A2211" s="168">
        <v>4223</v>
      </c>
      <c r="B2211" s="168" t="s">
        <v>10493</v>
      </c>
      <c r="C2211" s="532">
        <v>44230</v>
      </c>
      <c r="D2211" s="168" t="s">
        <v>10461</v>
      </c>
      <c r="E2211" s="168" t="s">
        <v>10462</v>
      </c>
      <c r="F2211" s="168"/>
      <c r="G2211" s="168"/>
      <c r="H2211" s="530" t="s">
        <v>10494</v>
      </c>
      <c r="I2211" s="530" t="s">
        <v>20</v>
      </c>
      <c r="J2211" s="660">
        <v>44203</v>
      </c>
      <c r="K2211" s="530" t="s">
        <v>8365</v>
      </c>
      <c r="L2211" s="657">
        <v>1400</v>
      </c>
      <c r="M2211" s="168"/>
      <c r="N2211" s="828">
        <v>44260</v>
      </c>
      <c r="O2211" s="168"/>
      <c r="P2211" s="168"/>
      <c r="AB2211" s="1129" t="str">
        <f t="shared" si="41"/>
        <v>Selini19P-120F</v>
      </c>
    </row>
    <row r="2212" spans="1:28" ht="12.95" customHeight="1">
      <c r="A2212" s="168">
        <v>4224</v>
      </c>
      <c r="B2212" s="168" t="s">
        <v>10497</v>
      </c>
      <c r="C2212" s="532">
        <v>44230</v>
      </c>
      <c r="D2212" s="168" t="s">
        <v>9182</v>
      </c>
      <c r="E2212" s="168">
        <v>54</v>
      </c>
      <c r="F2212" s="168"/>
      <c r="G2212" s="168"/>
      <c r="H2212" s="530" t="s">
        <v>10370</v>
      </c>
      <c r="I2212" s="530" t="s">
        <v>25</v>
      </c>
      <c r="J2212" s="660">
        <v>44209</v>
      </c>
      <c r="K2212" s="530" t="s">
        <v>1466</v>
      </c>
      <c r="L2212" s="657">
        <v>1050</v>
      </c>
      <c r="M2212" s="168"/>
      <c r="N2212" s="828">
        <v>44526</v>
      </c>
      <c r="O2212" s="168"/>
      <c r="P2212" s="168"/>
      <c r="AB2212" s="1129" t="str">
        <f t="shared" si="41"/>
        <v>Gagarin Prospect54</v>
      </c>
    </row>
    <row r="2213" spans="1:28" ht="12.95" customHeight="1">
      <c r="A2213" s="168">
        <v>4225</v>
      </c>
      <c r="B2213" s="168" t="s">
        <v>10498</v>
      </c>
      <c r="C2213" s="532">
        <v>44230</v>
      </c>
      <c r="D2213" s="168" t="s">
        <v>3093</v>
      </c>
      <c r="E2213" s="168">
        <v>135</v>
      </c>
      <c r="F2213" s="168"/>
      <c r="G2213" s="168"/>
      <c r="H2213" s="530" t="s">
        <v>10370</v>
      </c>
      <c r="I2213" s="530" t="s">
        <v>570</v>
      </c>
      <c r="J2213" s="660">
        <v>44214</v>
      </c>
      <c r="K2213" s="530" t="s">
        <v>1466</v>
      </c>
      <c r="L2213" s="657">
        <v>1050</v>
      </c>
      <c r="M2213" s="168"/>
      <c r="N2213" s="828">
        <v>44543</v>
      </c>
      <c r="O2213" s="168"/>
      <c r="P2213" s="168"/>
      <c r="AB2213" s="1129" t="str">
        <f t="shared" si="41"/>
        <v>Advantage Anthem135</v>
      </c>
    </row>
    <row r="2214" spans="1:28" ht="12.95" customHeight="1">
      <c r="A2214" s="168">
        <v>4226</v>
      </c>
      <c r="B2214" s="168" t="s">
        <v>10499</v>
      </c>
      <c r="C2214" s="532">
        <v>44230</v>
      </c>
      <c r="D2214" s="168" t="s">
        <v>4222</v>
      </c>
      <c r="E2214" s="168">
        <v>12</v>
      </c>
      <c r="F2214" s="168"/>
      <c r="G2214" s="168"/>
      <c r="H2214" s="530" t="s">
        <v>10456</v>
      </c>
      <c r="I2214" s="530" t="s">
        <v>203</v>
      </c>
      <c r="J2214" s="660">
        <v>44217</v>
      </c>
      <c r="K2214" s="530" t="s">
        <v>1466</v>
      </c>
      <c r="L2214" s="657">
        <v>1050</v>
      </c>
      <c r="M2214" s="168"/>
      <c r="N2214" s="828"/>
      <c r="O2214" s="168"/>
      <c r="P2214" s="168"/>
      <c r="AB2214" s="1129" t="str">
        <f t="shared" si="41"/>
        <v>Eagle San Diego12</v>
      </c>
    </row>
    <row r="2215" spans="1:28" ht="12.95" customHeight="1">
      <c r="A2215" s="168">
        <v>4227</v>
      </c>
      <c r="B2215" s="168" t="s">
        <v>10500</v>
      </c>
      <c r="C2215" s="532">
        <v>44230</v>
      </c>
      <c r="D2215" s="168" t="s">
        <v>2776</v>
      </c>
      <c r="E2215" s="168" t="s">
        <v>10457</v>
      </c>
      <c r="F2215" s="168"/>
      <c r="G2215" s="168"/>
      <c r="H2215" s="530" t="s">
        <v>10427</v>
      </c>
      <c r="I2215" s="530" t="s">
        <v>5308</v>
      </c>
      <c r="J2215" s="660">
        <v>44214</v>
      </c>
      <c r="K2215" s="530" t="s">
        <v>1466</v>
      </c>
      <c r="L2215" s="657">
        <v>1050</v>
      </c>
      <c r="M2215" s="168"/>
      <c r="N2215" s="828">
        <v>44396</v>
      </c>
      <c r="O2215" s="168"/>
      <c r="P2215" s="168"/>
      <c r="AB2215" s="1129" t="str">
        <f t="shared" si="41"/>
        <v>Sten Skagen190, 191, 192</v>
      </c>
    </row>
    <row r="2216" spans="1:28" ht="12.95" customHeight="1">
      <c r="A2216" s="168">
        <v>4228</v>
      </c>
      <c r="B2216" s="168" t="s">
        <v>10501</v>
      </c>
      <c r="C2216" s="532">
        <v>44230</v>
      </c>
      <c r="D2216" s="168" t="s">
        <v>892</v>
      </c>
      <c r="E2216" s="168" t="s">
        <v>10458</v>
      </c>
      <c r="F2216" s="168"/>
      <c r="G2216" s="168"/>
      <c r="H2216" s="530" t="s">
        <v>10427</v>
      </c>
      <c r="I2216" s="530" t="s">
        <v>2753</v>
      </c>
      <c r="J2216" s="660">
        <v>44217</v>
      </c>
      <c r="K2216" s="530" t="s">
        <v>1466</v>
      </c>
      <c r="L2216" s="657">
        <v>1050</v>
      </c>
      <c r="M2216" s="168"/>
      <c r="N2216" s="828">
        <v>44396</v>
      </c>
      <c r="O2216" s="168"/>
      <c r="P2216" s="168"/>
      <c r="AB2216" s="1129" t="str">
        <f t="shared" si="41"/>
        <v>Elisalex Schulte180, 181</v>
      </c>
    </row>
    <row r="2217" spans="1:28" ht="12.95" customHeight="1">
      <c r="A2217" s="168">
        <v>4229</v>
      </c>
      <c r="B2217" s="168" t="s">
        <v>10502</v>
      </c>
      <c r="C2217" s="532">
        <v>44230</v>
      </c>
      <c r="D2217" s="168" t="s">
        <v>9228</v>
      </c>
      <c r="E2217" s="168" t="s">
        <v>10459</v>
      </c>
      <c r="F2217" s="168"/>
      <c r="G2217" s="168"/>
      <c r="H2217" s="530" t="s">
        <v>10427</v>
      </c>
      <c r="I2217" s="530" t="s">
        <v>418</v>
      </c>
      <c r="J2217" s="660">
        <v>44221</v>
      </c>
      <c r="K2217" s="530" t="s">
        <v>1466</v>
      </c>
      <c r="L2217" s="657">
        <v>1050</v>
      </c>
      <c r="M2217" s="168"/>
      <c r="N2217" s="828">
        <v>44396</v>
      </c>
      <c r="O2217" s="168"/>
      <c r="P2217" s="168"/>
      <c r="AB2217" s="1129" t="str">
        <f t="shared" si="41"/>
        <v>Sten Fjell118, 119</v>
      </c>
    </row>
    <row r="2218" spans="1:28" ht="12.95" customHeight="1">
      <c r="A2218" s="168">
        <v>4230</v>
      </c>
      <c r="B2218" s="168" t="s">
        <v>10503</v>
      </c>
      <c r="C2218" s="532">
        <v>44230</v>
      </c>
      <c r="D2218" s="168" t="s">
        <v>2779</v>
      </c>
      <c r="E2218" s="168" t="s">
        <v>10460</v>
      </c>
      <c r="F2218" s="168"/>
      <c r="G2218" s="168"/>
      <c r="H2218" s="530" t="s">
        <v>10427</v>
      </c>
      <c r="I2218" s="530" t="s">
        <v>25</v>
      </c>
      <c r="J2218" s="660">
        <v>44221</v>
      </c>
      <c r="K2218" s="530" t="s">
        <v>1466</v>
      </c>
      <c r="L2218" s="657">
        <v>1050</v>
      </c>
      <c r="M2218" s="168"/>
      <c r="N2218" s="828">
        <v>44396</v>
      </c>
      <c r="O2218" s="168"/>
      <c r="P2218" s="168"/>
      <c r="AB2218" s="1129" t="str">
        <f t="shared" si="41"/>
        <v>Tigris335, 336, 337</v>
      </c>
    </row>
    <row r="2219" spans="1:28" ht="12.95" customHeight="1">
      <c r="A2219" s="168">
        <v>4231</v>
      </c>
      <c r="B2219" s="168" t="s">
        <v>10504</v>
      </c>
      <c r="C2219" s="532">
        <v>44230</v>
      </c>
      <c r="D2219" s="168" t="s">
        <v>2854</v>
      </c>
      <c r="E2219" s="168" t="s">
        <v>10505</v>
      </c>
      <c r="F2219" s="168"/>
      <c r="G2219" s="168"/>
      <c r="H2219" s="530" t="s">
        <v>10427</v>
      </c>
      <c r="I2219" s="530" t="s">
        <v>25</v>
      </c>
      <c r="J2219" s="660">
        <v>44222</v>
      </c>
      <c r="K2219" s="530" t="s">
        <v>1466</v>
      </c>
      <c r="L2219" s="657">
        <v>1050</v>
      </c>
      <c r="M2219" s="168"/>
      <c r="N2219" s="828">
        <v>44396</v>
      </c>
      <c r="O2219" s="168"/>
      <c r="P2219" s="168"/>
      <c r="AB2219" s="1129" t="str">
        <f t="shared" si="41"/>
        <v>Emmy Schulte283, 284, 285, 286</v>
      </c>
    </row>
    <row r="2220" spans="1:28" ht="12.95" customHeight="1">
      <c r="A2220" s="168">
        <v>4232</v>
      </c>
      <c r="B2220" s="168" t="s">
        <v>10506</v>
      </c>
      <c r="C2220" s="532">
        <v>44230</v>
      </c>
      <c r="D2220" s="168" t="s">
        <v>2704</v>
      </c>
      <c r="E2220" s="168">
        <v>36</v>
      </c>
      <c r="F2220" s="168"/>
      <c r="G2220" s="168"/>
      <c r="H2220" s="530" t="s">
        <v>9386</v>
      </c>
      <c r="I2220" s="530" t="s">
        <v>7597</v>
      </c>
      <c r="J2220" s="660">
        <v>44215</v>
      </c>
      <c r="K2220" s="530" t="s">
        <v>60</v>
      </c>
      <c r="L2220" s="657">
        <v>800</v>
      </c>
      <c r="M2220" s="168"/>
      <c r="N2220" s="828">
        <v>44238</v>
      </c>
      <c r="O2220" s="168"/>
      <c r="P2220" s="168"/>
      <c r="AB2220" s="1129" t="str">
        <f t="shared" si="41"/>
        <v>Mare Doricum36</v>
      </c>
    </row>
    <row r="2221" spans="1:28" ht="12.95" customHeight="1">
      <c r="A2221" s="168">
        <v>4233</v>
      </c>
      <c r="B2221" s="168" t="s">
        <v>10507</v>
      </c>
      <c r="C2221" s="532">
        <v>44230</v>
      </c>
      <c r="D2221" s="168" t="s">
        <v>1341</v>
      </c>
      <c r="E2221" s="168">
        <v>37</v>
      </c>
      <c r="F2221" s="168"/>
      <c r="G2221" s="168"/>
      <c r="H2221" s="530" t="s">
        <v>9981</v>
      </c>
      <c r="I2221" s="530" t="s">
        <v>10512</v>
      </c>
      <c r="J2221" s="660">
        <v>44226</v>
      </c>
      <c r="K2221" s="530" t="s">
        <v>60</v>
      </c>
      <c r="L2221" s="657">
        <v>800</v>
      </c>
      <c r="M2221" s="168"/>
      <c r="N2221" s="828">
        <v>44238</v>
      </c>
      <c r="O2221" s="168"/>
      <c r="P2221" s="168"/>
      <c r="AB2221" s="1129" t="str">
        <f t="shared" si="41"/>
        <v>Los Angeles Spirit37</v>
      </c>
    </row>
    <row r="2222" spans="1:28" ht="12.95" customHeight="1">
      <c r="A2222" s="168">
        <v>4234</v>
      </c>
      <c r="B2222" s="168" t="s">
        <v>10508</v>
      </c>
      <c r="C2222" s="532">
        <v>44230</v>
      </c>
      <c r="D2222" s="168" t="s">
        <v>2463</v>
      </c>
      <c r="E2222" s="168">
        <v>97</v>
      </c>
      <c r="F2222" s="168"/>
      <c r="G2222" s="168"/>
      <c r="H2222" s="530" t="s">
        <v>10465</v>
      </c>
      <c r="I2222" s="530" t="s">
        <v>282</v>
      </c>
      <c r="J2222" s="660">
        <v>44214</v>
      </c>
      <c r="K2222" s="530" t="s">
        <v>60</v>
      </c>
      <c r="L2222" s="657">
        <v>800</v>
      </c>
      <c r="M2222" s="168"/>
      <c r="N2222" s="828">
        <v>44245</v>
      </c>
      <c r="O2222" s="168"/>
      <c r="P2222" s="168"/>
      <c r="AB2222" s="1129" t="str">
        <f t="shared" si="41"/>
        <v>Hovden Spirit97</v>
      </c>
    </row>
    <row r="2223" spans="1:28" ht="12.95" customHeight="1">
      <c r="A2223" s="168">
        <v>4235</v>
      </c>
      <c r="B2223" s="168" t="s">
        <v>10509</v>
      </c>
      <c r="C2223" s="532">
        <v>44230</v>
      </c>
      <c r="D2223" s="168" t="s">
        <v>1329</v>
      </c>
      <c r="E2223" s="168">
        <v>89</v>
      </c>
      <c r="F2223" s="168"/>
      <c r="G2223" s="168"/>
      <c r="H2223" s="530" t="s">
        <v>830</v>
      </c>
      <c r="I2223" s="530" t="s">
        <v>200</v>
      </c>
      <c r="J2223" s="660">
        <v>44209</v>
      </c>
      <c r="K2223" s="530" t="s">
        <v>60</v>
      </c>
      <c r="L2223" s="657">
        <v>800</v>
      </c>
      <c r="M2223" s="168"/>
      <c r="N2223" s="828">
        <v>44245</v>
      </c>
      <c r="O2223" s="168"/>
      <c r="P2223" s="168"/>
      <c r="AB2223" s="1129" t="str">
        <f t="shared" si="41"/>
        <v>Atlantic Dawn89</v>
      </c>
    </row>
    <row r="2224" spans="1:28" ht="12.95" customHeight="1">
      <c r="A2224" s="168">
        <v>4236</v>
      </c>
      <c r="B2224" s="168" t="s">
        <v>10510</v>
      </c>
      <c r="C2224" s="532">
        <v>44230</v>
      </c>
      <c r="D2224" s="168" t="s">
        <v>8593</v>
      </c>
      <c r="E2224" s="168">
        <v>27</v>
      </c>
      <c r="F2224" s="168"/>
      <c r="G2224" s="168"/>
      <c r="H2224" s="530" t="s">
        <v>63</v>
      </c>
      <c r="I2224" s="530" t="s">
        <v>1409</v>
      </c>
      <c r="J2224" s="660">
        <v>44216</v>
      </c>
      <c r="K2224" s="530" t="s">
        <v>60</v>
      </c>
      <c r="L2224" s="657">
        <v>800</v>
      </c>
      <c r="M2224" s="168"/>
      <c r="N2224" s="828">
        <v>44238</v>
      </c>
      <c r="O2224" s="168"/>
      <c r="P2224" s="168"/>
      <c r="AB2224" s="1129" t="str">
        <f t="shared" si="41"/>
        <v>Stavanger Falcon27</v>
      </c>
    </row>
    <row r="2225" spans="1:28" ht="12.95" customHeight="1">
      <c r="A2225" s="168">
        <v>4237</v>
      </c>
      <c r="B2225" s="168" t="s">
        <v>10511</v>
      </c>
      <c r="C2225" s="532">
        <v>44230</v>
      </c>
      <c r="D2225" s="168" t="s">
        <v>56</v>
      </c>
      <c r="E2225" s="168">
        <v>10</v>
      </c>
      <c r="F2225" s="168"/>
      <c r="G2225" s="168"/>
      <c r="H2225" s="530" t="s">
        <v>830</v>
      </c>
      <c r="I2225" s="530" t="s">
        <v>269</v>
      </c>
      <c r="J2225" s="660">
        <v>44206</v>
      </c>
      <c r="K2225" s="530" t="s">
        <v>60</v>
      </c>
      <c r="L2225" s="657">
        <v>800</v>
      </c>
      <c r="M2225" s="168"/>
      <c r="N2225" s="828">
        <v>44245</v>
      </c>
      <c r="O2225" s="168"/>
      <c r="P2225" s="168"/>
      <c r="AB2225" s="1129" t="str">
        <f t="shared" si="41"/>
        <v>Blue Sea10</v>
      </c>
    </row>
    <row r="2226" spans="1:28" ht="12.95" customHeight="1">
      <c r="A2226" s="168">
        <v>4238</v>
      </c>
      <c r="B2226" s="168" t="s">
        <v>10515</v>
      </c>
      <c r="C2226" s="532">
        <v>44231</v>
      </c>
      <c r="D2226" s="168" t="s">
        <v>9678</v>
      </c>
      <c r="E2226" s="168" t="s">
        <v>10513</v>
      </c>
      <c r="F2226" s="168"/>
      <c r="G2226" s="168"/>
      <c r="H2226" s="530" t="s">
        <v>9679</v>
      </c>
      <c r="I2226" s="530" t="s">
        <v>10514</v>
      </c>
      <c r="J2226" s="660"/>
      <c r="K2226" s="530" t="s">
        <v>9808</v>
      </c>
      <c r="L2226" s="657">
        <v>1400</v>
      </c>
      <c r="M2226" s="168"/>
      <c r="N2226" s="828">
        <v>44263</v>
      </c>
      <c r="O2226" s="1431" t="s">
        <v>10181</v>
      </c>
      <c r="P2226" s="1299">
        <v>44197</v>
      </c>
      <c r="AB2226" s="1129" t="str">
        <f t="shared" si="41"/>
        <v>Jacob20_003</v>
      </c>
    </row>
    <row r="2227" spans="1:28" ht="12.95" customHeight="1">
      <c r="A2227" s="168">
        <v>4239</v>
      </c>
      <c r="B2227" s="168" t="s">
        <v>10526</v>
      </c>
      <c r="C2227" s="532">
        <v>44257</v>
      </c>
      <c r="D2227" s="168" t="s">
        <v>2700</v>
      </c>
      <c r="E2227" s="168">
        <v>36</v>
      </c>
      <c r="F2227" s="168"/>
      <c r="G2227" s="168"/>
      <c r="H2227" s="530" t="s">
        <v>9457</v>
      </c>
      <c r="I2227" s="530" t="s">
        <v>71</v>
      </c>
      <c r="J2227" s="660">
        <v>44244</v>
      </c>
      <c r="K2227" s="530" t="s">
        <v>60</v>
      </c>
      <c r="L2227" s="657">
        <v>800</v>
      </c>
      <c r="M2227" s="168"/>
      <c r="N2227" s="828">
        <v>44267</v>
      </c>
      <c r="O2227" s="1300"/>
      <c r="P2227" s="1299"/>
      <c r="AB2227" s="1129" t="str">
        <f t="shared" si="41"/>
        <v>Moscow Spirit36</v>
      </c>
    </row>
    <row r="2228" spans="1:28" ht="12.95" customHeight="1">
      <c r="A2228" s="168">
        <v>4240</v>
      </c>
      <c r="B2228" s="168" t="s">
        <v>10527</v>
      </c>
      <c r="C2228" s="532">
        <v>44257</v>
      </c>
      <c r="D2228" s="168" t="s">
        <v>531</v>
      </c>
      <c r="E2228" s="168">
        <v>94</v>
      </c>
      <c r="F2228" s="168"/>
      <c r="G2228" s="168"/>
      <c r="H2228" s="530" t="s">
        <v>7955</v>
      </c>
      <c r="I2228" s="530" t="s">
        <v>255</v>
      </c>
      <c r="J2228" s="660">
        <v>44231</v>
      </c>
      <c r="K2228" s="530" t="s">
        <v>60</v>
      </c>
      <c r="L2228" s="657">
        <v>800</v>
      </c>
      <c r="M2228" s="168"/>
      <c r="N2228" s="828">
        <v>44267</v>
      </c>
      <c r="O2228" s="685"/>
      <c r="P2228" s="168"/>
      <c r="AB2228" s="1129" t="str">
        <f t="shared" si="41"/>
        <v>Stavanger Blossom94</v>
      </c>
    </row>
    <row r="2229" spans="1:28" ht="12.95" customHeight="1">
      <c r="A2229" s="168">
        <v>4241</v>
      </c>
      <c r="B2229" s="168" t="s">
        <v>10528</v>
      </c>
      <c r="C2229" s="532">
        <v>44257</v>
      </c>
      <c r="D2229" s="168" t="s">
        <v>7855</v>
      </c>
      <c r="E2229" s="168">
        <v>39</v>
      </c>
      <c r="F2229" s="168"/>
      <c r="G2229" s="168"/>
      <c r="H2229" s="530" t="s">
        <v>63</v>
      </c>
      <c r="I2229" s="530" t="s">
        <v>269</v>
      </c>
      <c r="J2229" s="660">
        <v>44235</v>
      </c>
      <c r="K2229" s="530" t="s">
        <v>60</v>
      </c>
      <c r="L2229" s="657">
        <v>800</v>
      </c>
      <c r="M2229" s="168"/>
      <c r="N2229" s="828">
        <v>44267</v>
      </c>
      <c r="O2229" s="168"/>
      <c r="P2229" s="168"/>
      <c r="AB2229" s="1129" t="str">
        <f t="shared" si="41"/>
        <v>New Award39</v>
      </c>
    </row>
    <row r="2230" spans="1:28" ht="12.95" customHeight="1">
      <c r="A2230" s="168">
        <v>4242</v>
      </c>
      <c r="B2230" s="168" t="s">
        <v>10529</v>
      </c>
      <c r="C2230" s="532">
        <v>44257</v>
      </c>
      <c r="D2230" s="168" t="s">
        <v>10310</v>
      </c>
      <c r="E2230" s="168">
        <v>30</v>
      </c>
      <c r="F2230" s="168"/>
      <c r="G2230" s="168"/>
      <c r="H2230" s="530" t="s">
        <v>7955</v>
      </c>
      <c r="I2230" s="530" t="s">
        <v>6674</v>
      </c>
      <c r="J2230" s="660">
        <v>44240</v>
      </c>
      <c r="K2230" s="530" t="s">
        <v>60</v>
      </c>
      <c r="L2230" s="657">
        <v>800</v>
      </c>
      <c r="M2230" s="168"/>
      <c r="N2230" s="828">
        <v>44265</v>
      </c>
      <c r="O2230" s="168"/>
      <c r="P2230" s="168"/>
      <c r="AB2230" s="1129" t="str">
        <f t="shared" si="41"/>
        <v>Stavanger Bliss30</v>
      </c>
    </row>
    <row r="2231" spans="1:28" ht="12.95" customHeight="1">
      <c r="A2231" s="168">
        <v>4243</v>
      </c>
      <c r="B2231" s="168" t="s">
        <v>10530</v>
      </c>
      <c r="C2231" s="532">
        <v>44257</v>
      </c>
      <c r="D2231" s="168" t="s">
        <v>56</v>
      </c>
      <c r="E2231" s="168">
        <v>12</v>
      </c>
      <c r="F2231" s="168"/>
      <c r="G2231" s="168"/>
      <c r="H2231" s="530" t="s">
        <v>830</v>
      </c>
      <c r="I2231" s="530" t="s">
        <v>4042</v>
      </c>
      <c r="J2231" s="660">
        <v>44231</v>
      </c>
      <c r="K2231" s="530" t="s">
        <v>60</v>
      </c>
      <c r="L2231" s="657">
        <v>800</v>
      </c>
      <c r="M2231" s="168"/>
      <c r="N2231" s="828"/>
      <c r="O2231" s="168"/>
      <c r="P2231" s="168"/>
      <c r="AB2231" s="1129" t="str">
        <f t="shared" si="41"/>
        <v>Blue Sea12</v>
      </c>
    </row>
    <row r="2232" spans="1:28" ht="12.95" customHeight="1">
      <c r="A2232" s="168">
        <v>4244</v>
      </c>
      <c r="B2232" s="168" t="s">
        <v>10517</v>
      </c>
      <c r="C2232" s="532">
        <v>44257</v>
      </c>
      <c r="D2232" s="168" t="s">
        <v>10516</v>
      </c>
      <c r="E2232" s="168" t="s">
        <v>10536</v>
      </c>
      <c r="F2232" s="168"/>
      <c r="G2232" s="168"/>
      <c r="H2232" s="530" t="s">
        <v>9027</v>
      </c>
      <c r="I2232" s="530" t="s">
        <v>380</v>
      </c>
      <c r="J2232" s="660">
        <v>44228</v>
      </c>
      <c r="K2232" s="530" t="s">
        <v>9019</v>
      </c>
      <c r="L2232" s="657">
        <v>1200</v>
      </c>
      <c r="M2232" s="168"/>
      <c r="N2232" s="828">
        <v>44291</v>
      </c>
      <c r="O2232" s="168"/>
      <c r="P2232" s="168"/>
      <c r="AB2232" s="1129" t="str">
        <f t="shared" si="41"/>
        <v>Cap TheodoraV2005</v>
      </c>
    </row>
    <row r="2233" spans="1:28" ht="12.95" customHeight="1">
      <c r="A2233" s="168">
        <v>4245</v>
      </c>
      <c r="B2233" s="168" t="s">
        <v>10521</v>
      </c>
      <c r="C2233" s="532">
        <v>44257</v>
      </c>
      <c r="D2233" s="168" t="s">
        <v>10522</v>
      </c>
      <c r="E2233" s="168" t="s">
        <v>10523</v>
      </c>
      <c r="F2233" s="168"/>
      <c r="G2233" s="168"/>
      <c r="H2233" s="530" t="s">
        <v>9027</v>
      </c>
      <c r="I2233" s="530" t="s">
        <v>444</v>
      </c>
      <c r="J2233" s="660">
        <v>44246</v>
      </c>
      <c r="K2233" s="530" t="s">
        <v>9019</v>
      </c>
      <c r="L2233" s="657">
        <v>1200</v>
      </c>
      <c r="M2233" s="168"/>
      <c r="N2233" s="828">
        <v>44291</v>
      </c>
      <c r="O2233" s="168"/>
      <c r="P2233" s="168"/>
      <c r="AB2233" s="1129" t="str">
        <f t="shared" si="41"/>
        <v>AlbaV05026</v>
      </c>
    </row>
    <row r="2234" spans="1:28" ht="12.95" customHeight="1">
      <c r="A2234" s="168">
        <v>4246</v>
      </c>
      <c r="B2234" s="168" t="s">
        <v>10518</v>
      </c>
      <c r="C2234" s="532">
        <v>44257</v>
      </c>
      <c r="D2234" s="168" t="s">
        <v>10519</v>
      </c>
      <c r="E2234" s="168" t="s">
        <v>10520</v>
      </c>
      <c r="F2234" s="168"/>
      <c r="G2234" s="168"/>
      <c r="H2234" s="530" t="s">
        <v>8961</v>
      </c>
      <c r="I2234" s="530" t="s">
        <v>413</v>
      </c>
      <c r="J2234" s="660">
        <v>44240</v>
      </c>
      <c r="K2234" s="530" t="s">
        <v>9019</v>
      </c>
      <c r="L2234" s="657">
        <v>1200</v>
      </c>
      <c r="M2234" s="168"/>
      <c r="N2234" s="828">
        <v>44306</v>
      </c>
      <c r="O2234" s="168"/>
      <c r="P2234" s="168"/>
      <c r="AB2234" s="1129" t="str">
        <f t="shared" si="41"/>
        <v>Montego267_21</v>
      </c>
    </row>
    <row r="2235" spans="1:28" ht="12.95" customHeight="1">
      <c r="A2235" s="168">
        <v>4247</v>
      </c>
      <c r="B2235" s="168" t="s">
        <v>10524</v>
      </c>
      <c r="C2235" s="532">
        <v>44257</v>
      </c>
      <c r="D2235" s="168" t="s">
        <v>10525</v>
      </c>
      <c r="E2235" s="168">
        <v>27</v>
      </c>
      <c r="F2235" s="168"/>
      <c r="G2235" s="168"/>
      <c r="H2235" s="530" t="s">
        <v>8961</v>
      </c>
      <c r="I2235" s="530" t="s">
        <v>67</v>
      </c>
      <c r="J2235" s="660">
        <v>44254</v>
      </c>
      <c r="K2235" s="530" t="s">
        <v>9019</v>
      </c>
      <c r="L2235" s="657">
        <v>1200</v>
      </c>
      <c r="M2235" s="168"/>
      <c r="N2235" s="828">
        <v>44306</v>
      </c>
      <c r="O2235" s="168"/>
      <c r="P2235" s="168"/>
      <c r="AB2235" s="1129" t="str">
        <f t="shared" si="41"/>
        <v>Searuby27</v>
      </c>
    </row>
    <row r="2236" spans="1:28" ht="12.95" customHeight="1">
      <c r="A2236" s="168">
        <v>4248</v>
      </c>
      <c r="B2236" s="168" t="s">
        <v>10538</v>
      </c>
      <c r="C2236" s="532">
        <v>44257</v>
      </c>
      <c r="D2236" s="168" t="s">
        <v>544</v>
      </c>
      <c r="E2236" s="168">
        <v>22</v>
      </c>
      <c r="F2236" s="168"/>
      <c r="G2236" s="168"/>
      <c r="H2236" s="530" t="s">
        <v>671</v>
      </c>
      <c r="I2236" s="530" t="s">
        <v>10356</v>
      </c>
      <c r="J2236" s="660">
        <v>44250</v>
      </c>
      <c r="K2236" s="530" t="s">
        <v>28</v>
      </c>
      <c r="L2236" s="657">
        <v>1400</v>
      </c>
      <c r="M2236" s="168"/>
      <c r="N2236" s="828">
        <v>44267</v>
      </c>
      <c r="O2236" s="168"/>
      <c r="P2236" s="168"/>
      <c r="AB2236" s="1129" t="str">
        <f t="shared" si="41"/>
        <v>Mesaieed22</v>
      </c>
    </row>
    <row r="2237" spans="1:28" ht="12.95" customHeight="1">
      <c r="A2237" s="168">
        <v>4249</v>
      </c>
      <c r="B2237" s="168" t="s">
        <v>10539</v>
      </c>
      <c r="C2237" s="532">
        <v>44257</v>
      </c>
      <c r="D2237" s="168" t="s">
        <v>689</v>
      </c>
      <c r="E2237" s="168" t="s">
        <v>138</v>
      </c>
      <c r="F2237" s="168"/>
      <c r="G2237" s="168"/>
      <c r="H2237" s="530" t="s">
        <v>9915</v>
      </c>
      <c r="I2237" s="530" t="s">
        <v>10537</v>
      </c>
      <c r="J2237" s="660">
        <v>44250</v>
      </c>
      <c r="K2237" s="530" t="s">
        <v>28</v>
      </c>
      <c r="L2237" s="657">
        <v>1400</v>
      </c>
      <c r="M2237" s="168"/>
      <c r="N2237" s="828">
        <v>44267</v>
      </c>
      <c r="O2237" s="168"/>
      <c r="P2237" s="168"/>
      <c r="AB2237" s="1129" t="str">
        <f t="shared" si="41"/>
        <v>ArianeV17</v>
      </c>
    </row>
    <row r="2238" spans="1:28" ht="12.95" customHeight="1">
      <c r="A2238" s="168">
        <v>4250</v>
      </c>
      <c r="B2238" s="168" t="s">
        <v>10540</v>
      </c>
      <c r="C2238" s="532">
        <v>44257</v>
      </c>
      <c r="D2238" s="168" t="s">
        <v>2954</v>
      </c>
      <c r="E2238" s="168">
        <v>45</v>
      </c>
      <c r="F2238" s="168"/>
      <c r="G2238" s="168"/>
      <c r="H2238" s="530" t="s">
        <v>8772</v>
      </c>
      <c r="I2238" s="530" t="s">
        <v>8263</v>
      </c>
      <c r="J2238" s="660">
        <v>44244</v>
      </c>
      <c r="K2238" s="530" t="s">
        <v>8365</v>
      </c>
      <c r="L2238" s="657">
        <v>1400</v>
      </c>
      <c r="M2238" s="168"/>
      <c r="N2238" s="828">
        <v>44285</v>
      </c>
      <c r="O2238" s="168"/>
      <c r="P2238" s="168"/>
      <c r="AB2238" s="1129" t="str">
        <f t="shared" si="41"/>
        <v>Condor Trader45</v>
      </c>
    </row>
    <row r="2239" spans="1:28" ht="12.95" customHeight="1">
      <c r="A2239" s="168">
        <v>4251</v>
      </c>
      <c r="B2239" s="168" t="s">
        <v>10541</v>
      </c>
      <c r="C2239" s="532">
        <v>44257</v>
      </c>
      <c r="D2239" s="168" t="s">
        <v>10116</v>
      </c>
      <c r="E2239" s="168">
        <v>25</v>
      </c>
      <c r="F2239" s="168"/>
      <c r="G2239" s="168"/>
      <c r="H2239" s="530" t="s">
        <v>1193</v>
      </c>
      <c r="I2239" s="530" t="s">
        <v>7891</v>
      </c>
      <c r="J2239" s="660">
        <v>44234</v>
      </c>
      <c r="K2239" s="530" t="s">
        <v>8365</v>
      </c>
      <c r="L2239" s="657">
        <v>1400</v>
      </c>
      <c r="M2239" s="168"/>
      <c r="N2239" s="828">
        <v>44285</v>
      </c>
      <c r="O2239" s="168"/>
      <c r="P2239" s="168"/>
      <c r="AB2239" s="1129" t="str">
        <f t="shared" si="41"/>
        <v>Vari Trader25</v>
      </c>
    </row>
    <row r="2240" spans="1:28" ht="12.95" customHeight="1">
      <c r="A2240" s="168">
        <v>4252</v>
      </c>
      <c r="B2240" s="168" t="s">
        <v>10542</v>
      </c>
      <c r="C2240" s="532">
        <v>44257</v>
      </c>
      <c r="D2240" s="168" t="s">
        <v>10543</v>
      </c>
      <c r="E2240" s="168">
        <v>4</v>
      </c>
      <c r="F2240" s="168"/>
      <c r="G2240" s="168"/>
      <c r="H2240" s="530" t="s">
        <v>1405</v>
      </c>
      <c r="I2240" s="530" t="s">
        <v>1285</v>
      </c>
      <c r="J2240" s="660">
        <v>44243</v>
      </c>
      <c r="K2240" s="530" t="s">
        <v>8365</v>
      </c>
      <c r="L2240" s="657">
        <v>1400</v>
      </c>
      <c r="M2240" s="168"/>
      <c r="N2240" s="828">
        <v>44285</v>
      </c>
      <c r="O2240" s="168"/>
      <c r="P2240" s="168"/>
      <c r="AB2240" s="1129" t="str">
        <f t="shared" si="41"/>
        <v>Celsius Miami4</v>
      </c>
    </row>
    <row r="2241" spans="1:28" ht="12.95" customHeight="1">
      <c r="A2241" s="168">
        <v>4253</v>
      </c>
      <c r="B2241" s="168" t="s">
        <v>10544</v>
      </c>
      <c r="C2241" s="532">
        <v>44257</v>
      </c>
      <c r="D2241" s="168" t="s">
        <v>7496</v>
      </c>
      <c r="E2241" s="168">
        <v>41</v>
      </c>
      <c r="F2241" s="168"/>
      <c r="G2241" s="168"/>
      <c r="H2241" s="530" t="s">
        <v>10053</v>
      </c>
      <c r="I2241" s="530" t="s">
        <v>20</v>
      </c>
      <c r="J2241" s="660">
        <v>44239</v>
      </c>
      <c r="K2241" s="530" t="s">
        <v>8365</v>
      </c>
      <c r="L2241" s="657">
        <v>1400</v>
      </c>
      <c r="M2241" s="168"/>
      <c r="N2241" s="828">
        <v>44264</v>
      </c>
      <c r="O2241" s="168"/>
      <c r="P2241" s="168"/>
      <c r="AB2241" s="1129" t="str">
        <f t="shared" si="41"/>
        <v>Cabo Misaki41</v>
      </c>
    </row>
    <row r="2242" spans="1:28" ht="12.95" customHeight="1">
      <c r="A2242" s="168">
        <v>4254</v>
      </c>
      <c r="B2242" s="168" t="s">
        <v>10545</v>
      </c>
      <c r="C2242" s="532">
        <v>44257</v>
      </c>
      <c r="D2242" s="168" t="s">
        <v>3266</v>
      </c>
      <c r="E2242" s="168">
        <v>245</v>
      </c>
      <c r="F2242" s="168"/>
      <c r="G2242" s="168"/>
      <c r="H2242" s="530" t="s">
        <v>9521</v>
      </c>
      <c r="I2242" s="530" t="s">
        <v>20</v>
      </c>
      <c r="J2242" s="660">
        <v>44253</v>
      </c>
      <c r="K2242" s="530" t="s">
        <v>8365</v>
      </c>
      <c r="L2242" s="657">
        <v>1400</v>
      </c>
      <c r="M2242" s="168"/>
      <c r="N2242" s="828">
        <v>44285</v>
      </c>
      <c r="O2242" s="168"/>
      <c r="P2242" s="168"/>
      <c r="AB2242" s="1129" t="str">
        <f t="shared" si="41"/>
        <v>Seaways Jademar245</v>
      </c>
    </row>
    <row r="2243" spans="1:28" ht="12.95" customHeight="1">
      <c r="A2243" s="168">
        <v>4255</v>
      </c>
      <c r="B2243" s="168" t="s">
        <v>10546</v>
      </c>
      <c r="C2243" s="532">
        <v>44257</v>
      </c>
      <c r="D2243" s="168" t="s">
        <v>8250</v>
      </c>
      <c r="E2243" s="168">
        <v>26</v>
      </c>
      <c r="F2243" s="168"/>
      <c r="G2243" s="168"/>
      <c r="H2243" s="530" t="s">
        <v>3771</v>
      </c>
      <c r="I2243" s="530" t="s">
        <v>261</v>
      </c>
      <c r="J2243" s="660">
        <v>44255</v>
      </c>
      <c r="K2243" s="530" t="s">
        <v>8365</v>
      </c>
      <c r="L2243" s="657">
        <v>1400</v>
      </c>
      <c r="M2243" s="168"/>
      <c r="N2243" s="828">
        <v>44285</v>
      </c>
      <c r="O2243" s="168"/>
      <c r="P2243" s="168"/>
      <c r="AB2243" s="1129" t="str">
        <f t="shared" si="41"/>
        <v>Nicopolis26</v>
      </c>
    </row>
    <row r="2244" spans="1:28" ht="12.95" customHeight="1">
      <c r="A2244" s="168">
        <v>4256</v>
      </c>
      <c r="B2244" s="168" t="s">
        <v>10547</v>
      </c>
      <c r="C2244" s="532">
        <v>44257</v>
      </c>
      <c r="D2244" s="168" t="s">
        <v>3918</v>
      </c>
      <c r="E2244" s="168">
        <v>73</v>
      </c>
      <c r="F2244" s="168"/>
      <c r="G2244" s="168"/>
      <c r="H2244" s="530" t="s">
        <v>10053</v>
      </c>
      <c r="I2244" s="530" t="s">
        <v>55</v>
      </c>
      <c r="J2244" s="660">
        <v>44230</v>
      </c>
      <c r="K2244" s="530" t="s">
        <v>8362</v>
      </c>
      <c r="L2244" s="657">
        <v>1200</v>
      </c>
      <c r="M2244" s="168"/>
      <c r="N2244" s="828">
        <v>44264</v>
      </c>
      <c r="O2244" s="168"/>
      <c r="P2244" s="168"/>
      <c r="AB2244" s="1129" t="str">
        <f t="shared" si="41"/>
        <v>Cabo De Hornos73</v>
      </c>
    </row>
    <row r="2245" spans="1:28" ht="12.95" customHeight="1">
      <c r="A2245" s="168">
        <v>4257</v>
      </c>
      <c r="B2245" s="168" t="s">
        <v>10548</v>
      </c>
      <c r="C2245" s="532">
        <v>44257</v>
      </c>
      <c r="D2245" s="168" t="s">
        <v>8170</v>
      </c>
      <c r="E2245" s="168">
        <v>30</v>
      </c>
      <c r="F2245" s="168"/>
      <c r="G2245" s="168"/>
      <c r="H2245" s="530" t="s">
        <v>4224</v>
      </c>
      <c r="I2245" s="530" t="s">
        <v>413</v>
      </c>
      <c r="J2245" s="660">
        <v>44253</v>
      </c>
      <c r="K2245" s="530" t="s">
        <v>8362</v>
      </c>
      <c r="L2245" s="657">
        <v>1200</v>
      </c>
      <c r="M2245" s="168"/>
      <c r="N2245" s="828">
        <v>44285</v>
      </c>
      <c r="O2245" s="168"/>
      <c r="P2245" s="168"/>
      <c r="AB2245" s="1129" t="str">
        <f t="shared" si="41"/>
        <v>Antipolis30</v>
      </c>
    </row>
    <row r="2246" spans="1:28" ht="12.95" customHeight="1">
      <c r="A2246" s="168">
        <v>4258</v>
      </c>
      <c r="B2246" s="168" t="s">
        <v>10549</v>
      </c>
      <c r="C2246" s="532">
        <v>44257</v>
      </c>
      <c r="D2246" s="168" t="s">
        <v>9113</v>
      </c>
      <c r="E2246" s="168" t="s">
        <v>10550</v>
      </c>
      <c r="F2246" s="168"/>
      <c r="G2246" s="168"/>
      <c r="H2246" s="530" t="s">
        <v>8245</v>
      </c>
      <c r="I2246" s="530" t="s">
        <v>9922</v>
      </c>
      <c r="J2246" s="660">
        <v>44248</v>
      </c>
      <c r="K2246" s="530" t="s">
        <v>8362</v>
      </c>
      <c r="L2246" s="657">
        <v>1200</v>
      </c>
      <c r="M2246" s="168"/>
      <c r="N2246" s="828">
        <v>44263</v>
      </c>
      <c r="O2246" s="168"/>
      <c r="P2246" s="168"/>
      <c r="AB2246" s="1129" t="str">
        <f t="shared" si="41"/>
        <v>Ice Victory64_18</v>
      </c>
    </row>
    <row r="2247" spans="1:28" ht="12.95" customHeight="1">
      <c r="A2247" s="168">
        <v>4259</v>
      </c>
      <c r="B2247" s="168" t="s">
        <v>10553</v>
      </c>
      <c r="C2247" s="532">
        <v>44257</v>
      </c>
      <c r="D2247" s="168" t="s">
        <v>2560</v>
      </c>
      <c r="E2247" s="168">
        <v>2006</v>
      </c>
      <c r="F2247" s="168"/>
      <c r="G2247" s="168"/>
      <c r="H2247" s="530" t="s">
        <v>9850</v>
      </c>
      <c r="I2247" s="530" t="s">
        <v>25</v>
      </c>
      <c r="J2247" s="660">
        <v>44247</v>
      </c>
      <c r="K2247" s="530" t="s">
        <v>10334</v>
      </c>
      <c r="L2247" s="657">
        <v>1700</v>
      </c>
      <c r="M2247" s="168"/>
      <c r="N2247" s="828">
        <v>44285</v>
      </c>
      <c r="O2247" s="168"/>
      <c r="P2247" s="168"/>
      <c r="AB2247" s="1129" t="str">
        <f t="shared" si="41"/>
        <v>Stena Immaculate2006</v>
      </c>
    </row>
    <row r="2248" spans="1:28" ht="12.95" customHeight="1">
      <c r="A2248" s="168">
        <v>4260</v>
      </c>
      <c r="B2248" s="168" t="s">
        <v>10554</v>
      </c>
      <c r="C2248" s="532">
        <v>44257</v>
      </c>
      <c r="D2248" s="168" t="s">
        <v>10555</v>
      </c>
      <c r="E2248" s="168">
        <v>2001</v>
      </c>
      <c r="F2248" s="168"/>
      <c r="G2248" s="168"/>
      <c r="H2248" s="530" t="s">
        <v>644</v>
      </c>
      <c r="I2248" s="530" t="s">
        <v>535</v>
      </c>
      <c r="J2248" s="660">
        <v>44230</v>
      </c>
      <c r="K2248" s="530" t="s">
        <v>10334</v>
      </c>
      <c r="L2248" s="657">
        <v>1700</v>
      </c>
      <c r="M2248" s="168"/>
      <c r="N2248" s="828">
        <v>44321</v>
      </c>
      <c r="O2248" s="168"/>
      <c r="P2248" s="168"/>
      <c r="AB2248" s="1129" t="str">
        <f t="shared" si="41"/>
        <v>STI Black Hawk2001</v>
      </c>
    </row>
    <row r="2249" spans="1:28" ht="12.95" customHeight="1">
      <c r="A2249" s="168">
        <v>4261</v>
      </c>
      <c r="B2249" s="168" t="s">
        <v>10556</v>
      </c>
      <c r="C2249" s="532">
        <v>44257</v>
      </c>
      <c r="D2249" s="168" t="s">
        <v>652</v>
      </c>
      <c r="E2249" s="168">
        <v>2101</v>
      </c>
      <c r="F2249" s="168"/>
      <c r="G2249" s="168"/>
      <c r="H2249" s="530" t="s">
        <v>8840</v>
      </c>
      <c r="I2249" s="530" t="s">
        <v>269</v>
      </c>
      <c r="J2249" s="660">
        <v>44239</v>
      </c>
      <c r="K2249" s="530" t="s">
        <v>1095</v>
      </c>
      <c r="L2249" s="657">
        <v>1600</v>
      </c>
      <c r="M2249" s="168"/>
      <c r="N2249" s="828">
        <v>44291</v>
      </c>
      <c r="O2249" s="168"/>
      <c r="P2249" s="168"/>
      <c r="AB2249" s="1129" t="str">
        <f t="shared" si="41"/>
        <v>Sonangol Porto Amboim2101</v>
      </c>
    </row>
    <row r="2250" spans="1:28" ht="12.95" customHeight="1">
      <c r="A2250" s="168">
        <v>4262</v>
      </c>
      <c r="B2250" s="168" t="s">
        <v>10632</v>
      </c>
      <c r="C2250" s="532">
        <v>44257</v>
      </c>
      <c r="D2250" s="168" t="s">
        <v>1632</v>
      </c>
      <c r="E2250" s="168">
        <v>4</v>
      </c>
      <c r="F2250" s="168"/>
      <c r="G2250" s="168"/>
      <c r="H2250" s="530" t="s">
        <v>3273</v>
      </c>
      <c r="I2250" s="530" t="s">
        <v>10633</v>
      </c>
      <c r="J2250" s="1427">
        <v>44250</v>
      </c>
      <c r="K2250" s="530" t="s">
        <v>1485</v>
      </c>
      <c r="L2250" s="657">
        <v>1600</v>
      </c>
      <c r="M2250" s="168"/>
      <c r="N2250" s="828">
        <v>44594</v>
      </c>
      <c r="O2250" s="168"/>
      <c r="P2250" s="168"/>
      <c r="AB2250" s="1129" t="str">
        <f t="shared" si="41"/>
        <v>Navig8 Gratitude4</v>
      </c>
    </row>
    <row r="2251" spans="1:28" ht="12.95" customHeight="1">
      <c r="A2251" s="168">
        <v>4263</v>
      </c>
      <c r="B2251" s="941" t="s">
        <v>10617</v>
      </c>
      <c r="C2251" s="1170">
        <v>44257</v>
      </c>
      <c r="D2251" s="941" t="s">
        <v>8953</v>
      </c>
      <c r="E2251" s="941">
        <v>35</v>
      </c>
      <c r="F2251" s="941"/>
      <c r="G2251" s="941"/>
      <c r="H2251" s="943" t="s">
        <v>10370</v>
      </c>
      <c r="I2251" s="943" t="s">
        <v>282</v>
      </c>
      <c r="J2251" s="1354">
        <v>44228</v>
      </c>
      <c r="K2251" s="943" t="s">
        <v>1466</v>
      </c>
      <c r="L2251" s="945">
        <v>1050</v>
      </c>
      <c r="M2251" s="168"/>
      <c r="N2251" s="828"/>
      <c r="O2251" s="168"/>
      <c r="P2251" s="168"/>
      <c r="AB2251" s="1129" t="str">
        <f t="shared" si="41"/>
        <v>Eagle Brasilia35</v>
      </c>
    </row>
    <row r="2252" spans="1:28" ht="12.95" customHeight="1">
      <c r="A2252" s="168">
        <v>4264</v>
      </c>
      <c r="B2252" s="168" t="s">
        <v>10618</v>
      </c>
      <c r="C2252" s="532">
        <v>44257</v>
      </c>
      <c r="D2252" s="168" t="s">
        <v>9200</v>
      </c>
      <c r="E2252" s="168">
        <v>23</v>
      </c>
      <c r="F2252" s="168"/>
      <c r="G2252" s="168"/>
      <c r="H2252" s="530" t="s">
        <v>10456</v>
      </c>
      <c r="I2252" s="530" t="s">
        <v>20</v>
      </c>
      <c r="J2252" s="660">
        <v>44253</v>
      </c>
      <c r="K2252" s="530" t="s">
        <v>1466</v>
      </c>
      <c r="L2252" s="657">
        <v>1050</v>
      </c>
      <c r="M2252" s="168"/>
      <c r="N2252" s="828">
        <v>44285</v>
      </c>
      <c r="O2252" s="168"/>
      <c r="P2252" s="168"/>
      <c r="AB2252" s="1129" t="str">
        <f t="shared" si="41"/>
        <v>Almi Sun23</v>
      </c>
    </row>
    <row r="2253" spans="1:28" ht="12.95" customHeight="1">
      <c r="A2253" s="168">
        <v>4265</v>
      </c>
      <c r="B2253" s="168" t="s">
        <v>10619</v>
      </c>
      <c r="C2253" s="532">
        <v>44257</v>
      </c>
      <c r="D2253" s="168" t="s">
        <v>10620</v>
      </c>
      <c r="E2253" s="168" t="s">
        <v>10557</v>
      </c>
      <c r="F2253" s="168"/>
      <c r="G2253" s="168"/>
      <c r="H2253" s="530" t="s">
        <v>8389</v>
      </c>
      <c r="I2253" s="530" t="s">
        <v>7597</v>
      </c>
      <c r="J2253" s="660">
        <v>44243</v>
      </c>
      <c r="K2253" s="530" t="s">
        <v>1466</v>
      </c>
      <c r="L2253" s="657">
        <v>1050</v>
      </c>
      <c r="M2253" s="168"/>
      <c r="N2253" s="828">
        <v>44285</v>
      </c>
      <c r="O2253" s="168"/>
      <c r="P2253" s="168"/>
      <c r="AB2253" s="1129" t="str">
        <f t="shared" si="41"/>
        <v>Besiktas Dardanelles01_2021</v>
      </c>
    </row>
    <row r="2254" spans="1:28" ht="12.95" customHeight="1">
      <c r="A2254" s="168">
        <v>4266</v>
      </c>
      <c r="B2254" s="168" t="s">
        <v>10621</v>
      </c>
      <c r="C2254" s="532">
        <v>44257</v>
      </c>
      <c r="D2254" s="168" t="s">
        <v>892</v>
      </c>
      <c r="E2254" s="168" t="s">
        <v>10627</v>
      </c>
      <c r="F2254" s="168"/>
      <c r="G2254" s="168"/>
      <c r="H2254" s="530" t="s">
        <v>10427</v>
      </c>
      <c r="I2254" s="530" t="s">
        <v>10622</v>
      </c>
      <c r="J2254" s="660">
        <v>44251</v>
      </c>
      <c r="K2254" s="530" t="s">
        <v>1466</v>
      </c>
      <c r="L2254" s="657">
        <v>1050</v>
      </c>
      <c r="M2254" s="168"/>
      <c r="N2254" s="828">
        <v>44396</v>
      </c>
      <c r="O2254" s="168"/>
      <c r="P2254" s="168"/>
      <c r="AB2254" s="1129" t="str">
        <f t="shared" si="41"/>
        <v>Elisalex Schulte182, 183, 184</v>
      </c>
    </row>
    <row r="2255" spans="1:28" ht="12.95" customHeight="1">
      <c r="A2255" s="168">
        <v>4267</v>
      </c>
      <c r="B2255" s="168" t="s">
        <v>10623</v>
      </c>
      <c r="C2255" s="532">
        <v>44257</v>
      </c>
      <c r="D2255" s="168" t="s">
        <v>2854</v>
      </c>
      <c r="E2255" s="168">
        <v>288</v>
      </c>
      <c r="F2255" s="168"/>
      <c r="G2255" s="168"/>
      <c r="H2255" s="530" t="s">
        <v>10427</v>
      </c>
      <c r="I2255" s="530" t="s">
        <v>287</v>
      </c>
      <c r="J2255" s="660">
        <v>44249</v>
      </c>
      <c r="K2255" s="530" t="s">
        <v>1466</v>
      </c>
      <c r="L2255" s="657">
        <v>1050</v>
      </c>
      <c r="M2255" s="168"/>
      <c r="N2255" s="828">
        <v>44396</v>
      </c>
      <c r="O2255" s="168"/>
      <c r="P2255" s="168"/>
      <c r="AB2255" s="1129" t="str">
        <f t="shared" si="41"/>
        <v>Emmy Schulte288</v>
      </c>
    </row>
    <row r="2256" spans="1:28" ht="12.95" customHeight="1">
      <c r="A2256" s="168">
        <v>4268</v>
      </c>
      <c r="B2256" s="168" t="s">
        <v>10624</v>
      </c>
      <c r="C2256" s="532">
        <v>44257</v>
      </c>
      <c r="D2256" s="168" t="s">
        <v>9228</v>
      </c>
      <c r="E2256" s="168" t="s">
        <v>10613</v>
      </c>
      <c r="F2256" s="168"/>
      <c r="G2256" s="168"/>
      <c r="H2256" s="530" t="s">
        <v>10427</v>
      </c>
      <c r="I2256" s="530" t="s">
        <v>25</v>
      </c>
      <c r="J2256" s="660">
        <v>44252</v>
      </c>
      <c r="K2256" s="530" t="s">
        <v>1466</v>
      </c>
      <c r="L2256" s="657">
        <v>1050</v>
      </c>
      <c r="M2256" s="168"/>
      <c r="N2256" s="828">
        <v>44396</v>
      </c>
      <c r="O2256" s="168"/>
      <c r="P2256" s="168"/>
      <c r="AB2256" s="1129" t="str">
        <f t="shared" si="41"/>
        <v>Sten Fjell120, 121, 122</v>
      </c>
    </row>
    <row r="2257" spans="1:28" ht="12.95" customHeight="1">
      <c r="A2257" s="168">
        <v>4269</v>
      </c>
      <c r="B2257" s="168" t="s">
        <v>10625</v>
      </c>
      <c r="C2257" s="532">
        <v>44257</v>
      </c>
      <c r="D2257" s="168" t="s">
        <v>2776</v>
      </c>
      <c r="E2257" s="168" t="s">
        <v>10614</v>
      </c>
      <c r="F2257" s="168"/>
      <c r="G2257" s="168"/>
      <c r="H2257" s="530" t="s">
        <v>10427</v>
      </c>
      <c r="I2257" s="530" t="s">
        <v>412</v>
      </c>
      <c r="J2257" s="660">
        <v>44249</v>
      </c>
      <c r="K2257" s="530" t="s">
        <v>1466</v>
      </c>
      <c r="L2257" s="657">
        <v>1050</v>
      </c>
      <c r="M2257" s="168"/>
      <c r="N2257" s="828">
        <v>44396</v>
      </c>
      <c r="O2257" s="168"/>
      <c r="P2257" s="168"/>
      <c r="AB2257" s="1129" t="str">
        <f t="shared" si="41"/>
        <v>Sten Skagen193, 194, 195</v>
      </c>
    </row>
    <row r="2258" spans="1:28" ht="12.95" customHeight="1">
      <c r="A2258" s="168">
        <v>4270</v>
      </c>
      <c r="B2258" s="168" t="s">
        <v>10626</v>
      </c>
      <c r="C2258" s="532">
        <v>44257</v>
      </c>
      <c r="D2258" s="168" t="s">
        <v>2779</v>
      </c>
      <c r="E2258" s="168" t="s">
        <v>10615</v>
      </c>
      <c r="F2258" s="168"/>
      <c r="G2258" s="168"/>
      <c r="H2258" s="530" t="s">
        <v>10427</v>
      </c>
      <c r="I2258" s="530" t="s">
        <v>2870</v>
      </c>
      <c r="J2258" s="660">
        <v>44253</v>
      </c>
      <c r="K2258" s="530" t="s">
        <v>1466</v>
      </c>
      <c r="L2258" s="657">
        <v>1050</v>
      </c>
      <c r="M2258" s="168"/>
      <c r="N2258" s="828">
        <v>44396</v>
      </c>
      <c r="O2258" s="1431" t="s">
        <v>10631</v>
      </c>
      <c r="P2258" s="168"/>
      <c r="AB2258" s="1129" t="str">
        <f t="shared" si="41"/>
        <v>Tigris338, 339, 340</v>
      </c>
    </row>
    <row r="2259" spans="1:28" ht="12.95" customHeight="1">
      <c r="A2259" s="168">
        <v>4271</v>
      </c>
      <c r="B2259" s="168" t="s">
        <v>10630</v>
      </c>
      <c r="C2259" s="532">
        <v>44260</v>
      </c>
      <c r="D2259" s="168" t="s">
        <v>9678</v>
      </c>
      <c r="E2259" s="168" t="s">
        <v>10629</v>
      </c>
      <c r="F2259" s="168"/>
      <c r="G2259" s="168"/>
      <c r="H2259" s="530" t="s">
        <v>9679</v>
      </c>
      <c r="I2259" s="530" t="s">
        <v>614</v>
      </c>
      <c r="J2259" s="660"/>
      <c r="K2259" s="530" t="s">
        <v>9808</v>
      </c>
      <c r="L2259" s="657">
        <v>1400</v>
      </c>
      <c r="M2259" s="168"/>
      <c r="N2259" s="828">
        <v>44293</v>
      </c>
      <c r="O2259" s="685"/>
      <c r="P2259" s="168"/>
      <c r="AB2259" s="1129" t="str">
        <f t="shared" si="41"/>
        <v>Jacob20_003_</v>
      </c>
    </row>
    <row r="2260" spans="1:28" ht="12.95" customHeight="1">
      <c r="A2260" s="168">
        <v>4272</v>
      </c>
      <c r="B2260" s="530" t="s">
        <v>10667</v>
      </c>
      <c r="C2260" s="532">
        <v>44286</v>
      </c>
      <c r="D2260" s="168" t="s">
        <v>10635</v>
      </c>
      <c r="E2260" s="168" t="s">
        <v>234</v>
      </c>
      <c r="F2260" s="168"/>
      <c r="G2260" s="168"/>
      <c r="H2260" s="530" t="s">
        <v>9914</v>
      </c>
      <c r="I2260" s="530" t="s">
        <v>25</v>
      </c>
      <c r="J2260" s="1427">
        <v>44276</v>
      </c>
      <c r="K2260" s="530" t="s">
        <v>1485</v>
      </c>
      <c r="L2260" s="657">
        <v>1600</v>
      </c>
      <c r="M2260" s="168"/>
      <c r="N2260" s="828">
        <v>44594</v>
      </c>
      <c r="O2260" s="168"/>
      <c r="P2260" s="168"/>
      <c r="AB2260" s="1129" t="str">
        <f t="shared" si="41"/>
        <v>Wisco Adventure01</v>
      </c>
    </row>
    <row r="2261" spans="1:28" ht="12.95" customHeight="1">
      <c r="A2261" s="168">
        <v>4273</v>
      </c>
      <c r="B2261" s="941" t="s">
        <v>10668</v>
      </c>
      <c r="C2261" s="1170">
        <v>44286</v>
      </c>
      <c r="D2261" s="941" t="s">
        <v>10636</v>
      </c>
      <c r="E2261" s="941" t="s">
        <v>161</v>
      </c>
      <c r="F2261" s="941"/>
      <c r="G2261" s="941"/>
      <c r="H2261" s="943" t="s">
        <v>8302</v>
      </c>
      <c r="I2261" s="943" t="s">
        <v>412</v>
      </c>
      <c r="J2261" s="1354">
        <v>44261</v>
      </c>
      <c r="K2261" s="943" t="s">
        <v>7591</v>
      </c>
      <c r="L2261" s="657">
        <v>1400</v>
      </c>
      <c r="M2261" s="168"/>
      <c r="N2261" s="828"/>
      <c r="O2261" s="168"/>
      <c r="P2261" s="168"/>
      <c r="AB2261" s="1129" t="str">
        <f t="shared" si="41"/>
        <v>Verige38</v>
      </c>
    </row>
    <row r="2262" spans="1:28" ht="12.95" customHeight="1">
      <c r="A2262" s="168">
        <v>4274</v>
      </c>
      <c r="B2262" s="168" t="s">
        <v>10669</v>
      </c>
      <c r="C2262" s="1170">
        <v>44286</v>
      </c>
      <c r="D2262" s="168" t="s">
        <v>10637</v>
      </c>
      <c r="E2262" s="168" t="s">
        <v>10638</v>
      </c>
      <c r="F2262" s="168"/>
      <c r="G2262" s="168"/>
      <c r="H2262" s="530" t="s">
        <v>1271</v>
      </c>
      <c r="I2262" s="530" t="s">
        <v>2005</v>
      </c>
      <c r="J2262" s="660">
        <v>44283</v>
      </c>
      <c r="K2262" s="530" t="s">
        <v>7591</v>
      </c>
      <c r="L2262" s="657">
        <v>1400</v>
      </c>
      <c r="M2262" s="168"/>
      <c r="N2262" s="828"/>
      <c r="O2262" s="168"/>
      <c r="P2262" s="168"/>
      <c r="AB2262" s="1129" t="str">
        <f t="shared" si="41"/>
        <v>Champion Pomer2021000173</v>
      </c>
    </row>
    <row r="2263" spans="1:28" ht="12.95" customHeight="1">
      <c r="A2263" s="168">
        <v>4275</v>
      </c>
      <c r="B2263" s="168" t="s">
        <v>10670</v>
      </c>
      <c r="C2263" s="1170">
        <v>44286</v>
      </c>
      <c r="D2263" s="168" t="s">
        <v>440</v>
      </c>
      <c r="E2263" s="168" t="s">
        <v>4065</v>
      </c>
      <c r="F2263" s="168"/>
      <c r="G2263" s="168"/>
      <c r="H2263" s="530" t="s">
        <v>9627</v>
      </c>
      <c r="I2263" s="530" t="s">
        <v>20</v>
      </c>
      <c r="J2263" s="660">
        <v>44265</v>
      </c>
      <c r="K2263" s="530" t="s">
        <v>9020</v>
      </c>
      <c r="L2263" s="657">
        <v>1150</v>
      </c>
      <c r="M2263" s="168"/>
      <c r="N2263" s="828">
        <v>44319</v>
      </c>
      <c r="O2263" s="168"/>
      <c r="P2263" s="168"/>
      <c r="AB2263" s="1129" t="str">
        <f t="shared" si="41"/>
        <v>Tianlong Spirit33</v>
      </c>
    </row>
    <row r="2264" spans="1:28" ht="12.95" customHeight="1">
      <c r="A2264" s="168">
        <v>4276</v>
      </c>
      <c r="B2264" s="168" t="s">
        <v>10671</v>
      </c>
      <c r="C2264" s="1170">
        <v>44286</v>
      </c>
      <c r="D2264" s="168" t="s">
        <v>10639</v>
      </c>
      <c r="E2264" s="168" t="s">
        <v>183</v>
      </c>
      <c r="F2264" s="168"/>
      <c r="G2264" s="168"/>
      <c r="H2264" s="530" t="s">
        <v>9027</v>
      </c>
      <c r="I2264" s="530" t="s">
        <v>786</v>
      </c>
      <c r="J2264" s="660">
        <v>44265</v>
      </c>
      <c r="K2264" s="530" t="s">
        <v>9020</v>
      </c>
      <c r="L2264" s="657">
        <v>1150</v>
      </c>
      <c r="M2264" s="168"/>
      <c r="N2264" s="828">
        <v>44319</v>
      </c>
      <c r="O2264" s="168"/>
      <c r="P2264" s="168"/>
      <c r="AB2264" s="1129" t="str">
        <f t="shared" si="41"/>
        <v>Jag Leena25</v>
      </c>
    </row>
    <row r="2265" spans="1:28" ht="12.95" customHeight="1">
      <c r="A2265" s="168">
        <v>4277</v>
      </c>
      <c r="B2265" s="168" t="s">
        <v>10672</v>
      </c>
      <c r="C2265" s="1170">
        <v>44286</v>
      </c>
      <c r="D2265" s="168" t="s">
        <v>10640</v>
      </c>
      <c r="E2265" s="168" t="s">
        <v>1342</v>
      </c>
      <c r="F2265" s="168"/>
      <c r="G2265" s="168"/>
      <c r="H2265" s="530" t="s">
        <v>8976</v>
      </c>
      <c r="I2265" s="530" t="s">
        <v>267</v>
      </c>
      <c r="J2265" s="660">
        <v>44268</v>
      </c>
      <c r="K2265" s="530" t="s">
        <v>9020</v>
      </c>
      <c r="L2265" s="657">
        <v>1150</v>
      </c>
      <c r="M2265" s="168"/>
      <c r="N2265" s="828">
        <v>44299</v>
      </c>
      <c r="O2265" s="168"/>
      <c r="P2265" s="168"/>
      <c r="AB2265" s="1129" t="str">
        <f t="shared" si="41"/>
        <v>Myrtos90</v>
      </c>
    </row>
    <row r="2266" spans="1:28" ht="12.95" customHeight="1">
      <c r="A2266" s="168">
        <v>4278</v>
      </c>
      <c r="B2266" s="168" t="s">
        <v>10673</v>
      </c>
      <c r="C2266" s="1170">
        <v>44286</v>
      </c>
      <c r="D2266" s="168" t="s">
        <v>10641</v>
      </c>
      <c r="E2266" s="168" t="s">
        <v>84</v>
      </c>
      <c r="F2266" s="168"/>
      <c r="G2266" s="168"/>
      <c r="H2266" s="530" t="s">
        <v>8961</v>
      </c>
      <c r="I2266" s="530" t="s">
        <v>24</v>
      </c>
      <c r="J2266" s="660">
        <v>44274</v>
      </c>
      <c r="K2266" s="530" t="s">
        <v>9020</v>
      </c>
      <c r="L2266" s="657">
        <v>1150</v>
      </c>
      <c r="M2266" s="168"/>
      <c r="N2266" s="828"/>
      <c r="O2266" s="168"/>
      <c r="P2266" s="168"/>
      <c r="AB2266" s="1129" t="str">
        <f t="shared" si="41"/>
        <v>Abliani47</v>
      </c>
    </row>
    <row r="2267" spans="1:28" ht="12.95" customHeight="1">
      <c r="A2267" s="168">
        <v>4279</v>
      </c>
      <c r="B2267" s="168" t="s">
        <v>10674</v>
      </c>
      <c r="C2267" s="1170">
        <v>44286</v>
      </c>
      <c r="D2267" s="168" t="s">
        <v>10643</v>
      </c>
      <c r="E2267" s="168" t="s">
        <v>154</v>
      </c>
      <c r="F2267" s="168"/>
      <c r="G2267" s="168"/>
      <c r="H2267" s="530" t="s">
        <v>8961</v>
      </c>
      <c r="I2267" s="530" t="s">
        <v>10655</v>
      </c>
      <c r="J2267" s="660">
        <v>44277</v>
      </c>
      <c r="K2267" s="530" t="s">
        <v>9020</v>
      </c>
      <c r="L2267" s="657">
        <v>1150</v>
      </c>
      <c r="M2267" s="168"/>
      <c r="N2267" s="828"/>
      <c r="O2267" s="168"/>
      <c r="P2267" s="168"/>
      <c r="AB2267" s="1129" t="str">
        <f t="shared" si="41"/>
        <v>Minerva Coralia44</v>
      </c>
    </row>
    <row r="2268" spans="1:28" ht="12.95" customHeight="1">
      <c r="A2268" s="168">
        <v>4280</v>
      </c>
      <c r="B2268" s="168" t="s">
        <v>10675</v>
      </c>
      <c r="C2268" s="1170">
        <v>44286</v>
      </c>
      <c r="D2268" s="168" t="s">
        <v>2030</v>
      </c>
      <c r="E2268" s="168" t="s">
        <v>46</v>
      </c>
      <c r="F2268" s="168"/>
      <c r="G2268" s="168"/>
      <c r="H2268" s="530" t="s">
        <v>9027</v>
      </c>
      <c r="I2268" s="530" t="s">
        <v>515</v>
      </c>
      <c r="J2268" s="660">
        <v>44278</v>
      </c>
      <c r="K2268" s="530" t="s">
        <v>9020</v>
      </c>
      <c r="L2268" s="657">
        <v>1150</v>
      </c>
      <c r="M2268" s="168"/>
      <c r="N2268" s="828">
        <v>44319</v>
      </c>
      <c r="O2268" s="168"/>
      <c r="P2268" s="168"/>
      <c r="AB2268" s="1129" t="str">
        <f t="shared" ref="AB2268:AB2331" si="42">IF(TRIM(A2268)="","",CONCATENATE(TRIM(D2268),TRIM(E2268)))</f>
        <v>Athens Spirit41</v>
      </c>
    </row>
    <row r="2269" spans="1:28" ht="12.95" customHeight="1">
      <c r="A2269" s="168">
        <v>4281</v>
      </c>
      <c r="B2269" s="168" t="s">
        <v>10676</v>
      </c>
      <c r="C2269" s="1170">
        <v>44286</v>
      </c>
      <c r="D2269" s="168" t="s">
        <v>8732</v>
      </c>
      <c r="E2269" s="168" t="s">
        <v>10644</v>
      </c>
      <c r="F2269" s="168"/>
      <c r="G2269" s="168"/>
      <c r="H2269" s="530" t="s">
        <v>9915</v>
      </c>
      <c r="I2269" s="530" t="s">
        <v>413</v>
      </c>
      <c r="J2269" s="660">
        <v>44273</v>
      </c>
      <c r="K2269" s="530" t="s">
        <v>28</v>
      </c>
      <c r="L2269" s="657">
        <v>1400</v>
      </c>
      <c r="M2269" s="168"/>
      <c r="N2269" s="828">
        <v>44316</v>
      </c>
      <c r="O2269" s="168"/>
      <c r="P2269" s="168"/>
      <c r="AB2269" s="1129" t="str">
        <f t="shared" si="42"/>
        <v>Crudemed06_21</v>
      </c>
    </row>
    <row r="2270" spans="1:28" ht="12.95" customHeight="1">
      <c r="A2270" s="168">
        <v>4282</v>
      </c>
      <c r="B2270" s="168" t="s">
        <v>10677</v>
      </c>
      <c r="C2270" s="1170">
        <v>44286</v>
      </c>
      <c r="D2270" s="168" t="s">
        <v>10645</v>
      </c>
      <c r="E2270" s="168">
        <v>1</v>
      </c>
      <c r="F2270" s="168"/>
      <c r="G2270" s="168"/>
      <c r="H2270" s="530" t="s">
        <v>10054</v>
      </c>
      <c r="I2270" s="530" t="s">
        <v>269</v>
      </c>
      <c r="J2270" s="660">
        <v>44273</v>
      </c>
      <c r="K2270" s="530" t="s">
        <v>28</v>
      </c>
      <c r="L2270" s="657">
        <v>1400</v>
      </c>
      <c r="M2270" s="168"/>
      <c r="N2270" s="828">
        <v>44316</v>
      </c>
      <c r="O2270" s="168"/>
      <c r="P2270" s="168"/>
      <c r="AB2270" s="1129" t="str">
        <f t="shared" si="42"/>
        <v>Monte Toledo1</v>
      </c>
    </row>
    <row r="2271" spans="1:28" ht="12.95" customHeight="1">
      <c r="A2271" s="168">
        <v>4283</v>
      </c>
      <c r="B2271" s="168" t="s">
        <v>10678</v>
      </c>
      <c r="C2271" s="1170">
        <v>44286</v>
      </c>
      <c r="D2271" s="168" t="s">
        <v>9043</v>
      </c>
      <c r="E2271" s="168">
        <v>782101</v>
      </c>
      <c r="F2271" s="168"/>
      <c r="G2271" s="168"/>
      <c r="H2271" s="530" t="s">
        <v>9622</v>
      </c>
      <c r="I2271" s="530" t="s">
        <v>1852</v>
      </c>
      <c r="J2271" s="660">
        <v>44280</v>
      </c>
      <c r="K2271" s="530" t="s">
        <v>28</v>
      </c>
      <c r="L2271" s="657">
        <v>1400</v>
      </c>
      <c r="M2271" s="168"/>
      <c r="N2271" s="828">
        <v>44302</v>
      </c>
      <c r="O2271" s="168"/>
      <c r="P2271" s="168"/>
      <c r="AB2271" s="1129" t="str">
        <f t="shared" si="42"/>
        <v>Spirit II782101</v>
      </c>
    </row>
    <row r="2272" spans="1:28" ht="12.95" customHeight="1">
      <c r="A2272" s="168">
        <v>4284</v>
      </c>
      <c r="B2272" s="168" t="s">
        <v>10679</v>
      </c>
      <c r="C2272" s="1170">
        <v>44286</v>
      </c>
      <c r="D2272" s="168" t="s">
        <v>10647</v>
      </c>
      <c r="E2272" s="168">
        <v>15</v>
      </c>
      <c r="F2272" s="168"/>
      <c r="G2272" s="168"/>
      <c r="H2272" s="530" t="s">
        <v>671</v>
      </c>
      <c r="I2272" s="530" t="s">
        <v>10656</v>
      </c>
      <c r="J2272" s="660">
        <v>44285</v>
      </c>
      <c r="K2272" s="530" t="s">
        <v>28</v>
      </c>
      <c r="L2272" s="657">
        <v>1400</v>
      </c>
      <c r="M2272" s="168"/>
      <c r="N2272" s="828">
        <v>44302</v>
      </c>
      <c r="O2272" s="168"/>
      <c r="P2272" s="168"/>
      <c r="AB2272" s="1129" t="str">
        <f t="shared" si="42"/>
        <v>Fos Hamilton15</v>
      </c>
    </row>
    <row r="2273" spans="1:28" ht="12.95" customHeight="1">
      <c r="A2273" s="168">
        <v>4285</v>
      </c>
      <c r="B2273" s="168" t="s">
        <v>10680</v>
      </c>
      <c r="C2273" s="1170">
        <v>44286</v>
      </c>
      <c r="D2273" s="168" t="s">
        <v>9182</v>
      </c>
      <c r="E2273" s="168">
        <v>55</v>
      </c>
      <c r="F2273" s="168"/>
      <c r="G2273" s="168"/>
      <c r="H2273" s="530" t="s">
        <v>10370</v>
      </c>
      <c r="I2273" s="530" t="s">
        <v>9415</v>
      </c>
      <c r="J2273" s="660">
        <v>44259</v>
      </c>
      <c r="K2273" s="530" t="s">
        <v>1466</v>
      </c>
      <c r="L2273" s="657">
        <v>1050</v>
      </c>
      <c r="M2273" s="168"/>
      <c r="N2273" s="828">
        <v>44526</v>
      </c>
      <c r="O2273" s="168"/>
      <c r="P2273" s="168"/>
      <c r="AB2273" s="1129" t="str">
        <f t="shared" si="42"/>
        <v>Gagarin Prospect55</v>
      </c>
    </row>
    <row r="2274" spans="1:28" ht="12.95" customHeight="1">
      <c r="A2274" s="168">
        <v>4286</v>
      </c>
      <c r="B2274" s="168" t="s">
        <v>10681</v>
      </c>
      <c r="C2274" s="532">
        <v>44286</v>
      </c>
      <c r="D2274" s="168" t="s">
        <v>8953</v>
      </c>
      <c r="E2274" s="168">
        <v>37</v>
      </c>
      <c r="F2274" s="168"/>
      <c r="G2274" s="168"/>
      <c r="H2274" s="530" t="s">
        <v>10370</v>
      </c>
      <c r="I2274" s="530" t="s">
        <v>523</v>
      </c>
      <c r="J2274" s="660">
        <v>44272</v>
      </c>
      <c r="K2274" s="530" t="s">
        <v>1466</v>
      </c>
      <c r="L2274" s="657">
        <v>1050</v>
      </c>
      <c r="M2274" s="168"/>
      <c r="N2274" s="828">
        <v>44526</v>
      </c>
      <c r="O2274" s="168"/>
      <c r="P2274" s="168"/>
      <c r="AB2274" s="1129" t="str">
        <f t="shared" si="42"/>
        <v>Eagle Brasilia37</v>
      </c>
    </row>
    <row r="2275" spans="1:28" ht="12.95" customHeight="1">
      <c r="A2275" s="168">
        <v>4287</v>
      </c>
      <c r="B2275" s="168" t="s">
        <v>10682</v>
      </c>
      <c r="C2275" s="532">
        <v>44286</v>
      </c>
      <c r="D2275" s="168" t="s">
        <v>8730</v>
      </c>
      <c r="E2275" s="168">
        <v>236</v>
      </c>
      <c r="F2275" s="168"/>
      <c r="G2275" s="168"/>
      <c r="H2275" s="530" t="s">
        <v>9535</v>
      </c>
      <c r="I2275" s="530" t="s">
        <v>62</v>
      </c>
      <c r="J2275" s="660">
        <v>44274</v>
      </c>
      <c r="K2275" s="530" t="s">
        <v>1466</v>
      </c>
      <c r="L2275" s="657">
        <v>1050</v>
      </c>
      <c r="M2275" s="168"/>
      <c r="N2275" s="828">
        <v>44396</v>
      </c>
      <c r="O2275" s="168"/>
      <c r="P2275" s="168"/>
      <c r="AB2275" s="1129" t="str">
        <f t="shared" si="42"/>
        <v>Tequila236</v>
      </c>
    </row>
    <row r="2276" spans="1:28" ht="12.95" customHeight="1">
      <c r="A2276" s="168">
        <v>4288</v>
      </c>
      <c r="B2276" s="168" t="s">
        <v>10683</v>
      </c>
      <c r="C2276" s="532">
        <v>44286</v>
      </c>
      <c r="D2276" s="168" t="s">
        <v>2779</v>
      </c>
      <c r="E2276" s="168" t="s">
        <v>10663</v>
      </c>
      <c r="F2276" s="168"/>
      <c r="G2276" s="168"/>
      <c r="H2276" s="530" t="s">
        <v>10427</v>
      </c>
      <c r="I2276" s="530" t="s">
        <v>535</v>
      </c>
      <c r="J2276" s="660">
        <v>44283</v>
      </c>
      <c r="K2276" s="530" t="s">
        <v>1466</v>
      </c>
      <c r="L2276" s="657">
        <v>1050</v>
      </c>
      <c r="M2276" s="168"/>
      <c r="N2276" s="828">
        <v>44396</v>
      </c>
      <c r="O2276" s="168"/>
      <c r="P2276" s="168"/>
      <c r="AB2276" s="1129" t="str">
        <f t="shared" si="42"/>
        <v>Tigris341, 342, 343</v>
      </c>
    </row>
    <row r="2277" spans="1:28" ht="12.95" customHeight="1">
      <c r="A2277" s="168">
        <v>4289</v>
      </c>
      <c r="B2277" s="168" t="s">
        <v>10684</v>
      </c>
      <c r="C2277" s="532">
        <v>44286</v>
      </c>
      <c r="D2277" s="168" t="s">
        <v>9228</v>
      </c>
      <c r="E2277" s="168">
        <v>125</v>
      </c>
      <c r="F2277" s="168"/>
      <c r="G2277" s="168"/>
      <c r="H2277" s="530" t="s">
        <v>10427</v>
      </c>
      <c r="I2277" s="530" t="s">
        <v>2870</v>
      </c>
      <c r="J2277" s="660">
        <v>44276</v>
      </c>
      <c r="K2277" s="530" t="s">
        <v>1466</v>
      </c>
      <c r="L2277" s="657">
        <v>1050</v>
      </c>
      <c r="M2277" s="168"/>
      <c r="N2277" s="828">
        <v>44396</v>
      </c>
      <c r="O2277" s="168"/>
      <c r="P2277" s="168"/>
      <c r="AB2277" s="1129" t="str">
        <f t="shared" si="42"/>
        <v>Sten Fjell125</v>
      </c>
    </row>
    <row r="2278" spans="1:28" ht="12.95" customHeight="1">
      <c r="A2278" s="168">
        <v>4290</v>
      </c>
      <c r="B2278" s="168" t="s">
        <v>10685</v>
      </c>
      <c r="C2278" s="532">
        <v>44286</v>
      </c>
      <c r="D2278" s="168" t="s">
        <v>2854</v>
      </c>
      <c r="E2278" s="168" t="s">
        <v>10664</v>
      </c>
      <c r="F2278" s="168"/>
      <c r="G2278" s="168"/>
      <c r="H2278" s="530" t="s">
        <v>10427</v>
      </c>
      <c r="I2278" s="530" t="s">
        <v>686</v>
      </c>
      <c r="J2278" s="660">
        <v>44283</v>
      </c>
      <c r="K2278" s="530" t="s">
        <v>1466</v>
      </c>
      <c r="L2278" s="657">
        <v>1050</v>
      </c>
      <c r="M2278" s="168"/>
      <c r="N2278" s="828">
        <v>44396</v>
      </c>
      <c r="O2278" s="168"/>
      <c r="P2278" s="168"/>
      <c r="AB2278" s="1129" t="str">
        <f t="shared" si="42"/>
        <v>Emmy Schulte290, 291</v>
      </c>
    </row>
    <row r="2279" spans="1:28" ht="12.95" customHeight="1">
      <c r="A2279" s="168">
        <v>4291</v>
      </c>
      <c r="B2279" s="168" t="s">
        <v>10686</v>
      </c>
      <c r="C2279" s="532">
        <v>44286</v>
      </c>
      <c r="D2279" s="168" t="s">
        <v>892</v>
      </c>
      <c r="E2279" s="168" t="s">
        <v>10665</v>
      </c>
      <c r="F2279" s="168"/>
      <c r="G2279" s="168"/>
      <c r="H2279" s="530" t="s">
        <v>10427</v>
      </c>
      <c r="I2279" s="530" t="s">
        <v>287</v>
      </c>
      <c r="J2279" s="660">
        <v>44283</v>
      </c>
      <c r="K2279" s="530" t="s">
        <v>1466</v>
      </c>
      <c r="L2279" s="657">
        <v>1050</v>
      </c>
      <c r="M2279" s="168"/>
      <c r="N2279" s="828">
        <v>44396</v>
      </c>
      <c r="O2279" s="168"/>
      <c r="P2279" s="168"/>
      <c r="AB2279" s="1129" t="str">
        <f t="shared" si="42"/>
        <v>Elisalex Schulte185, 186</v>
      </c>
    </row>
    <row r="2280" spans="1:28" ht="12.95" customHeight="1">
      <c r="A2280" s="168">
        <v>4292</v>
      </c>
      <c r="B2280" s="168" t="s">
        <v>10687</v>
      </c>
      <c r="C2280" s="532">
        <v>44286</v>
      </c>
      <c r="D2280" s="168" t="s">
        <v>2776</v>
      </c>
      <c r="E2280" s="168" t="s">
        <v>10666</v>
      </c>
      <c r="F2280" s="168"/>
      <c r="G2280" s="168"/>
      <c r="H2280" s="530" t="s">
        <v>10427</v>
      </c>
      <c r="I2280" s="530" t="s">
        <v>2870</v>
      </c>
      <c r="J2280" s="660">
        <v>44284</v>
      </c>
      <c r="K2280" s="530" t="s">
        <v>1466</v>
      </c>
      <c r="L2280" s="657">
        <v>1050</v>
      </c>
      <c r="M2280" s="168"/>
      <c r="N2280" s="828">
        <v>44396</v>
      </c>
      <c r="O2280" s="168"/>
      <c r="P2280" s="168"/>
      <c r="AB2280" s="1129" t="str">
        <f t="shared" si="42"/>
        <v>Sten Skagen196, 197</v>
      </c>
    </row>
    <row r="2281" spans="1:28" ht="12.95" customHeight="1">
      <c r="A2281" s="168">
        <v>4293</v>
      </c>
      <c r="B2281" s="168" t="s">
        <v>10688</v>
      </c>
      <c r="C2281" s="532">
        <v>44286</v>
      </c>
      <c r="D2281" s="168" t="s">
        <v>9623</v>
      </c>
      <c r="E2281" s="168">
        <v>2101</v>
      </c>
      <c r="F2281" s="168"/>
      <c r="G2281" s="168"/>
      <c r="H2281" s="530" t="s">
        <v>1377</v>
      </c>
      <c r="I2281" s="530" t="s">
        <v>607</v>
      </c>
      <c r="J2281" s="660">
        <v>44258</v>
      </c>
      <c r="K2281" s="530" t="s">
        <v>1094</v>
      </c>
      <c r="L2281" s="657">
        <v>1400</v>
      </c>
      <c r="M2281" s="168"/>
      <c r="N2281" s="828">
        <v>44319</v>
      </c>
      <c r="O2281" s="168"/>
      <c r="P2281" s="168"/>
      <c r="AB2281" s="1129" t="str">
        <f t="shared" si="42"/>
        <v>Nordic Rio2101</v>
      </c>
    </row>
    <row r="2282" spans="1:28" ht="12.95" customHeight="1">
      <c r="A2282" s="168">
        <v>4294</v>
      </c>
      <c r="B2282" s="168" t="s">
        <v>10689</v>
      </c>
      <c r="C2282" s="532">
        <v>44286</v>
      </c>
      <c r="D2282" s="168" t="s">
        <v>1292</v>
      </c>
      <c r="E2282" s="168">
        <v>2101</v>
      </c>
      <c r="F2282" s="168"/>
      <c r="G2282" s="168"/>
      <c r="H2282" s="530" t="s">
        <v>828</v>
      </c>
      <c r="I2282" s="530" t="s">
        <v>10659</v>
      </c>
      <c r="J2282" s="660">
        <v>44260</v>
      </c>
      <c r="K2282" s="530" t="s">
        <v>1094</v>
      </c>
      <c r="L2282" s="657">
        <v>1400</v>
      </c>
      <c r="M2282" s="168"/>
      <c r="N2282" s="828">
        <v>44319</v>
      </c>
      <c r="O2282" s="168"/>
      <c r="P2282" s="168"/>
      <c r="AB2282" s="1129" t="str">
        <f t="shared" si="42"/>
        <v>Afroditi2101</v>
      </c>
    </row>
    <row r="2283" spans="1:28" ht="12.95" customHeight="1">
      <c r="A2283" s="168">
        <v>4295</v>
      </c>
      <c r="B2283" s="168" t="s">
        <v>10690</v>
      </c>
      <c r="C2283" s="532">
        <v>44286</v>
      </c>
      <c r="D2283" s="168" t="s">
        <v>464</v>
      </c>
      <c r="E2283" s="168">
        <v>2101</v>
      </c>
      <c r="F2283" s="168"/>
      <c r="G2283" s="168"/>
      <c r="H2283" s="530" t="s">
        <v>817</v>
      </c>
      <c r="I2283" s="530" t="s">
        <v>55</v>
      </c>
      <c r="J2283" s="660">
        <v>44266</v>
      </c>
      <c r="K2283" s="530" t="s">
        <v>1094</v>
      </c>
      <c r="L2283" s="657">
        <v>1400</v>
      </c>
      <c r="M2283" s="168"/>
      <c r="N2283" s="828">
        <v>44319</v>
      </c>
      <c r="O2283" s="168"/>
      <c r="P2283" s="168"/>
      <c r="AB2283" s="1129" t="str">
        <f t="shared" si="42"/>
        <v>Stena Penguin2101</v>
      </c>
    </row>
    <row r="2284" spans="1:28" ht="12.95" customHeight="1">
      <c r="A2284" s="168">
        <v>4296</v>
      </c>
      <c r="B2284" s="168" t="s">
        <v>10691</v>
      </c>
      <c r="C2284" s="532">
        <v>44286</v>
      </c>
      <c r="D2284" s="168" t="s">
        <v>752</v>
      </c>
      <c r="E2284" s="168">
        <v>103</v>
      </c>
      <c r="F2284" s="168"/>
      <c r="G2284" s="168"/>
      <c r="H2284" s="530" t="s">
        <v>63</v>
      </c>
      <c r="I2284" s="530" t="s">
        <v>1409</v>
      </c>
      <c r="J2284" s="660">
        <v>44259</v>
      </c>
      <c r="K2284" s="530" t="s">
        <v>60</v>
      </c>
      <c r="L2284" s="657">
        <v>800</v>
      </c>
      <c r="M2284" s="168"/>
      <c r="N2284" s="828">
        <v>44294</v>
      </c>
      <c r="O2284" s="168"/>
      <c r="P2284" s="168"/>
      <c r="AB2284" s="1129" t="str">
        <f t="shared" si="42"/>
        <v>Whistler Spirit103</v>
      </c>
    </row>
    <row r="2285" spans="1:28" ht="12.95" customHeight="1">
      <c r="A2285" s="168">
        <v>4297</v>
      </c>
      <c r="B2285" s="168" t="s">
        <v>10692</v>
      </c>
      <c r="C2285" s="532">
        <v>44286</v>
      </c>
      <c r="D2285" s="168" t="s">
        <v>484</v>
      </c>
      <c r="E2285" s="168">
        <v>195</v>
      </c>
      <c r="F2285" s="168"/>
      <c r="G2285" s="168"/>
      <c r="H2285" s="530" t="s">
        <v>9981</v>
      </c>
      <c r="I2285" s="530" t="s">
        <v>4778</v>
      </c>
      <c r="J2285" s="660">
        <v>44264</v>
      </c>
      <c r="K2285" s="530" t="s">
        <v>60</v>
      </c>
      <c r="L2285" s="657">
        <v>800</v>
      </c>
      <c r="M2285" s="168"/>
      <c r="N2285" s="828">
        <v>44302</v>
      </c>
      <c r="O2285" s="168"/>
      <c r="P2285" s="168"/>
      <c r="AB2285" s="1129" t="str">
        <f t="shared" si="42"/>
        <v>Esther Spirit195</v>
      </c>
    </row>
    <row r="2286" spans="1:28" ht="12.95" customHeight="1">
      <c r="A2286" s="168">
        <v>4298</v>
      </c>
      <c r="B2286" s="168" t="s">
        <v>10693</v>
      </c>
      <c r="C2286" s="532">
        <v>44286</v>
      </c>
      <c r="D2286" s="168" t="s">
        <v>10651</v>
      </c>
      <c r="E2286" s="168">
        <v>3</v>
      </c>
      <c r="F2286" s="168"/>
      <c r="G2286" s="168"/>
      <c r="H2286" s="530" t="s">
        <v>63</v>
      </c>
      <c r="I2286" s="530" t="s">
        <v>269</v>
      </c>
      <c r="J2286" s="660">
        <v>44269</v>
      </c>
      <c r="K2286" s="530" t="s">
        <v>60</v>
      </c>
      <c r="L2286" s="657">
        <v>800</v>
      </c>
      <c r="M2286" s="168"/>
      <c r="N2286" s="828">
        <v>44294</v>
      </c>
      <c r="O2286" s="168"/>
      <c r="P2286" s="168"/>
      <c r="AB2286" s="1129" t="str">
        <f t="shared" si="42"/>
        <v>Oberon3</v>
      </c>
    </row>
    <row r="2287" spans="1:28" ht="12.95" customHeight="1">
      <c r="A2287" s="168">
        <v>4299</v>
      </c>
      <c r="B2287" s="168" t="s">
        <v>10694</v>
      </c>
      <c r="C2287" s="532">
        <v>44286</v>
      </c>
      <c r="D2287" s="168" t="s">
        <v>7849</v>
      </c>
      <c r="E2287" s="168">
        <v>16</v>
      </c>
      <c r="F2287" s="168"/>
      <c r="G2287" s="168"/>
      <c r="H2287" s="530" t="s">
        <v>9386</v>
      </c>
      <c r="I2287" s="530" t="s">
        <v>7597</v>
      </c>
      <c r="J2287" s="660">
        <v>44279</v>
      </c>
      <c r="K2287" s="530" t="s">
        <v>60</v>
      </c>
      <c r="L2287" s="657">
        <v>800</v>
      </c>
      <c r="M2287" s="168"/>
      <c r="N2287" s="828">
        <v>44302</v>
      </c>
      <c r="O2287" s="168"/>
      <c r="P2287" s="168"/>
      <c r="AB2287" s="1129" t="str">
        <f t="shared" si="42"/>
        <v>Nordic Brasilia16</v>
      </c>
    </row>
    <row r="2288" spans="1:28" ht="12.95" customHeight="1">
      <c r="A2288" s="168">
        <v>4300</v>
      </c>
      <c r="B2288" s="168" t="s">
        <v>10695</v>
      </c>
      <c r="C2288" s="532">
        <v>44286</v>
      </c>
      <c r="D2288" s="168" t="s">
        <v>2333</v>
      </c>
      <c r="E2288" s="168">
        <v>40</v>
      </c>
      <c r="F2288" s="168"/>
      <c r="G2288" s="168"/>
      <c r="H2288" s="530" t="s">
        <v>1834</v>
      </c>
      <c r="I2288" s="530" t="s">
        <v>410</v>
      </c>
      <c r="J2288" s="660">
        <v>44284</v>
      </c>
      <c r="K2288" s="530" t="s">
        <v>60</v>
      </c>
      <c r="L2288" s="657">
        <v>800</v>
      </c>
      <c r="M2288" s="168"/>
      <c r="N2288" s="828">
        <v>44302</v>
      </c>
      <c r="O2288" s="168"/>
      <c r="P2288" s="168"/>
      <c r="AB2288" s="1129" t="str">
        <f t="shared" si="42"/>
        <v>Tahoe Spirit40</v>
      </c>
    </row>
    <row r="2289" spans="1:28" ht="12.95" customHeight="1">
      <c r="A2289" s="168">
        <v>4301</v>
      </c>
      <c r="B2289" s="168" t="s">
        <v>10696</v>
      </c>
      <c r="C2289" s="532">
        <v>44286</v>
      </c>
      <c r="D2289" s="168" t="s">
        <v>3694</v>
      </c>
      <c r="E2289" s="168" t="s">
        <v>197</v>
      </c>
      <c r="F2289" s="168"/>
      <c r="G2289" s="168"/>
      <c r="H2289" s="530" t="s">
        <v>1193</v>
      </c>
      <c r="I2289" s="530" t="s">
        <v>10660</v>
      </c>
      <c r="J2289" s="660">
        <v>44256</v>
      </c>
      <c r="K2289" s="530" t="s">
        <v>8366</v>
      </c>
      <c r="L2289" s="657">
        <v>1200</v>
      </c>
      <c r="M2289" s="168"/>
      <c r="N2289" s="828">
        <v>44321</v>
      </c>
      <c r="O2289" s="168"/>
      <c r="P2289" s="168"/>
      <c r="AB2289" s="1129" t="str">
        <f t="shared" si="42"/>
        <v>Shamrock Mercury67</v>
      </c>
    </row>
    <row r="2290" spans="1:28" ht="12.95" customHeight="1">
      <c r="A2290" s="168">
        <v>4302</v>
      </c>
      <c r="B2290" s="168" t="s">
        <v>10697</v>
      </c>
      <c r="C2290" s="532">
        <v>44286</v>
      </c>
      <c r="D2290" s="168" t="s">
        <v>3112</v>
      </c>
      <c r="E2290" s="168" t="s">
        <v>10652</v>
      </c>
      <c r="F2290" s="168"/>
      <c r="G2290" s="168"/>
      <c r="H2290" s="530" t="s">
        <v>2868</v>
      </c>
      <c r="I2290" s="530" t="s">
        <v>3180</v>
      </c>
      <c r="J2290" s="660">
        <v>44260</v>
      </c>
      <c r="K2290" s="530" t="s">
        <v>8362</v>
      </c>
      <c r="L2290" s="657">
        <v>1200</v>
      </c>
      <c r="M2290" s="168"/>
      <c r="N2290" s="828">
        <v>44321</v>
      </c>
      <c r="O2290" s="168"/>
      <c r="P2290" s="168"/>
      <c r="AB2290" s="1129" t="str">
        <f t="shared" si="42"/>
        <v>Selecao49P _149F</v>
      </c>
    </row>
    <row r="2291" spans="1:28" ht="12.95" customHeight="1">
      <c r="A2291" s="168">
        <v>4303</v>
      </c>
      <c r="B2291" s="168" t="s">
        <v>10698</v>
      </c>
      <c r="C2291" s="532">
        <v>44286</v>
      </c>
      <c r="D2291" s="168" t="s">
        <v>10543</v>
      </c>
      <c r="E2291" s="168" t="s">
        <v>414</v>
      </c>
      <c r="F2291" s="168"/>
      <c r="G2291" s="168"/>
      <c r="H2291" s="530" t="s">
        <v>1405</v>
      </c>
      <c r="I2291" s="530" t="s">
        <v>1319</v>
      </c>
      <c r="J2291" s="660">
        <v>44260</v>
      </c>
      <c r="K2291" s="530" t="s">
        <v>8362</v>
      </c>
      <c r="L2291" s="657">
        <v>1200</v>
      </c>
      <c r="M2291" s="168"/>
      <c r="N2291" s="828">
        <v>44321</v>
      </c>
      <c r="O2291" s="168"/>
      <c r="P2291" s="168"/>
      <c r="AB2291" s="1129" t="str">
        <f t="shared" si="42"/>
        <v>Celsius Miami5</v>
      </c>
    </row>
    <row r="2292" spans="1:28" ht="12.95" customHeight="1">
      <c r="A2292" s="168">
        <v>4304</v>
      </c>
      <c r="B2292" s="168" t="s">
        <v>10699</v>
      </c>
      <c r="C2292" s="532">
        <v>44286</v>
      </c>
      <c r="D2292" s="168" t="s">
        <v>1427</v>
      </c>
      <c r="E2292" s="168" t="s">
        <v>624</v>
      </c>
      <c r="F2292" s="168"/>
      <c r="G2292" s="168"/>
      <c r="H2292" s="530" t="s">
        <v>1405</v>
      </c>
      <c r="I2292" s="530" t="s">
        <v>8731</v>
      </c>
      <c r="J2292" s="660">
        <v>44263</v>
      </c>
      <c r="K2292" s="530" t="s">
        <v>8366</v>
      </c>
      <c r="L2292" s="657">
        <v>1200</v>
      </c>
      <c r="M2292" s="168"/>
      <c r="N2292" s="828">
        <v>44321</v>
      </c>
      <c r="O2292" s="168"/>
      <c r="P2292" s="168"/>
      <c r="AB2292" s="1129" t="str">
        <f t="shared" si="42"/>
        <v>Halcon Trader51</v>
      </c>
    </row>
    <row r="2293" spans="1:28" ht="12.95" customHeight="1">
      <c r="A2293" s="168">
        <v>4305</v>
      </c>
      <c r="B2293" s="168" t="s">
        <v>10700</v>
      </c>
      <c r="C2293" s="532">
        <v>44286</v>
      </c>
      <c r="D2293" s="168" t="s">
        <v>8317</v>
      </c>
      <c r="E2293" s="168" t="s">
        <v>163</v>
      </c>
      <c r="F2293" s="168"/>
      <c r="G2293" s="168"/>
      <c r="H2293" s="530" t="s">
        <v>10053</v>
      </c>
      <c r="I2293" s="530" t="s">
        <v>324</v>
      </c>
      <c r="J2293" s="660">
        <v>44265</v>
      </c>
      <c r="K2293" s="530" t="s">
        <v>8366</v>
      </c>
      <c r="L2293" s="657">
        <v>1200</v>
      </c>
      <c r="M2293" s="168"/>
      <c r="N2293" s="828">
        <v>44321</v>
      </c>
      <c r="O2293" s="168"/>
      <c r="P2293" s="168"/>
      <c r="AB2293" s="1129" t="str">
        <f t="shared" si="42"/>
        <v>Cabo San Antonio20</v>
      </c>
    </row>
    <row r="2294" spans="1:28" ht="12.95" customHeight="1">
      <c r="A2294" s="168">
        <v>4306</v>
      </c>
      <c r="B2294" s="168" t="s">
        <v>10701</v>
      </c>
      <c r="C2294" s="532">
        <v>44286</v>
      </c>
      <c r="D2294" s="168" t="s">
        <v>3171</v>
      </c>
      <c r="E2294" s="168" t="s">
        <v>6416</v>
      </c>
      <c r="F2294" s="168"/>
      <c r="G2294" s="168"/>
      <c r="H2294" s="530" t="s">
        <v>1489</v>
      </c>
      <c r="I2294" s="530" t="s">
        <v>829</v>
      </c>
      <c r="J2294" s="660">
        <v>44266</v>
      </c>
      <c r="K2294" s="530" t="s">
        <v>8362</v>
      </c>
      <c r="L2294" s="657">
        <v>1200</v>
      </c>
      <c r="M2294" s="168"/>
      <c r="N2294" s="828">
        <v>44298</v>
      </c>
      <c r="O2294" s="168"/>
      <c r="P2294" s="168"/>
      <c r="AB2294" s="1129" t="str">
        <f t="shared" si="42"/>
        <v>Seaways Rosemar255</v>
      </c>
    </row>
    <row r="2295" spans="1:28" ht="12.95" customHeight="1">
      <c r="A2295" s="168">
        <v>4307</v>
      </c>
      <c r="B2295" s="168" t="s">
        <v>10702</v>
      </c>
      <c r="C2295" s="532">
        <v>44286</v>
      </c>
      <c r="D2295" s="168" t="s">
        <v>9113</v>
      </c>
      <c r="E2295" s="168" t="s">
        <v>10653</v>
      </c>
      <c r="F2295" s="168"/>
      <c r="G2295" s="168"/>
      <c r="H2295" s="530" t="s">
        <v>8245</v>
      </c>
      <c r="I2295" s="530" t="s">
        <v>507</v>
      </c>
      <c r="J2295" s="660">
        <v>44268</v>
      </c>
      <c r="K2295" s="530" t="s">
        <v>8362</v>
      </c>
      <c r="L2295" s="657">
        <v>1200</v>
      </c>
      <c r="M2295" s="168"/>
      <c r="N2295" s="828">
        <v>44321</v>
      </c>
      <c r="O2295" s="168"/>
      <c r="P2295" s="168"/>
      <c r="AB2295" s="1129" t="str">
        <f t="shared" si="42"/>
        <v>Ice Victory64_19</v>
      </c>
    </row>
    <row r="2296" spans="1:28" ht="12.95" customHeight="1">
      <c r="A2296" s="168">
        <v>4308</v>
      </c>
      <c r="B2296" s="168" t="s">
        <v>10703</v>
      </c>
      <c r="C2296" s="532">
        <v>44286</v>
      </c>
      <c r="D2296" s="168" t="s">
        <v>8170</v>
      </c>
      <c r="E2296" s="168" t="s">
        <v>188</v>
      </c>
      <c r="F2296" s="168"/>
      <c r="G2296" s="168"/>
      <c r="H2296" s="530" t="s">
        <v>8245</v>
      </c>
      <c r="I2296" s="530" t="s">
        <v>3180</v>
      </c>
      <c r="J2296" s="660">
        <v>44272</v>
      </c>
      <c r="K2296" s="530" t="s">
        <v>8362</v>
      </c>
      <c r="L2296" s="657">
        <v>1200</v>
      </c>
      <c r="M2296" s="168"/>
      <c r="N2296" s="828">
        <v>44321</v>
      </c>
      <c r="O2296" s="168"/>
      <c r="P2296" s="168"/>
      <c r="AB2296" s="1129" t="str">
        <f t="shared" si="42"/>
        <v>Antipolis31</v>
      </c>
    </row>
    <row r="2297" spans="1:28" ht="12.95" customHeight="1">
      <c r="A2297" s="168">
        <v>4309</v>
      </c>
      <c r="B2297" s="168" t="s">
        <v>10704</v>
      </c>
      <c r="C2297" s="532">
        <v>44286</v>
      </c>
      <c r="D2297" s="168" t="s">
        <v>612</v>
      </c>
      <c r="E2297" s="168" t="s">
        <v>446</v>
      </c>
      <c r="F2297" s="168"/>
      <c r="G2297" s="168"/>
      <c r="H2297" s="530" t="s">
        <v>10654</v>
      </c>
      <c r="I2297" s="530" t="s">
        <v>10661</v>
      </c>
      <c r="J2297" s="660">
        <v>44275</v>
      </c>
      <c r="K2297" s="530" t="s">
        <v>8366</v>
      </c>
      <c r="L2297" s="657">
        <v>1200</v>
      </c>
      <c r="M2297" s="168"/>
      <c r="N2297" s="828">
        <v>44321</v>
      </c>
      <c r="O2297" s="168"/>
      <c r="P2297" s="168"/>
      <c r="AB2297" s="1129" t="str">
        <f t="shared" si="42"/>
        <v>Shamrock Jupiter78</v>
      </c>
    </row>
    <row r="2298" spans="1:28" ht="12.95" customHeight="1">
      <c r="A2298" s="168">
        <v>4310</v>
      </c>
      <c r="B2298" s="168" t="s">
        <v>10705</v>
      </c>
      <c r="C2298" s="532">
        <v>44286</v>
      </c>
      <c r="D2298" s="168" t="s">
        <v>3094</v>
      </c>
      <c r="E2298" s="168" t="s">
        <v>621</v>
      </c>
      <c r="F2298" s="168"/>
      <c r="G2298" s="168"/>
      <c r="H2298" s="530" t="s">
        <v>10053</v>
      </c>
      <c r="I2298" s="530" t="s">
        <v>269</v>
      </c>
      <c r="J2298" s="660">
        <v>44278</v>
      </c>
      <c r="K2298" s="530" t="s">
        <v>8366</v>
      </c>
      <c r="L2298" s="657">
        <v>1200</v>
      </c>
      <c r="M2298" s="168"/>
      <c r="N2298" s="828">
        <v>44313</v>
      </c>
      <c r="O2298" s="168"/>
      <c r="P2298" s="168"/>
      <c r="AB2298" s="1129" t="str">
        <f t="shared" si="42"/>
        <v>Cabo Froward160</v>
      </c>
    </row>
    <row r="2299" spans="1:28" ht="12.95" customHeight="1">
      <c r="A2299" s="168">
        <v>4311</v>
      </c>
      <c r="B2299" s="168" t="s">
        <v>10773</v>
      </c>
      <c r="C2299" s="532">
        <v>44316</v>
      </c>
      <c r="D2299" s="168" t="s">
        <v>2704</v>
      </c>
      <c r="E2299" s="168">
        <v>38</v>
      </c>
      <c r="F2299" s="168"/>
      <c r="G2299" s="168"/>
      <c r="H2299" s="530" t="s">
        <v>9386</v>
      </c>
      <c r="I2299" s="530" t="s">
        <v>269</v>
      </c>
      <c r="J2299" s="660">
        <v>44291</v>
      </c>
      <c r="K2299" s="530" t="s">
        <v>60</v>
      </c>
      <c r="L2299" s="657">
        <v>800</v>
      </c>
      <c r="M2299" s="168"/>
      <c r="N2299" s="828">
        <v>44329</v>
      </c>
      <c r="O2299" s="168"/>
      <c r="P2299" s="168"/>
      <c r="Q2299">
        <v>74.760000000000005</v>
      </c>
      <c r="R2299" s="1435">
        <f t="shared" ref="R2299:R2362" si="43">IF(OR(L2299="",Q2299=""),"",L2299*Q2299)</f>
        <v>59808.000000000007</v>
      </c>
      <c r="AB2299" s="1129" t="str">
        <f t="shared" si="42"/>
        <v>Mare Doricum38</v>
      </c>
    </row>
    <row r="2300" spans="1:28" ht="12.95" customHeight="1">
      <c r="A2300" s="941">
        <v>4312</v>
      </c>
      <c r="B2300" s="941" t="s">
        <v>10774</v>
      </c>
      <c r="C2300" s="1170">
        <v>44316</v>
      </c>
      <c r="D2300" s="941" t="s">
        <v>1274</v>
      </c>
      <c r="E2300" s="941">
        <v>97</v>
      </c>
      <c r="F2300" s="941"/>
      <c r="G2300" s="941"/>
      <c r="H2300" s="943" t="s">
        <v>8111</v>
      </c>
      <c r="I2300" s="943" t="s">
        <v>20</v>
      </c>
      <c r="J2300" s="1354">
        <v>44301</v>
      </c>
      <c r="K2300" s="943" t="s">
        <v>60</v>
      </c>
      <c r="L2300" s="945">
        <v>800</v>
      </c>
      <c r="M2300" s="168"/>
      <c r="N2300" s="828">
        <v>44344</v>
      </c>
      <c r="O2300" s="168"/>
      <c r="P2300" s="168"/>
      <c r="Q2300" s="941">
        <v>74.760000000000005</v>
      </c>
      <c r="R2300" s="945">
        <f t="shared" si="43"/>
        <v>59808.000000000007</v>
      </c>
      <c r="AB2300" s="1129" t="str">
        <f t="shared" si="42"/>
        <v>Yamato Spirit97</v>
      </c>
    </row>
    <row r="2301" spans="1:28" ht="12.95" customHeight="1">
      <c r="A2301" s="941">
        <v>4313</v>
      </c>
      <c r="B2301" s="941" t="s">
        <v>10775</v>
      </c>
      <c r="C2301" s="1170">
        <v>44316</v>
      </c>
      <c r="D2301" s="941" t="s">
        <v>531</v>
      </c>
      <c r="E2301" s="941">
        <v>97</v>
      </c>
      <c r="F2301" s="941"/>
      <c r="G2301" s="941"/>
      <c r="H2301" s="943" t="s">
        <v>7955</v>
      </c>
      <c r="I2301" s="943" t="s">
        <v>200</v>
      </c>
      <c r="J2301" s="1354">
        <v>44304</v>
      </c>
      <c r="K2301" s="943" t="s">
        <v>60</v>
      </c>
      <c r="L2301" s="945">
        <v>800</v>
      </c>
      <c r="M2301" s="168"/>
      <c r="N2301" s="828">
        <v>44329</v>
      </c>
      <c r="O2301" s="168"/>
      <c r="P2301" s="168"/>
      <c r="Q2301" s="941">
        <v>74.760000000000005</v>
      </c>
      <c r="R2301" s="945">
        <f t="shared" si="43"/>
        <v>59808.000000000007</v>
      </c>
      <c r="AB2301" s="1129" t="str">
        <f t="shared" si="42"/>
        <v>Stavanger Blossom97</v>
      </c>
    </row>
    <row r="2302" spans="1:28" ht="12.95" customHeight="1">
      <c r="A2302" s="941">
        <v>4314</v>
      </c>
      <c r="B2302" s="941" t="s">
        <v>10776</v>
      </c>
      <c r="C2302" s="1170">
        <v>44316</v>
      </c>
      <c r="D2302" s="941" t="s">
        <v>8122</v>
      </c>
      <c r="E2302" s="941">
        <v>93</v>
      </c>
      <c r="F2302" s="941"/>
      <c r="G2302" s="941"/>
      <c r="H2302" s="943" t="s">
        <v>830</v>
      </c>
      <c r="I2302" s="943" t="s">
        <v>20</v>
      </c>
      <c r="J2302" s="1354">
        <v>44309</v>
      </c>
      <c r="K2302" s="943" t="s">
        <v>60</v>
      </c>
      <c r="L2302" s="945">
        <v>800</v>
      </c>
      <c r="M2302" s="168"/>
      <c r="N2302" s="828">
        <v>44329</v>
      </c>
      <c r="O2302" s="168"/>
      <c r="P2302" s="168"/>
      <c r="Q2302" s="941">
        <v>74.760000000000005</v>
      </c>
      <c r="R2302" s="945">
        <f t="shared" si="43"/>
        <v>59808.000000000007</v>
      </c>
      <c r="AB2302" s="1129" t="str">
        <f t="shared" si="42"/>
        <v>Blue Pride93</v>
      </c>
    </row>
    <row r="2303" spans="1:28" ht="12.95" customHeight="1">
      <c r="A2303" s="941">
        <v>4315</v>
      </c>
      <c r="B2303" s="941" t="s">
        <v>10777</v>
      </c>
      <c r="C2303" s="1170">
        <v>44316</v>
      </c>
      <c r="D2303" s="941" t="s">
        <v>7919</v>
      </c>
      <c r="E2303" s="941">
        <v>32</v>
      </c>
      <c r="F2303" s="941"/>
      <c r="G2303" s="941"/>
      <c r="H2303" s="943" t="s">
        <v>9981</v>
      </c>
      <c r="I2303" s="943" t="s">
        <v>173</v>
      </c>
      <c r="J2303" s="1354">
        <v>44310</v>
      </c>
      <c r="K2303" s="943" t="s">
        <v>60</v>
      </c>
      <c r="L2303" s="945">
        <v>800</v>
      </c>
      <c r="M2303" s="168"/>
      <c r="N2303" s="828">
        <v>44329</v>
      </c>
      <c r="O2303" s="168"/>
      <c r="P2303" s="168"/>
      <c r="Q2303" s="941">
        <v>74.760000000000005</v>
      </c>
      <c r="R2303" s="945">
        <f t="shared" si="43"/>
        <v>59808.000000000007</v>
      </c>
      <c r="AB2303" s="1129" t="str">
        <f t="shared" si="42"/>
        <v>Tokyo Spirit32</v>
      </c>
    </row>
    <row r="2304" spans="1:28" ht="12.95" customHeight="1">
      <c r="A2304" s="941">
        <v>4316</v>
      </c>
      <c r="B2304" s="941" t="s">
        <v>10778</v>
      </c>
      <c r="C2304" s="1170">
        <v>44316</v>
      </c>
      <c r="D2304" s="941" t="s">
        <v>1329</v>
      </c>
      <c r="E2304" s="941">
        <v>93</v>
      </c>
      <c r="F2304" s="941"/>
      <c r="G2304" s="941"/>
      <c r="H2304" s="943" t="s">
        <v>63</v>
      </c>
      <c r="I2304" s="943" t="s">
        <v>20</v>
      </c>
      <c r="J2304" s="1354">
        <v>44314</v>
      </c>
      <c r="K2304" s="943" t="s">
        <v>60</v>
      </c>
      <c r="L2304" s="945">
        <v>800</v>
      </c>
      <c r="M2304" s="168"/>
      <c r="N2304" s="828">
        <v>44329</v>
      </c>
      <c r="O2304" s="168"/>
      <c r="P2304" s="168"/>
      <c r="Q2304" s="941">
        <v>74.760000000000005</v>
      </c>
      <c r="R2304" s="945">
        <f t="shared" si="43"/>
        <v>59808.000000000007</v>
      </c>
      <c r="AB2304" s="1129" t="str">
        <f t="shared" si="42"/>
        <v>Atlantic Dawn93</v>
      </c>
    </row>
    <row r="2305" spans="1:28" ht="12.95" customHeight="1">
      <c r="A2305" s="941">
        <v>4317</v>
      </c>
      <c r="B2305" s="941" t="s">
        <v>10779</v>
      </c>
      <c r="C2305" s="1170">
        <v>44316</v>
      </c>
      <c r="D2305" s="941" t="s">
        <v>10651</v>
      </c>
      <c r="E2305" s="941">
        <v>5</v>
      </c>
      <c r="F2305" s="941"/>
      <c r="G2305" s="941"/>
      <c r="H2305" s="943" t="s">
        <v>63</v>
      </c>
      <c r="I2305" s="943" t="s">
        <v>524</v>
      </c>
      <c r="J2305" s="1354">
        <v>44315</v>
      </c>
      <c r="K2305" s="943" t="s">
        <v>60</v>
      </c>
      <c r="L2305" s="945">
        <v>800</v>
      </c>
      <c r="M2305" s="168"/>
      <c r="N2305" s="828">
        <v>44329</v>
      </c>
      <c r="O2305" s="168"/>
      <c r="P2305" s="168"/>
      <c r="Q2305" s="941">
        <v>74.760000000000005</v>
      </c>
      <c r="R2305" s="945">
        <f t="shared" si="43"/>
        <v>59808.000000000007</v>
      </c>
      <c r="AB2305" s="1129" t="str">
        <f t="shared" si="42"/>
        <v>Oberon5</v>
      </c>
    </row>
    <row r="2306" spans="1:28" ht="12.95" customHeight="1">
      <c r="A2306" s="941">
        <v>4318</v>
      </c>
      <c r="B2306" s="941" t="s">
        <v>10780</v>
      </c>
      <c r="C2306" s="1170">
        <v>44316</v>
      </c>
      <c r="D2306" s="941" t="s">
        <v>8593</v>
      </c>
      <c r="E2306" s="941">
        <v>30</v>
      </c>
      <c r="F2306" s="941"/>
      <c r="G2306" s="941"/>
      <c r="H2306" s="943" t="s">
        <v>63</v>
      </c>
      <c r="I2306" s="943" t="s">
        <v>10736</v>
      </c>
      <c r="J2306" s="1354">
        <v>44316</v>
      </c>
      <c r="K2306" s="943" t="s">
        <v>60</v>
      </c>
      <c r="L2306" s="945">
        <v>800</v>
      </c>
      <c r="M2306" s="168"/>
      <c r="N2306" s="828">
        <v>44329</v>
      </c>
      <c r="O2306" s="168"/>
      <c r="P2306" s="168"/>
      <c r="Q2306" s="941">
        <v>74.760000000000005</v>
      </c>
      <c r="R2306" s="945">
        <f t="shared" si="43"/>
        <v>59808.000000000007</v>
      </c>
      <c r="AB2306" s="1129" t="str">
        <f t="shared" si="42"/>
        <v>Stavanger Falcon30</v>
      </c>
    </row>
    <row r="2307" spans="1:28" ht="12.95" customHeight="1">
      <c r="A2307" s="941">
        <v>4319</v>
      </c>
      <c r="B2307" s="941" t="s">
        <v>10781</v>
      </c>
      <c r="C2307" s="1170">
        <v>44316</v>
      </c>
      <c r="D2307" s="941" t="s">
        <v>10782</v>
      </c>
      <c r="E2307" s="941">
        <v>10</v>
      </c>
      <c r="F2307" s="941"/>
      <c r="G2307" s="941"/>
      <c r="H2307" s="943" t="s">
        <v>1271</v>
      </c>
      <c r="I2307" s="943" t="s">
        <v>4502</v>
      </c>
      <c r="J2307" s="1354">
        <v>44316</v>
      </c>
      <c r="K2307" s="943" t="s">
        <v>7591</v>
      </c>
      <c r="L2307" s="945">
        <v>1400</v>
      </c>
      <c r="M2307" s="168"/>
      <c r="N2307" s="828">
        <v>44348</v>
      </c>
      <c r="O2307" s="168"/>
      <c r="P2307" s="168"/>
      <c r="Q2307" s="941">
        <v>74.760000000000005</v>
      </c>
      <c r="R2307" s="945">
        <f t="shared" si="43"/>
        <v>104664</v>
      </c>
      <c r="AB2307" s="1129" t="str">
        <f t="shared" si="42"/>
        <v>Clearocean Mathilde10</v>
      </c>
    </row>
    <row r="2308" spans="1:28" ht="12.95" customHeight="1">
      <c r="A2308" s="941">
        <v>4320</v>
      </c>
      <c r="B2308" s="941" t="s">
        <v>10783</v>
      </c>
      <c r="C2308" s="1170">
        <v>44316</v>
      </c>
      <c r="D2308" s="941" t="s">
        <v>8909</v>
      </c>
      <c r="E2308" s="941">
        <v>2102</v>
      </c>
      <c r="F2308" s="941"/>
      <c r="G2308" s="941"/>
      <c r="H2308" s="943" t="s">
        <v>8481</v>
      </c>
      <c r="I2308" s="943" t="s">
        <v>2846</v>
      </c>
      <c r="J2308" s="1354">
        <v>44312</v>
      </c>
      <c r="K2308" s="943" t="s">
        <v>8479</v>
      </c>
      <c r="L2308" s="945">
        <v>1200</v>
      </c>
      <c r="M2308" s="168"/>
      <c r="N2308" s="828">
        <v>44329</v>
      </c>
      <c r="O2308" s="168"/>
      <c r="P2308" s="168"/>
      <c r="Q2308" s="941">
        <v>74.760000000000005</v>
      </c>
      <c r="R2308" s="945">
        <f t="shared" si="43"/>
        <v>89712</v>
      </c>
      <c r="AB2308" s="1129" t="str">
        <f t="shared" si="42"/>
        <v>Fraternity2102</v>
      </c>
    </row>
    <row r="2309" spans="1:28" ht="12.95" customHeight="1">
      <c r="A2309" s="941">
        <v>4321</v>
      </c>
      <c r="B2309" s="941" t="s">
        <v>10784</v>
      </c>
      <c r="C2309" s="1170">
        <v>44316</v>
      </c>
      <c r="D2309" s="941" t="s">
        <v>10642</v>
      </c>
      <c r="E2309" s="941">
        <v>82</v>
      </c>
      <c r="F2309" s="941"/>
      <c r="G2309" s="941"/>
      <c r="H2309" s="943" t="s">
        <v>9027</v>
      </c>
      <c r="I2309" s="943" t="s">
        <v>10710</v>
      </c>
      <c r="J2309" s="1354">
        <v>44311</v>
      </c>
      <c r="K2309" s="943" t="s">
        <v>9019</v>
      </c>
      <c r="L2309" s="945">
        <v>1200</v>
      </c>
      <c r="M2309" s="168"/>
      <c r="N2309" s="828">
        <v>44329</v>
      </c>
      <c r="O2309" s="168"/>
      <c r="P2309" s="168"/>
      <c r="Q2309" s="941">
        <v>74.760000000000005</v>
      </c>
      <c r="R2309" s="945">
        <f t="shared" si="43"/>
        <v>89712</v>
      </c>
      <c r="AB2309" s="1129" t="str">
        <f t="shared" si="42"/>
        <v>Montesperanza82</v>
      </c>
    </row>
    <row r="2310" spans="1:28" ht="12.95" customHeight="1">
      <c r="A2310" s="941">
        <v>4322</v>
      </c>
      <c r="B2310" s="941" t="s">
        <v>10785</v>
      </c>
      <c r="C2310" s="1170">
        <v>44316</v>
      </c>
      <c r="D2310" s="941" t="s">
        <v>10786</v>
      </c>
      <c r="E2310" s="941">
        <v>267</v>
      </c>
      <c r="F2310" s="941"/>
      <c r="G2310" s="941"/>
      <c r="H2310" s="943" t="s">
        <v>8961</v>
      </c>
      <c r="I2310" s="943" t="s">
        <v>10713</v>
      </c>
      <c r="J2310" s="1354">
        <v>44315</v>
      </c>
      <c r="K2310" s="943" t="s">
        <v>9019</v>
      </c>
      <c r="L2310" s="945">
        <v>1200</v>
      </c>
      <c r="M2310" s="168"/>
      <c r="N2310" s="828">
        <v>44375</v>
      </c>
      <c r="O2310" s="168"/>
      <c r="P2310" s="168"/>
      <c r="Q2310" s="941">
        <v>74.760000000000005</v>
      </c>
      <c r="R2310" s="945">
        <f t="shared" si="43"/>
        <v>89712</v>
      </c>
      <c r="AB2310" s="1129" t="str">
        <f t="shared" si="42"/>
        <v>Bonita267</v>
      </c>
    </row>
    <row r="2311" spans="1:28" ht="12.95" customHeight="1">
      <c r="A2311" s="941">
        <v>4323</v>
      </c>
      <c r="B2311" s="941" t="s">
        <v>10787</v>
      </c>
      <c r="C2311" s="1170">
        <v>44316</v>
      </c>
      <c r="D2311" s="941" t="s">
        <v>10788</v>
      </c>
      <c r="E2311" s="941">
        <v>16</v>
      </c>
      <c r="F2311" s="941"/>
      <c r="G2311" s="941"/>
      <c r="H2311" s="943" t="s">
        <v>8976</v>
      </c>
      <c r="I2311" s="943" t="s">
        <v>67</v>
      </c>
      <c r="J2311" s="1354">
        <v>44315</v>
      </c>
      <c r="K2311" s="943" t="s">
        <v>9019</v>
      </c>
      <c r="L2311" s="945">
        <v>1200</v>
      </c>
      <c r="M2311" s="168"/>
      <c r="N2311" s="828">
        <v>44343</v>
      </c>
      <c r="O2311" s="168"/>
      <c r="P2311" s="168"/>
      <c r="Q2311" s="941">
        <v>74.760000000000005</v>
      </c>
      <c r="R2311" s="945">
        <f t="shared" si="43"/>
        <v>89712</v>
      </c>
      <c r="AB2311" s="1129" t="str">
        <f t="shared" si="42"/>
        <v>Nissos Christiana16</v>
      </c>
    </row>
    <row r="2312" spans="1:28" ht="12.95" customHeight="1">
      <c r="A2312" s="941">
        <v>4324</v>
      </c>
      <c r="B2312" s="941" t="s">
        <v>10789</v>
      </c>
      <c r="C2312" s="1170">
        <v>44316</v>
      </c>
      <c r="D2312" s="941" t="s">
        <v>10709</v>
      </c>
      <c r="E2312" s="941">
        <v>48</v>
      </c>
      <c r="F2312" s="941"/>
      <c r="G2312" s="941"/>
      <c r="H2312" s="943" t="s">
        <v>8961</v>
      </c>
      <c r="I2312" s="943" t="s">
        <v>10790</v>
      </c>
      <c r="J2312" s="1354">
        <v>44311</v>
      </c>
      <c r="K2312" s="943" t="s">
        <v>9019</v>
      </c>
      <c r="L2312" s="945">
        <v>1200</v>
      </c>
      <c r="M2312" s="168"/>
      <c r="N2312" s="828">
        <v>44375</v>
      </c>
      <c r="O2312" s="168"/>
      <c r="P2312" s="168"/>
      <c r="Q2312" s="941">
        <v>74.760000000000005</v>
      </c>
      <c r="R2312" s="945">
        <f t="shared" si="43"/>
        <v>89712</v>
      </c>
      <c r="AB2312" s="1129" t="str">
        <f t="shared" si="42"/>
        <v>Rivera48</v>
      </c>
    </row>
    <row r="2313" spans="1:28" ht="12.95" customHeight="1">
      <c r="A2313" s="941">
        <v>4325</v>
      </c>
      <c r="B2313" s="941" t="s">
        <v>10791</v>
      </c>
      <c r="C2313" s="1170">
        <v>44316</v>
      </c>
      <c r="D2313" s="941" t="s">
        <v>635</v>
      </c>
      <c r="E2313" s="941">
        <v>102</v>
      </c>
      <c r="F2313" s="941"/>
      <c r="G2313" s="941"/>
      <c r="H2313" s="943" t="s">
        <v>671</v>
      </c>
      <c r="I2313" s="943" t="s">
        <v>10717</v>
      </c>
      <c r="J2313" s="1354">
        <v>44300</v>
      </c>
      <c r="K2313" s="943" t="s">
        <v>28</v>
      </c>
      <c r="L2313" s="945">
        <v>1400</v>
      </c>
      <c r="M2313" s="168"/>
      <c r="N2313" s="828">
        <v>44329</v>
      </c>
      <c r="O2313" s="168"/>
      <c r="P2313" s="168"/>
      <c r="Q2313" s="941">
        <v>74.760000000000005</v>
      </c>
      <c r="R2313" s="945">
        <f t="shared" si="43"/>
        <v>104664</v>
      </c>
      <c r="AB2313" s="1129" t="str">
        <f t="shared" si="42"/>
        <v>Stride102</v>
      </c>
    </row>
    <row r="2314" spans="1:28" ht="12.95" customHeight="1">
      <c r="A2314" s="941">
        <v>4326</v>
      </c>
      <c r="B2314" s="941" t="s">
        <v>10792</v>
      </c>
      <c r="C2314" s="1170">
        <v>44316</v>
      </c>
      <c r="D2314" s="941" t="s">
        <v>2688</v>
      </c>
      <c r="E2314" s="941" t="s">
        <v>10715</v>
      </c>
      <c r="F2314" s="941"/>
      <c r="G2314" s="941"/>
      <c r="H2314" s="943" t="s">
        <v>671</v>
      </c>
      <c r="I2314" s="943" t="s">
        <v>10716</v>
      </c>
      <c r="J2314" s="1354">
        <v>44297</v>
      </c>
      <c r="K2314" s="943" t="s">
        <v>28</v>
      </c>
      <c r="L2314" s="945">
        <v>1400</v>
      </c>
      <c r="M2314" s="168"/>
      <c r="N2314" s="828">
        <v>44329</v>
      </c>
      <c r="O2314" s="168"/>
      <c r="P2314" s="168"/>
      <c r="Q2314" s="941">
        <v>74.760000000000005</v>
      </c>
      <c r="R2314" s="945">
        <f t="shared" si="43"/>
        <v>104664</v>
      </c>
      <c r="AB2314" s="1129" t="str">
        <f t="shared" si="42"/>
        <v>Aristoklis2101_04</v>
      </c>
    </row>
    <row r="2315" spans="1:28" ht="12.95" customHeight="1">
      <c r="A2315" s="941">
        <v>4327</v>
      </c>
      <c r="B2315" s="941" t="s">
        <v>10793</v>
      </c>
      <c r="C2315" s="1170">
        <v>44316</v>
      </c>
      <c r="D2315" s="941" t="s">
        <v>4438</v>
      </c>
      <c r="E2315" s="941">
        <v>9</v>
      </c>
      <c r="F2315" s="941"/>
      <c r="G2315" s="941"/>
      <c r="H2315" s="943" t="s">
        <v>10054</v>
      </c>
      <c r="I2315" s="943" t="s">
        <v>38</v>
      </c>
      <c r="J2315" s="1354">
        <v>44302</v>
      </c>
      <c r="K2315" s="943" t="s">
        <v>28</v>
      </c>
      <c r="L2315" s="945">
        <v>1400</v>
      </c>
      <c r="M2315" s="168"/>
      <c r="N2315" s="828">
        <v>44344</v>
      </c>
      <c r="O2315" s="168"/>
      <c r="P2315" s="168"/>
      <c r="Q2315" s="941">
        <v>74.760000000000005</v>
      </c>
      <c r="R2315" s="945">
        <f t="shared" si="43"/>
        <v>104664</v>
      </c>
      <c r="AB2315" s="1129" t="str">
        <f t="shared" si="42"/>
        <v>Ridgebury Nicholas A9</v>
      </c>
    </row>
    <row r="2316" spans="1:28" ht="12.95" customHeight="1">
      <c r="A2316" s="941">
        <v>4328</v>
      </c>
      <c r="B2316" s="941" t="s">
        <v>10794</v>
      </c>
      <c r="C2316" s="1170">
        <v>44316</v>
      </c>
      <c r="D2316" s="941" t="s">
        <v>10720</v>
      </c>
      <c r="E2316" s="941" t="s">
        <v>10721</v>
      </c>
      <c r="F2316" s="941"/>
      <c r="G2316" s="941"/>
      <c r="H2316" s="943" t="s">
        <v>10722</v>
      </c>
      <c r="I2316" s="943" t="s">
        <v>20</v>
      </c>
      <c r="J2316" s="1354">
        <v>44313</v>
      </c>
      <c r="K2316" s="943" t="s">
        <v>28</v>
      </c>
      <c r="L2316" s="945">
        <v>1400</v>
      </c>
      <c r="M2316" s="168"/>
      <c r="N2316" s="828">
        <v>44343</v>
      </c>
      <c r="O2316" s="168"/>
      <c r="P2316" s="168"/>
      <c r="Q2316" s="941">
        <v>74.760000000000005</v>
      </c>
      <c r="R2316" s="945">
        <f t="shared" si="43"/>
        <v>104664</v>
      </c>
      <c r="AB2316" s="1129" t="str">
        <f t="shared" si="42"/>
        <v>Ridgebury Judith02_21</v>
      </c>
    </row>
    <row r="2317" spans="1:28" ht="12.95" customHeight="1">
      <c r="A2317" s="1355">
        <v>4329</v>
      </c>
      <c r="B2317" s="941" t="s">
        <v>10795</v>
      </c>
      <c r="C2317" s="1170">
        <v>44316</v>
      </c>
      <c r="D2317" s="941" t="s">
        <v>10719</v>
      </c>
      <c r="E2317" s="941">
        <v>7</v>
      </c>
      <c r="F2317" s="941"/>
      <c r="G2317" s="941"/>
      <c r="H2317" s="943" t="s">
        <v>10054</v>
      </c>
      <c r="I2317" s="943" t="s">
        <v>173</v>
      </c>
      <c r="J2317" s="1354">
        <v>44306</v>
      </c>
      <c r="K2317" s="943" t="s">
        <v>28</v>
      </c>
      <c r="L2317" s="945">
        <v>1400</v>
      </c>
      <c r="M2317" s="168"/>
      <c r="N2317" s="828">
        <v>44372</v>
      </c>
      <c r="O2317" s="168"/>
      <c r="P2317" s="168"/>
      <c r="Q2317" s="941">
        <v>74.760000000000005</v>
      </c>
      <c r="R2317" s="945">
        <f t="shared" si="43"/>
        <v>104664</v>
      </c>
      <c r="AB2317" s="1129" t="str">
        <f t="shared" si="42"/>
        <v>Voyager7</v>
      </c>
    </row>
    <row r="2318" spans="1:28" ht="12.95" customHeight="1">
      <c r="A2318" s="1355">
        <v>4330</v>
      </c>
      <c r="B2318" s="941" t="s">
        <v>10796</v>
      </c>
      <c r="C2318" s="1170">
        <v>44316</v>
      </c>
      <c r="D2318" s="941" t="s">
        <v>10714</v>
      </c>
      <c r="E2318" s="941">
        <v>1</v>
      </c>
      <c r="F2318" s="941"/>
      <c r="G2318" s="941"/>
      <c r="H2318" s="943" t="s">
        <v>465</v>
      </c>
      <c r="I2318" s="943" t="s">
        <v>20</v>
      </c>
      <c r="J2318" s="1354">
        <v>44290</v>
      </c>
      <c r="K2318" s="943" t="s">
        <v>28</v>
      </c>
      <c r="L2318" s="945">
        <v>1400</v>
      </c>
      <c r="M2318" s="168"/>
      <c r="N2318" s="828">
        <v>44343</v>
      </c>
      <c r="O2318" s="168"/>
      <c r="P2318" s="168"/>
      <c r="Q2318" s="941">
        <v>74.760000000000005</v>
      </c>
      <c r="R2318" s="945">
        <f t="shared" si="43"/>
        <v>104664</v>
      </c>
      <c r="AB2318" s="1129" t="str">
        <f t="shared" si="42"/>
        <v>Ridgebury Mary Jane1</v>
      </c>
    </row>
    <row r="2319" spans="1:28" ht="12.95" customHeight="1">
      <c r="A2319" s="1355">
        <v>4331</v>
      </c>
      <c r="B2319" s="941" t="s">
        <v>10797</v>
      </c>
      <c r="C2319" s="1170">
        <v>44316</v>
      </c>
      <c r="D2319" s="941" t="s">
        <v>10723</v>
      </c>
      <c r="E2319" s="941">
        <v>12</v>
      </c>
      <c r="F2319" s="941"/>
      <c r="G2319" s="941"/>
      <c r="H2319" s="943" t="s">
        <v>10724</v>
      </c>
      <c r="I2319" s="943" t="s">
        <v>269</v>
      </c>
      <c r="J2319" s="1354">
        <v>44315</v>
      </c>
      <c r="K2319" s="943" t="s">
        <v>28</v>
      </c>
      <c r="L2319" s="945">
        <v>1400</v>
      </c>
      <c r="M2319" s="168"/>
      <c r="N2319" s="828">
        <v>44361</v>
      </c>
      <c r="O2319" s="168"/>
      <c r="P2319" s="168"/>
      <c r="Q2319" s="941">
        <v>74.760000000000005</v>
      </c>
      <c r="R2319" s="945">
        <f t="shared" si="43"/>
        <v>104664</v>
      </c>
      <c r="AB2319" s="1129" t="str">
        <f t="shared" si="42"/>
        <v>Evagoras12</v>
      </c>
    </row>
    <row r="2320" spans="1:28" ht="12.95" customHeight="1">
      <c r="A2320" s="1355">
        <v>4332</v>
      </c>
      <c r="B2320" s="941" t="s">
        <v>10798</v>
      </c>
      <c r="C2320" s="1170">
        <v>44316</v>
      </c>
      <c r="D2320" s="941" t="s">
        <v>10799</v>
      </c>
      <c r="E2320" s="941">
        <v>63</v>
      </c>
      <c r="F2320" s="941"/>
      <c r="G2320" s="941"/>
      <c r="H2320" s="943" t="s">
        <v>8389</v>
      </c>
      <c r="I2320" s="943" t="s">
        <v>25</v>
      </c>
      <c r="J2320" s="1354">
        <v>44306</v>
      </c>
      <c r="K2320" s="943" t="s">
        <v>1466</v>
      </c>
      <c r="L2320" s="945">
        <v>1050</v>
      </c>
      <c r="M2320" s="168"/>
      <c r="N2320" s="828">
        <v>44642</v>
      </c>
      <c r="O2320" s="168"/>
      <c r="P2320" s="168"/>
      <c r="Q2320" s="941">
        <v>74.760000000000005</v>
      </c>
      <c r="R2320" s="945">
        <f t="shared" si="43"/>
        <v>78498</v>
      </c>
      <c r="AB2320" s="1129" t="str">
        <f t="shared" si="42"/>
        <v>Advantage Spice63</v>
      </c>
    </row>
    <row r="2321" spans="1:28" ht="12.95" customHeight="1">
      <c r="A2321" s="1355">
        <v>4333</v>
      </c>
      <c r="B2321" s="941" t="s">
        <v>10800</v>
      </c>
      <c r="C2321" s="1170">
        <v>44316</v>
      </c>
      <c r="D2321" s="941" t="s">
        <v>4087</v>
      </c>
      <c r="E2321" s="941">
        <v>59</v>
      </c>
      <c r="F2321" s="941"/>
      <c r="G2321" s="941"/>
      <c r="H2321" s="943" t="s">
        <v>9535</v>
      </c>
      <c r="I2321" s="943" t="s">
        <v>20</v>
      </c>
      <c r="J2321" s="1354">
        <v>44315</v>
      </c>
      <c r="K2321" s="943" t="s">
        <v>1466</v>
      </c>
      <c r="L2321" s="945">
        <v>1050</v>
      </c>
      <c r="M2321" s="168"/>
      <c r="N2321" s="828">
        <v>44508</v>
      </c>
      <c r="O2321" s="168"/>
      <c r="P2321" s="168"/>
      <c r="Q2321" s="941">
        <v>74.760000000000005</v>
      </c>
      <c r="R2321" s="945">
        <f t="shared" si="43"/>
        <v>78498</v>
      </c>
      <c r="AB2321" s="1129" t="str">
        <f t="shared" si="42"/>
        <v>Silver Rotterdam59</v>
      </c>
    </row>
    <row r="2322" spans="1:28" ht="12.95" customHeight="1">
      <c r="A2322" s="1355">
        <v>4334</v>
      </c>
      <c r="B2322" s="941" t="s">
        <v>10801</v>
      </c>
      <c r="C2322" s="1170">
        <v>44316</v>
      </c>
      <c r="D2322" s="941" t="s">
        <v>2776</v>
      </c>
      <c r="E2322" s="941" t="s">
        <v>10729</v>
      </c>
      <c r="F2322" s="941"/>
      <c r="G2322" s="941"/>
      <c r="H2322" s="943" t="s">
        <v>10427</v>
      </c>
      <c r="I2322" s="943" t="s">
        <v>25</v>
      </c>
      <c r="J2322" s="1354">
        <v>44314</v>
      </c>
      <c r="K2322" s="943" t="s">
        <v>1466</v>
      </c>
      <c r="L2322" s="945">
        <v>1050</v>
      </c>
      <c r="M2322" s="168"/>
      <c r="N2322" s="828">
        <v>44396</v>
      </c>
      <c r="O2322" s="168"/>
      <c r="P2322" s="168"/>
      <c r="Q2322" s="941">
        <v>74.760000000000005</v>
      </c>
      <c r="R2322" s="945">
        <f t="shared" si="43"/>
        <v>78498</v>
      </c>
      <c r="AB2322" s="1129" t="str">
        <f t="shared" si="42"/>
        <v>Sten Skagen198, 199, 200</v>
      </c>
    </row>
    <row r="2323" spans="1:28" ht="12.95" customHeight="1">
      <c r="A2323" s="1355">
        <v>4335</v>
      </c>
      <c r="B2323" s="941" t="s">
        <v>10802</v>
      </c>
      <c r="C2323" s="1170">
        <v>44316</v>
      </c>
      <c r="D2323" s="941" t="s">
        <v>2779</v>
      </c>
      <c r="E2323" s="941" t="s">
        <v>10731</v>
      </c>
      <c r="F2323" s="941"/>
      <c r="G2323" s="941"/>
      <c r="H2323" s="943" t="s">
        <v>10427</v>
      </c>
      <c r="I2323" s="943" t="s">
        <v>535</v>
      </c>
      <c r="J2323" s="1354">
        <v>44303</v>
      </c>
      <c r="K2323" s="943" t="s">
        <v>1466</v>
      </c>
      <c r="L2323" s="945">
        <v>1050</v>
      </c>
      <c r="M2323" s="168"/>
      <c r="N2323" s="828">
        <v>44396</v>
      </c>
      <c r="O2323" s="168"/>
      <c r="P2323" s="168"/>
      <c r="Q2323" s="941">
        <v>74.760000000000005</v>
      </c>
      <c r="R2323" s="945">
        <f t="shared" si="43"/>
        <v>78498</v>
      </c>
      <c r="AB2323" s="1129" t="str">
        <f t="shared" si="42"/>
        <v>Tigris344, 345, 346</v>
      </c>
    </row>
    <row r="2324" spans="1:28" ht="12.95" customHeight="1">
      <c r="A2324" s="1355">
        <v>4336</v>
      </c>
      <c r="B2324" s="941" t="s">
        <v>10803</v>
      </c>
      <c r="C2324" s="1170">
        <v>44316</v>
      </c>
      <c r="D2324" s="941" t="s">
        <v>2854</v>
      </c>
      <c r="E2324" s="941" t="s">
        <v>10726</v>
      </c>
      <c r="F2324" s="941"/>
      <c r="G2324" s="941"/>
      <c r="H2324" s="943" t="s">
        <v>10427</v>
      </c>
      <c r="I2324" s="943" t="s">
        <v>25</v>
      </c>
      <c r="J2324" s="1354">
        <v>44297</v>
      </c>
      <c r="K2324" s="943" t="s">
        <v>1466</v>
      </c>
      <c r="L2324" s="945">
        <v>1050</v>
      </c>
      <c r="M2324" s="168"/>
      <c r="N2324" s="828">
        <v>44396</v>
      </c>
      <c r="O2324" s="168"/>
      <c r="P2324" s="168"/>
      <c r="Q2324" s="941">
        <v>74.760000000000005</v>
      </c>
      <c r="R2324" s="945">
        <f t="shared" si="43"/>
        <v>78498</v>
      </c>
      <c r="AB2324" s="1129" t="str">
        <f t="shared" si="42"/>
        <v>Emmy Schulte292, 293</v>
      </c>
    </row>
    <row r="2325" spans="1:28" ht="12.95" customHeight="1">
      <c r="A2325" s="1355">
        <v>4337</v>
      </c>
      <c r="B2325" s="941" t="s">
        <v>10804</v>
      </c>
      <c r="C2325" s="1170">
        <v>44316</v>
      </c>
      <c r="D2325" s="941" t="s">
        <v>892</v>
      </c>
      <c r="E2325" s="941">
        <v>187</v>
      </c>
      <c r="F2325" s="941"/>
      <c r="G2325" s="941"/>
      <c r="H2325" s="943" t="s">
        <v>10427</v>
      </c>
      <c r="I2325" s="943" t="s">
        <v>25</v>
      </c>
      <c r="J2325" s="1354">
        <v>44316</v>
      </c>
      <c r="K2325" s="943" t="s">
        <v>1466</v>
      </c>
      <c r="L2325" s="945">
        <v>1050</v>
      </c>
      <c r="M2325" s="168"/>
      <c r="N2325" s="828">
        <v>44396</v>
      </c>
      <c r="O2325" s="168"/>
      <c r="P2325" s="168"/>
      <c r="Q2325" s="941">
        <v>74.760000000000005</v>
      </c>
      <c r="R2325" s="945">
        <f t="shared" si="43"/>
        <v>78498</v>
      </c>
      <c r="AB2325" s="1129" t="str">
        <f t="shared" si="42"/>
        <v>Elisalex Schulte187</v>
      </c>
    </row>
    <row r="2326" spans="1:28" ht="12.95" customHeight="1">
      <c r="A2326" s="1355">
        <v>4338</v>
      </c>
      <c r="B2326" s="941" t="s">
        <v>10805</v>
      </c>
      <c r="C2326" s="1170">
        <v>44316</v>
      </c>
      <c r="D2326" s="941" t="s">
        <v>9228</v>
      </c>
      <c r="E2326" s="941" t="s">
        <v>10727</v>
      </c>
      <c r="F2326" s="941"/>
      <c r="G2326" s="941"/>
      <c r="H2326" s="943" t="s">
        <v>10427</v>
      </c>
      <c r="I2326" s="943" t="s">
        <v>2870</v>
      </c>
      <c r="J2326" s="1354">
        <v>44306</v>
      </c>
      <c r="K2326" s="943" t="s">
        <v>1466</v>
      </c>
      <c r="L2326" s="945">
        <v>1050</v>
      </c>
      <c r="M2326" s="168"/>
      <c r="N2326" s="828">
        <v>44396</v>
      </c>
      <c r="O2326" s="168"/>
      <c r="P2326" s="168"/>
      <c r="Q2326" s="941">
        <v>74.760000000000005</v>
      </c>
      <c r="R2326" s="945">
        <f t="shared" si="43"/>
        <v>78498</v>
      </c>
      <c r="AB2326" s="1129" t="str">
        <f t="shared" si="42"/>
        <v>Sten Fjell126, 127</v>
      </c>
    </row>
    <row r="2327" spans="1:28" ht="12.95" customHeight="1">
      <c r="A2327" s="1355">
        <v>4339</v>
      </c>
      <c r="B2327" s="941" t="s">
        <v>10806</v>
      </c>
      <c r="C2327" s="1170">
        <v>44316</v>
      </c>
      <c r="D2327" s="941" t="s">
        <v>3939</v>
      </c>
      <c r="E2327" s="941">
        <v>2002</v>
      </c>
      <c r="F2327" s="941"/>
      <c r="G2327" s="941"/>
      <c r="H2327" s="943" t="s">
        <v>10807</v>
      </c>
      <c r="I2327" s="943" t="s">
        <v>7891</v>
      </c>
      <c r="J2327" s="1354">
        <v>44314</v>
      </c>
      <c r="K2327" s="943" t="s">
        <v>1094</v>
      </c>
      <c r="L2327" s="945">
        <v>1400</v>
      </c>
      <c r="M2327" s="168"/>
      <c r="N2327" s="828">
        <v>44348</v>
      </c>
      <c r="O2327" s="168"/>
      <c r="P2327" s="168"/>
      <c r="Q2327" s="941">
        <v>74.760000000000005</v>
      </c>
      <c r="R2327" s="945">
        <f t="shared" si="43"/>
        <v>104664</v>
      </c>
      <c r="AB2327" s="1129" t="str">
        <f t="shared" si="42"/>
        <v>Almi Navigator2002</v>
      </c>
    </row>
    <row r="2328" spans="1:28" ht="12.95" customHeight="1">
      <c r="A2328" s="1355">
        <v>4340</v>
      </c>
      <c r="B2328" s="941" t="s">
        <v>10808</v>
      </c>
      <c r="C2328" s="1170">
        <v>44316</v>
      </c>
      <c r="D2328" s="941" t="s">
        <v>652</v>
      </c>
      <c r="E2328" s="941">
        <v>2102</v>
      </c>
      <c r="F2328" s="941"/>
      <c r="G2328" s="941"/>
      <c r="H2328" s="943" t="s">
        <v>828</v>
      </c>
      <c r="I2328" s="943" t="s">
        <v>7597</v>
      </c>
      <c r="J2328" s="1354">
        <v>44291</v>
      </c>
      <c r="K2328" s="943" t="s">
        <v>1094</v>
      </c>
      <c r="L2328" s="945">
        <v>1400</v>
      </c>
      <c r="M2328" s="168"/>
      <c r="N2328" s="828"/>
      <c r="O2328" s="168"/>
      <c r="P2328" s="168"/>
      <c r="Q2328" s="941">
        <v>74.760000000000005</v>
      </c>
      <c r="R2328" s="945">
        <f t="shared" si="43"/>
        <v>104664</v>
      </c>
      <c r="AB2328" s="1129" t="str">
        <f t="shared" si="42"/>
        <v>Sonangol Porto Amboim2102</v>
      </c>
    </row>
    <row r="2329" spans="1:28" ht="12.95" customHeight="1">
      <c r="A2329" s="1355">
        <v>4341</v>
      </c>
      <c r="B2329" s="941" t="s">
        <v>10809</v>
      </c>
      <c r="C2329" s="1170">
        <v>44316</v>
      </c>
      <c r="D2329" s="941" t="s">
        <v>464</v>
      </c>
      <c r="E2329" s="941">
        <v>2102</v>
      </c>
      <c r="F2329" s="941"/>
      <c r="G2329" s="941"/>
      <c r="H2329" s="943" t="s">
        <v>828</v>
      </c>
      <c r="I2329" s="943" t="s">
        <v>55</v>
      </c>
      <c r="J2329" s="1354">
        <v>44311</v>
      </c>
      <c r="K2329" s="943" t="s">
        <v>1094</v>
      </c>
      <c r="L2329" s="945">
        <v>1400</v>
      </c>
      <c r="M2329" s="168"/>
      <c r="N2329" s="828">
        <v>44348</v>
      </c>
      <c r="O2329" s="168"/>
      <c r="P2329" s="168"/>
      <c r="Q2329" s="941">
        <v>74.760000000000005</v>
      </c>
      <c r="R2329" s="945">
        <f t="shared" si="43"/>
        <v>104664</v>
      </c>
      <c r="AB2329" s="1129" t="str">
        <f t="shared" si="42"/>
        <v>Stena Penguin2102</v>
      </c>
    </row>
    <row r="2330" spans="1:28" ht="12.95" customHeight="1">
      <c r="A2330" s="1355">
        <v>4342</v>
      </c>
      <c r="B2330" s="941" t="s">
        <v>10810</v>
      </c>
      <c r="C2330" s="1170">
        <v>44316</v>
      </c>
      <c r="D2330" s="941" t="s">
        <v>628</v>
      </c>
      <c r="E2330" s="941">
        <v>2102</v>
      </c>
      <c r="F2330" s="941"/>
      <c r="G2330" s="941"/>
      <c r="H2330" s="943" t="s">
        <v>8840</v>
      </c>
      <c r="I2330" s="943" t="s">
        <v>771</v>
      </c>
      <c r="J2330" s="1354">
        <v>44295</v>
      </c>
      <c r="K2330" s="943" t="s">
        <v>1094</v>
      </c>
      <c r="L2330" s="945">
        <v>1400</v>
      </c>
      <c r="M2330" s="168"/>
      <c r="N2330" s="828">
        <v>44348</v>
      </c>
      <c r="O2330" s="168"/>
      <c r="P2330" s="168"/>
      <c r="Q2330" s="941">
        <v>74.760000000000005</v>
      </c>
      <c r="R2330" s="945">
        <f t="shared" si="43"/>
        <v>104664</v>
      </c>
      <c r="AB2330" s="1129" t="str">
        <f t="shared" si="42"/>
        <v>Stena President2102</v>
      </c>
    </row>
    <row r="2331" spans="1:28" ht="12.95" customHeight="1">
      <c r="A2331" s="1355">
        <v>4343</v>
      </c>
      <c r="B2331" s="941" t="s">
        <v>10811</v>
      </c>
      <c r="C2331" s="1170">
        <v>44316</v>
      </c>
      <c r="D2331" s="941" t="s">
        <v>783</v>
      </c>
      <c r="E2331" s="941">
        <v>2103</v>
      </c>
      <c r="F2331" s="941"/>
      <c r="G2331" s="941"/>
      <c r="H2331" s="943" t="s">
        <v>8840</v>
      </c>
      <c r="I2331" s="943" t="s">
        <v>25</v>
      </c>
      <c r="J2331" s="1354">
        <v>44307</v>
      </c>
      <c r="K2331" s="943" t="s">
        <v>1094</v>
      </c>
      <c r="L2331" s="945">
        <v>1400</v>
      </c>
      <c r="M2331" s="168"/>
      <c r="N2331" s="828">
        <v>44348</v>
      </c>
      <c r="O2331" s="168"/>
      <c r="P2331" s="168"/>
      <c r="Q2331" s="941">
        <v>74.760000000000005</v>
      </c>
      <c r="R2331" s="945">
        <f t="shared" si="43"/>
        <v>104664</v>
      </c>
      <c r="AB2331" s="1129" t="str">
        <f t="shared" si="42"/>
        <v>Sonangol Kassanje2103</v>
      </c>
    </row>
    <row r="2332" spans="1:28" ht="12.95" customHeight="1">
      <c r="A2332" s="1355">
        <v>4344</v>
      </c>
      <c r="B2332" s="941" t="s">
        <v>10812</v>
      </c>
      <c r="C2332" s="1170">
        <v>44316</v>
      </c>
      <c r="D2332" s="941" t="s">
        <v>10813</v>
      </c>
      <c r="E2332" s="941">
        <v>152</v>
      </c>
      <c r="F2332" s="941"/>
      <c r="G2332" s="941"/>
      <c r="H2332" s="943" t="s">
        <v>3956</v>
      </c>
      <c r="I2332" s="943" t="s">
        <v>48</v>
      </c>
      <c r="J2332" s="1354">
        <v>44300</v>
      </c>
      <c r="K2332" s="943" t="s">
        <v>1108</v>
      </c>
      <c r="L2332" s="945">
        <v>1600</v>
      </c>
      <c r="M2332" s="168"/>
      <c r="N2332" s="828">
        <v>44348</v>
      </c>
      <c r="O2332" s="168"/>
      <c r="P2332" s="168"/>
      <c r="Q2332" s="941">
        <v>74.760000000000005</v>
      </c>
      <c r="R2332" s="945">
        <f t="shared" si="43"/>
        <v>119616.00000000001</v>
      </c>
      <c r="AB2332" s="1129" t="str">
        <f t="shared" ref="AB2332:AB2395" si="44">IF(TRIM(A2332)="","",CONCATENATE(TRIM(D2332),TRIM(E2332)))</f>
        <v>Venice A152</v>
      </c>
    </row>
    <row r="2333" spans="1:28" ht="12.95" customHeight="1">
      <c r="A2333" s="1355">
        <v>4345</v>
      </c>
      <c r="B2333" s="941" t="s">
        <v>10814</v>
      </c>
      <c r="C2333" s="1170">
        <v>44316</v>
      </c>
      <c r="D2333" s="941" t="s">
        <v>3694</v>
      </c>
      <c r="E2333" s="941">
        <v>68</v>
      </c>
      <c r="F2333" s="941"/>
      <c r="G2333" s="941"/>
      <c r="H2333" s="943" t="s">
        <v>10740</v>
      </c>
      <c r="I2333" s="943" t="s">
        <v>10410</v>
      </c>
      <c r="J2333" s="1354">
        <v>44313</v>
      </c>
      <c r="K2333" s="941" t="s">
        <v>8366</v>
      </c>
      <c r="L2333" s="945">
        <v>1200</v>
      </c>
      <c r="M2333" s="168"/>
      <c r="N2333" s="828">
        <v>44358</v>
      </c>
      <c r="O2333" s="168"/>
      <c r="P2333" s="168"/>
      <c r="Q2333" s="941">
        <v>74.760000000000005</v>
      </c>
      <c r="R2333" s="945">
        <f t="shared" si="43"/>
        <v>89712</v>
      </c>
      <c r="AB2333" s="1129" t="str">
        <f t="shared" si="44"/>
        <v>Shamrock Mercury68</v>
      </c>
    </row>
    <row r="2334" spans="1:28" ht="12.95" customHeight="1">
      <c r="A2334" s="1355">
        <v>4346</v>
      </c>
      <c r="B2334" s="941" t="s">
        <v>10815</v>
      </c>
      <c r="C2334" s="1170">
        <v>44316</v>
      </c>
      <c r="D2334" s="941" t="s">
        <v>1427</v>
      </c>
      <c r="E2334" s="941">
        <v>52</v>
      </c>
      <c r="F2334" s="941"/>
      <c r="G2334" s="941"/>
      <c r="H2334" s="943" t="s">
        <v>1405</v>
      </c>
      <c r="I2334" s="943" t="s">
        <v>7891</v>
      </c>
      <c r="J2334" s="1354">
        <v>44293</v>
      </c>
      <c r="K2334" s="941" t="s">
        <v>8366</v>
      </c>
      <c r="L2334" s="945">
        <v>1200</v>
      </c>
      <c r="M2334" s="168"/>
      <c r="N2334" s="828">
        <v>44343</v>
      </c>
      <c r="O2334" s="168"/>
      <c r="P2334" s="168"/>
      <c r="Q2334" s="941">
        <v>74.760000000000005</v>
      </c>
      <c r="R2334" s="945">
        <f t="shared" si="43"/>
        <v>89712</v>
      </c>
      <c r="AB2334" s="1129" t="str">
        <f t="shared" si="44"/>
        <v>Halcon Trader52</v>
      </c>
    </row>
    <row r="2335" spans="1:28" ht="12.95" customHeight="1">
      <c r="A2335" s="1355">
        <v>4347</v>
      </c>
      <c r="B2335" s="941" t="s">
        <v>10816</v>
      </c>
      <c r="C2335" s="1170">
        <v>44316</v>
      </c>
      <c r="D2335" s="941" t="s">
        <v>2051</v>
      </c>
      <c r="E2335" s="941">
        <v>10</v>
      </c>
      <c r="F2335" s="941"/>
      <c r="G2335" s="941"/>
      <c r="H2335" s="943" t="s">
        <v>10654</v>
      </c>
      <c r="I2335" s="943" t="s">
        <v>1319</v>
      </c>
      <c r="J2335" s="1354">
        <v>44301</v>
      </c>
      <c r="K2335" s="941" t="s">
        <v>8366</v>
      </c>
      <c r="L2335" s="945">
        <v>1200</v>
      </c>
      <c r="M2335" s="168"/>
      <c r="N2335" s="828">
        <v>44343</v>
      </c>
      <c r="O2335" s="168"/>
      <c r="P2335" s="168"/>
      <c r="Q2335" s="941">
        <v>74.760000000000005</v>
      </c>
      <c r="R2335" s="945">
        <f t="shared" si="43"/>
        <v>89712</v>
      </c>
      <c r="AB2335" s="1129" t="str">
        <f t="shared" si="44"/>
        <v>Bochem Luxembourg10</v>
      </c>
    </row>
    <row r="2336" spans="1:28" ht="12.95" customHeight="1">
      <c r="A2336" s="1355">
        <v>4348</v>
      </c>
      <c r="B2336" s="941" t="s">
        <v>10817</v>
      </c>
      <c r="C2336" s="1170">
        <v>44316</v>
      </c>
      <c r="D2336" s="941" t="s">
        <v>10116</v>
      </c>
      <c r="E2336" s="941">
        <v>27</v>
      </c>
      <c r="F2336" s="941"/>
      <c r="G2336" s="941"/>
      <c r="H2336" s="943" t="s">
        <v>1193</v>
      </c>
      <c r="I2336" s="943" t="s">
        <v>604</v>
      </c>
      <c r="J2336" s="1354">
        <v>44290</v>
      </c>
      <c r="K2336" s="941" t="s">
        <v>8366</v>
      </c>
      <c r="L2336" s="945">
        <v>1200</v>
      </c>
      <c r="M2336" s="168"/>
      <c r="N2336" s="828">
        <v>44343</v>
      </c>
      <c r="O2336" s="168"/>
      <c r="P2336" s="168"/>
      <c r="Q2336" s="941">
        <v>74.760000000000005</v>
      </c>
      <c r="R2336" s="945">
        <f t="shared" si="43"/>
        <v>89712</v>
      </c>
      <c r="AB2336" s="1129" t="str">
        <f t="shared" si="44"/>
        <v>Vari Trader27</v>
      </c>
    </row>
    <row r="2337" spans="1:28" ht="12.95" customHeight="1">
      <c r="A2337" s="1355">
        <v>4349</v>
      </c>
      <c r="B2337" s="941" t="s">
        <v>10818</v>
      </c>
      <c r="C2337" s="1170">
        <v>44316</v>
      </c>
      <c r="D2337" s="941" t="s">
        <v>7701</v>
      </c>
      <c r="E2337" s="941">
        <v>106</v>
      </c>
      <c r="F2337" s="941"/>
      <c r="G2337" s="941"/>
      <c r="H2337" s="943" t="s">
        <v>1489</v>
      </c>
      <c r="I2337" s="943" t="s">
        <v>270</v>
      </c>
      <c r="J2337" s="1354">
        <v>44312</v>
      </c>
      <c r="K2337" s="941" t="s">
        <v>8366</v>
      </c>
      <c r="L2337" s="945">
        <v>1200</v>
      </c>
      <c r="M2337" s="168"/>
      <c r="N2337" s="828">
        <v>44328</v>
      </c>
      <c r="O2337" s="168"/>
      <c r="P2337" s="168"/>
      <c r="Q2337" s="941">
        <v>74.760000000000005</v>
      </c>
      <c r="R2337" s="945">
        <f t="shared" si="43"/>
        <v>89712</v>
      </c>
      <c r="AB2337" s="1129" t="str">
        <f t="shared" si="44"/>
        <v>Seaways Samar106</v>
      </c>
    </row>
    <row r="2338" spans="1:28" ht="12.95" customHeight="1">
      <c r="A2338" s="1355">
        <v>4350</v>
      </c>
      <c r="B2338" s="941" t="s">
        <v>10819</v>
      </c>
      <c r="C2338" s="1170">
        <v>44316</v>
      </c>
      <c r="D2338" s="941" t="s">
        <v>3916</v>
      </c>
      <c r="E2338" s="941">
        <v>146</v>
      </c>
      <c r="F2338" s="941"/>
      <c r="G2338" s="941"/>
      <c r="H2338" s="943" t="s">
        <v>2868</v>
      </c>
      <c r="I2338" s="943" t="s">
        <v>25</v>
      </c>
      <c r="J2338" s="1354">
        <v>44297</v>
      </c>
      <c r="K2338" s="941" t="s">
        <v>8366</v>
      </c>
      <c r="L2338" s="945">
        <v>1200</v>
      </c>
      <c r="M2338" s="168"/>
      <c r="N2338" s="828">
        <v>44349</v>
      </c>
      <c r="O2338" s="168"/>
      <c r="P2338" s="168"/>
      <c r="Q2338" s="941">
        <v>74.760000000000005</v>
      </c>
      <c r="R2338" s="945">
        <f t="shared" si="43"/>
        <v>89712</v>
      </c>
      <c r="AB2338" s="1129" t="str">
        <f t="shared" si="44"/>
        <v>World Harmony146</v>
      </c>
    </row>
    <row r="2339" spans="1:28" ht="12.95" customHeight="1">
      <c r="A2339" s="1355">
        <v>4351</v>
      </c>
      <c r="B2339" s="941" t="s">
        <v>10820</v>
      </c>
      <c r="C2339" s="1170">
        <v>44316</v>
      </c>
      <c r="D2339" s="941" t="s">
        <v>8170</v>
      </c>
      <c r="E2339" s="941">
        <v>32</v>
      </c>
      <c r="F2339" s="941"/>
      <c r="G2339" s="941"/>
      <c r="H2339" s="943" t="s">
        <v>8245</v>
      </c>
      <c r="I2339" s="943" t="s">
        <v>261</v>
      </c>
      <c r="J2339" s="1354">
        <v>44301</v>
      </c>
      <c r="K2339" s="941" t="s">
        <v>8366</v>
      </c>
      <c r="L2339" s="945">
        <v>1200</v>
      </c>
      <c r="M2339" s="168"/>
      <c r="N2339" s="828">
        <v>44343</v>
      </c>
      <c r="O2339" s="168"/>
      <c r="P2339" s="168"/>
      <c r="Q2339" s="941">
        <v>74.760000000000005</v>
      </c>
      <c r="R2339" s="945">
        <f t="shared" si="43"/>
        <v>89712</v>
      </c>
      <c r="AB2339" s="1129" t="str">
        <f t="shared" si="44"/>
        <v>Antipolis32</v>
      </c>
    </row>
    <row r="2340" spans="1:28" ht="12.95" customHeight="1">
      <c r="A2340" s="1355">
        <v>4352</v>
      </c>
      <c r="B2340" s="941" t="s">
        <v>10821</v>
      </c>
      <c r="C2340" s="1170">
        <v>44316</v>
      </c>
      <c r="D2340" s="941" t="s">
        <v>8174</v>
      </c>
      <c r="E2340" s="941">
        <v>32</v>
      </c>
      <c r="F2340" s="941"/>
      <c r="G2340" s="941"/>
      <c r="H2340" s="943" t="s">
        <v>10053</v>
      </c>
      <c r="I2340" s="943" t="s">
        <v>3180</v>
      </c>
      <c r="J2340" s="1354">
        <v>44297</v>
      </c>
      <c r="K2340" s="941" t="s">
        <v>8366</v>
      </c>
      <c r="L2340" s="945">
        <v>1200</v>
      </c>
      <c r="M2340" s="168"/>
      <c r="N2340" s="828">
        <v>44343</v>
      </c>
      <c r="O2340" s="168"/>
      <c r="P2340" s="168"/>
      <c r="Q2340" s="941">
        <v>74.760000000000005</v>
      </c>
      <c r="R2340" s="945">
        <f t="shared" si="43"/>
        <v>89712</v>
      </c>
      <c r="AB2340" s="1129" t="str">
        <f t="shared" si="44"/>
        <v>Neapolis32</v>
      </c>
    </row>
    <row r="2341" spans="1:28" ht="12.95" customHeight="1">
      <c r="A2341" s="1355">
        <v>4353</v>
      </c>
      <c r="B2341" s="941" t="s">
        <v>10822</v>
      </c>
      <c r="C2341" s="1170">
        <v>44316</v>
      </c>
      <c r="D2341" s="941" t="s">
        <v>8970</v>
      </c>
      <c r="E2341" s="941" t="s">
        <v>10738</v>
      </c>
      <c r="F2341" s="941"/>
      <c r="G2341" s="941"/>
      <c r="H2341" s="943" t="s">
        <v>2868</v>
      </c>
      <c r="I2341" s="943" t="s">
        <v>20</v>
      </c>
      <c r="J2341" s="1354">
        <v>44299</v>
      </c>
      <c r="K2341" s="941" t="s">
        <v>8366</v>
      </c>
      <c r="L2341" s="945">
        <v>1200</v>
      </c>
      <c r="M2341" s="168"/>
      <c r="N2341" s="828">
        <v>44343</v>
      </c>
      <c r="O2341" s="168"/>
      <c r="P2341" s="168"/>
      <c r="Q2341" s="941">
        <v>74.760000000000005</v>
      </c>
      <c r="R2341" s="945">
        <f t="shared" si="43"/>
        <v>89712</v>
      </c>
      <c r="AB2341" s="1129" t="str">
        <f t="shared" si="44"/>
        <v>Salamina22P_123F</v>
      </c>
    </row>
    <row r="2342" spans="1:28" ht="12.95" customHeight="1">
      <c r="A2342" s="1355">
        <v>4354</v>
      </c>
      <c r="B2342" s="941" t="s">
        <v>10823</v>
      </c>
      <c r="C2342" s="1170">
        <v>44316</v>
      </c>
      <c r="D2342" s="941" t="s">
        <v>10461</v>
      </c>
      <c r="E2342" s="941" t="s">
        <v>10739</v>
      </c>
      <c r="F2342" s="941"/>
      <c r="G2342" s="941"/>
      <c r="H2342" s="943" t="s">
        <v>2868</v>
      </c>
      <c r="I2342" s="943" t="s">
        <v>20</v>
      </c>
      <c r="J2342" s="1354">
        <v>44305</v>
      </c>
      <c r="K2342" s="941" t="s">
        <v>8366</v>
      </c>
      <c r="L2342" s="945">
        <v>1200</v>
      </c>
      <c r="M2342" s="168"/>
      <c r="N2342" s="828">
        <v>44375</v>
      </c>
      <c r="O2342" s="168"/>
      <c r="P2342" s="168"/>
      <c r="Q2342" s="941">
        <v>74.760000000000005</v>
      </c>
      <c r="R2342" s="945">
        <f t="shared" si="43"/>
        <v>89712</v>
      </c>
      <c r="AB2342" s="1129" t="str">
        <f t="shared" si="44"/>
        <v>Selini20P_121F</v>
      </c>
    </row>
    <row r="2343" spans="1:28" ht="12.95" customHeight="1">
      <c r="A2343" s="1355">
        <v>4355</v>
      </c>
      <c r="B2343" s="941" t="s">
        <v>10824</v>
      </c>
      <c r="C2343" s="1170">
        <v>44316</v>
      </c>
      <c r="D2343" s="941" t="s">
        <v>10737</v>
      </c>
      <c r="E2343" s="941">
        <v>7</v>
      </c>
      <c r="F2343" s="941"/>
      <c r="G2343" s="941"/>
      <c r="H2343" s="943" t="s">
        <v>10053</v>
      </c>
      <c r="I2343" s="943" t="s">
        <v>20</v>
      </c>
      <c r="J2343" s="1354">
        <v>44295</v>
      </c>
      <c r="K2343" s="941" t="s">
        <v>8366</v>
      </c>
      <c r="L2343" s="945">
        <v>1200</v>
      </c>
      <c r="M2343" s="168"/>
      <c r="N2343" s="828">
        <v>44328</v>
      </c>
      <c r="O2343" s="168"/>
      <c r="P2343" s="168"/>
      <c r="Q2343" s="941">
        <v>74.760000000000005</v>
      </c>
      <c r="R2343" s="945">
        <f t="shared" si="43"/>
        <v>89712</v>
      </c>
      <c r="AB2343" s="1129" t="str">
        <f t="shared" si="44"/>
        <v>Seaways Guayaquil7</v>
      </c>
    </row>
    <row r="2344" spans="1:28" ht="12.95" customHeight="1">
      <c r="A2344" s="1355">
        <v>4356</v>
      </c>
      <c r="B2344" s="941" t="s">
        <v>10825</v>
      </c>
      <c r="C2344" s="1170">
        <v>44316</v>
      </c>
      <c r="D2344" s="941" t="s">
        <v>8036</v>
      </c>
      <c r="E2344" s="941">
        <v>28</v>
      </c>
      <c r="F2344" s="941"/>
      <c r="G2344" s="941"/>
      <c r="H2344" s="943" t="s">
        <v>1405</v>
      </c>
      <c r="I2344" s="943" t="s">
        <v>10661</v>
      </c>
      <c r="J2344" s="1354">
        <v>44316</v>
      </c>
      <c r="K2344" s="941" t="s">
        <v>8366</v>
      </c>
      <c r="L2344" s="945">
        <v>1200</v>
      </c>
      <c r="M2344" s="168"/>
      <c r="N2344" s="828">
        <v>44343</v>
      </c>
      <c r="O2344" s="168"/>
      <c r="P2344" s="168"/>
      <c r="Q2344" s="941">
        <v>74.760000000000005</v>
      </c>
      <c r="R2344" s="945">
        <f t="shared" si="43"/>
        <v>89712</v>
      </c>
      <c r="AB2344" s="1129" t="str">
        <f t="shared" si="44"/>
        <v>Lincoln Park28</v>
      </c>
    </row>
    <row r="2345" spans="1:28" ht="12.95" customHeight="1">
      <c r="A2345" s="1355">
        <v>4357</v>
      </c>
      <c r="B2345" s="941" t="s">
        <v>10826</v>
      </c>
      <c r="C2345" s="1170">
        <v>44347</v>
      </c>
      <c r="D2345" s="941" t="s">
        <v>10344</v>
      </c>
      <c r="E2345" s="941" t="s">
        <v>238</v>
      </c>
      <c r="F2345" s="941"/>
      <c r="G2345" s="941"/>
      <c r="H2345" s="943" t="s">
        <v>9914</v>
      </c>
      <c r="I2345" s="943" t="s">
        <v>10633</v>
      </c>
      <c r="J2345" s="1354">
        <v>44323</v>
      </c>
      <c r="K2345" s="943" t="s">
        <v>1485</v>
      </c>
      <c r="L2345" s="945">
        <v>1600</v>
      </c>
      <c r="M2345" s="168"/>
      <c r="N2345" s="828">
        <v>44594</v>
      </c>
      <c r="O2345" s="168"/>
      <c r="P2345" s="168"/>
      <c r="Q2345" s="941">
        <v>72.64</v>
      </c>
      <c r="R2345" s="945">
        <f t="shared" si="43"/>
        <v>116224</v>
      </c>
      <c r="AB2345" s="1129" t="str">
        <f t="shared" si="44"/>
        <v>GWN 23</v>
      </c>
    </row>
    <row r="2346" spans="1:28" ht="12.95" customHeight="1">
      <c r="A2346" s="1355">
        <v>4358</v>
      </c>
      <c r="B2346" s="941" t="s">
        <v>10827</v>
      </c>
      <c r="C2346" s="1170">
        <v>44347</v>
      </c>
      <c r="D2346" s="941" t="s">
        <v>10742</v>
      </c>
      <c r="E2346" s="941" t="s">
        <v>234</v>
      </c>
      <c r="F2346" s="941"/>
      <c r="G2346" s="941"/>
      <c r="H2346" s="943" t="s">
        <v>9914</v>
      </c>
      <c r="I2346" s="943" t="s">
        <v>25</v>
      </c>
      <c r="J2346" s="1354">
        <v>44321</v>
      </c>
      <c r="K2346" s="943" t="s">
        <v>1485</v>
      </c>
      <c r="L2346" s="945">
        <v>1600</v>
      </c>
      <c r="M2346" s="168"/>
      <c r="N2346" s="828">
        <v>44594</v>
      </c>
      <c r="O2346" s="168"/>
      <c r="P2346" s="168"/>
      <c r="Q2346" s="941">
        <v>72.64</v>
      </c>
      <c r="R2346" s="945">
        <f t="shared" si="43"/>
        <v>116224</v>
      </c>
      <c r="AB2346" s="1129" t="str">
        <f t="shared" si="44"/>
        <v>Torm Malaysia01</v>
      </c>
    </row>
    <row r="2347" spans="1:28" ht="12.95" customHeight="1">
      <c r="A2347" s="1355">
        <v>4359</v>
      </c>
      <c r="B2347" s="941" t="s">
        <v>10828</v>
      </c>
      <c r="C2347" s="1170">
        <v>44347</v>
      </c>
      <c r="D2347" s="941" t="s">
        <v>10743</v>
      </c>
      <c r="E2347" s="941" t="s">
        <v>10744</v>
      </c>
      <c r="F2347" s="941"/>
      <c r="G2347" s="941"/>
      <c r="H2347" s="943" t="s">
        <v>8481</v>
      </c>
      <c r="I2347" s="943" t="s">
        <v>20</v>
      </c>
      <c r="J2347" s="1354">
        <v>44323</v>
      </c>
      <c r="K2347" s="943" t="s">
        <v>8479</v>
      </c>
      <c r="L2347" s="945">
        <v>1200</v>
      </c>
      <c r="M2347" s="168"/>
      <c r="N2347" s="828">
        <v>44365</v>
      </c>
      <c r="O2347" s="168"/>
      <c r="P2347" s="168"/>
      <c r="Q2347" s="941">
        <v>72.64</v>
      </c>
      <c r="R2347" s="945">
        <f t="shared" si="43"/>
        <v>87168</v>
      </c>
      <c r="AB2347" s="1129" t="str">
        <f t="shared" si="44"/>
        <v>Marlin Somerset20_V2102</v>
      </c>
    </row>
    <row r="2348" spans="1:28" ht="12.95" customHeight="1">
      <c r="A2348" s="1355">
        <v>4360</v>
      </c>
      <c r="B2348" s="941" t="s">
        <v>10829</v>
      </c>
      <c r="C2348" s="1170">
        <v>44347</v>
      </c>
      <c r="D2348" s="941" t="s">
        <v>10522</v>
      </c>
      <c r="E2348" s="941" t="s">
        <v>10745</v>
      </c>
      <c r="F2348" s="941"/>
      <c r="G2348" s="941"/>
      <c r="H2348" s="943" t="s">
        <v>9027</v>
      </c>
      <c r="I2348" s="943" t="s">
        <v>286</v>
      </c>
      <c r="J2348" s="1354">
        <v>44346</v>
      </c>
      <c r="K2348" s="943" t="s">
        <v>9985</v>
      </c>
      <c r="L2348" s="945">
        <v>1200</v>
      </c>
      <c r="M2348" s="168"/>
      <c r="N2348" s="828">
        <v>44363</v>
      </c>
      <c r="O2348" s="168"/>
      <c r="P2348" s="168"/>
      <c r="Q2348" s="941">
        <v>72.64</v>
      </c>
      <c r="R2348" s="945">
        <f t="shared" si="43"/>
        <v>87168</v>
      </c>
      <c r="AB2348" s="1129" t="str">
        <f t="shared" si="44"/>
        <v>AlbaL05028</v>
      </c>
    </row>
    <row r="2349" spans="1:28" ht="12.95" customHeight="1">
      <c r="A2349" s="1355">
        <v>4361</v>
      </c>
      <c r="B2349" s="941" t="s">
        <v>10830</v>
      </c>
      <c r="C2349" s="1170">
        <v>44347</v>
      </c>
      <c r="D2349" s="941" t="s">
        <v>10746</v>
      </c>
      <c r="E2349" s="941" t="s">
        <v>53</v>
      </c>
      <c r="F2349" s="941"/>
      <c r="G2349" s="941"/>
      <c r="H2349" s="943" t="s">
        <v>8961</v>
      </c>
      <c r="I2349" s="943" t="s">
        <v>356</v>
      </c>
      <c r="J2349" s="1354">
        <v>44334</v>
      </c>
      <c r="K2349" s="943" t="s">
        <v>9985</v>
      </c>
      <c r="L2349" s="945">
        <v>1200</v>
      </c>
      <c r="M2349" s="168"/>
      <c r="N2349" s="828">
        <v>44378</v>
      </c>
      <c r="O2349" s="168"/>
      <c r="P2349" s="168"/>
      <c r="Q2349" s="941">
        <v>72.64</v>
      </c>
      <c r="R2349" s="945">
        <f t="shared" si="43"/>
        <v>87168</v>
      </c>
      <c r="AB2349" s="1129" t="str">
        <f t="shared" si="44"/>
        <v>Propontis1</v>
      </c>
    </row>
    <row r="2350" spans="1:28" ht="12.95" customHeight="1">
      <c r="A2350" s="1355">
        <v>4362</v>
      </c>
      <c r="B2350" s="941" t="s">
        <v>10831</v>
      </c>
      <c r="C2350" s="1170">
        <v>44347</v>
      </c>
      <c r="D2350" s="941" t="s">
        <v>10747</v>
      </c>
      <c r="E2350" s="941" t="s">
        <v>5168</v>
      </c>
      <c r="F2350" s="941"/>
      <c r="G2350" s="941"/>
      <c r="H2350" s="943" t="s">
        <v>8976</v>
      </c>
      <c r="I2350" s="943" t="s">
        <v>267</v>
      </c>
      <c r="J2350" s="1354">
        <v>44319</v>
      </c>
      <c r="K2350" s="943" t="s">
        <v>9985</v>
      </c>
      <c r="L2350" s="945">
        <v>1200</v>
      </c>
      <c r="M2350" s="168"/>
      <c r="N2350" s="828">
        <v>44362</v>
      </c>
      <c r="O2350" s="168"/>
      <c r="P2350" s="168"/>
      <c r="Q2350" s="941">
        <v>72.64</v>
      </c>
      <c r="R2350" s="945">
        <f t="shared" si="43"/>
        <v>87168</v>
      </c>
      <c r="AB2350" s="1129" t="str">
        <f t="shared" si="44"/>
        <v>Corossol95</v>
      </c>
    </row>
    <row r="2351" spans="1:28" ht="12.95" customHeight="1">
      <c r="A2351" s="1355">
        <v>4363</v>
      </c>
      <c r="B2351" s="941" t="s">
        <v>10832</v>
      </c>
      <c r="C2351" s="1170">
        <v>44347</v>
      </c>
      <c r="D2351" s="941" t="s">
        <v>10748</v>
      </c>
      <c r="E2351" s="941" t="s">
        <v>10749</v>
      </c>
      <c r="F2351" s="941"/>
      <c r="G2351" s="941"/>
      <c r="H2351" s="943" t="s">
        <v>8961</v>
      </c>
      <c r="I2351" s="943" t="s">
        <v>413</v>
      </c>
      <c r="J2351" s="1354">
        <v>44324</v>
      </c>
      <c r="K2351" s="943" t="s">
        <v>9985</v>
      </c>
      <c r="L2351" s="945">
        <v>1200</v>
      </c>
      <c r="M2351" s="168"/>
      <c r="N2351" s="828">
        <v>44378</v>
      </c>
      <c r="O2351" s="168"/>
      <c r="P2351" s="168"/>
      <c r="Q2351" s="941">
        <v>72.64</v>
      </c>
      <c r="R2351" s="945">
        <f t="shared" si="43"/>
        <v>87168</v>
      </c>
      <c r="AB2351" s="1129" t="str">
        <f t="shared" si="44"/>
        <v>Primorsky Prospect202105</v>
      </c>
    </row>
    <row r="2352" spans="1:28" ht="12.95" customHeight="1">
      <c r="A2352" s="1355">
        <v>4364</v>
      </c>
      <c r="B2352" s="941" t="s">
        <v>10833</v>
      </c>
      <c r="C2352" s="1170">
        <v>44347</v>
      </c>
      <c r="D2352" s="941" t="s">
        <v>8670</v>
      </c>
      <c r="E2352" s="941" t="s">
        <v>10750</v>
      </c>
      <c r="F2352" s="941"/>
      <c r="G2352" s="941"/>
      <c r="H2352" s="943" t="s">
        <v>9915</v>
      </c>
      <c r="I2352" s="943" t="s">
        <v>71</v>
      </c>
      <c r="J2352" s="1354">
        <v>44317</v>
      </c>
      <c r="K2352" s="943" t="s">
        <v>28</v>
      </c>
      <c r="L2352" s="945">
        <v>1400</v>
      </c>
      <c r="M2352" s="168"/>
      <c r="N2352" s="828">
        <v>44372</v>
      </c>
      <c r="O2352" s="168"/>
      <c r="P2352" s="168"/>
      <c r="Q2352" s="941">
        <v>72.64</v>
      </c>
      <c r="R2352" s="945">
        <f t="shared" si="43"/>
        <v>101696</v>
      </c>
      <c r="AB2352" s="1129" t="str">
        <f t="shared" si="44"/>
        <v>Crudesun07_23</v>
      </c>
    </row>
    <row r="2353" spans="1:28" ht="12.95" customHeight="1">
      <c r="A2353" s="1355">
        <v>4365</v>
      </c>
      <c r="B2353" s="941" t="s">
        <v>10834</v>
      </c>
      <c r="C2353" s="1170">
        <v>44347</v>
      </c>
      <c r="D2353" s="941" t="s">
        <v>10647</v>
      </c>
      <c r="E2353" s="941" t="s">
        <v>166</v>
      </c>
      <c r="F2353" s="941"/>
      <c r="G2353" s="941"/>
      <c r="H2353" s="943" t="s">
        <v>9915</v>
      </c>
      <c r="I2353" s="943" t="s">
        <v>10751</v>
      </c>
      <c r="J2353" s="1354">
        <v>44324</v>
      </c>
      <c r="K2353" s="943" t="s">
        <v>28</v>
      </c>
      <c r="L2353" s="945">
        <v>1400</v>
      </c>
      <c r="M2353" s="168"/>
      <c r="N2353" s="828">
        <v>44372</v>
      </c>
      <c r="O2353" s="168"/>
      <c r="P2353" s="168"/>
      <c r="Q2353" s="941">
        <v>72.64</v>
      </c>
      <c r="R2353" s="945">
        <f t="shared" si="43"/>
        <v>101696</v>
      </c>
      <c r="AB2353" s="1129" t="str">
        <f t="shared" si="44"/>
        <v>Fos Hamilton16</v>
      </c>
    </row>
    <row r="2354" spans="1:28" ht="12.95" customHeight="1">
      <c r="A2354" s="1355">
        <v>4366</v>
      </c>
      <c r="B2354" s="941" t="s">
        <v>10835</v>
      </c>
      <c r="C2354" s="1170">
        <v>44347</v>
      </c>
      <c r="D2354" s="941" t="s">
        <v>10752</v>
      </c>
      <c r="E2354" s="941" t="s">
        <v>285</v>
      </c>
      <c r="F2354" s="941"/>
      <c r="G2354" s="941"/>
      <c r="H2354" s="943" t="s">
        <v>9915</v>
      </c>
      <c r="I2354" s="943" t="s">
        <v>20</v>
      </c>
      <c r="J2354" s="1354">
        <v>44329</v>
      </c>
      <c r="K2354" s="943" t="s">
        <v>28</v>
      </c>
      <c r="L2354" s="945">
        <v>1400</v>
      </c>
      <c r="M2354" s="168"/>
      <c r="N2354" s="828">
        <v>44372</v>
      </c>
      <c r="O2354" s="168"/>
      <c r="P2354" s="168"/>
      <c r="Q2354" s="941">
        <v>72.64</v>
      </c>
      <c r="R2354" s="945">
        <f t="shared" si="43"/>
        <v>101696</v>
      </c>
      <c r="AB2354" s="1129" t="str">
        <f t="shared" si="44"/>
        <v>Seliger4</v>
      </c>
    </row>
    <row r="2355" spans="1:28" ht="12.95" customHeight="1">
      <c r="A2355" s="1355">
        <v>4367</v>
      </c>
      <c r="B2355" s="941" t="s">
        <v>10836</v>
      </c>
      <c r="C2355" s="1170">
        <v>44347</v>
      </c>
      <c r="D2355" s="941" t="s">
        <v>10753</v>
      </c>
      <c r="E2355" s="941" t="s">
        <v>482</v>
      </c>
      <c r="F2355" s="941"/>
      <c r="G2355" s="941"/>
      <c r="H2355" s="943" t="s">
        <v>10054</v>
      </c>
      <c r="I2355" s="943" t="s">
        <v>629</v>
      </c>
      <c r="J2355" s="1354">
        <v>44325</v>
      </c>
      <c r="K2355" s="943" t="s">
        <v>28</v>
      </c>
      <c r="L2355" s="945">
        <v>1400</v>
      </c>
      <c r="M2355" s="168"/>
      <c r="N2355" s="828">
        <v>44372</v>
      </c>
      <c r="O2355" s="168"/>
      <c r="P2355" s="168"/>
      <c r="Q2355" s="941">
        <v>72.64</v>
      </c>
      <c r="R2355" s="945">
        <f t="shared" si="43"/>
        <v>101696</v>
      </c>
      <c r="AB2355" s="1129" t="str">
        <f t="shared" si="44"/>
        <v>Ridgebury Captain Drogin8</v>
      </c>
    </row>
    <row r="2356" spans="1:28" ht="12.95" customHeight="1">
      <c r="A2356" s="1355">
        <v>4368</v>
      </c>
      <c r="B2356" s="941" t="s">
        <v>10837</v>
      </c>
      <c r="C2356" s="1170">
        <v>44347</v>
      </c>
      <c r="D2356" s="941" t="s">
        <v>1788</v>
      </c>
      <c r="E2356" s="941" t="s">
        <v>124</v>
      </c>
      <c r="F2356" s="941"/>
      <c r="G2356" s="941"/>
      <c r="H2356" s="943" t="s">
        <v>10120</v>
      </c>
      <c r="I2356" s="943" t="s">
        <v>20</v>
      </c>
      <c r="J2356" s="1354">
        <v>44341</v>
      </c>
      <c r="K2356" s="943" t="s">
        <v>8296</v>
      </c>
      <c r="L2356" s="945">
        <v>1600</v>
      </c>
      <c r="M2356" s="168"/>
      <c r="N2356" s="828">
        <v>44578</v>
      </c>
      <c r="O2356" s="168"/>
      <c r="P2356" s="168"/>
      <c r="Q2356" s="941">
        <v>72.64</v>
      </c>
      <c r="R2356" s="945">
        <f t="shared" si="43"/>
        <v>116224</v>
      </c>
      <c r="AB2356" s="1129" t="str">
        <f t="shared" si="44"/>
        <v>Navig8 Amethyst19</v>
      </c>
    </row>
    <row r="2357" spans="1:28" ht="12.95" customHeight="1">
      <c r="A2357" s="1355">
        <v>4369</v>
      </c>
      <c r="B2357" s="941" t="s">
        <v>10838</v>
      </c>
      <c r="C2357" s="1170">
        <v>44347</v>
      </c>
      <c r="D2357" s="941" t="s">
        <v>9182</v>
      </c>
      <c r="E2357" s="941" t="s">
        <v>498</v>
      </c>
      <c r="F2357" s="941"/>
      <c r="G2357" s="941"/>
      <c r="H2357" s="943" t="s">
        <v>9110</v>
      </c>
      <c r="I2357" s="943" t="s">
        <v>567</v>
      </c>
      <c r="J2357" s="1354">
        <v>44330</v>
      </c>
      <c r="K2357" s="943" t="s">
        <v>1466</v>
      </c>
      <c r="L2357" s="945">
        <v>1050</v>
      </c>
      <c r="M2357" s="168"/>
      <c r="N2357" s="828"/>
      <c r="O2357" s="168"/>
      <c r="P2357" s="168"/>
      <c r="Q2357" s="941">
        <v>72.64</v>
      </c>
      <c r="R2357" s="945">
        <f t="shared" si="43"/>
        <v>76272</v>
      </c>
      <c r="AB2357" s="1129" t="str">
        <f t="shared" si="44"/>
        <v>Gagarin Prospect57</v>
      </c>
    </row>
    <row r="2358" spans="1:28" ht="12.95" customHeight="1">
      <c r="A2358" s="1355">
        <v>4370</v>
      </c>
      <c r="B2358" s="941" t="s">
        <v>10839</v>
      </c>
      <c r="C2358" s="1170">
        <v>44347</v>
      </c>
      <c r="D2358" s="941" t="s">
        <v>9200</v>
      </c>
      <c r="E2358" s="941" t="s">
        <v>79</v>
      </c>
      <c r="F2358" s="941"/>
      <c r="G2358" s="941"/>
      <c r="H2358" s="943" t="s">
        <v>10456</v>
      </c>
      <c r="I2358" s="943" t="s">
        <v>1852</v>
      </c>
      <c r="J2358" s="1354">
        <v>44319</v>
      </c>
      <c r="K2358" s="943" t="s">
        <v>1466</v>
      </c>
      <c r="L2358" s="945">
        <v>1050</v>
      </c>
      <c r="M2358" s="168"/>
      <c r="N2358" s="828">
        <v>44795</v>
      </c>
      <c r="O2358" s="168"/>
      <c r="P2358" s="168"/>
      <c r="Q2358" s="941">
        <v>72.64</v>
      </c>
      <c r="R2358" s="945">
        <f t="shared" si="43"/>
        <v>76272</v>
      </c>
      <c r="AB2358" s="1129" t="str">
        <f t="shared" si="44"/>
        <v>Almi Sun24</v>
      </c>
    </row>
    <row r="2359" spans="1:28" ht="12.95" customHeight="1">
      <c r="A2359" s="1355">
        <v>4371</v>
      </c>
      <c r="B2359" s="941" t="s">
        <v>10840</v>
      </c>
      <c r="C2359" s="1170">
        <v>44347</v>
      </c>
      <c r="D2359" s="941" t="s">
        <v>2776</v>
      </c>
      <c r="E2359" s="941" t="s">
        <v>10754</v>
      </c>
      <c r="F2359" s="941"/>
      <c r="G2359" s="941"/>
      <c r="H2359" s="943" t="s">
        <v>10427</v>
      </c>
      <c r="I2359" s="943" t="s">
        <v>2870</v>
      </c>
      <c r="J2359" s="1354">
        <v>44346</v>
      </c>
      <c r="K2359" s="943" t="s">
        <v>1466</v>
      </c>
      <c r="L2359" s="945">
        <v>1050</v>
      </c>
      <c r="M2359" s="168"/>
      <c r="N2359" s="828">
        <v>44410</v>
      </c>
      <c r="O2359" s="168"/>
      <c r="P2359" s="168"/>
      <c r="Q2359" s="941">
        <v>72.64</v>
      </c>
      <c r="R2359" s="945">
        <f t="shared" si="43"/>
        <v>76272</v>
      </c>
      <c r="AB2359" s="1129" t="str">
        <f t="shared" si="44"/>
        <v>Sten Skagen201, 202, 203</v>
      </c>
    </row>
    <row r="2360" spans="1:28" ht="12.95" customHeight="1">
      <c r="A2360" s="1355">
        <v>4372</v>
      </c>
      <c r="B2360" s="941" t="s">
        <v>10841</v>
      </c>
      <c r="C2360" s="1170">
        <v>44347</v>
      </c>
      <c r="D2360" s="941" t="s">
        <v>2779</v>
      </c>
      <c r="E2360" s="941" t="s">
        <v>10755</v>
      </c>
      <c r="F2360" s="941"/>
      <c r="G2360" s="941"/>
      <c r="H2360" s="943" t="s">
        <v>10427</v>
      </c>
      <c r="I2360" s="943" t="s">
        <v>535</v>
      </c>
      <c r="J2360" s="1354">
        <v>44332</v>
      </c>
      <c r="K2360" s="943" t="s">
        <v>1466</v>
      </c>
      <c r="L2360" s="945">
        <v>1050</v>
      </c>
      <c r="M2360" s="168"/>
      <c r="N2360" s="828">
        <v>44410</v>
      </c>
      <c r="O2360" s="168"/>
      <c r="P2360" s="168"/>
      <c r="Q2360" s="941">
        <v>72.64</v>
      </c>
      <c r="R2360" s="945">
        <f t="shared" si="43"/>
        <v>76272</v>
      </c>
      <c r="AB2360" s="1129" t="str">
        <f t="shared" si="44"/>
        <v>Tigris347, 348, 349</v>
      </c>
    </row>
    <row r="2361" spans="1:28" ht="12.95" customHeight="1">
      <c r="A2361" s="1355">
        <v>4373</v>
      </c>
      <c r="B2361" s="941" t="s">
        <v>10842</v>
      </c>
      <c r="C2361" s="1170">
        <v>44347</v>
      </c>
      <c r="D2361" s="941" t="s">
        <v>2854</v>
      </c>
      <c r="E2361" s="941" t="s">
        <v>10756</v>
      </c>
      <c r="F2361" s="941"/>
      <c r="G2361" s="941"/>
      <c r="H2361" s="943" t="s">
        <v>10427</v>
      </c>
      <c r="I2361" s="943" t="s">
        <v>287</v>
      </c>
      <c r="J2361" s="1354">
        <v>44331</v>
      </c>
      <c r="K2361" s="943" t="s">
        <v>1466</v>
      </c>
      <c r="L2361" s="945">
        <v>1050</v>
      </c>
      <c r="M2361" s="168"/>
      <c r="N2361" s="828">
        <v>44410</v>
      </c>
      <c r="O2361" s="168"/>
      <c r="P2361" s="168"/>
      <c r="Q2361" s="941">
        <v>72.64</v>
      </c>
      <c r="R2361" s="945">
        <f t="shared" si="43"/>
        <v>76272</v>
      </c>
      <c r="AB2361" s="1129" t="str">
        <f t="shared" si="44"/>
        <v>Emmy Schulte294, 295</v>
      </c>
    </row>
    <row r="2362" spans="1:28" ht="12.95" customHeight="1">
      <c r="A2362" s="1355">
        <v>4374</v>
      </c>
      <c r="B2362" s="941" t="s">
        <v>10843</v>
      </c>
      <c r="C2362" s="1170">
        <v>44347</v>
      </c>
      <c r="D2362" s="941" t="s">
        <v>892</v>
      </c>
      <c r="E2362" s="941" t="s">
        <v>10757</v>
      </c>
      <c r="F2362" s="941"/>
      <c r="G2362" s="941"/>
      <c r="H2362" s="943" t="s">
        <v>10427</v>
      </c>
      <c r="I2362" s="943" t="s">
        <v>412</v>
      </c>
      <c r="J2362" s="1354">
        <v>44331</v>
      </c>
      <c r="K2362" s="943" t="s">
        <v>1466</v>
      </c>
      <c r="L2362" s="945">
        <v>1050</v>
      </c>
      <c r="M2362" s="168"/>
      <c r="N2362" s="828">
        <v>44410</v>
      </c>
      <c r="O2362" s="168"/>
      <c r="P2362" s="168"/>
      <c r="Q2362" s="941">
        <v>72.64</v>
      </c>
      <c r="R2362" s="945">
        <f t="shared" si="43"/>
        <v>76272</v>
      </c>
      <c r="AB2362" s="1129" t="str">
        <f t="shared" si="44"/>
        <v>Elisalex Schulte188, 189</v>
      </c>
    </row>
    <row r="2363" spans="1:28" ht="12.95" customHeight="1">
      <c r="A2363" s="1355">
        <v>4375</v>
      </c>
      <c r="B2363" s="941" t="s">
        <v>10844</v>
      </c>
      <c r="C2363" s="1170">
        <v>44347</v>
      </c>
      <c r="D2363" s="941" t="s">
        <v>9228</v>
      </c>
      <c r="E2363" s="941" t="s">
        <v>10758</v>
      </c>
      <c r="F2363" s="941"/>
      <c r="G2363" s="941"/>
      <c r="H2363" s="943" t="s">
        <v>10427</v>
      </c>
      <c r="I2363" s="943" t="s">
        <v>535</v>
      </c>
      <c r="J2363" s="1354">
        <v>44345</v>
      </c>
      <c r="K2363" s="943" t="s">
        <v>1466</v>
      </c>
      <c r="L2363" s="945">
        <v>1050</v>
      </c>
      <c r="M2363" s="168"/>
      <c r="N2363" s="828">
        <v>44410</v>
      </c>
      <c r="O2363" s="168"/>
      <c r="P2363" s="168"/>
      <c r="Q2363" s="941">
        <v>72.64</v>
      </c>
      <c r="R2363" s="945">
        <f t="shared" ref="R2363:R2426" si="45">IF(OR(L2363="",Q2363=""),"",L2363*Q2363)</f>
        <v>76272</v>
      </c>
      <c r="AB2363" s="1129" t="str">
        <f t="shared" si="44"/>
        <v>Sten Fjell128, 129, 130, 131</v>
      </c>
    </row>
    <row r="2364" spans="1:28" ht="12.95" customHeight="1">
      <c r="A2364" s="1355">
        <v>4376</v>
      </c>
      <c r="B2364" s="941" t="s">
        <v>10845</v>
      </c>
      <c r="C2364" s="1170">
        <v>44347</v>
      </c>
      <c r="D2364" s="941" t="s">
        <v>652</v>
      </c>
      <c r="E2364" s="941" t="s">
        <v>10732</v>
      </c>
      <c r="F2364" s="941"/>
      <c r="G2364" s="941"/>
      <c r="H2364" s="943" t="s">
        <v>828</v>
      </c>
      <c r="I2364" s="943" t="s">
        <v>10759</v>
      </c>
      <c r="J2364" s="1354">
        <v>44330</v>
      </c>
      <c r="K2364" s="943" t="s">
        <v>1094</v>
      </c>
      <c r="L2364" s="945">
        <v>1400</v>
      </c>
      <c r="M2364" s="168"/>
      <c r="N2364" s="828">
        <v>44378</v>
      </c>
      <c r="O2364" s="168"/>
      <c r="P2364" s="168"/>
      <c r="Q2364" s="941">
        <v>72.64</v>
      </c>
      <c r="R2364" s="945">
        <f t="shared" si="45"/>
        <v>101696</v>
      </c>
      <c r="AB2364" s="1129" t="str">
        <f t="shared" si="44"/>
        <v>Sonangol Porto Amboim2103</v>
      </c>
    </row>
    <row r="2365" spans="1:28" ht="12.95" customHeight="1">
      <c r="A2365" s="1355">
        <v>4377</v>
      </c>
      <c r="B2365" s="941" t="s">
        <v>10846</v>
      </c>
      <c r="C2365" s="1170">
        <v>44347</v>
      </c>
      <c r="D2365" s="941" t="s">
        <v>464</v>
      </c>
      <c r="E2365" s="941" t="s">
        <v>10732</v>
      </c>
      <c r="F2365" s="941"/>
      <c r="G2365" s="941"/>
      <c r="H2365" s="943" t="s">
        <v>828</v>
      </c>
      <c r="I2365" s="943" t="s">
        <v>4000</v>
      </c>
      <c r="J2365" s="1354">
        <v>44335</v>
      </c>
      <c r="K2365" s="943" t="s">
        <v>1094</v>
      </c>
      <c r="L2365" s="945">
        <v>1400</v>
      </c>
      <c r="M2365" s="168"/>
      <c r="N2365" s="828">
        <v>44379</v>
      </c>
      <c r="O2365" s="168"/>
      <c r="P2365" s="168"/>
      <c r="Q2365" s="941">
        <v>72.64</v>
      </c>
      <c r="R2365" s="945">
        <f t="shared" si="45"/>
        <v>101696</v>
      </c>
      <c r="AB2365" s="1129" t="str">
        <f t="shared" si="44"/>
        <v>Stena Penguin2103</v>
      </c>
    </row>
    <row r="2366" spans="1:28" ht="12.95" customHeight="1">
      <c r="A2366" s="1355">
        <v>4378</v>
      </c>
      <c r="B2366" s="941" t="s">
        <v>10847</v>
      </c>
      <c r="C2366" s="1170">
        <v>44347</v>
      </c>
      <c r="D2366" s="941" t="s">
        <v>628</v>
      </c>
      <c r="E2366" s="941" t="s">
        <v>10732</v>
      </c>
      <c r="F2366" s="941"/>
      <c r="G2366" s="941"/>
      <c r="H2366" s="943" t="s">
        <v>8840</v>
      </c>
      <c r="I2366" s="943" t="s">
        <v>25</v>
      </c>
      <c r="J2366" s="1354">
        <v>44329</v>
      </c>
      <c r="K2366" s="943" t="s">
        <v>1094</v>
      </c>
      <c r="L2366" s="945">
        <v>1400</v>
      </c>
      <c r="M2366" s="168"/>
      <c r="N2366" s="828">
        <v>44578</v>
      </c>
      <c r="O2366" s="168"/>
      <c r="P2366" s="168"/>
      <c r="Q2366" s="941">
        <v>72.64</v>
      </c>
      <c r="R2366" s="945">
        <f t="shared" si="45"/>
        <v>101696</v>
      </c>
      <c r="AB2366" s="1129" t="str">
        <f t="shared" si="44"/>
        <v>Stena President2103</v>
      </c>
    </row>
    <row r="2367" spans="1:28" ht="12.95" customHeight="1">
      <c r="A2367" s="1355">
        <v>4379</v>
      </c>
      <c r="B2367" s="941" t="s">
        <v>10848</v>
      </c>
      <c r="C2367" s="1170">
        <v>44347</v>
      </c>
      <c r="D2367" s="941" t="s">
        <v>10760</v>
      </c>
      <c r="E2367" s="941" t="s">
        <v>10634</v>
      </c>
      <c r="F2367" s="941"/>
      <c r="G2367" s="941"/>
      <c r="H2367" s="943" t="s">
        <v>8974</v>
      </c>
      <c r="I2367" s="943" t="s">
        <v>535</v>
      </c>
      <c r="J2367" s="1354">
        <v>44330</v>
      </c>
      <c r="K2367" s="943" t="s">
        <v>10334</v>
      </c>
      <c r="L2367" s="945">
        <v>1700</v>
      </c>
      <c r="M2367" s="168"/>
      <c r="N2367" s="828">
        <v>44414</v>
      </c>
      <c r="O2367" s="168"/>
      <c r="P2367" s="168"/>
      <c r="Q2367" s="941">
        <v>72.64</v>
      </c>
      <c r="R2367" s="945">
        <f t="shared" si="45"/>
        <v>123488</v>
      </c>
      <c r="AB2367" s="1129" t="str">
        <f t="shared" si="44"/>
        <v>Nord Majestic2101</v>
      </c>
    </row>
    <row r="2368" spans="1:28" ht="12.95" customHeight="1">
      <c r="A2368" s="1355">
        <v>4380</v>
      </c>
      <c r="B2368" s="941" t="s">
        <v>10849</v>
      </c>
      <c r="C2368" s="1170">
        <v>44347</v>
      </c>
      <c r="D2368" s="941" t="s">
        <v>1337</v>
      </c>
      <c r="E2368" s="941" t="s">
        <v>161</v>
      </c>
      <c r="F2368" s="941"/>
      <c r="G2368" s="941"/>
      <c r="H2368" s="943" t="s">
        <v>1834</v>
      </c>
      <c r="I2368" s="943" t="s">
        <v>7597</v>
      </c>
      <c r="J2368" s="1354">
        <v>44328</v>
      </c>
      <c r="K2368" s="943" t="s">
        <v>60</v>
      </c>
      <c r="L2368" s="945">
        <v>800</v>
      </c>
      <c r="M2368" s="168"/>
      <c r="N2368" s="828">
        <v>44357</v>
      </c>
      <c r="O2368" s="168"/>
      <c r="P2368" s="168"/>
      <c r="Q2368" s="941">
        <v>72.64</v>
      </c>
      <c r="R2368" s="945">
        <f t="shared" si="45"/>
        <v>58112</v>
      </c>
      <c r="AB2368" s="1129" t="str">
        <f t="shared" si="44"/>
        <v>Copper Spirit38</v>
      </c>
    </row>
    <row r="2369" spans="1:28" ht="12.95" customHeight="1">
      <c r="A2369" s="1355">
        <v>4381</v>
      </c>
      <c r="B2369" s="941" t="s">
        <v>10850</v>
      </c>
      <c r="C2369" s="1170">
        <v>44347</v>
      </c>
      <c r="D2369" s="941" t="s">
        <v>445</v>
      </c>
      <c r="E2369" s="941" t="s">
        <v>320</v>
      </c>
      <c r="F2369" s="941"/>
      <c r="G2369" s="941"/>
      <c r="H2369" s="943" t="s">
        <v>9981</v>
      </c>
      <c r="I2369" s="943" t="s">
        <v>441</v>
      </c>
      <c r="J2369" s="1354">
        <v>44342</v>
      </c>
      <c r="K2369" s="943" t="s">
        <v>60</v>
      </c>
      <c r="L2369" s="945">
        <v>800</v>
      </c>
      <c r="M2369" s="168"/>
      <c r="N2369" s="828">
        <v>44357</v>
      </c>
      <c r="O2369" s="168"/>
      <c r="P2369" s="168"/>
      <c r="Q2369" s="941">
        <v>72.64</v>
      </c>
      <c r="R2369" s="945">
        <f t="shared" si="45"/>
        <v>58112</v>
      </c>
      <c r="AB2369" s="1129" t="str">
        <f t="shared" si="44"/>
        <v>Jiaolong Spirit39</v>
      </c>
    </row>
    <row r="2370" spans="1:28" ht="12.95" customHeight="1">
      <c r="A2370" s="1355">
        <v>4382</v>
      </c>
      <c r="B2370" s="941" t="s">
        <v>10851</v>
      </c>
      <c r="C2370" s="1170">
        <v>44347</v>
      </c>
      <c r="D2370" s="941" t="s">
        <v>2030</v>
      </c>
      <c r="E2370" s="941" t="s">
        <v>142</v>
      </c>
      <c r="F2370" s="941"/>
      <c r="G2370" s="941"/>
      <c r="H2370" s="943" t="s">
        <v>8314</v>
      </c>
      <c r="I2370" s="943" t="s">
        <v>410</v>
      </c>
      <c r="J2370" s="1354">
        <v>44328</v>
      </c>
      <c r="K2370" s="943" t="s">
        <v>60</v>
      </c>
      <c r="L2370" s="945">
        <v>800</v>
      </c>
      <c r="M2370" s="168"/>
      <c r="N2370" s="828">
        <v>44357</v>
      </c>
      <c r="O2370" s="168"/>
      <c r="P2370" s="168"/>
      <c r="Q2370" s="941">
        <v>72.64</v>
      </c>
      <c r="R2370" s="945">
        <f t="shared" si="45"/>
        <v>58112</v>
      </c>
      <c r="AB2370" s="1129" t="str">
        <f t="shared" si="44"/>
        <v>Athens Spirit43</v>
      </c>
    </row>
    <row r="2371" spans="1:28" ht="12.95" customHeight="1">
      <c r="A2371" s="1355">
        <v>4383</v>
      </c>
      <c r="B2371" s="941" t="s">
        <v>10852</v>
      </c>
      <c r="C2371" s="1170">
        <v>44347</v>
      </c>
      <c r="D2371" s="941" t="s">
        <v>1438</v>
      </c>
      <c r="E2371" s="941" t="s">
        <v>154</v>
      </c>
      <c r="F2371" s="941"/>
      <c r="G2371" s="941"/>
      <c r="H2371" s="943" t="s">
        <v>1834</v>
      </c>
      <c r="I2371" s="943" t="s">
        <v>24</v>
      </c>
      <c r="J2371" s="1354">
        <v>44344</v>
      </c>
      <c r="K2371" s="943" t="s">
        <v>60</v>
      </c>
      <c r="L2371" s="945">
        <v>800</v>
      </c>
      <c r="M2371" s="168"/>
      <c r="N2371" s="828">
        <v>44371</v>
      </c>
      <c r="O2371" s="168"/>
      <c r="P2371" s="168"/>
      <c r="Q2371" s="941">
        <v>72.64</v>
      </c>
      <c r="R2371" s="945">
        <f t="shared" si="45"/>
        <v>58112</v>
      </c>
      <c r="AB2371" s="1129" t="str">
        <f t="shared" si="44"/>
        <v>Vail Spirit44</v>
      </c>
    </row>
    <row r="2372" spans="1:28" ht="12.95" customHeight="1">
      <c r="A2372" s="1355">
        <v>4384</v>
      </c>
      <c r="B2372" s="941" t="s">
        <v>10853</v>
      </c>
      <c r="C2372" s="1170">
        <v>44347</v>
      </c>
      <c r="D2372" s="941" t="s">
        <v>1274</v>
      </c>
      <c r="E2372" s="941" t="s">
        <v>461</v>
      </c>
      <c r="F2372" s="941"/>
      <c r="G2372" s="941"/>
      <c r="H2372" s="943" t="s">
        <v>8111</v>
      </c>
      <c r="I2372" s="943" t="s">
        <v>90</v>
      </c>
      <c r="J2372" s="1354">
        <v>44323</v>
      </c>
      <c r="K2372" s="943" t="s">
        <v>60</v>
      </c>
      <c r="L2372" s="945">
        <v>800</v>
      </c>
      <c r="M2372" s="168"/>
      <c r="N2372" s="828">
        <v>44357</v>
      </c>
      <c r="O2372" s="168"/>
      <c r="P2372" s="168"/>
      <c r="Q2372" s="941">
        <v>72.64</v>
      </c>
      <c r="R2372" s="945">
        <f t="shared" si="45"/>
        <v>58112</v>
      </c>
      <c r="AB2372" s="1129" t="str">
        <f t="shared" si="44"/>
        <v>Yamato Spirit98</v>
      </c>
    </row>
    <row r="2373" spans="1:28" ht="12.95" customHeight="1">
      <c r="A2373" s="1355">
        <v>4385</v>
      </c>
      <c r="B2373" s="941" t="s">
        <v>10854</v>
      </c>
      <c r="C2373" s="1170">
        <v>44347</v>
      </c>
      <c r="D2373" s="941" t="s">
        <v>7855</v>
      </c>
      <c r="E2373" s="941" t="s">
        <v>154</v>
      </c>
      <c r="F2373" s="941"/>
      <c r="G2373" s="941"/>
      <c r="H2373" s="943" t="s">
        <v>63</v>
      </c>
      <c r="I2373" s="943" t="s">
        <v>94</v>
      </c>
      <c r="J2373" s="1354">
        <v>44341</v>
      </c>
      <c r="K2373" s="943" t="s">
        <v>60</v>
      </c>
      <c r="L2373" s="945">
        <v>800</v>
      </c>
      <c r="M2373" s="168"/>
      <c r="N2373" s="828">
        <v>44378</v>
      </c>
      <c r="O2373" s="168"/>
      <c r="P2373" s="168"/>
      <c r="Q2373" s="941">
        <v>72.64</v>
      </c>
      <c r="R2373" s="945">
        <f t="shared" si="45"/>
        <v>58112</v>
      </c>
      <c r="AB2373" s="1129" t="str">
        <f t="shared" si="44"/>
        <v>New Award44</v>
      </c>
    </row>
    <row r="2374" spans="1:28" ht="12.95" customHeight="1">
      <c r="A2374" s="1355">
        <v>4386</v>
      </c>
      <c r="B2374" s="941" t="s">
        <v>10855</v>
      </c>
      <c r="C2374" s="1170">
        <v>44347</v>
      </c>
      <c r="D2374" s="941" t="s">
        <v>8593</v>
      </c>
      <c r="E2374" s="941" t="s">
        <v>188</v>
      </c>
      <c r="F2374" s="941"/>
      <c r="G2374" s="941"/>
      <c r="H2374" s="943" t="s">
        <v>63</v>
      </c>
      <c r="I2374" s="943" t="s">
        <v>20</v>
      </c>
      <c r="J2374" s="1354">
        <v>44340</v>
      </c>
      <c r="K2374" s="943" t="s">
        <v>60</v>
      </c>
      <c r="L2374" s="945">
        <v>800</v>
      </c>
      <c r="M2374" s="168"/>
      <c r="N2374" s="828">
        <v>44357</v>
      </c>
      <c r="O2374" s="168"/>
      <c r="P2374" s="168"/>
      <c r="Q2374" s="941">
        <v>72.64</v>
      </c>
      <c r="R2374" s="945">
        <f t="shared" si="45"/>
        <v>58112</v>
      </c>
      <c r="AB2374" s="1129" t="str">
        <f t="shared" si="44"/>
        <v>Stavanger Falcon31</v>
      </c>
    </row>
    <row r="2375" spans="1:28" ht="12.95" customHeight="1">
      <c r="A2375" s="1355">
        <v>4387</v>
      </c>
      <c r="B2375" s="941" t="s">
        <v>10856</v>
      </c>
      <c r="C2375" s="1170">
        <v>44347</v>
      </c>
      <c r="D2375" s="941" t="s">
        <v>7571</v>
      </c>
      <c r="E2375" s="941" t="s">
        <v>10761</v>
      </c>
      <c r="F2375" s="941"/>
      <c r="G2375" s="941"/>
      <c r="H2375" s="943" t="s">
        <v>830</v>
      </c>
      <c r="I2375" s="943" t="s">
        <v>86</v>
      </c>
      <c r="J2375" s="1354">
        <v>44333</v>
      </c>
      <c r="K2375" s="943" t="s">
        <v>60</v>
      </c>
      <c r="L2375" s="945">
        <v>800</v>
      </c>
      <c r="M2375" s="168"/>
      <c r="N2375" s="828">
        <v>44357</v>
      </c>
      <c r="O2375" s="168"/>
      <c r="P2375" s="168"/>
      <c r="Q2375" s="941">
        <v>72.64</v>
      </c>
      <c r="R2375" s="945">
        <f t="shared" si="45"/>
        <v>58112</v>
      </c>
      <c r="AB2375" s="1129" t="str">
        <f t="shared" si="44"/>
        <v>Matterhorn Spirit284</v>
      </c>
    </row>
    <row r="2376" spans="1:28" ht="12.95" customHeight="1">
      <c r="A2376" s="1355">
        <v>4388</v>
      </c>
      <c r="B2376" s="941" t="s">
        <v>10857</v>
      </c>
      <c r="C2376" s="1170">
        <v>44347</v>
      </c>
      <c r="D2376" s="941" t="s">
        <v>2051</v>
      </c>
      <c r="E2376" s="941" t="s">
        <v>129</v>
      </c>
      <c r="F2376" s="941"/>
      <c r="G2376" s="941"/>
      <c r="H2376" s="943" t="s">
        <v>10654</v>
      </c>
      <c r="I2376" s="943" t="s">
        <v>62</v>
      </c>
      <c r="J2376" s="1354">
        <v>44343</v>
      </c>
      <c r="K2376" s="941" t="s">
        <v>8366</v>
      </c>
      <c r="L2376" s="945">
        <v>1200</v>
      </c>
      <c r="M2376" s="168"/>
      <c r="N2376" s="828"/>
      <c r="O2376" s="168"/>
      <c r="P2376" s="168"/>
      <c r="Q2376" s="941">
        <v>72.64</v>
      </c>
      <c r="R2376" s="945">
        <f t="shared" si="45"/>
        <v>87168</v>
      </c>
      <c r="AB2376" s="1129" t="str">
        <f t="shared" si="44"/>
        <v>Bochem Luxembourg11</v>
      </c>
    </row>
    <row r="2377" spans="1:28" ht="12.95" customHeight="1">
      <c r="A2377" s="1355">
        <v>4389</v>
      </c>
      <c r="B2377" s="941" t="s">
        <v>10858</v>
      </c>
      <c r="C2377" s="1170">
        <v>44347</v>
      </c>
      <c r="D2377" s="941" t="s">
        <v>8979</v>
      </c>
      <c r="E2377" s="941" t="s">
        <v>174</v>
      </c>
      <c r="F2377" s="941"/>
      <c r="G2377" s="941"/>
      <c r="H2377" s="943" t="s">
        <v>10763</v>
      </c>
      <c r="I2377" s="943" t="s">
        <v>1285</v>
      </c>
      <c r="J2377" s="1354">
        <v>44317</v>
      </c>
      <c r="K2377" s="941" t="s">
        <v>8366</v>
      </c>
      <c r="L2377" s="945">
        <v>1200</v>
      </c>
      <c r="M2377" s="168"/>
      <c r="N2377" s="828"/>
      <c r="O2377" s="168"/>
      <c r="P2377" s="168"/>
      <c r="Q2377" s="941">
        <v>72.64</v>
      </c>
      <c r="R2377" s="945">
        <f t="shared" si="45"/>
        <v>87168</v>
      </c>
      <c r="AB2377" s="1129" t="str">
        <f t="shared" si="44"/>
        <v>Lumphini Park21</v>
      </c>
    </row>
    <row r="2378" spans="1:28" ht="12.95" customHeight="1">
      <c r="A2378" s="1355">
        <v>4390</v>
      </c>
      <c r="B2378" s="941" t="s">
        <v>10859</v>
      </c>
      <c r="C2378" s="1170">
        <v>44347</v>
      </c>
      <c r="D2378" s="941" t="s">
        <v>9122</v>
      </c>
      <c r="E2378" s="941" t="s">
        <v>179</v>
      </c>
      <c r="F2378" s="941"/>
      <c r="G2378" s="941"/>
      <c r="H2378" s="943" t="s">
        <v>8772</v>
      </c>
      <c r="I2378" s="943" t="s">
        <v>5350</v>
      </c>
      <c r="J2378" s="1354">
        <v>44347</v>
      </c>
      <c r="K2378" s="941" t="s">
        <v>8366</v>
      </c>
      <c r="L2378" s="945">
        <v>1200</v>
      </c>
      <c r="M2378" s="168"/>
      <c r="N2378" s="828"/>
      <c r="O2378" s="168"/>
      <c r="P2378" s="168"/>
      <c r="Q2378" s="941">
        <v>72.64</v>
      </c>
      <c r="R2378" s="945">
        <f t="shared" si="45"/>
        <v>87168</v>
      </c>
      <c r="AB2378" s="1129" t="str">
        <f t="shared" si="44"/>
        <v>Celsius Manhattan23</v>
      </c>
    </row>
    <row r="2379" spans="1:28" ht="12.95" customHeight="1">
      <c r="A2379" s="1355">
        <v>4391</v>
      </c>
      <c r="B2379" s="941" t="s">
        <v>10860</v>
      </c>
      <c r="C2379" s="1170">
        <v>44347</v>
      </c>
      <c r="D2379" s="941" t="s">
        <v>10764</v>
      </c>
      <c r="E2379" s="941" t="s">
        <v>41</v>
      </c>
      <c r="F2379" s="941"/>
      <c r="G2379" s="941"/>
      <c r="H2379" s="943" t="s">
        <v>8772</v>
      </c>
      <c r="I2379" s="943" t="s">
        <v>1319</v>
      </c>
      <c r="J2379" s="1354">
        <v>44335</v>
      </c>
      <c r="K2379" s="941" t="s">
        <v>8366</v>
      </c>
      <c r="L2379" s="945">
        <v>1200</v>
      </c>
      <c r="M2379" s="168"/>
      <c r="N2379" s="828"/>
      <c r="O2379" s="168"/>
      <c r="P2379" s="168"/>
      <c r="Q2379" s="941">
        <v>72.64</v>
      </c>
      <c r="R2379" s="945">
        <f t="shared" si="45"/>
        <v>87168</v>
      </c>
      <c r="AB2379" s="1129" t="str">
        <f t="shared" si="44"/>
        <v>Celsius Mayfair12</v>
      </c>
    </row>
    <row r="2380" spans="1:28" ht="12.95" customHeight="1">
      <c r="A2380" s="1355">
        <v>4392</v>
      </c>
      <c r="B2380" s="941" t="s">
        <v>10861</v>
      </c>
      <c r="C2380" s="1170">
        <v>44347</v>
      </c>
      <c r="D2380" s="941" t="s">
        <v>10543</v>
      </c>
      <c r="E2380" s="941" t="s">
        <v>349</v>
      </c>
      <c r="F2380" s="941"/>
      <c r="G2380" s="941"/>
      <c r="H2380" s="943" t="s">
        <v>1405</v>
      </c>
      <c r="I2380" s="943" t="s">
        <v>10765</v>
      </c>
      <c r="J2380" s="1354">
        <v>44321</v>
      </c>
      <c r="K2380" s="941" t="s">
        <v>8366</v>
      </c>
      <c r="L2380" s="945">
        <v>1200</v>
      </c>
      <c r="M2380" s="168"/>
      <c r="N2380" s="828"/>
      <c r="O2380" s="168"/>
      <c r="P2380" s="168"/>
      <c r="Q2380" s="941">
        <v>72.64</v>
      </c>
      <c r="R2380" s="945">
        <f t="shared" si="45"/>
        <v>87168</v>
      </c>
      <c r="AB2380" s="1129" t="str">
        <f t="shared" si="44"/>
        <v>Celsius Miami07</v>
      </c>
    </row>
    <row r="2381" spans="1:28" ht="12.95" customHeight="1">
      <c r="A2381" s="1355">
        <v>4393</v>
      </c>
      <c r="B2381" s="941" t="s">
        <v>10862</v>
      </c>
      <c r="C2381" s="1170">
        <v>44347</v>
      </c>
      <c r="D2381" s="941" t="s">
        <v>10766</v>
      </c>
      <c r="E2381" s="941" t="s">
        <v>158</v>
      </c>
      <c r="F2381" s="941"/>
      <c r="G2381" s="941"/>
      <c r="H2381" s="943" t="s">
        <v>10763</v>
      </c>
      <c r="I2381" s="943" t="s">
        <v>3696</v>
      </c>
      <c r="J2381" s="1354">
        <v>44326</v>
      </c>
      <c r="K2381" s="941" t="s">
        <v>8366</v>
      </c>
      <c r="L2381" s="945">
        <v>1200</v>
      </c>
      <c r="M2381" s="168"/>
      <c r="N2381" s="828"/>
      <c r="O2381" s="168"/>
      <c r="P2381" s="168"/>
      <c r="Q2381" s="941">
        <v>72.64</v>
      </c>
      <c r="R2381" s="945">
        <f t="shared" si="45"/>
        <v>87168</v>
      </c>
      <c r="AB2381" s="1129" t="str">
        <f t="shared" si="44"/>
        <v>Gwen10</v>
      </c>
    </row>
    <row r="2382" spans="1:28" ht="12.95" customHeight="1">
      <c r="A2382" s="1355">
        <v>4394</v>
      </c>
      <c r="B2382" s="941" t="s">
        <v>10863</v>
      </c>
      <c r="C2382" s="1170">
        <v>44347</v>
      </c>
      <c r="D2382" s="941" t="s">
        <v>10767</v>
      </c>
      <c r="E2382" s="941" t="s">
        <v>406</v>
      </c>
      <c r="F2382" s="941"/>
      <c r="G2382" s="941"/>
      <c r="H2382" s="943" t="s">
        <v>10740</v>
      </c>
      <c r="I2382" s="943" t="s">
        <v>10768</v>
      </c>
      <c r="J2382" s="1354">
        <v>44337</v>
      </c>
      <c r="K2382" s="941" t="s">
        <v>8366</v>
      </c>
      <c r="L2382" s="945">
        <v>1200</v>
      </c>
      <c r="M2382" s="168"/>
      <c r="N2382" s="828"/>
      <c r="O2382" s="168"/>
      <c r="P2382" s="168"/>
      <c r="Q2382" s="941">
        <v>72.64</v>
      </c>
      <c r="R2382" s="945">
        <f t="shared" si="45"/>
        <v>87168</v>
      </c>
      <c r="AB2382" s="1129" t="str">
        <f t="shared" si="44"/>
        <v>Lavraki03</v>
      </c>
    </row>
    <row r="2383" spans="1:28" ht="12.95" customHeight="1">
      <c r="A2383" s="1355">
        <v>4395</v>
      </c>
      <c r="B2383" s="941" t="s">
        <v>10864</v>
      </c>
      <c r="C2383" s="1170">
        <v>44347</v>
      </c>
      <c r="D2383" s="941" t="s">
        <v>10769</v>
      </c>
      <c r="E2383" s="941" t="s">
        <v>166</v>
      </c>
      <c r="F2383" s="941"/>
      <c r="G2383" s="941"/>
      <c r="H2383" s="943" t="s">
        <v>10740</v>
      </c>
      <c r="I2383" s="943" t="s">
        <v>1285</v>
      </c>
      <c r="J2383" s="1354">
        <v>44344</v>
      </c>
      <c r="K2383" s="941" t="s">
        <v>8366</v>
      </c>
      <c r="L2383" s="945">
        <v>1200</v>
      </c>
      <c r="M2383" s="168"/>
      <c r="N2383" s="828"/>
      <c r="O2383" s="168"/>
      <c r="P2383" s="168"/>
      <c r="Q2383" s="941">
        <v>72.64</v>
      </c>
      <c r="R2383" s="945">
        <f t="shared" si="45"/>
        <v>87168</v>
      </c>
      <c r="AB2383" s="1129" t="str">
        <f t="shared" si="44"/>
        <v>Xena16</v>
      </c>
    </row>
    <row r="2384" spans="1:28" ht="12.95" customHeight="1">
      <c r="A2384" s="1355">
        <v>4396</v>
      </c>
      <c r="B2384" s="941" t="s">
        <v>10865</v>
      </c>
      <c r="C2384" s="1170">
        <v>44347</v>
      </c>
      <c r="D2384" s="941" t="s">
        <v>3166</v>
      </c>
      <c r="E2384" s="941" t="s">
        <v>171</v>
      </c>
      <c r="F2384" s="941"/>
      <c r="G2384" s="941"/>
      <c r="H2384" s="943" t="s">
        <v>4224</v>
      </c>
      <c r="I2384" s="943" t="s">
        <v>20</v>
      </c>
      <c r="J2384" s="1354">
        <v>44322</v>
      </c>
      <c r="K2384" s="941" t="s">
        <v>8366</v>
      </c>
      <c r="L2384" s="945">
        <v>1200</v>
      </c>
      <c r="M2384" s="168"/>
      <c r="N2384" s="828">
        <v>44361</v>
      </c>
      <c r="O2384" s="168"/>
      <c r="P2384" s="168"/>
      <c r="Q2384" s="941">
        <v>72.64</v>
      </c>
      <c r="R2384" s="945">
        <f t="shared" si="45"/>
        <v>87168</v>
      </c>
      <c r="AB2384" s="1129" t="str">
        <f t="shared" si="44"/>
        <v>Cabo Kamui46</v>
      </c>
    </row>
    <row r="2385" spans="1:28" ht="12.95" customHeight="1">
      <c r="A2385" s="1355">
        <v>4397</v>
      </c>
      <c r="B2385" s="941" t="s">
        <v>10866</v>
      </c>
      <c r="C2385" s="1170">
        <v>44347</v>
      </c>
      <c r="D2385" s="941" t="s">
        <v>7421</v>
      </c>
      <c r="E2385" s="941" t="s">
        <v>3174</v>
      </c>
      <c r="F2385" s="941"/>
      <c r="G2385" s="941"/>
      <c r="H2385" s="943" t="s">
        <v>1489</v>
      </c>
      <c r="I2385" s="943" t="s">
        <v>1409</v>
      </c>
      <c r="J2385" s="1354">
        <v>44342</v>
      </c>
      <c r="K2385" s="941" t="s">
        <v>8366</v>
      </c>
      <c r="L2385" s="945">
        <v>1200</v>
      </c>
      <c r="M2385" s="168"/>
      <c r="N2385" s="828">
        <v>44362</v>
      </c>
      <c r="O2385" s="168"/>
      <c r="P2385" s="168"/>
      <c r="Q2385" s="941">
        <v>72.64</v>
      </c>
      <c r="R2385" s="945">
        <f t="shared" si="45"/>
        <v>87168</v>
      </c>
      <c r="AB2385" s="1129" t="str">
        <f t="shared" si="44"/>
        <v>Seaways Rubymar173</v>
      </c>
    </row>
    <row r="2386" spans="1:28" ht="12.95" customHeight="1">
      <c r="A2386" s="1355">
        <v>4398</v>
      </c>
      <c r="B2386" s="941" t="s">
        <v>10867</v>
      </c>
      <c r="C2386" s="1170">
        <v>44347</v>
      </c>
      <c r="D2386" s="941" t="s">
        <v>7419</v>
      </c>
      <c r="E2386" s="941" t="s">
        <v>10770</v>
      </c>
      <c r="F2386" s="941"/>
      <c r="G2386" s="941"/>
      <c r="H2386" s="943" t="s">
        <v>2868</v>
      </c>
      <c r="I2386" s="943" t="s">
        <v>2680</v>
      </c>
      <c r="J2386" s="1354">
        <v>44346</v>
      </c>
      <c r="K2386" s="941" t="s">
        <v>8366</v>
      </c>
      <c r="L2386" s="945">
        <v>1200</v>
      </c>
      <c r="M2386" s="168"/>
      <c r="N2386" s="828"/>
      <c r="O2386" s="168"/>
      <c r="P2386" s="168"/>
      <c r="Q2386" s="941">
        <v>72.64</v>
      </c>
      <c r="R2386" s="945">
        <f t="shared" si="45"/>
        <v>87168</v>
      </c>
      <c r="AB2386" s="1129" t="str">
        <f t="shared" si="44"/>
        <v>Chantal152P-159F</v>
      </c>
    </row>
    <row r="2387" spans="1:28" ht="12.95" customHeight="1">
      <c r="A2387" s="1355">
        <v>4399</v>
      </c>
      <c r="B2387" s="941" t="s">
        <v>10868</v>
      </c>
      <c r="C2387" s="1170">
        <v>44347</v>
      </c>
      <c r="D2387" s="941" t="s">
        <v>8466</v>
      </c>
      <c r="E2387" s="941" t="s">
        <v>199</v>
      </c>
      <c r="F2387" s="941"/>
      <c r="G2387" s="941"/>
      <c r="H2387" s="943" t="s">
        <v>8638</v>
      </c>
      <c r="I2387" s="943" t="s">
        <v>829</v>
      </c>
      <c r="J2387" s="1354">
        <v>44318</v>
      </c>
      <c r="K2387" s="941" t="s">
        <v>8366</v>
      </c>
      <c r="L2387" s="945">
        <v>1200</v>
      </c>
      <c r="M2387" s="168"/>
      <c r="N2387" s="828">
        <v>44363</v>
      </c>
      <c r="O2387" s="168"/>
      <c r="P2387" s="168"/>
      <c r="Q2387" s="941">
        <v>72.64</v>
      </c>
      <c r="R2387" s="945">
        <f t="shared" si="45"/>
        <v>87168</v>
      </c>
      <c r="AB2387" s="1129" t="str">
        <f t="shared" si="44"/>
        <v>Cabo Fuji30</v>
      </c>
    </row>
    <row r="2388" spans="1:28" ht="12.95" customHeight="1">
      <c r="A2388" s="1355">
        <v>4400</v>
      </c>
      <c r="B2388" s="941" t="s">
        <v>10869</v>
      </c>
      <c r="C2388" s="1170">
        <v>44347</v>
      </c>
      <c r="D2388" s="941" t="s">
        <v>7636</v>
      </c>
      <c r="E2388" s="941" t="s">
        <v>8085</v>
      </c>
      <c r="F2388" s="941"/>
      <c r="G2388" s="941"/>
      <c r="H2388" s="943" t="s">
        <v>1489</v>
      </c>
      <c r="I2388" s="943" t="s">
        <v>385</v>
      </c>
      <c r="J2388" s="1354">
        <v>44345</v>
      </c>
      <c r="K2388" s="941" t="s">
        <v>8366</v>
      </c>
      <c r="L2388" s="945">
        <v>1200</v>
      </c>
      <c r="M2388" s="168"/>
      <c r="N2388" s="828">
        <v>44362</v>
      </c>
      <c r="O2388" s="168"/>
      <c r="P2388" s="168"/>
      <c r="Q2388" s="941">
        <v>72.64</v>
      </c>
      <c r="R2388" s="945">
        <f t="shared" si="45"/>
        <v>87168</v>
      </c>
      <c r="AB2388" s="1129" t="str">
        <f t="shared" si="44"/>
        <v>Seaways Leyte100</v>
      </c>
    </row>
    <row r="2389" spans="1:28" ht="12.95" customHeight="1">
      <c r="A2389" s="1355">
        <v>4401</v>
      </c>
      <c r="B2389" s="941" t="s">
        <v>10870</v>
      </c>
      <c r="C2389" s="1170">
        <v>44347</v>
      </c>
      <c r="D2389" s="941" t="s">
        <v>8174</v>
      </c>
      <c r="E2389" s="941" t="s">
        <v>4065</v>
      </c>
      <c r="F2389" s="941"/>
      <c r="G2389" s="941"/>
      <c r="H2389" s="943" t="s">
        <v>10053</v>
      </c>
      <c r="I2389" s="943" t="s">
        <v>261</v>
      </c>
      <c r="J2389" s="1354">
        <v>44324</v>
      </c>
      <c r="K2389" s="941" t="s">
        <v>8366</v>
      </c>
      <c r="L2389" s="945">
        <v>1200</v>
      </c>
      <c r="M2389" s="168"/>
      <c r="N2389" s="828"/>
      <c r="O2389" s="168"/>
      <c r="P2389" s="168"/>
      <c r="Q2389" s="941">
        <v>72.64</v>
      </c>
      <c r="R2389" s="945">
        <f t="shared" si="45"/>
        <v>87168</v>
      </c>
      <c r="AB2389" s="1129" t="str">
        <f t="shared" si="44"/>
        <v>Neapolis33</v>
      </c>
    </row>
    <row r="2390" spans="1:28" ht="12.95" customHeight="1">
      <c r="A2390" s="1355">
        <v>4402</v>
      </c>
      <c r="B2390" s="941" t="s">
        <v>10871</v>
      </c>
      <c r="C2390" s="1170">
        <v>44347</v>
      </c>
      <c r="D2390" s="941" t="s">
        <v>8250</v>
      </c>
      <c r="E2390" s="941" t="s">
        <v>192</v>
      </c>
      <c r="F2390" s="941"/>
      <c r="G2390" s="941"/>
      <c r="H2390" s="943" t="s">
        <v>8245</v>
      </c>
      <c r="I2390" s="943" t="s">
        <v>20</v>
      </c>
      <c r="J2390" s="1354">
        <v>44325</v>
      </c>
      <c r="K2390" s="941" t="s">
        <v>8366</v>
      </c>
      <c r="L2390" s="945">
        <v>1200</v>
      </c>
      <c r="M2390" s="168"/>
      <c r="N2390" s="828"/>
      <c r="O2390" s="168"/>
      <c r="P2390" s="168"/>
      <c r="Q2390" s="941">
        <v>72.64</v>
      </c>
      <c r="R2390" s="945">
        <f t="shared" si="45"/>
        <v>87168</v>
      </c>
      <c r="AB2390" s="1129" t="str">
        <f t="shared" si="44"/>
        <v>Nicopolis27</v>
      </c>
    </row>
    <row r="2391" spans="1:28" ht="12.95" customHeight="1">
      <c r="A2391" s="1375">
        <v>4403</v>
      </c>
      <c r="B2391" s="941" t="s">
        <v>10907</v>
      </c>
      <c r="C2391" s="1170">
        <v>44377</v>
      </c>
      <c r="D2391" s="941" t="s">
        <v>9517</v>
      </c>
      <c r="E2391" s="941" t="s">
        <v>8179</v>
      </c>
      <c r="F2391" s="941"/>
      <c r="G2391" s="941"/>
      <c r="H2391" s="943" t="s">
        <v>10771</v>
      </c>
      <c r="I2391" s="943" t="s">
        <v>2751</v>
      </c>
      <c r="J2391" s="1354">
        <v>44330</v>
      </c>
      <c r="K2391" s="941" t="s">
        <v>10772</v>
      </c>
      <c r="L2391" s="945">
        <v>1600</v>
      </c>
      <c r="M2391" s="168"/>
      <c r="N2391" s="828">
        <v>44406</v>
      </c>
      <c r="O2391" s="168"/>
      <c r="P2391" s="168"/>
      <c r="Q2391" s="941">
        <v>74.17</v>
      </c>
      <c r="R2391" s="945">
        <f t="shared" si="45"/>
        <v>118672</v>
      </c>
      <c r="AB2391" s="1129" t="str">
        <f t="shared" si="44"/>
        <v>China Dawnv02</v>
      </c>
    </row>
    <row r="2392" spans="1:28" ht="12.95" customHeight="1">
      <c r="A2392" s="1375">
        <v>4404</v>
      </c>
      <c r="B2392" s="941" t="s">
        <v>10915</v>
      </c>
      <c r="C2392" s="1170">
        <v>44377</v>
      </c>
      <c r="D2392" s="941" t="s">
        <v>10910</v>
      </c>
      <c r="E2392" s="941" t="s">
        <v>10911</v>
      </c>
      <c r="F2392" s="941"/>
      <c r="G2392" s="941"/>
      <c r="H2392" s="943" t="s">
        <v>10771</v>
      </c>
      <c r="I2392" s="943" t="s">
        <v>225</v>
      </c>
      <c r="J2392" s="1354">
        <v>44358</v>
      </c>
      <c r="K2392" s="941" t="s">
        <v>10772</v>
      </c>
      <c r="L2392" s="945">
        <v>1600</v>
      </c>
      <c r="M2392" s="168"/>
      <c r="N2392" s="828">
        <v>44406</v>
      </c>
      <c r="O2392" s="168"/>
      <c r="P2392" s="168"/>
      <c r="Q2392" s="941">
        <v>74.17</v>
      </c>
      <c r="R2392" s="945">
        <f t="shared" si="45"/>
        <v>118672</v>
      </c>
      <c r="AB2392" s="1129" t="str">
        <f t="shared" si="44"/>
        <v>Homeric2_1700</v>
      </c>
    </row>
    <row r="2393" spans="1:28" ht="12.95" customHeight="1">
      <c r="A2393" s="1375">
        <v>4405</v>
      </c>
      <c r="B2393" s="941" t="s">
        <v>10916</v>
      </c>
      <c r="C2393" s="1170">
        <v>44377</v>
      </c>
      <c r="D2393" s="168" t="s">
        <v>1288</v>
      </c>
      <c r="E2393" s="168" t="s">
        <v>285</v>
      </c>
      <c r="F2393" s="168"/>
      <c r="G2393" s="168"/>
      <c r="H2393" s="943" t="s">
        <v>9914</v>
      </c>
      <c r="I2393" s="530" t="s">
        <v>182</v>
      </c>
      <c r="J2393" s="660">
        <v>44361</v>
      </c>
      <c r="K2393" s="943" t="s">
        <v>1485</v>
      </c>
      <c r="L2393" s="657">
        <v>1600</v>
      </c>
      <c r="M2393" s="168"/>
      <c r="N2393" s="828">
        <v>44594</v>
      </c>
      <c r="O2393" s="168"/>
      <c r="P2393" s="168"/>
      <c r="Q2393" s="941">
        <v>74.17</v>
      </c>
      <c r="R2393" s="945">
        <f t="shared" si="45"/>
        <v>118672</v>
      </c>
      <c r="AB2393" s="1129" t="str">
        <f t="shared" si="44"/>
        <v>Marjorie K4</v>
      </c>
    </row>
    <row r="2394" spans="1:28" ht="12.95" customHeight="1">
      <c r="A2394" s="1375">
        <v>4406</v>
      </c>
      <c r="B2394" s="168" t="s">
        <v>10917</v>
      </c>
      <c r="C2394" s="1170">
        <v>44377</v>
      </c>
      <c r="D2394" s="168" t="s">
        <v>2674</v>
      </c>
      <c r="E2394" s="168">
        <v>210003</v>
      </c>
      <c r="F2394" s="168"/>
      <c r="G2394" s="168"/>
      <c r="H2394" s="530" t="s">
        <v>10121</v>
      </c>
      <c r="I2394" s="530" t="s">
        <v>67</v>
      </c>
      <c r="J2394" s="660">
        <v>44349</v>
      </c>
      <c r="K2394" s="530" t="s">
        <v>7591</v>
      </c>
      <c r="L2394" s="657">
        <v>1400</v>
      </c>
      <c r="M2394" s="168"/>
      <c r="N2394" s="828">
        <v>44420</v>
      </c>
      <c r="O2394" s="168"/>
      <c r="P2394" s="168"/>
      <c r="Q2394" s="941">
        <v>74.17</v>
      </c>
      <c r="R2394" s="945">
        <f t="shared" si="45"/>
        <v>103838</v>
      </c>
      <c r="AB2394" s="1129" t="str">
        <f t="shared" si="44"/>
        <v>Victory Venture210003</v>
      </c>
    </row>
    <row r="2395" spans="1:28" ht="12.95" customHeight="1">
      <c r="A2395" s="1375">
        <v>4407</v>
      </c>
      <c r="B2395" s="168" t="s">
        <v>10918</v>
      </c>
      <c r="C2395" s="1170">
        <v>44377</v>
      </c>
      <c r="D2395" s="168" t="s">
        <v>3084</v>
      </c>
      <c r="E2395" s="168">
        <v>36</v>
      </c>
      <c r="F2395" s="168"/>
      <c r="G2395" s="168"/>
      <c r="H2395" s="530" t="s">
        <v>8302</v>
      </c>
      <c r="I2395" s="530" t="s">
        <v>2005</v>
      </c>
      <c r="J2395" s="660">
        <v>44354</v>
      </c>
      <c r="K2395" s="530" t="s">
        <v>7591</v>
      </c>
      <c r="L2395" s="657">
        <v>1400</v>
      </c>
      <c r="M2395" s="168"/>
      <c r="N2395" s="828">
        <v>44412</v>
      </c>
      <c r="O2395" s="168"/>
      <c r="P2395" s="168"/>
      <c r="Q2395" s="941">
        <v>74.17</v>
      </c>
      <c r="R2395" s="945">
        <f t="shared" si="45"/>
        <v>103838</v>
      </c>
      <c r="AB2395" s="1129" t="str">
        <f t="shared" si="44"/>
        <v>Hellas Tatiana36</v>
      </c>
    </row>
    <row r="2396" spans="1:28" ht="12.95" customHeight="1">
      <c r="A2396" s="1375">
        <v>4408</v>
      </c>
      <c r="B2396" s="168" t="s">
        <v>10919</v>
      </c>
      <c r="C2396" s="1170">
        <v>44377</v>
      </c>
      <c r="D2396" s="168" t="s">
        <v>10881</v>
      </c>
      <c r="E2396" s="168">
        <v>19</v>
      </c>
      <c r="F2396" s="168"/>
      <c r="G2396" s="168"/>
      <c r="H2396" s="530" t="s">
        <v>10121</v>
      </c>
      <c r="I2396" s="530" t="s">
        <v>570</v>
      </c>
      <c r="J2396" s="660">
        <v>44359</v>
      </c>
      <c r="K2396" s="530" t="s">
        <v>7591</v>
      </c>
      <c r="L2396" s="657">
        <v>1400</v>
      </c>
      <c r="M2396" s="168"/>
      <c r="N2396" s="828">
        <v>44412</v>
      </c>
      <c r="O2396" s="168"/>
      <c r="P2396" s="168"/>
      <c r="Q2396" s="941">
        <v>74.17</v>
      </c>
      <c r="R2396" s="945">
        <f t="shared" si="45"/>
        <v>103838</v>
      </c>
      <c r="AB2396" s="1129" t="str">
        <f t="shared" ref="AB2396:AB2459" si="46">IF(TRIM(A2396)="","",CONCATENATE(TRIM(D2396),TRIM(E2396)))</f>
        <v>Clearocean Magic19</v>
      </c>
    </row>
    <row r="2397" spans="1:28" ht="12.95" customHeight="1">
      <c r="A2397" s="1375">
        <v>4409</v>
      </c>
      <c r="B2397" s="168" t="s">
        <v>10920</v>
      </c>
      <c r="C2397" s="1170">
        <v>44377</v>
      </c>
      <c r="D2397" s="168" t="s">
        <v>10875</v>
      </c>
      <c r="E2397" s="168">
        <v>19</v>
      </c>
      <c r="F2397" s="168"/>
      <c r="G2397" s="168"/>
      <c r="H2397" s="530" t="s">
        <v>10878</v>
      </c>
      <c r="I2397" s="530" t="s">
        <v>240</v>
      </c>
      <c r="J2397" s="660">
        <v>44363</v>
      </c>
      <c r="K2397" s="530" t="s">
        <v>9019</v>
      </c>
      <c r="L2397" s="657">
        <v>1200</v>
      </c>
      <c r="M2397" s="168"/>
      <c r="N2397" s="828"/>
      <c r="O2397" s="168"/>
      <c r="P2397" s="168"/>
      <c r="Q2397" s="941">
        <v>74.17</v>
      </c>
      <c r="R2397" s="945">
        <f t="shared" si="45"/>
        <v>89004</v>
      </c>
      <c r="AB2397" s="1129" t="str">
        <f t="shared" si="46"/>
        <v>Sea Runner19</v>
      </c>
    </row>
    <row r="2398" spans="1:28" ht="12.95" customHeight="1">
      <c r="A2398" s="1375">
        <v>4410</v>
      </c>
      <c r="B2398" s="168" t="s">
        <v>10921</v>
      </c>
      <c r="C2398" s="532">
        <v>44377</v>
      </c>
      <c r="D2398" s="168" t="s">
        <v>10453</v>
      </c>
      <c r="E2398" s="168" t="s">
        <v>10873</v>
      </c>
      <c r="F2398" s="168"/>
      <c r="G2398" s="168"/>
      <c r="H2398" s="530" t="s">
        <v>10878</v>
      </c>
      <c r="I2398" s="530" t="s">
        <v>567</v>
      </c>
      <c r="J2398" s="660">
        <v>44349</v>
      </c>
      <c r="K2398" s="530" t="s">
        <v>9019</v>
      </c>
      <c r="L2398" s="945">
        <v>1200</v>
      </c>
      <c r="M2398" s="168"/>
      <c r="N2398" s="828">
        <v>44613</v>
      </c>
      <c r="O2398" s="168"/>
      <c r="P2398" s="168"/>
      <c r="Q2398" s="941">
        <v>74.17</v>
      </c>
      <c r="R2398" s="945">
        <f t="shared" si="45"/>
        <v>89004</v>
      </c>
      <c r="AB2398" s="1129" t="str">
        <f t="shared" si="46"/>
        <v>Ionic Artemis10_23</v>
      </c>
    </row>
    <row r="2399" spans="1:28" ht="12.95" customHeight="1">
      <c r="A2399" s="1375">
        <v>4411</v>
      </c>
      <c r="B2399" s="168" t="s">
        <v>10922</v>
      </c>
      <c r="C2399" s="532">
        <v>44377</v>
      </c>
      <c r="D2399" s="168" t="s">
        <v>10874</v>
      </c>
      <c r="E2399" s="168">
        <v>4</v>
      </c>
      <c r="F2399" s="168"/>
      <c r="G2399" s="168"/>
      <c r="H2399" s="530" t="s">
        <v>8961</v>
      </c>
      <c r="I2399" s="530" t="s">
        <v>25</v>
      </c>
      <c r="J2399" s="660">
        <v>44358</v>
      </c>
      <c r="K2399" s="530" t="s">
        <v>9019</v>
      </c>
      <c r="L2399" s="945">
        <v>1200</v>
      </c>
      <c r="M2399" s="168"/>
      <c r="N2399" s="828">
        <v>44543</v>
      </c>
      <c r="O2399" s="168"/>
      <c r="P2399" s="168"/>
      <c r="Q2399" s="941">
        <v>74.17</v>
      </c>
      <c r="R2399" s="945">
        <f t="shared" si="45"/>
        <v>89004</v>
      </c>
      <c r="AB2399" s="1129" t="str">
        <f t="shared" si="46"/>
        <v>Almi Star4</v>
      </c>
    </row>
    <row r="2400" spans="1:28" ht="12.95" customHeight="1">
      <c r="A2400" s="1375">
        <v>4412</v>
      </c>
      <c r="B2400" s="168" t="s">
        <v>10923</v>
      </c>
      <c r="C2400" s="532">
        <v>44377</v>
      </c>
      <c r="D2400" s="168" t="s">
        <v>10876</v>
      </c>
      <c r="E2400" s="168">
        <v>2021006</v>
      </c>
      <c r="F2400" s="168"/>
      <c r="G2400" s="168"/>
      <c r="H2400" s="530" t="s">
        <v>10052</v>
      </c>
      <c r="I2400" s="530" t="s">
        <v>410</v>
      </c>
      <c r="J2400" s="660">
        <v>44366</v>
      </c>
      <c r="K2400" s="530" t="s">
        <v>9019</v>
      </c>
      <c r="L2400" s="945">
        <v>1200</v>
      </c>
      <c r="M2400" s="168"/>
      <c r="N2400" s="828">
        <v>44411</v>
      </c>
      <c r="O2400" s="168"/>
      <c r="P2400" s="168"/>
      <c r="Q2400" s="941">
        <v>74.17</v>
      </c>
      <c r="R2400" s="945">
        <f t="shared" si="45"/>
        <v>89004</v>
      </c>
      <c r="AB2400" s="1129" t="str">
        <f t="shared" si="46"/>
        <v>Monte Urbasa2021006</v>
      </c>
    </row>
    <row r="2401" spans="1:28" ht="12.95" customHeight="1">
      <c r="A2401" s="1375">
        <v>4413</v>
      </c>
      <c r="B2401" s="168" t="s">
        <v>10924</v>
      </c>
      <c r="C2401" s="532">
        <v>44377</v>
      </c>
      <c r="D2401" s="168" t="s">
        <v>10752</v>
      </c>
      <c r="E2401" s="168">
        <v>5</v>
      </c>
      <c r="F2401" s="168"/>
      <c r="G2401" s="168"/>
      <c r="H2401" s="530" t="s">
        <v>9915</v>
      </c>
      <c r="I2401" s="530" t="s">
        <v>90</v>
      </c>
      <c r="J2401" s="660">
        <v>44369</v>
      </c>
      <c r="K2401" s="530" t="s">
        <v>28</v>
      </c>
      <c r="L2401" s="945">
        <v>1400</v>
      </c>
      <c r="M2401" s="168"/>
      <c r="N2401" s="828">
        <v>44392</v>
      </c>
      <c r="O2401" s="168"/>
      <c r="P2401" s="168"/>
      <c r="Q2401" s="941">
        <v>74.17</v>
      </c>
      <c r="R2401" s="945">
        <f t="shared" si="45"/>
        <v>103838</v>
      </c>
      <c r="AB2401" s="1129" t="str">
        <f t="shared" si="46"/>
        <v>Seliger5</v>
      </c>
    </row>
    <row r="2402" spans="1:28" ht="12.95" customHeight="1">
      <c r="A2402" s="1375">
        <v>4414</v>
      </c>
      <c r="B2402" s="168" t="s">
        <v>10925</v>
      </c>
      <c r="C2402" s="532">
        <v>44377</v>
      </c>
      <c r="D2402" s="168" t="s">
        <v>10882</v>
      </c>
      <c r="E2402" s="168">
        <v>1</v>
      </c>
      <c r="F2402" s="168"/>
      <c r="G2402" s="168"/>
      <c r="H2402" s="530" t="s">
        <v>9460</v>
      </c>
      <c r="I2402" s="530" t="s">
        <v>2946</v>
      </c>
      <c r="J2402" s="660">
        <v>44351</v>
      </c>
      <c r="K2402" s="530" t="s">
        <v>28</v>
      </c>
      <c r="L2402" s="657">
        <v>1400</v>
      </c>
      <c r="M2402" s="168"/>
      <c r="N2402" s="828">
        <v>44392</v>
      </c>
      <c r="O2402" s="168"/>
      <c r="P2402" s="168"/>
      <c r="Q2402" s="941">
        <v>74.17</v>
      </c>
      <c r="R2402" s="945">
        <f t="shared" si="45"/>
        <v>103838</v>
      </c>
      <c r="AB2402" s="1129" t="str">
        <f t="shared" si="46"/>
        <v>Ark1</v>
      </c>
    </row>
    <row r="2403" spans="1:28" ht="12.95" customHeight="1">
      <c r="A2403" s="1375">
        <v>4415</v>
      </c>
      <c r="B2403" s="168" t="s">
        <v>10926</v>
      </c>
      <c r="C2403" s="532">
        <v>44377</v>
      </c>
      <c r="D2403" s="168" t="s">
        <v>3238</v>
      </c>
      <c r="E2403" s="168">
        <v>1</v>
      </c>
      <c r="F2403" s="168"/>
      <c r="G2403" s="168"/>
      <c r="H2403" s="530" t="s">
        <v>9915</v>
      </c>
      <c r="I2403" s="530" t="s">
        <v>10887</v>
      </c>
      <c r="J2403" s="660">
        <v>44362</v>
      </c>
      <c r="K2403" s="530" t="s">
        <v>28</v>
      </c>
      <c r="L2403" s="657">
        <v>1400</v>
      </c>
      <c r="M2403" s="168"/>
      <c r="N2403" s="828">
        <v>44407</v>
      </c>
      <c r="O2403" s="168"/>
      <c r="P2403" s="168"/>
      <c r="Q2403" s="941">
        <v>74.17</v>
      </c>
      <c r="R2403" s="945">
        <f t="shared" si="45"/>
        <v>103838</v>
      </c>
      <c r="AB2403" s="1129" t="str">
        <f t="shared" si="46"/>
        <v>Aristaios1</v>
      </c>
    </row>
    <row r="2404" spans="1:28" ht="12.95" customHeight="1">
      <c r="A2404" s="1375">
        <v>4416</v>
      </c>
      <c r="B2404" s="168" t="s">
        <v>10927</v>
      </c>
      <c r="C2404" s="532">
        <v>44377</v>
      </c>
      <c r="D2404" s="168" t="s">
        <v>10884</v>
      </c>
      <c r="E2404" s="168" t="s">
        <v>10885</v>
      </c>
      <c r="F2404" s="168"/>
      <c r="G2404" s="168"/>
      <c r="H2404" s="530" t="s">
        <v>9460</v>
      </c>
      <c r="I2404" s="530" t="s">
        <v>2946</v>
      </c>
      <c r="J2404" s="660">
        <v>44362</v>
      </c>
      <c r="K2404" s="530" t="s">
        <v>28</v>
      </c>
      <c r="L2404" s="657">
        <v>1400</v>
      </c>
      <c r="M2404" s="168"/>
      <c r="N2404" s="828">
        <v>44392</v>
      </c>
      <c r="O2404" s="168"/>
      <c r="P2404" s="168"/>
      <c r="Q2404" s="941">
        <v>74.17</v>
      </c>
      <c r="R2404" s="945">
        <f t="shared" si="45"/>
        <v>103838</v>
      </c>
      <c r="AB2404" s="1129" t="str">
        <f t="shared" si="46"/>
        <v>Nemo01_21</v>
      </c>
    </row>
    <row r="2405" spans="1:28" ht="12.95" customHeight="1">
      <c r="A2405" s="1375">
        <v>4417</v>
      </c>
      <c r="B2405" s="168" t="s">
        <v>10928</v>
      </c>
      <c r="C2405" s="532">
        <v>44377</v>
      </c>
      <c r="D2405" s="168" t="s">
        <v>10883</v>
      </c>
      <c r="E2405" s="168">
        <v>6</v>
      </c>
      <c r="F2405" s="168"/>
      <c r="G2405" s="168"/>
      <c r="H2405" s="530" t="s">
        <v>9621</v>
      </c>
      <c r="I2405" s="530" t="s">
        <v>679</v>
      </c>
      <c r="J2405" s="660">
        <v>44360</v>
      </c>
      <c r="K2405" s="530" t="s">
        <v>28</v>
      </c>
      <c r="L2405" s="657">
        <v>1400</v>
      </c>
      <c r="M2405" s="168"/>
      <c r="N2405" s="828">
        <v>44403</v>
      </c>
      <c r="O2405" s="168"/>
      <c r="P2405" s="168"/>
      <c r="Q2405" s="941">
        <v>74.17</v>
      </c>
      <c r="R2405" s="945">
        <f t="shared" si="45"/>
        <v>103838</v>
      </c>
      <c r="AB2405" s="1129" t="str">
        <f t="shared" si="46"/>
        <v>Astra6</v>
      </c>
    </row>
    <row r="2406" spans="1:28" ht="12.95" customHeight="1">
      <c r="A2406" s="1375">
        <v>4418</v>
      </c>
      <c r="B2406" s="168" t="s">
        <v>10929</v>
      </c>
      <c r="C2406" s="532">
        <v>44377</v>
      </c>
      <c r="D2406" s="168" t="s">
        <v>1268</v>
      </c>
      <c r="E2406" s="168">
        <v>98</v>
      </c>
      <c r="F2406" s="168"/>
      <c r="G2406" s="168"/>
      <c r="H2406" s="530" t="s">
        <v>9622</v>
      </c>
      <c r="I2406" s="530" t="s">
        <v>9697</v>
      </c>
      <c r="J2406" s="660">
        <v>44352</v>
      </c>
      <c r="K2406" s="530" t="s">
        <v>28</v>
      </c>
      <c r="L2406" s="657">
        <v>1400</v>
      </c>
      <c r="M2406" s="168"/>
      <c r="N2406" s="828">
        <v>44411</v>
      </c>
      <c r="O2406" s="168"/>
      <c r="P2406" s="168"/>
      <c r="Q2406" s="941">
        <v>74.17</v>
      </c>
      <c r="R2406" s="945">
        <f t="shared" si="45"/>
        <v>103838</v>
      </c>
      <c r="AB2406" s="1129" t="str">
        <f t="shared" si="46"/>
        <v>Nave Cetus98</v>
      </c>
    </row>
    <row r="2407" spans="1:28" ht="12.95" customHeight="1">
      <c r="A2407" s="1375">
        <v>4419</v>
      </c>
      <c r="B2407" s="168" t="s">
        <v>10930</v>
      </c>
      <c r="C2407" s="532">
        <v>44377</v>
      </c>
      <c r="D2407" s="168" t="s">
        <v>10931</v>
      </c>
      <c r="E2407" s="168" t="s">
        <v>10932</v>
      </c>
      <c r="F2407" s="168"/>
      <c r="G2407" s="168"/>
      <c r="H2407" s="530" t="s">
        <v>10888</v>
      </c>
      <c r="I2407" s="530" t="s">
        <v>437</v>
      </c>
      <c r="J2407" s="660">
        <v>44359</v>
      </c>
      <c r="K2407" s="530" t="s">
        <v>28</v>
      </c>
      <c r="L2407" s="657">
        <v>1400</v>
      </c>
      <c r="M2407" s="168"/>
      <c r="N2407" s="828">
        <v>44578</v>
      </c>
      <c r="O2407" s="168"/>
      <c r="P2407" s="168"/>
      <c r="Q2407" s="941">
        <v>74.17</v>
      </c>
      <c r="R2407" s="945">
        <f t="shared" si="45"/>
        <v>103838</v>
      </c>
      <c r="AB2407" s="1129" t="str">
        <f t="shared" si="46"/>
        <v>Navig8 Ametrine,V19</v>
      </c>
    </row>
    <row r="2408" spans="1:28" ht="12.95" customHeight="1">
      <c r="A2408" s="1375">
        <v>4420</v>
      </c>
      <c r="B2408" s="168" t="s">
        <v>10933</v>
      </c>
      <c r="C2408" s="532">
        <v>44377</v>
      </c>
      <c r="D2408" s="168" t="s">
        <v>892</v>
      </c>
      <c r="E2408" s="1374" t="s">
        <v>10892</v>
      </c>
      <c r="F2408" s="168"/>
      <c r="G2408" s="168"/>
      <c r="H2408" s="530" t="s">
        <v>10427</v>
      </c>
      <c r="I2408" s="530" t="s">
        <v>10897</v>
      </c>
      <c r="J2408" s="660">
        <v>44366</v>
      </c>
      <c r="K2408" s="530" t="s">
        <v>1466</v>
      </c>
      <c r="L2408" s="657">
        <v>1050</v>
      </c>
      <c r="M2408" s="168"/>
      <c r="N2408" s="828"/>
      <c r="O2408" s="168"/>
      <c r="P2408" s="168"/>
      <c r="Q2408" s="941">
        <v>74.17</v>
      </c>
      <c r="R2408" s="945">
        <f t="shared" si="45"/>
        <v>77878.5</v>
      </c>
      <c r="AB2408" s="1129" t="str">
        <f t="shared" si="46"/>
        <v>Elisalex Schulte190, 191</v>
      </c>
    </row>
    <row r="2409" spans="1:28" ht="12.95" customHeight="1">
      <c r="A2409" s="1375">
        <v>4421</v>
      </c>
      <c r="B2409" s="168" t="s">
        <v>10934</v>
      </c>
      <c r="C2409" s="532">
        <v>44377</v>
      </c>
      <c r="D2409" s="168" t="s">
        <v>2854</v>
      </c>
      <c r="E2409" s="1374" t="s">
        <v>10893</v>
      </c>
      <c r="F2409" s="168"/>
      <c r="G2409" s="168"/>
      <c r="H2409" s="530" t="s">
        <v>10427</v>
      </c>
      <c r="I2409" s="530" t="s">
        <v>25</v>
      </c>
      <c r="J2409" s="660">
        <v>44363</v>
      </c>
      <c r="K2409" s="530" t="s">
        <v>1466</v>
      </c>
      <c r="L2409" s="945">
        <v>1050</v>
      </c>
      <c r="M2409" s="168"/>
      <c r="N2409" s="828"/>
      <c r="O2409" s="168"/>
      <c r="P2409" s="168"/>
      <c r="Q2409" s="941">
        <v>74.17</v>
      </c>
      <c r="R2409" s="945">
        <f t="shared" si="45"/>
        <v>77878.5</v>
      </c>
      <c r="AB2409" s="1129" t="str">
        <f t="shared" si="46"/>
        <v>Emmy Schulte296, 297</v>
      </c>
    </row>
    <row r="2410" spans="1:28" ht="12.95" customHeight="1">
      <c r="A2410" s="1375">
        <v>4422</v>
      </c>
      <c r="B2410" s="168" t="s">
        <v>10935</v>
      </c>
      <c r="C2410" s="532">
        <v>44377</v>
      </c>
      <c r="D2410" s="168" t="s">
        <v>9228</v>
      </c>
      <c r="E2410" s="1374" t="s">
        <v>10894</v>
      </c>
      <c r="F2410" s="168"/>
      <c r="G2410" s="168"/>
      <c r="H2410" s="530" t="s">
        <v>10427</v>
      </c>
      <c r="I2410" s="530" t="s">
        <v>2870</v>
      </c>
      <c r="J2410" s="660">
        <v>44373</v>
      </c>
      <c r="K2410" s="530" t="s">
        <v>1466</v>
      </c>
      <c r="L2410" s="945">
        <v>1050</v>
      </c>
      <c r="M2410" s="168"/>
      <c r="N2410" s="828"/>
      <c r="O2410" s="168"/>
      <c r="P2410" s="168"/>
      <c r="Q2410" s="941">
        <v>74.17</v>
      </c>
      <c r="R2410" s="945">
        <f t="shared" si="45"/>
        <v>77878.5</v>
      </c>
      <c r="AB2410" s="1129" t="str">
        <f t="shared" si="46"/>
        <v>Sten Fjell132, 133</v>
      </c>
    </row>
    <row r="2411" spans="1:28" ht="12.95" customHeight="1">
      <c r="A2411" s="1375">
        <v>4423</v>
      </c>
      <c r="B2411" s="168" t="s">
        <v>10936</v>
      </c>
      <c r="C2411" s="532">
        <v>44377</v>
      </c>
      <c r="D2411" s="168" t="s">
        <v>2776</v>
      </c>
      <c r="E2411" s="1374" t="s">
        <v>10895</v>
      </c>
      <c r="F2411" s="168"/>
      <c r="G2411" s="168"/>
      <c r="H2411" s="530" t="s">
        <v>10427</v>
      </c>
      <c r="I2411" s="530" t="s">
        <v>1308</v>
      </c>
      <c r="J2411" s="660">
        <v>44369</v>
      </c>
      <c r="K2411" s="530" t="s">
        <v>1466</v>
      </c>
      <c r="L2411" s="945">
        <v>1050</v>
      </c>
      <c r="M2411" s="168"/>
      <c r="N2411" s="828"/>
      <c r="O2411" s="168"/>
      <c r="P2411" s="168"/>
      <c r="Q2411" s="941">
        <v>74.17</v>
      </c>
      <c r="R2411" s="945">
        <f t="shared" si="45"/>
        <v>77878.5</v>
      </c>
      <c r="AB2411" s="1129" t="str">
        <f t="shared" si="46"/>
        <v>Sten Skagen204, 204B, 205, 206</v>
      </c>
    </row>
    <row r="2412" spans="1:28" ht="12.95" customHeight="1">
      <c r="A2412" s="1375">
        <v>4424</v>
      </c>
      <c r="B2412" s="168" t="s">
        <v>10937</v>
      </c>
      <c r="C2412" s="532">
        <v>44377</v>
      </c>
      <c r="D2412" s="168" t="s">
        <v>2779</v>
      </c>
      <c r="E2412" s="1374" t="s">
        <v>10896</v>
      </c>
      <c r="F2412" s="168"/>
      <c r="G2412" s="168"/>
      <c r="H2412" s="530" t="s">
        <v>10427</v>
      </c>
      <c r="I2412" s="530" t="s">
        <v>2870</v>
      </c>
      <c r="J2412" s="660">
        <v>44377</v>
      </c>
      <c r="K2412" s="530" t="s">
        <v>1466</v>
      </c>
      <c r="L2412" s="945">
        <v>1050</v>
      </c>
      <c r="M2412" s="168"/>
      <c r="N2412" s="828"/>
      <c r="O2412" s="168"/>
      <c r="P2412" s="168"/>
      <c r="Q2412" s="941">
        <v>74.17</v>
      </c>
      <c r="R2412" s="945">
        <f t="shared" si="45"/>
        <v>77878.5</v>
      </c>
      <c r="AB2412" s="1129" t="str">
        <f t="shared" si="46"/>
        <v>Tigris350, 351, 352</v>
      </c>
    </row>
    <row r="2413" spans="1:28" ht="12.95" customHeight="1">
      <c r="A2413" s="1375">
        <v>4425</v>
      </c>
      <c r="B2413" s="168" t="s">
        <v>10938</v>
      </c>
      <c r="C2413" s="532">
        <v>44377</v>
      </c>
      <c r="D2413" s="168" t="s">
        <v>628</v>
      </c>
      <c r="E2413" s="168">
        <v>2104</v>
      </c>
      <c r="F2413" s="168"/>
      <c r="G2413" s="168"/>
      <c r="H2413" s="530" t="s">
        <v>1377</v>
      </c>
      <c r="I2413" s="530" t="s">
        <v>441</v>
      </c>
      <c r="J2413" s="660">
        <v>44355</v>
      </c>
      <c r="K2413" s="530" t="s">
        <v>1095</v>
      </c>
      <c r="L2413" s="945">
        <v>1600</v>
      </c>
      <c r="M2413" s="168"/>
      <c r="N2413" s="828">
        <v>44574</v>
      </c>
      <c r="O2413" s="168"/>
      <c r="P2413" s="168"/>
      <c r="Q2413" s="941">
        <v>74.17</v>
      </c>
      <c r="R2413" s="945">
        <f t="shared" si="45"/>
        <v>118672</v>
      </c>
      <c r="AB2413" s="1129" t="str">
        <f t="shared" si="46"/>
        <v>Stena President2104</v>
      </c>
    </row>
    <row r="2414" spans="1:28" ht="12.95" customHeight="1">
      <c r="A2414" s="1375">
        <v>4426</v>
      </c>
      <c r="B2414" s="168" t="s">
        <v>10939</v>
      </c>
      <c r="C2414" s="532">
        <v>44377</v>
      </c>
      <c r="D2414" s="168" t="s">
        <v>783</v>
      </c>
      <c r="E2414" s="168">
        <v>2104</v>
      </c>
      <c r="F2414" s="168"/>
      <c r="G2414" s="168"/>
      <c r="H2414" s="530" t="s">
        <v>8840</v>
      </c>
      <c r="I2414" s="530" t="s">
        <v>173</v>
      </c>
      <c r="J2414" s="660">
        <v>44357</v>
      </c>
      <c r="K2414" s="530" t="s">
        <v>1095</v>
      </c>
      <c r="L2414" s="657">
        <v>1600</v>
      </c>
      <c r="M2414" s="168"/>
      <c r="N2414" s="828">
        <v>44411</v>
      </c>
      <c r="O2414" s="168"/>
      <c r="P2414" s="168"/>
      <c r="Q2414" s="941">
        <v>74.17</v>
      </c>
      <c r="R2414" s="945">
        <f t="shared" si="45"/>
        <v>118672</v>
      </c>
      <c r="AB2414" s="1129" t="str">
        <f t="shared" si="46"/>
        <v>Sonangol Kassanje2104</v>
      </c>
    </row>
    <row r="2415" spans="1:28" ht="12.95" customHeight="1">
      <c r="A2415" s="1375">
        <v>4427</v>
      </c>
      <c r="B2415" s="168" t="s">
        <v>10940</v>
      </c>
      <c r="C2415" s="532">
        <v>44377</v>
      </c>
      <c r="D2415" s="168" t="s">
        <v>7805</v>
      </c>
      <c r="E2415" s="168">
        <v>2102</v>
      </c>
      <c r="F2415" s="168"/>
      <c r="G2415" s="168"/>
      <c r="H2415" s="530" t="s">
        <v>9850</v>
      </c>
      <c r="I2415" s="530" t="s">
        <v>25</v>
      </c>
      <c r="J2415" s="660">
        <v>44373</v>
      </c>
      <c r="K2415" s="530" t="s">
        <v>10334</v>
      </c>
      <c r="L2415" s="657">
        <v>1700</v>
      </c>
      <c r="M2415" s="168"/>
      <c r="N2415" s="828">
        <v>44414</v>
      </c>
      <c r="O2415" s="168"/>
      <c r="P2415" s="168"/>
      <c r="Q2415" s="941">
        <v>74.17</v>
      </c>
      <c r="R2415" s="945">
        <f t="shared" si="45"/>
        <v>126089</v>
      </c>
      <c r="AB2415" s="1129" t="str">
        <f t="shared" si="46"/>
        <v>Wisby Atlantic2102</v>
      </c>
    </row>
    <row r="2416" spans="1:28" ht="12.95" customHeight="1">
      <c r="A2416" s="1375">
        <v>4428</v>
      </c>
      <c r="B2416" s="168" t="s">
        <v>10941</v>
      </c>
      <c r="C2416" s="532">
        <v>44377</v>
      </c>
      <c r="D2416" s="168" t="s">
        <v>10900</v>
      </c>
      <c r="E2416" s="168">
        <v>2101</v>
      </c>
      <c r="F2416" s="168"/>
      <c r="G2416" s="168"/>
      <c r="H2416" s="530" t="s">
        <v>9850</v>
      </c>
      <c r="I2416" s="530" t="s">
        <v>535</v>
      </c>
      <c r="J2416" s="660">
        <v>44367</v>
      </c>
      <c r="K2416" s="530" t="s">
        <v>10334</v>
      </c>
      <c r="L2416" s="657">
        <v>1700</v>
      </c>
      <c r="M2416" s="168"/>
      <c r="N2416" s="828">
        <v>44406</v>
      </c>
      <c r="O2416" s="168"/>
      <c r="P2416" s="168"/>
      <c r="Q2416" s="941">
        <v>74.17</v>
      </c>
      <c r="R2416" s="945">
        <f t="shared" si="45"/>
        <v>126089</v>
      </c>
      <c r="AB2416" s="1129" t="str">
        <f t="shared" si="46"/>
        <v>Pacific Moonstone2101</v>
      </c>
    </row>
    <row r="2417" spans="1:28" ht="12.95" customHeight="1">
      <c r="A2417" s="1375">
        <v>4429</v>
      </c>
      <c r="B2417" s="168" t="s">
        <v>10942</v>
      </c>
      <c r="C2417" s="532">
        <v>44377</v>
      </c>
      <c r="D2417" s="168" t="s">
        <v>2030</v>
      </c>
      <c r="E2417" s="168">
        <v>44</v>
      </c>
      <c r="F2417" s="168"/>
      <c r="G2417" s="168"/>
      <c r="H2417" s="530" t="s">
        <v>1834</v>
      </c>
      <c r="I2417" s="530" t="s">
        <v>24</v>
      </c>
      <c r="J2417" s="660">
        <v>44373</v>
      </c>
      <c r="K2417" s="530" t="s">
        <v>60</v>
      </c>
      <c r="L2417" s="657">
        <v>800</v>
      </c>
      <c r="M2417" s="168"/>
      <c r="N2417" s="828">
        <v>44392</v>
      </c>
      <c r="O2417" s="168"/>
      <c r="P2417" s="168"/>
      <c r="Q2417" s="941">
        <v>74.17</v>
      </c>
      <c r="R2417" s="945">
        <f t="shared" si="45"/>
        <v>59336</v>
      </c>
      <c r="AB2417" s="1129" t="str">
        <f t="shared" si="46"/>
        <v>Athens Spirit44</v>
      </c>
    </row>
    <row r="2418" spans="1:28" ht="12.95" customHeight="1">
      <c r="A2418" s="1375">
        <v>4430</v>
      </c>
      <c r="B2418" s="168" t="s">
        <v>10943</v>
      </c>
      <c r="C2418" s="532">
        <v>44377</v>
      </c>
      <c r="D2418" s="168" t="s">
        <v>1311</v>
      </c>
      <c r="E2418" s="168">
        <v>42</v>
      </c>
      <c r="F2418" s="168"/>
      <c r="G2418" s="168"/>
      <c r="H2418" s="530" t="s">
        <v>9457</v>
      </c>
      <c r="I2418" s="530" t="s">
        <v>206</v>
      </c>
      <c r="J2418" s="660">
        <v>44351</v>
      </c>
      <c r="K2418" s="530" t="s">
        <v>60</v>
      </c>
      <c r="L2418" s="657">
        <v>800</v>
      </c>
      <c r="M2418" s="168"/>
      <c r="N2418" s="828">
        <v>44407</v>
      </c>
      <c r="O2418" s="168"/>
      <c r="P2418" s="168"/>
      <c r="Q2418" s="941">
        <v>74.17</v>
      </c>
      <c r="R2418" s="945">
        <f t="shared" si="45"/>
        <v>59336</v>
      </c>
      <c r="AB2418" s="1129" t="str">
        <f t="shared" si="46"/>
        <v>Shenlong Spirit42</v>
      </c>
    </row>
    <row r="2419" spans="1:28" ht="12.95" customHeight="1">
      <c r="A2419" s="1375">
        <v>4431</v>
      </c>
      <c r="B2419" s="168" t="s">
        <v>10944</v>
      </c>
      <c r="C2419" s="532">
        <v>44377</v>
      </c>
      <c r="D2419" s="168" t="s">
        <v>463</v>
      </c>
      <c r="E2419" s="168">
        <v>48</v>
      </c>
      <c r="F2419" s="168"/>
      <c r="G2419" s="168"/>
      <c r="H2419" s="530" t="s">
        <v>9981</v>
      </c>
      <c r="I2419" s="530" t="s">
        <v>7597</v>
      </c>
      <c r="J2419" s="660">
        <v>44359</v>
      </c>
      <c r="K2419" s="530" t="s">
        <v>60</v>
      </c>
      <c r="L2419" s="657">
        <v>800</v>
      </c>
      <c r="M2419" s="168"/>
      <c r="N2419" s="828">
        <v>44407</v>
      </c>
      <c r="O2419" s="168"/>
      <c r="P2419" s="168"/>
      <c r="Q2419" s="941">
        <v>74.17</v>
      </c>
      <c r="R2419" s="945">
        <f t="shared" si="45"/>
        <v>59336</v>
      </c>
      <c r="AB2419" s="1129" t="str">
        <f t="shared" si="46"/>
        <v>Zenith Spirit48</v>
      </c>
    </row>
    <row r="2420" spans="1:28" ht="12.95" customHeight="1">
      <c r="A2420" s="1375">
        <v>4432</v>
      </c>
      <c r="B2420" s="168" t="s">
        <v>10945</v>
      </c>
      <c r="C2420" s="532">
        <v>44377</v>
      </c>
      <c r="D2420" s="168" t="s">
        <v>807</v>
      </c>
      <c r="E2420" s="168">
        <v>140</v>
      </c>
      <c r="F2420" s="168"/>
      <c r="G2420" s="168"/>
      <c r="H2420" s="530" t="s">
        <v>830</v>
      </c>
      <c r="I2420" s="530" t="s">
        <v>77</v>
      </c>
      <c r="J2420" s="660">
        <v>44358</v>
      </c>
      <c r="K2420" s="530" t="s">
        <v>60</v>
      </c>
      <c r="L2420" s="657">
        <v>800</v>
      </c>
      <c r="M2420" s="168"/>
      <c r="N2420" s="828">
        <v>44407</v>
      </c>
      <c r="O2420" s="168"/>
      <c r="P2420" s="168"/>
      <c r="Q2420" s="941">
        <v>74.17</v>
      </c>
      <c r="R2420" s="945">
        <f t="shared" si="45"/>
        <v>59336</v>
      </c>
      <c r="AB2420" s="1129" t="str">
        <f t="shared" si="46"/>
        <v>Galway Spirit140</v>
      </c>
    </row>
    <row r="2421" spans="1:28" ht="12.95" customHeight="1">
      <c r="A2421" s="1375">
        <v>4433</v>
      </c>
      <c r="B2421" s="168" t="s">
        <v>10946</v>
      </c>
      <c r="C2421" s="532">
        <v>44377</v>
      </c>
      <c r="D2421" s="168" t="s">
        <v>1329</v>
      </c>
      <c r="E2421" s="168">
        <v>94</v>
      </c>
      <c r="F2421" s="168"/>
      <c r="G2421" s="168"/>
      <c r="H2421" s="530" t="s">
        <v>63</v>
      </c>
      <c r="I2421" s="530" t="s">
        <v>269</v>
      </c>
      <c r="J2421" s="660">
        <v>44351</v>
      </c>
      <c r="K2421" s="530" t="s">
        <v>60</v>
      </c>
      <c r="L2421" s="657">
        <v>800</v>
      </c>
      <c r="M2421" s="168"/>
      <c r="N2421" s="828">
        <v>44392</v>
      </c>
      <c r="O2421" s="168"/>
      <c r="P2421" s="168"/>
      <c r="Q2421" s="941">
        <v>74.17</v>
      </c>
      <c r="R2421" s="945">
        <f t="shared" si="45"/>
        <v>59336</v>
      </c>
      <c r="AB2421" s="1129" t="str">
        <f t="shared" si="46"/>
        <v>Atlantic Dawn94</v>
      </c>
    </row>
    <row r="2422" spans="1:28" ht="12.95" customHeight="1">
      <c r="A2422" s="1375">
        <v>4434</v>
      </c>
      <c r="B2422" s="168" t="s">
        <v>10947</v>
      </c>
      <c r="C2422" s="532">
        <v>44377</v>
      </c>
      <c r="D2422" s="168" t="s">
        <v>1274</v>
      </c>
      <c r="E2422" s="168">
        <v>99</v>
      </c>
      <c r="F2422" s="168"/>
      <c r="G2422" s="168"/>
      <c r="H2422" s="530" t="s">
        <v>8111</v>
      </c>
      <c r="I2422" s="530" t="s">
        <v>203</v>
      </c>
      <c r="J2422" s="660">
        <v>44359</v>
      </c>
      <c r="K2422" s="530" t="s">
        <v>60</v>
      </c>
      <c r="L2422" s="657">
        <v>800</v>
      </c>
      <c r="M2422" s="168"/>
      <c r="N2422" s="828">
        <v>44438</v>
      </c>
      <c r="O2422" s="168"/>
      <c r="P2422" s="168"/>
      <c r="Q2422" s="941">
        <v>74.17</v>
      </c>
      <c r="R2422" s="945">
        <f t="shared" si="45"/>
        <v>59336</v>
      </c>
      <c r="AB2422" s="1129" t="str">
        <f t="shared" si="46"/>
        <v>Yamato Spirit99</v>
      </c>
    </row>
    <row r="2423" spans="1:28" ht="12.95" customHeight="1">
      <c r="A2423" s="1375">
        <v>4435</v>
      </c>
      <c r="B2423" s="168" t="s">
        <v>10948</v>
      </c>
      <c r="C2423" s="532">
        <v>44377</v>
      </c>
      <c r="D2423" s="168" t="s">
        <v>8593</v>
      </c>
      <c r="E2423" s="168">
        <v>32</v>
      </c>
      <c r="F2423" s="168"/>
      <c r="G2423" s="168"/>
      <c r="H2423" s="530" t="s">
        <v>63</v>
      </c>
      <c r="I2423" s="530" t="s">
        <v>86</v>
      </c>
      <c r="J2423" s="660">
        <v>44358</v>
      </c>
      <c r="K2423" s="530" t="s">
        <v>60</v>
      </c>
      <c r="L2423" s="657">
        <v>800</v>
      </c>
      <c r="M2423" s="168"/>
      <c r="N2423" s="828">
        <v>44392</v>
      </c>
      <c r="O2423" s="168"/>
      <c r="P2423" s="168"/>
      <c r="Q2423" s="941">
        <v>74.17</v>
      </c>
      <c r="R2423" s="945">
        <f t="shared" si="45"/>
        <v>59336</v>
      </c>
      <c r="AB2423" s="1129" t="str">
        <f t="shared" si="46"/>
        <v>Stavanger Falcon32</v>
      </c>
    </row>
    <row r="2424" spans="1:28" ht="12.95" customHeight="1">
      <c r="A2424" s="1375">
        <v>4436</v>
      </c>
      <c r="B2424" s="168" t="s">
        <v>10949</v>
      </c>
      <c r="C2424" s="532">
        <v>44377</v>
      </c>
      <c r="D2424" s="168" t="s">
        <v>10651</v>
      </c>
      <c r="E2424" s="168" t="s">
        <v>10901</v>
      </c>
      <c r="F2424" s="168"/>
      <c r="G2424" s="168"/>
      <c r="H2424" s="530" t="s">
        <v>63</v>
      </c>
      <c r="I2424" s="530" t="s">
        <v>3913</v>
      </c>
      <c r="J2424" s="660">
        <v>44352</v>
      </c>
      <c r="K2424" s="530" t="s">
        <v>60</v>
      </c>
      <c r="L2424" s="657">
        <v>800</v>
      </c>
      <c r="M2424" s="168"/>
      <c r="N2424" s="828">
        <v>44392</v>
      </c>
      <c r="O2424" s="168"/>
      <c r="P2424" s="168"/>
      <c r="Q2424" s="941">
        <v>74.17</v>
      </c>
      <c r="R2424" s="945">
        <f t="shared" si="45"/>
        <v>59336</v>
      </c>
      <c r="AB2424" s="1129" t="str">
        <f t="shared" si="46"/>
        <v>Oberon06L</v>
      </c>
    </row>
    <row r="2425" spans="1:28" ht="12.95" customHeight="1">
      <c r="A2425" s="1375">
        <v>4437</v>
      </c>
      <c r="B2425" s="168" t="s">
        <v>10950</v>
      </c>
      <c r="C2425" s="532">
        <v>44377</v>
      </c>
      <c r="D2425" s="168" t="s">
        <v>1427</v>
      </c>
      <c r="E2425" s="168">
        <v>54</v>
      </c>
      <c r="F2425" s="168"/>
      <c r="G2425" s="168"/>
      <c r="H2425" s="530" t="s">
        <v>1405</v>
      </c>
      <c r="I2425" s="530" t="s">
        <v>455</v>
      </c>
      <c r="J2425" s="660">
        <v>44358</v>
      </c>
      <c r="K2425" s="530" t="s">
        <v>8366</v>
      </c>
      <c r="L2425" s="657">
        <v>1200</v>
      </c>
      <c r="M2425" s="168"/>
      <c r="N2425" s="828">
        <v>44406</v>
      </c>
      <c r="O2425" s="168"/>
      <c r="P2425" s="168"/>
      <c r="Q2425" s="941">
        <v>74.17</v>
      </c>
      <c r="R2425" s="945">
        <f t="shared" si="45"/>
        <v>89004</v>
      </c>
      <c r="AB2425" s="1129" t="str">
        <f t="shared" si="46"/>
        <v>Halcon Trader54</v>
      </c>
    </row>
    <row r="2426" spans="1:28" ht="12.95" customHeight="1">
      <c r="A2426" s="1375">
        <v>4438</v>
      </c>
      <c r="B2426" s="168" t="s">
        <v>10951</v>
      </c>
      <c r="C2426" s="532">
        <v>44377</v>
      </c>
      <c r="D2426" s="168" t="s">
        <v>8036</v>
      </c>
      <c r="E2426" s="168">
        <v>30</v>
      </c>
      <c r="F2426" s="168"/>
      <c r="G2426" s="168"/>
      <c r="H2426" s="530" t="s">
        <v>1405</v>
      </c>
      <c r="I2426" s="530" t="s">
        <v>1285</v>
      </c>
      <c r="J2426" s="660">
        <v>44359</v>
      </c>
      <c r="K2426" s="530" t="s">
        <v>8366</v>
      </c>
      <c r="L2426" s="657">
        <v>1200</v>
      </c>
      <c r="M2426" s="168"/>
      <c r="N2426" s="828">
        <v>44406</v>
      </c>
      <c r="O2426" s="168"/>
      <c r="P2426" s="168"/>
      <c r="Q2426" s="941">
        <v>74.17</v>
      </c>
      <c r="R2426" s="945">
        <f t="shared" si="45"/>
        <v>89004</v>
      </c>
      <c r="AB2426" s="1129" t="str">
        <f t="shared" si="46"/>
        <v>Lincoln Park30</v>
      </c>
    </row>
    <row r="2427" spans="1:28" ht="12.95" customHeight="1">
      <c r="A2427" s="1375">
        <v>4439</v>
      </c>
      <c r="B2427" s="168" t="s">
        <v>10952</v>
      </c>
      <c r="C2427" s="532">
        <v>44377</v>
      </c>
      <c r="D2427" s="168" t="s">
        <v>10116</v>
      </c>
      <c r="E2427" s="168">
        <v>29</v>
      </c>
      <c r="F2427" s="168"/>
      <c r="G2427" s="168"/>
      <c r="H2427" s="530" t="s">
        <v>1193</v>
      </c>
      <c r="I2427" s="530" t="s">
        <v>10661</v>
      </c>
      <c r="J2427" s="660">
        <v>44353</v>
      </c>
      <c r="K2427" s="530" t="s">
        <v>8366</v>
      </c>
      <c r="L2427" s="657">
        <v>1200</v>
      </c>
      <c r="M2427" s="168"/>
      <c r="N2427" s="828">
        <v>44406</v>
      </c>
      <c r="O2427" s="168"/>
      <c r="P2427" s="168"/>
      <c r="Q2427" s="941">
        <v>74.17</v>
      </c>
      <c r="R2427" s="945">
        <f t="shared" ref="R2427:R2490" si="47">IF(OR(L2427="",Q2427=""),"",L2427*Q2427)</f>
        <v>89004</v>
      </c>
      <c r="AB2427" s="1129" t="str">
        <f t="shared" si="46"/>
        <v>Vari Trader29</v>
      </c>
    </row>
    <row r="2428" spans="1:28" ht="12.95" customHeight="1">
      <c r="A2428" s="1375">
        <v>4440</v>
      </c>
      <c r="B2428" s="168" t="s">
        <v>10953</v>
      </c>
      <c r="C2428" s="532">
        <v>44377</v>
      </c>
      <c r="D2428" s="168" t="s">
        <v>10543</v>
      </c>
      <c r="E2428" s="168">
        <v>8</v>
      </c>
      <c r="F2428" s="168"/>
      <c r="G2428" s="168"/>
      <c r="H2428" s="530" t="s">
        <v>1405</v>
      </c>
      <c r="I2428" s="530" t="s">
        <v>5350</v>
      </c>
      <c r="J2428" s="660">
        <v>44349</v>
      </c>
      <c r="K2428" s="530" t="s">
        <v>8366</v>
      </c>
      <c r="L2428" s="657">
        <v>1200</v>
      </c>
      <c r="M2428" s="168"/>
      <c r="N2428" s="828">
        <v>44406</v>
      </c>
      <c r="O2428" s="168"/>
      <c r="P2428" s="168"/>
      <c r="Q2428" s="941">
        <v>74.17</v>
      </c>
      <c r="R2428" s="945">
        <f t="shared" si="47"/>
        <v>89004</v>
      </c>
      <c r="AB2428" s="1129" t="str">
        <f t="shared" si="46"/>
        <v>Celsius Miami8</v>
      </c>
    </row>
    <row r="2429" spans="1:28" ht="12.95" customHeight="1">
      <c r="A2429" s="1375">
        <v>4441</v>
      </c>
      <c r="B2429" s="168" t="s">
        <v>10954</v>
      </c>
      <c r="C2429" s="532">
        <v>44377</v>
      </c>
      <c r="D2429" s="168" t="s">
        <v>10902</v>
      </c>
      <c r="E2429" s="168">
        <v>2</v>
      </c>
      <c r="F2429" s="168"/>
      <c r="G2429" s="168"/>
      <c r="H2429" s="530" t="s">
        <v>10763</v>
      </c>
      <c r="I2429" s="530" t="s">
        <v>62</v>
      </c>
      <c r="J2429" s="660">
        <v>44348</v>
      </c>
      <c r="K2429" s="530" t="s">
        <v>8366</v>
      </c>
      <c r="L2429" s="657">
        <v>1200</v>
      </c>
      <c r="M2429" s="168"/>
      <c r="N2429" s="828">
        <v>44406</v>
      </c>
      <c r="O2429" s="168"/>
      <c r="P2429" s="168"/>
      <c r="Q2429" s="941">
        <v>74.17</v>
      </c>
      <c r="R2429" s="945">
        <f t="shared" si="47"/>
        <v>89004</v>
      </c>
      <c r="AB2429" s="1129" t="str">
        <f t="shared" si="46"/>
        <v>Esteem Sango2</v>
      </c>
    </row>
    <row r="2430" spans="1:28" ht="12.95" customHeight="1">
      <c r="A2430" s="1375">
        <v>4442</v>
      </c>
      <c r="B2430" s="168" t="s">
        <v>10955</v>
      </c>
      <c r="C2430" s="532">
        <v>44377</v>
      </c>
      <c r="D2430" s="168" t="s">
        <v>3112</v>
      </c>
      <c r="E2430" s="168" t="s">
        <v>10905</v>
      </c>
      <c r="F2430" s="168"/>
      <c r="G2430" s="168"/>
      <c r="H2430" s="530" t="s">
        <v>2868</v>
      </c>
      <c r="I2430" s="530" t="s">
        <v>4000</v>
      </c>
      <c r="J2430" s="660">
        <v>44367</v>
      </c>
      <c r="K2430" s="530" t="s">
        <v>8366</v>
      </c>
      <c r="L2430" s="657">
        <v>1200</v>
      </c>
      <c r="M2430" s="168"/>
      <c r="N2430" s="828">
        <v>44406</v>
      </c>
      <c r="O2430" s="168"/>
      <c r="P2430" s="168"/>
      <c r="Q2430" s="941">
        <v>74.17</v>
      </c>
      <c r="R2430" s="945">
        <f t="shared" si="47"/>
        <v>89004</v>
      </c>
      <c r="AB2430" s="1129" t="str">
        <f t="shared" si="46"/>
        <v>Selecao52P-152 F</v>
      </c>
    </row>
    <row r="2431" spans="1:28" ht="12.95" customHeight="1">
      <c r="A2431" s="1375">
        <v>4443</v>
      </c>
      <c r="B2431" s="168" t="s">
        <v>10956</v>
      </c>
      <c r="C2431" s="532">
        <v>44377</v>
      </c>
      <c r="D2431" s="168" t="s">
        <v>3171</v>
      </c>
      <c r="E2431" s="168">
        <v>258</v>
      </c>
      <c r="F2431" s="168"/>
      <c r="G2431" s="168"/>
      <c r="H2431" s="530" t="s">
        <v>1489</v>
      </c>
      <c r="I2431" s="530" t="s">
        <v>261</v>
      </c>
      <c r="J2431" s="660">
        <v>44351</v>
      </c>
      <c r="K2431" s="530" t="s">
        <v>8366</v>
      </c>
      <c r="L2431" s="657">
        <v>1200</v>
      </c>
      <c r="M2431" s="168"/>
      <c r="N2431" s="828">
        <v>44406</v>
      </c>
      <c r="O2431" s="168"/>
      <c r="P2431" s="168"/>
      <c r="Q2431" s="941">
        <v>74.17</v>
      </c>
      <c r="R2431" s="945">
        <f t="shared" si="47"/>
        <v>89004</v>
      </c>
      <c r="AB2431" s="1129" t="str">
        <f t="shared" si="46"/>
        <v>Seaways Rosemar258</v>
      </c>
    </row>
    <row r="2432" spans="1:28" ht="12.95" customHeight="1">
      <c r="A2432" s="1375">
        <v>4444</v>
      </c>
      <c r="B2432" s="168" t="s">
        <v>10957</v>
      </c>
      <c r="C2432" s="532">
        <v>44377</v>
      </c>
      <c r="D2432" s="168" t="s">
        <v>7419</v>
      </c>
      <c r="E2432" s="168" t="s">
        <v>10904</v>
      </c>
      <c r="F2432" s="168"/>
      <c r="G2432" s="168"/>
      <c r="H2432" s="530" t="s">
        <v>2868</v>
      </c>
      <c r="I2432" s="530" t="s">
        <v>3180</v>
      </c>
      <c r="J2432" s="660">
        <v>44362</v>
      </c>
      <c r="K2432" s="530" t="s">
        <v>8366</v>
      </c>
      <c r="L2432" s="657">
        <v>1200</v>
      </c>
      <c r="M2432" s="168"/>
      <c r="N2432" s="828">
        <v>44406</v>
      </c>
      <c r="O2432" s="168"/>
      <c r="P2432" s="168"/>
      <c r="Q2432" s="941">
        <v>74.17</v>
      </c>
      <c r="R2432" s="945">
        <f t="shared" si="47"/>
        <v>89004</v>
      </c>
      <c r="AB2432" s="1129" t="str">
        <f t="shared" si="46"/>
        <v>Chantal153P_160F</v>
      </c>
    </row>
    <row r="2433" spans="1:28" ht="12.95" customHeight="1">
      <c r="A2433" s="1375">
        <v>4445</v>
      </c>
      <c r="B2433" s="168" t="s">
        <v>10958</v>
      </c>
      <c r="C2433" s="532">
        <v>44377</v>
      </c>
      <c r="D2433" s="168" t="s">
        <v>8466</v>
      </c>
      <c r="E2433" s="168">
        <v>31</v>
      </c>
      <c r="F2433" s="168"/>
      <c r="G2433" s="168"/>
      <c r="H2433" s="530" t="s">
        <v>8638</v>
      </c>
      <c r="I2433" s="530" t="s">
        <v>829</v>
      </c>
      <c r="J2433" s="660">
        <v>44353</v>
      </c>
      <c r="K2433" s="530" t="s">
        <v>8366</v>
      </c>
      <c r="L2433" s="657">
        <v>1200</v>
      </c>
      <c r="M2433" s="168"/>
      <c r="N2433" s="828">
        <v>44406</v>
      </c>
      <c r="O2433" s="168"/>
      <c r="P2433" s="168"/>
      <c r="Q2433" s="941">
        <v>74.17</v>
      </c>
      <c r="R2433" s="945">
        <f t="shared" si="47"/>
        <v>89004</v>
      </c>
      <c r="AB2433" s="1129" t="str">
        <f t="shared" si="46"/>
        <v>Cabo Fuji31</v>
      </c>
    </row>
    <row r="2434" spans="1:28" ht="12.95" customHeight="1">
      <c r="A2434" s="1375">
        <v>4446</v>
      </c>
      <c r="B2434" s="168" t="s">
        <v>10959</v>
      </c>
      <c r="C2434" s="532">
        <v>44377</v>
      </c>
      <c r="D2434" s="168" t="s">
        <v>7872</v>
      </c>
      <c r="E2434" s="168" t="s">
        <v>10903</v>
      </c>
      <c r="F2434" s="168"/>
      <c r="G2434" s="168"/>
      <c r="H2434" s="530" t="s">
        <v>2868</v>
      </c>
      <c r="I2434" s="530" t="s">
        <v>413</v>
      </c>
      <c r="J2434" s="660">
        <v>44356</v>
      </c>
      <c r="K2434" s="530" t="s">
        <v>8366</v>
      </c>
      <c r="L2434" s="657">
        <v>1200</v>
      </c>
      <c r="M2434" s="168"/>
      <c r="N2434" s="828">
        <v>44406</v>
      </c>
      <c r="O2434" s="168"/>
      <c r="P2434" s="168"/>
      <c r="Q2434" s="941">
        <v>74.17</v>
      </c>
      <c r="R2434" s="945">
        <f t="shared" si="47"/>
        <v>89004</v>
      </c>
      <c r="AB2434" s="1129" t="str">
        <f t="shared" si="46"/>
        <v>Persepolis39P</v>
      </c>
    </row>
    <row r="2435" spans="1:28" ht="12.95" customHeight="1">
      <c r="A2435" s="1375">
        <v>4447</v>
      </c>
      <c r="B2435" s="168" t="s">
        <v>10960</v>
      </c>
      <c r="C2435" s="532">
        <v>44377</v>
      </c>
      <c r="D2435" s="168" t="s">
        <v>8239</v>
      </c>
      <c r="E2435" s="168">
        <v>42</v>
      </c>
      <c r="F2435" s="168"/>
      <c r="G2435" s="168"/>
      <c r="H2435" s="530" t="s">
        <v>1304</v>
      </c>
      <c r="I2435" s="530" t="s">
        <v>324</v>
      </c>
      <c r="J2435" s="660">
        <v>44363</v>
      </c>
      <c r="K2435" s="530" t="s">
        <v>8366</v>
      </c>
      <c r="L2435" s="657">
        <v>1200</v>
      </c>
      <c r="M2435" s="168"/>
      <c r="N2435" s="828">
        <v>44392</v>
      </c>
      <c r="O2435" s="168"/>
      <c r="P2435" s="168"/>
      <c r="Q2435" s="941">
        <v>74.17</v>
      </c>
      <c r="R2435" s="945">
        <f t="shared" si="47"/>
        <v>89004</v>
      </c>
      <c r="AB2435" s="1129" t="str">
        <f t="shared" si="46"/>
        <v>Aquasurazo42</v>
      </c>
    </row>
    <row r="2436" spans="1:28" ht="12.95" customHeight="1">
      <c r="A2436" s="1375">
        <v>4448</v>
      </c>
      <c r="B2436" s="168" t="s">
        <v>10961</v>
      </c>
      <c r="C2436" s="532">
        <v>44377</v>
      </c>
      <c r="D2436" s="168" t="s">
        <v>8250</v>
      </c>
      <c r="E2436" s="168">
        <v>28</v>
      </c>
      <c r="F2436" s="168"/>
      <c r="G2436" s="168"/>
      <c r="H2436" s="530" t="s">
        <v>3771</v>
      </c>
      <c r="I2436" s="530" t="s">
        <v>729</v>
      </c>
      <c r="J2436" s="660">
        <v>44363</v>
      </c>
      <c r="K2436" s="530" t="s">
        <v>8366</v>
      </c>
      <c r="L2436" s="657">
        <v>1200</v>
      </c>
      <c r="M2436" s="168"/>
      <c r="N2436" s="828">
        <v>44406</v>
      </c>
      <c r="O2436" s="168"/>
      <c r="P2436" s="168"/>
      <c r="Q2436" s="941">
        <v>74.17</v>
      </c>
      <c r="R2436" s="945">
        <f t="shared" si="47"/>
        <v>89004</v>
      </c>
      <c r="AB2436" s="1129" t="str">
        <f t="shared" si="46"/>
        <v>Nicopolis28</v>
      </c>
    </row>
    <row r="2437" spans="1:28" ht="12.95" customHeight="1">
      <c r="A2437" s="1375">
        <v>4449</v>
      </c>
      <c r="B2437" s="168" t="s">
        <v>10962</v>
      </c>
      <c r="C2437" s="532">
        <v>44377</v>
      </c>
      <c r="D2437" s="168" t="s">
        <v>8970</v>
      </c>
      <c r="E2437" s="168" t="s">
        <v>10906</v>
      </c>
      <c r="F2437" s="168"/>
      <c r="G2437" s="168"/>
      <c r="H2437" s="530" t="s">
        <v>8464</v>
      </c>
      <c r="I2437" s="530" t="s">
        <v>645</v>
      </c>
      <c r="J2437" s="660">
        <v>44372</v>
      </c>
      <c r="K2437" s="530" t="s">
        <v>8366</v>
      </c>
      <c r="L2437" s="657">
        <v>1200</v>
      </c>
      <c r="M2437" s="168"/>
      <c r="N2437" s="828">
        <v>44453</v>
      </c>
      <c r="O2437" s="168"/>
      <c r="P2437" s="168"/>
      <c r="Q2437" s="941">
        <v>74.17</v>
      </c>
      <c r="R2437" s="945">
        <f t="shared" si="47"/>
        <v>89004</v>
      </c>
      <c r="AB2437" s="1129" t="str">
        <f t="shared" si="46"/>
        <v>Salamina23P_124F</v>
      </c>
    </row>
    <row r="2438" spans="1:28" ht="12.95" customHeight="1">
      <c r="A2438" s="1355">
        <v>4450</v>
      </c>
      <c r="B2438" s="168" t="s">
        <v>10991</v>
      </c>
      <c r="C2438" s="532">
        <v>44408</v>
      </c>
      <c r="D2438" s="168" t="s">
        <v>10963</v>
      </c>
      <c r="E2438" s="168" t="s">
        <v>10964</v>
      </c>
      <c r="F2438" s="168"/>
      <c r="G2438" s="168"/>
      <c r="H2438" s="530" t="s">
        <v>10121</v>
      </c>
      <c r="I2438" s="530" t="s">
        <v>4502</v>
      </c>
      <c r="J2438" s="660">
        <v>44387</v>
      </c>
      <c r="K2438" s="530" t="s">
        <v>7591</v>
      </c>
      <c r="L2438" s="657">
        <v>1400</v>
      </c>
      <c r="M2438" s="168"/>
      <c r="N2438" s="828">
        <v>44456</v>
      </c>
      <c r="O2438" s="168" t="s">
        <v>11106</v>
      </c>
      <c r="P2438" s="168"/>
      <c r="Q2438" s="941">
        <v>74.45</v>
      </c>
      <c r="R2438" s="945">
        <f t="shared" si="47"/>
        <v>104230</v>
      </c>
      <c r="S2438" s="638" t="s">
        <v>7257</v>
      </c>
      <c r="AB2438" s="1129" t="str">
        <f t="shared" si="46"/>
        <v>Gunmetal JackENGUN 006</v>
      </c>
    </row>
    <row r="2439" spans="1:28" ht="12.95" customHeight="1">
      <c r="A2439" s="1355">
        <v>4451</v>
      </c>
      <c r="B2439" s="168" t="s">
        <v>10992</v>
      </c>
      <c r="C2439" s="532">
        <v>44408</v>
      </c>
      <c r="D2439" s="168" t="s">
        <v>5381</v>
      </c>
      <c r="E2439" s="168" t="s">
        <v>10965</v>
      </c>
      <c r="F2439" s="168"/>
      <c r="G2439" s="168"/>
      <c r="H2439" s="530" t="s">
        <v>10121</v>
      </c>
      <c r="I2439" s="530" t="s">
        <v>10984</v>
      </c>
      <c r="J2439" s="660">
        <v>44394</v>
      </c>
      <c r="K2439" s="530" t="s">
        <v>7591</v>
      </c>
      <c r="L2439" s="657">
        <v>1400</v>
      </c>
      <c r="M2439" s="168"/>
      <c r="N2439" s="828"/>
      <c r="O2439" s="168"/>
      <c r="P2439" s="168"/>
      <c r="Q2439" s="941">
        <v>74.45</v>
      </c>
      <c r="R2439" s="945">
        <f t="shared" si="47"/>
        <v>104230</v>
      </c>
      <c r="S2439" s="638" t="s">
        <v>7257</v>
      </c>
      <c r="AB2439" s="1129" t="str">
        <f t="shared" si="46"/>
        <v>LeoENLEO070</v>
      </c>
    </row>
    <row r="2440" spans="1:28" ht="12.95" customHeight="1">
      <c r="A2440" s="1355">
        <v>4452</v>
      </c>
      <c r="B2440" s="168" t="s">
        <v>10993</v>
      </c>
      <c r="C2440" s="532">
        <v>44408</v>
      </c>
      <c r="D2440" s="168" t="s">
        <v>10966</v>
      </c>
      <c r="E2440" s="168" t="s">
        <v>10899</v>
      </c>
      <c r="F2440" s="168"/>
      <c r="G2440" s="168"/>
      <c r="H2440" s="530" t="s">
        <v>8481</v>
      </c>
      <c r="I2440" s="530" t="s">
        <v>48</v>
      </c>
      <c r="J2440" s="660">
        <v>44383</v>
      </c>
      <c r="K2440" s="530" t="s">
        <v>8479</v>
      </c>
      <c r="L2440" s="657">
        <v>1200</v>
      </c>
      <c r="M2440" s="168"/>
      <c r="N2440" s="828"/>
      <c r="O2440" s="168"/>
      <c r="P2440" s="168"/>
      <c r="Q2440" s="941">
        <v>74.45</v>
      </c>
      <c r="R2440" s="945">
        <f t="shared" si="47"/>
        <v>89340</v>
      </c>
      <c r="S2440" s="638" t="s">
        <v>7257</v>
      </c>
      <c r="AB2440" s="1129" t="str">
        <f t="shared" si="46"/>
        <v>Cap Philippe2104</v>
      </c>
    </row>
    <row r="2441" spans="1:28" ht="12.95" customHeight="1">
      <c r="A2441" s="1355">
        <v>4453</v>
      </c>
      <c r="B2441" s="168" t="s">
        <v>10994</v>
      </c>
      <c r="C2441" s="532">
        <v>44408</v>
      </c>
      <c r="D2441" s="168" t="s">
        <v>10967</v>
      </c>
      <c r="E2441" s="168" t="s">
        <v>10708</v>
      </c>
      <c r="F2441" s="168"/>
      <c r="G2441" s="168"/>
      <c r="H2441" s="530" t="s">
        <v>8481</v>
      </c>
      <c r="I2441" s="530" t="s">
        <v>324</v>
      </c>
      <c r="J2441" s="660">
        <v>44398</v>
      </c>
      <c r="K2441" s="530" t="s">
        <v>8479</v>
      </c>
      <c r="L2441" s="657">
        <v>1200</v>
      </c>
      <c r="M2441" s="168"/>
      <c r="N2441" s="828"/>
      <c r="O2441" s="168"/>
      <c r="P2441" s="168"/>
      <c r="Q2441" s="941">
        <v>74.45</v>
      </c>
      <c r="R2441" s="945">
        <f t="shared" si="47"/>
        <v>89340</v>
      </c>
      <c r="S2441" s="638" t="s">
        <v>7257</v>
      </c>
      <c r="AB2441" s="1129" t="str">
        <f t="shared" si="46"/>
        <v>Cap Pierre2102</v>
      </c>
    </row>
    <row r="2442" spans="1:28" ht="12.95" customHeight="1">
      <c r="A2442" s="1355">
        <v>4454</v>
      </c>
      <c r="B2442" s="168" t="s">
        <v>10995</v>
      </c>
      <c r="C2442" s="532">
        <v>44408</v>
      </c>
      <c r="D2442" s="168" t="s">
        <v>10516</v>
      </c>
      <c r="E2442" s="168" t="s">
        <v>10899</v>
      </c>
      <c r="F2442" s="168"/>
      <c r="G2442" s="168"/>
      <c r="H2442" s="530" t="s">
        <v>10049</v>
      </c>
      <c r="I2442" s="530" t="s">
        <v>10512</v>
      </c>
      <c r="J2442" s="660">
        <v>44405</v>
      </c>
      <c r="K2442" s="530" t="s">
        <v>8479</v>
      </c>
      <c r="L2442" s="657">
        <v>1200</v>
      </c>
      <c r="M2442" s="168"/>
      <c r="N2442" s="828">
        <v>44545</v>
      </c>
      <c r="O2442" s="168"/>
      <c r="P2442" s="168"/>
      <c r="Q2442" s="941">
        <v>74.45</v>
      </c>
      <c r="R2442" s="945">
        <f t="shared" si="47"/>
        <v>89340</v>
      </c>
      <c r="S2442" s="638" t="s">
        <v>7257</v>
      </c>
      <c r="AB2442" s="1129" t="str">
        <f t="shared" si="46"/>
        <v>Cap Theodora2104</v>
      </c>
    </row>
    <row r="2443" spans="1:28" ht="12.95" customHeight="1">
      <c r="A2443" s="1355">
        <v>4455</v>
      </c>
      <c r="B2443" s="168" t="s">
        <v>10996</v>
      </c>
      <c r="C2443" s="532">
        <v>44408</v>
      </c>
      <c r="D2443" s="168" t="s">
        <v>10968</v>
      </c>
      <c r="E2443" s="168" t="s">
        <v>10969</v>
      </c>
      <c r="F2443" s="168"/>
      <c r="G2443" s="168"/>
      <c r="H2443" s="530" t="s">
        <v>8976</v>
      </c>
      <c r="I2443" s="530" t="s">
        <v>9415</v>
      </c>
      <c r="J2443" s="660">
        <v>44391</v>
      </c>
      <c r="K2443" s="530" t="s">
        <v>9019</v>
      </c>
      <c r="L2443" s="657">
        <v>1200</v>
      </c>
      <c r="M2443" s="168"/>
      <c r="N2443" s="828">
        <v>44434</v>
      </c>
      <c r="O2443" s="168"/>
      <c r="P2443" s="168"/>
      <c r="Q2443" s="941">
        <v>74.45</v>
      </c>
      <c r="R2443" s="945">
        <f t="shared" si="47"/>
        <v>89340</v>
      </c>
      <c r="S2443" s="638" t="s">
        <v>7257</v>
      </c>
      <c r="AB2443" s="1129" t="str">
        <f t="shared" si="46"/>
        <v>SCF Primorye202103</v>
      </c>
    </row>
    <row r="2444" spans="1:28" ht="12.95" customHeight="1">
      <c r="A2444" s="1355">
        <v>4456</v>
      </c>
      <c r="B2444" s="168" t="s">
        <v>10997</v>
      </c>
      <c r="C2444" s="532">
        <v>44408</v>
      </c>
      <c r="D2444" s="168" t="s">
        <v>10640</v>
      </c>
      <c r="E2444" s="168" t="s">
        <v>367</v>
      </c>
      <c r="F2444" s="168"/>
      <c r="G2444" s="168"/>
      <c r="H2444" s="530" t="s">
        <v>10202</v>
      </c>
      <c r="I2444" s="530" t="s">
        <v>25</v>
      </c>
      <c r="J2444" s="660">
        <v>44408</v>
      </c>
      <c r="K2444" s="530" t="s">
        <v>9019</v>
      </c>
      <c r="L2444" s="657">
        <v>1200</v>
      </c>
      <c r="M2444" s="168"/>
      <c r="N2444" s="828">
        <v>44543</v>
      </c>
      <c r="O2444" s="168"/>
      <c r="P2444" s="168"/>
      <c r="Q2444" s="941">
        <v>74.45</v>
      </c>
      <c r="R2444" s="945">
        <f t="shared" si="47"/>
        <v>89340</v>
      </c>
      <c r="S2444" s="638" t="s">
        <v>7257</v>
      </c>
      <c r="AB2444" s="1129" t="str">
        <f t="shared" si="46"/>
        <v>Myrtos93</v>
      </c>
    </row>
    <row r="2445" spans="1:28" ht="12.95" customHeight="1">
      <c r="A2445" s="1355">
        <v>4457</v>
      </c>
      <c r="B2445" s="168" t="s">
        <v>10998</v>
      </c>
      <c r="C2445" s="532">
        <v>44408</v>
      </c>
      <c r="D2445" s="168" t="s">
        <v>10970</v>
      </c>
      <c r="E2445" s="168" t="s">
        <v>349</v>
      </c>
      <c r="F2445" s="168"/>
      <c r="G2445" s="168"/>
      <c r="H2445" s="530" t="s">
        <v>10054</v>
      </c>
      <c r="I2445" s="530" t="s">
        <v>20</v>
      </c>
      <c r="J2445" s="660">
        <v>44380</v>
      </c>
      <c r="K2445" s="530" t="s">
        <v>28</v>
      </c>
      <c r="L2445" s="657">
        <v>1400</v>
      </c>
      <c r="M2445" s="168"/>
      <c r="N2445" s="828"/>
      <c r="O2445" s="168"/>
      <c r="P2445" s="168"/>
      <c r="Q2445" s="941">
        <v>74.45</v>
      </c>
      <c r="R2445" s="945">
        <f t="shared" si="47"/>
        <v>104230</v>
      </c>
      <c r="S2445" s="638" t="s">
        <v>7257</v>
      </c>
      <c r="AB2445" s="1129" t="str">
        <f t="shared" si="46"/>
        <v>Ridgebury Astari07</v>
      </c>
    </row>
    <row r="2446" spans="1:28" ht="12.95" customHeight="1">
      <c r="A2446" s="1355">
        <v>4458</v>
      </c>
      <c r="B2446" s="168" t="s">
        <v>10999</v>
      </c>
      <c r="C2446" s="532">
        <v>44408</v>
      </c>
      <c r="D2446" s="168" t="s">
        <v>8670</v>
      </c>
      <c r="E2446" s="168" t="s">
        <v>10971</v>
      </c>
      <c r="F2446" s="168"/>
      <c r="G2446" s="168"/>
      <c r="H2446" s="530" t="s">
        <v>2541</v>
      </c>
      <c r="I2446" s="530" t="s">
        <v>413</v>
      </c>
      <c r="J2446" s="660">
        <v>44388</v>
      </c>
      <c r="K2446" s="530" t="s">
        <v>28</v>
      </c>
      <c r="L2446" s="657">
        <v>1400</v>
      </c>
      <c r="M2446" s="168"/>
      <c r="N2446" s="828"/>
      <c r="O2446" s="168"/>
      <c r="P2446" s="168"/>
      <c r="Q2446" s="941">
        <v>74.45</v>
      </c>
      <c r="R2446" s="945">
        <f t="shared" si="47"/>
        <v>104230</v>
      </c>
      <c r="S2446" s="638" t="s">
        <v>7257</v>
      </c>
      <c r="AB2446" s="1129" t="str">
        <f t="shared" si="46"/>
        <v>Crudesun08_24</v>
      </c>
    </row>
    <row r="2447" spans="1:28" ht="12.95" customHeight="1">
      <c r="A2447" s="1355">
        <v>4459</v>
      </c>
      <c r="B2447" s="168" t="s">
        <v>11000</v>
      </c>
      <c r="C2447" s="532">
        <v>44408</v>
      </c>
      <c r="D2447" s="168" t="s">
        <v>1268</v>
      </c>
      <c r="E2447" s="168" t="s">
        <v>4643</v>
      </c>
      <c r="F2447" s="168"/>
      <c r="G2447" s="168"/>
      <c r="H2447" s="530" t="s">
        <v>10722</v>
      </c>
      <c r="I2447" s="530" t="s">
        <v>9082</v>
      </c>
      <c r="J2447" s="660">
        <v>44393</v>
      </c>
      <c r="K2447" s="530" t="s">
        <v>28</v>
      </c>
      <c r="L2447" s="657">
        <v>1400</v>
      </c>
      <c r="M2447" s="168"/>
      <c r="N2447" s="828">
        <v>44453</v>
      </c>
      <c r="O2447" s="168"/>
      <c r="P2447" s="168"/>
      <c r="Q2447" s="941">
        <v>74.45</v>
      </c>
      <c r="R2447" s="945">
        <f t="shared" si="47"/>
        <v>104230</v>
      </c>
      <c r="S2447" s="638" t="s">
        <v>7257</v>
      </c>
      <c r="AB2447" s="1129" t="str">
        <f t="shared" si="46"/>
        <v>Nave Cetus99</v>
      </c>
    </row>
    <row r="2448" spans="1:28" ht="12.95" customHeight="1">
      <c r="A2448" s="1355">
        <v>4460</v>
      </c>
      <c r="B2448" s="168" t="s">
        <v>11001</v>
      </c>
      <c r="C2448" s="532">
        <v>44408</v>
      </c>
      <c r="D2448" s="168" t="s">
        <v>739</v>
      </c>
      <c r="E2448" s="168" t="s">
        <v>741</v>
      </c>
      <c r="F2448" s="168"/>
      <c r="G2448" s="168"/>
      <c r="H2448" s="530" t="s">
        <v>9915</v>
      </c>
      <c r="I2448" s="530" t="s">
        <v>2879</v>
      </c>
      <c r="J2448" s="660">
        <v>44393</v>
      </c>
      <c r="K2448" s="530" t="s">
        <v>28</v>
      </c>
      <c r="L2448" s="657">
        <v>1400</v>
      </c>
      <c r="M2448" s="168"/>
      <c r="N2448" s="828">
        <v>44456</v>
      </c>
      <c r="O2448" s="168"/>
      <c r="P2448" s="168"/>
      <c r="Q2448" s="941">
        <v>74.45</v>
      </c>
      <c r="R2448" s="945">
        <f t="shared" si="47"/>
        <v>104230</v>
      </c>
      <c r="S2448" s="638" t="s">
        <v>7257</v>
      </c>
      <c r="AB2448" s="1129" t="str">
        <f t="shared" si="46"/>
        <v>Alqadisia118</v>
      </c>
    </row>
    <row r="2449" spans="1:28" ht="12.95" customHeight="1">
      <c r="A2449" s="1355">
        <v>4461</v>
      </c>
      <c r="B2449" s="168" t="s">
        <v>11002</v>
      </c>
      <c r="C2449" s="532">
        <v>44408</v>
      </c>
      <c r="D2449" s="168" t="s">
        <v>10752</v>
      </c>
      <c r="E2449" s="168" t="s">
        <v>125</v>
      </c>
      <c r="F2449" s="168"/>
      <c r="G2449" s="168"/>
      <c r="H2449" s="530" t="s">
        <v>9915</v>
      </c>
      <c r="I2449" s="530" t="s">
        <v>20</v>
      </c>
      <c r="J2449" s="660">
        <v>44398</v>
      </c>
      <c r="K2449" s="530" t="s">
        <v>28</v>
      </c>
      <c r="L2449" s="657">
        <v>1400</v>
      </c>
      <c r="M2449" s="168"/>
      <c r="N2449" s="828">
        <v>44456</v>
      </c>
      <c r="O2449" s="168"/>
      <c r="P2449" s="168"/>
      <c r="Q2449" s="941">
        <v>74.45</v>
      </c>
      <c r="R2449" s="945">
        <f t="shared" si="47"/>
        <v>104230</v>
      </c>
      <c r="S2449" s="638" t="s">
        <v>7257</v>
      </c>
      <c r="AB2449" s="1129" t="str">
        <f t="shared" si="46"/>
        <v>Seliger6</v>
      </c>
    </row>
    <row r="2450" spans="1:28" ht="12.95" customHeight="1">
      <c r="A2450" s="1355">
        <v>4462</v>
      </c>
      <c r="B2450" s="168" t="s">
        <v>11003</v>
      </c>
      <c r="C2450" s="532">
        <v>44408</v>
      </c>
      <c r="D2450" s="168" t="s">
        <v>10442</v>
      </c>
      <c r="E2450" s="168" t="s">
        <v>349</v>
      </c>
      <c r="F2450" s="168"/>
      <c r="G2450" s="168"/>
      <c r="H2450" s="530" t="s">
        <v>10054</v>
      </c>
      <c r="I2450" s="530" t="s">
        <v>319</v>
      </c>
      <c r="J2450" s="660">
        <v>44403</v>
      </c>
      <c r="K2450" s="530" t="s">
        <v>28</v>
      </c>
      <c r="L2450" s="657">
        <v>1400</v>
      </c>
      <c r="M2450" s="168"/>
      <c r="N2450" s="828">
        <v>44456</v>
      </c>
      <c r="O2450" s="168"/>
      <c r="P2450" s="168"/>
      <c r="Q2450" s="941">
        <v>74.45</v>
      </c>
      <c r="R2450" s="945">
        <f t="shared" si="47"/>
        <v>104230</v>
      </c>
      <c r="S2450" s="638" t="s">
        <v>7257</v>
      </c>
      <c r="AB2450" s="1129" t="str">
        <f t="shared" si="46"/>
        <v>Marlin Santorini07</v>
      </c>
    </row>
    <row r="2451" spans="1:28" ht="12.95" customHeight="1">
      <c r="A2451" s="1355">
        <v>4463</v>
      </c>
      <c r="B2451" s="168" t="s">
        <v>11004</v>
      </c>
      <c r="C2451" s="532">
        <v>44408</v>
      </c>
      <c r="D2451" s="168" t="s">
        <v>8965</v>
      </c>
      <c r="E2451" s="168" t="s">
        <v>4612</v>
      </c>
      <c r="F2451" s="168"/>
      <c r="G2451" s="168"/>
      <c r="H2451" s="530" t="s">
        <v>2048</v>
      </c>
      <c r="I2451" s="530" t="s">
        <v>8017</v>
      </c>
      <c r="J2451" s="660">
        <v>44403</v>
      </c>
      <c r="K2451" s="530" t="s">
        <v>1466</v>
      </c>
      <c r="L2451" s="657">
        <v>1050</v>
      </c>
      <c r="M2451" s="168"/>
      <c r="N2451" s="828">
        <v>44642</v>
      </c>
      <c r="O2451" s="168"/>
      <c r="P2451" s="168"/>
      <c r="Q2451" s="941">
        <v>74.45</v>
      </c>
      <c r="R2451" s="945">
        <f t="shared" si="47"/>
        <v>78172.5</v>
      </c>
      <c r="S2451" s="638" t="s">
        <v>7302</v>
      </c>
      <c r="AB2451" s="1129" t="str">
        <f t="shared" si="46"/>
        <v>Advantage Solar81</v>
      </c>
    </row>
    <row r="2452" spans="1:28" ht="12.95" customHeight="1">
      <c r="A2452" s="1355">
        <v>4464</v>
      </c>
      <c r="B2452" s="168" t="s">
        <v>11005</v>
      </c>
      <c r="C2452" s="532">
        <v>44408</v>
      </c>
      <c r="D2452" s="168" t="s">
        <v>10972</v>
      </c>
      <c r="E2452" s="168" t="s">
        <v>10365</v>
      </c>
      <c r="F2452" s="168"/>
      <c r="G2452" s="168"/>
      <c r="H2452" s="530" t="s">
        <v>10370</v>
      </c>
      <c r="I2452" s="530" t="s">
        <v>9415</v>
      </c>
      <c r="J2452" s="660">
        <v>44407</v>
      </c>
      <c r="K2452" s="530" t="s">
        <v>1466</v>
      </c>
      <c r="L2452" s="657">
        <v>1050</v>
      </c>
      <c r="M2452" s="168"/>
      <c r="N2452" s="828">
        <v>44610</v>
      </c>
      <c r="O2452" s="168"/>
      <c r="P2452" s="168"/>
      <c r="Q2452" s="941">
        <v>74.45</v>
      </c>
      <c r="R2452" s="945">
        <f t="shared" si="47"/>
        <v>78172.5</v>
      </c>
      <c r="S2452" s="638" t="s">
        <v>7302</v>
      </c>
      <c r="AB2452" s="1129" t="str">
        <f t="shared" si="46"/>
        <v>Advantage Avenue185</v>
      </c>
    </row>
    <row r="2453" spans="1:28" ht="12.95" customHeight="1">
      <c r="A2453" s="1355">
        <v>4465</v>
      </c>
      <c r="B2453" s="168" t="s">
        <v>11006</v>
      </c>
      <c r="C2453" s="532">
        <v>44408</v>
      </c>
      <c r="D2453" s="168" t="s">
        <v>892</v>
      </c>
      <c r="E2453" s="168" t="s">
        <v>10973</v>
      </c>
      <c r="F2453" s="168"/>
      <c r="G2453" s="168"/>
      <c r="H2453" s="530" t="s">
        <v>10427</v>
      </c>
      <c r="I2453" s="530" t="s">
        <v>10985</v>
      </c>
      <c r="J2453" s="660">
        <v>44404</v>
      </c>
      <c r="K2453" s="530" t="s">
        <v>1466</v>
      </c>
      <c r="L2453" s="657">
        <v>1050</v>
      </c>
      <c r="M2453" s="168"/>
      <c r="N2453" s="828">
        <v>44469</v>
      </c>
      <c r="O2453" s="168"/>
      <c r="P2453" s="168"/>
      <c r="Q2453" s="941">
        <v>74.45</v>
      </c>
      <c r="R2453" s="945">
        <f t="shared" si="47"/>
        <v>78172.5</v>
      </c>
      <c r="S2453" s="638" t="s">
        <v>7302</v>
      </c>
      <c r="AB2453" s="1129" t="str">
        <f t="shared" si="46"/>
        <v>Elisalex Schulte192, 193</v>
      </c>
    </row>
    <row r="2454" spans="1:28" ht="12.95" customHeight="1">
      <c r="A2454" s="1355">
        <v>4466</v>
      </c>
      <c r="B2454" s="168" t="s">
        <v>11007</v>
      </c>
      <c r="C2454" s="532">
        <v>44408</v>
      </c>
      <c r="D2454" s="168" t="s">
        <v>2854</v>
      </c>
      <c r="E2454" s="168" t="s">
        <v>10974</v>
      </c>
      <c r="F2454" s="168"/>
      <c r="G2454" s="168"/>
      <c r="H2454" s="530" t="s">
        <v>10427</v>
      </c>
      <c r="I2454" s="530" t="s">
        <v>563</v>
      </c>
      <c r="J2454" s="660">
        <v>44401</v>
      </c>
      <c r="K2454" s="530" t="s">
        <v>1466</v>
      </c>
      <c r="L2454" s="657">
        <v>1050</v>
      </c>
      <c r="M2454" s="168"/>
      <c r="N2454" s="828">
        <v>44469</v>
      </c>
      <c r="O2454" s="168"/>
      <c r="P2454" s="168"/>
      <c r="Q2454" s="941">
        <v>74.45</v>
      </c>
      <c r="R2454" s="945">
        <f t="shared" si="47"/>
        <v>78172.5</v>
      </c>
      <c r="S2454" s="638" t="s">
        <v>7302</v>
      </c>
      <c r="AB2454" s="1129" t="str">
        <f t="shared" si="46"/>
        <v>Emmy Schulte298, 299</v>
      </c>
    </row>
    <row r="2455" spans="1:28" ht="12.95" customHeight="1">
      <c r="A2455" s="1355">
        <v>4467</v>
      </c>
      <c r="B2455" s="168" t="s">
        <v>11008</v>
      </c>
      <c r="C2455" s="532">
        <v>44408</v>
      </c>
      <c r="D2455" s="168" t="s">
        <v>9228</v>
      </c>
      <c r="E2455" s="168" t="s">
        <v>10975</v>
      </c>
      <c r="F2455" s="168"/>
      <c r="G2455" s="168"/>
      <c r="H2455" s="530" t="s">
        <v>10427</v>
      </c>
      <c r="I2455" s="530" t="s">
        <v>10986</v>
      </c>
      <c r="J2455" s="660">
        <v>44407</v>
      </c>
      <c r="K2455" s="530" t="s">
        <v>1466</v>
      </c>
      <c r="L2455" s="657">
        <v>1050</v>
      </c>
      <c r="M2455" s="168"/>
      <c r="N2455" s="828">
        <v>44469</v>
      </c>
      <c r="O2455" s="168"/>
      <c r="P2455" s="168"/>
      <c r="Q2455" s="941">
        <v>74.45</v>
      </c>
      <c r="R2455" s="945">
        <f t="shared" si="47"/>
        <v>78172.5</v>
      </c>
      <c r="S2455" s="638" t="s">
        <v>7302</v>
      </c>
      <c r="AB2455" s="1129" t="str">
        <f t="shared" si="46"/>
        <v>Sten Fjell134, 135, 136, 137, 137_B</v>
      </c>
    </row>
    <row r="2456" spans="1:28" ht="12.95" customHeight="1">
      <c r="A2456" s="1355">
        <v>4468</v>
      </c>
      <c r="B2456" s="168" t="s">
        <v>11009</v>
      </c>
      <c r="C2456" s="532">
        <v>44408</v>
      </c>
      <c r="D2456" s="168" t="s">
        <v>2776</v>
      </c>
      <c r="E2456" s="168" t="s">
        <v>10976</v>
      </c>
      <c r="F2456" s="168"/>
      <c r="G2456" s="168"/>
      <c r="H2456" s="530" t="s">
        <v>10427</v>
      </c>
      <c r="I2456" s="530" t="s">
        <v>2870</v>
      </c>
      <c r="J2456" s="660">
        <v>44400</v>
      </c>
      <c r="K2456" s="530" t="s">
        <v>1466</v>
      </c>
      <c r="L2456" s="657">
        <v>1050</v>
      </c>
      <c r="M2456" s="168"/>
      <c r="N2456" s="828">
        <v>44469</v>
      </c>
      <c r="O2456" s="168"/>
      <c r="P2456" s="168"/>
      <c r="Q2456" s="941">
        <v>74.45</v>
      </c>
      <c r="R2456" s="945">
        <f t="shared" si="47"/>
        <v>78172.5</v>
      </c>
      <c r="S2456" s="638" t="s">
        <v>7302</v>
      </c>
      <c r="AB2456" s="1129" t="str">
        <f t="shared" si="46"/>
        <v>Sten Skagen207, 208, 209</v>
      </c>
    </row>
    <row r="2457" spans="1:28" ht="12.95" customHeight="1">
      <c r="A2457" s="1355">
        <v>4469</v>
      </c>
      <c r="B2457" s="168" t="s">
        <v>11010</v>
      </c>
      <c r="C2457" s="532">
        <v>44408</v>
      </c>
      <c r="D2457" s="168" t="s">
        <v>2779</v>
      </c>
      <c r="E2457" s="168" t="s">
        <v>10977</v>
      </c>
      <c r="F2457" s="168"/>
      <c r="G2457" s="168"/>
      <c r="H2457" s="530" t="s">
        <v>10427</v>
      </c>
      <c r="I2457" s="530" t="s">
        <v>535</v>
      </c>
      <c r="J2457" s="660">
        <v>44403</v>
      </c>
      <c r="K2457" s="530" t="s">
        <v>1466</v>
      </c>
      <c r="L2457" s="657">
        <v>1050</v>
      </c>
      <c r="M2457" s="168"/>
      <c r="N2457" s="828">
        <v>44469</v>
      </c>
      <c r="O2457" s="168"/>
      <c r="P2457" s="168"/>
      <c r="Q2457" s="941">
        <v>74.45</v>
      </c>
      <c r="R2457" s="945">
        <f t="shared" si="47"/>
        <v>78172.5</v>
      </c>
      <c r="S2457" s="638" t="s">
        <v>7302</v>
      </c>
      <c r="AB2457" s="1129" t="str">
        <f t="shared" si="46"/>
        <v>Tigris353, 354, 355</v>
      </c>
    </row>
    <row r="2458" spans="1:28" ht="12.95" customHeight="1">
      <c r="A2458" s="1355">
        <v>4470</v>
      </c>
      <c r="B2458" s="168" t="s">
        <v>11011</v>
      </c>
      <c r="C2458" s="532">
        <v>44408</v>
      </c>
      <c r="D2458" s="168" t="s">
        <v>10978</v>
      </c>
      <c r="E2458" s="168" t="s">
        <v>10732</v>
      </c>
      <c r="F2458" s="168"/>
      <c r="G2458" s="168"/>
      <c r="H2458" s="530" t="s">
        <v>1377</v>
      </c>
      <c r="I2458" s="530" t="s">
        <v>2936</v>
      </c>
      <c r="J2458" s="660">
        <v>44381</v>
      </c>
      <c r="K2458" s="530" t="s">
        <v>1094</v>
      </c>
      <c r="L2458" s="657">
        <v>1400</v>
      </c>
      <c r="M2458" s="168"/>
      <c r="N2458" s="828"/>
      <c r="O2458" s="168"/>
      <c r="P2458" s="168"/>
      <c r="Q2458" s="941">
        <v>74.45</v>
      </c>
      <c r="R2458" s="945">
        <f t="shared" si="47"/>
        <v>104230</v>
      </c>
      <c r="S2458" s="638" t="s">
        <v>7257</v>
      </c>
      <c r="AB2458" s="1129" t="str">
        <f t="shared" si="46"/>
        <v>Atina2103</v>
      </c>
    </row>
    <row r="2459" spans="1:28" ht="12.95" customHeight="1">
      <c r="A2459" s="1355">
        <v>4471</v>
      </c>
      <c r="B2459" s="168" t="s">
        <v>11012</v>
      </c>
      <c r="C2459" s="532">
        <v>44408</v>
      </c>
      <c r="D2459" s="168" t="s">
        <v>652</v>
      </c>
      <c r="E2459" s="168" t="s">
        <v>10899</v>
      </c>
      <c r="F2459" s="168"/>
      <c r="G2459" s="168"/>
      <c r="H2459" s="530" t="s">
        <v>828</v>
      </c>
      <c r="I2459" s="530" t="s">
        <v>7597</v>
      </c>
      <c r="J2459" s="660">
        <v>44389</v>
      </c>
      <c r="K2459" s="530" t="s">
        <v>1094</v>
      </c>
      <c r="L2459" s="657">
        <v>1400</v>
      </c>
      <c r="M2459" s="168"/>
      <c r="N2459" s="828">
        <v>44466</v>
      </c>
      <c r="O2459" s="168"/>
      <c r="P2459" s="168"/>
      <c r="Q2459" s="941">
        <v>74.45</v>
      </c>
      <c r="R2459" s="945">
        <f t="shared" si="47"/>
        <v>104230</v>
      </c>
      <c r="S2459" s="638" t="s">
        <v>7257</v>
      </c>
      <c r="AB2459" s="1129" t="str">
        <f t="shared" si="46"/>
        <v>Sonangol Porto Amboim2104</v>
      </c>
    </row>
    <row r="2460" spans="1:28" ht="12.95" customHeight="1">
      <c r="A2460" s="1355">
        <v>4472</v>
      </c>
      <c r="B2460" s="168" t="s">
        <v>11013</v>
      </c>
      <c r="C2460" s="532">
        <v>44408</v>
      </c>
      <c r="D2460" s="168" t="s">
        <v>10979</v>
      </c>
      <c r="E2460" s="168" t="s">
        <v>10732</v>
      </c>
      <c r="F2460" s="168"/>
      <c r="G2460" s="168"/>
      <c r="H2460" s="530" t="s">
        <v>8840</v>
      </c>
      <c r="I2460" s="530" t="s">
        <v>771</v>
      </c>
      <c r="J2460" s="660">
        <v>44395</v>
      </c>
      <c r="K2460" s="530" t="s">
        <v>1094</v>
      </c>
      <c r="L2460" s="657">
        <v>1400</v>
      </c>
      <c r="M2460" s="168"/>
      <c r="N2460" s="828">
        <v>44589</v>
      </c>
      <c r="O2460" s="168"/>
      <c r="P2460" s="168"/>
      <c r="Q2460" s="941">
        <v>74.45</v>
      </c>
      <c r="R2460" s="945">
        <f t="shared" si="47"/>
        <v>104230</v>
      </c>
      <c r="S2460" s="638" t="s">
        <v>7257</v>
      </c>
      <c r="AB2460" s="1129" t="str">
        <f t="shared" ref="AB2460:AB2523" si="48">IF(TRIM(A2460)="","",CONCATENATE(TRIM(D2460),TRIM(E2460)))</f>
        <v>Almi Horizon2103</v>
      </c>
    </row>
    <row r="2461" spans="1:28" ht="12.95" customHeight="1">
      <c r="A2461" s="1355">
        <v>4473</v>
      </c>
      <c r="B2461" s="168" t="s">
        <v>11014</v>
      </c>
      <c r="C2461" s="532">
        <v>44408</v>
      </c>
      <c r="D2461" s="168" t="s">
        <v>464</v>
      </c>
      <c r="E2461" s="168" t="s">
        <v>10899</v>
      </c>
      <c r="F2461" s="168"/>
      <c r="G2461" s="168"/>
      <c r="H2461" s="530" t="s">
        <v>828</v>
      </c>
      <c r="I2461" s="530" t="s">
        <v>575</v>
      </c>
      <c r="J2461" s="660">
        <v>44397</v>
      </c>
      <c r="K2461" s="530" t="s">
        <v>1094</v>
      </c>
      <c r="L2461" s="657">
        <v>1400</v>
      </c>
      <c r="M2461" s="168"/>
      <c r="N2461" s="828">
        <v>44378</v>
      </c>
      <c r="O2461" s="168"/>
      <c r="P2461" s="168"/>
      <c r="Q2461" s="941">
        <v>74.45</v>
      </c>
      <c r="R2461" s="945">
        <f t="shared" si="47"/>
        <v>104230</v>
      </c>
      <c r="S2461" s="638" t="s">
        <v>7257</v>
      </c>
      <c r="AB2461" s="1129" t="str">
        <f t="shared" si="48"/>
        <v>Stena Penguin2104</v>
      </c>
    </row>
    <row r="2462" spans="1:28" ht="12.95" customHeight="1">
      <c r="A2462" s="1355">
        <v>4474</v>
      </c>
      <c r="B2462" s="168" t="s">
        <v>11015</v>
      </c>
      <c r="C2462" s="532">
        <v>44408</v>
      </c>
      <c r="D2462" s="168" t="s">
        <v>8319</v>
      </c>
      <c r="E2462" s="168" t="s">
        <v>10749</v>
      </c>
      <c r="F2462" s="168"/>
      <c r="G2462" s="168"/>
      <c r="H2462" s="530" t="s">
        <v>828</v>
      </c>
      <c r="I2462" s="530" t="s">
        <v>269</v>
      </c>
      <c r="J2462" s="660">
        <v>44405</v>
      </c>
      <c r="K2462" s="530" t="s">
        <v>1094</v>
      </c>
      <c r="L2462" s="657">
        <v>1400</v>
      </c>
      <c r="M2462" s="168"/>
      <c r="N2462" s="828">
        <v>44589</v>
      </c>
      <c r="O2462" s="168"/>
      <c r="P2462" s="168"/>
      <c r="Q2462" s="941">
        <v>74.45</v>
      </c>
      <c r="R2462" s="945">
        <f t="shared" si="47"/>
        <v>104230</v>
      </c>
      <c r="S2462" s="638" t="s">
        <v>7257</v>
      </c>
      <c r="AB2462" s="1129" t="str">
        <f t="shared" si="48"/>
        <v>Stena Surprise202105</v>
      </c>
    </row>
    <row r="2463" spans="1:28" ht="12.95" customHeight="1">
      <c r="A2463" s="1355">
        <v>4475</v>
      </c>
      <c r="B2463" s="168" t="s">
        <v>11016</v>
      </c>
      <c r="C2463" s="532">
        <v>44408</v>
      </c>
      <c r="D2463" s="168" t="s">
        <v>10980</v>
      </c>
      <c r="E2463" s="168">
        <v>2101</v>
      </c>
      <c r="F2463" s="168"/>
      <c r="G2463" s="168"/>
      <c r="H2463" s="530" t="s">
        <v>8175</v>
      </c>
      <c r="I2463" s="530" t="s">
        <v>535</v>
      </c>
      <c r="J2463" s="660">
        <v>44404</v>
      </c>
      <c r="K2463" s="530" t="s">
        <v>10334</v>
      </c>
      <c r="L2463" s="657">
        <v>1700</v>
      </c>
      <c r="M2463" s="168"/>
      <c r="N2463" s="828">
        <v>44439</v>
      </c>
      <c r="O2463" s="168"/>
      <c r="P2463" s="168"/>
      <c r="Q2463" s="941">
        <v>74.45</v>
      </c>
      <c r="R2463" s="945">
        <f t="shared" si="47"/>
        <v>126565</v>
      </c>
      <c r="S2463" s="638" t="s">
        <v>7302</v>
      </c>
      <c r="AB2463" s="1129" t="str">
        <f t="shared" si="48"/>
        <v>Flora Express2101</v>
      </c>
    </row>
    <row r="2464" spans="1:28" ht="12.95" customHeight="1">
      <c r="A2464" s="1355">
        <v>4476</v>
      </c>
      <c r="B2464" s="168" t="s">
        <v>11017</v>
      </c>
      <c r="C2464" s="532">
        <v>44408</v>
      </c>
      <c r="D2464" s="168" t="s">
        <v>1329</v>
      </c>
      <c r="E2464" s="168" t="s">
        <v>5168</v>
      </c>
      <c r="F2464" s="168"/>
      <c r="G2464" s="168"/>
      <c r="H2464" s="530" t="s">
        <v>63</v>
      </c>
      <c r="I2464" s="530" t="s">
        <v>20</v>
      </c>
      <c r="J2464" s="660">
        <v>44388</v>
      </c>
      <c r="K2464" s="530" t="s">
        <v>60</v>
      </c>
      <c r="L2464" s="657">
        <v>800</v>
      </c>
      <c r="M2464" s="168"/>
      <c r="N2464" s="828"/>
      <c r="O2464" s="168"/>
      <c r="P2464" s="168"/>
      <c r="Q2464" s="941">
        <v>74.45</v>
      </c>
      <c r="R2464" s="945">
        <f t="shared" si="47"/>
        <v>59560</v>
      </c>
      <c r="S2464" s="638" t="s">
        <v>7257</v>
      </c>
      <c r="AB2464" s="1129" t="str">
        <f t="shared" si="48"/>
        <v>Atlantic Dawn95</v>
      </c>
    </row>
    <row r="2465" spans="1:28" ht="12.95" customHeight="1">
      <c r="A2465" s="1355">
        <v>4477</v>
      </c>
      <c r="B2465" s="168" t="s">
        <v>11018</v>
      </c>
      <c r="C2465" s="532">
        <v>44408</v>
      </c>
      <c r="D2465" s="168" t="s">
        <v>7855</v>
      </c>
      <c r="E2465" s="168" t="s">
        <v>171</v>
      </c>
      <c r="F2465" s="168"/>
      <c r="G2465" s="168"/>
      <c r="H2465" s="530" t="s">
        <v>63</v>
      </c>
      <c r="I2465" s="530" t="s">
        <v>8793</v>
      </c>
      <c r="J2465" s="660">
        <v>44391</v>
      </c>
      <c r="K2465" s="530" t="s">
        <v>60</v>
      </c>
      <c r="L2465" s="657">
        <v>800</v>
      </c>
      <c r="M2465" s="168"/>
      <c r="N2465" s="828"/>
      <c r="O2465" s="168"/>
      <c r="P2465" s="168"/>
      <c r="Q2465" s="941">
        <v>74.45</v>
      </c>
      <c r="R2465" s="945">
        <f t="shared" si="47"/>
        <v>59560</v>
      </c>
      <c r="S2465" s="638" t="s">
        <v>7257</v>
      </c>
      <c r="AB2465" s="1129" t="str">
        <f t="shared" si="48"/>
        <v>New Award46</v>
      </c>
    </row>
    <row r="2466" spans="1:28" ht="12.95" customHeight="1">
      <c r="A2466" s="1355">
        <v>4478</v>
      </c>
      <c r="B2466" s="168" t="s">
        <v>11019</v>
      </c>
      <c r="C2466" s="532">
        <v>44408</v>
      </c>
      <c r="D2466" s="168" t="s">
        <v>7849</v>
      </c>
      <c r="E2466" s="168" t="s">
        <v>124</v>
      </c>
      <c r="F2466" s="168"/>
      <c r="G2466" s="168"/>
      <c r="H2466" s="530" t="s">
        <v>9108</v>
      </c>
      <c r="I2466" s="530" t="s">
        <v>441</v>
      </c>
      <c r="J2466" s="660">
        <v>44393</v>
      </c>
      <c r="K2466" s="530" t="s">
        <v>60</v>
      </c>
      <c r="L2466" s="657">
        <v>800</v>
      </c>
      <c r="M2466" s="168"/>
      <c r="N2466" s="828"/>
      <c r="O2466" s="168"/>
      <c r="P2466" s="168"/>
      <c r="Q2466" s="941">
        <v>74.45</v>
      </c>
      <c r="R2466" s="945">
        <f t="shared" si="47"/>
        <v>59560</v>
      </c>
      <c r="S2466" s="638" t="s">
        <v>7257</v>
      </c>
      <c r="AB2466" s="1129" t="str">
        <f t="shared" si="48"/>
        <v>Nordic Brasilia19</v>
      </c>
    </row>
    <row r="2467" spans="1:28" ht="12.95" customHeight="1">
      <c r="A2467" s="1355">
        <v>4479</v>
      </c>
      <c r="B2467" s="168" t="s">
        <v>11020</v>
      </c>
      <c r="C2467" s="532">
        <v>44408</v>
      </c>
      <c r="D2467" s="168" t="s">
        <v>463</v>
      </c>
      <c r="E2467" s="168" t="s">
        <v>834</v>
      </c>
      <c r="F2467" s="168"/>
      <c r="G2467" s="168"/>
      <c r="H2467" s="530" t="s">
        <v>8314</v>
      </c>
      <c r="I2467" s="530" t="s">
        <v>410</v>
      </c>
      <c r="J2467" s="660">
        <v>44407</v>
      </c>
      <c r="K2467" s="530" t="s">
        <v>60</v>
      </c>
      <c r="L2467" s="657">
        <v>800</v>
      </c>
      <c r="M2467" s="168"/>
      <c r="N2467" s="828"/>
      <c r="O2467" s="168"/>
      <c r="P2467" s="168"/>
      <c r="Q2467" s="941">
        <v>74.45</v>
      </c>
      <c r="R2467" s="945">
        <f t="shared" si="47"/>
        <v>59560</v>
      </c>
      <c r="S2467" s="638" t="s">
        <v>7257</v>
      </c>
      <c r="AB2467" s="1129" t="str">
        <f t="shared" si="48"/>
        <v>Zenith Spirit49</v>
      </c>
    </row>
    <row r="2468" spans="1:28" ht="12.95" customHeight="1">
      <c r="A2468" s="1355">
        <v>4480</v>
      </c>
      <c r="B2468" s="168" t="s">
        <v>11021</v>
      </c>
      <c r="C2468" s="532">
        <v>44408</v>
      </c>
      <c r="D2468" s="168" t="s">
        <v>9113</v>
      </c>
      <c r="E2468" s="168" t="s">
        <v>10981</v>
      </c>
      <c r="F2468" s="168"/>
      <c r="G2468" s="168"/>
      <c r="H2468" s="530" t="s">
        <v>8245</v>
      </c>
      <c r="I2468" s="530" t="s">
        <v>742</v>
      </c>
      <c r="J2468" s="660">
        <v>44378</v>
      </c>
      <c r="K2468" s="530" t="s">
        <v>8366</v>
      </c>
      <c r="L2468" s="657">
        <v>1200</v>
      </c>
      <c r="M2468" s="168"/>
      <c r="N2468" s="828">
        <v>44420</v>
      </c>
      <c r="O2468" s="168"/>
      <c r="P2468" s="168"/>
      <c r="Q2468" s="941">
        <v>74.45</v>
      </c>
      <c r="R2468" s="945">
        <f t="shared" si="47"/>
        <v>89340</v>
      </c>
      <c r="S2468" s="638" t="s">
        <v>7302</v>
      </c>
      <c r="AB2468" s="1129" t="str">
        <f t="shared" si="48"/>
        <v>Ice Victory64_22</v>
      </c>
    </row>
    <row r="2469" spans="1:28" ht="12.95" customHeight="1">
      <c r="A2469" s="1355">
        <v>4481</v>
      </c>
      <c r="B2469" s="168" t="s">
        <v>11022</v>
      </c>
      <c r="C2469" s="532">
        <v>44408</v>
      </c>
      <c r="D2469" s="168" t="s">
        <v>10461</v>
      </c>
      <c r="E2469" s="168" t="s">
        <v>10982</v>
      </c>
      <c r="F2469" s="168"/>
      <c r="G2469" s="168"/>
      <c r="H2469" s="530" t="s">
        <v>2868</v>
      </c>
      <c r="I2469" s="530" t="s">
        <v>3180</v>
      </c>
      <c r="J2469" s="660">
        <v>44378</v>
      </c>
      <c r="K2469" s="530" t="s">
        <v>8366</v>
      </c>
      <c r="L2469" s="657">
        <v>1200</v>
      </c>
      <c r="M2469" s="168"/>
      <c r="N2469" s="828">
        <v>44439</v>
      </c>
      <c r="O2469" s="168"/>
      <c r="P2469" s="168"/>
      <c r="Q2469" s="941">
        <v>74.45</v>
      </c>
      <c r="R2469" s="945">
        <f t="shared" si="47"/>
        <v>89340</v>
      </c>
      <c r="S2469" s="638" t="s">
        <v>7302</v>
      </c>
      <c r="AB2469" s="1129" t="str">
        <f t="shared" si="48"/>
        <v>Selini21P-122F</v>
      </c>
    </row>
    <row r="2470" spans="1:28" ht="12.95" customHeight="1">
      <c r="A2470" s="1355">
        <v>4482</v>
      </c>
      <c r="B2470" s="168" t="s">
        <v>11023</v>
      </c>
      <c r="C2470" s="532">
        <v>44408</v>
      </c>
      <c r="D2470" s="168" t="s">
        <v>2051</v>
      </c>
      <c r="E2470" s="168" t="s">
        <v>41</v>
      </c>
      <c r="F2470" s="168"/>
      <c r="G2470" s="168"/>
      <c r="H2470" s="530" t="s">
        <v>10763</v>
      </c>
      <c r="I2470" s="530" t="s">
        <v>10410</v>
      </c>
      <c r="J2470" s="660">
        <v>44380</v>
      </c>
      <c r="K2470" s="530" t="s">
        <v>8366</v>
      </c>
      <c r="L2470" s="657">
        <v>1200</v>
      </c>
      <c r="M2470" s="168"/>
      <c r="N2470" s="828">
        <v>44439</v>
      </c>
      <c r="O2470" s="168"/>
      <c r="P2470" s="168"/>
      <c r="Q2470" s="941">
        <v>74.45</v>
      </c>
      <c r="R2470" s="945">
        <f t="shared" si="47"/>
        <v>89340</v>
      </c>
      <c r="S2470" s="638" t="s">
        <v>7302</v>
      </c>
      <c r="AB2470" s="1129" t="str">
        <f t="shared" si="48"/>
        <v>Bochem Luxembourg12</v>
      </c>
    </row>
    <row r="2471" spans="1:28" ht="12.95" customHeight="1">
      <c r="A2471" s="1355">
        <v>4483</v>
      </c>
      <c r="B2471" s="168" t="s">
        <v>11024</v>
      </c>
      <c r="C2471" s="532">
        <v>44408</v>
      </c>
      <c r="D2471" s="168" t="s">
        <v>1429</v>
      </c>
      <c r="E2471" s="168" t="s">
        <v>658</v>
      </c>
      <c r="F2471" s="168"/>
      <c r="G2471" s="168"/>
      <c r="H2471" s="530" t="s">
        <v>10763</v>
      </c>
      <c r="I2471" s="530" t="s">
        <v>1285</v>
      </c>
      <c r="J2471" s="660">
        <v>44381</v>
      </c>
      <c r="K2471" s="530" t="s">
        <v>8366</v>
      </c>
      <c r="L2471" s="657">
        <v>1200</v>
      </c>
      <c r="M2471" s="168"/>
      <c r="N2471" s="828">
        <v>44439</v>
      </c>
      <c r="O2471" s="168"/>
      <c r="P2471" s="168"/>
      <c r="Q2471" s="941">
        <v>74.45</v>
      </c>
      <c r="R2471" s="945">
        <f t="shared" si="47"/>
        <v>89340</v>
      </c>
      <c r="S2471" s="638" t="s">
        <v>7302</v>
      </c>
      <c r="AB2471" s="1129" t="str">
        <f t="shared" si="48"/>
        <v>Birdie Trader59</v>
      </c>
    </row>
    <row r="2472" spans="1:28" ht="12.95" customHeight="1">
      <c r="A2472" s="1355">
        <v>4484</v>
      </c>
      <c r="B2472" s="168" t="s">
        <v>11025</v>
      </c>
      <c r="C2472" s="532">
        <v>44408</v>
      </c>
      <c r="D2472" s="168" t="s">
        <v>7872</v>
      </c>
      <c r="E2472" s="168" t="s">
        <v>10983</v>
      </c>
      <c r="F2472" s="168"/>
      <c r="G2472" s="168"/>
      <c r="H2472" s="530" t="s">
        <v>2868</v>
      </c>
      <c r="I2472" s="530" t="s">
        <v>3664</v>
      </c>
      <c r="J2472" s="660">
        <v>44383</v>
      </c>
      <c r="K2472" s="530" t="s">
        <v>8366</v>
      </c>
      <c r="L2472" s="657">
        <v>1200</v>
      </c>
      <c r="M2472" s="168"/>
      <c r="N2472" s="828">
        <v>44439</v>
      </c>
      <c r="O2472" s="168"/>
      <c r="P2472" s="168"/>
      <c r="Q2472" s="941">
        <v>74.45</v>
      </c>
      <c r="R2472" s="945">
        <f t="shared" si="47"/>
        <v>89340</v>
      </c>
      <c r="S2472" s="638" t="s">
        <v>7302</v>
      </c>
      <c r="AB2472" s="1129" t="str">
        <f t="shared" si="48"/>
        <v>Persepolis40P</v>
      </c>
    </row>
    <row r="2473" spans="1:28" ht="12.95" customHeight="1">
      <c r="A2473" s="1355">
        <v>4485</v>
      </c>
      <c r="B2473" s="168" t="s">
        <v>11026</v>
      </c>
      <c r="C2473" s="532">
        <v>44408</v>
      </c>
      <c r="D2473" s="168" t="s">
        <v>8574</v>
      </c>
      <c r="E2473" s="168" t="s">
        <v>7499</v>
      </c>
      <c r="F2473" s="168"/>
      <c r="G2473" s="168"/>
      <c r="H2473" s="530" t="s">
        <v>8638</v>
      </c>
      <c r="I2473" s="530" t="s">
        <v>10765</v>
      </c>
      <c r="J2473" s="660">
        <v>44384</v>
      </c>
      <c r="K2473" s="530" t="s">
        <v>8366</v>
      </c>
      <c r="L2473" s="657">
        <v>1200</v>
      </c>
      <c r="M2473" s="168"/>
      <c r="N2473" s="828">
        <v>44439</v>
      </c>
      <c r="O2473" s="168"/>
      <c r="P2473" s="168"/>
      <c r="Q2473" s="941">
        <v>74.45</v>
      </c>
      <c r="R2473" s="945">
        <f t="shared" si="47"/>
        <v>89340</v>
      </c>
      <c r="S2473" s="638" t="s">
        <v>7302</v>
      </c>
      <c r="AB2473" s="1129" t="str">
        <f t="shared" si="48"/>
        <v>Seaways Luzon178</v>
      </c>
    </row>
    <row r="2474" spans="1:28" ht="12.95" customHeight="1">
      <c r="A2474" s="1355">
        <v>4486</v>
      </c>
      <c r="B2474" s="168" t="s">
        <v>11027</v>
      </c>
      <c r="C2474" s="532">
        <v>44408</v>
      </c>
      <c r="D2474" s="168" t="s">
        <v>10902</v>
      </c>
      <c r="E2474" s="168" t="s">
        <v>406</v>
      </c>
      <c r="F2474" s="168"/>
      <c r="G2474" s="168"/>
      <c r="H2474" s="530" t="s">
        <v>10763</v>
      </c>
      <c r="I2474" s="530" t="s">
        <v>10661</v>
      </c>
      <c r="J2474" s="660">
        <v>44388</v>
      </c>
      <c r="K2474" s="530" t="s">
        <v>8366</v>
      </c>
      <c r="L2474" s="657">
        <v>1200</v>
      </c>
      <c r="M2474" s="168"/>
      <c r="N2474" s="828">
        <v>44439</v>
      </c>
      <c r="O2474" s="168"/>
      <c r="P2474" s="168"/>
      <c r="Q2474" s="941">
        <v>74.45</v>
      </c>
      <c r="R2474" s="945">
        <f t="shared" si="47"/>
        <v>89340</v>
      </c>
      <c r="S2474" s="638" t="s">
        <v>7302</v>
      </c>
      <c r="AB2474" s="1129" t="str">
        <f t="shared" si="48"/>
        <v>Esteem Sango03</v>
      </c>
    </row>
    <row r="2475" spans="1:28" ht="12.95" customHeight="1">
      <c r="A2475" s="1355">
        <v>4487</v>
      </c>
      <c r="B2475" s="168" t="s">
        <v>11028</v>
      </c>
      <c r="C2475" s="532">
        <v>44408</v>
      </c>
      <c r="D2475" s="168" t="s">
        <v>3918</v>
      </c>
      <c r="E2475" s="168" t="s">
        <v>446</v>
      </c>
      <c r="F2475" s="168"/>
      <c r="G2475" s="168"/>
      <c r="H2475" s="530" t="s">
        <v>10053</v>
      </c>
      <c r="I2475" s="530" t="s">
        <v>385</v>
      </c>
      <c r="J2475" s="660">
        <v>44392</v>
      </c>
      <c r="K2475" s="530" t="s">
        <v>8366</v>
      </c>
      <c r="L2475" s="657">
        <v>1200</v>
      </c>
      <c r="M2475" s="168"/>
      <c r="N2475" s="828">
        <v>44420</v>
      </c>
      <c r="O2475" s="168"/>
      <c r="P2475" s="168"/>
      <c r="Q2475" s="941">
        <v>74.45</v>
      </c>
      <c r="R2475" s="945">
        <f t="shared" si="47"/>
        <v>89340</v>
      </c>
      <c r="S2475" s="638" t="s">
        <v>7302</v>
      </c>
      <c r="AB2475" s="1129" t="str">
        <f t="shared" si="48"/>
        <v>Cabo De Hornos78</v>
      </c>
    </row>
    <row r="2476" spans="1:28" ht="12.95" customHeight="1">
      <c r="A2476" s="1355">
        <v>4488</v>
      </c>
      <c r="B2476" s="168" t="s">
        <v>11029</v>
      </c>
      <c r="C2476" s="532">
        <v>44408</v>
      </c>
      <c r="D2476" s="168" t="s">
        <v>8466</v>
      </c>
      <c r="E2476" s="168" t="s">
        <v>50</v>
      </c>
      <c r="F2476" s="168"/>
      <c r="G2476" s="168"/>
      <c r="H2476" s="530" t="s">
        <v>8245</v>
      </c>
      <c r="I2476" s="530" t="s">
        <v>4000</v>
      </c>
      <c r="J2476" s="660">
        <v>44395</v>
      </c>
      <c r="K2476" s="530" t="s">
        <v>8366</v>
      </c>
      <c r="L2476" s="657">
        <v>1200</v>
      </c>
      <c r="M2476" s="168"/>
      <c r="N2476" s="828">
        <v>44420</v>
      </c>
      <c r="O2476" s="168"/>
      <c r="P2476" s="168"/>
      <c r="Q2476" s="941">
        <v>74.45</v>
      </c>
      <c r="R2476" s="945">
        <f t="shared" si="47"/>
        <v>89340</v>
      </c>
      <c r="S2476" s="638" t="s">
        <v>7302</v>
      </c>
      <c r="AB2476" s="1129" t="str">
        <f t="shared" si="48"/>
        <v>Cabo Fuji32</v>
      </c>
    </row>
    <row r="2477" spans="1:28" ht="12.95" customHeight="1">
      <c r="A2477" s="1355">
        <v>4489</v>
      </c>
      <c r="B2477" s="168" t="s">
        <v>11030</v>
      </c>
      <c r="C2477" s="532">
        <v>44408</v>
      </c>
      <c r="D2477" s="168" t="s">
        <v>3694</v>
      </c>
      <c r="E2477" s="168" t="s">
        <v>302</v>
      </c>
      <c r="F2477" s="168"/>
      <c r="G2477" s="168"/>
      <c r="H2477" s="530" t="s">
        <v>1193</v>
      </c>
      <c r="I2477" s="530" t="s">
        <v>62</v>
      </c>
      <c r="J2477" s="660">
        <v>44396</v>
      </c>
      <c r="K2477" s="530" t="s">
        <v>8366</v>
      </c>
      <c r="L2477" s="657">
        <v>1200</v>
      </c>
      <c r="M2477" s="168"/>
      <c r="N2477" s="828">
        <v>44439</v>
      </c>
      <c r="O2477" s="168"/>
      <c r="P2477" s="168"/>
      <c r="Q2477" s="941">
        <v>74.45</v>
      </c>
      <c r="R2477" s="945">
        <f t="shared" si="47"/>
        <v>89340</v>
      </c>
      <c r="S2477" s="638" t="s">
        <v>7302</v>
      </c>
      <c r="AB2477" s="1129" t="str">
        <f t="shared" si="48"/>
        <v>Shamrock Mercury70</v>
      </c>
    </row>
    <row r="2478" spans="1:28" ht="12.95" customHeight="1">
      <c r="A2478" s="1355">
        <v>4490</v>
      </c>
      <c r="B2478" s="168" t="s">
        <v>11031</v>
      </c>
      <c r="C2478" s="532">
        <v>44408</v>
      </c>
      <c r="D2478" s="168" t="s">
        <v>3266</v>
      </c>
      <c r="E2478" s="168" t="s">
        <v>6833</v>
      </c>
      <c r="F2478" s="168"/>
      <c r="G2478" s="168"/>
      <c r="H2478" s="530" t="s">
        <v>10053</v>
      </c>
      <c r="I2478" s="530" t="s">
        <v>269</v>
      </c>
      <c r="J2478" s="660">
        <v>44400</v>
      </c>
      <c r="K2478" s="530" t="s">
        <v>8366</v>
      </c>
      <c r="L2478" s="657">
        <v>1200</v>
      </c>
      <c r="M2478" s="168"/>
      <c r="N2478" s="828">
        <v>44420</v>
      </c>
      <c r="O2478" s="168"/>
      <c r="P2478" s="168"/>
      <c r="Q2478" s="941">
        <v>74.45</v>
      </c>
      <c r="R2478" s="945">
        <f t="shared" si="47"/>
        <v>89340</v>
      </c>
      <c r="S2478" s="638" t="s">
        <v>7302</v>
      </c>
      <c r="AB2478" s="1129" t="str">
        <f t="shared" si="48"/>
        <v>Seaways Jademar247</v>
      </c>
    </row>
    <row r="2479" spans="1:28" ht="12.95" customHeight="1">
      <c r="A2479" s="1355">
        <v>4491</v>
      </c>
      <c r="B2479" s="168" t="s">
        <v>11032</v>
      </c>
      <c r="C2479" s="532">
        <v>44408</v>
      </c>
      <c r="D2479" s="168" t="s">
        <v>3175</v>
      </c>
      <c r="E2479" s="168" t="s">
        <v>3244</v>
      </c>
      <c r="F2479" s="168"/>
      <c r="G2479" s="168"/>
      <c r="H2479" s="530" t="s">
        <v>8245</v>
      </c>
      <c r="I2479" s="530" t="s">
        <v>438</v>
      </c>
      <c r="J2479" s="660">
        <v>44404</v>
      </c>
      <c r="K2479" s="530" t="s">
        <v>8366</v>
      </c>
      <c r="L2479" s="657">
        <v>1200</v>
      </c>
      <c r="M2479" s="168"/>
      <c r="N2479" s="828">
        <v>44439</v>
      </c>
      <c r="O2479" s="168"/>
      <c r="P2479" s="168"/>
      <c r="Q2479" s="941">
        <v>74.45</v>
      </c>
      <c r="R2479" s="945">
        <f t="shared" si="47"/>
        <v>89340</v>
      </c>
      <c r="S2479" s="638" t="s">
        <v>7302</v>
      </c>
      <c r="AB2479" s="1129" t="str">
        <f t="shared" si="48"/>
        <v>Seaways Silvermar176</v>
      </c>
    </row>
    <row r="2480" spans="1:28" ht="12.95" customHeight="1">
      <c r="A2480" s="1355">
        <v>4492</v>
      </c>
      <c r="B2480" s="168" t="s">
        <v>11033</v>
      </c>
      <c r="C2480" s="532">
        <v>44408</v>
      </c>
      <c r="D2480" s="168" t="s">
        <v>10764</v>
      </c>
      <c r="E2480" s="168" t="s">
        <v>338</v>
      </c>
      <c r="F2480" s="168"/>
      <c r="G2480" s="168"/>
      <c r="H2480" s="530" t="s">
        <v>8772</v>
      </c>
      <c r="I2480" s="530" t="s">
        <v>419</v>
      </c>
      <c r="J2480" s="660">
        <v>44405</v>
      </c>
      <c r="K2480" s="530" t="s">
        <v>8366</v>
      </c>
      <c r="L2480" s="657">
        <v>1200</v>
      </c>
      <c r="M2480" s="168"/>
      <c r="N2480" s="828">
        <v>44439</v>
      </c>
      <c r="O2480" s="168"/>
      <c r="P2480" s="168"/>
      <c r="Q2480" s="941">
        <v>74.45</v>
      </c>
      <c r="R2480" s="945">
        <f t="shared" si="47"/>
        <v>89340</v>
      </c>
      <c r="S2480" s="638" t="s">
        <v>7302</v>
      </c>
      <c r="AB2480" s="1129" t="str">
        <f t="shared" si="48"/>
        <v>Celsius Mayfair14</v>
      </c>
    </row>
    <row r="2481" spans="1:28" ht="12.95" customHeight="1">
      <c r="A2481" s="1355">
        <v>4493</v>
      </c>
      <c r="B2481" s="168" t="s">
        <v>11034</v>
      </c>
      <c r="C2481" s="532">
        <v>44408</v>
      </c>
      <c r="D2481" s="168" t="s">
        <v>612</v>
      </c>
      <c r="E2481" s="168" t="s">
        <v>212</v>
      </c>
      <c r="F2481" s="168"/>
      <c r="G2481" s="168"/>
      <c r="H2481" s="530" t="s">
        <v>10654</v>
      </c>
      <c r="I2481" s="530" t="s">
        <v>10987</v>
      </c>
      <c r="J2481" s="660">
        <v>44405</v>
      </c>
      <c r="K2481" s="530" t="s">
        <v>8366</v>
      </c>
      <c r="L2481" s="657">
        <v>1200</v>
      </c>
      <c r="M2481" s="168"/>
      <c r="N2481" s="828">
        <v>44431</v>
      </c>
      <c r="O2481" s="168"/>
      <c r="P2481" s="168"/>
      <c r="Q2481" s="941">
        <v>74.45</v>
      </c>
      <c r="R2481" s="945">
        <f t="shared" si="47"/>
        <v>89340</v>
      </c>
      <c r="S2481" s="638" t="s">
        <v>7302</v>
      </c>
      <c r="AB2481" s="1129" t="str">
        <f t="shared" si="48"/>
        <v>Shamrock Jupiter82</v>
      </c>
    </row>
    <row r="2482" spans="1:28" ht="12.95" customHeight="1">
      <c r="A2482" s="1355">
        <v>4494</v>
      </c>
      <c r="B2482" s="168" t="s">
        <v>11035</v>
      </c>
      <c r="C2482" s="532">
        <v>44408</v>
      </c>
      <c r="D2482" s="168" t="s">
        <v>2954</v>
      </c>
      <c r="E2482" s="168" t="s">
        <v>558</v>
      </c>
      <c r="F2482" s="168"/>
      <c r="G2482" s="168"/>
      <c r="H2482" s="530" t="s">
        <v>8772</v>
      </c>
      <c r="I2482" s="530" t="s">
        <v>7891</v>
      </c>
      <c r="J2482" s="660">
        <v>44408</v>
      </c>
      <c r="K2482" s="530" t="s">
        <v>8366</v>
      </c>
      <c r="L2482" s="657">
        <v>1200</v>
      </c>
      <c r="M2482" s="168"/>
      <c r="N2482" s="828">
        <v>44439</v>
      </c>
      <c r="O2482" s="168"/>
      <c r="P2482" s="168"/>
      <c r="Q2482" s="941">
        <v>74.45</v>
      </c>
      <c r="R2482" s="945">
        <f t="shared" si="47"/>
        <v>89340</v>
      </c>
      <c r="S2482" s="638" t="s">
        <v>7302</v>
      </c>
      <c r="AB2482" s="1129" t="str">
        <f t="shared" si="48"/>
        <v>Condor Trader50</v>
      </c>
    </row>
    <row r="2483" spans="1:28" ht="12.95" customHeight="1">
      <c r="A2483" s="1382">
        <v>4495</v>
      </c>
      <c r="B2483" s="168" t="s">
        <v>11065</v>
      </c>
      <c r="C2483" s="532">
        <v>44439</v>
      </c>
      <c r="D2483" s="168" t="s">
        <v>2605</v>
      </c>
      <c r="E2483" s="168">
        <v>2105</v>
      </c>
      <c r="F2483" s="168"/>
      <c r="G2483" s="168"/>
      <c r="H2483" s="530" t="s">
        <v>8961</v>
      </c>
      <c r="I2483" s="491" t="s">
        <v>20</v>
      </c>
      <c r="J2483" s="1429">
        <v>44436</v>
      </c>
      <c r="K2483" s="530" t="s">
        <v>9019</v>
      </c>
      <c r="L2483" s="657">
        <v>1200</v>
      </c>
      <c r="M2483" s="168"/>
      <c r="N2483" s="828">
        <v>44526</v>
      </c>
      <c r="O2483" s="168"/>
      <c r="P2483" s="168"/>
      <c r="Q2483" s="1433">
        <v>74.13</v>
      </c>
      <c r="R2483" s="1434">
        <f t="shared" si="47"/>
        <v>88956</v>
      </c>
      <c r="S2483" s="638" t="s">
        <v>7302</v>
      </c>
      <c r="AB2483" s="1129" t="str">
        <f t="shared" si="48"/>
        <v>Densa Whale2105</v>
      </c>
    </row>
    <row r="2484" spans="1:28" ht="12.95" customHeight="1">
      <c r="A2484" s="1382">
        <v>4496</v>
      </c>
      <c r="B2484" s="941" t="s">
        <v>11066</v>
      </c>
      <c r="C2484" s="1170">
        <v>44439</v>
      </c>
      <c r="D2484" s="941" t="s">
        <v>9043</v>
      </c>
      <c r="E2484" s="941" t="s">
        <v>11038</v>
      </c>
      <c r="F2484" s="941"/>
      <c r="G2484" s="941"/>
      <c r="H2484" s="943" t="s">
        <v>9915</v>
      </c>
      <c r="I2484" s="1426" t="s">
        <v>567</v>
      </c>
      <c r="J2484" s="1428">
        <v>44415</v>
      </c>
      <c r="K2484" s="943" t="s">
        <v>28</v>
      </c>
      <c r="L2484" s="945">
        <v>1400</v>
      </c>
      <c r="M2484" s="168"/>
      <c r="N2484" s="828">
        <v>44483</v>
      </c>
      <c r="O2484" s="168"/>
      <c r="P2484" s="168"/>
      <c r="Q2484" s="1395">
        <v>74.13</v>
      </c>
      <c r="R2484" s="1396">
        <f t="shared" si="47"/>
        <v>103782</v>
      </c>
      <c r="S2484" s="638" t="s">
        <v>7302</v>
      </c>
      <c r="AB2484" s="1129" t="str">
        <f t="shared" si="48"/>
        <v>Spirit IIv06</v>
      </c>
    </row>
    <row r="2485" spans="1:28" ht="12.95" customHeight="1">
      <c r="A2485" s="1382">
        <v>4497</v>
      </c>
      <c r="B2485" s="941" t="s">
        <v>11067</v>
      </c>
      <c r="C2485" s="1170">
        <v>44439</v>
      </c>
      <c r="D2485" s="941" t="s">
        <v>11039</v>
      </c>
      <c r="E2485" s="941" t="s">
        <v>11040</v>
      </c>
      <c r="F2485" s="941"/>
      <c r="G2485" s="941"/>
      <c r="H2485" s="943" t="s">
        <v>671</v>
      </c>
      <c r="I2485" s="943" t="s">
        <v>20</v>
      </c>
      <c r="J2485" s="1354">
        <v>44423</v>
      </c>
      <c r="K2485" s="943" t="s">
        <v>28</v>
      </c>
      <c r="L2485" s="945">
        <v>1400</v>
      </c>
      <c r="M2485" s="168"/>
      <c r="N2485" s="828">
        <v>44483</v>
      </c>
      <c r="O2485" s="168"/>
      <c r="P2485" s="168"/>
      <c r="Q2485" s="1395">
        <v>74.13</v>
      </c>
      <c r="R2485" s="1396">
        <f t="shared" si="47"/>
        <v>103782</v>
      </c>
      <c r="S2485" s="638" t="s">
        <v>7302</v>
      </c>
      <c r="AB2485" s="1129" t="str">
        <f t="shared" si="48"/>
        <v>Ridgebury Lessley Bv13</v>
      </c>
    </row>
    <row r="2486" spans="1:28" ht="12.95" customHeight="1">
      <c r="A2486" s="1382">
        <v>4498</v>
      </c>
      <c r="B2486" s="941" t="s">
        <v>11068</v>
      </c>
      <c r="C2486" s="1170">
        <v>44439</v>
      </c>
      <c r="D2486" s="941" t="s">
        <v>1647</v>
      </c>
      <c r="E2486" s="941" t="s">
        <v>3544</v>
      </c>
      <c r="F2486" s="941"/>
      <c r="G2486" s="941"/>
      <c r="H2486" s="943" t="s">
        <v>11041</v>
      </c>
      <c r="I2486" s="943" t="s">
        <v>20</v>
      </c>
      <c r="J2486" s="1354">
        <v>44421</v>
      </c>
      <c r="K2486" s="943" t="s">
        <v>10912</v>
      </c>
      <c r="L2486" s="945">
        <v>1600</v>
      </c>
      <c r="M2486" s="168"/>
      <c r="N2486" s="828">
        <v>44453</v>
      </c>
      <c r="O2486" s="168"/>
      <c r="P2486" s="168"/>
      <c r="Q2486" s="1395">
        <v>74.13</v>
      </c>
      <c r="R2486" s="1396">
        <f t="shared" si="47"/>
        <v>118608</v>
      </c>
      <c r="S2486" s="638" t="s">
        <v>7302</v>
      </c>
      <c r="AB2486" s="1129" t="str">
        <f t="shared" si="48"/>
        <v>Sea Falcon133</v>
      </c>
    </row>
    <row r="2487" spans="1:28" ht="12.95" customHeight="1">
      <c r="A2487" s="1382">
        <v>4499</v>
      </c>
      <c r="B2487" s="941" t="s">
        <v>11069</v>
      </c>
      <c r="C2487" s="1170">
        <v>44439</v>
      </c>
      <c r="D2487" s="941" t="s">
        <v>11042</v>
      </c>
      <c r="E2487" s="941" t="s">
        <v>53</v>
      </c>
      <c r="F2487" s="941"/>
      <c r="G2487" s="941"/>
      <c r="H2487" s="943" t="s">
        <v>11043</v>
      </c>
      <c r="I2487" s="943" t="s">
        <v>225</v>
      </c>
      <c r="J2487" s="1354">
        <v>44424</v>
      </c>
      <c r="K2487" s="943" t="s">
        <v>10912</v>
      </c>
      <c r="L2487" s="945">
        <v>1600</v>
      </c>
      <c r="M2487" s="168"/>
      <c r="N2487" s="828">
        <v>44453</v>
      </c>
      <c r="O2487" s="168"/>
      <c r="P2487" s="168"/>
      <c r="Q2487" s="1395">
        <v>74.13</v>
      </c>
      <c r="R2487" s="1396">
        <f t="shared" si="47"/>
        <v>118608</v>
      </c>
      <c r="S2487" s="638" t="s">
        <v>7302</v>
      </c>
      <c r="AB2487" s="1129" t="str">
        <f t="shared" si="48"/>
        <v>Eco Beverly Hills1</v>
      </c>
    </row>
    <row r="2488" spans="1:28" ht="12.95" customHeight="1">
      <c r="A2488" s="1382">
        <v>4500</v>
      </c>
      <c r="B2488" s="941" t="s">
        <v>11070</v>
      </c>
      <c r="C2488" s="1170">
        <v>44439</v>
      </c>
      <c r="D2488" s="941" t="s">
        <v>7238</v>
      </c>
      <c r="E2488" s="941" t="s">
        <v>407</v>
      </c>
      <c r="F2488" s="941"/>
      <c r="G2488" s="941"/>
      <c r="H2488" s="943" t="s">
        <v>11043</v>
      </c>
      <c r="I2488" s="943" t="s">
        <v>225</v>
      </c>
      <c r="J2488" s="1354">
        <v>44433</v>
      </c>
      <c r="K2488" s="943" t="s">
        <v>10912</v>
      </c>
      <c r="L2488" s="945">
        <v>1600</v>
      </c>
      <c r="M2488" s="168"/>
      <c r="N2488" s="828">
        <v>44453</v>
      </c>
      <c r="O2488" s="168"/>
      <c r="P2488" s="168"/>
      <c r="Q2488" s="1395">
        <v>74.13</v>
      </c>
      <c r="R2488" s="1396">
        <f t="shared" si="47"/>
        <v>118608</v>
      </c>
      <c r="S2488" s="638" t="s">
        <v>7302</v>
      </c>
      <c r="AB2488" s="1129" t="str">
        <f t="shared" si="48"/>
        <v>Nordic Vega74</v>
      </c>
    </row>
    <row r="2489" spans="1:28" ht="12.95" customHeight="1">
      <c r="A2489" s="1382">
        <v>4501</v>
      </c>
      <c r="B2489" s="941" t="s">
        <v>11071</v>
      </c>
      <c r="C2489" s="1170">
        <v>44439</v>
      </c>
      <c r="D2489" s="941" t="s">
        <v>11044</v>
      </c>
      <c r="E2489" s="941" t="s">
        <v>11045</v>
      </c>
      <c r="F2489" s="941"/>
      <c r="G2489" s="941"/>
      <c r="H2489" s="943" t="s">
        <v>3273</v>
      </c>
      <c r="I2489" s="943" t="s">
        <v>25</v>
      </c>
      <c r="J2489" s="1354">
        <v>44426</v>
      </c>
      <c r="K2489" s="943" t="s">
        <v>1485</v>
      </c>
      <c r="L2489" s="945">
        <v>1600</v>
      </c>
      <c r="M2489" s="168"/>
      <c r="N2489" s="828">
        <v>44469</v>
      </c>
      <c r="O2489" s="168"/>
      <c r="P2489" s="168"/>
      <c r="Q2489" s="1395">
        <v>74.13</v>
      </c>
      <c r="R2489" s="1396">
        <f t="shared" si="47"/>
        <v>118608</v>
      </c>
      <c r="S2489" s="638" t="s">
        <v>7302</v>
      </c>
      <c r="AB2489" s="1129" t="str">
        <f t="shared" si="48"/>
        <v>Largo Energyv01</v>
      </c>
    </row>
    <row r="2490" spans="1:28" ht="12.95" customHeight="1">
      <c r="A2490" s="1382">
        <v>4502</v>
      </c>
      <c r="B2490" s="941" t="s">
        <v>11072</v>
      </c>
      <c r="C2490" s="1170">
        <v>44439</v>
      </c>
      <c r="D2490" s="941" t="s">
        <v>11047</v>
      </c>
      <c r="E2490" s="941">
        <v>2021001705</v>
      </c>
      <c r="F2490" s="941"/>
      <c r="G2490" s="941"/>
      <c r="H2490" s="943" t="s">
        <v>10121</v>
      </c>
      <c r="I2490" s="943" t="s">
        <v>2005</v>
      </c>
      <c r="J2490" s="1354">
        <v>44419</v>
      </c>
      <c r="K2490" s="943" t="s">
        <v>7591</v>
      </c>
      <c r="L2490" s="945">
        <v>1400</v>
      </c>
      <c r="M2490" s="168"/>
      <c r="N2490" s="828">
        <v>44489</v>
      </c>
      <c r="O2490" s="168"/>
      <c r="P2490" s="168"/>
      <c r="Q2490" s="1395">
        <v>74.13</v>
      </c>
      <c r="R2490" s="1396">
        <f t="shared" si="47"/>
        <v>103782</v>
      </c>
      <c r="S2490" s="638" t="s">
        <v>7302</v>
      </c>
      <c r="AB2490" s="1129" t="str">
        <f t="shared" si="48"/>
        <v>Clearocean Maverick2021001705</v>
      </c>
    </row>
    <row r="2491" spans="1:28" ht="6" customHeight="1">
      <c r="A2491" s="1382">
        <v>4503</v>
      </c>
      <c r="B2491" s="941" t="s">
        <v>11073</v>
      </c>
      <c r="C2491" s="1170">
        <v>44439</v>
      </c>
      <c r="D2491" s="941" t="s">
        <v>11074</v>
      </c>
      <c r="E2491" s="941">
        <v>2102</v>
      </c>
      <c r="F2491" s="941"/>
      <c r="G2491" s="941"/>
      <c r="H2491" s="943" t="s">
        <v>1271</v>
      </c>
      <c r="I2491" s="943" t="s">
        <v>20</v>
      </c>
      <c r="J2491" s="1354">
        <v>44413</v>
      </c>
      <c r="K2491" s="943" t="s">
        <v>7591</v>
      </c>
      <c r="L2491" s="945">
        <v>1400</v>
      </c>
      <c r="M2491" s="168"/>
      <c r="N2491" s="828">
        <v>44489</v>
      </c>
      <c r="O2491" s="168"/>
      <c r="P2491" s="168"/>
      <c r="Q2491" s="1395">
        <v>74.13</v>
      </c>
      <c r="R2491" s="1396">
        <f t="shared" ref="R2491:R2554" si="49">IF(OR(L2491="",Q2491=""),"",L2491*Q2491)</f>
        <v>103782</v>
      </c>
      <c r="S2491" s="638" t="s">
        <v>7302</v>
      </c>
      <c r="AB2491" s="1129" t="str">
        <f t="shared" si="48"/>
        <v>Eco West Coast2102</v>
      </c>
    </row>
    <row r="2492" spans="1:28" ht="12.95" customHeight="1">
      <c r="A2492" s="1382">
        <v>4504</v>
      </c>
      <c r="B2492" s="941" t="s">
        <v>11075</v>
      </c>
      <c r="C2492" s="1170">
        <v>44439</v>
      </c>
      <c r="D2492" s="941" t="s">
        <v>611</v>
      </c>
      <c r="E2492" s="941">
        <v>2104</v>
      </c>
      <c r="F2492" s="941"/>
      <c r="G2492" s="941"/>
      <c r="H2492" s="943" t="s">
        <v>666</v>
      </c>
      <c r="I2492" s="943" t="s">
        <v>20</v>
      </c>
      <c r="J2492" s="1354">
        <v>44415</v>
      </c>
      <c r="K2492" s="943" t="s">
        <v>1094</v>
      </c>
      <c r="L2492" s="945">
        <v>1400</v>
      </c>
      <c r="M2492" s="168"/>
      <c r="N2492" s="828">
        <v>44502</v>
      </c>
      <c r="O2492" s="168"/>
      <c r="P2492" s="168"/>
      <c r="Q2492" s="1395">
        <v>74.13</v>
      </c>
      <c r="R2492" s="1396">
        <f t="shared" si="49"/>
        <v>103782</v>
      </c>
      <c r="S2492" s="638" t="s">
        <v>7302</v>
      </c>
      <c r="AB2492" s="1129" t="str">
        <f t="shared" si="48"/>
        <v>Sonangol Kalandula2104</v>
      </c>
    </row>
    <row r="2493" spans="1:28" ht="12.95" customHeight="1">
      <c r="A2493" s="1382">
        <v>4505</v>
      </c>
      <c r="B2493" s="941" t="s">
        <v>11076</v>
      </c>
      <c r="C2493" s="1170">
        <v>44439</v>
      </c>
      <c r="D2493" s="941" t="s">
        <v>483</v>
      </c>
      <c r="E2493" s="941">
        <v>202103</v>
      </c>
      <c r="F2493" s="941"/>
      <c r="G2493" s="941"/>
      <c r="H2493" s="943" t="s">
        <v>10807</v>
      </c>
      <c r="I2493" s="943" t="s">
        <v>20</v>
      </c>
      <c r="J2493" s="1354">
        <v>44438</v>
      </c>
      <c r="K2493" s="943" t="s">
        <v>1094</v>
      </c>
      <c r="L2493" s="945">
        <v>1400</v>
      </c>
      <c r="M2493" s="168"/>
      <c r="N2493" s="828">
        <v>44586</v>
      </c>
      <c r="O2493" s="168"/>
      <c r="P2493" s="168"/>
      <c r="Q2493" s="1395">
        <v>74.13</v>
      </c>
      <c r="R2493" s="1396">
        <f t="shared" si="49"/>
        <v>103782</v>
      </c>
      <c r="S2493" s="638" t="s">
        <v>7302</v>
      </c>
      <c r="AB2493" s="1129" t="str">
        <f t="shared" si="48"/>
        <v>Stena Superior202103</v>
      </c>
    </row>
    <row r="2494" spans="1:28" ht="12.95" customHeight="1">
      <c r="A2494" s="1382">
        <v>4506</v>
      </c>
      <c r="B2494" s="941" t="s">
        <v>11077</v>
      </c>
      <c r="C2494" s="1170">
        <v>44439</v>
      </c>
      <c r="D2494" s="941" t="s">
        <v>598</v>
      </c>
      <c r="E2494" s="941">
        <v>2104</v>
      </c>
      <c r="F2494" s="941"/>
      <c r="G2494" s="941"/>
      <c r="H2494" s="943" t="s">
        <v>11049</v>
      </c>
      <c r="I2494" s="943" t="s">
        <v>25</v>
      </c>
      <c r="J2494" s="1354">
        <v>44432</v>
      </c>
      <c r="K2494" s="943" t="s">
        <v>1094</v>
      </c>
      <c r="L2494" s="945">
        <v>1400</v>
      </c>
      <c r="M2494" s="168"/>
      <c r="N2494" s="828">
        <v>44586</v>
      </c>
      <c r="O2494" s="168"/>
      <c r="P2494" s="168"/>
      <c r="Q2494" s="1395">
        <v>74.13</v>
      </c>
      <c r="R2494" s="1396">
        <f t="shared" si="49"/>
        <v>103782</v>
      </c>
      <c r="S2494" s="638" t="s">
        <v>7302</v>
      </c>
      <c r="AB2494" s="1129" t="str">
        <f t="shared" si="48"/>
        <v>Stena Supreme2104</v>
      </c>
    </row>
    <row r="2495" spans="1:28" ht="12.95" customHeight="1">
      <c r="A2495" s="1382">
        <v>4507</v>
      </c>
      <c r="B2495" s="941" t="s">
        <v>11078</v>
      </c>
      <c r="C2495" s="1170">
        <v>44439</v>
      </c>
      <c r="D2495" s="941" t="s">
        <v>748</v>
      </c>
      <c r="E2495" s="941">
        <v>2104</v>
      </c>
      <c r="F2495" s="941"/>
      <c r="G2495" s="941"/>
      <c r="H2495" s="943" t="s">
        <v>828</v>
      </c>
      <c r="I2495" s="943" t="s">
        <v>575</v>
      </c>
      <c r="J2495" s="1354">
        <v>44426</v>
      </c>
      <c r="K2495" s="943" t="s">
        <v>1094</v>
      </c>
      <c r="L2495" s="945">
        <v>1400</v>
      </c>
      <c r="M2495" s="168"/>
      <c r="N2495" s="828">
        <v>44586</v>
      </c>
      <c r="O2495" s="168"/>
      <c r="P2495" s="168"/>
      <c r="Q2495" s="1395">
        <v>74.13</v>
      </c>
      <c r="R2495" s="1396">
        <f t="shared" si="49"/>
        <v>103782</v>
      </c>
      <c r="S2495" s="638" t="s">
        <v>7302</v>
      </c>
      <c r="AB2495" s="1129" t="str">
        <f t="shared" si="48"/>
        <v>Sonangol Namibe2104</v>
      </c>
    </row>
    <row r="2496" spans="1:28" ht="12.95" customHeight="1">
      <c r="A2496" s="1382">
        <v>4508</v>
      </c>
      <c r="B2496" s="941" t="s">
        <v>11079</v>
      </c>
      <c r="C2496" s="1170">
        <v>44439</v>
      </c>
      <c r="D2496" s="941" t="s">
        <v>8587</v>
      </c>
      <c r="E2496" s="941">
        <v>22</v>
      </c>
      <c r="F2496" s="941"/>
      <c r="G2496" s="941"/>
      <c r="H2496" s="943" t="s">
        <v>9110</v>
      </c>
      <c r="I2496" s="943" t="s">
        <v>90</v>
      </c>
      <c r="J2496" s="1354">
        <v>44439</v>
      </c>
      <c r="K2496" s="943" t="s">
        <v>1466</v>
      </c>
      <c r="L2496" s="945">
        <v>1050</v>
      </c>
      <c r="M2496" s="168"/>
      <c r="N2496" s="828">
        <v>44642</v>
      </c>
      <c r="O2496" s="168"/>
      <c r="P2496" s="168"/>
      <c r="Q2496" s="1395">
        <v>74.13</v>
      </c>
      <c r="R2496" s="1396">
        <f t="shared" si="49"/>
        <v>77836.5</v>
      </c>
      <c r="S2496" s="638" t="s">
        <v>7302</v>
      </c>
      <c r="AB2496" s="1129" t="str">
        <f t="shared" si="48"/>
        <v>Almi Odyssey22</v>
      </c>
    </row>
    <row r="2497" spans="1:28" ht="12.95" customHeight="1">
      <c r="A2497" s="1382">
        <v>4509</v>
      </c>
      <c r="B2497" s="941" t="s">
        <v>11080</v>
      </c>
      <c r="C2497" s="1170">
        <v>44439</v>
      </c>
      <c r="D2497" s="941" t="s">
        <v>8953</v>
      </c>
      <c r="E2497" s="941">
        <v>42</v>
      </c>
      <c r="F2497" s="941"/>
      <c r="G2497" s="941"/>
      <c r="H2497" s="943" t="s">
        <v>10370</v>
      </c>
      <c r="I2497" s="943" t="s">
        <v>150</v>
      </c>
      <c r="J2497" s="1354">
        <v>44423</v>
      </c>
      <c r="K2497" s="943" t="s">
        <v>1466</v>
      </c>
      <c r="L2497" s="945">
        <v>1050</v>
      </c>
      <c r="M2497" s="168"/>
      <c r="N2497" s="828">
        <v>44502</v>
      </c>
      <c r="O2497" s="168"/>
      <c r="P2497" s="168"/>
      <c r="Q2497" s="1395">
        <v>74.13</v>
      </c>
      <c r="R2497" s="1396">
        <f t="shared" si="49"/>
        <v>77836.5</v>
      </c>
      <c r="S2497" s="638" t="s">
        <v>7302</v>
      </c>
      <c r="AB2497" s="1129" t="str">
        <f t="shared" si="48"/>
        <v>Eagle Brasilia42</v>
      </c>
    </row>
    <row r="2498" spans="1:28" ht="12.95" customHeight="1">
      <c r="A2498" s="1382">
        <v>4510</v>
      </c>
      <c r="B2498" s="941" t="s">
        <v>11081</v>
      </c>
      <c r="C2498" s="1170">
        <v>44439</v>
      </c>
      <c r="D2498" s="941" t="s">
        <v>11082</v>
      </c>
      <c r="E2498" s="941">
        <v>202103</v>
      </c>
      <c r="F2498" s="941"/>
      <c r="G2498" s="941"/>
      <c r="H2498" s="943" t="s">
        <v>9110</v>
      </c>
      <c r="I2498" s="943" t="s">
        <v>90</v>
      </c>
      <c r="J2498" s="1354">
        <v>44421</v>
      </c>
      <c r="K2498" s="943" t="s">
        <v>1466</v>
      </c>
      <c r="L2498" s="945">
        <v>1050</v>
      </c>
      <c r="M2498" s="168"/>
      <c r="N2498" s="828">
        <v>44641</v>
      </c>
      <c r="O2498" s="168"/>
      <c r="P2498" s="168"/>
      <c r="Q2498" s="1395">
        <v>74.13</v>
      </c>
      <c r="R2498" s="1396">
        <f t="shared" si="49"/>
        <v>77836.5</v>
      </c>
      <c r="S2498" s="638" t="s">
        <v>7302</v>
      </c>
      <c r="AB2498" s="1129" t="str">
        <f t="shared" si="48"/>
        <v>SCF Ural202103</v>
      </c>
    </row>
    <row r="2499" spans="1:28" ht="12.95" customHeight="1">
      <c r="A2499" s="1382">
        <v>4511</v>
      </c>
      <c r="B2499" s="941" t="s">
        <v>11083</v>
      </c>
      <c r="C2499" s="1170">
        <v>44439</v>
      </c>
      <c r="D2499" s="941" t="s">
        <v>892</v>
      </c>
      <c r="E2499" s="941" t="s">
        <v>11051</v>
      </c>
      <c r="F2499" s="941"/>
      <c r="G2499" s="941"/>
      <c r="H2499" s="943" t="s">
        <v>10427</v>
      </c>
      <c r="I2499" s="943" t="s">
        <v>5779</v>
      </c>
      <c r="J2499" s="1354">
        <v>44439</v>
      </c>
      <c r="K2499" s="943" t="s">
        <v>1466</v>
      </c>
      <c r="L2499" s="945">
        <v>1050</v>
      </c>
      <c r="M2499" s="168"/>
      <c r="N2499" s="828">
        <v>44643</v>
      </c>
      <c r="O2499" s="168"/>
      <c r="P2499" s="168"/>
      <c r="Q2499" s="1395">
        <v>74.13</v>
      </c>
      <c r="R2499" s="1396">
        <f t="shared" si="49"/>
        <v>77836.5</v>
      </c>
      <c r="S2499" s="638" t="s">
        <v>7302</v>
      </c>
      <c r="AB2499" s="1129" t="str">
        <f t="shared" si="48"/>
        <v>Elisalex Schulte194, 195, 196</v>
      </c>
    </row>
    <row r="2500" spans="1:28" ht="12.95" customHeight="1">
      <c r="A2500" s="1382">
        <v>4512</v>
      </c>
      <c r="B2500" s="941" t="s">
        <v>11084</v>
      </c>
      <c r="C2500" s="1170">
        <v>44439</v>
      </c>
      <c r="D2500" s="941" t="s">
        <v>2854</v>
      </c>
      <c r="E2500" s="941" t="s">
        <v>11053</v>
      </c>
      <c r="F2500" s="941"/>
      <c r="G2500" s="941"/>
      <c r="H2500" s="943" t="s">
        <v>10427</v>
      </c>
      <c r="I2500" s="943" t="s">
        <v>563</v>
      </c>
      <c r="J2500" s="1354">
        <v>44433</v>
      </c>
      <c r="K2500" s="943" t="s">
        <v>1466</v>
      </c>
      <c r="L2500" s="945">
        <v>1050</v>
      </c>
      <c r="M2500" s="168"/>
      <c r="N2500" s="828">
        <v>44643</v>
      </c>
      <c r="O2500" s="168"/>
      <c r="P2500" s="168"/>
      <c r="Q2500" s="1395">
        <v>74.13</v>
      </c>
      <c r="R2500" s="1396">
        <f t="shared" si="49"/>
        <v>77836.5</v>
      </c>
      <c r="S2500" s="638" t="s">
        <v>7302</v>
      </c>
      <c r="AB2500" s="1129" t="str">
        <f t="shared" si="48"/>
        <v>Emmy Schulte300, 301</v>
      </c>
    </row>
    <row r="2501" spans="1:28" ht="12.95" customHeight="1">
      <c r="A2501" s="1382">
        <v>4513</v>
      </c>
      <c r="B2501" s="941" t="s">
        <v>11085</v>
      </c>
      <c r="C2501" s="1170">
        <v>44439</v>
      </c>
      <c r="D2501" s="941" t="s">
        <v>9228</v>
      </c>
      <c r="E2501" s="941" t="s">
        <v>11054</v>
      </c>
      <c r="F2501" s="941"/>
      <c r="G2501" s="941"/>
      <c r="H2501" s="943" t="s">
        <v>10427</v>
      </c>
      <c r="I2501" s="943" t="s">
        <v>412</v>
      </c>
      <c r="J2501" s="1354">
        <v>44433</v>
      </c>
      <c r="K2501" s="943" t="s">
        <v>1466</v>
      </c>
      <c r="L2501" s="945">
        <v>1050</v>
      </c>
      <c r="M2501" s="168"/>
      <c r="N2501" s="828">
        <v>44610</v>
      </c>
      <c r="O2501" s="168"/>
      <c r="P2501" s="168"/>
      <c r="Q2501" s="1395">
        <v>74.13</v>
      </c>
      <c r="R2501" s="1396">
        <f t="shared" si="49"/>
        <v>77836.5</v>
      </c>
      <c r="S2501" s="638" t="s">
        <v>7302</v>
      </c>
      <c r="AB2501" s="1129" t="str">
        <f t="shared" si="48"/>
        <v>Sten Fjell138, 139, 140</v>
      </c>
    </row>
    <row r="2502" spans="1:28" ht="12.95" customHeight="1">
      <c r="A2502" s="1382">
        <v>4514</v>
      </c>
      <c r="B2502" s="941" t="s">
        <v>11086</v>
      </c>
      <c r="C2502" s="1170">
        <v>44439</v>
      </c>
      <c r="D2502" s="941" t="s">
        <v>2776</v>
      </c>
      <c r="E2502" s="941" t="s">
        <v>11055</v>
      </c>
      <c r="F2502" s="941"/>
      <c r="G2502" s="941"/>
      <c r="H2502" s="943" t="s">
        <v>10427</v>
      </c>
      <c r="I2502" s="943" t="s">
        <v>25</v>
      </c>
      <c r="J2502" s="1354">
        <v>44438</v>
      </c>
      <c r="K2502" s="943" t="s">
        <v>1466</v>
      </c>
      <c r="L2502" s="945">
        <v>1050</v>
      </c>
      <c r="M2502" s="168"/>
      <c r="N2502" s="828">
        <v>44610</v>
      </c>
      <c r="O2502" s="168"/>
      <c r="P2502" s="168"/>
      <c r="Q2502" s="1395">
        <v>74.13</v>
      </c>
      <c r="R2502" s="1396">
        <f t="shared" si="49"/>
        <v>77836.5</v>
      </c>
      <c r="S2502" s="638" t="s">
        <v>7302</v>
      </c>
      <c r="AB2502" s="1129" t="str">
        <f t="shared" si="48"/>
        <v>Sten Skagen210, 211, 212, 213</v>
      </c>
    </row>
    <row r="2503" spans="1:28" ht="12.95" customHeight="1">
      <c r="A2503" s="1382">
        <v>4515</v>
      </c>
      <c r="B2503" s="941" t="s">
        <v>11087</v>
      </c>
      <c r="C2503" s="1170">
        <v>44439</v>
      </c>
      <c r="D2503" s="941" t="s">
        <v>2779</v>
      </c>
      <c r="E2503" s="941" t="s">
        <v>11059</v>
      </c>
      <c r="F2503" s="941"/>
      <c r="G2503" s="941"/>
      <c r="H2503" s="943" t="s">
        <v>10427</v>
      </c>
      <c r="I2503" s="943" t="s">
        <v>535</v>
      </c>
      <c r="J2503" s="1354">
        <v>44432</v>
      </c>
      <c r="K2503" s="943" t="s">
        <v>1466</v>
      </c>
      <c r="L2503" s="945">
        <v>1050</v>
      </c>
      <c r="M2503" s="168"/>
      <c r="N2503" s="828">
        <v>44643</v>
      </c>
      <c r="O2503" s="168"/>
      <c r="P2503" s="168"/>
      <c r="Q2503" s="1395">
        <v>74.13</v>
      </c>
      <c r="R2503" s="1396">
        <f t="shared" si="49"/>
        <v>77836.5</v>
      </c>
      <c r="S2503" s="638" t="s">
        <v>7302</v>
      </c>
      <c r="AB2503" s="1129" t="str">
        <f t="shared" si="48"/>
        <v>Tigris356, 357, 358, 359</v>
      </c>
    </row>
    <row r="2504" spans="1:28" ht="12.95" customHeight="1">
      <c r="A2504" s="1382">
        <v>4516</v>
      </c>
      <c r="B2504" s="941" t="s">
        <v>11088</v>
      </c>
      <c r="C2504" s="1170">
        <v>44439</v>
      </c>
      <c r="D2504" s="941" t="s">
        <v>440</v>
      </c>
      <c r="E2504" s="941">
        <v>36</v>
      </c>
      <c r="F2504" s="941"/>
      <c r="G2504" s="941"/>
      <c r="H2504" s="943" t="s">
        <v>9981</v>
      </c>
      <c r="I2504" s="943" t="s">
        <v>25</v>
      </c>
      <c r="J2504" s="1354">
        <v>44410</v>
      </c>
      <c r="K2504" s="943" t="s">
        <v>60</v>
      </c>
      <c r="L2504" s="945">
        <v>800</v>
      </c>
      <c r="M2504" s="168"/>
      <c r="N2504" s="828">
        <v>44473</v>
      </c>
      <c r="O2504" s="168"/>
      <c r="P2504" s="168"/>
      <c r="Q2504" s="1395">
        <v>74.13</v>
      </c>
      <c r="R2504" s="1396">
        <f t="shared" si="49"/>
        <v>59304</v>
      </c>
      <c r="S2504" s="638" t="s">
        <v>7302</v>
      </c>
      <c r="AB2504" s="1129" t="str">
        <f t="shared" si="48"/>
        <v>Tianlong Spirit36</v>
      </c>
    </row>
    <row r="2505" spans="1:28" ht="12.95" customHeight="1">
      <c r="A2505" s="1382">
        <v>4517</v>
      </c>
      <c r="B2505" s="941" t="s">
        <v>11089</v>
      </c>
      <c r="C2505" s="1170">
        <v>44439</v>
      </c>
      <c r="D2505" s="941" t="s">
        <v>1364</v>
      </c>
      <c r="E2505" s="941">
        <v>43</v>
      </c>
      <c r="F2505" s="941"/>
      <c r="G2505" s="941"/>
      <c r="H2505" s="943" t="s">
        <v>9457</v>
      </c>
      <c r="I2505" s="943" t="s">
        <v>7597</v>
      </c>
      <c r="J2505" s="1354">
        <v>44423</v>
      </c>
      <c r="K2505" s="943" t="s">
        <v>60</v>
      </c>
      <c r="L2505" s="945">
        <v>800</v>
      </c>
      <c r="M2505" s="168"/>
      <c r="N2505" s="828">
        <v>44495</v>
      </c>
      <c r="O2505" s="168"/>
      <c r="P2505" s="168"/>
      <c r="Q2505" s="1395">
        <v>74.13</v>
      </c>
      <c r="R2505" s="1396">
        <f t="shared" si="49"/>
        <v>59304</v>
      </c>
      <c r="S2505" s="638" t="s">
        <v>7302</v>
      </c>
      <c r="AB2505" s="1129" t="str">
        <f t="shared" si="48"/>
        <v>Beijing Spirit43</v>
      </c>
    </row>
    <row r="2506" spans="1:28" ht="12.95" customHeight="1">
      <c r="A2506" s="1382">
        <v>4518</v>
      </c>
      <c r="B2506" s="941" t="s">
        <v>11090</v>
      </c>
      <c r="C2506" s="1170">
        <v>44439</v>
      </c>
      <c r="D2506" s="941" t="s">
        <v>322</v>
      </c>
      <c r="E2506" s="941">
        <v>40</v>
      </c>
      <c r="F2506" s="941"/>
      <c r="G2506" s="941"/>
      <c r="H2506" s="943" t="s">
        <v>8314</v>
      </c>
      <c r="I2506" s="943" t="s">
        <v>11091</v>
      </c>
      <c r="J2506" s="1354">
        <v>44438</v>
      </c>
      <c r="K2506" s="943" t="s">
        <v>60</v>
      </c>
      <c r="L2506" s="945">
        <v>800</v>
      </c>
      <c r="M2506" s="168"/>
      <c r="N2506" s="828">
        <v>44473</v>
      </c>
      <c r="O2506" s="168"/>
      <c r="P2506" s="168"/>
      <c r="Q2506" s="1395">
        <v>74.13</v>
      </c>
      <c r="R2506" s="1396">
        <f t="shared" si="49"/>
        <v>59304</v>
      </c>
      <c r="S2506" s="638" t="s">
        <v>7302</v>
      </c>
      <c r="AB2506" s="1129" t="str">
        <f t="shared" si="48"/>
        <v>Dilong Spirit40</v>
      </c>
    </row>
    <row r="2507" spans="1:28" ht="12.95" customHeight="1">
      <c r="A2507" s="1382">
        <v>4519</v>
      </c>
      <c r="B2507" s="941" t="s">
        <v>11092</v>
      </c>
      <c r="C2507" s="1170">
        <v>44439</v>
      </c>
      <c r="D2507" s="941" t="s">
        <v>1346</v>
      </c>
      <c r="E2507" s="941">
        <v>38</v>
      </c>
      <c r="F2507" s="941"/>
      <c r="G2507" s="941"/>
      <c r="H2507" s="943" t="s">
        <v>8474</v>
      </c>
      <c r="I2507" s="943" t="s">
        <v>679</v>
      </c>
      <c r="J2507" s="1354">
        <v>44427</v>
      </c>
      <c r="K2507" s="943" t="s">
        <v>60</v>
      </c>
      <c r="L2507" s="945">
        <v>800</v>
      </c>
      <c r="M2507" s="168"/>
      <c r="N2507" s="828">
        <v>44495</v>
      </c>
      <c r="O2507" s="168"/>
      <c r="P2507" s="168"/>
      <c r="Q2507" s="1395">
        <v>74.13</v>
      </c>
      <c r="R2507" s="1396">
        <f t="shared" si="49"/>
        <v>59304</v>
      </c>
      <c r="S2507" s="638" t="s">
        <v>7302</v>
      </c>
      <c r="AB2507" s="1129" t="str">
        <f t="shared" si="48"/>
        <v>Barcelona Spirit38</v>
      </c>
    </row>
    <row r="2508" spans="1:28" ht="12.95" customHeight="1">
      <c r="A2508" s="1382">
        <v>4520</v>
      </c>
      <c r="B2508" s="941" t="s">
        <v>11093</v>
      </c>
      <c r="C2508" s="1170">
        <v>44439</v>
      </c>
      <c r="D2508" s="941" t="s">
        <v>1438</v>
      </c>
      <c r="E2508" s="941">
        <v>47</v>
      </c>
      <c r="F2508" s="941"/>
      <c r="G2508" s="941"/>
      <c r="H2508" s="943" t="s">
        <v>1834</v>
      </c>
      <c r="I2508" s="943" t="s">
        <v>441</v>
      </c>
      <c r="J2508" s="1354">
        <v>44439</v>
      </c>
      <c r="K2508" s="943" t="s">
        <v>60</v>
      </c>
      <c r="L2508" s="945">
        <v>800</v>
      </c>
      <c r="M2508" s="168"/>
      <c r="N2508" s="828">
        <v>44473</v>
      </c>
      <c r="O2508" s="168"/>
      <c r="P2508" s="168"/>
      <c r="Q2508" s="1395">
        <v>74.13</v>
      </c>
      <c r="R2508" s="1396">
        <f t="shared" si="49"/>
        <v>59304</v>
      </c>
      <c r="S2508" s="638" t="s">
        <v>7302</v>
      </c>
      <c r="AB2508" s="1129" t="str">
        <f t="shared" si="48"/>
        <v>Vail Spirit47</v>
      </c>
    </row>
    <row r="2509" spans="1:28" ht="12.95" customHeight="1">
      <c r="A2509" s="1382">
        <v>4521</v>
      </c>
      <c r="B2509" s="941" t="s">
        <v>11094</v>
      </c>
      <c r="C2509" s="1170">
        <v>44439</v>
      </c>
      <c r="D2509" s="941" t="s">
        <v>1274</v>
      </c>
      <c r="E2509" s="941">
        <v>102</v>
      </c>
      <c r="F2509" s="941"/>
      <c r="G2509" s="941"/>
      <c r="H2509" s="943" t="s">
        <v>8111</v>
      </c>
      <c r="I2509" s="943" t="s">
        <v>267</v>
      </c>
      <c r="J2509" s="1354">
        <v>44420</v>
      </c>
      <c r="K2509" s="943" t="s">
        <v>60</v>
      </c>
      <c r="L2509" s="945">
        <v>800</v>
      </c>
      <c r="M2509" s="168"/>
      <c r="N2509" s="828">
        <v>44473</v>
      </c>
      <c r="O2509" s="168"/>
      <c r="P2509" s="168"/>
      <c r="Q2509" s="1395">
        <v>74.13</v>
      </c>
      <c r="R2509" s="1396">
        <f t="shared" si="49"/>
        <v>59304</v>
      </c>
      <c r="S2509" s="638" t="s">
        <v>7302</v>
      </c>
      <c r="AB2509" s="1129" t="str">
        <f t="shared" si="48"/>
        <v>Yamato Spirit102</v>
      </c>
    </row>
    <row r="2510" spans="1:28" ht="12.95" customHeight="1">
      <c r="A2510" s="1382">
        <v>4522</v>
      </c>
      <c r="B2510" s="941" t="s">
        <v>11095</v>
      </c>
      <c r="C2510" s="1170">
        <v>44439</v>
      </c>
      <c r="D2510" s="941" t="s">
        <v>8593</v>
      </c>
      <c r="E2510" s="941">
        <v>35</v>
      </c>
      <c r="F2510" s="941"/>
      <c r="G2510" s="941"/>
      <c r="H2510" s="943" t="s">
        <v>7955</v>
      </c>
      <c r="I2510" s="943" t="s">
        <v>77</v>
      </c>
      <c r="J2510" s="1354">
        <v>44433</v>
      </c>
      <c r="K2510" s="943" t="s">
        <v>60</v>
      </c>
      <c r="L2510" s="945">
        <v>800</v>
      </c>
      <c r="M2510" s="168"/>
      <c r="N2510" s="828">
        <v>44473</v>
      </c>
      <c r="O2510" s="168"/>
      <c r="P2510" s="168"/>
      <c r="Q2510" s="1395">
        <v>74.13</v>
      </c>
      <c r="R2510" s="1396">
        <f t="shared" si="49"/>
        <v>59304</v>
      </c>
      <c r="S2510" s="638" t="s">
        <v>7302</v>
      </c>
      <c r="AB2510" s="1129" t="str">
        <f t="shared" si="48"/>
        <v>Stavanger Falcon35</v>
      </c>
    </row>
    <row r="2511" spans="1:28" ht="12.95" customHeight="1">
      <c r="A2511" s="1383">
        <v>4523</v>
      </c>
      <c r="B2511" s="941" t="s">
        <v>11096</v>
      </c>
      <c r="C2511" s="1170">
        <v>44439</v>
      </c>
      <c r="D2511" s="941" t="s">
        <v>1427</v>
      </c>
      <c r="E2511" s="941">
        <v>56</v>
      </c>
      <c r="F2511" s="941"/>
      <c r="G2511" s="941"/>
      <c r="H2511" s="943" t="s">
        <v>10763</v>
      </c>
      <c r="I2511" s="943" t="s">
        <v>3696</v>
      </c>
      <c r="J2511" s="1354">
        <v>44418</v>
      </c>
      <c r="K2511" s="941" t="s">
        <v>8365</v>
      </c>
      <c r="L2511" s="945">
        <v>1400</v>
      </c>
      <c r="M2511" s="168"/>
      <c r="N2511" s="828">
        <v>44473</v>
      </c>
      <c r="O2511" s="168"/>
      <c r="P2511" s="168"/>
      <c r="Q2511" s="1395">
        <v>74.13</v>
      </c>
      <c r="R2511" s="1396">
        <f t="shared" si="49"/>
        <v>103782</v>
      </c>
      <c r="S2511" s="638" t="s">
        <v>7302</v>
      </c>
      <c r="AB2511" s="1129" t="str">
        <f t="shared" si="48"/>
        <v>Halcon Trader56</v>
      </c>
    </row>
    <row r="2512" spans="1:28" ht="12.95" customHeight="1">
      <c r="A2512" s="1383">
        <v>4524</v>
      </c>
      <c r="B2512" s="941" t="s">
        <v>11097</v>
      </c>
      <c r="C2512" s="1170">
        <v>44439</v>
      </c>
      <c r="D2512" s="941" t="s">
        <v>10116</v>
      </c>
      <c r="E2512" s="941">
        <v>30</v>
      </c>
      <c r="F2512" s="941"/>
      <c r="G2512" s="941"/>
      <c r="H2512" s="943" t="s">
        <v>1193</v>
      </c>
      <c r="I2512" s="943" t="s">
        <v>806</v>
      </c>
      <c r="J2512" s="1354">
        <v>44410</v>
      </c>
      <c r="K2512" s="941" t="s">
        <v>8365</v>
      </c>
      <c r="L2512" s="945">
        <v>1400</v>
      </c>
      <c r="M2512" s="168"/>
      <c r="N2512" s="828"/>
      <c r="O2512" s="168"/>
      <c r="P2512" s="168"/>
      <c r="Q2512" s="1395">
        <v>74.13</v>
      </c>
      <c r="R2512" s="1396">
        <f t="shared" si="49"/>
        <v>103782</v>
      </c>
      <c r="S2512" s="638" t="s">
        <v>7302</v>
      </c>
      <c r="AB2512" s="1129" t="str">
        <f t="shared" si="48"/>
        <v>Vari Trader30</v>
      </c>
    </row>
    <row r="2513" spans="1:28" ht="12.95" customHeight="1">
      <c r="A2513" s="1383">
        <v>4525</v>
      </c>
      <c r="B2513" s="941" t="s">
        <v>11098</v>
      </c>
      <c r="C2513" s="1170">
        <v>44439</v>
      </c>
      <c r="D2513" s="941" t="s">
        <v>10116</v>
      </c>
      <c r="E2513" s="941">
        <v>31</v>
      </c>
      <c r="F2513" s="941"/>
      <c r="G2513" s="941"/>
      <c r="H2513" s="943" t="s">
        <v>1193</v>
      </c>
      <c r="I2513" s="943" t="s">
        <v>10219</v>
      </c>
      <c r="J2513" s="1354">
        <v>44431</v>
      </c>
      <c r="K2513" s="941" t="s">
        <v>8365</v>
      </c>
      <c r="L2513" s="945">
        <v>1400</v>
      </c>
      <c r="M2513" s="168"/>
      <c r="N2513" s="828">
        <v>44473</v>
      </c>
      <c r="O2513" s="168"/>
      <c r="P2513" s="168"/>
      <c r="Q2513" s="1395">
        <v>74.13</v>
      </c>
      <c r="R2513" s="1396">
        <f t="shared" si="49"/>
        <v>103782</v>
      </c>
      <c r="S2513" s="638" t="s">
        <v>7302</v>
      </c>
      <c r="AB2513" s="1129" t="str">
        <f t="shared" si="48"/>
        <v>Vari Trader31</v>
      </c>
    </row>
    <row r="2514" spans="1:28" ht="12.95" customHeight="1">
      <c r="A2514" s="1383">
        <v>4526</v>
      </c>
      <c r="B2514" s="941" t="s">
        <v>11099</v>
      </c>
      <c r="C2514" s="1170">
        <v>44439</v>
      </c>
      <c r="D2514" s="941" t="s">
        <v>10046</v>
      </c>
      <c r="E2514" s="941">
        <v>56</v>
      </c>
      <c r="F2514" s="941"/>
      <c r="G2514" s="941"/>
      <c r="H2514" s="943" t="s">
        <v>10654</v>
      </c>
      <c r="I2514" s="943" t="s">
        <v>604</v>
      </c>
      <c r="J2514" s="1354">
        <v>44428</v>
      </c>
      <c r="K2514" s="941" t="s">
        <v>8365</v>
      </c>
      <c r="L2514" s="945">
        <v>1400</v>
      </c>
      <c r="M2514" s="168"/>
      <c r="N2514" s="828"/>
      <c r="O2514" s="168"/>
      <c r="P2514" s="168"/>
      <c r="Q2514" s="1395">
        <v>74.13</v>
      </c>
      <c r="R2514" s="1396">
        <f t="shared" si="49"/>
        <v>103782</v>
      </c>
      <c r="S2514" s="638" t="s">
        <v>7302</v>
      </c>
      <c r="AB2514" s="1129" t="str">
        <f t="shared" si="48"/>
        <v>Barbouni56</v>
      </c>
    </row>
    <row r="2515" spans="1:28" ht="12.95" customHeight="1">
      <c r="A2515" s="1383">
        <v>4527</v>
      </c>
      <c r="B2515" s="941" t="s">
        <v>11100</v>
      </c>
      <c r="C2515" s="1170">
        <v>44439</v>
      </c>
      <c r="D2515" s="941" t="s">
        <v>11062</v>
      </c>
      <c r="E2515" s="941">
        <v>8</v>
      </c>
      <c r="F2515" s="941"/>
      <c r="G2515" s="941"/>
      <c r="H2515" s="943" t="s">
        <v>1322</v>
      </c>
      <c r="I2515" s="943" t="s">
        <v>604</v>
      </c>
      <c r="J2515" s="1354">
        <v>44426</v>
      </c>
      <c r="K2515" s="941" t="s">
        <v>8365</v>
      </c>
      <c r="L2515" s="945">
        <v>1400</v>
      </c>
      <c r="M2515" s="168"/>
      <c r="N2515" s="828">
        <v>44473</v>
      </c>
      <c r="O2515" s="168"/>
      <c r="P2515" s="168"/>
      <c r="Q2515" s="1395">
        <v>74.13</v>
      </c>
      <c r="R2515" s="1396">
        <f t="shared" si="49"/>
        <v>103782</v>
      </c>
      <c r="S2515" s="638" t="s">
        <v>7302</v>
      </c>
      <c r="AB2515" s="1129" t="str">
        <f t="shared" si="48"/>
        <v>Celsius Messina8</v>
      </c>
    </row>
    <row r="2516" spans="1:28" ht="12.95" customHeight="1">
      <c r="A2516" s="1383">
        <v>4528</v>
      </c>
      <c r="B2516" s="941" t="s">
        <v>11101</v>
      </c>
      <c r="C2516" s="1170">
        <v>44439</v>
      </c>
      <c r="D2516" s="941" t="s">
        <v>7968</v>
      </c>
      <c r="E2516" s="941">
        <v>184</v>
      </c>
      <c r="F2516" s="941"/>
      <c r="G2516" s="941"/>
      <c r="H2516" s="943" t="s">
        <v>8638</v>
      </c>
      <c r="I2516" s="943" t="s">
        <v>3875</v>
      </c>
      <c r="J2516" s="1354">
        <v>44411</v>
      </c>
      <c r="K2516" s="941" t="s">
        <v>8365</v>
      </c>
      <c r="L2516" s="945">
        <v>1400</v>
      </c>
      <c r="M2516" s="168"/>
      <c r="N2516" s="828">
        <v>44473</v>
      </c>
      <c r="O2516" s="168"/>
      <c r="P2516" s="168"/>
      <c r="Q2516" s="1395">
        <v>74.13</v>
      </c>
      <c r="R2516" s="1396">
        <f t="shared" si="49"/>
        <v>103782</v>
      </c>
      <c r="S2516" s="638" t="s">
        <v>7302</v>
      </c>
      <c r="AB2516" s="1129" t="str">
        <f t="shared" si="48"/>
        <v>Seaways Goldmar184</v>
      </c>
    </row>
    <row r="2517" spans="1:28" ht="12.95" customHeight="1">
      <c r="A2517" s="1383">
        <v>4529</v>
      </c>
      <c r="B2517" s="941" t="s">
        <v>11102</v>
      </c>
      <c r="C2517" s="1170">
        <v>44439</v>
      </c>
      <c r="D2517" s="941" t="s">
        <v>8170</v>
      </c>
      <c r="E2517" s="941">
        <v>37</v>
      </c>
      <c r="F2517" s="941"/>
      <c r="G2517" s="941"/>
      <c r="H2517" s="943" t="s">
        <v>3771</v>
      </c>
      <c r="I2517" s="943" t="s">
        <v>11061</v>
      </c>
      <c r="J2517" s="1354">
        <v>44421</v>
      </c>
      <c r="K2517" s="941" t="s">
        <v>8365</v>
      </c>
      <c r="L2517" s="945">
        <v>1400</v>
      </c>
      <c r="M2517" s="168"/>
      <c r="N2517" s="828">
        <v>44473</v>
      </c>
      <c r="O2517" s="168"/>
      <c r="P2517" s="168"/>
      <c r="Q2517" s="1395">
        <v>74.13</v>
      </c>
      <c r="R2517" s="1396">
        <f t="shared" si="49"/>
        <v>103782</v>
      </c>
      <c r="S2517" s="638" t="s">
        <v>7302</v>
      </c>
      <c r="AB2517" s="1129" t="str">
        <f t="shared" si="48"/>
        <v>Antipolis37</v>
      </c>
    </row>
    <row r="2518" spans="1:28" ht="12.95" customHeight="1">
      <c r="A2518" s="1383">
        <v>4530</v>
      </c>
      <c r="B2518" s="941" t="s">
        <v>11103</v>
      </c>
      <c r="C2518" s="1170">
        <v>44439</v>
      </c>
      <c r="D2518" s="941" t="s">
        <v>8239</v>
      </c>
      <c r="E2518" s="941">
        <v>43</v>
      </c>
      <c r="F2518" s="941"/>
      <c r="G2518" s="941"/>
      <c r="H2518" s="943" t="s">
        <v>1304</v>
      </c>
      <c r="I2518" s="943" t="s">
        <v>771</v>
      </c>
      <c r="J2518" s="1354">
        <v>44415</v>
      </c>
      <c r="K2518" s="941" t="s">
        <v>8365</v>
      </c>
      <c r="L2518" s="945">
        <v>1400</v>
      </c>
      <c r="M2518" s="168"/>
      <c r="N2518" s="828"/>
      <c r="O2518" s="168"/>
      <c r="P2518" s="168"/>
      <c r="Q2518" s="1395">
        <v>74.13</v>
      </c>
      <c r="R2518" s="1396">
        <f t="shared" si="49"/>
        <v>103782</v>
      </c>
      <c r="S2518" s="638" t="s">
        <v>7302</v>
      </c>
      <c r="AB2518" s="1129" t="str">
        <f t="shared" si="48"/>
        <v>Aquasurazo43</v>
      </c>
    </row>
    <row r="2519" spans="1:28" ht="12.95" customHeight="1">
      <c r="A2519" s="1383">
        <v>4531</v>
      </c>
      <c r="B2519" s="941" t="s">
        <v>11104</v>
      </c>
      <c r="C2519" s="1170">
        <v>44439</v>
      </c>
      <c r="D2519" s="941" t="s">
        <v>10461</v>
      </c>
      <c r="E2519" s="941" t="s">
        <v>11063</v>
      </c>
      <c r="F2519" s="941"/>
      <c r="G2519" s="941"/>
      <c r="H2519" s="943" t="s">
        <v>11064</v>
      </c>
      <c r="I2519" s="943" t="s">
        <v>1409</v>
      </c>
      <c r="J2519" s="1354">
        <v>44435</v>
      </c>
      <c r="K2519" s="941" t="s">
        <v>8365</v>
      </c>
      <c r="L2519" s="945">
        <v>1400</v>
      </c>
      <c r="M2519" s="168"/>
      <c r="N2519" s="828">
        <v>44473</v>
      </c>
      <c r="O2519" s="168"/>
      <c r="P2519" s="168"/>
      <c r="Q2519" s="1395">
        <v>74.13</v>
      </c>
      <c r="R2519" s="1396">
        <f t="shared" si="49"/>
        <v>103782</v>
      </c>
      <c r="S2519" s="638" t="s">
        <v>7302</v>
      </c>
      <c r="AB2519" s="1129" t="str">
        <f t="shared" si="48"/>
        <v>Selini23P-124F</v>
      </c>
    </row>
    <row r="2520" spans="1:28" ht="12.95" customHeight="1">
      <c r="A2520" s="1383">
        <v>4532</v>
      </c>
      <c r="B2520" s="941" t="s">
        <v>11107</v>
      </c>
      <c r="C2520" s="1170">
        <v>44469</v>
      </c>
      <c r="D2520" s="941" t="s">
        <v>11108</v>
      </c>
      <c r="E2520" s="1384" t="s">
        <v>406</v>
      </c>
      <c r="F2520" s="941"/>
      <c r="G2520" s="941"/>
      <c r="H2520" s="943" t="s">
        <v>8961</v>
      </c>
      <c r="I2520" s="943" t="s">
        <v>385</v>
      </c>
      <c r="J2520" s="944">
        <v>44440</v>
      </c>
      <c r="K2520" s="943" t="s">
        <v>9019</v>
      </c>
      <c r="L2520" s="945">
        <v>1200</v>
      </c>
      <c r="M2520" s="168"/>
      <c r="N2520" s="828">
        <v>44526</v>
      </c>
      <c r="O2520" s="168"/>
      <c r="P2520" s="168"/>
      <c r="Q2520" s="1395">
        <v>74.150000000000006</v>
      </c>
      <c r="R2520" s="1396">
        <f t="shared" si="49"/>
        <v>88980</v>
      </c>
      <c r="S2520" s="638" t="s">
        <v>7302</v>
      </c>
      <c r="AB2520" s="1129" t="str">
        <f t="shared" si="48"/>
        <v>Alkinoos03</v>
      </c>
    </row>
    <row r="2521" spans="1:28" ht="12.95" customHeight="1">
      <c r="A2521" s="1383">
        <v>4533</v>
      </c>
      <c r="B2521" s="941" t="s">
        <v>11109</v>
      </c>
      <c r="C2521" s="1170">
        <v>44469</v>
      </c>
      <c r="D2521" s="941" t="s">
        <v>11110</v>
      </c>
      <c r="E2521" s="1384">
        <v>101</v>
      </c>
      <c r="F2521" s="941"/>
      <c r="G2521" s="941"/>
      <c r="H2521" s="943" t="s">
        <v>11111</v>
      </c>
      <c r="I2521" s="943" t="s">
        <v>48</v>
      </c>
      <c r="J2521" s="944">
        <v>44443</v>
      </c>
      <c r="K2521" s="943" t="s">
        <v>9019</v>
      </c>
      <c r="L2521" s="945">
        <v>1200</v>
      </c>
      <c r="M2521" s="168"/>
      <c r="N2521" s="828">
        <v>44526</v>
      </c>
      <c r="O2521" s="168"/>
      <c r="P2521" s="168"/>
      <c r="Q2521" s="1395">
        <v>74.150000000000006</v>
      </c>
      <c r="R2521" s="1396">
        <f t="shared" si="49"/>
        <v>88980</v>
      </c>
      <c r="S2521" s="638" t="s">
        <v>7302</v>
      </c>
      <c r="AB2521" s="1129" t="str">
        <f t="shared" si="48"/>
        <v>Patroclus101</v>
      </c>
    </row>
    <row r="2522" spans="1:28" ht="12.95" customHeight="1">
      <c r="A2522" s="1383">
        <v>4534</v>
      </c>
      <c r="B2522" s="941" t="s">
        <v>11112</v>
      </c>
      <c r="C2522" s="1170">
        <v>44469</v>
      </c>
      <c r="D2522" s="941" t="s">
        <v>11113</v>
      </c>
      <c r="E2522" s="1384">
        <v>134</v>
      </c>
      <c r="F2522" s="941"/>
      <c r="G2522" s="941"/>
      <c r="H2522" s="943" t="s">
        <v>8961</v>
      </c>
      <c r="I2522" s="943" t="s">
        <v>567</v>
      </c>
      <c r="J2522" s="944">
        <v>44462</v>
      </c>
      <c r="K2522" s="943" t="s">
        <v>9019</v>
      </c>
      <c r="L2522" s="945">
        <v>1200</v>
      </c>
      <c r="M2522" s="168"/>
      <c r="N2522" s="828">
        <v>44526</v>
      </c>
      <c r="O2522" s="168"/>
      <c r="P2522" s="168"/>
      <c r="Q2522" s="1395">
        <v>74.150000000000006</v>
      </c>
      <c r="R2522" s="1396">
        <f t="shared" si="49"/>
        <v>88980</v>
      </c>
      <c r="S2522" s="638" t="s">
        <v>7302</v>
      </c>
      <c r="AB2522" s="1129" t="str">
        <f t="shared" si="48"/>
        <v>Minerva Alice134</v>
      </c>
    </row>
    <row r="2523" spans="1:28" ht="12.95" customHeight="1">
      <c r="A2523" s="1383">
        <v>4535</v>
      </c>
      <c r="B2523" s="941" t="s">
        <v>11114</v>
      </c>
      <c r="C2523" s="1170">
        <v>44469</v>
      </c>
      <c r="D2523" s="941" t="s">
        <v>7855</v>
      </c>
      <c r="E2523" s="941">
        <v>1</v>
      </c>
      <c r="F2523" s="941"/>
      <c r="G2523" s="941"/>
      <c r="H2523" s="943" t="s">
        <v>9915</v>
      </c>
      <c r="I2523" s="943" t="s">
        <v>20</v>
      </c>
      <c r="J2523" s="944">
        <v>44456</v>
      </c>
      <c r="K2523" s="943" t="s">
        <v>28</v>
      </c>
      <c r="L2523" s="945">
        <v>1400</v>
      </c>
      <c r="M2523" s="168"/>
      <c r="N2523" s="828">
        <v>44495</v>
      </c>
      <c r="O2523" s="168"/>
      <c r="P2523" s="168"/>
      <c r="Q2523" s="1395">
        <v>74.150000000000006</v>
      </c>
      <c r="R2523" s="1396">
        <f t="shared" si="49"/>
        <v>103810.00000000001</v>
      </c>
      <c r="S2523" s="638" t="s">
        <v>7302</v>
      </c>
      <c r="AB2523" s="1129" t="str">
        <f t="shared" si="48"/>
        <v>New Award1</v>
      </c>
    </row>
    <row r="2524" spans="1:28" ht="12.95" customHeight="1">
      <c r="A2524" s="1383">
        <v>4536</v>
      </c>
      <c r="B2524" s="941" t="s">
        <v>11115</v>
      </c>
      <c r="C2524" s="1170">
        <v>44469</v>
      </c>
      <c r="D2524" s="941" t="s">
        <v>10720</v>
      </c>
      <c r="E2524" s="941" t="s">
        <v>11116</v>
      </c>
      <c r="F2524" s="941"/>
      <c r="G2524" s="941"/>
      <c r="H2524" s="943" t="s">
        <v>671</v>
      </c>
      <c r="I2524" s="943" t="s">
        <v>20</v>
      </c>
      <c r="J2524" s="944">
        <v>44443</v>
      </c>
      <c r="K2524" s="943" t="s">
        <v>28</v>
      </c>
      <c r="L2524" s="945">
        <v>1400</v>
      </c>
      <c r="M2524" s="168"/>
      <c r="N2524" s="828">
        <v>44515</v>
      </c>
      <c r="O2524" s="168"/>
      <c r="P2524" s="168"/>
      <c r="Q2524" s="1395">
        <v>74.150000000000006</v>
      </c>
      <c r="R2524" s="1396">
        <f t="shared" si="49"/>
        <v>103810.00000000001</v>
      </c>
      <c r="S2524" s="638" t="s">
        <v>7302</v>
      </c>
      <c r="AB2524" s="1129" t="str">
        <f t="shared" ref="AB2524:AB2587" si="50">IF(TRIM(A2524)="","",CONCATENATE(TRIM(D2524),TRIM(E2524)))</f>
        <v>Ridgebury Judith04_21</v>
      </c>
    </row>
    <row r="2525" spans="1:28" ht="12.95" customHeight="1">
      <c r="A2525" s="1383">
        <v>4537</v>
      </c>
      <c r="B2525" s="941" t="s">
        <v>11117</v>
      </c>
      <c r="C2525" s="1170">
        <v>44469</v>
      </c>
      <c r="D2525" s="941" t="s">
        <v>11118</v>
      </c>
      <c r="E2525" s="941">
        <v>34</v>
      </c>
      <c r="F2525" s="941"/>
      <c r="G2525" s="941"/>
      <c r="H2525" s="943" t="s">
        <v>10120</v>
      </c>
      <c r="I2525" s="943" t="s">
        <v>20</v>
      </c>
      <c r="J2525" s="944">
        <v>44448</v>
      </c>
      <c r="K2525" s="943" t="s">
        <v>28</v>
      </c>
      <c r="L2525" s="945">
        <v>1400</v>
      </c>
      <c r="M2525" s="168"/>
      <c r="N2525" s="828">
        <v>44517</v>
      </c>
      <c r="O2525" s="168"/>
      <c r="P2525" s="168"/>
      <c r="Q2525" s="1395">
        <v>74.150000000000006</v>
      </c>
      <c r="R2525" s="1396">
        <f t="shared" si="49"/>
        <v>103810.00000000001</v>
      </c>
      <c r="S2525" s="638" t="s">
        <v>7302</v>
      </c>
      <c r="AB2525" s="1129" t="str">
        <f t="shared" si="50"/>
        <v>Navig8 Constellation34</v>
      </c>
    </row>
    <row r="2526" spans="1:28" ht="12.95" customHeight="1">
      <c r="A2526" s="1383">
        <v>4538</v>
      </c>
      <c r="B2526" s="941" t="s">
        <v>11119</v>
      </c>
      <c r="C2526" s="1170">
        <v>44469</v>
      </c>
      <c r="D2526" s="941" t="s">
        <v>11120</v>
      </c>
      <c r="E2526" s="941">
        <v>34</v>
      </c>
      <c r="F2526" s="941"/>
      <c r="G2526" s="941"/>
      <c r="H2526" s="943" t="s">
        <v>11043</v>
      </c>
      <c r="I2526" s="943" t="s">
        <v>225</v>
      </c>
      <c r="J2526" s="944">
        <v>44464</v>
      </c>
      <c r="K2526" s="943" t="s">
        <v>10912</v>
      </c>
      <c r="L2526" s="945">
        <v>1600</v>
      </c>
      <c r="M2526" s="168"/>
      <c r="N2526" s="828">
        <v>44495</v>
      </c>
      <c r="O2526" s="168"/>
      <c r="P2526" s="168"/>
      <c r="Q2526" s="1395">
        <v>74.150000000000006</v>
      </c>
      <c r="R2526" s="1396">
        <f t="shared" si="49"/>
        <v>118640.00000000001</v>
      </c>
      <c r="S2526" s="638" t="s">
        <v>7302</v>
      </c>
      <c r="AB2526" s="1129" t="str">
        <f t="shared" si="50"/>
        <v>Solana34</v>
      </c>
    </row>
    <row r="2527" spans="1:28" ht="12.95" customHeight="1">
      <c r="A2527" s="1383">
        <v>4539</v>
      </c>
      <c r="B2527" s="941" t="s">
        <v>11121</v>
      </c>
      <c r="C2527" s="1170">
        <v>44469</v>
      </c>
      <c r="D2527" s="941" t="s">
        <v>11122</v>
      </c>
      <c r="E2527" s="941">
        <v>1</v>
      </c>
      <c r="F2527" s="941"/>
      <c r="G2527" s="941"/>
      <c r="H2527" s="943" t="s">
        <v>9914</v>
      </c>
      <c r="I2527" s="943" t="s">
        <v>25</v>
      </c>
      <c r="J2527" s="944">
        <v>44443</v>
      </c>
      <c r="K2527" s="943" t="s">
        <v>1485</v>
      </c>
      <c r="L2527" s="945">
        <v>1600</v>
      </c>
      <c r="M2527" s="168"/>
      <c r="N2527" s="828">
        <v>44595</v>
      </c>
      <c r="O2527" s="168"/>
      <c r="P2527" s="168"/>
      <c r="Q2527" s="1395">
        <v>74.150000000000006</v>
      </c>
      <c r="R2527" s="1396">
        <f t="shared" si="49"/>
        <v>118640.00000000001</v>
      </c>
      <c r="S2527" s="638" t="s">
        <v>7302</v>
      </c>
      <c r="AB2527" s="1129" t="str">
        <f t="shared" si="50"/>
        <v>Gran Couva1</v>
      </c>
    </row>
    <row r="2528" spans="1:28" ht="12.95" customHeight="1">
      <c r="A2528" s="1383">
        <v>4540</v>
      </c>
      <c r="B2528" s="941" t="s">
        <v>11123</v>
      </c>
      <c r="C2528" s="1170">
        <v>44469</v>
      </c>
      <c r="D2528" s="941" t="s">
        <v>1853</v>
      </c>
      <c r="E2528" s="941" t="s">
        <v>11124</v>
      </c>
      <c r="F2528" s="941"/>
      <c r="G2528" s="941"/>
      <c r="H2528" s="943" t="s">
        <v>8302</v>
      </c>
      <c r="I2528" s="943" t="s">
        <v>25</v>
      </c>
      <c r="J2528" s="944">
        <v>44449</v>
      </c>
      <c r="K2528" s="943" t="s">
        <v>7591</v>
      </c>
      <c r="L2528" s="945">
        <v>1400</v>
      </c>
      <c r="M2528" s="168"/>
      <c r="N2528" s="828">
        <v>44502</v>
      </c>
      <c r="O2528" s="168"/>
      <c r="P2528" s="168"/>
      <c r="Q2528" s="1395">
        <v>74.150000000000006</v>
      </c>
      <c r="R2528" s="1396">
        <f t="shared" si="49"/>
        <v>103810.00000000001</v>
      </c>
      <c r="S2528" s="638" t="s">
        <v>7302</v>
      </c>
      <c r="AB2528" s="1129" t="str">
        <f t="shared" si="50"/>
        <v>Lady Malou2021_007</v>
      </c>
    </row>
    <row r="2529" spans="1:28" ht="12.95" customHeight="1">
      <c r="A2529" s="1383">
        <v>4541</v>
      </c>
      <c r="B2529" s="941" t="s">
        <v>11125</v>
      </c>
      <c r="C2529" s="1170">
        <v>44469</v>
      </c>
      <c r="D2529" s="941" t="s">
        <v>11126</v>
      </c>
      <c r="E2529" s="941">
        <v>2110</v>
      </c>
      <c r="F2529" s="941"/>
      <c r="G2529" s="941"/>
      <c r="H2529" s="943" t="s">
        <v>8302</v>
      </c>
      <c r="I2529" s="943" t="s">
        <v>5705</v>
      </c>
      <c r="J2529" s="944">
        <v>44452</v>
      </c>
      <c r="K2529" s="943" t="s">
        <v>7591</v>
      </c>
      <c r="L2529" s="945">
        <v>1400</v>
      </c>
      <c r="M2529" s="168"/>
      <c r="N2529" s="828">
        <v>44502</v>
      </c>
      <c r="O2529" s="168"/>
      <c r="P2529" s="168"/>
      <c r="Q2529" s="1395">
        <v>74.150000000000006</v>
      </c>
      <c r="R2529" s="1396">
        <f t="shared" si="49"/>
        <v>103810.00000000001</v>
      </c>
      <c r="S2529" s="638" t="s">
        <v>7302</v>
      </c>
      <c r="AB2529" s="1129" t="str">
        <f t="shared" si="50"/>
        <v>Hellas Revenger2110</v>
      </c>
    </row>
    <row r="2530" spans="1:28" ht="12.95" customHeight="1">
      <c r="A2530" s="1383">
        <v>4542</v>
      </c>
      <c r="B2530" s="941" t="s">
        <v>11127</v>
      </c>
      <c r="C2530" s="1170">
        <v>44469</v>
      </c>
      <c r="D2530" s="941" t="s">
        <v>9273</v>
      </c>
      <c r="E2530" s="941">
        <v>77</v>
      </c>
      <c r="F2530" s="941"/>
      <c r="G2530" s="941"/>
      <c r="H2530" s="943" t="s">
        <v>8302</v>
      </c>
      <c r="I2530" s="943" t="s">
        <v>25</v>
      </c>
      <c r="J2530" s="944">
        <v>44465</v>
      </c>
      <c r="K2530" s="943" t="s">
        <v>7591</v>
      </c>
      <c r="L2530" s="945">
        <v>1400</v>
      </c>
      <c r="M2530" s="168"/>
      <c r="N2530" s="828">
        <v>44502</v>
      </c>
      <c r="O2530" s="168"/>
      <c r="P2530" s="168"/>
      <c r="Q2530" s="1395">
        <v>74.150000000000006</v>
      </c>
      <c r="R2530" s="1396">
        <f t="shared" si="49"/>
        <v>103810.00000000001</v>
      </c>
      <c r="S2530" s="638" t="s">
        <v>7302</v>
      </c>
      <c r="AB2530" s="1129" t="str">
        <f t="shared" si="50"/>
        <v>Silver Dover77</v>
      </c>
    </row>
    <row r="2531" spans="1:28" ht="12.95" customHeight="1">
      <c r="A2531" s="1383">
        <v>4543</v>
      </c>
      <c r="B2531" s="941" t="s">
        <v>11128</v>
      </c>
      <c r="C2531" s="1170">
        <v>44469</v>
      </c>
      <c r="D2531" s="941" t="s">
        <v>11129</v>
      </c>
      <c r="E2531" s="1385">
        <v>2</v>
      </c>
      <c r="F2531" s="941"/>
      <c r="G2531" s="941"/>
      <c r="H2531" s="943" t="s">
        <v>8389</v>
      </c>
      <c r="I2531" s="943" t="s">
        <v>55</v>
      </c>
      <c r="J2531" s="944">
        <v>44465</v>
      </c>
      <c r="K2531" s="943" t="s">
        <v>1466</v>
      </c>
      <c r="L2531" s="945">
        <v>1050</v>
      </c>
      <c r="M2531" s="168"/>
      <c r="N2531" s="828">
        <v>44530</v>
      </c>
      <c r="O2531" s="168"/>
      <c r="P2531" s="168"/>
      <c r="Q2531" s="1395">
        <v>74.150000000000006</v>
      </c>
      <c r="R2531" s="1396">
        <f t="shared" si="49"/>
        <v>77857.5</v>
      </c>
      <c r="S2531" s="638" t="s">
        <v>7302</v>
      </c>
      <c r="AB2531" s="1129" t="str">
        <f t="shared" si="50"/>
        <v>Pacific Diamond2</v>
      </c>
    </row>
    <row r="2532" spans="1:28" ht="12.95" customHeight="1">
      <c r="A2532" s="1383">
        <v>4544</v>
      </c>
      <c r="B2532" s="941" t="s">
        <v>11130</v>
      </c>
      <c r="C2532" s="1170">
        <v>44469</v>
      </c>
      <c r="D2532" s="941" t="s">
        <v>9199</v>
      </c>
      <c r="E2532" s="1385">
        <v>51</v>
      </c>
      <c r="F2532" s="941"/>
      <c r="G2532" s="941"/>
      <c r="H2532" s="943" t="s">
        <v>10456</v>
      </c>
      <c r="I2532" s="943" t="s">
        <v>20</v>
      </c>
      <c r="J2532" s="944">
        <v>44468</v>
      </c>
      <c r="K2532" s="943" t="s">
        <v>1466</v>
      </c>
      <c r="L2532" s="945">
        <v>1050</v>
      </c>
      <c r="M2532" s="168"/>
      <c r="N2532" s="828"/>
      <c r="O2532" s="168"/>
      <c r="P2532" s="168"/>
      <c r="Q2532" s="1395">
        <v>74.150000000000006</v>
      </c>
      <c r="R2532" s="1396">
        <f t="shared" si="49"/>
        <v>77857.5</v>
      </c>
      <c r="S2532" s="638" t="s">
        <v>7302</v>
      </c>
      <c r="AB2532" s="1129" t="str">
        <f t="shared" si="50"/>
        <v>Advantage Spring51</v>
      </c>
    </row>
    <row r="2533" spans="1:28" ht="12.95" customHeight="1">
      <c r="A2533" s="1383">
        <v>4545</v>
      </c>
      <c r="B2533" s="941" t="s">
        <v>11131</v>
      </c>
      <c r="C2533" s="1170">
        <v>44469</v>
      </c>
      <c r="D2533" s="941" t="s">
        <v>2854</v>
      </c>
      <c r="E2533" s="1385">
        <v>302</v>
      </c>
      <c r="F2533" s="941"/>
      <c r="G2533" s="941"/>
      <c r="H2533" s="943" t="s">
        <v>10427</v>
      </c>
      <c r="I2533" s="943" t="s">
        <v>532</v>
      </c>
      <c r="J2533" s="944">
        <v>44444</v>
      </c>
      <c r="K2533" s="943" t="s">
        <v>1466</v>
      </c>
      <c r="L2533" s="945">
        <v>1050</v>
      </c>
      <c r="M2533" s="168"/>
      <c r="N2533" s="828">
        <v>44530</v>
      </c>
      <c r="O2533" s="168"/>
      <c r="P2533" s="168"/>
      <c r="Q2533" s="1395">
        <v>74.150000000000006</v>
      </c>
      <c r="R2533" s="1396">
        <f t="shared" si="49"/>
        <v>77857.5</v>
      </c>
      <c r="S2533" s="638" t="s">
        <v>7302</v>
      </c>
      <c r="AB2533" s="1129" t="str">
        <f t="shared" si="50"/>
        <v>Emmy Schulte302</v>
      </c>
    </row>
    <row r="2534" spans="1:28" ht="12.95" customHeight="1">
      <c r="A2534" s="1383">
        <v>4546</v>
      </c>
      <c r="B2534" s="941" t="s">
        <v>11132</v>
      </c>
      <c r="C2534" s="1170">
        <v>44469</v>
      </c>
      <c r="D2534" s="941" t="s">
        <v>9228</v>
      </c>
      <c r="E2534" s="1385" t="s">
        <v>11133</v>
      </c>
      <c r="F2534" s="941"/>
      <c r="G2534" s="941"/>
      <c r="H2534" s="943" t="s">
        <v>10427</v>
      </c>
      <c r="I2534" s="943" t="s">
        <v>25</v>
      </c>
      <c r="J2534" s="944">
        <v>44468</v>
      </c>
      <c r="K2534" s="943" t="s">
        <v>1466</v>
      </c>
      <c r="L2534" s="945">
        <v>1050</v>
      </c>
      <c r="M2534" s="168"/>
      <c r="N2534" s="828">
        <v>44530</v>
      </c>
      <c r="O2534" s="168"/>
      <c r="P2534" s="168"/>
      <c r="Q2534" s="1395">
        <v>74.150000000000006</v>
      </c>
      <c r="R2534" s="1396">
        <f t="shared" si="49"/>
        <v>77857.5</v>
      </c>
      <c r="S2534" s="638" t="s">
        <v>7302</v>
      </c>
      <c r="AB2534" s="1129" t="str">
        <f t="shared" si="50"/>
        <v>Sten Fjell141, 142, 143, 144</v>
      </c>
    </row>
    <row r="2535" spans="1:28" ht="12.95" customHeight="1">
      <c r="A2535" s="1383">
        <v>4547</v>
      </c>
      <c r="B2535" s="941" t="s">
        <v>11134</v>
      </c>
      <c r="C2535" s="1170">
        <v>44469</v>
      </c>
      <c r="D2535" s="941" t="s">
        <v>2776</v>
      </c>
      <c r="E2535" s="1385" t="s">
        <v>11135</v>
      </c>
      <c r="F2535" s="941"/>
      <c r="G2535" s="941"/>
      <c r="H2535" s="943" t="s">
        <v>10427</v>
      </c>
      <c r="I2535" s="943" t="s">
        <v>535</v>
      </c>
      <c r="J2535" s="944">
        <v>44459</v>
      </c>
      <c r="K2535" s="943" t="s">
        <v>1466</v>
      </c>
      <c r="L2535" s="945">
        <v>1050</v>
      </c>
      <c r="M2535" s="168"/>
      <c r="N2535" s="828">
        <v>44530</v>
      </c>
      <c r="O2535" s="168"/>
      <c r="P2535" s="168"/>
      <c r="Q2535" s="1395">
        <v>74.150000000000006</v>
      </c>
      <c r="R2535" s="1396">
        <f t="shared" si="49"/>
        <v>77857.5</v>
      </c>
      <c r="S2535" s="638" t="s">
        <v>7302</v>
      </c>
      <c r="AB2535" s="1129" t="str">
        <f t="shared" si="50"/>
        <v>Sten Skagen214, 215, 216</v>
      </c>
    </row>
    <row r="2536" spans="1:28" ht="12.95" customHeight="1">
      <c r="A2536" s="1383">
        <v>4548</v>
      </c>
      <c r="B2536" s="941" t="s">
        <v>11136</v>
      </c>
      <c r="C2536" s="1170">
        <v>44469</v>
      </c>
      <c r="D2536" s="941" t="s">
        <v>2779</v>
      </c>
      <c r="E2536" s="1385" t="s">
        <v>11137</v>
      </c>
      <c r="F2536" s="941"/>
      <c r="G2536" s="941"/>
      <c r="H2536" s="943" t="s">
        <v>10427</v>
      </c>
      <c r="I2536" s="943" t="s">
        <v>2870</v>
      </c>
      <c r="J2536" s="944">
        <v>44462</v>
      </c>
      <c r="K2536" s="943" t="s">
        <v>1466</v>
      </c>
      <c r="L2536" s="945">
        <v>1050</v>
      </c>
      <c r="M2536" s="168"/>
      <c r="N2536" s="828">
        <v>44530</v>
      </c>
      <c r="O2536" s="168"/>
      <c r="P2536" s="168"/>
      <c r="Q2536" s="1395">
        <v>74.150000000000006</v>
      </c>
      <c r="R2536" s="1396">
        <f t="shared" si="49"/>
        <v>77857.5</v>
      </c>
      <c r="S2536" s="638" t="s">
        <v>7302</v>
      </c>
      <c r="AB2536" s="1129" t="str">
        <f t="shared" si="50"/>
        <v>Tigris360, 361, 362</v>
      </c>
    </row>
    <row r="2537" spans="1:28" ht="12.95" customHeight="1">
      <c r="A2537" s="1383">
        <v>4549</v>
      </c>
      <c r="B2537" s="941" t="s">
        <v>11138</v>
      </c>
      <c r="C2537" s="1170">
        <v>44469</v>
      </c>
      <c r="D2537" s="941" t="s">
        <v>11139</v>
      </c>
      <c r="E2537" s="941">
        <v>2104</v>
      </c>
      <c r="F2537" s="941"/>
      <c r="G2537" s="941"/>
      <c r="H2537" s="943" t="s">
        <v>666</v>
      </c>
      <c r="I2537" s="943" t="s">
        <v>3978</v>
      </c>
      <c r="J2537" s="944">
        <v>44456</v>
      </c>
      <c r="K2537" s="943" t="s">
        <v>1094</v>
      </c>
      <c r="L2537" s="945">
        <v>1400</v>
      </c>
      <c r="M2537" s="168"/>
      <c r="N2537" s="828">
        <v>44502</v>
      </c>
      <c r="O2537" s="168"/>
      <c r="P2537" s="168"/>
      <c r="Q2537" s="1395">
        <v>74.150000000000006</v>
      </c>
      <c r="R2537" s="1396">
        <f t="shared" si="49"/>
        <v>103810.00000000001</v>
      </c>
      <c r="S2537" s="638" t="s">
        <v>7302</v>
      </c>
      <c r="AB2537" s="1129" t="str">
        <f t="shared" si="50"/>
        <v>Stena Paris2104</v>
      </c>
    </row>
    <row r="2538" spans="1:28" ht="12.95" customHeight="1">
      <c r="A2538" s="1383">
        <v>4550</v>
      </c>
      <c r="B2538" s="941" t="s">
        <v>11140</v>
      </c>
      <c r="C2538" s="1170">
        <v>44469</v>
      </c>
      <c r="D2538" s="941" t="s">
        <v>652</v>
      </c>
      <c r="E2538" s="941">
        <v>2105</v>
      </c>
      <c r="F2538" s="941"/>
      <c r="G2538" s="941"/>
      <c r="H2538" s="943" t="s">
        <v>828</v>
      </c>
      <c r="I2538" s="943" t="s">
        <v>207</v>
      </c>
      <c r="J2538" s="944">
        <v>44440</v>
      </c>
      <c r="K2538" s="943" t="s">
        <v>1094</v>
      </c>
      <c r="L2538" s="945">
        <v>1400</v>
      </c>
      <c r="M2538" s="168"/>
      <c r="N2538" s="828">
        <v>44495</v>
      </c>
      <c r="O2538" s="168"/>
      <c r="P2538" s="168"/>
      <c r="Q2538" s="1395">
        <v>74.150000000000006</v>
      </c>
      <c r="R2538" s="1396">
        <f t="shared" si="49"/>
        <v>103810.00000000001</v>
      </c>
      <c r="S2538" s="638" t="s">
        <v>7302</v>
      </c>
      <c r="AB2538" s="1129" t="str">
        <f t="shared" si="50"/>
        <v>Sonangol Porto Amboim2105</v>
      </c>
    </row>
    <row r="2539" spans="1:28" ht="12.95" customHeight="1">
      <c r="A2539" s="1383">
        <v>4551</v>
      </c>
      <c r="B2539" s="941" t="s">
        <v>11141</v>
      </c>
      <c r="C2539" s="1170">
        <v>44469</v>
      </c>
      <c r="D2539" s="941" t="s">
        <v>1292</v>
      </c>
      <c r="E2539" s="941">
        <v>2104</v>
      </c>
      <c r="F2539" s="941"/>
      <c r="G2539" s="941"/>
      <c r="H2539" s="943" t="s">
        <v>828</v>
      </c>
      <c r="I2539" s="943" t="s">
        <v>20</v>
      </c>
      <c r="J2539" s="944">
        <v>44444</v>
      </c>
      <c r="K2539" s="943" t="s">
        <v>1094</v>
      </c>
      <c r="L2539" s="945">
        <v>1400</v>
      </c>
      <c r="M2539" s="168"/>
      <c r="N2539" s="828">
        <v>44586</v>
      </c>
      <c r="O2539" s="168"/>
      <c r="P2539" s="168"/>
      <c r="Q2539" s="1395">
        <v>74.150000000000006</v>
      </c>
      <c r="R2539" s="1396">
        <f t="shared" si="49"/>
        <v>103810.00000000001</v>
      </c>
      <c r="S2539" s="638" t="s">
        <v>7302</v>
      </c>
      <c r="AB2539" s="1129" t="str">
        <f t="shared" si="50"/>
        <v>Afroditi2104</v>
      </c>
    </row>
    <row r="2540" spans="1:28" ht="12.95" customHeight="1">
      <c r="A2540" s="1383">
        <v>4552</v>
      </c>
      <c r="B2540" s="941" t="s">
        <v>11142</v>
      </c>
      <c r="C2540" s="1170">
        <v>44469</v>
      </c>
      <c r="D2540" s="941" t="s">
        <v>738</v>
      </c>
      <c r="E2540" s="941">
        <v>2102</v>
      </c>
      <c r="F2540" s="941"/>
      <c r="G2540" s="941"/>
      <c r="H2540" s="943" t="s">
        <v>11143</v>
      </c>
      <c r="I2540" s="943" t="s">
        <v>319</v>
      </c>
      <c r="J2540" s="944">
        <v>44456</v>
      </c>
      <c r="K2540" s="943" t="s">
        <v>1094</v>
      </c>
      <c r="L2540" s="945">
        <v>1400</v>
      </c>
      <c r="M2540" s="168"/>
      <c r="N2540" s="828">
        <v>44586</v>
      </c>
      <c r="O2540" s="168"/>
      <c r="P2540" s="168"/>
      <c r="Q2540" s="1395">
        <v>74.150000000000006</v>
      </c>
      <c r="R2540" s="1396">
        <f t="shared" si="49"/>
        <v>103810.00000000001</v>
      </c>
      <c r="S2540" s="638" t="s">
        <v>7302</v>
      </c>
      <c r="AB2540" s="1129" t="str">
        <f t="shared" si="50"/>
        <v>Sonangol Rangel2102</v>
      </c>
    </row>
    <row r="2541" spans="1:28" ht="12.95" customHeight="1">
      <c r="A2541" s="1383">
        <v>4553</v>
      </c>
      <c r="B2541" s="941" t="s">
        <v>11144</v>
      </c>
      <c r="C2541" s="1170">
        <v>44469</v>
      </c>
      <c r="D2541" s="941" t="s">
        <v>3498</v>
      </c>
      <c r="E2541" s="941">
        <v>2104</v>
      </c>
      <c r="F2541" s="941"/>
      <c r="G2541" s="941"/>
      <c r="H2541" s="943" t="s">
        <v>11049</v>
      </c>
      <c r="I2541" s="943" t="s">
        <v>347</v>
      </c>
      <c r="J2541" s="944">
        <v>44442</v>
      </c>
      <c r="K2541" s="943" t="s">
        <v>1094</v>
      </c>
      <c r="L2541" s="945">
        <v>1400</v>
      </c>
      <c r="M2541" s="168"/>
      <c r="N2541" s="828">
        <v>44502</v>
      </c>
      <c r="O2541" s="168"/>
      <c r="P2541" s="168"/>
      <c r="Q2541" s="1395">
        <v>74.150000000000006</v>
      </c>
      <c r="R2541" s="1396">
        <f t="shared" si="49"/>
        <v>103810.00000000001</v>
      </c>
      <c r="S2541" s="638" t="s">
        <v>7302</v>
      </c>
      <c r="AB2541" s="1129" t="str">
        <f t="shared" si="50"/>
        <v>Stena Sunrise2104</v>
      </c>
    </row>
    <row r="2542" spans="1:28" ht="12.95" customHeight="1">
      <c r="A2542" s="1383">
        <v>4554</v>
      </c>
      <c r="B2542" s="941" t="s">
        <v>11145</v>
      </c>
      <c r="C2542" s="1170">
        <v>44469</v>
      </c>
      <c r="D2542" s="941" t="s">
        <v>440</v>
      </c>
      <c r="E2542" s="941">
        <v>37</v>
      </c>
      <c r="F2542" s="941"/>
      <c r="G2542" s="941"/>
      <c r="H2542" s="943" t="s">
        <v>9981</v>
      </c>
      <c r="I2542" s="943" t="s">
        <v>410</v>
      </c>
      <c r="J2542" s="944">
        <v>44440</v>
      </c>
      <c r="K2542" s="943" t="s">
        <v>60</v>
      </c>
      <c r="L2542" s="945">
        <v>800</v>
      </c>
      <c r="M2542" s="168"/>
      <c r="N2542" s="828">
        <v>44502</v>
      </c>
      <c r="O2542" s="168"/>
      <c r="P2542" s="168"/>
      <c r="Q2542" s="1395">
        <v>74.150000000000006</v>
      </c>
      <c r="R2542" s="1396">
        <f t="shared" si="49"/>
        <v>59320.000000000007</v>
      </c>
      <c r="S2542" s="638" t="s">
        <v>7302</v>
      </c>
      <c r="AB2542" s="1129" t="str">
        <f t="shared" si="50"/>
        <v>Tianlong Spirit37</v>
      </c>
    </row>
    <row r="2543" spans="1:28" ht="12.95" customHeight="1">
      <c r="A2543" s="1383">
        <v>4555</v>
      </c>
      <c r="B2543" s="941" t="s">
        <v>11146</v>
      </c>
      <c r="C2543" s="1170">
        <v>44469</v>
      </c>
      <c r="D2543" s="941" t="s">
        <v>8011</v>
      </c>
      <c r="E2543" s="941">
        <v>43</v>
      </c>
      <c r="F2543" s="941"/>
      <c r="G2543" s="941"/>
      <c r="H2543" s="943" t="s">
        <v>1834</v>
      </c>
      <c r="I2543" s="943" t="s">
        <v>7597</v>
      </c>
      <c r="J2543" s="944">
        <v>44450</v>
      </c>
      <c r="K2543" s="943" t="s">
        <v>60</v>
      </c>
      <c r="L2543" s="945">
        <v>800</v>
      </c>
      <c r="M2543" s="168"/>
      <c r="N2543" s="828">
        <v>44502</v>
      </c>
      <c r="O2543" s="168"/>
      <c r="P2543" s="168"/>
      <c r="Q2543" s="1395">
        <v>74.150000000000006</v>
      </c>
      <c r="R2543" s="1396">
        <f t="shared" si="49"/>
        <v>59320.000000000007</v>
      </c>
      <c r="S2543" s="638" t="s">
        <v>7302</v>
      </c>
      <c r="AB2543" s="1129" t="str">
        <f t="shared" si="50"/>
        <v>Baker Spirit43</v>
      </c>
    </row>
    <row r="2544" spans="1:28" ht="12.95" customHeight="1">
      <c r="A2544" s="1383">
        <v>4556</v>
      </c>
      <c r="B2544" s="941" t="s">
        <v>11147</v>
      </c>
      <c r="C2544" s="1170">
        <v>44469</v>
      </c>
      <c r="D2544" s="941" t="s">
        <v>56</v>
      </c>
      <c r="E2544" s="941">
        <v>23</v>
      </c>
      <c r="F2544" s="941"/>
      <c r="G2544" s="941"/>
      <c r="H2544" s="943" t="s">
        <v>63</v>
      </c>
      <c r="I2544" s="943" t="s">
        <v>77</v>
      </c>
      <c r="J2544" s="944">
        <v>44450</v>
      </c>
      <c r="K2544" s="943" t="s">
        <v>60</v>
      </c>
      <c r="L2544" s="945">
        <v>800</v>
      </c>
      <c r="M2544" s="168"/>
      <c r="N2544" s="828">
        <v>44502</v>
      </c>
      <c r="O2544" s="168"/>
      <c r="P2544" s="168"/>
      <c r="Q2544" s="1395">
        <v>74.150000000000006</v>
      </c>
      <c r="R2544" s="1396">
        <f t="shared" si="49"/>
        <v>59320.000000000007</v>
      </c>
      <c r="S2544" s="638" t="s">
        <v>7302</v>
      </c>
      <c r="AB2544" s="1129" t="str">
        <f t="shared" si="50"/>
        <v>Blue Sea23</v>
      </c>
    </row>
    <row r="2545" spans="1:28" ht="12.95" customHeight="1">
      <c r="A2545" s="1383">
        <v>4557</v>
      </c>
      <c r="B2545" s="941" t="s">
        <v>11148</v>
      </c>
      <c r="C2545" s="1170">
        <v>44469</v>
      </c>
      <c r="D2545" s="941" t="s">
        <v>8122</v>
      </c>
      <c r="E2545" s="941">
        <v>99</v>
      </c>
      <c r="F2545" s="941"/>
      <c r="G2545" s="941"/>
      <c r="H2545" s="943" t="s">
        <v>7955</v>
      </c>
      <c r="I2545" s="943" t="s">
        <v>9082</v>
      </c>
      <c r="J2545" s="944">
        <v>44453</v>
      </c>
      <c r="K2545" s="943" t="s">
        <v>60</v>
      </c>
      <c r="L2545" s="945">
        <v>800</v>
      </c>
      <c r="M2545" s="168"/>
      <c r="N2545" s="828">
        <v>44502</v>
      </c>
      <c r="O2545" s="168"/>
      <c r="P2545" s="168"/>
      <c r="Q2545" s="1395">
        <v>74.150000000000006</v>
      </c>
      <c r="R2545" s="1396">
        <f t="shared" si="49"/>
        <v>59320.000000000007</v>
      </c>
      <c r="S2545" s="638" t="s">
        <v>7302</v>
      </c>
      <c r="AB2545" s="1129" t="str">
        <f t="shared" si="50"/>
        <v>Blue Pride99</v>
      </c>
    </row>
    <row r="2546" spans="1:28" ht="12.95" customHeight="1">
      <c r="A2546" s="1383">
        <v>4558</v>
      </c>
      <c r="B2546" s="941" t="s">
        <v>11160</v>
      </c>
      <c r="C2546" s="1170">
        <v>44469</v>
      </c>
      <c r="D2546" s="941" t="s">
        <v>1429</v>
      </c>
      <c r="E2546" s="941">
        <v>61</v>
      </c>
      <c r="F2546" s="941"/>
      <c r="G2546" s="941"/>
      <c r="H2546" s="943" t="s">
        <v>10763</v>
      </c>
      <c r="I2546" s="943" t="s">
        <v>11152</v>
      </c>
      <c r="J2546" s="1354">
        <v>44441</v>
      </c>
      <c r="K2546" s="943" t="s">
        <v>8366</v>
      </c>
      <c r="L2546" s="945">
        <v>1200</v>
      </c>
      <c r="M2546" s="657">
        <v>1200</v>
      </c>
      <c r="N2546" s="828">
        <v>44498</v>
      </c>
      <c r="O2546" s="168"/>
      <c r="P2546" s="168"/>
      <c r="Q2546" s="1395">
        <v>74.150000000000006</v>
      </c>
      <c r="R2546" s="1396">
        <f t="shared" si="49"/>
        <v>88980</v>
      </c>
      <c r="S2546" s="638" t="s">
        <v>7302</v>
      </c>
      <c r="AB2546" s="1129" t="str">
        <f t="shared" si="50"/>
        <v>Birdie Trader61</v>
      </c>
    </row>
    <row r="2547" spans="1:28" ht="12.95" customHeight="1">
      <c r="A2547" s="1383">
        <v>4559</v>
      </c>
      <c r="B2547" s="941" t="s">
        <v>11161</v>
      </c>
      <c r="C2547" s="1170">
        <v>44469</v>
      </c>
      <c r="D2547" s="941" t="s">
        <v>2051</v>
      </c>
      <c r="E2547" s="941">
        <v>15</v>
      </c>
      <c r="F2547" s="168"/>
      <c r="G2547" s="168"/>
      <c r="H2547" s="943" t="s">
        <v>11157</v>
      </c>
      <c r="I2547" s="943" t="s">
        <v>1285</v>
      </c>
      <c r="J2547" s="1354">
        <v>44461</v>
      </c>
      <c r="K2547" s="943" t="s">
        <v>8366</v>
      </c>
      <c r="L2547" s="945">
        <v>1200</v>
      </c>
      <c r="M2547" s="945">
        <v>1200</v>
      </c>
      <c r="N2547" s="828">
        <v>44498</v>
      </c>
      <c r="O2547" s="168"/>
      <c r="P2547" s="168"/>
      <c r="Q2547" s="1395">
        <v>74.150000000000006</v>
      </c>
      <c r="R2547" s="1396">
        <f t="shared" si="49"/>
        <v>88980</v>
      </c>
      <c r="S2547" s="638" t="s">
        <v>7302</v>
      </c>
      <c r="AB2547" s="1129" t="str">
        <f t="shared" si="50"/>
        <v>Bochem Luxembourg15</v>
      </c>
    </row>
    <row r="2548" spans="1:28" ht="12.95" customHeight="1">
      <c r="A2548" s="1383">
        <v>4560</v>
      </c>
      <c r="B2548" s="941" t="s">
        <v>11162</v>
      </c>
      <c r="C2548" s="1170">
        <v>44469</v>
      </c>
      <c r="D2548" s="941" t="s">
        <v>7825</v>
      </c>
      <c r="E2548" s="941">
        <v>71</v>
      </c>
      <c r="F2548" s="168"/>
      <c r="G2548" s="168"/>
      <c r="H2548" s="943" t="s">
        <v>1405</v>
      </c>
      <c r="I2548" s="943" t="s">
        <v>1285</v>
      </c>
      <c r="J2548" s="1354">
        <v>44468</v>
      </c>
      <c r="K2548" s="943" t="s">
        <v>8366</v>
      </c>
      <c r="L2548" s="945">
        <v>1200</v>
      </c>
      <c r="M2548" s="945">
        <v>1200</v>
      </c>
      <c r="N2548" s="828">
        <v>44498</v>
      </c>
      <c r="O2548" s="168"/>
      <c r="P2548" s="168"/>
      <c r="Q2548" s="1395">
        <v>74.150000000000006</v>
      </c>
      <c r="R2548" s="1396">
        <f t="shared" si="49"/>
        <v>88980</v>
      </c>
      <c r="S2548" s="638" t="s">
        <v>7302</v>
      </c>
      <c r="AB2548" s="1129" t="str">
        <f t="shared" si="50"/>
        <v>Goldengate Park71</v>
      </c>
    </row>
    <row r="2549" spans="1:28" ht="12.95" customHeight="1">
      <c r="A2549" s="1383">
        <v>4561</v>
      </c>
      <c r="B2549" s="941" t="s">
        <v>11163</v>
      </c>
      <c r="C2549" s="1170">
        <v>44469</v>
      </c>
      <c r="D2549" s="941" t="s">
        <v>10902</v>
      </c>
      <c r="E2549" s="941">
        <v>4</v>
      </c>
      <c r="F2549" s="168"/>
      <c r="G2549" s="168"/>
      <c r="H2549" s="943" t="s">
        <v>10763</v>
      </c>
      <c r="I2549" s="943" t="s">
        <v>62</v>
      </c>
      <c r="J2549" s="1354">
        <v>44440</v>
      </c>
      <c r="K2549" s="943" t="s">
        <v>8366</v>
      </c>
      <c r="L2549" s="945">
        <v>1200</v>
      </c>
      <c r="M2549" s="945">
        <v>1200</v>
      </c>
      <c r="N2549" s="828">
        <v>44498</v>
      </c>
      <c r="O2549" s="168"/>
      <c r="P2549" s="168"/>
      <c r="Q2549" s="1395">
        <v>74.150000000000006</v>
      </c>
      <c r="R2549" s="1396">
        <f t="shared" si="49"/>
        <v>88980</v>
      </c>
      <c r="S2549" s="638" t="s">
        <v>7302</v>
      </c>
      <c r="AB2549" s="1129" t="str">
        <f t="shared" si="50"/>
        <v>Esteem Sango4</v>
      </c>
    </row>
    <row r="2550" spans="1:28" ht="12.95" customHeight="1">
      <c r="A2550" s="1383">
        <v>4562</v>
      </c>
      <c r="B2550" s="941" t="s">
        <v>11164</v>
      </c>
      <c r="C2550" s="1170">
        <v>44469</v>
      </c>
      <c r="D2550" s="941" t="s">
        <v>11062</v>
      </c>
      <c r="E2550" s="941">
        <v>9</v>
      </c>
      <c r="F2550" s="168"/>
      <c r="G2550" s="168"/>
      <c r="H2550" s="943" t="s">
        <v>1322</v>
      </c>
      <c r="I2550" s="943" t="s">
        <v>1285</v>
      </c>
      <c r="J2550" s="1354">
        <v>44457</v>
      </c>
      <c r="K2550" s="943" t="s">
        <v>8366</v>
      </c>
      <c r="L2550" s="945">
        <v>1200</v>
      </c>
      <c r="M2550" s="945">
        <v>1200</v>
      </c>
      <c r="N2550" s="828">
        <v>44498</v>
      </c>
      <c r="O2550" s="168"/>
      <c r="P2550" s="168"/>
      <c r="Q2550" s="1395">
        <v>74.150000000000006</v>
      </c>
      <c r="R2550" s="1396">
        <f t="shared" si="49"/>
        <v>88980</v>
      </c>
      <c r="S2550" s="638" t="s">
        <v>7302</v>
      </c>
      <c r="AB2550" s="1129" t="str">
        <f t="shared" si="50"/>
        <v>Celsius Messina9</v>
      </c>
    </row>
    <row r="2551" spans="1:28" ht="12.95" customHeight="1">
      <c r="A2551" s="1383">
        <v>4563</v>
      </c>
      <c r="B2551" s="941" t="s">
        <v>11165</v>
      </c>
      <c r="C2551" s="1170">
        <v>44469</v>
      </c>
      <c r="D2551" s="941" t="s">
        <v>11156</v>
      </c>
      <c r="E2551" s="941">
        <v>2</v>
      </c>
      <c r="F2551" s="168"/>
      <c r="G2551" s="168"/>
      <c r="H2551" s="943" t="s">
        <v>1405</v>
      </c>
      <c r="I2551" s="943" t="s">
        <v>11166</v>
      </c>
      <c r="J2551" s="1354">
        <v>44459</v>
      </c>
      <c r="K2551" s="943" t="s">
        <v>8366</v>
      </c>
      <c r="L2551" s="945">
        <v>1200</v>
      </c>
      <c r="M2551" s="945">
        <v>1200</v>
      </c>
      <c r="N2551" s="828">
        <v>44498</v>
      </c>
      <c r="O2551" s="168"/>
      <c r="P2551" s="168"/>
      <c r="Q2551" s="1395">
        <v>74.150000000000006</v>
      </c>
      <c r="R2551" s="1396">
        <f t="shared" si="49"/>
        <v>88980</v>
      </c>
      <c r="S2551" s="638" t="s">
        <v>7302</v>
      </c>
      <c r="AB2551" s="1129" t="str">
        <f t="shared" si="50"/>
        <v>Petrel2</v>
      </c>
    </row>
    <row r="2552" spans="1:28" ht="12.95" customHeight="1">
      <c r="A2552" s="1383">
        <v>4564</v>
      </c>
      <c r="B2552" s="941" t="s">
        <v>11167</v>
      </c>
      <c r="C2552" s="1170">
        <v>44469</v>
      </c>
      <c r="D2552" s="941" t="s">
        <v>3918</v>
      </c>
      <c r="E2552" s="941">
        <v>79</v>
      </c>
      <c r="F2552" s="168"/>
      <c r="G2552" s="168"/>
      <c r="H2552" s="943" t="s">
        <v>10053</v>
      </c>
      <c r="I2552" s="943" t="s">
        <v>1395</v>
      </c>
      <c r="J2552" s="1354">
        <v>44450</v>
      </c>
      <c r="K2552" s="943" t="s">
        <v>8366</v>
      </c>
      <c r="L2552" s="945">
        <v>1200</v>
      </c>
      <c r="M2552" s="945">
        <v>1200</v>
      </c>
      <c r="N2552" s="828">
        <v>44498</v>
      </c>
      <c r="O2552" s="168"/>
      <c r="P2552" s="168"/>
      <c r="Q2552" s="1395">
        <v>74.150000000000006</v>
      </c>
      <c r="R2552" s="1396">
        <f t="shared" si="49"/>
        <v>88980</v>
      </c>
      <c r="S2552" s="638" t="s">
        <v>7302</v>
      </c>
      <c r="AB2552" s="1129" t="str">
        <f t="shared" si="50"/>
        <v>Cabo De Hornos79</v>
      </c>
    </row>
    <row r="2553" spans="1:28" ht="12.95" customHeight="1">
      <c r="A2553" s="1383">
        <v>4565</v>
      </c>
      <c r="B2553" s="941" t="s">
        <v>11168</v>
      </c>
      <c r="C2553" s="1170">
        <v>44469</v>
      </c>
      <c r="D2553" s="941" t="s">
        <v>3106</v>
      </c>
      <c r="E2553" s="941">
        <v>255</v>
      </c>
      <c r="F2553" s="168"/>
      <c r="G2553" s="168"/>
      <c r="H2553" s="943" t="s">
        <v>8638</v>
      </c>
      <c r="I2553" s="943" t="s">
        <v>11158</v>
      </c>
      <c r="J2553" s="1354">
        <v>44467</v>
      </c>
      <c r="K2553" s="943" t="s">
        <v>8366</v>
      </c>
      <c r="L2553" s="945">
        <v>1200</v>
      </c>
      <c r="M2553" s="945">
        <v>1200</v>
      </c>
      <c r="N2553" s="828">
        <v>44502</v>
      </c>
      <c r="O2553" s="168"/>
      <c r="P2553" s="168"/>
      <c r="Q2553" s="1395">
        <v>74.150000000000006</v>
      </c>
      <c r="R2553" s="1396">
        <f t="shared" si="49"/>
        <v>88980</v>
      </c>
      <c r="S2553" s="638" t="s">
        <v>7302</v>
      </c>
      <c r="AB2553" s="1129" t="str">
        <f t="shared" si="50"/>
        <v>Seaways Reymar255</v>
      </c>
    </row>
    <row r="2554" spans="1:28" ht="12.95" customHeight="1">
      <c r="A2554" s="1383">
        <v>4566</v>
      </c>
      <c r="B2554" s="941" t="s">
        <v>11169</v>
      </c>
      <c r="C2554" s="1170">
        <v>44469</v>
      </c>
      <c r="D2554" s="941" t="s">
        <v>7419</v>
      </c>
      <c r="E2554" s="941" t="s">
        <v>11153</v>
      </c>
      <c r="F2554" s="168"/>
      <c r="G2554" s="168"/>
      <c r="H2554" s="943" t="s">
        <v>7498</v>
      </c>
      <c r="I2554" s="943" t="s">
        <v>11061</v>
      </c>
      <c r="J2554" s="1354">
        <v>44449</v>
      </c>
      <c r="K2554" s="943" t="s">
        <v>8366</v>
      </c>
      <c r="L2554" s="945">
        <v>1200</v>
      </c>
      <c r="M2554" s="945">
        <v>1200</v>
      </c>
      <c r="N2554" s="828">
        <v>44502</v>
      </c>
      <c r="O2554" s="168"/>
      <c r="P2554" s="168"/>
      <c r="Q2554" s="1395">
        <v>74.150000000000006</v>
      </c>
      <c r="R2554" s="1396">
        <f t="shared" si="49"/>
        <v>88980</v>
      </c>
      <c r="S2554" s="638" t="s">
        <v>7302</v>
      </c>
      <c r="AB2554" s="1129" t="str">
        <f t="shared" si="50"/>
        <v>Chantal155P_162F</v>
      </c>
    </row>
    <row r="2555" spans="1:28" ht="12.95" customHeight="1">
      <c r="A2555" s="1383">
        <v>4567</v>
      </c>
      <c r="B2555" s="941" t="s">
        <v>11170</v>
      </c>
      <c r="C2555" s="1170">
        <v>44469</v>
      </c>
      <c r="D2555" s="941" t="s">
        <v>3916</v>
      </c>
      <c r="E2555" s="941" t="s">
        <v>11155</v>
      </c>
      <c r="F2555" s="168"/>
      <c r="G2555" s="168"/>
      <c r="H2555" s="943" t="s">
        <v>2868</v>
      </c>
      <c r="I2555" s="943" t="s">
        <v>771</v>
      </c>
      <c r="J2555" s="1354">
        <v>44457</v>
      </c>
      <c r="K2555" s="943" t="s">
        <v>8366</v>
      </c>
      <c r="L2555" s="945">
        <v>1200</v>
      </c>
      <c r="M2555" s="945">
        <v>1200</v>
      </c>
      <c r="N2555" s="828">
        <v>44502</v>
      </c>
      <c r="O2555" s="168"/>
      <c r="P2555" s="168"/>
      <c r="Q2555" s="1395">
        <v>74.150000000000006</v>
      </c>
      <c r="R2555" s="1396">
        <f t="shared" ref="R2555:R2618" si="51">IF(OR(L2555="",Q2555=""),"",L2555*Q2555)</f>
        <v>88980</v>
      </c>
      <c r="S2555" s="638" t="s">
        <v>7302</v>
      </c>
      <c r="AB2555" s="1129" t="str">
        <f t="shared" si="50"/>
        <v>World Harmony152P_161F</v>
      </c>
    </row>
    <row r="2556" spans="1:28" ht="12.95" customHeight="1">
      <c r="A2556" s="1383">
        <v>4568</v>
      </c>
      <c r="B2556" s="941" t="s">
        <v>11171</v>
      </c>
      <c r="C2556" s="1170">
        <v>44469</v>
      </c>
      <c r="D2556" s="941" t="s">
        <v>8174</v>
      </c>
      <c r="E2556" s="941">
        <v>36</v>
      </c>
      <c r="F2556" s="168"/>
      <c r="G2556" s="168"/>
      <c r="H2556" s="943" t="s">
        <v>11172</v>
      </c>
      <c r="I2556" s="943" t="s">
        <v>11173</v>
      </c>
      <c r="J2556" s="1354">
        <v>44454</v>
      </c>
      <c r="K2556" s="943" t="s">
        <v>8366</v>
      </c>
      <c r="L2556" s="945">
        <v>1200</v>
      </c>
      <c r="M2556" s="945">
        <v>1200</v>
      </c>
      <c r="N2556" s="828">
        <v>44502</v>
      </c>
      <c r="O2556" s="168"/>
      <c r="P2556" s="168"/>
      <c r="Q2556" s="1395">
        <v>74.150000000000006</v>
      </c>
      <c r="R2556" s="1396">
        <f t="shared" si="51"/>
        <v>88980</v>
      </c>
      <c r="S2556" s="638" t="s">
        <v>7302</v>
      </c>
      <c r="AB2556" s="1129" t="str">
        <f t="shared" si="50"/>
        <v>Neapolis36</v>
      </c>
    </row>
    <row r="2557" spans="1:28" ht="12.95" customHeight="1">
      <c r="A2557" s="1382">
        <v>4569</v>
      </c>
      <c r="B2557" s="941" t="s">
        <v>11216</v>
      </c>
      <c r="C2557" s="1170">
        <v>44500</v>
      </c>
      <c r="D2557" s="941" t="s">
        <v>11174</v>
      </c>
      <c r="E2557" s="941" t="s">
        <v>11175</v>
      </c>
      <c r="F2557" s="168"/>
      <c r="G2557" s="168"/>
      <c r="H2557" s="943" t="s">
        <v>9914</v>
      </c>
      <c r="I2557" s="943" t="s">
        <v>25</v>
      </c>
      <c r="J2557" s="1354">
        <v>44472</v>
      </c>
      <c r="K2557" s="943" t="s">
        <v>1485</v>
      </c>
      <c r="L2557" s="945">
        <v>1600</v>
      </c>
      <c r="M2557" s="941"/>
      <c r="N2557" s="828">
        <v>44595</v>
      </c>
      <c r="O2557" s="168"/>
      <c r="P2557" s="168"/>
      <c r="Q2557">
        <v>74.92</v>
      </c>
      <c r="R2557" s="1396">
        <f t="shared" si="51"/>
        <v>119872</v>
      </c>
      <c r="S2557" s="638" t="s">
        <v>7302</v>
      </c>
      <c r="AB2557" s="1129" t="str">
        <f t="shared" si="50"/>
        <v>Pro Onyx21604</v>
      </c>
    </row>
    <row r="2558" spans="1:28" ht="12.95" customHeight="1">
      <c r="A2558" s="1130">
        <v>4570</v>
      </c>
      <c r="B2558" s="941" t="s">
        <v>11217</v>
      </c>
      <c r="C2558" s="1170">
        <v>44500</v>
      </c>
      <c r="D2558" s="941" t="s">
        <v>11177</v>
      </c>
      <c r="E2558" s="941" t="s">
        <v>11178</v>
      </c>
      <c r="F2558" s="941"/>
      <c r="G2558" s="941"/>
      <c r="H2558" s="943" t="s">
        <v>8302</v>
      </c>
      <c r="I2558" s="943" t="s">
        <v>660</v>
      </c>
      <c r="J2558" s="1354">
        <v>44497</v>
      </c>
      <c r="K2558" s="943" t="s">
        <v>7591</v>
      </c>
      <c r="L2558" s="945">
        <v>1400</v>
      </c>
      <c r="M2558" s="168"/>
      <c r="N2558" s="828">
        <v>44533</v>
      </c>
      <c r="O2558" s="168"/>
      <c r="P2558" s="168"/>
      <c r="Q2558">
        <v>74.92</v>
      </c>
      <c r="R2558" s="1396">
        <f t="shared" si="51"/>
        <v>104888</v>
      </c>
      <c r="S2558" s="638" t="s">
        <v>7302</v>
      </c>
      <c r="AB2558" s="1129" t="str">
        <f t="shared" si="50"/>
        <v>Yellow Stars2021022443</v>
      </c>
    </row>
    <row r="2559" spans="1:28" ht="12.95" customHeight="1">
      <c r="A2559" s="1130">
        <v>4571</v>
      </c>
      <c r="B2559" s="941" t="s">
        <v>11218</v>
      </c>
      <c r="C2559" s="1170">
        <v>44500</v>
      </c>
      <c r="D2559" s="941" t="s">
        <v>10274</v>
      </c>
      <c r="E2559" s="941" t="s">
        <v>624</v>
      </c>
      <c r="F2559" s="941"/>
      <c r="G2559" s="941"/>
      <c r="H2559" s="943" t="s">
        <v>11180</v>
      </c>
      <c r="I2559" s="943" t="s">
        <v>11181</v>
      </c>
      <c r="J2559" s="1354">
        <v>44478</v>
      </c>
      <c r="K2559" s="943" t="s">
        <v>7591</v>
      </c>
      <c r="L2559" s="945">
        <v>1400</v>
      </c>
      <c r="M2559" s="168"/>
      <c r="N2559" s="828">
        <v>44573</v>
      </c>
      <c r="O2559" s="168"/>
      <c r="P2559" s="168"/>
      <c r="Q2559">
        <v>74.92</v>
      </c>
      <c r="R2559" s="1396">
        <f t="shared" si="51"/>
        <v>104888</v>
      </c>
      <c r="S2559" s="638" t="s">
        <v>7302</v>
      </c>
      <c r="AB2559" s="1129" t="str">
        <f t="shared" si="50"/>
        <v>Unity Venture51</v>
      </c>
    </row>
    <row r="2560" spans="1:28" ht="12.95" customHeight="1">
      <c r="A2560" s="1382">
        <v>4572</v>
      </c>
      <c r="B2560" s="941" t="s">
        <v>11219</v>
      </c>
      <c r="C2560" s="1170">
        <v>44500</v>
      </c>
      <c r="D2560" s="941" t="s">
        <v>7792</v>
      </c>
      <c r="E2560" s="941" t="s">
        <v>5954</v>
      </c>
      <c r="F2560" s="941"/>
      <c r="G2560" s="941"/>
      <c r="H2560" s="943" t="s">
        <v>8976</v>
      </c>
      <c r="I2560" s="943" t="s">
        <v>267</v>
      </c>
      <c r="J2560" s="1354">
        <v>44475</v>
      </c>
      <c r="K2560" s="943" t="s">
        <v>9019</v>
      </c>
      <c r="L2560" s="945">
        <v>1200</v>
      </c>
      <c r="M2560" s="168"/>
      <c r="N2560" s="828">
        <v>44533</v>
      </c>
      <c r="O2560" s="168"/>
      <c r="P2560" s="168"/>
      <c r="Q2560">
        <v>74.92</v>
      </c>
      <c r="R2560" s="1396">
        <f t="shared" si="51"/>
        <v>89904</v>
      </c>
      <c r="S2560" s="638" t="s">
        <v>7302</v>
      </c>
      <c r="AB2560" s="1129" t="str">
        <f t="shared" si="50"/>
        <v>Jag Lavanya014</v>
      </c>
    </row>
    <row r="2561" spans="1:28" ht="12.95" customHeight="1">
      <c r="A2561" s="1382">
        <v>4573</v>
      </c>
      <c r="B2561" s="941" t="s">
        <v>11220</v>
      </c>
      <c r="C2561" s="1170">
        <v>44500</v>
      </c>
      <c r="D2561" s="941" t="s">
        <v>11184</v>
      </c>
      <c r="E2561" s="941" t="s">
        <v>331</v>
      </c>
      <c r="F2561" s="941"/>
      <c r="G2561" s="941"/>
      <c r="H2561" s="943" t="s">
        <v>10052</v>
      </c>
      <c r="I2561" s="943" t="s">
        <v>410</v>
      </c>
      <c r="J2561" s="1354">
        <v>44488</v>
      </c>
      <c r="K2561" s="943" t="s">
        <v>9019</v>
      </c>
      <c r="L2561" s="945">
        <v>1200</v>
      </c>
      <c r="M2561" s="168"/>
      <c r="N2561" s="828">
        <v>44533</v>
      </c>
      <c r="O2561" s="168"/>
      <c r="P2561" s="168"/>
      <c r="Q2561">
        <v>74.92</v>
      </c>
      <c r="R2561" s="1396">
        <f t="shared" si="51"/>
        <v>89904</v>
      </c>
      <c r="S2561" s="638" t="s">
        <v>7302</v>
      </c>
      <c r="AB2561" s="1129" t="str">
        <f t="shared" si="50"/>
        <v>Pserimos108</v>
      </c>
    </row>
    <row r="2562" spans="1:28" ht="12.95" customHeight="1">
      <c r="A2562" s="1382">
        <v>4574</v>
      </c>
      <c r="B2562" s="941" t="s">
        <v>11221</v>
      </c>
      <c r="C2562" s="1170">
        <v>44500</v>
      </c>
      <c r="D2562" s="941" t="s">
        <v>10752</v>
      </c>
      <c r="E2562" s="941" t="s">
        <v>349</v>
      </c>
      <c r="F2562" s="941"/>
      <c r="G2562" s="941"/>
      <c r="H2562" s="943" t="s">
        <v>9915</v>
      </c>
      <c r="I2562" s="943" t="s">
        <v>10736</v>
      </c>
      <c r="J2562" s="1354">
        <v>44475</v>
      </c>
      <c r="K2562" s="943" t="s">
        <v>28</v>
      </c>
      <c r="L2562" s="945">
        <v>1400</v>
      </c>
      <c r="M2562" s="168"/>
      <c r="N2562" s="828">
        <v>44545</v>
      </c>
      <c r="O2562" s="168"/>
      <c r="P2562" s="168"/>
      <c r="Q2562">
        <v>74.92</v>
      </c>
      <c r="R2562" s="1396">
        <f t="shared" si="51"/>
        <v>104888</v>
      </c>
      <c r="S2562" s="638" t="s">
        <v>7302</v>
      </c>
      <c r="AB2562" s="1129" t="str">
        <f t="shared" si="50"/>
        <v>Seliger07</v>
      </c>
    </row>
    <row r="2563" spans="1:28" ht="12.95" customHeight="1">
      <c r="A2563" s="1382">
        <v>4575</v>
      </c>
      <c r="B2563" s="941" t="s">
        <v>11222</v>
      </c>
      <c r="C2563" s="1170">
        <v>44500</v>
      </c>
      <c r="D2563" s="941" t="s">
        <v>7855</v>
      </c>
      <c r="E2563" s="941" t="s">
        <v>406</v>
      </c>
      <c r="F2563" s="941"/>
      <c r="G2563" s="941"/>
      <c r="H2563" s="943" t="s">
        <v>9915</v>
      </c>
      <c r="I2563" s="943" t="s">
        <v>9082</v>
      </c>
      <c r="J2563" s="1354">
        <v>44480</v>
      </c>
      <c r="K2563" s="943" t="s">
        <v>28</v>
      </c>
      <c r="L2563" s="945">
        <v>1400</v>
      </c>
      <c r="M2563" s="168"/>
      <c r="N2563" s="828">
        <v>44517</v>
      </c>
      <c r="O2563" s="168"/>
      <c r="P2563" s="168"/>
      <c r="Q2563">
        <v>74.92</v>
      </c>
      <c r="R2563" s="1396">
        <f t="shared" si="51"/>
        <v>104888</v>
      </c>
      <c r="S2563" s="638" t="s">
        <v>7302</v>
      </c>
      <c r="AB2563" s="1129" t="str">
        <f t="shared" si="50"/>
        <v>New Award03</v>
      </c>
    </row>
    <row r="2564" spans="1:28" ht="12.95" customHeight="1">
      <c r="A2564" s="1382">
        <v>4576</v>
      </c>
      <c r="B2564" s="941" t="s">
        <v>11223</v>
      </c>
      <c r="C2564" s="1170">
        <v>44500</v>
      </c>
      <c r="D2564" s="941" t="s">
        <v>1268</v>
      </c>
      <c r="E2564" s="941" t="s">
        <v>254</v>
      </c>
      <c r="F2564" s="941"/>
      <c r="G2564" s="941"/>
      <c r="H2564" s="943" t="s">
        <v>10722</v>
      </c>
      <c r="I2564" s="943" t="s">
        <v>585</v>
      </c>
      <c r="J2564" s="1354">
        <v>44483</v>
      </c>
      <c r="K2564" s="943" t="s">
        <v>28</v>
      </c>
      <c r="L2564" s="945">
        <v>1400</v>
      </c>
      <c r="M2564" s="168"/>
      <c r="N2564" s="828">
        <v>44546</v>
      </c>
      <c r="O2564" s="168"/>
      <c r="P2564" s="168"/>
      <c r="Q2564">
        <v>74.92</v>
      </c>
      <c r="R2564" s="1396">
        <f t="shared" si="51"/>
        <v>104888</v>
      </c>
      <c r="S2564" s="638" t="s">
        <v>7302</v>
      </c>
      <c r="AB2564" s="1129" t="str">
        <f t="shared" si="50"/>
        <v>Nave Cetus105</v>
      </c>
    </row>
    <row r="2565" spans="1:28" ht="12.95" customHeight="1">
      <c r="A2565" s="1130">
        <v>4577</v>
      </c>
      <c r="B2565" s="941" t="s">
        <v>11224</v>
      </c>
      <c r="C2565" s="1170">
        <v>44500</v>
      </c>
      <c r="D2565" s="941" t="s">
        <v>9389</v>
      </c>
      <c r="E2565" s="941" t="s">
        <v>81</v>
      </c>
      <c r="F2565" s="941"/>
      <c r="G2565" s="941"/>
      <c r="H2565" s="943" t="s">
        <v>10771</v>
      </c>
      <c r="I2565" s="943" t="s">
        <v>55</v>
      </c>
      <c r="J2565" s="1354">
        <v>44484</v>
      </c>
      <c r="K2565" s="943" t="s">
        <v>10912</v>
      </c>
      <c r="L2565" s="945">
        <v>1600</v>
      </c>
      <c r="M2565" s="168"/>
      <c r="N2565" s="828">
        <v>44517</v>
      </c>
      <c r="O2565" s="168"/>
      <c r="P2565" s="168"/>
      <c r="Q2565">
        <v>74.92</v>
      </c>
      <c r="R2565" s="1396">
        <f t="shared" si="51"/>
        <v>119872</v>
      </c>
      <c r="S2565" s="638" t="s">
        <v>7302</v>
      </c>
      <c r="AB2565" s="1129" t="str">
        <f t="shared" si="50"/>
        <v>Affinity V26</v>
      </c>
    </row>
    <row r="2566" spans="1:28" ht="12.95" customHeight="1">
      <c r="A2566" s="1130">
        <v>4578</v>
      </c>
      <c r="B2566" s="941" t="s">
        <v>11225</v>
      </c>
      <c r="C2566" s="1170">
        <v>44500</v>
      </c>
      <c r="D2566" s="941" t="s">
        <v>11226</v>
      </c>
      <c r="E2566" s="941" t="s">
        <v>406</v>
      </c>
      <c r="F2566" s="941"/>
      <c r="G2566" s="941"/>
      <c r="H2566" s="943" t="s">
        <v>3169</v>
      </c>
      <c r="I2566" s="943" t="s">
        <v>9415</v>
      </c>
      <c r="J2566" s="1354">
        <v>44480</v>
      </c>
      <c r="K2566" s="943" t="s">
        <v>1466</v>
      </c>
      <c r="L2566" s="945">
        <v>1050</v>
      </c>
      <c r="M2566" s="168"/>
      <c r="N2566" s="828"/>
      <c r="O2566" s="168"/>
      <c r="P2566" s="168"/>
      <c r="Q2566">
        <v>74.92</v>
      </c>
      <c r="R2566" s="1396">
        <f t="shared" si="51"/>
        <v>78666</v>
      </c>
      <c r="S2566" s="638" t="s">
        <v>7302</v>
      </c>
      <c r="AB2566" s="1129" t="str">
        <f t="shared" si="50"/>
        <v>Pacific Sapphire03</v>
      </c>
    </row>
    <row r="2567" spans="1:28" ht="12.95" customHeight="1">
      <c r="A2567" s="1130">
        <v>4579</v>
      </c>
      <c r="B2567" s="941" t="s">
        <v>11227</v>
      </c>
      <c r="C2567" s="1170">
        <v>44500</v>
      </c>
      <c r="D2567" s="941" t="s">
        <v>2776</v>
      </c>
      <c r="E2567" s="941" t="s">
        <v>11228</v>
      </c>
      <c r="F2567" s="941"/>
      <c r="G2567" s="941"/>
      <c r="H2567" s="943" t="s">
        <v>10427</v>
      </c>
      <c r="I2567" s="943" t="s">
        <v>412</v>
      </c>
      <c r="J2567" s="1354">
        <v>44496</v>
      </c>
      <c r="K2567" s="943" t="s">
        <v>1466</v>
      </c>
      <c r="L2567" s="945">
        <v>1050</v>
      </c>
      <c r="M2567" s="168"/>
      <c r="N2567" s="828">
        <v>44526</v>
      </c>
      <c r="O2567" s="168"/>
      <c r="P2567" s="168"/>
      <c r="Q2567">
        <v>74.92</v>
      </c>
      <c r="R2567" s="1396">
        <f t="shared" si="51"/>
        <v>78666</v>
      </c>
      <c r="S2567" s="638" t="s">
        <v>7302</v>
      </c>
      <c r="AB2567" s="1129" t="str">
        <f t="shared" si="50"/>
        <v>Sten Skagen217, 218, 219, 220</v>
      </c>
    </row>
    <row r="2568" spans="1:28" ht="12.95" customHeight="1">
      <c r="A2568" s="1130">
        <v>4580</v>
      </c>
      <c r="B2568" s="941" t="s">
        <v>11229</v>
      </c>
      <c r="C2568" s="1170">
        <v>44500</v>
      </c>
      <c r="D2568" s="941" t="s">
        <v>2779</v>
      </c>
      <c r="E2568" s="941" t="s">
        <v>11230</v>
      </c>
      <c r="F2568" s="941"/>
      <c r="G2568" s="941"/>
      <c r="H2568" s="943" t="s">
        <v>10427</v>
      </c>
      <c r="I2568" s="943" t="s">
        <v>412</v>
      </c>
      <c r="J2568" s="1354">
        <v>44496</v>
      </c>
      <c r="K2568" s="943" t="s">
        <v>1466</v>
      </c>
      <c r="L2568" s="945">
        <v>1050</v>
      </c>
      <c r="M2568" s="168"/>
      <c r="N2568" s="828">
        <v>44561</v>
      </c>
      <c r="O2568" s="168"/>
      <c r="P2568" s="168"/>
      <c r="Q2568">
        <v>74.92</v>
      </c>
      <c r="R2568" s="1396">
        <f t="shared" si="51"/>
        <v>78666</v>
      </c>
      <c r="S2568" s="638" t="s">
        <v>7302</v>
      </c>
      <c r="AB2568" s="1129" t="str">
        <f t="shared" si="50"/>
        <v>Tigris363, 364, 365, 366</v>
      </c>
    </row>
    <row r="2569" spans="1:28" ht="12.95" customHeight="1">
      <c r="A2569" s="1130">
        <v>4581</v>
      </c>
      <c r="B2569" s="941" t="s">
        <v>11231</v>
      </c>
      <c r="C2569" s="1170">
        <v>44500</v>
      </c>
      <c r="D2569" s="941" t="s">
        <v>2854</v>
      </c>
      <c r="E2569" s="941" t="s">
        <v>11232</v>
      </c>
      <c r="F2569" s="941"/>
      <c r="G2569" s="941"/>
      <c r="H2569" s="943" t="s">
        <v>10427</v>
      </c>
      <c r="I2569" s="943" t="s">
        <v>211</v>
      </c>
      <c r="J2569" s="1354">
        <v>44488</v>
      </c>
      <c r="K2569" s="943" t="s">
        <v>1466</v>
      </c>
      <c r="L2569" s="945">
        <v>1050</v>
      </c>
      <c r="M2569" s="168"/>
      <c r="N2569" s="828">
        <v>44561</v>
      </c>
      <c r="O2569" s="168"/>
      <c r="P2569" s="168"/>
      <c r="Q2569">
        <v>74.92</v>
      </c>
      <c r="R2569" s="1396">
        <f t="shared" si="51"/>
        <v>78666</v>
      </c>
      <c r="S2569" s="638" t="s">
        <v>7302</v>
      </c>
      <c r="AB2569" s="1129" t="str">
        <f t="shared" si="50"/>
        <v>Emmy Schulte303, 304</v>
      </c>
    </row>
    <row r="2570" spans="1:28" ht="12.95" customHeight="1">
      <c r="A2570" s="1130">
        <v>4582</v>
      </c>
      <c r="B2570" s="941" t="s">
        <v>11233</v>
      </c>
      <c r="C2570" s="1170">
        <v>44500</v>
      </c>
      <c r="D2570" s="941" t="s">
        <v>892</v>
      </c>
      <c r="E2570" s="941" t="s">
        <v>11234</v>
      </c>
      <c r="F2570" s="941"/>
      <c r="G2570" s="941"/>
      <c r="H2570" s="943" t="s">
        <v>10427</v>
      </c>
      <c r="I2570" s="943" t="s">
        <v>412</v>
      </c>
      <c r="J2570" s="1354">
        <v>44500</v>
      </c>
      <c r="K2570" s="943" t="s">
        <v>1466</v>
      </c>
      <c r="L2570" s="945">
        <v>1050</v>
      </c>
      <c r="M2570" s="168"/>
      <c r="N2570" s="828">
        <v>44526</v>
      </c>
      <c r="O2570" s="168"/>
      <c r="P2570" s="168"/>
      <c r="Q2570">
        <v>74.92</v>
      </c>
      <c r="R2570" s="1396">
        <f t="shared" si="51"/>
        <v>78666</v>
      </c>
      <c r="S2570" s="638" t="s">
        <v>7302</v>
      </c>
      <c r="AB2570" s="1129" t="str">
        <f t="shared" si="50"/>
        <v>Elisalex Schulte197, 198</v>
      </c>
    </row>
    <row r="2571" spans="1:28" ht="12.95" customHeight="1">
      <c r="A2571" s="1130">
        <v>4583</v>
      </c>
      <c r="B2571" s="941" t="s">
        <v>11235</v>
      </c>
      <c r="C2571" s="1170">
        <v>44500</v>
      </c>
      <c r="D2571" s="941" t="s">
        <v>9228</v>
      </c>
      <c r="E2571" s="941" t="s">
        <v>3250</v>
      </c>
      <c r="F2571" s="941"/>
      <c r="G2571" s="941"/>
      <c r="H2571" s="943" t="s">
        <v>10427</v>
      </c>
      <c r="I2571" s="943" t="s">
        <v>535</v>
      </c>
      <c r="J2571" s="1354">
        <v>44475</v>
      </c>
      <c r="K2571" s="943" t="s">
        <v>1466</v>
      </c>
      <c r="L2571" s="945">
        <v>1050</v>
      </c>
      <c r="M2571" s="168"/>
      <c r="N2571" s="828">
        <v>44561</v>
      </c>
      <c r="O2571" s="168"/>
      <c r="P2571" s="168"/>
      <c r="Q2571">
        <v>74.92</v>
      </c>
      <c r="R2571" s="1396">
        <f t="shared" si="51"/>
        <v>78666</v>
      </c>
      <c r="S2571" s="638" t="s">
        <v>7302</v>
      </c>
      <c r="AB2571" s="1129" t="str">
        <f t="shared" si="50"/>
        <v>Sten Fjell145</v>
      </c>
    </row>
    <row r="2572" spans="1:28" ht="12.95" customHeight="1">
      <c r="A2572" s="1130">
        <v>4584</v>
      </c>
      <c r="B2572" s="941" t="s">
        <v>11236</v>
      </c>
      <c r="C2572" s="1170">
        <v>44500</v>
      </c>
      <c r="D2572" s="941" t="s">
        <v>11139</v>
      </c>
      <c r="E2572" s="941" t="s">
        <v>11197</v>
      </c>
      <c r="F2572" s="941"/>
      <c r="G2572" s="941"/>
      <c r="H2572" s="943" t="s">
        <v>666</v>
      </c>
      <c r="I2572" s="943" t="s">
        <v>8017</v>
      </c>
      <c r="J2572" s="1354">
        <v>44495</v>
      </c>
      <c r="K2572" s="943" t="s">
        <v>1094</v>
      </c>
      <c r="L2572" s="945">
        <v>1400</v>
      </c>
      <c r="M2572" s="168"/>
      <c r="N2572" s="828">
        <v>44533</v>
      </c>
      <c r="O2572" s="168"/>
      <c r="P2572" s="168"/>
      <c r="Q2572">
        <v>74.92</v>
      </c>
      <c r="R2572" s="1396">
        <f t="shared" si="51"/>
        <v>104888</v>
      </c>
      <c r="S2572" s="638" t="s">
        <v>7302</v>
      </c>
      <c r="AB2572" s="1129" t="str">
        <f t="shared" si="50"/>
        <v>Stena Paris2105</v>
      </c>
    </row>
    <row r="2573" spans="1:28" ht="12.95" customHeight="1">
      <c r="A2573" s="1130">
        <v>4585</v>
      </c>
      <c r="B2573" s="941" t="s">
        <v>11237</v>
      </c>
      <c r="C2573" s="1170">
        <v>44500</v>
      </c>
      <c r="D2573" s="941" t="s">
        <v>598</v>
      </c>
      <c r="E2573" s="941" t="s">
        <v>11197</v>
      </c>
      <c r="F2573" s="941"/>
      <c r="G2573" s="941"/>
      <c r="H2573" s="943" t="s">
        <v>11049</v>
      </c>
      <c r="I2573" s="943" t="s">
        <v>25</v>
      </c>
      <c r="J2573" s="1354">
        <v>44478</v>
      </c>
      <c r="K2573" s="943" t="s">
        <v>1094</v>
      </c>
      <c r="L2573" s="945">
        <v>1400</v>
      </c>
      <c r="M2573" s="168"/>
      <c r="N2573" s="828">
        <v>44533</v>
      </c>
      <c r="O2573" s="168"/>
      <c r="P2573" s="168"/>
      <c r="Q2573">
        <v>74.92</v>
      </c>
      <c r="R2573" s="1396">
        <f t="shared" si="51"/>
        <v>104888</v>
      </c>
      <c r="S2573" s="638" t="s">
        <v>7302</v>
      </c>
      <c r="AB2573" s="1129" t="str">
        <f t="shared" si="50"/>
        <v>Stena Supreme2105</v>
      </c>
    </row>
    <row r="2574" spans="1:28" ht="12.95" customHeight="1">
      <c r="A2574" s="1130">
        <v>4586</v>
      </c>
      <c r="B2574" s="941" t="s">
        <v>11238</v>
      </c>
      <c r="C2574" s="1170">
        <v>44500</v>
      </c>
      <c r="D2574" s="941" t="s">
        <v>628</v>
      </c>
      <c r="E2574" s="941" t="s">
        <v>11199</v>
      </c>
      <c r="F2574" s="941"/>
      <c r="G2574" s="941"/>
      <c r="H2574" s="943" t="s">
        <v>1377</v>
      </c>
      <c r="I2574" s="943" t="s">
        <v>55</v>
      </c>
      <c r="J2574" s="1354">
        <v>44499</v>
      </c>
      <c r="K2574" s="943" t="s">
        <v>1094</v>
      </c>
      <c r="L2574" s="945">
        <v>1400</v>
      </c>
      <c r="M2574" s="168"/>
      <c r="N2574" s="828">
        <v>44578</v>
      </c>
      <c r="O2574" s="168"/>
      <c r="P2574" s="168"/>
      <c r="Q2574">
        <v>74.92</v>
      </c>
      <c r="R2574" s="1396">
        <f t="shared" si="51"/>
        <v>104888</v>
      </c>
      <c r="S2574" s="638" t="s">
        <v>7302</v>
      </c>
      <c r="AB2574" s="1129" t="str">
        <f t="shared" si="50"/>
        <v>Stena President2107</v>
      </c>
    </row>
    <row r="2575" spans="1:28" ht="12.95" customHeight="1">
      <c r="A2575" s="1130">
        <v>4587</v>
      </c>
      <c r="B2575" s="941" t="s">
        <v>11239</v>
      </c>
      <c r="C2575" s="1170">
        <v>44500</v>
      </c>
      <c r="D2575" s="941" t="s">
        <v>3498</v>
      </c>
      <c r="E2575" s="941" t="s">
        <v>11197</v>
      </c>
      <c r="F2575" s="941"/>
      <c r="G2575" s="941"/>
      <c r="H2575" s="943" t="s">
        <v>11049</v>
      </c>
      <c r="I2575" s="943" t="s">
        <v>20</v>
      </c>
      <c r="J2575" s="1354">
        <v>44486</v>
      </c>
      <c r="K2575" s="943" t="s">
        <v>1094</v>
      </c>
      <c r="L2575" s="945">
        <v>1400</v>
      </c>
      <c r="M2575" s="168"/>
      <c r="N2575" s="828">
        <v>44533</v>
      </c>
      <c r="O2575" s="168"/>
      <c r="P2575" s="168"/>
      <c r="Q2575">
        <v>74.92</v>
      </c>
      <c r="R2575" s="1396">
        <f t="shared" si="51"/>
        <v>104888</v>
      </c>
      <c r="S2575" s="638" t="s">
        <v>7302</v>
      </c>
      <c r="AB2575" s="1129" t="str">
        <f t="shared" si="50"/>
        <v>Stena Sunrise2105</v>
      </c>
    </row>
    <row r="2576" spans="1:28" ht="12.95" customHeight="1">
      <c r="A2576" s="1130">
        <v>4588</v>
      </c>
      <c r="B2576" s="941" t="s">
        <v>11240</v>
      </c>
      <c r="C2576" s="1170">
        <v>44500</v>
      </c>
      <c r="D2576" s="941" t="s">
        <v>11202</v>
      </c>
      <c r="E2576" s="941" t="s">
        <v>10634</v>
      </c>
      <c r="F2576" s="941"/>
      <c r="G2576" s="941"/>
      <c r="H2576" s="943" t="s">
        <v>9850</v>
      </c>
      <c r="I2576" s="943" t="s">
        <v>712</v>
      </c>
      <c r="J2576" s="1354">
        <v>44477</v>
      </c>
      <c r="K2576" s="943" t="s">
        <v>10334</v>
      </c>
      <c r="L2576" s="945">
        <v>1700</v>
      </c>
      <c r="M2576" s="168"/>
      <c r="N2576" s="828">
        <v>44529</v>
      </c>
      <c r="O2576" s="168"/>
      <c r="P2576" s="168"/>
      <c r="Q2576">
        <v>74.92</v>
      </c>
      <c r="R2576" s="1396">
        <f t="shared" si="51"/>
        <v>127364</v>
      </c>
      <c r="S2576" s="638" t="s">
        <v>7302</v>
      </c>
      <c r="AB2576" s="1129" t="str">
        <f t="shared" si="50"/>
        <v>Celsius Portsmouth2101</v>
      </c>
    </row>
    <row r="2577" spans="1:28" ht="12.95" customHeight="1">
      <c r="A2577" s="1130">
        <v>4589</v>
      </c>
      <c r="B2577" s="941" t="s">
        <v>11241</v>
      </c>
      <c r="C2577" s="1170">
        <v>44500</v>
      </c>
      <c r="D2577" s="941" t="s">
        <v>484</v>
      </c>
      <c r="E2577" s="941" t="s">
        <v>93</v>
      </c>
      <c r="F2577" s="941"/>
      <c r="G2577" s="941"/>
      <c r="H2577" s="943" t="s">
        <v>8033</v>
      </c>
      <c r="I2577" s="943" t="s">
        <v>567</v>
      </c>
      <c r="J2577" s="1354">
        <v>44478</v>
      </c>
      <c r="K2577" s="943" t="s">
        <v>60</v>
      </c>
      <c r="L2577" s="945">
        <v>800</v>
      </c>
      <c r="M2577" s="168"/>
      <c r="N2577" s="828">
        <v>44526</v>
      </c>
      <c r="O2577" s="168"/>
      <c r="P2577" s="168"/>
      <c r="Q2577">
        <v>74.92</v>
      </c>
      <c r="R2577" s="1396">
        <f t="shared" si="51"/>
        <v>59936</v>
      </c>
      <c r="S2577" s="638" t="s">
        <v>7302</v>
      </c>
      <c r="AB2577" s="1129" t="str">
        <f t="shared" si="50"/>
        <v>Esther Spirit207</v>
      </c>
    </row>
    <row r="2578" spans="1:28" ht="12.95" customHeight="1">
      <c r="A2578" s="1130">
        <v>4590</v>
      </c>
      <c r="B2578" s="941" t="s">
        <v>11242</v>
      </c>
      <c r="C2578" s="1170">
        <v>44500</v>
      </c>
      <c r="D2578" s="941" t="s">
        <v>11204</v>
      </c>
      <c r="E2578" s="941" t="s">
        <v>84</v>
      </c>
      <c r="F2578" s="941"/>
      <c r="G2578" s="941"/>
      <c r="H2578" s="943" t="s">
        <v>8314</v>
      </c>
      <c r="I2578" s="943" t="s">
        <v>25</v>
      </c>
      <c r="J2578" s="1354">
        <v>44475</v>
      </c>
      <c r="K2578" s="943" t="s">
        <v>60</v>
      </c>
      <c r="L2578" s="945">
        <v>800</v>
      </c>
      <c r="M2578" s="168"/>
      <c r="N2578" s="828">
        <v>44526</v>
      </c>
      <c r="O2578" s="168"/>
      <c r="P2578" s="168"/>
      <c r="Q2578">
        <v>74.92</v>
      </c>
      <c r="R2578" s="1396">
        <f t="shared" si="51"/>
        <v>59936</v>
      </c>
      <c r="S2578" s="638" t="s">
        <v>7302</v>
      </c>
      <c r="AB2578" s="1129" t="str">
        <f t="shared" si="50"/>
        <v>Montreal Spirit47</v>
      </c>
    </row>
    <row r="2579" spans="1:28" ht="12.95" customHeight="1">
      <c r="A2579" s="1130">
        <v>4591</v>
      </c>
      <c r="B2579" s="941" t="s">
        <v>11243</v>
      </c>
      <c r="C2579" s="1170">
        <v>44500</v>
      </c>
      <c r="D2579" s="941" t="s">
        <v>8242</v>
      </c>
      <c r="E2579" s="941" t="s">
        <v>498</v>
      </c>
      <c r="F2579" s="941"/>
      <c r="G2579" s="941"/>
      <c r="H2579" s="943" t="s">
        <v>8314</v>
      </c>
      <c r="I2579" s="943" t="s">
        <v>7597</v>
      </c>
      <c r="J2579" s="1354">
        <v>44497</v>
      </c>
      <c r="K2579" s="943" t="s">
        <v>60</v>
      </c>
      <c r="L2579" s="945">
        <v>800</v>
      </c>
      <c r="M2579" s="168"/>
      <c r="N2579" s="828">
        <v>44526</v>
      </c>
      <c r="O2579" s="168"/>
      <c r="P2579" s="168"/>
      <c r="Q2579">
        <v>74.92</v>
      </c>
      <c r="R2579" s="1396">
        <f t="shared" si="51"/>
        <v>59936</v>
      </c>
      <c r="S2579" s="638" t="s">
        <v>7302</v>
      </c>
      <c r="AB2579" s="1129" t="str">
        <f t="shared" si="50"/>
        <v>Atlanta Spirit57</v>
      </c>
    </row>
    <row r="2580" spans="1:28" ht="12.95" customHeight="1">
      <c r="A2580" s="1130">
        <v>4592</v>
      </c>
      <c r="B2580" s="941" t="s">
        <v>11244</v>
      </c>
      <c r="C2580" s="1170">
        <v>44500</v>
      </c>
      <c r="D2580" s="941" t="s">
        <v>8603</v>
      </c>
      <c r="E2580" s="941" t="s">
        <v>142</v>
      </c>
      <c r="F2580" s="941"/>
      <c r="G2580" s="941"/>
      <c r="H2580" s="943" t="s">
        <v>8314</v>
      </c>
      <c r="I2580" s="943" t="s">
        <v>7597</v>
      </c>
      <c r="J2580" s="1354">
        <v>44483</v>
      </c>
      <c r="K2580" s="943" t="s">
        <v>60</v>
      </c>
      <c r="L2580" s="945">
        <v>800</v>
      </c>
      <c r="M2580" s="168"/>
      <c r="N2580" s="828">
        <v>44526</v>
      </c>
      <c r="O2580" s="168"/>
      <c r="P2580" s="168"/>
      <c r="Q2580">
        <v>74.92</v>
      </c>
      <c r="R2580" s="1396">
        <f t="shared" si="51"/>
        <v>59936</v>
      </c>
      <c r="S2580" s="638" t="s">
        <v>7302</v>
      </c>
      <c r="AB2580" s="1129" t="str">
        <f t="shared" si="50"/>
        <v>Seoul Spirit43</v>
      </c>
    </row>
    <row r="2581" spans="1:28" ht="12.95" customHeight="1">
      <c r="A2581" s="1130">
        <v>4593</v>
      </c>
      <c r="B2581" s="941" t="s">
        <v>11245</v>
      </c>
      <c r="C2581" s="1170">
        <v>44500</v>
      </c>
      <c r="D2581" s="941" t="s">
        <v>11205</v>
      </c>
      <c r="E2581" s="941" t="s">
        <v>10721</v>
      </c>
      <c r="F2581" s="941"/>
      <c r="G2581" s="941"/>
      <c r="H2581" s="943" t="s">
        <v>8314</v>
      </c>
      <c r="I2581" s="943" t="s">
        <v>267</v>
      </c>
      <c r="J2581" s="1354">
        <v>44499</v>
      </c>
      <c r="K2581" s="943" t="s">
        <v>60</v>
      </c>
      <c r="L2581" s="945">
        <v>800</v>
      </c>
      <c r="M2581" s="168"/>
      <c r="N2581" s="828">
        <v>44523</v>
      </c>
      <c r="O2581" s="168"/>
      <c r="P2581" s="168"/>
      <c r="Q2581">
        <v>74.92</v>
      </c>
      <c r="R2581" s="1396">
        <f t="shared" si="51"/>
        <v>59936</v>
      </c>
      <c r="S2581" s="638" t="s">
        <v>7302</v>
      </c>
      <c r="AB2581" s="1129" t="str">
        <f t="shared" si="50"/>
        <v>Osgood02_21</v>
      </c>
    </row>
    <row r="2582" spans="1:28" ht="12.95" customHeight="1">
      <c r="A2582" s="1130">
        <v>4594</v>
      </c>
      <c r="B2582" s="941" t="s">
        <v>11246</v>
      </c>
      <c r="C2582" s="1170">
        <v>44500</v>
      </c>
      <c r="D2582" s="941" t="s">
        <v>1274</v>
      </c>
      <c r="E2582" s="941" t="s">
        <v>249</v>
      </c>
      <c r="F2582" s="941"/>
      <c r="G2582" s="941"/>
      <c r="H2582" s="943" t="s">
        <v>8111</v>
      </c>
      <c r="I2582" s="943" t="s">
        <v>20</v>
      </c>
      <c r="J2582" s="1354">
        <v>44481</v>
      </c>
      <c r="K2582" s="943" t="s">
        <v>60</v>
      </c>
      <c r="L2582" s="945">
        <v>800</v>
      </c>
      <c r="M2582" s="168"/>
      <c r="N2582" s="828">
        <v>44526</v>
      </c>
      <c r="O2582" s="168"/>
      <c r="P2582" s="168"/>
      <c r="Q2582">
        <v>74.92</v>
      </c>
      <c r="R2582" s="1396">
        <f t="shared" si="51"/>
        <v>59936</v>
      </c>
      <c r="S2582" s="638" t="s">
        <v>7302</v>
      </c>
      <c r="AB2582" s="1129" t="str">
        <f t="shared" si="50"/>
        <v>Yamato Spirit104</v>
      </c>
    </row>
    <row r="2583" spans="1:28" ht="12.95" customHeight="1">
      <c r="A2583" s="1130">
        <v>4595</v>
      </c>
      <c r="B2583" s="941" t="s">
        <v>11247</v>
      </c>
      <c r="C2583" s="1170">
        <v>44500</v>
      </c>
      <c r="D2583" s="941" t="s">
        <v>2051</v>
      </c>
      <c r="E2583" s="941" t="s">
        <v>166</v>
      </c>
      <c r="F2583" s="941"/>
      <c r="G2583" s="941"/>
      <c r="H2583" s="943" t="s">
        <v>11207</v>
      </c>
      <c r="I2583" s="943" t="s">
        <v>1319</v>
      </c>
      <c r="J2583" s="1354">
        <v>44486</v>
      </c>
      <c r="K2583" s="943" t="s">
        <v>8366</v>
      </c>
      <c r="L2583" s="945">
        <v>1200</v>
      </c>
      <c r="M2583" s="168"/>
      <c r="N2583" s="828"/>
      <c r="O2583" s="168"/>
      <c r="P2583" s="168"/>
      <c r="Q2583">
        <v>74.92</v>
      </c>
      <c r="R2583" s="1396">
        <f t="shared" si="51"/>
        <v>89904</v>
      </c>
      <c r="S2583" s="638" t="s">
        <v>7302</v>
      </c>
      <c r="AB2583" s="1129" t="str">
        <f t="shared" si="50"/>
        <v>Bochem Luxembourg16</v>
      </c>
    </row>
    <row r="2584" spans="1:28" ht="12.95" customHeight="1">
      <c r="A2584" s="1130">
        <v>4596</v>
      </c>
      <c r="B2584" s="941" t="s">
        <v>11248</v>
      </c>
      <c r="C2584" s="1170">
        <v>44500</v>
      </c>
      <c r="D2584" s="941" t="s">
        <v>8036</v>
      </c>
      <c r="E2584" s="941" t="s">
        <v>4065</v>
      </c>
      <c r="F2584" s="941"/>
      <c r="G2584" s="941"/>
      <c r="H2584" s="943" t="s">
        <v>8772</v>
      </c>
      <c r="I2584" s="943" t="s">
        <v>806</v>
      </c>
      <c r="J2584" s="1354">
        <v>44470</v>
      </c>
      <c r="K2584" s="943" t="s">
        <v>8366</v>
      </c>
      <c r="L2584" s="945">
        <v>1200</v>
      </c>
      <c r="M2584" s="168"/>
      <c r="N2584" s="828">
        <v>44529</v>
      </c>
      <c r="O2584" s="168"/>
      <c r="P2584" s="168"/>
      <c r="Q2584">
        <v>74.92</v>
      </c>
      <c r="R2584" s="1396">
        <f t="shared" si="51"/>
        <v>89904</v>
      </c>
      <c r="S2584" s="638" t="s">
        <v>7302</v>
      </c>
      <c r="AB2584" s="1129" t="str">
        <f t="shared" si="50"/>
        <v>Lincoln Park33</v>
      </c>
    </row>
    <row r="2585" spans="1:28" ht="12.95" customHeight="1">
      <c r="A2585" s="1130">
        <v>4597</v>
      </c>
      <c r="B2585" s="941" t="s">
        <v>11249</v>
      </c>
      <c r="C2585" s="1170">
        <v>44500</v>
      </c>
      <c r="D2585" s="941" t="s">
        <v>10111</v>
      </c>
      <c r="E2585" s="941" t="s">
        <v>155</v>
      </c>
      <c r="F2585" s="941"/>
      <c r="G2585" s="941"/>
      <c r="H2585" s="943" t="s">
        <v>8638</v>
      </c>
      <c r="I2585" s="943" t="s">
        <v>1285</v>
      </c>
      <c r="J2585" s="1354">
        <v>44474</v>
      </c>
      <c r="K2585" s="943" t="s">
        <v>8366</v>
      </c>
      <c r="L2585" s="945">
        <v>1200</v>
      </c>
      <c r="M2585" s="168"/>
      <c r="N2585" s="828">
        <v>44517</v>
      </c>
      <c r="O2585" s="168"/>
      <c r="P2585" s="168"/>
      <c r="Q2585">
        <v>74.92</v>
      </c>
      <c r="R2585" s="1396">
        <f t="shared" si="51"/>
        <v>89904</v>
      </c>
      <c r="S2585" s="638" t="s">
        <v>7302</v>
      </c>
      <c r="AB2585" s="1129" t="str">
        <f t="shared" si="50"/>
        <v>Eva Tokyo17</v>
      </c>
    </row>
    <row r="2586" spans="1:28" ht="12.95" customHeight="1">
      <c r="A2586" s="1130">
        <v>4598</v>
      </c>
      <c r="B2586" s="941" t="s">
        <v>11250</v>
      </c>
      <c r="C2586" s="1170">
        <v>44500</v>
      </c>
      <c r="D2586" s="941" t="s">
        <v>10766</v>
      </c>
      <c r="E2586" s="941" t="s">
        <v>155</v>
      </c>
      <c r="F2586" s="941"/>
      <c r="G2586" s="941"/>
      <c r="H2586" s="943" t="s">
        <v>10763</v>
      </c>
      <c r="I2586" s="943" t="s">
        <v>806</v>
      </c>
      <c r="J2586" s="1354">
        <v>44497</v>
      </c>
      <c r="K2586" s="943" t="s">
        <v>8366</v>
      </c>
      <c r="L2586" s="945">
        <v>1200</v>
      </c>
      <c r="M2586" s="168"/>
      <c r="N2586" s="828">
        <v>44529</v>
      </c>
      <c r="O2586" s="168"/>
      <c r="P2586" s="168"/>
      <c r="Q2586">
        <v>74.92</v>
      </c>
      <c r="R2586" s="1396">
        <f t="shared" si="51"/>
        <v>89904</v>
      </c>
      <c r="S2586" s="638" t="s">
        <v>7302</v>
      </c>
      <c r="AB2586" s="1129" t="str">
        <f t="shared" si="50"/>
        <v>Gwen17</v>
      </c>
    </row>
    <row r="2587" spans="1:28" ht="12.95" customHeight="1">
      <c r="A2587" s="1130">
        <v>4599</v>
      </c>
      <c r="B2587" s="941" t="s">
        <v>11251</v>
      </c>
      <c r="C2587" s="1170">
        <v>44500</v>
      </c>
      <c r="D2587" s="941" t="s">
        <v>2952</v>
      </c>
      <c r="E2587" s="941" t="s">
        <v>10365</v>
      </c>
      <c r="F2587" s="941"/>
      <c r="G2587" s="941"/>
      <c r="H2587" s="943" t="s">
        <v>8638</v>
      </c>
      <c r="I2587" s="943" t="s">
        <v>25</v>
      </c>
      <c r="J2587" s="1354">
        <v>44479</v>
      </c>
      <c r="K2587" s="943" t="s">
        <v>8366</v>
      </c>
      <c r="L2587" s="945">
        <v>1200</v>
      </c>
      <c r="M2587" s="168"/>
      <c r="N2587" s="828">
        <v>44529</v>
      </c>
      <c r="O2587" s="168"/>
      <c r="P2587" s="168"/>
      <c r="Q2587">
        <v>74.92</v>
      </c>
      <c r="R2587" s="1396">
        <f t="shared" si="51"/>
        <v>89904</v>
      </c>
      <c r="S2587" s="638" t="s">
        <v>7302</v>
      </c>
      <c r="AB2587" s="1129" t="str">
        <f t="shared" si="50"/>
        <v>Seaways Visayas185</v>
      </c>
    </row>
    <row r="2588" spans="1:28" ht="12.95" customHeight="1">
      <c r="A2588" s="1130">
        <v>4600</v>
      </c>
      <c r="B2588" s="941" t="s">
        <v>11252</v>
      </c>
      <c r="C2588" s="1170">
        <v>44500</v>
      </c>
      <c r="D2588" s="941" t="s">
        <v>3171</v>
      </c>
      <c r="E2588" s="941" t="s">
        <v>6726</v>
      </c>
      <c r="F2588" s="941"/>
      <c r="G2588" s="941"/>
      <c r="H2588" s="943" t="s">
        <v>8638</v>
      </c>
      <c r="I2588" s="943" t="s">
        <v>3180</v>
      </c>
      <c r="J2588" s="1354">
        <v>44490</v>
      </c>
      <c r="K2588" s="943" t="s">
        <v>8366</v>
      </c>
      <c r="L2588" s="945">
        <v>1200</v>
      </c>
      <c r="M2588" s="168"/>
      <c r="N2588" s="828">
        <v>44529</v>
      </c>
      <c r="O2588" s="168"/>
      <c r="P2588" s="168"/>
      <c r="Q2588">
        <v>74.92</v>
      </c>
      <c r="R2588" s="1396">
        <f t="shared" si="51"/>
        <v>89904</v>
      </c>
      <c r="S2588" s="638" t="s">
        <v>7302</v>
      </c>
      <c r="AB2588" s="1129" t="str">
        <f t="shared" ref="AB2588:AB2651" si="52">IF(TRIM(A2588)="","",CONCATENATE(TRIM(D2588),TRIM(E2588)))</f>
        <v>Seaways Rosemar261</v>
      </c>
    </row>
    <row r="2589" spans="1:28" ht="12.95" customHeight="1">
      <c r="A2589" s="1130">
        <v>4601</v>
      </c>
      <c r="B2589" s="941" t="s">
        <v>11253</v>
      </c>
      <c r="C2589" s="1170">
        <v>44500</v>
      </c>
      <c r="D2589" s="941" t="s">
        <v>8466</v>
      </c>
      <c r="E2589" s="941" t="s">
        <v>250</v>
      </c>
      <c r="F2589" s="941"/>
      <c r="G2589" s="941"/>
      <c r="H2589" s="943" t="s">
        <v>8245</v>
      </c>
      <c r="I2589" s="943" t="s">
        <v>1409</v>
      </c>
      <c r="J2589" s="1354">
        <v>44472</v>
      </c>
      <c r="K2589" s="943" t="s">
        <v>8366</v>
      </c>
      <c r="L2589" s="945">
        <v>1200</v>
      </c>
      <c r="M2589" s="168"/>
      <c r="N2589" s="828">
        <v>44529</v>
      </c>
      <c r="O2589" s="168"/>
      <c r="P2589" s="168"/>
      <c r="Q2589">
        <v>74.92</v>
      </c>
      <c r="R2589" s="1396">
        <f t="shared" si="51"/>
        <v>89904</v>
      </c>
      <c r="S2589" s="638" t="s">
        <v>7302</v>
      </c>
      <c r="AB2589" s="1129" t="str">
        <f t="shared" si="52"/>
        <v>Cabo Fuji35</v>
      </c>
    </row>
    <row r="2590" spans="1:28" ht="12.95" customHeight="1">
      <c r="A2590" s="1130">
        <v>4602</v>
      </c>
      <c r="B2590" s="941" t="s">
        <v>11254</v>
      </c>
      <c r="C2590" s="1170">
        <v>44500</v>
      </c>
      <c r="D2590" s="941" t="s">
        <v>7636</v>
      </c>
      <c r="E2590" s="941" t="s">
        <v>254</v>
      </c>
      <c r="F2590" s="941"/>
      <c r="G2590" s="941"/>
      <c r="H2590" s="943" t="s">
        <v>8638</v>
      </c>
      <c r="I2590" s="943" t="s">
        <v>729</v>
      </c>
      <c r="J2590" s="1354">
        <v>44494</v>
      </c>
      <c r="K2590" s="943" t="s">
        <v>8366</v>
      </c>
      <c r="L2590" s="945">
        <v>1200</v>
      </c>
      <c r="M2590" s="168"/>
      <c r="N2590" s="828">
        <v>44529</v>
      </c>
      <c r="O2590" s="168"/>
      <c r="P2590" s="168"/>
      <c r="Q2590">
        <v>74.92</v>
      </c>
      <c r="R2590" s="1396">
        <f t="shared" si="51"/>
        <v>89904</v>
      </c>
      <c r="S2590" s="638" t="s">
        <v>7302</v>
      </c>
      <c r="AB2590" s="1129" t="str">
        <f t="shared" si="52"/>
        <v>Seaways Leyte105</v>
      </c>
    </row>
    <row r="2591" spans="1:28" ht="12.95" customHeight="1">
      <c r="A2591" s="1130">
        <v>4603</v>
      </c>
      <c r="B2591" s="941" t="s">
        <v>11255</v>
      </c>
      <c r="C2591" s="1170">
        <v>44500</v>
      </c>
      <c r="D2591" s="941" t="s">
        <v>7968</v>
      </c>
      <c r="E2591" s="941" t="s">
        <v>10365</v>
      </c>
      <c r="F2591" s="941"/>
      <c r="G2591" s="941"/>
      <c r="H2591" s="943" t="s">
        <v>8638</v>
      </c>
      <c r="I2591" s="943" t="s">
        <v>20</v>
      </c>
      <c r="J2591" s="1354">
        <v>44483</v>
      </c>
      <c r="K2591" s="943" t="s">
        <v>8366</v>
      </c>
      <c r="L2591" s="945">
        <v>1200</v>
      </c>
      <c r="M2591" s="168"/>
      <c r="N2591" s="828">
        <v>44529</v>
      </c>
      <c r="O2591" s="168"/>
      <c r="P2591" s="168"/>
      <c r="Q2591">
        <v>74.92</v>
      </c>
      <c r="R2591" s="1396">
        <f t="shared" si="51"/>
        <v>89904</v>
      </c>
      <c r="S2591" s="638" t="s">
        <v>7302</v>
      </c>
      <c r="AB2591" s="1129" t="str">
        <f t="shared" si="52"/>
        <v>Seaways Goldmar185</v>
      </c>
    </row>
    <row r="2592" spans="1:28" ht="12.95" customHeight="1">
      <c r="A2592" s="1130">
        <v>4604</v>
      </c>
      <c r="B2592" s="941" t="s">
        <v>11256</v>
      </c>
      <c r="C2592" s="1170">
        <v>44500</v>
      </c>
      <c r="D2592" s="941" t="s">
        <v>8170</v>
      </c>
      <c r="E2592" s="941" t="s">
        <v>320</v>
      </c>
      <c r="F2592" s="941"/>
      <c r="G2592" s="941"/>
      <c r="H2592" s="943" t="s">
        <v>3771</v>
      </c>
      <c r="I2592" s="943" t="s">
        <v>62</v>
      </c>
      <c r="J2592" s="1354">
        <v>44488</v>
      </c>
      <c r="K2592" s="943" t="s">
        <v>8366</v>
      </c>
      <c r="L2592" s="945">
        <v>1200</v>
      </c>
      <c r="M2592" s="168"/>
      <c r="N2592" s="828">
        <v>44529</v>
      </c>
      <c r="O2592" s="168"/>
      <c r="P2592" s="168"/>
      <c r="Q2592">
        <v>74.92</v>
      </c>
      <c r="R2592" s="1396">
        <f t="shared" si="51"/>
        <v>89904</v>
      </c>
      <c r="S2592" s="638" t="s">
        <v>7302</v>
      </c>
      <c r="AB2592" s="1129" t="str">
        <f t="shared" si="52"/>
        <v>Antipolis39</v>
      </c>
    </row>
    <row r="2593" spans="1:28" ht="12.95" customHeight="1">
      <c r="A2593" s="1130">
        <v>4605</v>
      </c>
      <c r="B2593" s="941" t="s">
        <v>11257</v>
      </c>
      <c r="C2593" s="1170">
        <v>44500</v>
      </c>
      <c r="D2593" s="941" t="s">
        <v>8317</v>
      </c>
      <c r="E2593" s="941" t="s">
        <v>193</v>
      </c>
      <c r="F2593" s="941"/>
      <c r="G2593" s="941"/>
      <c r="H2593" s="943" t="s">
        <v>2868</v>
      </c>
      <c r="I2593" s="943" t="s">
        <v>3180</v>
      </c>
      <c r="J2593" s="1354">
        <v>44478</v>
      </c>
      <c r="K2593" s="943" t="s">
        <v>8366</v>
      </c>
      <c r="L2593" s="945">
        <v>1200</v>
      </c>
      <c r="M2593" s="168"/>
      <c r="N2593" s="828">
        <v>44517</v>
      </c>
      <c r="O2593" s="168"/>
      <c r="P2593" s="168"/>
      <c r="Q2593">
        <v>74.92</v>
      </c>
      <c r="R2593" s="1396">
        <f t="shared" si="51"/>
        <v>89904</v>
      </c>
      <c r="S2593" s="638" t="s">
        <v>7302</v>
      </c>
      <c r="AB2593" s="1129" t="str">
        <f t="shared" si="52"/>
        <v>Cabo San Antonio28</v>
      </c>
    </row>
    <row r="2594" spans="1:28" ht="12.95" customHeight="1">
      <c r="A2594" s="1130">
        <v>4606</v>
      </c>
      <c r="B2594" s="941" t="s">
        <v>11258</v>
      </c>
      <c r="C2594" s="1170">
        <v>44500</v>
      </c>
      <c r="D2594" s="941" t="s">
        <v>8970</v>
      </c>
      <c r="E2594" s="941" t="s">
        <v>9827</v>
      </c>
      <c r="F2594" s="941"/>
      <c r="G2594" s="941"/>
      <c r="H2594" s="943" t="s">
        <v>2868</v>
      </c>
      <c r="I2594" s="943" t="s">
        <v>261</v>
      </c>
      <c r="J2594" s="1354">
        <v>44491</v>
      </c>
      <c r="K2594" s="943" t="s">
        <v>8366</v>
      </c>
      <c r="L2594" s="945">
        <v>1200</v>
      </c>
      <c r="M2594" s="168"/>
      <c r="N2594" s="828">
        <v>44529</v>
      </c>
      <c r="O2594" s="168"/>
      <c r="P2594" s="168"/>
      <c r="Q2594">
        <v>74.92</v>
      </c>
      <c r="R2594" s="1396">
        <f t="shared" si="51"/>
        <v>89904</v>
      </c>
      <c r="S2594" s="638" t="s">
        <v>7302</v>
      </c>
      <c r="AB2594" s="1129" t="str">
        <f t="shared" si="52"/>
        <v>Salamina26P-127F</v>
      </c>
    </row>
    <row r="2595" spans="1:28" ht="12.95" customHeight="1">
      <c r="A2595" s="1130">
        <v>4607</v>
      </c>
      <c r="B2595" s="941" t="s">
        <v>11259</v>
      </c>
      <c r="C2595" s="1170">
        <v>44500</v>
      </c>
      <c r="D2595" s="941" t="s">
        <v>10461</v>
      </c>
      <c r="E2595" s="941" t="s">
        <v>11214</v>
      </c>
      <c r="F2595" s="941"/>
      <c r="G2595" s="941"/>
      <c r="H2595" s="943" t="s">
        <v>2868</v>
      </c>
      <c r="I2595" s="943" t="s">
        <v>385</v>
      </c>
      <c r="J2595" s="1354">
        <v>44484</v>
      </c>
      <c r="K2595" s="943" t="s">
        <v>8366</v>
      </c>
      <c r="L2595" s="945">
        <v>1200</v>
      </c>
      <c r="M2595" s="168"/>
      <c r="N2595" s="828">
        <v>44529</v>
      </c>
      <c r="O2595" s="168"/>
      <c r="P2595" s="168"/>
      <c r="Q2595">
        <v>74.92</v>
      </c>
      <c r="R2595" s="1396">
        <f t="shared" si="51"/>
        <v>89904</v>
      </c>
      <c r="S2595" s="638" t="s">
        <v>7302</v>
      </c>
      <c r="AB2595" s="1129" t="str">
        <f t="shared" si="52"/>
        <v>Selini24PI_125F</v>
      </c>
    </row>
    <row r="2596" spans="1:28" ht="12.95" customHeight="1">
      <c r="A2596" s="1382">
        <v>4608</v>
      </c>
      <c r="B2596" s="941" t="s">
        <v>11298</v>
      </c>
      <c r="C2596" s="1170">
        <v>44530</v>
      </c>
      <c r="D2596" s="941" t="s">
        <v>11260</v>
      </c>
      <c r="E2596" s="941">
        <v>22</v>
      </c>
      <c r="F2596" s="941"/>
      <c r="G2596" s="941"/>
      <c r="H2596" s="943" t="s">
        <v>8302</v>
      </c>
      <c r="I2596" s="943" t="s">
        <v>4502</v>
      </c>
      <c r="J2596" s="1354">
        <v>44504</v>
      </c>
      <c r="K2596" s="943" t="s">
        <v>7591</v>
      </c>
      <c r="L2596" s="945">
        <v>1400</v>
      </c>
      <c r="M2596" s="168"/>
      <c r="N2596" s="828">
        <v>44578</v>
      </c>
      <c r="O2596" s="168"/>
      <c r="P2596" s="168"/>
      <c r="Q2596">
        <v>74.709999999999994</v>
      </c>
      <c r="R2596" s="1396">
        <f t="shared" si="51"/>
        <v>104593.99999999999</v>
      </c>
      <c r="S2596" s="638" t="s">
        <v>7302</v>
      </c>
      <c r="AB2596" s="1129" t="str">
        <f t="shared" si="52"/>
        <v>BW Lioness22</v>
      </c>
    </row>
    <row r="2597" spans="1:28" ht="12.95" customHeight="1">
      <c r="A2597" s="1382">
        <v>4609</v>
      </c>
      <c r="B2597" s="941" t="s">
        <v>11299</v>
      </c>
      <c r="C2597" s="1170">
        <v>44530</v>
      </c>
      <c r="D2597" s="941" t="s">
        <v>10201</v>
      </c>
      <c r="E2597" s="941">
        <v>2104</v>
      </c>
      <c r="F2597" s="941"/>
      <c r="G2597" s="941"/>
      <c r="H2597" s="943" t="s">
        <v>8481</v>
      </c>
      <c r="I2597" s="943" t="s">
        <v>679</v>
      </c>
      <c r="J2597" s="1354">
        <v>44514</v>
      </c>
      <c r="K2597" s="943" t="s">
        <v>8479</v>
      </c>
      <c r="L2597" s="945">
        <v>1200</v>
      </c>
      <c r="M2597" s="168"/>
      <c r="N2597" s="828"/>
      <c r="O2597" s="168"/>
      <c r="P2597" s="168"/>
      <c r="Q2597">
        <v>74.709999999999994</v>
      </c>
      <c r="R2597" s="1396">
        <f t="shared" si="51"/>
        <v>89651.999999999985</v>
      </c>
      <c r="S2597" s="638" t="s">
        <v>7302</v>
      </c>
      <c r="AB2597" s="1129" t="str">
        <f t="shared" si="52"/>
        <v>Cap Leon2104</v>
      </c>
    </row>
    <row r="2598" spans="1:28" ht="12.95" customHeight="1">
      <c r="A2598" s="1382">
        <v>4610</v>
      </c>
      <c r="B2598" s="941" t="s">
        <v>11300</v>
      </c>
      <c r="C2598" s="1170">
        <v>44530</v>
      </c>
      <c r="D2598" s="941" t="s">
        <v>10874</v>
      </c>
      <c r="E2598" s="941" t="s">
        <v>11264</v>
      </c>
      <c r="F2598" s="941"/>
      <c r="G2598" s="941"/>
      <c r="H2598" s="943" t="s">
        <v>8976</v>
      </c>
      <c r="I2598" s="943" t="s">
        <v>150</v>
      </c>
      <c r="J2598" s="1354">
        <v>44508</v>
      </c>
      <c r="K2598" s="943" t="s">
        <v>9019</v>
      </c>
      <c r="L2598" s="945">
        <v>1200</v>
      </c>
      <c r="M2598" s="168"/>
      <c r="N2598" s="828">
        <v>44561</v>
      </c>
      <c r="O2598" s="168"/>
      <c r="P2598" s="168"/>
      <c r="Q2598">
        <v>74.709999999999994</v>
      </c>
      <c r="R2598" s="1396">
        <f t="shared" si="51"/>
        <v>89651.999999999985</v>
      </c>
      <c r="S2598" s="638" t="s">
        <v>7302</v>
      </c>
      <c r="AB2598" s="1129" t="str">
        <f t="shared" si="52"/>
        <v>Almi Star09_12_2021</v>
      </c>
    </row>
    <row r="2599" spans="1:28" ht="12.95" customHeight="1">
      <c r="A2599" s="1382">
        <v>4611</v>
      </c>
      <c r="B2599" s="941" t="s">
        <v>11301</v>
      </c>
      <c r="C2599" s="1170">
        <v>44530</v>
      </c>
      <c r="D2599" s="941" t="s">
        <v>11108</v>
      </c>
      <c r="E2599" s="941">
        <v>5</v>
      </c>
      <c r="F2599" s="941"/>
      <c r="G2599" s="941"/>
      <c r="H2599" s="943" t="s">
        <v>8961</v>
      </c>
      <c r="I2599" s="943" t="s">
        <v>9792</v>
      </c>
      <c r="J2599" s="1354">
        <v>44525</v>
      </c>
      <c r="K2599" s="943" t="s">
        <v>9019</v>
      </c>
      <c r="L2599" s="945">
        <v>1200</v>
      </c>
      <c r="M2599" s="168"/>
      <c r="N2599" s="828">
        <v>44613</v>
      </c>
      <c r="O2599" s="168"/>
      <c r="P2599" s="168"/>
      <c r="Q2599">
        <v>74.709999999999994</v>
      </c>
      <c r="R2599" s="1396">
        <f t="shared" si="51"/>
        <v>89651.999999999985</v>
      </c>
      <c r="S2599" s="638" t="s">
        <v>7302</v>
      </c>
      <c r="AB2599" s="1129" t="str">
        <f t="shared" si="52"/>
        <v>Alkinoos5</v>
      </c>
    </row>
    <row r="2600" spans="1:28" ht="12.95" customHeight="1">
      <c r="A2600" s="1382">
        <v>4612</v>
      </c>
      <c r="B2600" s="941" t="s">
        <v>11302</v>
      </c>
      <c r="C2600" s="1170">
        <v>44530</v>
      </c>
      <c r="D2600" s="941" t="s">
        <v>9250</v>
      </c>
      <c r="E2600" s="941" t="s">
        <v>11267</v>
      </c>
      <c r="F2600" s="941"/>
      <c r="G2600" s="941"/>
      <c r="H2600" s="943" t="s">
        <v>8961</v>
      </c>
      <c r="I2600" s="943" t="s">
        <v>67</v>
      </c>
      <c r="J2600" s="1354">
        <v>44501</v>
      </c>
      <c r="K2600" s="943" t="s">
        <v>9019</v>
      </c>
      <c r="L2600" s="945">
        <v>1200</v>
      </c>
      <c r="M2600" s="168"/>
      <c r="N2600" s="828">
        <v>44613</v>
      </c>
      <c r="O2600" s="168"/>
      <c r="P2600" s="168"/>
      <c r="Q2600">
        <v>74.709999999999994</v>
      </c>
      <c r="R2600" s="1396">
        <f t="shared" si="51"/>
        <v>89651.999999999985</v>
      </c>
      <c r="S2600" s="638" t="s">
        <v>7302</v>
      </c>
      <c r="AB2600" s="1129" t="str">
        <f t="shared" si="52"/>
        <v>Sea Puma06_27</v>
      </c>
    </row>
    <row r="2601" spans="1:28" ht="12.95" customHeight="1">
      <c r="A2601" s="1382">
        <v>4613</v>
      </c>
      <c r="B2601" s="941" t="s">
        <v>11303</v>
      </c>
      <c r="C2601" s="1170">
        <v>44530</v>
      </c>
      <c r="D2601" s="941" t="s">
        <v>11269</v>
      </c>
      <c r="E2601" s="941">
        <v>24</v>
      </c>
      <c r="F2601" s="941"/>
      <c r="G2601" s="941"/>
      <c r="H2601" s="943" t="s">
        <v>10052</v>
      </c>
      <c r="I2601" s="943" t="s">
        <v>433</v>
      </c>
      <c r="J2601" s="1354">
        <v>44525</v>
      </c>
      <c r="K2601" s="943" t="s">
        <v>9019</v>
      </c>
      <c r="L2601" s="945">
        <v>1200</v>
      </c>
      <c r="M2601" s="168"/>
      <c r="N2601" s="828">
        <v>44543</v>
      </c>
      <c r="O2601" s="168"/>
      <c r="P2601" s="168"/>
      <c r="Q2601">
        <v>74.709999999999994</v>
      </c>
      <c r="R2601" s="1396">
        <f t="shared" si="51"/>
        <v>89651.999999999985</v>
      </c>
      <c r="S2601" s="638" t="s">
        <v>7302</v>
      </c>
      <c r="AB2601" s="1129" t="str">
        <f t="shared" si="52"/>
        <v>Front Shanghai24</v>
      </c>
    </row>
    <row r="2602" spans="1:28" ht="12.95" customHeight="1">
      <c r="A2602" s="1382">
        <v>4614</v>
      </c>
      <c r="B2602" s="941" t="s">
        <v>11304</v>
      </c>
      <c r="C2602" s="1170">
        <v>44530</v>
      </c>
      <c r="D2602" s="941" t="s">
        <v>11270</v>
      </c>
      <c r="E2602" s="941" t="s">
        <v>11271</v>
      </c>
      <c r="F2602" s="941"/>
      <c r="G2602" s="941"/>
      <c r="H2602" s="943" t="s">
        <v>10052</v>
      </c>
      <c r="I2602" s="943" t="s">
        <v>410</v>
      </c>
      <c r="J2602" s="1354">
        <v>44524</v>
      </c>
      <c r="K2602" s="943" t="s">
        <v>9019</v>
      </c>
      <c r="L2602" s="945">
        <v>1200</v>
      </c>
      <c r="M2602" s="168"/>
      <c r="N2602" s="828">
        <v>44543</v>
      </c>
      <c r="O2602" s="168"/>
      <c r="P2602" s="168"/>
      <c r="Q2602">
        <v>74.709999999999994</v>
      </c>
      <c r="R2602" s="1396">
        <f t="shared" si="51"/>
        <v>89651.999999999985</v>
      </c>
      <c r="S2602" s="638" t="s">
        <v>7302</v>
      </c>
      <c r="AB2602" s="1129" t="str">
        <f t="shared" si="52"/>
        <v>Melodia20_2021</v>
      </c>
    </row>
    <row r="2603" spans="1:28" ht="12.95" customHeight="1">
      <c r="A2603" s="1382">
        <v>4615</v>
      </c>
      <c r="B2603" s="941" t="s">
        <v>11305</v>
      </c>
      <c r="C2603" s="1170">
        <v>44530</v>
      </c>
      <c r="D2603" s="941" t="s">
        <v>7855</v>
      </c>
      <c r="E2603" s="941" t="s">
        <v>346</v>
      </c>
      <c r="F2603" s="941"/>
      <c r="G2603" s="941"/>
      <c r="H2603" s="943" t="s">
        <v>9915</v>
      </c>
      <c r="I2603" s="943" t="s">
        <v>86</v>
      </c>
      <c r="J2603" s="1354" t="s">
        <v>11268</v>
      </c>
      <c r="K2603" s="943" t="s">
        <v>28</v>
      </c>
      <c r="L2603" s="945">
        <v>1400</v>
      </c>
      <c r="M2603" s="168"/>
      <c r="N2603" s="828">
        <v>44578</v>
      </c>
      <c r="O2603" s="168"/>
      <c r="P2603" s="168"/>
      <c r="Q2603">
        <v>74.709999999999994</v>
      </c>
      <c r="R2603" s="1396">
        <f t="shared" si="51"/>
        <v>104593.99999999999</v>
      </c>
      <c r="S2603" s="638" t="s">
        <v>7302</v>
      </c>
      <c r="AB2603" s="1129" t="str">
        <f t="shared" si="52"/>
        <v>New Award04</v>
      </c>
    </row>
    <row r="2604" spans="1:28" ht="12.95" customHeight="1">
      <c r="A2604" s="1382">
        <v>4616</v>
      </c>
      <c r="B2604" s="941" t="s">
        <v>11306</v>
      </c>
      <c r="C2604" s="1170">
        <v>44530</v>
      </c>
      <c r="D2604" s="941" t="s">
        <v>2119</v>
      </c>
      <c r="E2604" s="941">
        <v>8</v>
      </c>
      <c r="F2604" s="941"/>
      <c r="G2604" s="941"/>
      <c r="H2604" s="943" t="s">
        <v>11043</v>
      </c>
      <c r="I2604" s="943" t="s">
        <v>9415</v>
      </c>
      <c r="J2604" s="1354">
        <v>44511</v>
      </c>
      <c r="K2604" s="943" t="s">
        <v>10912</v>
      </c>
      <c r="L2604" s="945">
        <v>1600</v>
      </c>
      <c r="M2604" s="168"/>
      <c r="N2604" s="828">
        <v>44546</v>
      </c>
      <c r="O2604" s="168"/>
      <c r="P2604" s="168"/>
      <c r="Q2604">
        <v>74.709999999999994</v>
      </c>
      <c r="R2604" s="1396">
        <f t="shared" si="51"/>
        <v>119535.99999999999</v>
      </c>
      <c r="S2604" s="638" t="s">
        <v>7302</v>
      </c>
      <c r="AB2604" s="1129" t="str">
        <f t="shared" si="52"/>
        <v>NS Clipper8</v>
      </c>
    </row>
    <row r="2605" spans="1:28" ht="12.95" customHeight="1">
      <c r="A2605" s="1382">
        <v>4617</v>
      </c>
      <c r="B2605" s="941" t="s">
        <v>11307</v>
      </c>
      <c r="C2605" s="1170">
        <v>44530</v>
      </c>
      <c r="D2605" s="941" t="s">
        <v>7569</v>
      </c>
      <c r="E2605" s="941">
        <v>154</v>
      </c>
      <c r="F2605" s="941"/>
      <c r="G2605" s="941"/>
      <c r="H2605" s="943" t="s">
        <v>10370</v>
      </c>
      <c r="I2605" s="943" t="s">
        <v>523</v>
      </c>
      <c r="J2605" s="1354">
        <v>44518</v>
      </c>
      <c r="K2605" s="943" t="s">
        <v>1466</v>
      </c>
      <c r="L2605" s="945">
        <v>1050</v>
      </c>
      <c r="M2605" s="168"/>
      <c r="N2605" s="828"/>
      <c r="O2605" s="168"/>
      <c r="P2605" s="168"/>
      <c r="Q2605">
        <v>74.709999999999994</v>
      </c>
      <c r="R2605" s="1396">
        <f t="shared" si="51"/>
        <v>78445.5</v>
      </c>
      <c r="S2605" s="638" t="s">
        <v>7302</v>
      </c>
      <c r="AB2605" s="1129" t="str">
        <f t="shared" si="52"/>
        <v>Advantage Arrow154</v>
      </c>
    </row>
    <row r="2606" spans="1:28" ht="12.95" customHeight="1">
      <c r="A2606" s="1382">
        <v>4618</v>
      </c>
      <c r="B2606" s="941" t="s">
        <v>11308</v>
      </c>
      <c r="C2606" s="1170">
        <v>44530</v>
      </c>
      <c r="D2606" s="941" t="s">
        <v>3168</v>
      </c>
      <c r="E2606" s="941">
        <v>48</v>
      </c>
      <c r="F2606" s="941"/>
      <c r="G2606" s="941"/>
      <c r="H2606" s="943" t="s">
        <v>3169</v>
      </c>
      <c r="I2606" s="943" t="s">
        <v>20</v>
      </c>
      <c r="J2606" s="1354">
        <v>44506</v>
      </c>
      <c r="K2606" s="943" t="s">
        <v>1466</v>
      </c>
      <c r="L2606" s="945">
        <v>1050</v>
      </c>
      <c r="M2606" s="168"/>
      <c r="N2606" s="828">
        <v>44642</v>
      </c>
      <c r="O2606" s="168"/>
      <c r="P2606" s="168"/>
      <c r="Q2606">
        <v>74.709999999999994</v>
      </c>
      <c r="R2606" s="1396">
        <f t="shared" si="51"/>
        <v>78445.5</v>
      </c>
      <c r="S2606" s="638" t="s">
        <v>7302</v>
      </c>
      <c r="AB2606" s="1129" t="str">
        <f t="shared" si="52"/>
        <v>Advantage Summer48</v>
      </c>
    </row>
    <row r="2607" spans="1:28" ht="12.95" customHeight="1">
      <c r="A2607" s="1382">
        <v>4619</v>
      </c>
      <c r="B2607" s="941" t="s">
        <v>11309</v>
      </c>
      <c r="C2607" s="1170">
        <v>44530</v>
      </c>
      <c r="D2607" s="941" t="s">
        <v>8953</v>
      </c>
      <c r="E2607" s="941">
        <v>46</v>
      </c>
      <c r="F2607" s="941"/>
      <c r="G2607" s="941"/>
      <c r="H2607" s="943" t="s">
        <v>10370</v>
      </c>
      <c r="I2607" s="943" t="s">
        <v>70</v>
      </c>
      <c r="J2607" s="1354">
        <v>44510</v>
      </c>
      <c r="K2607" s="943" t="s">
        <v>1466</v>
      </c>
      <c r="L2607" s="945">
        <v>1050</v>
      </c>
      <c r="M2607" s="168"/>
      <c r="N2607" s="828">
        <v>44593</v>
      </c>
      <c r="O2607" s="168"/>
      <c r="P2607" s="168"/>
      <c r="Q2607">
        <v>74.709999999999994</v>
      </c>
      <c r="R2607" s="1396">
        <f t="shared" si="51"/>
        <v>78445.5</v>
      </c>
      <c r="S2607" s="638" t="s">
        <v>7302</v>
      </c>
      <c r="AB2607" s="1129" t="str">
        <f t="shared" si="52"/>
        <v>Eagle Brasilia46</v>
      </c>
    </row>
    <row r="2608" spans="1:28" ht="12.95" customHeight="1">
      <c r="A2608" s="1382">
        <v>4620</v>
      </c>
      <c r="B2608" s="941" t="s">
        <v>11310</v>
      </c>
      <c r="C2608" s="1170">
        <v>44530</v>
      </c>
      <c r="D2608" s="941" t="s">
        <v>9182</v>
      </c>
      <c r="E2608" s="941">
        <v>64</v>
      </c>
      <c r="F2608" s="941"/>
      <c r="G2608" s="941"/>
      <c r="H2608" s="943" t="s">
        <v>10370</v>
      </c>
      <c r="I2608" s="943" t="s">
        <v>9415</v>
      </c>
      <c r="J2608" s="1354">
        <v>44521</v>
      </c>
      <c r="K2608" s="943" t="s">
        <v>1466</v>
      </c>
      <c r="L2608" s="945">
        <v>1050</v>
      </c>
      <c r="M2608" s="168"/>
      <c r="N2608" s="828">
        <v>44593</v>
      </c>
      <c r="O2608" s="168"/>
      <c r="P2608" s="168"/>
      <c r="Q2608">
        <v>74.709999999999994</v>
      </c>
      <c r="R2608" s="1396">
        <f t="shared" si="51"/>
        <v>78445.5</v>
      </c>
      <c r="S2608" s="638" t="s">
        <v>7302</v>
      </c>
      <c r="AB2608" s="1129" t="str">
        <f t="shared" si="52"/>
        <v>Gagarin Prospect64</v>
      </c>
    </row>
    <row r="2609" spans="1:28" ht="12.95" customHeight="1">
      <c r="A2609" s="1382">
        <v>4621</v>
      </c>
      <c r="B2609" s="941" t="s">
        <v>11311</v>
      </c>
      <c r="C2609" s="1170">
        <v>44530</v>
      </c>
      <c r="D2609" s="941" t="s">
        <v>10620</v>
      </c>
      <c r="E2609" s="941" t="s">
        <v>10644</v>
      </c>
      <c r="F2609" s="941"/>
      <c r="G2609" s="941"/>
      <c r="H2609" s="943" t="s">
        <v>9110</v>
      </c>
      <c r="I2609" s="943" t="s">
        <v>269</v>
      </c>
      <c r="J2609" s="1354">
        <v>44522</v>
      </c>
      <c r="K2609" s="943" t="s">
        <v>1466</v>
      </c>
      <c r="L2609" s="945">
        <v>1050</v>
      </c>
      <c r="M2609" s="168"/>
      <c r="N2609" s="828">
        <v>44642</v>
      </c>
      <c r="O2609" s="168"/>
      <c r="P2609" s="168"/>
      <c r="Q2609">
        <v>74.709999999999994</v>
      </c>
      <c r="R2609" s="1396">
        <f t="shared" si="51"/>
        <v>78445.5</v>
      </c>
      <c r="S2609" s="638" t="s">
        <v>7302</v>
      </c>
      <c r="AB2609" s="1129" t="str">
        <f t="shared" si="52"/>
        <v>Besiktas Dardanelles06_21</v>
      </c>
    </row>
    <row r="2610" spans="1:28" ht="12.95" customHeight="1">
      <c r="A2610" s="1382">
        <v>4622</v>
      </c>
      <c r="B2610" s="941" t="s">
        <v>11312</v>
      </c>
      <c r="C2610" s="1170">
        <v>44530</v>
      </c>
      <c r="D2610" s="941" t="s">
        <v>8587</v>
      </c>
      <c r="E2610" s="941">
        <v>23</v>
      </c>
      <c r="F2610" s="941"/>
      <c r="G2610" s="941"/>
      <c r="H2610" s="943" t="s">
        <v>8389</v>
      </c>
      <c r="I2610" s="943" t="s">
        <v>7597</v>
      </c>
      <c r="J2610" s="1354">
        <v>44517</v>
      </c>
      <c r="K2610" s="943" t="s">
        <v>1466</v>
      </c>
      <c r="L2610" s="945">
        <v>1050</v>
      </c>
      <c r="M2610" s="168"/>
      <c r="N2610" s="828">
        <v>44642</v>
      </c>
      <c r="O2610" s="168"/>
      <c r="P2610" s="168"/>
      <c r="Q2610">
        <v>74.709999999999994</v>
      </c>
      <c r="R2610" s="1396">
        <f t="shared" si="51"/>
        <v>78445.5</v>
      </c>
      <c r="S2610" s="638" t="s">
        <v>7302</v>
      </c>
      <c r="AB2610" s="1129" t="str">
        <f t="shared" si="52"/>
        <v>Almi Odyssey23</v>
      </c>
    </row>
    <row r="2611" spans="1:28" ht="12.95" customHeight="1">
      <c r="A2611" s="1382">
        <v>4623</v>
      </c>
      <c r="B2611" s="941" t="s">
        <v>11313</v>
      </c>
      <c r="C2611" s="1170">
        <v>44530</v>
      </c>
      <c r="D2611" s="941" t="s">
        <v>2776</v>
      </c>
      <c r="E2611" s="941" t="s">
        <v>11280</v>
      </c>
      <c r="F2611" s="941"/>
      <c r="G2611" s="941"/>
      <c r="H2611" s="943" t="s">
        <v>10427</v>
      </c>
      <c r="I2611" s="943" t="s">
        <v>25</v>
      </c>
      <c r="J2611" s="1354">
        <v>44529</v>
      </c>
      <c r="K2611" s="943" t="s">
        <v>1466</v>
      </c>
      <c r="L2611" s="945">
        <v>1050</v>
      </c>
      <c r="M2611" s="168"/>
      <c r="N2611" s="828">
        <v>44593</v>
      </c>
      <c r="O2611" s="168"/>
      <c r="P2611" s="168"/>
      <c r="Q2611">
        <v>74.709999999999994</v>
      </c>
      <c r="R2611" s="1396">
        <f t="shared" si="51"/>
        <v>78445.5</v>
      </c>
      <c r="S2611" s="638" t="s">
        <v>7302</v>
      </c>
      <c r="AB2611" s="1129" t="str">
        <f t="shared" si="52"/>
        <v>Sten Skagen221, 222, 223, 224</v>
      </c>
    </row>
    <row r="2612" spans="1:28" ht="12.95" customHeight="1">
      <c r="A2612" s="1382">
        <v>4624</v>
      </c>
      <c r="B2612" s="941" t="s">
        <v>11314</v>
      </c>
      <c r="C2612" s="1170">
        <v>44530</v>
      </c>
      <c r="D2612" s="941" t="s">
        <v>2779</v>
      </c>
      <c r="E2612" s="941" t="s">
        <v>11282</v>
      </c>
      <c r="F2612" s="941"/>
      <c r="G2612" s="941"/>
      <c r="H2612" s="943" t="s">
        <v>10427</v>
      </c>
      <c r="I2612" s="943" t="s">
        <v>7590</v>
      </c>
      <c r="J2612" s="1354">
        <v>44519</v>
      </c>
      <c r="K2612" s="943" t="s">
        <v>1466</v>
      </c>
      <c r="L2612" s="945">
        <v>1050</v>
      </c>
      <c r="M2612" s="168"/>
      <c r="N2612" s="828">
        <v>44593</v>
      </c>
      <c r="O2612" s="168"/>
      <c r="P2612" s="168"/>
      <c r="Q2612">
        <v>74.709999999999994</v>
      </c>
      <c r="R2612" s="1396">
        <f t="shared" si="51"/>
        <v>78445.5</v>
      </c>
      <c r="S2612" s="638" t="s">
        <v>7302</v>
      </c>
      <c r="AB2612" s="1129" t="str">
        <f t="shared" si="52"/>
        <v>Tigris367, 368, 369</v>
      </c>
    </row>
    <row r="2613" spans="1:28" ht="12.95" customHeight="1">
      <c r="A2613" s="1382">
        <v>4625</v>
      </c>
      <c r="B2613" s="941" t="s">
        <v>11315</v>
      </c>
      <c r="C2613" s="1170">
        <v>44530</v>
      </c>
      <c r="D2613" s="941" t="s">
        <v>2854</v>
      </c>
      <c r="E2613" s="941">
        <v>305</v>
      </c>
      <c r="F2613" s="941"/>
      <c r="G2613" s="941"/>
      <c r="H2613" s="943" t="s">
        <v>10427</v>
      </c>
      <c r="I2613" s="943" t="s">
        <v>287</v>
      </c>
      <c r="J2613" s="1354">
        <v>44513</v>
      </c>
      <c r="K2613" s="943" t="s">
        <v>1466</v>
      </c>
      <c r="L2613" s="945">
        <v>1050</v>
      </c>
      <c r="M2613" s="168"/>
      <c r="N2613" s="828">
        <v>44593</v>
      </c>
      <c r="O2613" s="168"/>
      <c r="P2613" s="168"/>
      <c r="Q2613">
        <v>74.709999999999994</v>
      </c>
      <c r="R2613" s="1396">
        <f t="shared" si="51"/>
        <v>78445.5</v>
      </c>
      <c r="S2613" s="638" t="s">
        <v>7302</v>
      </c>
      <c r="AB2613" s="1129" t="str">
        <f t="shared" si="52"/>
        <v>Emmy Schulte305</v>
      </c>
    </row>
    <row r="2614" spans="1:28" ht="12.95" customHeight="1">
      <c r="A2614" s="1382">
        <v>4626</v>
      </c>
      <c r="B2614" s="941" t="s">
        <v>11316</v>
      </c>
      <c r="C2614" s="1170">
        <v>44530</v>
      </c>
      <c r="D2614" s="941" t="s">
        <v>892</v>
      </c>
      <c r="E2614" s="941" t="s">
        <v>11286</v>
      </c>
      <c r="F2614" s="941"/>
      <c r="G2614" s="941"/>
      <c r="H2614" s="943" t="s">
        <v>10427</v>
      </c>
      <c r="I2614" s="943" t="s">
        <v>2870</v>
      </c>
      <c r="J2614" s="1354">
        <v>44525</v>
      </c>
      <c r="K2614" s="943" t="s">
        <v>1466</v>
      </c>
      <c r="L2614" s="945">
        <v>1050</v>
      </c>
      <c r="M2614" s="168"/>
      <c r="N2614" s="828">
        <v>44593</v>
      </c>
      <c r="O2614" s="168"/>
      <c r="P2614" s="168"/>
      <c r="Q2614">
        <v>74.709999999999994</v>
      </c>
      <c r="R2614" s="1396">
        <f t="shared" si="51"/>
        <v>78445.5</v>
      </c>
      <c r="S2614" s="638" t="s">
        <v>7302</v>
      </c>
      <c r="AB2614" s="1129" t="str">
        <f t="shared" si="52"/>
        <v>Elisalex Schulte199, 200, 201</v>
      </c>
    </row>
    <row r="2615" spans="1:28" ht="12.95" customHeight="1">
      <c r="A2615" s="1382">
        <v>4627</v>
      </c>
      <c r="B2615" s="941" t="s">
        <v>11317</v>
      </c>
      <c r="C2615" s="1170">
        <v>44530</v>
      </c>
      <c r="D2615" s="941" t="s">
        <v>383</v>
      </c>
      <c r="E2615" s="941">
        <v>201</v>
      </c>
      <c r="F2615" s="941"/>
      <c r="G2615" s="941"/>
      <c r="H2615" s="943" t="s">
        <v>7485</v>
      </c>
      <c r="I2615" s="943" t="s">
        <v>441</v>
      </c>
      <c r="J2615" s="1354">
        <v>44518</v>
      </c>
      <c r="K2615" s="943" t="s">
        <v>60</v>
      </c>
      <c r="L2615" s="945">
        <v>800</v>
      </c>
      <c r="M2615" s="168"/>
      <c r="N2615" s="828">
        <v>44593</v>
      </c>
      <c r="O2615" s="168"/>
      <c r="P2615" s="168"/>
      <c r="Q2615">
        <v>74.709999999999994</v>
      </c>
      <c r="R2615" s="1396">
        <f t="shared" si="51"/>
        <v>59767.999999999993</v>
      </c>
      <c r="S2615" s="638" t="s">
        <v>7302</v>
      </c>
      <c r="AB2615" s="1129" t="str">
        <f t="shared" si="52"/>
        <v>Axel Spirit201</v>
      </c>
    </row>
    <row r="2616" spans="1:28" ht="12.95" customHeight="1">
      <c r="A2616" s="1382">
        <v>4628</v>
      </c>
      <c r="B2616" s="941" t="s">
        <v>11318</v>
      </c>
      <c r="C2616" s="1170">
        <v>44530</v>
      </c>
      <c r="D2616" s="941" t="s">
        <v>822</v>
      </c>
      <c r="E2616" s="941">
        <v>82</v>
      </c>
      <c r="F2616" s="941"/>
      <c r="G2616" s="941"/>
      <c r="H2616" s="943" t="s">
        <v>10351</v>
      </c>
      <c r="I2616" s="943" t="s">
        <v>267</v>
      </c>
      <c r="J2616" s="1354">
        <v>44509</v>
      </c>
      <c r="K2616" s="943" t="s">
        <v>60</v>
      </c>
      <c r="L2616" s="945">
        <v>800</v>
      </c>
      <c r="M2616" s="168"/>
      <c r="N2616" s="828">
        <v>44543</v>
      </c>
      <c r="O2616" s="168"/>
      <c r="P2616" s="168"/>
      <c r="Q2616">
        <v>74.709999999999994</v>
      </c>
      <c r="R2616" s="1396">
        <f t="shared" si="51"/>
        <v>59767.999999999993</v>
      </c>
      <c r="S2616" s="638" t="s">
        <v>7302</v>
      </c>
      <c r="AB2616" s="1129" t="str">
        <f t="shared" si="52"/>
        <v>Pinnacle Spirit82</v>
      </c>
    </row>
    <row r="2617" spans="1:28" ht="12.95" customHeight="1">
      <c r="A2617" s="1382">
        <v>4629</v>
      </c>
      <c r="B2617" s="941" t="s">
        <v>11319</v>
      </c>
      <c r="C2617" s="1170">
        <v>44530</v>
      </c>
      <c r="D2617" s="941" t="s">
        <v>2331</v>
      </c>
      <c r="E2617" s="941">
        <v>47</v>
      </c>
      <c r="F2617" s="941"/>
      <c r="G2617" s="941"/>
      <c r="H2617" s="943" t="s">
        <v>8474</v>
      </c>
      <c r="I2617" s="943" t="s">
        <v>252</v>
      </c>
      <c r="J2617" s="1354">
        <v>44515</v>
      </c>
      <c r="K2617" s="943" t="s">
        <v>60</v>
      </c>
      <c r="L2617" s="945">
        <v>800</v>
      </c>
      <c r="M2617" s="168"/>
      <c r="N2617" s="828">
        <v>44543</v>
      </c>
      <c r="O2617" s="168"/>
      <c r="P2617" s="168"/>
      <c r="Q2617">
        <v>74.709999999999994</v>
      </c>
      <c r="R2617" s="1396">
        <f t="shared" si="51"/>
        <v>59767.999999999993</v>
      </c>
      <c r="S2617" s="638" t="s">
        <v>7302</v>
      </c>
      <c r="AB2617" s="1129" t="str">
        <f t="shared" si="52"/>
        <v>Sydney Spirit47</v>
      </c>
    </row>
    <row r="2618" spans="1:28" ht="12.95" customHeight="1">
      <c r="A2618" s="1382">
        <v>4630</v>
      </c>
      <c r="B2618" s="941" t="s">
        <v>11320</v>
      </c>
      <c r="C2618" s="1170">
        <v>44530</v>
      </c>
      <c r="D2618" s="941" t="s">
        <v>3359</v>
      </c>
      <c r="E2618" s="941">
        <v>37</v>
      </c>
      <c r="F2618" s="941"/>
      <c r="G2618" s="941"/>
      <c r="H2618" s="943" t="s">
        <v>8314</v>
      </c>
      <c r="I2618" s="943" t="s">
        <v>25</v>
      </c>
      <c r="J2618" s="1354">
        <v>44522</v>
      </c>
      <c r="K2618" s="943" t="s">
        <v>60</v>
      </c>
      <c r="L2618" s="945">
        <v>800</v>
      </c>
      <c r="M2618" s="168"/>
      <c r="N2618" s="828">
        <v>44543</v>
      </c>
      <c r="O2618" s="168"/>
      <c r="P2618" s="168"/>
      <c r="Q2618">
        <v>74.709999999999994</v>
      </c>
      <c r="R2618" s="1396">
        <f t="shared" si="51"/>
        <v>59767.999999999993</v>
      </c>
      <c r="S2618" s="638" t="s">
        <v>7302</v>
      </c>
      <c r="AB2618" s="1129" t="str">
        <f t="shared" si="52"/>
        <v>Kaveri Spirit37</v>
      </c>
    </row>
    <row r="2619" spans="1:28" ht="12.95" customHeight="1">
      <c r="A2619" s="1382">
        <v>4631</v>
      </c>
      <c r="B2619" s="941" t="s">
        <v>11321</v>
      </c>
      <c r="C2619" s="1170">
        <v>44530</v>
      </c>
      <c r="D2619" s="941" t="s">
        <v>1274</v>
      </c>
      <c r="E2619" s="941">
        <v>105</v>
      </c>
      <c r="F2619" s="941"/>
      <c r="G2619" s="941"/>
      <c r="H2619" s="943" t="s">
        <v>63</v>
      </c>
      <c r="I2619" s="943" t="s">
        <v>59</v>
      </c>
      <c r="J2619" s="1354">
        <v>44521</v>
      </c>
      <c r="K2619" s="943" t="s">
        <v>60</v>
      </c>
      <c r="L2619" s="945">
        <v>800</v>
      </c>
      <c r="M2619" s="168"/>
      <c r="N2619" s="828">
        <v>44546</v>
      </c>
      <c r="O2619" s="168"/>
      <c r="P2619" s="168"/>
      <c r="Q2619">
        <v>74.709999999999994</v>
      </c>
      <c r="R2619" s="1396">
        <f t="shared" ref="R2619:R2672" si="53">IF(OR(L2619="",Q2619=""),"",L2619*Q2619)</f>
        <v>59767.999999999993</v>
      </c>
      <c r="S2619" s="638" t="s">
        <v>7302</v>
      </c>
      <c r="AB2619" s="1129" t="str">
        <f t="shared" si="52"/>
        <v>Yamato Spirit105</v>
      </c>
    </row>
    <row r="2620" spans="1:28" ht="12.95" customHeight="1">
      <c r="A2620" s="1382">
        <v>4632</v>
      </c>
      <c r="B2620" s="941" t="s">
        <v>11322</v>
      </c>
      <c r="C2620" s="1170">
        <v>44530</v>
      </c>
      <c r="D2620" s="941" t="s">
        <v>1842</v>
      </c>
      <c r="E2620" s="941">
        <v>225</v>
      </c>
      <c r="F2620" s="941"/>
      <c r="G2620" s="941"/>
      <c r="H2620" s="943" t="s">
        <v>11289</v>
      </c>
      <c r="I2620" s="943" t="s">
        <v>77</v>
      </c>
      <c r="J2620" s="1354">
        <v>44509</v>
      </c>
      <c r="K2620" s="943" t="s">
        <v>60</v>
      </c>
      <c r="L2620" s="945">
        <v>800</v>
      </c>
      <c r="M2620" s="168"/>
      <c r="N2620" s="828">
        <v>44543</v>
      </c>
      <c r="O2620" s="168"/>
      <c r="P2620" s="168"/>
      <c r="Q2620">
        <v>74.709999999999994</v>
      </c>
      <c r="R2620" s="1396">
        <f t="shared" si="53"/>
        <v>59767.999999999993</v>
      </c>
      <c r="S2620" s="638" t="s">
        <v>7302</v>
      </c>
      <c r="AB2620" s="1129" t="str">
        <f t="shared" si="52"/>
        <v>Donegal Spirit225</v>
      </c>
    </row>
    <row r="2621" spans="1:28" ht="12.95" customHeight="1">
      <c r="A2621" s="1382">
        <v>4633</v>
      </c>
      <c r="B2621" s="941" t="s">
        <v>11323</v>
      </c>
      <c r="C2621" s="1170">
        <v>44530</v>
      </c>
      <c r="D2621" s="941" t="s">
        <v>8593</v>
      </c>
      <c r="E2621" s="941">
        <v>37</v>
      </c>
      <c r="F2621" s="941"/>
      <c r="G2621" s="941"/>
      <c r="H2621" s="943" t="s">
        <v>63</v>
      </c>
      <c r="I2621" s="943" t="s">
        <v>200</v>
      </c>
      <c r="J2621" s="1354">
        <v>44501</v>
      </c>
      <c r="K2621" s="943" t="s">
        <v>60</v>
      </c>
      <c r="L2621" s="945">
        <v>800</v>
      </c>
      <c r="M2621" s="168"/>
      <c r="N2621" s="828">
        <v>44543</v>
      </c>
      <c r="O2621" s="168"/>
      <c r="P2621" s="168"/>
      <c r="Q2621">
        <v>74.709999999999994</v>
      </c>
      <c r="R2621" s="1396">
        <f t="shared" si="53"/>
        <v>59767.999999999993</v>
      </c>
      <c r="S2621" s="638" t="s">
        <v>7302</v>
      </c>
      <c r="AB2621" s="1129" t="str">
        <f t="shared" si="52"/>
        <v>Stavanger Falcon37</v>
      </c>
    </row>
    <row r="2622" spans="1:28" ht="12.95" customHeight="1">
      <c r="A2622" s="1382">
        <v>4634</v>
      </c>
      <c r="B2622" s="941" t="s">
        <v>11324</v>
      </c>
      <c r="C2622" s="1170">
        <v>44530</v>
      </c>
      <c r="D2622" s="941" t="s">
        <v>3694</v>
      </c>
      <c r="E2622" s="941">
        <v>74</v>
      </c>
      <c r="F2622" s="941"/>
      <c r="G2622" s="941"/>
      <c r="H2622" s="943" t="s">
        <v>7826</v>
      </c>
      <c r="I2622" s="943" t="s">
        <v>1285</v>
      </c>
      <c r="J2622" s="1354">
        <v>44522</v>
      </c>
      <c r="K2622" s="941" t="s">
        <v>8366</v>
      </c>
      <c r="L2622" s="1401">
        <v>1200</v>
      </c>
      <c r="M2622" s="168"/>
      <c r="N2622" s="828">
        <v>44550</v>
      </c>
      <c r="O2622" s="168"/>
      <c r="P2622" s="168"/>
      <c r="Q2622">
        <v>74.709999999999994</v>
      </c>
      <c r="R2622" s="1396">
        <f t="shared" si="53"/>
        <v>89651.999999999985</v>
      </c>
      <c r="S2622" s="638" t="s">
        <v>7302</v>
      </c>
      <c r="AB2622" s="1129" t="str">
        <f t="shared" si="52"/>
        <v>Shamrock Mercury74</v>
      </c>
    </row>
    <row r="2623" spans="1:28" ht="12.95" customHeight="1">
      <c r="A2623" s="1382">
        <v>4635</v>
      </c>
      <c r="B2623" s="941" t="s">
        <v>11325</v>
      </c>
      <c r="C2623" s="1170">
        <v>44530</v>
      </c>
      <c r="D2623" s="941" t="s">
        <v>10766</v>
      </c>
      <c r="E2623" s="941">
        <v>18</v>
      </c>
      <c r="F2623" s="941"/>
      <c r="G2623" s="941"/>
      <c r="H2623" s="943" t="s">
        <v>8464</v>
      </c>
      <c r="I2623" s="943" t="s">
        <v>7891</v>
      </c>
      <c r="J2623" s="1354">
        <v>44524</v>
      </c>
      <c r="K2623" s="941" t="s">
        <v>8366</v>
      </c>
      <c r="L2623" s="1401">
        <v>1200</v>
      </c>
      <c r="M2623" s="168"/>
      <c r="N2623" s="828">
        <v>44560</v>
      </c>
      <c r="O2623" s="168"/>
      <c r="P2623" s="168"/>
      <c r="Q2623">
        <v>74.709999999999994</v>
      </c>
      <c r="R2623" s="1396">
        <f t="shared" si="53"/>
        <v>89651.999999999985</v>
      </c>
      <c r="S2623" s="638" t="s">
        <v>7302</v>
      </c>
      <c r="AB2623" s="1129" t="str">
        <f t="shared" si="52"/>
        <v>Gwen18</v>
      </c>
    </row>
    <row r="2624" spans="1:28" ht="12.95" customHeight="1">
      <c r="A2624" s="1382">
        <v>4636</v>
      </c>
      <c r="B2624" s="941" t="s">
        <v>11326</v>
      </c>
      <c r="C2624" s="1170">
        <v>44530</v>
      </c>
      <c r="D2624" s="941" t="s">
        <v>11290</v>
      </c>
      <c r="E2624" s="941">
        <v>3</v>
      </c>
      <c r="F2624" s="941"/>
      <c r="G2624" s="941"/>
      <c r="H2624" s="943" t="s">
        <v>1193</v>
      </c>
      <c r="I2624" s="943" t="s">
        <v>5080</v>
      </c>
      <c r="J2624" s="1354">
        <v>44513</v>
      </c>
      <c r="K2624" s="941" t="s">
        <v>8366</v>
      </c>
      <c r="L2624" s="1401">
        <v>1200</v>
      </c>
      <c r="M2624" s="168"/>
      <c r="N2624" s="828">
        <v>44560</v>
      </c>
      <c r="O2624" s="168"/>
      <c r="P2624" s="168"/>
      <c r="Q2624">
        <v>74.709999999999994</v>
      </c>
      <c r="R2624" s="1396">
        <f t="shared" si="53"/>
        <v>89651.999999999985</v>
      </c>
      <c r="S2624" s="638" t="s">
        <v>7302</v>
      </c>
      <c r="AB2624" s="1129" t="str">
        <f t="shared" si="52"/>
        <v>MTM Penang3</v>
      </c>
    </row>
    <row r="2625" spans="1:28" ht="12.95" customHeight="1">
      <c r="A2625" s="1382">
        <v>4637</v>
      </c>
      <c r="B2625" s="941" t="s">
        <v>11327</v>
      </c>
      <c r="C2625" s="1170">
        <v>44530</v>
      </c>
      <c r="D2625" s="941" t="s">
        <v>3918</v>
      </c>
      <c r="E2625" s="941">
        <v>80</v>
      </c>
      <c r="F2625" s="941"/>
      <c r="G2625" s="941"/>
      <c r="H2625" s="943" t="s">
        <v>10053</v>
      </c>
      <c r="I2625" s="943" t="s">
        <v>10211</v>
      </c>
      <c r="J2625" s="1354">
        <v>44523</v>
      </c>
      <c r="K2625" s="941" t="s">
        <v>8366</v>
      </c>
      <c r="L2625" s="1401">
        <v>1200</v>
      </c>
      <c r="M2625" s="168"/>
      <c r="N2625" s="828">
        <v>44543</v>
      </c>
      <c r="O2625" s="168"/>
      <c r="P2625" s="168"/>
      <c r="Q2625">
        <v>74.709999999999994</v>
      </c>
      <c r="R2625" s="1396">
        <f t="shared" si="53"/>
        <v>89651.999999999985</v>
      </c>
      <c r="S2625" s="638" t="s">
        <v>7302</v>
      </c>
      <c r="AB2625" s="1129" t="str">
        <f t="shared" si="52"/>
        <v>Cabo De Hornos80</v>
      </c>
    </row>
    <row r="2626" spans="1:28" ht="12.95" customHeight="1">
      <c r="A2626" s="1382">
        <v>4638</v>
      </c>
      <c r="B2626" s="941" t="s">
        <v>11328</v>
      </c>
      <c r="C2626" s="1170">
        <v>44530</v>
      </c>
      <c r="D2626" s="941" t="s">
        <v>861</v>
      </c>
      <c r="E2626" s="941">
        <v>189</v>
      </c>
      <c r="F2626" s="941"/>
      <c r="G2626" s="941"/>
      <c r="H2626" s="943" t="s">
        <v>2868</v>
      </c>
      <c r="I2626" s="943" t="s">
        <v>385</v>
      </c>
      <c r="J2626" s="1354">
        <v>44505</v>
      </c>
      <c r="K2626" s="941" t="s">
        <v>8366</v>
      </c>
      <c r="L2626" s="1401">
        <v>1200</v>
      </c>
      <c r="M2626" s="168"/>
      <c r="N2626" s="828">
        <v>44560</v>
      </c>
      <c r="O2626" s="168"/>
      <c r="P2626" s="168"/>
      <c r="Q2626">
        <v>74.709999999999994</v>
      </c>
      <c r="R2626" s="1396">
        <f t="shared" si="53"/>
        <v>89651.999999999985</v>
      </c>
      <c r="S2626" s="638" t="s">
        <v>7302</v>
      </c>
      <c r="AB2626" s="1129" t="str">
        <f t="shared" si="52"/>
        <v>Aztec189</v>
      </c>
    </row>
    <row r="2627" spans="1:28" ht="12.95" customHeight="1">
      <c r="A2627" s="1382">
        <v>4639</v>
      </c>
      <c r="B2627" s="941" t="s">
        <v>11329</v>
      </c>
      <c r="C2627" s="1170">
        <v>44530</v>
      </c>
      <c r="D2627" s="941" t="s">
        <v>3094</v>
      </c>
      <c r="E2627" s="941">
        <v>165</v>
      </c>
      <c r="F2627" s="941"/>
      <c r="G2627" s="941"/>
      <c r="H2627" s="943" t="s">
        <v>1193</v>
      </c>
      <c r="I2627" s="943" t="s">
        <v>829</v>
      </c>
      <c r="J2627" s="1354">
        <v>44507</v>
      </c>
      <c r="K2627" s="941" t="s">
        <v>8366</v>
      </c>
      <c r="L2627" s="1401">
        <v>1200</v>
      </c>
      <c r="M2627" s="168"/>
      <c r="N2627" s="828">
        <v>44543</v>
      </c>
      <c r="O2627" s="168"/>
      <c r="P2627" s="168"/>
      <c r="Q2627">
        <v>74.709999999999994</v>
      </c>
      <c r="R2627" s="1396">
        <f t="shared" si="53"/>
        <v>89651.999999999985</v>
      </c>
      <c r="S2627" s="638" t="s">
        <v>7302</v>
      </c>
      <c r="AB2627" s="1129" t="str">
        <f t="shared" si="52"/>
        <v>Cabo Froward165</v>
      </c>
    </row>
    <row r="2628" spans="1:28" ht="12.95" customHeight="1">
      <c r="A2628" s="1382">
        <v>4640</v>
      </c>
      <c r="B2628" s="941" t="s">
        <v>11330</v>
      </c>
      <c r="C2628" s="1170">
        <v>44530</v>
      </c>
      <c r="D2628" s="941" t="s">
        <v>3175</v>
      </c>
      <c r="E2628" s="941">
        <v>178</v>
      </c>
      <c r="F2628" s="941"/>
      <c r="G2628" s="941"/>
      <c r="H2628" s="943" t="s">
        <v>10053</v>
      </c>
      <c r="I2628" s="943" t="s">
        <v>10282</v>
      </c>
      <c r="J2628" s="1354">
        <v>44515</v>
      </c>
      <c r="K2628" s="941" t="s">
        <v>8366</v>
      </c>
      <c r="L2628" s="1401">
        <v>1200</v>
      </c>
      <c r="M2628" s="168"/>
      <c r="N2628" s="828">
        <v>44543</v>
      </c>
      <c r="O2628" s="168"/>
      <c r="P2628" s="168"/>
      <c r="Q2628">
        <v>74.709999999999994</v>
      </c>
      <c r="R2628" s="1396">
        <f t="shared" si="53"/>
        <v>89651.999999999985</v>
      </c>
      <c r="S2628" s="638" t="s">
        <v>7302</v>
      </c>
      <c r="AB2628" s="1129" t="str">
        <f t="shared" si="52"/>
        <v>Seaways Silvermar178</v>
      </c>
    </row>
    <row r="2629" spans="1:28" ht="12.95" customHeight="1">
      <c r="A2629" s="1382">
        <v>4641</v>
      </c>
      <c r="B2629" s="941" t="s">
        <v>11331</v>
      </c>
      <c r="C2629" s="1170">
        <v>44530</v>
      </c>
      <c r="D2629" s="941" t="s">
        <v>7497</v>
      </c>
      <c r="E2629" s="941" t="s">
        <v>11295</v>
      </c>
      <c r="F2629" s="941"/>
      <c r="G2629" s="941"/>
      <c r="H2629" s="943" t="s">
        <v>1304</v>
      </c>
      <c r="I2629" s="943" t="s">
        <v>62</v>
      </c>
      <c r="J2629" s="1354">
        <v>44503</v>
      </c>
      <c r="K2629" s="941" t="s">
        <v>8366</v>
      </c>
      <c r="L2629" s="1401">
        <v>1200</v>
      </c>
      <c r="M2629" s="168"/>
      <c r="N2629" s="828"/>
      <c r="O2629" s="168"/>
      <c r="P2629" s="168"/>
      <c r="Q2629">
        <v>74.709999999999994</v>
      </c>
      <c r="R2629" s="1396">
        <f t="shared" si="53"/>
        <v>89651.999999999985</v>
      </c>
      <c r="S2629" s="638" t="s">
        <v>7302</v>
      </c>
      <c r="AB2629" s="1129" t="str">
        <f t="shared" si="52"/>
        <v>Aqualegacy101_85CA</v>
      </c>
    </row>
    <row r="2630" spans="1:28" ht="12.95" customHeight="1">
      <c r="A2630" s="1382">
        <v>4642</v>
      </c>
      <c r="B2630" s="941" t="s">
        <v>11332</v>
      </c>
      <c r="C2630" s="1170">
        <v>44530</v>
      </c>
      <c r="D2630" s="941" t="s">
        <v>7506</v>
      </c>
      <c r="E2630" s="941">
        <v>40</v>
      </c>
      <c r="F2630" s="941"/>
      <c r="G2630" s="941"/>
      <c r="H2630" s="943" t="s">
        <v>1304</v>
      </c>
      <c r="I2630" s="943" t="s">
        <v>413</v>
      </c>
      <c r="J2630" s="1354">
        <v>44505</v>
      </c>
      <c r="K2630" s="941" t="s">
        <v>8366</v>
      </c>
      <c r="L2630" s="1401">
        <v>1200</v>
      </c>
      <c r="M2630" s="168"/>
      <c r="N2630" s="828">
        <v>44561</v>
      </c>
      <c r="O2630" s="168"/>
      <c r="P2630" s="168"/>
      <c r="Q2630">
        <v>74.709999999999994</v>
      </c>
      <c r="R2630" s="1396">
        <f t="shared" si="53"/>
        <v>89651.999999999985</v>
      </c>
      <c r="S2630" s="638" t="s">
        <v>7302</v>
      </c>
      <c r="AB2630" s="1129" t="str">
        <f t="shared" si="52"/>
        <v>Aquatravesia40</v>
      </c>
    </row>
    <row r="2631" spans="1:28" ht="12.95" customHeight="1">
      <c r="A2631" s="1382">
        <v>4643</v>
      </c>
      <c r="B2631" s="941" t="s">
        <v>11333</v>
      </c>
      <c r="C2631" s="1170">
        <v>44530</v>
      </c>
      <c r="D2631" s="941" t="s">
        <v>7701</v>
      </c>
      <c r="E2631" s="941">
        <v>113</v>
      </c>
      <c r="F2631" s="941"/>
      <c r="G2631" s="941"/>
      <c r="H2631" s="943" t="s">
        <v>11297</v>
      </c>
      <c r="I2631" s="943" t="s">
        <v>9792</v>
      </c>
      <c r="J2631" s="1354">
        <v>44515</v>
      </c>
      <c r="K2631" s="941" t="s">
        <v>8366</v>
      </c>
      <c r="L2631" s="1401">
        <v>1200</v>
      </c>
      <c r="M2631" s="168"/>
      <c r="N2631" s="828">
        <v>44560</v>
      </c>
      <c r="O2631" s="168"/>
      <c r="P2631" s="168"/>
      <c r="Q2631">
        <v>74.709999999999994</v>
      </c>
      <c r="R2631" s="1396">
        <f t="shared" si="53"/>
        <v>89651.999999999985</v>
      </c>
      <c r="S2631" s="638" t="s">
        <v>7302</v>
      </c>
      <c r="AB2631" s="1129" t="str">
        <f t="shared" si="52"/>
        <v>Seaways Samar113</v>
      </c>
    </row>
    <row r="2632" spans="1:28" ht="12.95" customHeight="1">
      <c r="A2632" s="1382">
        <v>4644</v>
      </c>
      <c r="B2632" s="941" t="s">
        <v>11334</v>
      </c>
      <c r="C2632" s="1170">
        <v>44530</v>
      </c>
      <c r="D2632" s="941" t="s">
        <v>628</v>
      </c>
      <c r="E2632" s="941">
        <v>2108</v>
      </c>
      <c r="F2632" s="941"/>
      <c r="G2632" s="941"/>
      <c r="H2632" s="943" t="s">
        <v>1377</v>
      </c>
      <c r="I2632" s="943" t="s">
        <v>395</v>
      </c>
      <c r="J2632" s="1354">
        <v>44530</v>
      </c>
      <c r="K2632" s="941" t="s">
        <v>1095</v>
      </c>
      <c r="L2632" s="1412">
        <v>1600</v>
      </c>
      <c r="M2632" s="168"/>
      <c r="N2632" s="828">
        <v>44561</v>
      </c>
      <c r="O2632" s="168"/>
      <c r="P2632" s="168"/>
      <c r="Q2632">
        <v>74.709999999999994</v>
      </c>
      <c r="R2632" s="1396">
        <f t="shared" si="53"/>
        <v>119535.99999999999</v>
      </c>
      <c r="S2632" s="638" t="s">
        <v>7302</v>
      </c>
      <c r="AB2632" s="1129" t="str">
        <f t="shared" si="52"/>
        <v>Stena President2108</v>
      </c>
    </row>
    <row r="2633" spans="1:28" ht="12.95" customHeight="1">
      <c r="A2633" s="1420">
        <v>4645</v>
      </c>
      <c r="B2633" s="1414" t="s">
        <v>11382</v>
      </c>
      <c r="C2633" s="1415">
        <v>44561</v>
      </c>
      <c r="D2633" s="1414" t="s">
        <v>11335</v>
      </c>
      <c r="E2633" s="1416" t="s">
        <v>234</v>
      </c>
      <c r="F2633" s="168"/>
      <c r="G2633" s="168"/>
      <c r="H2633" s="1417" t="s">
        <v>3273</v>
      </c>
      <c r="I2633" s="1417" t="s">
        <v>25</v>
      </c>
      <c r="J2633" s="1418">
        <v>44548</v>
      </c>
      <c r="K2633" s="1417" t="s">
        <v>1485</v>
      </c>
      <c r="L2633" s="1419">
        <v>1600</v>
      </c>
      <c r="M2633" s="168"/>
      <c r="N2633" s="828">
        <v>44593</v>
      </c>
      <c r="O2633" s="168"/>
      <c r="P2633" s="168"/>
      <c r="Q2633">
        <v>75.099999999999994</v>
      </c>
      <c r="R2633" s="1396">
        <f t="shared" si="53"/>
        <v>120159.99999999999</v>
      </c>
      <c r="S2633" s="638" t="s">
        <v>7302</v>
      </c>
      <c r="AB2633" s="1129" t="str">
        <f t="shared" si="52"/>
        <v>Torm Troilus01</v>
      </c>
    </row>
    <row r="2634" spans="1:28" ht="12.95" customHeight="1">
      <c r="A2634" s="1420">
        <v>4646</v>
      </c>
      <c r="B2634" s="1414" t="s">
        <v>11383</v>
      </c>
      <c r="C2634" s="1415">
        <v>44561</v>
      </c>
      <c r="D2634" s="1414" t="s">
        <v>10031</v>
      </c>
      <c r="E2634" s="1416" t="s">
        <v>10899</v>
      </c>
      <c r="F2634" s="941"/>
      <c r="G2634" s="941"/>
      <c r="H2634" s="1417" t="s">
        <v>8481</v>
      </c>
      <c r="I2634" s="1417" t="s">
        <v>267</v>
      </c>
      <c r="J2634" s="1418">
        <v>44554</v>
      </c>
      <c r="K2634" s="1417" t="s">
        <v>8479</v>
      </c>
      <c r="L2634" s="1419">
        <v>1200</v>
      </c>
      <c r="M2634" s="168"/>
      <c r="N2634" s="828"/>
      <c r="O2634" s="168"/>
      <c r="P2634" s="168"/>
      <c r="Q2634">
        <v>75.099999999999994</v>
      </c>
      <c r="R2634" s="1396">
        <f t="shared" si="53"/>
        <v>90120</v>
      </c>
      <c r="S2634" s="638" t="s">
        <v>7302</v>
      </c>
      <c r="AB2634" s="1129" t="str">
        <f t="shared" si="52"/>
        <v>Captain Michael2104</v>
      </c>
    </row>
    <row r="2635" spans="1:28" ht="12.95" customHeight="1">
      <c r="A2635" s="1420">
        <v>4647</v>
      </c>
      <c r="B2635" s="1414" t="s">
        <v>11384</v>
      </c>
      <c r="C2635" s="1415">
        <v>44561</v>
      </c>
      <c r="D2635" s="1414" t="s">
        <v>11339</v>
      </c>
      <c r="E2635" s="1416" t="s">
        <v>151</v>
      </c>
      <c r="F2635" s="941"/>
      <c r="G2635" s="941"/>
      <c r="H2635" s="1417" t="s">
        <v>11340</v>
      </c>
      <c r="I2635" s="1417" t="s">
        <v>11341</v>
      </c>
      <c r="J2635" s="1418">
        <v>44555</v>
      </c>
      <c r="K2635" s="1417" t="s">
        <v>9632</v>
      </c>
      <c r="L2635" s="1419">
        <v>1600</v>
      </c>
      <c r="M2635" s="168"/>
      <c r="N2635" s="828">
        <v>44588</v>
      </c>
      <c r="O2635" s="168"/>
      <c r="P2635" s="168"/>
      <c r="Q2635">
        <v>75.099999999999994</v>
      </c>
      <c r="R2635" s="1396">
        <f t="shared" si="53"/>
        <v>120159.99999999999</v>
      </c>
      <c r="S2635" s="638" t="s">
        <v>7302</v>
      </c>
      <c r="AB2635" s="1129" t="str">
        <f t="shared" si="52"/>
        <v>BW Tagus15</v>
      </c>
    </row>
    <row r="2636" spans="1:28" ht="12.95" customHeight="1">
      <c r="A2636" s="1420">
        <v>4648</v>
      </c>
      <c r="B2636" s="1414" t="s">
        <v>11385</v>
      </c>
      <c r="C2636" s="1415">
        <v>44561</v>
      </c>
      <c r="D2636" s="1414" t="s">
        <v>11344</v>
      </c>
      <c r="E2636" s="1416" t="s">
        <v>700</v>
      </c>
      <c r="F2636" s="941"/>
      <c r="G2636" s="941"/>
      <c r="H2636" s="1417" t="s">
        <v>10052</v>
      </c>
      <c r="I2636" s="1417" t="s">
        <v>410</v>
      </c>
      <c r="J2636" s="1418">
        <v>44547</v>
      </c>
      <c r="K2636" s="1417" t="s">
        <v>9019</v>
      </c>
      <c r="L2636" s="1419">
        <v>1200</v>
      </c>
      <c r="M2636" s="168"/>
      <c r="N2636" s="828">
        <v>44593</v>
      </c>
      <c r="O2636" s="168"/>
      <c r="P2636" s="168"/>
      <c r="Q2636">
        <v>75.099999999999994</v>
      </c>
      <c r="R2636" s="1396">
        <f t="shared" si="53"/>
        <v>90120</v>
      </c>
      <c r="S2636" s="638" t="s">
        <v>7302</v>
      </c>
      <c r="AB2636" s="1129" t="str">
        <f t="shared" si="52"/>
        <v>Bermuda62</v>
      </c>
    </row>
    <row r="2637" spans="1:28" ht="12.95" customHeight="1">
      <c r="A2637" s="1420">
        <v>4649</v>
      </c>
      <c r="B2637" s="1414" t="s">
        <v>11386</v>
      </c>
      <c r="C2637" s="1415">
        <v>44561</v>
      </c>
      <c r="D2637" s="1414" t="s">
        <v>8732</v>
      </c>
      <c r="E2637" s="1416" t="s">
        <v>338</v>
      </c>
      <c r="F2637" s="941"/>
      <c r="G2637" s="941"/>
      <c r="H2637" s="1417" t="s">
        <v>9621</v>
      </c>
      <c r="I2637" s="1417" t="s">
        <v>9415</v>
      </c>
      <c r="J2637" s="1418">
        <v>44539</v>
      </c>
      <c r="K2637" s="1417" t="s">
        <v>28</v>
      </c>
      <c r="L2637" s="1419">
        <v>1400</v>
      </c>
      <c r="M2637" s="168"/>
      <c r="N2637" s="828">
        <v>44578</v>
      </c>
      <c r="O2637" s="168"/>
      <c r="P2637" s="168"/>
      <c r="Q2637">
        <v>75.099999999999994</v>
      </c>
      <c r="R2637" s="1396">
        <f t="shared" si="53"/>
        <v>105139.99999999999</v>
      </c>
      <c r="S2637" s="638" t="s">
        <v>7302</v>
      </c>
      <c r="AB2637" s="1129" t="str">
        <f t="shared" si="52"/>
        <v>Crudemed14</v>
      </c>
    </row>
    <row r="2638" spans="1:28" ht="12.95" customHeight="1">
      <c r="A2638" s="1420">
        <v>4650</v>
      </c>
      <c r="B2638" s="1414" t="s">
        <v>11387</v>
      </c>
      <c r="C2638" s="1415">
        <v>44561</v>
      </c>
      <c r="D2638" s="1414" t="s">
        <v>7855</v>
      </c>
      <c r="E2638" s="1416" t="s">
        <v>11348</v>
      </c>
      <c r="F2638" s="941"/>
      <c r="G2638" s="941"/>
      <c r="H2638" s="1417" t="s">
        <v>9915</v>
      </c>
      <c r="I2638" s="1417" t="s">
        <v>255</v>
      </c>
      <c r="J2638" s="1418">
        <v>44533</v>
      </c>
      <c r="K2638" s="1417" t="s">
        <v>28</v>
      </c>
      <c r="L2638" s="1419">
        <v>1400</v>
      </c>
      <c r="M2638" s="168"/>
      <c r="N2638" s="828"/>
      <c r="O2638" s="168"/>
      <c r="P2638" s="168"/>
      <c r="Q2638">
        <v>75.099999999999994</v>
      </c>
      <c r="R2638" s="1396">
        <f t="shared" si="53"/>
        <v>105139.99999999999</v>
      </c>
      <c r="S2638" s="638" t="s">
        <v>7302</v>
      </c>
      <c r="AB2638" s="1129" t="str">
        <f t="shared" si="52"/>
        <v>New Award05_21</v>
      </c>
    </row>
    <row r="2639" spans="1:28" ht="12.95" customHeight="1">
      <c r="A2639" s="1420">
        <v>4651</v>
      </c>
      <c r="B2639" s="1414" t="s">
        <v>11388</v>
      </c>
      <c r="C2639" s="1415">
        <v>44561</v>
      </c>
      <c r="D2639" s="1414" t="s">
        <v>11389</v>
      </c>
      <c r="E2639" s="1416" t="s">
        <v>11351</v>
      </c>
      <c r="F2639" s="941"/>
      <c r="G2639" s="941"/>
      <c r="H2639" s="1417" t="s">
        <v>11352</v>
      </c>
      <c r="I2639" s="1417" t="s">
        <v>2751</v>
      </c>
      <c r="J2639" s="1418">
        <v>44533</v>
      </c>
      <c r="K2639" s="1417" t="s">
        <v>11390</v>
      </c>
      <c r="L2639" s="1419">
        <v>1600</v>
      </c>
      <c r="M2639" s="168"/>
      <c r="N2639" s="828">
        <v>44582</v>
      </c>
      <c r="O2639" s="168"/>
      <c r="P2639" s="168"/>
      <c r="Q2639">
        <v>75.099999999999994</v>
      </c>
      <c r="R2639" s="1396">
        <f t="shared" si="53"/>
        <v>120159.99999999999</v>
      </c>
      <c r="S2639" s="638" t="s">
        <v>7302</v>
      </c>
      <c r="AB2639" s="1129" t="str">
        <f t="shared" si="52"/>
        <v>NordtulipNTP21014</v>
      </c>
    </row>
    <row r="2640" spans="1:28" ht="12.95" customHeight="1">
      <c r="A2640" s="1420">
        <v>4652</v>
      </c>
      <c r="B2640" s="1414" t="s">
        <v>11391</v>
      </c>
      <c r="C2640" s="1415">
        <v>44561</v>
      </c>
      <c r="D2640" s="1414" t="s">
        <v>10639</v>
      </c>
      <c r="E2640" s="1416" t="s">
        <v>4065</v>
      </c>
      <c r="F2640" s="941"/>
      <c r="G2640" s="941"/>
      <c r="H2640" s="1417" t="s">
        <v>11043</v>
      </c>
      <c r="I2640" s="1417" t="s">
        <v>2751</v>
      </c>
      <c r="J2640" s="1418">
        <v>44547</v>
      </c>
      <c r="K2640" s="1417" t="s">
        <v>11390</v>
      </c>
      <c r="L2640" s="1419">
        <v>1600</v>
      </c>
      <c r="M2640" s="168"/>
      <c r="N2640" s="828">
        <v>44573</v>
      </c>
      <c r="O2640" s="168"/>
      <c r="P2640" s="168"/>
      <c r="Q2640">
        <v>75.099999999999994</v>
      </c>
      <c r="R2640" s="1396">
        <f t="shared" si="53"/>
        <v>120159.99999999999</v>
      </c>
      <c r="S2640" s="638" t="s">
        <v>7302</v>
      </c>
      <c r="AB2640" s="1129" t="str">
        <f t="shared" si="52"/>
        <v>Jag Leena33</v>
      </c>
    </row>
    <row r="2641" spans="1:28" ht="12.95" customHeight="1">
      <c r="A2641" s="1420">
        <v>4653</v>
      </c>
      <c r="B2641" s="1414" t="s">
        <v>11392</v>
      </c>
      <c r="C2641" s="1415">
        <v>44561</v>
      </c>
      <c r="D2641" s="1414" t="s">
        <v>2776</v>
      </c>
      <c r="E2641" s="1416" t="s">
        <v>11393</v>
      </c>
      <c r="F2641" s="941"/>
      <c r="G2641" s="941"/>
      <c r="H2641" s="1417" t="s">
        <v>10427</v>
      </c>
      <c r="I2641" s="1417" t="s">
        <v>535</v>
      </c>
      <c r="J2641" s="1418">
        <v>44554</v>
      </c>
      <c r="K2641" s="1417" t="s">
        <v>1466</v>
      </c>
      <c r="L2641" s="1419">
        <v>1050</v>
      </c>
      <c r="M2641" s="168"/>
      <c r="N2641" s="828">
        <v>44622</v>
      </c>
      <c r="O2641" s="168"/>
      <c r="P2641" s="168"/>
      <c r="Q2641">
        <v>75.099999999999994</v>
      </c>
      <c r="R2641" s="1396">
        <f t="shared" si="53"/>
        <v>78855</v>
      </c>
      <c r="S2641" s="638" t="s">
        <v>7302</v>
      </c>
      <c r="AB2641" s="1129" t="str">
        <f t="shared" si="52"/>
        <v>Sten Skagen225, 226, 227</v>
      </c>
    </row>
    <row r="2642" spans="1:28" ht="12.95" customHeight="1">
      <c r="A2642" s="1420">
        <v>4654</v>
      </c>
      <c r="B2642" s="1414" t="s">
        <v>11394</v>
      </c>
      <c r="C2642" s="1415">
        <v>44561</v>
      </c>
      <c r="D2642" s="1414" t="s">
        <v>2779</v>
      </c>
      <c r="E2642" s="1416" t="s">
        <v>11395</v>
      </c>
      <c r="F2642" s="941"/>
      <c r="G2642" s="941"/>
      <c r="H2642" s="1417" t="s">
        <v>10427</v>
      </c>
      <c r="I2642" s="1417" t="s">
        <v>25</v>
      </c>
      <c r="J2642" s="1418">
        <v>44555</v>
      </c>
      <c r="K2642" s="1417" t="s">
        <v>1466</v>
      </c>
      <c r="L2642" s="1419">
        <v>1050</v>
      </c>
      <c r="M2642" s="168"/>
      <c r="N2642" s="828">
        <v>44622</v>
      </c>
      <c r="O2642" s="168"/>
      <c r="P2642" s="168"/>
      <c r="Q2642">
        <v>75.099999999999994</v>
      </c>
      <c r="R2642" s="1396">
        <f t="shared" si="53"/>
        <v>78855</v>
      </c>
      <c r="S2642" s="638" t="s">
        <v>7302</v>
      </c>
      <c r="AB2642" s="1129" t="str">
        <f t="shared" si="52"/>
        <v>Tigris371, 372, 373, 374, 375</v>
      </c>
    </row>
    <row r="2643" spans="1:28" ht="12.95" customHeight="1">
      <c r="A2643" s="1420">
        <v>4655</v>
      </c>
      <c r="B2643" s="1414" t="s">
        <v>11396</v>
      </c>
      <c r="C2643" s="1415">
        <v>44561</v>
      </c>
      <c r="D2643" s="1414" t="s">
        <v>2854</v>
      </c>
      <c r="E2643" s="1416" t="s">
        <v>11356</v>
      </c>
      <c r="F2643" s="941"/>
      <c r="G2643" s="941"/>
      <c r="H2643" s="1417" t="s">
        <v>10427</v>
      </c>
      <c r="I2643" s="1417" t="s">
        <v>287</v>
      </c>
      <c r="J2643" s="1418">
        <v>44541</v>
      </c>
      <c r="K2643" s="1417" t="s">
        <v>1466</v>
      </c>
      <c r="L2643" s="1419">
        <v>1050</v>
      </c>
      <c r="M2643" s="168"/>
      <c r="N2643" s="828"/>
      <c r="O2643" s="168"/>
      <c r="P2643" s="168"/>
      <c r="Q2643">
        <v>75.099999999999994</v>
      </c>
      <c r="R2643" s="1396">
        <f t="shared" si="53"/>
        <v>78855</v>
      </c>
      <c r="S2643" s="638" t="s">
        <v>7302</v>
      </c>
      <c r="AB2643" s="1129" t="str">
        <f t="shared" si="52"/>
        <v>Emmy Schulte306</v>
      </c>
    </row>
    <row r="2644" spans="1:28" ht="12.95" customHeight="1">
      <c r="A2644" s="1420">
        <v>4656</v>
      </c>
      <c r="B2644" s="1414" t="s">
        <v>11397</v>
      </c>
      <c r="C2644" s="1415">
        <v>44561</v>
      </c>
      <c r="D2644" s="1414" t="s">
        <v>892</v>
      </c>
      <c r="E2644" s="1416" t="s">
        <v>11398</v>
      </c>
      <c r="F2644" s="941"/>
      <c r="G2644" s="941"/>
      <c r="H2644" s="1417" t="s">
        <v>10427</v>
      </c>
      <c r="I2644" s="1417" t="s">
        <v>25</v>
      </c>
      <c r="J2644" s="1418">
        <v>44553</v>
      </c>
      <c r="K2644" s="1417" t="s">
        <v>1466</v>
      </c>
      <c r="L2644" s="1419">
        <v>1050</v>
      </c>
      <c r="M2644" s="168"/>
      <c r="N2644" s="828">
        <v>44622</v>
      </c>
      <c r="O2644" s="168"/>
      <c r="P2644" s="168"/>
      <c r="Q2644">
        <v>75.099999999999994</v>
      </c>
      <c r="R2644" s="1396">
        <f t="shared" si="53"/>
        <v>78855</v>
      </c>
      <c r="S2644" s="638" t="s">
        <v>7302</v>
      </c>
      <c r="AB2644" s="1129" t="str">
        <f t="shared" si="52"/>
        <v>Elisalex Schulte202, 203, 204</v>
      </c>
    </row>
    <row r="2645" spans="1:28" ht="12.95" customHeight="1">
      <c r="A2645" s="1420">
        <v>4657</v>
      </c>
      <c r="B2645" s="1414" t="s">
        <v>11399</v>
      </c>
      <c r="C2645" s="1415">
        <v>44561</v>
      </c>
      <c r="D2645" s="1414" t="s">
        <v>9228</v>
      </c>
      <c r="E2645" s="1416" t="s">
        <v>1275</v>
      </c>
      <c r="F2645" s="941"/>
      <c r="G2645" s="941"/>
      <c r="H2645" s="1417" t="s">
        <v>10427</v>
      </c>
      <c r="I2645" s="1417" t="s">
        <v>150</v>
      </c>
      <c r="J2645" s="1418">
        <v>44557</v>
      </c>
      <c r="K2645" s="1417" t="s">
        <v>1466</v>
      </c>
      <c r="L2645" s="1419">
        <v>1050</v>
      </c>
      <c r="M2645" s="168"/>
      <c r="N2645" s="828">
        <v>44622</v>
      </c>
      <c r="O2645" s="168"/>
      <c r="P2645" s="168"/>
      <c r="Q2645">
        <v>75.099999999999994</v>
      </c>
      <c r="R2645" s="1396">
        <f t="shared" si="53"/>
        <v>78855</v>
      </c>
      <c r="S2645" s="638" t="s">
        <v>7302</v>
      </c>
      <c r="AB2645" s="1129" t="str">
        <f t="shared" si="52"/>
        <v>Sten Fjell146</v>
      </c>
    </row>
    <row r="2646" spans="1:28" ht="12.95" customHeight="1">
      <c r="A2646" s="1420">
        <v>4658</v>
      </c>
      <c r="B2646" s="1414" t="s">
        <v>11400</v>
      </c>
      <c r="C2646" s="1415">
        <v>44561</v>
      </c>
      <c r="D2646" s="1414" t="s">
        <v>659</v>
      </c>
      <c r="E2646" s="1416" t="s">
        <v>11199</v>
      </c>
      <c r="F2646" s="941"/>
      <c r="G2646" s="941"/>
      <c r="H2646" s="1417" t="s">
        <v>666</v>
      </c>
      <c r="I2646" s="1417" t="s">
        <v>11361</v>
      </c>
      <c r="J2646" s="1418">
        <v>44552</v>
      </c>
      <c r="K2646" s="1417" t="s">
        <v>11401</v>
      </c>
      <c r="L2646" s="1419">
        <v>1400</v>
      </c>
      <c r="M2646" s="168"/>
      <c r="N2646" s="828">
        <v>44593</v>
      </c>
      <c r="O2646" s="168"/>
      <c r="P2646" s="168"/>
      <c r="Q2646">
        <v>75.099999999999994</v>
      </c>
      <c r="R2646" s="1396">
        <f t="shared" si="53"/>
        <v>105139.99999999999</v>
      </c>
      <c r="S2646" s="638" t="s">
        <v>7302</v>
      </c>
      <c r="AB2646" s="1129" t="str">
        <f t="shared" si="52"/>
        <v>Stena Primorsk2107</v>
      </c>
    </row>
    <row r="2647" spans="1:28" ht="12.95" customHeight="1">
      <c r="A2647" s="1420">
        <v>4659</v>
      </c>
      <c r="B2647" s="1414" t="s">
        <v>11402</v>
      </c>
      <c r="C2647" s="1415">
        <v>44561</v>
      </c>
      <c r="D2647" s="1414" t="s">
        <v>464</v>
      </c>
      <c r="E2647" s="1416" t="s">
        <v>11363</v>
      </c>
      <c r="F2647" s="941"/>
      <c r="G2647" s="941"/>
      <c r="H2647" s="1417" t="s">
        <v>11049</v>
      </c>
      <c r="I2647" s="1417" t="s">
        <v>304</v>
      </c>
      <c r="J2647" s="1418">
        <v>44542</v>
      </c>
      <c r="K2647" s="1417" t="s">
        <v>11401</v>
      </c>
      <c r="L2647" s="1419">
        <v>1400</v>
      </c>
      <c r="M2647" s="168"/>
      <c r="N2647" s="828">
        <v>44593</v>
      </c>
      <c r="O2647" s="168"/>
      <c r="P2647" s="168"/>
      <c r="Q2647">
        <v>75.099999999999994</v>
      </c>
      <c r="R2647" s="1396">
        <f t="shared" si="53"/>
        <v>105139.99999999999</v>
      </c>
      <c r="S2647" s="638" t="s">
        <v>7302</v>
      </c>
      <c r="AB2647" s="1129" t="str">
        <f t="shared" si="52"/>
        <v>Stena Penguin2106</v>
      </c>
    </row>
    <row r="2648" spans="1:28" ht="12.95" customHeight="1">
      <c r="A2648" s="1420">
        <v>4660</v>
      </c>
      <c r="B2648" s="1414" t="s">
        <v>11403</v>
      </c>
      <c r="C2648" s="1415">
        <v>44561</v>
      </c>
      <c r="D2648" s="1414" t="s">
        <v>628</v>
      </c>
      <c r="E2648" s="1416" t="s">
        <v>11365</v>
      </c>
      <c r="F2648" s="941"/>
      <c r="G2648" s="941"/>
      <c r="H2648" s="1417" t="s">
        <v>9848</v>
      </c>
      <c r="I2648" s="1417" t="s">
        <v>55</v>
      </c>
      <c r="J2648" s="1418">
        <v>44541</v>
      </c>
      <c r="K2648" s="1417" t="s">
        <v>11401</v>
      </c>
      <c r="L2648" s="1419">
        <v>1400</v>
      </c>
      <c r="M2648" s="168"/>
      <c r="N2648" s="828">
        <v>44593</v>
      </c>
      <c r="O2648" s="168"/>
      <c r="P2648" s="168"/>
      <c r="Q2648">
        <v>75.099999999999994</v>
      </c>
      <c r="R2648" s="1396">
        <f t="shared" si="53"/>
        <v>105139.99999999999</v>
      </c>
      <c r="S2648" s="638" t="s">
        <v>7302</v>
      </c>
      <c r="AB2648" s="1129" t="str">
        <f t="shared" si="52"/>
        <v>Stena President2109</v>
      </c>
    </row>
    <row r="2649" spans="1:28" ht="12.95" customHeight="1">
      <c r="A2649" s="1420">
        <v>4661</v>
      </c>
      <c r="B2649" s="1414" t="s">
        <v>11404</v>
      </c>
      <c r="C2649" s="1415">
        <v>44561</v>
      </c>
      <c r="D2649" s="1414" t="s">
        <v>11366</v>
      </c>
      <c r="E2649" s="1416" t="s">
        <v>11199</v>
      </c>
      <c r="F2649" s="941"/>
      <c r="G2649" s="941"/>
      <c r="H2649" s="1417" t="s">
        <v>9687</v>
      </c>
      <c r="I2649" s="1417" t="s">
        <v>4145</v>
      </c>
      <c r="J2649" s="1418">
        <v>44535</v>
      </c>
      <c r="K2649" s="1417" t="s">
        <v>11405</v>
      </c>
      <c r="L2649" s="1419">
        <v>1500</v>
      </c>
      <c r="M2649" s="168"/>
      <c r="N2649" s="828">
        <v>44588</v>
      </c>
      <c r="O2649" s="168"/>
      <c r="P2649" s="168"/>
      <c r="Q2649">
        <v>75.099999999999994</v>
      </c>
      <c r="R2649" s="1396">
        <f t="shared" si="53"/>
        <v>112649.99999999999</v>
      </c>
      <c r="S2649" s="638" t="s">
        <v>7302</v>
      </c>
      <c r="AB2649" s="1129" t="str">
        <f t="shared" si="52"/>
        <v>Largo Evolution2107</v>
      </c>
    </row>
    <row r="2650" spans="1:28" ht="12.95" customHeight="1">
      <c r="A2650" s="1420">
        <v>4662</v>
      </c>
      <c r="B2650" s="1414" t="s">
        <v>11406</v>
      </c>
      <c r="C2650" s="1415">
        <v>44561</v>
      </c>
      <c r="D2650" s="1414" t="s">
        <v>10760</v>
      </c>
      <c r="E2650" s="1416" t="s">
        <v>11197</v>
      </c>
      <c r="F2650" s="941"/>
      <c r="G2650" s="941"/>
      <c r="H2650" s="1417" t="s">
        <v>9850</v>
      </c>
      <c r="I2650" s="1417" t="s">
        <v>25</v>
      </c>
      <c r="J2650" s="1418">
        <v>44548</v>
      </c>
      <c r="K2650" s="1417" t="s">
        <v>11405</v>
      </c>
      <c r="L2650" s="1419">
        <v>1500</v>
      </c>
      <c r="M2650" s="168"/>
      <c r="N2650" s="828">
        <v>44588</v>
      </c>
      <c r="O2650" s="168"/>
      <c r="P2650" s="168"/>
      <c r="Q2650">
        <v>75.099999999999994</v>
      </c>
      <c r="R2650" s="1396">
        <f t="shared" si="53"/>
        <v>112649.99999999999</v>
      </c>
      <c r="S2650" s="638" t="s">
        <v>7302</v>
      </c>
      <c r="AB2650" s="1129" t="str">
        <f t="shared" si="52"/>
        <v>Nord Majestic2105</v>
      </c>
    </row>
    <row r="2651" spans="1:28" ht="12.95" customHeight="1">
      <c r="A2651" s="1420">
        <v>4663</v>
      </c>
      <c r="B2651" s="1414" t="s">
        <v>11407</v>
      </c>
      <c r="C2651" s="1415">
        <v>44561</v>
      </c>
      <c r="D2651" s="1414" t="s">
        <v>11368</v>
      </c>
      <c r="E2651" s="1416" t="s">
        <v>10634</v>
      </c>
      <c r="F2651" s="941"/>
      <c r="G2651" s="941"/>
      <c r="H2651" s="1417" t="s">
        <v>9850</v>
      </c>
      <c r="I2651" s="1417" t="s">
        <v>535</v>
      </c>
      <c r="J2651" s="1418">
        <v>44549</v>
      </c>
      <c r="K2651" s="1417" t="s">
        <v>11405</v>
      </c>
      <c r="L2651" s="1419">
        <v>1500</v>
      </c>
      <c r="M2651" s="168"/>
      <c r="N2651" s="828">
        <v>44588</v>
      </c>
      <c r="O2651" s="168"/>
      <c r="P2651" s="168"/>
      <c r="Q2651">
        <v>75.099999999999994</v>
      </c>
      <c r="R2651" s="1396">
        <f t="shared" si="53"/>
        <v>112649.99999999999</v>
      </c>
      <c r="S2651" s="638" t="s">
        <v>7302</v>
      </c>
      <c r="AB2651" s="1129" t="str">
        <f t="shared" si="52"/>
        <v>MTM Potomac2101</v>
      </c>
    </row>
    <row r="2652" spans="1:28" ht="12.95" customHeight="1">
      <c r="A2652" s="1420">
        <v>4664</v>
      </c>
      <c r="B2652" s="1414" t="s">
        <v>11408</v>
      </c>
      <c r="C2652" s="1415">
        <v>44561</v>
      </c>
      <c r="D2652" s="1414" t="s">
        <v>1842</v>
      </c>
      <c r="E2652" s="1416" t="s">
        <v>7199</v>
      </c>
      <c r="F2652" s="941"/>
      <c r="G2652" s="941"/>
      <c r="H2652" s="1417" t="s">
        <v>11289</v>
      </c>
      <c r="I2652" s="1417" t="s">
        <v>86</v>
      </c>
      <c r="J2652" s="1418">
        <v>44560</v>
      </c>
      <c r="K2652" s="1417" t="s">
        <v>60</v>
      </c>
      <c r="L2652" s="1419">
        <v>800</v>
      </c>
      <c r="M2652" s="168"/>
      <c r="N2652" s="828">
        <v>44588</v>
      </c>
      <c r="O2652" s="168"/>
      <c r="P2652" s="168"/>
      <c r="Q2652">
        <v>75.099999999999994</v>
      </c>
      <c r="R2652" s="1396">
        <f t="shared" si="53"/>
        <v>60079.999999999993</v>
      </c>
      <c r="S2652" s="638" t="s">
        <v>7302</v>
      </c>
      <c r="AB2652" s="1129" t="str">
        <f t="shared" ref="AB2652:AB2672" si="54">IF(TRIM(A2652)="","",CONCATENATE(TRIM(D2652),TRIM(E2652)))</f>
        <v>Donegal Spirit227</v>
      </c>
    </row>
    <row r="2653" spans="1:28" ht="12.95" customHeight="1">
      <c r="A2653" s="1420">
        <v>4665</v>
      </c>
      <c r="B2653" s="1414" t="s">
        <v>11409</v>
      </c>
      <c r="C2653" s="1415">
        <v>44561</v>
      </c>
      <c r="D2653" s="1414" t="s">
        <v>2141</v>
      </c>
      <c r="E2653" s="1416" t="s">
        <v>217</v>
      </c>
      <c r="F2653" s="941"/>
      <c r="G2653" s="941"/>
      <c r="H2653" s="1417" t="s">
        <v>9981</v>
      </c>
      <c r="I2653" s="1417" t="s">
        <v>319</v>
      </c>
      <c r="J2653" s="1418">
        <v>44544</v>
      </c>
      <c r="K2653" s="1417" t="s">
        <v>60</v>
      </c>
      <c r="L2653" s="1419">
        <v>800</v>
      </c>
      <c r="M2653" s="168"/>
      <c r="N2653" s="828">
        <v>44588</v>
      </c>
      <c r="O2653" s="168"/>
      <c r="P2653" s="168"/>
      <c r="Q2653">
        <v>75.099999999999994</v>
      </c>
      <c r="R2653" s="1396">
        <f t="shared" si="53"/>
        <v>60079.999999999993</v>
      </c>
      <c r="S2653" s="638" t="s">
        <v>7302</v>
      </c>
      <c r="AB2653" s="1129" t="str">
        <f t="shared" si="54"/>
        <v>Aspen Spirit48</v>
      </c>
    </row>
    <row r="2654" spans="1:28" ht="12.95" customHeight="1">
      <c r="A2654" s="1420">
        <v>4666</v>
      </c>
      <c r="B2654" s="1414" t="s">
        <v>11410</v>
      </c>
      <c r="C2654" s="1415">
        <v>44561</v>
      </c>
      <c r="D2654" s="1414" t="s">
        <v>8603</v>
      </c>
      <c r="E2654" s="1416" t="s">
        <v>154</v>
      </c>
      <c r="F2654" s="941"/>
      <c r="G2654" s="941"/>
      <c r="H2654" s="1417" t="s">
        <v>8314</v>
      </c>
      <c r="I2654" s="1417" t="s">
        <v>334</v>
      </c>
      <c r="J2654" s="1418">
        <v>44535</v>
      </c>
      <c r="K2654" s="1417" t="s">
        <v>60</v>
      </c>
      <c r="L2654" s="1419">
        <v>800</v>
      </c>
      <c r="M2654" s="168"/>
      <c r="N2654" s="828">
        <v>44588</v>
      </c>
      <c r="O2654" s="168"/>
      <c r="P2654" s="168"/>
      <c r="Q2654">
        <v>75.099999999999994</v>
      </c>
      <c r="R2654" s="1396">
        <f t="shared" si="53"/>
        <v>60079.999999999993</v>
      </c>
      <c r="S2654" s="638" t="s">
        <v>7302</v>
      </c>
      <c r="AB2654" s="1129" t="str">
        <f t="shared" si="54"/>
        <v>Seoul Spirit44</v>
      </c>
    </row>
    <row r="2655" spans="1:28" ht="12.95" customHeight="1">
      <c r="A2655" s="1420">
        <v>4667</v>
      </c>
      <c r="B2655" s="1414" t="s">
        <v>11411</v>
      </c>
      <c r="C2655" s="1415">
        <v>44561</v>
      </c>
      <c r="D2655" s="1414" t="s">
        <v>768</v>
      </c>
      <c r="E2655" s="1416" t="s">
        <v>196</v>
      </c>
      <c r="F2655" s="941"/>
      <c r="G2655" s="941"/>
      <c r="H2655" s="1417" t="s">
        <v>7955</v>
      </c>
      <c r="I2655" s="1417" t="s">
        <v>67</v>
      </c>
      <c r="J2655" s="1418">
        <v>44551</v>
      </c>
      <c r="K2655" s="1417" t="s">
        <v>60</v>
      </c>
      <c r="L2655" s="1419">
        <v>800</v>
      </c>
      <c r="M2655" s="168"/>
      <c r="N2655" s="828">
        <v>44588</v>
      </c>
      <c r="O2655" s="168"/>
      <c r="P2655" s="168"/>
      <c r="Q2655">
        <v>75.099999999999994</v>
      </c>
      <c r="R2655" s="1396">
        <f t="shared" si="53"/>
        <v>60079.999999999993</v>
      </c>
      <c r="S2655" s="638" t="s">
        <v>7302</v>
      </c>
      <c r="AB2655" s="1129" t="str">
        <f t="shared" si="54"/>
        <v>Peak Spirit29</v>
      </c>
    </row>
    <row r="2656" spans="1:28" ht="12.95" customHeight="1">
      <c r="A2656" s="1420">
        <v>4668</v>
      </c>
      <c r="B2656" s="1414" t="s">
        <v>11412</v>
      </c>
      <c r="C2656" s="1415">
        <v>44561</v>
      </c>
      <c r="D2656" s="1414" t="s">
        <v>68</v>
      </c>
      <c r="E2656" s="1416" t="s">
        <v>220</v>
      </c>
      <c r="F2656" s="941"/>
      <c r="G2656" s="941"/>
      <c r="H2656" s="1417" t="s">
        <v>8474</v>
      </c>
      <c r="I2656" s="1417" t="s">
        <v>11413</v>
      </c>
      <c r="J2656" s="1418">
        <v>44543</v>
      </c>
      <c r="K2656" s="1417" t="s">
        <v>60</v>
      </c>
      <c r="L2656" s="1419">
        <v>800</v>
      </c>
      <c r="M2656" s="168"/>
      <c r="N2656" s="828">
        <v>44588</v>
      </c>
      <c r="O2656" s="168"/>
      <c r="P2656" s="168"/>
      <c r="Q2656">
        <v>75.099999999999994</v>
      </c>
      <c r="R2656" s="1396">
        <f t="shared" si="53"/>
        <v>60079.999999999993</v>
      </c>
      <c r="S2656" s="638" t="s">
        <v>7302</v>
      </c>
      <c r="AB2656" s="1129" t="str">
        <f t="shared" si="54"/>
        <v>Sebarok Spirit85</v>
      </c>
    </row>
    <row r="2657" spans="1:28" ht="12.95" customHeight="1">
      <c r="A2657" s="1420">
        <v>4669</v>
      </c>
      <c r="B2657" s="1414" t="s">
        <v>11414</v>
      </c>
      <c r="C2657" s="1415">
        <v>44561</v>
      </c>
      <c r="D2657" s="1414" t="s">
        <v>1274</v>
      </c>
      <c r="E2657" s="1416" t="s">
        <v>619</v>
      </c>
      <c r="F2657" s="941"/>
      <c r="G2657" s="941"/>
      <c r="H2657" s="1417" t="s">
        <v>8111</v>
      </c>
      <c r="I2657" s="1417" t="s">
        <v>269</v>
      </c>
      <c r="J2657" s="1418">
        <v>44550</v>
      </c>
      <c r="K2657" s="1417" t="s">
        <v>60</v>
      </c>
      <c r="L2657" s="1419">
        <v>800</v>
      </c>
      <c r="M2657" s="168"/>
      <c r="N2657" s="828">
        <v>44588</v>
      </c>
      <c r="O2657" s="168"/>
      <c r="P2657" s="168"/>
      <c r="Q2657">
        <v>75.099999999999994</v>
      </c>
      <c r="R2657" s="1396">
        <f t="shared" si="53"/>
        <v>60079.999999999993</v>
      </c>
      <c r="S2657" s="638" t="s">
        <v>7302</v>
      </c>
      <c r="AB2657" s="1129" t="str">
        <f t="shared" si="54"/>
        <v>Yamato Spirit106</v>
      </c>
    </row>
    <row r="2658" spans="1:28" ht="12.95" customHeight="1">
      <c r="A2658" s="1420">
        <v>4670</v>
      </c>
      <c r="B2658" s="1414" t="s">
        <v>11415</v>
      </c>
      <c r="C2658" s="1415">
        <v>44561</v>
      </c>
      <c r="D2658" s="1414" t="s">
        <v>11204</v>
      </c>
      <c r="E2658" s="1416" t="s">
        <v>217</v>
      </c>
      <c r="F2658" s="941"/>
      <c r="G2658" s="941"/>
      <c r="H2658" s="1417" t="s">
        <v>8314</v>
      </c>
      <c r="I2658" s="1417" t="s">
        <v>7597</v>
      </c>
      <c r="J2658" s="1418">
        <v>44543</v>
      </c>
      <c r="K2658" s="1417" t="s">
        <v>60</v>
      </c>
      <c r="L2658" s="1419">
        <v>800</v>
      </c>
      <c r="M2658" s="168"/>
      <c r="N2658" s="828">
        <v>44588</v>
      </c>
      <c r="O2658" s="168"/>
      <c r="P2658" s="168"/>
      <c r="Q2658">
        <v>75.099999999999994</v>
      </c>
      <c r="R2658" s="1396">
        <f t="shared" si="53"/>
        <v>60079.999999999993</v>
      </c>
      <c r="S2658" s="638" t="s">
        <v>7302</v>
      </c>
      <c r="AB2658" s="1129" t="str">
        <f t="shared" si="54"/>
        <v>Montreal Spirit48</v>
      </c>
    </row>
    <row r="2659" spans="1:28" ht="12.95" customHeight="1">
      <c r="A2659" s="1420">
        <v>4671</v>
      </c>
      <c r="B2659" s="1414" t="s">
        <v>11416</v>
      </c>
      <c r="C2659" s="1415">
        <v>44561</v>
      </c>
      <c r="D2659" s="1414" t="s">
        <v>11205</v>
      </c>
      <c r="E2659" s="1416" t="s">
        <v>11375</v>
      </c>
      <c r="F2659" s="941"/>
      <c r="G2659" s="941"/>
      <c r="H2659" s="1417" t="s">
        <v>830</v>
      </c>
      <c r="I2659" s="1417" t="s">
        <v>11376</v>
      </c>
      <c r="J2659" s="1418">
        <v>44542</v>
      </c>
      <c r="K2659" s="1417" t="s">
        <v>60</v>
      </c>
      <c r="L2659" s="1419">
        <v>800</v>
      </c>
      <c r="M2659" s="168"/>
      <c r="N2659" s="828">
        <v>44588</v>
      </c>
      <c r="O2659" s="168"/>
      <c r="P2659" s="168"/>
      <c r="Q2659">
        <v>75.099999999999994</v>
      </c>
      <c r="R2659" s="1396">
        <f t="shared" si="53"/>
        <v>60079.999999999993</v>
      </c>
      <c r="S2659" s="638" t="s">
        <v>7302</v>
      </c>
      <c r="AB2659" s="1129" t="str">
        <f t="shared" si="54"/>
        <v>Osgood3_21</v>
      </c>
    </row>
    <row r="2660" spans="1:28" ht="12.95" customHeight="1">
      <c r="A2660" s="1420">
        <v>4672</v>
      </c>
      <c r="B2660" s="1414" t="s">
        <v>11417</v>
      </c>
      <c r="C2660" s="1415">
        <v>44561</v>
      </c>
      <c r="D2660" s="1414" t="s">
        <v>3694</v>
      </c>
      <c r="E2660" s="1416" t="s">
        <v>177</v>
      </c>
      <c r="F2660" s="941"/>
      <c r="G2660" s="941"/>
      <c r="H2660" s="1417" t="s">
        <v>1405</v>
      </c>
      <c r="I2660" s="1417" t="s">
        <v>1319</v>
      </c>
      <c r="J2660" s="1418">
        <v>44540</v>
      </c>
      <c r="K2660" s="1414" t="s">
        <v>8366</v>
      </c>
      <c r="L2660" s="1419">
        <v>1200</v>
      </c>
      <c r="M2660" s="168"/>
      <c r="N2660" s="828">
        <v>44588</v>
      </c>
      <c r="O2660" s="168"/>
      <c r="P2660" s="168"/>
      <c r="Q2660">
        <v>75.099999999999994</v>
      </c>
      <c r="R2660" s="1396">
        <f t="shared" si="53"/>
        <v>90120</v>
      </c>
      <c r="S2660" s="638" t="s">
        <v>7302</v>
      </c>
      <c r="AB2660" s="1129" t="str">
        <f t="shared" si="54"/>
        <v>Shamrock Mercury75</v>
      </c>
    </row>
    <row r="2661" spans="1:28" ht="12.95" customHeight="1">
      <c r="A2661" s="1420">
        <v>4673</v>
      </c>
      <c r="B2661" s="1414" t="s">
        <v>11418</v>
      </c>
      <c r="C2661" s="1415">
        <v>44561</v>
      </c>
      <c r="D2661" s="1414" t="s">
        <v>1429</v>
      </c>
      <c r="E2661" s="1416" t="s">
        <v>325</v>
      </c>
      <c r="F2661" s="941"/>
      <c r="G2661" s="941"/>
      <c r="H2661" s="1417" t="s">
        <v>10763</v>
      </c>
      <c r="I2661" s="1417" t="s">
        <v>62</v>
      </c>
      <c r="J2661" s="1418">
        <v>44553</v>
      </c>
      <c r="K2661" s="1414" t="s">
        <v>8366</v>
      </c>
      <c r="L2661" s="1419">
        <v>1200</v>
      </c>
      <c r="M2661" s="168"/>
      <c r="N2661" s="828">
        <v>44588</v>
      </c>
      <c r="O2661" s="168"/>
      <c r="P2661" s="168"/>
      <c r="Q2661">
        <v>75.099999999999994</v>
      </c>
      <c r="R2661" s="1396">
        <f t="shared" si="53"/>
        <v>90120</v>
      </c>
      <c r="S2661" s="638" t="s">
        <v>7302</v>
      </c>
      <c r="AB2661" s="1129" t="str">
        <f t="shared" si="54"/>
        <v>Birdie Trader64</v>
      </c>
    </row>
    <row r="2662" spans="1:28" ht="12.95" customHeight="1">
      <c r="A2662" s="1420">
        <v>4674</v>
      </c>
      <c r="B2662" s="1414" t="s">
        <v>11419</v>
      </c>
      <c r="C2662" s="1415">
        <v>44561</v>
      </c>
      <c r="D2662" s="1414" t="s">
        <v>7825</v>
      </c>
      <c r="E2662" s="1416" t="s">
        <v>3671</v>
      </c>
      <c r="F2662" s="941"/>
      <c r="G2662" s="941"/>
      <c r="H2662" s="1417" t="s">
        <v>1405</v>
      </c>
      <c r="I2662" s="1417" t="s">
        <v>1285</v>
      </c>
      <c r="J2662" s="1418">
        <v>44540</v>
      </c>
      <c r="K2662" s="1414" t="s">
        <v>8366</v>
      </c>
      <c r="L2662" s="1419">
        <v>1200</v>
      </c>
      <c r="M2662" s="168"/>
      <c r="N2662" s="828">
        <v>44588</v>
      </c>
      <c r="O2662" s="168"/>
      <c r="P2662" s="168"/>
      <c r="Q2662">
        <v>75.099999999999994</v>
      </c>
      <c r="R2662" s="1396">
        <f t="shared" si="53"/>
        <v>90120</v>
      </c>
      <c r="S2662" s="638" t="s">
        <v>7302</v>
      </c>
      <c r="AB2662" s="1129" t="str">
        <f t="shared" si="54"/>
        <v>Goldengate Park73</v>
      </c>
    </row>
    <row r="2663" spans="1:28" ht="12.95" customHeight="1">
      <c r="A2663" s="1420">
        <v>4675</v>
      </c>
      <c r="B2663" s="1414" t="s">
        <v>11420</v>
      </c>
      <c r="C2663" s="1415">
        <v>44561</v>
      </c>
      <c r="D2663" s="1414" t="s">
        <v>8036</v>
      </c>
      <c r="E2663" s="1416" t="s">
        <v>250</v>
      </c>
      <c r="F2663" s="941"/>
      <c r="G2663" s="941"/>
      <c r="H2663" s="1417" t="s">
        <v>1405</v>
      </c>
      <c r="I2663" s="1417" t="s">
        <v>62</v>
      </c>
      <c r="J2663" s="1418">
        <v>44548</v>
      </c>
      <c r="K2663" s="1414" t="s">
        <v>8366</v>
      </c>
      <c r="L2663" s="1419">
        <v>1200</v>
      </c>
      <c r="M2663" s="168"/>
      <c r="N2663" s="828">
        <v>44588</v>
      </c>
      <c r="O2663" s="168"/>
      <c r="P2663" s="168"/>
      <c r="Q2663">
        <v>75.099999999999994</v>
      </c>
      <c r="R2663" s="1396">
        <f t="shared" si="53"/>
        <v>90120</v>
      </c>
      <c r="S2663" s="638" t="s">
        <v>7302</v>
      </c>
      <c r="AB2663" s="1129" t="str">
        <f t="shared" si="54"/>
        <v>Lincoln Park35</v>
      </c>
    </row>
    <row r="2664" spans="1:28" ht="12.95" customHeight="1">
      <c r="A2664" s="1420">
        <v>4676</v>
      </c>
      <c r="B2664" s="1414" t="s">
        <v>11421</v>
      </c>
      <c r="C2664" s="1415">
        <v>44561</v>
      </c>
      <c r="D2664" s="1414" t="s">
        <v>10046</v>
      </c>
      <c r="E2664" s="1416" t="s">
        <v>326</v>
      </c>
      <c r="F2664" s="941"/>
      <c r="G2664" s="941"/>
      <c r="H2664" s="1417" t="s">
        <v>11207</v>
      </c>
      <c r="I2664" s="1417" t="s">
        <v>1319</v>
      </c>
      <c r="J2664" s="1418">
        <v>44531</v>
      </c>
      <c r="K2664" s="1414" t="s">
        <v>8366</v>
      </c>
      <c r="L2664" s="1419">
        <v>1200</v>
      </c>
      <c r="M2664" s="168"/>
      <c r="N2664" s="828">
        <v>44588</v>
      </c>
      <c r="O2664" s="168"/>
      <c r="P2664" s="168"/>
      <c r="Q2664">
        <v>75.099999999999994</v>
      </c>
      <c r="R2664" s="1396">
        <f t="shared" si="53"/>
        <v>90120</v>
      </c>
      <c r="S2664" s="638" t="s">
        <v>7302</v>
      </c>
      <c r="AB2664" s="1129" t="str">
        <f t="shared" si="54"/>
        <v>Barbouni58</v>
      </c>
    </row>
    <row r="2665" spans="1:28" ht="12.95" customHeight="1">
      <c r="A2665" s="1420">
        <v>4677</v>
      </c>
      <c r="B2665" s="1414" t="s">
        <v>11422</v>
      </c>
      <c r="C2665" s="1415">
        <v>44561</v>
      </c>
      <c r="D2665" s="1414" t="s">
        <v>612</v>
      </c>
      <c r="E2665" s="1416" t="s">
        <v>220</v>
      </c>
      <c r="F2665" s="941"/>
      <c r="G2665" s="941"/>
      <c r="H2665" s="1417" t="s">
        <v>1405</v>
      </c>
      <c r="I2665" s="1417" t="s">
        <v>419</v>
      </c>
      <c r="J2665" s="1418">
        <v>44547</v>
      </c>
      <c r="K2665" s="1414" t="s">
        <v>8366</v>
      </c>
      <c r="L2665" s="1419">
        <v>1200</v>
      </c>
      <c r="M2665" s="168"/>
      <c r="N2665" s="828">
        <v>44588</v>
      </c>
      <c r="O2665" s="168"/>
      <c r="P2665" s="168"/>
      <c r="Q2665">
        <v>75.099999999999994</v>
      </c>
      <c r="R2665" s="1396">
        <f t="shared" si="53"/>
        <v>90120</v>
      </c>
      <c r="S2665" s="638" t="s">
        <v>7302</v>
      </c>
      <c r="AB2665" s="1129" t="str">
        <f t="shared" si="54"/>
        <v>Shamrock Jupiter85</v>
      </c>
    </row>
    <row r="2666" spans="1:28" ht="12.95" customHeight="1">
      <c r="A2666" s="1420">
        <v>4678</v>
      </c>
      <c r="B2666" s="1414" t="s">
        <v>11423</v>
      </c>
      <c r="C2666" s="1415">
        <v>44561</v>
      </c>
      <c r="D2666" s="1414" t="s">
        <v>10767</v>
      </c>
      <c r="E2666" s="1416" t="s">
        <v>273</v>
      </c>
      <c r="F2666" s="941"/>
      <c r="G2666" s="941"/>
      <c r="H2666" s="1417" t="s">
        <v>1193</v>
      </c>
      <c r="I2666" s="1417" t="s">
        <v>1867</v>
      </c>
      <c r="J2666" s="1418">
        <v>44551</v>
      </c>
      <c r="K2666" s="1414" t="s">
        <v>8366</v>
      </c>
      <c r="L2666" s="1419">
        <v>1200</v>
      </c>
      <c r="M2666" s="168"/>
      <c r="N2666" s="828">
        <v>44588</v>
      </c>
      <c r="O2666" s="168"/>
      <c r="P2666" s="168"/>
      <c r="Q2666">
        <v>75.099999999999994</v>
      </c>
      <c r="R2666" s="1396">
        <f t="shared" si="53"/>
        <v>90120</v>
      </c>
      <c r="S2666" s="638" t="s">
        <v>7302</v>
      </c>
      <c r="AB2666" s="1129" t="str">
        <f t="shared" si="54"/>
        <v>Lavraki9</v>
      </c>
    </row>
    <row r="2667" spans="1:28" ht="12.95" customHeight="1">
      <c r="A2667" s="1420">
        <v>4679</v>
      </c>
      <c r="B2667" s="1414" t="s">
        <v>11424</v>
      </c>
      <c r="C2667" s="1415">
        <v>44561</v>
      </c>
      <c r="D2667" s="1414" t="s">
        <v>8574</v>
      </c>
      <c r="E2667" s="1416" t="s">
        <v>8058</v>
      </c>
      <c r="F2667" s="941"/>
      <c r="G2667" s="941"/>
      <c r="H2667" s="1417" t="s">
        <v>8245</v>
      </c>
      <c r="I2667" s="1417" t="s">
        <v>829</v>
      </c>
      <c r="J2667" s="1418">
        <v>44539</v>
      </c>
      <c r="K2667" s="1414" t="s">
        <v>8366</v>
      </c>
      <c r="L2667" s="1419">
        <v>1200</v>
      </c>
      <c r="M2667" s="168"/>
      <c r="N2667" s="828">
        <v>44588</v>
      </c>
      <c r="O2667" s="168"/>
      <c r="P2667" s="168"/>
      <c r="Q2667">
        <v>75.099999999999994</v>
      </c>
      <c r="R2667" s="1396">
        <f t="shared" si="53"/>
        <v>90120</v>
      </c>
      <c r="S2667" s="638" t="s">
        <v>7302</v>
      </c>
      <c r="AB2667" s="1129" t="str">
        <f t="shared" si="54"/>
        <v>Seaways Luzon183</v>
      </c>
    </row>
    <row r="2668" spans="1:28" ht="12.95" customHeight="1">
      <c r="A2668" s="1420">
        <v>4680</v>
      </c>
      <c r="B2668" s="1414" t="s">
        <v>11425</v>
      </c>
      <c r="C2668" s="1415">
        <v>44561</v>
      </c>
      <c r="D2668" s="1414" t="s">
        <v>7419</v>
      </c>
      <c r="E2668" s="1416" t="s">
        <v>11379</v>
      </c>
      <c r="F2668" s="941"/>
      <c r="G2668" s="941"/>
      <c r="H2668" s="1417" t="s">
        <v>2868</v>
      </c>
      <c r="I2668" s="1417" t="s">
        <v>4000</v>
      </c>
      <c r="J2668" s="1418">
        <v>44540</v>
      </c>
      <c r="K2668" s="1414" t="s">
        <v>8366</v>
      </c>
      <c r="L2668" s="1419">
        <v>1200</v>
      </c>
      <c r="M2668" s="168"/>
      <c r="N2668" s="828">
        <v>44600</v>
      </c>
      <c r="O2668" s="168"/>
      <c r="P2668" s="168"/>
      <c r="Q2668">
        <v>75.099999999999994</v>
      </c>
      <c r="R2668" s="1396">
        <f t="shared" si="53"/>
        <v>90120</v>
      </c>
      <c r="S2668" s="638" t="s">
        <v>7302</v>
      </c>
      <c r="AB2668" s="1129" t="str">
        <f t="shared" si="54"/>
        <v>Chantal159P_166F</v>
      </c>
    </row>
    <row r="2669" spans="1:28" ht="12.95" customHeight="1">
      <c r="A2669" s="1420">
        <v>4681</v>
      </c>
      <c r="B2669" s="1414" t="s">
        <v>11426</v>
      </c>
      <c r="C2669" s="1415">
        <v>44561</v>
      </c>
      <c r="D2669" s="1414" t="s">
        <v>7828</v>
      </c>
      <c r="E2669" s="1416" t="s">
        <v>11380</v>
      </c>
      <c r="F2669" s="941"/>
      <c r="G2669" s="941"/>
      <c r="H2669" s="1417" t="s">
        <v>1304</v>
      </c>
      <c r="I2669" s="1417" t="s">
        <v>200</v>
      </c>
      <c r="J2669" s="1418">
        <v>44543</v>
      </c>
      <c r="K2669" s="1414" t="s">
        <v>8366</v>
      </c>
      <c r="L2669" s="1419">
        <v>1200</v>
      </c>
      <c r="M2669" s="168"/>
      <c r="N2669" s="828">
        <v>44582</v>
      </c>
      <c r="O2669" s="168"/>
      <c r="P2669" s="168"/>
      <c r="Q2669">
        <v>75.099999999999994</v>
      </c>
      <c r="R2669" s="1396">
        <f t="shared" si="53"/>
        <v>90120</v>
      </c>
      <c r="S2669" s="638" t="s">
        <v>7302</v>
      </c>
      <c r="AB2669" s="1129" t="str">
        <f t="shared" si="54"/>
        <v>Aqualoyalty104_088</v>
      </c>
    </row>
    <row r="2670" spans="1:28" ht="12.95" customHeight="1">
      <c r="A2670" s="1420">
        <v>4682</v>
      </c>
      <c r="B2670" s="1414" t="s">
        <v>11427</v>
      </c>
      <c r="C2670" s="1415">
        <v>44561</v>
      </c>
      <c r="D2670" s="1414" t="s">
        <v>7636</v>
      </c>
      <c r="E2670" s="1416" t="s">
        <v>5480</v>
      </c>
      <c r="F2670" s="941"/>
      <c r="G2670" s="941"/>
      <c r="H2670" s="1417" t="s">
        <v>11297</v>
      </c>
      <c r="I2670" s="1417" t="s">
        <v>1331</v>
      </c>
      <c r="J2670" s="1418">
        <v>44561</v>
      </c>
      <c r="K2670" s="1414" t="s">
        <v>8366</v>
      </c>
      <c r="L2670" s="1419">
        <v>1200</v>
      </c>
      <c r="M2670" s="168"/>
      <c r="N2670" s="828">
        <v>44588</v>
      </c>
      <c r="O2670" s="168"/>
      <c r="P2670" s="168"/>
      <c r="Q2670">
        <v>75.099999999999994</v>
      </c>
      <c r="R2670" s="1396">
        <f t="shared" si="53"/>
        <v>90120</v>
      </c>
      <c r="S2670" s="638" t="s">
        <v>7302</v>
      </c>
      <c r="AB2670" s="1129" t="str">
        <f t="shared" si="54"/>
        <v>Seaways Leyte107</v>
      </c>
    </row>
    <row r="2671" spans="1:28" ht="12.95" customHeight="1">
      <c r="A2671" s="1420">
        <v>4683</v>
      </c>
      <c r="B2671" s="1414" t="s">
        <v>11428</v>
      </c>
      <c r="C2671" s="1415">
        <v>44561</v>
      </c>
      <c r="D2671" s="1414" t="s">
        <v>10461</v>
      </c>
      <c r="E2671" s="1416" t="s">
        <v>9827</v>
      </c>
      <c r="F2671" s="941"/>
      <c r="G2671" s="941"/>
      <c r="H2671" s="1417" t="s">
        <v>2868</v>
      </c>
      <c r="I2671" s="1417" t="s">
        <v>8223</v>
      </c>
      <c r="J2671" s="1418">
        <v>44551</v>
      </c>
      <c r="K2671" s="1414" t="s">
        <v>8366</v>
      </c>
      <c r="L2671" s="1419">
        <v>1200</v>
      </c>
      <c r="M2671" s="168"/>
      <c r="N2671" s="828">
        <v>44595</v>
      </c>
      <c r="O2671" s="168"/>
      <c r="P2671" s="168"/>
      <c r="Q2671">
        <v>75.099999999999994</v>
      </c>
      <c r="R2671" s="1396">
        <f t="shared" si="53"/>
        <v>90120</v>
      </c>
      <c r="S2671" s="638" t="s">
        <v>7302</v>
      </c>
      <c r="AB2671" s="1129" t="str">
        <f t="shared" si="54"/>
        <v>Selini26P-127F</v>
      </c>
    </row>
    <row r="2672" spans="1:28" ht="12.95" customHeight="1">
      <c r="A2672" s="1423">
        <v>4684</v>
      </c>
      <c r="B2672" s="1423" t="s">
        <v>11478</v>
      </c>
      <c r="C2672" s="532">
        <v>44561</v>
      </c>
      <c r="D2672" s="168" t="s">
        <v>11477</v>
      </c>
      <c r="E2672" s="168" t="s">
        <v>10634</v>
      </c>
      <c r="F2672" s="168"/>
      <c r="G2672" s="168"/>
      <c r="H2672" s="530" t="s">
        <v>8175</v>
      </c>
      <c r="I2672" s="530" t="s">
        <v>535</v>
      </c>
      <c r="J2672" s="660">
        <v>44544</v>
      </c>
      <c r="K2672" s="1425" t="s">
        <v>10334</v>
      </c>
      <c r="L2672" s="1430">
        <v>1700</v>
      </c>
      <c r="M2672" s="602">
        <v>3677</v>
      </c>
      <c r="N2672" s="829"/>
      <c r="O2672" s="602"/>
      <c r="P2672" s="602"/>
      <c r="Q2672">
        <v>75.17</v>
      </c>
      <c r="R2672" s="1396">
        <f t="shared" si="53"/>
        <v>127789</v>
      </c>
      <c r="S2672" s="638" t="s">
        <v>7302</v>
      </c>
      <c r="AB2672" s="1129" t="str">
        <f t="shared" si="54"/>
        <v>Pacific Ruby2101</v>
      </c>
    </row>
    <row r="2673" spans="1:28" ht="12.95" customHeight="1">
      <c r="A2673" s="1457">
        <v>4685</v>
      </c>
      <c r="B2673" s="168" t="s">
        <v>11476</v>
      </c>
      <c r="C2673" s="532">
        <v>44592</v>
      </c>
      <c r="D2673" s="168" t="s">
        <v>810</v>
      </c>
      <c r="E2673" s="168" t="s">
        <v>11199</v>
      </c>
      <c r="F2673" s="168"/>
      <c r="G2673" s="168"/>
      <c r="H2673" s="530" t="s">
        <v>11473</v>
      </c>
      <c r="I2673" s="530" t="s">
        <v>25</v>
      </c>
      <c r="J2673" s="660">
        <v>44575</v>
      </c>
      <c r="K2673" s="530" t="s">
        <v>10334</v>
      </c>
      <c r="L2673" s="657">
        <v>1700</v>
      </c>
      <c r="M2673" s="168"/>
      <c r="N2673" s="828">
        <v>44622</v>
      </c>
      <c r="O2673" s="168"/>
      <c r="P2673" s="168"/>
      <c r="Q2673">
        <v>75.17</v>
      </c>
      <c r="R2673" s="1396">
        <f t="shared" ref="R2673:R2736" si="55">IF(OR(L2673="",Q2673=""),"",L2673*Q2673)</f>
        <v>127789</v>
      </c>
      <c r="S2673" s="638" t="s">
        <v>7302</v>
      </c>
      <c r="AB2673" s="1129" t="str">
        <f t="shared" ref="AB2673:AB2691" si="56">IF(TRIM(A2673)="","",CONCATENATE(TRIM(D2673),TRIM(E2673)))</f>
        <v>Stena Impression2107</v>
      </c>
    </row>
    <row r="2674" spans="1:28" ht="12.95" customHeight="1">
      <c r="A2674" s="1457">
        <v>4686</v>
      </c>
      <c r="B2674" s="168" t="s">
        <v>11479</v>
      </c>
      <c r="C2674" s="532">
        <v>44592</v>
      </c>
      <c r="D2674" s="168" t="s">
        <v>11430</v>
      </c>
      <c r="E2674" s="168" t="s">
        <v>53</v>
      </c>
      <c r="F2674" s="168"/>
      <c r="G2674" s="168"/>
      <c r="H2674" s="530" t="s">
        <v>9914</v>
      </c>
      <c r="I2674" s="530" t="s">
        <v>11521</v>
      </c>
      <c r="J2674" s="660">
        <v>44568</v>
      </c>
      <c r="K2674" s="530" t="s">
        <v>1485</v>
      </c>
      <c r="L2674" s="657">
        <v>1600</v>
      </c>
      <c r="M2674" s="168"/>
      <c r="N2674" s="828"/>
      <c r="O2674" s="168"/>
      <c r="P2674" s="168"/>
      <c r="Q2674">
        <v>75.17</v>
      </c>
      <c r="R2674" s="1396">
        <f t="shared" si="55"/>
        <v>120272</v>
      </c>
      <c r="S2674" s="638" t="s">
        <v>7302</v>
      </c>
      <c r="AB2674" s="1129" t="str">
        <f t="shared" si="56"/>
        <v>Galissas1</v>
      </c>
    </row>
    <row r="2675" spans="1:28" ht="12.95" customHeight="1">
      <c r="A2675" s="1457">
        <v>4687</v>
      </c>
      <c r="B2675" s="168" t="s">
        <v>11480</v>
      </c>
      <c r="C2675" s="532">
        <v>44592</v>
      </c>
      <c r="D2675" s="168" t="s">
        <v>635</v>
      </c>
      <c r="E2675" s="168" t="s">
        <v>343</v>
      </c>
      <c r="F2675" s="168"/>
      <c r="G2675" s="168"/>
      <c r="H2675" s="530" t="s">
        <v>2541</v>
      </c>
      <c r="I2675" s="530" t="s">
        <v>9415</v>
      </c>
      <c r="J2675" s="660">
        <v>44589</v>
      </c>
      <c r="K2675" s="530" t="s">
        <v>28</v>
      </c>
      <c r="L2675" s="657">
        <v>1400</v>
      </c>
      <c r="M2675" s="168"/>
      <c r="N2675" s="828">
        <v>44617</v>
      </c>
      <c r="O2675" s="168"/>
      <c r="P2675" s="168"/>
      <c r="Q2675">
        <v>75.17</v>
      </c>
      <c r="R2675" s="1396">
        <f t="shared" si="55"/>
        <v>105238</v>
      </c>
      <c r="S2675" s="638" t="s">
        <v>7302</v>
      </c>
      <c r="AB2675" s="1129" t="str">
        <f t="shared" si="56"/>
        <v>Stride109</v>
      </c>
    </row>
    <row r="2676" spans="1:28" ht="12.95" customHeight="1">
      <c r="A2676" s="1457">
        <v>4688</v>
      </c>
      <c r="B2676" s="168" t="s">
        <v>11481</v>
      </c>
      <c r="C2676" s="532">
        <v>44592</v>
      </c>
      <c r="D2676" s="168" t="s">
        <v>1268</v>
      </c>
      <c r="E2676" s="168" t="s">
        <v>546</v>
      </c>
      <c r="F2676" s="168"/>
      <c r="G2676" s="168"/>
      <c r="H2676" s="530" t="s">
        <v>10722</v>
      </c>
      <c r="I2676" s="530" t="s">
        <v>11376</v>
      </c>
      <c r="J2676" s="660">
        <v>44582</v>
      </c>
      <c r="K2676" s="530" t="s">
        <v>28</v>
      </c>
      <c r="L2676" s="657">
        <v>1400</v>
      </c>
      <c r="M2676" s="168"/>
      <c r="N2676" s="828">
        <v>44635</v>
      </c>
      <c r="O2676" s="168"/>
      <c r="P2676" s="168"/>
      <c r="Q2676">
        <v>75.17</v>
      </c>
      <c r="R2676" s="1396">
        <f t="shared" si="55"/>
        <v>105238</v>
      </c>
      <c r="S2676" s="638" t="s">
        <v>7302</v>
      </c>
      <c r="AB2676" s="1129" t="str">
        <f t="shared" si="56"/>
        <v>Nave Cetus110</v>
      </c>
    </row>
    <row r="2677" spans="1:28" ht="12.95" customHeight="1">
      <c r="A2677" s="1457">
        <v>4689</v>
      </c>
      <c r="B2677" s="168" t="s">
        <v>11482</v>
      </c>
      <c r="C2677" s="532">
        <v>44592</v>
      </c>
      <c r="D2677" s="168" t="s">
        <v>11431</v>
      </c>
      <c r="E2677" s="168" t="s">
        <v>11435</v>
      </c>
      <c r="F2677" s="168"/>
      <c r="G2677" s="168"/>
      <c r="H2677" s="530" t="s">
        <v>10771</v>
      </c>
      <c r="I2677" s="530" t="s">
        <v>2751</v>
      </c>
      <c r="J2677" s="660">
        <v>44586</v>
      </c>
      <c r="K2677" s="530" t="s">
        <v>10912</v>
      </c>
      <c r="L2677" s="657">
        <v>1600</v>
      </c>
      <c r="M2677" s="168"/>
      <c r="N2677" s="828">
        <v>44603</v>
      </c>
      <c r="O2677" s="168"/>
      <c r="P2677" s="168"/>
      <c r="Q2677">
        <v>75.17</v>
      </c>
      <c r="R2677" s="1396">
        <f t="shared" si="55"/>
        <v>120272</v>
      </c>
      <c r="S2677" s="638" t="s">
        <v>7302</v>
      </c>
      <c r="AB2677" s="1129" t="str">
        <f t="shared" si="56"/>
        <v>Front Siena06_2021</v>
      </c>
    </row>
    <row r="2678" spans="1:28" ht="12.95" customHeight="1">
      <c r="A2678" s="1457">
        <v>4690</v>
      </c>
      <c r="B2678" s="168" t="s">
        <v>11483</v>
      </c>
      <c r="C2678" s="532">
        <v>44592</v>
      </c>
      <c r="D2678" s="168" t="s">
        <v>11432</v>
      </c>
      <c r="E2678" s="168" t="s">
        <v>11436</v>
      </c>
      <c r="F2678" s="168"/>
      <c r="G2678" s="168"/>
      <c r="H2678" s="530" t="s">
        <v>10771</v>
      </c>
      <c r="I2678" s="530" t="s">
        <v>2751</v>
      </c>
      <c r="J2678" s="660">
        <v>44571</v>
      </c>
      <c r="K2678" s="530" t="s">
        <v>10912</v>
      </c>
      <c r="L2678" s="657">
        <v>1600</v>
      </c>
      <c r="M2678" s="168"/>
      <c r="N2678" s="828">
        <v>44608</v>
      </c>
      <c r="O2678" s="168"/>
      <c r="P2678" s="168"/>
      <c r="Q2678">
        <v>75.17</v>
      </c>
      <c r="R2678" s="1396">
        <f t="shared" si="55"/>
        <v>120272</v>
      </c>
      <c r="S2678" s="638" t="s">
        <v>7302</v>
      </c>
      <c r="AB2678" s="1129" t="str">
        <f t="shared" si="56"/>
        <v>Speedway37_05</v>
      </c>
    </row>
    <row r="2679" spans="1:28" ht="12.95" customHeight="1">
      <c r="A2679" s="1457">
        <v>4691</v>
      </c>
      <c r="B2679" s="168" t="s">
        <v>11484</v>
      </c>
      <c r="C2679" s="532">
        <v>44592</v>
      </c>
      <c r="D2679" s="168" t="s">
        <v>11433</v>
      </c>
      <c r="E2679" s="168" t="s">
        <v>11437</v>
      </c>
      <c r="F2679" s="168"/>
      <c r="G2679" s="168"/>
      <c r="H2679" s="530" t="s">
        <v>11352</v>
      </c>
      <c r="I2679" s="530" t="s">
        <v>2751</v>
      </c>
      <c r="J2679" s="660">
        <v>44563</v>
      </c>
      <c r="K2679" s="530" t="s">
        <v>10912</v>
      </c>
      <c r="L2679" s="657">
        <v>1600</v>
      </c>
      <c r="M2679" s="168"/>
      <c r="N2679" s="828">
        <v>44620</v>
      </c>
      <c r="O2679" s="168"/>
      <c r="P2679" s="168"/>
      <c r="Q2679">
        <v>75.17</v>
      </c>
      <c r="R2679" s="1396">
        <f t="shared" si="55"/>
        <v>120272</v>
      </c>
      <c r="S2679" s="638" t="s">
        <v>7302</v>
      </c>
      <c r="AB2679" s="1129" t="str">
        <f t="shared" si="56"/>
        <v>NS Corona202115</v>
      </c>
    </row>
    <row r="2680" spans="1:28" ht="12.95" customHeight="1">
      <c r="A2680" s="1457">
        <v>4692</v>
      </c>
      <c r="B2680" s="168" t="s">
        <v>11485</v>
      </c>
      <c r="C2680" s="532">
        <v>44592</v>
      </c>
      <c r="D2680" s="168" t="s">
        <v>8587</v>
      </c>
      <c r="E2680" s="168" t="s">
        <v>11438</v>
      </c>
      <c r="F2680" s="168"/>
      <c r="G2680" s="168"/>
      <c r="H2680" s="530" t="s">
        <v>8389</v>
      </c>
      <c r="I2680" s="530" t="s">
        <v>20</v>
      </c>
      <c r="J2680" s="660">
        <v>44576</v>
      </c>
      <c r="K2680" s="530" t="s">
        <v>1466</v>
      </c>
      <c r="L2680" s="657">
        <v>1050</v>
      </c>
      <c r="M2680" s="168"/>
      <c r="N2680" s="828"/>
      <c r="O2680" s="168"/>
      <c r="P2680" s="168"/>
      <c r="Q2680">
        <v>75.17</v>
      </c>
      <c r="R2680" s="1396">
        <f t="shared" si="55"/>
        <v>78928.5</v>
      </c>
      <c r="S2680" s="638" t="s">
        <v>7302</v>
      </c>
      <c r="AB2680" s="1129" t="str">
        <f t="shared" si="56"/>
        <v>Almi Odyssey24_1</v>
      </c>
    </row>
    <row r="2681" spans="1:28" ht="12.95" customHeight="1">
      <c r="A2681" s="1457">
        <v>4693</v>
      </c>
      <c r="B2681" s="168" t="s">
        <v>11486</v>
      </c>
      <c r="C2681" s="532">
        <v>44592</v>
      </c>
      <c r="D2681" s="168" t="s">
        <v>9239</v>
      </c>
      <c r="E2681" s="168" t="s">
        <v>143</v>
      </c>
      <c r="F2681" s="168"/>
      <c r="G2681" s="168"/>
      <c r="H2681" s="530" t="s">
        <v>8968</v>
      </c>
      <c r="I2681" s="530" t="s">
        <v>267</v>
      </c>
      <c r="J2681" s="660">
        <v>44575</v>
      </c>
      <c r="K2681" s="530" t="s">
        <v>1466</v>
      </c>
      <c r="L2681" s="657">
        <v>1050</v>
      </c>
      <c r="M2681" s="168"/>
      <c r="N2681" s="828"/>
      <c r="O2681" s="168"/>
      <c r="P2681" s="168"/>
      <c r="Q2681">
        <v>75.17</v>
      </c>
      <c r="R2681" s="1396">
        <f t="shared" si="55"/>
        <v>78928.5</v>
      </c>
      <c r="S2681" s="638" t="s">
        <v>7302</v>
      </c>
      <c r="AB2681" s="1129" t="str">
        <f t="shared" si="56"/>
        <v>Nan Lin Wan36</v>
      </c>
    </row>
    <row r="2682" spans="1:28" ht="12.95" customHeight="1">
      <c r="A2682" s="1457">
        <v>4694</v>
      </c>
      <c r="B2682" s="168" t="s">
        <v>11487</v>
      </c>
      <c r="C2682" s="532">
        <v>44592</v>
      </c>
      <c r="D2682" s="168" t="s">
        <v>9199</v>
      </c>
      <c r="E2682" s="168" t="s">
        <v>447</v>
      </c>
      <c r="F2682" s="168"/>
      <c r="G2682" s="168"/>
      <c r="H2682" s="530" t="s">
        <v>10456</v>
      </c>
      <c r="I2682" s="530" t="s">
        <v>90</v>
      </c>
      <c r="J2682" s="660">
        <v>44563</v>
      </c>
      <c r="K2682" s="530" t="s">
        <v>1466</v>
      </c>
      <c r="L2682" s="657">
        <v>1050</v>
      </c>
      <c r="M2682" s="168"/>
      <c r="N2682" s="828"/>
      <c r="O2682" s="168"/>
      <c r="P2682" s="168"/>
      <c r="Q2682">
        <v>75.17</v>
      </c>
      <c r="R2682" s="1396">
        <f t="shared" si="55"/>
        <v>78928.5</v>
      </c>
      <c r="S2682" s="638" t="s">
        <v>7302</v>
      </c>
      <c r="AB2682" s="1129" t="str">
        <f t="shared" si="56"/>
        <v>Advantage Spring53</v>
      </c>
    </row>
    <row r="2683" spans="1:28" ht="12.95" customHeight="1">
      <c r="A2683" s="1457">
        <v>4695</v>
      </c>
      <c r="B2683" s="168" t="s">
        <v>11488</v>
      </c>
      <c r="C2683" s="532">
        <v>44592</v>
      </c>
      <c r="D2683" s="168" t="s">
        <v>2776</v>
      </c>
      <c r="E2683" s="168" t="s">
        <v>11516</v>
      </c>
      <c r="F2683" s="168"/>
      <c r="G2683" s="168"/>
      <c r="H2683" s="530" t="s">
        <v>10427</v>
      </c>
      <c r="I2683" s="530" t="s">
        <v>10897</v>
      </c>
      <c r="J2683" s="660">
        <v>44580</v>
      </c>
      <c r="K2683" s="530" t="s">
        <v>1466</v>
      </c>
      <c r="L2683" s="657">
        <v>1050</v>
      </c>
      <c r="M2683" s="168"/>
      <c r="N2683" s="828">
        <v>44656</v>
      </c>
      <c r="O2683" s="168"/>
      <c r="P2683" s="168"/>
      <c r="Q2683">
        <v>75.17</v>
      </c>
      <c r="R2683" s="1396">
        <f t="shared" si="55"/>
        <v>78928.5</v>
      </c>
      <c r="S2683" s="638" t="s">
        <v>7302</v>
      </c>
      <c r="AB2683" s="1129" t="str">
        <f t="shared" si="56"/>
        <v>Sten Skagen228, 229</v>
      </c>
    </row>
    <row r="2684" spans="1:28" ht="12.95" customHeight="1">
      <c r="A2684" s="1457">
        <v>4696</v>
      </c>
      <c r="B2684" s="168" t="s">
        <v>11489</v>
      </c>
      <c r="C2684" s="532">
        <v>44592</v>
      </c>
      <c r="D2684" s="168" t="s">
        <v>2779</v>
      </c>
      <c r="E2684" s="168" t="s">
        <v>11517</v>
      </c>
      <c r="F2684" s="168"/>
      <c r="G2684" s="168"/>
      <c r="H2684" s="530" t="s">
        <v>10427</v>
      </c>
      <c r="I2684" s="530" t="s">
        <v>2870</v>
      </c>
      <c r="J2684" s="660">
        <v>44585</v>
      </c>
      <c r="K2684" s="530" t="s">
        <v>1466</v>
      </c>
      <c r="L2684" s="657">
        <v>1050</v>
      </c>
      <c r="M2684" s="168"/>
      <c r="N2684" s="828">
        <v>44656</v>
      </c>
      <c r="O2684" s="168"/>
      <c r="P2684" s="168"/>
      <c r="Q2684">
        <v>75.17</v>
      </c>
      <c r="R2684" s="1396">
        <f t="shared" si="55"/>
        <v>78928.5</v>
      </c>
      <c r="S2684" s="638" t="s">
        <v>7302</v>
      </c>
      <c r="AB2684" s="1129" t="str">
        <f t="shared" si="56"/>
        <v>Tigris376, 377</v>
      </c>
    </row>
    <row r="2685" spans="1:28" ht="12.95" customHeight="1">
      <c r="A2685" s="1457">
        <v>4697</v>
      </c>
      <c r="B2685" s="168" t="s">
        <v>11490</v>
      </c>
      <c r="C2685" s="532">
        <v>44592</v>
      </c>
      <c r="D2685" s="168" t="s">
        <v>2854</v>
      </c>
      <c r="E2685" s="168" t="s">
        <v>11518</v>
      </c>
      <c r="F2685" s="168"/>
      <c r="G2685" s="168"/>
      <c r="H2685" s="530" t="s">
        <v>10427</v>
      </c>
      <c r="I2685" s="530" t="s">
        <v>25</v>
      </c>
      <c r="J2685" s="660">
        <v>44591</v>
      </c>
      <c r="K2685" s="530" t="s">
        <v>1466</v>
      </c>
      <c r="L2685" s="657">
        <v>1050</v>
      </c>
      <c r="M2685" s="168"/>
      <c r="N2685" s="828">
        <v>44656</v>
      </c>
      <c r="O2685" s="168"/>
      <c r="P2685" s="168"/>
      <c r="Q2685">
        <v>75.17</v>
      </c>
      <c r="R2685" s="1396">
        <f t="shared" si="55"/>
        <v>78928.5</v>
      </c>
      <c r="S2685" s="638" t="s">
        <v>7302</v>
      </c>
      <c r="AB2685" s="1129" t="str">
        <f t="shared" si="56"/>
        <v>Emmy Schulte308, 308_B, 309, 310, 311</v>
      </c>
    </row>
    <row r="2686" spans="1:28" ht="12.95" customHeight="1">
      <c r="A2686" s="1457">
        <v>4698</v>
      </c>
      <c r="B2686" s="168" t="s">
        <v>11491</v>
      </c>
      <c r="C2686" s="532">
        <v>44592</v>
      </c>
      <c r="D2686" s="168" t="s">
        <v>892</v>
      </c>
      <c r="E2686" s="168" t="s">
        <v>11519</v>
      </c>
      <c r="F2686" s="168"/>
      <c r="G2686" s="168"/>
      <c r="H2686" s="530" t="s">
        <v>10427</v>
      </c>
      <c r="I2686" s="530" t="s">
        <v>287</v>
      </c>
      <c r="J2686" s="660">
        <v>44586</v>
      </c>
      <c r="K2686" s="530" t="s">
        <v>1466</v>
      </c>
      <c r="L2686" s="657">
        <v>1050</v>
      </c>
      <c r="M2686" s="168"/>
      <c r="N2686" s="828">
        <v>44656</v>
      </c>
      <c r="O2686" s="168"/>
      <c r="P2686" s="168"/>
      <c r="Q2686">
        <v>75.17</v>
      </c>
      <c r="R2686" s="1396">
        <f t="shared" si="55"/>
        <v>78928.5</v>
      </c>
      <c r="S2686" s="638" t="s">
        <v>7302</v>
      </c>
      <c r="AB2686" s="1129" t="str">
        <f t="shared" si="56"/>
        <v>Elisalex Schulte205, 206</v>
      </c>
    </row>
    <row r="2687" spans="1:28" ht="12.95" customHeight="1">
      <c r="A2687" s="1457">
        <v>4699</v>
      </c>
      <c r="B2687" s="168" t="s">
        <v>11492</v>
      </c>
      <c r="C2687" s="532">
        <v>44592</v>
      </c>
      <c r="D2687" s="168" t="s">
        <v>9228</v>
      </c>
      <c r="E2687" s="168" t="s">
        <v>11520</v>
      </c>
      <c r="F2687" s="168"/>
      <c r="G2687" s="168"/>
      <c r="H2687" s="530" t="s">
        <v>10427</v>
      </c>
      <c r="I2687" s="530" t="s">
        <v>535</v>
      </c>
      <c r="J2687" s="660">
        <v>44585</v>
      </c>
      <c r="K2687" s="530" t="s">
        <v>1466</v>
      </c>
      <c r="L2687" s="657">
        <v>1050</v>
      </c>
      <c r="M2687" s="168"/>
      <c r="N2687" s="828">
        <v>44656</v>
      </c>
      <c r="O2687" s="168"/>
      <c r="P2687" s="168"/>
      <c r="Q2687">
        <v>75.17</v>
      </c>
      <c r="R2687" s="1396">
        <f t="shared" si="55"/>
        <v>78928.5</v>
      </c>
      <c r="S2687" s="638" t="s">
        <v>7302</v>
      </c>
      <c r="AB2687" s="1129" t="str">
        <f t="shared" si="56"/>
        <v>Sten Fjell147, 148, 149</v>
      </c>
    </row>
    <row r="2688" spans="1:28" ht="12.95" customHeight="1">
      <c r="A2688" s="1457">
        <v>4700</v>
      </c>
      <c r="B2688" s="168" t="s">
        <v>11493</v>
      </c>
      <c r="C2688" s="532">
        <v>44592</v>
      </c>
      <c r="D2688" s="168" t="s">
        <v>464</v>
      </c>
      <c r="E2688" s="168" t="s">
        <v>11199</v>
      </c>
      <c r="F2688" s="168"/>
      <c r="G2688" s="168"/>
      <c r="H2688" s="530" t="s">
        <v>11143</v>
      </c>
      <c r="I2688" s="530" t="s">
        <v>62</v>
      </c>
      <c r="J2688" s="660">
        <v>44590</v>
      </c>
      <c r="K2688" s="530" t="s">
        <v>1094</v>
      </c>
      <c r="L2688" s="657">
        <v>1400</v>
      </c>
      <c r="M2688" s="168"/>
      <c r="N2688" s="828">
        <v>44623</v>
      </c>
      <c r="O2688" s="168"/>
      <c r="P2688" s="168"/>
      <c r="Q2688">
        <v>75.17</v>
      </c>
      <c r="R2688" s="1396">
        <f t="shared" si="55"/>
        <v>105238</v>
      </c>
      <c r="S2688" s="638" t="s">
        <v>7302</v>
      </c>
      <c r="AB2688" s="1129" t="str">
        <f t="shared" si="56"/>
        <v>Stena Penguin2107</v>
      </c>
    </row>
    <row r="2689" spans="1:28" ht="12.95" customHeight="1">
      <c r="A2689" s="1457">
        <v>4701</v>
      </c>
      <c r="B2689" s="168" t="s">
        <v>11494</v>
      </c>
      <c r="C2689" s="532">
        <v>44592</v>
      </c>
      <c r="D2689" s="168" t="s">
        <v>628</v>
      </c>
      <c r="E2689" s="168" t="s">
        <v>11444</v>
      </c>
      <c r="F2689" s="168"/>
      <c r="G2689" s="168"/>
      <c r="H2689" s="530" t="s">
        <v>9848</v>
      </c>
      <c r="I2689" s="530" t="s">
        <v>55</v>
      </c>
      <c r="J2689" s="660">
        <v>44569</v>
      </c>
      <c r="K2689" s="530" t="s">
        <v>1094</v>
      </c>
      <c r="L2689" s="657">
        <v>1400</v>
      </c>
      <c r="M2689" s="168"/>
      <c r="N2689" s="828">
        <v>44623</v>
      </c>
      <c r="O2689" s="168"/>
      <c r="P2689" s="168"/>
      <c r="Q2689">
        <v>75.17</v>
      </c>
      <c r="R2689" s="1396">
        <f t="shared" si="55"/>
        <v>105238</v>
      </c>
      <c r="S2689" s="638" t="s">
        <v>7302</v>
      </c>
      <c r="AB2689" s="1129" t="str">
        <f t="shared" si="56"/>
        <v>Stena President2110</v>
      </c>
    </row>
    <row r="2690" spans="1:28" ht="12.95" customHeight="1">
      <c r="A2690" s="1457">
        <v>4702</v>
      </c>
      <c r="B2690" s="168" t="s">
        <v>11495</v>
      </c>
      <c r="C2690" s="532">
        <v>44592</v>
      </c>
      <c r="D2690" s="168" t="s">
        <v>9034</v>
      </c>
      <c r="E2690" s="168" t="s">
        <v>11365</v>
      </c>
      <c r="F2690" s="168"/>
      <c r="G2690" s="168"/>
      <c r="H2690" s="530" t="s">
        <v>10807</v>
      </c>
      <c r="I2690" s="530" t="s">
        <v>173</v>
      </c>
      <c r="J2690" s="660">
        <v>44564</v>
      </c>
      <c r="K2690" s="530" t="s">
        <v>1094</v>
      </c>
      <c r="L2690" s="657">
        <v>1400</v>
      </c>
      <c r="M2690" s="168"/>
      <c r="N2690" s="828">
        <v>44623</v>
      </c>
      <c r="O2690" s="168"/>
      <c r="P2690" s="168"/>
      <c r="Q2690">
        <v>75.17</v>
      </c>
      <c r="R2690" s="1396">
        <f t="shared" si="55"/>
        <v>105238</v>
      </c>
      <c r="S2690" s="638" t="s">
        <v>7302</v>
      </c>
      <c r="AB2690" s="1129" t="str">
        <f t="shared" si="56"/>
        <v>Sonangol Cazenga2109</v>
      </c>
    </row>
    <row r="2691" spans="1:28" ht="12.95" customHeight="1">
      <c r="A2691" s="1457">
        <v>4703</v>
      </c>
      <c r="B2691" s="168" t="s">
        <v>11496</v>
      </c>
      <c r="C2691" s="532">
        <v>44592</v>
      </c>
      <c r="D2691" s="168" t="s">
        <v>1341</v>
      </c>
      <c r="E2691" s="168" t="s">
        <v>142</v>
      </c>
      <c r="F2691" s="168"/>
      <c r="G2691" s="168"/>
      <c r="H2691" s="530" t="s">
        <v>9981</v>
      </c>
      <c r="I2691" s="530" t="s">
        <v>2846</v>
      </c>
      <c r="J2691" s="660">
        <v>44586</v>
      </c>
      <c r="K2691" s="530" t="s">
        <v>60</v>
      </c>
      <c r="L2691" s="657">
        <v>800</v>
      </c>
      <c r="M2691" s="168"/>
      <c r="N2691" s="828">
        <v>44623</v>
      </c>
      <c r="O2691" s="168"/>
      <c r="P2691" s="168"/>
      <c r="Q2691">
        <v>75.17</v>
      </c>
      <c r="R2691" s="1396">
        <f t="shared" si="55"/>
        <v>60136</v>
      </c>
      <c r="S2691" s="638" t="s">
        <v>7302</v>
      </c>
      <c r="AB2691" s="1129" t="str">
        <f t="shared" si="56"/>
        <v>Los Angeles Spirit43</v>
      </c>
    </row>
    <row r="2692" spans="1:28" ht="12.95" customHeight="1">
      <c r="A2692" s="1457">
        <v>4704</v>
      </c>
      <c r="B2692" s="168" t="s">
        <v>11497</v>
      </c>
      <c r="C2692" s="532">
        <v>44592</v>
      </c>
      <c r="D2692" s="168" t="s">
        <v>752</v>
      </c>
      <c r="E2692" s="168" t="s">
        <v>3996</v>
      </c>
      <c r="F2692" s="168"/>
      <c r="G2692" s="168"/>
      <c r="H2692" s="530" t="s">
        <v>8314</v>
      </c>
      <c r="I2692" s="530" t="s">
        <v>25</v>
      </c>
      <c r="J2692" s="660">
        <v>44582</v>
      </c>
      <c r="K2692" s="530" t="s">
        <v>60</v>
      </c>
      <c r="L2692" s="657">
        <v>800</v>
      </c>
      <c r="M2692" s="168"/>
      <c r="N2692" s="828">
        <v>44623</v>
      </c>
      <c r="O2692" s="168"/>
      <c r="P2692" s="168"/>
      <c r="Q2692">
        <v>75.17</v>
      </c>
      <c r="R2692" s="1396">
        <f t="shared" si="55"/>
        <v>60136</v>
      </c>
      <c r="S2692" s="638" t="s">
        <v>7302</v>
      </c>
      <c r="AB2692" s="1129" t="str">
        <f t="shared" ref="AB2692:AB2698" si="57">IF(TRIM(A2692)="","",CONCATENATE(TRIM(D2692),TRIM(E2692)))</f>
        <v>Whistler Spirit116</v>
      </c>
    </row>
    <row r="2693" spans="1:28" ht="12.95" customHeight="1">
      <c r="A2693" s="1457">
        <v>4705</v>
      </c>
      <c r="B2693" s="168" t="s">
        <v>11498</v>
      </c>
      <c r="C2693" s="532">
        <v>44592</v>
      </c>
      <c r="D2693" s="168" t="s">
        <v>2333</v>
      </c>
      <c r="E2693" s="168" t="s">
        <v>165</v>
      </c>
      <c r="F2693" s="168"/>
      <c r="G2693" s="168"/>
      <c r="H2693" s="530" t="s">
        <v>1834</v>
      </c>
      <c r="I2693" s="530" t="s">
        <v>11460</v>
      </c>
      <c r="J2693" s="660">
        <v>44567</v>
      </c>
      <c r="K2693" s="530" t="s">
        <v>60</v>
      </c>
      <c r="L2693" s="657">
        <v>800</v>
      </c>
      <c r="M2693" s="168"/>
      <c r="N2693" s="828">
        <v>44642</v>
      </c>
      <c r="O2693" s="168"/>
      <c r="P2693" s="168"/>
      <c r="Q2693">
        <v>75.17</v>
      </c>
      <c r="R2693" s="1396">
        <f t="shared" si="55"/>
        <v>60136</v>
      </c>
      <c r="S2693" s="638" t="s">
        <v>7302</v>
      </c>
      <c r="AB2693" s="1129" t="str">
        <f t="shared" si="57"/>
        <v>Tahoe Spirit45</v>
      </c>
    </row>
    <row r="2694" spans="1:28" ht="12.95" customHeight="1">
      <c r="A2694" s="1457">
        <v>4706</v>
      </c>
      <c r="B2694" s="168" t="s">
        <v>11499</v>
      </c>
      <c r="C2694" s="532">
        <v>44592</v>
      </c>
      <c r="D2694" s="168" t="s">
        <v>322</v>
      </c>
      <c r="E2694" s="168" t="s">
        <v>142</v>
      </c>
      <c r="F2694" s="168"/>
      <c r="G2694" s="168"/>
      <c r="H2694" s="530" t="s">
        <v>8314</v>
      </c>
      <c r="I2694" s="530" t="s">
        <v>11462</v>
      </c>
      <c r="J2694" s="660">
        <v>44583</v>
      </c>
      <c r="K2694" s="530" t="s">
        <v>60</v>
      </c>
      <c r="L2694" s="657">
        <v>800</v>
      </c>
      <c r="M2694" s="168"/>
      <c r="N2694" s="828"/>
      <c r="O2694" s="168"/>
      <c r="P2694" s="168"/>
      <c r="Q2694">
        <v>75.17</v>
      </c>
      <c r="R2694" s="1396">
        <f t="shared" si="55"/>
        <v>60136</v>
      </c>
      <c r="S2694" s="638" t="s">
        <v>7302</v>
      </c>
      <c r="AB2694" s="1129" t="str">
        <f t="shared" si="57"/>
        <v>Dilong Spirit43</v>
      </c>
    </row>
    <row r="2695" spans="1:28" ht="12.95" customHeight="1">
      <c r="A2695" s="1457">
        <v>4707</v>
      </c>
      <c r="B2695" s="168" t="s">
        <v>11500</v>
      </c>
      <c r="C2695" s="532">
        <v>44592</v>
      </c>
      <c r="D2695" s="168" t="s">
        <v>1346</v>
      </c>
      <c r="E2695" s="168" t="s">
        <v>148</v>
      </c>
      <c r="F2695" s="168"/>
      <c r="G2695" s="168"/>
      <c r="H2695" s="530" t="s">
        <v>8474</v>
      </c>
      <c r="I2695" s="530" t="s">
        <v>10659</v>
      </c>
      <c r="J2695" s="660">
        <v>44579</v>
      </c>
      <c r="K2695" s="530" t="s">
        <v>60</v>
      </c>
      <c r="L2695" s="657">
        <v>800</v>
      </c>
      <c r="M2695" s="168"/>
      <c r="N2695" s="828">
        <v>44623</v>
      </c>
      <c r="O2695" s="168"/>
      <c r="P2695" s="168"/>
      <c r="Q2695">
        <v>75.17</v>
      </c>
      <c r="R2695" s="1396">
        <f t="shared" si="55"/>
        <v>60136</v>
      </c>
      <c r="S2695" s="638" t="s">
        <v>7302</v>
      </c>
      <c r="AB2695" s="1129" t="str">
        <f t="shared" si="57"/>
        <v>Barcelona Spirit42</v>
      </c>
    </row>
    <row r="2696" spans="1:28" ht="12.95" customHeight="1">
      <c r="A2696" s="1457">
        <v>4708</v>
      </c>
      <c r="B2696" s="168" t="s">
        <v>11501</v>
      </c>
      <c r="C2696" s="532">
        <v>44592</v>
      </c>
      <c r="D2696" s="168" t="s">
        <v>8242</v>
      </c>
      <c r="E2696" s="168" t="s">
        <v>658</v>
      </c>
      <c r="F2696" s="168"/>
      <c r="G2696" s="168"/>
      <c r="H2696" s="530" t="s">
        <v>1834</v>
      </c>
      <c r="I2696" s="530" t="s">
        <v>10296</v>
      </c>
      <c r="J2696" s="660">
        <v>44571</v>
      </c>
      <c r="K2696" s="530" t="s">
        <v>60</v>
      </c>
      <c r="L2696" s="657">
        <v>800</v>
      </c>
      <c r="M2696" s="168"/>
      <c r="N2696" s="828">
        <v>44642</v>
      </c>
      <c r="O2696" s="168"/>
      <c r="P2696" s="168"/>
      <c r="Q2696">
        <v>75.17</v>
      </c>
      <c r="R2696" s="1396">
        <f t="shared" si="55"/>
        <v>60136</v>
      </c>
      <c r="S2696" s="638" t="s">
        <v>7302</v>
      </c>
      <c r="AB2696" s="1129" t="str">
        <f t="shared" si="57"/>
        <v>Atlanta Spirit59</v>
      </c>
    </row>
    <row r="2697" spans="1:28" ht="12.95" customHeight="1">
      <c r="A2697" s="1457">
        <v>4709</v>
      </c>
      <c r="B2697" s="168" t="s">
        <v>11502</v>
      </c>
      <c r="C2697" s="532">
        <v>44592</v>
      </c>
      <c r="D2697" s="168" t="s">
        <v>1866</v>
      </c>
      <c r="E2697" s="168" t="s">
        <v>4643</v>
      </c>
      <c r="F2697" s="168"/>
      <c r="G2697" s="168"/>
      <c r="H2697" s="530" t="s">
        <v>63</v>
      </c>
      <c r="I2697" s="530" t="s">
        <v>59</v>
      </c>
      <c r="J2697" s="660">
        <v>44575</v>
      </c>
      <c r="K2697" s="530" t="s">
        <v>60</v>
      </c>
      <c r="L2697" s="657">
        <v>800</v>
      </c>
      <c r="M2697" s="168"/>
      <c r="N2697" s="828"/>
      <c r="O2697" s="168"/>
      <c r="P2697" s="168"/>
      <c r="Q2697">
        <v>75.17</v>
      </c>
      <c r="R2697" s="1396">
        <f t="shared" si="55"/>
        <v>60136</v>
      </c>
      <c r="S2697" s="638" t="s">
        <v>7302</v>
      </c>
      <c r="AB2697" s="1129" t="str">
        <f t="shared" si="57"/>
        <v>Pacific dawn99</v>
      </c>
    </row>
    <row r="2698" spans="1:28" ht="12.95" customHeight="1">
      <c r="A2698" s="1457">
        <v>4710</v>
      </c>
      <c r="B2698" s="168" t="s">
        <v>11503</v>
      </c>
      <c r="C2698" s="532">
        <v>44592</v>
      </c>
      <c r="D2698" s="168" t="s">
        <v>1274</v>
      </c>
      <c r="E2698" s="168" t="s">
        <v>5480</v>
      </c>
      <c r="F2698" s="168"/>
      <c r="G2698" s="168"/>
      <c r="H2698" s="530" t="s">
        <v>8111</v>
      </c>
      <c r="I2698" s="530" t="s">
        <v>90</v>
      </c>
      <c r="J2698" s="660">
        <v>44568</v>
      </c>
      <c r="K2698" s="530" t="s">
        <v>60</v>
      </c>
      <c r="L2698" s="657">
        <v>800</v>
      </c>
      <c r="M2698" s="168"/>
      <c r="N2698" s="828">
        <v>44623</v>
      </c>
      <c r="O2698" s="168"/>
      <c r="P2698" s="168"/>
      <c r="Q2698">
        <v>75.17</v>
      </c>
      <c r="R2698" s="1396">
        <f t="shared" si="55"/>
        <v>60136</v>
      </c>
      <c r="S2698" s="638" t="s">
        <v>7302</v>
      </c>
      <c r="AB2698" s="1129" t="str">
        <f t="shared" si="57"/>
        <v>Yamato Spirit107</v>
      </c>
    </row>
    <row r="2699" spans="1:28" ht="12.95" customHeight="1">
      <c r="A2699" s="1457">
        <v>4711</v>
      </c>
      <c r="B2699" s="168" t="s">
        <v>11504</v>
      </c>
      <c r="C2699" s="532">
        <v>44592</v>
      </c>
      <c r="D2699" s="168" t="s">
        <v>11204</v>
      </c>
      <c r="E2699" s="168" t="s">
        <v>834</v>
      </c>
      <c r="F2699" s="168"/>
      <c r="G2699" s="168"/>
      <c r="H2699" s="530" t="s">
        <v>8314</v>
      </c>
      <c r="I2699" s="530" t="s">
        <v>575</v>
      </c>
      <c r="J2699" s="660">
        <v>44581</v>
      </c>
      <c r="K2699" s="530" t="s">
        <v>60</v>
      </c>
      <c r="L2699" s="657">
        <v>800</v>
      </c>
      <c r="M2699" s="168"/>
      <c r="N2699" s="828">
        <v>44656</v>
      </c>
      <c r="O2699" s="168"/>
      <c r="P2699" s="168"/>
      <c r="Q2699">
        <v>75.17</v>
      </c>
      <c r="R2699" s="1396">
        <f t="shared" si="55"/>
        <v>60136</v>
      </c>
      <c r="S2699" s="638" t="s">
        <v>7302</v>
      </c>
      <c r="AB2699" s="1129" t="str">
        <f t="shared" ref="AB2699:AB2762" si="58">IF(TRIM(A2699)="","",CONCATENATE(TRIM(D2699),TRIM(E2699)))</f>
        <v>Montreal Spirit49</v>
      </c>
    </row>
    <row r="2700" spans="1:28" ht="12.95" customHeight="1">
      <c r="A2700" s="1457">
        <v>4712</v>
      </c>
      <c r="B2700" s="168" t="s">
        <v>11505</v>
      </c>
      <c r="C2700" s="532">
        <v>44592</v>
      </c>
      <c r="D2700" s="168" t="s">
        <v>56</v>
      </c>
      <c r="E2700" s="168" t="s">
        <v>193</v>
      </c>
      <c r="F2700" s="168"/>
      <c r="G2700" s="168"/>
      <c r="H2700" s="530" t="s">
        <v>63</v>
      </c>
      <c r="I2700" s="530" t="s">
        <v>200</v>
      </c>
      <c r="J2700" s="660">
        <v>44585</v>
      </c>
      <c r="K2700" s="530" t="s">
        <v>60</v>
      </c>
      <c r="L2700" s="657">
        <v>800</v>
      </c>
      <c r="M2700" s="168"/>
      <c r="N2700" s="828">
        <v>44623</v>
      </c>
      <c r="O2700" s="168"/>
      <c r="P2700" s="168"/>
      <c r="Q2700">
        <v>75.17</v>
      </c>
      <c r="R2700" s="1396">
        <f t="shared" si="55"/>
        <v>60136</v>
      </c>
      <c r="S2700" s="638" t="s">
        <v>7302</v>
      </c>
      <c r="AB2700" s="1129" t="str">
        <f t="shared" si="58"/>
        <v>Blue Sea28</v>
      </c>
    </row>
    <row r="2701" spans="1:28" ht="12.95" customHeight="1">
      <c r="A2701" s="1457">
        <v>4713</v>
      </c>
      <c r="B2701" s="168" t="s">
        <v>11506</v>
      </c>
      <c r="C2701" s="532">
        <v>44592</v>
      </c>
      <c r="D2701" s="168" t="s">
        <v>3694</v>
      </c>
      <c r="E2701" s="168" t="s">
        <v>185</v>
      </c>
      <c r="F2701" s="168"/>
      <c r="G2701" s="168"/>
      <c r="H2701" s="530" t="s">
        <v>7826</v>
      </c>
      <c r="I2701" s="530" t="s">
        <v>11466</v>
      </c>
      <c r="J2701" s="660">
        <v>44565</v>
      </c>
      <c r="K2701" s="530" t="s">
        <v>8366</v>
      </c>
      <c r="L2701" s="657">
        <v>1200</v>
      </c>
      <c r="M2701" s="168"/>
      <c r="N2701" s="828">
        <v>44622</v>
      </c>
      <c r="O2701" s="168"/>
      <c r="P2701" s="168"/>
      <c r="Q2701">
        <v>75.17</v>
      </c>
      <c r="R2701" s="1396">
        <f t="shared" si="55"/>
        <v>90204</v>
      </c>
      <c r="S2701" s="638" t="s">
        <v>7302</v>
      </c>
      <c r="AB2701" s="1129" t="str">
        <f t="shared" si="58"/>
        <v>Shamrock Mercury76</v>
      </c>
    </row>
    <row r="2702" spans="1:28" ht="12.95" customHeight="1">
      <c r="A2702" s="1457">
        <v>4714</v>
      </c>
      <c r="B2702" s="168" t="s">
        <v>11507</v>
      </c>
      <c r="C2702" s="532">
        <v>44592</v>
      </c>
      <c r="D2702" s="168" t="s">
        <v>2051</v>
      </c>
      <c r="E2702" s="168" t="s">
        <v>57</v>
      </c>
      <c r="F2702" s="168"/>
      <c r="G2702" s="168"/>
      <c r="H2702" s="530" t="s">
        <v>10763</v>
      </c>
      <c r="I2702" s="530" t="s">
        <v>1285</v>
      </c>
      <c r="J2702" s="660">
        <v>44564</v>
      </c>
      <c r="K2702" s="530" t="s">
        <v>8366</v>
      </c>
      <c r="L2702" s="657">
        <v>1200</v>
      </c>
      <c r="M2702" s="168"/>
      <c r="N2702" s="828">
        <v>44622</v>
      </c>
      <c r="O2702" s="168"/>
      <c r="P2702" s="168"/>
      <c r="Q2702">
        <v>75.17</v>
      </c>
      <c r="R2702" s="1396">
        <f t="shared" si="55"/>
        <v>90204</v>
      </c>
      <c r="S2702" s="638" t="s">
        <v>7302</v>
      </c>
      <c r="AB2702" s="1129" t="str">
        <f t="shared" si="58"/>
        <v>Bochem Luxembourg18</v>
      </c>
    </row>
    <row r="2703" spans="1:28" ht="12.95" customHeight="1">
      <c r="A2703" s="1457">
        <v>4715</v>
      </c>
      <c r="B2703" s="168" t="s">
        <v>11508</v>
      </c>
      <c r="C2703" s="532">
        <v>44592</v>
      </c>
      <c r="D2703" s="168" t="s">
        <v>2051</v>
      </c>
      <c r="E2703" s="168" t="s">
        <v>124</v>
      </c>
      <c r="F2703" s="168"/>
      <c r="G2703" s="168"/>
      <c r="H2703" s="530" t="s">
        <v>10763</v>
      </c>
      <c r="I2703" s="530" t="s">
        <v>1319</v>
      </c>
      <c r="J2703" s="660">
        <v>44585</v>
      </c>
      <c r="K2703" s="530" t="s">
        <v>8366</v>
      </c>
      <c r="L2703" s="657">
        <v>1200</v>
      </c>
      <c r="M2703" s="168"/>
      <c r="N2703" s="828">
        <v>44622</v>
      </c>
      <c r="O2703" s="168"/>
      <c r="P2703" s="168"/>
      <c r="Q2703">
        <v>75.17</v>
      </c>
      <c r="R2703" s="1396">
        <f t="shared" si="55"/>
        <v>90204</v>
      </c>
      <c r="S2703" s="638" t="s">
        <v>7302</v>
      </c>
      <c r="AB2703" s="1129" t="str">
        <f t="shared" si="58"/>
        <v>Bochem Luxembourg19</v>
      </c>
    </row>
    <row r="2704" spans="1:28" ht="12.95" customHeight="1">
      <c r="A2704" s="1457">
        <v>4716</v>
      </c>
      <c r="B2704" s="168" t="s">
        <v>11509</v>
      </c>
      <c r="C2704" s="532">
        <v>44592</v>
      </c>
      <c r="D2704" s="168" t="s">
        <v>10111</v>
      </c>
      <c r="E2704" s="168" t="s">
        <v>174</v>
      </c>
      <c r="F2704" s="168"/>
      <c r="G2704" s="168"/>
      <c r="H2704" s="530" t="s">
        <v>11522</v>
      </c>
      <c r="I2704" s="530" t="s">
        <v>1285</v>
      </c>
      <c r="J2704" s="660">
        <v>44569</v>
      </c>
      <c r="K2704" s="530" t="s">
        <v>8366</v>
      </c>
      <c r="L2704" s="657">
        <v>1200</v>
      </c>
      <c r="M2704" s="168"/>
      <c r="N2704" s="828">
        <v>44622</v>
      </c>
      <c r="O2704" s="168"/>
      <c r="P2704" s="168"/>
      <c r="Q2704">
        <v>75.17</v>
      </c>
      <c r="R2704" s="1396">
        <f t="shared" si="55"/>
        <v>90204</v>
      </c>
      <c r="S2704" s="638" t="s">
        <v>7302</v>
      </c>
      <c r="AB2704" s="1129" t="str">
        <f t="shared" si="58"/>
        <v>Eva Tokyo21</v>
      </c>
    </row>
    <row r="2705" spans="1:28" ht="12.95" customHeight="1">
      <c r="A2705" s="1457">
        <v>4717</v>
      </c>
      <c r="B2705" s="168" t="s">
        <v>11510</v>
      </c>
      <c r="C2705" s="532">
        <v>44592</v>
      </c>
      <c r="D2705" s="168" t="s">
        <v>10543</v>
      </c>
      <c r="E2705" s="168" t="s">
        <v>151</v>
      </c>
      <c r="F2705" s="168"/>
      <c r="G2705" s="168"/>
      <c r="H2705" s="530" t="s">
        <v>10763</v>
      </c>
      <c r="I2705" s="530" t="s">
        <v>8693</v>
      </c>
      <c r="J2705" s="660">
        <v>44586</v>
      </c>
      <c r="K2705" s="530" t="s">
        <v>8366</v>
      </c>
      <c r="L2705" s="657">
        <v>1200</v>
      </c>
      <c r="M2705" s="168"/>
      <c r="N2705" s="828">
        <v>44622</v>
      </c>
      <c r="O2705" s="168"/>
      <c r="P2705" s="168"/>
      <c r="Q2705">
        <v>75.17</v>
      </c>
      <c r="R2705" s="1396">
        <f t="shared" si="55"/>
        <v>90204</v>
      </c>
      <c r="S2705" s="638" t="s">
        <v>7302</v>
      </c>
      <c r="AB2705" s="1129" t="str">
        <f t="shared" si="58"/>
        <v>Celsius Miami15</v>
      </c>
    </row>
    <row r="2706" spans="1:28" ht="12.95" customHeight="1">
      <c r="A2706" s="1457">
        <v>4718</v>
      </c>
      <c r="B2706" s="168" t="s">
        <v>11511</v>
      </c>
      <c r="C2706" s="532">
        <v>44592</v>
      </c>
      <c r="D2706" s="168" t="s">
        <v>11156</v>
      </c>
      <c r="E2706" s="168" t="s">
        <v>414</v>
      </c>
      <c r="F2706" s="168"/>
      <c r="G2706" s="168"/>
      <c r="H2706" s="530" t="s">
        <v>11522</v>
      </c>
      <c r="I2706" s="530" t="s">
        <v>11468</v>
      </c>
      <c r="J2706" s="660">
        <v>44577</v>
      </c>
      <c r="K2706" s="530" t="s">
        <v>8366</v>
      </c>
      <c r="L2706" s="657">
        <v>1200</v>
      </c>
      <c r="M2706" s="168"/>
      <c r="N2706" s="828">
        <v>44622</v>
      </c>
      <c r="O2706" s="168"/>
      <c r="P2706" s="168"/>
      <c r="Q2706">
        <v>75.17</v>
      </c>
      <c r="R2706" s="1396">
        <f t="shared" si="55"/>
        <v>90204</v>
      </c>
      <c r="S2706" s="638" t="s">
        <v>7302</v>
      </c>
      <c r="AB2706" s="1129" t="str">
        <f t="shared" si="58"/>
        <v>Petrel5</v>
      </c>
    </row>
    <row r="2707" spans="1:28" ht="12.95" customHeight="1">
      <c r="A2707" s="1457">
        <v>4719</v>
      </c>
      <c r="B2707" s="168" t="s">
        <v>11512</v>
      </c>
      <c r="C2707" s="532">
        <v>44592</v>
      </c>
      <c r="D2707" s="168" t="s">
        <v>11434</v>
      </c>
      <c r="E2707" s="168" t="s">
        <v>423</v>
      </c>
      <c r="F2707" s="168"/>
      <c r="G2707" s="168"/>
      <c r="H2707" s="530" t="s">
        <v>8772</v>
      </c>
      <c r="I2707" s="530" t="s">
        <v>11470</v>
      </c>
      <c r="J2707" s="660">
        <v>44583</v>
      </c>
      <c r="K2707" s="530" t="s">
        <v>8366</v>
      </c>
      <c r="L2707" s="657">
        <v>1200</v>
      </c>
      <c r="M2707" s="168"/>
      <c r="N2707" s="828">
        <v>44622</v>
      </c>
      <c r="O2707" s="168"/>
      <c r="P2707" s="168"/>
      <c r="Q2707">
        <v>75.17</v>
      </c>
      <c r="R2707" s="1396">
        <f t="shared" si="55"/>
        <v>90204</v>
      </c>
      <c r="S2707" s="638" t="s">
        <v>7302</v>
      </c>
      <c r="AB2707" s="1129" t="str">
        <f t="shared" si="58"/>
        <v>Mirella S02</v>
      </c>
    </row>
    <row r="2708" spans="1:28" ht="12.95" customHeight="1">
      <c r="A2708" s="1457">
        <v>4720</v>
      </c>
      <c r="B2708" s="168" t="s">
        <v>11513</v>
      </c>
      <c r="C2708" s="532">
        <v>44592</v>
      </c>
      <c r="D2708" s="168" t="s">
        <v>3094</v>
      </c>
      <c r="E2708" s="168" t="s">
        <v>854</v>
      </c>
      <c r="F2708" s="168"/>
      <c r="G2708" s="168"/>
      <c r="H2708" s="530" t="s">
        <v>10053</v>
      </c>
      <c r="I2708" s="530" t="s">
        <v>11471</v>
      </c>
      <c r="J2708" s="660">
        <v>44581</v>
      </c>
      <c r="K2708" s="530" t="s">
        <v>8366</v>
      </c>
      <c r="L2708" s="657">
        <v>1200</v>
      </c>
      <c r="M2708" s="168"/>
      <c r="N2708" s="828">
        <v>44603</v>
      </c>
      <c r="O2708" s="168"/>
      <c r="P2708" s="168"/>
      <c r="Q2708">
        <v>75.17</v>
      </c>
      <c r="R2708" s="1396">
        <f t="shared" si="55"/>
        <v>90204</v>
      </c>
      <c r="S2708" s="638" t="s">
        <v>7302</v>
      </c>
      <c r="AB2708" s="1129" t="str">
        <f t="shared" si="58"/>
        <v>Cabo Froward167</v>
      </c>
    </row>
    <row r="2709" spans="1:28" ht="12.95" customHeight="1">
      <c r="A2709" s="1457">
        <v>4721</v>
      </c>
      <c r="B2709" s="168" t="s">
        <v>11514</v>
      </c>
      <c r="C2709" s="532">
        <v>44592</v>
      </c>
      <c r="D2709" s="168" t="s">
        <v>3106</v>
      </c>
      <c r="E2709" s="168" t="s">
        <v>6726</v>
      </c>
      <c r="F2709" s="168"/>
      <c r="G2709" s="168"/>
      <c r="H2709" s="530" t="s">
        <v>11297</v>
      </c>
      <c r="I2709" s="530" t="s">
        <v>145</v>
      </c>
      <c r="J2709" s="660">
        <v>44589</v>
      </c>
      <c r="K2709" s="530" t="s">
        <v>8366</v>
      </c>
      <c r="L2709" s="657">
        <v>1200</v>
      </c>
      <c r="M2709" s="168"/>
      <c r="N2709" s="828">
        <v>44622</v>
      </c>
      <c r="O2709" s="168"/>
      <c r="P2709" s="168"/>
      <c r="Q2709">
        <v>75.17</v>
      </c>
      <c r="R2709" s="1396">
        <f t="shared" si="55"/>
        <v>90204</v>
      </c>
      <c r="S2709" s="638" t="s">
        <v>7302</v>
      </c>
      <c r="AB2709" s="1129" t="str">
        <f t="shared" si="58"/>
        <v>Seaways Reymar261</v>
      </c>
    </row>
    <row r="2710" spans="1:28" ht="12.95" customHeight="1">
      <c r="A2710" s="1457">
        <v>4722</v>
      </c>
      <c r="B2710" s="168" t="s">
        <v>11515</v>
      </c>
      <c r="C2710" s="532">
        <v>44592</v>
      </c>
      <c r="D2710" s="168" t="s">
        <v>7636</v>
      </c>
      <c r="E2710" s="168" t="s">
        <v>331</v>
      </c>
      <c r="F2710" s="168"/>
      <c r="G2710" s="168"/>
      <c r="H2710" s="530" t="s">
        <v>11297</v>
      </c>
      <c r="I2710" s="530" t="s">
        <v>324</v>
      </c>
      <c r="J2710" s="660">
        <v>44572</v>
      </c>
      <c r="K2710" s="530" t="s">
        <v>8366</v>
      </c>
      <c r="L2710" s="657">
        <v>1200</v>
      </c>
      <c r="M2710" s="168"/>
      <c r="N2710" s="828">
        <v>44622</v>
      </c>
      <c r="O2710" s="168"/>
      <c r="P2710" s="168"/>
      <c r="Q2710">
        <v>75.17</v>
      </c>
      <c r="R2710" s="1396">
        <f t="shared" si="55"/>
        <v>90204</v>
      </c>
      <c r="S2710" s="638" t="s">
        <v>7302</v>
      </c>
      <c r="AB2710" s="1129" t="str">
        <f t="shared" si="58"/>
        <v>Seaways Leyte108</v>
      </c>
    </row>
    <row r="2711" spans="1:28" ht="12.95" customHeight="1">
      <c r="A2711" s="1460">
        <v>4723</v>
      </c>
      <c r="B2711" s="941" t="s">
        <v>11552</v>
      </c>
      <c r="C2711" s="1170">
        <v>44620</v>
      </c>
      <c r="D2711" s="941" t="s">
        <v>11524</v>
      </c>
      <c r="E2711" s="941">
        <v>2</v>
      </c>
      <c r="F2711" s="941"/>
      <c r="G2711" s="941"/>
      <c r="H2711" s="943" t="s">
        <v>9914</v>
      </c>
      <c r="I2711" s="943" t="s">
        <v>10633</v>
      </c>
      <c r="J2711" s="1354">
        <v>44594</v>
      </c>
      <c r="K2711" s="943" t="s">
        <v>1485</v>
      </c>
      <c r="L2711" s="945">
        <v>1600</v>
      </c>
      <c r="M2711" s="941"/>
      <c r="N2711" s="1436"/>
      <c r="O2711" s="941"/>
      <c r="P2711" s="941"/>
      <c r="Q2711">
        <v>75.28</v>
      </c>
      <c r="R2711" s="1396">
        <f t="shared" si="55"/>
        <v>120448</v>
      </c>
      <c r="AB2711" s="1129" t="str">
        <f t="shared" si="58"/>
        <v>New Dawn2</v>
      </c>
    </row>
    <row r="2712" spans="1:28" ht="12.95" customHeight="1">
      <c r="A2712" s="1460">
        <v>4724</v>
      </c>
      <c r="B2712" s="941" t="s">
        <v>11553</v>
      </c>
      <c r="C2712" s="1170">
        <v>44620</v>
      </c>
      <c r="D2712" s="941" t="s">
        <v>10516</v>
      </c>
      <c r="E2712" s="941" t="s">
        <v>11363</v>
      </c>
      <c r="F2712" s="941"/>
      <c r="G2712" s="941"/>
      <c r="H2712" s="943" t="s">
        <v>8596</v>
      </c>
      <c r="I2712" s="943" t="s">
        <v>11526</v>
      </c>
      <c r="J2712" s="1354">
        <v>44600</v>
      </c>
      <c r="K2712" s="943" t="s">
        <v>8479</v>
      </c>
      <c r="L2712" s="945">
        <v>1200</v>
      </c>
      <c r="M2712" s="941"/>
      <c r="N2712" s="1436"/>
      <c r="O2712" s="941"/>
      <c r="P2712" s="941"/>
      <c r="Q2712">
        <v>75.28</v>
      </c>
      <c r="R2712" s="1396">
        <f t="shared" si="55"/>
        <v>90336</v>
      </c>
      <c r="AB2712" s="1129" t="str">
        <f t="shared" si="58"/>
        <v>Cap Theodora2106</v>
      </c>
    </row>
    <row r="2713" spans="1:28" ht="12.95" customHeight="1">
      <c r="A2713" s="1460">
        <v>4725</v>
      </c>
      <c r="B2713" s="941" t="s">
        <v>11554</v>
      </c>
      <c r="C2713" s="1170">
        <v>44620</v>
      </c>
      <c r="D2713" s="941" t="s">
        <v>11555</v>
      </c>
      <c r="E2713" s="941" t="s">
        <v>174</v>
      </c>
      <c r="F2713" s="941"/>
      <c r="G2713" s="941"/>
      <c r="H2713" s="943" t="s">
        <v>11340</v>
      </c>
      <c r="I2713" s="943" t="s">
        <v>293</v>
      </c>
      <c r="J2713" s="1354">
        <v>44619</v>
      </c>
      <c r="K2713" s="943" t="s">
        <v>9632</v>
      </c>
      <c r="L2713" s="945">
        <v>1600</v>
      </c>
      <c r="M2713" s="941"/>
      <c r="N2713" s="1436">
        <v>44651</v>
      </c>
      <c r="O2713" s="941"/>
      <c r="P2713" s="941"/>
      <c r="Q2713">
        <v>75.28</v>
      </c>
      <c r="R2713" s="1396">
        <f t="shared" si="55"/>
        <v>120448</v>
      </c>
      <c r="AB2713" s="1129" t="str">
        <f t="shared" si="58"/>
        <v>BW Nile21</v>
      </c>
    </row>
    <row r="2714" spans="1:28" ht="12.95" customHeight="1">
      <c r="A2714" s="1460">
        <v>4726</v>
      </c>
      <c r="B2714" s="941" t="s">
        <v>11556</v>
      </c>
      <c r="C2714" s="1170">
        <v>44620</v>
      </c>
      <c r="D2714" s="941" t="s">
        <v>11528</v>
      </c>
      <c r="E2714" s="941" t="s">
        <v>11557</v>
      </c>
      <c r="F2714" s="941"/>
      <c r="G2714" s="941"/>
      <c r="H2714" s="943" t="s">
        <v>8961</v>
      </c>
      <c r="I2714" s="943" t="s">
        <v>10296</v>
      </c>
      <c r="J2714" s="1354">
        <v>44599</v>
      </c>
      <c r="K2714" s="943" t="s">
        <v>9020</v>
      </c>
      <c r="L2714" s="945">
        <v>1150</v>
      </c>
      <c r="M2714" s="941"/>
      <c r="N2714" s="1436"/>
      <c r="O2714" s="941" t="s">
        <v>11346</v>
      </c>
      <c r="P2714" s="941"/>
      <c r="Q2714">
        <v>75.28</v>
      </c>
      <c r="R2714" s="1396">
        <f t="shared" si="55"/>
        <v>86572</v>
      </c>
      <c r="AB2714" s="1129" t="str">
        <f t="shared" si="58"/>
        <v>Seaoath270</v>
      </c>
    </row>
    <row r="2715" spans="1:28" ht="12.95" customHeight="1">
      <c r="A2715" s="1460">
        <v>4727</v>
      </c>
      <c r="B2715" s="941" t="s">
        <v>11558</v>
      </c>
      <c r="C2715" s="1170">
        <v>44620</v>
      </c>
      <c r="D2715" s="941" t="s">
        <v>11074</v>
      </c>
      <c r="E2715" s="941" t="s">
        <v>11363</v>
      </c>
      <c r="F2715" s="941"/>
      <c r="G2715" s="941"/>
      <c r="H2715" s="943" t="s">
        <v>8961</v>
      </c>
      <c r="I2715" s="943" t="s">
        <v>20</v>
      </c>
      <c r="J2715" s="1354">
        <v>44619</v>
      </c>
      <c r="K2715" s="943" t="s">
        <v>9020</v>
      </c>
      <c r="L2715" s="945">
        <v>1150</v>
      </c>
      <c r="M2715" s="941"/>
      <c r="N2715" s="1436"/>
      <c r="O2715" s="941" t="s">
        <v>11529</v>
      </c>
      <c r="P2715" s="941"/>
      <c r="Q2715">
        <v>75.28</v>
      </c>
      <c r="R2715" s="1396">
        <f t="shared" si="55"/>
        <v>86572</v>
      </c>
      <c r="AB2715" s="1129" t="str">
        <f t="shared" si="58"/>
        <v>Eco West Coast2106</v>
      </c>
    </row>
    <row r="2716" spans="1:28" ht="12.95" customHeight="1">
      <c r="A2716" s="1460">
        <v>4728</v>
      </c>
      <c r="B2716" s="941" t="s">
        <v>11559</v>
      </c>
      <c r="C2716" s="1170">
        <v>44620</v>
      </c>
      <c r="D2716" s="941" t="s">
        <v>2700</v>
      </c>
      <c r="E2716" s="941" t="s">
        <v>165</v>
      </c>
      <c r="F2716" s="941"/>
      <c r="G2716" s="941"/>
      <c r="H2716" s="943" t="s">
        <v>10052</v>
      </c>
      <c r="I2716" s="943" t="s">
        <v>410</v>
      </c>
      <c r="J2716" s="1354">
        <v>44618</v>
      </c>
      <c r="K2716" s="943" t="s">
        <v>9020</v>
      </c>
      <c r="L2716" s="945">
        <v>1150</v>
      </c>
      <c r="M2716" s="941"/>
      <c r="N2716" s="1436">
        <v>44651</v>
      </c>
      <c r="O2716" s="941" t="s">
        <v>11346</v>
      </c>
      <c r="P2716" s="941"/>
      <c r="Q2716">
        <v>75.28</v>
      </c>
      <c r="R2716" s="1396">
        <f t="shared" si="55"/>
        <v>86572</v>
      </c>
      <c r="AB2716" s="1129" t="str">
        <f t="shared" si="58"/>
        <v>Moscow Spirit45</v>
      </c>
    </row>
    <row r="2717" spans="1:28" ht="12.95" customHeight="1">
      <c r="A2717" s="1460">
        <v>4729</v>
      </c>
      <c r="B2717" s="941" t="s">
        <v>11560</v>
      </c>
      <c r="C2717" s="1170">
        <v>44620</v>
      </c>
      <c r="D2717" s="941" t="s">
        <v>11530</v>
      </c>
      <c r="E2717" s="941" t="s">
        <v>74</v>
      </c>
      <c r="F2717" s="941"/>
      <c r="G2717" s="941"/>
      <c r="H2717" s="943" t="s">
        <v>11561</v>
      </c>
      <c r="I2717" s="943" t="s">
        <v>25</v>
      </c>
      <c r="J2717" s="1354">
        <v>44602</v>
      </c>
      <c r="K2717" s="943" t="s">
        <v>9020</v>
      </c>
      <c r="L2717" s="945">
        <v>1150</v>
      </c>
      <c r="M2717" s="941"/>
      <c r="N2717" s="1436"/>
      <c r="O2717" s="941" t="s">
        <v>11346</v>
      </c>
      <c r="P2717" s="941"/>
      <c r="Q2717">
        <v>75.28</v>
      </c>
      <c r="R2717" s="1396">
        <f t="shared" si="55"/>
        <v>86572</v>
      </c>
      <c r="AB2717" s="1129" t="str">
        <f t="shared" si="58"/>
        <v>Kriti Bastion52</v>
      </c>
    </row>
    <row r="2718" spans="1:28" ht="12.95" customHeight="1">
      <c r="A2718" s="1460">
        <v>4730</v>
      </c>
      <c r="B2718" s="941" t="s">
        <v>11562</v>
      </c>
      <c r="C2718" s="1170">
        <v>44620</v>
      </c>
      <c r="D2718" s="941" t="s">
        <v>4494</v>
      </c>
      <c r="E2718" s="941" t="s">
        <v>482</v>
      </c>
      <c r="F2718" s="941"/>
      <c r="G2718" s="941"/>
      <c r="H2718" s="943" t="s">
        <v>10202</v>
      </c>
      <c r="I2718" s="943" t="s">
        <v>164</v>
      </c>
      <c r="J2718" s="1354">
        <v>44618</v>
      </c>
      <c r="K2718" s="943" t="s">
        <v>9020</v>
      </c>
      <c r="L2718" s="945">
        <v>1150</v>
      </c>
      <c r="M2718" s="941"/>
      <c r="N2718" s="1436"/>
      <c r="O2718" s="941" t="s">
        <v>11529</v>
      </c>
      <c r="P2718" s="941"/>
      <c r="Q2718">
        <v>75.28</v>
      </c>
      <c r="R2718" s="1396">
        <f t="shared" si="55"/>
        <v>86572</v>
      </c>
      <c r="AB2718" s="1129" t="str">
        <f t="shared" si="58"/>
        <v>Minerva Alexandra8</v>
      </c>
    </row>
    <row r="2719" spans="1:28" ht="12.95" customHeight="1">
      <c r="A2719" s="1460">
        <v>4731</v>
      </c>
      <c r="B2719" s="941" t="s">
        <v>11563</v>
      </c>
      <c r="C2719" s="1170">
        <v>44620</v>
      </c>
      <c r="D2719" s="941" t="s">
        <v>11532</v>
      </c>
      <c r="E2719" s="941" t="s">
        <v>11533</v>
      </c>
      <c r="F2719" s="941"/>
      <c r="G2719" s="941"/>
      <c r="H2719" s="943" t="s">
        <v>10052</v>
      </c>
      <c r="I2719" s="943" t="s">
        <v>25</v>
      </c>
      <c r="J2719" s="1354">
        <v>44614</v>
      </c>
      <c r="K2719" s="943" t="s">
        <v>9020</v>
      </c>
      <c r="L2719" s="945">
        <v>1150</v>
      </c>
      <c r="M2719" s="941"/>
      <c r="N2719" s="1436">
        <v>44651</v>
      </c>
      <c r="O2719" s="941" t="s">
        <v>11346</v>
      </c>
      <c r="P2719" s="941"/>
      <c r="Q2719">
        <v>75.28</v>
      </c>
      <c r="R2719" s="1396">
        <f t="shared" si="55"/>
        <v>86572</v>
      </c>
      <c r="AB2719" s="1129" t="str">
        <f t="shared" si="58"/>
        <v>Ayse CVGC22_00168</v>
      </c>
    </row>
    <row r="2720" spans="1:28" ht="12.95" customHeight="1">
      <c r="A2720" s="1460">
        <v>4732</v>
      </c>
      <c r="B2720" s="941" t="s">
        <v>11564</v>
      </c>
      <c r="C2720" s="1170">
        <v>44620</v>
      </c>
      <c r="D2720" s="941" t="s">
        <v>739</v>
      </c>
      <c r="E2720" s="941" t="s">
        <v>568</v>
      </c>
      <c r="F2720" s="941"/>
      <c r="G2720" s="941"/>
      <c r="H2720" s="943" t="s">
        <v>9915</v>
      </c>
      <c r="I2720" s="943" t="s">
        <v>90</v>
      </c>
      <c r="J2720" s="1354">
        <v>44620</v>
      </c>
      <c r="K2720" s="943" t="s">
        <v>28</v>
      </c>
      <c r="L2720" s="945">
        <v>1400</v>
      </c>
      <c r="M2720" s="941"/>
      <c r="N2720" s="1436">
        <v>44635</v>
      </c>
      <c r="O2720" s="941"/>
      <c r="P2720" s="941"/>
      <c r="Q2720">
        <v>75.28</v>
      </c>
      <c r="R2720" s="1396">
        <f t="shared" si="55"/>
        <v>105392</v>
      </c>
      <c r="AB2720" s="1129" t="str">
        <f t="shared" si="58"/>
        <v>Alqadisia125</v>
      </c>
    </row>
    <row r="2721" spans="1:28" ht="12.95" customHeight="1">
      <c r="A2721" s="1460">
        <v>4733</v>
      </c>
      <c r="B2721" s="941" t="s">
        <v>11565</v>
      </c>
      <c r="C2721" s="1170">
        <v>44620</v>
      </c>
      <c r="D2721" s="941" t="s">
        <v>4352</v>
      </c>
      <c r="E2721" s="941" t="s">
        <v>151</v>
      </c>
      <c r="F2721" s="941"/>
      <c r="G2721" s="941"/>
      <c r="H2721" s="943" t="s">
        <v>465</v>
      </c>
      <c r="I2721" s="943" t="s">
        <v>173</v>
      </c>
      <c r="J2721" s="1354">
        <v>44613</v>
      </c>
      <c r="K2721" s="943" t="s">
        <v>28</v>
      </c>
      <c r="L2721" s="945">
        <v>1400</v>
      </c>
      <c r="M2721" s="941"/>
      <c r="N2721" s="1436">
        <v>44635</v>
      </c>
      <c r="O2721" s="941"/>
      <c r="P2721" s="941"/>
      <c r="Q2721">
        <v>75.28</v>
      </c>
      <c r="R2721" s="1396">
        <f t="shared" si="55"/>
        <v>105392</v>
      </c>
      <c r="AB2721" s="1129" t="str">
        <f t="shared" si="58"/>
        <v>Ridgebury Lindy B15</v>
      </c>
    </row>
    <row r="2722" spans="1:28" ht="12.95" customHeight="1">
      <c r="A2722" s="1460">
        <v>4734</v>
      </c>
      <c r="B2722" s="941" t="s">
        <v>11566</v>
      </c>
      <c r="C2722" s="1170">
        <v>44620</v>
      </c>
      <c r="D2722" s="941" t="s">
        <v>1788</v>
      </c>
      <c r="E2722" s="941" t="s">
        <v>79</v>
      </c>
      <c r="F2722" s="941"/>
      <c r="G2722" s="941"/>
      <c r="H2722" s="943" t="s">
        <v>10120</v>
      </c>
      <c r="I2722" s="943" t="s">
        <v>20</v>
      </c>
      <c r="J2722" s="1354">
        <v>44597</v>
      </c>
      <c r="K2722" s="943" t="s">
        <v>28</v>
      </c>
      <c r="L2722" s="945">
        <v>1400</v>
      </c>
      <c r="M2722" s="941"/>
      <c r="N2722" s="1436">
        <v>44635</v>
      </c>
      <c r="O2722" s="941"/>
      <c r="P2722" s="941"/>
      <c r="Q2722">
        <v>75.28</v>
      </c>
      <c r="R2722" s="1396">
        <f t="shared" si="55"/>
        <v>105392</v>
      </c>
      <c r="AB2722" s="1129" t="str">
        <f t="shared" si="58"/>
        <v>Navig8 Amethyst24</v>
      </c>
    </row>
    <row r="2723" spans="1:28" ht="12.95" customHeight="1">
      <c r="A2723" s="1460">
        <v>4735</v>
      </c>
      <c r="B2723" s="1355" t="s">
        <v>11567</v>
      </c>
      <c r="C2723" s="1170">
        <v>44620</v>
      </c>
      <c r="D2723" s="941" t="s">
        <v>11534</v>
      </c>
      <c r="E2723" s="941" t="s">
        <v>11535</v>
      </c>
      <c r="F2723" s="941"/>
      <c r="G2723" s="941"/>
      <c r="H2723" s="943" t="s">
        <v>11352</v>
      </c>
      <c r="I2723" s="943" t="s">
        <v>2751</v>
      </c>
      <c r="J2723" s="1354">
        <v>44604</v>
      </c>
      <c r="K2723" s="943" t="s">
        <v>10912</v>
      </c>
      <c r="L2723" s="945">
        <v>1600</v>
      </c>
      <c r="M2723" s="941"/>
      <c r="N2723" s="1436">
        <v>44642</v>
      </c>
      <c r="O2723" s="941"/>
      <c r="P2723" s="941"/>
      <c r="Q2723">
        <v>75.28</v>
      </c>
      <c r="R2723" s="1396">
        <f t="shared" si="55"/>
        <v>120448</v>
      </c>
      <c r="AB2723" s="1129" t="str">
        <f t="shared" si="58"/>
        <v>Seasprite75_8</v>
      </c>
    </row>
    <row r="2724" spans="1:28" ht="12.95" customHeight="1">
      <c r="A2724" s="1460">
        <v>4736</v>
      </c>
      <c r="B2724" s="1355" t="s">
        <v>11568</v>
      </c>
      <c r="C2724" s="1170">
        <v>44620</v>
      </c>
      <c r="D2724" s="941" t="s">
        <v>10641</v>
      </c>
      <c r="E2724" s="941" t="s">
        <v>76</v>
      </c>
      <c r="F2724" s="941"/>
      <c r="G2724" s="941"/>
      <c r="H2724" s="943" t="s">
        <v>10771</v>
      </c>
      <c r="I2724" s="943" t="s">
        <v>2751</v>
      </c>
      <c r="J2724" s="1354">
        <v>44610</v>
      </c>
      <c r="K2724" s="943" t="s">
        <v>10912</v>
      </c>
      <c r="L2724" s="945">
        <v>1600</v>
      </c>
      <c r="M2724" s="941"/>
      <c r="N2724" s="1436">
        <v>44642</v>
      </c>
      <c r="O2724" s="941"/>
      <c r="P2724" s="941"/>
      <c r="Q2724">
        <v>75.28</v>
      </c>
      <c r="R2724" s="1396">
        <f t="shared" si="55"/>
        <v>120448</v>
      </c>
      <c r="AB2724" s="1129" t="str">
        <f t="shared" si="58"/>
        <v>Abliani55</v>
      </c>
    </row>
    <row r="2725" spans="1:28" ht="12.95" customHeight="1">
      <c r="A2725" s="1460">
        <v>4737</v>
      </c>
      <c r="B2725" s="1355" t="s">
        <v>11569</v>
      </c>
      <c r="C2725" s="1170">
        <v>44620</v>
      </c>
      <c r="D2725" s="941" t="s">
        <v>11536</v>
      </c>
      <c r="E2725" s="941" t="s">
        <v>624</v>
      </c>
      <c r="F2725" s="941"/>
      <c r="G2725" s="941"/>
      <c r="H2725" s="943" t="s">
        <v>11043</v>
      </c>
      <c r="I2725" s="943" t="s">
        <v>11537</v>
      </c>
      <c r="J2725" s="1354">
        <v>44613</v>
      </c>
      <c r="K2725" s="943" t="s">
        <v>10912</v>
      </c>
      <c r="L2725" s="945">
        <v>1600</v>
      </c>
      <c r="M2725" s="941"/>
      <c r="N2725" s="1436">
        <v>44630</v>
      </c>
      <c r="O2725" s="941"/>
      <c r="P2725" s="941"/>
      <c r="Q2725">
        <v>75.28</v>
      </c>
      <c r="R2725" s="1396">
        <f t="shared" si="55"/>
        <v>120448</v>
      </c>
      <c r="AB2725" s="1129" t="str">
        <f t="shared" si="58"/>
        <v>Nantucket51</v>
      </c>
    </row>
    <row r="2726" spans="1:28" ht="12.95" customHeight="1">
      <c r="A2726" s="1460">
        <v>4738</v>
      </c>
      <c r="B2726" s="941" t="s">
        <v>11570</v>
      </c>
      <c r="C2726" s="1170">
        <v>44620</v>
      </c>
      <c r="D2726" s="941" t="s">
        <v>11538</v>
      </c>
      <c r="E2726" s="941" t="s">
        <v>338</v>
      </c>
      <c r="F2726" s="941"/>
      <c r="G2726" s="941"/>
      <c r="H2726" s="943" t="s">
        <v>11539</v>
      </c>
      <c r="I2726" s="943" t="s">
        <v>6696</v>
      </c>
      <c r="J2726" s="1354">
        <v>44608</v>
      </c>
      <c r="K2726" s="943" t="s">
        <v>1466</v>
      </c>
      <c r="L2726" s="945">
        <v>1050</v>
      </c>
      <c r="M2726" s="941"/>
      <c r="N2726" s="1436"/>
      <c r="O2726" s="941"/>
      <c r="P2726" s="941"/>
      <c r="Q2726">
        <v>75.28</v>
      </c>
      <c r="R2726" s="1396">
        <f t="shared" si="55"/>
        <v>79044</v>
      </c>
      <c r="AB2726" s="1129" t="str">
        <f t="shared" si="58"/>
        <v>Solar Suzanne14</v>
      </c>
    </row>
    <row r="2727" spans="1:28" ht="12.95" customHeight="1">
      <c r="A2727" s="1460">
        <v>4739</v>
      </c>
      <c r="B2727" s="941" t="s">
        <v>11571</v>
      </c>
      <c r="C2727" s="1170">
        <v>44620</v>
      </c>
      <c r="D2727" s="941" t="s">
        <v>2776</v>
      </c>
      <c r="E2727" s="941" t="s">
        <v>11572</v>
      </c>
      <c r="F2727" s="941"/>
      <c r="G2727" s="941"/>
      <c r="H2727" s="943" t="s">
        <v>10427</v>
      </c>
      <c r="I2727" s="943" t="s">
        <v>25</v>
      </c>
      <c r="J2727" s="1354">
        <v>44614</v>
      </c>
      <c r="K2727" s="943" t="s">
        <v>1466</v>
      </c>
      <c r="L2727" s="945">
        <v>1050</v>
      </c>
      <c r="M2727" s="941"/>
      <c r="N2727" s="1436"/>
      <c r="O2727" s="941"/>
      <c r="P2727" s="941"/>
      <c r="Q2727">
        <v>75.28</v>
      </c>
      <c r="R2727" s="1396">
        <f t="shared" si="55"/>
        <v>79044</v>
      </c>
      <c r="AB2727" s="1129" t="str">
        <f t="shared" si="58"/>
        <v>Sten Skagen230, 231</v>
      </c>
    </row>
    <row r="2728" spans="1:28" ht="12.95" customHeight="1">
      <c r="A2728" s="1460">
        <v>4740</v>
      </c>
      <c r="B2728" s="941" t="s">
        <v>11573</v>
      </c>
      <c r="C2728" s="1170">
        <v>44620</v>
      </c>
      <c r="D2728" s="1461" t="s">
        <v>2779</v>
      </c>
      <c r="E2728" s="941" t="s">
        <v>11574</v>
      </c>
      <c r="F2728" s="941"/>
      <c r="G2728" s="941"/>
      <c r="H2728" s="943" t="s">
        <v>10427</v>
      </c>
      <c r="I2728" s="943" t="s">
        <v>2870</v>
      </c>
      <c r="J2728" s="1354">
        <v>44619</v>
      </c>
      <c r="K2728" s="943" t="s">
        <v>1466</v>
      </c>
      <c r="L2728" s="945">
        <v>1050</v>
      </c>
      <c r="M2728" s="941"/>
      <c r="N2728" s="1436"/>
      <c r="O2728" s="941"/>
      <c r="P2728" s="941"/>
      <c r="Q2728">
        <v>75.28</v>
      </c>
      <c r="R2728" s="1396">
        <f t="shared" si="55"/>
        <v>79044</v>
      </c>
      <c r="AB2728" s="1129" t="str">
        <f t="shared" si="58"/>
        <v>Tigris378, 379, 380</v>
      </c>
    </row>
    <row r="2729" spans="1:28" ht="12.95" customHeight="1">
      <c r="A2729" s="1460">
        <v>4741</v>
      </c>
      <c r="B2729" s="941" t="s">
        <v>11575</v>
      </c>
      <c r="C2729" s="1170">
        <v>44620</v>
      </c>
      <c r="D2729" s="941" t="s">
        <v>2854</v>
      </c>
      <c r="E2729" s="941" t="s">
        <v>11576</v>
      </c>
      <c r="F2729" s="941"/>
      <c r="G2729" s="941"/>
      <c r="H2729" s="943" t="s">
        <v>10427</v>
      </c>
      <c r="I2729" s="943" t="s">
        <v>412</v>
      </c>
      <c r="J2729" s="1354">
        <v>44617</v>
      </c>
      <c r="K2729" s="943" t="s">
        <v>1466</v>
      </c>
      <c r="L2729" s="945">
        <v>1050</v>
      </c>
      <c r="M2729" s="941"/>
      <c r="N2729" s="1436"/>
      <c r="O2729" s="941"/>
      <c r="P2729" s="941"/>
      <c r="Q2729">
        <v>75.28</v>
      </c>
      <c r="R2729" s="1396">
        <f t="shared" si="55"/>
        <v>79044</v>
      </c>
      <c r="AB2729" s="1129" t="str">
        <f t="shared" si="58"/>
        <v>Emmy Schulte312, 313</v>
      </c>
    </row>
    <row r="2730" spans="1:28" ht="12.95" customHeight="1">
      <c r="A2730" s="1460">
        <v>4742</v>
      </c>
      <c r="B2730" s="941" t="s">
        <v>11577</v>
      </c>
      <c r="C2730" s="1170">
        <v>44620</v>
      </c>
      <c r="D2730" s="941" t="s">
        <v>892</v>
      </c>
      <c r="E2730" s="941" t="s">
        <v>11578</v>
      </c>
      <c r="F2730" s="941"/>
      <c r="G2730" s="941"/>
      <c r="H2730" s="943" t="s">
        <v>10427</v>
      </c>
      <c r="I2730" s="943" t="s">
        <v>1308</v>
      </c>
      <c r="J2730" s="1354">
        <v>44615</v>
      </c>
      <c r="K2730" s="943" t="s">
        <v>1466</v>
      </c>
      <c r="L2730" s="945">
        <v>1050</v>
      </c>
      <c r="M2730" s="941"/>
      <c r="N2730" s="1436"/>
      <c r="O2730" s="941"/>
      <c r="P2730" s="941"/>
      <c r="Q2730">
        <v>75.28</v>
      </c>
      <c r="R2730" s="1396">
        <f t="shared" si="55"/>
        <v>79044</v>
      </c>
      <c r="AB2730" s="1129" t="str">
        <f t="shared" si="58"/>
        <v>Elisalex Schulte207, 208</v>
      </c>
    </row>
    <row r="2731" spans="1:28" ht="12.95" customHeight="1">
      <c r="A2731" s="1460">
        <v>4743</v>
      </c>
      <c r="B2731" s="941" t="s">
        <v>11579</v>
      </c>
      <c r="C2731" s="1170">
        <v>44620</v>
      </c>
      <c r="D2731" s="941" t="s">
        <v>9228</v>
      </c>
      <c r="E2731" s="941" t="s">
        <v>11580</v>
      </c>
      <c r="F2731" s="941"/>
      <c r="G2731" s="941"/>
      <c r="H2731" s="943" t="s">
        <v>10427</v>
      </c>
      <c r="I2731" s="943" t="s">
        <v>535</v>
      </c>
      <c r="J2731" s="1354">
        <v>44617</v>
      </c>
      <c r="K2731" s="943" t="s">
        <v>1466</v>
      </c>
      <c r="L2731" s="945">
        <v>1050</v>
      </c>
      <c r="M2731" s="941"/>
      <c r="N2731" s="1436"/>
      <c r="O2731" s="941"/>
      <c r="P2731" s="941"/>
      <c r="Q2731">
        <v>75.28</v>
      </c>
      <c r="R2731" s="1396">
        <f t="shared" si="55"/>
        <v>79044</v>
      </c>
      <c r="AB2731" s="1129" t="str">
        <f t="shared" si="58"/>
        <v>Sten Fjell150, 151, 152</v>
      </c>
    </row>
    <row r="2732" spans="1:28" ht="12.95" customHeight="1">
      <c r="A2732" s="1460">
        <v>4744</v>
      </c>
      <c r="B2732" s="941" t="s">
        <v>11581</v>
      </c>
      <c r="C2732" s="1170">
        <v>44620</v>
      </c>
      <c r="D2732" s="941" t="s">
        <v>9034</v>
      </c>
      <c r="E2732" s="941" t="s">
        <v>11582</v>
      </c>
      <c r="F2732" s="941"/>
      <c r="G2732" s="941"/>
      <c r="H2732" s="943" t="s">
        <v>666</v>
      </c>
      <c r="I2732" s="943" t="s">
        <v>20</v>
      </c>
      <c r="J2732" s="1354">
        <v>44605</v>
      </c>
      <c r="K2732" s="943" t="s">
        <v>1095</v>
      </c>
      <c r="L2732" s="945">
        <v>1600</v>
      </c>
      <c r="M2732" s="941"/>
      <c r="N2732" s="1436">
        <v>44649</v>
      </c>
      <c r="O2732" s="941"/>
      <c r="P2732" s="941"/>
      <c r="Q2732">
        <v>75.28</v>
      </c>
      <c r="R2732" s="1396">
        <f t="shared" si="55"/>
        <v>120448</v>
      </c>
      <c r="AB2732" s="1129" t="str">
        <f t="shared" si="58"/>
        <v>Sonangol Cazenga2201</v>
      </c>
    </row>
    <row r="2733" spans="1:28" ht="12.95" customHeight="1">
      <c r="A2733" s="1460">
        <v>4745</v>
      </c>
      <c r="B2733" s="941" t="s">
        <v>11583</v>
      </c>
      <c r="C2733" s="1170">
        <v>44620</v>
      </c>
      <c r="D2733" s="941" t="s">
        <v>464</v>
      </c>
      <c r="E2733" s="941" t="s">
        <v>11582</v>
      </c>
      <c r="F2733" s="941"/>
      <c r="G2733" s="941"/>
      <c r="H2733" s="943" t="s">
        <v>11143</v>
      </c>
      <c r="I2733" s="943" t="s">
        <v>572</v>
      </c>
      <c r="J2733" s="1354">
        <v>44618</v>
      </c>
      <c r="K2733" s="943" t="s">
        <v>1095</v>
      </c>
      <c r="L2733" s="945">
        <v>1600</v>
      </c>
      <c r="M2733" s="941"/>
      <c r="N2733" s="1436">
        <v>44651</v>
      </c>
      <c r="O2733" s="941"/>
      <c r="P2733" s="941"/>
      <c r="Q2733">
        <v>75.28</v>
      </c>
      <c r="R2733" s="1396">
        <f t="shared" si="55"/>
        <v>120448</v>
      </c>
      <c r="AB2733" s="1129" t="str">
        <f t="shared" si="58"/>
        <v>Stena Penguin2201</v>
      </c>
    </row>
    <row r="2734" spans="1:28" ht="12.95" customHeight="1">
      <c r="A2734" s="1460">
        <v>4746</v>
      </c>
      <c r="B2734" s="941" t="s">
        <v>11584</v>
      </c>
      <c r="C2734" s="1170">
        <v>44620</v>
      </c>
      <c r="D2734" s="941" t="s">
        <v>7995</v>
      </c>
      <c r="E2734" s="941" t="s">
        <v>11585</v>
      </c>
      <c r="F2734" s="941"/>
      <c r="G2734" s="941"/>
      <c r="H2734" s="943" t="s">
        <v>8974</v>
      </c>
      <c r="I2734" s="943" t="s">
        <v>25</v>
      </c>
      <c r="J2734" s="1354">
        <v>44605</v>
      </c>
      <c r="K2734" s="943" t="s">
        <v>10334</v>
      </c>
      <c r="L2734" s="945">
        <v>1700</v>
      </c>
      <c r="M2734" s="941"/>
      <c r="N2734" s="1436">
        <v>44649</v>
      </c>
      <c r="O2734" s="941"/>
      <c r="P2734" s="941"/>
      <c r="Q2734">
        <v>75.28</v>
      </c>
      <c r="R2734" s="1396">
        <f t="shared" si="55"/>
        <v>127976</v>
      </c>
      <c r="AB2734" s="1129" t="str">
        <f t="shared" si="58"/>
        <v>Stena Imperator2108</v>
      </c>
    </row>
    <row r="2735" spans="1:28" ht="12.95" customHeight="1">
      <c r="A2735" s="1460">
        <v>4747</v>
      </c>
      <c r="B2735" s="941" t="s">
        <v>11586</v>
      </c>
      <c r="C2735" s="1170">
        <v>44620</v>
      </c>
      <c r="D2735" s="941" t="s">
        <v>2331</v>
      </c>
      <c r="E2735" s="941" t="s">
        <v>834</v>
      </c>
      <c r="F2735" s="941"/>
      <c r="G2735" s="941"/>
      <c r="H2735" s="943" t="s">
        <v>8474</v>
      </c>
      <c r="I2735" s="943" t="s">
        <v>90</v>
      </c>
      <c r="J2735" s="1354">
        <v>44615</v>
      </c>
      <c r="K2735" s="943" t="s">
        <v>60</v>
      </c>
      <c r="L2735" s="945">
        <v>800</v>
      </c>
      <c r="M2735" s="941"/>
      <c r="N2735" s="1436">
        <v>44651</v>
      </c>
      <c r="O2735" s="941"/>
      <c r="P2735" s="941"/>
      <c r="Q2735">
        <v>75.28</v>
      </c>
      <c r="R2735" s="1396">
        <f t="shared" si="55"/>
        <v>60224</v>
      </c>
      <c r="AB2735" s="1129" t="str">
        <f t="shared" si="58"/>
        <v>Sydney Spirit49</v>
      </c>
    </row>
    <row r="2736" spans="1:28" ht="12.95" customHeight="1">
      <c r="A2736" s="1460">
        <v>4748</v>
      </c>
      <c r="B2736" s="941" t="s">
        <v>11587</v>
      </c>
      <c r="C2736" s="1170">
        <v>44620</v>
      </c>
      <c r="D2736" s="941" t="s">
        <v>3359</v>
      </c>
      <c r="E2736" s="941" t="s">
        <v>161</v>
      </c>
      <c r="F2736" s="941"/>
      <c r="G2736" s="941"/>
      <c r="H2736" s="943" t="s">
        <v>8314</v>
      </c>
      <c r="I2736" s="943" t="s">
        <v>20</v>
      </c>
      <c r="J2736" s="1354">
        <v>44597</v>
      </c>
      <c r="K2736" s="943" t="s">
        <v>60</v>
      </c>
      <c r="L2736" s="945">
        <v>800</v>
      </c>
      <c r="M2736" s="941"/>
      <c r="N2736" s="1436">
        <v>44651</v>
      </c>
      <c r="O2736" s="941"/>
      <c r="P2736" s="941"/>
      <c r="Q2736">
        <v>75.28</v>
      </c>
      <c r="R2736" s="1396">
        <f t="shared" si="55"/>
        <v>60224</v>
      </c>
      <c r="AB2736" s="1129" t="str">
        <f t="shared" si="58"/>
        <v>Kaveri Spirit38</v>
      </c>
    </row>
    <row r="2737" spans="1:28" ht="12.95" customHeight="1">
      <c r="A2737" s="1460">
        <v>4749</v>
      </c>
      <c r="B2737" s="941" t="s">
        <v>11588</v>
      </c>
      <c r="C2737" s="1170">
        <v>44620</v>
      </c>
      <c r="D2737" s="941" t="s">
        <v>2342</v>
      </c>
      <c r="E2737" s="941" t="s">
        <v>11545</v>
      </c>
      <c r="F2737" s="941"/>
      <c r="G2737" s="941"/>
      <c r="H2737" s="943" t="s">
        <v>63</v>
      </c>
      <c r="I2737" s="943" t="s">
        <v>11546</v>
      </c>
      <c r="J2737" s="1354">
        <v>44602</v>
      </c>
      <c r="K2737" s="943" t="s">
        <v>60</v>
      </c>
      <c r="L2737" s="945">
        <v>800</v>
      </c>
      <c r="M2737" s="941"/>
      <c r="N2737" s="1436">
        <v>44651</v>
      </c>
      <c r="O2737" s="941"/>
      <c r="P2737" s="941"/>
      <c r="Q2737">
        <v>75.28</v>
      </c>
      <c r="R2737" s="1396">
        <f t="shared" ref="R2737:R2749" si="59">IF(OR(L2737="",Q2737=""),"",L2737*Q2737)</f>
        <v>60224</v>
      </c>
      <c r="AB2737" s="1129" t="str">
        <f t="shared" si="58"/>
        <v>Aqualegend103_TK_08</v>
      </c>
    </row>
    <row r="2738" spans="1:28" ht="12.95" customHeight="1">
      <c r="A2738" s="1460">
        <v>4750</v>
      </c>
      <c r="B2738" s="941" t="s">
        <v>11589</v>
      </c>
      <c r="C2738" s="1170">
        <v>44620</v>
      </c>
      <c r="D2738" s="941" t="s">
        <v>3694</v>
      </c>
      <c r="E2738" s="941" t="s">
        <v>3404</v>
      </c>
      <c r="F2738" s="941"/>
      <c r="G2738" s="941"/>
      <c r="H2738" s="943" t="s">
        <v>7826</v>
      </c>
      <c r="I2738" s="943" t="s">
        <v>3561</v>
      </c>
      <c r="J2738" s="1354">
        <v>44602</v>
      </c>
      <c r="K2738" s="943" t="s">
        <v>590</v>
      </c>
      <c r="L2738" s="945">
        <v>1200</v>
      </c>
      <c r="M2738" s="941"/>
      <c r="N2738" s="1436">
        <v>44630</v>
      </c>
      <c r="O2738" s="941"/>
      <c r="P2738" s="941"/>
      <c r="Q2738">
        <v>75.28</v>
      </c>
      <c r="R2738" s="1396">
        <f t="shared" si="59"/>
        <v>90336</v>
      </c>
      <c r="AB2738" s="1129" t="str">
        <f t="shared" si="58"/>
        <v>Shamrock Mercury77</v>
      </c>
    </row>
    <row r="2739" spans="1:28" ht="12.95" customHeight="1">
      <c r="A2739" s="1460">
        <v>4751</v>
      </c>
      <c r="B2739" s="941" t="s">
        <v>11590</v>
      </c>
      <c r="C2739" s="1170">
        <v>44620</v>
      </c>
      <c r="D2739" s="941" t="s">
        <v>3564</v>
      </c>
      <c r="E2739" s="941" t="s">
        <v>707</v>
      </c>
      <c r="F2739" s="941"/>
      <c r="G2739" s="941"/>
      <c r="H2739" s="943" t="s">
        <v>11207</v>
      </c>
      <c r="I2739" s="943" t="s">
        <v>11152</v>
      </c>
      <c r="J2739" s="1354">
        <v>44606</v>
      </c>
      <c r="K2739" s="943" t="s">
        <v>590</v>
      </c>
      <c r="L2739" s="945">
        <v>1200</v>
      </c>
      <c r="M2739" s="941"/>
      <c r="N2739" s="1436">
        <v>44642</v>
      </c>
      <c r="O2739" s="941"/>
      <c r="P2739" s="941"/>
      <c r="Q2739">
        <v>75.28</v>
      </c>
      <c r="R2739" s="1396">
        <f t="shared" si="59"/>
        <v>90336</v>
      </c>
      <c r="AB2739" s="1129" t="str">
        <f t="shared" si="58"/>
        <v>Celsius Manila56</v>
      </c>
    </row>
    <row r="2740" spans="1:28" ht="12.95" customHeight="1">
      <c r="A2740" s="1460">
        <v>4752</v>
      </c>
      <c r="B2740" s="941" t="s">
        <v>11591</v>
      </c>
      <c r="C2740" s="1170">
        <v>44620</v>
      </c>
      <c r="D2740" s="941" t="s">
        <v>2051</v>
      </c>
      <c r="E2740" s="941" t="s">
        <v>163</v>
      </c>
      <c r="F2740" s="941"/>
      <c r="G2740" s="941"/>
      <c r="H2740" s="943" t="s">
        <v>11207</v>
      </c>
      <c r="I2740" s="943" t="s">
        <v>11547</v>
      </c>
      <c r="J2740" s="1354">
        <v>44610</v>
      </c>
      <c r="K2740" s="943" t="s">
        <v>590</v>
      </c>
      <c r="L2740" s="945">
        <v>1200</v>
      </c>
      <c r="M2740" s="941"/>
      <c r="N2740" s="1436">
        <v>44642</v>
      </c>
      <c r="O2740" s="941"/>
      <c r="P2740" s="941"/>
      <c r="Q2740">
        <v>75.28</v>
      </c>
      <c r="R2740" s="1396">
        <f t="shared" si="59"/>
        <v>90336</v>
      </c>
      <c r="AB2740" s="1129" t="str">
        <f t="shared" si="58"/>
        <v>Bochem Luxembourg20</v>
      </c>
    </row>
    <row r="2741" spans="1:28" ht="12.95" customHeight="1">
      <c r="A2741" s="1460">
        <v>4753</v>
      </c>
      <c r="B2741" s="941" t="s">
        <v>11592</v>
      </c>
      <c r="C2741" s="1170">
        <v>44620</v>
      </c>
      <c r="D2741" s="941" t="s">
        <v>10766</v>
      </c>
      <c r="E2741" s="941" t="s">
        <v>174</v>
      </c>
      <c r="F2741" s="941"/>
      <c r="G2741" s="941"/>
      <c r="H2741" s="943" t="s">
        <v>10763</v>
      </c>
      <c r="I2741" s="943" t="s">
        <v>7891</v>
      </c>
      <c r="J2741" s="1354">
        <v>44600</v>
      </c>
      <c r="K2741" s="943" t="s">
        <v>590</v>
      </c>
      <c r="L2741" s="945">
        <v>1200</v>
      </c>
      <c r="M2741" s="941"/>
      <c r="N2741" s="1436">
        <v>44649</v>
      </c>
      <c r="O2741" s="941"/>
      <c r="P2741" s="941"/>
      <c r="Q2741">
        <v>75.28</v>
      </c>
      <c r="R2741" s="1396">
        <f t="shared" si="59"/>
        <v>90336</v>
      </c>
      <c r="AB2741" s="1129" t="str">
        <f t="shared" si="58"/>
        <v>Gwen21</v>
      </c>
    </row>
    <row r="2742" spans="1:28" ht="12.95" customHeight="1">
      <c r="A2742" s="1460">
        <v>4754</v>
      </c>
      <c r="B2742" s="941" t="s">
        <v>11593</v>
      </c>
      <c r="C2742" s="1170">
        <v>44620</v>
      </c>
      <c r="D2742" s="941" t="s">
        <v>11156</v>
      </c>
      <c r="E2742" s="941">
        <v>6</v>
      </c>
      <c r="F2742" s="941"/>
      <c r="G2742" s="941"/>
      <c r="H2742" s="943" t="s">
        <v>8772</v>
      </c>
      <c r="I2742" s="943" t="s">
        <v>11548</v>
      </c>
      <c r="J2742" s="1354">
        <v>44603</v>
      </c>
      <c r="K2742" s="943" t="s">
        <v>590</v>
      </c>
      <c r="L2742" s="945">
        <v>1200</v>
      </c>
      <c r="M2742" s="941"/>
      <c r="N2742" s="1436">
        <v>44649</v>
      </c>
      <c r="O2742" s="941"/>
      <c r="P2742" s="941"/>
      <c r="Q2742">
        <v>75.28</v>
      </c>
      <c r="R2742" s="1396">
        <f t="shared" si="59"/>
        <v>90336</v>
      </c>
      <c r="AB2742" s="1129" t="str">
        <f t="shared" si="58"/>
        <v>Petrel6</v>
      </c>
    </row>
    <row r="2743" spans="1:28" ht="12.95" customHeight="1">
      <c r="A2743" s="1460">
        <v>4755</v>
      </c>
      <c r="B2743" s="941" t="s">
        <v>11594</v>
      </c>
      <c r="C2743" s="1170">
        <v>44620</v>
      </c>
      <c r="D2743" s="941" t="s">
        <v>3094</v>
      </c>
      <c r="E2743" s="941" t="s">
        <v>713</v>
      </c>
      <c r="F2743" s="941"/>
      <c r="G2743" s="941"/>
      <c r="H2743" s="943" t="s">
        <v>10053</v>
      </c>
      <c r="I2743" s="943" t="s">
        <v>1409</v>
      </c>
      <c r="J2743" s="1354">
        <v>44618</v>
      </c>
      <c r="K2743" s="943" t="s">
        <v>590</v>
      </c>
      <c r="L2743" s="945">
        <v>1200</v>
      </c>
      <c r="M2743" s="941"/>
      <c r="N2743" s="1436">
        <v>44641</v>
      </c>
      <c r="O2743" s="941"/>
      <c r="P2743" s="941"/>
      <c r="Q2743">
        <v>75.28</v>
      </c>
      <c r="R2743" s="1396">
        <f t="shared" si="59"/>
        <v>90336</v>
      </c>
      <c r="AB2743" s="1129" t="str">
        <f t="shared" si="58"/>
        <v>Cabo Froward168</v>
      </c>
    </row>
    <row r="2744" spans="1:28" ht="12.95" customHeight="1">
      <c r="A2744" s="1460">
        <v>4756</v>
      </c>
      <c r="B2744" s="941" t="s">
        <v>11595</v>
      </c>
      <c r="C2744" s="1170">
        <v>44620</v>
      </c>
      <c r="D2744" s="941" t="s">
        <v>7419</v>
      </c>
      <c r="E2744" s="941" t="s">
        <v>11549</v>
      </c>
      <c r="F2744" s="941"/>
      <c r="G2744" s="941"/>
      <c r="H2744" s="943" t="s">
        <v>7498</v>
      </c>
      <c r="I2744" s="943" t="s">
        <v>771</v>
      </c>
      <c r="J2744" s="1354">
        <v>44607</v>
      </c>
      <c r="K2744" s="943" t="s">
        <v>590</v>
      </c>
      <c r="L2744" s="945">
        <v>1200</v>
      </c>
      <c r="M2744" s="941"/>
      <c r="N2744" s="1436">
        <v>44634</v>
      </c>
      <c r="O2744" s="941"/>
      <c r="P2744" s="941"/>
      <c r="Q2744">
        <v>75.28</v>
      </c>
      <c r="R2744" s="1396">
        <f t="shared" si="59"/>
        <v>90336</v>
      </c>
      <c r="AB2744" s="1129" t="str">
        <f t="shared" si="58"/>
        <v>Chantal161P_168F</v>
      </c>
    </row>
    <row r="2745" spans="1:28" ht="12.95" customHeight="1">
      <c r="A2745" s="1460">
        <v>4757</v>
      </c>
      <c r="B2745" s="941" t="s">
        <v>11596</v>
      </c>
      <c r="C2745" s="1170">
        <v>44620</v>
      </c>
      <c r="D2745" s="941" t="s">
        <v>7497</v>
      </c>
      <c r="E2745" s="941" t="s">
        <v>11550</v>
      </c>
      <c r="F2745" s="941"/>
      <c r="G2745" s="941"/>
      <c r="H2745" s="943" t="s">
        <v>1304</v>
      </c>
      <c r="I2745" s="943" t="s">
        <v>90</v>
      </c>
      <c r="J2745" s="1354">
        <v>44615</v>
      </c>
      <c r="K2745" s="943" t="s">
        <v>590</v>
      </c>
      <c r="L2745" s="945">
        <v>1200</v>
      </c>
      <c r="M2745" s="941"/>
      <c r="N2745" s="1436">
        <v>44630</v>
      </c>
      <c r="O2745" s="941"/>
      <c r="P2745" s="941"/>
      <c r="Q2745">
        <v>75.28</v>
      </c>
      <c r="R2745" s="1396">
        <f t="shared" si="59"/>
        <v>90336</v>
      </c>
      <c r="AB2745" s="1129" t="str">
        <f t="shared" si="58"/>
        <v>Aqualegacy104_87_CA</v>
      </c>
    </row>
    <row r="2746" spans="1:28" ht="12.95" customHeight="1">
      <c r="A2746" s="1460">
        <v>4758</v>
      </c>
      <c r="B2746" s="941" t="s">
        <v>11597</v>
      </c>
      <c r="C2746" s="1170">
        <v>44620</v>
      </c>
      <c r="D2746" s="941" t="s">
        <v>8466</v>
      </c>
      <c r="E2746" s="941" t="s">
        <v>320</v>
      </c>
      <c r="F2746" s="941"/>
      <c r="G2746" s="941"/>
      <c r="H2746" s="943" t="s">
        <v>8245</v>
      </c>
      <c r="I2746" s="943" t="s">
        <v>11551</v>
      </c>
      <c r="J2746" s="1354">
        <v>44609</v>
      </c>
      <c r="K2746" s="943" t="s">
        <v>590</v>
      </c>
      <c r="L2746" s="945">
        <v>1200</v>
      </c>
      <c r="M2746" s="941"/>
      <c r="N2746" s="1436">
        <v>44630</v>
      </c>
      <c r="O2746" s="941"/>
      <c r="P2746" s="941"/>
      <c r="Q2746">
        <v>75.28</v>
      </c>
      <c r="R2746" s="1396">
        <f t="shared" si="59"/>
        <v>90336</v>
      </c>
      <c r="AB2746" s="1129" t="str">
        <f t="shared" si="58"/>
        <v>Cabo Fuji39</v>
      </c>
    </row>
    <row r="2747" spans="1:28" ht="12.95" customHeight="1">
      <c r="A2747" s="1460">
        <v>4759</v>
      </c>
      <c r="B2747" s="941" t="s">
        <v>11598</v>
      </c>
      <c r="C2747" s="1170">
        <v>44620</v>
      </c>
      <c r="D2747" s="941" t="s">
        <v>7636</v>
      </c>
      <c r="E2747" s="941" t="s">
        <v>343</v>
      </c>
      <c r="F2747" s="941"/>
      <c r="G2747" s="941"/>
      <c r="H2747" s="943" t="s">
        <v>11297</v>
      </c>
      <c r="I2747" s="943" t="s">
        <v>413</v>
      </c>
      <c r="J2747" s="1354">
        <v>44615</v>
      </c>
      <c r="K2747" s="943" t="s">
        <v>590</v>
      </c>
      <c r="L2747" s="945">
        <v>1200</v>
      </c>
      <c r="M2747" s="941"/>
      <c r="N2747" s="1436">
        <v>44630</v>
      </c>
      <c r="O2747" s="941"/>
      <c r="P2747" s="941"/>
      <c r="Q2747">
        <v>75.28</v>
      </c>
      <c r="R2747" s="1396">
        <f t="shared" si="59"/>
        <v>90336</v>
      </c>
      <c r="AB2747" s="1129" t="str">
        <f t="shared" si="58"/>
        <v>Seaways Leyte109</v>
      </c>
    </row>
    <row r="2748" spans="1:28" ht="12.95" customHeight="1">
      <c r="A2748" s="1460">
        <v>4760</v>
      </c>
      <c r="B2748" s="941" t="s">
        <v>11599</v>
      </c>
      <c r="C2748" s="1170">
        <v>44620</v>
      </c>
      <c r="D2748" s="941" t="s">
        <v>8317</v>
      </c>
      <c r="E2748" s="941" t="s">
        <v>50</v>
      </c>
      <c r="F2748" s="941"/>
      <c r="G2748" s="941"/>
      <c r="H2748" s="943" t="s">
        <v>8245</v>
      </c>
      <c r="I2748" s="943" t="s">
        <v>729</v>
      </c>
      <c r="J2748" s="1354">
        <v>44600</v>
      </c>
      <c r="K2748" s="943" t="s">
        <v>590</v>
      </c>
      <c r="L2748" s="945">
        <v>1200</v>
      </c>
      <c r="M2748" s="941"/>
      <c r="N2748" s="1436">
        <v>44649</v>
      </c>
      <c r="O2748" s="941"/>
      <c r="P2748" s="941"/>
      <c r="Q2748">
        <v>75.28</v>
      </c>
      <c r="R2748" s="1396">
        <f t="shared" si="59"/>
        <v>90336</v>
      </c>
      <c r="AB2748" s="1129" t="str">
        <f t="shared" si="58"/>
        <v>Cabo San Antonio32</v>
      </c>
    </row>
    <row r="2749" spans="1:28" ht="12.95" customHeight="1">
      <c r="A2749" s="168">
        <v>4761</v>
      </c>
      <c r="B2749" s="168" t="s">
        <v>11642</v>
      </c>
      <c r="C2749" s="532">
        <v>44651</v>
      </c>
      <c r="D2749" s="168" t="s">
        <v>11174</v>
      </c>
      <c r="E2749" s="168">
        <v>21606</v>
      </c>
      <c r="F2749" s="168"/>
      <c r="G2749" s="168"/>
      <c r="H2749" s="530" t="s">
        <v>9914</v>
      </c>
      <c r="I2749" s="530" t="s">
        <v>11601</v>
      </c>
      <c r="J2749" s="660">
        <v>44621</v>
      </c>
      <c r="K2749" s="530" t="s">
        <v>1485</v>
      </c>
      <c r="L2749" s="657">
        <v>1600</v>
      </c>
      <c r="M2749" s="168"/>
      <c r="N2749" s="828"/>
      <c r="O2749" s="168"/>
      <c r="P2749" s="168"/>
      <c r="Q2749">
        <v>76.17</v>
      </c>
      <c r="R2749" s="1396">
        <f t="shared" si="59"/>
        <v>121872</v>
      </c>
      <c r="AB2749" s="1129" t="str">
        <f t="shared" si="58"/>
        <v>Pro Onyx21606</v>
      </c>
    </row>
    <row r="2750" spans="1:28" ht="12.95" customHeight="1">
      <c r="A2750" s="168">
        <v>4762</v>
      </c>
      <c r="B2750" s="168" t="s">
        <v>11643</v>
      </c>
      <c r="C2750" s="532">
        <v>44651</v>
      </c>
      <c r="D2750" s="168" t="s">
        <v>11603</v>
      </c>
      <c r="E2750" s="168">
        <v>4</v>
      </c>
      <c r="F2750" s="168"/>
      <c r="G2750" s="168"/>
      <c r="H2750" s="530" t="s">
        <v>9914</v>
      </c>
      <c r="I2750" s="530" t="s">
        <v>11604</v>
      </c>
      <c r="J2750" s="660">
        <v>44640</v>
      </c>
      <c r="K2750" s="530" t="s">
        <v>1485</v>
      </c>
      <c r="L2750" s="657">
        <v>1600</v>
      </c>
      <c r="M2750" s="168"/>
      <c r="N2750" s="828"/>
      <c r="O2750" s="168"/>
      <c r="P2750" s="168"/>
      <c r="Q2750">
        <v>76.17</v>
      </c>
      <c r="R2750" s="1396">
        <f t="shared" ref="R2750:R2813" si="60">IF(OR(L2750="",Q2750=""),"",L2750*Q2750)</f>
        <v>121872</v>
      </c>
      <c r="AB2750" s="1129" t="str">
        <f t="shared" si="58"/>
        <v>Nikos M4</v>
      </c>
    </row>
    <row r="2751" spans="1:28" ht="12.95" customHeight="1">
      <c r="A2751" s="168">
        <v>4763</v>
      </c>
      <c r="B2751" s="168" t="s">
        <v>11644</v>
      </c>
      <c r="C2751" s="532">
        <v>44651</v>
      </c>
      <c r="D2751" s="168" t="s">
        <v>9028</v>
      </c>
      <c r="E2751" s="168" t="s">
        <v>11605</v>
      </c>
      <c r="F2751" s="168"/>
      <c r="G2751" s="168"/>
      <c r="H2751" s="530" t="s">
        <v>1271</v>
      </c>
      <c r="I2751" s="530" t="s">
        <v>444</v>
      </c>
      <c r="J2751" s="660">
        <v>44635</v>
      </c>
      <c r="K2751" s="530" t="s">
        <v>7591</v>
      </c>
      <c r="L2751" s="657">
        <v>1400</v>
      </c>
      <c r="M2751" s="168"/>
      <c r="N2751" s="828"/>
      <c r="O2751" s="168"/>
      <c r="P2751" s="168"/>
      <c r="Q2751">
        <v>76.17</v>
      </c>
      <c r="R2751" s="1396">
        <f t="shared" si="60"/>
        <v>106638</v>
      </c>
      <c r="AB2751" s="1129" t="str">
        <f t="shared" si="58"/>
        <v>Torm Solution2022000002</v>
      </c>
    </row>
    <row r="2752" spans="1:28" ht="12.95" customHeight="1">
      <c r="A2752" s="168">
        <v>4764</v>
      </c>
      <c r="B2752" s="168" t="s">
        <v>11645</v>
      </c>
      <c r="C2752" s="532">
        <v>44651</v>
      </c>
      <c r="D2752" s="168" t="s">
        <v>7938</v>
      </c>
      <c r="E2752" s="168" t="s">
        <v>482</v>
      </c>
      <c r="F2752" s="168"/>
      <c r="G2752" s="168"/>
      <c r="H2752" s="530" t="s">
        <v>8302</v>
      </c>
      <c r="I2752" s="530" t="s">
        <v>11698</v>
      </c>
      <c r="J2752" s="660">
        <v>44641</v>
      </c>
      <c r="K2752" s="530" t="s">
        <v>7591</v>
      </c>
      <c r="L2752" s="657">
        <v>1400</v>
      </c>
      <c r="M2752" s="168"/>
      <c r="N2752" s="828"/>
      <c r="O2752" s="168"/>
      <c r="P2752" s="168"/>
      <c r="Q2752">
        <v>76.17</v>
      </c>
      <c r="R2752" s="1396">
        <f t="shared" si="60"/>
        <v>106638</v>
      </c>
      <c r="AB2752" s="1129" t="str">
        <f t="shared" si="58"/>
        <v>Maersk Cancun8</v>
      </c>
    </row>
    <row r="2753" spans="1:28" ht="12.95" customHeight="1">
      <c r="A2753" s="168">
        <v>4765</v>
      </c>
      <c r="B2753" s="168" t="s">
        <v>11646</v>
      </c>
      <c r="C2753" s="532">
        <v>44651</v>
      </c>
      <c r="D2753" s="168" t="s">
        <v>2552</v>
      </c>
      <c r="E2753" s="168">
        <v>47</v>
      </c>
      <c r="F2753" s="168"/>
      <c r="G2753" s="168"/>
      <c r="H2753" s="530" t="s">
        <v>11606</v>
      </c>
      <c r="I2753" s="530" t="s">
        <v>6582</v>
      </c>
      <c r="J2753" s="660">
        <v>44645</v>
      </c>
      <c r="K2753" s="530" t="s">
        <v>9632</v>
      </c>
      <c r="L2753" s="657">
        <v>1600</v>
      </c>
      <c r="M2753" s="168"/>
      <c r="N2753" s="828"/>
      <c r="O2753" s="168"/>
      <c r="P2753" s="168"/>
      <c r="Q2753">
        <v>76.17</v>
      </c>
      <c r="R2753" s="1396">
        <f t="shared" si="60"/>
        <v>121872</v>
      </c>
      <c r="AB2753" s="1129" t="str">
        <f t="shared" si="58"/>
        <v>Hafnia Lotte47</v>
      </c>
    </row>
    <row r="2754" spans="1:28" ht="12.95" customHeight="1">
      <c r="A2754" s="168">
        <v>4766</v>
      </c>
      <c r="B2754" s="168" t="s">
        <v>11647</v>
      </c>
      <c r="C2754" s="532">
        <v>44651</v>
      </c>
      <c r="D2754" s="168" t="s">
        <v>11648</v>
      </c>
      <c r="E2754" s="168">
        <v>146</v>
      </c>
      <c r="F2754" s="168"/>
      <c r="G2754" s="168"/>
      <c r="H2754" s="530" t="s">
        <v>8961</v>
      </c>
      <c r="I2754" s="530" t="s">
        <v>55</v>
      </c>
      <c r="J2754" s="660">
        <v>44621</v>
      </c>
      <c r="K2754" s="530" t="s">
        <v>9019</v>
      </c>
      <c r="L2754" s="657">
        <v>1200</v>
      </c>
      <c r="M2754" s="168"/>
      <c r="N2754" s="828"/>
      <c r="O2754" s="168"/>
      <c r="P2754" s="168"/>
      <c r="Q2754">
        <v>76.17</v>
      </c>
      <c r="R2754" s="1396">
        <f t="shared" si="60"/>
        <v>91404</v>
      </c>
      <c r="AB2754" s="1129" t="str">
        <f t="shared" si="58"/>
        <v>Minerva Sophia146</v>
      </c>
    </row>
    <row r="2755" spans="1:28" ht="12.95" customHeight="1">
      <c r="A2755" s="168">
        <v>4767</v>
      </c>
      <c r="B2755" s="168" t="s">
        <v>11649</v>
      </c>
      <c r="C2755" s="532">
        <v>44651</v>
      </c>
      <c r="D2755" s="168" t="s">
        <v>11608</v>
      </c>
      <c r="E2755" s="168">
        <v>179</v>
      </c>
      <c r="F2755" s="168"/>
      <c r="G2755" s="168"/>
      <c r="H2755" s="530" t="s">
        <v>10202</v>
      </c>
      <c r="I2755" s="530" t="s">
        <v>25</v>
      </c>
      <c r="J2755" s="660">
        <v>44648</v>
      </c>
      <c r="K2755" s="530" t="s">
        <v>9019</v>
      </c>
      <c r="L2755" s="657">
        <v>1200</v>
      </c>
      <c r="M2755" s="168"/>
      <c r="N2755" s="828"/>
      <c r="O2755" s="168"/>
      <c r="P2755" s="168"/>
      <c r="Q2755">
        <v>76.17</v>
      </c>
      <c r="R2755" s="1396">
        <f t="shared" si="60"/>
        <v>91404</v>
      </c>
      <c r="AB2755" s="1129" t="str">
        <f t="shared" si="58"/>
        <v>Monterey179</v>
      </c>
    </row>
    <row r="2756" spans="1:28" ht="12.95" customHeight="1">
      <c r="A2756" s="168">
        <v>4768</v>
      </c>
      <c r="B2756" s="168" t="s">
        <v>11650</v>
      </c>
      <c r="C2756" s="532">
        <v>44651</v>
      </c>
      <c r="D2756" s="168" t="s">
        <v>734</v>
      </c>
      <c r="E2756" s="168">
        <v>158</v>
      </c>
      <c r="F2756" s="168"/>
      <c r="G2756" s="168"/>
      <c r="H2756" s="530" t="s">
        <v>11561</v>
      </c>
      <c r="I2756" s="530" t="s">
        <v>25</v>
      </c>
      <c r="J2756" s="660">
        <v>44645</v>
      </c>
      <c r="K2756" s="530" t="s">
        <v>9019</v>
      </c>
      <c r="L2756" s="657">
        <v>1200</v>
      </c>
      <c r="M2756" s="168"/>
      <c r="N2756" s="828"/>
      <c r="O2756" s="168"/>
      <c r="P2756" s="168"/>
      <c r="Q2756">
        <v>76.17</v>
      </c>
      <c r="R2756" s="1396">
        <f t="shared" si="60"/>
        <v>91404</v>
      </c>
      <c r="AB2756" s="1129" t="str">
        <f t="shared" si="58"/>
        <v>Blackcomb Spirit158</v>
      </c>
    </row>
    <row r="2757" spans="1:28" ht="12.95" customHeight="1">
      <c r="A2757" s="168">
        <v>4769</v>
      </c>
      <c r="B2757" s="168" t="s">
        <v>11651</v>
      </c>
      <c r="C2757" s="532">
        <v>44651</v>
      </c>
      <c r="D2757" s="168" t="s">
        <v>11609</v>
      </c>
      <c r="E2757" s="168" t="s">
        <v>11610</v>
      </c>
      <c r="F2757" s="168"/>
      <c r="G2757" s="168"/>
      <c r="H2757" s="530" t="s">
        <v>8961</v>
      </c>
      <c r="I2757" s="530" t="s">
        <v>412</v>
      </c>
      <c r="J2757" s="660">
        <v>44645</v>
      </c>
      <c r="K2757" s="530" t="s">
        <v>9019</v>
      </c>
      <c r="L2757" s="657">
        <v>1200</v>
      </c>
      <c r="M2757" s="168"/>
      <c r="N2757" s="828"/>
      <c r="O2757" s="168"/>
      <c r="P2757" s="168"/>
      <c r="Q2757">
        <v>76.17</v>
      </c>
      <c r="R2757" s="1396">
        <f t="shared" si="60"/>
        <v>91404</v>
      </c>
      <c r="AB2757" s="1129" t="str">
        <f t="shared" si="58"/>
        <v>SCF BalticaTC_036</v>
      </c>
    </row>
    <row r="2758" spans="1:28" ht="12.95" customHeight="1">
      <c r="A2758" s="168">
        <v>4770</v>
      </c>
      <c r="B2758" s="168" t="s">
        <v>11652</v>
      </c>
      <c r="C2758" s="532">
        <v>44651</v>
      </c>
      <c r="D2758" s="168" t="s">
        <v>11611</v>
      </c>
      <c r="E2758" s="168">
        <v>37</v>
      </c>
      <c r="F2758" s="168"/>
      <c r="G2758" s="168"/>
      <c r="H2758" s="530" t="s">
        <v>8961</v>
      </c>
      <c r="I2758" s="530" t="s">
        <v>25</v>
      </c>
      <c r="J2758" s="660">
        <v>44651</v>
      </c>
      <c r="K2758" s="530" t="s">
        <v>9019</v>
      </c>
      <c r="L2758" s="657">
        <v>1200</v>
      </c>
      <c r="M2758" s="168"/>
      <c r="N2758" s="828"/>
      <c r="O2758" s="168"/>
      <c r="P2758" s="168"/>
      <c r="Q2758">
        <v>76.17</v>
      </c>
      <c r="R2758" s="1396">
        <f t="shared" si="60"/>
        <v>91404</v>
      </c>
      <c r="AB2758" s="1129" t="str">
        <f t="shared" si="58"/>
        <v>Searover37</v>
      </c>
    </row>
    <row r="2759" spans="1:28" ht="12.95" customHeight="1">
      <c r="A2759" s="168">
        <v>4771</v>
      </c>
      <c r="B2759" s="168" t="s">
        <v>11653</v>
      </c>
      <c r="C2759" s="532">
        <v>44651</v>
      </c>
      <c r="D2759" s="168" t="s">
        <v>9389</v>
      </c>
      <c r="E2759" s="168">
        <v>772201</v>
      </c>
      <c r="F2759" s="168"/>
      <c r="G2759" s="168"/>
      <c r="H2759" s="530" t="s">
        <v>671</v>
      </c>
      <c r="I2759" s="530" t="s">
        <v>645</v>
      </c>
      <c r="J2759" s="660">
        <v>44630</v>
      </c>
      <c r="K2759" s="530" t="s">
        <v>28</v>
      </c>
      <c r="L2759" s="657">
        <v>1400</v>
      </c>
      <c r="M2759" s="168"/>
      <c r="N2759" s="828"/>
      <c r="O2759" s="168"/>
      <c r="P2759" s="168"/>
      <c r="Q2759">
        <v>76.17</v>
      </c>
      <c r="R2759" s="1396">
        <f t="shared" si="60"/>
        <v>106638</v>
      </c>
      <c r="AB2759" s="1129" t="str">
        <f t="shared" si="58"/>
        <v>Affinity V772201</v>
      </c>
    </row>
    <row r="2760" spans="1:28" ht="12.95" customHeight="1">
      <c r="A2760" s="168">
        <v>4772</v>
      </c>
      <c r="B2760" s="168" t="s">
        <v>11654</v>
      </c>
      <c r="C2760" s="532">
        <v>44651</v>
      </c>
      <c r="D2760" s="168" t="s">
        <v>10720</v>
      </c>
      <c r="E2760" s="168">
        <v>7</v>
      </c>
      <c r="F2760" s="168"/>
      <c r="G2760" s="168"/>
      <c r="H2760" s="530" t="s">
        <v>465</v>
      </c>
      <c r="I2760" s="530" t="s">
        <v>269</v>
      </c>
      <c r="J2760" s="660">
        <v>44628</v>
      </c>
      <c r="K2760" s="530" t="s">
        <v>28</v>
      </c>
      <c r="L2760" s="657">
        <v>1400</v>
      </c>
      <c r="M2760" s="168"/>
      <c r="N2760" s="828"/>
      <c r="O2760" s="168"/>
      <c r="P2760" s="168"/>
      <c r="Q2760">
        <v>76.17</v>
      </c>
      <c r="R2760" s="1396">
        <f t="shared" si="60"/>
        <v>106638</v>
      </c>
      <c r="AB2760" s="1129" t="str">
        <f t="shared" si="58"/>
        <v>Ridgebury Judith7</v>
      </c>
    </row>
    <row r="2761" spans="1:28" ht="12.95" customHeight="1">
      <c r="A2761" s="168">
        <v>4773</v>
      </c>
      <c r="B2761" s="168" t="s">
        <v>11655</v>
      </c>
      <c r="C2761" s="532">
        <v>44651</v>
      </c>
      <c r="D2761" s="168" t="s">
        <v>10714</v>
      </c>
      <c r="E2761" s="168" t="s">
        <v>11613</v>
      </c>
      <c r="F2761" s="168"/>
      <c r="G2761" s="168"/>
      <c r="H2761" s="530" t="s">
        <v>10722</v>
      </c>
      <c r="I2761" s="530" t="s">
        <v>86</v>
      </c>
      <c r="J2761" s="660">
        <v>44634</v>
      </c>
      <c r="K2761" s="530" t="s">
        <v>28</v>
      </c>
      <c r="L2761" s="657">
        <v>1400</v>
      </c>
      <c r="M2761" s="168"/>
      <c r="N2761" s="828"/>
      <c r="O2761" s="168"/>
      <c r="P2761" s="168"/>
      <c r="Q2761">
        <v>76.17</v>
      </c>
      <c r="R2761" s="1396">
        <f t="shared" si="60"/>
        <v>106638</v>
      </c>
      <c r="AB2761" s="1129" t="str">
        <f t="shared" si="58"/>
        <v>Ridgebury Mary Jane01_22</v>
      </c>
    </row>
    <row r="2762" spans="1:28" ht="12.95" customHeight="1">
      <c r="A2762" s="168">
        <v>4774</v>
      </c>
      <c r="B2762" s="168" t="s">
        <v>11656</v>
      </c>
      <c r="C2762" s="532">
        <v>44651</v>
      </c>
      <c r="D2762" s="168" t="s">
        <v>10753</v>
      </c>
      <c r="E2762" s="168">
        <v>17</v>
      </c>
      <c r="F2762" s="168"/>
      <c r="G2762" s="168"/>
      <c r="H2762" s="530" t="s">
        <v>465</v>
      </c>
      <c r="I2762" s="530" t="s">
        <v>441</v>
      </c>
      <c r="J2762" s="660">
        <v>44628</v>
      </c>
      <c r="K2762" s="530" t="s">
        <v>28</v>
      </c>
      <c r="L2762" s="657">
        <v>1400</v>
      </c>
      <c r="M2762" s="168"/>
      <c r="N2762" s="828"/>
      <c r="O2762" s="168"/>
      <c r="P2762" s="168"/>
      <c r="Q2762">
        <v>76.17</v>
      </c>
      <c r="R2762" s="1396">
        <f t="shared" si="60"/>
        <v>106638</v>
      </c>
      <c r="AB2762" s="1129" t="str">
        <f t="shared" si="58"/>
        <v>Ridgebury Captain Drogin17</v>
      </c>
    </row>
    <row r="2763" spans="1:28" ht="12.95" customHeight="1">
      <c r="A2763" s="168">
        <v>4775</v>
      </c>
      <c r="B2763" s="168" t="s">
        <v>11657</v>
      </c>
      <c r="C2763" s="532">
        <v>44651</v>
      </c>
      <c r="D2763" s="168" t="s">
        <v>11614</v>
      </c>
      <c r="E2763" s="168">
        <v>5</v>
      </c>
      <c r="F2763" s="168"/>
      <c r="G2763" s="168"/>
      <c r="H2763" s="530" t="s">
        <v>465</v>
      </c>
      <c r="I2763" s="530" t="s">
        <v>70</v>
      </c>
      <c r="J2763" s="660">
        <v>44627</v>
      </c>
      <c r="K2763" s="530" t="s">
        <v>28</v>
      </c>
      <c r="L2763" s="657">
        <v>1400</v>
      </c>
      <c r="M2763" s="168"/>
      <c r="N2763" s="828"/>
      <c r="O2763" s="168"/>
      <c r="P2763" s="168"/>
      <c r="Q2763">
        <v>76.17</v>
      </c>
      <c r="R2763" s="1396">
        <f t="shared" si="60"/>
        <v>106638</v>
      </c>
      <c r="AB2763" s="1129" t="str">
        <f t="shared" ref="AB2763:AB2826" si="61">IF(TRIM(A2763)="","",CONCATENATE(TRIM(D2763),TRIM(E2763)))</f>
        <v>Ridgebury Elizabeth B5</v>
      </c>
    </row>
    <row r="2764" spans="1:28" ht="12.95" customHeight="1">
      <c r="A2764" s="168">
        <v>4776</v>
      </c>
      <c r="B2764" s="168" t="s">
        <v>11658</v>
      </c>
      <c r="C2764" s="532">
        <v>44651</v>
      </c>
      <c r="D2764" s="168" t="s">
        <v>11615</v>
      </c>
      <c r="E2764" s="168" t="s">
        <v>11616</v>
      </c>
      <c r="F2764" s="168"/>
      <c r="G2764" s="168"/>
      <c r="H2764" s="530" t="s">
        <v>10771</v>
      </c>
      <c r="I2764" s="530" t="s">
        <v>2751</v>
      </c>
      <c r="J2764" s="660">
        <v>44627</v>
      </c>
      <c r="K2764" s="530" t="s">
        <v>10912</v>
      </c>
      <c r="L2764" s="657">
        <v>1600</v>
      </c>
      <c r="M2764" s="168"/>
      <c r="N2764" s="828"/>
      <c r="O2764" s="168"/>
      <c r="P2764" s="168"/>
      <c r="Q2764">
        <v>76.17</v>
      </c>
      <c r="R2764" s="1396">
        <f t="shared" si="60"/>
        <v>121872</v>
      </c>
      <c r="AB2764" s="1129" t="str">
        <f t="shared" si="61"/>
        <v>Nord IndependenceNID22001</v>
      </c>
    </row>
    <row r="2765" spans="1:28" ht="12.95" customHeight="1">
      <c r="A2765" s="168">
        <v>4777</v>
      </c>
      <c r="B2765" s="168" t="s">
        <v>11659</v>
      </c>
      <c r="C2765" s="532">
        <v>44651</v>
      </c>
      <c r="D2765" s="168" t="s">
        <v>11617</v>
      </c>
      <c r="E2765" s="168" t="s">
        <v>414</v>
      </c>
      <c r="F2765" s="168"/>
      <c r="G2765" s="168"/>
      <c r="H2765" s="530" t="s">
        <v>11352</v>
      </c>
      <c r="I2765" s="530" t="s">
        <v>2751</v>
      </c>
      <c r="J2765" s="660">
        <v>44632</v>
      </c>
      <c r="K2765" s="530" t="s">
        <v>10912</v>
      </c>
      <c r="L2765" s="657">
        <v>1600</v>
      </c>
      <c r="M2765" s="168"/>
      <c r="N2765" s="828"/>
      <c r="O2765" s="168"/>
      <c r="P2765" s="168"/>
      <c r="Q2765">
        <v>76.17</v>
      </c>
      <c r="R2765" s="1396">
        <f t="shared" si="60"/>
        <v>121872</v>
      </c>
      <c r="AB2765" s="1129" t="str">
        <f t="shared" si="61"/>
        <v>Seacalm5</v>
      </c>
    </row>
    <row r="2766" spans="1:28" ht="12.95" customHeight="1">
      <c r="A2766" s="168">
        <v>4778</v>
      </c>
      <c r="B2766" s="168" t="s">
        <v>11660</v>
      </c>
      <c r="C2766" s="532">
        <v>44651</v>
      </c>
      <c r="D2766" s="168" t="s">
        <v>397</v>
      </c>
      <c r="E2766" s="168" t="s">
        <v>11618</v>
      </c>
      <c r="F2766" s="168"/>
      <c r="G2766" s="168"/>
      <c r="H2766" s="530" t="s">
        <v>10771</v>
      </c>
      <c r="I2766" s="530" t="s">
        <v>2751</v>
      </c>
      <c r="J2766" s="660">
        <v>44629</v>
      </c>
      <c r="K2766" s="530" t="s">
        <v>10912</v>
      </c>
      <c r="L2766" s="657">
        <v>1600</v>
      </c>
      <c r="M2766" s="168"/>
      <c r="N2766" s="828"/>
      <c r="O2766" s="168"/>
      <c r="P2766" s="168"/>
      <c r="Q2766">
        <v>76.17</v>
      </c>
      <c r="R2766" s="1396">
        <f t="shared" si="60"/>
        <v>121872</v>
      </c>
      <c r="AB2766" s="1129" t="str">
        <f t="shared" si="61"/>
        <v>Dubai Attraction127_ 3008032</v>
      </c>
    </row>
    <row r="2767" spans="1:28" ht="12.95" customHeight="1">
      <c r="A2767" s="168">
        <v>4779</v>
      </c>
      <c r="B2767" s="168" t="s">
        <v>11661</v>
      </c>
      <c r="C2767" s="532">
        <v>44651</v>
      </c>
      <c r="D2767" s="168" t="s">
        <v>2957</v>
      </c>
      <c r="E2767" s="168" t="s">
        <v>2405</v>
      </c>
      <c r="F2767" s="168"/>
      <c r="G2767" s="168"/>
      <c r="H2767" s="530" t="s">
        <v>11043</v>
      </c>
      <c r="I2767" s="530" t="s">
        <v>11537</v>
      </c>
      <c r="J2767" s="660">
        <v>44635</v>
      </c>
      <c r="K2767" s="530" t="s">
        <v>10912</v>
      </c>
      <c r="L2767" s="657">
        <v>1600</v>
      </c>
      <c r="M2767" s="168"/>
      <c r="N2767" s="828"/>
      <c r="O2767" s="168"/>
      <c r="P2767" s="168"/>
      <c r="Q2767">
        <v>76.17</v>
      </c>
      <c r="R2767" s="1396">
        <f t="shared" si="60"/>
        <v>121872</v>
      </c>
      <c r="AB2767" s="1129" t="str">
        <f t="shared" si="61"/>
        <v>Garibaldi Spirit159</v>
      </c>
    </row>
    <row r="2768" spans="1:28" ht="12.95" customHeight="1">
      <c r="A2768" s="168">
        <v>4780</v>
      </c>
      <c r="B2768" s="168" t="s">
        <v>11662</v>
      </c>
      <c r="C2768" s="532">
        <v>44651</v>
      </c>
      <c r="D2768" s="168" t="s">
        <v>11619</v>
      </c>
      <c r="E2768" s="168" t="s">
        <v>154</v>
      </c>
      <c r="F2768" s="168"/>
      <c r="G2768" s="168"/>
      <c r="H2768" s="530" t="s">
        <v>11043</v>
      </c>
      <c r="I2768" s="530" t="s">
        <v>2751</v>
      </c>
      <c r="J2768" s="660">
        <v>44634</v>
      </c>
      <c r="K2768" s="530" t="s">
        <v>10912</v>
      </c>
      <c r="L2768" s="657">
        <v>1600</v>
      </c>
      <c r="M2768" s="168"/>
      <c r="N2768" s="828"/>
      <c r="O2768" s="168"/>
      <c r="P2768" s="168"/>
      <c r="Q2768">
        <v>76.17</v>
      </c>
      <c r="R2768" s="1396">
        <f t="shared" si="60"/>
        <v>121872</v>
      </c>
      <c r="AB2768" s="1129" t="str">
        <f t="shared" si="61"/>
        <v>Cherokee44</v>
      </c>
    </row>
    <row r="2769" spans="1:28" ht="12.95" customHeight="1">
      <c r="A2769" s="168">
        <v>4781</v>
      </c>
      <c r="B2769" s="168" t="s">
        <v>11663</v>
      </c>
      <c r="C2769" s="532">
        <v>44651</v>
      </c>
      <c r="D2769" s="168" t="s">
        <v>3270</v>
      </c>
      <c r="E2769" s="168">
        <v>96</v>
      </c>
      <c r="F2769" s="168"/>
      <c r="G2769" s="168"/>
      <c r="H2769" s="530" t="s">
        <v>11620</v>
      </c>
      <c r="I2769" s="530" t="s">
        <v>699</v>
      </c>
      <c r="J2769" s="660">
        <v>44622</v>
      </c>
      <c r="K2769" s="530" t="s">
        <v>1466</v>
      </c>
      <c r="L2769" s="657">
        <v>1050</v>
      </c>
      <c r="M2769" s="168"/>
      <c r="N2769" s="828"/>
      <c r="O2769" s="168"/>
      <c r="P2769" s="168"/>
      <c r="Q2769">
        <v>76.17</v>
      </c>
      <c r="R2769" s="1396">
        <f t="shared" si="60"/>
        <v>79978.5</v>
      </c>
      <c r="AB2769" s="1129" t="str">
        <f t="shared" si="61"/>
        <v>Advantage Start96</v>
      </c>
    </row>
    <row r="2770" spans="1:28" ht="12.95" customHeight="1">
      <c r="A2770" s="168">
        <v>4782</v>
      </c>
      <c r="B2770" s="168" t="s">
        <v>11664</v>
      </c>
      <c r="C2770" s="532">
        <v>44651</v>
      </c>
      <c r="D2770" s="168" t="s">
        <v>8728</v>
      </c>
      <c r="E2770" s="168">
        <v>42</v>
      </c>
      <c r="F2770" s="168"/>
      <c r="G2770" s="168"/>
      <c r="H2770" s="530" t="s">
        <v>10456</v>
      </c>
      <c r="I2770" s="530" t="s">
        <v>11621</v>
      </c>
      <c r="J2770" s="660">
        <v>44648</v>
      </c>
      <c r="K2770" s="530" t="s">
        <v>1466</v>
      </c>
      <c r="L2770" s="657">
        <v>1050</v>
      </c>
      <c r="M2770" s="168"/>
      <c r="N2770" s="828"/>
      <c r="O2770" s="168"/>
      <c r="P2770" s="168"/>
      <c r="Q2770">
        <v>76.17</v>
      </c>
      <c r="R2770" s="1396">
        <f t="shared" si="60"/>
        <v>79978.5</v>
      </c>
      <c r="AB2770" s="1129" t="str">
        <f t="shared" si="61"/>
        <v>Pacific Debbie42</v>
      </c>
    </row>
    <row r="2771" spans="1:28" ht="12.95" customHeight="1">
      <c r="A2771" s="168">
        <v>4783</v>
      </c>
      <c r="B2771" s="168" t="s">
        <v>11665</v>
      </c>
      <c r="C2771" s="532">
        <v>44651</v>
      </c>
      <c r="D2771" s="168" t="s">
        <v>11538</v>
      </c>
      <c r="E2771" s="168" t="s">
        <v>11622</v>
      </c>
      <c r="F2771" s="168"/>
      <c r="G2771" s="168"/>
      <c r="H2771" s="530" t="s">
        <v>11539</v>
      </c>
      <c r="I2771" s="530" t="s">
        <v>11623</v>
      </c>
      <c r="J2771" s="660">
        <v>44638</v>
      </c>
      <c r="K2771" s="530" t="s">
        <v>1466</v>
      </c>
      <c r="L2771" s="657">
        <v>1050</v>
      </c>
      <c r="M2771" s="168"/>
      <c r="N2771" s="828"/>
      <c r="O2771" s="168"/>
      <c r="P2771" s="168"/>
      <c r="Q2771">
        <v>76.17</v>
      </c>
      <c r="R2771" s="1396">
        <f t="shared" si="60"/>
        <v>79978.5</v>
      </c>
      <c r="AB2771" s="1129" t="str">
        <f t="shared" si="61"/>
        <v>Solar Suzanne14_C</v>
      </c>
    </row>
    <row r="2772" spans="1:28" ht="12.95" customHeight="1">
      <c r="A2772" s="168">
        <v>4784</v>
      </c>
      <c r="B2772" s="168" t="s">
        <v>11666</v>
      </c>
      <c r="C2772" s="532">
        <v>44651</v>
      </c>
      <c r="D2772" s="168" t="s">
        <v>11667</v>
      </c>
      <c r="E2772" s="168">
        <v>7</v>
      </c>
      <c r="F2772" s="168"/>
      <c r="G2772" s="168"/>
      <c r="H2772" s="530" t="s">
        <v>9110</v>
      </c>
      <c r="I2772" s="530" t="s">
        <v>25</v>
      </c>
      <c r="J2772" s="660">
        <v>44639</v>
      </c>
      <c r="K2772" s="530" t="s">
        <v>1466</v>
      </c>
      <c r="L2772" s="657">
        <v>1050</v>
      </c>
      <c r="M2772" s="168"/>
      <c r="N2772" s="828"/>
      <c r="O2772" s="168"/>
      <c r="P2772" s="168"/>
      <c r="Q2772">
        <v>76.17</v>
      </c>
      <c r="R2772" s="1396">
        <f t="shared" si="60"/>
        <v>79978.5</v>
      </c>
      <c r="AB2772" s="1129" t="str">
        <f t="shared" si="61"/>
        <v>Pacific Jade7</v>
      </c>
    </row>
    <row r="2773" spans="1:28" ht="12.95" customHeight="1">
      <c r="A2773" s="168">
        <v>4785</v>
      </c>
      <c r="B2773" s="168" t="s">
        <v>11668</v>
      </c>
      <c r="C2773" s="532">
        <v>44651</v>
      </c>
      <c r="D2773" s="168" t="s">
        <v>11625</v>
      </c>
      <c r="E2773" s="168" t="s">
        <v>11626</v>
      </c>
      <c r="F2773" s="168"/>
      <c r="G2773" s="168"/>
      <c r="H2773" s="530" t="s">
        <v>11620</v>
      </c>
      <c r="I2773" s="530" t="s">
        <v>173</v>
      </c>
      <c r="J2773" s="660">
        <v>44638</v>
      </c>
      <c r="K2773" s="530" t="s">
        <v>1466</v>
      </c>
      <c r="L2773" s="657">
        <v>1050</v>
      </c>
      <c r="M2773" s="168"/>
      <c r="N2773" s="828"/>
      <c r="O2773" s="168"/>
      <c r="P2773" s="168"/>
      <c r="Q2773">
        <v>76.17</v>
      </c>
      <c r="R2773" s="1396">
        <f t="shared" si="60"/>
        <v>79978.5</v>
      </c>
      <c r="AB2773" s="1129" t="str">
        <f t="shared" si="61"/>
        <v>Besiktas Bosphorus02_22</v>
      </c>
    </row>
    <row r="2774" spans="1:28" ht="12.95" customHeight="1">
      <c r="A2774" s="168">
        <v>4786</v>
      </c>
      <c r="B2774" s="168" t="s">
        <v>11669</v>
      </c>
      <c r="C2774" s="532">
        <v>44651</v>
      </c>
      <c r="D2774" s="168" t="s">
        <v>3270</v>
      </c>
      <c r="E2774" s="168">
        <v>97</v>
      </c>
      <c r="F2774" s="168"/>
      <c r="G2774" s="168"/>
      <c r="H2774" s="530" t="s">
        <v>11620</v>
      </c>
      <c r="I2774" s="530" t="s">
        <v>11627</v>
      </c>
      <c r="J2774" s="660">
        <v>44650</v>
      </c>
      <c r="K2774" s="530" t="s">
        <v>1466</v>
      </c>
      <c r="L2774" s="657">
        <v>1050</v>
      </c>
      <c r="M2774" s="168"/>
      <c r="N2774" s="828"/>
      <c r="O2774" s="168"/>
      <c r="P2774" s="168"/>
      <c r="Q2774">
        <v>76.17</v>
      </c>
      <c r="R2774" s="1396">
        <f t="shared" si="60"/>
        <v>79978.5</v>
      </c>
      <c r="AB2774" s="1129" t="str">
        <f t="shared" si="61"/>
        <v>Advantage Start97</v>
      </c>
    </row>
    <row r="2775" spans="1:28" ht="12.95" customHeight="1">
      <c r="A2775" s="168">
        <v>4787</v>
      </c>
      <c r="B2775" s="168" t="s">
        <v>11670</v>
      </c>
      <c r="C2775" s="532">
        <v>44651</v>
      </c>
      <c r="D2775" s="168" t="s">
        <v>2776</v>
      </c>
      <c r="E2775" s="168" t="s">
        <v>11628</v>
      </c>
      <c r="F2775" s="168"/>
      <c r="G2775" s="168"/>
      <c r="H2775" s="530" t="s">
        <v>10427</v>
      </c>
      <c r="I2775" s="530" t="s">
        <v>2870</v>
      </c>
      <c r="J2775" s="660">
        <v>44641</v>
      </c>
      <c r="K2775" s="530" t="s">
        <v>1466</v>
      </c>
      <c r="L2775" s="657">
        <v>1050</v>
      </c>
      <c r="M2775" s="168"/>
      <c r="N2775" s="828"/>
      <c r="O2775" s="168"/>
      <c r="P2775" s="168"/>
      <c r="Q2775">
        <v>76.17</v>
      </c>
      <c r="R2775" s="1396">
        <f t="shared" si="60"/>
        <v>79978.5</v>
      </c>
      <c r="AB2775" s="1129" t="str">
        <f t="shared" si="61"/>
        <v>Sten Skagen232, 233</v>
      </c>
    </row>
    <row r="2776" spans="1:28" ht="12.95" customHeight="1">
      <c r="A2776" s="168">
        <v>4788</v>
      </c>
      <c r="B2776" s="168" t="s">
        <v>11671</v>
      </c>
      <c r="C2776" s="532">
        <v>44651</v>
      </c>
      <c r="D2776" s="168" t="s">
        <v>2779</v>
      </c>
      <c r="E2776" s="168" t="s">
        <v>11629</v>
      </c>
      <c r="F2776" s="168"/>
      <c r="G2776" s="168"/>
      <c r="H2776" s="530" t="s">
        <v>10427</v>
      </c>
      <c r="I2776" s="530" t="s">
        <v>535</v>
      </c>
      <c r="J2776" s="660">
        <v>44651</v>
      </c>
      <c r="K2776" s="530" t="s">
        <v>1466</v>
      </c>
      <c r="L2776" s="657">
        <v>1050</v>
      </c>
      <c r="M2776" s="168"/>
      <c r="N2776" s="828"/>
      <c r="O2776" s="168"/>
      <c r="P2776" s="168"/>
      <c r="Q2776">
        <v>76.17</v>
      </c>
      <c r="R2776" s="1396">
        <f t="shared" si="60"/>
        <v>79978.5</v>
      </c>
      <c r="AB2776" s="1129" t="str">
        <f t="shared" si="61"/>
        <v>Tigris381, 382</v>
      </c>
    </row>
    <row r="2777" spans="1:28" ht="12.95" customHeight="1">
      <c r="A2777" s="168">
        <v>4789</v>
      </c>
      <c r="B2777" s="168" t="s">
        <v>11672</v>
      </c>
      <c r="C2777" s="532">
        <v>44651</v>
      </c>
      <c r="D2777" s="168" t="s">
        <v>2854</v>
      </c>
      <c r="E2777" s="168" t="s">
        <v>11630</v>
      </c>
      <c r="F2777" s="168"/>
      <c r="G2777" s="168"/>
      <c r="H2777" s="530" t="s">
        <v>10427</v>
      </c>
      <c r="I2777" s="530" t="s">
        <v>607</v>
      </c>
      <c r="J2777" s="660">
        <v>44646</v>
      </c>
      <c r="K2777" s="530" t="s">
        <v>1466</v>
      </c>
      <c r="L2777" s="657">
        <v>1050</v>
      </c>
      <c r="M2777" s="168"/>
      <c r="N2777" s="828"/>
      <c r="O2777" s="168"/>
      <c r="P2777" s="168"/>
      <c r="Q2777">
        <v>76.17</v>
      </c>
      <c r="R2777" s="1396">
        <f t="shared" si="60"/>
        <v>79978.5</v>
      </c>
      <c r="AB2777" s="1129" t="str">
        <f t="shared" si="61"/>
        <v>Emmy Schulte314, 315</v>
      </c>
    </row>
    <row r="2778" spans="1:28" ht="12.95" customHeight="1">
      <c r="A2778" s="168">
        <v>4790</v>
      </c>
      <c r="B2778" s="168" t="s">
        <v>11673</v>
      </c>
      <c r="C2778" s="532">
        <v>44651</v>
      </c>
      <c r="D2778" s="168" t="s">
        <v>892</v>
      </c>
      <c r="E2778" s="168" t="s">
        <v>11631</v>
      </c>
      <c r="F2778" s="168"/>
      <c r="G2778" s="168"/>
      <c r="H2778" s="530" t="s">
        <v>10427</v>
      </c>
      <c r="I2778" s="530" t="s">
        <v>412</v>
      </c>
      <c r="J2778" s="660">
        <v>44639</v>
      </c>
      <c r="K2778" s="530" t="s">
        <v>1466</v>
      </c>
      <c r="L2778" s="657">
        <v>1050</v>
      </c>
      <c r="M2778" s="168"/>
      <c r="N2778" s="828"/>
      <c r="O2778" s="168"/>
      <c r="P2778" s="168"/>
      <c r="Q2778">
        <v>76.17</v>
      </c>
      <c r="R2778" s="1396">
        <f t="shared" si="60"/>
        <v>79978.5</v>
      </c>
      <c r="AB2778" s="1129" t="str">
        <f t="shared" si="61"/>
        <v>Elisalex Schulte209, 210</v>
      </c>
    </row>
    <row r="2779" spans="1:28" ht="12.95" customHeight="1">
      <c r="A2779" s="168">
        <v>4791</v>
      </c>
      <c r="B2779" s="168" t="s">
        <v>11674</v>
      </c>
      <c r="C2779" s="532">
        <v>44651</v>
      </c>
      <c r="D2779" s="168" t="s">
        <v>9228</v>
      </c>
      <c r="E2779" s="168" t="s">
        <v>11632</v>
      </c>
      <c r="F2779" s="168"/>
      <c r="G2779" s="168"/>
      <c r="H2779" s="530" t="s">
        <v>10427</v>
      </c>
      <c r="I2779" s="530" t="s">
        <v>7779</v>
      </c>
      <c r="J2779" s="660">
        <v>44631</v>
      </c>
      <c r="K2779" s="530" t="s">
        <v>1466</v>
      </c>
      <c r="L2779" s="657">
        <v>1050</v>
      </c>
      <c r="M2779" s="168"/>
      <c r="N2779" s="828"/>
      <c r="O2779" s="168"/>
      <c r="P2779" s="168"/>
      <c r="Q2779">
        <v>76.17</v>
      </c>
      <c r="R2779" s="1396">
        <f t="shared" si="60"/>
        <v>79978.5</v>
      </c>
      <c r="AB2779" s="1129" t="str">
        <f t="shared" si="61"/>
        <v>Sten Fjell153, 154</v>
      </c>
    </row>
    <row r="2780" spans="1:28" ht="12.95" customHeight="1">
      <c r="A2780" s="168">
        <v>4792</v>
      </c>
      <c r="B2780" s="168" t="s">
        <v>11675</v>
      </c>
      <c r="C2780" s="532">
        <v>44651</v>
      </c>
      <c r="D2780" s="168" t="s">
        <v>5113</v>
      </c>
      <c r="E2780" s="168">
        <v>2201</v>
      </c>
      <c r="F2780" s="168"/>
      <c r="G2780" s="168"/>
      <c r="H2780" s="530" t="s">
        <v>666</v>
      </c>
      <c r="I2780" s="530" t="s">
        <v>575</v>
      </c>
      <c r="J2780" s="660">
        <v>44641</v>
      </c>
      <c r="K2780" s="530" t="s">
        <v>1094</v>
      </c>
      <c r="L2780" s="657">
        <v>1400</v>
      </c>
      <c r="M2780" s="168"/>
      <c r="N2780" s="828"/>
      <c r="O2780" s="168"/>
      <c r="P2780" s="168"/>
      <c r="Q2780">
        <v>76.17</v>
      </c>
      <c r="R2780" s="1396">
        <f t="shared" si="60"/>
        <v>106638</v>
      </c>
      <c r="AB2780" s="1129" t="str">
        <f t="shared" si="61"/>
        <v>Almi Sky2201</v>
      </c>
    </row>
    <row r="2781" spans="1:28" ht="12.95" customHeight="1">
      <c r="A2781" s="168">
        <v>4793</v>
      </c>
      <c r="B2781" s="168" t="s">
        <v>11676</v>
      </c>
      <c r="C2781" s="532">
        <v>44651</v>
      </c>
      <c r="D2781" s="168" t="s">
        <v>4739</v>
      </c>
      <c r="E2781" s="168">
        <v>2108</v>
      </c>
      <c r="F2781" s="168"/>
      <c r="G2781" s="168"/>
      <c r="H2781" s="530" t="s">
        <v>11049</v>
      </c>
      <c r="I2781" s="530" t="s">
        <v>173</v>
      </c>
      <c r="J2781" s="660">
        <v>44622</v>
      </c>
      <c r="K2781" s="530" t="s">
        <v>1094</v>
      </c>
      <c r="L2781" s="657">
        <v>1400</v>
      </c>
      <c r="M2781" s="168"/>
      <c r="N2781" s="828"/>
      <c r="O2781" s="168"/>
      <c r="P2781" s="168"/>
      <c r="Q2781">
        <v>76.17</v>
      </c>
      <c r="R2781" s="1396">
        <f t="shared" si="60"/>
        <v>106638</v>
      </c>
      <c r="AB2781" s="1129" t="str">
        <f t="shared" si="61"/>
        <v>Sonangol Cabinda2108</v>
      </c>
    </row>
    <row r="2782" spans="1:28" ht="12.95" customHeight="1">
      <c r="A2782" s="168">
        <v>4794</v>
      </c>
      <c r="B2782" s="168" t="s">
        <v>11677</v>
      </c>
      <c r="C2782" s="532">
        <v>44651</v>
      </c>
      <c r="D2782" s="168" t="s">
        <v>628</v>
      </c>
      <c r="E2782" s="168">
        <v>2201</v>
      </c>
      <c r="F2782" s="168"/>
      <c r="G2782" s="168"/>
      <c r="H2782" s="530" t="s">
        <v>9848</v>
      </c>
      <c r="I2782" s="530" t="s">
        <v>5779</v>
      </c>
      <c r="J2782" s="660">
        <v>44632</v>
      </c>
      <c r="K2782" s="530" t="s">
        <v>1094</v>
      </c>
      <c r="L2782" s="657">
        <v>1400</v>
      </c>
      <c r="M2782" s="168"/>
      <c r="N2782" s="828"/>
      <c r="O2782" s="168"/>
      <c r="P2782" s="168"/>
      <c r="Q2782">
        <v>76.17</v>
      </c>
      <c r="R2782" s="1396">
        <f t="shared" si="60"/>
        <v>106638</v>
      </c>
      <c r="AB2782" s="1129" t="str">
        <f t="shared" si="61"/>
        <v>Stena President2201</v>
      </c>
    </row>
    <row r="2783" spans="1:28" ht="12.95" customHeight="1">
      <c r="A2783" s="168">
        <v>4795</v>
      </c>
      <c r="B2783" s="168" t="s">
        <v>11678</v>
      </c>
      <c r="C2783" s="532">
        <v>44651</v>
      </c>
      <c r="D2783" s="168" t="s">
        <v>11634</v>
      </c>
      <c r="E2783" s="168">
        <v>2101</v>
      </c>
      <c r="F2783" s="168"/>
      <c r="G2783" s="168"/>
      <c r="H2783" s="530" t="s">
        <v>11473</v>
      </c>
      <c r="I2783" s="530" t="s">
        <v>712</v>
      </c>
      <c r="J2783" s="660">
        <v>44623</v>
      </c>
      <c r="K2783" s="530" t="s">
        <v>1104</v>
      </c>
      <c r="L2783" s="657">
        <v>1500</v>
      </c>
      <c r="M2783" s="168"/>
      <c r="N2783" s="828"/>
      <c r="O2783" s="168"/>
      <c r="P2783" s="168"/>
      <c r="Q2783">
        <v>76.17</v>
      </c>
      <c r="R2783" s="1396">
        <f t="shared" si="60"/>
        <v>114255</v>
      </c>
      <c r="AB2783" s="1129" t="str">
        <f t="shared" si="61"/>
        <v>Clearocean Mesquite2101</v>
      </c>
    </row>
    <row r="2784" spans="1:28" ht="12.95" customHeight="1">
      <c r="A2784" s="168">
        <v>4796</v>
      </c>
      <c r="B2784" s="168" t="s">
        <v>11679</v>
      </c>
      <c r="C2784" s="532">
        <v>44651</v>
      </c>
      <c r="D2784" s="168" t="s">
        <v>11635</v>
      </c>
      <c r="E2784" s="168">
        <v>2104</v>
      </c>
      <c r="F2784" s="168"/>
      <c r="G2784" s="168"/>
      <c r="H2784" s="530" t="s">
        <v>8175</v>
      </c>
      <c r="I2784" s="530" t="s">
        <v>9640</v>
      </c>
      <c r="J2784" s="660">
        <v>44643</v>
      </c>
      <c r="K2784" s="530" t="s">
        <v>1104</v>
      </c>
      <c r="L2784" s="657">
        <v>1500</v>
      </c>
      <c r="M2784" s="168"/>
      <c r="N2784" s="828"/>
      <c r="O2784" s="168"/>
      <c r="P2784" s="168"/>
      <c r="Q2784">
        <v>76.17</v>
      </c>
      <c r="R2784" s="1396">
        <f t="shared" si="60"/>
        <v>114255</v>
      </c>
      <c r="AB2784" s="1129" t="str">
        <f t="shared" si="61"/>
        <v>Pratincole Pacific2104</v>
      </c>
    </row>
    <row r="2785" spans="1:28" ht="12.95" customHeight="1">
      <c r="A2785" s="168">
        <v>4797</v>
      </c>
      <c r="B2785" s="168" t="s">
        <v>11680</v>
      </c>
      <c r="C2785" s="532">
        <v>44651</v>
      </c>
      <c r="D2785" s="168" t="s">
        <v>11636</v>
      </c>
      <c r="E2785" s="168">
        <v>2201</v>
      </c>
      <c r="F2785" s="168"/>
      <c r="G2785" s="168"/>
      <c r="H2785" s="530" t="s">
        <v>8974</v>
      </c>
      <c r="I2785" s="530" t="s">
        <v>535</v>
      </c>
      <c r="J2785" s="660">
        <v>44643</v>
      </c>
      <c r="K2785" s="530" t="s">
        <v>1104</v>
      </c>
      <c r="L2785" s="657">
        <v>1500</v>
      </c>
      <c r="M2785" s="168"/>
      <c r="N2785" s="828"/>
      <c r="O2785" s="168"/>
      <c r="P2785" s="168"/>
      <c r="Q2785">
        <v>76.17</v>
      </c>
      <c r="R2785" s="1396">
        <f t="shared" si="60"/>
        <v>114255</v>
      </c>
      <c r="AB2785" s="1129" t="str">
        <f t="shared" si="61"/>
        <v>Jade Blossom2201</v>
      </c>
    </row>
    <row r="2786" spans="1:28" ht="12.95" customHeight="1">
      <c r="A2786" s="168">
        <v>4798</v>
      </c>
      <c r="B2786" s="168" t="s">
        <v>11681</v>
      </c>
      <c r="C2786" s="532">
        <v>44651</v>
      </c>
      <c r="D2786" s="168" t="s">
        <v>2333</v>
      </c>
      <c r="E2786" s="168">
        <v>48</v>
      </c>
      <c r="F2786" s="168"/>
      <c r="G2786" s="168"/>
      <c r="H2786" s="530" t="s">
        <v>11637</v>
      </c>
      <c r="I2786" s="530" t="s">
        <v>25</v>
      </c>
      <c r="J2786" s="660">
        <v>44640</v>
      </c>
      <c r="K2786" s="530" t="s">
        <v>60</v>
      </c>
      <c r="L2786" s="657">
        <v>800</v>
      </c>
      <c r="M2786" s="168"/>
      <c r="N2786" s="828"/>
      <c r="O2786" s="168"/>
      <c r="P2786" s="168"/>
      <c r="Q2786">
        <v>76.17</v>
      </c>
      <c r="R2786" s="1396">
        <f t="shared" si="60"/>
        <v>60936</v>
      </c>
      <c r="AB2786" s="1129" t="str">
        <f t="shared" si="61"/>
        <v>Tahoe Spirit48</v>
      </c>
    </row>
    <row r="2787" spans="1:28" ht="12.95" customHeight="1">
      <c r="A2787" s="168">
        <v>4799</v>
      </c>
      <c r="B2787" s="168" t="s">
        <v>11682</v>
      </c>
      <c r="C2787" s="532">
        <v>44651</v>
      </c>
      <c r="D2787" s="168" t="s">
        <v>8242</v>
      </c>
      <c r="E2787" s="168">
        <v>62</v>
      </c>
      <c r="F2787" s="168"/>
      <c r="G2787" s="168"/>
      <c r="H2787" s="530" t="s">
        <v>8474</v>
      </c>
      <c r="I2787" s="530" t="s">
        <v>25</v>
      </c>
      <c r="J2787" s="660">
        <v>44629</v>
      </c>
      <c r="K2787" s="530" t="s">
        <v>60</v>
      </c>
      <c r="L2787" s="657">
        <v>800</v>
      </c>
      <c r="M2787" s="168"/>
      <c r="N2787" s="828"/>
      <c r="O2787" s="168"/>
      <c r="P2787" s="168"/>
      <c r="Q2787">
        <v>76.17</v>
      </c>
      <c r="R2787" s="1396">
        <f t="shared" si="60"/>
        <v>60936</v>
      </c>
      <c r="AB2787" s="1129" t="str">
        <f t="shared" si="61"/>
        <v>Atlanta Spirit62</v>
      </c>
    </row>
    <row r="2788" spans="1:28" ht="12.95" customHeight="1">
      <c r="A2788" s="168">
        <v>4800</v>
      </c>
      <c r="B2788" s="168" t="s">
        <v>11683</v>
      </c>
      <c r="C2788" s="532">
        <v>44651</v>
      </c>
      <c r="D2788" s="168" t="s">
        <v>8603</v>
      </c>
      <c r="E2788" s="168">
        <v>47</v>
      </c>
      <c r="F2788" s="168"/>
      <c r="G2788" s="168"/>
      <c r="H2788" s="530" t="s">
        <v>8314</v>
      </c>
      <c r="I2788" s="530" t="s">
        <v>433</v>
      </c>
      <c r="J2788" s="660">
        <v>44638</v>
      </c>
      <c r="K2788" s="530" t="s">
        <v>60</v>
      </c>
      <c r="L2788" s="657">
        <v>800</v>
      </c>
      <c r="M2788" s="168"/>
      <c r="N2788" s="828"/>
      <c r="O2788" s="168"/>
      <c r="P2788" s="168"/>
      <c r="Q2788">
        <v>76.17</v>
      </c>
      <c r="R2788" s="1396">
        <f t="shared" si="60"/>
        <v>60936</v>
      </c>
      <c r="AB2788" s="1129" t="str">
        <f t="shared" si="61"/>
        <v>Seoul Spirit47</v>
      </c>
    </row>
    <row r="2789" spans="1:28" ht="12.95" customHeight="1">
      <c r="A2789" s="168">
        <v>4801</v>
      </c>
      <c r="B2789" s="168" t="s">
        <v>11684</v>
      </c>
      <c r="C2789" s="532">
        <v>44651</v>
      </c>
      <c r="D2789" s="168" t="s">
        <v>1274</v>
      </c>
      <c r="E2789" s="168">
        <v>110</v>
      </c>
      <c r="F2789" s="168"/>
      <c r="G2789" s="168"/>
      <c r="H2789" s="530" t="s">
        <v>63</v>
      </c>
      <c r="I2789" s="530" t="s">
        <v>269</v>
      </c>
      <c r="J2789" s="660">
        <v>44643</v>
      </c>
      <c r="K2789" s="530" t="s">
        <v>60</v>
      </c>
      <c r="L2789" s="657">
        <v>800</v>
      </c>
      <c r="M2789" s="168"/>
      <c r="N2789" s="828"/>
      <c r="O2789" s="168"/>
      <c r="P2789" s="168"/>
      <c r="Q2789">
        <v>76.17</v>
      </c>
      <c r="R2789" s="1396">
        <f t="shared" si="60"/>
        <v>60936</v>
      </c>
      <c r="AB2789" s="1129" t="str">
        <f t="shared" si="61"/>
        <v>Yamato Spirit110</v>
      </c>
    </row>
    <row r="2790" spans="1:28" ht="12.95" customHeight="1">
      <c r="A2790" s="168">
        <v>4802</v>
      </c>
      <c r="B2790" s="168" t="s">
        <v>11685</v>
      </c>
      <c r="C2790" s="532">
        <v>44651</v>
      </c>
      <c r="D2790" s="168" t="s">
        <v>7687</v>
      </c>
      <c r="E2790" s="168">
        <v>97</v>
      </c>
      <c r="F2790" s="168"/>
      <c r="G2790" s="168"/>
      <c r="H2790" s="530" t="s">
        <v>830</v>
      </c>
      <c r="I2790" s="530" t="s">
        <v>269</v>
      </c>
      <c r="J2790" s="660">
        <v>44634</v>
      </c>
      <c r="K2790" s="530" t="s">
        <v>60</v>
      </c>
      <c r="L2790" s="657">
        <v>800</v>
      </c>
      <c r="M2790" s="168"/>
      <c r="N2790" s="828"/>
      <c r="O2790" s="168"/>
      <c r="P2790" s="168"/>
      <c r="Q2790">
        <v>76.17</v>
      </c>
      <c r="R2790" s="1396">
        <f t="shared" si="60"/>
        <v>60936</v>
      </c>
      <c r="AB2790" s="1129" t="str">
        <f t="shared" si="61"/>
        <v>FSL Hong Kong97</v>
      </c>
    </row>
    <row r="2791" spans="1:28" ht="12.95" customHeight="1">
      <c r="A2791" s="168">
        <v>4803</v>
      </c>
      <c r="B2791" s="168" t="s">
        <v>11686</v>
      </c>
      <c r="C2791" s="532">
        <v>44651</v>
      </c>
      <c r="D2791" s="168" t="s">
        <v>7825</v>
      </c>
      <c r="E2791" s="168">
        <v>76</v>
      </c>
      <c r="F2791" s="168"/>
      <c r="G2791" s="168"/>
      <c r="H2791" s="530" t="s">
        <v>7826</v>
      </c>
      <c r="I2791" s="530" t="s">
        <v>1285</v>
      </c>
      <c r="J2791" s="660">
        <v>44647</v>
      </c>
      <c r="K2791" s="530" t="s">
        <v>8366</v>
      </c>
      <c r="L2791" s="657">
        <v>1200</v>
      </c>
      <c r="M2791" s="168"/>
      <c r="N2791" s="828"/>
      <c r="O2791" s="168"/>
      <c r="P2791" s="168"/>
      <c r="Q2791">
        <v>76.17</v>
      </c>
      <c r="R2791" s="1396">
        <f t="shared" si="60"/>
        <v>91404</v>
      </c>
      <c r="AB2791" s="1129" t="str">
        <f t="shared" si="61"/>
        <v>Goldengate Park76</v>
      </c>
    </row>
    <row r="2792" spans="1:28" ht="12.95" customHeight="1">
      <c r="A2792" s="168">
        <v>4804</v>
      </c>
      <c r="B2792" s="168" t="s">
        <v>11687</v>
      </c>
      <c r="C2792" s="532">
        <v>44651</v>
      </c>
      <c r="D2792" s="168" t="s">
        <v>10543</v>
      </c>
      <c r="E2792" s="168">
        <v>16</v>
      </c>
      <c r="F2792" s="168"/>
      <c r="G2792" s="168"/>
      <c r="H2792" s="530" t="s">
        <v>10763</v>
      </c>
      <c r="I2792" s="530" t="s">
        <v>8957</v>
      </c>
      <c r="J2792" s="660">
        <v>44634</v>
      </c>
      <c r="K2792" s="530" t="s">
        <v>8366</v>
      </c>
      <c r="L2792" s="657">
        <v>1200</v>
      </c>
      <c r="M2792" s="168"/>
      <c r="N2792" s="828"/>
      <c r="O2792" s="168"/>
      <c r="P2792" s="168"/>
      <c r="Q2792">
        <v>76.17</v>
      </c>
      <c r="R2792" s="1396">
        <f t="shared" si="60"/>
        <v>91404</v>
      </c>
      <c r="AB2792" s="1129" t="str">
        <f t="shared" si="61"/>
        <v>Celsius Miami16</v>
      </c>
    </row>
    <row r="2793" spans="1:28" ht="12.95" customHeight="1">
      <c r="A2793" s="168">
        <v>4805</v>
      </c>
      <c r="B2793" s="168" t="s">
        <v>11688</v>
      </c>
      <c r="C2793" s="532">
        <v>44651</v>
      </c>
      <c r="D2793" s="168" t="s">
        <v>10767</v>
      </c>
      <c r="E2793" s="168">
        <v>10</v>
      </c>
      <c r="F2793" s="168"/>
      <c r="G2793" s="168"/>
      <c r="H2793" s="530" t="s">
        <v>1405</v>
      </c>
      <c r="I2793" s="530" t="s">
        <v>62</v>
      </c>
      <c r="J2793" s="660">
        <v>44641</v>
      </c>
      <c r="K2793" s="530" t="s">
        <v>8366</v>
      </c>
      <c r="L2793" s="657">
        <v>1200</v>
      </c>
      <c r="M2793" s="168"/>
      <c r="N2793" s="828"/>
      <c r="O2793" s="168"/>
      <c r="P2793" s="168"/>
      <c r="Q2793">
        <v>76.17</v>
      </c>
      <c r="R2793" s="1396">
        <f t="shared" si="60"/>
        <v>91404</v>
      </c>
      <c r="AB2793" s="1129" t="str">
        <f t="shared" si="61"/>
        <v>Lavraki10</v>
      </c>
    </row>
    <row r="2794" spans="1:28" ht="12.95" customHeight="1">
      <c r="A2794" s="168">
        <v>4806</v>
      </c>
      <c r="B2794" s="168" t="s">
        <v>11689</v>
      </c>
      <c r="C2794" s="532">
        <v>44651</v>
      </c>
      <c r="D2794" s="168" t="s">
        <v>10769</v>
      </c>
      <c r="E2794" s="168">
        <v>23</v>
      </c>
      <c r="F2794" s="168"/>
      <c r="G2794" s="168"/>
      <c r="H2794" s="530" t="s">
        <v>10654</v>
      </c>
      <c r="I2794" s="530" t="s">
        <v>419</v>
      </c>
      <c r="J2794" s="660">
        <v>44644</v>
      </c>
      <c r="K2794" s="530" t="s">
        <v>8366</v>
      </c>
      <c r="L2794" s="657">
        <v>1200</v>
      </c>
      <c r="M2794" s="168"/>
      <c r="N2794" s="828"/>
      <c r="O2794" s="168"/>
      <c r="P2794" s="168"/>
      <c r="Q2794">
        <v>76.17</v>
      </c>
      <c r="R2794" s="1396">
        <f t="shared" si="60"/>
        <v>91404</v>
      </c>
      <c r="AB2794" s="1129" t="str">
        <f t="shared" si="61"/>
        <v>Xena23</v>
      </c>
    </row>
    <row r="2795" spans="1:28" ht="12.95" customHeight="1">
      <c r="A2795" s="168">
        <v>4807</v>
      </c>
      <c r="B2795" s="168" t="s">
        <v>11690</v>
      </c>
      <c r="C2795" s="532">
        <v>44651</v>
      </c>
      <c r="D2795" s="168" t="s">
        <v>11434</v>
      </c>
      <c r="E2795" s="168">
        <v>2</v>
      </c>
      <c r="F2795" s="168"/>
      <c r="G2795" s="168"/>
      <c r="H2795" s="530" t="s">
        <v>11638</v>
      </c>
      <c r="I2795" s="530" t="s">
        <v>11466</v>
      </c>
      <c r="J2795" s="660">
        <v>44622</v>
      </c>
      <c r="K2795" s="530" t="s">
        <v>8366</v>
      </c>
      <c r="L2795" s="657">
        <v>1200</v>
      </c>
      <c r="M2795" s="168"/>
      <c r="N2795" s="828"/>
      <c r="O2795" s="168"/>
      <c r="P2795" s="168"/>
      <c r="Q2795">
        <v>76.17</v>
      </c>
      <c r="R2795" s="1396">
        <f t="shared" si="60"/>
        <v>91404</v>
      </c>
      <c r="AB2795" s="1129" t="str">
        <f t="shared" si="61"/>
        <v>Mirella S2</v>
      </c>
    </row>
    <row r="2796" spans="1:28" ht="12.95" customHeight="1">
      <c r="A2796" s="168">
        <v>4808</v>
      </c>
      <c r="B2796" s="168" t="s">
        <v>11691</v>
      </c>
      <c r="C2796" s="532">
        <v>44651</v>
      </c>
      <c r="D2796" s="168" t="s">
        <v>8574</v>
      </c>
      <c r="E2796" s="168">
        <v>186</v>
      </c>
      <c r="F2796" s="168"/>
      <c r="G2796" s="168"/>
      <c r="H2796" s="530" t="s">
        <v>8245</v>
      </c>
      <c r="I2796" s="530" t="s">
        <v>8223</v>
      </c>
      <c r="J2796" s="660">
        <v>44643</v>
      </c>
      <c r="K2796" s="530" t="s">
        <v>8366</v>
      </c>
      <c r="L2796" s="657">
        <v>1200</v>
      </c>
      <c r="M2796" s="168"/>
      <c r="N2796" s="828"/>
      <c r="O2796" s="168"/>
      <c r="P2796" s="168"/>
      <c r="Q2796">
        <v>76.17</v>
      </c>
      <c r="R2796" s="1396">
        <f t="shared" si="60"/>
        <v>91404</v>
      </c>
      <c r="AB2796" s="1129" t="str">
        <f t="shared" si="61"/>
        <v>Seaways Luzon186</v>
      </c>
    </row>
    <row r="2797" spans="1:28" ht="12.95" customHeight="1">
      <c r="A2797" s="168">
        <v>4809</v>
      </c>
      <c r="B2797" s="168" t="s">
        <v>11692</v>
      </c>
      <c r="C2797" s="532">
        <v>44651</v>
      </c>
      <c r="D2797" s="168" t="s">
        <v>7496</v>
      </c>
      <c r="E2797" s="168">
        <v>51</v>
      </c>
      <c r="F2797" s="168"/>
      <c r="G2797" s="168"/>
      <c r="H2797" s="530" t="s">
        <v>10053</v>
      </c>
      <c r="I2797" s="530" t="s">
        <v>3180</v>
      </c>
      <c r="J2797" s="660">
        <v>44622</v>
      </c>
      <c r="K2797" s="530" t="s">
        <v>8366</v>
      </c>
      <c r="L2797" s="657">
        <v>1200</v>
      </c>
      <c r="M2797" s="168"/>
      <c r="N2797" s="828"/>
      <c r="O2797" s="168"/>
      <c r="P2797" s="168"/>
      <c r="Q2797">
        <v>76.17</v>
      </c>
      <c r="R2797" s="1396">
        <f t="shared" si="60"/>
        <v>91404</v>
      </c>
      <c r="AB2797" s="1129" t="str">
        <f t="shared" si="61"/>
        <v>Cabo Misaki51</v>
      </c>
    </row>
    <row r="2798" spans="1:28" ht="12.95" customHeight="1">
      <c r="A2798" s="168">
        <v>4810</v>
      </c>
      <c r="B2798" s="168" t="s">
        <v>11693</v>
      </c>
      <c r="C2798" s="532">
        <v>44651</v>
      </c>
      <c r="D2798" s="168" t="s">
        <v>7419</v>
      </c>
      <c r="E2798" s="168" t="s">
        <v>11639</v>
      </c>
      <c r="F2798" s="168"/>
      <c r="G2798" s="168"/>
      <c r="H2798" s="530" t="s">
        <v>7498</v>
      </c>
      <c r="I2798" s="530" t="s">
        <v>9415</v>
      </c>
      <c r="J2798" s="660">
        <v>44632</v>
      </c>
      <c r="K2798" s="530" t="s">
        <v>8366</v>
      </c>
      <c r="L2798" s="657">
        <v>1200</v>
      </c>
      <c r="M2798" s="168"/>
      <c r="N2798" s="828"/>
      <c r="O2798" s="168"/>
      <c r="P2798" s="168"/>
      <c r="Q2798">
        <v>76.17</v>
      </c>
      <c r="R2798" s="1396">
        <f t="shared" si="60"/>
        <v>91404</v>
      </c>
      <c r="AB2798" s="1129" t="str">
        <f t="shared" si="61"/>
        <v>Chantal162_169F</v>
      </c>
    </row>
    <row r="2799" spans="1:28" ht="12.95" customHeight="1">
      <c r="A2799" s="168">
        <v>4811</v>
      </c>
      <c r="B2799" s="168" t="s">
        <v>11694</v>
      </c>
      <c r="C2799" s="532">
        <v>44651</v>
      </c>
      <c r="D2799" s="168" t="s">
        <v>8466</v>
      </c>
      <c r="E2799" s="168">
        <v>40</v>
      </c>
      <c r="F2799" s="168"/>
      <c r="G2799" s="168"/>
      <c r="H2799" s="530" t="s">
        <v>8245</v>
      </c>
      <c r="I2799" s="530" t="s">
        <v>145</v>
      </c>
      <c r="J2799" s="660">
        <v>44640</v>
      </c>
      <c r="K2799" s="530" t="s">
        <v>8366</v>
      </c>
      <c r="L2799" s="657">
        <v>1200</v>
      </c>
      <c r="M2799" s="168"/>
      <c r="N2799" s="828"/>
      <c r="O2799" s="168"/>
      <c r="P2799" s="168"/>
      <c r="Q2799">
        <v>76.17</v>
      </c>
      <c r="R2799" s="1396">
        <f t="shared" si="60"/>
        <v>91404</v>
      </c>
      <c r="AB2799" s="1129" t="str">
        <f t="shared" si="61"/>
        <v>Cabo Fuji40</v>
      </c>
    </row>
    <row r="2800" spans="1:28" ht="12.95" customHeight="1">
      <c r="A2800" s="168">
        <v>4812</v>
      </c>
      <c r="B2800" s="168" t="s">
        <v>11695</v>
      </c>
      <c r="C2800" s="532">
        <v>44651</v>
      </c>
      <c r="D2800" s="168" t="s">
        <v>7506</v>
      </c>
      <c r="E2800" s="168">
        <v>42</v>
      </c>
      <c r="F2800" s="168"/>
      <c r="G2800" s="168"/>
      <c r="H2800" s="530" t="s">
        <v>1304</v>
      </c>
      <c r="I2800" s="530" t="s">
        <v>20</v>
      </c>
      <c r="J2800" s="660">
        <v>44621</v>
      </c>
      <c r="K2800" s="530" t="s">
        <v>8366</v>
      </c>
      <c r="L2800" s="657">
        <v>1200</v>
      </c>
      <c r="M2800" s="168"/>
      <c r="N2800" s="828"/>
      <c r="O2800" s="168"/>
      <c r="P2800" s="168"/>
      <c r="Q2800">
        <v>76.17</v>
      </c>
      <c r="R2800" s="1396">
        <f t="shared" si="60"/>
        <v>91404</v>
      </c>
      <c r="AB2800" s="1129" t="str">
        <f t="shared" si="61"/>
        <v>Aquatravesia42</v>
      </c>
    </row>
    <row r="2801" spans="1:28" ht="12.95" customHeight="1">
      <c r="A2801" s="168">
        <v>4813</v>
      </c>
      <c r="B2801" s="168" t="s">
        <v>11696</v>
      </c>
      <c r="C2801" s="532">
        <v>44651</v>
      </c>
      <c r="D2801" s="168" t="s">
        <v>8970</v>
      </c>
      <c r="E2801" s="168" t="s">
        <v>11640</v>
      </c>
      <c r="F2801" s="168"/>
      <c r="G2801" s="168"/>
      <c r="H2801" s="530" t="s">
        <v>7498</v>
      </c>
      <c r="I2801" s="530" t="s">
        <v>829</v>
      </c>
      <c r="J2801" s="660">
        <v>44646</v>
      </c>
      <c r="K2801" s="530" t="s">
        <v>8366</v>
      </c>
      <c r="L2801" s="657">
        <v>1200</v>
      </c>
      <c r="M2801" s="168"/>
      <c r="N2801" s="828"/>
      <c r="O2801" s="168"/>
      <c r="P2801" s="168"/>
      <c r="Q2801">
        <v>76.17</v>
      </c>
      <c r="R2801" s="1396">
        <f t="shared" si="60"/>
        <v>91404</v>
      </c>
      <c r="AB2801" s="1129" t="str">
        <f t="shared" si="61"/>
        <v>Salamina34P_135F</v>
      </c>
    </row>
    <row r="2802" spans="1:28" ht="12.95" customHeight="1">
      <c r="A2802" s="168">
        <v>4814</v>
      </c>
      <c r="B2802" s="168" t="s">
        <v>11697</v>
      </c>
      <c r="C2802" s="532">
        <v>44651</v>
      </c>
      <c r="D2802" s="168" t="s">
        <v>10737</v>
      </c>
      <c r="E2802" s="168" t="s">
        <v>11641</v>
      </c>
      <c r="F2802" s="168"/>
      <c r="G2802" s="168"/>
      <c r="H2802" s="530" t="s">
        <v>10053</v>
      </c>
      <c r="I2802" s="530" t="s">
        <v>385</v>
      </c>
      <c r="J2802" s="660">
        <v>44622</v>
      </c>
      <c r="K2802" s="530" t="s">
        <v>8366</v>
      </c>
      <c r="L2802" s="657">
        <v>1200</v>
      </c>
      <c r="M2802" s="168"/>
      <c r="N2802" s="828"/>
      <c r="O2802" s="168"/>
      <c r="P2802" s="168"/>
      <c r="Q2802">
        <v>76.17</v>
      </c>
      <c r="R2802" s="1396">
        <f t="shared" si="60"/>
        <v>91404</v>
      </c>
      <c r="AB2802" s="1129" t="str">
        <f t="shared" si="61"/>
        <v>Seaways Guayaquil015L</v>
      </c>
    </row>
    <row r="2803" spans="1:28" ht="12.95" customHeight="1">
      <c r="A2803" s="168"/>
      <c r="B2803" s="168"/>
      <c r="C2803" s="532"/>
      <c r="D2803" s="168"/>
      <c r="E2803" s="168"/>
      <c r="F2803" s="168"/>
      <c r="G2803" s="168"/>
      <c r="H2803" s="530"/>
      <c r="I2803" s="530"/>
      <c r="J2803" s="660"/>
      <c r="K2803" s="530"/>
      <c r="L2803" s="657"/>
      <c r="M2803" s="168"/>
      <c r="N2803" s="828"/>
      <c r="O2803" s="168"/>
      <c r="P2803" s="168"/>
      <c r="R2803" s="1396" t="str">
        <f t="shared" si="60"/>
        <v/>
      </c>
      <c r="AB2803" s="1129" t="str">
        <f t="shared" si="61"/>
        <v/>
      </c>
    </row>
    <row r="2804" spans="1:28" ht="12.95" customHeight="1">
      <c r="A2804" s="168"/>
      <c r="B2804" s="168"/>
      <c r="C2804" s="532"/>
      <c r="D2804" s="168"/>
      <c r="E2804" s="168"/>
      <c r="F2804" s="168"/>
      <c r="G2804" s="168"/>
      <c r="H2804" s="530"/>
      <c r="I2804" s="530"/>
      <c r="J2804" s="660"/>
      <c r="K2804" s="530"/>
      <c r="L2804" s="657"/>
      <c r="M2804" s="168"/>
      <c r="N2804" s="828"/>
      <c r="O2804" s="168"/>
      <c r="P2804" s="168"/>
      <c r="R2804" s="1396" t="str">
        <f t="shared" si="60"/>
        <v/>
      </c>
      <c r="AB2804" s="1129" t="str">
        <f t="shared" si="61"/>
        <v/>
      </c>
    </row>
    <row r="2805" spans="1:28" ht="12.95" customHeight="1">
      <c r="A2805" s="168"/>
      <c r="B2805" s="168"/>
      <c r="C2805" s="532"/>
      <c r="D2805" s="168"/>
      <c r="E2805" s="168"/>
      <c r="F2805" s="168"/>
      <c r="G2805" s="168"/>
      <c r="H2805" s="530"/>
      <c r="I2805" s="530"/>
      <c r="J2805" s="660"/>
      <c r="K2805" s="530"/>
      <c r="L2805" s="657"/>
      <c r="M2805" s="168"/>
      <c r="N2805" s="828"/>
      <c r="O2805" s="168"/>
      <c r="P2805" s="168"/>
      <c r="R2805" s="1396" t="str">
        <f t="shared" si="60"/>
        <v/>
      </c>
      <c r="AB2805" s="1129" t="str">
        <f t="shared" si="61"/>
        <v/>
      </c>
    </row>
    <row r="2806" spans="1:28" ht="12.95" customHeight="1">
      <c r="A2806" s="168"/>
      <c r="B2806" s="168"/>
      <c r="C2806" s="532"/>
      <c r="D2806" s="168"/>
      <c r="E2806" s="168"/>
      <c r="F2806" s="168"/>
      <c r="G2806" s="168"/>
      <c r="H2806" s="530"/>
      <c r="I2806" s="530"/>
      <c r="J2806" s="660"/>
      <c r="K2806" s="530"/>
      <c r="L2806" s="657"/>
      <c r="M2806" s="168"/>
      <c r="N2806" s="828"/>
      <c r="O2806" s="168"/>
      <c r="P2806" s="168"/>
      <c r="R2806" s="1396" t="str">
        <f t="shared" si="60"/>
        <v/>
      </c>
      <c r="AB2806" s="1129" t="str">
        <f t="shared" si="61"/>
        <v/>
      </c>
    </row>
    <row r="2807" spans="1:28" ht="12.95" customHeight="1">
      <c r="A2807" s="168"/>
      <c r="B2807" s="168"/>
      <c r="C2807" s="532"/>
      <c r="D2807" s="168"/>
      <c r="E2807" s="168"/>
      <c r="F2807" s="168"/>
      <c r="G2807" s="168"/>
      <c r="H2807" s="530"/>
      <c r="I2807" s="530"/>
      <c r="J2807" s="660"/>
      <c r="K2807" s="530"/>
      <c r="L2807" s="657"/>
      <c r="M2807" s="168"/>
      <c r="N2807" s="828"/>
      <c r="O2807" s="168"/>
      <c r="P2807" s="168"/>
      <c r="R2807" s="1396" t="str">
        <f t="shared" si="60"/>
        <v/>
      </c>
      <c r="AB2807" s="1129" t="str">
        <f t="shared" si="61"/>
        <v/>
      </c>
    </row>
    <row r="2808" spans="1:28" ht="12.95" customHeight="1">
      <c r="A2808" s="168"/>
      <c r="B2808" s="168"/>
      <c r="C2808" s="532"/>
      <c r="D2808" s="168"/>
      <c r="E2808" s="168"/>
      <c r="F2808" s="168"/>
      <c r="G2808" s="168"/>
      <c r="H2808" s="530"/>
      <c r="I2808" s="530"/>
      <c r="J2808" s="660"/>
      <c r="K2808" s="530"/>
      <c r="L2808" s="657"/>
      <c r="M2808" s="168"/>
      <c r="N2808" s="828"/>
      <c r="O2808" s="168"/>
      <c r="P2808" s="168"/>
      <c r="R2808" s="1396" t="str">
        <f t="shared" si="60"/>
        <v/>
      </c>
      <c r="AB2808" s="1129" t="str">
        <f t="shared" si="61"/>
        <v/>
      </c>
    </row>
    <row r="2809" spans="1:28" ht="12.95" customHeight="1">
      <c r="A2809" s="168"/>
      <c r="B2809" s="168"/>
      <c r="C2809" s="532"/>
      <c r="D2809" s="168"/>
      <c r="E2809" s="168"/>
      <c r="F2809" s="168"/>
      <c r="G2809" s="168"/>
      <c r="H2809" s="530"/>
      <c r="I2809" s="530"/>
      <c r="J2809" s="660"/>
      <c r="K2809" s="530"/>
      <c r="L2809" s="657"/>
      <c r="M2809" s="168"/>
      <c r="N2809" s="828"/>
      <c r="O2809" s="168"/>
      <c r="P2809" s="168"/>
      <c r="R2809" s="1396" t="str">
        <f t="shared" si="60"/>
        <v/>
      </c>
      <c r="AB2809" s="1129" t="str">
        <f t="shared" si="61"/>
        <v/>
      </c>
    </row>
    <row r="2810" spans="1:28" ht="12.95" customHeight="1">
      <c r="A2810" s="168"/>
      <c r="B2810" s="168"/>
      <c r="C2810" s="532"/>
      <c r="D2810" s="168"/>
      <c r="E2810" s="168"/>
      <c r="F2810" s="168"/>
      <c r="G2810" s="168"/>
      <c r="H2810" s="530"/>
      <c r="I2810" s="530"/>
      <c r="J2810" s="660"/>
      <c r="K2810" s="530"/>
      <c r="L2810" s="657"/>
      <c r="M2810" s="168"/>
      <c r="N2810" s="828"/>
      <c r="O2810" s="168"/>
      <c r="P2810" s="168"/>
      <c r="R2810" s="1396" t="str">
        <f t="shared" si="60"/>
        <v/>
      </c>
      <c r="AB2810" s="1129" t="str">
        <f t="shared" si="61"/>
        <v/>
      </c>
    </row>
    <row r="2811" spans="1:28" ht="12.95" customHeight="1">
      <c r="A2811" s="168"/>
      <c r="B2811" s="168"/>
      <c r="C2811" s="532"/>
      <c r="D2811" s="168"/>
      <c r="E2811" s="168"/>
      <c r="F2811" s="168"/>
      <c r="G2811" s="168"/>
      <c r="H2811" s="530"/>
      <c r="I2811" s="530"/>
      <c r="J2811" s="660"/>
      <c r="K2811" s="530"/>
      <c r="L2811" s="657"/>
      <c r="M2811" s="168"/>
      <c r="N2811" s="828"/>
      <c r="O2811" s="168"/>
      <c r="P2811" s="168"/>
      <c r="R2811" s="1396" t="str">
        <f t="shared" si="60"/>
        <v/>
      </c>
      <c r="AB2811" s="1129" t="str">
        <f t="shared" si="61"/>
        <v/>
      </c>
    </row>
    <row r="2812" spans="1:28" ht="12.95" customHeight="1">
      <c r="A2812" s="168"/>
      <c r="B2812" s="168"/>
      <c r="C2812" s="532"/>
      <c r="D2812" s="168"/>
      <c r="E2812" s="168"/>
      <c r="F2812" s="168"/>
      <c r="G2812" s="168"/>
      <c r="H2812" s="530"/>
      <c r="I2812" s="530"/>
      <c r="J2812" s="660"/>
      <c r="K2812" s="530"/>
      <c r="L2812" s="657"/>
      <c r="M2812" s="168"/>
      <c r="N2812" s="828"/>
      <c r="O2812" s="168"/>
      <c r="P2812" s="168"/>
      <c r="R2812" s="1396" t="str">
        <f t="shared" si="60"/>
        <v/>
      </c>
      <c r="AB2812" s="1129" t="str">
        <f t="shared" si="61"/>
        <v/>
      </c>
    </row>
    <row r="2813" spans="1:28" ht="12.95" customHeight="1">
      <c r="A2813" s="168"/>
      <c r="B2813" s="168"/>
      <c r="C2813" s="532"/>
      <c r="D2813" s="168"/>
      <c r="E2813" s="168"/>
      <c r="F2813" s="168"/>
      <c r="G2813" s="168"/>
      <c r="H2813" s="530"/>
      <c r="I2813" s="530"/>
      <c r="J2813" s="660"/>
      <c r="K2813" s="530"/>
      <c r="L2813" s="657"/>
      <c r="M2813" s="168"/>
      <c r="N2813" s="828"/>
      <c r="O2813" s="168"/>
      <c r="P2813" s="168"/>
      <c r="R2813" s="1396" t="str">
        <f t="shared" si="60"/>
        <v/>
      </c>
      <c r="AB2813" s="1129" t="str">
        <f t="shared" si="61"/>
        <v/>
      </c>
    </row>
    <row r="2814" spans="1:28" ht="12.95" customHeight="1">
      <c r="A2814" s="168"/>
      <c r="B2814" s="168"/>
      <c r="C2814" s="532"/>
      <c r="D2814" s="168"/>
      <c r="E2814" s="168"/>
      <c r="F2814" s="168"/>
      <c r="G2814" s="168"/>
      <c r="H2814" s="530"/>
      <c r="I2814" s="530"/>
      <c r="J2814" s="660"/>
      <c r="K2814" s="530"/>
      <c r="L2814" s="657"/>
      <c r="M2814" s="168"/>
      <c r="N2814" s="828"/>
      <c r="O2814" s="168"/>
      <c r="P2814" s="168"/>
      <c r="R2814" s="1396" t="str">
        <f t="shared" ref="R2814:R2817" si="62">IF(OR(L2814="",Q2814=""),"",L2814*Q2814)</f>
        <v/>
      </c>
      <c r="AB2814" s="1129" t="str">
        <f t="shared" si="61"/>
        <v/>
      </c>
    </row>
    <row r="2815" spans="1:28" ht="12.95" customHeight="1">
      <c r="A2815" s="168"/>
      <c r="B2815" s="168"/>
      <c r="C2815" s="532"/>
      <c r="D2815" s="168"/>
      <c r="E2815" s="168"/>
      <c r="F2815" s="168"/>
      <c r="G2815" s="168"/>
      <c r="H2815" s="530"/>
      <c r="I2815" s="530"/>
      <c r="J2815" s="660"/>
      <c r="K2815" s="530"/>
      <c r="L2815" s="657"/>
      <c r="M2815" s="168"/>
      <c r="N2815" s="828"/>
      <c r="O2815" s="168"/>
      <c r="P2815" s="168"/>
      <c r="R2815" s="1396" t="str">
        <f t="shared" si="62"/>
        <v/>
      </c>
      <c r="AB2815" s="1129" t="str">
        <f t="shared" si="61"/>
        <v/>
      </c>
    </row>
    <row r="2816" spans="1:28" ht="12.95" customHeight="1">
      <c r="A2816" s="168"/>
      <c r="B2816" s="168"/>
      <c r="C2816" s="532"/>
      <c r="D2816" s="168"/>
      <c r="E2816" s="168"/>
      <c r="F2816" s="168"/>
      <c r="G2816" s="168"/>
      <c r="H2816" s="530"/>
      <c r="I2816" s="530"/>
      <c r="J2816" s="660"/>
      <c r="K2816" s="530"/>
      <c r="L2816" s="657"/>
      <c r="M2816" s="168"/>
      <c r="N2816" s="828"/>
      <c r="O2816" s="168"/>
      <c r="P2816" s="168"/>
      <c r="R2816" s="1396" t="str">
        <f t="shared" si="62"/>
        <v/>
      </c>
      <c r="AB2816" s="1129" t="str">
        <f t="shared" si="61"/>
        <v/>
      </c>
    </row>
    <row r="2817" spans="1:28" ht="12.95" customHeight="1">
      <c r="A2817" s="168"/>
      <c r="B2817" s="168"/>
      <c r="C2817" s="532"/>
      <c r="D2817" s="168"/>
      <c r="E2817" s="168"/>
      <c r="F2817" s="168"/>
      <c r="G2817" s="168"/>
      <c r="H2817" s="530"/>
      <c r="I2817" s="530"/>
      <c r="J2817" s="660"/>
      <c r="K2817" s="530"/>
      <c r="L2817" s="657"/>
      <c r="M2817" s="168"/>
      <c r="N2817" s="828"/>
      <c r="O2817" s="168"/>
      <c r="P2817" s="168"/>
      <c r="R2817" s="1396" t="str">
        <f t="shared" si="62"/>
        <v/>
      </c>
      <c r="AB2817" s="1129" t="str">
        <f t="shared" si="61"/>
        <v/>
      </c>
    </row>
    <row r="2818" spans="1:28" ht="12.95" customHeight="1">
      <c r="A2818" s="168"/>
      <c r="B2818" s="168"/>
      <c r="C2818" s="532"/>
      <c r="D2818" s="168"/>
      <c r="E2818" s="168"/>
      <c r="F2818" s="168"/>
      <c r="G2818" s="168"/>
      <c r="H2818" s="530"/>
      <c r="I2818" s="530"/>
      <c r="J2818" s="660"/>
      <c r="K2818" s="530"/>
      <c r="L2818" s="657"/>
      <c r="M2818" s="168"/>
      <c r="N2818" s="828"/>
      <c r="O2818" s="168"/>
      <c r="P2818" s="168"/>
      <c r="AB2818" s="1129" t="str">
        <f t="shared" si="61"/>
        <v/>
      </c>
    </row>
    <row r="2819" spans="1:28" ht="12.95" customHeight="1">
      <c r="A2819" s="168"/>
      <c r="B2819" s="168"/>
      <c r="C2819" s="532"/>
      <c r="D2819" s="168"/>
      <c r="E2819" s="168"/>
      <c r="F2819" s="168"/>
      <c r="G2819" s="168"/>
      <c r="H2819" s="530"/>
      <c r="I2819" s="530"/>
      <c r="J2819" s="660"/>
      <c r="K2819" s="530"/>
      <c r="L2819" s="657"/>
      <c r="M2819" s="168"/>
      <c r="N2819" s="828"/>
      <c r="O2819" s="168"/>
      <c r="P2819" s="168"/>
      <c r="AB2819" s="1129" t="str">
        <f t="shared" si="61"/>
        <v/>
      </c>
    </row>
    <row r="2820" spans="1:28" ht="12.95" customHeight="1">
      <c r="A2820" s="168"/>
      <c r="B2820" s="168"/>
      <c r="C2820" s="532"/>
      <c r="D2820" s="168"/>
      <c r="E2820" s="168"/>
      <c r="F2820" s="168"/>
      <c r="G2820" s="168"/>
      <c r="H2820" s="530"/>
      <c r="I2820" s="530"/>
      <c r="J2820" s="660"/>
      <c r="K2820" s="530"/>
      <c r="L2820" s="657"/>
      <c r="M2820" s="168"/>
      <c r="N2820" s="828"/>
      <c r="O2820" s="168"/>
      <c r="P2820" s="168"/>
      <c r="AB2820" s="1129" t="str">
        <f t="shared" si="61"/>
        <v/>
      </c>
    </row>
    <row r="2821" spans="1:28" ht="12.95" customHeight="1">
      <c r="A2821" s="168"/>
      <c r="B2821" s="168"/>
      <c r="C2821" s="532"/>
      <c r="D2821" s="168"/>
      <c r="E2821" s="168"/>
      <c r="F2821" s="168"/>
      <c r="G2821" s="168"/>
      <c r="H2821" s="530"/>
      <c r="I2821" s="530"/>
      <c r="J2821" s="660"/>
      <c r="K2821" s="530"/>
      <c r="L2821" s="657"/>
      <c r="M2821" s="168"/>
      <c r="N2821" s="828"/>
      <c r="O2821" s="168"/>
      <c r="P2821" s="168"/>
      <c r="AB2821" s="1129" t="str">
        <f t="shared" si="61"/>
        <v/>
      </c>
    </row>
    <row r="2822" spans="1:28" ht="12.95" customHeight="1">
      <c r="A2822" s="168"/>
      <c r="B2822" s="168"/>
      <c r="C2822" s="532"/>
      <c r="D2822" s="168"/>
      <c r="E2822" s="168"/>
      <c r="F2822" s="168"/>
      <c r="G2822" s="168"/>
      <c r="H2822" s="530"/>
      <c r="I2822" s="530"/>
      <c r="J2822" s="660"/>
      <c r="K2822" s="530"/>
      <c r="L2822" s="657"/>
      <c r="M2822" s="168"/>
      <c r="N2822" s="828"/>
      <c r="O2822" s="168"/>
      <c r="P2822" s="168"/>
      <c r="AB2822" s="1129" t="str">
        <f t="shared" si="61"/>
        <v/>
      </c>
    </row>
    <row r="2823" spans="1:28" ht="12.95" customHeight="1">
      <c r="A2823" s="168"/>
      <c r="B2823" s="168"/>
      <c r="C2823" s="532"/>
      <c r="D2823" s="168"/>
      <c r="E2823" s="168"/>
      <c r="F2823" s="168"/>
      <c r="G2823" s="168"/>
      <c r="H2823" s="530"/>
      <c r="I2823" s="530"/>
      <c r="J2823" s="660"/>
      <c r="K2823" s="530"/>
      <c r="L2823" s="657"/>
      <c r="M2823" s="168"/>
      <c r="N2823" s="828"/>
      <c r="O2823" s="168"/>
      <c r="P2823" s="168"/>
      <c r="AB2823" s="1129" t="str">
        <f t="shared" si="61"/>
        <v/>
      </c>
    </row>
    <row r="2824" spans="1:28" ht="12.95" customHeight="1">
      <c r="A2824" s="168"/>
      <c r="B2824" s="168"/>
      <c r="C2824" s="532"/>
      <c r="D2824" s="168"/>
      <c r="E2824" s="168"/>
      <c r="F2824" s="168"/>
      <c r="G2824" s="168"/>
      <c r="H2824" s="530"/>
      <c r="I2824" s="530"/>
      <c r="J2824" s="660"/>
      <c r="K2824" s="530"/>
      <c r="L2824" s="657"/>
      <c r="M2824" s="168"/>
      <c r="N2824" s="828"/>
      <c r="O2824" s="168"/>
      <c r="P2824" s="168"/>
      <c r="AB2824" s="1129" t="str">
        <f t="shared" si="61"/>
        <v/>
      </c>
    </row>
    <row r="2825" spans="1:28" ht="12.95" customHeight="1">
      <c r="A2825" s="168"/>
      <c r="B2825" s="168"/>
      <c r="C2825" s="532"/>
      <c r="D2825" s="168"/>
      <c r="E2825" s="168"/>
      <c r="F2825" s="168"/>
      <c r="G2825" s="168"/>
      <c r="H2825" s="530"/>
      <c r="I2825" s="530"/>
      <c r="J2825" s="660"/>
      <c r="K2825" s="530"/>
      <c r="L2825" s="657"/>
      <c r="M2825" s="168"/>
      <c r="N2825" s="828"/>
      <c r="O2825" s="168"/>
      <c r="P2825" s="168"/>
      <c r="AB2825" s="1129" t="str">
        <f t="shared" si="61"/>
        <v/>
      </c>
    </row>
    <row r="2826" spans="1:28" ht="12.95" customHeight="1">
      <c r="A2826" s="168"/>
      <c r="B2826" s="168"/>
      <c r="C2826" s="532"/>
      <c r="D2826" s="168"/>
      <c r="E2826" s="168"/>
      <c r="F2826" s="168"/>
      <c r="G2826" s="168"/>
      <c r="H2826" s="530"/>
      <c r="I2826" s="530"/>
      <c r="J2826" s="660"/>
      <c r="K2826" s="530"/>
      <c r="L2826" s="657"/>
      <c r="M2826" s="168"/>
      <c r="N2826" s="828"/>
      <c r="O2826" s="168"/>
      <c r="P2826" s="168"/>
      <c r="AB2826" s="1129" t="str">
        <f t="shared" si="61"/>
        <v/>
      </c>
    </row>
    <row r="2827" spans="1:28" ht="12.95" customHeight="1">
      <c r="A2827" s="168"/>
      <c r="B2827" s="168"/>
      <c r="C2827" s="532"/>
      <c r="D2827" s="168"/>
      <c r="E2827" s="168"/>
      <c r="F2827" s="168"/>
      <c r="G2827" s="168"/>
      <c r="H2827" s="530"/>
      <c r="I2827" s="530"/>
      <c r="J2827" s="660"/>
      <c r="K2827" s="530"/>
      <c r="L2827" s="657"/>
      <c r="M2827" s="168"/>
      <c r="N2827" s="828"/>
      <c r="O2827" s="168"/>
      <c r="P2827" s="168"/>
      <c r="AB2827" s="1129" t="str">
        <f t="shared" ref="AB2827:AB2890" si="63">IF(TRIM(A2827)="","",CONCATENATE(TRIM(D2827),TRIM(E2827)))</f>
        <v/>
      </c>
    </row>
    <row r="2828" spans="1:28" ht="12.95" customHeight="1">
      <c r="A2828" s="168"/>
      <c r="B2828" s="168"/>
      <c r="C2828" s="532"/>
      <c r="D2828" s="168"/>
      <c r="E2828" s="168"/>
      <c r="F2828" s="168"/>
      <c r="G2828" s="168"/>
      <c r="H2828" s="530"/>
      <c r="I2828" s="530"/>
      <c r="J2828" s="660"/>
      <c r="K2828" s="530"/>
      <c r="L2828" s="657"/>
      <c r="M2828" s="168"/>
      <c r="N2828" s="828"/>
      <c r="O2828" s="168"/>
      <c r="P2828" s="168"/>
      <c r="AB2828" s="1129" t="str">
        <f t="shared" si="63"/>
        <v/>
      </c>
    </row>
    <row r="2829" spans="1:28" ht="12.95" customHeight="1">
      <c r="A2829" s="168"/>
      <c r="B2829" s="168"/>
      <c r="C2829" s="532"/>
      <c r="D2829" s="168"/>
      <c r="E2829" s="168"/>
      <c r="F2829" s="168"/>
      <c r="G2829" s="168"/>
      <c r="H2829" s="530"/>
      <c r="I2829" s="530"/>
      <c r="J2829" s="660"/>
      <c r="K2829" s="530"/>
      <c r="L2829" s="657"/>
      <c r="M2829" s="168"/>
      <c r="N2829" s="828"/>
      <c r="O2829" s="168"/>
      <c r="P2829" s="168"/>
      <c r="AB2829" s="1129" t="str">
        <f t="shared" si="63"/>
        <v/>
      </c>
    </row>
    <row r="2830" spans="1:28" ht="12.95" customHeight="1">
      <c r="A2830" s="168"/>
      <c r="B2830" s="168"/>
      <c r="C2830" s="532"/>
      <c r="D2830" s="168"/>
      <c r="E2830" s="168"/>
      <c r="F2830" s="168"/>
      <c r="G2830" s="168"/>
      <c r="H2830" s="530"/>
      <c r="I2830" s="530"/>
      <c r="J2830" s="660"/>
      <c r="K2830" s="530"/>
      <c r="L2830" s="657"/>
      <c r="M2830" s="168"/>
      <c r="N2830" s="828"/>
      <c r="O2830" s="168"/>
      <c r="P2830" s="168"/>
      <c r="AB2830" s="1129" t="str">
        <f t="shared" si="63"/>
        <v/>
      </c>
    </row>
    <row r="2831" spans="1:28" ht="12.95" customHeight="1">
      <c r="A2831" s="168"/>
      <c r="B2831" s="168"/>
      <c r="C2831" s="532"/>
      <c r="D2831" s="168"/>
      <c r="E2831" s="168"/>
      <c r="F2831" s="168"/>
      <c r="G2831" s="168"/>
      <c r="H2831" s="530"/>
      <c r="I2831" s="530"/>
      <c r="J2831" s="660"/>
      <c r="K2831" s="530"/>
      <c r="L2831" s="657"/>
      <c r="M2831" s="168"/>
      <c r="N2831" s="828"/>
      <c r="O2831" s="168"/>
      <c r="P2831" s="168"/>
      <c r="AB2831" s="1129" t="str">
        <f t="shared" si="63"/>
        <v/>
      </c>
    </row>
    <row r="2832" spans="1:28" ht="12.95" customHeight="1">
      <c r="A2832" s="168"/>
      <c r="B2832" s="168"/>
      <c r="C2832" s="532"/>
      <c r="D2832" s="168"/>
      <c r="E2832" s="168"/>
      <c r="F2832" s="168"/>
      <c r="G2832" s="168"/>
      <c r="H2832" s="530"/>
      <c r="I2832" s="530"/>
      <c r="J2832" s="660"/>
      <c r="K2832" s="530"/>
      <c r="L2832" s="657"/>
      <c r="M2832" s="168"/>
      <c r="N2832" s="828"/>
      <c r="O2832" s="168"/>
      <c r="P2832" s="168"/>
      <c r="AB2832" s="1129" t="str">
        <f t="shared" si="63"/>
        <v/>
      </c>
    </row>
    <row r="2833" spans="1:28" ht="12.95" customHeight="1">
      <c r="A2833" s="168"/>
      <c r="B2833" s="168"/>
      <c r="C2833" s="532"/>
      <c r="D2833" s="168"/>
      <c r="E2833" s="168"/>
      <c r="F2833" s="168"/>
      <c r="G2833" s="168"/>
      <c r="H2833" s="530"/>
      <c r="I2833" s="530"/>
      <c r="J2833" s="660"/>
      <c r="K2833" s="530"/>
      <c r="L2833" s="657"/>
      <c r="M2833" s="168"/>
      <c r="N2833" s="828"/>
      <c r="O2833" s="168"/>
      <c r="P2833" s="168"/>
      <c r="AB2833" s="1129" t="str">
        <f t="shared" si="63"/>
        <v/>
      </c>
    </row>
    <row r="2834" spans="1:28" ht="12.95" customHeight="1">
      <c r="A2834" s="168"/>
      <c r="B2834" s="168"/>
      <c r="C2834" s="532"/>
      <c r="D2834" s="168"/>
      <c r="E2834" s="168"/>
      <c r="F2834" s="168"/>
      <c r="G2834" s="168"/>
      <c r="H2834" s="530"/>
      <c r="I2834" s="530"/>
      <c r="J2834" s="660"/>
      <c r="K2834" s="530"/>
      <c r="L2834" s="657"/>
      <c r="M2834" s="168"/>
      <c r="N2834" s="828"/>
      <c r="O2834" s="168"/>
      <c r="P2834" s="168"/>
      <c r="AB2834" s="1129" t="str">
        <f t="shared" si="63"/>
        <v/>
      </c>
    </row>
    <row r="2835" spans="1:28" ht="12.95" customHeight="1">
      <c r="A2835" s="168"/>
      <c r="B2835" s="168"/>
      <c r="C2835" s="532"/>
      <c r="D2835" s="168"/>
      <c r="E2835" s="168"/>
      <c r="F2835" s="168"/>
      <c r="G2835" s="168"/>
      <c r="H2835" s="530"/>
      <c r="I2835" s="530"/>
      <c r="J2835" s="660"/>
      <c r="K2835" s="530"/>
      <c r="L2835" s="657"/>
      <c r="M2835" s="168"/>
      <c r="N2835" s="828"/>
      <c r="O2835" s="168"/>
      <c r="P2835" s="168"/>
      <c r="AB2835" s="1129" t="str">
        <f t="shared" si="63"/>
        <v/>
      </c>
    </row>
    <row r="2836" spans="1:28" ht="12.95" customHeight="1">
      <c r="A2836" s="168"/>
      <c r="B2836" s="168"/>
      <c r="C2836" s="532"/>
      <c r="D2836" s="168"/>
      <c r="E2836" s="168"/>
      <c r="F2836" s="168"/>
      <c r="G2836" s="168"/>
      <c r="H2836" s="530"/>
      <c r="I2836" s="530"/>
      <c r="J2836" s="660"/>
      <c r="K2836" s="530"/>
      <c r="L2836" s="657"/>
      <c r="M2836" s="168"/>
      <c r="N2836" s="828"/>
      <c r="O2836" s="168"/>
      <c r="P2836" s="168"/>
      <c r="AB2836" s="1129" t="str">
        <f t="shared" si="63"/>
        <v/>
      </c>
    </row>
    <row r="2837" spans="1:28" ht="12.95" customHeight="1">
      <c r="A2837" s="168"/>
      <c r="B2837" s="168"/>
      <c r="C2837" s="532"/>
      <c r="D2837" s="168"/>
      <c r="E2837" s="168"/>
      <c r="F2837" s="168"/>
      <c r="G2837" s="168"/>
      <c r="H2837" s="530"/>
      <c r="I2837" s="530"/>
      <c r="J2837" s="660"/>
      <c r="K2837" s="530"/>
      <c r="L2837" s="657"/>
      <c r="M2837" s="168"/>
      <c r="N2837" s="828"/>
      <c r="O2837" s="168"/>
      <c r="P2837" s="168"/>
      <c r="AB2837" s="1129" t="str">
        <f t="shared" si="63"/>
        <v/>
      </c>
    </row>
    <row r="2838" spans="1:28" ht="12.95" customHeight="1">
      <c r="A2838" s="168"/>
      <c r="B2838" s="168"/>
      <c r="C2838" s="532"/>
      <c r="D2838" s="168"/>
      <c r="E2838" s="168"/>
      <c r="F2838" s="168"/>
      <c r="G2838" s="168"/>
      <c r="H2838" s="530"/>
      <c r="I2838" s="530"/>
      <c r="J2838" s="660"/>
      <c r="K2838" s="530"/>
      <c r="L2838" s="657"/>
      <c r="M2838" s="168"/>
      <c r="N2838" s="828"/>
      <c r="O2838" s="168"/>
      <c r="P2838" s="168"/>
      <c r="AB2838" s="1129" t="str">
        <f t="shared" si="63"/>
        <v/>
      </c>
    </row>
    <row r="2839" spans="1:28" ht="12.95" customHeight="1">
      <c r="A2839" s="168"/>
      <c r="B2839" s="168"/>
      <c r="C2839" s="532"/>
      <c r="D2839" s="168"/>
      <c r="E2839" s="168"/>
      <c r="F2839" s="168"/>
      <c r="G2839" s="168"/>
      <c r="H2839" s="530"/>
      <c r="I2839" s="530"/>
      <c r="J2839" s="660"/>
      <c r="K2839" s="530"/>
      <c r="L2839" s="657"/>
      <c r="M2839" s="168"/>
      <c r="N2839" s="828"/>
      <c r="O2839" s="168"/>
      <c r="P2839" s="168"/>
      <c r="AB2839" s="1129" t="str">
        <f t="shared" si="63"/>
        <v/>
      </c>
    </row>
    <row r="2840" spans="1:28" ht="12.95" customHeight="1">
      <c r="A2840" s="168"/>
      <c r="B2840" s="168"/>
      <c r="C2840" s="532"/>
      <c r="D2840" s="168"/>
      <c r="E2840" s="168"/>
      <c r="F2840" s="168"/>
      <c r="G2840" s="168"/>
      <c r="H2840" s="530"/>
      <c r="I2840" s="530"/>
      <c r="J2840" s="660"/>
      <c r="K2840" s="530"/>
      <c r="L2840" s="657"/>
      <c r="M2840" s="168"/>
      <c r="N2840" s="828"/>
      <c r="O2840" s="168"/>
      <c r="P2840" s="168"/>
      <c r="AB2840" s="1129" t="str">
        <f t="shared" si="63"/>
        <v/>
      </c>
    </row>
    <row r="2841" spans="1:28" ht="12.95" customHeight="1">
      <c r="A2841" s="168"/>
      <c r="B2841" s="168"/>
      <c r="C2841" s="532"/>
      <c r="D2841" s="168"/>
      <c r="E2841" s="168"/>
      <c r="F2841" s="168"/>
      <c r="G2841" s="168"/>
      <c r="H2841" s="530"/>
      <c r="I2841" s="530"/>
      <c r="J2841" s="660"/>
      <c r="K2841" s="530"/>
      <c r="L2841" s="657"/>
      <c r="M2841" s="168"/>
      <c r="N2841" s="828"/>
      <c r="O2841" s="168"/>
      <c r="P2841" s="168"/>
      <c r="AB2841" s="1129" t="str">
        <f t="shared" si="63"/>
        <v/>
      </c>
    </row>
    <row r="2842" spans="1:28" ht="12.95" customHeight="1">
      <c r="A2842" s="168"/>
      <c r="B2842" s="168"/>
      <c r="C2842" s="532"/>
      <c r="D2842" s="168"/>
      <c r="E2842" s="168"/>
      <c r="F2842" s="168"/>
      <c r="G2842" s="168"/>
      <c r="H2842" s="530"/>
      <c r="I2842" s="530"/>
      <c r="J2842" s="660"/>
      <c r="K2842" s="530"/>
      <c r="L2842" s="657"/>
      <c r="M2842" s="168"/>
      <c r="N2842" s="828"/>
      <c r="O2842" s="168"/>
      <c r="P2842" s="168"/>
      <c r="AB2842" s="1129" t="str">
        <f t="shared" si="63"/>
        <v/>
      </c>
    </row>
    <row r="2843" spans="1:28" ht="12.95" customHeight="1">
      <c r="A2843" s="168"/>
      <c r="B2843" s="168"/>
      <c r="C2843" s="532"/>
      <c r="D2843" s="168"/>
      <c r="E2843" s="168"/>
      <c r="F2843" s="168"/>
      <c r="G2843" s="168"/>
      <c r="H2843" s="530"/>
      <c r="I2843" s="530"/>
      <c r="J2843" s="660"/>
      <c r="K2843" s="530"/>
      <c r="L2843" s="657"/>
      <c r="M2843" s="168"/>
      <c r="N2843" s="828"/>
      <c r="O2843" s="168"/>
      <c r="P2843" s="168"/>
      <c r="AB2843" s="1129" t="str">
        <f t="shared" si="63"/>
        <v/>
      </c>
    </row>
    <row r="2844" spans="1:28" ht="12.95" customHeight="1">
      <c r="A2844" s="168"/>
      <c r="B2844" s="168"/>
      <c r="C2844" s="532"/>
      <c r="D2844" s="168"/>
      <c r="E2844" s="168"/>
      <c r="F2844" s="168"/>
      <c r="G2844" s="168"/>
      <c r="H2844" s="530"/>
      <c r="I2844" s="530"/>
      <c r="J2844" s="660"/>
      <c r="K2844" s="530"/>
      <c r="L2844" s="657"/>
      <c r="M2844" s="168"/>
      <c r="N2844" s="828"/>
      <c r="O2844" s="168"/>
      <c r="P2844" s="168"/>
      <c r="AB2844" s="1129" t="str">
        <f t="shared" si="63"/>
        <v/>
      </c>
    </row>
    <row r="2845" spans="1:28" ht="12.95" customHeight="1">
      <c r="A2845" s="168"/>
      <c r="B2845" s="168"/>
      <c r="C2845" s="532"/>
      <c r="D2845" s="168"/>
      <c r="E2845" s="168"/>
      <c r="F2845" s="168"/>
      <c r="G2845" s="168"/>
      <c r="H2845" s="530"/>
      <c r="I2845" s="530"/>
      <c r="J2845" s="660"/>
      <c r="K2845" s="530"/>
      <c r="L2845" s="657"/>
      <c r="M2845" s="168"/>
      <c r="N2845" s="828"/>
      <c r="O2845" s="168"/>
      <c r="P2845" s="168"/>
      <c r="AB2845" s="1129" t="str">
        <f t="shared" si="63"/>
        <v/>
      </c>
    </row>
    <row r="2846" spans="1:28" ht="12.95" customHeight="1">
      <c r="A2846" s="168"/>
      <c r="B2846" s="168"/>
      <c r="C2846" s="532"/>
      <c r="D2846" s="168"/>
      <c r="E2846" s="168"/>
      <c r="F2846" s="168"/>
      <c r="G2846" s="168"/>
      <c r="H2846" s="530"/>
      <c r="I2846" s="530"/>
      <c r="J2846" s="660"/>
      <c r="K2846" s="530"/>
      <c r="L2846" s="657"/>
      <c r="M2846" s="168"/>
      <c r="N2846" s="828"/>
      <c r="O2846" s="168"/>
      <c r="P2846" s="168"/>
      <c r="AB2846" s="1129" t="str">
        <f t="shared" si="63"/>
        <v/>
      </c>
    </row>
    <row r="2847" spans="1:28" ht="12.95" customHeight="1">
      <c r="A2847" s="168"/>
      <c r="B2847" s="168"/>
      <c r="C2847" s="532"/>
      <c r="D2847" s="168"/>
      <c r="E2847" s="168"/>
      <c r="F2847" s="168"/>
      <c r="G2847" s="168"/>
      <c r="H2847" s="530"/>
      <c r="I2847" s="530"/>
      <c r="J2847" s="660"/>
      <c r="K2847" s="530"/>
      <c r="L2847" s="657"/>
      <c r="M2847" s="168"/>
      <c r="N2847" s="828"/>
      <c r="O2847" s="168"/>
      <c r="P2847" s="168"/>
      <c r="AB2847" s="1129" t="str">
        <f t="shared" si="63"/>
        <v/>
      </c>
    </row>
    <row r="2848" spans="1:28" ht="12.95" customHeight="1">
      <c r="A2848" s="168"/>
      <c r="B2848" s="168"/>
      <c r="C2848" s="532"/>
      <c r="D2848" s="168"/>
      <c r="E2848" s="168"/>
      <c r="F2848" s="168"/>
      <c r="G2848" s="168"/>
      <c r="H2848" s="530"/>
      <c r="I2848" s="530"/>
      <c r="J2848" s="660"/>
      <c r="K2848" s="530"/>
      <c r="L2848" s="657"/>
      <c r="M2848" s="168"/>
      <c r="N2848" s="828"/>
      <c r="O2848" s="168"/>
      <c r="P2848" s="168"/>
      <c r="AB2848" s="1129" t="str">
        <f t="shared" si="63"/>
        <v/>
      </c>
    </row>
    <row r="2849" spans="1:28" ht="12.95" customHeight="1">
      <c r="A2849" s="168"/>
      <c r="B2849" s="168"/>
      <c r="C2849" s="532"/>
      <c r="D2849" s="168"/>
      <c r="E2849" s="168"/>
      <c r="F2849" s="168"/>
      <c r="G2849" s="168"/>
      <c r="H2849" s="530"/>
      <c r="I2849" s="530"/>
      <c r="J2849" s="660"/>
      <c r="K2849" s="530"/>
      <c r="L2849" s="657"/>
      <c r="M2849" s="168"/>
      <c r="N2849" s="828"/>
      <c r="O2849" s="168"/>
      <c r="P2849" s="168"/>
      <c r="AB2849" s="1129" t="str">
        <f t="shared" si="63"/>
        <v/>
      </c>
    </row>
    <row r="2850" spans="1:28" ht="12.95" customHeight="1">
      <c r="A2850" s="168"/>
      <c r="B2850" s="168"/>
      <c r="C2850" s="532"/>
      <c r="D2850" s="168"/>
      <c r="E2850" s="168"/>
      <c r="F2850" s="168"/>
      <c r="G2850" s="168"/>
      <c r="H2850" s="530"/>
      <c r="I2850" s="530"/>
      <c r="J2850" s="660"/>
      <c r="K2850" s="530"/>
      <c r="L2850" s="657"/>
      <c r="M2850" s="168"/>
      <c r="N2850" s="828"/>
      <c r="O2850" s="168"/>
      <c r="P2850" s="168"/>
      <c r="AB2850" s="1129" t="str">
        <f t="shared" si="63"/>
        <v/>
      </c>
    </row>
    <row r="2851" spans="1:28" ht="12.95" customHeight="1">
      <c r="A2851" s="168"/>
      <c r="B2851" s="168"/>
      <c r="C2851" s="532"/>
      <c r="D2851" s="168"/>
      <c r="E2851" s="168"/>
      <c r="F2851" s="168"/>
      <c r="G2851" s="168"/>
      <c r="H2851" s="530"/>
      <c r="I2851" s="530"/>
      <c r="J2851" s="660"/>
      <c r="K2851" s="530"/>
      <c r="L2851" s="657"/>
      <c r="M2851" s="168"/>
      <c r="N2851" s="828"/>
      <c r="O2851" s="168"/>
      <c r="P2851" s="168"/>
      <c r="AB2851" s="1129" t="str">
        <f t="shared" si="63"/>
        <v/>
      </c>
    </row>
    <row r="2852" spans="1:28" ht="12.95" customHeight="1">
      <c r="A2852" s="168"/>
      <c r="B2852" s="168"/>
      <c r="C2852" s="532"/>
      <c r="D2852" s="168"/>
      <c r="E2852" s="168"/>
      <c r="F2852" s="168"/>
      <c r="G2852" s="168"/>
      <c r="H2852" s="530"/>
      <c r="I2852" s="530"/>
      <c r="J2852" s="660"/>
      <c r="K2852" s="530"/>
      <c r="L2852" s="657"/>
      <c r="M2852" s="168"/>
      <c r="N2852" s="828"/>
      <c r="O2852" s="168"/>
      <c r="P2852" s="168"/>
      <c r="AB2852" s="1129" t="str">
        <f t="shared" si="63"/>
        <v/>
      </c>
    </row>
    <row r="2853" spans="1:28" ht="12.95" customHeight="1">
      <c r="A2853" s="168"/>
      <c r="B2853" s="168"/>
      <c r="C2853" s="532"/>
      <c r="D2853" s="168"/>
      <c r="E2853" s="168"/>
      <c r="F2853" s="168"/>
      <c r="G2853" s="168"/>
      <c r="H2853" s="530"/>
      <c r="I2853" s="530"/>
      <c r="J2853" s="660"/>
      <c r="K2853" s="530"/>
      <c r="L2853" s="657"/>
      <c r="M2853" s="168"/>
      <c r="N2853" s="828"/>
      <c r="O2853" s="168"/>
      <c r="P2853" s="168"/>
      <c r="AB2853" s="1129" t="str">
        <f t="shared" si="63"/>
        <v/>
      </c>
    </row>
    <row r="2854" spans="1:28" ht="12.95" customHeight="1">
      <c r="A2854" s="168"/>
      <c r="B2854" s="168"/>
      <c r="C2854" s="532"/>
      <c r="D2854" s="168"/>
      <c r="E2854" s="168"/>
      <c r="F2854" s="168"/>
      <c r="G2854" s="168"/>
      <c r="H2854" s="530"/>
      <c r="I2854" s="530"/>
      <c r="J2854" s="660"/>
      <c r="K2854" s="530"/>
      <c r="L2854" s="657"/>
      <c r="M2854" s="168"/>
      <c r="N2854" s="828"/>
      <c r="O2854" s="168"/>
      <c r="P2854" s="168"/>
      <c r="AB2854" s="1129" t="str">
        <f t="shared" si="63"/>
        <v/>
      </c>
    </row>
    <row r="2855" spans="1:28" ht="12.95" customHeight="1">
      <c r="A2855" s="168"/>
      <c r="B2855" s="168"/>
      <c r="C2855" s="532"/>
      <c r="D2855" s="168"/>
      <c r="E2855" s="168"/>
      <c r="F2855" s="168"/>
      <c r="G2855" s="168"/>
      <c r="H2855" s="530"/>
      <c r="I2855" s="530"/>
      <c r="J2855" s="660"/>
      <c r="K2855" s="530"/>
      <c r="L2855" s="657"/>
      <c r="M2855" s="168"/>
      <c r="N2855" s="828"/>
      <c r="O2855" s="168"/>
      <c r="P2855" s="168"/>
      <c r="AB2855" s="1129" t="str">
        <f t="shared" si="63"/>
        <v/>
      </c>
    </row>
    <row r="2856" spans="1:28" ht="12.95" customHeight="1">
      <c r="A2856" s="168"/>
      <c r="B2856" s="168"/>
      <c r="C2856" s="532"/>
      <c r="D2856" s="168"/>
      <c r="E2856" s="168"/>
      <c r="F2856" s="168"/>
      <c r="G2856" s="168"/>
      <c r="H2856" s="530"/>
      <c r="I2856" s="530"/>
      <c r="J2856" s="660"/>
      <c r="K2856" s="530"/>
      <c r="L2856" s="657"/>
      <c r="M2856" s="168"/>
      <c r="N2856" s="828"/>
      <c r="O2856" s="168"/>
      <c r="P2856" s="168"/>
      <c r="AB2856" s="1129" t="str">
        <f t="shared" si="63"/>
        <v/>
      </c>
    </row>
    <row r="2857" spans="1:28" ht="12.95" customHeight="1">
      <c r="A2857" s="168"/>
      <c r="B2857" s="168"/>
      <c r="C2857" s="532"/>
      <c r="D2857" s="168"/>
      <c r="E2857" s="168"/>
      <c r="F2857" s="168"/>
      <c r="G2857" s="168"/>
      <c r="H2857" s="530"/>
      <c r="I2857" s="530"/>
      <c r="J2857" s="660"/>
      <c r="K2857" s="530"/>
      <c r="L2857" s="657"/>
      <c r="M2857" s="168"/>
      <c r="N2857" s="828"/>
      <c r="O2857" s="168"/>
      <c r="P2857" s="168"/>
      <c r="AB2857" s="1129" t="str">
        <f t="shared" si="63"/>
        <v/>
      </c>
    </row>
    <row r="2858" spans="1:28" ht="12.95" customHeight="1">
      <c r="A2858" s="168"/>
      <c r="B2858" s="168"/>
      <c r="C2858" s="532"/>
      <c r="D2858" s="168"/>
      <c r="E2858" s="168"/>
      <c r="F2858" s="168"/>
      <c r="G2858" s="168"/>
      <c r="H2858" s="530"/>
      <c r="I2858" s="530"/>
      <c r="J2858" s="660"/>
      <c r="K2858" s="530"/>
      <c r="L2858" s="657"/>
      <c r="M2858" s="168"/>
      <c r="N2858" s="828"/>
      <c r="O2858" s="168"/>
      <c r="P2858" s="168"/>
      <c r="AB2858" s="1129" t="str">
        <f t="shared" si="63"/>
        <v/>
      </c>
    </row>
    <row r="2859" spans="1:28" ht="12.95" customHeight="1">
      <c r="A2859" s="168"/>
      <c r="B2859" s="168"/>
      <c r="C2859" s="532"/>
      <c r="D2859" s="168"/>
      <c r="E2859" s="168"/>
      <c r="F2859" s="168"/>
      <c r="G2859" s="168"/>
      <c r="H2859" s="530"/>
      <c r="I2859" s="530"/>
      <c r="J2859" s="660"/>
      <c r="K2859" s="530"/>
      <c r="L2859" s="657"/>
      <c r="M2859" s="168"/>
      <c r="N2859" s="828"/>
      <c r="O2859" s="168"/>
      <c r="P2859" s="168"/>
      <c r="AB2859" s="1129" t="str">
        <f t="shared" si="63"/>
        <v/>
      </c>
    </row>
    <row r="2860" spans="1:28" ht="12.95" customHeight="1">
      <c r="A2860" s="168"/>
      <c r="B2860" s="168"/>
      <c r="C2860" s="532"/>
      <c r="D2860" s="168"/>
      <c r="E2860" s="168"/>
      <c r="F2860" s="168"/>
      <c r="G2860" s="168"/>
      <c r="H2860" s="530"/>
      <c r="I2860" s="530"/>
      <c r="J2860" s="660"/>
      <c r="K2860" s="530"/>
      <c r="L2860" s="657"/>
      <c r="M2860" s="168"/>
      <c r="N2860" s="828"/>
      <c r="O2860" s="168"/>
      <c r="P2860" s="168"/>
      <c r="AB2860" s="1129" t="str">
        <f t="shared" si="63"/>
        <v/>
      </c>
    </row>
    <row r="2861" spans="1:28" ht="12.95" customHeight="1">
      <c r="A2861" s="168"/>
      <c r="B2861" s="168"/>
      <c r="C2861" s="532"/>
      <c r="D2861" s="168"/>
      <c r="E2861" s="168"/>
      <c r="F2861" s="168"/>
      <c r="G2861" s="168"/>
      <c r="H2861" s="530"/>
      <c r="I2861" s="530"/>
      <c r="J2861" s="660"/>
      <c r="K2861" s="530"/>
      <c r="L2861" s="657"/>
      <c r="M2861" s="168"/>
      <c r="N2861" s="828"/>
      <c r="O2861" s="168"/>
      <c r="P2861" s="168"/>
      <c r="AB2861" s="1129" t="str">
        <f t="shared" si="63"/>
        <v/>
      </c>
    </row>
    <row r="2862" spans="1:28" ht="12.95" customHeight="1">
      <c r="A2862" s="168"/>
      <c r="B2862" s="168"/>
      <c r="C2862" s="532"/>
      <c r="D2862" s="168"/>
      <c r="E2862" s="168"/>
      <c r="F2862" s="168"/>
      <c r="G2862" s="168"/>
      <c r="H2862" s="530"/>
      <c r="I2862" s="530"/>
      <c r="J2862" s="660"/>
      <c r="K2862" s="530"/>
      <c r="L2862" s="657"/>
      <c r="M2862" s="168"/>
      <c r="N2862" s="828"/>
      <c r="O2862" s="168"/>
      <c r="P2862" s="168"/>
      <c r="AB2862" s="1129" t="str">
        <f t="shared" si="63"/>
        <v/>
      </c>
    </row>
    <row r="2863" spans="1:28" ht="12.95" customHeight="1">
      <c r="A2863" s="168"/>
      <c r="B2863" s="168"/>
      <c r="C2863" s="532"/>
      <c r="D2863" s="168"/>
      <c r="E2863" s="168"/>
      <c r="F2863" s="168"/>
      <c r="G2863" s="168"/>
      <c r="H2863" s="530"/>
      <c r="I2863" s="530"/>
      <c r="J2863" s="660"/>
      <c r="K2863" s="530"/>
      <c r="L2863" s="657"/>
      <c r="M2863" s="168"/>
      <c r="N2863" s="828"/>
      <c r="O2863" s="168"/>
      <c r="P2863" s="168"/>
      <c r="AB2863" s="1129" t="str">
        <f t="shared" si="63"/>
        <v/>
      </c>
    </row>
    <row r="2864" spans="1:28" ht="12.95" customHeight="1">
      <c r="A2864" s="168"/>
      <c r="B2864" s="168"/>
      <c r="C2864" s="532"/>
      <c r="D2864" s="168"/>
      <c r="E2864" s="168"/>
      <c r="F2864" s="168"/>
      <c r="G2864" s="168"/>
      <c r="H2864" s="530"/>
      <c r="I2864" s="530"/>
      <c r="J2864" s="660"/>
      <c r="K2864" s="530"/>
      <c r="L2864" s="657"/>
      <c r="M2864" s="168"/>
      <c r="N2864" s="828"/>
      <c r="O2864" s="168"/>
      <c r="P2864" s="168"/>
      <c r="AB2864" s="1129" t="str">
        <f t="shared" si="63"/>
        <v/>
      </c>
    </row>
    <row r="2865" spans="1:28" ht="12.95" customHeight="1">
      <c r="A2865" s="168"/>
      <c r="B2865" s="168"/>
      <c r="C2865" s="532"/>
      <c r="D2865" s="168"/>
      <c r="E2865" s="168"/>
      <c r="F2865" s="168"/>
      <c r="G2865" s="168"/>
      <c r="H2865" s="530"/>
      <c r="I2865" s="530"/>
      <c r="J2865" s="660"/>
      <c r="K2865" s="530"/>
      <c r="L2865" s="657"/>
      <c r="M2865" s="168"/>
      <c r="N2865" s="828"/>
      <c r="O2865" s="168"/>
      <c r="P2865" s="168"/>
      <c r="AB2865" s="1129" t="str">
        <f t="shared" si="63"/>
        <v/>
      </c>
    </row>
    <row r="2866" spans="1:28" ht="12.95" customHeight="1">
      <c r="A2866" s="168"/>
      <c r="B2866" s="168"/>
      <c r="C2866" s="532"/>
      <c r="D2866" s="168"/>
      <c r="E2866" s="168"/>
      <c r="F2866" s="168"/>
      <c r="G2866" s="168"/>
      <c r="H2866" s="530"/>
      <c r="I2866" s="530"/>
      <c r="J2866" s="660"/>
      <c r="K2866" s="530"/>
      <c r="L2866" s="657"/>
      <c r="M2866" s="168"/>
      <c r="N2866" s="828"/>
      <c r="O2866" s="168"/>
      <c r="P2866" s="168"/>
      <c r="AB2866" s="1129" t="str">
        <f t="shared" si="63"/>
        <v/>
      </c>
    </row>
    <row r="2867" spans="1:28" ht="12.95" customHeight="1">
      <c r="A2867" s="168"/>
      <c r="B2867" s="168"/>
      <c r="C2867" s="532"/>
      <c r="D2867" s="168"/>
      <c r="E2867" s="168"/>
      <c r="F2867" s="168"/>
      <c r="G2867" s="168"/>
      <c r="H2867" s="530"/>
      <c r="I2867" s="530"/>
      <c r="J2867" s="660"/>
      <c r="K2867" s="530"/>
      <c r="L2867" s="657"/>
      <c r="M2867" s="168"/>
      <c r="N2867" s="828"/>
      <c r="O2867" s="168"/>
      <c r="P2867" s="168"/>
      <c r="AB2867" s="1129" t="str">
        <f t="shared" si="63"/>
        <v/>
      </c>
    </row>
    <row r="2868" spans="1:28" ht="12.95" customHeight="1">
      <c r="A2868" s="168"/>
      <c r="B2868" s="168"/>
      <c r="C2868" s="532"/>
      <c r="D2868" s="168"/>
      <c r="E2868" s="168"/>
      <c r="F2868" s="168"/>
      <c r="G2868" s="168"/>
      <c r="H2868" s="530"/>
      <c r="I2868" s="530"/>
      <c r="J2868" s="660"/>
      <c r="K2868" s="530"/>
      <c r="L2868" s="657"/>
      <c r="M2868" s="168"/>
      <c r="N2868" s="828"/>
      <c r="O2868" s="168"/>
      <c r="P2868" s="168"/>
      <c r="AB2868" s="1129" t="str">
        <f t="shared" si="63"/>
        <v/>
      </c>
    </row>
    <row r="2869" spans="1:28" ht="12.95" customHeight="1">
      <c r="A2869" s="168"/>
      <c r="B2869" s="168"/>
      <c r="C2869" s="532"/>
      <c r="D2869" s="168"/>
      <c r="E2869" s="168"/>
      <c r="F2869" s="168"/>
      <c r="G2869" s="168"/>
      <c r="H2869" s="530"/>
      <c r="I2869" s="530"/>
      <c r="J2869" s="660"/>
      <c r="K2869" s="530"/>
      <c r="L2869" s="657"/>
      <c r="M2869" s="168"/>
      <c r="N2869" s="828"/>
      <c r="O2869" s="168"/>
      <c r="P2869" s="168"/>
      <c r="AB2869" s="1129" t="str">
        <f t="shared" si="63"/>
        <v/>
      </c>
    </row>
    <row r="2870" spans="1:28" ht="12.95" customHeight="1">
      <c r="A2870" s="168"/>
      <c r="B2870" s="168"/>
      <c r="C2870" s="532"/>
      <c r="D2870" s="168"/>
      <c r="E2870" s="168"/>
      <c r="F2870" s="168"/>
      <c r="G2870" s="168"/>
      <c r="H2870" s="530"/>
      <c r="I2870" s="530"/>
      <c r="J2870" s="660"/>
      <c r="K2870" s="530"/>
      <c r="L2870" s="657"/>
      <c r="M2870" s="168"/>
      <c r="N2870" s="828"/>
      <c r="O2870" s="168"/>
      <c r="P2870" s="168"/>
      <c r="AB2870" s="1129" t="str">
        <f t="shared" si="63"/>
        <v/>
      </c>
    </row>
    <row r="2871" spans="1:28" ht="12.95" customHeight="1">
      <c r="A2871" s="168"/>
      <c r="B2871" s="168"/>
      <c r="C2871" s="532"/>
      <c r="D2871" s="168"/>
      <c r="E2871" s="168"/>
      <c r="F2871" s="168"/>
      <c r="G2871" s="168"/>
      <c r="H2871" s="530"/>
      <c r="I2871" s="530"/>
      <c r="J2871" s="660"/>
      <c r="K2871" s="530"/>
      <c r="L2871" s="657"/>
      <c r="M2871" s="168"/>
      <c r="N2871" s="828"/>
      <c r="O2871" s="168"/>
      <c r="P2871" s="168"/>
      <c r="AB2871" s="1129" t="str">
        <f t="shared" si="63"/>
        <v/>
      </c>
    </row>
    <row r="2872" spans="1:28" ht="12.95" customHeight="1">
      <c r="A2872" s="168"/>
      <c r="B2872" s="168"/>
      <c r="C2872" s="532"/>
      <c r="D2872" s="168"/>
      <c r="E2872" s="168"/>
      <c r="F2872" s="168"/>
      <c r="G2872" s="168"/>
      <c r="H2872" s="530"/>
      <c r="I2872" s="530"/>
      <c r="J2872" s="660"/>
      <c r="K2872" s="530"/>
      <c r="L2872" s="657"/>
      <c r="M2872" s="168"/>
      <c r="N2872" s="828"/>
      <c r="O2872" s="168"/>
      <c r="P2872" s="168"/>
      <c r="AB2872" s="1129" t="str">
        <f t="shared" si="63"/>
        <v/>
      </c>
    </row>
    <row r="2873" spans="1:28" ht="12.95" customHeight="1">
      <c r="A2873" s="168"/>
      <c r="B2873" s="168"/>
      <c r="C2873" s="532"/>
      <c r="D2873" s="168"/>
      <c r="E2873" s="168"/>
      <c r="F2873" s="168"/>
      <c r="G2873" s="168"/>
      <c r="H2873" s="530"/>
      <c r="I2873" s="530"/>
      <c r="J2873" s="660"/>
      <c r="K2873" s="530"/>
      <c r="L2873" s="657"/>
      <c r="M2873" s="168"/>
      <c r="N2873" s="828"/>
      <c r="O2873" s="168"/>
      <c r="P2873" s="168"/>
      <c r="AB2873" s="1129" t="str">
        <f t="shared" si="63"/>
        <v/>
      </c>
    </row>
    <row r="2874" spans="1:28" ht="12.95" customHeight="1">
      <c r="A2874" s="168"/>
      <c r="B2874" s="168"/>
      <c r="C2874" s="532"/>
      <c r="D2874" s="168"/>
      <c r="E2874" s="168"/>
      <c r="F2874" s="168"/>
      <c r="G2874" s="168"/>
      <c r="H2874" s="530"/>
      <c r="I2874" s="530"/>
      <c r="J2874" s="660"/>
      <c r="K2874" s="530"/>
      <c r="L2874" s="657"/>
      <c r="M2874" s="168"/>
      <c r="N2874" s="828"/>
      <c r="O2874" s="168"/>
      <c r="P2874" s="168"/>
      <c r="AB2874" s="1129" t="str">
        <f t="shared" si="63"/>
        <v/>
      </c>
    </row>
    <row r="2875" spans="1:28" ht="12.95" customHeight="1">
      <c r="A2875" s="168"/>
      <c r="B2875" s="168"/>
      <c r="C2875" s="532"/>
      <c r="D2875" s="168"/>
      <c r="E2875" s="168"/>
      <c r="F2875" s="168"/>
      <c r="G2875" s="168"/>
      <c r="H2875" s="530"/>
      <c r="I2875" s="530"/>
      <c r="J2875" s="660"/>
      <c r="K2875" s="530"/>
      <c r="L2875" s="657"/>
      <c r="M2875" s="168"/>
      <c r="N2875" s="828"/>
      <c r="O2875" s="168"/>
      <c r="P2875" s="168"/>
      <c r="AB2875" s="1129" t="str">
        <f t="shared" si="63"/>
        <v/>
      </c>
    </row>
    <row r="2876" spans="1:28" ht="12.95" customHeight="1">
      <c r="A2876" s="168"/>
      <c r="B2876" s="168"/>
      <c r="C2876" s="532"/>
      <c r="D2876" s="168"/>
      <c r="E2876" s="168"/>
      <c r="F2876" s="168"/>
      <c r="G2876" s="168"/>
      <c r="H2876" s="530"/>
      <c r="I2876" s="530"/>
      <c r="J2876" s="660"/>
      <c r="K2876" s="530"/>
      <c r="L2876" s="657"/>
      <c r="M2876" s="168"/>
      <c r="N2876" s="828"/>
      <c r="O2876" s="168"/>
      <c r="P2876" s="168"/>
      <c r="AB2876" s="1129" t="str">
        <f t="shared" si="63"/>
        <v/>
      </c>
    </row>
    <row r="2877" spans="1:28" ht="12.95" customHeight="1">
      <c r="A2877" s="168"/>
      <c r="B2877" s="168"/>
      <c r="C2877" s="532"/>
      <c r="D2877" s="168"/>
      <c r="E2877" s="168"/>
      <c r="F2877" s="168"/>
      <c r="G2877" s="168"/>
      <c r="H2877" s="530"/>
      <c r="I2877" s="530"/>
      <c r="J2877" s="660"/>
      <c r="K2877" s="530"/>
      <c r="L2877" s="657"/>
      <c r="M2877" s="168"/>
      <c r="N2877" s="828"/>
      <c r="O2877" s="168"/>
      <c r="P2877" s="168"/>
      <c r="AB2877" s="1129" t="str">
        <f t="shared" si="63"/>
        <v/>
      </c>
    </row>
    <row r="2878" spans="1:28" ht="12.95" customHeight="1">
      <c r="A2878" s="168"/>
      <c r="B2878" s="168"/>
      <c r="C2878" s="532"/>
      <c r="D2878" s="168"/>
      <c r="E2878" s="168"/>
      <c r="F2878" s="168"/>
      <c r="G2878" s="168"/>
      <c r="H2878" s="530"/>
      <c r="I2878" s="530"/>
      <c r="J2878" s="660"/>
      <c r="K2878" s="530"/>
      <c r="L2878" s="657"/>
      <c r="M2878" s="168"/>
      <c r="N2878" s="828"/>
      <c r="O2878" s="168"/>
      <c r="P2878" s="168"/>
      <c r="AB2878" s="1129" t="str">
        <f t="shared" si="63"/>
        <v/>
      </c>
    </row>
    <row r="2879" spans="1:28" ht="12.95" customHeight="1">
      <c r="A2879" s="168"/>
      <c r="B2879" s="168"/>
      <c r="C2879" s="532"/>
      <c r="D2879" s="168"/>
      <c r="E2879" s="168"/>
      <c r="F2879" s="168"/>
      <c r="G2879" s="168"/>
      <c r="H2879" s="530"/>
      <c r="I2879" s="530"/>
      <c r="J2879" s="660"/>
      <c r="K2879" s="530"/>
      <c r="L2879" s="657"/>
      <c r="M2879" s="168"/>
      <c r="N2879" s="828"/>
      <c r="O2879" s="168"/>
      <c r="P2879" s="168"/>
      <c r="AB2879" s="1129" t="str">
        <f t="shared" si="63"/>
        <v/>
      </c>
    </row>
    <row r="2880" spans="1:28" ht="12.95" customHeight="1">
      <c r="A2880" s="168"/>
      <c r="B2880" s="168"/>
      <c r="C2880" s="532"/>
      <c r="D2880" s="168"/>
      <c r="E2880" s="168"/>
      <c r="F2880" s="168"/>
      <c r="G2880" s="168"/>
      <c r="H2880" s="530"/>
      <c r="I2880" s="530"/>
      <c r="J2880" s="660"/>
      <c r="K2880" s="530"/>
      <c r="L2880" s="657"/>
      <c r="M2880" s="168"/>
      <c r="N2880" s="828"/>
      <c r="O2880" s="168"/>
      <c r="P2880" s="168"/>
      <c r="AB2880" s="1129" t="str">
        <f t="shared" si="63"/>
        <v/>
      </c>
    </row>
    <row r="2881" spans="1:28" ht="12.95" customHeight="1">
      <c r="A2881" s="168"/>
      <c r="B2881" s="168"/>
      <c r="C2881" s="532"/>
      <c r="D2881" s="168"/>
      <c r="E2881" s="168"/>
      <c r="F2881" s="168"/>
      <c r="G2881" s="168"/>
      <c r="H2881" s="530"/>
      <c r="I2881" s="530"/>
      <c r="J2881" s="660"/>
      <c r="K2881" s="530"/>
      <c r="L2881" s="657"/>
      <c r="M2881" s="168"/>
      <c r="N2881" s="828"/>
      <c r="O2881" s="168"/>
      <c r="P2881" s="168"/>
      <c r="AB2881" s="1129" t="str">
        <f t="shared" si="63"/>
        <v/>
      </c>
    </row>
    <row r="2882" spans="1:28" ht="12.95" customHeight="1">
      <c r="A2882" s="168"/>
      <c r="B2882" s="168"/>
      <c r="C2882" s="532"/>
      <c r="D2882" s="168"/>
      <c r="E2882" s="168"/>
      <c r="F2882" s="168"/>
      <c r="G2882" s="168"/>
      <c r="H2882" s="530"/>
      <c r="I2882" s="530"/>
      <c r="J2882" s="660"/>
      <c r="K2882" s="530"/>
      <c r="L2882" s="657"/>
      <c r="M2882" s="168"/>
      <c r="N2882" s="828"/>
      <c r="O2882" s="168"/>
      <c r="P2882" s="168"/>
      <c r="AB2882" s="1129" t="str">
        <f t="shared" si="63"/>
        <v/>
      </c>
    </row>
    <row r="2883" spans="1:28" ht="12.95" customHeight="1">
      <c r="A2883" s="168"/>
      <c r="B2883" s="168"/>
      <c r="C2883" s="532"/>
      <c r="D2883" s="168"/>
      <c r="E2883" s="168"/>
      <c r="F2883" s="168"/>
      <c r="G2883" s="168"/>
      <c r="H2883" s="530"/>
      <c r="I2883" s="530"/>
      <c r="J2883" s="660"/>
      <c r="K2883" s="530"/>
      <c r="L2883" s="657"/>
      <c r="M2883" s="168"/>
      <c r="N2883" s="828"/>
      <c r="O2883" s="168"/>
      <c r="P2883" s="168"/>
      <c r="AB2883" s="1129" t="str">
        <f t="shared" si="63"/>
        <v/>
      </c>
    </row>
    <row r="2884" spans="1:28" ht="12.95" customHeight="1">
      <c r="A2884" s="168"/>
      <c r="B2884" s="168"/>
      <c r="C2884" s="532"/>
      <c r="D2884" s="168"/>
      <c r="E2884" s="168"/>
      <c r="F2884" s="168"/>
      <c r="G2884" s="168"/>
      <c r="H2884" s="530"/>
      <c r="I2884" s="530"/>
      <c r="J2884" s="660"/>
      <c r="K2884" s="530"/>
      <c r="L2884" s="657"/>
      <c r="M2884" s="168"/>
      <c r="N2884" s="828"/>
      <c r="O2884" s="168"/>
      <c r="P2884" s="168"/>
      <c r="AB2884" s="1129" t="str">
        <f t="shared" si="63"/>
        <v/>
      </c>
    </row>
    <row r="2885" spans="1:28" ht="12.95" customHeight="1">
      <c r="A2885" s="168"/>
      <c r="B2885" s="168"/>
      <c r="C2885" s="532"/>
      <c r="D2885" s="168"/>
      <c r="E2885" s="168"/>
      <c r="F2885" s="168"/>
      <c r="G2885" s="168"/>
      <c r="H2885" s="530"/>
      <c r="I2885" s="530"/>
      <c r="J2885" s="660"/>
      <c r="K2885" s="530"/>
      <c r="L2885" s="657"/>
      <c r="M2885" s="168"/>
      <c r="N2885" s="828"/>
      <c r="O2885" s="168"/>
      <c r="P2885" s="168"/>
      <c r="AB2885" s="1129" t="str">
        <f t="shared" si="63"/>
        <v/>
      </c>
    </row>
    <row r="2886" spans="1:28" ht="12.95" customHeight="1">
      <c r="A2886" s="168"/>
      <c r="B2886" s="168"/>
      <c r="C2886" s="532"/>
      <c r="D2886" s="168"/>
      <c r="E2886" s="168"/>
      <c r="F2886" s="168"/>
      <c r="G2886" s="168"/>
      <c r="H2886" s="530"/>
      <c r="I2886" s="530"/>
      <c r="J2886" s="660"/>
      <c r="K2886" s="530"/>
      <c r="L2886" s="657"/>
      <c r="M2886" s="168"/>
      <c r="N2886" s="828"/>
      <c r="O2886" s="168"/>
      <c r="P2886" s="168"/>
      <c r="AB2886" s="1129" t="str">
        <f t="shared" si="63"/>
        <v/>
      </c>
    </row>
    <row r="2887" spans="1:28" ht="12.95" customHeight="1">
      <c r="A2887" s="168"/>
      <c r="B2887" s="168"/>
      <c r="C2887" s="532"/>
      <c r="D2887" s="168"/>
      <c r="E2887" s="168"/>
      <c r="F2887" s="168"/>
      <c r="G2887" s="168"/>
      <c r="H2887" s="530"/>
      <c r="I2887" s="530"/>
      <c r="J2887" s="660"/>
      <c r="K2887" s="530"/>
      <c r="L2887" s="657"/>
      <c r="M2887" s="168"/>
      <c r="N2887" s="828"/>
      <c r="O2887" s="168"/>
      <c r="P2887" s="168"/>
      <c r="AB2887" s="1129" t="str">
        <f t="shared" si="63"/>
        <v/>
      </c>
    </row>
    <row r="2888" spans="1:28" ht="12.95" customHeight="1">
      <c r="A2888" s="168"/>
      <c r="B2888" s="168"/>
      <c r="C2888" s="532"/>
      <c r="D2888" s="168"/>
      <c r="E2888" s="168"/>
      <c r="F2888" s="168"/>
      <c r="G2888" s="168"/>
      <c r="H2888" s="530"/>
      <c r="I2888" s="530"/>
      <c r="J2888" s="660"/>
      <c r="K2888" s="530"/>
      <c r="L2888" s="657"/>
      <c r="M2888" s="168"/>
      <c r="N2888" s="828"/>
      <c r="O2888" s="168"/>
      <c r="P2888" s="168"/>
      <c r="AB2888" s="1129" t="str">
        <f t="shared" si="63"/>
        <v/>
      </c>
    </row>
    <row r="2889" spans="1:28" ht="12.95" customHeight="1">
      <c r="A2889" s="168"/>
      <c r="B2889" s="168"/>
      <c r="C2889" s="532"/>
      <c r="D2889" s="168"/>
      <c r="E2889" s="168"/>
      <c r="F2889" s="168"/>
      <c r="G2889" s="168"/>
      <c r="H2889" s="530"/>
      <c r="I2889" s="530"/>
      <c r="J2889" s="660"/>
      <c r="K2889" s="530"/>
      <c r="L2889" s="657"/>
      <c r="M2889" s="168"/>
      <c r="N2889" s="828"/>
      <c r="O2889" s="168"/>
      <c r="P2889" s="168"/>
      <c r="AB2889" s="1129" t="str">
        <f t="shared" si="63"/>
        <v/>
      </c>
    </row>
    <row r="2890" spans="1:28" ht="12.95" customHeight="1">
      <c r="A2890" s="168"/>
      <c r="B2890" s="168"/>
      <c r="C2890" s="532"/>
      <c r="D2890" s="168"/>
      <c r="E2890" s="168"/>
      <c r="F2890" s="168"/>
      <c r="G2890" s="168"/>
      <c r="H2890" s="530"/>
      <c r="I2890" s="530"/>
      <c r="J2890" s="660"/>
      <c r="K2890" s="530"/>
      <c r="L2890" s="657"/>
      <c r="M2890" s="168"/>
      <c r="N2890" s="828"/>
      <c r="O2890" s="168"/>
      <c r="P2890" s="168"/>
      <c r="AB2890" s="1129" t="str">
        <f t="shared" si="63"/>
        <v/>
      </c>
    </row>
    <row r="2891" spans="1:28" ht="12.95" customHeight="1">
      <c r="A2891" s="168"/>
      <c r="B2891" s="168"/>
      <c r="C2891" s="532"/>
      <c r="D2891" s="168"/>
      <c r="E2891" s="168"/>
      <c r="F2891" s="168"/>
      <c r="G2891" s="168"/>
      <c r="H2891" s="530"/>
      <c r="I2891" s="530"/>
      <c r="J2891" s="660"/>
      <c r="K2891" s="530"/>
      <c r="L2891" s="657"/>
      <c r="M2891" s="168"/>
      <c r="N2891" s="828"/>
      <c r="O2891" s="168"/>
      <c r="P2891" s="168"/>
      <c r="AB2891" s="1129" t="str">
        <f t="shared" ref="AB2891:AB2954" si="64">IF(TRIM(A2891)="","",CONCATENATE(TRIM(D2891),TRIM(E2891)))</f>
        <v/>
      </c>
    </row>
    <row r="2892" spans="1:28" ht="12.95" customHeight="1">
      <c r="A2892" s="168"/>
      <c r="B2892" s="168"/>
      <c r="C2892" s="532"/>
      <c r="D2892" s="168"/>
      <c r="E2892" s="168"/>
      <c r="F2892" s="168"/>
      <c r="G2892" s="168"/>
      <c r="H2892" s="530"/>
      <c r="I2892" s="530"/>
      <c r="J2892" s="660"/>
      <c r="K2892" s="530"/>
      <c r="L2892" s="657"/>
      <c r="M2892" s="168"/>
      <c r="N2892" s="828"/>
      <c r="O2892" s="168"/>
      <c r="P2892" s="168"/>
      <c r="AB2892" s="1129" t="str">
        <f t="shared" si="64"/>
        <v/>
      </c>
    </row>
    <row r="2893" spans="1:28" ht="12.95" customHeight="1">
      <c r="A2893" s="168"/>
      <c r="B2893" s="168"/>
      <c r="C2893" s="532"/>
      <c r="D2893" s="168"/>
      <c r="E2893" s="168"/>
      <c r="F2893" s="168"/>
      <c r="G2893" s="168"/>
      <c r="H2893" s="530"/>
      <c r="I2893" s="530"/>
      <c r="J2893" s="660"/>
      <c r="K2893" s="530"/>
      <c r="L2893" s="657"/>
      <c r="M2893" s="168"/>
      <c r="N2893" s="828"/>
      <c r="O2893" s="168"/>
      <c r="P2893" s="168"/>
      <c r="AB2893" s="1129" t="str">
        <f t="shared" si="64"/>
        <v/>
      </c>
    </row>
    <row r="2894" spans="1:28" ht="12.95" customHeight="1">
      <c r="A2894" s="168"/>
      <c r="B2894" s="168"/>
      <c r="C2894" s="532"/>
      <c r="D2894" s="168"/>
      <c r="E2894" s="168"/>
      <c r="F2894" s="168"/>
      <c r="G2894" s="168"/>
      <c r="H2894" s="530"/>
      <c r="I2894" s="530"/>
      <c r="J2894" s="660"/>
      <c r="K2894" s="530"/>
      <c r="L2894" s="657"/>
      <c r="M2894" s="168"/>
      <c r="N2894" s="828"/>
      <c r="O2894" s="168"/>
      <c r="P2894" s="168"/>
      <c r="AB2894" s="1129" t="str">
        <f t="shared" si="64"/>
        <v/>
      </c>
    </row>
    <row r="2895" spans="1:28" ht="12.95" customHeight="1">
      <c r="A2895" s="168"/>
      <c r="B2895" s="168"/>
      <c r="C2895" s="532"/>
      <c r="D2895" s="168"/>
      <c r="E2895" s="168"/>
      <c r="F2895" s="168"/>
      <c r="G2895" s="168"/>
      <c r="H2895" s="530"/>
      <c r="I2895" s="530"/>
      <c r="J2895" s="660"/>
      <c r="K2895" s="530"/>
      <c r="L2895" s="657"/>
      <c r="M2895" s="168"/>
      <c r="N2895" s="828"/>
      <c r="O2895" s="168"/>
      <c r="P2895" s="168"/>
      <c r="AB2895" s="1129" t="str">
        <f t="shared" si="64"/>
        <v/>
      </c>
    </row>
    <row r="2896" spans="1:28" ht="12.95" customHeight="1">
      <c r="A2896" s="168"/>
      <c r="B2896" s="168"/>
      <c r="C2896" s="532"/>
      <c r="D2896" s="168"/>
      <c r="E2896" s="168"/>
      <c r="F2896" s="168"/>
      <c r="G2896" s="168"/>
      <c r="H2896" s="530"/>
      <c r="I2896" s="530"/>
      <c r="J2896" s="660"/>
      <c r="K2896" s="530"/>
      <c r="L2896" s="657"/>
      <c r="M2896" s="168"/>
      <c r="N2896" s="828"/>
      <c r="O2896" s="168"/>
      <c r="P2896" s="168"/>
      <c r="AB2896" s="1129" t="str">
        <f t="shared" si="64"/>
        <v/>
      </c>
    </row>
    <row r="2897" spans="1:28" ht="12.95" customHeight="1">
      <c r="A2897" s="168"/>
      <c r="B2897" s="168"/>
      <c r="C2897" s="532"/>
      <c r="D2897" s="168"/>
      <c r="E2897" s="168"/>
      <c r="F2897" s="168"/>
      <c r="G2897" s="168"/>
      <c r="H2897" s="530"/>
      <c r="I2897" s="530"/>
      <c r="J2897" s="660"/>
      <c r="K2897" s="530"/>
      <c r="L2897" s="657"/>
      <c r="M2897" s="168"/>
      <c r="N2897" s="828"/>
      <c r="O2897" s="168"/>
      <c r="P2897" s="168"/>
      <c r="AB2897" s="1129" t="str">
        <f t="shared" si="64"/>
        <v/>
      </c>
    </row>
    <row r="2898" spans="1:28" ht="12.95" customHeight="1">
      <c r="A2898" s="168"/>
      <c r="B2898" s="168"/>
      <c r="C2898" s="532"/>
      <c r="D2898" s="168"/>
      <c r="E2898" s="168"/>
      <c r="F2898" s="168"/>
      <c r="G2898" s="168"/>
      <c r="H2898" s="530"/>
      <c r="I2898" s="530"/>
      <c r="J2898" s="660"/>
      <c r="K2898" s="530"/>
      <c r="L2898" s="657"/>
      <c r="M2898" s="168"/>
      <c r="N2898" s="828"/>
      <c r="O2898" s="168"/>
      <c r="P2898" s="168"/>
      <c r="AB2898" s="1129" t="str">
        <f t="shared" si="64"/>
        <v/>
      </c>
    </row>
    <row r="2899" spans="1:28" ht="12.95" customHeight="1">
      <c r="A2899" s="168"/>
      <c r="B2899" s="168"/>
      <c r="C2899" s="532"/>
      <c r="D2899" s="168"/>
      <c r="E2899" s="168"/>
      <c r="F2899" s="168"/>
      <c r="G2899" s="168"/>
      <c r="H2899" s="530"/>
      <c r="I2899" s="530"/>
      <c r="J2899" s="660"/>
      <c r="K2899" s="530"/>
      <c r="L2899" s="657"/>
      <c r="M2899" s="168"/>
      <c r="N2899" s="828"/>
      <c r="O2899" s="168"/>
      <c r="P2899" s="168"/>
      <c r="AB2899" s="1129" t="str">
        <f t="shared" si="64"/>
        <v/>
      </c>
    </row>
    <row r="2900" spans="1:28" ht="12.95" customHeight="1">
      <c r="A2900" s="168"/>
      <c r="B2900" s="168"/>
      <c r="C2900" s="532"/>
      <c r="D2900" s="168"/>
      <c r="E2900" s="168"/>
      <c r="F2900" s="168"/>
      <c r="G2900" s="168"/>
      <c r="H2900" s="530"/>
      <c r="I2900" s="530"/>
      <c r="J2900" s="660"/>
      <c r="K2900" s="530"/>
      <c r="L2900" s="657"/>
      <c r="M2900" s="168"/>
      <c r="N2900" s="828"/>
      <c r="O2900" s="168"/>
      <c r="P2900" s="168"/>
      <c r="AB2900" s="1129" t="str">
        <f t="shared" si="64"/>
        <v/>
      </c>
    </row>
    <row r="2901" spans="1:28" ht="12.95" customHeight="1">
      <c r="A2901" s="168"/>
      <c r="B2901" s="168"/>
      <c r="C2901" s="532"/>
      <c r="D2901" s="168"/>
      <c r="E2901" s="168"/>
      <c r="F2901" s="168"/>
      <c r="G2901" s="168"/>
      <c r="H2901" s="530"/>
      <c r="I2901" s="530"/>
      <c r="J2901" s="660"/>
      <c r="K2901" s="530"/>
      <c r="L2901" s="657"/>
      <c r="M2901" s="168"/>
      <c r="N2901" s="828"/>
      <c r="O2901" s="168"/>
      <c r="P2901" s="168"/>
      <c r="AB2901" s="1129" t="str">
        <f t="shared" si="64"/>
        <v/>
      </c>
    </row>
    <row r="2902" spans="1:28" ht="12.95" customHeight="1">
      <c r="A2902" s="168"/>
      <c r="B2902" s="168"/>
      <c r="C2902" s="532"/>
      <c r="D2902" s="168"/>
      <c r="E2902" s="168"/>
      <c r="F2902" s="168"/>
      <c r="G2902" s="168"/>
      <c r="H2902" s="530"/>
      <c r="I2902" s="530"/>
      <c r="J2902" s="660"/>
      <c r="K2902" s="530"/>
      <c r="L2902" s="657"/>
      <c r="M2902" s="168"/>
      <c r="N2902" s="828"/>
      <c r="O2902" s="168"/>
      <c r="P2902" s="168"/>
      <c r="AB2902" s="1129" t="str">
        <f t="shared" si="64"/>
        <v/>
      </c>
    </row>
    <row r="2903" spans="1:28" ht="12.95" customHeight="1">
      <c r="A2903" s="168"/>
      <c r="B2903" s="168"/>
      <c r="C2903" s="532"/>
      <c r="D2903" s="168"/>
      <c r="E2903" s="168"/>
      <c r="F2903" s="168"/>
      <c r="G2903" s="168"/>
      <c r="H2903" s="530"/>
      <c r="I2903" s="530"/>
      <c r="J2903" s="660"/>
      <c r="K2903" s="530"/>
      <c r="L2903" s="657"/>
      <c r="M2903" s="168"/>
      <c r="N2903" s="828"/>
      <c r="O2903" s="168"/>
      <c r="P2903" s="168"/>
      <c r="AB2903" s="1129" t="str">
        <f t="shared" si="64"/>
        <v/>
      </c>
    </row>
    <row r="2904" spans="1:28" ht="12.95" customHeight="1">
      <c r="A2904" s="168"/>
      <c r="B2904" s="168"/>
      <c r="C2904" s="532"/>
      <c r="D2904" s="168"/>
      <c r="E2904" s="168"/>
      <c r="F2904" s="168"/>
      <c r="G2904" s="168"/>
      <c r="H2904" s="530"/>
      <c r="I2904" s="530"/>
      <c r="J2904" s="660"/>
      <c r="K2904" s="530"/>
      <c r="L2904" s="657"/>
      <c r="M2904" s="168"/>
      <c r="N2904" s="828"/>
      <c r="O2904" s="168"/>
      <c r="P2904" s="168"/>
      <c r="AB2904" s="1129" t="str">
        <f t="shared" si="64"/>
        <v/>
      </c>
    </row>
    <row r="2905" spans="1:28" ht="12.95" customHeight="1">
      <c r="A2905" s="168"/>
      <c r="B2905" s="168"/>
      <c r="C2905" s="532"/>
      <c r="D2905" s="168"/>
      <c r="E2905" s="168"/>
      <c r="F2905" s="168"/>
      <c r="G2905" s="168"/>
      <c r="H2905" s="530"/>
      <c r="I2905" s="530"/>
      <c r="J2905" s="660"/>
      <c r="K2905" s="530"/>
      <c r="L2905" s="657"/>
      <c r="M2905" s="168"/>
      <c r="N2905" s="828"/>
      <c r="O2905" s="168"/>
      <c r="P2905" s="168"/>
      <c r="AB2905" s="1129" t="str">
        <f t="shared" si="64"/>
        <v/>
      </c>
    </row>
    <row r="2906" spans="1:28" ht="12.95" customHeight="1">
      <c r="A2906" s="168"/>
      <c r="B2906" s="168"/>
      <c r="C2906" s="532"/>
      <c r="D2906" s="168"/>
      <c r="E2906" s="168"/>
      <c r="F2906" s="168"/>
      <c r="G2906" s="168"/>
      <c r="H2906" s="530"/>
      <c r="I2906" s="530"/>
      <c r="J2906" s="660"/>
      <c r="K2906" s="530"/>
      <c r="L2906" s="657"/>
      <c r="M2906" s="168"/>
      <c r="N2906" s="828"/>
      <c r="O2906" s="168"/>
      <c r="P2906" s="168"/>
      <c r="AB2906" s="1129" t="str">
        <f t="shared" si="64"/>
        <v/>
      </c>
    </row>
    <row r="2907" spans="1:28" ht="12.95" customHeight="1">
      <c r="A2907" s="168"/>
      <c r="B2907" s="168"/>
      <c r="C2907" s="532"/>
      <c r="D2907" s="168"/>
      <c r="E2907" s="168"/>
      <c r="F2907" s="168"/>
      <c r="G2907" s="168"/>
      <c r="H2907" s="530"/>
      <c r="I2907" s="530"/>
      <c r="J2907" s="660"/>
      <c r="K2907" s="530"/>
      <c r="L2907" s="657"/>
      <c r="M2907" s="168"/>
      <c r="N2907" s="828"/>
      <c r="O2907" s="168"/>
      <c r="P2907" s="168"/>
      <c r="AB2907" s="1129" t="str">
        <f t="shared" si="64"/>
        <v/>
      </c>
    </row>
    <row r="2908" spans="1:28" ht="12.95" customHeight="1">
      <c r="A2908" s="168"/>
      <c r="B2908" s="168"/>
      <c r="C2908" s="532"/>
      <c r="D2908" s="168"/>
      <c r="E2908" s="168"/>
      <c r="F2908" s="168"/>
      <c r="G2908" s="168"/>
      <c r="H2908" s="530"/>
      <c r="I2908" s="530"/>
      <c r="J2908" s="660"/>
      <c r="K2908" s="530"/>
      <c r="L2908" s="657"/>
      <c r="M2908" s="168"/>
      <c r="N2908" s="828"/>
      <c r="O2908" s="168"/>
      <c r="P2908" s="168"/>
      <c r="AB2908" s="1129" t="str">
        <f t="shared" si="64"/>
        <v/>
      </c>
    </row>
    <row r="2909" spans="1:28" ht="12.95" customHeight="1">
      <c r="A2909" s="168"/>
      <c r="B2909" s="168"/>
      <c r="C2909" s="532"/>
      <c r="D2909" s="168"/>
      <c r="E2909" s="168"/>
      <c r="F2909" s="168"/>
      <c r="G2909" s="168"/>
      <c r="H2909" s="530"/>
      <c r="I2909" s="530"/>
      <c r="J2909" s="660"/>
      <c r="K2909" s="530"/>
      <c r="L2909" s="657"/>
      <c r="M2909" s="168"/>
      <c r="N2909" s="828"/>
      <c r="O2909" s="168"/>
      <c r="P2909" s="168"/>
      <c r="AB2909" s="1129" t="str">
        <f t="shared" si="64"/>
        <v/>
      </c>
    </row>
    <row r="2910" spans="1:28" ht="12.95" customHeight="1">
      <c r="A2910" s="168"/>
      <c r="B2910" s="168"/>
      <c r="C2910" s="532"/>
      <c r="D2910" s="168"/>
      <c r="E2910" s="168"/>
      <c r="F2910" s="168"/>
      <c r="G2910" s="168"/>
      <c r="H2910" s="530"/>
      <c r="I2910" s="530"/>
      <c r="J2910" s="660"/>
      <c r="K2910" s="530"/>
      <c r="L2910" s="657"/>
      <c r="M2910" s="168"/>
      <c r="N2910" s="828"/>
      <c r="O2910" s="168"/>
      <c r="P2910" s="168"/>
      <c r="AB2910" s="1129" t="str">
        <f t="shared" si="64"/>
        <v/>
      </c>
    </row>
    <row r="2911" spans="1:28" ht="12.95" customHeight="1">
      <c r="A2911" s="168"/>
      <c r="B2911" s="168"/>
      <c r="C2911" s="532"/>
      <c r="D2911" s="168"/>
      <c r="E2911" s="168"/>
      <c r="F2911" s="168"/>
      <c r="G2911" s="168"/>
      <c r="H2911" s="530"/>
      <c r="I2911" s="530"/>
      <c r="J2911" s="660"/>
      <c r="K2911" s="530"/>
      <c r="L2911" s="657"/>
      <c r="M2911" s="168"/>
      <c r="N2911" s="828"/>
      <c r="O2911" s="168"/>
      <c r="P2911" s="168"/>
      <c r="AB2911" s="1129" t="str">
        <f t="shared" si="64"/>
        <v/>
      </c>
    </row>
    <row r="2912" spans="1:28" ht="12.95" customHeight="1">
      <c r="A2912" s="168"/>
      <c r="B2912" s="168"/>
      <c r="C2912" s="532"/>
      <c r="D2912" s="168"/>
      <c r="E2912" s="168"/>
      <c r="F2912" s="168"/>
      <c r="G2912" s="168"/>
      <c r="H2912" s="530"/>
      <c r="I2912" s="530"/>
      <c r="J2912" s="660"/>
      <c r="K2912" s="530"/>
      <c r="L2912" s="657"/>
      <c r="M2912" s="168"/>
      <c r="N2912" s="828"/>
      <c r="O2912" s="168"/>
      <c r="P2912" s="168"/>
      <c r="AB2912" s="1129" t="str">
        <f t="shared" si="64"/>
        <v/>
      </c>
    </row>
    <row r="2913" spans="1:28" ht="12.95" customHeight="1">
      <c r="A2913" s="168"/>
      <c r="B2913" s="168"/>
      <c r="C2913" s="532"/>
      <c r="D2913" s="168"/>
      <c r="E2913" s="168"/>
      <c r="F2913" s="168"/>
      <c r="G2913" s="168"/>
      <c r="H2913" s="530"/>
      <c r="I2913" s="530"/>
      <c r="J2913" s="660"/>
      <c r="K2913" s="530"/>
      <c r="L2913" s="657"/>
      <c r="M2913" s="168"/>
      <c r="N2913" s="828"/>
      <c r="O2913" s="168"/>
      <c r="P2913" s="168"/>
      <c r="AB2913" s="1129" t="str">
        <f t="shared" si="64"/>
        <v/>
      </c>
    </row>
    <row r="2914" spans="1:28" ht="12.95" customHeight="1">
      <c r="A2914" s="168"/>
      <c r="B2914" s="168"/>
      <c r="C2914" s="532"/>
      <c r="D2914" s="168"/>
      <c r="E2914" s="168"/>
      <c r="F2914" s="168"/>
      <c r="G2914" s="168"/>
      <c r="H2914" s="530"/>
      <c r="I2914" s="530"/>
      <c r="J2914" s="660"/>
      <c r="K2914" s="530"/>
      <c r="L2914" s="657"/>
      <c r="M2914" s="168"/>
      <c r="N2914" s="828"/>
      <c r="O2914" s="168"/>
      <c r="P2914" s="168"/>
      <c r="AB2914" s="1129" t="str">
        <f t="shared" si="64"/>
        <v/>
      </c>
    </row>
    <row r="2915" spans="1:28" ht="12.95" customHeight="1">
      <c r="A2915" s="168"/>
      <c r="B2915" s="168"/>
      <c r="C2915" s="532"/>
      <c r="D2915" s="168"/>
      <c r="E2915" s="168"/>
      <c r="F2915" s="168"/>
      <c r="G2915" s="168"/>
      <c r="H2915" s="530"/>
      <c r="I2915" s="530"/>
      <c r="J2915" s="660"/>
      <c r="K2915" s="530"/>
      <c r="L2915" s="657"/>
      <c r="M2915" s="168"/>
      <c r="N2915" s="828"/>
      <c r="O2915" s="168"/>
      <c r="P2915" s="168"/>
      <c r="AB2915" s="1129" t="str">
        <f t="shared" si="64"/>
        <v/>
      </c>
    </row>
    <row r="2916" spans="1:28" ht="12.95" customHeight="1">
      <c r="A2916" s="168"/>
      <c r="B2916" s="168"/>
      <c r="C2916" s="532"/>
      <c r="D2916" s="168"/>
      <c r="E2916" s="168"/>
      <c r="F2916" s="168"/>
      <c r="G2916" s="168"/>
      <c r="H2916" s="530"/>
      <c r="I2916" s="530"/>
      <c r="J2916" s="660"/>
      <c r="K2916" s="530"/>
      <c r="L2916" s="657"/>
      <c r="M2916" s="168"/>
      <c r="N2916" s="828"/>
      <c r="O2916" s="168"/>
      <c r="P2916" s="168"/>
      <c r="AB2916" s="1129" t="str">
        <f t="shared" si="64"/>
        <v/>
      </c>
    </row>
    <row r="2917" spans="1:28" ht="12.95" customHeight="1">
      <c r="A2917" s="168"/>
      <c r="B2917" s="168"/>
      <c r="C2917" s="532"/>
      <c r="D2917" s="168"/>
      <c r="E2917" s="168"/>
      <c r="F2917" s="168"/>
      <c r="G2917" s="168"/>
      <c r="H2917" s="530"/>
      <c r="I2917" s="530"/>
      <c r="J2917" s="660"/>
      <c r="K2917" s="530"/>
      <c r="L2917" s="657"/>
      <c r="M2917" s="168"/>
      <c r="N2917" s="828"/>
      <c r="O2917" s="168"/>
      <c r="P2917" s="168"/>
      <c r="AB2917" s="1129" t="str">
        <f t="shared" si="64"/>
        <v/>
      </c>
    </row>
    <row r="2918" spans="1:28" ht="12.95" customHeight="1">
      <c r="A2918" s="168"/>
      <c r="B2918" s="168"/>
      <c r="C2918" s="532"/>
      <c r="D2918" s="168"/>
      <c r="E2918" s="168"/>
      <c r="F2918" s="168"/>
      <c r="G2918" s="168"/>
      <c r="H2918" s="530"/>
      <c r="I2918" s="530"/>
      <c r="J2918" s="660"/>
      <c r="K2918" s="530"/>
      <c r="L2918" s="657"/>
      <c r="M2918" s="168"/>
      <c r="N2918" s="828"/>
      <c r="O2918" s="168"/>
      <c r="P2918" s="168"/>
      <c r="AB2918" s="1129" t="str">
        <f t="shared" si="64"/>
        <v/>
      </c>
    </row>
    <row r="2919" spans="1:28" ht="12.95" customHeight="1">
      <c r="A2919" s="168"/>
      <c r="B2919" s="168"/>
      <c r="C2919" s="532"/>
      <c r="D2919" s="168"/>
      <c r="E2919" s="168"/>
      <c r="F2919" s="168"/>
      <c r="G2919" s="168"/>
      <c r="H2919" s="530"/>
      <c r="I2919" s="530"/>
      <c r="J2919" s="660"/>
      <c r="K2919" s="530"/>
      <c r="L2919" s="657"/>
      <c r="M2919" s="168"/>
      <c r="N2919" s="828"/>
      <c r="O2919" s="168"/>
      <c r="P2919" s="168"/>
      <c r="AB2919" s="1129" t="str">
        <f t="shared" si="64"/>
        <v/>
      </c>
    </row>
    <row r="2920" spans="1:28" ht="12.95" customHeight="1">
      <c r="A2920" s="168"/>
      <c r="B2920" s="168"/>
      <c r="C2920" s="532"/>
      <c r="D2920" s="168"/>
      <c r="E2920" s="168"/>
      <c r="F2920" s="168"/>
      <c r="G2920" s="168"/>
      <c r="H2920" s="530"/>
      <c r="I2920" s="530"/>
      <c r="J2920" s="660"/>
      <c r="K2920" s="530"/>
      <c r="L2920" s="657"/>
      <c r="M2920" s="168"/>
      <c r="N2920" s="828"/>
      <c r="O2920" s="168"/>
      <c r="P2920" s="168"/>
      <c r="AB2920" s="1129" t="str">
        <f t="shared" si="64"/>
        <v/>
      </c>
    </row>
    <row r="2921" spans="1:28" ht="12.95" customHeight="1">
      <c r="A2921" s="168"/>
      <c r="B2921" s="168"/>
      <c r="C2921" s="532"/>
      <c r="D2921" s="168"/>
      <c r="E2921" s="168"/>
      <c r="F2921" s="168"/>
      <c r="G2921" s="168"/>
      <c r="H2921" s="530"/>
      <c r="I2921" s="530"/>
      <c r="J2921" s="660"/>
      <c r="K2921" s="530"/>
      <c r="L2921" s="657"/>
      <c r="M2921" s="168"/>
      <c r="N2921" s="828"/>
      <c r="O2921" s="168"/>
      <c r="P2921" s="168"/>
      <c r="AB2921" s="1129" t="str">
        <f t="shared" si="64"/>
        <v/>
      </c>
    </row>
    <row r="2922" spans="1:28" ht="12.95" customHeight="1">
      <c r="A2922" s="168"/>
      <c r="B2922" s="168"/>
      <c r="C2922" s="532"/>
      <c r="D2922" s="168"/>
      <c r="E2922" s="168"/>
      <c r="F2922" s="168"/>
      <c r="G2922" s="168"/>
      <c r="H2922" s="530"/>
      <c r="I2922" s="530"/>
      <c r="J2922" s="660"/>
      <c r="K2922" s="530"/>
      <c r="L2922" s="657"/>
      <c r="M2922" s="168"/>
      <c r="N2922" s="828"/>
      <c r="O2922" s="168"/>
      <c r="P2922" s="168"/>
      <c r="AB2922" s="1129" t="str">
        <f t="shared" si="64"/>
        <v/>
      </c>
    </row>
    <row r="2923" spans="1:28" ht="12.95" customHeight="1">
      <c r="A2923" s="168"/>
      <c r="B2923" s="168"/>
      <c r="C2923" s="532"/>
      <c r="D2923" s="168"/>
      <c r="E2923" s="168"/>
      <c r="F2923" s="168"/>
      <c r="G2923" s="168"/>
      <c r="H2923" s="530"/>
      <c r="I2923" s="530"/>
      <c r="J2923" s="660"/>
      <c r="K2923" s="530"/>
      <c r="L2923" s="657"/>
      <c r="M2923" s="168"/>
      <c r="N2923" s="828"/>
      <c r="O2923" s="168"/>
      <c r="P2923" s="168"/>
      <c r="AB2923" s="1129" t="str">
        <f t="shared" si="64"/>
        <v/>
      </c>
    </row>
    <row r="2924" spans="1:28" ht="12.95" customHeight="1">
      <c r="A2924" s="168"/>
      <c r="B2924" s="168"/>
      <c r="C2924" s="532"/>
      <c r="D2924" s="168"/>
      <c r="E2924" s="168"/>
      <c r="F2924" s="168"/>
      <c r="G2924" s="168"/>
      <c r="H2924" s="530"/>
      <c r="I2924" s="530"/>
      <c r="J2924" s="660"/>
      <c r="K2924" s="530"/>
      <c r="L2924" s="657"/>
      <c r="M2924" s="168"/>
      <c r="N2924" s="828"/>
      <c r="O2924" s="168"/>
      <c r="P2924" s="168"/>
      <c r="AB2924" s="1129" t="str">
        <f t="shared" si="64"/>
        <v/>
      </c>
    </row>
    <row r="2925" spans="1:28" ht="12.95" customHeight="1">
      <c r="A2925" s="168"/>
      <c r="B2925" s="168"/>
      <c r="C2925" s="532"/>
      <c r="D2925" s="168"/>
      <c r="E2925" s="168"/>
      <c r="F2925" s="168"/>
      <c r="G2925" s="168"/>
      <c r="H2925" s="530"/>
      <c r="I2925" s="530"/>
      <c r="J2925" s="660"/>
      <c r="K2925" s="530"/>
      <c r="L2925" s="657"/>
      <c r="M2925" s="168"/>
      <c r="N2925" s="828"/>
      <c r="O2925" s="168"/>
      <c r="P2925" s="168"/>
      <c r="AB2925" s="1129" t="str">
        <f t="shared" si="64"/>
        <v/>
      </c>
    </row>
    <row r="2926" spans="1:28" ht="12.95" customHeight="1">
      <c r="A2926" s="168"/>
      <c r="B2926" s="168"/>
      <c r="C2926" s="532"/>
      <c r="D2926" s="168"/>
      <c r="E2926" s="168"/>
      <c r="F2926" s="168"/>
      <c r="G2926" s="168"/>
      <c r="H2926" s="530"/>
      <c r="I2926" s="530"/>
      <c r="J2926" s="660"/>
      <c r="K2926" s="530"/>
      <c r="L2926" s="657"/>
      <c r="M2926" s="168"/>
      <c r="N2926" s="828"/>
      <c r="O2926" s="168"/>
      <c r="P2926" s="168"/>
      <c r="AB2926" s="1129" t="str">
        <f t="shared" si="64"/>
        <v/>
      </c>
    </row>
    <row r="2927" spans="1:28" ht="12.95" customHeight="1">
      <c r="A2927" s="168"/>
      <c r="B2927" s="168"/>
      <c r="C2927" s="532"/>
      <c r="D2927" s="168"/>
      <c r="E2927" s="168"/>
      <c r="F2927" s="168"/>
      <c r="G2927" s="168"/>
      <c r="H2927" s="530"/>
      <c r="I2927" s="530"/>
      <c r="J2927" s="660"/>
      <c r="K2927" s="530"/>
      <c r="L2927" s="657"/>
      <c r="M2927" s="168"/>
      <c r="N2927" s="828"/>
      <c r="O2927" s="168"/>
      <c r="P2927" s="168"/>
      <c r="AB2927" s="1129" t="str">
        <f t="shared" si="64"/>
        <v/>
      </c>
    </row>
    <row r="2928" spans="1:28" ht="12.95" customHeight="1">
      <c r="A2928" s="168"/>
      <c r="B2928" s="168"/>
      <c r="C2928" s="532"/>
      <c r="D2928" s="168"/>
      <c r="E2928" s="168"/>
      <c r="F2928" s="168"/>
      <c r="G2928" s="168"/>
      <c r="H2928" s="530"/>
      <c r="I2928" s="530"/>
      <c r="J2928" s="660"/>
      <c r="K2928" s="530"/>
      <c r="L2928" s="657"/>
      <c r="M2928" s="168"/>
      <c r="N2928" s="828"/>
      <c r="O2928" s="168"/>
      <c r="P2928" s="168"/>
      <c r="AB2928" s="1129" t="str">
        <f t="shared" si="64"/>
        <v/>
      </c>
    </row>
    <row r="2929" spans="1:28" ht="12.95" customHeight="1">
      <c r="A2929" s="168"/>
      <c r="B2929" s="168"/>
      <c r="C2929" s="532"/>
      <c r="D2929" s="168"/>
      <c r="E2929" s="168"/>
      <c r="F2929" s="168"/>
      <c r="G2929" s="168"/>
      <c r="H2929" s="530"/>
      <c r="I2929" s="530"/>
      <c r="J2929" s="660"/>
      <c r="K2929" s="530"/>
      <c r="L2929" s="657"/>
      <c r="M2929" s="168"/>
      <c r="N2929" s="828"/>
      <c r="O2929" s="168"/>
      <c r="P2929" s="168"/>
      <c r="AB2929" s="1129" t="str">
        <f t="shared" si="64"/>
        <v/>
      </c>
    </row>
    <row r="2930" spans="1:28" ht="12.95" customHeight="1">
      <c r="A2930" s="168"/>
      <c r="B2930" s="168"/>
      <c r="C2930" s="532"/>
      <c r="D2930" s="168"/>
      <c r="E2930" s="168"/>
      <c r="F2930" s="168"/>
      <c r="G2930" s="168"/>
      <c r="H2930" s="530"/>
      <c r="I2930" s="530"/>
      <c r="J2930" s="660"/>
      <c r="K2930" s="530"/>
      <c r="L2930" s="657"/>
      <c r="M2930" s="168"/>
      <c r="N2930" s="828"/>
      <c r="O2930" s="168"/>
      <c r="P2930" s="168"/>
      <c r="AB2930" s="1129" t="str">
        <f t="shared" si="64"/>
        <v/>
      </c>
    </row>
    <row r="2931" spans="1:28" ht="12.95" customHeight="1">
      <c r="A2931" s="168"/>
      <c r="B2931" s="168"/>
      <c r="C2931" s="532"/>
      <c r="D2931" s="168"/>
      <c r="E2931" s="168"/>
      <c r="F2931" s="168"/>
      <c r="G2931" s="168"/>
      <c r="H2931" s="530"/>
      <c r="I2931" s="530"/>
      <c r="J2931" s="660"/>
      <c r="K2931" s="530"/>
      <c r="L2931" s="657"/>
      <c r="M2931" s="168"/>
      <c r="N2931" s="828"/>
      <c r="O2931" s="168"/>
      <c r="P2931" s="168"/>
      <c r="AB2931" s="1129" t="str">
        <f t="shared" si="64"/>
        <v/>
      </c>
    </row>
    <row r="2932" spans="1:28" ht="12.95" customHeight="1">
      <c r="A2932" s="168"/>
      <c r="B2932" s="168"/>
      <c r="C2932" s="532"/>
      <c r="D2932" s="168"/>
      <c r="E2932" s="168"/>
      <c r="F2932" s="168"/>
      <c r="G2932" s="168"/>
      <c r="H2932" s="530"/>
      <c r="I2932" s="530"/>
      <c r="J2932" s="660"/>
      <c r="K2932" s="530"/>
      <c r="L2932" s="657"/>
      <c r="M2932" s="168"/>
      <c r="N2932" s="828"/>
      <c r="O2932" s="168"/>
      <c r="P2932" s="168"/>
      <c r="AB2932" s="1129" t="str">
        <f t="shared" si="64"/>
        <v/>
      </c>
    </row>
    <row r="2933" spans="1:28" ht="12.95" customHeight="1">
      <c r="A2933" s="168"/>
      <c r="B2933" s="168"/>
      <c r="C2933" s="532"/>
      <c r="D2933" s="168"/>
      <c r="E2933" s="168"/>
      <c r="F2933" s="168"/>
      <c r="G2933" s="168"/>
      <c r="H2933" s="530"/>
      <c r="I2933" s="530"/>
      <c r="J2933" s="660"/>
      <c r="K2933" s="530"/>
      <c r="L2933" s="657"/>
      <c r="M2933" s="168"/>
      <c r="N2933" s="828"/>
      <c r="O2933" s="168"/>
      <c r="P2933" s="168"/>
      <c r="AB2933" s="1129" t="str">
        <f t="shared" si="64"/>
        <v/>
      </c>
    </row>
    <row r="2934" spans="1:28" ht="12.95" customHeight="1">
      <c r="A2934" s="168"/>
      <c r="B2934" s="168"/>
      <c r="C2934" s="532"/>
      <c r="D2934" s="168"/>
      <c r="E2934" s="168"/>
      <c r="F2934" s="168"/>
      <c r="G2934" s="168"/>
      <c r="H2934" s="530"/>
      <c r="I2934" s="530"/>
      <c r="J2934" s="660"/>
      <c r="K2934" s="530"/>
      <c r="L2934" s="657"/>
      <c r="M2934" s="168"/>
      <c r="N2934" s="828"/>
      <c r="O2934" s="168"/>
      <c r="P2934" s="168"/>
      <c r="AB2934" s="1129" t="str">
        <f t="shared" si="64"/>
        <v/>
      </c>
    </row>
    <row r="2935" spans="1:28" ht="12.95" customHeight="1">
      <c r="A2935" s="168"/>
      <c r="B2935" s="168"/>
      <c r="C2935" s="532"/>
      <c r="D2935" s="168"/>
      <c r="E2935" s="168"/>
      <c r="F2935" s="168"/>
      <c r="G2935" s="168"/>
      <c r="H2935" s="530"/>
      <c r="I2935" s="530"/>
      <c r="J2935" s="660"/>
      <c r="K2935" s="530"/>
      <c r="L2935" s="657"/>
      <c r="M2935" s="168"/>
      <c r="N2935" s="828"/>
      <c r="O2935" s="168"/>
      <c r="P2935" s="168"/>
      <c r="AB2935" s="1129" t="str">
        <f t="shared" si="64"/>
        <v/>
      </c>
    </row>
    <row r="2936" spans="1:28" ht="12.95" customHeight="1">
      <c r="A2936" s="168"/>
      <c r="B2936" s="168"/>
      <c r="C2936" s="532"/>
      <c r="D2936" s="168"/>
      <c r="E2936" s="168"/>
      <c r="F2936" s="168"/>
      <c r="G2936" s="168"/>
      <c r="H2936" s="530"/>
      <c r="I2936" s="530"/>
      <c r="J2936" s="660"/>
      <c r="K2936" s="530"/>
      <c r="L2936" s="657"/>
      <c r="M2936" s="168"/>
      <c r="N2936" s="828"/>
      <c r="O2936" s="168"/>
      <c r="P2936" s="168"/>
      <c r="AB2936" s="1129" t="str">
        <f t="shared" si="64"/>
        <v/>
      </c>
    </row>
    <row r="2937" spans="1:28" ht="12.95" customHeight="1">
      <c r="A2937" s="168"/>
      <c r="B2937" s="168"/>
      <c r="C2937" s="532"/>
      <c r="D2937" s="168"/>
      <c r="E2937" s="168"/>
      <c r="F2937" s="168"/>
      <c r="G2937" s="168"/>
      <c r="H2937" s="530"/>
      <c r="I2937" s="530"/>
      <c r="J2937" s="660"/>
      <c r="K2937" s="530"/>
      <c r="L2937" s="657"/>
      <c r="M2937" s="168"/>
      <c r="N2937" s="828"/>
      <c r="O2937" s="168"/>
      <c r="P2937" s="168"/>
      <c r="AB2937" s="1129" t="str">
        <f t="shared" si="64"/>
        <v/>
      </c>
    </row>
    <row r="2938" spans="1:28" ht="12.95" customHeight="1">
      <c r="A2938" s="168"/>
      <c r="B2938" s="168"/>
      <c r="C2938" s="532"/>
      <c r="D2938" s="168"/>
      <c r="E2938" s="168"/>
      <c r="F2938" s="168"/>
      <c r="G2938" s="168"/>
      <c r="H2938" s="530"/>
      <c r="I2938" s="530"/>
      <c r="J2938" s="660"/>
      <c r="K2938" s="530"/>
      <c r="L2938" s="657"/>
      <c r="M2938" s="168"/>
      <c r="N2938" s="828"/>
      <c r="O2938" s="168"/>
      <c r="P2938" s="168"/>
      <c r="AB2938" s="1129" t="str">
        <f t="shared" si="64"/>
        <v/>
      </c>
    </row>
    <row r="2939" spans="1:28" ht="12.95" customHeight="1">
      <c r="A2939" s="168"/>
      <c r="B2939" s="168"/>
      <c r="C2939" s="532"/>
      <c r="D2939" s="168"/>
      <c r="E2939" s="168"/>
      <c r="F2939" s="168"/>
      <c r="G2939" s="168"/>
      <c r="H2939" s="530"/>
      <c r="I2939" s="530"/>
      <c r="J2939" s="660"/>
      <c r="K2939" s="530"/>
      <c r="L2939" s="657"/>
      <c r="M2939" s="168"/>
      <c r="N2939" s="828"/>
      <c r="O2939" s="168"/>
      <c r="P2939" s="168"/>
      <c r="AB2939" s="1129" t="str">
        <f t="shared" si="64"/>
        <v/>
      </c>
    </row>
    <row r="2940" spans="1:28" ht="12.95" customHeight="1">
      <c r="A2940" s="168"/>
      <c r="B2940" s="168"/>
      <c r="C2940" s="532"/>
      <c r="D2940" s="168"/>
      <c r="E2940" s="168"/>
      <c r="F2940" s="168"/>
      <c r="G2940" s="168"/>
      <c r="H2940" s="530"/>
      <c r="I2940" s="530"/>
      <c r="J2940" s="660"/>
      <c r="K2940" s="530"/>
      <c r="L2940" s="657"/>
      <c r="M2940" s="168"/>
      <c r="N2940" s="828"/>
      <c r="O2940" s="168"/>
      <c r="P2940" s="168"/>
      <c r="AB2940" s="1129" t="str">
        <f t="shared" si="64"/>
        <v/>
      </c>
    </row>
    <row r="2941" spans="1:28" ht="12.95" customHeight="1">
      <c r="A2941" s="168"/>
      <c r="B2941" s="168"/>
      <c r="C2941" s="532"/>
      <c r="D2941" s="168"/>
      <c r="E2941" s="168"/>
      <c r="F2941" s="168"/>
      <c r="G2941" s="168"/>
      <c r="H2941" s="530"/>
      <c r="I2941" s="530"/>
      <c r="J2941" s="660"/>
      <c r="K2941" s="530"/>
      <c r="L2941" s="657"/>
      <c r="M2941" s="168"/>
      <c r="N2941" s="828"/>
      <c r="O2941" s="168"/>
      <c r="P2941" s="168"/>
      <c r="AB2941" s="1129" t="str">
        <f t="shared" si="64"/>
        <v/>
      </c>
    </row>
    <row r="2942" spans="1:28" ht="12.95" customHeight="1">
      <c r="A2942" s="168"/>
      <c r="B2942" s="168"/>
      <c r="C2942" s="532"/>
      <c r="D2942" s="168"/>
      <c r="E2942" s="168"/>
      <c r="F2942" s="168"/>
      <c r="G2942" s="168"/>
      <c r="H2942" s="530"/>
      <c r="I2942" s="530"/>
      <c r="J2942" s="660"/>
      <c r="K2942" s="530"/>
      <c r="L2942" s="657"/>
      <c r="M2942" s="168"/>
      <c r="N2942" s="828"/>
      <c r="O2942" s="168"/>
      <c r="P2942" s="168"/>
      <c r="AB2942" s="1129" t="str">
        <f t="shared" si="64"/>
        <v/>
      </c>
    </row>
    <row r="2943" spans="1:28" ht="12.95" customHeight="1">
      <c r="A2943" s="168"/>
      <c r="B2943" s="168"/>
      <c r="C2943" s="532"/>
      <c r="D2943" s="168"/>
      <c r="E2943" s="168"/>
      <c r="F2943" s="168"/>
      <c r="G2943" s="168"/>
      <c r="H2943" s="530"/>
      <c r="I2943" s="530"/>
      <c r="J2943" s="660"/>
      <c r="K2943" s="530"/>
      <c r="L2943" s="657"/>
      <c r="M2943" s="168"/>
      <c r="N2943" s="828"/>
      <c r="O2943" s="168"/>
      <c r="P2943" s="168"/>
      <c r="AB2943" s="1129" t="str">
        <f t="shared" si="64"/>
        <v/>
      </c>
    </row>
    <row r="2944" spans="1:28" ht="12.95" customHeight="1">
      <c r="A2944" s="168"/>
      <c r="B2944" s="168"/>
      <c r="C2944" s="532"/>
      <c r="D2944" s="168"/>
      <c r="E2944" s="168"/>
      <c r="F2944" s="168"/>
      <c r="G2944" s="168"/>
      <c r="H2944" s="530"/>
      <c r="I2944" s="530"/>
      <c r="J2944" s="660"/>
      <c r="K2944" s="530"/>
      <c r="L2944" s="657"/>
      <c r="M2944" s="168"/>
      <c r="N2944" s="828"/>
      <c r="O2944" s="168"/>
      <c r="P2944" s="168"/>
      <c r="AB2944" s="1129" t="str">
        <f t="shared" si="64"/>
        <v/>
      </c>
    </row>
    <row r="2945" spans="1:28" ht="12.95" customHeight="1">
      <c r="A2945" s="168"/>
      <c r="B2945" s="168"/>
      <c r="C2945" s="532"/>
      <c r="D2945" s="168"/>
      <c r="E2945" s="168"/>
      <c r="F2945" s="168"/>
      <c r="G2945" s="168"/>
      <c r="H2945" s="530"/>
      <c r="I2945" s="530"/>
      <c r="J2945" s="660"/>
      <c r="K2945" s="530"/>
      <c r="L2945" s="657"/>
      <c r="M2945" s="168"/>
      <c r="N2945" s="828"/>
      <c r="O2945" s="168"/>
      <c r="P2945" s="168"/>
      <c r="AB2945" s="1129" t="str">
        <f t="shared" si="64"/>
        <v/>
      </c>
    </row>
    <row r="2946" spans="1:28" ht="12.95" customHeight="1">
      <c r="A2946" s="168"/>
      <c r="B2946" s="168"/>
      <c r="C2946" s="532"/>
      <c r="D2946" s="168"/>
      <c r="E2946" s="168"/>
      <c r="F2946" s="168"/>
      <c r="G2946" s="168"/>
      <c r="H2946" s="530"/>
      <c r="I2946" s="530"/>
      <c r="J2946" s="660"/>
      <c r="K2946" s="530"/>
      <c r="L2946" s="657"/>
      <c r="M2946" s="168"/>
      <c r="N2946" s="828"/>
      <c r="O2946" s="168"/>
      <c r="P2946" s="168"/>
      <c r="AB2946" s="1129" t="str">
        <f t="shared" si="64"/>
        <v/>
      </c>
    </row>
    <row r="2947" spans="1:28" ht="12.95" customHeight="1">
      <c r="A2947" s="168"/>
      <c r="B2947" s="168"/>
      <c r="C2947" s="532"/>
      <c r="D2947" s="168"/>
      <c r="E2947" s="168"/>
      <c r="F2947" s="168"/>
      <c r="G2947" s="168"/>
      <c r="H2947" s="530"/>
      <c r="I2947" s="530"/>
      <c r="J2947" s="660"/>
      <c r="K2947" s="530"/>
      <c r="L2947" s="657"/>
      <c r="M2947" s="168"/>
      <c r="N2947" s="828"/>
      <c r="O2947" s="168"/>
      <c r="P2947" s="168"/>
      <c r="AB2947" s="1129" t="str">
        <f t="shared" si="64"/>
        <v/>
      </c>
    </row>
    <row r="2948" spans="1:28" ht="12.95" customHeight="1">
      <c r="A2948" s="168"/>
      <c r="B2948" s="168"/>
      <c r="C2948" s="532"/>
      <c r="D2948" s="168"/>
      <c r="E2948" s="168"/>
      <c r="F2948" s="168"/>
      <c r="G2948" s="168"/>
      <c r="H2948" s="530"/>
      <c r="I2948" s="530"/>
      <c r="J2948" s="660"/>
      <c r="K2948" s="530"/>
      <c r="L2948" s="657"/>
      <c r="M2948" s="168"/>
      <c r="N2948" s="828"/>
      <c r="O2948" s="168"/>
      <c r="P2948" s="168"/>
      <c r="AB2948" s="1129" t="str">
        <f t="shared" si="64"/>
        <v/>
      </c>
    </row>
    <row r="2949" spans="1:28" ht="12.95" customHeight="1">
      <c r="A2949" s="168"/>
      <c r="B2949" s="168"/>
      <c r="C2949" s="532"/>
      <c r="D2949" s="168"/>
      <c r="E2949" s="168"/>
      <c r="F2949" s="168"/>
      <c r="G2949" s="168"/>
      <c r="H2949" s="530"/>
      <c r="I2949" s="530"/>
      <c r="J2949" s="660"/>
      <c r="K2949" s="530"/>
      <c r="L2949" s="657"/>
      <c r="M2949" s="168"/>
      <c r="N2949" s="828"/>
      <c r="O2949" s="168"/>
      <c r="P2949" s="168"/>
      <c r="AB2949" s="1129" t="str">
        <f t="shared" si="64"/>
        <v/>
      </c>
    </row>
    <row r="2950" spans="1:28" ht="12.95" customHeight="1">
      <c r="A2950" s="168"/>
      <c r="B2950" s="168"/>
      <c r="C2950" s="532"/>
      <c r="D2950" s="168"/>
      <c r="E2950" s="168"/>
      <c r="F2950" s="168"/>
      <c r="G2950" s="168"/>
      <c r="H2950" s="530"/>
      <c r="I2950" s="530"/>
      <c r="J2950" s="660"/>
      <c r="K2950" s="530"/>
      <c r="L2950" s="657"/>
      <c r="M2950" s="168"/>
      <c r="N2950" s="828"/>
      <c r="O2950" s="168"/>
      <c r="P2950" s="168"/>
      <c r="AB2950" s="1129" t="str">
        <f t="shared" si="64"/>
        <v/>
      </c>
    </row>
    <row r="2951" spans="1:28" ht="12.95" customHeight="1">
      <c r="A2951" s="168"/>
      <c r="B2951" s="168"/>
      <c r="C2951" s="532"/>
      <c r="D2951" s="168"/>
      <c r="E2951" s="168"/>
      <c r="F2951" s="168"/>
      <c r="G2951" s="168"/>
      <c r="H2951" s="530"/>
      <c r="I2951" s="530"/>
      <c r="J2951" s="660"/>
      <c r="K2951" s="530"/>
      <c r="L2951" s="657"/>
      <c r="M2951" s="168"/>
      <c r="N2951" s="828"/>
      <c r="O2951" s="168"/>
      <c r="P2951" s="168"/>
      <c r="AB2951" s="1129" t="str">
        <f t="shared" si="64"/>
        <v/>
      </c>
    </row>
    <row r="2952" spans="1:28" ht="12.95" customHeight="1">
      <c r="A2952" s="168"/>
      <c r="B2952" s="168"/>
      <c r="C2952" s="532"/>
      <c r="D2952" s="168"/>
      <c r="E2952" s="168"/>
      <c r="F2952" s="168"/>
      <c r="G2952" s="168"/>
      <c r="H2952" s="530"/>
      <c r="I2952" s="530"/>
      <c r="J2952" s="660"/>
      <c r="K2952" s="530"/>
      <c r="L2952" s="657"/>
      <c r="M2952" s="168"/>
      <c r="N2952" s="828"/>
      <c r="O2952" s="168"/>
      <c r="P2952" s="168"/>
      <c r="AB2952" s="1129" t="str">
        <f t="shared" si="64"/>
        <v/>
      </c>
    </row>
    <row r="2953" spans="1:28" ht="12.95" customHeight="1">
      <c r="A2953" s="168"/>
      <c r="B2953" s="168"/>
      <c r="C2953" s="532"/>
      <c r="D2953" s="168"/>
      <c r="E2953" s="168"/>
      <c r="F2953" s="168"/>
      <c r="G2953" s="168"/>
      <c r="H2953" s="530"/>
      <c r="I2953" s="530"/>
      <c r="J2953" s="660"/>
      <c r="K2953" s="530"/>
      <c r="L2953" s="657"/>
      <c r="M2953" s="168"/>
      <c r="N2953" s="828"/>
      <c r="O2953" s="168"/>
      <c r="P2953" s="168"/>
      <c r="AB2953" s="1129" t="str">
        <f t="shared" si="64"/>
        <v/>
      </c>
    </row>
    <row r="2954" spans="1:28" ht="12.95" customHeight="1">
      <c r="A2954" s="168"/>
      <c r="B2954" s="168"/>
      <c r="C2954" s="532"/>
      <c r="D2954" s="168"/>
      <c r="E2954" s="168"/>
      <c r="F2954" s="168"/>
      <c r="G2954" s="168"/>
      <c r="H2954" s="530"/>
      <c r="I2954" s="530"/>
      <c r="J2954" s="660"/>
      <c r="K2954" s="530"/>
      <c r="L2954" s="657"/>
      <c r="M2954" s="168"/>
      <c r="N2954" s="828"/>
      <c r="O2954" s="168"/>
      <c r="P2954" s="168"/>
      <c r="AB2954" s="1129" t="str">
        <f t="shared" si="64"/>
        <v/>
      </c>
    </row>
    <row r="2955" spans="1:28" ht="12.95" customHeight="1">
      <c r="A2955" s="168"/>
      <c r="B2955" s="168"/>
      <c r="C2955" s="532"/>
      <c r="D2955" s="168"/>
      <c r="E2955" s="168"/>
      <c r="F2955" s="168"/>
      <c r="G2955" s="168"/>
      <c r="H2955" s="530"/>
      <c r="I2955" s="530"/>
      <c r="J2955" s="660"/>
      <c r="K2955" s="530"/>
      <c r="L2955" s="657"/>
      <c r="M2955" s="168"/>
      <c r="N2955" s="828"/>
      <c r="O2955" s="168"/>
      <c r="P2955" s="168"/>
      <c r="AB2955" s="1129" t="str">
        <f t="shared" ref="AB2955:AB3018" si="65">IF(TRIM(A2955)="","",CONCATENATE(TRIM(D2955),TRIM(E2955)))</f>
        <v/>
      </c>
    </row>
    <row r="2956" spans="1:28" ht="12.95" customHeight="1">
      <c r="A2956" s="168"/>
      <c r="B2956" s="168"/>
      <c r="C2956" s="532"/>
      <c r="D2956" s="168"/>
      <c r="E2956" s="168"/>
      <c r="F2956" s="168"/>
      <c r="G2956" s="168"/>
      <c r="H2956" s="530"/>
      <c r="I2956" s="530"/>
      <c r="J2956" s="660"/>
      <c r="K2956" s="530"/>
      <c r="L2956" s="657"/>
      <c r="M2956" s="168"/>
      <c r="N2956" s="828"/>
      <c r="O2956" s="168"/>
      <c r="P2956" s="168"/>
      <c r="AB2956" s="1129" t="str">
        <f t="shared" si="65"/>
        <v/>
      </c>
    </row>
    <row r="2957" spans="1:28" ht="12.95" customHeight="1">
      <c r="A2957" s="168"/>
      <c r="B2957" s="168"/>
      <c r="C2957" s="532"/>
      <c r="D2957" s="168"/>
      <c r="E2957" s="168"/>
      <c r="F2957" s="168"/>
      <c r="G2957" s="168"/>
      <c r="H2957" s="530"/>
      <c r="I2957" s="530"/>
      <c r="J2957" s="660"/>
      <c r="K2957" s="530"/>
      <c r="L2957" s="657"/>
      <c r="M2957" s="168"/>
      <c r="N2957" s="828"/>
      <c r="O2957" s="168"/>
      <c r="P2957" s="168"/>
      <c r="AB2957" s="1129" t="str">
        <f t="shared" si="65"/>
        <v/>
      </c>
    </row>
    <row r="2958" spans="1:28" ht="12.95" customHeight="1">
      <c r="A2958" s="168"/>
      <c r="B2958" s="168"/>
      <c r="C2958" s="532"/>
      <c r="D2958" s="168"/>
      <c r="E2958" s="168"/>
      <c r="F2958" s="168"/>
      <c r="G2958" s="168"/>
      <c r="H2958" s="530"/>
      <c r="I2958" s="530"/>
      <c r="J2958" s="660"/>
      <c r="K2958" s="530"/>
      <c r="L2958" s="657"/>
      <c r="M2958" s="168"/>
      <c r="N2958" s="828"/>
      <c r="O2958" s="168"/>
      <c r="P2958" s="168"/>
      <c r="AB2958" s="1129" t="str">
        <f t="shared" si="65"/>
        <v/>
      </c>
    </row>
    <row r="2959" spans="1:28" ht="12.95" customHeight="1">
      <c r="A2959" s="168"/>
      <c r="B2959" s="168"/>
      <c r="C2959" s="532"/>
      <c r="D2959" s="168"/>
      <c r="E2959" s="168"/>
      <c r="F2959" s="168"/>
      <c r="G2959" s="168"/>
      <c r="H2959" s="530"/>
      <c r="I2959" s="530"/>
      <c r="J2959" s="660"/>
      <c r="K2959" s="530"/>
      <c r="L2959" s="657"/>
      <c r="M2959" s="168"/>
      <c r="N2959" s="828"/>
      <c r="O2959" s="168"/>
      <c r="P2959" s="168"/>
      <c r="AB2959" s="1129" t="str">
        <f t="shared" si="65"/>
        <v/>
      </c>
    </row>
    <row r="2960" spans="1:28" ht="12.95" customHeight="1">
      <c r="A2960" s="168"/>
      <c r="B2960" s="168"/>
      <c r="C2960" s="532"/>
      <c r="D2960" s="168"/>
      <c r="E2960" s="168"/>
      <c r="F2960" s="168"/>
      <c r="G2960" s="168"/>
      <c r="H2960" s="530"/>
      <c r="I2960" s="530"/>
      <c r="J2960" s="660"/>
      <c r="K2960" s="530"/>
      <c r="L2960" s="657"/>
      <c r="M2960" s="168"/>
      <c r="N2960" s="828"/>
      <c r="O2960" s="168"/>
      <c r="P2960" s="168"/>
      <c r="AB2960" s="1129" t="str">
        <f t="shared" si="65"/>
        <v/>
      </c>
    </row>
    <row r="2961" spans="1:28" ht="12.95" customHeight="1">
      <c r="A2961" s="168"/>
      <c r="B2961" s="168"/>
      <c r="C2961" s="532"/>
      <c r="D2961" s="168"/>
      <c r="E2961" s="168"/>
      <c r="F2961" s="168"/>
      <c r="G2961" s="168"/>
      <c r="H2961" s="530"/>
      <c r="I2961" s="530"/>
      <c r="J2961" s="660"/>
      <c r="K2961" s="530"/>
      <c r="L2961" s="657"/>
      <c r="M2961" s="168"/>
      <c r="N2961" s="828"/>
      <c r="O2961" s="168"/>
      <c r="P2961" s="168"/>
      <c r="AB2961" s="1129" t="str">
        <f t="shared" si="65"/>
        <v/>
      </c>
    </row>
    <row r="2962" spans="1:28" ht="12.95" customHeight="1">
      <c r="A2962" s="168"/>
      <c r="B2962" s="168"/>
      <c r="C2962" s="532"/>
      <c r="D2962" s="168"/>
      <c r="E2962" s="168"/>
      <c r="F2962" s="168"/>
      <c r="G2962" s="168"/>
      <c r="H2962" s="530"/>
      <c r="I2962" s="530"/>
      <c r="J2962" s="660"/>
      <c r="K2962" s="530"/>
      <c r="L2962" s="657"/>
      <c r="M2962" s="168"/>
      <c r="N2962" s="828"/>
      <c r="O2962" s="168"/>
      <c r="P2962" s="168"/>
      <c r="AB2962" s="1129" t="str">
        <f t="shared" si="65"/>
        <v/>
      </c>
    </row>
    <row r="2963" spans="1:28" ht="12.95" customHeight="1">
      <c r="A2963" s="168"/>
      <c r="B2963" s="168"/>
      <c r="C2963" s="532"/>
      <c r="D2963" s="168"/>
      <c r="E2963" s="168"/>
      <c r="F2963" s="168"/>
      <c r="G2963" s="168"/>
      <c r="H2963" s="530"/>
      <c r="I2963" s="530"/>
      <c r="J2963" s="660"/>
      <c r="K2963" s="530"/>
      <c r="L2963" s="657"/>
      <c r="M2963" s="168"/>
      <c r="N2963" s="828"/>
      <c r="O2963" s="168"/>
      <c r="P2963" s="168"/>
      <c r="AB2963" s="1129" t="str">
        <f t="shared" si="65"/>
        <v/>
      </c>
    </row>
    <row r="2964" spans="1:28" ht="12.95" customHeight="1">
      <c r="A2964" s="168"/>
      <c r="B2964" s="168"/>
      <c r="C2964" s="532"/>
      <c r="D2964" s="168"/>
      <c r="E2964" s="168"/>
      <c r="F2964" s="168"/>
      <c r="G2964" s="168"/>
      <c r="H2964" s="530"/>
      <c r="I2964" s="530"/>
      <c r="J2964" s="660"/>
      <c r="K2964" s="530"/>
      <c r="L2964" s="657"/>
      <c r="M2964" s="168"/>
      <c r="N2964" s="828"/>
      <c r="O2964" s="168"/>
      <c r="P2964" s="168"/>
      <c r="AB2964" s="1129" t="str">
        <f t="shared" si="65"/>
        <v/>
      </c>
    </row>
    <row r="2965" spans="1:28" ht="12.95" customHeight="1">
      <c r="A2965" s="168"/>
      <c r="B2965" s="168"/>
      <c r="C2965" s="532"/>
      <c r="D2965" s="168"/>
      <c r="E2965" s="168"/>
      <c r="F2965" s="168"/>
      <c r="G2965" s="168"/>
      <c r="H2965" s="530"/>
      <c r="I2965" s="530"/>
      <c r="J2965" s="660"/>
      <c r="K2965" s="530"/>
      <c r="L2965" s="657"/>
      <c r="M2965" s="168"/>
      <c r="N2965" s="828"/>
      <c r="O2965" s="168"/>
      <c r="P2965" s="168"/>
      <c r="AB2965" s="1129" t="str">
        <f t="shared" si="65"/>
        <v/>
      </c>
    </row>
    <row r="2966" spans="1:28" ht="12.95" customHeight="1">
      <c r="A2966" s="168"/>
      <c r="B2966" s="168"/>
      <c r="C2966" s="532"/>
      <c r="D2966" s="168"/>
      <c r="E2966" s="168"/>
      <c r="F2966" s="168"/>
      <c r="G2966" s="168"/>
      <c r="H2966" s="530"/>
      <c r="I2966" s="530"/>
      <c r="J2966" s="660"/>
      <c r="K2966" s="530"/>
      <c r="L2966" s="657"/>
      <c r="M2966" s="168"/>
      <c r="N2966" s="828"/>
      <c r="O2966" s="168"/>
      <c r="P2966" s="168"/>
      <c r="AB2966" s="1129" t="str">
        <f t="shared" si="65"/>
        <v/>
      </c>
    </row>
    <row r="2967" spans="1:28" ht="12.95" customHeight="1">
      <c r="A2967" s="168"/>
      <c r="B2967" s="168"/>
      <c r="C2967" s="532"/>
      <c r="D2967" s="168"/>
      <c r="E2967" s="168"/>
      <c r="F2967" s="168"/>
      <c r="G2967" s="168"/>
      <c r="H2967" s="530"/>
      <c r="I2967" s="530"/>
      <c r="J2967" s="660"/>
      <c r="K2967" s="530"/>
      <c r="L2967" s="657"/>
      <c r="M2967" s="168"/>
      <c r="N2967" s="828"/>
      <c r="O2967" s="168"/>
      <c r="P2967" s="168"/>
      <c r="AB2967" s="1129" t="str">
        <f t="shared" si="65"/>
        <v/>
      </c>
    </row>
    <row r="2968" spans="1:28" ht="12.95" customHeight="1">
      <c r="A2968" s="168"/>
      <c r="B2968" s="168"/>
      <c r="C2968" s="532"/>
      <c r="D2968" s="168"/>
      <c r="E2968" s="168"/>
      <c r="F2968" s="168"/>
      <c r="G2968" s="168"/>
      <c r="H2968" s="530"/>
      <c r="I2968" s="530"/>
      <c r="J2968" s="660"/>
      <c r="K2968" s="530"/>
      <c r="L2968" s="657"/>
      <c r="M2968" s="168"/>
      <c r="N2968" s="828"/>
      <c r="O2968" s="168"/>
      <c r="P2968" s="168"/>
      <c r="AB2968" s="1129" t="str">
        <f t="shared" si="65"/>
        <v/>
      </c>
    </row>
    <row r="2969" spans="1:28" ht="12.95" customHeight="1">
      <c r="A2969" s="168"/>
      <c r="B2969" s="168"/>
      <c r="C2969" s="532"/>
      <c r="D2969" s="168"/>
      <c r="E2969" s="168"/>
      <c r="F2969" s="168"/>
      <c r="G2969" s="168"/>
      <c r="H2969" s="530"/>
      <c r="I2969" s="530"/>
      <c r="J2969" s="660"/>
      <c r="K2969" s="530"/>
      <c r="L2969" s="657"/>
      <c r="M2969" s="168"/>
      <c r="N2969" s="828"/>
      <c r="O2969" s="168"/>
      <c r="P2969" s="168"/>
      <c r="AB2969" s="1129" t="str">
        <f t="shared" si="65"/>
        <v/>
      </c>
    </row>
    <row r="2970" spans="1:28" ht="12.95" customHeight="1">
      <c r="A2970" s="168"/>
      <c r="B2970" s="168"/>
      <c r="C2970" s="532"/>
      <c r="D2970" s="168"/>
      <c r="E2970" s="168"/>
      <c r="F2970" s="168"/>
      <c r="G2970" s="168"/>
      <c r="H2970" s="530"/>
      <c r="I2970" s="530"/>
      <c r="J2970" s="660"/>
      <c r="K2970" s="530"/>
      <c r="L2970" s="657"/>
      <c r="M2970" s="168"/>
      <c r="N2970" s="828"/>
      <c r="O2970" s="168"/>
      <c r="P2970" s="168"/>
      <c r="AB2970" s="1129" t="str">
        <f t="shared" si="65"/>
        <v/>
      </c>
    </row>
    <row r="2971" spans="1:28" ht="12.95" customHeight="1">
      <c r="A2971" s="168"/>
      <c r="B2971" s="168"/>
      <c r="C2971" s="532"/>
      <c r="D2971" s="168"/>
      <c r="E2971" s="168"/>
      <c r="F2971" s="168"/>
      <c r="G2971" s="168"/>
      <c r="H2971" s="530"/>
      <c r="I2971" s="530"/>
      <c r="J2971" s="660"/>
      <c r="K2971" s="530"/>
      <c r="L2971" s="657"/>
      <c r="M2971" s="168"/>
      <c r="N2971" s="828"/>
      <c r="O2971" s="168"/>
      <c r="P2971" s="168"/>
      <c r="AB2971" s="1129" t="str">
        <f t="shared" si="65"/>
        <v/>
      </c>
    </row>
    <row r="2972" spans="1:28" ht="12.95" customHeight="1">
      <c r="A2972" s="168"/>
      <c r="B2972" s="168"/>
      <c r="C2972" s="532"/>
      <c r="D2972" s="168"/>
      <c r="E2972" s="168"/>
      <c r="F2972" s="168"/>
      <c r="G2972" s="168"/>
      <c r="H2972" s="530"/>
      <c r="I2972" s="530"/>
      <c r="J2972" s="660"/>
      <c r="K2972" s="530"/>
      <c r="L2972" s="657"/>
      <c r="M2972" s="168"/>
      <c r="N2972" s="828"/>
      <c r="O2972" s="168"/>
      <c r="P2972" s="168"/>
      <c r="AB2972" s="1129" t="str">
        <f t="shared" si="65"/>
        <v/>
      </c>
    </row>
    <row r="2973" spans="1:28" ht="12.95" customHeight="1">
      <c r="A2973" s="168"/>
      <c r="B2973" s="168"/>
      <c r="C2973" s="532"/>
      <c r="D2973" s="168"/>
      <c r="E2973" s="168"/>
      <c r="F2973" s="168"/>
      <c r="G2973" s="168"/>
      <c r="H2973" s="530"/>
      <c r="I2973" s="530"/>
      <c r="J2973" s="660"/>
      <c r="K2973" s="530"/>
      <c r="L2973" s="657"/>
      <c r="M2973" s="168"/>
      <c r="N2973" s="828"/>
      <c r="O2973" s="168"/>
      <c r="P2973" s="168"/>
      <c r="AB2973" s="1129" t="str">
        <f t="shared" si="65"/>
        <v/>
      </c>
    </row>
    <row r="2974" spans="1:28" ht="12.95" customHeight="1">
      <c r="A2974" s="168"/>
      <c r="B2974" s="168"/>
      <c r="C2974" s="532"/>
      <c r="D2974" s="168"/>
      <c r="E2974" s="168"/>
      <c r="F2974" s="168"/>
      <c r="G2974" s="168"/>
      <c r="H2974" s="530"/>
      <c r="I2974" s="530"/>
      <c r="J2974" s="660"/>
      <c r="K2974" s="530"/>
      <c r="L2974" s="657"/>
      <c r="M2974" s="168"/>
      <c r="N2974" s="828"/>
      <c r="O2974" s="168"/>
      <c r="P2974" s="168"/>
      <c r="AB2974" s="1129" t="str">
        <f t="shared" si="65"/>
        <v/>
      </c>
    </row>
    <row r="2975" spans="1:28" ht="12.95" customHeight="1">
      <c r="A2975" s="168"/>
      <c r="B2975" s="168"/>
      <c r="C2975" s="532"/>
      <c r="D2975" s="168"/>
      <c r="E2975" s="168"/>
      <c r="F2975" s="168"/>
      <c r="G2975" s="168"/>
      <c r="H2975" s="530"/>
      <c r="I2975" s="530"/>
      <c r="J2975" s="660"/>
      <c r="K2975" s="530"/>
      <c r="L2975" s="657"/>
      <c r="M2975" s="168"/>
      <c r="N2975" s="828"/>
      <c r="O2975" s="168"/>
      <c r="P2975" s="168"/>
      <c r="AB2975" s="1129" t="str">
        <f t="shared" si="65"/>
        <v/>
      </c>
    </row>
    <row r="2976" spans="1:28" ht="12.95" customHeight="1">
      <c r="A2976" s="168"/>
      <c r="B2976" s="168"/>
      <c r="C2976" s="532"/>
      <c r="D2976" s="168"/>
      <c r="E2976" s="168"/>
      <c r="F2976" s="168"/>
      <c r="G2976" s="168"/>
      <c r="H2976" s="530"/>
      <c r="I2976" s="530"/>
      <c r="J2976" s="660"/>
      <c r="K2976" s="530"/>
      <c r="L2976" s="657"/>
      <c r="M2976" s="168"/>
      <c r="N2976" s="828"/>
      <c r="O2976" s="168"/>
      <c r="P2976" s="168"/>
      <c r="AB2976" s="1129" t="str">
        <f t="shared" si="65"/>
        <v/>
      </c>
    </row>
    <row r="2977" spans="1:28" ht="12.95" customHeight="1">
      <c r="A2977" s="168"/>
      <c r="B2977" s="168"/>
      <c r="C2977" s="532"/>
      <c r="D2977" s="168"/>
      <c r="E2977" s="168"/>
      <c r="F2977" s="168"/>
      <c r="G2977" s="168"/>
      <c r="H2977" s="530"/>
      <c r="I2977" s="530"/>
      <c r="J2977" s="660"/>
      <c r="K2977" s="530"/>
      <c r="L2977" s="657"/>
      <c r="M2977" s="168"/>
      <c r="N2977" s="828"/>
      <c r="O2977" s="168"/>
      <c r="P2977" s="168"/>
      <c r="AB2977" s="1129" t="str">
        <f t="shared" si="65"/>
        <v/>
      </c>
    </row>
    <row r="2978" spans="1:28" ht="12.95" customHeight="1">
      <c r="A2978" s="168"/>
      <c r="B2978" s="168"/>
      <c r="C2978" s="532"/>
      <c r="D2978" s="168"/>
      <c r="E2978" s="168"/>
      <c r="F2978" s="168"/>
      <c r="G2978" s="168"/>
      <c r="H2978" s="530"/>
      <c r="I2978" s="530"/>
      <c r="J2978" s="660"/>
      <c r="K2978" s="530"/>
      <c r="L2978" s="657"/>
      <c r="M2978" s="168"/>
      <c r="N2978" s="828"/>
      <c r="O2978" s="168"/>
      <c r="P2978" s="168"/>
      <c r="AB2978" s="1129" t="str">
        <f t="shared" si="65"/>
        <v/>
      </c>
    </row>
    <row r="2979" spans="1:28" ht="12.95" customHeight="1">
      <c r="A2979" s="168"/>
      <c r="B2979" s="168"/>
      <c r="C2979" s="532"/>
      <c r="D2979" s="168"/>
      <c r="E2979" s="168"/>
      <c r="F2979" s="168"/>
      <c r="G2979" s="168"/>
      <c r="H2979" s="530"/>
      <c r="I2979" s="530"/>
      <c r="J2979" s="660"/>
      <c r="K2979" s="530"/>
      <c r="L2979" s="657"/>
      <c r="M2979" s="168"/>
      <c r="N2979" s="828"/>
      <c r="O2979" s="168"/>
      <c r="P2979" s="168"/>
      <c r="AB2979" s="1129" t="str">
        <f t="shared" si="65"/>
        <v/>
      </c>
    </row>
    <row r="2980" spans="1:28" ht="12.95" customHeight="1">
      <c r="A2980" s="168"/>
      <c r="B2980" s="168"/>
      <c r="C2980" s="532"/>
      <c r="D2980" s="168"/>
      <c r="E2980" s="168"/>
      <c r="F2980" s="168"/>
      <c r="G2980" s="168"/>
      <c r="H2980" s="530"/>
      <c r="I2980" s="530"/>
      <c r="J2980" s="660"/>
      <c r="K2980" s="530"/>
      <c r="L2980" s="657"/>
      <c r="M2980" s="168"/>
      <c r="N2980" s="828"/>
      <c r="O2980" s="168"/>
      <c r="P2980" s="168"/>
      <c r="AB2980" s="1129" t="str">
        <f t="shared" si="65"/>
        <v/>
      </c>
    </row>
    <row r="2981" spans="1:28" ht="12.95" customHeight="1">
      <c r="A2981" s="168"/>
      <c r="B2981" s="168"/>
      <c r="C2981" s="532"/>
      <c r="D2981" s="168"/>
      <c r="E2981" s="168"/>
      <c r="F2981" s="168"/>
      <c r="G2981" s="168"/>
      <c r="H2981" s="530"/>
      <c r="I2981" s="530"/>
      <c r="J2981" s="660"/>
      <c r="K2981" s="530"/>
      <c r="L2981" s="657"/>
      <c r="M2981" s="168"/>
      <c r="N2981" s="828"/>
      <c r="O2981" s="168"/>
      <c r="P2981" s="168"/>
      <c r="AB2981" s="1129" t="str">
        <f t="shared" si="65"/>
        <v/>
      </c>
    </row>
    <row r="2982" spans="1:28" ht="12.95" customHeight="1">
      <c r="A2982" s="168"/>
      <c r="B2982" s="168"/>
      <c r="C2982" s="532"/>
      <c r="D2982" s="168"/>
      <c r="E2982" s="168"/>
      <c r="F2982" s="168"/>
      <c r="G2982" s="168"/>
      <c r="H2982" s="530"/>
      <c r="I2982" s="530"/>
      <c r="J2982" s="660"/>
      <c r="K2982" s="530"/>
      <c r="L2982" s="657"/>
      <c r="M2982" s="168"/>
      <c r="N2982" s="828"/>
      <c r="O2982" s="168"/>
      <c r="P2982" s="168"/>
      <c r="AB2982" s="1129" t="str">
        <f t="shared" si="65"/>
        <v/>
      </c>
    </row>
    <row r="2983" spans="1:28" ht="12.95" customHeight="1">
      <c r="A2983" s="168"/>
      <c r="B2983" s="168"/>
      <c r="C2983" s="532"/>
      <c r="D2983" s="168"/>
      <c r="E2983" s="168"/>
      <c r="F2983" s="168"/>
      <c r="G2983" s="168"/>
      <c r="H2983" s="530"/>
      <c r="I2983" s="530"/>
      <c r="J2983" s="660"/>
      <c r="K2983" s="530"/>
      <c r="L2983" s="657"/>
      <c r="M2983" s="168"/>
      <c r="N2983" s="828"/>
      <c r="O2983" s="168"/>
      <c r="P2983" s="168"/>
      <c r="AB2983" s="1129" t="str">
        <f t="shared" si="65"/>
        <v/>
      </c>
    </row>
    <row r="2984" spans="1:28" ht="12.95" customHeight="1">
      <c r="A2984" s="168"/>
      <c r="B2984" s="168"/>
      <c r="C2984" s="532"/>
      <c r="D2984" s="168"/>
      <c r="E2984" s="168"/>
      <c r="F2984" s="168"/>
      <c r="G2984" s="168"/>
      <c r="H2984" s="530"/>
      <c r="I2984" s="530"/>
      <c r="J2984" s="660"/>
      <c r="K2984" s="530"/>
      <c r="L2984" s="657"/>
      <c r="M2984" s="168"/>
      <c r="N2984" s="828"/>
      <c r="O2984" s="168"/>
      <c r="P2984" s="168"/>
      <c r="AB2984" s="1129" t="str">
        <f t="shared" si="65"/>
        <v/>
      </c>
    </row>
    <row r="2985" spans="1:28" ht="12.95" customHeight="1">
      <c r="A2985" s="168"/>
      <c r="B2985" s="168"/>
      <c r="C2985" s="532"/>
      <c r="D2985" s="168"/>
      <c r="E2985" s="168"/>
      <c r="F2985" s="168"/>
      <c r="G2985" s="168"/>
      <c r="H2985" s="530"/>
      <c r="I2985" s="530"/>
      <c r="J2985" s="660"/>
      <c r="K2985" s="530"/>
      <c r="L2985" s="657"/>
      <c r="M2985" s="168"/>
      <c r="N2985" s="828"/>
      <c r="O2985" s="168"/>
      <c r="P2985" s="168"/>
      <c r="AB2985" s="1129" t="str">
        <f t="shared" si="65"/>
        <v/>
      </c>
    </row>
    <row r="2986" spans="1:28" ht="12.95" customHeight="1">
      <c r="A2986" s="168"/>
      <c r="B2986" s="168"/>
      <c r="C2986" s="532"/>
      <c r="D2986" s="168"/>
      <c r="E2986" s="168"/>
      <c r="F2986" s="168"/>
      <c r="G2986" s="168"/>
      <c r="H2986" s="530"/>
      <c r="I2986" s="530"/>
      <c r="J2986" s="660"/>
      <c r="K2986" s="530"/>
      <c r="L2986" s="657"/>
      <c r="M2986" s="168"/>
      <c r="N2986" s="828"/>
      <c r="O2986" s="168"/>
      <c r="P2986" s="168"/>
      <c r="AB2986" s="1129" t="str">
        <f t="shared" si="65"/>
        <v/>
      </c>
    </row>
    <row r="2987" spans="1:28" ht="12.95" customHeight="1">
      <c r="A2987" s="168"/>
      <c r="B2987" s="168"/>
      <c r="C2987" s="532"/>
      <c r="D2987" s="168"/>
      <c r="E2987" s="168"/>
      <c r="F2987" s="168"/>
      <c r="G2987" s="168"/>
      <c r="H2987" s="530"/>
      <c r="I2987" s="530"/>
      <c r="J2987" s="660"/>
      <c r="K2987" s="530"/>
      <c r="L2987" s="657"/>
      <c r="M2987" s="168"/>
      <c r="N2987" s="828"/>
      <c r="O2987" s="168"/>
      <c r="P2987" s="168"/>
      <c r="AB2987" s="1129" t="str">
        <f t="shared" si="65"/>
        <v/>
      </c>
    </row>
    <row r="2988" spans="1:28" ht="12.95" customHeight="1">
      <c r="A2988" s="168"/>
      <c r="B2988" s="168"/>
      <c r="C2988" s="532"/>
      <c r="D2988" s="168"/>
      <c r="E2988" s="168"/>
      <c r="F2988" s="168"/>
      <c r="G2988" s="168"/>
      <c r="H2988" s="530"/>
      <c r="I2988" s="530"/>
      <c r="J2988" s="660"/>
      <c r="K2988" s="530"/>
      <c r="L2988" s="657"/>
      <c r="M2988" s="168"/>
      <c r="N2988" s="828"/>
      <c r="O2988" s="168"/>
      <c r="P2988" s="168"/>
      <c r="AB2988" s="1129" t="str">
        <f t="shared" si="65"/>
        <v/>
      </c>
    </row>
    <row r="2989" spans="1:28" ht="12.95" customHeight="1">
      <c r="A2989" s="168"/>
      <c r="B2989" s="168"/>
      <c r="C2989" s="532"/>
      <c r="D2989" s="168"/>
      <c r="E2989" s="168"/>
      <c r="F2989" s="168"/>
      <c r="G2989" s="168"/>
      <c r="H2989" s="530"/>
      <c r="I2989" s="530"/>
      <c r="J2989" s="660"/>
      <c r="K2989" s="530"/>
      <c r="L2989" s="657"/>
      <c r="M2989" s="168"/>
      <c r="N2989" s="828"/>
      <c r="O2989" s="168"/>
      <c r="P2989" s="168"/>
      <c r="AB2989" s="1129" t="str">
        <f t="shared" si="65"/>
        <v/>
      </c>
    </row>
    <row r="2990" spans="1:28" ht="12.95" customHeight="1">
      <c r="A2990" s="168"/>
      <c r="B2990" s="168"/>
      <c r="C2990" s="532"/>
      <c r="D2990" s="168"/>
      <c r="E2990" s="168"/>
      <c r="F2990" s="168"/>
      <c r="G2990" s="168"/>
      <c r="H2990" s="530"/>
      <c r="I2990" s="530"/>
      <c r="J2990" s="660"/>
      <c r="K2990" s="530"/>
      <c r="L2990" s="657"/>
      <c r="M2990" s="168"/>
      <c r="N2990" s="828"/>
      <c r="O2990" s="168"/>
      <c r="P2990" s="168"/>
      <c r="AB2990" s="1129" t="str">
        <f t="shared" si="65"/>
        <v/>
      </c>
    </row>
    <row r="2991" spans="1:28" ht="12.95" customHeight="1">
      <c r="A2991" s="168"/>
      <c r="B2991" s="168"/>
      <c r="C2991" s="532"/>
      <c r="D2991" s="168"/>
      <c r="E2991" s="168"/>
      <c r="F2991" s="168"/>
      <c r="G2991" s="168"/>
      <c r="H2991" s="530"/>
      <c r="I2991" s="530"/>
      <c r="J2991" s="660"/>
      <c r="K2991" s="530"/>
      <c r="L2991" s="657"/>
      <c r="M2991" s="168"/>
      <c r="N2991" s="828"/>
      <c r="O2991" s="168"/>
      <c r="P2991" s="168"/>
      <c r="AB2991" s="1129" t="str">
        <f t="shared" si="65"/>
        <v/>
      </c>
    </row>
    <row r="2992" spans="1:28" ht="12.95" customHeight="1">
      <c r="A2992" s="168"/>
      <c r="B2992" s="168"/>
      <c r="C2992" s="532"/>
      <c r="D2992" s="168"/>
      <c r="E2992" s="168"/>
      <c r="F2992" s="168"/>
      <c r="G2992" s="168"/>
      <c r="H2992" s="530"/>
      <c r="I2992" s="530"/>
      <c r="J2992" s="660"/>
      <c r="K2992" s="530"/>
      <c r="L2992" s="657"/>
      <c r="M2992" s="168"/>
      <c r="N2992" s="828"/>
      <c r="O2992" s="168"/>
      <c r="P2992" s="168"/>
      <c r="AB2992" s="1129" t="str">
        <f t="shared" si="65"/>
        <v/>
      </c>
    </row>
    <row r="2993" spans="1:28" ht="12.95" customHeight="1">
      <c r="A2993" s="168"/>
      <c r="B2993" s="168"/>
      <c r="C2993" s="532"/>
      <c r="D2993" s="168"/>
      <c r="E2993" s="168"/>
      <c r="F2993" s="168"/>
      <c r="G2993" s="168"/>
      <c r="H2993" s="530"/>
      <c r="I2993" s="530"/>
      <c r="J2993" s="660"/>
      <c r="K2993" s="530"/>
      <c r="L2993" s="657"/>
      <c r="M2993" s="168"/>
      <c r="N2993" s="828"/>
      <c r="O2993" s="168"/>
      <c r="P2993" s="168"/>
      <c r="AB2993" s="1129" t="str">
        <f t="shared" si="65"/>
        <v/>
      </c>
    </row>
    <row r="2994" spans="1:28" ht="12.95" customHeight="1">
      <c r="A2994" s="168"/>
      <c r="B2994" s="168"/>
      <c r="C2994" s="532"/>
      <c r="D2994" s="168"/>
      <c r="E2994" s="168"/>
      <c r="F2994" s="168"/>
      <c r="G2994" s="168"/>
      <c r="H2994" s="530"/>
      <c r="I2994" s="530"/>
      <c r="J2994" s="660"/>
      <c r="K2994" s="530"/>
      <c r="L2994" s="657"/>
      <c r="M2994" s="168"/>
      <c r="N2994" s="828"/>
      <c r="O2994" s="168"/>
      <c r="P2994" s="168"/>
      <c r="AB2994" s="1129" t="str">
        <f t="shared" si="65"/>
        <v/>
      </c>
    </row>
    <row r="2995" spans="1:28" ht="12.95" customHeight="1">
      <c r="A2995" s="168"/>
      <c r="B2995" s="168"/>
      <c r="C2995" s="532"/>
      <c r="D2995" s="168"/>
      <c r="E2995" s="168"/>
      <c r="F2995" s="168"/>
      <c r="G2995" s="168"/>
      <c r="H2995" s="530"/>
      <c r="I2995" s="530"/>
      <c r="J2995" s="660"/>
      <c r="K2995" s="530"/>
      <c r="L2995" s="657"/>
      <c r="M2995" s="168"/>
      <c r="N2995" s="828"/>
      <c r="O2995" s="168"/>
      <c r="P2995" s="168"/>
      <c r="AB2995" s="1129" t="str">
        <f t="shared" si="65"/>
        <v/>
      </c>
    </row>
    <row r="2996" spans="1:28" ht="12.95" customHeight="1">
      <c r="A2996" s="168"/>
      <c r="B2996" s="168"/>
      <c r="C2996" s="532"/>
      <c r="D2996" s="168"/>
      <c r="E2996" s="168"/>
      <c r="F2996" s="168"/>
      <c r="G2996" s="168"/>
      <c r="H2996" s="530"/>
      <c r="I2996" s="530"/>
      <c r="J2996" s="660"/>
      <c r="K2996" s="530"/>
      <c r="L2996" s="657"/>
      <c r="M2996" s="168"/>
      <c r="N2996" s="828"/>
      <c r="O2996" s="168"/>
      <c r="P2996" s="168"/>
      <c r="AB2996" s="1129" t="str">
        <f t="shared" si="65"/>
        <v/>
      </c>
    </row>
    <row r="2997" spans="1:28" ht="12.95" customHeight="1">
      <c r="A2997" s="168"/>
      <c r="B2997" s="168"/>
      <c r="C2997" s="532"/>
      <c r="D2997" s="168"/>
      <c r="E2997" s="168"/>
      <c r="F2997" s="168"/>
      <c r="G2997" s="168"/>
      <c r="H2997" s="530"/>
      <c r="I2997" s="530"/>
      <c r="J2997" s="660"/>
      <c r="K2997" s="530"/>
      <c r="L2997" s="657"/>
      <c r="M2997" s="168"/>
      <c r="N2997" s="828"/>
      <c r="O2997" s="168"/>
      <c r="P2997" s="168"/>
      <c r="AB2997" s="1129" t="str">
        <f t="shared" si="65"/>
        <v/>
      </c>
    </row>
    <row r="2998" spans="1:28" ht="12.95" customHeight="1">
      <c r="A2998" s="168"/>
      <c r="B2998" s="168"/>
      <c r="C2998" s="532"/>
      <c r="D2998" s="168"/>
      <c r="E2998" s="168"/>
      <c r="F2998" s="168"/>
      <c r="G2998" s="168"/>
      <c r="H2998" s="530"/>
      <c r="I2998" s="530"/>
      <c r="J2998" s="660"/>
      <c r="K2998" s="530"/>
      <c r="L2998" s="657"/>
      <c r="M2998" s="168"/>
      <c r="N2998" s="828"/>
      <c r="O2998" s="168"/>
      <c r="P2998" s="168"/>
      <c r="AB2998" s="1129" t="str">
        <f t="shared" si="65"/>
        <v/>
      </c>
    </row>
    <row r="2999" spans="1:28" ht="12.95" customHeight="1">
      <c r="A2999" s="168"/>
      <c r="B2999" s="168"/>
      <c r="C2999" s="532"/>
      <c r="D2999" s="168"/>
      <c r="E2999" s="168"/>
      <c r="F2999" s="168"/>
      <c r="G2999" s="168"/>
      <c r="H2999" s="530"/>
      <c r="I2999" s="530"/>
      <c r="J2999" s="660"/>
      <c r="K2999" s="530"/>
      <c r="L2999" s="657"/>
      <c r="M2999" s="168"/>
      <c r="N2999" s="828"/>
      <c r="O2999" s="168"/>
      <c r="P2999" s="168"/>
      <c r="AB2999" s="1129" t="str">
        <f t="shared" si="65"/>
        <v/>
      </c>
    </row>
    <row r="3000" spans="1:28" ht="12.95" customHeight="1">
      <c r="A3000" s="168"/>
      <c r="B3000" s="168"/>
      <c r="C3000" s="532"/>
      <c r="D3000" s="168"/>
      <c r="E3000" s="168"/>
      <c r="F3000" s="168"/>
      <c r="G3000" s="168"/>
      <c r="H3000" s="530"/>
      <c r="I3000" s="530"/>
      <c r="J3000" s="660"/>
      <c r="K3000" s="530"/>
      <c r="L3000" s="657"/>
      <c r="M3000" s="168"/>
      <c r="N3000" s="828"/>
      <c r="O3000" s="168"/>
      <c r="P3000" s="168"/>
      <c r="AB3000" s="1129" t="str">
        <f t="shared" si="65"/>
        <v/>
      </c>
    </row>
    <row r="3001" spans="1:28" ht="12.95" customHeight="1">
      <c r="A3001" s="168"/>
      <c r="B3001" s="168"/>
      <c r="C3001" s="532"/>
      <c r="D3001" s="168"/>
      <c r="E3001" s="168"/>
      <c r="F3001" s="168"/>
      <c r="G3001" s="168"/>
      <c r="H3001" s="530"/>
      <c r="I3001" s="530"/>
      <c r="J3001" s="660"/>
      <c r="K3001" s="530"/>
      <c r="L3001" s="657"/>
      <c r="M3001" s="168"/>
      <c r="N3001" s="828"/>
      <c r="O3001" s="168"/>
      <c r="P3001" s="168"/>
      <c r="AB3001" s="1129" t="str">
        <f t="shared" si="65"/>
        <v/>
      </c>
    </row>
    <row r="3002" spans="1:28" ht="12.95" customHeight="1">
      <c r="A3002" s="168"/>
      <c r="B3002" s="168"/>
      <c r="C3002" s="532"/>
      <c r="D3002" s="168"/>
      <c r="E3002" s="168"/>
      <c r="F3002" s="168"/>
      <c r="G3002" s="168"/>
      <c r="H3002" s="530"/>
      <c r="I3002" s="530"/>
      <c r="J3002" s="660"/>
      <c r="K3002" s="530"/>
      <c r="L3002" s="657"/>
      <c r="M3002" s="168"/>
      <c r="N3002" s="828"/>
      <c r="O3002" s="168"/>
      <c r="P3002" s="168"/>
      <c r="AB3002" s="1129" t="str">
        <f t="shared" si="65"/>
        <v/>
      </c>
    </row>
    <row r="3003" spans="1:28" ht="12.95" customHeight="1">
      <c r="A3003" s="168"/>
      <c r="B3003" s="168"/>
      <c r="C3003" s="532"/>
      <c r="D3003" s="168"/>
      <c r="E3003" s="168"/>
      <c r="F3003" s="168"/>
      <c r="G3003" s="168"/>
      <c r="H3003" s="530"/>
      <c r="I3003" s="530"/>
      <c r="J3003" s="660"/>
      <c r="K3003" s="530"/>
      <c r="L3003" s="657"/>
      <c r="M3003" s="168"/>
      <c r="N3003" s="828"/>
      <c r="O3003" s="168"/>
      <c r="P3003" s="168"/>
      <c r="AB3003" s="1129" t="str">
        <f t="shared" si="65"/>
        <v/>
      </c>
    </row>
    <row r="3004" spans="1:28" ht="12.95" customHeight="1">
      <c r="A3004" s="168"/>
      <c r="B3004" s="168"/>
      <c r="C3004" s="532"/>
      <c r="D3004" s="168"/>
      <c r="E3004" s="168"/>
      <c r="F3004" s="168"/>
      <c r="G3004" s="168"/>
      <c r="H3004" s="530"/>
      <c r="I3004" s="530"/>
      <c r="J3004" s="660"/>
      <c r="K3004" s="530"/>
      <c r="L3004" s="657"/>
      <c r="M3004" s="168"/>
      <c r="N3004" s="828"/>
      <c r="O3004" s="168"/>
      <c r="P3004" s="168"/>
      <c r="AB3004" s="1129" t="str">
        <f t="shared" si="65"/>
        <v/>
      </c>
    </row>
    <row r="3005" spans="1:28" ht="12.95" customHeight="1">
      <c r="A3005" s="168"/>
      <c r="B3005" s="168"/>
      <c r="C3005" s="532"/>
      <c r="D3005" s="168"/>
      <c r="E3005" s="168"/>
      <c r="F3005" s="168"/>
      <c r="G3005" s="168"/>
      <c r="H3005" s="530"/>
      <c r="I3005" s="530"/>
      <c r="J3005" s="660"/>
      <c r="K3005" s="530"/>
      <c r="L3005" s="657"/>
      <c r="M3005" s="168"/>
      <c r="N3005" s="828"/>
      <c r="O3005" s="168"/>
      <c r="P3005" s="168"/>
      <c r="AB3005" s="1129" t="str">
        <f t="shared" si="65"/>
        <v/>
      </c>
    </row>
    <row r="3006" spans="1:28" ht="12.95" customHeight="1">
      <c r="A3006" s="168"/>
      <c r="B3006" s="168"/>
      <c r="C3006" s="532"/>
      <c r="D3006" s="168"/>
      <c r="E3006" s="168"/>
      <c r="F3006" s="168"/>
      <c r="G3006" s="168"/>
      <c r="H3006" s="530"/>
      <c r="I3006" s="530"/>
      <c r="J3006" s="660"/>
      <c r="K3006" s="530"/>
      <c r="L3006" s="657"/>
      <c r="M3006" s="168"/>
      <c r="N3006" s="828"/>
      <c r="O3006" s="168"/>
      <c r="P3006" s="168"/>
      <c r="AB3006" s="1129" t="str">
        <f t="shared" si="65"/>
        <v/>
      </c>
    </row>
    <row r="3007" spans="1:28" ht="12.95" customHeight="1">
      <c r="A3007" s="168"/>
      <c r="B3007" s="168"/>
      <c r="C3007" s="532"/>
      <c r="D3007" s="168"/>
      <c r="E3007" s="168"/>
      <c r="F3007" s="168"/>
      <c r="G3007" s="168"/>
      <c r="H3007" s="530"/>
      <c r="I3007" s="530"/>
      <c r="J3007" s="660"/>
      <c r="K3007" s="530"/>
      <c r="L3007" s="657"/>
      <c r="M3007" s="168"/>
      <c r="N3007" s="828"/>
      <c r="O3007" s="168"/>
      <c r="P3007" s="168"/>
      <c r="AB3007" s="1129" t="str">
        <f t="shared" si="65"/>
        <v/>
      </c>
    </row>
    <row r="3008" spans="1:28" ht="12.95" customHeight="1">
      <c r="A3008" s="168"/>
      <c r="B3008" s="168"/>
      <c r="C3008" s="532"/>
      <c r="D3008" s="168"/>
      <c r="E3008" s="168"/>
      <c r="F3008" s="168"/>
      <c r="G3008" s="168"/>
      <c r="H3008" s="530"/>
      <c r="I3008" s="530"/>
      <c r="J3008" s="660"/>
      <c r="K3008" s="530"/>
      <c r="L3008" s="657"/>
      <c r="M3008" s="168"/>
      <c r="N3008" s="828"/>
      <c r="O3008" s="168"/>
      <c r="P3008" s="168"/>
      <c r="AB3008" s="1129" t="str">
        <f t="shared" si="65"/>
        <v/>
      </c>
    </row>
    <row r="3009" spans="1:28" ht="12.95" customHeight="1">
      <c r="A3009" s="168"/>
      <c r="B3009" s="168"/>
      <c r="C3009" s="532"/>
      <c r="D3009" s="168"/>
      <c r="E3009" s="168"/>
      <c r="F3009" s="168"/>
      <c r="G3009" s="168"/>
      <c r="H3009" s="530"/>
      <c r="I3009" s="530"/>
      <c r="J3009" s="660"/>
      <c r="K3009" s="530"/>
      <c r="L3009" s="657"/>
      <c r="M3009" s="168"/>
      <c r="N3009" s="828"/>
      <c r="O3009" s="168"/>
      <c r="P3009" s="168"/>
      <c r="AB3009" s="1129" t="str">
        <f t="shared" si="65"/>
        <v/>
      </c>
    </row>
    <row r="3010" spans="1:28" ht="12.95" customHeight="1">
      <c r="A3010" s="168"/>
      <c r="B3010" s="168"/>
      <c r="C3010" s="532"/>
      <c r="D3010" s="168"/>
      <c r="E3010" s="168"/>
      <c r="F3010" s="168"/>
      <c r="G3010" s="168"/>
      <c r="H3010" s="530"/>
      <c r="I3010" s="530"/>
      <c r="J3010" s="660"/>
      <c r="K3010" s="530"/>
      <c r="L3010" s="657"/>
      <c r="M3010" s="168"/>
      <c r="N3010" s="828"/>
      <c r="O3010" s="168"/>
      <c r="P3010" s="168"/>
      <c r="AB3010" s="1129" t="str">
        <f t="shared" si="65"/>
        <v/>
      </c>
    </row>
    <row r="3011" spans="1:28" ht="12.95" customHeight="1">
      <c r="A3011" s="168"/>
      <c r="B3011" s="168"/>
      <c r="C3011" s="532"/>
      <c r="D3011" s="168"/>
      <c r="E3011" s="168"/>
      <c r="F3011" s="168"/>
      <c r="G3011" s="168"/>
      <c r="H3011" s="530"/>
      <c r="I3011" s="530"/>
      <c r="J3011" s="660"/>
      <c r="K3011" s="530"/>
      <c r="L3011" s="657"/>
      <c r="M3011" s="168"/>
      <c r="N3011" s="828"/>
      <c r="O3011" s="168"/>
      <c r="P3011" s="168"/>
      <c r="AB3011" s="1129" t="str">
        <f t="shared" si="65"/>
        <v/>
      </c>
    </row>
    <row r="3012" spans="1:28" ht="12.95" customHeight="1">
      <c r="A3012" s="168"/>
      <c r="B3012" s="168"/>
      <c r="C3012" s="532"/>
      <c r="D3012" s="168"/>
      <c r="E3012" s="168"/>
      <c r="F3012" s="168"/>
      <c r="G3012" s="168"/>
      <c r="H3012" s="530"/>
      <c r="I3012" s="530"/>
      <c r="J3012" s="660"/>
      <c r="K3012" s="530"/>
      <c r="L3012" s="657"/>
      <c r="M3012" s="168"/>
      <c r="N3012" s="828"/>
      <c r="O3012" s="168"/>
      <c r="P3012" s="168"/>
      <c r="AB3012" s="1129" t="str">
        <f t="shared" si="65"/>
        <v/>
      </c>
    </row>
    <row r="3013" spans="1:28" ht="12.95" customHeight="1">
      <c r="A3013" s="168"/>
      <c r="B3013" s="168"/>
      <c r="C3013" s="532"/>
      <c r="D3013" s="168"/>
      <c r="E3013" s="168"/>
      <c r="F3013" s="168"/>
      <c r="G3013" s="168"/>
      <c r="H3013" s="530"/>
      <c r="I3013" s="530"/>
      <c r="J3013" s="660"/>
      <c r="K3013" s="530"/>
      <c r="L3013" s="657"/>
      <c r="M3013" s="168"/>
      <c r="N3013" s="828"/>
      <c r="O3013" s="168"/>
      <c r="P3013" s="168"/>
      <c r="AB3013" s="1129" t="str">
        <f t="shared" si="65"/>
        <v/>
      </c>
    </row>
    <row r="3014" spans="1:28" ht="12.95" customHeight="1">
      <c r="A3014" s="168"/>
      <c r="B3014" s="168"/>
      <c r="C3014" s="532"/>
      <c r="D3014" s="168"/>
      <c r="E3014" s="168"/>
      <c r="F3014" s="168"/>
      <c r="G3014" s="168"/>
      <c r="H3014" s="530"/>
      <c r="I3014" s="530"/>
      <c r="J3014" s="660"/>
      <c r="K3014" s="530"/>
      <c r="L3014" s="657"/>
      <c r="M3014" s="168"/>
      <c r="N3014" s="828"/>
      <c r="O3014" s="168"/>
      <c r="P3014" s="168"/>
      <c r="AB3014" s="1129" t="str">
        <f t="shared" si="65"/>
        <v/>
      </c>
    </row>
    <row r="3015" spans="1:28" ht="12.95" customHeight="1">
      <c r="A3015" s="168"/>
      <c r="B3015" s="168"/>
      <c r="C3015" s="532"/>
      <c r="D3015" s="168"/>
      <c r="E3015" s="168"/>
      <c r="F3015" s="168"/>
      <c r="G3015" s="168"/>
      <c r="H3015" s="530"/>
      <c r="I3015" s="530"/>
      <c r="J3015" s="660"/>
      <c r="K3015" s="530"/>
      <c r="L3015" s="657"/>
      <c r="M3015" s="168"/>
      <c r="N3015" s="828"/>
      <c r="O3015" s="168"/>
      <c r="P3015" s="168"/>
      <c r="AB3015" s="1129" t="str">
        <f t="shared" si="65"/>
        <v/>
      </c>
    </row>
    <row r="3016" spans="1:28" ht="12.95" customHeight="1">
      <c r="A3016" s="168"/>
      <c r="B3016" s="168"/>
      <c r="C3016" s="532"/>
      <c r="D3016" s="168"/>
      <c r="E3016" s="168"/>
      <c r="F3016" s="168"/>
      <c r="G3016" s="168"/>
      <c r="H3016" s="530"/>
      <c r="I3016" s="530"/>
      <c r="J3016" s="660"/>
      <c r="K3016" s="530"/>
      <c r="L3016" s="657"/>
      <c r="M3016" s="168"/>
      <c r="N3016" s="828"/>
      <c r="O3016" s="168"/>
      <c r="P3016" s="168"/>
      <c r="AB3016" s="1129" t="str">
        <f t="shared" si="65"/>
        <v/>
      </c>
    </row>
    <row r="3017" spans="1:28" ht="12.95" customHeight="1">
      <c r="A3017" s="168"/>
      <c r="B3017" s="168"/>
      <c r="C3017" s="532"/>
      <c r="D3017" s="168"/>
      <c r="E3017" s="168"/>
      <c r="F3017" s="168"/>
      <c r="G3017" s="168"/>
      <c r="H3017" s="530"/>
      <c r="I3017" s="530"/>
      <c r="J3017" s="660"/>
      <c r="K3017" s="530"/>
      <c r="L3017" s="657"/>
      <c r="M3017" s="168"/>
      <c r="N3017" s="828"/>
      <c r="O3017" s="168"/>
      <c r="P3017" s="168"/>
      <c r="AB3017" s="1129" t="str">
        <f t="shared" si="65"/>
        <v/>
      </c>
    </row>
    <row r="3018" spans="1:28" ht="12.95" customHeight="1">
      <c r="A3018" s="168"/>
      <c r="B3018" s="168"/>
      <c r="C3018" s="532"/>
      <c r="D3018" s="168"/>
      <c r="E3018" s="168"/>
      <c r="F3018" s="168"/>
      <c r="G3018" s="168"/>
      <c r="H3018" s="530"/>
      <c r="I3018" s="530"/>
      <c r="J3018" s="660"/>
      <c r="K3018" s="530"/>
      <c r="L3018" s="657"/>
      <c r="M3018" s="168"/>
      <c r="N3018" s="828"/>
      <c r="O3018" s="168"/>
      <c r="P3018" s="168"/>
      <c r="AB3018" s="1129" t="str">
        <f t="shared" si="65"/>
        <v/>
      </c>
    </row>
    <row r="3019" spans="1:28" ht="12.95" customHeight="1">
      <c r="A3019" s="168"/>
      <c r="B3019" s="168"/>
      <c r="C3019" s="532"/>
      <c r="D3019" s="168"/>
      <c r="E3019" s="168"/>
      <c r="F3019" s="168"/>
      <c r="G3019" s="168"/>
      <c r="H3019" s="530"/>
      <c r="I3019" s="530"/>
      <c r="J3019" s="660"/>
      <c r="K3019" s="530"/>
      <c r="L3019" s="657"/>
      <c r="M3019" s="168"/>
      <c r="N3019" s="828"/>
      <c r="O3019" s="168"/>
      <c r="P3019" s="168"/>
      <c r="AB3019" s="1129" t="str">
        <f t="shared" ref="AB3019:AB3068" si="66">IF(TRIM(A3019)="","",CONCATENATE(TRIM(D3019),TRIM(E3019)))</f>
        <v/>
      </c>
    </row>
    <row r="3020" spans="1:28" ht="12.95" customHeight="1">
      <c r="A3020" s="168"/>
      <c r="B3020" s="168"/>
      <c r="C3020" s="532"/>
      <c r="D3020" s="168"/>
      <c r="E3020" s="168"/>
      <c r="F3020" s="168"/>
      <c r="G3020" s="168"/>
      <c r="H3020" s="530"/>
      <c r="I3020" s="530"/>
      <c r="J3020" s="660"/>
      <c r="K3020" s="530"/>
      <c r="L3020" s="657"/>
      <c r="M3020" s="168"/>
      <c r="N3020" s="828"/>
      <c r="O3020" s="168"/>
      <c r="P3020" s="168"/>
      <c r="AB3020" s="1129" t="str">
        <f t="shared" si="66"/>
        <v/>
      </c>
    </row>
    <row r="3021" spans="1:28" ht="12.95" customHeight="1">
      <c r="A3021" s="168"/>
      <c r="B3021" s="168"/>
      <c r="C3021" s="532"/>
      <c r="D3021" s="168"/>
      <c r="E3021" s="168"/>
      <c r="F3021" s="168"/>
      <c r="G3021" s="168"/>
      <c r="H3021" s="530"/>
      <c r="I3021" s="530"/>
      <c r="J3021" s="660"/>
      <c r="K3021" s="530"/>
      <c r="L3021" s="657"/>
      <c r="M3021" s="168"/>
      <c r="N3021" s="828"/>
      <c r="O3021" s="168"/>
      <c r="P3021" s="168"/>
      <c r="AB3021" s="1129" t="str">
        <f t="shared" si="66"/>
        <v/>
      </c>
    </row>
    <row r="3022" spans="1:28" ht="12.95" customHeight="1">
      <c r="A3022" s="168"/>
      <c r="B3022" s="168"/>
      <c r="C3022" s="532"/>
      <c r="D3022" s="168"/>
      <c r="E3022" s="168"/>
      <c r="F3022" s="168"/>
      <c r="G3022" s="168"/>
      <c r="H3022" s="530"/>
      <c r="I3022" s="530"/>
      <c r="J3022" s="660"/>
      <c r="K3022" s="530"/>
      <c r="L3022" s="657"/>
      <c r="M3022" s="168"/>
      <c r="N3022" s="828"/>
      <c r="O3022" s="168"/>
      <c r="P3022" s="168"/>
      <c r="AB3022" s="1129" t="str">
        <f t="shared" si="66"/>
        <v/>
      </c>
    </row>
    <row r="3023" spans="1:28" ht="12.95" customHeight="1">
      <c r="A3023" s="168"/>
      <c r="B3023" s="168"/>
      <c r="C3023" s="532"/>
      <c r="D3023" s="168"/>
      <c r="E3023" s="168"/>
      <c r="F3023" s="168"/>
      <c r="G3023" s="168"/>
      <c r="H3023" s="530"/>
      <c r="I3023" s="530"/>
      <c r="J3023" s="660"/>
      <c r="K3023" s="530"/>
      <c r="L3023" s="657"/>
      <c r="M3023" s="168"/>
      <c r="N3023" s="828"/>
      <c r="O3023" s="168"/>
      <c r="P3023" s="168"/>
      <c r="AB3023" s="1129" t="str">
        <f t="shared" si="66"/>
        <v/>
      </c>
    </row>
    <row r="3024" spans="1:28" ht="12.95" customHeight="1">
      <c r="A3024" s="168"/>
      <c r="B3024" s="168"/>
      <c r="C3024" s="532"/>
      <c r="D3024" s="168"/>
      <c r="E3024" s="168"/>
      <c r="F3024" s="168"/>
      <c r="G3024" s="168"/>
      <c r="H3024" s="530"/>
      <c r="I3024" s="530"/>
      <c r="J3024" s="660"/>
      <c r="K3024" s="530"/>
      <c r="L3024" s="657"/>
      <c r="M3024" s="168"/>
      <c r="N3024" s="828"/>
      <c r="O3024" s="168"/>
      <c r="P3024" s="168"/>
      <c r="AB3024" s="1129" t="str">
        <f t="shared" si="66"/>
        <v/>
      </c>
    </row>
    <row r="3025" spans="1:28" ht="12.95" customHeight="1">
      <c r="A3025" s="168"/>
      <c r="B3025" s="168"/>
      <c r="C3025" s="532"/>
      <c r="D3025" s="168"/>
      <c r="E3025" s="168"/>
      <c r="F3025" s="168"/>
      <c r="G3025" s="168"/>
      <c r="H3025" s="530"/>
      <c r="I3025" s="530"/>
      <c r="J3025" s="660"/>
      <c r="K3025" s="530"/>
      <c r="L3025" s="657"/>
      <c r="M3025" s="168"/>
      <c r="N3025" s="828"/>
      <c r="O3025" s="168"/>
      <c r="P3025" s="168"/>
      <c r="AB3025" s="1129" t="str">
        <f t="shared" si="66"/>
        <v/>
      </c>
    </row>
    <row r="3026" spans="1:28" ht="12.95" customHeight="1">
      <c r="A3026" s="168"/>
      <c r="B3026" s="168"/>
      <c r="C3026" s="532"/>
      <c r="D3026" s="168"/>
      <c r="E3026" s="168"/>
      <c r="F3026" s="168"/>
      <c r="G3026" s="168"/>
      <c r="H3026" s="530"/>
      <c r="I3026" s="530"/>
      <c r="J3026" s="660"/>
      <c r="K3026" s="530"/>
      <c r="L3026" s="657"/>
      <c r="M3026" s="168"/>
      <c r="N3026" s="828"/>
      <c r="O3026" s="168"/>
      <c r="P3026" s="168"/>
      <c r="AB3026" s="1129" t="str">
        <f t="shared" si="66"/>
        <v/>
      </c>
    </row>
    <row r="3027" spans="1:28" ht="12.95" customHeight="1">
      <c r="A3027" s="168"/>
      <c r="B3027" s="168"/>
      <c r="C3027" s="532"/>
      <c r="D3027" s="168"/>
      <c r="E3027" s="168"/>
      <c r="F3027" s="168"/>
      <c r="G3027" s="168"/>
      <c r="H3027" s="530"/>
      <c r="I3027" s="530"/>
      <c r="J3027" s="660"/>
      <c r="K3027" s="530"/>
      <c r="L3027" s="657"/>
      <c r="M3027" s="168"/>
      <c r="N3027" s="828"/>
      <c r="O3027" s="168"/>
      <c r="P3027" s="168"/>
      <c r="AB3027" s="1129" t="str">
        <f t="shared" si="66"/>
        <v/>
      </c>
    </row>
    <row r="3028" spans="1:28" ht="12.95" customHeight="1">
      <c r="A3028" s="168"/>
      <c r="B3028" s="168"/>
      <c r="C3028" s="532"/>
      <c r="D3028" s="168"/>
      <c r="E3028" s="168"/>
      <c r="F3028" s="168"/>
      <c r="G3028" s="168"/>
      <c r="H3028" s="530"/>
      <c r="I3028" s="530"/>
      <c r="J3028" s="660"/>
      <c r="K3028" s="530"/>
      <c r="L3028" s="657"/>
      <c r="M3028" s="168"/>
      <c r="N3028" s="828"/>
      <c r="O3028" s="168"/>
      <c r="P3028" s="168"/>
      <c r="AB3028" s="1129" t="str">
        <f t="shared" si="66"/>
        <v/>
      </c>
    </row>
    <row r="3029" spans="1:28" ht="12.95" customHeight="1">
      <c r="A3029" s="168"/>
      <c r="B3029" s="168"/>
      <c r="C3029" s="532"/>
      <c r="D3029" s="168"/>
      <c r="E3029" s="168"/>
      <c r="F3029" s="168"/>
      <c r="G3029" s="168"/>
      <c r="H3029" s="530"/>
      <c r="I3029" s="530"/>
      <c r="J3029" s="660"/>
      <c r="K3029" s="530"/>
      <c r="L3029" s="657"/>
      <c r="M3029" s="168"/>
      <c r="N3029" s="828"/>
      <c r="O3029" s="168"/>
      <c r="P3029" s="168"/>
      <c r="AB3029" s="1129" t="str">
        <f t="shared" si="66"/>
        <v/>
      </c>
    </row>
    <row r="3030" spans="1:28" ht="12.95" customHeight="1">
      <c r="A3030" s="168"/>
      <c r="B3030" s="168"/>
      <c r="C3030" s="532"/>
      <c r="D3030" s="168"/>
      <c r="E3030" s="168"/>
      <c r="F3030" s="168"/>
      <c r="G3030" s="168"/>
      <c r="H3030" s="530"/>
      <c r="I3030" s="530"/>
      <c r="J3030" s="660"/>
      <c r="K3030" s="530"/>
      <c r="L3030" s="657"/>
      <c r="M3030" s="168"/>
      <c r="N3030" s="828"/>
      <c r="O3030" s="168"/>
      <c r="P3030" s="168"/>
      <c r="AB3030" s="1129" t="str">
        <f t="shared" si="66"/>
        <v/>
      </c>
    </row>
    <row r="3031" spans="1:28" ht="12.95" customHeight="1">
      <c r="A3031" s="168"/>
      <c r="B3031" s="168"/>
      <c r="C3031" s="532"/>
      <c r="D3031" s="168"/>
      <c r="E3031" s="168"/>
      <c r="F3031" s="168"/>
      <c r="G3031" s="168"/>
      <c r="H3031" s="530"/>
      <c r="I3031" s="530"/>
      <c r="J3031" s="660"/>
      <c r="K3031" s="530"/>
      <c r="L3031" s="657"/>
      <c r="M3031" s="168"/>
      <c r="N3031" s="828"/>
      <c r="O3031" s="168"/>
      <c r="P3031" s="168"/>
      <c r="AB3031" s="1129" t="str">
        <f t="shared" si="66"/>
        <v/>
      </c>
    </row>
    <row r="3032" spans="1:28" ht="12.95" customHeight="1">
      <c r="A3032" s="168"/>
      <c r="B3032" s="168"/>
      <c r="C3032" s="532"/>
      <c r="D3032" s="168"/>
      <c r="E3032" s="168"/>
      <c r="F3032" s="168"/>
      <c r="G3032" s="168"/>
      <c r="H3032" s="530"/>
      <c r="I3032" s="530"/>
      <c r="J3032" s="660"/>
      <c r="K3032" s="530"/>
      <c r="L3032" s="657"/>
      <c r="M3032" s="168"/>
      <c r="N3032" s="828"/>
      <c r="O3032" s="168"/>
      <c r="P3032" s="168"/>
      <c r="AB3032" s="1129" t="str">
        <f t="shared" si="66"/>
        <v/>
      </c>
    </row>
    <row r="3033" spans="1:28" ht="12.95" customHeight="1">
      <c r="A3033" s="168"/>
      <c r="B3033" s="168"/>
      <c r="C3033" s="532"/>
      <c r="D3033" s="168"/>
      <c r="E3033" s="168"/>
      <c r="F3033" s="168"/>
      <c r="G3033" s="168"/>
      <c r="H3033" s="530"/>
      <c r="I3033" s="530"/>
      <c r="J3033" s="660"/>
      <c r="K3033" s="530"/>
      <c r="L3033" s="657"/>
      <c r="M3033" s="168"/>
      <c r="N3033" s="828"/>
      <c r="O3033" s="168"/>
      <c r="P3033" s="168"/>
      <c r="AB3033" s="1129" t="str">
        <f t="shared" si="66"/>
        <v/>
      </c>
    </row>
    <row r="3034" spans="1:28" ht="12.95" customHeight="1">
      <c r="A3034" s="168"/>
      <c r="B3034" s="168"/>
      <c r="C3034" s="532"/>
      <c r="D3034" s="168"/>
      <c r="E3034" s="168"/>
      <c r="F3034" s="168"/>
      <c r="G3034" s="168"/>
      <c r="H3034" s="530"/>
      <c r="I3034" s="530"/>
      <c r="J3034" s="660"/>
      <c r="K3034" s="530"/>
      <c r="L3034" s="657"/>
      <c r="M3034" s="168"/>
      <c r="N3034" s="828"/>
      <c r="O3034" s="168"/>
      <c r="P3034" s="168"/>
      <c r="AB3034" s="1129" t="str">
        <f t="shared" si="66"/>
        <v/>
      </c>
    </row>
    <row r="3035" spans="1:28" ht="12.95" customHeight="1">
      <c r="A3035" s="168"/>
      <c r="B3035" s="168"/>
      <c r="C3035" s="532"/>
      <c r="D3035" s="168"/>
      <c r="E3035" s="168"/>
      <c r="F3035" s="168"/>
      <c r="G3035" s="168"/>
      <c r="H3035" s="530"/>
      <c r="I3035" s="530"/>
      <c r="J3035" s="660"/>
      <c r="K3035" s="530"/>
      <c r="L3035" s="657"/>
      <c r="M3035" s="168"/>
      <c r="N3035" s="828"/>
      <c r="O3035" s="168"/>
      <c r="P3035" s="168"/>
      <c r="AB3035" s="1129" t="str">
        <f t="shared" si="66"/>
        <v/>
      </c>
    </row>
    <row r="3036" spans="1:28" ht="12.95" customHeight="1">
      <c r="A3036" s="168"/>
      <c r="B3036" s="168"/>
      <c r="C3036" s="532"/>
      <c r="D3036" s="168"/>
      <c r="E3036" s="168"/>
      <c r="F3036" s="168"/>
      <c r="G3036" s="168"/>
      <c r="H3036" s="530"/>
      <c r="I3036" s="530"/>
      <c r="J3036" s="660"/>
      <c r="K3036" s="530"/>
      <c r="L3036" s="657"/>
      <c r="M3036" s="168"/>
      <c r="N3036" s="828"/>
      <c r="O3036" s="168"/>
      <c r="P3036" s="168"/>
      <c r="AB3036" s="1129" t="str">
        <f t="shared" si="66"/>
        <v/>
      </c>
    </row>
    <row r="3037" spans="1:28" ht="12.95" customHeight="1">
      <c r="A3037" s="168"/>
      <c r="B3037" s="168"/>
      <c r="C3037" s="532"/>
      <c r="D3037" s="168"/>
      <c r="E3037" s="168"/>
      <c r="F3037" s="168"/>
      <c r="G3037" s="168"/>
      <c r="H3037" s="530"/>
      <c r="I3037" s="530"/>
      <c r="J3037" s="660"/>
      <c r="K3037" s="530"/>
      <c r="L3037" s="657"/>
      <c r="M3037" s="168"/>
      <c r="N3037" s="828"/>
      <c r="O3037" s="168"/>
      <c r="P3037" s="168"/>
      <c r="AB3037" s="1129" t="str">
        <f t="shared" si="66"/>
        <v/>
      </c>
    </row>
    <row r="3038" spans="1:28" ht="12.95" customHeight="1">
      <c r="A3038" s="168"/>
      <c r="B3038" s="168"/>
      <c r="C3038" s="532"/>
      <c r="D3038" s="168"/>
      <c r="E3038" s="168"/>
      <c r="F3038" s="168"/>
      <c r="G3038" s="168"/>
      <c r="H3038" s="530"/>
      <c r="I3038" s="530"/>
      <c r="J3038" s="660"/>
      <c r="K3038" s="530"/>
      <c r="L3038" s="657"/>
      <c r="M3038" s="168"/>
      <c r="N3038" s="828"/>
      <c r="O3038" s="168"/>
      <c r="P3038" s="168"/>
      <c r="AB3038" s="1129" t="str">
        <f t="shared" si="66"/>
        <v/>
      </c>
    </row>
    <row r="3039" spans="1:28" ht="12.95" customHeight="1">
      <c r="A3039" s="168"/>
      <c r="B3039" s="168"/>
      <c r="C3039" s="532"/>
      <c r="D3039" s="168"/>
      <c r="E3039" s="168"/>
      <c r="F3039" s="168"/>
      <c r="G3039" s="168"/>
      <c r="H3039" s="530"/>
      <c r="I3039" s="530"/>
      <c r="J3039" s="660"/>
      <c r="K3039" s="530"/>
      <c r="L3039" s="657"/>
      <c r="M3039" s="168"/>
      <c r="N3039" s="828"/>
      <c r="O3039" s="168"/>
      <c r="P3039" s="168"/>
      <c r="AB3039" s="1129" t="str">
        <f t="shared" si="66"/>
        <v/>
      </c>
    </row>
    <row r="3040" spans="1:28" ht="12.95" customHeight="1">
      <c r="A3040" s="168"/>
      <c r="B3040" s="168"/>
      <c r="C3040" s="532"/>
      <c r="D3040" s="168"/>
      <c r="E3040" s="168"/>
      <c r="F3040" s="168"/>
      <c r="G3040" s="168"/>
      <c r="H3040" s="530"/>
      <c r="I3040" s="530"/>
      <c r="J3040" s="660"/>
      <c r="K3040" s="530"/>
      <c r="L3040" s="657"/>
      <c r="M3040" s="168"/>
      <c r="N3040" s="828"/>
      <c r="O3040" s="168"/>
      <c r="P3040" s="168"/>
      <c r="AB3040" s="1129" t="str">
        <f t="shared" si="66"/>
        <v/>
      </c>
    </row>
    <row r="3041" spans="1:28" ht="12.95" customHeight="1">
      <c r="A3041" s="168"/>
      <c r="B3041" s="168"/>
      <c r="C3041" s="532"/>
      <c r="D3041" s="168"/>
      <c r="E3041" s="168"/>
      <c r="F3041" s="168"/>
      <c r="G3041" s="168"/>
      <c r="H3041" s="530"/>
      <c r="I3041" s="530"/>
      <c r="J3041" s="660"/>
      <c r="K3041" s="530"/>
      <c r="L3041" s="657"/>
      <c r="M3041" s="168"/>
      <c r="N3041" s="828"/>
      <c r="O3041" s="168"/>
      <c r="P3041" s="168"/>
      <c r="AB3041" s="1129" t="str">
        <f t="shared" si="66"/>
        <v/>
      </c>
    </row>
    <row r="3042" spans="1:28" ht="12.95" customHeight="1">
      <c r="A3042" s="168"/>
      <c r="B3042" s="168"/>
      <c r="C3042" s="532"/>
      <c r="D3042" s="168"/>
      <c r="E3042" s="168"/>
      <c r="F3042" s="168"/>
      <c r="G3042" s="168"/>
      <c r="H3042" s="530"/>
      <c r="I3042" s="530"/>
      <c r="J3042" s="660"/>
      <c r="K3042" s="530"/>
      <c r="L3042" s="657"/>
      <c r="M3042" s="168"/>
      <c r="N3042" s="828"/>
      <c r="O3042" s="168"/>
      <c r="P3042" s="168"/>
      <c r="AB3042" s="1129" t="str">
        <f t="shared" si="66"/>
        <v/>
      </c>
    </row>
    <row r="3043" spans="1:28" ht="12.95" customHeight="1">
      <c r="A3043" s="168"/>
      <c r="B3043" s="168"/>
      <c r="C3043" s="532"/>
      <c r="D3043" s="168"/>
      <c r="E3043" s="168"/>
      <c r="F3043" s="168"/>
      <c r="G3043" s="168"/>
      <c r="H3043" s="530"/>
      <c r="I3043" s="530"/>
      <c r="J3043" s="660"/>
      <c r="K3043" s="530"/>
      <c r="L3043" s="657"/>
      <c r="M3043" s="168"/>
      <c r="N3043" s="828"/>
      <c r="O3043" s="168"/>
      <c r="P3043" s="168"/>
      <c r="AB3043" s="1129" t="str">
        <f t="shared" si="66"/>
        <v/>
      </c>
    </row>
    <row r="3044" spans="1:28" ht="12.95" customHeight="1">
      <c r="A3044" s="168"/>
      <c r="B3044" s="168"/>
      <c r="C3044" s="532"/>
      <c r="D3044" s="168"/>
      <c r="E3044" s="168"/>
      <c r="F3044" s="168"/>
      <c r="G3044" s="168"/>
      <c r="H3044" s="530"/>
      <c r="I3044" s="530"/>
      <c r="J3044" s="660"/>
      <c r="K3044" s="530"/>
      <c r="L3044" s="657"/>
      <c r="M3044" s="168"/>
      <c r="N3044" s="828"/>
      <c r="O3044" s="168"/>
      <c r="P3044" s="168"/>
      <c r="AB3044" s="1129" t="str">
        <f t="shared" si="66"/>
        <v/>
      </c>
    </row>
    <row r="3045" spans="1:28" ht="12.95" customHeight="1">
      <c r="A3045" s="168"/>
      <c r="B3045" s="168"/>
      <c r="C3045" s="532"/>
      <c r="D3045" s="168"/>
      <c r="E3045" s="168"/>
      <c r="F3045" s="168"/>
      <c r="G3045" s="168"/>
      <c r="H3045" s="530"/>
      <c r="I3045" s="530"/>
      <c r="J3045" s="660"/>
      <c r="K3045" s="530"/>
      <c r="L3045" s="657"/>
      <c r="M3045" s="168"/>
      <c r="N3045" s="828"/>
      <c r="O3045" s="168"/>
      <c r="P3045" s="168"/>
      <c r="AB3045" s="1129" t="str">
        <f t="shared" si="66"/>
        <v/>
      </c>
    </row>
    <row r="3046" spans="1:28" ht="12.95" customHeight="1">
      <c r="A3046" s="168"/>
      <c r="B3046" s="168"/>
      <c r="C3046" s="532"/>
      <c r="D3046" s="168"/>
      <c r="E3046" s="168"/>
      <c r="F3046" s="168"/>
      <c r="G3046" s="168"/>
      <c r="H3046" s="530"/>
      <c r="I3046" s="530"/>
      <c r="J3046" s="660"/>
      <c r="K3046" s="530"/>
      <c r="L3046" s="657"/>
      <c r="M3046" s="168"/>
      <c r="N3046" s="828"/>
      <c r="O3046" s="168"/>
      <c r="P3046" s="168"/>
      <c r="AB3046" s="1129" t="str">
        <f t="shared" si="66"/>
        <v/>
      </c>
    </row>
    <row r="3047" spans="1:28" ht="12.95" customHeight="1">
      <c r="A3047" s="168"/>
      <c r="B3047" s="168"/>
      <c r="C3047" s="532"/>
      <c r="D3047" s="168"/>
      <c r="E3047" s="168"/>
      <c r="F3047" s="168"/>
      <c r="G3047" s="168"/>
      <c r="H3047" s="530"/>
      <c r="I3047" s="530"/>
      <c r="J3047" s="660"/>
      <c r="K3047" s="530"/>
      <c r="L3047" s="657"/>
      <c r="M3047" s="168"/>
      <c r="N3047" s="828"/>
      <c r="O3047" s="168"/>
      <c r="P3047" s="168"/>
      <c r="AB3047" s="1129" t="str">
        <f t="shared" si="66"/>
        <v/>
      </c>
    </row>
    <row r="3048" spans="1:28" ht="12.95" customHeight="1">
      <c r="A3048" s="168"/>
      <c r="B3048" s="168"/>
      <c r="C3048" s="532"/>
      <c r="D3048" s="168"/>
      <c r="E3048" s="168"/>
      <c r="F3048" s="168"/>
      <c r="G3048" s="168"/>
      <c r="H3048" s="530"/>
      <c r="I3048" s="530"/>
      <c r="J3048" s="660"/>
      <c r="K3048" s="530"/>
      <c r="L3048" s="657"/>
      <c r="M3048" s="168"/>
      <c r="N3048" s="828"/>
      <c r="O3048" s="168"/>
      <c r="P3048" s="168"/>
      <c r="AB3048" s="1129" t="str">
        <f t="shared" si="66"/>
        <v/>
      </c>
    </row>
    <row r="3049" spans="1:28" ht="12.95" customHeight="1">
      <c r="A3049" s="168"/>
      <c r="B3049" s="168"/>
      <c r="C3049" s="532"/>
      <c r="D3049" s="168"/>
      <c r="E3049" s="168"/>
      <c r="F3049" s="168"/>
      <c r="G3049" s="168"/>
      <c r="H3049" s="530"/>
      <c r="I3049" s="530"/>
      <c r="J3049" s="660"/>
      <c r="K3049" s="530"/>
      <c r="L3049" s="657"/>
      <c r="M3049" s="168"/>
      <c r="N3049" s="828"/>
      <c r="O3049" s="168"/>
      <c r="P3049" s="168"/>
      <c r="AB3049" s="1129" t="str">
        <f t="shared" si="66"/>
        <v/>
      </c>
    </row>
    <row r="3050" spans="1:28" ht="12.95" customHeight="1">
      <c r="A3050" s="168"/>
      <c r="B3050" s="168"/>
      <c r="C3050" s="532"/>
      <c r="D3050" s="168"/>
      <c r="E3050" s="168"/>
      <c r="F3050" s="168"/>
      <c r="G3050" s="168"/>
      <c r="H3050" s="530"/>
      <c r="I3050" s="530"/>
      <c r="J3050" s="660"/>
      <c r="K3050" s="530"/>
      <c r="L3050" s="657"/>
      <c r="M3050" s="168"/>
      <c r="N3050" s="828"/>
      <c r="O3050" s="168"/>
      <c r="P3050" s="168"/>
      <c r="AB3050" s="1129" t="str">
        <f t="shared" si="66"/>
        <v/>
      </c>
    </row>
    <row r="3051" spans="1:28" ht="12.95" customHeight="1">
      <c r="A3051" s="168"/>
      <c r="B3051" s="168"/>
      <c r="C3051" s="532"/>
      <c r="D3051" s="168"/>
      <c r="E3051" s="168"/>
      <c r="F3051" s="168"/>
      <c r="G3051" s="168"/>
      <c r="H3051" s="530"/>
      <c r="I3051" s="530"/>
      <c r="J3051" s="660"/>
      <c r="K3051" s="530"/>
      <c r="L3051" s="657"/>
      <c r="M3051" s="168"/>
      <c r="N3051" s="828"/>
      <c r="O3051" s="168"/>
      <c r="P3051" s="168"/>
      <c r="AB3051" s="1129" t="str">
        <f t="shared" si="66"/>
        <v/>
      </c>
    </row>
    <row r="3052" spans="1:28" ht="12.95" customHeight="1">
      <c r="A3052" s="168"/>
      <c r="B3052" s="168"/>
      <c r="C3052" s="532"/>
      <c r="D3052" s="168"/>
      <c r="E3052" s="168"/>
      <c r="F3052" s="168"/>
      <c r="G3052" s="168"/>
      <c r="H3052" s="530"/>
      <c r="I3052" s="530"/>
      <c r="J3052" s="660"/>
      <c r="K3052" s="530"/>
      <c r="L3052" s="657"/>
      <c r="M3052" s="168"/>
      <c r="N3052" s="828"/>
      <c r="O3052" s="168"/>
      <c r="P3052" s="168"/>
      <c r="AB3052" s="1129" t="str">
        <f t="shared" si="66"/>
        <v/>
      </c>
    </row>
    <row r="3053" spans="1:28" ht="12.95" customHeight="1">
      <c r="A3053" s="168"/>
      <c r="B3053" s="168"/>
      <c r="C3053" s="532"/>
      <c r="D3053" s="168"/>
      <c r="E3053" s="168"/>
      <c r="F3053" s="168"/>
      <c r="G3053" s="168"/>
      <c r="H3053" s="530"/>
      <c r="I3053" s="530"/>
      <c r="J3053" s="660"/>
      <c r="K3053" s="530"/>
      <c r="L3053" s="657"/>
      <c r="M3053" s="168"/>
      <c r="N3053" s="828"/>
      <c r="O3053" s="168"/>
      <c r="P3053" s="168"/>
      <c r="AB3053" s="1129" t="str">
        <f t="shared" si="66"/>
        <v/>
      </c>
    </row>
    <row r="3054" spans="1:28" ht="12.95" customHeight="1">
      <c r="A3054" s="168"/>
      <c r="B3054" s="168"/>
      <c r="C3054" s="532"/>
      <c r="D3054" s="168"/>
      <c r="E3054" s="168"/>
      <c r="F3054" s="168"/>
      <c r="G3054" s="168"/>
      <c r="H3054" s="530"/>
      <c r="I3054" s="530"/>
      <c r="J3054" s="660"/>
      <c r="K3054" s="530"/>
      <c r="L3054" s="657"/>
      <c r="M3054" s="168"/>
      <c r="N3054" s="828"/>
      <c r="O3054" s="168"/>
      <c r="P3054" s="168"/>
      <c r="AB3054" s="1129" t="str">
        <f t="shared" si="66"/>
        <v/>
      </c>
    </row>
    <row r="3055" spans="1:28" ht="12.95" customHeight="1">
      <c r="A3055" s="168"/>
      <c r="B3055" s="168"/>
      <c r="C3055" s="532"/>
      <c r="D3055" s="168"/>
      <c r="E3055" s="168"/>
      <c r="F3055" s="168"/>
      <c r="G3055" s="168"/>
      <c r="H3055" s="530"/>
      <c r="I3055" s="530"/>
      <c r="J3055" s="660"/>
      <c r="K3055" s="530"/>
      <c r="L3055" s="657"/>
      <c r="M3055" s="168"/>
      <c r="N3055" s="828"/>
      <c r="O3055" s="168"/>
      <c r="P3055" s="168"/>
      <c r="AB3055" s="1129" t="str">
        <f t="shared" si="66"/>
        <v/>
      </c>
    </row>
    <row r="3056" spans="1:28" ht="12.95" customHeight="1">
      <c r="A3056" s="168"/>
      <c r="B3056" s="168"/>
      <c r="C3056" s="532"/>
      <c r="D3056" s="168"/>
      <c r="E3056" s="168"/>
      <c r="F3056" s="168"/>
      <c r="G3056" s="168"/>
      <c r="H3056" s="530"/>
      <c r="I3056" s="530"/>
      <c r="J3056" s="660"/>
      <c r="K3056" s="530"/>
      <c r="L3056" s="657"/>
      <c r="M3056" s="168"/>
      <c r="N3056" s="828"/>
      <c r="O3056" s="168"/>
      <c r="P3056" s="168"/>
      <c r="AB3056" s="1129" t="str">
        <f t="shared" si="66"/>
        <v/>
      </c>
    </row>
    <row r="3057" spans="1:28" ht="12.95" customHeight="1">
      <c r="A3057" s="168"/>
      <c r="B3057" s="168"/>
      <c r="C3057" s="532"/>
      <c r="D3057" s="168"/>
      <c r="E3057" s="168"/>
      <c r="F3057" s="168"/>
      <c r="G3057" s="168"/>
      <c r="H3057" s="530"/>
      <c r="I3057" s="530"/>
      <c r="J3057" s="660"/>
      <c r="K3057" s="530"/>
      <c r="L3057" s="657"/>
      <c r="M3057" s="168"/>
      <c r="N3057" s="828"/>
      <c r="O3057" s="168"/>
      <c r="P3057" s="168"/>
      <c r="AB3057" s="1129" t="str">
        <f t="shared" si="66"/>
        <v/>
      </c>
    </row>
    <row r="3058" spans="1:28" ht="12.95" customHeight="1">
      <c r="A3058" s="168"/>
      <c r="B3058" s="168"/>
      <c r="C3058" s="532"/>
      <c r="D3058" s="168"/>
      <c r="E3058" s="168"/>
      <c r="F3058" s="168"/>
      <c r="G3058" s="168"/>
      <c r="H3058" s="530"/>
      <c r="I3058" s="530"/>
      <c r="J3058" s="660"/>
      <c r="K3058" s="530"/>
      <c r="L3058" s="657"/>
      <c r="M3058" s="168"/>
      <c r="N3058" s="828"/>
      <c r="O3058" s="168"/>
      <c r="P3058" s="168"/>
      <c r="AB3058" s="1129" t="str">
        <f t="shared" si="66"/>
        <v/>
      </c>
    </row>
    <row r="3059" spans="1:28" ht="12.95" customHeight="1">
      <c r="A3059" s="168"/>
      <c r="B3059" s="168"/>
      <c r="C3059" s="532"/>
      <c r="D3059" s="168"/>
      <c r="E3059" s="168"/>
      <c r="F3059" s="168"/>
      <c r="G3059" s="168"/>
      <c r="H3059" s="530"/>
      <c r="I3059" s="530"/>
      <c r="J3059" s="660"/>
      <c r="K3059" s="530"/>
      <c r="L3059" s="657"/>
      <c r="M3059" s="168"/>
      <c r="N3059" s="828"/>
      <c r="O3059" s="168"/>
      <c r="P3059" s="168"/>
      <c r="AB3059" s="1129" t="str">
        <f t="shared" si="66"/>
        <v/>
      </c>
    </row>
    <row r="3060" spans="1:28" ht="12.95" customHeight="1">
      <c r="A3060" s="168"/>
      <c r="B3060" s="168"/>
      <c r="C3060" s="532"/>
      <c r="D3060" s="168"/>
      <c r="E3060" s="168"/>
      <c r="F3060" s="168"/>
      <c r="G3060" s="168"/>
      <c r="H3060" s="530"/>
      <c r="I3060" s="530"/>
      <c r="J3060" s="660"/>
      <c r="K3060" s="530"/>
      <c r="L3060" s="657"/>
      <c r="M3060" s="168"/>
      <c r="N3060" s="828"/>
      <c r="O3060" s="168"/>
      <c r="P3060" s="168"/>
      <c r="AB3060" s="1129" t="str">
        <f t="shared" si="66"/>
        <v/>
      </c>
    </row>
    <row r="3061" spans="1:28" ht="12.95" customHeight="1">
      <c r="A3061" s="168"/>
      <c r="B3061" s="168"/>
      <c r="C3061" s="532"/>
      <c r="D3061" s="168"/>
      <c r="E3061" s="168"/>
      <c r="F3061" s="168"/>
      <c r="G3061" s="168"/>
      <c r="H3061" s="530"/>
      <c r="I3061" s="530"/>
      <c r="J3061" s="660"/>
      <c r="K3061" s="530"/>
      <c r="L3061" s="657"/>
      <c r="M3061" s="168"/>
      <c r="N3061" s="828"/>
      <c r="O3061" s="168"/>
      <c r="P3061" s="168"/>
      <c r="AB3061" s="1129" t="str">
        <f t="shared" si="66"/>
        <v/>
      </c>
    </row>
    <row r="3062" spans="1:28" ht="12.95" customHeight="1">
      <c r="A3062" s="168"/>
      <c r="B3062" s="168"/>
      <c r="C3062" s="532"/>
      <c r="D3062" s="168"/>
      <c r="E3062" s="168"/>
      <c r="F3062" s="168"/>
      <c r="G3062" s="168"/>
      <c r="H3062" s="530"/>
      <c r="I3062" s="530"/>
      <c r="J3062" s="660"/>
      <c r="K3062" s="530"/>
      <c r="L3062" s="657"/>
      <c r="M3062" s="168"/>
      <c r="N3062" s="828"/>
      <c r="O3062" s="168"/>
      <c r="P3062" s="168"/>
      <c r="AB3062" s="1129" t="str">
        <f t="shared" si="66"/>
        <v/>
      </c>
    </row>
    <row r="3063" spans="1:28" ht="12.95" customHeight="1">
      <c r="A3063" s="168"/>
      <c r="B3063" s="168"/>
      <c r="C3063" s="532"/>
      <c r="D3063" s="168"/>
      <c r="E3063" s="168"/>
      <c r="F3063" s="168"/>
      <c r="G3063" s="168"/>
      <c r="H3063" s="530"/>
      <c r="I3063" s="530"/>
      <c r="J3063" s="660"/>
      <c r="K3063" s="530"/>
      <c r="L3063" s="657"/>
      <c r="M3063" s="168"/>
      <c r="N3063" s="828"/>
      <c r="O3063" s="168"/>
      <c r="P3063" s="168"/>
      <c r="AB3063" s="1129" t="str">
        <f t="shared" si="66"/>
        <v/>
      </c>
    </row>
    <row r="3064" spans="1:28" ht="12.95" customHeight="1">
      <c r="A3064" s="168"/>
      <c r="B3064" s="168"/>
      <c r="C3064" s="532"/>
      <c r="D3064" s="168"/>
      <c r="E3064" s="168"/>
      <c r="F3064" s="168"/>
      <c r="G3064" s="168"/>
      <c r="H3064" s="530"/>
      <c r="I3064" s="530"/>
      <c r="J3064" s="660"/>
      <c r="K3064" s="530"/>
      <c r="L3064" s="657"/>
      <c r="M3064" s="168"/>
      <c r="N3064" s="828"/>
      <c r="O3064" s="168"/>
      <c r="P3064" s="168"/>
      <c r="AB3064" s="1129" t="str">
        <f t="shared" si="66"/>
        <v/>
      </c>
    </row>
    <row r="3065" spans="1:28" ht="12.95" customHeight="1">
      <c r="A3065" s="168"/>
      <c r="B3065" s="168"/>
      <c r="C3065" s="532"/>
      <c r="D3065" s="168"/>
      <c r="E3065" s="168"/>
      <c r="F3065" s="168"/>
      <c r="G3065" s="168"/>
      <c r="H3065" s="530"/>
      <c r="I3065" s="530"/>
      <c r="J3065" s="660"/>
      <c r="K3065" s="530"/>
      <c r="L3065" s="657"/>
      <c r="M3065" s="168"/>
      <c r="N3065" s="828"/>
      <c r="O3065" s="168"/>
      <c r="P3065" s="168"/>
      <c r="AB3065" s="1129" t="str">
        <f t="shared" si="66"/>
        <v/>
      </c>
    </row>
    <row r="3066" spans="1:28" ht="12.95" customHeight="1">
      <c r="A3066" s="168"/>
      <c r="B3066" s="168"/>
      <c r="C3066" s="532"/>
      <c r="D3066" s="168"/>
      <c r="E3066" s="168"/>
      <c r="F3066" s="168"/>
      <c r="G3066" s="168"/>
      <c r="H3066" s="530"/>
      <c r="I3066" s="530"/>
      <c r="J3066" s="660"/>
      <c r="K3066" s="530"/>
      <c r="L3066" s="657"/>
      <c r="M3066" s="168"/>
      <c r="N3066" s="828"/>
      <c r="O3066" s="168"/>
      <c r="P3066" s="168"/>
      <c r="AB3066" s="1129" t="str">
        <f t="shared" si="66"/>
        <v/>
      </c>
    </row>
    <row r="3067" spans="1:28" ht="12.95" customHeight="1">
      <c r="A3067" s="168"/>
      <c r="B3067" s="168"/>
      <c r="C3067" s="532"/>
      <c r="D3067" s="168"/>
      <c r="E3067" s="168"/>
      <c r="F3067" s="168"/>
      <c r="G3067" s="168"/>
      <c r="H3067" s="530"/>
      <c r="I3067" s="530"/>
      <c r="J3067" s="660"/>
      <c r="K3067" s="530"/>
      <c r="L3067" s="657"/>
      <c r="M3067" s="168"/>
      <c r="N3067" s="828"/>
      <c r="O3067" s="168"/>
      <c r="P3067" s="168"/>
      <c r="AB3067" s="1129" t="str">
        <f t="shared" si="66"/>
        <v/>
      </c>
    </row>
    <row r="3068" spans="1:28" ht="12.95" customHeight="1">
      <c r="A3068" s="168"/>
      <c r="B3068" s="168"/>
      <c r="C3068" s="532"/>
      <c r="D3068" s="168"/>
      <c r="E3068" s="168"/>
      <c r="F3068" s="168"/>
      <c r="G3068" s="168"/>
      <c r="H3068" s="530"/>
      <c r="I3068" s="530"/>
      <c r="J3068" s="660"/>
      <c r="K3068" s="530"/>
      <c r="L3068" s="657"/>
      <c r="M3068" s="168"/>
      <c r="N3068" s="828"/>
      <c r="O3068" s="168"/>
      <c r="P3068" s="168"/>
      <c r="AB3068" s="1129" t="str">
        <f t="shared" si="66"/>
        <v/>
      </c>
    </row>
    <row r="3069" spans="1:28" ht="12.95" customHeight="1">
      <c r="A3069" s="168"/>
      <c r="B3069" s="168"/>
      <c r="C3069" s="532"/>
      <c r="D3069" s="168"/>
      <c r="E3069" s="168"/>
      <c r="F3069" s="168"/>
      <c r="G3069" s="168"/>
      <c r="H3069" s="530"/>
      <c r="I3069" s="530"/>
      <c r="J3069" s="660"/>
      <c r="K3069" s="530"/>
      <c r="L3069" s="657"/>
      <c r="M3069" s="168"/>
      <c r="N3069" s="828"/>
      <c r="O3069" s="168"/>
      <c r="P3069" s="168"/>
      <c r="AB3069" s="1129" t="str">
        <f t="shared" ref="AB3069:AB3082" si="67">IF(TRIM(A3069)="","",CONCATENATE(TRIM(D3069),TRIM(E3069)))</f>
        <v/>
      </c>
    </row>
    <row r="3070" spans="1:28" ht="12.95" customHeight="1">
      <c r="A3070" s="168"/>
      <c r="B3070" s="168"/>
      <c r="C3070" s="532"/>
      <c r="D3070" s="168"/>
      <c r="E3070" s="168"/>
      <c r="F3070" s="168"/>
      <c r="G3070" s="168"/>
      <c r="H3070" s="530"/>
      <c r="I3070" s="530"/>
      <c r="J3070" s="660"/>
      <c r="K3070" s="530"/>
      <c r="L3070" s="657"/>
      <c r="M3070" s="168"/>
      <c r="N3070" s="828"/>
      <c r="O3070" s="168"/>
      <c r="P3070" s="168"/>
      <c r="AB3070" s="1129" t="str">
        <f t="shared" si="67"/>
        <v/>
      </c>
    </row>
    <row r="3071" spans="1:28" ht="12.95" customHeight="1">
      <c r="A3071" s="168"/>
      <c r="B3071" s="168"/>
      <c r="C3071" s="532"/>
      <c r="D3071" s="168"/>
      <c r="E3071" s="168"/>
      <c r="F3071" s="168"/>
      <c r="G3071" s="168"/>
      <c r="H3071" s="530"/>
      <c r="I3071" s="530"/>
      <c r="J3071" s="660"/>
      <c r="K3071" s="530"/>
      <c r="L3071" s="657"/>
      <c r="M3071" s="168"/>
      <c r="N3071" s="828"/>
      <c r="O3071" s="168"/>
      <c r="P3071" s="168"/>
      <c r="AB3071" s="1129" t="str">
        <f t="shared" si="67"/>
        <v/>
      </c>
    </row>
    <row r="3072" spans="1:28" ht="12.95" customHeight="1">
      <c r="A3072" s="168"/>
      <c r="B3072" s="168"/>
      <c r="C3072" s="532"/>
      <c r="D3072" s="168"/>
      <c r="E3072" s="168"/>
      <c r="F3072" s="168"/>
      <c r="G3072" s="168"/>
      <c r="H3072" s="530"/>
      <c r="I3072" s="530"/>
      <c r="J3072" s="660"/>
      <c r="K3072" s="530"/>
      <c r="L3072" s="657"/>
      <c r="M3072" s="168"/>
      <c r="N3072" s="828"/>
      <c r="O3072" s="168"/>
      <c r="P3072" s="168"/>
      <c r="AB3072" s="1129" t="str">
        <f t="shared" si="67"/>
        <v/>
      </c>
    </row>
    <row r="3073" spans="1:28" ht="12.95" customHeight="1">
      <c r="A3073" s="168"/>
      <c r="B3073" s="168"/>
      <c r="C3073" s="532"/>
      <c r="D3073" s="168"/>
      <c r="E3073" s="168"/>
      <c r="F3073" s="168"/>
      <c r="G3073" s="168"/>
      <c r="H3073" s="530"/>
      <c r="I3073" s="530"/>
      <c r="J3073" s="660"/>
      <c r="K3073" s="530"/>
      <c r="L3073" s="657"/>
      <c r="M3073" s="168"/>
      <c r="N3073" s="828"/>
      <c r="O3073" s="168"/>
      <c r="P3073" s="168"/>
      <c r="AB3073" s="1129" t="str">
        <f t="shared" si="67"/>
        <v/>
      </c>
    </row>
    <row r="3074" spans="1:28" ht="12.95" customHeight="1">
      <c r="A3074" s="168"/>
      <c r="B3074" s="168"/>
      <c r="C3074" s="532"/>
      <c r="D3074" s="168"/>
      <c r="E3074" s="168"/>
      <c r="F3074" s="168"/>
      <c r="G3074" s="168"/>
      <c r="H3074" s="530"/>
      <c r="I3074" s="530"/>
      <c r="J3074" s="660"/>
      <c r="K3074" s="530"/>
      <c r="L3074" s="657"/>
      <c r="M3074" s="168"/>
      <c r="N3074" s="828"/>
      <c r="O3074" s="168"/>
      <c r="P3074" s="168"/>
      <c r="AB3074" s="1129" t="str">
        <f t="shared" si="67"/>
        <v/>
      </c>
    </row>
    <row r="3075" spans="1:28" ht="12.95" customHeight="1">
      <c r="A3075" s="168"/>
      <c r="B3075" s="168"/>
      <c r="C3075" s="532"/>
      <c r="D3075" s="168"/>
      <c r="E3075" s="168"/>
      <c r="F3075" s="168"/>
      <c r="G3075" s="168"/>
      <c r="H3075" s="530"/>
      <c r="I3075" s="530"/>
      <c r="J3075" s="660"/>
      <c r="K3075" s="530"/>
      <c r="L3075" s="657"/>
      <c r="M3075" s="168"/>
      <c r="N3075" s="828"/>
      <c r="O3075" s="168"/>
      <c r="P3075" s="168"/>
      <c r="AB3075" s="1129" t="str">
        <f t="shared" si="67"/>
        <v/>
      </c>
    </row>
    <row r="3076" spans="1:28" ht="12.95" customHeight="1">
      <c r="A3076" s="168"/>
      <c r="B3076" s="168"/>
      <c r="C3076" s="532"/>
      <c r="D3076" s="168"/>
      <c r="E3076" s="168"/>
      <c r="F3076" s="168"/>
      <c r="G3076" s="168"/>
      <c r="H3076" s="530"/>
      <c r="I3076" s="530"/>
      <c r="J3076" s="660"/>
      <c r="K3076" s="530"/>
      <c r="L3076" s="657"/>
      <c r="M3076" s="168"/>
      <c r="N3076" s="828"/>
      <c r="O3076" s="168"/>
      <c r="P3076" s="168"/>
      <c r="AB3076" s="1129" t="str">
        <f t="shared" si="67"/>
        <v/>
      </c>
    </row>
    <row r="3077" spans="1:28" ht="12.95" customHeight="1">
      <c r="A3077" s="168"/>
      <c r="B3077" s="168"/>
      <c r="C3077" s="532"/>
      <c r="D3077" s="168"/>
      <c r="E3077" s="168"/>
      <c r="F3077" s="168"/>
      <c r="G3077" s="168"/>
      <c r="H3077" s="530"/>
      <c r="I3077" s="530"/>
      <c r="J3077" s="660"/>
      <c r="K3077" s="530"/>
      <c r="L3077" s="657"/>
      <c r="M3077" s="168"/>
      <c r="N3077" s="828"/>
      <c r="O3077" s="168"/>
      <c r="P3077" s="168"/>
      <c r="AB3077" s="1129" t="str">
        <f t="shared" si="67"/>
        <v/>
      </c>
    </row>
    <row r="3078" spans="1:28" ht="12.95" customHeight="1">
      <c r="A3078" s="168"/>
      <c r="B3078" s="168"/>
      <c r="C3078" s="532"/>
      <c r="D3078" s="168"/>
      <c r="E3078" s="168"/>
      <c r="F3078" s="168"/>
      <c r="G3078" s="168"/>
      <c r="H3078" s="530"/>
      <c r="I3078" s="530"/>
      <c r="J3078" s="660"/>
      <c r="K3078" s="530"/>
      <c r="L3078" s="657"/>
      <c r="M3078" s="168"/>
      <c r="N3078" s="828"/>
      <c r="O3078" s="168"/>
      <c r="P3078" s="168"/>
      <c r="AB3078" s="1129" t="str">
        <f t="shared" si="67"/>
        <v/>
      </c>
    </row>
    <row r="3079" spans="1:28" ht="12.95" customHeight="1">
      <c r="A3079" s="168"/>
      <c r="B3079" s="168"/>
      <c r="C3079" s="532"/>
      <c r="D3079" s="168"/>
      <c r="E3079" s="168"/>
      <c r="F3079" s="168"/>
      <c r="G3079" s="168"/>
      <c r="H3079" s="530"/>
      <c r="I3079" s="530"/>
      <c r="J3079" s="660"/>
      <c r="K3079" s="530"/>
      <c r="L3079" s="657"/>
      <c r="M3079" s="168"/>
      <c r="N3079" s="828"/>
      <c r="O3079" s="168"/>
      <c r="P3079" s="168"/>
      <c r="AB3079" s="1129" t="str">
        <f t="shared" si="67"/>
        <v/>
      </c>
    </row>
    <row r="3080" spans="1:28" ht="12.95" customHeight="1">
      <c r="A3080" s="168"/>
      <c r="B3080" s="168"/>
      <c r="C3080" s="532"/>
      <c r="D3080" s="168"/>
      <c r="E3080" s="168"/>
      <c r="F3080" s="168"/>
      <c r="G3080" s="168"/>
      <c r="H3080" s="530"/>
      <c r="I3080" s="530"/>
      <c r="J3080" s="660"/>
      <c r="K3080" s="530"/>
      <c r="L3080" s="657"/>
      <c r="M3080" s="168"/>
      <c r="N3080" s="828"/>
      <c r="O3080" s="168"/>
      <c r="P3080" s="168"/>
      <c r="AB3080" s="1129" t="str">
        <f t="shared" si="67"/>
        <v/>
      </c>
    </row>
    <row r="3081" spans="1:28" ht="12.95" customHeight="1">
      <c r="A3081" s="168"/>
      <c r="B3081" s="168"/>
      <c r="C3081" s="532"/>
      <c r="D3081" s="168"/>
      <c r="E3081" s="168"/>
      <c r="F3081" s="168"/>
      <c r="G3081" s="168"/>
      <c r="H3081" s="530"/>
      <c r="I3081" s="530"/>
      <c r="J3081" s="660"/>
      <c r="K3081" s="530"/>
      <c r="L3081" s="657"/>
      <c r="M3081" s="168"/>
      <c r="N3081" s="828"/>
      <c r="O3081" s="168"/>
      <c r="P3081" s="168"/>
      <c r="AB3081" s="1129" t="str">
        <f t="shared" si="67"/>
        <v/>
      </c>
    </row>
    <row r="3082" spans="1:28" ht="12.95" customHeight="1">
      <c r="A3082" s="168"/>
      <c r="B3082" s="168"/>
      <c r="C3082" s="532"/>
      <c r="D3082" s="168"/>
      <c r="E3082" s="168"/>
      <c r="F3082" s="168"/>
      <c r="G3082" s="168"/>
      <c r="H3082" s="530"/>
      <c r="I3082" s="530"/>
      <c r="J3082" s="660"/>
      <c r="K3082" s="530"/>
      <c r="L3082" s="657"/>
      <c r="M3082" s="168"/>
      <c r="N3082" s="828"/>
      <c r="O3082" s="168"/>
      <c r="P3082" s="168"/>
      <c r="AB3082" s="1129" t="str">
        <f t="shared" si="67"/>
        <v/>
      </c>
    </row>
    <row r="3083" spans="1:28" ht="12.95" customHeight="1">
      <c r="A3083" s="168"/>
      <c r="B3083" s="168"/>
      <c r="C3083" s="532"/>
      <c r="D3083" s="168"/>
      <c r="E3083" s="168"/>
      <c r="F3083" s="168"/>
      <c r="G3083" s="168"/>
      <c r="H3083" s="530"/>
      <c r="I3083" s="530"/>
      <c r="J3083" s="660"/>
      <c r="K3083" s="530"/>
      <c r="L3083" s="657"/>
      <c r="M3083" s="168"/>
      <c r="N3083" s="828"/>
      <c r="O3083" s="168"/>
      <c r="P3083" s="168"/>
      <c r="AB3083" s="1129" t="str">
        <f t="shared" ref="AB3083:AB3146" si="68">IF(TRIM(A3083)="","",CONCATENATE(TRIM(D3083),TRIM(E3083)))</f>
        <v/>
      </c>
    </row>
    <row r="3084" spans="1:28" ht="12.95" customHeight="1">
      <c r="A3084" s="168"/>
      <c r="B3084" s="168"/>
      <c r="C3084" s="532"/>
      <c r="D3084" s="168"/>
      <c r="E3084" s="168"/>
      <c r="F3084" s="168"/>
      <c r="G3084" s="168"/>
      <c r="H3084" s="530"/>
      <c r="I3084" s="530"/>
      <c r="J3084" s="660"/>
      <c r="K3084" s="530"/>
      <c r="L3084" s="657"/>
      <c r="M3084" s="168"/>
      <c r="N3084" s="828"/>
      <c r="O3084" s="168"/>
      <c r="P3084" s="168"/>
      <c r="AB3084" s="1129" t="str">
        <f t="shared" si="68"/>
        <v/>
      </c>
    </row>
    <row r="3085" spans="1:28" ht="12.95" customHeight="1">
      <c r="A3085" s="168"/>
      <c r="B3085" s="168"/>
      <c r="C3085" s="532"/>
      <c r="D3085" s="168"/>
      <c r="E3085" s="168"/>
      <c r="F3085" s="168"/>
      <c r="G3085" s="168"/>
      <c r="H3085" s="530"/>
      <c r="I3085" s="530"/>
      <c r="J3085" s="660"/>
      <c r="K3085" s="530"/>
      <c r="L3085" s="657"/>
      <c r="M3085" s="168"/>
      <c r="N3085" s="828"/>
      <c r="O3085" s="168"/>
      <c r="P3085" s="168"/>
      <c r="AB3085" s="1129" t="str">
        <f t="shared" si="68"/>
        <v/>
      </c>
    </row>
    <row r="3086" spans="1:28" ht="12.95" customHeight="1">
      <c r="A3086" s="168"/>
      <c r="B3086" s="168"/>
      <c r="C3086" s="532"/>
      <c r="D3086" s="168"/>
      <c r="E3086" s="168"/>
      <c r="F3086" s="168"/>
      <c r="G3086" s="168"/>
      <c r="H3086" s="530"/>
      <c r="I3086" s="530"/>
      <c r="J3086" s="660"/>
      <c r="K3086" s="530"/>
      <c r="L3086" s="657"/>
      <c r="M3086" s="168"/>
      <c r="N3086" s="828"/>
      <c r="O3086" s="168"/>
      <c r="P3086" s="168"/>
      <c r="AB3086" s="1129" t="str">
        <f t="shared" si="68"/>
        <v/>
      </c>
    </row>
    <row r="3087" spans="1:28" ht="12.95" customHeight="1">
      <c r="A3087" s="168"/>
      <c r="B3087" s="168"/>
      <c r="C3087" s="532"/>
      <c r="D3087" s="168"/>
      <c r="E3087" s="168"/>
      <c r="F3087" s="168"/>
      <c r="G3087" s="168"/>
      <c r="H3087" s="530"/>
      <c r="I3087" s="530"/>
      <c r="J3087" s="660"/>
      <c r="K3087" s="530"/>
      <c r="L3087" s="657"/>
      <c r="M3087" s="168"/>
      <c r="N3087" s="828"/>
      <c r="O3087" s="168"/>
      <c r="P3087" s="168"/>
      <c r="AB3087" s="1129" t="str">
        <f t="shared" si="68"/>
        <v/>
      </c>
    </row>
    <row r="3088" spans="1:28" ht="12.95" customHeight="1">
      <c r="A3088" s="168"/>
      <c r="B3088" s="168"/>
      <c r="C3088" s="532"/>
      <c r="D3088" s="168"/>
      <c r="E3088" s="168"/>
      <c r="F3088" s="168"/>
      <c r="G3088" s="168"/>
      <c r="H3088" s="530"/>
      <c r="I3088" s="530"/>
      <c r="J3088" s="660"/>
      <c r="K3088" s="530"/>
      <c r="L3088" s="657"/>
      <c r="M3088" s="168"/>
      <c r="N3088" s="828"/>
      <c r="O3088" s="168"/>
      <c r="P3088" s="168"/>
      <c r="AB3088" s="1129" t="str">
        <f t="shared" si="68"/>
        <v/>
      </c>
    </row>
    <row r="3089" spans="1:28" ht="12.95" customHeight="1">
      <c r="A3089" s="168"/>
      <c r="B3089" s="168"/>
      <c r="C3089" s="532"/>
      <c r="D3089" s="168"/>
      <c r="E3089" s="168"/>
      <c r="F3089" s="168"/>
      <c r="G3089" s="168"/>
      <c r="H3089" s="530"/>
      <c r="I3089" s="530"/>
      <c r="J3089" s="660"/>
      <c r="K3089" s="530"/>
      <c r="L3089" s="657"/>
      <c r="M3089" s="168"/>
      <c r="N3089" s="828"/>
      <c r="O3089" s="168"/>
      <c r="P3089" s="168"/>
      <c r="AB3089" s="1129" t="str">
        <f t="shared" si="68"/>
        <v/>
      </c>
    </row>
    <row r="3090" spans="1:28" ht="12.95" customHeight="1">
      <c r="A3090" s="168"/>
      <c r="B3090" s="168"/>
      <c r="C3090" s="532"/>
      <c r="D3090" s="168"/>
      <c r="E3090" s="168"/>
      <c r="F3090" s="168"/>
      <c r="G3090" s="168"/>
      <c r="H3090" s="530"/>
      <c r="I3090" s="530"/>
      <c r="J3090" s="660"/>
      <c r="K3090" s="530"/>
      <c r="L3090" s="657"/>
      <c r="M3090" s="168"/>
      <c r="N3090" s="828"/>
      <c r="O3090" s="168"/>
      <c r="P3090" s="168"/>
      <c r="AB3090" s="1129" t="str">
        <f t="shared" si="68"/>
        <v/>
      </c>
    </row>
    <row r="3091" spans="1:28" ht="12.95" customHeight="1">
      <c r="A3091" s="168"/>
      <c r="B3091" s="168"/>
      <c r="C3091" s="532"/>
      <c r="D3091" s="168"/>
      <c r="E3091" s="168"/>
      <c r="F3091" s="168"/>
      <c r="G3091" s="168"/>
      <c r="H3091" s="530"/>
      <c r="I3091" s="530"/>
      <c r="J3091" s="660"/>
      <c r="K3091" s="530"/>
      <c r="L3091" s="657"/>
      <c r="M3091" s="168"/>
      <c r="N3091" s="828"/>
      <c r="O3091" s="168"/>
      <c r="P3091" s="168"/>
      <c r="AB3091" s="1129" t="str">
        <f t="shared" si="68"/>
        <v/>
      </c>
    </row>
    <row r="3092" spans="1:28" ht="12.95" customHeight="1">
      <c r="A3092" s="168"/>
      <c r="B3092" s="168"/>
      <c r="C3092" s="532"/>
      <c r="D3092" s="168"/>
      <c r="E3092" s="168"/>
      <c r="F3092" s="168"/>
      <c r="G3092" s="168"/>
      <c r="H3092" s="530"/>
      <c r="I3092" s="530"/>
      <c r="J3092" s="660"/>
      <c r="K3092" s="530"/>
      <c r="L3092" s="657"/>
      <c r="M3092" s="168"/>
      <c r="N3092" s="828"/>
      <c r="O3092" s="168"/>
      <c r="P3092" s="168"/>
      <c r="AB3092" s="1129" t="str">
        <f t="shared" si="68"/>
        <v/>
      </c>
    </row>
    <row r="3093" spans="1:28" ht="12.95" customHeight="1">
      <c r="A3093" s="168"/>
      <c r="B3093" s="168"/>
      <c r="C3093" s="532"/>
      <c r="D3093" s="168"/>
      <c r="E3093" s="168"/>
      <c r="F3093" s="168"/>
      <c r="G3093" s="168"/>
      <c r="H3093" s="530"/>
      <c r="I3093" s="530"/>
      <c r="J3093" s="660"/>
      <c r="K3093" s="530"/>
      <c r="L3093" s="657"/>
      <c r="M3093" s="168"/>
      <c r="N3093" s="828"/>
      <c r="O3093" s="168"/>
      <c r="P3093" s="168"/>
      <c r="AB3093" s="1129" t="str">
        <f t="shared" si="68"/>
        <v/>
      </c>
    </row>
    <row r="3094" spans="1:28" ht="12.95" customHeight="1">
      <c r="A3094" s="168"/>
      <c r="B3094" s="168"/>
      <c r="C3094" s="532"/>
      <c r="D3094" s="168"/>
      <c r="E3094" s="168"/>
      <c r="F3094" s="168"/>
      <c r="G3094" s="168"/>
      <c r="H3094" s="530"/>
      <c r="I3094" s="530"/>
      <c r="J3094" s="660"/>
      <c r="K3094" s="530"/>
      <c r="L3094" s="657"/>
      <c r="M3094" s="168"/>
      <c r="N3094" s="828"/>
      <c r="O3094" s="168"/>
      <c r="P3094" s="168"/>
      <c r="AB3094" s="1129" t="str">
        <f t="shared" si="68"/>
        <v/>
      </c>
    </row>
    <row r="3095" spans="1:28" ht="12.95" customHeight="1">
      <c r="A3095" s="168"/>
      <c r="B3095" s="168"/>
      <c r="C3095" s="532"/>
      <c r="D3095" s="168"/>
      <c r="E3095" s="168"/>
      <c r="F3095" s="168"/>
      <c r="G3095" s="168"/>
      <c r="H3095" s="530"/>
      <c r="I3095" s="530"/>
      <c r="J3095" s="660"/>
      <c r="K3095" s="530"/>
      <c r="L3095" s="657"/>
      <c r="M3095" s="168"/>
      <c r="N3095" s="828"/>
      <c r="O3095" s="168"/>
      <c r="P3095" s="168"/>
      <c r="AB3095" s="1129" t="str">
        <f t="shared" si="68"/>
        <v/>
      </c>
    </row>
    <row r="3096" spans="1:28" ht="12.95" customHeight="1">
      <c r="A3096" s="168"/>
      <c r="B3096" s="168"/>
      <c r="C3096" s="532"/>
      <c r="D3096" s="168"/>
      <c r="E3096" s="168"/>
      <c r="F3096" s="168"/>
      <c r="G3096" s="168"/>
      <c r="H3096" s="530"/>
      <c r="I3096" s="530"/>
      <c r="J3096" s="660"/>
      <c r="K3096" s="530"/>
      <c r="L3096" s="657"/>
      <c r="M3096" s="168"/>
      <c r="N3096" s="828"/>
      <c r="O3096" s="168"/>
      <c r="P3096" s="168"/>
      <c r="AB3096" s="1129" t="str">
        <f t="shared" si="68"/>
        <v/>
      </c>
    </row>
    <row r="3097" spans="1:28" ht="12.95" customHeight="1">
      <c r="A3097" s="168"/>
      <c r="B3097" s="168"/>
      <c r="C3097" s="532"/>
      <c r="D3097" s="168"/>
      <c r="E3097" s="168"/>
      <c r="F3097" s="168"/>
      <c r="G3097" s="168"/>
      <c r="H3097" s="530"/>
      <c r="I3097" s="530"/>
      <c r="J3097" s="660"/>
      <c r="K3097" s="530"/>
      <c r="L3097" s="657"/>
      <c r="M3097" s="168"/>
      <c r="N3097" s="828"/>
      <c r="O3097" s="168"/>
      <c r="P3097" s="168"/>
      <c r="AB3097" s="1129" t="str">
        <f t="shared" si="68"/>
        <v/>
      </c>
    </row>
    <row r="3098" spans="1:28" ht="12.95" customHeight="1">
      <c r="A3098" s="168"/>
      <c r="B3098" s="168"/>
      <c r="C3098" s="532"/>
      <c r="D3098" s="168"/>
      <c r="E3098" s="168"/>
      <c r="F3098" s="168"/>
      <c r="G3098" s="168"/>
      <c r="H3098" s="530"/>
      <c r="I3098" s="530"/>
      <c r="J3098" s="660"/>
      <c r="K3098" s="530"/>
      <c r="L3098" s="657"/>
      <c r="M3098" s="168"/>
      <c r="N3098" s="828"/>
      <c r="O3098" s="168"/>
      <c r="P3098" s="168"/>
      <c r="AB3098" s="1129" t="str">
        <f t="shared" si="68"/>
        <v/>
      </c>
    </row>
    <row r="3099" spans="1:28" ht="12.95" customHeight="1">
      <c r="A3099" s="168"/>
      <c r="B3099" s="168"/>
      <c r="C3099" s="532"/>
      <c r="D3099" s="168"/>
      <c r="E3099" s="168"/>
      <c r="F3099" s="168"/>
      <c r="G3099" s="168"/>
      <c r="H3099" s="530"/>
      <c r="I3099" s="530"/>
      <c r="J3099" s="660"/>
      <c r="K3099" s="530"/>
      <c r="L3099" s="657"/>
      <c r="M3099" s="168"/>
      <c r="N3099" s="828"/>
      <c r="O3099" s="168"/>
      <c r="P3099" s="168"/>
      <c r="AB3099" s="1129" t="str">
        <f t="shared" si="68"/>
        <v/>
      </c>
    </row>
    <row r="3100" spans="1:28" ht="12.95" customHeight="1">
      <c r="A3100" s="168"/>
      <c r="B3100" s="168"/>
      <c r="C3100" s="532"/>
      <c r="D3100" s="168"/>
      <c r="E3100" s="168"/>
      <c r="F3100" s="168"/>
      <c r="G3100" s="168"/>
      <c r="H3100" s="530"/>
      <c r="I3100" s="530"/>
      <c r="J3100" s="660"/>
      <c r="K3100" s="530"/>
      <c r="L3100" s="657"/>
      <c r="M3100" s="168"/>
      <c r="N3100" s="828"/>
      <c r="O3100" s="168"/>
      <c r="P3100" s="168"/>
      <c r="AB3100" s="1129" t="str">
        <f t="shared" si="68"/>
        <v/>
      </c>
    </row>
    <row r="3101" spans="1:28" ht="12.95" customHeight="1">
      <c r="A3101" s="168"/>
      <c r="B3101" s="168"/>
      <c r="C3101" s="532"/>
      <c r="D3101" s="168"/>
      <c r="E3101" s="168"/>
      <c r="F3101" s="168"/>
      <c r="G3101" s="168"/>
      <c r="H3101" s="530"/>
      <c r="I3101" s="530"/>
      <c r="J3101" s="660"/>
      <c r="K3101" s="530"/>
      <c r="L3101" s="657"/>
      <c r="M3101" s="168"/>
      <c r="N3101" s="828"/>
      <c r="O3101" s="168"/>
      <c r="P3101" s="168"/>
      <c r="AB3101" s="1129" t="str">
        <f t="shared" si="68"/>
        <v/>
      </c>
    </row>
    <row r="3102" spans="1:28" ht="12.95" customHeight="1">
      <c r="A3102" s="168"/>
      <c r="B3102" s="168"/>
      <c r="C3102" s="532"/>
      <c r="D3102" s="168"/>
      <c r="E3102" s="168"/>
      <c r="F3102" s="168"/>
      <c r="G3102" s="168"/>
      <c r="H3102" s="530"/>
      <c r="I3102" s="530"/>
      <c r="J3102" s="660"/>
      <c r="K3102" s="530"/>
      <c r="L3102" s="657"/>
      <c r="M3102" s="168"/>
      <c r="N3102" s="828"/>
      <c r="O3102" s="168"/>
      <c r="P3102" s="168"/>
      <c r="AB3102" s="1129" t="str">
        <f t="shared" si="68"/>
        <v/>
      </c>
    </row>
    <row r="3103" spans="1:28" ht="12.95" customHeight="1">
      <c r="A3103" s="168"/>
      <c r="B3103" s="168"/>
      <c r="C3103" s="532"/>
      <c r="D3103" s="168"/>
      <c r="E3103" s="168"/>
      <c r="F3103" s="168"/>
      <c r="G3103" s="168"/>
      <c r="H3103" s="530"/>
      <c r="I3103" s="530"/>
      <c r="J3103" s="660"/>
      <c r="K3103" s="530"/>
      <c r="L3103" s="657"/>
      <c r="M3103" s="168"/>
      <c r="N3103" s="828"/>
      <c r="O3103" s="168"/>
      <c r="P3103" s="168"/>
      <c r="AB3103" s="1129" t="str">
        <f t="shared" si="68"/>
        <v/>
      </c>
    </row>
    <row r="3104" spans="1:28" ht="12.95" customHeight="1">
      <c r="A3104" s="168"/>
      <c r="B3104" s="168"/>
      <c r="C3104" s="532"/>
      <c r="D3104" s="168"/>
      <c r="E3104" s="168"/>
      <c r="F3104" s="168"/>
      <c r="G3104" s="168"/>
      <c r="H3104" s="530"/>
      <c r="I3104" s="530"/>
      <c r="J3104" s="660"/>
      <c r="K3104" s="530"/>
      <c r="L3104" s="657"/>
      <c r="M3104" s="168"/>
      <c r="N3104" s="828"/>
      <c r="O3104" s="168"/>
      <c r="P3104" s="168"/>
      <c r="AB3104" s="1129" t="str">
        <f t="shared" si="68"/>
        <v/>
      </c>
    </row>
    <row r="3105" spans="1:28" ht="12.95" customHeight="1">
      <c r="A3105" s="168"/>
      <c r="B3105" s="168"/>
      <c r="C3105" s="532"/>
      <c r="D3105" s="168"/>
      <c r="E3105" s="168"/>
      <c r="F3105" s="168"/>
      <c r="G3105" s="168"/>
      <c r="H3105" s="530"/>
      <c r="I3105" s="530"/>
      <c r="J3105" s="660"/>
      <c r="K3105" s="530"/>
      <c r="L3105" s="657"/>
      <c r="M3105" s="168"/>
      <c r="N3105" s="828"/>
      <c r="O3105" s="168"/>
      <c r="P3105" s="168"/>
      <c r="AB3105" s="1129" t="str">
        <f t="shared" si="68"/>
        <v/>
      </c>
    </row>
    <row r="3106" spans="1:28" ht="12.95" customHeight="1">
      <c r="A3106" s="168"/>
      <c r="B3106" s="168"/>
      <c r="C3106" s="532"/>
      <c r="D3106" s="168"/>
      <c r="E3106" s="168"/>
      <c r="F3106" s="168"/>
      <c r="G3106" s="168"/>
      <c r="H3106" s="530"/>
      <c r="I3106" s="530"/>
      <c r="J3106" s="660"/>
      <c r="K3106" s="530"/>
      <c r="L3106" s="657"/>
      <c r="M3106" s="168"/>
      <c r="N3106" s="828"/>
      <c r="O3106" s="168"/>
      <c r="P3106" s="168"/>
      <c r="AB3106" s="1129" t="str">
        <f t="shared" si="68"/>
        <v/>
      </c>
    </row>
    <row r="3107" spans="1:28" ht="12.95" customHeight="1">
      <c r="A3107" s="168"/>
      <c r="B3107" s="168"/>
      <c r="C3107" s="532"/>
      <c r="D3107" s="168"/>
      <c r="E3107" s="168"/>
      <c r="F3107" s="168"/>
      <c r="G3107" s="168"/>
      <c r="H3107" s="530"/>
      <c r="I3107" s="530"/>
      <c r="J3107" s="660"/>
      <c r="K3107" s="530"/>
      <c r="L3107" s="657"/>
      <c r="M3107" s="168"/>
      <c r="N3107" s="828"/>
      <c r="O3107" s="168"/>
      <c r="P3107" s="168"/>
      <c r="AB3107" s="1129" t="str">
        <f t="shared" si="68"/>
        <v/>
      </c>
    </row>
    <row r="3108" spans="1:28" ht="12.95" customHeight="1">
      <c r="A3108" s="168"/>
      <c r="B3108" s="168"/>
      <c r="C3108" s="532"/>
      <c r="D3108" s="168"/>
      <c r="E3108" s="168"/>
      <c r="F3108" s="168"/>
      <c r="G3108" s="168"/>
      <c r="H3108" s="530"/>
      <c r="I3108" s="530"/>
      <c r="J3108" s="660"/>
      <c r="K3108" s="530"/>
      <c r="L3108" s="657"/>
      <c r="M3108" s="168"/>
      <c r="N3108" s="828"/>
      <c r="O3108" s="168"/>
      <c r="P3108" s="168"/>
      <c r="AB3108" s="1129" t="str">
        <f t="shared" si="68"/>
        <v/>
      </c>
    </row>
    <row r="3109" spans="1:28" ht="12.95" customHeight="1">
      <c r="A3109" s="168"/>
      <c r="B3109" s="168"/>
      <c r="C3109" s="532"/>
      <c r="D3109" s="168"/>
      <c r="E3109" s="168"/>
      <c r="F3109" s="168"/>
      <c r="G3109" s="168"/>
      <c r="H3109" s="530"/>
      <c r="I3109" s="530"/>
      <c r="J3109" s="660"/>
      <c r="K3109" s="530"/>
      <c r="L3109" s="657"/>
      <c r="M3109" s="168"/>
      <c r="N3109" s="828"/>
      <c r="O3109" s="168"/>
      <c r="P3109" s="168"/>
      <c r="AB3109" s="1129" t="str">
        <f t="shared" si="68"/>
        <v/>
      </c>
    </row>
    <row r="3110" spans="1:28" ht="12.95" customHeight="1">
      <c r="A3110" s="168"/>
      <c r="B3110" s="168"/>
      <c r="C3110" s="532"/>
      <c r="D3110" s="168"/>
      <c r="E3110" s="168"/>
      <c r="F3110" s="168"/>
      <c r="G3110" s="168"/>
      <c r="H3110" s="530"/>
      <c r="I3110" s="530"/>
      <c r="J3110" s="660"/>
      <c r="K3110" s="530"/>
      <c r="L3110" s="657"/>
      <c r="M3110" s="168"/>
      <c r="N3110" s="828"/>
      <c r="O3110" s="168"/>
      <c r="P3110" s="168"/>
      <c r="AB3110" s="1129" t="str">
        <f t="shared" si="68"/>
        <v/>
      </c>
    </row>
    <row r="3111" spans="1:28" ht="12.95" customHeight="1">
      <c r="A3111" s="168"/>
      <c r="B3111" s="168"/>
      <c r="C3111" s="532"/>
      <c r="D3111" s="168"/>
      <c r="E3111" s="168"/>
      <c r="F3111" s="168"/>
      <c r="G3111" s="168"/>
      <c r="H3111" s="530"/>
      <c r="I3111" s="530"/>
      <c r="J3111" s="660"/>
      <c r="K3111" s="530"/>
      <c r="L3111" s="657"/>
      <c r="M3111" s="168"/>
      <c r="N3111" s="828"/>
      <c r="O3111" s="168"/>
      <c r="P3111" s="168"/>
      <c r="AB3111" s="1129" t="str">
        <f t="shared" si="68"/>
        <v/>
      </c>
    </row>
    <row r="3112" spans="1:28" ht="12.95" customHeight="1">
      <c r="A3112" s="168"/>
      <c r="B3112" s="168"/>
      <c r="C3112" s="532"/>
      <c r="D3112" s="168"/>
      <c r="E3112" s="168"/>
      <c r="F3112" s="168"/>
      <c r="G3112" s="168"/>
      <c r="H3112" s="530"/>
      <c r="I3112" s="530"/>
      <c r="J3112" s="660"/>
      <c r="K3112" s="530"/>
      <c r="L3112" s="657"/>
      <c r="M3112" s="168"/>
      <c r="N3112" s="828"/>
      <c r="O3112" s="168"/>
      <c r="P3112" s="168"/>
      <c r="AB3112" s="1129" t="str">
        <f t="shared" si="68"/>
        <v/>
      </c>
    </row>
    <row r="3113" spans="1:28" ht="12.95" customHeight="1">
      <c r="A3113" s="168"/>
      <c r="B3113" s="168"/>
      <c r="C3113" s="532"/>
      <c r="D3113" s="168"/>
      <c r="E3113" s="168"/>
      <c r="F3113" s="168"/>
      <c r="G3113" s="168"/>
      <c r="H3113" s="530"/>
      <c r="I3113" s="530"/>
      <c r="J3113" s="660"/>
      <c r="K3113" s="530"/>
      <c r="L3113" s="657"/>
      <c r="M3113" s="168"/>
      <c r="N3113" s="828"/>
      <c r="O3113" s="168"/>
      <c r="P3113" s="168"/>
      <c r="AB3113" s="1129" t="str">
        <f t="shared" si="68"/>
        <v/>
      </c>
    </row>
    <row r="3114" spans="1:28" ht="12.95" customHeight="1">
      <c r="A3114" s="168"/>
      <c r="B3114" s="168"/>
      <c r="C3114" s="532"/>
      <c r="D3114" s="168"/>
      <c r="E3114" s="168"/>
      <c r="F3114" s="168"/>
      <c r="G3114" s="168"/>
      <c r="H3114" s="530"/>
      <c r="I3114" s="530"/>
      <c r="J3114" s="660"/>
      <c r="K3114" s="530"/>
      <c r="L3114" s="657"/>
      <c r="M3114" s="168"/>
      <c r="N3114" s="828"/>
      <c r="O3114" s="168"/>
      <c r="P3114" s="168"/>
      <c r="AB3114" s="1129" t="str">
        <f t="shared" si="68"/>
        <v/>
      </c>
    </row>
    <row r="3115" spans="1:28" ht="12.95" customHeight="1">
      <c r="A3115" s="168"/>
      <c r="B3115" s="168"/>
      <c r="C3115" s="532"/>
      <c r="D3115" s="168"/>
      <c r="E3115" s="168"/>
      <c r="F3115" s="168"/>
      <c r="G3115" s="168"/>
      <c r="H3115" s="530"/>
      <c r="I3115" s="530"/>
      <c r="J3115" s="660"/>
      <c r="K3115" s="530"/>
      <c r="L3115" s="657"/>
      <c r="M3115" s="168"/>
      <c r="N3115" s="828"/>
      <c r="O3115" s="168"/>
      <c r="P3115" s="168"/>
      <c r="AB3115" s="1129" t="str">
        <f t="shared" si="68"/>
        <v/>
      </c>
    </row>
    <row r="3116" spans="1:28" ht="12.95" customHeight="1">
      <c r="A3116" s="168"/>
      <c r="B3116" s="168"/>
      <c r="C3116" s="532"/>
      <c r="D3116" s="168"/>
      <c r="E3116" s="168"/>
      <c r="F3116" s="168"/>
      <c r="G3116" s="168"/>
      <c r="H3116" s="530"/>
      <c r="I3116" s="530"/>
      <c r="J3116" s="660"/>
      <c r="K3116" s="530"/>
      <c r="L3116" s="657"/>
      <c r="M3116" s="168"/>
      <c r="N3116" s="828"/>
      <c r="O3116" s="168"/>
      <c r="P3116" s="168"/>
      <c r="AB3116" s="1129" t="str">
        <f t="shared" si="68"/>
        <v/>
      </c>
    </row>
    <row r="3117" spans="1:28" ht="12.95" customHeight="1">
      <c r="A3117" s="168"/>
      <c r="B3117" s="168"/>
      <c r="C3117" s="532"/>
      <c r="D3117" s="168"/>
      <c r="E3117" s="168"/>
      <c r="F3117" s="168"/>
      <c r="G3117" s="168"/>
      <c r="H3117" s="530"/>
      <c r="I3117" s="530"/>
      <c r="J3117" s="660"/>
      <c r="K3117" s="530"/>
      <c r="L3117" s="657"/>
      <c r="M3117" s="168"/>
      <c r="N3117" s="828"/>
      <c r="O3117" s="168"/>
      <c r="P3117" s="168"/>
      <c r="AB3117" s="1129" t="str">
        <f t="shared" si="68"/>
        <v/>
      </c>
    </row>
    <row r="3118" spans="1:28" ht="12.95" customHeight="1">
      <c r="A3118" s="168"/>
      <c r="B3118" s="168"/>
      <c r="C3118" s="532"/>
      <c r="D3118" s="168"/>
      <c r="E3118" s="168"/>
      <c r="F3118" s="168"/>
      <c r="G3118" s="168"/>
      <c r="H3118" s="530"/>
      <c r="I3118" s="530"/>
      <c r="J3118" s="660"/>
      <c r="K3118" s="530"/>
      <c r="L3118" s="657"/>
      <c r="M3118" s="168"/>
      <c r="N3118" s="828"/>
      <c r="O3118" s="168"/>
      <c r="P3118" s="168"/>
      <c r="AB3118" s="1129" t="str">
        <f t="shared" si="68"/>
        <v/>
      </c>
    </row>
    <row r="3119" spans="1:28" ht="12.95" customHeight="1">
      <c r="A3119" s="168"/>
      <c r="B3119" s="168"/>
      <c r="C3119" s="532"/>
      <c r="D3119" s="168"/>
      <c r="E3119" s="168"/>
      <c r="F3119" s="168"/>
      <c r="G3119" s="168"/>
      <c r="H3119" s="530"/>
      <c r="I3119" s="530"/>
      <c r="J3119" s="660"/>
      <c r="K3119" s="530"/>
      <c r="L3119" s="657"/>
      <c r="M3119" s="168"/>
      <c r="N3119" s="828"/>
      <c r="O3119" s="168"/>
      <c r="P3119" s="168"/>
      <c r="AB3119" s="1129" t="str">
        <f t="shared" si="68"/>
        <v/>
      </c>
    </row>
    <row r="3120" spans="1:28" ht="12.95" customHeight="1">
      <c r="A3120" s="168"/>
      <c r="B3120" s="168"/>
      <c r="C3120" s="532"/>
      <c r="D3120" s="168"/>
      <c r="E3120" s="168"/>
      <c r="F3120" s="168"/>
      <c r="G3120" s="168"/>
      <c r="H3120" s="530"/>
      <c r="I3120" s="530"/>
      <c r="J3120" s="660"/>
      <c r="K3120" s="530"/>
      <c r="L3120" s="657"/>
      <c r="M3120" s="168"/>
      <c r="N3120" s="828"/>
      <c r="O3120" s="168"/>
      <c r="P3120" s="168"/>
      <c r="AB3120" s="1129" t="str">
        <f t="shared" si="68"/>
        <v/>
      </c>
    </row>
    <row r="3121" spans="1:28" ht="12.95" customHeight="1">
      <c r="A3121" s="168"/>
      <c r="B3121" s="168"/>
      <c r="C3121" s="532"/>
      <c r="D3121" s="168"/>
      <c r="E3121" s="168"/>
      <c r="F3121" s="168"/>
      <c r="G3121" s="168"/>
      <c r="H3121" s="530"/>
      <c r="I3121" s="530"/>
      <c r="J3121" s="660"/>
      <c r="K3121" s="530"/>
      <c r="L3121" s="657"/>
      <c r="M3121" s="168"/>
      <c r="N3121" s="828"/>
      <c r="O3121" s="168"/>
      <c r="P3121" s="168"/>
      <c r="AB3121" s="1129" t="str">
        <f t="shared" si="68"/>
        <v/>
      </c>
    </row>
    <row r="3122" spans="1:28" ht="12.95" customHeight="1">
      <c r="A3122" s="168"/>
      <c r="B3122" s="168"/>
      <c r="C3122" s="532"/>
      <c r="D3122" s="168"/>
      <c r="E3122" s="168"/>
      <c r="F3122" s="168"/>
      <c r="G3122" s="168"/>
      <c r="H3122" s="530"/>
      <c r="I3122" s="530"/>
      <c r="J3122" s="660"/>
      <c r="K3122" s="530"/>
      <c r="L3122" s="657"/>
      <c r="M3122" s="168"/>
      <c r="N3122" s="828"/>
      <c r="O3122" s="168"/>
      <c r="P3122" s="168"/>
      <c r="AB3122" s="1129" t="str">
        <f t="shared" si="68"/>
        <v/>
      </c>
    </row>
    <row r="3123" spans="1:28" ht="12.95" customHeight="1">
      <c r="A3123" s="168"/>
      <c r="B3123" s="168"/>
      <c r="C3123" s="532"/>
      <c r="D3123" s="168"/>
      <c r="E3123" s="168"/>
      <c r="F3123" s="168"/>
      <c r="G3123" s="168"/>
      <c r="H3123" s="530"/>
      <c r="I3123" s="530"/>
      <c r="J3123" s="660"/>
      <c r="K3123" s="530"/>
      <c r="L3123" s="657"/>
      <c r="M3123" s="168"/>
      <c r="N3123" s="828"/>
      <c r="O3123" s="168"/>
      <c r="P3123" s="168"/>
      <c r="AB3123" s="1129" t="str">
        <f t="shared" si="68"/>
        <v/>
      </c>
    </row>
    <row r="3124" spans="1:28" ht="12.95" customHeight="1">
      <c r="A3124" s="168"/>
      <c r="B3124" s="168"/>
      <c r="C3124" s="532"/>
      <c r="D3124" s="168"/>
      <c r="E3124" s="168"/>
      <c r="F3124" s="168"/>
      <c r="G3124" s="168"/>
      <c r="H3124" s="530"/>
      <c r="I3124" s="530"/>
      <c r="J3124" s="660"/>
      <c r="K3124" s="530"/>
      <c r="L3124" s="657"/>
      <c r="M3124" s="168"/>
      <c r="N3124" s="828"/>
      <c r="O3124" s="168"/>
      <c r="P3124" s="168"/>
      <c r="AB3124" s="1129" t="str">
        <f t="shared" si="68"/>
        <v/>
      </c>
    </row>
    <row r="3125" spans="1:28" ht="12.95" customHeight="1">
      <c r="A3125" s="168"/>
      <c r="B3125" s="168"/>
      <c r="C3125" s="532"/>
      <c r="D3125" s="168"/>
      <c r="E3125" s="168"/>
      <c r="F3125" s="168"/>
      <c r="G3125" s="168"/>
      <c r="H3125" s="530"/>
      <c r="I3125" s="530"/>
      <c r="J3125" s="660"/>
      <c r="K3125" s="530"/>
      <c r="L3125" s="657"/>
      <c r="M3125" s="168"/>
      <c r="N3125" s="828"/>
      <c r="O3125" s="168"/>
      <c r="P3125" s="168"/>
      <c r="AB3125" s="1129" t="str">
        <f t="shared" si="68"/>
        <v/>
      </c>
    </row>
    <row r="3126" spans="1:28" ht="12.95" customHeight="1">
      <c r="A3126" s="168"/>
      <c r="B3126" s="168"/>
      <c r="C3126" s="532"/>
      <c r="D3126" s="168"/>
      <c r="E3126" s="168"/>
      <c r="F3126" s="168"/>
      <c r="G3126" s="168"/>
      <c r="H3126" s="530"/>
      <c r="I3126" s="530"/>
      <c r="J3126" s="660"/>
      <c r="K3126" s="530"/>
      <c r="L3126" s="657"/>
      <c r="M3126" s="168"/>
      <c r="N3126" s="828"/>
      <c r="O3126" s="168"/>
      <c r="P3126" s="168"/>
      <c r="AB3126" s="1129" t="str">
        <f t="shared" si="68"/>
        <v/>
      </c>
    </row>
    <row r="3127" spans="1:28" ht="12.95" customHeight="1">
      <c r="A3127" s="168"/>
      <c r="B3127" s="168"/>
      <c r="C3127" s="532"/>
      <c r="D3127" s="168"/>
      <c r="E3127" s="168"/>
      <c r="F3127" s="168"/>
      <c r="G3127" s="168"/>
      <c r="H3127" s="530"/>
      <c r="I3127" s="530"/>
      <c r="J3127" s="660"/>
      <c r="K3127" s="530"/>
      <c r="L3127" s="657"/>
      <c r="M3127" s="168"/>
      <c r="N3127" s="828"/>
      <c r="O3127" s="168"/>
      <c r="P3127" s="168"/>
      <c r="AB3127" s="1129" t="str">
        <f t="shared" si="68"/>
        <v/>
      </c>
    </row>
    <row r="3128" spans="1:28" ht="12.95" customHeight="1">
      <c r="A3128" s="168"/>
      <c r="B3128" s="168"/>
      <c r="C3128" s="532"/>
      <c r="D3128" s="168"/>
      <c r="E3128" s="168"/>
      <c r="F3128" s="168"/>
      <c r="G3128" s="168"/>
      <c r="H3128" s="530"/>
      <c r="I3128" s="530"/>
      <c r="J3128" s="660"/>
      <c r="K3128" s="530"/>
      <c r="L3128" s="657"/>
      <c r="M3128" s="168"/>
      <c r="N3128" s="828"/>
      <c r="O3128" s="168"/>
      <c r="P3128" s="168"/>
      <c r="AB3128" s="1129" t="str">
        <f t="shared" si="68"/>
        <v/>
      </c>
    </row>
    <row r="3129" spans="1:28" ht="12.95" customHeight="1">
      <c r="A3129" s="168"/>
      <c r="B3129" s="168"/>
      <c r="C3129" s="532"/>
      <c r="D3129" s="168"/>
      <c r="E3129" s="168"/>
      <c r="F3129" s="168"/>
      <c r="G3129" s="168"/>
      <c r="H3129" s="530"/>
      <c r="I3129" s="530"/>
      <c r="J3129" s="660"/>
      <c r="K3129" s="530"/>
      <c r="L3129" s="657"/>
      <c r="M3129" s="168"/>
      <c r="N3129" s="828"/>
      <c r="O3129" s="168"/>
      <c r="P3129" s="168"/>
      <c r="AB3129" s="1129" t="str">
        <f t="shared" si="68"/>
        <v/>
      </c>
    </row>
    <row r="3130" spans="1:28" ht="12.95" customHeight="1">
      <c r="A3130" s="168"/>
      <c r="B3130" s="168"/>
      <c r="C3130" s="532"/>
      <c r="D3130" s="168"/>
      <c r="E3130" s="168"/>
      <c r="F3130" s="168"/>
      <c r="G3130" s="168"/>
      <c r="H3130" s="530"/>
      <c r="I3130" s="530"/>
      <c r="J3130" s="660"/>
      <c r="K3130" s="530"/>
      <c r="L3130" s="657"/>
      <c r="M3130" s="168"/>
      <c r="N3130" s="828"/>
      <c r="O3130" s="168"/>
      <c r="P3130" s="168"/>
      <c r="AB3130" s="1129" t="str">
        <f t="shared" si="68"/>
        <v/>
      </c>
    </row>
    <row r="3131" spans="1:28" ht="12.95" customHeight="1">
      <c r="A3131" s="168"/>
      <c r="B3131" s="168"/>
      <c r="C3131" s="532"/>
      <c r="D3131" s="168"/>
      <c r="E3131" s="168"/>
      <c r="F3131" s="168"/>
      <c r="G3131" s="168"/>
      <c r="H3131" s="530"/>
      <c r="I3131" s="530"/>
      <c r="J3131" s="660"/>
      <c r="K3131" s="530"/>
      <c r="L3131" s="657"/>
      <c r="M3131" s="168"/>
      <c r="N3131" s="828"/>
      <c r="O3131" s="168"/>
      <c r="P3131" s="168"/>
      <c r="AB3131" s="1129" t="str">
        <f t="shared" si="68"/>
        <v/>
      </c>
    </row>
    <row r="3132" spans="1:28" ht="12.95" customHeight="1">
      <c r="A3132" s="168"/>
      <c r="B3132" s="168"/>
      <c r="C3132" s="532"/>
      <c r="D3132" s="168"/>
      <c r="E3132" s="168"/>
      <c r="F3132" s="168"/>
      <c r="G3132" s="168"/>
      <c r="H3132" s="530"/>
      <c r="I3132" s="530"/>
      <c r="J3132" s="660"/>
      <c r="K3132" s="530"/>
      <c r="L3132" s="657"/>
      <c r="M3132" s="168"/>
      <c r="N3132" s="828"/>
      <c r="O3132" s="168"/>
      <c r="P3132" s="168"/>
      <c r="AB3132" s="1129" t="str">
        <f t="shared" si="68"/>
        <v/>
      </c>
    </row>
    <row r="3133" spans="1:28" ht="12.95" customHeight="1">
      <c r="A3133" s="168"/>
      <c r="B3133" s="168"/>
      <c r="C3133" s="532"/>
      <c r="D3133" s="168"/>
      <c r="E3133" s="168"/>
      <c r="F3133" s="168"/>
      <c r="G3133" s="168"/>
      <c r="H3133" s="530"/>
      <c r="I3133" s="530"/>
      <c r="J3133" s="660"/>
      <c r="K3133" s="530"/>
      <c r="L3133" s="657"/>
      <c r="M3133" s="168"/>
      <c r="N3133" s="828"/>
      <c r="O3133" s="168"/>
      <c r="P3133" s="168"/>
      <c r="AB3133" s="1129" t="str">
        <f t="shared" si="68"/>
        <v/>
      </c>
    </row>
    <row r="3134" spans="1:28" ht="12.95" customHeight="1">
      <c r="A3134" s="168"/>
      <c r="B3134" s="168"/>
      <c r="C3134" s="532"/>
      <c r="D3134" s="168"/>
      <c r="E3134" s="168"/>
      <c r="F3134" s="168"/>
      <c r="G3134" s="168"/>
      <c r="H3134" s="530"/>
      <c r="I3134" s="530"/>
      <c r="J3134" s="660"/>
      <c r="K3134" s="530"/>
      <c r="L3134" s="657"/>
      <c r="M3134" s="168"/>
      <c r="N3134" s="828"/>
      <c r="O3134" s="168"/>
      <c r="P3134" s="168"/>
      <c r="AB3134" s="1129" t="str">
        <f t="shared" si="68"/>
        <v/>
      </c>
    </row>
    <row r="3135" spans="1:28" ht="12.95" customHeight="1">
      <c r="A3135" s="168"/>
      <c r="B3135" s="168"/>
      <c r="C3135" s="532"/>
      <c r="D3135" s="168"/>
      <c r="E3135" s="168"/>
      <c r="F3135" s="168"/>
      <c r="G3135" s="168"/>
      <c r="H3135" s="530"/>
      <c r="I3135" s="530"/>
      <c r="J3135" s="660"/>
      <c r="K3135" s="530"/>
      <c r="L3135" s="657"/>
      <c r="M3135" s="168"/>
      <c r="N3135" s="828"/>
      <c r="O3135" s="168"/>
      <c r="P3135" s="168"/>
      <c r="AB3135" s="1129" t="str">
        <f t="shared" si="68"/>
        <v/>
      </c>
    </row>
    <row r="3136" spans="1:28" ht="12.95" customHeight="1">
      <c r="A3136" s="168"/>
      <c r="B3136" s="168"/>
      <c r="C3136" s="532"/>
      <c r="D3136" s="168"/>
      <c r="E3136" s="168"/>
      <c r="F3136" s="168"/>
      <c r="G3136" s="168"/>
      <c r="H3136" s="530"/>
      <c r="I3136" s="530"/>
      <c r="J3136" s="660"/>
      <c r="K3136" s="530"/>
      <c r="L3136" s="657"/>
      <c r="M3136" s="168"/>
      <c r="N3136" s="828"/>
      <c r="O3136" s="168"/>
      <c r="P3136" s="168"/>
      <c r="AB3136" s="1129" t="str">
        <f t="shared" si="68"/>
        <v/>
      </c>
    </row>
    <row r="3137" spans="1:28" ht="12.95" customHeight="1">
      <c r="A3137" s="168"/>
      <c r="B3137" s="168"/>
      <c r="C3137" s="532"/>
      <c r="D3137" s="168"/>
      <c r="E3137" s="168"/>
      <c r="F3137" s="168"/>
      <c r="G3137" s="168"/>
      <c r="H3137" s="530"/>
      <c r="I3137" s="530"/>
      <c r="J3137" s="660"/>
      <c r="K3137" s="530"/>
      <c r="L3137" s="657"/>
      <c r="M3137" s="168"/>
      <c r="N3137" s="828"/>
      <c r="O3137" s="168"/>
      <c r="P3137" s="168"/>
      <c r="AB3137" s="1129" t="str">
        <f t="shared" si="68"/>
        <v/>
      </c>
    </row>
    <row r="3138" spans="1:28" ht="12.95" customHeight="1">
      <c r="A3138" s="168"/>
      <c r="B3138" s="168"/>
      <c r="C3138" s="532"/>
      <c r="D3138" s="168"/>
      <c r="E3138" s="168"/>
      <c r="F3138" s="168"/>
      <c r="G3138" s="168"/>
      <c r="H3138" s="530"/>
      <c r="I3138" s="530"/>
      <c r="J3138" s="660"/>
      <c r="K3138" s="530"/>
      <c r="L3138" s="657"/>
      <c r="M3138" s="168"/>
      <c r="N3138" s="828"/>
      <c r="O3138" s="168"/>
      <c r="P3138" s="168"/>
      <c r="AB3138" s="1129" t="str">
        <f t="shared" si="68"/>
        <v/>
      </c>
    </row>
    <row r="3139" spans="1:28" ht="12.95" customHeight="1">
      <c r="A3139" s="168"/>
      <c r="B3139" s="168"/>
      <c r="C3139" s="532"/>
      <c r="D3139" s="168"/>
      <c r="E3139" s="168"/>
      <c r="F3139" s="168"/>
      <c r="G3139" s="168"/>
      <c r="H3139" s="530"/>
      <c r="I3139" s="530"/>
      <c r="J3139" s="660"/>
      <c r="K3139" s="530"/>
      <c r="L3139" s="657"/>
      <c r="M3139" s="168"/>
      <c r="N3139" s="828"/>
      <c r="O3139" s="168"/>
      <c r="P3139" s="168"/>
      <c r="AB3139" s="1129" t="str">
        <f t="shared" si="68"/>
        <v/>
      </c>
    </row>
    <row r="3140" spans="1:28" ht="12.95" customHeight="1">
      <c r="A3140" s="168"/>
      <c r="B3140" s="168"/>
      <c r="C3140" s="532"/>
      <c r="D3140" s="168"/>
      <c r="E3140" s="168"/>
      <c r="F3140" s="168"/>
      <c r="G3140" s="168"/>
      <c r="H3140" s="530"/>
      <c r="I3140" s="530"/>
      <c r="J3140" s="660"/>
      <c r="K3140" s="530"/>
      <c r="L3140" s="657"/>
      <c r="M3140" s="168"/>
      <c r="N3140" s="828"/>
      <c r="O3140" s="168"/>
      <c r="P3140" s="168"/>
      <c r="AB3140" s="1129" t="str">
        <f t="shared" si="68"/>
        <v/>
      </c>
    </row>
    <row r="3141" spans="1:28" ht="12.95" customHeight="1">
      <c r="A3141" s="168"/>
      <c r="B3141" s="168"/>
      <c r="C3141" s="532"/>
      <c r="D3141" s="168"/>
      <c r="E3141" s="168"/>
      <c r="F3141" s="168"/>
      <c r="G3141" s="168"/>
      <c r="H3141" s="530"/>
      <c r="I3141" s="530"/>
      <c r="J3141" s="660"/>
      <c r="K3141" s="530"/>
      <c r="L3141" s="657"/>
      <c r="M3141" s="168"/>
      <c r="N3141" s="828"/>
      <c r="O3141" s="168"/>
      <c r="P3141" s="168"/>
      <c r="AB3141" s="1129" t="str">
        <f t="shared" si="68"/>
        <v/>
      </c>
    </row>
    <row r="3142" spans="1:28" ht="12.95" customHeight="1">
      <c r="A3142" s="168"/>
      <c r="B3142" s="168"/>
      <c r="C3142" s="532"/>
      <c r="D3142" s="168"/>
      <c r="E3142" s="168"/>
      <c r="F3142" s="168"/>
      <c r="G3142" s="168"/>
      <c r="H3142" s="530"/>
      <c r="I3142" s="530"/>
      <c r="J3142" s="660"/>
      <c r="K3142" s="530"/>
      <c r="L3142" s="657"/>
      <c r="M3142" s="168"/>
      <c r="N3142" s="828"/>
      <c r="O3142" s="168"/>
      <c r="P3142" s="168"/>
      <c r="AB3142" s="1129" t="str">
        <f t="shared" si="68"/>
        <v/>
      </c>
    </row>
    <row r="3143" spans="1:28" ht="12.95" customHeight="1">
      <c r="A3143" s="168"/>
      <c r="B3143" s="168"/>
      <c r="C3143" s="532"/>
      <c r="D3143" s="168"/>
      <c r="E3143" s="168"/>
      <c r="F3143" s="168"/>
      <c r="G3143" s="168"/>
      <c r="H3143" s="530"/>
      <c r="I3143" s="530"/>
      <c r="J3143" s="660"/>
      <c r="K3143" s="530"/>
      <c r="L3143" s="657"/>
      <c r="M3143" s="168"/>
      <c r="N3143" s="828"/>
      <c r="O3143" s="168"/>
      <c r="P3143" s="168"/>
      <c r="AB3143" s="1129" t="str">
        <f t="shared" si="68"/>
        <v/>
      </c>
    </row>
    <row r="3144" spans="1:28" ht="12.95" customHeight="1">
      <c r="A3144" s="168"/>
      <c r="B3144" s="168"/>
      <c r="C3144" s="532"/>
      <c r="D3144" s="168"/>
      <c r="E3144" s="168"/>
      <c r="F3144" s="168"/>
      <c r="G3144" s="168"/>
      <c r="H3144" s="530"/>
      <c r="I3144" s="530"/>
      <c r="J3144" s="660"/>
      <c r="K3144" s="530"/>
      <c r="L3144" s="657"/>
      <c r="M3144" s="168"/>
      <c r="N3144" s="828"/>
      <c r="O3144" s="168"/>
      <c r="P3144" s="168"/>
      <c r="AB3144" s="1129" t="str">
        <f t="shared" si="68"/>
        <v/>
      </c>
    </row>
    <row r="3145" spans="1:28" ht="12.95" customHeight="1">
      <c r="A3145" s="168"/>
      <c r="B3145" s="168"/>
      <c r="C3145" s="532"/>
      <c r="D3145" s="168"/>
      <c r="E3145" s="168"/>
      <c r="F3145" s="168"/>
      <c r="G3145" s="168"/>
      <c r="H3145" s="530"/>
      <c r="I3145" s="530"/>
      <c r="J3145" s="660"/>
      <c r="K3145" s="530"/>
      <c r="L3145" s="657"/>
      <c r="M3145" s="168"/>
      <c r="N3145" s="828"/>
      <c r="O3145" s="168"/>
      <c r="P3145" s="168"/>
      <c r="AB3145" s="1129" t="str">
        <f t="shared" si="68"/>
        <v/>
      </c>
    </row>
    <row r="3146" spans="1:28" ht="12.95" customHeight="1">
      <c r="A3146" s="168"/>
      <c r="B3146" s="168"/>
      <c r="C3146" s="532"/>
      <c r="D3146" s="168"/>
      <c r="E3146" s="168"/>
      <c r="F3146" s="168"/>
      <c r="G3146" s="168"/>
      <c r="H3146" s="530"/>
      <c r="I3146" s="530"/>
      <c r="J3146" s="660"/>
      <c r="K3146" s="530"/>
      <c r="L3146" s="657"/>
      <c r="M3146" s="168"/>
      <c r="N3146" s="828"/>
      <c r="O3146" s="168"/>
      <c r="P3146" s="168"/>
      <c r="AB3146" s="1129" t="str">
        <f t="shared" si="68"/>
        <v/>
      </c>
    </row>
    <row r="3147" spans="1:28" ht="12.95" customHeight="1">
      <c r="A3147" s="168"/>
      <c r="B3147" s="168"/>
      <c r="C3147" s="532"/>
      <c r="D3147" s="168"/>
      <c r="E3147" s="168"/>
      <c r="F3147" s="168"/>
      <c r="G3147" s="168"/>
      <c r="H3147" s="530"/>
      <c r="I3147" s="530"/>
      <c r="J3147" s="660"/>
      <c r="K3147" s="530"/>
      <c r="L3147" s="657"/>
      <c r="M3147" s="168"/>
      <c r="N3147" s="828"/>
      <c r="O3147" s="168"/>
      <c r="P3147" s="168"/>
      <c r="AB3147" s="1129" t="str">
        <f t="shared" ref="AB3147:AB3210" si="69">IF(TRIM(A3147)="","",CONCATENATE(TRIM(D3147),TRIM(E3147)))</f>
        <v/>
      </c>
    </row>
    <row r="3148" spans="1:28" ht="12.95" customHeight="1">
      <c r="A3148" s="168"/>
      <c r="B3148" s="168"/>
      <c r="C3148" s="532"/>
      <c r="D3148" s="168"/>
      <c r="E3148" s="168"/>
      <c r="F3148" s="168"/>
      <c r="G3148" s="168"/>
      <c r="H3148" s="530"/>
      <c r="I3148" s="530"/>
      <c r="J3148" s="660"/>
      <c r="K3148" s="530"/>
      <c r="L3148" s="657"/>
      <c r="M3148" s="168"/>
      <c r="N3148" s="828"/>
      <c r="O3148" s="168"/>
      <c r="P3148" s="168"/>
      <c r="AB3148" s="1129" t="str">
        <f t="shared" si="69"/>
        <v/>
      </c>
    </row>
    <row r="3149" spans="1:28" ht="12.95" customHeight="1">
      <c r="A3149" s="168"/>
      <c r="B3149" s="168"/>
      <c r="C3149" s="532"/>
      <c r="D3149" s="168"/>
      <c r="E3149" s="168"/>
      <c r="F3149" s="168"/>
      <c r="G3149" s="168"/>
      <c r="H3149" s="530"/>
      <c r="I3149" s="530"/>
      <c r="J3149" s="660"/>
      <c r="K3149" s="530"/>
      <c r="L3149" s="657"/>
      <c r="M3149" s="168"/>
      <c r="N3149" s="828"/>
      <c r="O3149" s="168"/>
      <c r="P3149" s="168"/>
      <c r="AB3149" s="1129" t="str">
        <f t="shared" si="69"/>
        <v/>
      </c>
    </row>
    <row r="3150" spans="1:28" ht="12.95" customHeight="1">
      <c r="A3150" s="168"/>
      <c r="B3150" s="168"/>
      <c r="C3150" s="532"/>
      <c r="D3150" s="168"/>
      <c r="E3150" s="168"/>
      <c r="F3150" s="168"/>
      <c r="G3150" s="168"/>
      <c r="H3150" s="530"/>
      <c r="I3150" s="530"/>
      <c r="J3150" s="660"/>
      <c r="K3150" s="530"/>
      <c r="L3150" s="657"/>
      <c r="M3150" s="168"/>
      <c r="N3150" s="828"/>
      <c r="O3150" s="168"/>
      <c r="P3150" s="168"/>
      <c r="AB3150" s="1129" t="str">
        <f t="shared" si="69"/>
        <v/>
      </c>
    </row>
    <row r="3151" spans="1:28" ht="12.95" customHeight="1">
      <c r="A3151" s="168"/>
      <c r="B3151" s="168"/>
      <c r="C3151" s="532"/>
      <c r="D3151" s="168"/>
      <c r="E3151" s="168"/>
      <c r="F3151" s="168"/>
      <c r="G3151" s="168"/>
      <c r="H3151" s="530"/>
      <c r="I3151" s="530"/>
      <c r="J3151" s="660"/>
      <c r="K3151" s="530"/>
      <c r="L3151" s="657"/>
      <c r="M3151" s="168"/>
      <c r="N3151" s="828"/>
      <c r="O3151" s="168"/>
      <c r="P3151" s="168"/>
      <c r="AB3151" s="1129" t="str">
        <f t="shared" si="69"/>
        <v/>
      </c>
    </row>
    <row r="3152" spans="1:28" ht="12.95" customHeight="1">
      <c r="A3152" s="168"/>
      <c r="B3152" s="168"/>
      <c r="C3152" s="532"/>
      <c r="D3152" s="168"/>
      <c r="E3152" s="168"/>
      <c r="F3152" s="168"/>
      <c r="G3152" s="168"/>
      <c r="H3152" s="530"/>
      <c r="I3152" s="530"/>
      <c r="J3152" s="660"/>
      <c r="K3152" s="530"/>
      <c r="L3152" s="657"/>
      <c r="M3152" s="168"/>
      <c r="N3152" s="828"/>
      <c r="O3152" s="168"/>
      <c r="P3152" s="168"/>
      <c r="AB3152" s="1129" t="str">
        <f t="shared" si="69"/>
        <v/>
      </c>
    </row>
    <row r="3153" spans="1:28" ht="12.95" customHeight="1">
      <c r="A3153" s="168"/>
      <c r="B3153" s="168"/>
      <c r="C3153" s="532"/>
      <c r="D3153" s="168"/>
      <c r="E3153" s="168"/>
      <c r="F3153" s="168"/>
      <c r="G3153" s="168"/>
      <c r="H3153" s="530"/>
      <c r="I3153" s="530"/>
      <c r="J3153" s="660"/>
      <c r="K3153" s="530"/>
      <c r="L3153" s="657"/>
      <c r="M3153" s="168"/>
      <c r="N3153" s="828"/>
      <c r="O3153" s="168"/>
      <c r="P3153" s="168"/>
      <c r="AB3153" s="1129" t="str">
        <f t="shared" si="69"/>
        <v/>
      </c>
    </row>
    <row r="3154" spans="1:28" ht="12.95" customHeight="1">
      <c r="A3154" s="168"/>
      <c r="B3154" s="168"/>
      <c r="C3154" s="532"/>
      <c r="D3154" s="168"/>
      <c r="E3154" s="168"/>
      <c r="F3154" s="168"/>
      <c r="G3154" s="168"/>
      <c r="H3154" s="530"/>
      <c r="I3154" s="530"/>
      <c r="J3154" s="660"/>
      <c r="K3154" s="530"/>
      <c r="L3154" s="657"/>
      <c r="M3154" s="168"/>
      <c r="N3154" s="828"/>
      <c r="O3154" s="168"/>
      <c r="P3154" s="168"/>
      <c r="AB3154" s="1129" t="str">
        <f t="shared" si="69"/>
        <v/>
      </c>
    </row>
    <row r="3155" spans="1:28" ht="12.95" customHeight="1">
      <c r="A3155" s="168"/>
      <c r="B3155" s="168"/>
      <c r="C3155" s="532"/>
      <c r="D3155" s="168"/>
      <c r="E3155" s="168"/>
      <c r="F3155" s="168"/>
      <c r="G3155" s="168"/>
      <c r="H3155" s="530"/>
      <c r="I3155" s="530"/>
      <c r="J3155" s="660"/>
      <c r="K3155" s="530"/>
      <c r="L3155" s="657"/>
      <c r="M3155" s="168"/>
      <c r="N3155" s="828"/>
      <c r="O3155" s="168"/>
      <c r="P3155" s="168"/>
      <c r="AB3155" s="1129" t="str">
        <f t="shared" si="69"/>
        <v/>
      </c>
    </row>
    <row r="3156" spans="1:28" ht="12.95" customHeight="1">
      <c r="A3156" s="168"/>
      <c r="B3156" s="168"/>
      <c r="C3156" s="532"/>
      <c r="D3156" s="168"/>
      <c r="E3156" s="168"/>
      <c r="F3156" s="168"/>
      <c r="G3156" s="168"/>
      <c r="H3156" s="530"/>
      <c r="I3156" s="530"/>
      <c r="J3156" s="660"/>
      <c r="K3156" s="530"/>
      <c r="L3156" s="657"/>
      <c r="M3156" s="168"/>
      <c r="N3156" s="828"/>
      <c r="O3156" s="168"/>
      <c r="P3156" s="168"/>
      <c r="AB3156" s="1129" t="str">
        <f t="shared" si="69"/>
        <v/>
      </c>
    </row>
    <row r="3157" spans="1:28" ht="12.95" customHeight="1">
      <c r="A3157" s="168"/>
      <c r="B3157" s="168"/>
      <c r="C3157" s="532"/>
      <c r="D3157" s="168"/>
      <c r="E3157" s="168"/>
      <c r="F3157" s="168"/>
      <c r="G3157" s="168"/>
      <c r="H3157" s="530"/>
      <c r="I3157" s="530"/>
      <c r="J3157" s="660"/>
      <c r="K3157" s="530"/>
      <c r="L3157" s="657"/>
      <c r="M3157" s="168"/>
      <c r="N3157" s="828"/>
      <c r="O3157" s="168"/>
      <c r="P3157" s="168"/>
      <c r="AB3157" s="1129" t="str">
        <f t="shared" si="69"/>
        <v/>
      </c>
    </row>
    <row r="3158" spans="1:28" ht="12.95" customHeight="1">
      <c r="A3158" s="168"/>
      <c r="B3158" s="168"/>
      <c r="C3158" s="532"/>
      <c r="D3158" s="168"/>
      <c r="E3158" s="168"/>
      <c r="F3158" s="168"/>
      <c r="G3158" s="168"/>
      <c r="H3158" s="530"/>
      <c r="I3158" s="530"/>
      <c r="J3158" s="660"/>
      <c r="K3158" s="530"/>
      <c r="L3158" s="657"/>
      <c r="M3158" s="168"/>
      <c r="N3158" s="828"/>
      <c r="O3158" s="168"/>
      <c r="P3158" s="168"/>
      <c r="AB3158" s="1129" t="str">
        <f t="shared" si="69"/>
        <v/>
      </c>
    </row>
    <row r="3159" spans="1:28" ht="12.95" customHeight="1">
      <c r="A3159" s="168"/>
      <c r="B3159" s="168"/>
      <c r="C3159" s="532"/>
      <c r="D3159" s="168"/>
      <c r="E3159" s="168"/>
      <c r="F3159" s="168"/>
      <c r="G3159" s="168"/>
      <c r="H3159" s="530"/>
      <c r="I3159" s="530"/>
      <c r="J3159" s="660"/>
      <c r="K3159" s="530"/>
      <c r="L3159" s="657"/>
      <c r="M3159" s="168"/>
      <c r="N3159" s="828"/>
      <c r="O3159" s="168"/>
      <c r="P3159" s="168"/>
      <c r="AB3159" s="1129" t="str">
        <f t="shared" si="69"/>
        <v/>
      </c>
    </row>
    <row r="3160" spans="1:28" ht="12.95" customHeight="1">
      <c r="A3160" s="168"/>
      <c r="B3160" s="168"/>
      <c r="C3160" s="532"/>
      <c r="D3160" s="168"/>
      <c r="E3160" s="168"/>
      <c r="F3160" s="168"/>
      <c r="G3160" s="168"/>
      <c r="H3160" s="530"/>
      <c r="I3160" s="530"/>
      <c r="J3160" s="660"/>
      <c r="K3160" s="530"/>
      <c r="L3160" s="657"/>
      <c r="M3160" s="168"/>
      <c r="N3160" s="828"/>
      <c r="O3160" s="168"/>
      <c r="P3160" s="168"/>
      <c r="AB3160" s="1129" t="str">
        <f t="shared" si="69"/>
        <v/>
      </c>
    </row>
    <row r="3161" spans="1:28" ht="12.95" customHeight="1">
      <c r="A3161" s="168"/>
      <c r="B3161" s="168"/>
      <c r="C3161" s="532"/>
      <c r="D3161" s="168"/>
      <c r="E3161" s="168"/>
      <c r="F3161" s="168"/>
      <c r="G3161" s="168"/>
      <c r="H3161" s="530"/>
      <c r="I3161" s="530"/>
      <c r="J3161" s="660"/>
      <c r="K3161" s="530"/>
      <c r="L3161" s="657"/>
      <c r="M3161" s="168"/>
      <c r="N3161" s="828"/>
      <c r="O3161" s="168"/>
      <c r="P3161" s="168"/>
      <c r="AB3161" s="1129" t="str">
        <f t="shared" si="69"/>
        <v/>
      </c>
    </row>
    <row r="3162" spans="1:28" ht="12.95" customHeight="1">
      <c r="A3162" s="168"/>
      <c r="B3162" s="168"/>
      <c r="C3162" s="532"/>
      <c r="D3162" s="168"/>
      <c r="E3162" s="168"/>
      <c r="F3162" s="168"/>
      <c r="G3162" s="168"/>
      <c r="H3162" s="530"/>
      <c r="I3162" s="530"/>
      <c r="J3162" s="660"/>
      <c r="K3162" s="530"/>
      <c r="L3162" s="657"/>
      <c r="M3162" s="168"/>
      <c r="N3162" s="828"/>
      <c r="O3162" s="168"/>
      <c r="P3162" s="168"/>
      <c r="AB3162" s="1129" t="str">
        <f t="shared" si="69"/>
        <v/>
      </c>
    </row>
    <row r="3163" spans="1:28" ht="12.95" customHeight="1">
      <c r="A3163" s="168"/>
      <c r="B3163" s="168"/>
      <c r="C3163" s="532"/>
      <c r="D3163" s="168"/>
      <c r="E3163" s="168"/>
      <c r="F3163" s="168"/>
      <c r="G3163" s="168"/>
      <c r="H3163" s="530"/>
      <c r="I3163" s="530"/>
      <c r="J3163" s="660"/>
      <c r="K3163" s="530"/>
      <c r="L3163" s="657"/>
      <c r="M3163" s="168"/>
      <c r="N3163" s="828"/>
      <c r="O3163" s="168"/>
      <c r="P3163" s="168"/>
      <c r="AB3163" s="1129" t="str">
        <f t="shared" si="69"/>
        <v/>
      </c>
    </row>
    <row r="3164" spans="1:28" ht="12.95" customHeight="1">
      <c r="A3164" s="168"/>
      <c r="B3164" s="168"/>
      <c r="C3164" s="532"/>
      <c r="D3164" s="168"/>
      <c r="E3164" s="168"/>
      <c r="F3164" s="168"/>
      <c r="G3164" s="168"/>
      <c r="H3164" s="530"/>
      <c r="I3164" s="530"/>
      <c r="J3164" s="660"/>
      <c r="K3164" s="530"/>
      <c r="L3164" s="657"/>
      <c r="M3164" s="168"/>
      <c r="N3164" s="828"/>
      <c r="O3164" s="168"/>
      <c r="P3164" s="168"/>
      <c r="AB3164" s="1129" t="str">
        <f t="shared" si="69"/>
        <v/>
      </c>
    </row>
    <row r="3165" spans="1:28" ht="12.95" customHeight="1">
      <c r="A3165" s="168"/>
      <c r="B3165" s="168"/>
      <c r="C3165" s="532"/>
      <c r="D3165" s="168"/>
      <c r="E3165" s="168"/>
      <c r="F3165" s="168"/>
      <c r="G3165" s="168"/>
      <c r="H3165" s="530"/>
      <c r="I3165" s="530"/>
      <c r="J3165" s="660"/>
      <c r="K3165" s="530"/>
      <c r="L3165" s="657"/>
      <c r="M3165" s="168"/>
      <c r="N3165" s="828"/>
      <c r="O3165" s="168"/>
      <c r="P3165" s="168"/>
      <c r="AB3165" s="1129" t="str">
        <f t="shared" si="69"/>
        <v/>
      </c>
    </row>
    <row r="3166" spans="1:28" ht="12.95" customHeight="1">
      <c r="A3166" s="168"/>
      <c r="B3166" s="168"/>
      <c r="C3166" s="532"/>
      <c r="D3166" s="168"/>
      <c r="E3166" s="168"/>
      <c r="F3166" s="168"/>
      <c r="G3166" s="168"/>
      <c r="H3166" s="530"/>
      <c r="I3166" s="530"/>
      <c r="J3166" s="660"/>
      <c r="K3166" s="530"/>
      <c r="L3166" s="657"/>
      <c r="M3166" s="168"/>
      <c r="N3166" s="828"/>
      <c r="O3166" s="168"/>
      <c r="P3166" s="168"/>
      <c r="AB3166" s="1129" t="str">
        <f t="shared" si="69"/>
        <v/>
      </c>
    </row>
    <row r="3167" spans="1:28" ht="12.95" customHeight="1">
      <c r="A3167" s="168"/>
      <c r="B3167" s="168"/>
      <c r="C3167" s="532"/>
      <c r="D3167" s="168"/>
      <c r="E3167" s="168"/>
      <c r="F3167" s="168"/>
      <c r="G3167" s="168"/>
      <c r="H3167" s="530"/>
      <c r="I3167" s="530"/>
      <c r="J3167" s="660"/>
      <c r="K3167" s="530"/>
      <c r="L3167" s="657"/>
      <c r="M3167" s="168"/>
      <c r="N3167" s="828"/>
      <c r="O3167" s="168"/>
      <c r="P3167" s="168"/>
      <c r="AB3167" s="1129" t="str">
        <f t="shared" si="69"/>
        <v/>
      </c>
    </row>
    <row r="3168" spans="1:28" ht="12.95" customHeight="1">
      <c r="A3168" s="168"/>
      <c r="B3168" s="168"/>
      <c r="C3168" s="532"/>
      <c r="D3168" s="168"/>
      <c r="E3168" s="168"/>
      <c r="F3168" s="168"/>
      <c r="G3168" s="168"/>
      <c r="H3168" s="530"/>
      <c r="I3168" s="530"/>
      <c r="J3168" s="660"/>
      <c r="K3168" s="530"/>
      <c r="L3168" s="657"/>
      <c r="M3168" s="168"/>
      <c r="N3168" s="828"/>
      <c r="O3168" s="168"/>
      <c r="P3168" s="168"/>
      <c r="AB3168" s="1129" t="str">
        <f t="shared" si="69"/>
        <v/>
      </c>
    </row>
    <row r="3169" spans="1:28" ht="12.95" customHeight="1">
      <c r="A3169" s="168"/>
      <c r="B3169" s="168"/>
      <c r="C3169" s="532"/>
      <c r="D3169" s="168"/>
      <c r="E3169" s="168"/>
      <c r="F3169" s="168"/>
      <c r="G3169" s="168"/>
      <c r="H3169" s="530"/>
      <c r="I3169" s="530"/>
      <c r="J3169" s="660"/>
      <c r="K3169" s="530"/>
      <c r="L3169" s="657"/>
      <c r="M3169" s="168"/>
      <c r="N3169" s="828"/>
      <c r="O3169" s="168"/>
      <c r="P3169" s="168"/>
      <c r="AB3169" s="1129" t="str">
        <f t="shared" si="69"/>
        <v/>
      </c>
    </row>
    <row r="3170" spans="1:28" ht="12.95" customHeight="1">
      <c r="A3170" s="168"/>
      <c r="B3170" s="168"/>
      <c r="C3170" s="532"/>
      <c r="D3170" s="168"/>
      <c r="E3170" s="168"/>
      <c r="F3170" s="168"/>
      <c r="G3170" s="168"/>
      <c r="H3170" s="530"/>
      <c r="I3170" s="530"/>
      <c r="J3170" s="660"/>
      <c r="K3170" s="530"/>
      <c r="L3170" s="657"/>
      <c r="M3170" s="168"/>
      <c r="N3170" s="828"/>
      <c r="O3170" s="168"/>
      <c r="P3170" s="168"/>
      <c r="AB3170" s="1129" t="str">
        <f t="shared" si="69"/>
        <v/>
      </c>
    </row>
    <row r="3171" spans="1:28" ht="12.95" customHeight="1">
      <c r="A3171" s="168"/>
      <c r="B3171" s="168"/>
      <c r="C3171" s="532"/>
      <c r="D3171" s="168"/>
      <c r="E3171" s="168"/>
      <c r="F3171" s="168"/>
      <c r="G3171" s="168"/>
      <c r="H3171" s="530"/>
      <c r="I3171" s="530"/>
      <c r="J3171" s="660"/>
      <c r="K3171" s="530"/>
      <c r="L3171" s="657"/>
      <c r="M3171" s="168"/>
      <c r="N3171" s="828"/>
      <c r="O3171" s="168"/>
      <c r="P3171" s="168"/>
      <c r="AB3171" s="1129" t="str">
        <f t="shared" si="69"/>
        <v/>
      </c>
    </row>
    <row r="3172" spans="1:28" ht="12.95" customHeight="1">
      <c r="A3172" s="168"/>
      <c r="B3172" s="168"/>
      <c r="C3172" s="532"/>
      <c r="D3172" s="168"/>
      <c r="E3172" s="168"/>
      <c r="F3172" s="168"/>
      <c r="G3172" s="168"/>
      <c r="H3172" s="530"/>
      <c r="I3172" s="530"/>
      <c r="J3172" s="660"/>
      <c r="K3172" s="530"/>
      <c r="L3172" s="657"/>
      <c r="M3172" s="168"/>
      <c r="N3172" s="828"/>
      <c r="O3172" s="168"/>
      <c r="P3172" s="168"/>
      <c r="AB3172" s="1129" t="str">
        <f t="shared" si="69"/>
        <v/>
      </c>
    </row>
    <row r="3173" spans="1:28" ht="12.95" customHeight="1">
      <c r="A3173" s="168"/>
      <c r="B3173" s="168"/>
      <c r="C3173" s="532"/>
      <c r="D3173" s="168"/>
      <c r="E3173" s="168"/>
      <c r="F3173" s="168"/>
      <c r="G3173" s="168"/>
      <c r="H3173" s="530"/>
      <c r="I3173" s="530"/>
      <c r="J3173" s="660"/>
      <c r="K3173" s="530"/>
      <c r="L3173" s="657"/>
      <c r="M3173" s="168"/>
      <c r="N3173" s="828"/>
      <c r="O3173" s="168"/>
      <c r="P3173" s="168"/>
      <c r="AB3173" s="1129" t="str">
        <f t="shared" si="69"/>
        <v/>
      </c>
    </row>
    <row r="3174" spans="1:28" ht="12.95" customHeight="1">
      <c r="A3174" s="168"/>
      <c r="B3174" s="168"/>
      <c r="C3174" s="532"/>
      <c r="D3174" s="168"/>
      <c r="E3174" s="168"/>
      <c r="F3174" s="168"/>
      <c r="G3174" s="168"/>
      <c r="H3174" s="530"/>
      <c r="I3174" s="530"/>
      <c r="J3174" s="660"/>
      <c r="K3174" s="530"/>
      <c r="L3174" s="657"/>
      <c r="M3174" s="168"/>
      <c r="N3174" s="828"/>
      <c r="O3174" s="168"/>
      <c r="P3174" s="168"/>
      <c r="AB3174" s="1129" t="str">
        <f t="shared" si="69"/>
        <v/>
      </c>
    </row>
    <row r="3175" spans="1:28" ht="12.95" customHeight="1">
      <c r="A3175" s="168"/>
      <c r="B3175" s="168"/>
      <c r="C3175" s="532"/>
      <c r="D3175" s="168"/>
      <c r="E3175" s="168"/>
      <c r="F3175" s="168"/>
      <c r="G3175" s="168"/>
      <c r="H3175" s="530"/>
      <c r="I3175" s="530"/>
      <c r="J3175" s="660"/>
      <c r="K3175" s="530"/>
      <c r="L3175" s="657"/>
      <c r="M3175" s="168"/>
      <c r="N3175" s="828"/>
      <c r="O3175" s="168"/>
      <c r="P3175" s="168"/>
      <c r="AB3175" s="1129" t="str">
        <f t="shared" si="69"/>
        <v/>
      </c>
    </row>
    <row r="3176" spans="1:28" ht="12.95" customHeight="1">
      <c r="A3176" s="168"/>
      <c r="B3176" s="168"/>
      <c r="C3176" s="532"/>
      <c r="D3176" s="168"/>
      <c r="E3176" s="168"/>
      <c r="F3176" s="168"/>
      <c r="G3176" s="168"/>
      <c r="H3176" s="530"/>
      <c r="I3176" s="530"/>
      <c r="J3176" s="660"/>
      <c r="K3176" s="530"/>
      <c r="L3176" s="657"/>
      <c r="M3176" s="168"/>
      <c r="N3176" s="828"/>
      <c r="O3176" s="168"/>
      <c r="P3176" s="168"/>
      <c r="AB3176" s="1129" t="str">
        <f t="shared" si="69"/>
        <v/>
      </c>
    </row>
    <row r="3177" spans="1:28" ht="12.95" customHeight="1">
      <c r="A3177" s="168"/>
      <c r="B3177" s="168"/>
      <c r="C3177" s="532"/>
      <c r="D3177" s="168"/>
      <c r="E3177" s="168"/>
      <c r="F3177" s="168"/>
      <c r="G3177" s="168"/>
      <c r="H3177" s="530"/>
      <c r="I3177" s="530"/>
      <c r="J3177" s="660"/>
      <c r="K3177" s="530"/>
      <c r="L3177" s="657"/>
      <c r="M3177" s="168"/>
      <c r="N3177" s="828"/>
      <c r="O3177" s="168"/>
      <c r="P3177" s="168"/>
      <c r="AB3177" s="1129" t="str">
        <f t="shared" si="69"/>
        <v/>
      </c>
    </row>
    <row r="3178" spans="1:28" ht="12.95" customHeight="1">
      <c r="A3178" s="168"/>
      <c r="B3178" s="168"/>
      <c r="C3178" s="532"/>
      <c r="D3178" s="168"/>
      <c r="E3178" s="168"/>
      <c r="F3178" s="168"/>
      <c r="G3178" s="168"/>
      <c r="H3178" s="530"/>
      <c r="I3178" s="530"/>
      <c r="J3178" s="660"/>
      <c r="K3178" s="530"/>
      <c r="L3178" s="657"/>
      <c r="M3178" s="168"/>
      <c r="N3178" s="828"/>
      <c r="O3178" s="168"/>
      <c r="P3178" s="168"/>
      <c r="AB3178" s="1129" t="str">
        <f t="shared" si="69"/>
        <v/>
      </c>
    </row>
    <row r="3179" spans="1:28" ht="12.95" customHeight="1">
      <c r="A3179" s="168"/>
      <c r="B3179" s="168"/>
      <c r="C3179" s="532"/>
      <c r="D3179" s="168"/>
      <c r="E3179" s="168"/>
      <c r="F3179" s="168"/>
      <c r="G3179" s="168"/>
      <c r="H3179" s="530"/>
      <c r="I3179" s="530"/>
      <c r="J3179" s="660"/>
      <c r="K3179" s="530"/>
      <c r="L3179" s="657"/>
      <c r="M3179" s="168"/>
      <c r="N3179" s="828"/>
      <c r="O3179" s="168"/>
      <c r="P3179" s="168"/>
      <c r="AB3179" s="1129" t="str">
        <f t="shared" si="69"/>
        <v/>
      </c>
    </row>
    <row r="3180" spans="1:28" ht="12.95" customHeight="1">
      <c r="A3180" s="168"/>
      <c r="B3180" s="168"/>
      <c r="C3180" s="532"/>
      <c r="D3180" s="168"/>
      <c r="E3180" s="168"/>
      <c r="F3180" s="168"/>
      <c r="G3180" s="168"/>
      <c r="H3180" s="530"/>
      <c r="I3180" s="530"/>
      <c r="J3180" s="660"/>
      <c r="K3180" s="530"/>
      <c r="L3180" s="657"/>
      <c r="M3180" s="168"/>
      <c r="N3180" s="828"/>
      <c r="O3180" s="168"/>
      <c r="P3180" s="168"/>
      <c r="AB3180" s="1129" t="str">
        <f t="shared" si="69"/>
        <v/>
      </c>
    </row>
    <row r="3181" spans="1:28" ht="12.95" customHeight="1">
      <c r="A3181" s="168"/>
      <c r="B3181" s="168"/>
      <c r="C3181" s="532"/>
      <c r="D3181" s="168"/>
      <c r="E3181" s="168"/>
      <c r="F3181" s="168"/>
      <c r="G3181" s="168"/>
      <c r="H3181" s="530"/>
      <c r="I3181" s="530"/>
      <c r="J3181" s="660"/>
      <c r="K3181" s="530"/>
      <c r="L3181" s="657"/>
      <c r="M3181" s="168"/>
      <c r="N3181" s="828"/>
      <c r="O3181" s="168"/>
      <c r="P3181" s="168"/>
      <c r="AB3181" s="1129" t="str">
        <f t="shared" si="69"/>
        <v/>
      </c>
    </row>
    <row r="3182" spans="1:28" ht="12.95" customHeight="1">
      <c r="A3182" s="168"/>
      <c r="B3182" s="168"/>
      <c r="C3182" s="532"/>
      <c r="D3182" s="168"/>
      <c r="E3182" s="168"/>
      <c r="F3182" s="168"/>
      <c r="G3182" s="168"/>
      <c r="H3182" s="530"/>
      <c r="I3182" s="530"/>
      <c r="J3182" s="660"/>
      <c r="K3182" s="530"/>
      <c r="L3182" s="657"/>
      <c r="M3182" s="168"/>
      <c r="N3182" s="828"/>
      <c r="O3182" s="168"/>
      <c r="P3182" s="168"/>
      <c r="AB3182" s="1129" t="str">
        <f t="shared" si="69"/>
        <v/>
      </c>
    </row>
    <row r="3183" spans="1:28" ht="12.95" customHeight="1">
      <c r="A3183" s="168"/>
      <c r="B3183" s="168"/>
      <c r="C3183" s="532"/>
      <c r="D3183" s="168"/>
      <c r="E3183" s="168"/>
      <c r="F3183" s="168"/>
      <c r="G3183" s="168"/>
      <c r="H3183" s="530"/>
      <c r="I3183" s="530"/>
      <c r="J3183" s="660"/>
      <c r="K3183" s="530"/>
      <c r="L3183" s="657"/>
      <c r="M3183" s="168"/>
      <c r="N3183" s="828"/>
      <c r="O3183" s="168"/>
      <c r="P3183" s="168"/>
      <c r="AB3183" s="1129" t="str">
        <f t="shared" si="69"/>
        <v/>
      </c>
    </row>
    <row r="3184" spans="1:28" ht="12.95" customHeight="1">
      <c r="A3184" s="168"/>
      <c r="B3184" s="168"/>
      <c r="C3184" s="532"/>
      <c r="D3184" s="168"/>
      <c r="E3184" s="168"/>
      <c r="F3184" s="168"/>
      <c r="G3184" s="168"/>
      <c r="H3184" s="530"/>
      <c r="I3184" s="530"/>
      <c r="J3184" s="660"/>
      <c r="K3184" s="530"/>
      <c r="L3184" s="657"/>
      <c r="M3184" s="168"/>
      <c r="N3184" s="828"/>
      <c r="O3184" s="168"/>
      <c r="P3184" s="168"/>
      <c r="AB3184" s="1129" t="str">
        <f t="shared" si="69"/>
        <v/>
      </c>
    </row>
    <row r="3185" spans="1:28" ht="12.95" customHeight="1">
      <c r="A3185" s="168"/>
      <c r="B3185" s="168"/>
      <c r="C3185" s="532"/>
      <c r="D3185" s="168"/>
      <c r="E3185" s="168"/>
      <c r="F3185" s="168"/>
      <c r="G3185" s="168"/>
      <c r="H3185" s="530"/>
      <c r="I3185" s="530"/>
      <c r="J3185" s="660"/>
      <c r="K3185" s="530"/>
      <c r="L3185" s="657"/>
      <c r="M3185" s="168"/>
      <c r="N3185" s="828"/>
      <c r="O3185" s="168"/>
      <c r="P3185" s="168"/>
      <c r="AB3185" s="1129" t="str">
        <f t="shared" si="69"/>
        <v/>
      </c>
    </row>
    <row r="3186" spans="1:28" ht="12.95" customHeight="1">
      <c r="A3186" s="168"/>
      <c r="B3186" s="168"/>
      <c r="C3186" s="532"/>
      <c r="D3186" s="168"/>
      <c r="E3186" s="168"/>
      <c r="F3186" s="168"/>
      <c r="G3186" s="168"/>
      <c r="H3186" s="530"/>
      <c r="I3186" s="530"/>
      <c r="J3186" s="660"/>
      <c r="K3186" s="530"/>
      <c r="L3186" s="657"/>
      <c r="M3186" s="168"/>
      <c r="N3186" s="828"/>
      <c r="O3186" s="168"/>
      <c r="P3186" s="168"/>
      <c r="AB3186" s="1129" t="str">
        <f t="shared" si="69"/>
        <v/>
      </c>
    </row>
    <row r="3187" spans="1:28" ht="12.95" customHeight="1">
      <c r="A3187" s="168"/>
      <c r="B3187" s="168"/>
      <c r="C3187" s="532"/>
      <c r="D3187" s="168"/>
      <c r="E3187" s="168"/>
      <c r="F3187" s="168"/>
      <c r="G3187" s="168"/>
      <c r="H3187" s="530"/>
      <c r="I3187" s="530"/>
      <c r="J3187" s="660"/>
      <c r="K3187" s="530"/>
      <c r="L3187" s="657"/>
      <c r="M3187" s="168"/>
      <c r="N3187" s="828"/>
      <c r="O3187" s="168"/>
      <c r="P3187" s="168"/>
      <c r="AB3187" s="1129" t="str">
        <f t="shared" si="69"/>
        <v/>
      </c>
    </row>
    <row r="3188" spans="1:28" ht="12.95" customHeight="1">
      <c r="A3188" s="168"/>
      <c r="B3188" s="168"/>
      <c r="C3188" s="532"/>
      <c r="D3188" s="168"/>
      <c r="E3188" s="168"/>
      <c r="F3188" s="168"/>
      <c r="G3188" s="168"/>
      <c r="H3188" s="530"/>
      <c r="I3188" s="530"/>
      <c r="J3188" s="660"/>
      <c r="K3188" s="530"/>
      <c r="L3188" s="657"/>
      <c r="M3188" s="168"/>
      <c r="N3188" s="828"/>
      <c r="O3188" s="168"/>
      <c r="P3188" s="168"/>
      <c r="AB3188" s="1129" t="str">
        <f t="shared" si="69"/>
        <v/>
      </c>
    </row>
    <row r="3189" spans="1:28" ht="12.95" customHeight="1">
      <c r="A3189" s="168"/>
      <c r="B3189" s="168"/>
      <c r="C3189" s="532"/>
      <c r="D3189" s="168"/>
      <c r="E3189" s="168"/>
      <c r="F3189" s="168"/>
      <c r="G3189" s="168"/>
      <c r="H3189" s="530"/>
      <c r="I3189" s="530"/>
      <c r="J3189" s="660"/>
      <c r="K3189" s="530"/>
      <c r="L3189" s="657"/>
      <c r="M3189" s="168"/>
      <c r="N3189" s="828"/>
      <c r="O3189" s="168"/>
      <c r="P3189" s="168"/>
      <c r="AB3189" s="1129" t="str">
        <f t="shared" si="69"/>
        <v/>
      </c>
    </row>
    <row r="3190" spans="1:28" ht="12.95" customHeight="1">
      <c r="A3190" s="168"/>
      <c r="B3190" s="168"/>
      <c r="C3190" s="532"/>
      <c r="D3190" s="168"/>
      <c r="E3190" s="168"/>
      <c r="F3190" s="168"/>
      <c r="G3190" s="168"/>
      <c r="H3190" s="530"/>
      <c r="I3190" s="530"/>
      <c r="J3190" s="660"/>
      <c r="K3190" s="530"/>
      <c r="L3190" s="657"/>
      <c r="M3190" s="168"/>
      <c r="N3190" s="828"/>
      <c r="O3190" s="168"/>
      <c r="P3190" s="168"/>
      <c r="AB3190" s="1129" t="str">
        <f t="shared" si="69"/>
        <v/>
      </c>
    </row>
    <row r="3191" spans="1:28" ht="12.95" customHeight="1">
      <c r="A3191" s="168"/>
      <c r="B3191" s="168"/>
      <c r="C3191" s="532"/>
      <c r="D3191" s="168"/>
      <c r="E3191" s="168"/>
      <c r="F3191" s="168"/>
      <c r="G3191" s="168"/>
      <c r="H3191" s="530"/>
      <c r="I3191" s="530"/>
      <c r="J3191" s="660"/>
      <c r="K3191" s="530"/>
      <c r="L3191" s="657"/>
      <c r="M3191" s="168"/>
      <c r="N3191" s="828"/>
      <c r="O3191" s="168"/>
      <c r="P3191" s="168"/>
      <c r="AB3191" s="1129" t="str">
        <f t="shared" si="69"/>
        <v/>
      </c>
    </row>
    <row r="3192" spans="1:28" ht="12.95" customHeight="1">
      <c r="A3192" s="168"/>
      <c r="B3192" s="168"/>
      <c r="C3192" s="532"/>
      <c r="D3192" s="168"/>
      <c r="E3192" s="168"/>
      <c r="F3192" s="168"/>
      <c r="G3192" s="168"/>
      <c r="H3192" s="530"/>
      <c r="I3192" s="530"/>
      <c r="J3192" s="660"/>
      <c r="K3192" s="530"/>
      <c r="L3192" s="657"/>
      <c r="M3192" s="168"/>
      <c r="N3192" s="828"/>
      <c r="O3192" s="168"/>
      <c r="P3192" s="168"/>
      <c r="AB3192" s="1129" t="str">
        <f t="shared" si="69"/>
        <v/>
      </c>
    </row>
    <row r="3193" spans="1:28" ht="12.95" customHeight="1">
      <c r="A3193" s="168"/>
      <c r="B3193" s="168"/>
      <c r="C3193" s="532"/>
      <c r="D3193" s="168"/>
      <c r="E3193" s="168"/>
      <c r="F3193" s="168"/>
      <c r="G3193" s="168"/>
      <c r="H3193" s="530"/>
      <c r="I3193" s="530"/>
      <c r="J3193" s="660"/>
      <c r="K3193" s="530"/>
      <c r="L3193" s="657"/>
      <c r="M3193" s="168"/>
      <c r="N3193" s="828"/>
      <c r="O3193" s="168"/>
      <c r="P3193" s="168"/>
      <c r="AB3193" s="1129" t="str">
        <f t="shared" si="69"/>
        <v/>
      </c>
    </row>
    <row r="3194" spans="1:28" ht="12.95" customHeight="1">
      <c r="A3194" s="168"/>
      <c r="B3194" s="168"/>
      <c r="C3194" s="532"/>
      <c r="D3194" s="168"/>
      <c r="E3194" s="168"/>
      <c r="F3194" s="168"/>
      <c r="G3194" s="168"/>
      <c r="H3194" s="530"/>
      <c r="I3194" s="530"/>
      <c r="J3194" s="660"/>
      <c r="K3194" s="530"/>
      <c r="L3194" s="657"/>
      <c r="M3194" s="168"/>
      <c r="N3194" s="828"/>
      <c r="O3194" s="168"/>
      <c r="P3194" s="168"/>
      <c r="AB3194" s="1129" t="str">
        <f t="shared" si="69"/>
        <v/>
      </c>
    </row>
    <row r="3195" spans="1:28" ht="12.95" customHeight="1">
      <c r="A3195" s="168"/>
      <c r="B3195" s="168"/>
      <c r="C3195" s="532"/>
      <c r="D3195" s="168"/>
      <c r="E3195" s="168"/>
      <c r="F3195" s="168"/>
      <c r="G3195" s="168"/>
      <c r="H3195" s="530"/>
      <c r="I3195" s="530"/>
      <c r="J3195" s="660"/>
      <c r="K3195" s="530"/>
      <c r="L3195" s="657"/>
      <c r="M3195" s="168"/>
      <c r="N3195" s="828"/>
      <c r="O3195" s="168"/>
      <c r="P3195" s="168"/>
      <c r="AB3195" s="1129" t="str">
        <f t="shared" si="69"/>
        <v/>
      </c>
    </row>
    <row r="3196" spans="1:28" ht="12.95" customHeight="1">
      <c r="A3196" s="168"/>
      <c r="B3196" s="168"/>
      <c r="C3196" s="532"/>
      <c r="D3196" s="168"/>
      <c r="E3196" s="168"/>
      <c r="F3196" s="168"/>
      <c r="G3196" s="168"/>
      <c r="H3196" s="530"/>
      <c r="I3196" s="530"/>
      <c r="J3196" s="660"/>
      <c r="K3196" s="530"/>
      <c r="L3196" s="657"/>
      <c r="M3196" s="168"/>
      <c r="N3196" s="828"/>
      <c r="O3196" s="168"/>
      <c r="P3196" s="168"/>
      <c r="AB3196" s="1129" t="str">
        <f t="shared" si="69"/>
        <v/>
      </c>
    </row>
    <row r="3197" spans="1:28" ht="12.95" customHeight="1">
      <c r="A3197" s="168"/>
      <c r="B3197" s="168"/>
      <c r="C3197" s="532"/>
      <c r="D3197" s="168"/>
      <c r="E3197" s="168"/>
      <c r="F3197" s="168"/>
      <c r="G3197" s="168"/>
      <c r="H3197" s="530"/>
      <c r="I3197" s="530"/>
      <c r="J3197" s="660"/>
      <c r="K3197" s="530"/>
      <c r="L3197" s="657"/>
      <c r="M3197" s="168"/>
      <c r="N3197" s="828"/>
      <c r="O3197" s="168"/>
      <c r="P3197" s="168"/>
      <c r="AB3197" s="1129" t="str">
        <f t="shared" si="69"/>
        <v/>
      </c>
    </row>
    <row r="3198" spans="1:28" ht="12.95" customHeight="1">
      <c r="A3198" s="168"/>
      <c r="B3198" s="168"/>
      <c r="C3198" s="532"/>
      <c r="D3198" s="168"/>
      <c r="E3198" s="168"/>
      <c r="F3198" s="168"/>
      <c r="G3198" s="168"/>
      <c r="H3198" s="530"/>
      <c r="I3198" s="530"/>
      <c r="J3198" s="660"/>
      <c r="K3198" s="530"/>
      <c r="L3198" s="657"/>
      <c r="M3198" s="168"/>
      <c r="N3198" s="828"/>
      <c r="O3198" s="168"/>
      <c r="P3198" s="168"/>
      <c r="AB3198" s="1129" t="str">
        <f t="shared" si="69"/>
        <v/>
      </c>
    </row>
    <row r="3199" spans="1:28" ht="12.95" customHeight="1">
      <c r="A3199" s="168"/>
      <c r="B3199" s="168"/>
      <c r="C3199" s="532"/>
      <c r="D3199" s="168"/>
      <c r="E3199" s="168"/>
      <c r="F3199" s="168"/>
      <c r="G3199" s="168"/>
      <c r="H3199" s="530"/>
      <c r="I3199" s="530"/>
      <c r="J3199" s="660"/>
      <c r="K3199" s="530"/>
      <c r="L3199" s="657"/>
      <c r="M3199" s="168"/>
      <c r="N3199" s="828"/>
      <c r="O3199" s="168"/>
      <c r="P3199" s="168"/>
      <c r="AB3199" s="1129" t="str">
        <f t="shared" si="69"/>
        <v/>
      </c>
    </row>
    <row r="3200" spans="1:28" ht="12.95" customHeight="1">
      <c r="A3200" s="168"/>
      <c r="B3200" s="168"/>
      <c r="C3200" s="532"/>
      <c r="D3200" s="168"/>
      <c r="E3200" s="168"/>
      <c r="F3200" s="168"/>
      <c r="G3200" s="168"/>
      <c r="H3200" s="530"/>
      <c r="I3200" s="530"/>
      <c r="J3200" s="660"/>
      <c r="K3200" s="530"/>
      <c r="L3200" s="657"/>
      <c r="M3200" s="168"/>
      <c r="N3200" s="828"/>
      <c r="O3200" s="168"/>
      <c r="P3200" s="168"/>
      <c r="AB3200" s="1129" t="str">
        <f t="shared" si="69"/>
        <v/>
      </c>
    </row>
    <row r="3201" spans="1:28" ht="12.95" customHeight="1">
      <c r="A3201" s="168"/>
      <c r="B3201" s="168"/>
      <c r="C3201" s="532"/>
      <c r="D3201" s="168"/>
      <c r="E3201" s="168"/>
      <c r="F3201" s="168"/>
      <c r="G3201" s="168"/>
      <c r="H3201" s="530"/>
      <c r="I3201" s="530"/>
      <c r="J3201" s="660"/>
      <c r="K3201" s="530"/>
      <c r="L3201" s="657"/>
      <c r="M3201" s="168"/>
      <c r="N3201" s="828"/>
      <c r="O3201" s="168"/>
      <c r="P3201" s="168"/>
      <c r="AB3201" s="1129" t="str">
        <f t="shared" si="69"/>
        <v/>
      </c>
    </row>
    <row r="3202" spans="1:28" ht="12.95" customHeight="1">
      <c r="A3202" s="168"/>
      <c r="B3202" s="168"/>
      <c r="C3202" s="532"/>
      <c r="D3202" s="168"/>
      <c r="E3202" s="168"/>
      <c r="F3202" s="168"/>
      <c r="G3202" s="168"/>
      <c r="H3202" s="530"/>
      <c r="I3202" s="530"/>
      <c r="J3202" s="660"/>
      <c r="K3202" s="530"/>
      <c r="L3202" s="657"/>
      <c r="M3202" s="168"/>
      <c r="N3202" s="828"/>
      <c r="O3202" s="168"/>
      <c r="P3202" s="168"/>
      <c r="AB3202" s="1129" t="str">
        <f t="shared" si="69"/>
        <v/>
      </c>
    </row>
    <row r="3203" spans="1:28" ht="12.95" customHeight="1">
      <c r="A3203" s="168"/>
      <c r="B3203" s="168"/>
      <c r="C3203" s="532"/>
      <c r="D3203" s="168"/>
      <c r="E3203" s="168"/>
      <c r="F3203" s="168"/>
      <c r="G3203" s="168"/>
      <c r="H3203" s="530"/>
      <c r="I3203" s="530"/>
      <c r="J3203" s="660"/>
      <c r="K3203" s="530"/>
      <c r="L3203" s="657"/>
      <c r="M3203" s="168"/>
      <c r="N3203" s="828"/>
      <c r="O3203" s="168"/>
      <c r="P3203" s="168"/>
      <c r="AB3203" s="1129" t="str">
        <f t="shared" si="69"/>
        <v/>
      </c>
    </row>
    <row r="3204" spans="1:28" ht="12.95" customHeight="1">
      <c r="A3204" s="168"/>
      <c r="B3204" s="168"/>
      <c r="C3204" s="532"/>
      <c r="D3204" s="168"/>
      <c r="E3204" s="168"/>
      <c r="F3204" s="168"/>
      <c r="G3204" s="168"/>
      <c r="H3204" s="530"/>
      <c r="I3204" s="530"/>
      <c r="J3204" s="660"/>
      <c r="K3204" s="530"/>
      <c r="L3204" s="657"/>
      <c r="M3204" s="168"/>
      <c r="N3204" s="828"/>
      <c r="O3204" s="168"/>
      <c r="P3204" s="168"/>
      <c r="AB3204" s="1129" t="str">
        <f t="shared" si="69"/>
        <v/>
      </c>
    </row>
    <row r="3205" spans="1:28" ht="12.95" customHeight="1">
      <c r="A3205" s="168"/>
      <c r="B3205" s="168"/>
      <c r="C3205" s="532"/>
      <c r="D3205" s="168"/>
      <c r="E3205" s="168"/>
      <c r="F3205" s="168"/>
      <c r="G3205" s="168"/>
      <c r="H3205" s="530"/>
      <c r="I3205" s="530"/>
      <c r="J3205" s="660"/>
      <c r="K3205" s="530"/>
      <c r="L3205" s="657"/>
      <c r="M3205" s="168"/>
      <c r="N3205" s="828"/>
      <c r="O3205" s="168"/>
      <c r="P3205" s="168"/>
      <c r="AB3205" s="1129" t="str">
        <f t="shared" si="69"/>
        <v/>
      </c>
    </row>
    <row r="3206" spans="1:28" ht="12.95" customHeight="1">
      <c r="A3206" s="168"/>
      <c r="B3206" s="168"/>
      <c r="C3206" s="532"/>
      <c r="D3206" s="168"/>
      <c r="E3206" s="168"/>
      <c r="F3206" s="168"/>
      <c r="G3206" s="168"/>
      <c r="H3206" s="530"/>
      <c r="I3206" s="530"/>
      <c r="J3206" s="660"/>
      <c r="K3206" s="530"/>
      <c r="L3206" s="657"/>
      <c r="M3206" s="168"/>
      <c r="N3206" s="828"/>
      <c r="O3206" s="168"/>
      <c r="P3206" s="168"/>
      <c r="AB3206" s="1129" t="str">
        <f t="shared" si="69"/>
        <v/>
      </c>
    </row>
    <row r="3207" spans="1:28" ht="12.95" customHeight="1">
      <c r="A3207" s="168"/>
      <c r="B3207" s="168"/>
      <c r="C3207" s="532"/>
      <c r="D3207" s="168"/>
      <c r="E3207" s="168"/>
      <c r="F3207" s="168"/>
      <c r="G3207" s="168"/>
      <c r="H3207" s="530"/>
      <c r="I3207" s="530"/>
      <c r="J3207" s="660"/>
      <c r="K3207" s="530"/>
      <c r="L3207" s="657"/>
      <c r="M3207" s="168"/>
      <c r="N3207" s="828"/>
      <c r="O3207" s="168"/>
      <c r="P3207" s="168"/>
      <c r="AB3207" s="1129" t="str">
        <f t="shared" si="69"/>
        <v/>
      </c>
    </row>
    <row r="3208" spans="1:28" ht="12.95" customHeight="1">
      <c r="A3208" s="168"/>
      <c r="B3208" s="168"/>
      <c r="C3208" s="532"/>
      <c r="D3208" s="168"/>
      <c r="E3208" s="168"/>
      <c r="F3208" s="168"/>
      <c r="G3208" s="168"/>
      <c r="H3208" s="530"/>
      <c r="I3208" s="530"/>
      <c r="J3208" s="660"/>
      <c r="K3208" s="530"/>
      <c r="L3208" s="657"/>
      <c r="M3208" s="168"/>
      <c r="N3208" s="828"/>
      <c r="O3208" s="168"/>
      <c r="P3208" s="168"/>
      <c r="AB3208" s="1129" t="str">
        <f t="shared" si="69"/>
        <v/>
      </c>
    </row>
    <row r="3209" spans="1:28" ht="12.95" customHeight="1">
      <c r="A3209" s="168"/>
      <c r="B3209" s="168"/>
      <c r="C3209" s="532"/>
      <c r="D3209" s="168"/>
      <c r="E3209" s="168"/>
      <c r="F3209" s="168"/>
      <c r="G3209" s="168"/>
      <c r="H3209" s="530"/>
      <c r="I3209" s="530"/>
      <c r="J3209" s="660"/>
      <c r="K3209" s="530"/>
      <c r="L3209" s="657"/>
      <c r="M3209" s="168"/>
      <c r="N3209" s="828"/>
      <c r="O3209" s="168"/>
      <c r="P3209" s="168"/>
      <c r="AB3209" s="1129" t="str">
        <f t="shared" si="69"/>
        <v/>
      </c>
    </row>
    <row r="3210" spans="1:28" ht="12.95" customHeight="1">
      <c r="A3210" s="168"/>
      <c r="B3210" s="168"/>
      <c r="C3210" s="532"/>
      <c r="D3210" s="168"/>
      <c r="E3210" s="168"/>
      <c r="F3210" s="168"/>
      <c r="G3210" s="168"/>
      <c r="H3210" s="530"/>
      <c r="I3210" s="530"/>
      <c r="J3210" s="660"/>
      <c r="K3210" s="530"/>
      <c r="L3210" s="657"/>
      <c r="M3210" s="168"/>
      <c r="N3210" s="828"/>
      <c r="O3210" s="168"/>
      <c r="P3210" s="168"/>
      <c r="AB3210" s="1129" t="str">
        <f t="shared" si="69"/>
        <v/>
      </c>
    </row>
    <row r="3211" spans="1:28" ht="12.95" customHeight="1">
      <c r="A3211" s="168"/>
      <c r="B3211" s="168"/>
      <c r="C3211" s="532"/>
      <c r="D3211" s="168"/>
      <c r="E3211" s="168"/>
      <c r="F3211" s="168"/>
      <c r="G3211" s="168"/>
      <c r="H3211" s="530"/>
      <c r="I3211" s="530"/>
      <c r="J3211" s="660"/>
      <c r="K3211" s="530"/>
      <c r="L3211" s="657"/>
      <c r="M3211" s="168"/>
      <c r="N3211" s="828"/>
      <c r="O3211" s="168"/>
      <c r="P3211" s="168"/>
      <c r="AB3211" s="1129" t="str">
        <f t="shared" ref="AB3211:AB3274" si="70">IF(TRIM(A3211)="","",CONCATENATE(TRIM(D3211),TRIM(E3211)))</f>
        <v/>
      </c>
    </row>
    <row r="3212" spans="1:28" ht="12.95" customHeight="1">
      <c r="A3212" s="168"/>
      <c r="B3212" s="168"/>
      <c r="C3212" s="532"/>
      <c r="D3212" s="168"/>
      <c r="E3212" s="168"/>
      <c r="F3212" s="168"/>
      <c r="G3212" s="168"/>
      <c r="H3212" s="530"/>
      <c r="I3212" s="530"/>
      <c r="J3212" s="660"/>
      <c r="K3212" s="530"/>
      <c r="L3212" s="657"/>
      <c r="M3212" s="168"/>
      <c r="N3212" s="828"/>
      <c r="O3212" s="168"/>
      <c r="P3212" s="168"/>
      <c r="AB3212" s="1129" t="str">
        <f t="shared" si="70"/>
        <v/>
      </c>
    </row>
    <row r="3213" spans="1:28" ht="12.95" customHeight="1">
      <c r="A3213" s="168"/>
      <c r="B3213" s="168"/>
      <c r="C3213" s="532"/>
      <c r="D3213" s="168"/>
      <c r="E3213" s="168"/>
      <c r="F3213" s="168"/>
      <c r="G3213" s="168"/>
      <c r="H3213" s="530"/>
      <c r="I3213" s="530"/>
      <c r="J3213" s="660"/>
      <c r="K3213" s="530"/>
      <c r="L3213" s="657"/>
      <c r="M3213" s="168"/>
      <c r="N3213" s="828"/>
      <c r="O3213" s="168"/>
      <c r="P3213" s="168"/>
      <c r="AB3213" s="1129" t="str">
        <f t="shared" si="70"/>
        <v/>
      </c>
    </row>
    <row r="3214" spans="1:28" ht="12.95" customHeight="1">
      <c r="A3214" s="168"/>
      <c r="B3214" s="168"/>
      <c r="C3214" s="532"/>
      <c r="D3214" s="168"/>
      <c r="E3214" s="168"/>
      <c r="F3214" s="168"/>
      <c r="G3214" s="168"/>
      <c r="H3214" s="530"/>
      <c r="I3214" s="530"/>
      <c r="J3214" s="660"/>
      <c r="K3214" s="530"/>
      <c r="L3214" s="657"/>
      <c r="M3214" s="168"/>
      <c r="N3214" s="828"/>
      <c r="O3214" s="168"/>
      <c r="P3214" s="168"/>
      <c r="AB3214" s="1129" t="str">
        <f t="shared" si="70"/>
        <v/>
      </c>
    </row>
    <row r="3215" spans="1:28" ht="12.95" customHeight="1">
      <c r="A3215" s="168"/>
      <c r="B3215" s="168"/>
      <c r="C3215" s="532"/>
      <c r="D3215" s="168"/>
      <c r="E3215" s="168"/>
      <c r="F3215" s="168"/>
      <c r="G3215" s="168"/>
      <c r="H3215" s="530"/>
      <c r="I3215" s="530"/>
      <c r="J3215" s="660"/>
      <c r="K3215" s="530"/>
      <c r="L3215" s="657"/>
      <c r="M3215" s="168"/>
      <c r="N3215" s="828"/>
      <c r="O3215" s="168"/>
      <c r="P3215" s="168"/>
      <c r="AB3215" s="1129" t="str">
        <f t="shared" si="70"/>
        <v/>
      </c>
    </row>
    <row r="3216" spans="1:28" ht="12.95" customHeight="1">
      <c r="A3216" s="168"/>
      <c r="B3216" s="168"/>
      <c r="C3216" s="532"/>
      <c r="D3216" s="168"/>
      <c r="E3216" s="168"/>
      <c r="F3216" s="168"/>
      <c r="G3216" s="168"/>
      <c r="H3216" s="530"/>
      <c r="I3216" s="530"/>
      <c r="J3216" s="660"/>
      <c r="K3216" s="530"/>
      <c r="L3216" s="657"/>
      <c r="M3216" s="168"/>
      <c r="N3216" s="828"/>
      <c r="O3216" s="168"/>
      <c r="P3216" s="168"/>
      <c r="AB3216" s="1129" t="str">
        <f t="shared" si="70"/>
        <v/>
      </c>
    </row>
    <row r="3217" spans="1:28" ht="12.95" customHeight="1">
      <c r="A3217" s="168"/>
      <c r="B3217" s="168"/>
      <c r="C3217" s="532"/>
      <c r="D3217" s="168"/>
      <c r="E3217" s="168"/>
      <c r="F3217" s="168"/>
      <c r="G3217" s="168"/>
      <c r="H3217" s="530"/>
      <c r="I3217" s="530"/>
      <c r="J3217" s="660"/>
      <c r="K3217" s="530"/>
      <c r="L3217" s="657"/>
      <c r="M3217" s="168"/>
      <c r="N3217" s="828"/>
      <c r="O3217" s="168"/>
      <c r="P3217" s="168"/>
      <c r="AB3217" s="1129" t="str">
        <f t="shared" si="70"/>
        <v/>
      </c>
    </row>
    <row r="3218" spans="1:28" ht="12.95" customHeight="1">
      <c r="A3218" s="168"/>
      <c r="B3218" s="168"/>
      <c r="C3218" s="532"/>
      <c r="D3218" s="168"/>
      <c r="E3218" s="168"/>
      <c r="F3218" s="168"/>
      <c r="G3218" s="168"/>
      <c r="H3218" s="530"/>
      <c r="I3218" s="530"/>
      <c r="J3218" s="660"/>
      <c r="K3218" s="530"/>
      <c r="L3218" s="657"/>
      <c r="M3218" s="168"/>
      <c r="N3218" s="828"/>
      <c r="O3218" s="168"/>
      <c r="P3218" s="168"/>
      <c r="AB3218" s="1129" t="str">
        <f t="shared" si="70"/>
        <v/>
      </c>
    </row>
    <row r="3219" spans="1:28" ht="12.95" customHeight="1">
      <c r="A3219" s="168"/>
      <c r="B3219" s="168"/>
      <c r="C3219" s="532"/>
      <c r="D3219" s="168"/>
      <c r="E3219" s="168"/>
      <c r="F3219" s="168"/>
      <c r="G3219" s="168"/>
      <c r="H3219" s="530"/>
      <c r="I3219" s="530"/>
      <c r="J3219" s="660"/>
      <c r="K3219" s="530"/>
      <c r="L3219" s="657"/>
      <c r="M3219" s="168"/>
      <c r="N3219" s="828"/>
      <c r="O3219" s="168"/>
      <c r="P3219" s="168"/>
      <c r="AB3219" s="1129" t="str">
        <f t="shared" si="70"/>
        <v/>
      </c>
    </row>
    <row r="3220" spans="1:28" ht="12.95" customHeight="1">
      <c r="A3220" s="168"/>
      <c r="B3220" s="168"/>
      <c r="C3220" s="532"/>
      <c r="D3220" s="168"/>
      <c r="E3220" s="168"/>
      <c r="F3220" s="168"/>
      <c r="G3220" s="168"/>
      <c r="H3220" s="530"/>
      <c r="I3220" s="530"/>
      <c r="J3220" s="660"/>
      <c r="K3220" s="530"/>
      <c r="L3220" s="657"/>
      <c r="M3220" s="168"/>
      <c r="N3220" s="828"/>
      <c r="O3220" s="168"/>
      <c r="P3220" s="168"/>
      <c r="AB3220" s="1129" t="str">
        <f t="shared" si="70"/>
        <v/>
      </c>
    </row>
    <row r="3221" spans="1:28" ht="12.95" customHeight="1">
      <c r="A3221" s="168"/>
      <c r="B3221" s="168"/>
      <c r="C3221" s="532"/>
      <c r="D3221" s="168"/>
      <c r="E3221" s="168"/>
      <c r="F3221" s="168"/>
      <c r="G3221" s="168"/>
      <c r="H3221" s="530"/>
      <c r="I3221" s="530"/>
      <c r="J3221" s="660"/>
      <c r="K3221" s="530"/>
      <c r="L3221" s="657"/>
      <c r="M3221" s="168"/>
      <c r="N3221" s="828"/>
      <c r="O3221" s="168"/>
      <c r="P3221" s="168"/>
      <c r="AB3221" s="1129" t="str">
        <f t="shared" si="70"/>
        <v/>
      </c>
    </row>
    <row r="3222" spans="1:28" ht="12.95" customHeight="1">
      <c r="A3222" s="168"/>
      <c r="B3222" s="168"/>
      <c r="C3222" s="532"/>
      <c r="D3222" s="168"/>
      <c r="E3222" s="168"/>
      <c r="F3222" s="168"/>
      <c r="G3222" s="168"/>
      <c r="H3222" s="530"/>
      <c r="I3222" s="530"/>
      <c r="J3222" s="660"/>
      <c r="K3222" s="530"/>
      <c r="L3222" s="657"/>
      <c r="M3222" s="168"/>
      <c r="N3222" s="828"/>
      <c r="O3222" s="168"/>
      <c r="P3222" s="168"/>
      <c r="AB3222" s="1129" t="str">
        <f t="shared" si="70"/>
        <v/>
      </c>
    </row>
    <row r="3223" spans="1:28" ht="12.95" customHeight="1">
      <c r="A3223" s="168"/>
      <c r="B3223" s="168"/>
      <c r="C3223" s="532"/>
      <c r="D3223" s="168"/>
      <c r="E3223" s="168"/>
      <c r="F3223" s="168"/>
      <c r="G3223" s="168"/>
      <c r="H3223" s="530"/>
      <c r="I3223" s="530"/>
      <c r="J3223" s="660"/>
      <c r="K3223" s="530"/>
      <c r="L3223" s="657"/>
      <c r="M3223" s="168"/>
      <c r="N3223" s="828"/>
      <c r="O3223" s="168"/>
      <c r="P3223" s="168"/>
      <c r="AB3223" s="1129" t="str">
        <f t="shared" si="70"/>
        <v/>
      </c>
    </row>
    <row r="3224" spans="1:28" ht="12.95" customHeight="1">
      <c r="A3224" s="168"/>
      <c r="B3224" s="168"/>
      <c r="C3224" s="532"/>
      <c r="D3224" s="168"/>
      <c r="E3224" s="168"/>
      <c r="F3224" s="168"/>
      <c r="G3224" s="168"/>
      <c r="H3224" s="530"/>
      <c r="I3224" s="530"/>
      <c r="J3224" s="660"/>
      <c r="K3224" s="530"/>
      <c r="L3224" s="657"/>
      <c r="M3224" s="168"/>
      <c r="N3224" s="828"/>
      <c r="O3224" s="168"/>
      <c r="P3224" s="168"/>
      <c r="AB3224" s="1129" t="str">
        <f t="shared" si="70"/>
        <v/>
      </c>
    </row>
    <row r="3225" spans="1:28" ht="12.95" customHeight="1">
      <c r="A3225" s="168"/>
      <c r="B3225" s="168"/>
      <c r="C3225" s="532"/>
      <c r="D3225" s="168"/>
      <c r="E3225" s="168"/>
      <c r="F3225" s="168"/>
      <c r="G3225" s="168"/>
      <c r="H3225" s="530"/>
      <c r="I3225" s="530"/>
      <c r="J3225" s="660"/>
      <c r="K3225" s="530"/>
      <c r="L3225" s="657"/>
      <c r="M3225" s="168"/>
      <c r="N3225" s="828"/>
      <c r="O3225" s="168"/>
      <c r="P3225" s="168"/>
      <c r="AB3225" s="1129" t="str">
        <f t="shared" si="70"/>
        <v/>
      </c>
    </row>
    <row r="3226" spans="1:28" ht="12.95" customHeight="1">
      <c r="A3226" s="168"/>
      <c r="B3226" s="168"/>
      <c r="C3226" s="532"/>
      <c r="D3226" s="168"/>
      <c r="E3226" s="168"/>
      <c r="F3226" s="168"/>
      <c r="G3226" s="168"/>
      <c r="H3226" s="530"/>
      <c r="I3226" s="530"/>
      <c r="J3226" s="660"/>
      <c r="K3226" s="530"/>
      <c r="L3226" s="657"/>
      <c r="M3226" s="168"/>
      <c r="N3226" s="828"/>
      <c r="O3226" s="168"/>
      <c r="P3226" s="168"/>
      <c r="AB3226" s="1129" t="str">
        <f t="shared" si="70"/>
        <v/>
      </c>
    </row>
    <row r="3227" spans="1:28" ht="12.95" customHeight="1">
      <c r="A3227" s="168"/>
      <c r="B3227" s="168"/>
      <c r="C3227" s="532"/>
      <c r="D3227" s="168"/>
      <c r="E3227" s="168"/>
      <c r="F3227" s="168"/>
      <c r="G3227" s="168"/>
      <c r="H3227" s="530"/>
      <c r="I3227" s="530"/>
      <c r="J3227" s="660"/>
      <c r="K3227" s="530"/>
      <c r="L3227" s="657"/>
      <c r="M3227" s="168"/>
      <c r="N3227" s="828"/>
      <c r="O3227" s="168"/>
      <c r="P3227" s="168"/>
      <c r="AB3227" s="1129" t="str">
        <f t="shared" si="70"/>
        <v/>
      </c>
    </row>
    <row r="3228" spans="1:28" ht="12.95" customHeight="1">
      <c r="A3228" s="168"/>
      <c r="B3228" s="168"/>
      <c r="C3228" s="532"/>
      <c r="D3228" s="168"/>
      <c r="E3228" s="168"/>
      <c r="F3228" s="168"/>
      <c r="G3228" s="168"/>
      <c r="H3228" s="530"/>
      <c r="I3228" s="530"/>
      <c r="J3228" s="660"/>
      <c r="K3228" s="530"/>
      <c r="L3228" s="657"/>
      <c r="M3228" s="168"/>
      <c r="N3228" s="828"/>
      <c r="O3228" s="168"/>
      <c r="P3228" s="168"/>
      <c r="AB3228" s="1129" t="str">
        <f t="shared" si="70"/>
        <v/>
      </c>
    </row>
    <row r="3229" spans="1:28" ht="12.95" customHeight="1">
      <c r="A3229" s="168"/>
      <c r="B3229" s="168"/>
      <c r="C3229" s="532"/>
      <c r="D3229" s="168"/>
      <c r="E3229" s="168"/>
      <c r="F3229" s="168"/>
      <c r="G3229" s="168"/>
      <c r="H3229" s="530"/>
      <c r="I3229" s="530"/>
      <c r="J3229" s="660"/>
      <c r="K3229" s="530"/>
      <c r="L3229" s="657"/>
      <c r="M3229" s="168"/>
      <c r="N3229" s="828"/>
      <c r="O3229" s="168"/>
      <c r="P3229" s="168"/>
      <c r="AB3229" s="1129" t="str">
        <f t="shared" si="70"/>
        <v/>
      </c>
    </row>
    <row r="3230" spans="1:28" ht="12.95" customHeight="1">
      <c r="A3230" s="168"/>
      <c r="B3230" s="168"/>
      <c r="C3230" s="532"/>
      <c r="D3230" s="168"/>
      <c r="E3230" s="168"/>
      <c r="F3230" s="168"/>
      <c r="G3230" s="168"/>
      <c r="H3230" s="530"/>
      <c r="I3230" s="530"/>
      <c r="J3230" s="660"/>
      <c r="K3230" s="530"/>
      <c r="L3230" s="657"/>
      <c r="M3230" s="168"/>
      <c r="N3230" s="828"/>
      <c r="O3230" s="168"/>
      <c r="P3230" s="168"/>
      <c r="AB3230" s="1129" t="str">
        <f t="shared" si="70"/>
        <v/>
      </c>
    </row>
    <row r="3231" spans="1:28" ht="12.95" customHeight="1">
      <c r="A3231" s="168"/>
      <c r="B3231" s="168"/>
      <c r="C3231" s="532"/>
      <c r="D3231" s="168"/>
      <c r="E3231" s="168"/>
      <c r="F3231" s="168"/>
      <c r="G3231" s="168"/>
      <c r="H3231" s="530"/>
      <c r="I3231" s="530"/>
      <c r="J3231" s="660"/>
      <c r="K3231" s="530"/>
      <c r="L3231" s="657"/>
      <c r="M3231" s="168"/>
      <c r="N3231" s="828"/>
      <c r="O3231" s="168"/>
      <c r="P3231" s="168"/>
      <c r="AB3231" s="1129" t="str">
        <f t="shared" si="70"/>
        <v/>
      </c>
    </row>
    <row r="3232" spans="1:28" ht="12.95" customHeight="1">
      <c r="A3232" s="168"/>
      <c r="B3232" s="168"/>
      <c r="C3232" s="532"/>
      <c r="D3232" s="168"/>
      <c r="E3232" s="168"/>
      <c r="F3232" s="168"/>
      <c r="G3232" s="168"/>
      <c r="H3232" s="530"/>
      <c r="I3232" s="530"/>
      <c r="J3232" s="660"/>
      <c r="K3232" s="530"/>
      <c r="L3232" s="657"/>
      <c r="M3232" s="168"/>
      <c r="N3232" s="828"/>
      <c r="O3232" s="168"/>
      <c r="P3232" s="168"/>
      <c r="AB3232" s="1129" t="str">
        <f t="shared" si="70"/>
        <v/>
      </c>
    </row>
    <row r="3233" spans="1:28" ht="12.95" customHeight="1">
      <c r="A3233" s="168"/>
      <c r="B3233" s="168"/>
      <c r="C3233" s="532"/>
      <c r="D3233" s="168"/>
      <c r="E3233" s="168"/>
      <c r="F3233" s="168"/>
      <c r="G3233" s="168"/>
      <c r="H3233" s="530"/>
      <c r="I3233" s="530"/>
      <c r="J3233" s="660"/>
      <c r="K3233" s="530"/>
      <c r="L3233" s="657"/>
      <c r="M3233" s="168"/>
      <c r="N3233" s="828"/>
      <c r="O3233" s="168"/>
      <c r="P3233" s="168"/>
      <c r="AB3233" s="1129" t="str">
        <f t="shared" si="70"/>
        <v/>
      </c>
    </row>
    <row r="3234" spans="1:28" ht="12.95" customHeight="1">
      <c r="A3234" s="168"/>
      <c r="B3234" s="168"/>
      <c r="C3234" s="532"/>
      <c r="D3234" s="168"/>
      <c r="E3234" s="168"/>
      <c r="F3234" s="168"/>
      <c r="G3234" s="168"/>
      <c r="H3234" s="530"/>
      <c r="I3234" s="530"/>
      <c r="J3234" s="660"/>
      <c r="K3234" s="530"/>
      <c r="L3234" s="657"/>
      <c r="M3234" s="168"/>
      <c r="N3234" s="828"/>
      <c r="O3234" s="168"/>
      <c r="P3234" s="168"/>
      <c r="AB3234" s="1129" t="str">
        <f t="shared" si="70"/>
        <v/>
      </c>
    </row>
    <row r="3235" spans="1:28" ht="12.95" customHeight="1">
      <c r="A3235" s="168"/>
      <c r="B3235" s="168"/>
      <c r="C3235" s="532"/>
      <c r="D3235" s="168"/>
      <c r="E3235" s="168"/>
      <c r="F3235" s="168"/>
      <c r="G3235" s="168"/>
      <c r="H3235" s="530"/>
      <c r="I3235" s="530"/>
      <c r="J3235" s="660"/>
      <c r="K3235" s="530"/>
      <c r="L3235" s="657"/>
      <c r="M3235" s="168"/>
      <c r="N3235" s="828"/>
      <c r="O3235" s="168"/>
      <c r="P3235" s="168"/>
      <c r="AB3235" s="1129" t="str">
        <f t="shared" si="70"/>
        <v/>
      </c>
    </row>
    <row r="3236" spans="1:28" ht="12.95" customHeight="1">
      <c r="A3236" s="168"/>
      <c r="B3236" s="168"/>
      <c r="C3236" s="532"/>
      <c r="D3236" s="168"/>
      <c r="E3236" s="168"/>
      <c r="F3236" s="168"/>
      <c r="G3236" s="168"/>
      <c r="H3236" s="530"/>
      <c r="I3236" s="530"/>
      <c r="J3236" s="660"/>
      <c r="K3236" s="530"/>
      <c r="L3236" s="657"/>
      <c r="M3236" s="168"/>
      <c r="N3236" s="828"/>
      <c r="O3236" s="168"/>
      <c r="P3236" s="168"/>
      <c r="AB3236" s="1129" t="str">
        <f t="shared" si="70"/>
        <v/>
      </c>
    </row>
    <row r="3237" spans="1:28" ht="12.95" customHeight="1">
      <c r="A3237" s="168"/>
      <c r="B3237" s="168"/>
      <c r="C3237" s="532"/>
      <c r="D3237" s="168"/>
      <c r="E3237" s="168"/>
      <c r="F3237" s="168"/>
      <c r="G3237" s="168"/>
      <c r="H3237" s="530"/>
      <c r="I3237" s="530"/>
      <c r="J3237" s="660"/>
      <c r="K3237" s="530"/>
      <c r="L3237" s="657"/>
      <c r="M3237" s="168"/>
      <c r="N3237" s="828"/>
      <c r="O3237" s="168"/>
      <c r="P3237" s="168"/>
      <c r="AB3237" s="1129" t="str">
        <f t="shared" si="70"/>
        <v/>
      </c>
    </row>
    <row r="3238" spans="1:28" ht="12.95" customHeight="1">
      <c r="A3238" s="168"/>
      <c r="B3238" s="168"/>
      <c r="C3238" s="532"/>
      <c r="D3238" s="168"/>
      <c r="E3238" s="168"/>
      <c r="F3238" s="168"/>
      <c r="G3238" s="168"/>
      <c r="H3238" s="530"/>
      <c r="I3238" s="530"/>
      <c r="J3238" s="660"/>
      <c r="K3238" s="530"/>
      <c r="L3238" s="657"/>
      <c r="M3238" s="168"/>
      <c r="N3238" s="828"/>
      <c r="O3238" s="168"/>
      <c r="P3238" s="168"/>
      <c r="AB3238" s="1129" t="str">
        <f t="shared" si="70"/>
        <v/>
      </c>
    </row>
    <row r="3239" spans="1:28" ht="12.95" customHeight="1">
      <c r="A3239" s="168"/>
      <c r="B3239" s="168"/>
      <c r="C3239" s="532"/>
      <c r="D3239" s="168"/>
      <c r="E3239" s="168"/>
      <c r="F3239" s="168"/>
      <c r="G3239" s="168"/>
      <c r="H3239" s="530"/>
      <c r="I3239" s="530"/>
      <c r="J3239" s="660"/>
      <c r="K3239" s="530"/>
      <c r="L3239" s="657"/>
      <c r="M3239" s="168"/>
      <c r="N3239" s="828"/>
      <c r="O3239" s="168"/>
      <c r="P3239" s="168"/>
      <c r="AB3239" s="1129" t="str">
        <f t="shared" si="70"/>
        <v/>
      </c>
    </row>
    <row r="3240" spans="1:28" ht="12.95" customHeight="1">
      <c r="A3240" s="168"/>
      <c r="B3240" s="168"/>
      <c r="C3240" s="532"/>
      <c r="D3240" s="168"/>
      <c r="E3240" s="168"/>
      <c r="F3240" s="168"/>
      <c r="G3240" s="168"/>
      <c r="H3240" s="530"/>
      <c r="I3240" s="530"/>
      <c r="J3240" s="660"/>
      <c r="K3240" s="530"/>
      <c r="L3240" s="657"/>
      <c r="M3240" s="168"/>
      <c r="N3240" s="828"/>
      <c r="O3240" s="168"/>
      <c r="P3240" s="168"/>
      <c r="AB3240" s="1129" t="str">
        <f t="shared" si="70"/>
        <v/>
      </c>
    </row>
    <row r="3241" spans="1:28" ht="12.95" customHeight="1">
      <c r="A3241" s="168"/>
      <c r="B3241" s="168"/>
      <c r="C3241" s="532"/>
      <c r="D3241" s="168"/>
      <c r="E3241" s="168"/>
      <c r="F3241" s="168"/>
      <c r="G3241" s="168"/>
      <c r="H3241" s="530"/>
      <c r="I3241" s="530"/>
      <c r="J3241" s="660"/>
      <c r="K3241" s="530"/>
      <c r="L3241" s="657"/>
      <c r="M3241" s="168"/>
      <c r="N3241" s="828"/>
      <c r="O3241" s="168"/>
      <c r="P3241" s="168"/>
      <c r="AB3241" s="1129" t="str">
        <f t="shared" si="70"/>
        <v/>
      </c>
    </row>
    <row r="3242" spans="1:28" ht="12.95" customHeight="1">
      <c r="A3242" s="168"/>
      <c r="B3242" s="168"/>
      <c r="C3242" s="532"/>
      <c r="D3242" s="168"/>
      <c r="E3242" s="168"/>
      <c r="F3242" s="168"/>
      <c r="G3242" s="168"/>
      <c r="H3242" s="530"/>
      <c r="I3242" s="530"/>
      <c r="J3242" s="660"/>
      <c r="K3242" s="530"/>
      <c r="L3242" s="657"/>
      <c r="M3242" s="168"/>
      <c r="N3242" s="828"/>
      <c r="O3242" s="168"/>
      <c r="P3242" s="168"/>
      <c r="AB3242" s="1129" t="str">
        <f t="shared" si="70"/>
        <v/>
      </c>
    </row>
    <row r="3243" spans="1:28" ht="12.95" customHeight="1">
      <c r="A3243" s="168"/>
      <c r="B3243" s="168"/>
      <c r="C3243" s="532"/>
      <c r="D3243" s="168"/>
      <c r="E3243" s="168"/>
      <c r="F3243" s="168"/>
      <c r="G3243" s="168"/>
      <c r="H3243" s="530"/>
      <c r="I3243" s="530"/>
      <c r="J3243" s="660"/>
      <c r="K3243" s="530"/>
      <c r="L3243" s="657"/>
      <c r="M3243" s="168"/>
      <c r="N3243" s="828"/>
      <c r="O3243" s="168"/>
      <c r="P3243" s="168"/>
      <c r="AB3243" s="1129" t="str">
        <f t="shared" si="70"/>
        <v/>
      </c>
    </row>
    <row r="3244" spans="1:28" ht="12.95" customHeight="1">
      <c r="A3244" s="168"/>
      <c r="B3244" s="168"/>
      <c r="C3244" s="532"/>
      <c r="D3244" s="168"/>
      <c r="E3244" s="168"/>
      <c r="F3244" s="168"/>
      <c r="G3244" s="168"/>
      <c r="H3244" s="530"/>
      <c r="I3244" s="530"/>
      <c r="J3244" s="660"/>
      <c r="K3244" s="530"/>
      <c r="L3244" s="657"/>
      <c r="M3244" s="168"/>
      <c r="N3244" s="828"/>
      <c r="O3244" s="168"/>
      <c r="P3244" s="168"/>
      <c r="AB3244" s="1129" t="str">
        <f t="shared" si="70"/>
        <v/>
      </c>
    </row>
    <row r="3245" spans="1:28" ht="12.95" customHeight="1">
      <c r="A3245" s="168"/>
      <c r="B3245" s="168"/>
      <c r="C3245" s="532"/>
      <c r="D3245" s="168"/>
      <c r="E3245" s="168"/>
      <c r="F3245" s="168"/>
      <c r="G3245" s="168"/>
      <c r="H3245" s="530"/>
      <c r="I3245" s="530"/>
      <c r="J3245" s="660"/>
      <c r="K3245" s="530"/>
      <c r="L3245" s="657"/>
      <c r="M3245" s="168"/>
      <c r="N3245" s="828"/>
      <c r="O3245" s="168"/>
      <c r="P3245" s="168"/>
      <c r="AB3245" s="1129" t="str">
        <f t="shared" si="70"/>
        <v/>
      </c>
    </row>
    <row r="3246" spans="1:28" ht="12.95" customHeight="1">
      <c r="A3246" s="168"/>
      <c r="B3246" s="168"/>
      <c r="C3246" s="532"/>
      <c r="D3246" s="168"/>
      <c r="E3246" s="168"/>
      <c r="F3246" s="168"/>
      <c r="G3246" s="168"/>
      <c r="H3246" s="530"/>
      <c r="I3246" s="530"/>
      <c r="J3246" s="660"/>
      <c r="K3246" s="530"/>
      <c r="L3246" s="657"/>
      <c r="M3246" s="168"/>
      <c r="N3246" s="828"/>
      <c r="O3246" s="168"/>
      <c r="P3246" s="168"/>
      <c r="AB3246" s="1129" t="str">
        <f t="shared" si="70"/>
        <v/>
      </c>
    </row>
    <row r="3247" spans="1:28" ht="12.95" customHeight="1">
      <c r="A3247" s="168"/>
      <c r="B3247" s="168"/>
      <c r="C3247" s="532"/>
      <c r="D3247" s="168"/>
      <c r="E3247" s="168"/>
      <c r="F3247" s="168"/>
      <c r="G3247" s="168"/>
      <c r="H3247" s="530"/>
      <c r="I3247" s="530"/>
      <c r="J3247" s="660"/>
      <c r="K3247" s="530"/>
      <c r="L3247" s="657"/>
      <c r="M3247" s="168"/>
      <c r="N3247" s="828"/>
      <c r="O3247" s="168"/>
      <c r="P3247" s="168"/>
      <c r="AB3247" s="1129" t="str">
        <f t="shared" si="70"/>
        <v/>
      </c>
    </row>
    <row r="3248" spans="1:28" ht="12.95" customHeight="1">
      <c r="A3248" s="168"/>
      <c r="B3248" s="168"/>
      <c r="C3248" s="532"/>
      <c r="D3248" s="168"/>
      <c r="E3248" s="168"/>
      <c r="F3248" s="168"/>
      <c r="G3248" s="168"/>
      <c r="H3248" s="530"/>
      <c r="I3248" s="530"/>
      <c r="J3248" s="660"/>
      <c r="K3248" s="530"/>
      <c r="L3248" s="657"/>
      <c r="M3248" s="168"/>
      <c r="N3248" s="828"/>
      <c r="O3248" s="168"/>
      <c r="P3248" s="168"/>
      <c r="AB3248" s="1129" t="str">
        <f t="shared" si="70"/>
        <v/>
      </c>
    </row>
    <row r="3249" spans="1:28" ht="12.95" customHeight="1">
      <c r="A3249" s="168"/>
      <c r="B3249" s="168"/>
      <c r="C3249" s="532"/>
      <c r="D3249" s="168"/>
      <c r="E3249" s="168"/>
      <c r="F3249" s="168"/>
      <c r="G3249" s="168"/>
      <c r="H3249" s="530"/>
      <c r="I3249" s="530"/>
      <c r="J3249" s="660"/>
      <c r="K3249" s="530"/>
      <c r="L3249" s="657"/>
      <c r="M3249" s="168"/>
      <c r="N3249" s="828"/>
      <c r="O3249" s="168"/>
      <c r="P3249" s="168"/>
      <c r="AB3249" s="1129" t="str">
        <f t="shared" si="70"/>
        <v/>
      </c>
    </row>
    <row r="3250" spans="1:28" ht="12.95" customHeight="1">
      <c r="A3250" s="168"/>
      <c r="B3250" s="168"/>
      <c r="C3250" s="532"/>
      <c r="D3250" s="168"/>
      <c r="E3250" s="168"/>
      <c r="F3250" s="168"/>
      <c r="G3250" s="168"/>
      <c r="H3250" s="530"/>
      <c r="I3250" s="530"/>
      <c r="J3250" s="660"/>
      <c r="K3250" s="530"/>
      <c r="L3250" s="657"/>
      <c r="M3250" s="168"/>
      <c r="N3250" s="828"/>
      <c r="O3250" s="168"/>
      <c r="P3250" s="168"/>
      <c r="AB3250" s="1129" t="str">
        <f t="shared" si="70"/>
        <v/>
      </c>
    </row>
    <row r="3251" spans="1:28" ht="12.95" customHeight="1">
      <c r="A3251" s="168"/>
      <c r="B3251" s="168"/>
      <c r="C3251" s="532"/>
      <c r="D3251" s="168"/>
      <c r="E3251" s="168"/>
      <c r="F3251" s="168"/>
      <c r="G3251" s="168"/>
      <c r="H3251" s="530"/>
      <c r="I3251" s="530"/>
      <c r="J3251" s="660"/>
      <c r="K3251" s="530"/>
      <c r="L3251" s="657"/>
      <c r="M3251" s="168"/>
      <c r="N3251" s="828"/>
      <c r="O3251" s="168"/>
      <c r="P3251" s="168"/>
      <c r="AB3251" s="1129" t="str">
        <f t="shared" si="70"/>
        <v/>
      </c>
    </row>
    <row r="3252" spans="1:28" ht="12.95" customHeight="1">
      <c r="A3252" s="168"/>
      <c r="B3252" s="168"/>
      <c r="C3252" s="532"/>
      <c r="D3252" s="168"/>
      <c r="E3252" s="168"/>
      <c r="F3252" s="168"/>
      <c r="G3252" s="168"/>
      <c r="H3252" s="530"/>
      <c r="I3252" s="530"/>
      <c r="J3252" s="660"/>
      <c r="K3252" s="530"/>
      <c r="L3252" s="657"/>
      <c r="M3252" s="168"/>
      <c r="N3252" s="828"/>
      <c r="O3252" s="168"/>
      <c r="P3252" s="168"/>
      <c r="AB3252" s="1129" t="str">
        <f t="shared" si="70"/>
        <v/>
      </c>
    </row>
    <row r="3253" spans="1:28" ht="12.95" customHeight="1">
      <c r="A3253" s="168"/>
      <c r="B3253" s="168"/>
      <c r="C3253" s="532"/>
      <c r="D3253" s="168"/>
      <c r="E3253" s="168"/>
      <c r="F3253" s="168"/>
      <c r="G3253" s="168"/>
      <c r="H3253" s="530"/>
      <c r="I3253" s="530"/>
      <c r="J3253" s="660"/>
      <c r="K3253" s="530"/>
      <c r="L3253" s="657"/>
      <c r="M3253" s="168"/>
      <c r="N3253" s="828"/>
      <c r="O3253" s="168"/>
      <c r="P3253" s="168"/>
      <c r="AB3253" s="1129" t="str">
        <f t="shared" si="70"/>
        <v/>
      </c>
    </row>
    <row r="3254" spans="1:28" ht="12.95" customHeight="1">
      <c r="A3254" s="168"/>
      <c r="B3254" s="168"/>
      <c r="C3254" s="532"/>
      <c r="D3254" s="168"/>
      <c r="E3254" s="168"/>
      <c r="F3254" s="168"/>
      <c r="G3254" s="168"/>
      <c r="H3254" s="530"/>
      <c r="I3254" s="530"/>
      <c r="J3254" s="660"/>
      <c r="K3254" s="530"/>
      <c r="L3254" s="657"/>
      <c r="M3254" s="168"/>
      <c r="N3254" s="828"/>
      <c r="O3254" s="168"/>
      <c r="P3254" s="168"/>
      <c r="AB3254" s="1129" t="str">
        <f t="shared" si="70"/>
        <v/>
      </c>
    </row>
    <row r="3255" spans="1:28" ht="12.95" customHeight="1">
      <c r="A3255" s="168"/>
      <c r="B3255" s="168"/>
      <c r="C3255" s="532"/>
      <c r="D3255" s="168"/>
      <c r="E3255" s="168"/>
      <c r="F3255" s="168"/>
      <c r="G3255" s="168"/>
      <c r="H3255" s="530"/>
      <c r="I3255" s="530"/>
      <c r="J3255" s="660"/>
      <c r="K3255" s="530"/>
      <c r="L3255" s="657"/>
      <c r="M3255" s="168"/>
      <c r="N3255" s="828"/>
      <c r="O3255" s="168"/>
      <c r="P3255" s="168"/>
      <c r="AB3255" s="1129" t="str">
        <f t="shared" si="70"/>
        <v/>
      </c>
    </row>
    <row r="3256" spans="1:28" ht="12.95" customHeight="1">
      <c r="A3256" s="168"/>
      <c r="B3256" s="168"/>
      <c r="C3256" s="532"/>
      <c r="D3256" s="168"/>
      <c r="E3256" s="168"/>
      <c r="F3256" s="168"/>
      <c r="G3256" s="168"/>
      <c r="H3256" s="530"/>
      <c r="I3256" s="530"/>
      <c r="J3256" s="660"/>
      <c r="K3256" s="530"/>
      <c r="L3256" s="657"/>
      <c r="M3256" s="168"/>
      <c r="N3256" s="828"/>
      <c r="O3256" s="168"/>
      <c r="P3256" s="168"/>
      <c r="AB3256" s="1129" t="str">
        <f t="shared" si="70"/>
        <v/>
      </c>
    </row>
    <row r="3257" spans="1:28" ht="12.95" customHeight="1">
      <c r="A3257" s="168"/>
      <c r="B3257" s="168"/>
      <c r="C3257" s="532"/>
      <c r="D3257" s="168"/>
      <c r="E3257" s="168"/>
      <c r="F3257" s="168"/>
      <c r="G3257" s="168"/>
      <c r="H3257" s="530"/>
      <c r="I3257" s="530"/>
      <c r="J3257" s="660"/>
      <c r="K3257" s="530"/>
      <c r="L3257" s="657"/>
      <c r="M3257" s="168"/>
      <c r="N3257" s="828"/>
      <c r="O3257" s="168"/>
      <c r="P3257" s="168"/>
      <c r="AB3257" s="1129" t="str">
        <f t="shared" si="70"/>
        <v/>
      </c>
    </row>
    <row r="3258" spans="1:28" ht="12.95" customHeight="1">
      <c r="A3258" s="168"/>
      <c r="B3258" s="168"/>
      <c r="C3258" s="532"/>
      <c r="D3258" s="168"/>
      <c r="E3258" s="168"/>
      <c r="F3258" s="168"/>
      <c r="G3258" s="168"/>
      <c r="H3258" s="530"/>
      <c r="I3258" s="530"/>
      <c r="J3258" s="660"/>
      <c r="K3258" s="530"/>
      <c r="L3258" s="657"/>
      <c r="M3258" s="168"/>
      <c r="N3258" s="828"/>
      <c r="O3258" s="168"/>
      <c r="P3258" s="168"/>
      <c r="AB3258" s="1129" t="str">
        <f t="shared" si="70"/>
        <v/>
      </c>
    </row>
    <row r="3259" spans="1:28" ht="12.95" customHeight="1">
      <c r="A3259" s="168"/>
      <c r="B3259" s="168"/>
      <c r="C3259" s="532"/>
      <c r="D3259" s="168"/>
      <c r="E3259" s="168"/>
      <c r="F3259" s="168"/>
      <c r="G3259" s="168"/>
      <c r="H3259" s="530"/>
      <c r="I3259" s="530"/>
      <c r="J3259" s="660"/>
      <c r="K3259" s="530"/>
      <c r="L3259" s="657"/>
      <c r="M3259" s="168"/>
      <c r="N3259" s="828"/>
      <c r="O3259" s="168"/>
      <c r="P3259" s="168"/>
      <c r="AB3259" s="1129" t="str">
        <f t="shared" si="70"/>
        <v/>
      </c>
    </row>
    <row r="3260" spans="1:28" ht="12.95" customHeight="1">
      <c r="A3260" s="168"/>
      <c r="B3260" s="168"/>
      <c r="C3260" s="532"/>
      <c r="D3260" s="168"/>
      <c r="E3260" s="168"/>
      <c r="F3260" s="168"/>
      <c r="G3260" s="168"/>
      <c r="H3260" s="530"/>
      <c r="I3260" s="530"/>
      <c r="J3260" s="660"/>
      <c r="K3260" s="530"/>
      <c r="L3260" s="657"/>
      <c r="M3260" s="168"/>
      <c r="N3260" s="828"/>
      <c r="O3260" s="168"/>
      <c r="P3260" s="168"/>
      <c r="AB3260" s="1129" t="str">
        <f t="shared" si="70"/>
        <v/>
      </c>
    </row>
    <row r="3261" spans="1:28" ht="12.95" customHeight="1">
      <c r="A3261" s="168"/>
      <c r="B3261" s="168"/>
      <c r="C3261" s="532"/>
      <c r="D3261" s="168"/>
      <c r="E3261" s="168"/>
      <c r="F3261" s="168"/>
      <c r="G3261" s="168"/>
      <c r="H3261" s="530"/>
      <c r="I3261" s="530"/>
      <c r="J3261" s="660"/>
      <c r="K3261" s="530"/>
      <c r="L3261" s="657"/>
      <c r="M3261" s="168"/>
      <c r="N3261" s="828"/>
      <c r="O3261" s="168"/>
      <c r="P3261" s="168"/>
      <c r="AB3261" s="1129" t="str">
        <f t="shared" si="70"/>
        <v/>
      </c>
    </row>
    <row r="3262" spans="1:28" ht="12.95" customHeight="1">
      <c r="A3262" s="168"/>
      <c r="B3262" s="168"/>
      <c r="C3262" s="532"/>
      <c r="D3262" s="168"/>
      <c r="E3262" s="168"/>
      <c r="F3262" s="168"/>
      <c r="G3262" s="168"/>
      <c r="H3262" s="530"/>
      <c r="I3262" s="530"/>
      <c r="J3262" s="660"/>
      <c r="K3262" s="530"/>
      <c r="L3262" s="657"/>
      <c r="M3262" s="168"/>
      <c r="N3262" s="828"/>
      <c r="O3262" s="168"/>
      <c r="P3262" s="168"/>
      <c r="AB3262" s="1129" t="str">
        <f t="shared" si="70"/>
        <v/>
      </c>
    </row>
    <row r="3263" spans="1:28" ht="12.95" customHeight="1">
      <c r="A3263" s="168"/>
      <c r="B3263" s="168"/>
      <c r="C3263" s="532"/>
      <c r="D3263" s="168"/>
      <c r="E3263" s="168"/>
      <c r="F3263" s="168"/>
      <c r="G3263" s="168"/>
      <c r="H3263" s="530"/>
      <c r="I3263" s="530"/>
      <c r="J3263" s="660"/>
      <c r="K3263" s="530"/>
      <c r="L3263" s="657"/>
      <c r="M3263" s="168"/>
      <c r="N3263" s="828"/>
      <c r="O3263" s="168"/>
      <c r="P3263" s="168"/>
      <c r="AB3263" s="1129" t="str">
        <f t="shared" si="70"/>
        <v/>
      </c>
    </row>
    <row r="3264" spans="1:28" ht="12.95" customHeight="1">
      <c r="A3264" s="168"/>
      <c r="B3264" s="168"/>
      <c r="C3264" s="532"/>
      <c r="D3264" s="168"/>
      <c r="E3264" s="168"/>
      <c r="F3264" s="168"/>
      <c r="G3264" s="168"/>
      <c r="H3264" s="530"/>
      <c r="I3264" s="530"/>
      <c r="J3264" s="660"/>
      <c r="K3264" s="530"/>
      <c r="L3264" s="657"/>
      <c r="M3264" s="168"/>
      <c r="N3264" s="828"/>
      <c r="O3264" s="168"/>
      <c r="P3264" s="168"/>
      <c r="AB3264" s="1129" t="str">
        <f t="shared" si="70"/>
        <v/>
      </c>
    </row>
    <row r="3265" spans="1:28" ht="12.95" customHeight="1">
      <c r="A3265" s="168"/>
      <c r="B3265" s="168"/>
      <c r="C3265" s="532"/>
      <c r="D3265" s="168"/>
      <c r="E3265" s="168"/>
      <c r="F3265" s="168"/>
      <c r="G3265" s="168"/>
      <c r="H3265" s="530"/>
      <c r="I3265" s="530"/>
      <c r="J3265" s="660"/>
      <c r="K3265" s="530"/>
      <c r="L3265" s="657"/>
      <c r="M3265" s="168"/>
      <c r="N3265" s="828"/>
      <c r="O3265" s="168"/>
      <c r="P3265" s="168"/>
      <c r="AB3265" s="1129" t="str">
        <f t="shared" si="70"/>
        <v/>
      </c>
    </row>
    <row r="3266" spans="1:28" ht="12.95" customHeight="1">
      <c r="A3266" s="168"/>
      <c r="B3266" s="168"/>
      <c r="C3266" s="532"/>
      <c r="D3266" s="168"/>
      <c r="E3266" s="168"/>
      <c r="F3266" s="168"/>
      <c r="G3266" s="168"/>
      <c r="H3266" s="530"/>
      <c r="I3266" s="530"/>
      <c r="J3266" s="660"/>
      <c r="K3266" s="530"/>
      <c r="L3266" s="657"/>
      <c r="M3266" s="168"/>
      <c r="N3266" s="828"/>
      <c r="O3266" s="168"/>
      <c r="P3266" s="168"/>
      <c r="AB3266" s="1129" t="str">
        <f t="shared" si="70"/>
        <v/>
      </c>
    </row>
    <row r="3267" spans="1:28" ht="12.95" customHeight="1">
      <c r="A3267" s="168"/>
      <c r="B3267" s="168"/>
      <c r="C3267" s="532"/>
      <c r="D3267" s="168"/>
      <c r="E3267" s="168"/>
      <c r="F3267" s="168"/>
      <c r="G3267" s="168"/>
      <c r="H3267" s="530"/>
      <c r="I3267" s="530"/>
      <c r="J3267" s="660"/>
      <c r="K3267" s="530"/>
      <c r="L3267" s="657"/>
      <c r="M3267" s="168"/>
      <c r="N3267" s="828"/>
      <c r="O3267" s="168"/>
      <c r="P3267" s="168"/>
      <c r="AB3267" s="1129" t="str">
        <f t="shared" si="70"/>
        <v/>
      </c>
    </row>
    <row r="3268" spans="1:28" ht="12.95" customHeight="1">
      <c r="A3268" s="168"/>
      <c r="B3268" s="168"/>
      <c r="C3268" s="532"/>
      <c r="D3268" s="168"/>
      <c r="E3268" s="168"/>
      <c r="F3268" s="168"/>
      <c r="G3268" s="168"/>
      <c r="H3268" s="530"/>
      <c r="I3268" s="530"/>
      <c r="J3268" s="660"/>
      <c r="K3268" s="530"/>
      <c r="L3268" s="657"/>
      <c r="M3268" s="168"/>
      <c r="N3268" s="828"/>
      <c r="O3268" s="168"/>
      <c r="P3268" s="168"/>
      <c r="AB3268" s="1129" t="str">
        <f t="shared" si="70"/>
        <v/>
      </c>
    </row>
    <row r="3269" spans="1:28" ht="12.95" customHeight="1">
      <c r="A3269" s="168"/>
      <c r="B3269" s="168"/>
      <c r="C3269" s="532"/>
      <c r="D3269" s="168"/>
      <c r="E3269" s="168"/>
      <c r="F3269" s="168"/>
      <c r="G3269" s="168"/>
      <c r="H3269" s="530"/>
      <c r="I3269" s="530"/>
      <c r="J3269" s="660"/>
      <c r="K3269" s="530"/>
      <c r="L3269" s="657"/>
      <c r="M3269" s="168"/>
      <c r="N3269" s="828"/>
      <c r="O3269" s="168"/>
      <c r="P3269" s="168"/>
      <c r="AB3269" s="1129" t="str">
        <f t="shared" si="70"/>
        <v/>
      </c>
    </row>
    <row r="3270" spans="1:28" ht="12.95" customHeight="1">
      <c r="A3270" s="168"/>
      <c r="B3270" s="168"/>
      <c r="C3270" s="532"/>
      <c r="D3270" s="168"/>
      <c r="E3270" s="168"/>
      <c r="F3270" s="168"/>
      <c r="G3270" s="168"/>
      <c r="H3270" s="530"/>
      <c r="I3270" s="530"/>
      <c r="J3270" s="660"/>
      <c r="K3270" s="530"/>
      <c r="L3270" s="657"/>
      <c r="M3270" s="168"/>
      <c r="N3270" s="828"/>
      <c r="O3270" s="168"/>
      <c r="P3270" s="168"/>
      <c r="AB3270" s="1129" t="str">
        <f t="shared" si="70"/>
        <v/>
      </c>
    </row>
    <row r="3271" spans="1:28" ht="12.95" customHeight="1">
      <c r="A3271" s="168"/>
      <c r="B3271" s="168"/>
      <c r="C3271" s="532"/>
      <c r="D3271" s="168"/>
      <c r="E3271" s="168"/>
      <c r="F3271" s="168"/>
      <c r="G3271" s="168"/>
      <c r="H3271" s="530"/>
      <c r="I3271" s="530"/>
      <c r="J3271" s="660"/>
      <c r="K3271" s="530"/>
      <c r="L3271" s="657"/>
      <c r="M3271" s="168"/>
      <c r="N3271" s="828"/>
      <c r="O3271" s="168"/>
      <c r="P3271" s="168"/>
      <c r="AB3271" s="1129" t="str">
        <f t="shared" si="70"/>
        <v/>
      </c>
    </row>
    <row r="3272" spans="1:28" ht="12.95" customHeight="1">
      <c r="A3272" s="168"/>
      <c r="B3272" s="168"/>
      <c r="C3272" s="532"/>
      <c r="D3272" s="168"/>
      <c r="E3272" s="168"/>
      <c r="F3272" s="168"/>
      <c r="G3272" s="168"/>
      <c r="H3272" s="530"/>
      <c r="I3272" s="530"/>
      <c r="J3272" s="660"/>
      <c r="K3272" s="530"/>
      <c r="L3272" s="657"/>
      <c r="M3272" s="168"/>
      <c r="N3272" s="828"/>
      <c r="O3272" s="168"/>
      <c r="P3272" s="168"/>
      <c r="AB3272" s="1129" t="str">
        <f t="shared" si="70"/>
        <v/>
      </c>
    </row>
    <row r="3273" spans="1:28" ht="12.95" customHeight="1">
      <c r="A3273" s="168"/>
      <c r="B3273" s="168"/>
      <c r="C3273" s="532"/>
      <c r="D3273" s="168"/>
      <c r="E3273" s="168"/>
      <c r="F3273" s="168"/>
      <c r="G3273" s="168"/>
      <c r="H3273" s="530"/>
      <c r="I3273" s="530"/>
      <c r="J3273" s="660"/>
      <c r="K3273" s="530"/>
      <c r="L3273" s="657"/>
      <c r="M3273" s="168"/>
      <c r="N3273" s="828"/>
      <c r="O3273" s="168"/>
      <c r="P3273" s="168"/>
      <c r="AB3273" s="1129" t="str">
        <f t="shared" si="70"/>
        <v/>
      </c>
    </row>
    <row r="3274" spans="1:28" ht="12.95" customHeight="1">
      <c r="A3274" s="168"/>
      <c r="B3274" s="168"/>
      <c r="C3274" s="532"/>
      <c r="D3274" s="168"/>
      <c r="E3274" s="168"/>
      <c r="F3274" s="168"/>
      <c r="G3274" s="168"/>
      <c r="H3274" s="530"/>
      <c r="I3274" s="530"/>
      <c r="J3274" s="660"/>
      <c r="K3274" s="530"/>
      <c r="L3274" s="657"/>
      <c r="M3274" s="168"/>
      <c r="N3274" s="828"/>
      <c r="O3274" s="168"/>
      <c r="P3274" s="168"/>
      <c r="AB3274" s="1129" t="str">
        <f t="shared" si="70"/>
        <v/>
      </c>
    </row>
    <row r="3275" spans="1:28" ht="12.95" customHeight="1">
      <c r="A3275" s="168"/>
      <c r="B3275" s="168"/>
      <c r="C3275" s="532"/>
      <c r="D3275" s="168"/>
      <c r="E3275" s="168"/>
      <c r="F3275" s="168"/>
      <c r="G3275" s="168"/>
      <c r="H3275" s="530"/>
      <c r="I3275" s="530"/>
      <c r="J3275" s="660"/>
      <c r="K3275" s="530"/>
      <c r="L3275" s="657"/>
      <c r="M3275" s="168"/>
      <c r="N3275" s="828"/>
      <c r="O3275" s="168"/>
      <c r="P3275" s="168"/>
      <c r="AB3275" s="1129" t="str">
        <f t="shared" ref="AB3275:AB3338" si="71">IF(TRIM(A3275)="","",CONCATENATE(TRIM(D3275),TRIM(E3275)))</f>
        <v/>
      </c>
    </row>
    <row r="3276" spans="1:28" ht="12.95" customHeight="1">
      <c r="A3276" s="168"/>
      <c r="B3276" s="168"/>
      <c r="C3276" s="532"/>
      <c r="D3276" s="168"/>
      <c r="E3276" s="168"/>
      <c r="F3276" s="168"/>
      <c r="G3276" s="168"/>
      <c r="H3276" s="530"/>
      <c r="I3276" s="530"/>
      <c r="J3276" s="660"/>
      <c r="K3276" s="530"/>
      <c r="L3276" s="657"/>
      <c r="M3276" s="168"/>
      <c r="N3276" s="828"/>
      <c r="O3276" s="168"/>
      <c r="P3276" s="168"/>
      <c r="AB3276" s="1129" t="str">
        <f t="shared" si="71"/>
        <v/>
      </c>
    </row>
    <row r="3277" spans="1:28" ht="12.95" customHeight="1">
      <c r="A3277" s="168"/>
      <c r="B3277" s="168"/>
      <c r="C3277" s="532"/>
      <c r="D3277" s="168"/>
      <c r="E3277" s="168"/>
      <c r="F3277" s="168"/>
      <c r="G3277" s="168"/>
      <c r="H3277" s="530"/>
      <c r="I3277" s="530"/>
      <c r="J3277" s="660"/>
      <c r="K3277" s="530"/>
      <c r="L3277" s="657"/>
      <c r="M3277" s="168"/>
      <c r="N3277" s="828"/>
      <c r="O3277" s="168"/>
      <c r="P3277" s="168"/>
      <c r="AB3277" s="1129" t="str">
        <f t="shared" si="71"/>
        <v/>
      </c>
    </row>
    <row r="3278" spans="1:28" ht="12.95" customHeight="1">
      <c r="A3278" s="168"/>
      <c r="B3278" s="168"/>
      <c r="C3278" s="532"/>
      <c r="D3278" s="168"/>
      <c r="E3278" s="168"/>
      <c r="F3278" s="168"/>
      <c r="G3278" s="168"/>
      <c r="H3278" s="530"/>
      <c r="I3278" s="530"/>
      <c r="J3278" s="660"/>
      <c r="K3278" s="530"/>
      <c r="L3278" s="657"/>
      <c r="M3278" s="168"/>
      <c r="N3278" s="828"/>
      <c r="O3278" s="168"/>
      <c r="P3278" s="168"/>
      <c r="AB3278" s="1129" t="str">
        <f t="shared" si="71"/>
        <v/>
      </c>
    </row>
    <row r="3279" spans="1:28" ht="12.95" customHeight="1">
      <c r="A3279" s="168"/>
      <c r="B3279" s="168"/>
      <c r="C3279" s="532"/>
      <c r="D3279" s="168"/>
      <c r="E3279" s="168"/>
      <c r="F3279" s="168"/>
      <c r="G3279" s="168"/>
      <c r="H3279" s="530"/>
      <c r="I3279" s="530"/>
      <c r="J3279" s="660"/>
      <c r="K3279" s="530"/>
      <c r="L3279" s="657"/>
      <c r="M3279" s="168"/>
      <c r="N3279" s="828"/>
      <c r="O3279" s="168"/>
      <c r="P3279" s="168"/>
      <c r="AB3279" s="1129" t="str">
        <f t="shared" si="71"/>
        <v/>
      </c>
    </row>
    <row r="3280" spans="1:28" ht="12.95" customHeight="1">
      <c r="A3280" s="168"/>
      <c r="B3280" s="168"/>
      <c r="C3280" s="532"/>
      <c r="D3280" s="168"/>
      <c r="E3280" s="168"/>
      <c r="F3280" s="168"/>
      <c r="G3280" s="168"/>
      <c r="H3280" s="530"/>
      <c r="I3280" s="530"/>
      <c r="J3280" s="660"/>
      <c r="K3280" s="530"/>
      <c r="L3280" s="657"/>
      <c r="M3280" s="168"/>
      <c r="N3280" s="828"/>
      <c r="O3280" s="168"/>
      <c r="P3280" s="168"/>
      <c r="AB3280" s="1129" t="str">
        <f t="shared" si="71"/>
        <v/>
      </c>
    </row>
    <row r="3281" spans="1:28" ht="12.95" customHeight="1">
      <c r="A3281" s="168"/>
      <c r="B3281" s="168"/>
      <c r="C3281" s="532"/>
      <c r="D3281" s="168"/>
      <c r="E3281" s="168"/>
      <c r="F3281" s="168"/>
      <c r="G3281" s="168"/>
      <c r="H3281" s="530"/>
      <c r="I3281" s="530"/>
      <c r="J3281" s="660"/>
      <c r="K3281" s="530"/>
      <c r="L3281" s="657"/>
      <c r="M3281" s="168"/>
      <c r="N3281" s="828"/>
      <c r="O3281" s="168"/>
      <c r="P3281" s="168"/>
      <c r="AB3281" s="1129" t="str">
        <f t="shared" si="71"/>
        <v/>
      </c>
    </row>
    <row r="3282" spans="1:28" ht="12.95" customHeight="1">
      <c r="A3282" s="168"/>
      <c r="B3282" s="168"/>
      <c r="C3282" s="532"/>
      <c r="D3282" s="168"/>
      <c r="E3282" s="168"/>
      <c r="F3282" s="168"/>
      <c r="G3282" s="168"/>
      <c r="H3282" s="530"/>
      <c r="I3282" s="530"/>
      <c r="J3282" s="660"/>
      <c r="K3282" s="530"/>
      <c r="L3282" s="657"/>
      <c r="M3282" s="168"/>
      <c r="N3282" s="828"/>
      <c r="O3282" s="168"/>
      <c r="P3282" s="168"/>
      <c r="AB3282" s="1129" t="str">
        <f t="shared" si="71"/>
        <v/>
      </c>
    </row>
    <row r="3283" spans="1:28" ht="12.95" customHeight="1">
      <c r="A3283" s="168"/>
      <c r="B3283" s="168"/>
      <c r="C3283" s="532"/>
      <c r="D3283" s="168"/>
      <c r="E3283" s="168"/>
      <c r="F3283" s="168"/>
      <c r="G3283" s="168"/>
      <c r="H3283" s="530"/>
      <c r="I3283" s="530"/>
      <c r="J3283" s="660"/>
      <c r="K3283" s="530"/>
      <c r="L3283" s="657"/>
      <c r="M3283" s="168"/>
      <c r="N3283" s="828"/>
      <c r="O3283" s="168"/>
      <c r="P3283" s="168"/>
      <c r="AB3283" s="1129" t="str">
        <f t="shared" si="71"/>
        <v/>
      </c>
    </row>
    <row r="3284" spans="1:28" ht="12.95" customHeight="1">
      <c r="A3284" s="168"/>
      <c r="B3284" s="168"/>
      <c r="C3284" s="532"/>
      <c r="D3284" s="168"/>
      <c r="E3284" s="168"/>
      <c r="F3284" s="168"/>
      <c r="G3284" s="168"/>
      <c r="H3284" s="530"/>
      <c r="I3284" s="530"/>
      <c r="J3284" s="660"/>
      <c r="K3284" s="530"/>
      <c r="L3284" s="657"/>
      <c r="M3284" s="168"/>
      <c r="N3284" s="828"/>
      <c r="O3284" s="168"/>
      <c r="P3284" s="168"/>
      <c r="AB3284" s="1129" t="str">
        <f t="shared" si="71"/>
        <v/>
      </c>
    </row>
    <row r="3285" spans="1:28" ht="12.95" customHeight="1">
      <c r="A3285" s="168"/>
      <c r="B3285" s="168"/>
      <c r="C3285" s="532"/>
      <c r="D3285" s="168"/>
      <c r="E3285" s="168"/>
      <c r="F3285" s="168"/>
      <c r="G3285" s="168"/>
      <c r="H3285" s="530"/>
      <c r="I3285" s="530"/>
      <c r="J3285" s="660"/>
      <c r="K3285" s="530"/>
      <c r="L3285" s="657"/>
      <c r="M3285" s="168"/>
      <c r="N3285" s="828"/>
      <c r="O3285" s="168"/>
      <c r="P3285" s="168"/>
      <c r="AB3285" s="1129" t="str">
        <f t="shared" si="71"/>
        <v/>
      </c>
    </row>
    <row r="3286" spans="1:28" ht="12.95" customHeight="1">
      <c r="A3286" s="168"/>
      <c r="B3286" s="168"/>
      <c r="C3286" s="532"/>
      <c r="D3286" s="168"/>
      <c r="E3286" s="168"/>
      <c r="F3286" s="168"/>
      <c r="G3286" s="168"/>
      <c r="H3286" s="530"/>
      <c r="I3286" s="530"/>
      <c r="J3286" s="660"/>
      <c r="K3286" s="530"/>
      <c r="L3286" s="657"/>
      <c r="M3286" s="168"/>
      <c r="N3286" s="828"/>
      <c r="O3286" s="168"/>
      <c r="P3286" s="168"/>
      <c r="AB3286" s="1129" t="str">
        <f t="shared" si="71"/>
        <v/>
      </c>
    </row>
    <row r="3287" spans="1:28" ht="12.95" customHeight="1">
      <c r="A3287" s="168"/>
      <c r="B3287" s="168"/>
      <c r="C3287" s="532"/>
      <c r="D3287" s="168"/>
      <c r="E3287" s="168"/>
      <c r="F3287" s="168"/>
      <c r="G3287" s="168"/>
      <c r="H3287" s="530"/>
      <c r="I3287" s="530"/>
      <c r="J3287" s="660"/>
      <c r="K3287" s="530"/>
      <c r="L3287" s="657"/>
      <c r="M3287" s="168"/>
      <c r="N3287" s="828"/>
      <c r="O3287" s="168"/>
      <c r="P3287" s="168"/>
      <c r="AB3287" s="1129" t="str">
        <f t="shared" si="71"/>
        <v/>
      </c>
    </row>
    <row r="3288" spans="1:28" ht="12.95" customHeight="1">
      <c r="A3288" s="168"/>
      <c r="B3288" s="168"/>
      <c r="C3288" s="532"/>
      <c r="D3288" s="168"/>
      <c r="E3288" s="168"/>
      <c r="F3288" s="168"/>
      <c r="G3288" s="168"/>
      <c r="H3288" s="530"/>
      <c r="I3288" s="530"/>
      <c r="J3288" s="660"/>
      <c r="K3288" s="530"/>
      <c r="L3288" s="657"/>
      <c r="M3288" s="168"/>
      <c r="N3288" s="828"/>
      <c r="O3288" s="168"/>
      <c r="P3288" s="168"/>
      <c r="AB3288" s="1129" t="str">
        <f t="shared" si="71"/>
        <v/>
      </c>
    </row>
    <row r="3289" spans="1:28" ht="12.95" customHeight="1">
      <c r="A3289" s="168"/>
      <c r="B3289" s="168"/>
      <c r="C3289" s="532"/>
      <c r="D3289" s="168"/>
      <c r="E3289" s="168"/>
      <c r="F3289" s="168"/>
      <c r="G3289" s="168"/>
      <c r="H3289" s="530"/>
      <c r="I3289" s="530"/>
      <c r="J3289" s="660"/>
      <c r="K3289" s="530"/>
      <c r="L3289" s="657"/>
      <c r="M3289" s="168"/>
      <c r="N3289" s="828"/>
      <c r="O3289" s="168"/>
      <c r="P3289" s="168"/>
      <c r="AB3289" s="1129" t="str">
        <f t="shared" si="71"/>
        <v/>
      </c>
    </row>
    <row r="3290" spans="1:28" ht="12.95" customHeight="1">
      <c r="A3290" s="168"/>
      <c r="B3290" s="168"/>
      <c r="C3290" s="532"/>
      <c r="D3290" s="168"/>
      <c r="E3290" s="168"/>
      <c r="F3290" s="168"/>
      <c r="G3290" s="168"/>
      <c r="H3290" s="530"/>
      <c r="I3290" s="530"/>
      <c r="J3290" s="660"/>
      <c r="K3290" s="530"/>
      <c r="L3290" s="657"/>
      <c r="M3290" s="168"/>
      <c r="N3290" s="828"/>
      <c r="O3290" s="168"/>
      <c r="P3290" s="168"/>
      <c r="AB3290" s="1129" t="str">
        <f t="shared" si="71"/>
        <v/>
      </c>
    </row>
    <row r="3291" spans="1:28" ht="12.95" customHeight="1">
      <c r="A3291" s="168"/>
      <c r="B3291" s="168"/>
      <c r="C3291" s="532"/>
      <c r="D3291" s="168"/>
      <c r="E3291" s="168"/>
      <c r="F3291" s="168"/>
      <c r="G3291" s="168"/>
      <c r="H3291" s="530"/>
      <c r="I3291" s="530"/>
      <c r="J3291" s="660"/>
      <c r="K3291" s="530"/>
      <c r="L3291" s="657"/>
      <c r="M3291" s="168"/>
      <c r="N3291" s="828"/>
      <c r="O3291" s="168"/>
      <c r="P3291" s="168"/>
      <c r="AB3291" s="1129" t="str">
        <f t="shared" si="71"/>
        <v/>
      </c>
    </row>
    <row r="3292" spans="1:28" ht="12.95" customHeight="1">
      <c r="A3292" s="168"/>
      <c r="B3292" s="168"/>
      <c r="C3292" s="532"/>
      <c r="D3292" s="168"/>
      <c r="E3292" s="168"/>
      <c r="F3292" s="168"/>
      <c r="G3292" s="168"/>
      <c r="H3292" s="530"/>
      <c r="I3292" s="530"/>
      <c r="J3292" s="660"/>
      <c r="K3292" s="530"/>
      <c r="L3292" s="657"/>
      <c r="M3292" s="168"/>
      <c r="N3292" s="828"/>
      <c r="O3292" s="168"/>
      <c r="P3292" s="168"/>
      <c r="AB3292" s="1129" t="str">
        <f t="shared" si="71"/>
        <v/>
      </c>
    </row>
    <row r="3293" spans="1:28" ht="12.95" customHeight="1">
      <c r="A3293" s="168"/>
      <c r="B3293" s="168"/>
      <c r="C3293" s="532"/>
      <c r="D3293" s="168"/>
      <c r="E3293" s="168"/>
      <c r="F3293" s="168"/>
      <c r="G3293" s="168"/>
      <c r="H3293" s="530"/>
      <c r="I3293" s="530"/>
      <c r="J3293" s="660"/>
      <c r="K3293" s="530"/>
      <c r="L3293" s="657"/>
      <c r="M3293" s="168"/>
      <c r="N3293" s="828"/>
      <c r="O3293" s="168"/>
      <c r="P3293" s="168"/>
      <c r="AB3293" s="1129" t="str">
        <f t="shared" si="71"/>
        <v/>
      </c>
    </row>
    <row r="3294" spans="1:28" ht="12.95" customHeight="1">
      <c r="A3294" s="168"/>
      <c r="B3294" s="168"/>
      <c r="C3294" s="532"/>
      <c r="D3294" s="168"/>
      <c r="E3294" s="168"/>
      <c r="F3294" s="168"/>
      <c r="G3294" s="168"/>
      <c r="H3294" s="530"/>
      <c r="I3294" s="530"/>
      <c r="J3294" s="660"/>
      <c r="K3294" s="530"/>
      <c r="L3294" s="657"/>
      <c r="M3294" s="168"/>
      <c r="N3294" s="828"/>
      <c r="O3294" s="168"/>
      <c r="P3294" s="168"/>
      <c r="AB3294" s="1129" t="str">
        <f t="shared" si="71"/>
        <v/>
      </c>
    </row>
    <row r="3295" spans="1:28" ht="12.95" customHeight="1">
      <c r="A3295" s="168"/>
      <c r="B3295" s="168"/>
      <c r="C3295" s="532"/>
      <c r="D3295" s="168"/>
      <c r="E3295" s="168"/>
      <c r="F3295" s="168"/>
      <c r="G3295" s="168"/>
      <c r="H3295" s="530"/>
      <c r="I3295" s="530"/>
      <c r="J3295" s="660"/>
      <c r="K3295" s="530"/>
      <c r="L3295" s="657"/>
      <c r="M3295" s="168"/>
      <c r="N3295" s="828"/>
      <c r="O3295" s="168"/>
      <c r="P3295" s="168"/>
      <c r="AB3295" s="1129" t="str">
        <f t="shared" si="71"/>
        <v/>
      </c>
    </row>
    <row r="3296" spans="1:28" ht="12.95" customHeight="1">
      <c r="A3296" s="168"/>
      <c r="B3296" s="168"/>
      <c r="C3296" s="532"/>
      <c r="D3296" s="168"/>
      <c r="E3296" s="168"/>
      <c r="F3296" s="168"/>
      <c r="G3296" s="168"/>
      <c r="H3296" s="530"/>
      <c r="I3296" s="530"/>
      <c r="J3296" s="660"/>
      <c r="K3296" s="530"/>
      <c r="L3296" s="657"/>
      <c r="M3296" s="168"/>
      <c r="N3296" s="828"/>
      <c r="O3296" s="168"/>
      <c r="P3296" s="168"/>
      <c r="AB3296" s="1129" t="str">
        <f t="shared" si="71"/>
        <v/>
      </c>
    </row>
    <row r="3297" spans="1:28" ht="12.95" customHeight="1">
      <c r="A3297" s="168"/>
      <c r="B3297" s="168"/>
      <c r="C3297" s="532"/>
      <c r="D3297" s="168"/>
      <c r="E3297" s="168"/>
      <c r="F3297" s="168"/>
      <c r="G3297" s="168"/>
      <c r="H3297" s="530"/>
      <c r="I3297" s="530"/>
      <c r="J3297" s="660"/>
      <c r="K3297" s="530"/>
      <c r="L3297" s="657"/>
      <c r="M3297" s="168"/>
      <c r="N3297" s="828"/>
      <c r="O3297" s="168"/>
      <c r="P3297" s="168"/>
      <c r="AB3297" s="1129" t="str">
        <f t="shared" si="71"/>
        <v/>
      </c>
    </row>
    <row r="3298" spans="1:28" ht="12.95" customHeight="1">
      <c r="A3298" s="168"/>
      <c r="B3298" s="168"/>
      <c r="C3298" s="532"/>
      <c r="D3298" s="168"/>
      <c r="E3298" s="168"/>
      <c r="F3298" s="168"/>
      <c r="G3298" s="168"/>
      <c r="H3298" s="530"/>
      <c r="I3298" s="530"/>
      <c r="J3298" s="660"/>
      <c r="K3298" s="530"/>
      <c r="L3298" s="657"/>
      <c r="M3298" s="168"/>
      <c r="N3298" s="828"/>
      <c r="O3298" s="168"/>
      <c r="P3298" s="168"/>
      <c r="AB3298" s="1129" t="str">
        <f t="shared" si="71"/>
        <v/>
      </c>
    </row>
    <row r="3299" spans="1:28" ht="12.95" customHeight="1">
      <c r="A3299" s="168"/>
      <c r="B3299" s="168"/>
      <c r="C3299" s="532"/>
      <c r="D3299" s="168"/>
      <c r="E3299" s="168"/>
      <c r="F3299" s="168"/>
      <c r="G3299" s="168"/>
      <c r="H3299" s="530"/>
      <c r="I3299" s="530"/>
      <c r="J3299" s="660"/>
      <c r="K3299" s="530"/>
      <c r="L3299" s="657"/>
      <c r="M3299" s="168"/>
      <c r="N3299" s="828"/>
      <c r="O3299" s="168"/>
      <c r="P3299" s="168"/>
      <c r="AB3299" s="1129" t="str">
        <f t="shared" si="71"/>
        <v/>
      </c>
    </row>
    <row r="3300" spans="1:28" ht="12.95" customHeight="1">
      <c r="A3300" s="168"/>
      <c r="B3300" s="168"/>
      <c r="C3300" s="532"/>
      <c r="D3300" s="168"/>
      <c r="E3300" s="168"/>
      <c r="F3300" s="168"/>
      <c r="G3300" s="168"/>
      <c r="H3300" s="530"/>
      <c r="I3300" s="530"/>
      <c r="J3300" s="660"/>
      <c r="K3300" s="530"/>
      <c r="L3300" s="657"/>
      <c r="M3300" s="168"/>
      <c r="N3300" s="828"/>
      <c r="O3300" s="168"/>
      <c r="P3300" s="168"/>
      <c r="AB3300" s="1129" t="str">
        <f t="shared" si="71"/>
        <v/>
      </c>
    </row>
    <row r="3301" spans="1:28" ht="12.95" customHeight="1">
      <c r="A3301" s="168"/>
      <c r="B3301" s="168"/>
      <c r="C3301" s="532"/>
      <c r="D3301" s="168"/>
      <c r="E3301" s="168"/>
      <c r="F3301" s="168"/>
      <c r="G3301" s="168"/>
      <c r="H3301" s="530"/>
      <c r="I3301" s="530"/>
      <c r="J3301" s="660"/>
      <c r="K3301" s="530"/>
      <c r="L3301" s="657"/>
      <c r="M3301" s="168"/>
      <c r="N3301" s="828"/>
      <c r="O3301" s="168"/>
      <c r="P3301" s="168"/>
      <c r="AB3301" s="1129" t="str">
        <f t="shared" si="71"/>
        <v/>
      </c>
    </row>
    <row r="3302" spans="1:28" ht="12.95" customHeight="1">
      <c r="A3302" s="168"/>
      <c r="B3302" s="168"/>
      <c r="C3302" s="532"/>
      <c r="D3302" s="168"/>
      <c r="E3302" s="168"/>
      <c r="F3302" s="168"/>
      <c r="G3302" s="168"/>
      <c r="H3302" s="530"/>
      <c r="I3302" s="530"/>
      <c r="J3302" s="660"/>
      <c r="K3302" s="530"/>
      <c r="L3302" s="657"/>
      <c r="M3302" s="168"/>
      <c r="N3302" s="828"/>
      <c r="O3302" s="168"/>
      <c r="P3302" s="168"/>
      <c r="AB3302" s="1129" t="str">
        <f t="shared" si="71"/>
        <v/>
      </c>
    </row>
    <row r="3303" spans="1:28" ht="12.95" customHeight="1">
      <c r="A3303" s="168"/>
      <c r="B3303" s="168"/>
      <c r="C3303" s="532"/>
      <c r="D3303" s="168"/>
      <c r="E3303" s="168"/>
      <c r="F3303" s="168"/>
      <c r="G3303" s="168"/>
      <c r="H3303" s="530"/>
      <c r="I3303" s="530"/>
      <c r="J3303" s="660"/>
      <c r="K3303" s="530"/>
      <c r="L3303" s="657"/>
      <c r="M3303" s="168"/>
      <c r="N3303" s="828"/>
      <c r="O3303" s="168"/>
      <c r="P3303" s="168"/>
      <c r="AB3303" s="1129" t="str">
        <f t="shared" si="71"/>
        <v/>
      </c>
    </row>
    <row r="3304" spans="1:28" ht="12.95" customHeight="1">
      <c r="A3304" s="168"/>
      <c r="B3304" s="168"/>
      <c r="C3304" s="532"/>
      <c r="D3304" s="168"/>
      <c r="E3304" s="168"/>
      <c r="F3304" s="168"/>
      <c r="G3304" s="168"/>
      <c r="H3304" s="530"/>
      <c r="I3304" s="530"/>
      <c r="J3304" s="660"/>
      <c r="K3304" s="530"/>
      <c r="L3304" s="657"/>
      <c r="M3304" s="168"/>
      <c r="N3304" s="828"/>
      <c r="O3304" s="168"/>
      <c r="P3304" s="168"/>
      <c r="AB3304" s="1129" t="str">
        <f t="shared" si="71"/>
        <v/>
      </c>
    </row>
    <row r="3305" spans="1:28" ht="12.95" customHeight="1">
      <c r="A3305" s="168"/>
      <c r="B3305" s="168"/>
      <c r="C3305" s="532"/>
      <c r="D3305" s="168"/>
      <c r="E3305" s="168"/>
      <c r="F3305" s="168"/>
      <c r="G3305" s="168"/>
      <c r="H3305" s="530"/>
      <c r="I3305" s="530"/>
      <c r="J3305" s="660"/>
      <c r="K3305" s="530"/>
      <c r="L3305" s="657"/>
      <c r="M3305" s="168"/>
      <c r="N3305" s="828"/>
      <c r="O3305" s="168"/>
      <c r="P3305" s="168"/>
      <c r="AB3305" s="1129" t="str">
        <f t="shared" si="71"/>
        <v/>
      </c>
    </row>
    <row r="3306" spans="1:28" ht="12.95" customHeight="1">
      <c r="A3306" s="168"/>
      <c r="B3306" s="168"/>
      <c r="C3306" s="532"/>
      <c r="D3306" s="168"/>
      <c r="E3306" s="168"/>
      <c r="F3306" s="168"/>
      <c r="G3306" s="168"/>
      <c r="H3306" s="530"/>
      <c r="I3306" s="530"/>
      <c r="J3306" s="660"/>
      <c r="K3306" s="530"/>
      <c r="L3306" s="657"/>
      <c r="M3306" s="168"/>
      <c r="N3306" s="828"/>
      <c r="O3306" s="168"/>
      <c r="P3306" s="168"/>
      <c r="AB3306" s="1129" t="str">
        <f t="shared" si="71"/>
        <v/>
      </c>
    </row>
    <row r="3307" spans="1:28" ht="12.95" customHeight="1">
      <c r="A3307" s="168"/>
      <c r="B3307" s="168"/>
      <c r="C3307" s="532"/>
      <c r="D3307" s="168"/>
      <c r="E3307" s="168"/>
      <c r="F3307" s="168"/>
      <c r="G3307" s="168"/>
      <c r="H3307" s="530"/>
      <c r="I3307" s="530"/>
      <c r="J3307" s="660"/>
      <c r="K3307" s="530"/>
      <c r="L3307" s="657"/>
      <c r="M3307" s="168"/>
      <c r="N3307" s="828"/>
      <c r="O3307" s="168"/>
      <c r="P3307" s="168"/>
      <c r="AB3307" s="1129" t="str">
        <f t="shared" si="71"/>
        <v/>
      </c>
    </row>
    <row r="3308" spans="1:28" ht="12.95" customHeight="1">
      <c r="A3308" s="168"/>
      <c r="B3308" s="168"/>
      <c r="C3308" s="532"/>
      <c r="D3308" s="168"/>
      <c r="E3308" s="168"/>
      <c r="F3308" s="168"/>
      <c r="G3308" s="168"/>
      <c r="H3308" s="530"/>
      <c r="I3308" s="530"/>
      <c r="J3308" s="660"/>
      <c r="K3308" s="530"/>
      <c r="L3308" s="657"/>
      <c r="M3308" s="168"/>
      <c r="N3308" s="828"/>
      <c r="O3308" s="168"/>
      <c r="P3308" s="168"/>
      <c r="AB3308" s="1129" t="str">
        <f t="shared" si="71"/>
        <v/>
      </c>
    </row>
    <row r="3309" spans="1:28" ht="12.95" customHeight="1">
      <c r="A3309" s="168"/>
      <c r="B3309" s="168"/>
      <c r="C3309" s="532"/>
      <c r="D3309" s="168"/>
      <c r="E3309" s="168"/>
      <c r="F3309" s="168"/>
      <c r="G3309" s="168"/>
      <c r="H3309" s="530"/>
      <c r="I3309" s="530"/>
      <c r="J3309" s="660"/>
      <c r="K3309" s="530"/>
      <c r="L3309" s="657"/>
      <c r="M3309" s="168"/>
      <c r="N3309" s="828"/>
      <c r="O3309" s="168"/>
      <c r="P3309" s="168"/>
      <c r="AB3309" s="1129" t="str">
        <f t="shared" si="71"/>
        <v/>
      </c>
    </row>
    <row r="3310" spans="1:28" ht="12.95" customHeight="1">
      <c r="A3310" s="168"/>
      <c r="B3310" s="168"/>
      <c r="C3310" s="532"/>
      <c r="D3310" s="168"/>
      <c r="E3310" s="168"/>
      <c r="F3310" s="168"/>
      <c r="G3310" s="168"/>
      <c r="H3310" s="530"/>
      <c r="I3310" s="530"/>
      <c r="J3310" s="660"/>
      <c r="K3310" s="530"/>
      <c r="L3310" s="657"/>
      <c r="M3310" s="168"/>
      <c r="N3310" s="828"/>
      <c r="O3310" s="168"/>
      <c r="P3310" s="168"/>
      <c r="AB3310" s="1129" t="str">
        <f t="shared" si="71"/>
        <v/>
      </c>
    </row>
    <row r="3311" spans="1:28" ht="12.95" customHeight="1">
      <c r="A3311" s="168"/>
      <c r="B3311" s="168"/>
      <c r="C3311" s="532"/>
      <c r="D3311" s="168"/>
      <c r="E3311" s="168"/>
      <c r="F3311" s="168"/>
      <c r="G3311" s="168"/>
      <c r="H3311" s="530"/>
      <c r="I3311" s="530"/>
      <c r="J3311" s="660"/>
      <c r="K3311" s="530"/>
      <c r="L3311" s="657"/>
      <c r="M3311" s="168"/>
      <c r="N3311" s="828"/>
      <c r="O3311" s="168"/>
      <c r="P3311" s="168"/>
      <c r="AB3311" s="1129" t="str">
        <f t="shared" si="71"/>
        <v/>
      </c>
    </row>
    <row r="3312" spans="1:28" ht="12.95" customHeight="1">
      <c r="A3312" s="168"/>
      <c r="B3312" s="168"/>
      <c r="C3312" s="532"/>
      <c r="D3312" s="168"/>
      <c r="E3312" s="168"/>
      <c r="F3312" s="168"/>
      <c r="G3312" s="168"/>
      <c r="H3312" s="530"/>
      <c r="I3312" s="530"/>
      <c r="J3312" s="660"/>
      <c r="K3312" s="530"/>
      <c r="L3312" s="657"/>
      <c r="M3312" s="168"/>
      <c r="N3312" s="828"/>
      <c r="O3312" s="168"/>
      <c r="P3312" s="168"/>
      <c r="AB3312" s="1129" t="str">
        <f t="shared" si="71"/>
        <v/>
      </c>
    </row>
    <row r="3313" spans="1:28" ht="12.95" customHeight="1">
      <c r="A3313" s="168"/>
      <c r="B3313" s="168"/>
      <c r="C3313" s="532"/>
      <c r="D3313" s="168"/>
      <c r="E3313" s="168"/>
      <c r="F3313" s="168"/>
      <c r="G3313" s="168"/>
      <c r="H3313" s="530"/>
      <c r="I3313" s="530"/>
      <c r="J3313" s="660"/>
      <c r="K3313" s="530"/>
      <c r="L3313" s="657"/>
      <c r="M3313" s="168"/>
      <c r="N3313" s="828"/>
      <c r="O3313" s="168"/>
      <c r="P3313" s="168"/>
      <c r="AB3313" s="1129" t="str">
        <f t="shared" si="71"/>
        <v/>
      </c>
    </row>
    <row r="3314" spans="1:28" ht="12.95" customHeight="1">
      <c r="A3314" s="168"/>
      <c r="B3314" s="168"/>
      <c r="C3314" s="532"/>
      <c r="D3314" s="168"/>
      <c r="E3314" s="168"/>
      <c r="F3314" s="168"/>
      <c r="G3314" s="168"/>
      <c r="H3314" s="530"/>
      <c r="I3314" s="530"/>
      <c r="J3314" s="660"/>
      <c r="K3314" s="530"/>
      <c r="L3314" s="657"/>
      <c r="M3314" s="168"/>
      <c r="N3314" s="828"/>
      <c r="O3314" s="168"/>
      <c r="P3314" s="168"/>
      <c r="AB3314" s="1129" t="str">
        <f t="shared" si="71"/>
        <v/>
      </c>
    </row>
    <row r="3315" spans="1:28" ht="12.95" customHeight="1">
      <c r="A3315" s="168"/>
      <c r="B3315" s="168"/>
      <c r="C3315" s="532"/>
      <c r="D3315" s="168"/>
      <c r="E3315" s="168"/>
      <c r="F3315" s="168"/>
      <c r="G3315" s="168"/>
      <c r="H3315" s="530"/>
      <c r="I3315" s="530"/>
      <c r="J3315" s="660"/>
      <c r="K3315" s="530"/>
      <c r="L3315" s="657"/>
      <c r="M3315" s="168"/>
      <c r="N3315" s="828"/>
      <c r="O3315" s="168"/>
      <c r="P3315" s="168"/>
      <c r="AB3315" s="1129" t="str">
        <f t="shared" si="71"/>
        <v/>
      </c>
    </row>
    <row r="3316" spans="1:28" ht="12.95" customHeight="1">
      <c r="A3316" s="168"/>
      <c r="B3316" s="168"/>
      <c r="C3316" s="532"/>
      <c r="D3316" s="168"/>
      <c r="E3316" s="168"/>
      <c r="F3316" s="168"/>
      <c r="G3316" s="168"/>
      <c r="H3316" s="530"/>
      <c r="I3316" s="530"/>
      <c r="J3316" s="660"/>
      <c r="K3316" s="530"/>
      <c r="L3316" s="657"/>
      <c r="M3316" s="168"/>
      <c r="N3316" s="828"/>
      <c r="O3316" s="168"/>
      <c r="P3316" s="168"/>
      <c r="AB3316" s="1129" t="str">
        <f t="shared" si="71"/>
        <v/>
      </c>
    </row>
    <row r="3317" spans="1:28" ht="12.95" customHeight="1">
      <c r="A3317" s="168"/>
      <c r="B3317" s="168"/>
      <c r="C3317" s="532"/>
      <c r="D3317" s="168"/>
      <c r="E3317" s="168"/>
      <c r="F3317" s="168"/>
      <c r="G3317" s="168"/>
      <c r="H3317" s="530"/>
      <c r="I3317" s="530"/>
      <c r="J3317" s="660"/>
      <c r="K3317" s="530"/>
      <c r="L3317" s="657"/>
      <c r="M3317" s="168"/>
      <c r="N3317" s="828"/>
      <c r="O3317" s="168"/>
      <c r="P3317" s="168"/>
      <c r="AB3317" s="1129" t="str">
        <f t="shared" si="71"/>
        <v/>
      </c>
    </row>
    <row r="3318" spans="1:28" ht="12.95" customHeight="1">
      <c r="A3318" s="168"/>
      <c r="B3318" s="168"/>
      <c r="C3318" s="532"/>
      <c r="D3318" s="168"/>
      <c r="E3318" s="168"/>
      <c r="F3318" s="168"/>
      <c r="G3318" s="168"/>
      <c r="H3318" s="530"/>
      <c r="I3318" s="530"/>
      <c r="J3318" s="660"/>
      <c r="K3318" s="530"/>
      <c r="L3318" s="657"/>
      <c r="M3318" s="168"/>
      <c r="N3318" s="828"/>
      <c r="O3318" s="168"/>
      <c r="P3318" s="168"/>
      <c r="AB3318" s="1129" t="str">
        <f t="shared" si="71"/>
        <v/>
      </c>
    </row>
    <row r="3319" spans="1:28" ht="12.95" customHeight="1">
      <c r="A3319" s="168"/>
      <c r="B3319" s="168"/>
      <c r="C3319" s="532"/>
      <c r="D3319" s="168"/>
      <c r="E3319" s="168"/>
      <c r="F3319" s="168"/>
      <c r="G3319" s="168"/>
      <c r="H3319" s="530"/>
      <c r="I3319" s="530"/>
      <c r="J3319" s="660"/>
      <c r="K3319" s="530"/>
      <c r="L3319" s="657"/>
      <c r="M3319" s="168"/>
      <c r="N3319" s="828"/>
      <c r="O3319" s="168"/>
      <c r="P3319" s="168"/>
      <c r="AB3319" s="1129" t="str">
        <f t="shared" si="71"/>
        <v/>
      </c>
    </row>
    <row r="3320" spans="1:28" ht="12.95" customHeight="1">
      <c r="A3320" s="168"/>
      <c r="B3320" s="168"/>
      <c r="C3320" s="532"/>
      <c r="D3320" s="168"/>
      <c r="E3320" s="168"/>
      <c r="F3320" s="168"/>
      <c r="G3320" s="168"/>
      <c r="H3320" s="530"/>
      <c r="I3320" s="530"/>
      <c r="J3320" s="660"/>
      <c r="K3320" s="530"/>
      <c r="L3320" s="657"/>
      <c r="M3320" s="168"/>
      <c r="N3320" s="828"/>
      <c r="O3320" s="168"/>
      <c r="P3320" s="168"/>
      <c r="AB3320" s="1129" t="str">
        <f t="shared" si="71"/>
        <v/>
      </c>
    </row>
    <row r="3321" spans="1:28" ht="12.95" customHeight="1">
      <c r="A3321" s="168"/>
      <c r="B3321" s="168"/>
      <c r="C3321" s="532"/>
      <c r="D3321" s="168"/>
      <c r="E3321" s="168"/>
      <c r="F3321" s="168"/>
      <c r="G3321" s="168"/>
      <c r="H3321" s="530"/>
      <c r="I3321" s="530"/>
      <c r="J3321" s="660"/>
      <c r="K3321" s="530"/>
      <c r="L3321" s="657"/>
      <c r="M3321" s="168"/>
      <c r="N3321" s="828"/>
      <c r="O3321" s="168"/>
      <c r="P3321" s="168"/>
      <c r="AB3321" s="1129" t="str">
        <f t="shared" si="71"/>
        <v/>
      </c>
    </row>
    <row r="3322" spans="1:28" ht="12.95" customHeight="1">
      <c r="A3322" s="168"/>
      <c r="B3322" s="168"/>
      <c r="C3322" s="532"/>
      <c r="D3322" s="168"/>
      <c r="E3322" s="168"/>
      <c r="F3322" s="168"/>
      <c r="G3322" s="168"/>
      <c r="H3322" s="530"/>
      <c r="I3322" s="530"/>
      <c r="J3322" s="660"/>
      <c r="K3322" s="530"/>
      <c r="L3322" s="657"/>
      <c r="M3322" s="168"/>
      <c r="N3322" s="828"/>
      <c r="O3322" s="168"/>
      <c r="P3322" s="168"/>
      <c r="AB3322" s="1129" t="str">
        <f t="shared" si="71"/>
        <v/>
      </c>
    </row>
    <row r="3323" spans="1:28" ht="12.95" customHeight="1">
      <c r="A3323" s="168"/>
      <c r="B3323" s="168"/>
      <c r="C3323" s="532"/>
      <c r="D3323" s="168"/>
      <c r="E3323" s="168"/>
      <c r="F3323" s="168"/>
      <c r="G3323" s="168"/>
      <c r="H3323" s="530"/>
      <c r="I3323" s="530"/>
      <c r="J3323" s="660"/>
      <c r="K3323" s="530"/>
      <c r="L3323" s="657"/>
      <c r="M3323" s="168"/>
      <c r="N3323" s="828"/>
      <c r="O3323" s="168"/>
      <c r="P3323" s="168"/>
      <c r="AB3323" s="1129" t="str">
        <f t="shared" si="71"/>
        <v/>
      </c>
    </row>
    <row r="3324" spans="1:28" ht="12.95" customHeight="1">
      <c r="A3324" s="168"/>
      <c r="B3324" s="168"/>
      <c r="C3324" s="532"/>
      <c r="D3324" s="168"/>
      <c r="E3324" s="168"/>
      <c r="F3324" s="168"/>
      <c r="G3324" s="168"/>
      <c r="H3324" s="530"/>
      <c r="I3324" s="530"/>
      <c r="J3324" s="660"/>
      <c r="K3324" s="530"/>
      <c r="L3324" s="657"/>
      <c r="M3324" s="168"/>
      <c r="N3324" s="828"/>
      <c r="O3324" s="168"/>
      <c r="P3324" s="168"/>
      <c r="AB3324" s="1129" t="str">
        <f t="shared" si="71"/>
        <v/>
      </c>
    </row>
    <row r="3325" spans="1:28" ht="12.95" customHeight="1">
      <c r="A3325" s="168"/>
      <c r="B3325" s="168"/>
      <c r="C3325" s="532"/>
      <c r="D3325" s="168"/>
      <c r="E3325" s="168"/>
      <c r="F3325" s="168"/>
      <c r="G3325" s="168"/>
      <c r="H3325" s="530"/>
      <c r="I3325" s="530"/>
      <c r="J3325" s="660"/>
      <c r="K3325" s="530"/>
      <c r="L3325" s="657"/>
      <c r="M3325" s="168"/>
      <c r="N3325" s="828"/>
      <c r="O3325" s="168"/>
      <c r="P3325" s="168"/>
      <c r="AB3325" s="1129" t="str">
        <f t="shared" si="71"/>
        <v/>
      </c>
    </row>
    <row r="3326" spans="1:28" ht="12.95" customHeight="1">
      <c r="A3326" s="168"/>
      <c r="B3326" s="168"/>
      <c r="C3326" s="532"/>
      <c r="D3326" s="168"/>
      <c r="E3326" s="168"/>
      <c r="F3326" s="168"/>
      <c r="G3326" s="168"/>
      <c r="H3326" s="530"/>
      <c r="I3326" s="530"/>
      <c r="J3326" s="660"/>
      <c r="K3326" s="530"/>
      <c r="L3326" s="657"/>
      <c r="M3326" s="168"/>
      <c r="N3326" s="828"/>
      <c r="O3326" s="168"/>
      <c r="P3326" s="168"/>
      <c r="AB3326" s="1129" t="str">
        <f t="shared" si="71"/>
        <v/>
      </c>
    </row>
    <row r="3327" spans="1:28" ht="12.95" customHeight="1">
      <c r="A3327" s="168"/>
      <c r="B3327" s="168"/>
      <c r="C3327" s="532"/>
      <c r="D3327" s="168"/>
      <c r="E3327" s="168"/>
      <c r="F3327" s="168"/>
      <c r="G3327" s="168"/>
      <c r="H3327" s="530"/>
      <c r="I3327" s="530"/>
      <c r="J3327" s="660"/>
      <c r="K3327" s="530"/>
      <c r="L3327" s="657"/>
      <c r="M3327" s="168"/>
      <c r="N3327" s="828"/>
      <c r="O3327" s="168"/>
      <c r="P3327" s="168"/>
      <c r="AB3327" s="1129" t="str">
        <f t="shared" si="71"/>
        <v/>
      </c>
    </row>
    <row r="3328" spans="1:28" ht="12.95" customHeight="1">
      <c r="A3328" s="168"/>
      <c r="B3328" s="168"/>
      <c r="C3328" s="532"/>
      <c r="D3328" s="168"/>
      <c r="E3328" s="168"/>
      <c r="F3328" s="168"/>
      <c r="G3328" s="168"/>
      <c r="H3328" s="530"/>
      <c r="I3328" s="530"/>
      <c r="J3328" s="660"/>
      <c r="K3328" s="530"/>
      <c r="L3328" s="657"/>
      <c r="M3328" s="168"/>
      <c r="N3328" s="828"/>
      <c r="O3328" s="168"/>
      <c r="P3328" s="168"/>
      <c r="AB3328" s="1129" t="str">
        <f t="shared" si="71"/>
        <v/>
      </c>
    </row>
    <row r="3329" spans="1:28" ht="12.95" customHeight="1">
      <c r="A3329" s="168"/>
      <c r="B3329" s="168"/>
      <c r="C3329" s="532"/>
      <c r="D3329" s="168"/>
      <c r="E3329" s="168"/>
      <c r="F3329" s="168"/>
      <c r="G3329" s="168"/>
      <c r="H3329" s="530"/>
      <c r="I3329" s="530"/>
      <c r="J3329" s="660"/>
      <c r="K3329" s="530"/>
      <c r="L3329" s="657"/>
      <c r="M3329" s="168"/>
      <c r="N3329" s="828"/>
      <c r="O3329" s="168"/>
      <c r="P3329" s="168"/>
      <c r="AB3329" s="1129" t="str">
        <f t="shared" si="71"/>
        <v/>
      </c>
    </row>
    <row r="3330" spans="1:28" ht="12.95" customHeight="1">
      <c r="A3330" s="168"/>
      <c r="B3330" s="168"/>
      <c r="C3330" s="532"/>
      <c r="D3330" s="168"/>
      <c r="E3330" s="168"/>
      <c r="F3330" s="168"/>
      <c r="G3330" s="168"/>
      <c r="H3330" s="530"/>
      <c r="I3330" s="530"/>
      <c r="J3330" s="660"/>
      <c r="K3330" s="530"/>
      <c r="L3330" s="657"/>
      <c r="M3330" s="168"/>
      <c r="N3330" s="828"/>
      <c r="O3330" s="168"/>
      <c r="P3330" s="168"/>
      <c r="AB3330" s="1129" t="str">
        <f t="shared" si="71"/>
        <v/>
      </c>
    </row>
    <row r="3331" spans="1:28" ht="12.95" customHeight="1">
      <c r="A3331" s="168"/>
      <c r="B3331" s="168"/>
      <c r="C3331" s="532"/>
      <c r="D3331" s="168"/>
      <c r="E3331" s="168"/>
      <c r="F3331" s="168"/>
      <c r="G3331" s="168"/>
      <c r="H3331" s="530"/>
      <c r="I3331" s="530"/>
      <c r="J3331" s="660"/>
      <c r="K3331" s="530"/>
      <c r="L3331" s="657"/>
      <c r="M3331" s="168"/>
      <c r="N3331" s="828"/>
      <c r="O3331" s="168"/>
      <c r="P3331" s="168"/>
      <c r="AB3331" s="1129" t="str">
        <f t="shared" si="71"/>
        <v/>
      </c>
    </row>
    <row r="3332" spans="1:28" ht="12.95" customHeight="1">
      <c r="A3332" s="168"/>
      <c r="B3332" s="168"/>
      <c r="C3332" s="532"/>
      <c r="D3332" s="168"/>
      <c r="E3332" s="168"/>
      <c r="F3332" s="168"/>
      <c r="G3332" s="168"/>
      <c r="H3332" s="530"/>
      <c r="I3332" s="530"/>
      <c r="J3332" s="660"/>
      <c r="K3332" s="530"/>
      <c r="L3332" s="657"/>
      <c r="M3332" s="168"/>
      <c r="N3332" s="828"/>
      <c r="O3332" s="168"/>
      <c r="P3332" s="168"/>
      <c r="AB3332" s="1129" t="str">
        <f t="shared" si="71"/>
        <v/>
      </c>
    </row>
    <row r="3333" spans="1:28" ht="12.95" customHeight="1">
      <c r="A3333" s="168"/>
      <c r="B3333" s="168"/>
      <c r="C3333" s="532"/>
      <c r="D3333" s="168"/>
      <c r="E3333" s="168"/>
      <c r="F3333" s="168"/>
      <c r="G3333" s="168"/>
      <c r="H3333" s="530"/>
      <c r="I3333" s="530"/>
      <c r="J3333" s="660"/>
      <c r="K3333" s="530"/>
      <c r="L3333" s="657"/>
      <c r="M3333" s="168"/>
      <c r="N3333" s="828"/>
      <c r="O3333" s="168"/>
      <c r="P3333" s="168"/>
      <c r="AB3333" s="1129" t="str">
        <f t="shared" si="71"/>
        <v/>
      </c>
    </row>
    <row r="3334" spans="1:28" ht="12.95" customHeight="1">
      <c r="A3334" s="168"/>
      <c r="B3334" s="168"/>
      <c r="C3334" s="532"/>
      <c r="D3334" s="168"/>
      <c r="E3334" s="168"/>
      <c r="F3334" s="168"/>
      <c r="G3334" s="168"/>
      <c r="H3334" s="530"/>
      <c r="I3334" s="530"/>
      <c r="J3334" s="660"/>
      <c r="K3334" s="530"/>
      <c r="L3334" s="657"/>
      <c r="M3334" s="168"/>
      <c r="N3334" s="828"/>
      <c r="O3334" s="168"/>
      <c r="P3334" s="168"/>
      <c r="AB3334" s="1129" t="str">
        <f t="shared" si="71"/>
        <v/>
      </c>
    </row>
    <row r="3335" spans="1:28" ht="12.95" customHeight="1">
      <c r="A3335" s="168"/>
      <c r="B3335" s="168"/>
      <c r="C3335" s="532"/>
      <c r="D3335" s="168"/>
      <c r="E3335" s="168"/>
      <c r="F3335" s="168"/>
      <c r="G3335" s="168"/>
      <c r="H3335" s="530"/>
      <c r="I3335" s="530"/>
      <c r="J3335" s="660"/>
      <c r="K3335" s="530"/>
      <c r="L3335" s="657"/>
      <c r="M3335" s="168"/>
      <c r="N3335" s="828"/>
      <c r="O3335" s="168"/>
      <c r="P3335" s="168"/>
      <c r="AB3335" s="1129" t="str">
        <f t="shared" si="71"/>
        <v/>
      </c>
    </row>
    <row r="3336" spans="1:28" ht="12.95" customHeight="1">
      <c r="A3336" s="168"/>
      <c r="B3336" s="168"/>
      <c r="C3336" s="532"/>
      <c r="D3336" s="168"/>
      <c r="E3336" s="168"/>
      <c r="F3336" s="168"/>
      <c r="G3336" s="168"/>
      <c r="H3336" s="530"/>
      <c r="I3336" s="530"/>
      <c r="J3336" s="660"/>
      <c r="K3336" s="530"/>
      <c r="L3336" s="657"/>
      <c r="M3336" s="168"/>
      <c r="N3336" s="828"/>
      <c r="O3336" s="168"/>
      <c r="P3336" s="168"/>
      <c r="AB3336" s="1129" t="str">
        <f t="shared" si="71"/>
        <v/>
      </c>
    </row>
    <row r="3337" spans="1:28" ht="12.95" customHeight="1">
      <c r="A3337" s="168"/>
      <c r="B3337" s="168"/>
      <c r="C3337" s="532"/>
      <c r="D3337" s="168"/>
      <c r="E3337" s="168"/>
      <c r="F3337" s="168"/>
      <c r="G3337" s="168"/>
      <c r="H3337" s="530"/>
      <c r="I3337" s="530"/>
      <c r="J3337" s="660"/>
      <c r="K3337" s="530"/>
      <c r="L3337" s="657"/>
      <c r="M3337" s="168"/>
      <c r="N3337" s="828"/>
      <c r="O3337" s="168"/>
      <c r="P3337" s="168"/>
      <c r="AB3337" s="1129" t="str">
        <f t="shared" si="71"/>
        <v/>
      </c>
    </row>
    <row r="3338" spans="1:28" ht="12.95" customHeight="1">
      <c r="A3338" s="168"/>
      <c r="B3338" s="168"/>
      <c r="C3338" s="532"/>
      <c r="D3338" s="168"/>
      <c r="E3338" s="168"/>
      <c r="F3338" s="168"/>
      <c r="G3338" s="168"/>
      <c r="H3338" s="530"/>
      <c r="I3338" s="530"/>
      <c r="J3338" s="660"/>
      <c r="K3338" s="530"/>
      <c r="L3338" s="657"/>
      <c r="M3338" s="168"/>
      <c r="N3338" s="828"/>
      <c r="O3338" s="168"/>
      <c r="P3338" s="168"/>
      <c r="AB3338" s="1129" t="str">
        <f t="shared" si="71"/>
        <v/>
      </c>
    </row>
    <row r="3339" spans="1:28" ht="12.95" customHeight="1">
      <c r="A3339" s="168"/>
      <c r="B3339" s="168"/>
      <c r="C3339" s="532"/>
      <c r="D3339" s="168"/>
      <c r="E3339" s="168"/>
      <c r="F3339" s="168"/>
      <c r="G3339" s="168"/>
      <c r="H3339" s="530"/>
      <c r="I3339" s="530"/>
      <c r="J3339" s="660"/>
      <c r="K3339" s="530"/>
      <c r="L3339" s="657"/>
      <c r="M3339" s="168"/>
      <c r="N3339" s="828"/>
      <c r="O3339" s="168"/>
      <c r="P3339" s="168"/>
      <c r="AB3339" s="1129" t="str">
        <f t="shared" ref="AB3339:AB3402" si="72">IF(TRIM(A3339)="","",CONCATENATE(TRIM(D3339),TRIM(E3339)))</f>
        <v/>
      </c>
    </row>
    <row r="3340" spans="1:28" ht="12.95" customHeight="1">
      <c r="A3340" s="168"/>
      <c r="B3340" s="168"/>
      <c r="C3340" s="532"/>
      <c r="D3340" s="168"/>
      <c r="E3340" s="168"/>
      <c r="F3340" s="168"/>
      <c r="G3340" s="168"/>
      <c r="H3340" s="530"/>
      <c r="I3340" s="530"/>
      <c r="J3340" s="660"/>
      <c r="K3340" s="530"/>
      <c r="L3340" s="657"/>
      <c r="M3340" s="168"/>
      <c r="N3340" s="828"/>
      <c r="O3340" s="168"/>
      <c r="P3340" s="168"/>
      <c r="AB3340" s="1129" t="str">
        <f t="shared" si="72"/>
        <v/>
      </c>
    </row>
    <row r="3341" spans="1:28" ht="12.95" customHeight="1">
      <c r="A3341" s="168"/>
      <c r="B3341" s="168"/>
      <c r="C3341" s="532"/>
      <c r="D3341" s="168"/>
      <c r="E3341" s="168"/>
      <c r="F3341" s="168"/>
      <c r="G3341" s="168"/>
      <c r="H3341" s="530"/>
      <c r="I3341" s="530"/>
      <c r="J3341" s="660"/>
      <c r="K3341" s="530"/>
      <c r="L3341" s="657"/>
      <c r="M3341" s="168"/>
      <c r="N3341" s="828"/>
      <c r="O3341" s="168"/>
      <c r="P3341" s="168"/>
      <c r="AB3341" s="1129" t="str">
        <f t="shared" si="72"/>
        <v/>
      </c>
    </row>
    <row r="3342" spans="1:28" ht="12.95" customHeight="1">
      <c r="A3342" s="168"/>
      <c r="B3342" s="168"/>
      <c r="C3342" s="532"/>
      <c r="D3342" s="168"/>
      <c r="E3342" s="168"/>
      <c r="F3342" s="168"/>
      <c r="G3342" s="168"/>
      <c r="H3342" s="530"/>
      <c r="I3342" s="530"/>
      <c r="J3342" s="660"/>
      <c r="K3342" s="530"/>
      <c r="L3342" s="657"/>
      <c r="M3342" s="168"/>
      <c r="N3342" s="828"/>
      <c r="O3342" s="168"/>
      <c r="P3342" s="168"/>
      <c r="AB3342" s="1129" t="str">
        <f t="shared" si="72"/>
        <v/>
      </c>
    </row>
    <row r="3343" spans="1:28" ht="12.95" customHeight="1">
      <c r="A3343" s="168"/>
      <c r="B3343" s="168"/>
      <c r="C3343" s="532"/>
      <c r="D3343" s="168"/>
      <c r="E3343" s="168"/>
      <c r="F3343" s="168"/>
      <c r="G3343" s="168"/>
      <c r="H3343" s="530"/>
      <c r="I3343" s="530"/>
      <c r="J3343" s="660"/>
      <c r="K3343" s="530"/>
      <c r="L3343" s="657"/>
      <c r="M3343" s="168"/>
      <c r="N3343" s="828"/>
      <c r="O3343" s="168"/>
      <c r="P3343" s="168"/>
      <c r="AB3343" s="1129" t="str">
        <f t="shared" si="72"/>
        <v/>
      </c>
    </row>
    <row r="3344" spans="1:28" ht="12.95" customHeight="1">
      <c r="A3344" s="168"/>
      <c r="B3344" s="168"/>
      <c r="C3344" s="532"/>
      <c r="D3344" s="168"/>
      <c r="E3344" s="168"/>
      <c r="F3344" s="168"/>
      <c r="G3344" s="168"/>
      <c r="H3344" s="530"/>
      <c r="I3344" s="530"/>
      <c r="J3344" s="660"/>
      <c r="K3344" s="530"/>
      <c r="L3344" s="657"/>
      <c r="M3344" s="168"/>
      <c r="N3344" s="828"/>
      <c r="O3344" s="168"/>
      <c r="P3344" s="168"/>
      <c r="AB3344" s="1129" t="str">
        <f t="shared" si="72"/>
        <v/>
      </c>
    </row>
    <row r="3345" spans="1:28" ht="12.95" customHeight="1">
      <c r="A3345" s="168"/>
      <c r="B3345" s="168"/>
      <c r="C3345" s="532"/>
      <c r="D3345" s="168"/>
      <c r="E3345" s="168"/>
      <c r="F3345" s="168"/>
      <c r="G3345" s="168"/>
      <c r="H3345" s="530"/>
      <c r="I3345" s="530"/>
      <c r="J3345" s="660"/>
      <c r="K3345" s="530"/>
      <c r="L3345" s="657"/>
      <c r="M3345" s="168"/>
      <c r="N3345" s="828"/>
      <c r="O3345" s="168"/>
      <c r="P3345" s="168"/>
      <c r="AB3345" s="1129" t="str">
        <f t="shared" si="72"/>
        <v/>
      </c>
    </row>
    <row r="3346" spans="1:28" ht="12.95" customHeight="1">
      <c r="A3346" s="168"/>
      <c r="B3346" s="168"/>
      <c r="C3346" s="532"/>
      <c r="D3346" s="168"/>
      <c r="E3346" s="168"/>
      <c r="F3346" s="168"/>
      <c r="G3346" s="168"/>
      <c r="H3346" s="530"/>
      <c r="I3346" s="530"/>
      <c r="J3346" s="660"/>
      <c r="K3346" s="530"/>
      <c r="L3346" s="657"/>
      <c r="M3346" s="168"/>
      <c r="N3346" s="828"/>
      <c r="O3346" s="168"/>
      <c r="P3346" s="168"/>
      <c r="AB3346" s="1129" t="str">
        <f t="shared" si="72"/>
        <v/>
      </c>
    </row>
    <row r="3347" spans="1:28" ht="12.95" customHeight="1">
      <c r="A3347" s="168"/>
      <c r="B3347" s="168"/>
      <c r="C3347" s="532"/>
      <c r="D3347" s="168"/>
      <c r="E3347" s="168"/>
      <c r="F3347" s="168"/>
      <c r="G3347" s="168"/>
      <c r="H3347" s="530"/>
      <c r="I3347" s="530"/>
      <c r="J3347" s="660"/>
      <c r="K3347" s="530"/>
      <c r="L3347" s="657"/>
      <c r="M3347" s="168"/>
      <c r="N3347" s="828"/>
      <c r="O3347" s="168"/>
      <c r="P3347" s="168"/>
      <c r="AB3347" s="1129" t="str">
        <f t="shared" si="72"/>
        <v/>
      </c>
    </row>
    <row r="3348" spans="1:28" ht="12.95" customHeight="1">
      <c r="A3348" s="168"/>
      <c r="B3348" s="168"/>
      <c r="C3348" s="532"/>
      <c r="D3348" s="168"/>
      <c r="E3348" s="168"/>
      <c r="F3348" s="168"/>
      <c r="G3348" s="168"/>
      <c r="H3348" s="530"/>
      <c r="I3348" s="530"/>
      <c r="J3348" s="660"/>
      <c r="K3348" s="530"/>
      <c r="L3348" s="657"/>
      <c r="M3348" s="168"/>
      <c r="N3348" s="828"/>
      <c r="O3348" s="168"/>
      <c r="P3348" s="168"/>
      <c r="AB3348" s="1129" t="str">
        <f t="shared" si="72"/>
        <v/>
      </c>
    </row>
    <row r="3349" spans="1:28" ht="12.95" customHeight="1">
      <c r="A3349" s="168"/>
      <c r="B3349" s="168"/>
      <c r="C3349" s="532"/>
      <c r="D3349" s="168"/>
      <c r="E3349" s="168"/>
      <c r="F3349" s="168"/>
      <c r="G3349" s="168"/>
      <c r="H3349" s="530"/>
      <c r="I3349" s="530"/>
      <c r="J3349" s="660"/>
      <c r="K3349" s="530"/>
      <c r="L3349" s="657"/>
      <c r="M3349" s="168"/>
      <c r="N3349" s="828"/>
      <c r="O3349" s="168"/>
      <c r="P3349" s="168"/>
      <c r="AB3349" s="1129" t="str">
        <f t="shared" si="72"/>
        <v/>
      </c>
    </row>
    <row r="3350" spans="1:28" ht="12.95" customHeight="1">
      <c r="A3350" s="168"/>
      <c r="B3350" s="168"/>
      <c r="C3350" s="532"/>
      <c r="D3350" s="168"/>
      <c r="E3350" s="168"/>
      <c r="F3350" s="168"/>
      <c r="G3350" s="168"/>
      <c r="H3350" s="530"/>
      <c r="I3350" s="530"/>
      <c r="J3350" s="660"/>
      <c r="K3350" s="530"/>
      <c r="L3350" s="657"/>
      <c r="M3350" s="168"/>
      <c r="N3350" s="828"/>
      <c r="O3350" s="168"/>
      <c r="P3350" s="168"/>
      <c r="AB3350" s="1129" t="str">
        <f t="shared" si="72"/>
        <v/>
      </c>
    </row>
    <row r="3351" spans="1:28" ht="12.95" customHeight="1">
      <c r="A3351" s="168"/>
      <c r="B3351" s="168"/>
      <c r="C3351" s="532"/>
      <c r="D3351" s="168"/>
      <c r="E3351" s="168"/>
      <c r="F3351" s="168"/>
      <c r="G3351" s="168"/>
      <c r="H3351" s="530"/>
      <c r="I3351" s="530"/>
      <c r="J3351" s="660"/>
      <c r="K3351" s="530"/>
      <c r="L3351" s="657"/>
      <c r="M3351" s="168"/>
      <c r="N3351" s="828"/>
      <c r="O3351" s="168"/>
      <c r="P3351" s="168"/>
      <c r="AB3351" s="1129" t="str">
        <f t="shared" si="72"/>
        <v/>
      </c>
    </row>
    <row r="3352" spans="1:28" ht="12.95" customHeight="1">
      <c r="A3352" s="168"/>
      <c r="B3352" s="168"/>
      <c r="C3352" s="532"/>
      <c r="D3352" s="168"/>
      <c r="E3352" s="168"/>
      <c r="F3352" s="168"/>
      <c r="G3352" s="168"/>
      <c r="H3352" s="530"/>
      <c r="I3352" s="530"/>
      <c r="J3352" s="660"/>
      <c r="K3352" s="530"/>
      <c r="L3352" s="657"/>
      <c r="M3352" s="168"/>
      <c r="N3352" s="828"/>
      <c r="O3352" s="168"/>
      <c r="P3352" s="168"/>
      <c r="AB3352" s="1129" t="str">
        <f t="shared" si="72"/>
        <v/>
      </c>
    </row>
    <row r="3353" spans="1:28" ht="12.95" customHeight="1">
      <c r="A3353" s="168"/>
      <c r="B3353" s="168"/>
      <c r="C3353" s="532"/>
      <c r="D3353" s="168"/>
      <c r="E3353" s="168"/>
      <c r="F3353" s="168"/>
      <c r="G3353" s="168"/>
      <c r="H3353" s="530"/>
      <c r="I3353" s="530"/>
      <c r="J3353" s="660"/>
      <c r="K3353" s="530"/>
      <c r="L3353" s="657"/>
      <c r="M3353" s="168"/>
      <c r="N3353" s="828"/>
      <c r="O3353" s="168"/>
      <c r="P3353" s="168"/>
      <c r="AB3353" s="1129" t="str">
        <f t="shared" si="72"/>
        <v/>
      </c>
    </row>
    <row r="3354" spans="1:28" ht="12.95" customHeight="1">
      <c r="A3354" s="168"/>
      <c r="B3354" s="168"/>
      <c r="C3354" s="532"/>
      <c r="D3354" s="168"/>
      <c r="E3354" s="168"/>
      <c r="F3354" s="168"/>
      <c r="G3354" s="168"/>
      <c r="H3354" s="530"/>
      <c r="I3354" s="530"/>
      <c r="J3354" s="660"/>
      <c r="K3354" s="530"/>
      <c r="L3354" s="657"/>
      <c r="M3354" s="168"/>
      <c r="N3354" s="828"/>
      <c r="O3354" s="168"/>
      <c r="P3354" s="168"/>
      <c r="AB3354" s="1129" t="str">
        <f t="shared" si="72"/>
        <v/>
      </c>
    </row>
    <row r="3355" spans="1:28" ht="12.95" customHeight="1">
      <c r="A3355" s="168"/>
      <c r="B3355" s="168"/>
      <c r="C3355" s="532"/>
      <c r="D3355" s="168"/>
      <c r="E3355" s="168"/>
      <c r="F3355" s="168"/>
      <c r="G3355" s="168"/>
      <c r="H3355" s="530"/>
      <c r="I3355" s="530"/>
      <c r="J3355" s="660"/>
      <c r="K3355" s="530"/>
      <c r="L3355" s="657"/>
      <c r="M3355" s="168"/>
      <c r="N3355" s="828"/>
      <c r="O3355" s="168"/>
      <c r="P3355" s="168"/>
      <c r="AB3355" s="1129" t="str">
        <f t="shared" si="72"/>
        <v/>
      </c>
    </row>
    <row r="3356" spans="1:28" ht="12.95" customHeight="1">
      <c r="A3356" s="168"/>
      <c r="B3356" s="168"/>
      <c r="C3356" s="532"/>
      <c r="D3356" s="168"/>
      <c r="E3356" s="168"/>
      <c r="F3356" s="168"/>
      <c r="G3356" s="168"/>
      <c r="H3356" s="530"/>
      <c r="I3356" s="530"/>
      <c r="J3356" s="660"/>
      <c r="K3356" s="530"/>
      <c r="L3356" s="657"/>
      <c r="M3356" s="168"/>
      <c r="N3356" s="828"/>
      <c r="O3356" s="168"/>
      <c r="P3356" s="168"/>
      <c r="AB3356" s="1129" t="str">
        <f t="shared" si="72"/>
        <v/>
      </c>
    </row>
    <row r="3357" spans="1:28" ht="12.95" customHeight="1">
      <c r="A3357" s="168"/>
      <c r="B3357" s="168"/>
      <c r="C3357" s="532"/>
      <c r="D3357" s="168"/>
      <c r="E3357" s="168"/>
      <c r="F3357" s="168"/>
      <c r="G3357" s="168"/>
      <c r="H3357" s="530"/>
      <c r="I3357" s="530"/>
      <c r="J3357" s="660"/>
      <c r="K3357" s="530"/>
      <c r="L3357" s="657"/>
      <c r="M3357" s="168"/>
      <c r="N3357" s="828"/>
      <c r="O3357" s="168"/>
      <c r="P3357" s="168"/>
      <c r="AB3357" s="1129" t="str">
        <f t="shared" si="72"/>
        <v/>
      </c>
    </row>
    <row r="3358" spans="1:28" ht="12.95" customHeight="1">
      <c r="A3358" s="168"/>
      <c r="B3358" s="168"/>
      <c r="C3358" s="532"/>
      <c r="D3358" s="168"/>
      <c r="E3358" s="168"/>
      <c r="F3358" s="168"/>
      <c r="G3358" s="168"/>
      <c r="H3358" s="530"/>
      <c r="I3358" s="530"/>
      <c r="J3358" s="660"/>
      <c r="K3358" s="530"/>
      <c r="L3358" s="657"/>
      <c r="M3358" s="168"/>
      <c r="N3358" s="828"/>
      <c r="O3358" s="168"/>
      <c r="P3358" s="168"/>
      <c r="AB3358" s="1129" t="str">
        <f t="shared" si="72"/>
        <v/>
      </c>
    </row>
    <row r="3359" spans="1:28" ht="12.95" customHeight="1">
      <c r="A3359" s="168"/>
      <c r="B3359" s="168"/>
      <c r="C3359" s="532"/>
      <c r="D3359" s="168"/>
      <c r="E3359" s="168"/>
      <c r="F3359" s="168"/>
      <c r="G3359" s="168"/>
      <c r="H3359" s="530"/>
      <c r="I3359" s="530"/>
      <c r="J3359" s="660"/>
      <c r="K3359" s="530"/>
      <c r="L3359" s="657"/>
      <c r="M3359" s="168"/>
      <c r="N3359" s="828"/>
      <c r="O3359" s="168"/>
      <c r="P3359" s="168"/>
      <c r="AB3359" s="1129" t="str">
        <f t="shared" si="72"/>
        <v/>
      </c>
    </row>
    <row r="3360" spans="1:28" ht="12.95" customHeight="1">
      <c r="A3360" s="168"/>
      <c r="B3360" s="168"/>
      <c r="C3360" s="532"/>
      <c r="D3360" s="168"/>
      <c r="E3360" s="168"/>
      <c r="F3360" s="168"/>
      <c r="G3360" s="168"/>
      <c r="H3360" s="530"/>
      <c r="I3360" s="530"/>
      <c r="J3360" s="660"/>
      <c r="K3360" s="530"/>
      <c r="L3360" s="657"/>
      <c r="M3360" s="168"/>
      <c r="N3360" s="828"/>
      <c r="O3360" s="168"/>
      <c r="P3360" s="168"/>
      <c r="AB3360" s="1129" t="str">
        <f t="shared" si="72"/>
        <v/>
      </c>
    </row>
    <row r="3361" spans="1:28" ht="12.95" customHeight="1">
      <c r="A3361" s="168"/>
      <c r="B3361" s="168"/>
      <c r="C3361" s="532"/>
      <c r="D3361" s="168"/>
      <c r="E3361" s="168"/>
      <c r="F3361" s="168"/>
      <c r="G3361" s="168"/>
      <c r="H3361" s="530"/>
      <c r="I3361" s="530"/>
      <c r="J3361" s="660"/>
      <c r="K3361" s="530"/>
      <c r="L3361" s="657"/>
      <c r="M3361" s="168"/>
      <c r="N3361" s="828"/>
      <c r="O3361" s="168"/>
      <c r="P3361" s="168"/>
      <c r="AB3361" s="1129" t="str">
        <f t="shared" si="72"/>
        <v/>
      </c>
    </row>
    <row r="3362" spans="1:28" ht="12.95" customHeight="1">
      <c r="A3362" s="168"/>
      <c r="B3362" s="168"/>
      <c r="C3362" s="532"/>
      <c r="D3362" s="168"/>
      <c r="E3362" s="168"/>
      <c r="F3362" s="168"/>
      <c r="G3362" s="168"/>
      <c r="H3362" s="530"/>
      <c r="I3362" s="530"/>
      <c r="J3362" s="660"/>
      <c r="K3362" s="530"/>
      <c r="L3362" s="657"/>
      <c r="M3362" s="168"/>
      <c r="N3362" s="828"/>
      <c r="O3362" s="168"/>
      <c r="P3362" s="168"/>
      <c r="AB3362" s="1129" t="str">
        <f t="shared" si="72"/>
        <v/>
      </c>
    </row>
    <row r="3363" spans="1:28" ht="12.95" customHeight="1">
      <c r="A3363" s="168"/>
      <c r="B3363" s="168"/>
      <c r="C3363" s="532"/>
      <c r="D3363" s="168"/>
      <c r="E3363" s="168"/>
      <c r="F3363" s="168"/>
      <c r="G3363" s="168"/>
      <c r="H3363" s="530"/>
      <c r="I3363" s="530"/>
      <c r="J3363" s="660"/>
      <c r="K3363" s="530"/>
      <c r="L3363" s="657"/>
      <c r="M3363" s="168"/>
      <c r="N3363" s="828"/>
      <c r="O3363" s="168"/>
      <c r="P3363" s="168"/>
      <c r="AB3363" s="1129" t="str">
        <f t="shared" si="72"/>
        <v/>
      </c>
    </row>
    <row r="3364" spans="1:28" ht="12.95" customHeight="1">
      <c r="A3364" s="168"/>
      <c r="B3364" s="168"/>
      <c r="C3364" s="532"/>
      <c r="D3364" s="168"/>
      <c r="E3364" s="168"/>
      <c r="F3364" s="168"/>
      <c r="G3364" s="168"/>
      <c r="H3364" s="530"/>
      <c r="I3364" s="530"/>
      <c r="J3364" s="660"/>
      <c r="K3364" s="530"/>
      <c r="L3364" s="657"/>
      <c r="M3364" s="168"/>
      <c r="N3364" s="828"/>
      <c r="O3364" s="168"/>
      <c r="P3364" s="168"/>
      <c r="AB3364" s="1129" t="str">
        <f t="shared" si="72"/>
        <v/>
      </c>
    </row>
    <row r="3365" spans="1:28" ht="12.95" customHeight="1">
      <c r="A3365" s="168"/>
      <c r="B3365" s="168"/>
      <c r="C3365" s="532"/>
      <c r="D3365" s="168"/>
      <c r="E3365" s="168"/>
      <c r="F3365" s="168"/>
      <c r="G3365" s="168"/>
      <c r="H3365" s="530"/>
      <c r="I3365" s="530"/>
      <c r="J3365" s="660"/>
      <c r="K3365" s="530"/>
      <c r="L3365" s="657"/>
      <c r="M3365" s="168"/>
      <c r="N3365" s="828"/>
      <c r="O3365" s="168"/>
      <c r="P3365" s="168"/>
      <c r="AB3365" s="1129" t="str">
        <f t="shared" si="72"/>
        <v/>
      </c>
    </row>
    <row r="3366" spans="1:28" ht="12.95" customHeight="1">
      <c r="A3366" s="168"/>
      <c r="B3366" s="168"/>
      <c r="C3366" s="532"/>
      <c r="D3366" s="168"/>
      <c r="E3366" s="168"/>
      <c r="F3366" s="168"/>
      <c r="G3366" s="168"/>
      <c r="H3366" s="530"/>
      <c r="I3366" s="530"/>
      <c r="J3366" s="660"/>
      <c r="K3366" s="530"/>
      <c r="L3366" s="657"/>
      <c r="M3366" s="168"/>
      <c r="N3366" s="828"/>
      <c r="O3366" s="168"/>
      <c r="P3366" s="168"/>
      <c r="AB3366" s="1129" t="str">
        <f t="shared" si="72"/>
        <v/>
      </c>
    </row>
    <row r="3367" spans="1:28" ht="12.95" customHeight="1">
      <c r="A3367" s="168"/>
      <c r="B3367" s="168"/>
      <c r="C3367" s="532"/>
      <c r="D3367" s="168"/>
      <c r="E3367" s="168"/>
      <c r="F3367" s="168"/>
      <c r="G3367" s="168"/>
      <c r="H3367" s="530"/>
      <c r="I3367" s="530"/>
      <c r="J3367" s="660"/>
      <c r="K3367" s="530"/>
      <c r="L3367" s="657"/>
      <c r="M3367" s="168"/>
      <c r="N3367" s="828"/>
      <c r="O3367" s="168"/>
      <c r="P3367" s="168"/>
      <c r="AB3367" s="1129" t="str">
        <f t="shared" si="72"/>
        <v/>
      </c>
    </row>
    <row r="3368" spans="1:28" ht="12.95" customHeight="1">
      <c r="A3368" s="168"/>
      <c r="B3368" s="168"/>
      <c r="C3368" s="532"/>
      <c r="D3368" s="168"/>
      <c r="E3368" s="168"/>
      <c r="F3368" s="168"/>
      <c r="G3368" s="168"/>
      <c r="H3368" s="530"/>
      <c r="I3368" s="530"/>
      <c r="J3368" s="660"/>
      <c r="K3368" s="530"/>
      <c r="L3368" s="657"/>
      <c r="M3368" s="168"/>
      <c r="N3368" s="828"/>
      <c r="O3368" s="168"/>
      <c r="P3368" s="168"/>
      <c r="AB3368" s="1129" t="str">
        <f t="shared" si="72"/>
        <v/>
      </c>
    </row>
    <row r="3369" spans="1:28" ht="12.95" customHeight="1">
      <c r="A3369" s="168"/>
      <c r="B3369" s="168"/>
      <c r="C3369" s="532"/>
      <c r="D3369" s="168"/>
      <c r="E3369" s="168"/>
      <c r="F3369" s="168"/>
      <c r="G3369" s="168"/>
      <c r="H3369" s="530"/>
      <c r="I3369" s="530"/>
      <c r="J3369" s="660"/>
      <c r="K3369" s="530"/>
      <c r="L3369" s="657"/>
      <c r="M3369" s="168"/>
      <c r="N3369" s="828"/>
      <c r="O3369" s="168"/>
      <c r="P3369" s="168"/>
      <c r="AB3369" s="1129" t="str">
        <f t="shared" si="72"/>
        <v/>
      </c>
    </row>
    <row r="3370" spans="1:28" ht="12.95" customHeight="1">
      <c r="A3370" s="168"/>
      <c r="B3370" s="168"/>
      <c r="C3370" s="532"/>
      <c r="D3370" s="168"/>
      <c r="E3370" s="168"/>
      <c r="F3370" s="168"/>
      <c r="G3370" s="168"/>
      <c r="H3370" s="530"/>
      <c r="I3370" s="530"/>
      <c r="J3370" s="660"/>
      <c r="K3370" s="530"/>
      <c r="L3370" s="657"/>
      <c r="M3370" s="168"/>
      <c r="N3370" s="828"/>
      <c r="O3370" s="168"/>
      <c r="P3370" s="168"/>
      <c r="AB3370" s="1129" t="str">
        <f t="shared" si="72"/>
        <v/>
      </c>
    </row>
    <row r="3371" spans="1:28" ht="12.95" customHeight="1">
      <c r="A3371" s="168"/>
      <c r="B3371" s="168"/>
      <c r="C3371" s="532"/>
      <c r="D3371" s="168"/>
      <c r="E3371" s="168"/>
      <c r="F3371" s="168"/>
      <c r="G3371" s="168"/>
      <c r="H3371" s="530"/>
      <c r="I3371" s="530"/>
      <c r="J3371" s="660"/>
      <c r="K3371" s="530"/>
      <c r="L3371" s="657"/>
      <c r="M3371" s="168"/>
      <c r="N3371" s="828"/>
      <c r="O3371" s="168"/>
      <c r="P3371" s="168"/>
      <c r="AB3371" s="1129" t="str">
        <f t="shared" si="72"/>
        <v/>
      </c>
    </row>
    <row r="3372" spans="1:28" ht="12.95" customHeight="1">
      <c r="A3372" s="168"/>
      <c r="B3372" s="168"/>
      <c r="C3372" s="532"/>
      <c r="D3372" s="168"/>
      <c r="E3372" s="168"/>
      <c r="F3372" s="168"/>
      <c r="G3372" s="168"/>
      <c r="H3372" s="530"/>
      <c r="I3372" s="530"/>
      <c r="J3372" s="660"/>
      <c r="K3372" s="530"/>
      <c r="L3372" s="657"/>
      <c r="M3372" s="168"/>
      <c r="N3372" s="828"/>
      <c r="O3372" s="168"/>
      <c r="P3372" s="168"/>
      <c r="AB3372" s="1129" t="str">
        <f t="shared" si="72"/>
        <v/>
      </c>
    </row>
    <row r="3373" spans="1:28" ht="12.95" customHeight="1">
      <c r="A3373" s="168"/>
      <c r="B3373" s="168"/>
      <c r="C3373" s="532"/>
      <c r="D3373" s="168"/>
      <c r="E3373" s="168"/>
      <c r="F3373" s="168"/>
      <c r="G3373" s="168"/>
      <c r="H3373" s="530"/>
      <c r="I3373" s="530"/>
      <c r="J3373" s="660"/>
      <c r="K3373" s="530"/>
      <c r="L3373" s="657"/>
      <c r="M3373" s="168"/>
      <c r="N3373" s="828"/>
      <c r="O3373" s="168"/>
      <c r="P3373" s="168"/>
      <c r="AB3373" s="1129" t="str">
        <f t="shared" si="72"/>
        <v/>
      </c>
    </row>
    <row r="3374" spans="1:28" ht="12.95" customHeight="1">
      <c r="A3374" s="168"/>
      <c r="B3374" s="168"/>
      <c r="C3374" s="532"/>
      <c r="D3374" s="168"/>
      <c r="E3374" s="168"/>
      <c r="F3374" s="168"/>
      <c r="G3374" s="168"/>
      <c r="H3374" s="530"/>
      <c r="I3374" s="530"/>
      <c r="J3374" s="660"/>
      <c r="K3374" s="530"/>
      <c r="L3374" s="657"/>
      <c r="M3374" s="168"/>
      <c r="N3374" s="828"/>
      <c r="O3374" s="168"/>
      <c r="P3374" s="168"/>
      <c r="AB3374" s="1129" t="str">
        <f t="shared" si="72"/>
        <v/>
      </c>
    </row>
    <row r="3375" spans="1:28" ht="12.95" customHeight="1">
      <c r="A3375" s="168"/>
      <c r="B3375" s="168"/>
      <c r="C3375" s="532"/>
      <c r="D3375" s="168"/>
      <c r="E3375" s="168"/>
      <c r="F3375" s="168"/>
      <c r="G3375" s="168"/>
      <c r="H3375" s="530"/>
      <c r="I3375" s="530"/>
      <c r="J3375" s="660"/>
      <c r="K3375" s="530"/>
      <c r="L3375" s="657"/>
      <c r="M3375" s="168"/>
      <c r="N3375" s="828"/>
      <c r="O3375" s="168"/>
      <c r="P3375" s="168"/>
      <c r="AB3375" s="1129" t="str">
        <f t="shared" si="72"/>
        <v/>
      </c>
    </row>
    <row r="3376" spans="1:28" ht="12.95" customHeight="1">
      <c r="A3376" s="168"/>
      <c r="B3376" s="168"/>
      <c r="C3376" s="532"/>
      <c r="D3376" s="168"/>
      <c r="E3376" s="168"/>
      <c r="F3376" s="168"/>
      <c r="G3376" s="168"/>
      <c r="H3376" s="530"/>
      <c r="I3376" s="530"/>
      <c r="J3376" s="660"/>
      <c r="K3376" s="530"/>
      <c r="L3376" s="657"/>
      <c r="M3376" s="168"/>
      <c r="N3376" s="828"/>
      <c r="O3376" s="168"/>
      <c r="P3376" s="168"/>
      <c r="AB3376" s="1129" t="str">
        <f t="shared" si="72"/>
        <v/>
      </c>
    </row>
    <row r="3377" spans="1:28" ht="12.95" customHeight="1">
      <c r="A3377" s="168"/>
      <c r="B3377" s="168"/>
      <c r="C3377" s="532"/>
      <c r="D3377" s="168"/>
      <c r="E3377" s="168"/>
      <c r="F3377" s="168"/>
      <c r="G3377" s="168"/>
      <c r="H3377" s="530"/>
      <c r="I3377" s="530"/>
      <c r="J3377" s="660"/>
      <c r="K3377" s="530"/>
      <c r="L3377" s="657"/>
      <c r="M3377" s="168"/>
      <c r="N3377" s="828"/>
      <c r="O3377" s="168"/>
      <c r="P3377" s="168"/>
      <c r="AB3377" s="1129" t="str">
        <f t="shared" si="72"/>
        <v/>
      </c>
    </row>
    <row r="3378" spans="1:28" ht="12.95" customHeight="1">
      <c r="A3378" s="168"/>
      <c r="B3378" s="168"/>
      <c r="C3378" s="532"/>
      <c r="D3378" s="168"/>
      <c r="E3378" s="168"/>
      <c r="F3378" s="168"/>
      <c r="G3378" s="168"/>
      <c r="H3378" s="530"/>
      <c r="I3378" s="530"/>
      <c r="J3378" s="660"/>
      <c r="K3378" s="530"/>
      <c r="L3378" s="657"/>
      <c r="M3378" s="168"/>
      <c r="N3378" s="828"/>
      <c r="O3378" s="168"/>
      <c r="P3378" s="168"/>
      <c r="AB3378" s="1129" t="str">
        <f t="shared" si="72"/>
        <v/>
      </c>
    </row>
    <row r="3379" spans="1:28" ht="12.95" customHeight="1">
      <c r="A3379" s="168"/>
      <c r="B3379" s="168"/>
      <c r="C3379" s="532"/>
      <c r="D3379" s="168"/>
      <c r="E3379" s="168"/>
      <c r="F3379" s="168"/>
      <c r="G3379" s="168"/>
      <c r="H3379" s="530"/>
      <c r="I3379" s="530"/>
      <c r="J3379" s="660"/>
      <c r="K3379" s="530"/>
      <c r="L3379" s="657"/>
      <c r="M3379" s="168"/>
      <c r="N3379" s="828"/>
      <c r="O3379" s="168"/>
      <c r="P3379" s="168"/>
      <c r="AB3379" s="1129" t="str">
        <f t="shared" si="72"/>
        <v/>
      </c>
    </row>
    <row r="3380" spans="1:28" ht="12.95" customHeight="1">
      <c r="A3380" s="168"/>
      <c r="B3380" s="168"/>
      <c r="C3380" s="532"/>
      <c r="D3380" s="168"/>
      <c r="E3380" s="168"/>
      <c r="F3380" s="168"/>
      <c r="G3380" s="168"/>
      <c r="H3380" s="530"/>
      <c r="I3380" s="530"/>
      <c r="J3380" s="660"/>
      <c r="K3380" s="530"/>
      <c r="L3380" s="657"/>
      <c r="M3380" s="168"/>
      <c r="N3380" s="828"/>
      <c r="O3380" s="168"/>
      <c r="P3380" s="168"/>
      <c r="AB3380" s="1129" t="str">
        <f t="shared" si="72"/>
        <v/>
      </c>
    </row>
    <row r="3381" spans="1:28" ht="12.95" customHeight="1">
      <c r="A3381" s="168"/>
      <c r="B3381" s="168"/>
      <c r="C3381" s="532"/>
      <c r="D3381" s="168"/>
      <c r="E3381" s="168"/>
      <c r="F3381" s="168"/>
      <c r="G3381" s="168"/>
      <c r="H3381" s="530"/>
      <c r="I3381" s="530"/>
      <c r="J3381" s="660"/>
      <c r="K3381" s="530"/>
      <c r="L3381" s="657"/>
      <c r="M3381" s="168"/>
      <c r="N3381" s="828"/>
      <c r="O3381" s="168"/>
      <c r="P3381" s="168"/>
      <c r="AB3381" s="1129" t="str">
        <f t="shared" si="72"/>
        <v/>
      </c>
    </row>
    <row r="3382" spans="1:28" ht="12.95" customHeight="1">
      <c r="A3382" s="168"/>
      <c r="B3382" s="168"/>
      <c r="C3382" s="532"/>
      <c r="D3382" s="168"/>
      <c r="E3382" s="168"/>
      <c r="F3382" s="168"/>
      <c r="G3382" s="168"/>
      <c r="H3382" s="530"/>
      <c r="I3382" s="530"/>
      <c r="J3382" s="660"/>
      <c r="K3382" s="530"/>
      <c r="L3382" s="657"/>
      <c r="M3382" s="168"/>
      <c r="N3382" s="828"/>
      <c r="O3382" s="168"/>
      <c r="P3382" s="168"/>
      <c r="AB3382" s="1129" t="str">
        <f t="shared" si="72"/>
        <v/>
      </c>
    </row>
    <row r="3383" spans="1:28" ht="12.95" customHeight="1">
      <c r="A3383" s="168"/>
      <c r="B3383" s="168"/>
      <c r="C3383" s="532"/>
      <c r="D3383" s="168"/>
      <c r="E3383" s="168"/>
      <c r="F3383" s="168"/>
      <c r="G3383" s="168"/>
      <c r="H3383" s="530"/>
      <c r="I3383" s="530"/>
      <c r="J3383" s="660"/>
      <c r="K3383" s="530"/>
      <c r="L3383" s="657"/>
      <c r="M3383" s="168"/>
      <c r="N3383" s="828"/>
      <c r="O3383" s="168"/>
      <c r="P3383" s="168"/>
      <c r="AB3383" s="1129" t="str">
        <f t="shared" si="72"/>
        <v/>
      </c>
    </row>
    <row r="3384" spans="1:28" ht="12.95" customHeight="1">
      <c r="A3384" s="168"/>
      <c r="B3384" s="168"/>
      <c r="C3384" s="532"/>
      <c r="D3384" s="168"/>
      <c r="E3384" s="168"/>
      <c r="F3384" s="168"/>
      <c r="G3384" s="168"/>
      <c r="H3384" s="530"/>
      <c r="I3384" s="530"/>
      <c r="J3384" s="660"/>
      <c r="K3384" s="530"/>
      <c r="L3384" s="657"/>
      <c r="M3384" s="168"/>
      <c r="N3384" s="828"/>
      <c r="O3384" s="168"/>
      <c r="P3384" s="168"/>
      <c r="AB3384" s="1129" t="str">
        <f t="shared" si="72"/>
        <v/>
      </c>
    </row>
    <row r="3385" spans="1:28" ht="12.95" customHeight="1">
      <c r="A3385" s="168"/>
      <c r="B3385" s="168"/>
      <c r="C3385" s="532"/>
      <c r="D3385" s="168"/>
      <c r="E3385" s="168"/>
      <c r="F3385" s="168"/>
      <c r="G3385" s="168"/>
      <c r="H3385" s="530"/>
      <c r="I3385" s="530"/>
      <c r="J3385" s="660"/>
      <c r="K3385" s="530"/>
      <c r="L3385" s="657"/>
      <c r="M3385" s="168"/>
      <c r="N3385" s="828"/>
      <c r="O3385" s="168"/>
      <c r="P3385" s="168"/>
      <c r="AB3385" s="1129" t="str">
        <f t="shared" si="72"/>
        <v/>
      </c>
    </row>
    <row r="3386" spans="1:28" ht="12.95" customHeight="1">
      <c r="A3386" s="168"/>
      <c r="B3386" s="168"/>
      <c r="C3386" s="532"/>
      <c r="D3386" s="168"/>
      <c r="E3386" s="168"/>
      <c r="F3386" s="168"/>
      <c r="G3386" s="168"/>
      <c r="H3386" s="530"/>
      <c r="I3386" s="530"/>
      <c r="J3386" s="660"/>
      <c r="K3386" s="530"/>
      <c r="L3386" s="657"/>
      <c r="M3386" s="168"/>
      <c r="N3386" s="828"/>
      <c r="O3386" s="168"/>
      <c r="P3386" s="168"/>
      <c r="AB3386" s="1129" t="str">
        <f t="shared" si="72"/>
        <v/>
      </c>
    </row>
    <row r="3387" spans="1:28" ht="12.95" customHeight="1">
      <c r="A3387" s="168"/>
      <c r="B3387" s="168"/>
      <c r="C3387" s="532"/>
      <c r="D3387" s="168"/>
      <c r="E3387" s="168"/>
      <c r="F3387" s="168"/>
      <c r="G3387" s="168"/>
      <c r="H3387" s="530"/>
      <c r="I3387" s="530"/>
      <c r="J3387" s="660"/>
      <c r="K3387" s="530"/>
      <c r="L3387" s="657"/>
      <c r="M3387" s="168"/>
      <c r="N3387" s="828"/>
      <c r="O3387" s="168"/>
      <c r="P3387" s="168"/>
      <c r="AB3387" s="1129" t="str">
        <f t="shared" si="72"/>
        <v/>
      </c>
    </row>
    <row r="3388" spans="1:28" ht="12.95" customHeight="1">
      <c r="A3388" s="168"/>
      <c r="B3388" s="168"/>
      <c r="C3388" s="532"/>
      <c r="D3388" s="168"/>
      <c r="E3388" s="168"/>
      <c r="F3388" s="168"/>
      <c r="G3388" s="168"/>
      <c r="H3388" s="530"/>
      <c r="I3388" s="530"/>
      <c r="J3388" s="660"/>
      <c r="K3388" s="530"/>
      <c r="L3388" s="657"/>
      <c r="M3388" s="168"/>
      <c r="N3388" s="828"/>
      <c r="O3388" s="168"/>
      <c r="P3388" s="168"/>
      <c r="AB3388" s="1129" t="str">
        <f t="shared" si="72"/>
        <v/>
      </c>
    </row>
    <row r="3389" spans="1:28" ht="12.95" customHeight="1">
      <c r="A3389" s="168"/>
      <c r="B3389" s="168"/>
      <c r="C3389" s="532"/>
      <c r="D3389" s="168"/>
      <c r="E3389" s="168"/>
      <c r="F3389" s="168"/>
      <c r="G3389" s="168"/>
      <c r="H3389" s="530"/>
      <c r="I3389" s="530"/>
      <c r="J3389" s="660"/>
      <c r="K3389" s="530"/>
      <c r="L3389" s="657"/>
      <c r="M3389" s="168"/>
      <c r="N3389" s="828"/>
      <c r="O3389" s="168"/>
      <c r="P3389" s="168"/>
      <c r="AB3389" s="1129" t="str">
        <f t="shared" si="72"/>
        <v/>
      </c>
    </row>
    <row r="3390" spans="1:28" ht="12.95" customHeight="1">
      <c r="A3390" s="168"/>
      <c r="B3390" s="168"/>
      <c r="C3390" s="532"/>
      <c r="D3390" s="168"/>
      <c r="E3390" s="168"/>
      <c r="F3390" s="168"/>
      <c r="G3390" s="168"/>
      <c r="H3390" s="530"/>
      <c r="I3390" s="530"/>
      <c r="J3390" s="660"/>
      <c r="K3390" s="530"/>
      <c r="L3390" s="657"/>
      <c r="M3390" s="168"/>
      <c r="N3390" s="828"/>
      <c r="O3390" s="168"/>
      <c r="P3390" s="168"/>
      <c r="AB3390" s="1129" t="str">
        <f t="shared" si="72"/>
        <v/>
      </c>
    </row>
    <row r="3391" spans="1:28" ht="12.95" customHeight="1">
      <c r="A3391" s="168"/>
      <c r="B3391" s="168"/>
      <c r="C3391" s="532"/>
      <c r="D3391" s="168"/>
      <c r="E3391" s="168"/>
      <c r="F3391" s="168"/>
      <c r="G3391" s="168"/>
      <c r="H3391" s="530"/>
      <c r="I3391" s="530"/>
      <c r="J3391" s="660"/>
      <c r="K3391" s="530"/>
      <c r="L3391" s="657"/>
      <c r="M3391" s="168"/>
      <c r="N3391" s="828"/>
      <c r="O3391" s="168"/>
      <c r="P3391" s="168"/>
      <c r="AB3391" s="1129" t="str">
        <f t="shared" si="72"/>
        <v/>
      </c>
    </row>
    <row r="3392" spans="1:28" ht="12.95" customHeight="1">
      <c r="A3392" s="168"/>
      <c r="B3392" s="168"/>
      <c r="C3392" s="532"/>
      <c r="D3392" s="168"/>
      <c r="E3392" s="168"/>
      <c r="F3392" s="168"/>
      <c r="G3392" s="168"/>
      <c r="H3392" s="530"/>
      <c r="I3392" s="530"/>
      <c r="J3392" s="660"/>
      <c r="K3392" s="530"/>
      <c r="L3392" s="657"/>
      <c r="M3392" s="168"/>
      <c r="N3392" s="828"/>
      <c r="O3392" s="168"/>
      <c r="P3392" s="168"/>
      <c r="AB3392" s="1129" t="str">
        <f t="shared" si="72"/>
        <v/>
      </c>
    </row>
    <row r="3393" spans="1:28" ht="12.95" customHeight="1">
      <c r="A3393" s="168"/>
      <c r="B3393" s="168"/>
      <c r="C3393" s="532"/>
      <c r="D3393" s="168"/>
      <c r="E3393" s="168"/>
      <c r="F3393" s="168"/>
      <c r="G3393" s="168"/>
      <c r="H3393" s="530"/>
      <c r="I3393" s="530"/>
      <c r="J3393" s="660"/>
      <c r="K3393" s="530"/>
      <c r="L3393" s="657"/>
      <c r="M3393" s="168"/>
      <c r="N3393" s="828"/>
      <c r="O3393" s="168"/>
      <c r="P3393" s="168"/>
      <c r="AB3393" s="1129" t="str">
        <f t="shared" si="72"/>
        <v/>
      </c>
    </row>
    <row r="3394" spans="1:28" ht="12.95" customHeight="1">
      <c r="A3394" s="168"/>
      <c r="B3394" s="168"/>
      <c r="C3394" s="532"/>
      <c r="D3394" s="168"/>
      <c r="E3394" s="168"/>
      <c r="F3394" s="168"/>
      <c r="G3394" s="168"/>
      <c r="H3394" s="530"/>
      <c r="I3394" s="530"/>
      <c r="J3394" s="660"/>
      <c r="K3394" s="530"/>
      <c r="L3394" s="657"/>
      <c r="M3394" s="168"/>
      <c r="N3394" s="828"/>
      <c r="O3394" s="168"/>
      <c r="P3394" s="168"/>
      <c r="AB3394" s="1129" t="str">
        <f t="shared" si="72"/>
        <v/>
      </c>
    </row>
    <row r="3395" spans="1:28" ht="12.95" customHeight="1">
      <c r="A3395" s="168"/>
      <c r="B3395" s="168"/>
      <c r="C3395" s="532"/>
      <c r="D3395" s="168"/>
      <c r="E3395" s="168"/>
      <c r="F3395" s="168"/>
      <c r="G3395" s="168"/>
      <c r="H3395" s="530"/>
      <c r="I3395" s="530"/>
      <c r="J3395" s="660"/>
      <c r="K3395" s="530"/>
      <c r="L3395" s="657"/>
      <c r="M3395" s="168"/>
      <c r="N3395" s="828"/>
      <c r="O3395" s="168"/>
      <c r="P3395" s="168"/>
      <c r="AB3395" s="1129" t="str">
        <f t="shared" si="72"/>
        <v/>
      </c>
    </row>
    <row r="3396" spans="1:28" ht="12.95" customHeight="1">
      <c r="A3396" s="168"/>
      <c r="B3396" s="168"/>
      <c r="C3396" s="532"/>
      <c r="D3396" s="168"/>
      <c r="E3396" s="168"/>
      <c r="F3396" s="168"/>
      <c r="G3396" s="168"/>
      <c r="H3396" s="530"/>
      <c r="I3396" s="530"/>
      <c r="J3396" s="660"/>
      <c r="K3396" s="530"/>
      <c r="L3396" s="657"/>
      <c r="M3396" s="168"/>
      <c r="N3396" s="828"/>
      <c r="O3396" s="168"/>
      <c r="P3396" s="168"/>
      <c r="AB3396" s="1129" t="str">
        <f t="shared" si="72"/>
        <v/>
      </c>
    </row>
    <row r="3397" spans="1:28" ht="12.95" customHeight="1">
      <c r="A3397" s="168"/>
      <c r="B3397" s="168"/>
      <c r="C3397" s="532"/>
      <c r="D3397" s="168"/>
      <c r="E3397" s="168"/>
      <c r="F3397" s="168"/>
      <c r="G3397" s="168"/>
      <c r="H3397" s="530"/>
      <c r="I3397" s="530"/>
      <c r="J3397" s="660"/>
      <c r="K3397" s="530"/>
      <c r="L3397" s="657"/>
      <c r="M3397" s="168"/>
      <c r="N3397" s="828"/>
      <c r="O3397" s="168"/>
      <c r="P3397" s="168"/>
      <c r="AB3397" s="1129" t="str">
        <f t="shared" si="72"/>
        <v/>
      </c>
    </row>
    <row r="3398" spans="1:28" ht="12.95" customHeight="1">
      <c r="A3398" s="168"/>
      <c r="B3398" s="168"/>
      <c r="C3398" s="532"/>
      <c r="D3398" s="168"/>
      <c r="E3398" s="168"/>
      <c r="F3398" s="168"/>
      <c r="G3398" s="168"/>
      <c r="H3398" s="530"/>
      <c r="I3398" s="530"/>
      <c r="J3398" s="660"/>
      <c r="K3398" s="530"/>
      <c r="L3398" s="657"/>
      <c r="M3398" s="168"/>
      <c r="N3398" s="828"/>
      <c r="O3398" s="168"/>
      <c r="P3398" s="168"/>
      <c r="AB3398" s="1129" t="str">
        <f t="shared" si="72"/>
        <v/>
      </c>
    </row>
    <row r="3399" spans="1:28" ht="12.95" customHeight="1">
      <c r="A3399" s="168"/>
      <c r="B3399" s="168"/>
      <c r="C3399" s="532"/>
      <c r="D3399" s="168"/>
      <c r="E3399" s="168"/>
      <c r="F3399" s="168"/>
      <c r="G3399" s="168"/>
      <c r="H3399" s="530"/>
      <c r="I3399" s="530"/>
      <c r="J3399" s="660"/>
      <c r="K3399" s="530"/>
      <c r="L3399" s="657"/>
      <c r="M3399" s="168"/>
      <c r="N3399" s="828"/>
      <c r="O3399" s="168"/>
      <c r="P3399" s="168"/>
      <c r="AB3399" s="1129" t="str">
        <f t="shared" si="72"/>
        <v/>
      </c>
    </row>
    <row r="3400" spans="1:28" ht="12.95" customHeight="1">
      <c r="A3400" s="168"/>
      <c r="B3400" s="168"/>
      <c r="C3400" s="532"/>
      <c r="D3400" s="168"/>
      <c r="E3400" s="168"/>
      <c r="F3400" s="168"/>
      <c r="G3400" s="168"/>
      <c r="H3400" s="530"/>
      <c r="I3400" s="530"/>
      <c r="J3400" s="660"/>
      <c r="K3400" s="530"/>
      <c r="L3400" s="657"/>
      <c r="M3400" s="168"/>
      <c r="N3400" s="828"/>
      <c r="O3400" s="168"/>
      <c r="P3400" s="168"/>
      <c r="AB3400" s="1129" t="str">
        <f t="shared" si="72"/>
        <v/>
      </c>
    </row>
    <row r="3401" spans="1:28" ht="12.95" customHeight="1">
      <c r="A3401" s="168"/>
      <c r="B3401" s="168"/>
      <c r="C3401" s="532"/>
      <c r="D3401" s="168"/>
      <c r="E3401" s="168"/>
      <c r="F3401" s="168"/>
      <c r="G3401" s="168"/>
      <c r="H3401" s="530"/>
      <c r="I3401" s="530"/>
      <c r="J3401" s="660"/>
      <c r="K3401" s="530"/>
      <c r="L3401" s="657"/>
      <c r="M3401" s="168"/>
      <c r="N3401" s="828"/>
      <c r="O3401" s="168"/>
      <c r="P3401" s="168"/>
      <c r="AB3401" s="1129" t="str">
        <f t="shared" si="72"/>
        <v/>
      </c>
    </row>
    <row r="3402" spans="1:28" ht="12.95" customHeight="1">
      <c r="A3402" s="168"/>
      <c r="B3402" s="168"/>
      <c r="C3402" s="532"/>
      <c r="D3402" s="168"/>
      <c r="E3402" s="168"/>
      <c r="F3402" s="168"/>
      <c r="G3402" s="168"/>
      <c r="H3402" s="530"/>
      <c r="I3402" s="530"/>
      <c r="J3402" s="660"/>
      <c r="K3402" s="530"/>
      <c r="L3402" s="657"/>
      <c r="M3402" s="168"/>
      <c r="N3402" s="828"/>
      <c r="O3402" s="168"/>
      <c r="P3402" s="168"/>
      <c r="AB3402" s="1129" t="str">
        <f t="shared" si="72"/>
        <v/>
      </c>
    </row>
    <row r="3403" spans="1:28" ht="12.95" customHeight="1">
      <c r="A3403" s="168"/>
      <c r="B3403" s="168"/>
      <c r="C3403" s="532"/>
      <c r="D3403" s="168"/>
      <c r="E3403" s="168"/>
      <c r="F3403" s="168"/>
      <c r="G3403" s="168"/>
      <c r="H3403" s="530"/>
      <c r="I3403" s="530"/>
      <c r="J3403" s="660"/>
      <c r="K3403" s="530"/>
      <c r="L3403" s="657"/>
      <c r="M3403" s="168"/>
      <c r="N3403" s="828"/>
      <c r="O3403" s="168"/>
      <c r="P3403" s="168"/>
      <c r="AB3403" s="1129" t="str">
        <f t="shared" ref="AB3403:AB3466" si="73">IF(TRIM(A3403)="","",CONCATENATE(TRIM(D3403),TRIM(E3403)))</f>
        <v/>
      </c>
    </row>
    <row r="3404" spans="1:28" ht="12.95" customHeight="1">
      <c r="A3404" s="168"/>
      <c r="B3404" s="168"/>
      <c r="C3404" s="532"/>
      <c r="D3404" s="168"/>
      <c r="E3404" s="168"/>
      <c r="F3404" s="168"/>
      <c r="G3404" s="168"/>
      <c r="H3404" s="530"/>
      <c r="I3404" s="530"/>
      <c r="J3404" s="660"/>
      <c r="K3404" s="530"/>
      <c r="L3404" s="657"/>
      <c r="M3404" s="168"/>
      <c r="N3404" s="828"/>
      <c r="O3404" s="168"/>
      <c r="P3404" s="168"/>
      <c r="AB3404" s="1129" t="str">
        <f t="shared" si="73"/>
        <v/>
      </c>
    </row>
    <row r="3405" spans="1:28" ht="12.95" customHeight="1">
      <c r="A3405" s="168"/>
      <c r="B3405" s="168"/>
      <c r="C3405" s="532"/>
      <c r="D3405" s="168"/>
      <c r="E3405" s="168"/>
      <c r="F3405" s="168"/>
      <c r="G3405" s="168"/>
      <c r="H3405" s="530"/>
      <c r="I3405" s="530"/>
      <c r="J3405" s="660"/>
      <c r="K3405" s="530"/>
      <c r="L3405" s="657"/>
      <c r="M3405" s="168"/>
      <c r="N3405" s="828"/>
      <c r="O3405" s="168"/>
      <c r="P3405" s="168"/>
      <c r="AB3405" s="1129" t="str">
        <f t="shared" si="73"/>
        <v/>
      </c>
    </row>
    <row r="3406" spans="1:28" ht="12.95" customHeight="1">
      <c r="A3406" s="168"/>
      <c r="B3406" s="168"/>
      <c r="C3406" s="532"/>
      <c r="D3406" s="168"/>
      <c r="E3406" s="168"/>
      <c r="F3406" s="168"/>
      <c r="G3406" s="168"/>
      <c r="H3406" s="530"/>
      <c r="I3406" s="530"/>
      <c r="J3406" s="660"/>
      <c r="K3406" s="530"/>
      <c r="L3406" s="657"/>
      <c r="M3406" s="168"/>
      <c r="N3406" s="828"/>
      <c r="O3406" s="168"/>
      <c r="P3406" s="168"/>
      <c r="AB3406" s="1129" t="str">
        <f t="shared" si="73"/>
        <v/>
      </c>
    </row>
    <row r="3407" spans="1:28" ht="12.95" customHeight="1">
      <c r="A3407" s="168"/>
      <c r="B3407" s="168"/>
      <c r="C3407" s="532"/>
      <c r="D3407" s="168"/>
      <c r="E3407" s="168"/>
      <c r="F3407" s="168"/>
      <c r="G3407" s="168"/>
      <c r="H3407" s="530"/>
      <c r="I3407" s="530"/>
      <c r="J3407" s="660"/>
      <c r="K3407" s="530"/>
      <c r="L3407" s="657"/>
      <c r="M3407" s="168"/>
      <c r="N3407" s="828"/>
      <c r="O3407" s="168"/>
      <c r="P3407" s="168"/>
      <c r="AB3407" s="1129" t="str">
        <f t="shared" si="73"/>
        <v/>
      </c>
    </row>
    <row r="3408" spans="1:28" ht="12.95" customHeight="1">
      <c r="A3408" s="168"/>
      <c r="B3408" s="168"/>
      <c r="C3408" s="532"/>
      <c r="D3408" s="168"/>
      <c r="E3408" s="168"/>
      <c r="F3408" s="168"/>
      <c r="G3408" s="168"/>
      <c r="H3408" s="530"/>
      <c r="I3408" s="530"/>
      <c r="J3408" s="660"/>
      <c r="K3408" s="530"/>
      <c r="L3408" s="657"/>
      <c r="M3408" s="168"/>
      <c r="N3408" s="828"/>
      <c r="O3408" s="168"/>
      <c r="P3408" s="168"/>
      <c r="AB3408" s="1129" t="str">
        <f t="shared" si="73"/>
        <v/>
      </c>
    </row>
    <row r="3409" spans="1:28" ht="12.95" customHeight="1">
      <c r="A3409" s="168"/>
      <c r="B3409" s="168"/>
      <c r="C3409" s="532"/>
      <c r="D3409" s="168"/>
      <c r="E3409" s="168"/>
      <c r="F3409" s="168"/>
      <c r="G3409" s="168"/>
      <c r="H3409" s="530"/>
      <c r="I3409" s="530"/>
      <c r="J3409" s="660"/>
      <c r="K3409" s="530"/>
      <c r="L3409" s="657"/>
      <c r="M3409" s="168"/>
      <c r="N3409" s="828"/>
      <c r="O3409" s="168"/>
      <c r="P3409" s="168"/>
      <c r="AB3409" s="1129" t="str">
        <f t="shared" si="73"/>
        <v/>
      </c>
    </row>
    <row r="3410" spans="1:28" ht="12.95" customHeight="1">
      <c r="A3410" s="168"/>
      <c r="B3410" s="168"/>
      <c r="C3410" s="532"/>
      <c r="D3410" s="168"/>
      <c r="E3410" s="168"/>
      <c r="F3410" s="168"/>
      <c r="G3410" s="168"/>
      <c r="H3410" s="530"/>
      <c r="I3410" s="530"/>
      <c r="J3410" s="660"/>
      <c r="K3410" s="530"/>
      <c r="L3410" s="657"/>
      <c r="M3410" s="168"/>
      <c r="N3410" s="828"/>
      <c r="O3410" s="168"/>
      <c r="P3410" s="168"/>
      <c r="AB3410" s="1129" t="str">
        <f t="shared" si="73"/>
        <v/>
      </c>
    </row>
    <row r="3411" spans="1:28" ht="12.95" customHeight="1">
      <c r="A3411" s="168"/>
      <c r="B3411" s="168"/>
      <c r="C3411" s="532"/>
      <c r="D3411" s="168"/>
      <c r="E3411" s="168"/>
      <c r="F3411" s="168"/>
      <c r="G3411" s="168"/>
      <c r="H3411" s="530"/>
      <c r="I3411" s="530"/>
      <c r="J3411" s="660"/>
      <c r="K3411" s="530"/>
      <c r="L3411" s="657"/>
      <c r="M3411" s="168"/>
      <c r="N3411" s="828"/>
      <c r="O3411" s="168"/>
      <c r="P3411" s="168"/>
      <c r="AB3411" s="1129" t="str">
        <f t="shared" si="73"/>
        <v/>
      </c>
    </row>
    <row r="3412" spans="1:28" ht="12.95" customHeight="1">
      <c r="A3412" s="168"/>
      <c r="B3412" s="168"/>
      <c r="C3412" s="532"/>
      <c r="D3412" s="168"/>
      <c r="E3412" s="168"/>
      <c r="F3412" s="168"/>
      <c r="G3412" s="168"/>
      <c r="H3412" s="530"/>
      <c r="I3412" s="530"/>
      <c r="J3412" s="660"/>
      <c r="K3412" s="530"/>
      <c r="L3412" s="657"/>
      <c r="M3412" s="168"/>
      <c r="N3412" s="828"/>
      <c r="O3412" s="168"/>
      <c r="P3412" s="168"/>
      <c r="AB3412" s="1129" t="str">
        <f t="shared" si="73"/>
        <v/>
      </c>
    </row>
    <row r="3413" spans="1:28" ht="12.95" customHeight="1">
      <c r="A3413" s="168"/>
      <c r="B3413" s="168"/>
      <c r="C3413" s="532"/>
      <c r="D3413" s="168"/>
      <c r="E3413" s="168"/>
      <c r="F3413" s="168"/>
      <c r="G3413" s="168"/>
      <c r="H3413" s="530"/>
      <c r="I3413" s="530"/>
      <c r="J3413" s="660"/>
      <c r="K3413" s="530"/>
      <c r="L3413" s="657"/>
      <c r="M3413" s="168"/>
      <c r="N3413" s="828"/>
      <c r="O3413" s="168"/>
      <c r="P3413" s="168"/>
      <c r="AB3413" s="1129" t="str">
        <f t="shared" si="73"/>
        <v/>
      </c>
    </row>
    <row r="3414" spans="1:28" ht="12.95" customHeight="1">
      <c r="A3414" s="168"/>
      <c r="B3414" s="168"/>
      <c r="C3414" s="532"/>
      <c r="D3414" s="168"/>
      <c r="E3414" s="168"/>
      <c r="F3414" s="168"/>
      <c r="G3414" s="168"/>
      <c r="H3414" s="530"/>
      <c r="I3414" s="530"/>
      <c r="J3414" s="660"/>
      <c r="K3414" s="530"/>
      <c r="L3414" s="657"/>
      <c r="M3414" s="168"/>
      <c r="N3414" s="828"/>
      <c r="O3414" s="168"/>
      <c r="P3414" s="168"/>
      <c r="AB3414" s="1129" t="str">
        <f t="shared" si="73"/>
        <v/>
      </c>
    </row>
    <row r="3415" spans="1:28" ht="12.95" customHeight="1">
      <c r="A3415" s="168"/>
      <c r="B3415" s="168"/>
      <c r="C3415" s="532"/>
      <c r="D3415" s="168"/>
      <c r="E3415" s="168"/>
      <c r="F3415" s="168"/>
      <c r="G3415" s="168"/>
      <c r="H3415" s="530"/>
      <c r="I3415" s="530"/>
      <c r="J3415" s="660"/>
      <c r="K3415" s="530"/>
      <c r="L3415" s="657"/>
      <c r="M3415" s="168"/>
      <c r="N3415" s="828"/>
      <c r="O3415" s="168"/>
      <c r="P3415" s="168"/>
      <c r="AB3415" s="1129" t="str">
        <f t="shared" si="73"/>
        <v/>
      </c>
    </row>
    <row r="3416" spans="1:28" ht="12.95" customHeight="1">
      <c r="A3416" s="168"/>
      <c r="B3416" s="168"/>
      <c r="C3416" s="532"/>
      <c r="D3416" s="168"/>
      <c r="E3416" s="168"/>
      <c r="F3416" s="168"/>
      <c r="G3416" s="168"/>
      <c r="H3416" s="530"/>
      <c r="I3416" s="530"/>
      <c r="J3416" s="660"/>
      <c r="K3416" s="530"/>
      <c r="L3416" s="657"/>
      <c r="M3416" s="168"/>
      <c r="N3416" s="828"/>
      <c r="O3416" s="168"/>
      <c r="P3416" s="168"/>
      <c r="AB3416" s="1129" t="str">
        <f t="shared" si="73"/>
        <v/>
      </c>
    </row>
    <row r="3417" spans="1:28" ht="12.95" customHeight="1">
      <c r="A3417" s="168"/>
      <c r="B3417" s="168"/>
      <c r="C3417" s="532"/>
      <c r="D3417" s="168"/>
      <c r="E3417" s="168"/>
      <c r="F3417" s="168"/>
      <c r="G3417" s="168"/>
      <c r="H3417" s="530"/>
      <c r="I3417" s="530"/>
      <c r="J3417" s="660"/>
      <c r="K3417" s="530"/>
      <c r="L3417" s="657"/>
      <c r="M3417" s="168"/>
      <c r="N3417" s="828"/>
      <c r="O3417" s="168"/>
      <c r="P3417" s="168"/>
      <c r="AB3417" s="1129" t="str">
        <f t="shared" si="73"/>
        <v/>
      </c>
    </row>
    <row r="3418" spans="1:28" ht="12.95" customHeight="1">
      <c r="A3418" s="168"/>
      <c r="B3418" s="168"/>
      <c r="C3418" s="532"/>
      <c r="D3418" s="168"/>
      <c r="E3418" s="168"/>
      <c r="F3418" s="168"/>
      <c r="G3418" s="168"/>
      <c r="H3418" s="530"/>
      <c r="I3418" s="530"/>
      <c r="J3418" s="660"/>
      <c r="K3418" s="530"/>
      <c r="L3418" s="657"/>
      <c r="M3418" s="168"/>
      <c r="N3418" s="828"/>
      <c r="O3418" s="168"/>
      <c r="P3418" s="168"/>
      <c r="AB3418" s="1129" t="str">
        <f t="shared" si="73"/>
        <v/>
      </c>
    </row>
    <row r="3419" spans="1:28" ht="12.95" customHeight="1">
      <c r="A3419" s="168"/>
      <c r="B3419" s="168"/>
      <c r="C3419" s="532"/>
      <c r="D3419" s="168"/>
      <c r="E3419" s="168"/>
      <c r="F3419" s="168"/>
      <c r="G3419" s="168"/>
      <c r="H3419" s="530"/>
      <c r="I3419" s="530"/>
      <c r="J3419" s="660"/>
      <c r="K3419" s="530"/>
      <c r="L3419" s="657"/>
      <c r="M3419" s="168"/>
      <c r="N3419" s="828"/>
      <c r="O3419" s="168"/>
      <c r="P3419" s="168"/>
      <c r="AB3419" s="1129" t="str">
        <f t="shared" si="73"/>
        <v/>
      </c>
    </row>
    <row r="3420" spans="1:28" ht="12.95" customHeight="1">
      <c r="A3420" s="168"/>
      <c r="B3420" s="168"/>
      <c r="C3420" s="532"/>
      <c r="D3420" s="168"/>
      <c r="E3420" s="168"/>
      <c r="F3420" s="168"/>
      <c r="G3420" s="168"/>
      <c r="H3420" s="530"/>
      <c r="I3420" s="530"/>
      <c r="J3420" s="660"/>
      <c r="K3420" s="530"/>
      <c r="L3420" s="657"/>
      <c r="M3420" s="168"/>
      <c r="N3420" s="828"/>
      <c r="O3420" s="168"/>
      <c r="P3420" s="168"/>
      <c r="AB3420" s="1129" t="str">
        <f t="shared" si="73"/>
        <v/>
      </c>
    </row>
    <row r="3421" spans="1:28" ht="12.95" customHeight="1">
      <c r="A3421" s="168"/>
      <c r="B3421" s="168"/>
      <c r="C3421" s="532"/>
      <c r="D3421" s="168"/>
      <c r="E3421" s="168"/>
      <c r="F3421" s="168"/>
      <c r="G3421" s="168"/>
      <c r="H3421" s="530"/>
      <c r="I3421" s="530"/>
      <c r="J3421" s="660"/>
      <c r="K3421" s="530"/>
      <c r="L3421" s="657"/>
      <c r="M3421" s="168"/>
      <c r="N3421" s="828"/>
      <c r="O3421" s="168"/>
      <c r="P3421" s="168"/>
      <c r="AB3421" s="1129" t="str">
        <f t="shared" si="73"/>
        <v/>
      </c>
    </row>
    <row r="3422" spans="1:28" ht="12.95" customHeight="1">
      <c r="A3422" s="168"/>
      <c r="B3422" s="168"/>
      <c r="C3422" s="532"/>
      <c r="D3422" s="168"/>
      <c r="E3422" s="168"/>
      <c r="F3422" s="168"/>
      <c r="G3422" s="168"/>
      <c r="H3422" s="530"/>
      <c r="I3422" s="530"/>
      <c r="J3422" s="660"/>
      <c r="K3422" s="530"/>
      <c r="L3422" s="657"/>
      <c r="M3422" s="168"/>
      <c r="N3422" s="828"/>
      <c r="O3422" s="168"/>
      <c r="P3422" s="168"/>
      <c r="AB3422" s="1129" t="str">
        <f t="shared" si="73"/>
        <v/>
      </c>
    </row>
    <row r="3423" spans="1:28" ht="12.95" customHeight="1">
      <c r="A3423" s="168"/>
      <c r="B3423" s="168"/>
      <c r="C3423" s="532"/>
      <c r="D3423" s="168"/>
      <c r="E3423" s="168"/>
      <c r="F3423" s="168"/>
      <c r="G3423" s="168"/>
      <c r="H3423" s="530"/>
      <c r="I3423" s="530"/>
      <c r="J3423" s="660"/>
      <c r="K3423" s="530"/>
      <c r="L3423" s="657"/>
      <c r="M3423" s="168"/>
      <c r="N3423" s="828"/>
      <c r="O3423" s="168"/>
      <c r="P3423" s="168"/>
      <c r="AB3423" s="1129" t="str">
        <f t="shared" si="73"/>
        <v/>
      </c>
    </row>
    <row r="3424" spans="1:28" ht="12.95" customHeight="1">
      <c r="A3424" s="168"/>
      <c r="B3424" s="168"/>
      <c r="C3424" s="532"/>
      <c r="D3424" s="168"/>
      <c r="E3424" s="168"/>
      <c r="F3424" s="168"/>
      <c r="G3424" s="168"/>
      <c r="H3424" s="530"/>
      <c r="I3424" s="530"/>
      <c r="J3424" s="660"/>
      <c r="K3424" s="530"/>
      <c r="L3424" s="657"/>
      <c r="M3424" s="168"/>
      <c r="N3424" s="828"/>
      <c r="O3424" s="168"/>
      <c r="P3424" s="168"/>
      <c r="AB3424" s="1129" t="str">
        <f t="shared" si="73"/>
        <v/>
      </c>
    </row>
    <row r="3425" spans="1:28" ht="12.95" customHeight="1">
      <c r="A3425" s="168"/>
      <c r="B3425" s="168"/>
      <c r="C3425" s="532"/>
      <c r="D3425" s="168"/>
      <c r="E3425" s="168"/>
      <c r="F3425" s="168"/>
      <c r="G3425" s="168"/>
      <c r="H3425" s="530"/>
      <c r="I3425" s="530"/>
      <c r="J3425" s="660"/>
      <c r="K3425" s="530"/>
      <c r="L3425" s="657"/>
      <c r="M3425" s="168"/>
      <c r="N3425" s="828"/>
      <c r="O3425" s="168"/>
      <c r="P3425" s="168"/>
      <c r="AB3425" s="1129" t="str">
        <f t="shared" si="73"/>
        <v/>
      </c>
    </row>
    <row r="3426" spans="1:28" ht="12.95" customHeight="1">
      <c r="A3426" s="168"/>
      <c r="B3426" s="168"/>
      <c r="C3426" s="532"/>
      <c r="D3426" s="168"/>
      <c r="E3426" s="168"/>
      <c r="F3426" s="168"/>
      <c r="G3426" s="168"/>
      <c r="H3426" s="530"/>
      <c r="I3426" s="530"/>
      <c r="J3426" s="660"/>
      <c r="K3426" s="530"/>
      <c r="L3426" s="657"/>
      <c r="M3426" s="168"/>
      <c r="N3426" s="828"/>
      <c r="O3426" s="168"/>
      <c r="P3426" s="168"/>
      <c r="AB3426" s="1129" t="str">
        <f t="shared" si="73"/>
        <v/>
      </c>
    </row>
    <row r="3427" spans="1:28" ht="12.95" customHeight="1">
      <c r="A3427" s="168"/>
      <c r="B3427" s="168"/>
      <c r="C3427" s="532"/>
      <c r="D3427" s="168"/>
      <c r="E3427" s="168"/>
      <c r="F3427" s="168"/>
      <c r="G3427" s="168"/>
      <c r="H3427" s="530"/>
      <c r="I3427" s="530"/>
      <c r="J3427" s="660"/>
      <c r="K3427" s="530"/>
      <c r="L3427" s="657"/>
      <c r="M3427" s="168"/>
      <c r="N3427" s="828"/>
      <c r="O3427" s="168"/>
      <c r="P3427" s="168"/>
      <c r="AB3427" s="1129" t="str">
        <f t="shared" si="73"/>
        <v/>
      </c>
    </row>
    <row r="3428" spans="1:28" ht="12.95" customHeight="1">
      <c r="A3428" s="168"/>
      <c r="B3428" s="168"/>
      <c r="C3428" s="532"/>
      <c r="D3428" s="168"/>
      <c r="E3428" s="168"/>
      <c r="F3428" s="168"/>
      <c r="G3428" s="168"/>
      <c r="H3428" s="530"/>
      <c r="I3428" s="530"/>
      <c r="J3428" s="660"/>
      <c r="K3428" s="530"/>
      <c r="L3428" s="657"/>
      <c r="M3428" s="168"/>
      <c r="N3428" s="828"/>
      <c r="O3428" s="168"/>
      <c r="P3428" s="168"/>
      <c r="AB3428" s="1129" t="str">
        <f t="shared" si="73"/>
        <v/>
      </c>
    </row>
    <row r="3429" spans="1:28" ht="12.95" customHeight="1">
      <c r="A3429" s="168"/>
      <c r="B3429" s="168"/>
      <c r="C3429" s="532"/>
      <c r="D3429" s="168"/>
      <c r="E3429" s="168"/>
      <c r="F3429" s="168"/>
      <c r="G3429" s="168"/>
      <c r="H3429" s="530"/>
      <c r="I3429" s="530"/>
      <c r="J3429" s="660"/>
      <c r="K3429" s="530"/>
      <c r="L3429" s="657"/>
      <c r="M3429" s="168"/>
      <c r="N3429" s="828"/>
      <c r="O3429" s="168"/>
      <c r="P3429" s="168"/>
      <c r="AB3429" s="1129" t="str">
        <f t="shared" si="73"/>
        <v/>
      </c>
    </row>
    <row r="3430" spans="1:28" ht="12.95" customHeight="1">
      <c r="A3430" s="168"/>
      <c r="B3430" s="168"/>
      <c r="C3430" s="532"/>
      <c r="D3430" s="168"/>
      <c r="E3430" s="168"/>
      <c r="F3430" s="168"/>
      <c r="G3430" s="168"/>
      <c r="H3430" s="530"/>
      <c r="I3430" s="530"/>
      <c r="J3430" s="660"/>
      <c r="K3430" s="530"/>
      <c r="L3430" s="657"/>
      <c r="M3430" s="168"/>
      <c r="N3430" s="828"/>
      <c r="O3430" s="168"/>
      <c r="P3430" s="168"/>
      <c r="AB3430" s="1129" t="str">
        <f t="shared" si="73"/>
        <v/>
      </c>
    </row>
    <row r="3431" spans="1:28" ht="12.95" customHeight="1">
      <c r="A3431" s="168"/>
      <c r="B3431" s="168"/>
      <c r="C3431" s="532"/>
      <c r="D3431" s="168"/>
      <c r="E3431" s="168"/>
      <c r="F3431" s="168"/>
      <c r="G3431" s="168"/>
      <c r="H3431" s="530"/>
      <c r="I3431" s="530"/>
      <c r="J3431" s="660"/>
      <c r="K3431" s="530"/>
      <c r="L3431" s="657"/>
      <c r="M3431" s="168"/>
      <c r="N3431" s="828"/>
      <c r="O3431" s="168"/>
      <c r="P3431" s="168"/>
      <c r="AB3431" s="1129" t="str">
        <f t="shared" si="73"/>
        <v/>
      </c>
    </row>
    <row r="3432" spans="1:28" ht="12.95" customHeight="1">
      <c r="A3432" s="168"/>
      <c r="B3432" s="168"/>
      <c r="C3432" s="532"/>
      <c r="D3432" s="168"/>
      <c r="E3432" s="168"/>
      <c r="F3432" s="168"/>
      <c r="G3432" s="168"/>
      <c r="H3432" s="530"/>
      <c r="I3432" s="530"/>
      <c r="J3432" s="660"/>
      <c r="K3432" s="530"/>
      <c r="L3432" s="657"/>
      <c r="M3432" s="168"/>
      <c r="N3432" s="828"/>
      <c r="O3432" s="168"/>
      <c r="P3432" s="168"/>
      <c r="AB3432" s="1129" t="str">
        <f t="shared" si="73"/>
        <v/>
      </c>
    </row>
    <row r="3433" spans="1:28" ht="12.95" customHeight="1">
      <c r="A3433" s="168"/>
      <c r="B3433" s="168"/>
      <c r="C3433" s="532"/>
      <c r="D3433" s="168"/>
      <c r="E3433" s="168"/>
      <c r="F3433" s="168"/>
      <c r="G3433" s="168"/>
      <c r="H3433" s="530"/>
      <c r="I3433" s="530"/>
      <c r="J3433" s="660"/>
      <c r="K3433" s="530"/>
      <c r="L3433" s="657"/>
      <c r="M3433" s="168"/>
      <c r="N3433" s="828"/>
      <c r="O3433" s="168"/>
      <c r="P3433" s="168"/>
      <c r="AB3433" s="1129" t="str">
        <f t="shared" si="73"/>
        <v/>
      </c>
    </row>
    <row r="3434" spans="1:28" ht="12.95" customHeight="1">
      <c r="A3434" s="168"/>
      <c r="B3434" s="168"/>
      <c r="C3434" s="532"/>
      <c r="D3434" s="168"/>
      <c r="E3434" s="168"/>
      <c r="F3434" s="168"/>
      <c r="G3434" s="168"/>
      <c r="H3434" s="530"/>
      <c r="I3434" s="530"/>
      <c r="J3434" s="660"/>
      <c r="K3434" s="530"/>
      <c r="L3434" s="657"/>
      <c r="M3434" s="168"/>
      <c r="N3434" s="828"/>
      <c r="O3434" s="168"/>
      <c r="P3434" s="168"/>
      <c r="AB3434" s="1129" t="str">
        <f t="shared" si="73"/>
        <v/>
      </c>
    </row>
    <row r="3435" spans="1:28" ht="12.95" customHeight="1">
      <c r="A3435" s="168"/>
      <c r="B3435" s="168"/>
      <c r="C3435" s="532"/>
      <c r="D3435" s="168"/>
      <c r="E3435" s="168"/>
      <c r="F3435" s="168"/>
      <c r="G3435" s="168"/>
      <c r="H3435" s="530"/>
      <c r="I3435" s="530"/>
      <c r="J3435" s="660"/>
      <c r="K3435" s="530"/>
      <c r="L3435" s="657"/>
      <c r="M3435" s="168"/>
      <c r="N3435" s="828"/>
      <c r="O3435" s="168"/>
      <c r="P3435" s="168"/>
      <c r="AB3435" s="1129" t="str">
        <f t="shared" si="73"/>
        <v/>
      </c>
    </row>
    <row r="3436" spans="1:28" ht="12.95" customHeight="1">
      <c r="A3436" s="168"/>
      <c r="B3436" s="168"/>
      <c r="C3436" s="532"/>
      <c r="D3436" s="168"/>
      <c r="E3436" s="168"/>
      <c r="F3436" s="168"/>
      <c r="G3436" s="168"/>
      <c r="H3436" s="530"/>
      <c r="I3436" s="530"/>
      <c r="J3436" s="660"/>
      <c r="K3436" s="530"/>
      <c r="L3436" s="657"/>
      <c r="M3436" s="168"/>
      <c r="N3436" s="828"/>
      <c r="O3436" s="168"/>
      <c r="P3436" s="168"/>
      <c r="AB3436" s="1129" t="str">
        <f t="shared" si="73"/>
        <v/>
      </c>
    </row>
    <row r="3437" spans="1:28" ht="12.95" customHeight="1">
      <c r="A3437" s="168"/>
      <c r="B3437" s="168"/>
      <c r="C3437" s="532"/>
      <c r="D3437" s="168"/>
      <c r="E3437" s="168"/>
      <c r="F3437" s="168"/>
      <c r="G3437" s="168"/>
      <c r="H3437" s="530"/>
      <c r="I3437" s="530"/>
      <c r="J3437" s="660"/>
      <c r="K3437" s="530"/>
      <c r="L3437" s="657"/>
      <c r="M3437" s="168"/>
      <c r="N3437" s="828"/>
      <c r="O3437" s="168"/>
      <c r="P3437" s="168"/>
      <c r="AB3437" s="1129" t="str">
        <f t="shared" si="73"/>
        <v/>
      </c>
    </row>
    <row r="3438" spans="1:28" ht="12.95" customHeight="1">
      <c r="A3438" s="168"/>
      <c r="B3438" s="168"/>
      <c r="C3438" s="532"/>
      <c r="D3438" s="168"/>
      <c r="E3438" s="168"/>
      <c r="F3438" s="168"/>
      <c r="G3438" s="168"/>
      <c r="H3438" s="530"/>
      <c r="I3438" s="530"/>
      <c r="J3438" s="660"/>
      <c r="K3438" s="530"/>
      <c r="L3438" s="657"/>
      <c r="M3438" s="168"/>
      <c r="N3438" s="828"/>
      <c r="O3438" s="168"/>
      <c r="P3438" s="168"/>
      <c r="AB3438" s="1129" t="str">
        <f t="shared" si="73"/>
        <v/>
      </c>
    </row>
    <row r="3439" spans="1:28" ht="12.95" customHeight="1">
      <c r="A3439" s="168"/>
      <c r="B3439" s="168"/>
      <c r="C3439" s="532"/>
      <c r="D3439" s="168"/>
      <c r="E3439" s="168"/>
      <c r="F3439" s="168"/>
      <c r="G3439" s="168"/>
      <c r="H3439" s="530"/>
      <c r="I3439" s="530"/>
      <c r="J3439" s="660"/>
      <c r="K3439" s="530"/>
      <c r="L3439" s="657"/>
      <c r="M3439" s="168"/>
      <c r="N3439" s="828"/>
      <c r="O3439" s="168"/>
      <c r="P3439" s="168"/>
      <c r="AB3439" s="1129" t="str">
        <f t="shared" si="73"/>
        <v/>
      </c>
    </row>
    <row r="3440" spans="1:28" ht="12.95" customHeight="1">
      <c r="A3440" s="168"/>
      <c r="B3440" s="168"/>
      <c r="C3440" s="532"/>
      <c r="D3440" s="168"/>
      <c r="E3440" s="168"/>
      <c r="F3440" s="168"/>
      <c r="G3440" s="168"/>
      <c r="H3440" s="530"/>
      <c r="I3440" s="530"/>
      <c r="J3440" s="660"/>
      <c r="K3440" s="530"/>
      <c r="L3440" s="657"/>
      <c r="M3440" s="168"/>
      <c r="N3440" s="828"/>
      <c r="O3440" s="168"/>
      <c r="P3440" s="168"/>
      <c r="AB3440" s="1129" t="str">
        <f t="shared" si="73"/>
        <v/>
      </c>
    </row>
    <row r="3441" spans="1:28" ht="12.95" customHeight="1">
      <c r="A3441" s="168"/>
      <c r="B3441" s="168"/>
      <c r="C3441" s="532"/>
      <c r="D3441" s="168"/>
      <c r="E3441" s="168"/>
      <c r="F3441" s="168"/>
      <c r="G3441" s="168"/>
      <c r="H3441" s="530"/>
      <c r="I3441" s="530"/>
      <c r="J3441" s="660"/>
      <c r="K3441" s="530"/>
      <c r="L3441" s="657"/>
      <c r="M3441" s="168"/>
      <c r="N3441" s="828"/>
      <c r="O3441" s="168"/>
      <c r="P3441" s="168"/>
      <c r="AB3441" s="1129" t="str">
        <f t="shared" si="73"/>
        <v/>
      </c>
    </row>
    <row r="3442" spans="1:28" ht="12.95" customHeight="1">
      <c r="A3442" s="168"/>
      <c r="B3442" s="168"/>
      <c r="C3442" s="532"/>
      <c r="D3442" s="168"/>
      <c r="E3442" s="168"/>
      <c r="F3442" s="168"/>
      <c r="G3442" s="168"/>
      <c r="H3442" s="530"/>
      <c r="I3442" s="530"/>
      <c r="J3442" s="660"/>
      <c r="K3442" s="530"/>
      <c r="L3442" s="657"/>
      <c r="M3442" s="168"/>
      <c r="N3442" s="828"/>
      <c r="O3442" s="168"/>
      <c r="P3442" s="168"/>
      <c r="AB3442" s="1129" t="str">
        <f t="shared" si="73"/>
        <v/>
      </c>
    </row>
    <row r="3443" spans="1:28" ht="12.95" customHeight="1">
      <c r="A3443" s="168"/>
      <c r="B3443" s="168"/>
      <c r="C3443" s="532"/>
      <c r="D3443" s="168"/>
      <c r="E3443" s="168"/>
      <c r="F3443" s="168"/>
      <c r="G3443" s="168"/>
      <c r="H3443" s="530"/>
      <c r="I3443" s="530"/>
      <c r="J3443" s="660"/>
      <c r="K3443" s="530"/>
      <c r="L3443" s="657"/>
      <c r="M3443" s="168"/>
      <c r="N3443" s="828"/>
      <c r="O3443" s="168"/>
      <c r="P3443" s="168"/>
      <c r="AB3443" s="1129" t="str">
        <f t="shared" si="73"/>
        <v/>
      </c>
    </row>
    <row r="3444" spans="1:28" ht="12.95" customHeight="1">
      <c r="A3444" s="168"/>
      <c r="B3444" s="168"/>
      <c r="C3444" s="532"/>
      <c r="D3444" s="168"/>
      <c r="E3444" s="168"/>
      <c r="F3444" s="168"/>
      <c r="G3444" s="168"/>
      <c r="H3444" s="530"/>
      <c r="I3444" s="530"/>
      <c r="J3444" s="660"/>
      <c r="K3444" s="530"/>
      <c r="L3444" s="657"/>
      <c r="M3444" s="168"/>
      <c r="N3444" s="828"/>
      <c r="O3444" s="168"/>
      <c r="P3444" s="168"/>
      <c r="AB3444" s="1129" t="str">
        <f t="shared" si="73"/>
        <v/>
      </c>
    </row>
    <row r="3445" spans="1:28" ht="12.95" customHeight="1">
      <c r="A3445" s="168"/>
      <c r="B3445" s="168"/>
      <c r="C3445" s="532"/>
      <c r="D3445" s="168"/>
      <c r="E3445" s="168"/>
      <c r="F3445" s="168"/>
      <c r="G3445" s="168"/>
      <c r="H3445" s="530"/>
      <c r="I3445" s="530"/>
      <c r="J3445" s="660"/>
      <c r="K3445" s="530"/>
      <c r="L3445" s="657"/>
      <c r="M3445" s="168"/>
      <c r="N3445" s="828"/>
      <c r="O3445" s="168"/>
      <c r="P3445" s="168"/>
      <c r="AB3445" s="1129" t="str">
        <f t="shared" si="73"/>
        <v/>
      </c>
    </row>
    <row r="3446" spans="1:28" ht="12.95" customHeight="1">
      <c r="A3446" s="168"/>
      <c r="B3446" s="168"/>
      <c r="C3446" s="532"/>
      <c r="D3446" s="168"/>
      <c r="E3446" s="168"/>
      <c r="F3446" s="168"/>
      <c r="G3446" s="168"/>
      <c r="H3446" s="530"/>
      <c r="I3446" s="530"/>
      <c r="J3446" s="660"/>
      <c r="K3446" s="530"/>
      <c r="L3446" s="657"/>
      <c r="M3446" s="168"/>
      <c r="N3446" s="828"/>
      <c r="O3446" s="168"/>
      <c r="P3446" s="168"/>
      <c r="AB3446" s="1129" t="str">
        <f t="shared" si="73"/>
        <v/>
      </c>
    </row>
    <row r="3447" spans="1:28" ht="12.95" customHeight="1">
      <c r="A3447" s="168"/>
      <c r="B3447" s="168"/>
      <c r="C3447" s="532"/>
      <c r="D3447" s="168"/>
      <c r="E3447" s="168"/>
      <c r="F3447" s="168"/>
      <c r="G3447" s="168"/>
      <c r="H3447" s="530"/>
      <c r="I3447" s="530"/>
      <c r="J3447" s="660"/>
      <c r="K3447" s="530"/>
      <c r="L3447" s="657"/>
      <c r="M3447" s="168"/>
      <c r="N3447" s="828"/>
      <c r="O3447" s="168"/>
      <c r="P3447" s="168"/>
      <c r="AB3447" s="1129" t="str">
        <f t="shared" si="73"/>
        <v/>
      </c>
    </row>
    <row r="3448" spans="1:28" ht="12.95" customHeight="1">
      <c r="A3448" s="168"/>
      <c r="B3448" s="168"/>
      <c r="C3448" s="532"/>
      <c r="D3448" s="168"/>
      <c r="E3448" s="168"/>
      <c r="F3448" s="168"/>
      <c r="G3448" s="168"/>
      <c r="H3448" s="530"/>
      <c r="I3448" s="530"/>
      <c r="J3448" s="660"/>
      <c r="K3448" s="530"/>
      <c r="L3448" s="657"/>
      <c r="M3448" s="168"/>
      <c r="N3448" s="828"/>
      <c r="O3448" s="168"/>
      <c r="P3448" s="168"/>
      <c r="AB3448" s="1129" t="str">
        <f t="shared" si="73"/>
        <v/>
      </c>
    </row>
    <row r="3449" spans="1:28" ht="12.95" customHeight="1">
      <c r="A3449" s="168"/>
      <c r="B3449" s="168"/>
      <c r="C3449" s="532"/>
      <c r="D3449" s="168"/>
      <c r="E3449" s="168"/>
      <c r="F3449" s="168"/>
      <c r="G3449" s="168"/>
      <c r="H3449" s="530"/>
      <c r="I3449" s="530"/>
      <c r="J3449" s="660"/>
      <c r="K3449" s="530"/>
      <c r="L3449" s="657"/>
      <c r="M3449" s="168"/>
      <c r="N3449" s="828"/>
      <c r="O3449" s="168"/>
      <c r="P3449" s="168"/>
      <c r="AB3449" s="1129" t="str">
        <f t="shared" si="73"/>
        <v/>
      </c>
    </row>
    <row r="3450" spans="1:28" ht="12.95" customHeight="1">
      <c r="A3450" s="168"/>
      <c r="B3450" s="168"/>
      <c r="C3450" s="532"/>
      <c r="D3450" s="168"/>
      <c r="E3450" s="168"/>
      <c r="F3450" s="168"/>
      <c r="G3450" s="168"/>
      <c r="H3450" s="530"/>
      <c r="I3450" s="530"/>
      <c r="J3450" s="660"/>
      <c r="K3450" s="530"/>
      <c r="L3450" s="657"/>
      <c r="M3450" s="168"/>
      <c r="N3450" s="828"/>
      <c r="O3450" s="168"/>
      <c r="P3450" s="168"/>
      <c r="AB3450" s="1129" t="str">
        <f t="shared" si="73"/>
        <v/>
      </c>
    </row>
    <row r="3451" spans="1:28" ht="12.95" customHeight="1">
      <c r="A3451" s="168"/>
      <c r="B3451" s="168"/>
      <c r="C3451" s="532"/>
      <c r="D3451" s="168"/>
      <c r="E3451" s="168"/>
      <c r="F3451" s="168"/>
      <c r="G3451" s="168"/>
      <c r="H3451" s="530"/>
      <c r="I3451" s="530"/>
      <c r="J3451" s="660"/>
      <c r="K3451" s="530"/>
      <c r="L3451" s="657"/>
      <c r="M3451" s="168"/>
      <c r="N3451" s="828"/>
      <c r="O3451" s="168"/>
      <c r="P3451" s="168"/>
      <c r="AB3451" s="1129" t="str">
        <f t="shared" si="73"/>
        <v/>
      </c>
    </row>
    <row r="3452" spans="1:28" ht="12.95" customHeight="1">
      <c r="A3452" s="168"/>
      <c r="B3452" s="168"/>
      <c r="C3452" s="532"/>
      <c r="D3452" s="168"/>
      <c r="E3452" s="168"/>
      <c r="F3452" s="168"/>
      <c r="G3452" s="168"/>
      <c r="H3452" s="530"/>
      <c r="I3452" s="530"/>
      <c r="J3452" s="660"/>
      <c r="K3452" s="530"/>
      <c r="L3452" s="657"/>
      <c r="M3452" s="168"/>
      <c r="N3452" s="828"/>
      <c r="O3452" s="168"/>
      <c r="P3452" s="168"/>
      <c r="AB3452" s="1129" t="str">
        <f t="shared" si="73"/>
        <v/>
      </c>
    </row>
    <row r="3453" spans="1:28" ht="12.95" customHeight="1">
      <c r="A3453" s="168"/>
      <c r="B3453" s="168"/>
      <c r="C3453" s="532"/>
      <c r="D3453" s="168"/>
      <c r="E3453" s="168"/>
      <c r="F3453" s="168"/>
      <c r="G3453" s="168"/>
      <c r="H3453" s="530"/>
      <c r="I3453" s="530"/>
      <c r="J3453" s="660"/>
      <c r="K3453" s="530"/>
      <c r="L3453" s="657"/>
      <c r="M3453" s="168"/>
      <c r="N3453" s="828"/>
      <c r="O3453" s="168"/>
      <c r="P3453" s="168"/>
      <c r="AB3453" s="1129" t="str">
        <f t="shared" si="73"/>
        <v/>
      </c>
    </row>
    <row r="3454" spans="1:28" ht="12.95" customHeight="1">
      <c r="A3454" s="168"/>
      <c r="B3454" s="168"/>
      <c r="C3454" s="532"/>
      <c r="D3454" s="168"/>
      <c r="E3454" s="168"/>
      <c r="F3454" s="168"/>
      <c r="G3454" s="168"/>
      <c r="H3454" s="530"/>
      <c r="I3454" s="530"/>
      <c r="J3454" s="660"/>
      <c r="K3454" s="530"/>
      <c r="L3454" s="657"/>
      <c r="M3454" s="168"/>
      <c r="N3454" s="828"/>
      <c r="O3454" s="168"/>
      <c r="P3454" s="168"/>
      <c r="AB3454" s="1129" t="str">
        <f t="shared" si="73"/>
        <v/>
      </c>
    </row>
    <row r="3455" spans="1:28" ht="12.95" customHeight="1">
      <c r="A3455" s="168"/>
      <c r="B3455" s="168"/>
      <c r="C3455" s="532"/>
      <c r="D3455" s="168"/>
      <c r="E3455" s="168"/>
      <c r="F3455" s="168"/>
      <c r="G3455" s="168"/>
      <c r="H3455" s="530"/>
      <c r="I3455" s="530"/>
      <c r="J3455" s="660"/>
      <c r="K3455" s="530"/>
      <c r="L3455" s="657"/>
      <c r="M3455" s="168"/>
      <c r="N3455" s="828"/>
      <c r="O3455" s="168"/>
      <c r="P3455" s="168"/>
      <c r="AB3455" s="1129" t="str">
        <f t="shared" si="73"/>
        <v/>
      </c>
    </row>
    <row r="3456" spans="1:28" ht="12.95" customHeight="1">
      <c r="A3456" s="168"/>
      <c r="B3456" s="168"/>
      <c r="C3456" s="532"/>
      <c r="D3456" s="168"/>
      <c r="E3456" s="168"/>
      <c r="F3456" s="168"/>
      <c r="G3456" s="168"/>
      <c r="H3456" s="530"/>
      <c r="I3456" s="530"/>
      <c r="J3456" s="660"/>
      <c r="K3456" s="530"/>
      <c r="L3456" s="657"/>
      <c r="M3456" s="168"/>
      <c r="N3456" s="828"/>
      <c r="O3456" s="168"/>
      <c r="P3456" s="168"/>
      <c r="AB3456" s="1129" t="str">
        <f t="shared" si="73"/>
        <v/>
      </c>
    </row>
    <row r="3457" spans="1:28" ht="12.95" customHeight="1">
      <c r="A3457" s="168"/>
      <c r="B3457" s="168"/>
      <c r="C3457" s="532"/>
      <c r="D3457" s="168"/>
      <c r="E3457" s="168"/>
      <c r="F3457" s="168"/>
      <c r="G3457" s="168"/>
      <c r="H3457" s="530"/>
      <c r="I3457" s="530"/>
      <c r="J3457" s="660"/>
      <c r="K3457" s="530"/>
      <c r="L3457" s="657"/>
      <c r="M3457" s="168"/>
      <c r="N3457" s="828"/>
      <c r="O3457" s="168"/>
      <c r="P3457" s="168"/>
      <c r="AB3457" s="1129" t="str">
        <f t="shared" si="73"/>
        <v/>
      </c>
    </row>
    <row r="3458" spans="1:28" ht="12.95" customHeight="1">
      <c r="A3458" s="168"/>
      <c r="B3458" s="168"/>
      <c r="C3458" s="532"/>
      <c r="D3458" s="168"/>
      <c r="E3458" s="168"/>
      <c r="F3458" s="168"/>
      <c r="G3458" s="168"/>
      <c r="H3458" s="530"/>
      <c r="I3458" s="530"/>
      <c r="J3458" s="660"/>
      <c r="K3458" s="530"/>
      <c r="L3458" s="657"/>
      <c r="M3458" s="168"/>
      <c r="N3458" s="828"/>
      <c r="O3458" s="168"/>
      <c r="P3458" s="168"/>
      <c r="AB3458" s="1129" t="str">
        <f t="shared" si="73"/>
        <v/>
      </c>
    </row>
    <row r="3459" spans="1:28" ht="12.95" customHeight="1">
      <c r="A3459" s="168"/>
      <c r="B3459" s="168"/>
      <c r="C3459" s="532"/>
      <c r="D3459" s="168"/>
      <c r="E3459" s="168"/>
      <c r="F3459" s="168"/>
      <c r="G3459" s="168"/>
      <c r="H3459" s="530"/>
      <c r="I3459" s="530"/>
      <c r="J3459" s="660"/>
      <c r="K3459" s="530"/>
      <c r="L3459" s="657"/>
      <c r="M3459" s="168"/>
      <c r="N3459" s="828"/>
      <c r="O3459" s="168"/>
      <c r="P3459" s="168"/>
      <c r="AB3459" s="1129" t="str">
        <f t="shared" si="73"/>
        <v/>
      </c>
    </row>
    <row r="3460" spans="1:28" ht="12.95" customHeight="1">
      <c r="A3460" s="168"/>
      <c r="B3460" s="168"/>
      <c r="C3460" s="532"/>
      <c r="D3460" s="168"/>
      <c r="E3460" s="168"/>
      <c r="F3460" s="168"/>
      <c r="G3460" s="168"/>
      <c r="H3460" s="530"/>
      <c r="I3460" s="530"/>
      <c r="J3460" s="660"/>
      <c r="K3460" s="530"/>
      <c r="L3460" s="657"/>
      <c r="M3460" s="168"/>
      <c r="N3460" s="828"/>
      <c r="O3460" s="168"/>
      <c r="P3460" s="168"/>
      <c r="AB3460" s="1129" t="str">
        <f t="shared" si="73"/>
        <v/>
      </c>
    </row>
    <row r="3461" spans="1:28" ht="12.95" customHeight="1">
      <c r="A3461" s="168"/>
      <c r="B3461" s="168"/>
      <c r="C3461" s="532"/>
      <c r="D3461" s="168"/>
      <c r="E3461" s="168"/>
      <c r="F3461" s="168"/>
      <c r="G3461" s="168"/>
      <c r="H3461" s="530"/>
      <c r="I3461" s="530"/>
      <c r="J3461" s="660"/>
      <c r="K3461" s="530"/>
      <c r="L3461" s="657"/>
      <c r="M3461" s="168"/>
      <c r="N3461" s="828"/>
      <c r="O3461" s="168"/>
      <c r="P3461" s="168"/>
      <c r="AB3461" s="1129" t="str">
        <f t="shared" si="73"/>
        <v/>
      </c>
    </row>
    <row r="3462" spans="1:28" ht="12.95" customHeight="1">
      <c r="A3462" s="168"/>
      <c r="B3462" s="168"/>
      <c r="C3462" s="532"/>
      <c r="D3462" s="168"/>
      <c r="E3462" s="168"/>
      <c r="F3462" s="168"/>
      <c r="G3462" s="168"/>
      <c r="H3462" s="530"/>
      <c r="I3462" s="530"/>
      <c r="J3462" s="660"/>
      <c r="K3462" s="530"/>
      <c r="L3462" s="657"/>
      <c r="M3462" s="168"/>
      <c r="N3462" s="828"/>
      <c r="O3462" s="168"/>
      <c r="P3462" s="168"/>
      <c r="AB3462" s="1129" t="str">
        <f t="shared" si="73"/>
        <v/>
      </c>
    </row>
    <row r="3463" spans="1:28" ht="12.95" customHeight="1">
      <c r="A3463" s="168"/>
      <c r="B3463" s="168"/>
      <c r="C3463" s="532"/>
      <c r="D3463" s="168"/>
      <c r="E3463" s="168"/>
      <c r="F3463" s="168"/>
      <c r="G3463" s="168"/>
      <c r="H3463" s="530"/>
      <c r="I3463" s="530"/>
      <c r="J3463" s="660"/>
      <c r="K3463" s="530"/>
      <c r="L3463" s="657"/>
      <c r="M3463" s="168"/>
      <c r="N3463" s="828"/>
      <c r="O3463" s="168"/>
      <c r="P3463" s="168"/>
      <c r="AB3463" s="1129" t="str">
        <f t="shared" si="73"/>
        <v/>
      </c>
    </row>
    <row r="3464" spans="1:28" ht="12.95" customHeight="1">
      <c r="A3464" s="168"/>
      <c r="B3464" s="168"/>
      <c r="C3464" s="532"/>
      <c r="D3464" s="168"/>
      <c r="E3464" s="168"/>
      <c r="F3464" s="168"/>
      <c r="G3464" s="168"/>
      <c r="H3464" s="530"/>
      <c r="I3464" s="530"/>
      <c r="J3464" s="660"/>
      <c r="K3464" s="530"/>
      <c r="L3464" s="657"/>
      <c r="M3464" s="168"/>
      <c r="N3464" s="828"/>
      <c r="O3464" s="168"/>
      <c r="P3464" s="168"/>
      <c r="AB3464" s="1129" t="str">
        <f t="shared" si="73"/>
        <v/>
      </c>
    </row>
    <row r="3465" spans="1:28" ht="12.95" customHeight="1">
      <c r="A3465" s="168"/>
      <c r="B3465" s="168"/>
      <c r="C3465" s="532"/>
      <c r="D3465" s="168"/>
      <c r="E3465" s="168"/>
      <c r="F3465" s="168"/>
      <c r="G3465" s="168"/>
      <c r="H3465" s="530"/>
      <c r="I3465" s="530"/>
      <c r="J3465" s="660"/>
      <c r="K3465" s="530"/>
      <c r="L3465" s="657"/>
      <c r="M3465" s="168"/>
      <c r="N3465" s="828"/>
      <c r="O3465" s="168"/>
      <c r="P3465" s="168"/>
      <c r="AB3465" s="1129" t="str">
        <f t="shared" si="73"/>
        <v/>
      </c>
    </row>
    <row r="3466" spans="1:28" ht="12.95" customHeight="1">
      <c r="A3466" s="168"/>
      <c r="B3466" s="168"/>
      <c r="C3466" s="532"/>
      <c r="D3466" s="168"/>
      <c r="E3466" s="168"/>
      <c r="F3466" s="168"/>
      <c r="G3466" s="168"/>
      <c r="H3466" s="530"/>
      <c r="I3466" s="530"/>
      <c r="J3466" s="660"/>
      <c r="K3466" s="530"/>
      <c r="L3466" s="657"/>
      <c r="M3466" s="168"/>
      <c r="N3466" s="828"/>
      <c r="O3466" s="168"/>
      <c r="P3466" s="168"/>
      <c r="AB3466" s="1129" t="str">
        <f t="shared" si="73"/>
        <v/>
      </c>
    </row>
    <row r="3467" spans="1:28" ht="12.95" customHeight="1">
      <c r="A3467" s="168"/>
      <c r="B3467" s="168"/>
      <c r="C3467" s="532"/>
      <c r="D3467" s="168"/>
      <c r="E3467" s="168"/>
      <c r="F3467" s="168"/>
      <c r="G3467" s="168"/>
      <c r="H3467" s="530"/>
      <c r="I3467" s="530"/>
      <c r="J3467" s="660"/>
      <c r="K3467" s="530"/>
      <c r="L3467" s="657"/>
      <c r="M3467" s="168"/>
      <c r="N3467" s="828"/>
      <c r="O3467" s="168"/>
      <c r="P3467" s="168"/>
      <c r="AB3467" s="1129" t="str">
        <f t="shared" ref="AB3467:AB3530" si="74">IF(TRIM(A3467)="","",CONCATENATE(TRIM(D3467),TRIM(E3467)))</f>
        <v/>
      </c>
    </row>
    <row r="3468" spans="1:28" ht="12.95" customHeight="1">
      <c r="A3468" s="168"/>
      <c r="B3468" s="168"/>
      <c r="C3468" s="532"/>
      <c r="D3468" s="168"/>
      <c r="E3468" s="168"/>
      <c r="F3468" s="168"/>
      <c r="G3468" s="168"/>
      <c r="H3468" s="530"/>
      <c r="I3468" s="530"/>
      <c r="J3468" s="660"/>
      <c r="K3468" s="530"/>
      <c r="L3468" s="657"/>
      <c r="M3468" s="168"/>
      <c r="N3468" s="828"/>
      <c r="O3468" s="168"/>
      <c r="P3468" s="168"/>
      <c r="AB3468" s="1129" t="str">
        <f t="shared" si="74"/>
        <v/>
      </c>
    </row>
    <row r="3469" spans="1:28" ht="12.95" customHeight="1">
      <c r="A3469" s="168"/>
      <c r="B3469" s="168"/>
      <c r="C3469" s="532"/>
      <c r="D3469" s="168"/>
      <c r="E3469" s="168"/>
      <c r="F3469" s="168"/>
      <c r="G3469" s="168"/>
      <c r="H3469" s="530"/>
      <c r="I3469" s="530"/>
      <c r="J3469" s="660"/>
      <c r="K3469" s="530"/>
      <c r="L3469" s="657"/>
      <c r="M3469" s="168"/>
      <c r="N3469" s="828"/>
      <c r="O3469" s="168"/>
      <c r="P3469" s="168"/>
      <c r="AB3469" s="1129" t="str">
        <f t="shared" si="74"/>
        <v/>
      </c>
    </row>
    <row r="3470" spans="1:28" ht="12.95" customHeight="1">
      <c r="A3470" s="168"/>
      <c r="B3470" s="168"/>
      <c r="C3470" s="532"/>
      <c r="D3470" s="168"/>
      <c r="E3470" s="168"/>
      <c r="F3470" s="168"/>
      <c r="G3470" s="168"/>
      <c r="H3470" s="530"/>
      <c r="I3470" s="530"/>
      <c r="J3470" s="660"/>
      <c r="K3470" s="530"/>
      <c r="L3470" s="657"/>
      <c r="M3470" s="168"/>
      <c r="N3470" s="828"/>
      <c r="O3470" s="168"/>
      <c r="P3470" s="168"/>
      <c r="AB3470" s="1129" t="str">
        <f t="shared" si="74"/>
        <v/>
      </c>
    </row>
    <row r="3471" spans="1:28" ht="12.95" customHeight="1">
      <c r="A3471" s="168"/>
      <c r="B3471" s="168"/>
      <c r="C3471" s="532"/>
      <c r="D3471" s="168"/>
      <c r="E3471" s="168"/>
      <c r="F3471" s="168"/>
      <c r="G3471" s="168"/>
      <c r="H3471" s="530"/>
      <c r="I3471" s="530"/>
      <c r="J3471" s="660"/>
      <c r="K3471" s="530"/>
      <c r="L3471" s="657"/>
      <c r="M3471" s="168"/>
      <c r="N3471" s="828"/>
      <c r="O3471" s="168"/>
      <c r="P3471" s="168"/>
      <c r="AB3471" s="1129" t="str">
        <f t="shared" si="74"/>
        <v/>
      </c>
    </row>
    <row r="3472" spans="1:28" ht="12.95" customHeight="1">
      <c r="A3472" s="168"/>
      <c r="B3472" s="168"/>
      <c r="C3472" s="532"/>
      <c r="D3472" s="168"/>
      <c r="E3472" s="168"/>
      <c r="F3472" s="168"/>
      <c r="G3472" s="168"/>
      <c r="H3472" s="530"/>
      <c r="I3472" s="530"/>
      <c r="J3472" s="660"/>
      <c r="K3472" s="530"/>
      <c r="L3472" s="657"/>
      <c r="M3472" s="168"/>
      <c r="N3472" s="828"/>
      <c r="O3472" s="168"/>
      <c r="P3472" s="168"/>
      <c r="AB3472" s="1129" t="str">
        <f t="shared" si="74"/>
        <v/>
      </c>
    </row>
    <row r="3473" spans="1:28" ht="12.95" customHeight="1">
      <c r="A3473" s="168"/>
      <c r="B3473" s="168"/>
      <c r="C3473" s="532"/>
      <c r="D3473" s="168"/>
      <c r="E3473" s="168"/>
      <c r="F3473" s="168"/>
      <c r="G3473" s="168"/>
      <c r="H3473" s="530"/>
      <c r="I3473" s="530"/>
      <c r="J3473" s="660"/>
      <c r="K3473" s="530"/>
      <c r="L3473" s="657"/>
      <c r="M3473" s="168"/>
      <c r="N3473" s="828"/>
      <c r="O3473" s="168"/>
      <c r="P3473" s="168"/>
      <c r="AB3473" s="1129" t="str">
        <f t="shared" si="74"/>
        <v/>
      </c>
    </row>
    <row r="3474" spans="1:28" ht="12.95" customHeight="1">
      <c r="A3474" s="168"/>
      <c r="B3474" s="168"/>
      <c r="C3474" s="532"/>
      <c r="D3474" s="168"/>
      <c r="E3474" s="168"/>
      <c r="F3474" s="168"/>
      <c r="G3474" s="168"/>
      <c r="H3474" s="530"/>
      <c r="I3474" s="530"/>
      <c r="J3474" s="660"/>
      <c r="K3474" s="530"/>
      <c r="L3474" s="657"/>
      <c r="M3474" s="168"/>
      <c r="N3474" s="828"/>
      <c r="O3474" s="168"/>
      <c r="P3474" s="168"/>
      <c r="AB3474" s="1129" t="str">
        <f t="shared" si="74"/>
        <v/>
      </c>
    </row>
    <row r="3475" spans="1:28" ht="12.95" customHeight="1">
      <c r="A3475" s="168"/>
      <c r="B3475" s="168"/>
      <c r="C3475" s="532"/>
      <c r="D3475" s="168"/>
      <c r="E3475" s="168"/>
      <c r="F3475" s="168"/>
      <c r="G3475" s="168"/>
      <c r="H3475" s="530"/>
      <c r="I3475" s="530"/>
      <c r="J3475" s="660"/>
      <c r="K3475" s="530"/>
      <c r="L3475" s="657"/>
      <c r="M3475" s="168"/>
      <c r="N3475" s="828"/>
      <c r="O3475" s="168"/>
      <c r="P3475" s="168"/>
      <c r="AB3475" s="1129" t="str">
        <f t="shared" si="74"/>
        <v/>
      </c>
    </row>
    <row r="3476" spans="1:28" ht="12.95" customHeight="1">
      <c r="A3476" s="168"/>
      <c r="B3476" s="168"/>
      <c r="C3476" s="532"/>
      <c r="D3476" s="168"/>
      <c r="E3476" s="168"/>
      <c r="F3476" s="168"/>
      <c r="G3476" s="168"/>
      <c r="H3476" s="530"/>
      <c r="I3476" s="530"/>
      <c r="J3476" s="660"/>
      <c r="K3476" s="530"/>
      <c r="L3476" s="657"/>
      <c r="M3476" s="168"/>
      <c r="N3476" s="828"/>
      <c r="O3476" s="168"/>
      <c r="P3476" s="168"/>
      <c r="AB3476" s="1129" t="str">
        <f t="shared" si="74"/>
        <v/>
      </c>
    </row>
    <row r="3477" spans="1:28" ht="12.95" customHeight="1">
      <c r="A3477" s="168"/>
      <c r="B3477" s="168"/>
      <c r="C3477" s="532"/>
      <c r="D3477" s="168"/>
      <c r="E3477" s="168"/>
      <c r="F3477" s="168"/>
      <c r="G3477" s="168"/>
      <c r="H3477" s="530"/>
      <c r="I3477" s="530"/>
      <c r="J3477" s="660"/>
      <c r="K3477" s="530"/>
      <c r="L3477" s="657"/>
      <c r="M3477" s="168"/>
      <c r="N3477" s="828"/>
      <c r="O3477" s="168"/>
      <c r="P3477" s="168"/>
      <c r="AB3477" s="1129" t="str">
        <f t="shared" si="74"/>
        <v/>
      </c>
    </row>
    <row r="3478" spans="1:28" ht="12.95" customHeight="1">
      <c r="A3478" s="168"/>
      <c r="B3478" s="168"/>
      <c r="C3478" s="532"/>
      <c r="D3478" s="168"/>
      <c r="E3478" s="168"/>
      <c r="F3478" s="168"/>
      <c r="G3478" s="168"/>
      <c r="H3478" s="530"/>
      <c r="I3478" s="530"/>
      <c r="J3478" s="660"/>
      <c r="K3478" s="530"/>
      <c r="L3478" s="657"/>
      <c r="M3478" s="168"/>
      <c r="N3478" s="828"/>
      <c r="O3478" s="168"/>
      <c r="P3478" s="168"/>
      <c r="AB3478" s="1129" t="str">
        <f t="shared" si="74"/>
        <v/>
      </c>
    </row>
    <row r="3479" spans="1:28" ht="12.95" customHeight="1">
      <c r="A3479" s="168"/>
      <c r="B3479" s="168"/>
      <c r="C3479" s="532"/>
      <c r="D3479" s="168"/>
      <c r="E3479" s="168"/>
      <c r="F3479" s="168"/>
      <c r="G3479" s="168"/>
      <c r="H3479" s="530"/>
      <c r="I3479" s="530"/>
      <c r="J3479" s="660"/>
      <c r="K3479" s="530"/>
      <c r="L3479" s="657"/>
      <c r="M3479" s="168"/>
      <c r="N3479" s="828"/>
      <c r="O3479" s="168"/>
      <c r="P3479" s="168"/>
      <c r="AB3479" s="1129" t="str">
        <f t="shared" si="74"/>
        <v/>
      </c>
    </row>
    <row r="3480" spans="1:28" ht="12.95" customHeight="1">
      <c r="A3480" s="168"/>
      <c r="B3480" s="168"/>
      <c r="C3480" s="532"/>
      <c r="D3480" s="168"/>
      <c r="E3480" s="168"/>
      <c r="F3480" s="168"/>
      <c r="G3480" s="168"/>
      <c r="H3480" s="530"/>
      <c r="I3480" s="530"/>
      <c r="J3480" s="660"/>
      <c r="K3480" s="530"/>
      <c r="L3480" s="657"/>
      <c r="M3480" s="168"/>
      <c r="N3480" s="828"/>
      <c r="O3480" s="168"/>
      <c r="P3480" s="168"/>
      <c r="AB3480" s="1129" t="str">
        <f t="shared" si="74"/>
        <v/>
      </c>
    </row>
    <row r="3481" spans="1:28" ht="12.95" customHeight="1">
      <c r="A3481" s="168"/>
      <c r="B3481" s="168"/>
      <c r="C3481" s="532"/>
      <c r="D3481" s="168"/>
      <c r="E3481" s="168"/>
      <c r="F3481" s="168"/>
      <c r="G3481" s="168"/>
      <c r="H3481" s="530"/>
      <c r="I3481" s="530"/>
      <c r="J3481" s="660"/>
      <c r="K3481" s="530"/>
      <c r="L3481" s="657"/>
      <c r="M3481" s="168"/>
      <c r="N3481" s="828"/>
      <c r="O3481" s="168"/>
      <c r="P3481" s="168"/>
      <c r="AB3481" s="1129" t="str">
        <f t="shared" si="74"/>
        <v/>
      </c>
    </row>
    <row r="3482" spans="1:28" ht="12.95" customHeight="1">
      <c r="A3482" s="168"/>
      <c r="B3482" s="168"/>
      <c r="C3482" s="532"/>
      <c r="D3482" s="168"/>
      <c r="E3482" s="168"/>
      <c r="F3482" s="168"/>
      <c r="G3482" s="168"/>
      <c r="H3482" s="530"/>
      <c r="I3482" s="530"/>
      <c r="J3482" s="660"/>
      <c r="K3482" s="530"/>
      <c r="L3482" s="657"/>
      <c r="M3482" s="168"/>
      <c r="N3482" s="828"/>
      <c r="O3482" s="168"/>
      <c r="P3482" s="168"/>
      <c r="AB3482" s="1129" t="str">
        <f t="shared" si="74"/>
        <v/>
      </c>
    </row>
    <row r="3483" spans="1:28" ht="12.95" customHeight="1">
      <c r="A3483" s="168"/>
      <c r="B3483" s="168"/>
      <c r="C3483" s="532"/>
      <c r="D3483" s="168"/>
      <c r="E3483" s="168"/>
      <c r="F3483" s="168"/>
      <c r="G3483" s="168"/>
      <c r="H3483" s="530"/>
      <c r="I3483" s="530"/>
      <c r="J3483" s="660"/>
      <c r="K3483" s="530"/>
      <c r="L3483" s="657"/>
      <c r="M3483" s="168"/>
      <c r="N3483" s="828"/>
      <c r="O3483" s="168"/>
      <c r="P3483" s="168"/>
      <c r="AB3483" s="1129" t="str">
        <f t="shared" si="74"/>
        <v/>
      </c>
    </row>
    <row r="3484" spans="1:28" ht="12.95" customHeight="1">
      <c r="A3484" s="168"/>
      <c r="B3484" s="168"/>
      <c r="C3484" s="532"/>
      <c r="D3484" s="168"/>
      <c r="E3484" s="168"/>
      <c r="F3484" s="168"/>
      <c r="G3484" s="168"/>
      <c r="H3484" s="530"/>
      <c r="I3484" s="530"/>
      <c r="J3484" s="660"/>
      <c r="K3484" s="530"/>
      <c r="L3484" s="657"/>
      <c r="M3484" s="168"/>
      <c r="N3484" s="828"/>
      <c r="O3484" s="168"/>
      <c r="P3484" s="168"/>
      <c r="AB3484" s="1129" t="str">
        <f t="shared" si="74"/>
        <v/>
      </c>
    </row>
    <row r="3485" spans="1:28" ht="12.95" customHeight="1">
      <c r="A3485" s="168"/>
      <c r="B3485" s="168"/>
      <c r="C3485" s="532"/>
      <c r="D3485" s="168"/>
      <c r="E3485" s="168"/>
      <c r="F3485" s="168"/>
      <c r="G3485" s="168"/>
      <c r="H3485" s="530"/>
      <c r="I3485" s="530"/>
      <c r="J3485" s="660"/>
      <c r="K3485" s="530"/>
      <c r="L3485" s="657"/>
      <c r="M3485" s="168"/>
      <c r="N3485" s="828"/>
      <c r="O3485" s="168"/>
      <c r="P3485" s="168"/>
      <c r="AB3485" s="1129" t="str">
        <f t="shared" si="74"/>
        <v/>
      </c>
    </row>
    <row r="3486" spans="1:28" ht="12.95" customHeight="1">
      <c r="A3486" s="168"/>
      <c r="B3486" s="168"/>
      <c r="C3486" s="532"/>
      <c r="D3486" s="168"/>
      <c r="E3486" s="168"/>
      <c r="F3486" s="168"/>
      <c r="G3486" s="168"/>
      <c r="H3486" s="530"/>
      <c r="I3486" s="530"/>
      <c r="J3486" s="660"/>
      <c r="K3486" s="530"/>
      <c r="L3486" s="657"/>
      <c r="M3486" s="168"/>
      <c r="N3486" s="828"/>
      <c r="O3486" s="168"/>
      <c r="P3486" s="168"/>
      <c r="AB3486" s="1129" t="str">
        <f t="shared" si="74"/>
        <v/>
      </c>
    </row>
    <row r="3487" spans="1:28" ht="12.95" customHeight="1">
      <c r="A3487" s="168"/>
      <c r="B3487" s="168"/>
      <c r="C3487" s="532"/>
      <c r="D3487" s="168"/>
      <c r="E3487" s="168"/>
      <c r="F3487" s="168"/>
      <c r="G3487" s="168"/>
      <c r="H3487" s="530"/>
      <c r="I3487" s="530"/>
      <c r="J3487" s="660"/>
      <c r="K3487" s="530"/>
      <c r="L3487" s="657"/>
      <c r="M3487" s="168"/>
      <c r="N3487" s="828"/>
      <c r="O3487" s="168"/>
      <c r="P3487" s="168"/>
      <c r="AB3487" s="1129" t="str">
        <f t="shared" si="74"/>
        <v/>
      </c>
    </row>
    <row r="3488" spans="1:28" ht="12.95" customHeight="1">
      <c r="A3488" s="168"/>
      <c r="B3488" s="168"/>
      <c r="C3488" s="532"/>
      <c r="D3488" s="168"/>
      <c r="E3488" s="168"/>
      <c r="F3488" s="168"/>
      <c r="G3488" s="168"/>
      <c r="H3488" s="530"/>
      <c r="I3488" s="530"/>
      <c r="J3488" s="660"/>
      <c r="K3488" s="530"/>
      <c r="L3488" s="657"/>
      <c r="M3488" s="168"/>
      <c r="N3488" s="828"/>
      <c r="O3488" s="168"/>
      <c r="P3488" s="168"/>
      <c r="AB3488" s="1129" t="str">
        <f t="shared" si="74"/>
        <v/>
      </c>
    </row>
    <row r="3489" spans="1:28" ht="12.95" customHeight="1">
      <c r="A3489" s="168"/>
      <c r="B3489" s="168"/>
      <c r="C3489" s="532"/>
      <c r="D3489" s="168"/>
      <c r="E3489" s="168"/>
      <c r="F3489" s="168"/>
      <c r="G3489" s="168"/>
      <c r="H3489" s="530"/>
      <c r="I3489" s="530"/>
      <c r="J3489" s="660"/>
      <c r="K3489" s="530"/>
      <c r="L3489" s="657"/>
      <c r="M3489" s="168"/>
      <c r="N3489" s="828"/>
      <c r="O3489" s="168"/>
      <c r="P3489" s="168"/>
      <c r="AB3489" s="1129" t="str">
        <f t="shared" si="74"/>
        <v/>
      </c>
    </row>
    <row r="3490" spans="1:28" ht="12.95" customHeight="1">
      <c r="A3490" s="168"/>
      <c r="B3490" s="168"/>
      <c r="C3490" s="532"/>
      <c r="D3490" s="168"/>
      <c r="E3490" s="168"/>
      <c r="F3490" s="168"/>
      <c r="G3490" s="168"/>
      <c r="H3490" s="530"/>
      <c r="I3490" s="530"/>
      <c r="J3490" s="660"/>
      <c r="K3490" s="530"/>
      <c r="L3490" s="657"/>
      <c r="M3490" s="168"/>
      <c r="N3490" s="828"/>
      <c r="O3490" s="168"/>
      <c r="P3490" s="168"/>
      <c r="AB3490" s="1129" t="str">
        <f t="shared" si="74"/>
        <v/>
      </c>
    </row>
    <row r="3491" spans="1:28" ht="12.95" customHeight="1">
      <c r="A3491" s="168"/>
      <c r="B3491" s="168"/>
      <c r="C3491" s="532"/>
      <c r="D3491" s="168"/>
      <c r="E3491" s="168"/>
      <c r="F3491" s="168"/>
      <c r="G3491" s="168"/>
      <c r="H3491" s="530"/>
      <c r="I3491" s="530"/>
      <c r="J3491" s="660"/>
      <c r="K3491" s="530"/>
      <c r="L3491" s="657"/>
      <c r="M3491" s="168"/>
      <c r="N3491" s="828"/>
      <c r="O3491" s="168"/>
      <c r="P3491" s="168"/>
      <c r="AB3491" s="1129" t="str">
        <f t="shared" si="74"/>
        <v/>
      </c>
    </row>
    <row r="3492" spans="1:28" ht="12.95" customHeight="1">
      <c r="A3492" s="168"/>
      <c r="B3492" s="168"/>
      <c r="C3492" s="532"/>
      <c r="D3492" s="168"/>
      <c r="E3492" s="168"/>
      <c r="F3492" s="168"/>
      <c r="G3492" s="168"/>
      <c r="H3492" s="530"/>
      <c r="I3492" s="530"/>
      <c r="J3492" s="660"/>
      <c r="K3492" s="530"/>
      <c r="L3492" s="657"/>
      <c r="M3492" s="168"/>
      <c r="N3492" s="828"/>
      <c r="O3492" s="168"/>
      <c r="P3492" s="168"/>
      <c r="AB3492" s="1129" t="str">
        <f t="shared" si="74"/>
        <v/>
      </c>
    </row>
    <row r="3493" spans="1:28" ht="12.95" customHeight="1">
      <c r="A3493" s="168"/>
      <c r="B3493" s="168"/>
      <c r="C3493" s="532"/>
      <c r="D3493" s="168"/>
      <c r="E3493" s="168"/>
      <c r="F3493" s="168"/>
      <c r="G3493" s="168"/>
      <c r="H3493" s="530"/>
      <c r="I3493" s="530"/>
      <c r="J3493" s="660"/>
      <c r="K3493" s="530"/>
      <c r="L3493" s="657"/>
      <c r="M3493" s="168"/>
      <c r="N3493" s="828"/>
      <c r="O3493" s="168"/>
      <c r="P3493" s="168"/>
      <c r="AB3493" s="1129" t="str">
        <f t="shared" si="74"/>
        <v/>
      </c>
    </row>
    <row r="3494" spans="1:28" ht="12.95" customHeight="1">
      <c r="A3494" s="168"/>
      <c r="B3494" s="168"/>
      <c r="C3494" s="532"/>
      <c r="D3494" s="168"/>
      <c r="E3494" s="168"/>
      <c r="F3494" s="168"/>
      <c r="G3494" s="168"/>
      <c r="H3494" s="530"/>
      <c r="I3494" s="530"/>
      <c r="J3494" s="660"/>
      <c r="K3494" s="530"/>
      <c r="L3494" s="657"/>
      <c r="M3494" s="168"/>
      <c r="N3494" s="828"/>
      <c r="O3494" s="168"/>
      <c r="P3494" s="168"/>
      <c r="AB3494" s="1129" t="str">
        <f t="shared" si="74"/>
        <v/>
      </c>
    </row>
    <row r="3495" spans="1:28" ht="12.95" customHeight="1">
      <c r="A3495" s="168"/>
      <c r="B3495" s="168"/>
      <c r="C3495" s="532"/>
      <c r="D3495" s="168"/>
      <c r="E3495" s="168"/>
      <c r="F3495" s="168"/>
      <c r="G3495" s="168"/>
      <c r="H3495" s="530"/>
      <c r="I3495" s="530"/>
      <c r="J3495" s="660"/>
      <c r="K3495" s="530"/>
      <c r="L3495" s="657"/>
      <c r="M3495" s="168"/>
      <c r="N3495" s="828"/>
      <c r="O3495" s="168"/>
      <c r="P3495" s="168"/>
      <c r="AB3495" s="1129" t="str">
        <f t="shared" si="74"/>
        <v/>
      </c>
    </row>
    <row r="3496" spans="1:28" ht="12.95" customHeight="1">
      <c r="A3496" s="168"/>
      <c r="B3496" s="168"/>
      <c r="C3496" s="532"/>
      <c r="D3496" s="168"/>
      <c r="E3496" s="168"/>
      <c r="F3496" s="168"/>
      <c r="G3496" s="168"/>
      <c r="H3496" s="530"/>
      <c r="I3496" s="530"/>
      <c r="J3496" s="660"/>
      <c r="K3496" s="530"/>
      <c r="L3496" s="657"/>
      <c r="M3496" s="168"/>
      <c r="N3496" s="828"/>
      <c r="O3496" s="168"/>
      <c r="P3496" s="168"/>
      <c r="AB3496" s="1129" t="str">
        <f t="shared" si="74"/>
        <v/>
      </c>
    </row>
    <row r="3497" spans="1:28" ht="12.95" customHeight="1">
      <c r="A3497" s="168"/>
      <c r="B3497" s="168"/>
      <c r="C3497" s="532"/>
      <c r="D3497" s="168"/>
      <c r="E3497" s="168"/>
      <c r="F3497" s="168"/>
      <c r="G3497" s="168"/>
      <c r="H3497" s="530"/>
      <c r="I3497" s="530"/>
      <c r="J3497" s="660"/>
      <c r="K3497" s="530"/>
      <c r="L3497" s="657"/>
      <c r="M3497" s="168"/>
      <c r="N3497" s="828"/>
      <c r="O3497" s="168"/>
      <c r="P3497" s="168"/>
      <c r="AB3497" s="1129" t="str">
        <f t="shared" si="74"/>
        <v/>
      </c>
    </row>
    <row r="3498" spans="1:28" ht="12.95" customHeight="1">
      <c r="A3498" s="168"/>
      <c r="B3498" s="168"/>
      <c r="C3498" s="532"/>
      <c r="D3498" s="168"/>
      <c r="E3498" s="168"/>
      <c r="F3498" s="168"/>
      <c r="G3498" s="168"/>
      <c r="H3498" s="530"/>
      <c r="I3498" s="530"/>
      <c r="J3498" s="660"/>
      <c r="K3498" s="530"/>
      <c r="L3498" s="657"/>
      <c r="M3498" s="168"/>
      <c r="N3498" s="828"/>
      <c r="O3498" s="168"/>
      <c r="P3498" s="168"/>
      <c r="AB3498" s="1129" t="str">
        <f t="shared" si="74"/>
        <v/>
      </c>
    </row>
    <row r="3499" spans="1:28" ht="12.95" customHeight="1">
      <c r="A3499" s="168"/>
      <c r="B3499" s="168"/>
      <c r="C3499" s="532"/>
      <c r="D3499" s="168"/>
      <c r="E3499" s="168"/>
      <c r="F3499" s="168"/>
      <c r="G3499" s="168"/>
      <c r="H3499" s="530"/>
      <c r="I3499" s="530"/>
      <c r="J3499" s="660"/>
      <c r="K3499" s="530"/>
      <c r="L3499" s="657"/>
      <c r="M3499" s="168"/>
      <c r="N3499" s="828"/>
      <c r="O3499" s="168"/>
      <c r="P3499" s="168"/>
      <c r="AB3499" s="1129" t="str">
        <f t="shared" si="74"/>
        <v/>
      </c>
    </row>
    <row r="3500" spans="1:28" ht="12.95" customHeight="1">
      <c r="A3500" s="168"/>
      <c r="B3500" s="168"/>
      <c r="C3500" s="532"/>
      <c r="D3500" s="168"/>
      <c r="E3500" s="168"/>
      <c r="F3500" s="168"/>
      <c r="G3500" s="168"/>
      <c r="H3500" s="530"/>
      <c r="I3500" s="530"/>
      <c r="J3500" s="660"/>
      <c r="K3500" s="530"/>
      <c r="L3500" s="657"/>
      <c r="M3500" s="168"/>
      <c r="N3500" s="828"/>
      <c r="O3500" s="168"/>
      <c r="P3500" s="168"/>
      <c r="AB3500" s="1129" t="str">
        <f t="shared" si="74"/>
        <v/>
      </c>
    </row>
    <row r="3501" spans="1:28" ht="12.95" customHeight="1">
      <c r="A3501" s="168"/>
      <c r="B3501" s="168"/>
      <c r="C3501" s="532"/>
      <c r="D3501" s="168"/>
      <c r="E3501" s="168"/>
      <c r="F3501" s="168"/>
      <c r="G3501" s="168"/>
      <c r="H3501" s="530"/>
      <c r="I3501" s="530"/>
      <c r="J3501" s="660"/>
      <c r="K3501" s="530"/>
      <c r="L3501" s="657"/>
      <c r="M3501" s="168"/>
      <c r="N3501" s="828"/>
      <c r="O3501" s="168"/>
      <c r="P3501" s="168"/>
      <c r="AB3501" s="1129" t="str">
        <f t="shared" si="74"/>
        <v/>
      </c>
    </row>
    <row r="3502" spans="1:28" ht="12.95" customHeight="1">
      <c r="A3502" s="168"/>
      <c r="B3502" s="168"/>
      <c r="C3502" s="532"/>
      <c r="D3502" s="168"/>
      <c r="E3502" s="168"/>
      <c r="F3502" s="168"/>
      <c r="G3502" s="168"/>
      <c r="H3502" s="530"/>
      <c r="I3502" s="530"/>
      <c r="J3502" s="660"/>
      <c r="K3502" s="530"/>
      <c r="L3502" s="657"/>
      <c r="M3502" s="168"/>
      <c r="N3502" s="828"/>
      <c r="O3502" s="168"/>
      <c r="P3502" s="168"/>
      <c r="AB3502" s="1129" t="str">
        <f t="shared" si="74"/>
        <v/>
      </c>
    </row>
    <row r="3503" spans="1:28" ht="12.95" customHeight="1">
      <c r="A3503" s="168"/>
      <c r="B3503" s="168"/>
      <c r="C3503" s="532"/>
      <c r="D3503" s="168"/>
      <c r="E3503" s="168"/>
      <c r="F3503" s="168"/>
      <c r="G3503" s="168"/>
      <c r="H3503" s="530"/>
      <c r="I3503" s="530"/>
      <c r="J3503" s="660"/>
      <c r="K3503" s="530"/>
      <c r="L3503" s="657"/>
      <c r="M3503" s="168"/>
      <c r="N3503" s="828"/>
      <c r="O3503" s="168"/>
      <c r="P3503" s="168"/>
      <c r="AB3503" s="1129" t="str">
        <f t="shared" si="74"/>
        <v/>
      </c>
    </row>
    <row r="3504" spans="1:28" ht="12.95" customHeight="1">
      <c r="A3504" s="168"/>
      <c r="B3504" s="168"/>
      <c r="C3504" s="532"/>
      <c r="D3504" s="168"/>
      <c r="E3504" s="168"/>
      <c r="F3504" s="168"/>
      <c r="G3504" s="168"/>
      <c r="H3504" s="530"/>
      <c r="I3504" s="530"/>
      <c r="J3504" s="660"/>
      <c r="K3504" s="530"/>
      <c r="L3504" s="657"/>
      <c r="M3504" s="168"/>
      <c r="N3504" s="828"/>
      <c r="O3504" s="168"/>
      <c r="P3504" s="168"/>
      <c r="AB3504" s="1129" t="str">
        <f t="shared" si="74"/>
        <v/>
      </c>
    </row>
    <row r="3505" spans="1:28" ht="12.95" customHeight="1">
      <c r="A3505" s="168"/>
      <c r="B3505" s="168"/>
      <c r="C3505" s="532"/>
      <c r="D3505" s="168"/>
      <c r="E3505" s="168"/>
      <c r="F3505" s="168"/>
      <c r="G3505" s="168"/>
      <c r="H3505" s="530"/>
      <c r="I3505" s="530"/>
      <c r="J3505" s="660"/>
      <c r="K3505" s="530"/>
      <c r="L3505" s="657"/>
      <c r="M3505" s="168"/>
      <c r="N3505" s="828"/>
      <c r="O3505" s="168"/>
      <c r="P3505" s="168"/>
      <c r="AB3505" s="1129" t="str">
        <f t="shared" si="74"/>
        <v/>
      </c>
    </row>
    <row r="3506" spans="1:28" ht="12.95" customHeight="1">
      <c r="A3506" s="168"/>
      <c r="B3506" s="168"/>
      <c r="C3506" s="532"/>
      <c r="D3506" s="168"/>
      <c r="E3506" s="168"/>
      <c r="F3506" s="168"/>
      <c r="G3506" s="168"/>
      <c r="H3506" s="530"/>
      <c r="I3506" s="530"/>
      <c r="J3506" s="660"/>
      <c r="K3506" s="530"/>
      <c r="L3506" s="657"/>
      <c r="M3506" s="168"/>
      <c r="N3506" s="828"/>
      <c r="O3506" s="168"/>
      <c r="P3506" s="168"/>
      <c r="AB3506" s="1129" t="str">
        <f t="shared" si="74"/>
        <v/>
      </c>
    </row>
    <row r="3507" spans="1:28" ht="12.95" customHeight="1">
      <c r="A3507" s="168"/>
      <c r="B3507" s="168"/>
      <c r="C3507" s="532"/>
      <c r="D3507" s="168"/>
      <c r="E3507" s="168"/>
      <c r="F3507" s="168"/>
      <c r="G3507" s="168"/>
      <c r="H3507" s="530"/>
      <c r="I3507" s="530"/>
      <c r="J3507" s="660"/>
      <c r="K3507" s="530"/>
      <c r="L3507" s="657"/>
      <c r="M3507" s="168"/>
      <c r="N3507" s="828"/>
      <c r="O3507" s="168"/>
      <c r="P3507" s="168"/>
      <c r="AB3507" s="1129" t="str">
        <f t="shared" si="74"/>
        <v/>
      </c>
    </row>
    <row r="3508" spans="1:28" ht="12.95" customHeight="1">
      <c r="A3508" s="168"/>
      <c r="B3508" s="168"/>
      <c r="C3508" s="532"/>
      <c r="D3508" s="168"/>
      <c r="E3508" s="168"/>
      <c r="F3508" s="168"/>
      <c r="G3508" s="168"/>
      <c r="H3508" s="530"/>
      <c r="I3508" s="530"/>
      <c r="J3508" s="660"/>
      <c r="K3508" s="530"/>
      <c r="L3508" s="657"/>
      <c r="M3508" s="168"/>
      <c r="N3508" s="828"/>
      <c r="O3508" s="168"/>
      <c r="P3508" s="168"/>
      <c r="AB3508" s="1129" t="str">
        <f t="shared" si="74"/>
        <v/>
      </c>
    </row>
    <row r="3509" spans="1:28" ht="12.95" customHeight="1">
      <c r="A3509" s="168"/>
      <c r="B3509" s="168"/>
      <c r="C3509" s="532"/>
      <c r="D3509" s="168"/>
      <c r="E3509" s="168"/>
      <c r="F3509" s="168"/>
      <c r="G3509" s="168"/>
      <c r="H3509" s="530"/>
      <c r="I3509" s="530"/>
      <c r="J3509" s="660"/>
      <c r="K3509" s="530"/>
      <c r="L3509" s="657"/>
      <c r="M3509" s="168"/>
      <c r="N3509" s="828"/>
      <c r="O3509" s="168"/>
      <c r="P3509" s="168"/>
      <c r="AB3509" s="1129" t="str">
        <f t="shared" si="74"/>
        <v/>
      </c>
    </row>
    <row r="3510" spans="1:28" ht="12.95" customHeight="1">
      <c r="A3510" s="168"/>
      <c r="B3510" s="168"/>
      <c r="C3510" s="532"/>
      <c r="D3510" s="168"/>
      <c r="E3510" s="168"/>
      <c r="F3510" s="168"/>
      <c r="G3510" s="168"/>
      <c r="H3510" s="530"/>
      <c r="I3510" s="530"/>
      <c r="J3510" s="660"/>
      <c r="K3510" s="530"/>
      <c r="L3510" s="657"/>
      <c r="M3510" s="168"/>
      <c r="N3510" s="828"/>
      <c r="O3510" s="168"/>
      <c r="P3510" s="168"/>
      <c r="AB3510" s="1129" t="str">
        <f t="shared" si="74"/>
        <v/>
      </c>
    </row>
    <row r="3511" spans="1:28" ht="12.95" customHeight="1">
      <c r="A3511" s="168"/>
      <c r="B3511" s="168"/>
      <c r="C3511" s="532"/>
      <c r="D3511" s="168"/>
      <c r="E3511" s="168"/>
      <c r="F3511" s="168"/>
      <c r="G3511" s="168"/>
      <c r="H3511" s="530"/>
      <c r="I3511" s="530"/>
      <c r="J3511" s="660"/>
      <c r="K3511" s="530"/>
      <c r="L3511" s="657"/>
      <c r="M3511" s="168"/>
      <c r="N3511" s="828"/>
      <c r="O3511" s="168"/>
      <c r="P3511" s="168"/>
      <c r="AB3511" s="1129" t="str">
        <f t="shared" si="74"/>
        <v/>
      </c>
    </row>
    <row r="3512" spans="1:28" ht="12.95" customHeight="1">
      <c r="A3512" s="168"/>
      <c r="B3512" s="168"/>
      <c r="C3512" s="532"/>
      <c r="D3512" s="168"/>
      <c r="E3512" s="168"/>
      <c r="F3512" s="168"/>
      <c r="G3512" s="168"/>
      <c r="H3512" s="530"/>
      <c r="I3512" s="530"/>
      <c r="J3512" s="660"/>
      <c r="K3512" s="530"/>
      <c r="L3512" s="657"/>
      <c r="M3512" s="168"/>
      <c r="N3512" s="828"/>
      <c r="O3512" s="168"/>
      <c r="P3512" s="168"/>
      <c r="AB3512" s="1129" t="str">
        <f t="shared" si="74"/>
        <v/>
      </c>
    </row>
    <row r="3513" spans="1:28" ht="12.95" customHeight="1">
      <c r="A3513" s="168"/>
      <c r="B3513" s="168"/>
      <c r="C3513" s="532"/>
      <c r="D3513" s="168"/>
      <c r="E3513" s="168"/>
      <c r="F3513" s="168"/>
      <c r="G3513" s="168"/>
      <c r="H3513" s="530"/>
      <c r="I3513" s="530"/>
      <c r="J3513" s="660"/>
      <c r="K3513" s="530"/>
      <c r="L3513" s="657"/>
      <c r="M3513" s="168"/>
      <c r="N3513" s="828"/>
      <c r="O3513" s="168"/>
      <c r="P3513" s="168"/>
      <c r="AB3513" s="1129" t="str">
        <f t="shared" si="74"/>
        <v/>
      </c>
    </row>
    <row r="3514" spans="1:28" ht="12.95" customHeight="1">
      <c r="A3514" s="168"/>
      <c r="B3514" s="168"/>
      <c r="C3514" s="532"/>
      <c r="D3514" s="168"/>
      <c r="E3514" s="168"/>
      <c r="F3514" s="168"/>
      <c r="G3514" s="168"/>
      <c r="H3514" s="530"/>
      <c r="I3514" s="530"/>
      <c r="J3514" s="660"/>
      <c r="K3514" s="530"/>
      <c r="L3514" s="657"/>
      <c r="M3514" s="168"/>
      <c r="N3514" s="828"/>
      <c r="O3514" s="168"/>
      <c r="P3514" s="168"/>
      <c r="AB3514" s="1129" t="str">
        <f t="shared" si="74"/>
        <v/>
      </c>
    </row>
    <row r="3515" spans="1:28" ht="12.95" customHeight="1">
      <c r="A3515" s="168"/>
      <c r="B3515" s="168"/>
      <c r="C3515" s="532"/>
      <c r="D3515" s="168"/>
      <c r="E3515" s="168"/>
      <c r="F3515" s="168"/>
      <c r="G3515" s="168"/>
      <c r="H3515" s="530"/>
      <c r="I3515" s="530"/>
      <c r="J3515" s="660"/>
      <c r="K3515" s="530"/>
      <c r="L3515" s="657"/>
      <c r="M3515" s="168"/>
      <c r="N3515" s="828"/>
      <c r="O3515" s="168"/>
      <c r="P3515" s="168"/>
      <c r="AB3515" s="1129" t="str">
        <f t="shared" si="74"/>
        <v/>
      </c>
    </row>
    <row r="3516" spans="1:28" ht="12.95" customHeight="1">
      <c r="A3516" s="168"/>
      <c r="B3516" s="168"/>
      <c r="C3516" s="532"/>
      <c r="D3516" s="168"/>
      <c r="E3516" s="168"/>
      <c r="F3516" s="168"/>
      <c r="G3516" s="168"/>
      <c r="H3516" s="530"/>
      <c r="I3516" s="530"/>
      <c r="J3516" s="660"/>
      <c r="K3516" s="530"/>
      <c r="L3516" s="657"/>
      <c r="M3516" s="168"/>
      <c r="N3516" s="828"/>
      <c r="O3516" s="168"/>
      <c r="P3516" s="168"/>
      <c r="AB3516" s="1129" t="str">
        <f t="shared" si="74"/>
        <v/>
      </c>
    </row>
    <row r="3517" spans="1:28" ht="12.95" customHeight="1">
      <c r="A3517" s="168"/>
      <c r="B3517" s="168"/>
      <c r="C3517" s="532"/>
      <c r="D3517" s="168"/>
      <c r="E3517" s="168"/>
      <c r="F3517" s="168"/>
      <c r="G3517" s="168"/>
      <c r="H3517" s="530"/>
      <c r="I3517" s="530"/>
      <c r="J3517" s="660"/>
      <c r="K3517" s="530"/>
      <c r="L3517" s="657"/>
      <c r="M3517" s="168"/>
      <c r="N3517" s="828"/>
      <c r="O3517" s="168"/>
      <c r="P3517" s="168"/>
      <c r="AB3517" s="1129" t="str">
        <f t="shared" si="74"/>
        <v/>
      </c>
    </row>
    <row r="3518" spans="1:28" ht="12.95" customHeight="1">
      <c r="A3518" s="168"/>
      <c r="B3518" s="168"/>
      <c r="C3518" s="532"/>
      <c r="D3518" s="168"/>
      <c r="E3518" s="168"/>
      <c r="F3518" s="168"/>
      <c r="G3518" s="168"/>
      <c r="H3518" s="530"/>
      <c r="I3518" s="530"/>
      <c r="J3518" s="660"/>
      <c r="K3518" s="530"/>
      <c r="L3518" s="657"/>
      <c r="M3518" s="168"/>
      <c r="N3518" s="828"/>
      <c r="O3518" s="168"/>
      <c r="P3518" s="168"/>
      <c r="AB3518" s="1129" t="str">
        <f t="shared" si="74"/>
        <v/>
      </c>
    </row>
    <row r="3519" spans="1:28" ht="12.95" customHeight="1">
      <c r="A3519" s="168"/>
      <c r="B3519" s="168"/>
      <c r="C3519" s="532"/>
      <c r="D3519" s="168"/>
      <c r="E3519" s="168"/>
      <c r="F3519" s="168"/>
      <c r="G3519" s="168"/>
      <c r="H3519" s="530"/>
      <c r="I3519" s="530"/>
      <c r="J3519" s="660"/>
      <c r="K3519" s="530"/>
      <c r="L3519" s="657"/>
      <c r="M3519" s="168"/>
      <c r="N3519" s="828"/>
      <c r="O3519" s="168"/>
      <c r="P3519" s="168"/>
      <c r="AB3519" s="1129" t="str">
        <f t="shared" si="74"/>
        <v/>
      </c>
    </row>
    <row r="3520" spans="1:28" ht="12.95" customHeight="1">
      <c r="A3520" s="168"/>
      <c r="B3520" s="168"/>
      <c r="C3520" s="532"/>
      <c r="D3520" s="168"/>
      <c r="E3520" s="168"/>
      <c r="F3520" s="168"/>
      <c r="G3520" s="168"/>
      <c r="H3520" s="530"/>
      <c r="I3520" s="530"/>
      <c r="J3520" s="660"/>
      <c r="K3520" s="530"/>
      <c r="L3520" s="657"/>
      <c r="M3520" s="168"/>
      <c r="N3520" s="828"/>
      <c r="O3520" s="168"/>
      <c r="P3520" s="168"/>
      <c r="AB3520" s="1129" t="str">
        <f t="shared" si="74"/>
        <v/>
      </c>
    </row>
    <row r="3521" spans="1:28" ht="12.95" customHeight="1">
      <c r="A3521" s="168"/>
      <c r="B3521" s="168"/>
      <c r="C3521" s="532"/>
      <c r="D3521" s="168"/>
      <c r="E3521" s="168"/>
      <c r="F3521" s="168"/>
      <c r="G3521" s="168"/>
      <c r="H3521" s="530"/>
      <c r="I3521" s="530"/>
      <c r="J3521" s="660"/>
      <c r="K3521" s="530"/>
      <c r="L3521" s="657"/>
      <c r="M3521" s="168"/>
      <c r="N3521" s="828"/>
      <c r="O3521" s="168"/>
      <c r="P3521" s="168"/>
      <c r="AB3521" s="1129" t="str">
        <f t="shared" si="74"/>
        <v/>
      </c>
    </row>
    <row r="3522" spans="1:28" ht="12.95" customHeight="1">
      <c r="A3522" s="168"/>
      <c r="B3522" s="168"/>
      <c r="C3522" s="532"/>
      <c r="D3522" s="168"/>
      <c r="E3522" s="168"/>
      <c r="F3522" s="168"/>
      <c r="G3522" s="168"/>
      <c r="H3522" s="530"/>
      <c r="I3522" s="530"/>
      <c r="J3522" s="660"/>
      <c r="K3522" s="530"/>
      <c r="L3522" s="657"/>
      <c r="M3522" s="168"/>
      <c r="N3522" s="828"/>
      <c r="O3522" s="168"/>
      <c r="P3522" s="168"/>
      <c r="AB3522" s="1129" t="str">
        <f t="shared" si="74"/>
        <v/>
      </c>
    </row>
    <row r="3523" spans="1:28" ht="12.95" customHeight="1">
      <c r="A3523" s="168"/>
      <c r="B3523" s="168"/>
      <c r="C3523" s="532"/>
      <c r="D3523" s="168"/>
      <c r="E3523" s="168"/>
      <c r="F3523" s="168"/>
      <c r="G3523" s="168"/>
      <c r="H3523" s="530"/>
      <c r="I3523" s="530"/>
      <c r="J3523" s="660"/>
      <c r="K3523" s="530"/>
      <c r="L3523" s="657"/>
      <c r="M3523" s="168"/>
      <c r="N3523" s="828"/>
      <c r="O3523" s="168"/>
      <c r="P3523" s="168"/>
      <c r="AB3523" s="1129" t="str">
        <f t="shared" si="74"/>
        <v/>
      </c>
    </row>
    <row r="3524" spans="1:28" ht="12.95" customHeight="1">
      <c r="A3524" s="168"/>
      <c r="B3524" s="168"/>
      <c r="C3524" s="532"/>
      <c r="D3524" s="168"/>
      <c r="E3524" s="168"/>
      <c r="F3524" s="168"/>
      <c r="G3524" s="168"/>
      <c r="H3524" s="530"/>
      <c r="I3524" s="530"/>
      <c r="J3524" s="660"/>
      <c r="K3524" s="530"/>
      <c r="L3524" s="657"/>
      <c r="M3524" s="168"/>
      <c r="N3524" s="828"/>
      <c r="O3524" s="168"/>
      <c r="P3524" s="168"/>
      <c r="AB3524" s="1129" t="str">
        <f t="shared" si="74"/>
        <v/>
      </c>
    </row>
    <row r="3525" spans="1:28" ht="12.95" customHeight="1">
      <c r="A3525" s="168"/>
      <c r="B3525" s="168"/>
      <c r="C3525" s="532"/>
      <c r="D3525" s="168"/>
      <c r="E3525" s="168"/>
      <c r="F3525" s="168"/>
      <c r="G3525" s="168"/>
      <c r="H3525" s="530"/>
      <c r="I3525" s="530"/>
      <c r="J3525" s="660"/>
      <c r="K3525" s="530"/>
      <c r="L3525" s="657"/>
      <c r="M3525" s="168"/>
      <c r="N3525" s="828"/>
      <c r="O3525" s="168"/>
      <c r="P3525" s="168"/>
      <c r="AB3525" s="1129" t="str">
        <f t="shared" si="74"/>
        <v/>
      </c>
    </row>
    <row r="3526" spans="1:28" ht="12.95" customHeight="1">
      <c r="A3526" s="168"/>
      <c r="B3526" s="168"/>
      <c r="C3526" s="532"/>
      <c r="D3526" s="168"/>
      <c r="E3526" s="168"/>
      <c r="F3526" s="168"/>
      <c r="G3526" s="168"/>
      <c r="H3526" s="530"/>
      <c r="I3526" s="530"/>
      <c r="J3526" s="660"/>
      <c r="K3526" s="530"/>
      <c r="L3526" s="657"/>
      <c r="M3526" s="168"/>
      <c r="N3526" s="828"/>
      <c r="O3526" s="168"/>
      <c r="P3526" s="168"/>
      <c r="AB3526" s="1129" t="str">
        <f t="shared" si="74"/>
        <v/>
      </c>
    </row>
    <row r="3527" spans="1:28" ht="12.95" customHeight="1">
      <c r="A3527" s="168"/>
      <c r="B3527" s="168"/>
      <c r="C3527" s="532"/>
      <c r="D3527" s="168"/>
      <c r="E3527" s="168"/>
      <c r="F3527" s="168"/>
      <c r="G3527" s="168"/>
      <c r="H3527" s="530"/>
      <c r="I3527" s="530"/>
      <c r="J3527" s="660"/>
      <c r="K3527" s="530"/>
      <c r="L3527" s="657"/>
      <c r="M3527" s="168"/>
      <c r="N3527" s="828"/>
      <c r="O3527" s="168"/>
      <c r="P3527" s="168"/>
      <c r="AB3527" s="1129" t="str">
        <f t="shared" si="74"/>
        <v/>
      </c>
    </row>
    <row r="3528" spans="1:28" ht="12.95" customHeight="1">
      <c r="A3528" s="168"/>
      <c r="B3528" s="168"/>
      <c r="C3528" s="532"/>
      <c r="D3528" s="168"/>
      <c r="E3528" s="168"/>
      <c r="F3528" s="168"/>
      <c r="G3528" s="168"/>
      <c r="H3528" s="530"/>
      <c r="I3528" s="530"/>
      <c r="J3528" s="660"/>
      <c r="K3528" s="530"/>
      <c r="L3528" s="657"/>
      <c r="M3528" s="168"/>
      <c r="N3528" s="828"/>
      <c r="O3528" s="168"/>
      <c r="P3528" s="168"/>
      <c r="AB3528" s="1129" t="str">
        <f t="shared" si="74"/>
        <v/>
      </c>
    </row>
    <row r="3529" spans="1:28" ht="12.95" customHeight="1">
      <c r="A3529" s="168"/>
      <c r="B3529" s="168"/>
      <c r="C3529" s="532"/>
      <c r="D3529" s="168"/>
      <c r="E3529" s="168"/>
      <c r="F3529" s="168"/>
      <c r="G3529" s="168"/>
      <c r="H3529" s="530"/>
      <c r="I3529" s="530"/>
      <c r="J3529" s="660"/>
      <c r="K3529" s="530"/>
      <c r="L3529" s="657"/>
      <c r="M3529" s="168"/>
      <c r="N3529" s="828"/>
      <c r="O3529" s="168"/>
      <c r="P3529" s="168"/>
      <c r="AB3529" s="1129" t="str">
        <f t="shared" si="74"/>
        <v/>
      </c>
    </row>
    <row r="3530" spans="1:28" ht="12.95" customHeight="1">
      <c r="A3530" s="168"/>
      <c r="B3530" s="168"/>
      <c r="C3530" s="532"/>
      <c r="D3530" s="168"/>
      <c r="E3530" s="168"/>
      <c r="F3530" s="168"/>
      <c r="G3530" s="168"/>
      <c r="H3530" s="530"/>
      <c r="I3530" s="530"/>
      <c r="J3530" s="660"/>
      <c r="K3530" s="530"/>
      <c r="L3530" s="657"/>
      <c r="M3530" s="168"/>
      <c r="N3530" s="828"/>
      <c r="O3530" s="168"/>
      <c r="P3530" s="168"/>
      <c r="AB3530" s="1129" t="str">
        <f t="shared" si="74"/>
        <v/>
      </c>
    </row>
    <row r="3531" spans="1:28" ht="12.95" customHeight="1">
      <c r="A3531" s="168"/>
      <c r="B3531" s="168"/>
      <c r="C3531" s="532"/>
      <c r="D3531" s="168"/>
      <c r="E3531" s="168"/>
      <c r="F3531" s="168"/>
      <c r="G3531" s="168"/>
      <c r="H3531" s="530"/>
      <c r="I3531" s="530"/>
      <c r="J3531" s="660"/>
      <c r="K3531" s="530"/>
      <c r="L3531" s="657"/>
      <c r="M3531" s="168"/>
      <c r="N3531" s="828"/>
      <c r="O3531" s="168"/>
      <c r="P3531" s="168"/>
      <c r="AB3531" s="1129" t="str">
        <f t="shared" ref="AB3531:AB3594" si="75">IF(TRIM(A3531)="","",CONCATENATE(TRIM(D3531),TRIM(E3531)))</f>
        <v/>
      </c>
    </row>
    <row r="3532" spans="1:28" ht="12.95" customHeight="1">
      <c r="A3532" s="168"/>
      <c r="B3532" s="168"/>
      <c r="C3532" s="532"/>
      <c r="D3532" s="168"/>
      <c r="E3532" s="168"/>
      <c r="F3532" s="168"/>
      <c r="G3532" s="168"/>
      <c r="H3532" s="530"/>
      <c r="I3532" s="530"/>
      <c r="J3532" s="660"/>
      <c r="K3532" s="530"/>
      <c r="L3532" s="657"/>
      <c r="M3532" s="168"/>
      <c r="N3532" s="828"/>
      <c r="O3532" s="168"/>
      <c r="P3532" s="168"/>
      <c r="AB3532" s="1129" t="str">
        <f t="shared" si="75"/>
        <v/>
      </c>
    </row>
    <row r="3533" spans="1:28" ht="12.95" customHeight="1">
      <c r="A3533" s="168"/>
      <c r="B3533" s="168"/>
      <c r="C3533" s="532"/>
      <c r="D3533" s="168"/>
      <c r="E3533" s="168"/>
      <c r="F3533" s="168"/>
      <c r="G3533" s="168"/>
      <c r="H3533" s="530"/>
      <c r="I3533" s="530"/>
      <c r="J3533" s="660"/>
      <c r="K3533" s="530"/>
      <c r="L3533" s="657"/>
      <c r="M3533" s="168"/>
      <c r="N3533" s="828"/>
      <c r="O3533" s="168"/>
      <c r="P3533" s="168"/>
      <c r="AB3533" s="1129" t="str">
        <f t="shared" si="75"/>
        <v/>
      </c>
    </row>
    <row r="3534" spans="1:28" ht="12.95" customHeight="1">
      <c r="A3534" s="168"/>
      <c r="B3534" s="168"/>
      <c r="C3534" s="532"/>
      <c r="D3534" s="168"/>
      <c r="E3534" s="168"/>
      <c r="F3534" s="168"/>
      <c r="G3534" s="168"/>
      <c r="H3534" s="530"/>
      <c r="I3534" s="530"/>
      <c r="J3534" s="660"/>
      <c r="K3534" s="530"/>
      <c r="L3534" s="657"/>
      <c r="M3534" s="168"/>
      <c r="N3534" s="828"/>
      <c r="O3534" s="168"/>
      <c r="P3534" s="168"/>
      <c r="AB3534" s="1129" t="str">
        <f t="shared" si="75"/>
        <v/>
      </c>
    </row>
    <row r="3535" spans="1:28" ht="12.95" customHeight="1">
      <c r="A3535" s="168"/>
      <c r="B3535" s="168"/>
      <c r="C3535" s="532"/>
      <c r="D3535" s="168"/>
      <c r="E3535" s="168"/>
      <c r="F3535" s="168"/>
      <c r="G3535" s="168"/>
      <c r="H3535" s="530"/>
      <c r="I3535" s="530"/>
      <c r="J3535" s="660"/>
      <c r="K3535" s="530"/>
      <c r="L3535" s="657"/>
      <c r="M3535" s="168"/>
      <c r="N3535" s="828"/>
      <c r="O3535" s="168"/>
      <c r="P3535" s="168"/>
      <c r="AB3535" s="1129" t="str">
        <f t="shared" si="75"/>
        <v/>
      </c>
    </row>
    <row r="3536" spans="1:28" ht="12.95" customHeight="1">
      <c r="A3536" s="168"/>
      <c r="B3536" s="168"/>
      <c r="C3536" s="532"/>
      <c r="D3536" s="168"/>
      <c r="E3536" s="168"/>
      <c r="F3536" s="168"/>
      <c r="G3536" s="168"/>
      <c r="H3536" s="530"/>
      <c r="I3536" s="530"/>
      <c r="J3536" s="660"/>
      <c r="K3536" s="530"/>
      <c r="L3536" s="657"/>
      <c r="M3536" s="168"/>
      <c r="N3536" s="828"/>
      <c r="O3536" s="168"/>
      <c r="P3536" s="168"/>
      <c r="AB3536" s="1129" t="str">
        <f t="shared" si="75"/>
        <v/>
      </c>
    </row>
    <row r="3537" spans="1:28" ht="12.95" customHeight="1">
      <c r="A3537" s="168"/>
      <c r="B3537" s="168"/>
      <c r="C3537" s="532"/>
      <c r="D3537" s="168"/>
      <c r="E3537" s="168"/>
      <c r="F3537" s="168"/>
      <c r="G3537" s="168"/>
      <c r="H3537" s="530"/>
      <c r="I3537" s="530"/>
      <c r="J3537" s="660"/>
      <c r="K3537" s="530"/>
      <c r="L3537" s="657"/>
      <c r="M3537" s="168"/>
      <c r="N3537" s="828"/>
      <c r="O3537" s="168"/>
      <c r="P3537" s="168"/>
      <c r="AB3537" s="1129" t="str">
        <f t="shared" si="75"/>
        <v/>
      </c>
    </row>
    <row r="3538" spans="1:28" ht="12.95" customHeight="1">
      <c r="A3538" s="168"/>
      <c r="B3538" s="168"/>
      <c r="C3538" s="532"/>
      <c r="D3538" s="168"/>
      <c r="E3538" s="168"/>
      <c r="F3538" s="168"/>
      <c r="G3538" s="168"/>
      <c r="H3538" s="530"/>
      <c r="I3538" s="530"/>
      <c r="J3538" s="660"/>
      <c r="K3538" s="530"/>
      <c r="L3538" s="657"/>
      <c r="M3538" s="168"/>
      <c r="N3538" s="828"/>
      <c r="O3538" s="168"/>
      <c r="P3538" s="168"/>
      <c r="AB3538" s="1129" t="str">
        <f t="shared" si="75"/>
        <v/>
      </c>
    </row>
    <row r="3539" spans="1:28" ht="12.95" customHeight="1">
      <c r="A3539" s="168"/>
      <c r="B3539" s="168"/>
      <c r="C3539" s="532"/>
      <c r="D3539" s="168"/>
      <c r="E3539" s="168"/>
      <c r="F3539" s="168"/>
      <c r="G3539" s="168"/>
      <c r="H3539" s="530"/>
      <c r="I3539" s="530"/>
      <c r="J3539" s="660"/>
      <c r="K3539" s="530"/>
      <c r="L3539" s="657"/>
      <c r="M3539" s="168"/>
      <c r="N3539" s="828"/>
      <c r="O3539" s="168"/>
      <c r="P3539" s="168"/>
      <c r="AB3539" s="1129" t="str">
        <f t="shared" si="75"/>
        <v/>
      </c>
    </row>
    <row r="3540" spans="1:28" ht="12.95" customHeight="1">
      <c r="A3540" s="168"/>
      <c r="B3540" s="168"/>
      <c r="C3540" s="532"/>
      <c r="D3540" s="168"/>
      <c r="E3540" s="168"/>
      <c r="F3540" s="168"/>
      <c r="G3540" s="168"/>
      <c r="H3540" s="530"/>
      <c r="I3540" s="530"/>
      <c r="J3540" s="660"/>
      <c r="K3540" s="530"/>
      <c r="L3540" s="657"/>
      <c r="M3540" s="168"/>
      <c r="N3540" s="828"/>
      <c r="O3540" s="168"/>
      <c r="P3540" s="168"/>
      <c r="AB3540" s="1129" t="str">
        <f t="shared" si="75"/>
        <v/>
      </c>
    </row>
    <row r="3541" spans="1:28" ht="12.95" customHeight="1">
      <c r="A3541" s="168"/>
      <c r="B3541" s="168"/>
      <c r="C3541" s="532"/>
      <c r="D3541" s="168"/>
      <c r="E3541" s="168"/>
      <c r="F3541" s="168"/>
      <c r="G3541" s="168"/>
      <c r="H3541" s="530"/>
      <c r="I3541" s="530"/>
      <c r="J3541" s="660"/>
      <c r="K3541" s="530"/>
      <c r="L3541" s="657"/>
      <c r="M3541" s="168"/>
      <c r="N3541" s="828"/>
      <c r="O3541" s="168"/>
      <c r="P3541" s="168"/>
      <c r="AB3541" s="1129" t="str">
        <f t="shared" si="75"/>
        <v/>
      </c>
    </row>
    <row r="3542" spans="1:28" ht="12.95" customHeight="1">
      <c r="A3542" s="168"/>
      <c r="B3542" s="168"/>
      <c r="C3542" s="532"/>
      <c r="D3542" s="168"/>
      <c r="E3542" s="168"/>
      <c r="F3542" s="168"/>
      <c r="G3542" s="168"/>
      <c r="H3542" s="530"/>
      <c r="I3542" s="530"/>
      <c r="J3542" s="660"/>
      <c r="K3542" s="530"/>
      <c r="L3542" s="657"/>
      <c r="M3542" s="168"/>
      <c r="N3542" s="828"/>
      <c r="O3542" s="168"/>
      <c r="P3542" s="168"/>
      <c r="AB3542" s="1129" t="str">
        <f t="shared" si="75"/>
        <v/>
      </c>
    </row>
    <row r="3543" spans="1:28" ht="12.95" customHeight="1">
      <c r="A3543" s="168"/>
      <c r="B3543" s="168"/>
      <c r="C3543" s="532"/>
      <c r="D3543" s="168"/>
      <c r="E3543" s="168"/>
      <c r="F3543" s="168"/>
      <c r="G3543" s="168"/>
      <c r="H3543" s="530"/>
      <c r="I3543" s="530"/>
      <c r="J3543" s="660"/>
      <c r="K3543" s="530"/>
      <c r="L3543" s="657"/>
      <c r="M3543" s="168"/>
      <c r="N3543" s="828"/>
      <c r="O3543" s="168"/>
      <c r="P3543" s="168"/>
      <c r="AB3543" s="1129" t="str">
        <f t="shared" si="75"/>
        <v/>
      </c>
    </row>
    <row r="3544" spans="1:28" ht="12.95" customHeight="1">
      <c r="A3544" s="168"/>
      <c r="B3544" s="168"/>
      <c r="C3544" s="532"/>
      <c r="D3544" s="168"/>
      <c r="E3544" s="168"/>
      <c r="F3544" s="168"/>
      <c r="G3544" s="168"/>
      <c r="H3544" s="530"/>
      <c r="I3544" s="530"/>
      <c r="J3544" s="660"/>
      <c r="K3544" s="530"/>
      <c r="L3544" s="657"/>
      <c r="M3544" s="168"/>
      <c r="N3544" s="828"/>
      <c r="O3544" s="168"/>
      <c r="P3544" s="168"/>
      <c r="AB3544" s="1129" t="str">
        <f t="shared" si="75"/>
        <v/>
      </c>
    </row>
    <row r="3545" spans="1:28" ht="12.95" customHeight="1">
      <c r="A3545" s="168"/>
      <c r="B3545" s="168"/>
      <c r="C3545" s="532"/>
      <c r="D3545" s="168"/>
      <c r="E3545" s="168"/>
      <c r="F3545" s="168"/>
      <c r="G3545" s="168"/>
      <c r="H3545" s="530"/>
      <c r="I3545" s="530"/>
      <c r="J3545" s="660"/>
      <c r="K3545" s="530"/>
      <c r="L3545" s="657"/>
      <c r="M3545" s="168"/>
      <c r="N3545" s="828"/>
      <c r="O3545" s="168"/>
      <c r="P3545" s="168"/>
      <c r="AB3545" s="1129" t="str">
        <f t="shared" si="75"/>
        <v/>
      </c>
    </row>
    <row r="3546" spans="1:28" ht="12.95" customHeight="1">
      <c r="A3546" s="168"/>
      <c r="B3546" s="168"/>
      <c r="C3546" s="532"/>
      <c r="D3546" s="168"/>
      <c r="E3546" s="168"/>
      <c r="F3546" s="168"/>
      <c r="G3546" s="168"/>
      <c r="H3546" s="530"/>
      <c r="I3546" s="530"/>
      <c r="J3546" s="660"/>
      <c r="K3546" s="530"/>
      <c r="L3546" s="657"/>
      <c r="M3546" s="168"/>
      <c r="N3546" s="828"/>
      <c r="O3546" s="168"/>
      <c r="P3546" s="168"/>
      <c r="AB3546" s="1129" t="str">
        <f t="shared" si="75"/>
        <v/>
      </c>
    </row>
    <row r="3547" spans="1:28" ht="12.95" customHeight="1">
      <c r="A3547" s="168"/>
      <c r="B3547" s="168"/>
      <c r="C3547" s="532"/>
      <c r="D3547" s="168"/>
      <c r="E3547" s="168"/>
      <c r="F3547" s="168"/>
      <c r="G3547" s="168"/>
      <c r="H3547" s="530"/>
      <c r="I3547" s="530"/>
      <c r="J3547" s="660"/>
      <c r="K3547" s="530"/>
      <c r="L3547" s="657"/>
      <c r="M3547" s="168"/>
      <c r="N3547" s="828"/>
      <c r="O3547" s="168"/>
      <c r="P3547" s="168"/>
      <c r="AB3547" s="1129" t="str">
        <f t="shared" si="75"/>
        <v/>
      </c>
    </row>
    <row r="3548" spans="1:28" ht="12.95" customHeight="1">
      <c r="A3548" s="168"/>
      <c r="B3548" s="168"/>
      <c r="C3548" s="532"/>
      <c r="D3548" s="168"/>
      <c r="E3548" s="168"/>
      <c r="F3548" s="168"/>
      <c r="G3548" s="168"/>
      <c r="H3548" s="530"/>
      <c r="I3548" s="530"/>
      <c r="J3548" s="660"/>
      <c r="K3548" s="530"/>
      <c r="L3548" s="657"/>
      <c r="M3548" s="168"/>
      <c r="N3548" s="828"/>
      <c r="O3548" s="168"/>
      <c r="P3548" s="168"/>
      <c r="AB3548" s="1129" t="str">
        <f t="shared" si="75"/>
        <v/>
      </c>
    </row>
    <row r="3549" spans="1:28" ht="12.95" customHeight="1">
      <c r="A3549" s="168"/>
      <c r="B3549" s="168"/>
      <c r="C3549" s="532"/>
      <c r="D3549" s="168"/>
      <c r="E3549" s="168"/>
      <c r="F3549" s="168"/>
      <c r="G3549" s="168"/>
      <c r="H3549" s="530"/>
      <c r="I3549" s="530"/>
      <c r="J3549" s="660"/>
      <c r="K3549" s="530"/>
      <c r="L3549" s="657"/>
      <c r="M3549" s="168"/>
      <c r="N3549" s="828"/>
      <c r="O3549" s="168"/>
      <c r="P3549" s="168"/>
      <c r="AB3549" s="1129" t="str">
        <f t="shared" si="75"/>
        <v/>
      </c>
    </row>
    <row r="3550" spans="1:28" ht="12.95" customHeight="1">
      <c r="A3550" s="168"/>
      <c r="B3550" s="168"/>
      <c r="C3550" s="532"/>
      <c r="D3550" s="168"/>
      <c r="E3550" s="168"/>
      <c r="F3550" s="168"/>
      <c r="G3550" s="168"/>
      <c r="H3550" s="530"/>
      <c r="I3550" s="530"/>
      <c r="J3550" s="660"/>
      <c r="K3550" s="530"/>
      <c r="L3550" s="657"/>
      <c r="M3550" s="168"/>
      <c r="N3550" s="828"/>
      <c r="O3550" s="168"/>
      <c r="P3550" s="168"/>
      <c r="AB3550" s="1129" t="str">
        <f t="shared" si="75"/>
        <v/>
      </c>
    </row>
    <row r="3551" spans="1:28" ht="12.95" customHeight="1">
      <c r="A3551" s="168"/>
      <c r="B3551" s="168"/>
      <c r="C3551" s="532"/>
      <c r="D3551" s="168"/>
      <c r="E3551" s="168"/>
      <c r="F3551" s="168"/>
      <c r="G3551" s="168"/>
      <c r="H3551" s="530"/>
      <c r="I3551" s="530"/>
      <c r="J3551" s="660"/>
      <c r="K3551" s="530"/>
      <c r="L3551" s="657"/>
      <c r="M3551" s="168"/>
      <c r="N3551" s="828"/>
      <c r="O3551" s="168"/>
      <c r="P3551" s="168"/>
      <c r="AB3551" s="1129" t="str">
        <f t="shared" si="75"/>
        <v/>
      </c>
    </row>
    <row r="3552" spans="1:28" ht="12.95" customHeight="1">
      <c r="A3552" s="168"/>
      <c r="B3552" s="168"/>
      <c r="C3552" s="532"/>
      <c r="D3552" s="168"/>
      <c r="E3552" s="168"/>
      <c r="F3552" s="168"/>
      <c r="G3552" s="168"/>
      <c r="H3552" s="530"/>
      <c r="I3552" s="530"/>
      <c r="J3552" s="660"/>
      <c r="K3552" s="530"/>
      <c r="L3552" s="657"/>
      <c r="M3552" s="168"/>
      <c r="N3552" s="828"/>
      <c r="O3552" s="168"/>
      <c r="P3552" s="168"/>
      <c r="AB3552" s="1129" t="str">
        <f t="shared" si="75"/>
        <v/>
      </c>
    </row>
    <row r="3553" spans="1:28" ht="12.95" customHeight="1">
      <c r="A3553" s="168"/>
      <c r="B3553" s="168"/>
      <c r="C3553" s="532"/>
      <c r="D3553" s="168"/>
      <c r="E3553" s="168"/>
      <c r="F3553" s="168"/>
      <c r="G3553" s="168"/>
      <c r="H3553" s="530"/>
      <c r="I3553" s="530"/>
      <c r="J3553" s="660"/>
      <c r="K3553" s="530"/>
      <c r="L3553" s="657"/>
      <c r="M3553" s="168"/>
      <c r="N3553" s="828"/>
      <c r="O3553" s="168"/>
      <c r="P3553" s="168"/>
      <c r="AB3553" s="1129" t="str">
        <f t="shared" si="75"/>
        <v/>
      </c>
    </row>
    <row r="3554" spans="1:28" ht="12.95" customHeight="1">
      <c r="A3554" s="168"/>
      <c r="B3554" s="168"/>
      <c r="C3554" s="532"/>
      <c r="D3554" s="168"/>
      <c r="E3554" s="168"/>
      <c r="F3554" s="168"/>
      <c r="G3554" s="168"/>
      <c r="H3554" s="530"/>
      <c r="I3554" s="530"/>
      <c r="J3554" s="660"/>
      <c r="K3554" s="530"/>
      <c r="L3554" s="657"/>
      <c r="M3554" s="168"/>
      <c r="N3554" s="828"/>
      <c r="O3554" s="168"/>
      <c r="P3554" s="168"/>
      <c r="AB3554" s="1129" t="str">
        <f t="shared" si="75"/>
        <v/>
      </c>
    </row>
    <row r="3555" spans="1:28" ht="12.95" customHeight="1">
      <c r="A3555" s="168"/>
      <c r="B3555" s="168"/>
      <c r="C3555" s="532"/>
      <c r="D3555" s="168"/>
      <c r="E3555" s="168"/>
      <c r="F3555" s="168"/>
      <c r="G3555" s="168"/>
      <c r="H3555" s="530"/>
      <c r="I3555" s="530"/>
      <c r="J3555" s="660"/>
      <c r="K3555" s="530"/>
      <c r="L3555" s="657"/>
      <c r="M3555" s="168"/>
      <c r="N3555" s="828"/>
      <c r="O3555" s="168"/>
      <c r="P3555" s="168"/>
      <c r="AB3555" s="1129" t="str">
        <f t="shared" si="75"/>
        <v/>
      </c>
    </row>
    <row r="3556" spans="1:28" ht="12.95" customHeight="1">
      <c r="A3556" s="168"/>
      <c r="B3556" s="168"/>
      <c r="C3556" s="532"/>
      <c r="D3556" s="168"/>
      <c r="E3556" s="168"/>
      <c r="F3556" s="168"/>
      <c r="G3556" s="168"/>
      <c r="H3556" s="530"/>
      <c r="I3556" s="530"/>
      <c r="J3556" s="660"/>
      <c r="K3556" s="530"/>
      <c r="L3556" s="657"/>
      <c r="M3556" s="168"/>
      <c r="N3556" s="828"/>
      <c r="O3556" s="168"/>
      <c r="P3556" s="168"/>
      <c r="AB3556" s="1129" t="str">
        <f t="shared" si="75"/>
        <v/>
      </c>
    </row>
    <row r="3557" spans="1:28" ht="12.95" customHeight="1">
      <c r="A3557" s="168"/>
      <c r="B3557" s="168"/>
      <c r="C3557" s="532"/>
      <c r="D3557" s="168"/>
      <c r="E3557" s="168"/>
      <c r="F3557" s="168"/>
      <c r="G3557" s="168"/>
      <c r="H3557" s="530"/>
      <c r="I3557" s="530"/>
      <c r="J3557" s="660"/>
      <c r="K3557" s="530"/>
      <c r="L3557" s="657"/>
      <c r="M3557" s="168"/>
      <c r="N3557" s="828"/>
      <c r="O3557" s="168"/>
      <c r="P3557" s="168"/>
      <c r="AB3557" s="1129" t="str">
        <f t="shared" si="75"/>
        <v/>
      </c>
    </row>
    <row r="3558" spans="1:28" ht="12.95" customHeight="1">
      <c r="A3558" s="168"/>
      <c r="B3558" s="168"/>
      <c r="C3558" s="532"/>
      <c r="D3558" s="168"/>
      <c r="E3558" s="168"/>
      <c r="F3558" s="168"/>
      <c r="G3558" s="168"/>
      <c r="H3558" s="530"/>
      <c r="I3558" s="530"/>
      <c r="J3558" s="660"/>
      <c r="K3558" s="530"/>
      <c r="L3558" s="657"/>
      <c r="M3558" s="168"/>
      <c r="N3558" s="828"/>
      <c r="O3558" s="168"/>
      <c r="P3558" s="168"/>
      <c r="AB3558" s="1129" t="str">
        <f t="shared" si="75"/>
        <v/>
      </c>
    </row>
    <row r="3559" spans="1:28" ht="12.95" customHeight="1">
      <c r="A3559" s="168"/>
      <c r="B3559" s="168"/>
      <c r="C3559" s="532"/>
      <c r="D3559" s="168"/>
      <c r="E3559" s="168"/>
      <c r="F3559" s="168"/>
      <c r="G3559" s="168"/>
      <c r="H3559" s="530"/>
      <c r="I3559" s="530"/>
      <c r="J3559" s="660"/>
      <c r="K3559" s="530"/>
      <c r="L3559" s="657"/>
      <c r="M3559" s="168"/>
      <c r="N3559" s="828"/>
      <c r="O3559" s="168"/>
      <c r="P3559" s="168"/>
      <c r="AB3559" s="1129" t="str">
        <f t="shared" si="75"/>
        <v/>
      </c>
    </row>
    <row r="3560" spans="1:28" ht="12.95" customHeight="1">
      <c r="A3560" s="168"/>
      <c r="B3560" s="168"/>
      <c r="C3560" s="532"/>
      <c r="D3560" s="168"/>
      <c r="E3560" s="168"/>
      <c r="F3560" s="168"/>
      <c r="G3560" s="168"/>
      <c r="H3560" s="530"/>
      <c r="I3560" s="530"/>
      <c r="J3560" s="660"/>
      <c r="K3560" s="530"/>
      <c r="L3560" s="657"/>
      <c r="M3560" s="168"/>
      <c r="N3560" s="828"/>
      <c r="O3560" s="168"/>
      <c r="P3560" s="168"/>
      <c r="AB3560" s="1129" t="str">
        <f t="shared" si="75"/>
        <v/>
      </c>
    </row>
    <row r="3561" spans="1:28" ht="12.95" customHeight="1">
      <c r="A3561" s="168"/>
      <c r="B3561" s="168"/>
      <c r="C3561" s="532"/>
      <c r="D3561" s="168"/>
      <c r="E3561" s="168"/>
      <c r="F3561" s="168"/>
      <c r="G3561" s="168"/>
      <c r="H3561" s="530"/>
      <c r="I3561" s="530"/>
      <c r="J3561" s="660"/>
      <c r="K3561" s="530"/>
      <c r="L3561" s="657"/>
      <c r="M3561" s="168"/>
      <c r="N3561" s="828"/>
      <c r="O3561" s="168"/>
      <c r="P3561" s="168"/>
      <c r="AB3561" s="1129" t="str">
        <f t="shared" si="75"/>
        <v/>
      </c>
    </row>
    <row r="3562" spans="1:28" ht="12.95" customHeight="1">
      <c r="A3562" s="168"/>
      <c r="B3562" s="168"/>
      <c r="C3562" s="532"/>
      <c r="D3562" s="168"/>
      <c r="E3562" s="168"/>
      <c r="F3562" s="168"/>
      <c r="G3562" s="168"/>
      <c r="H3562" s="530"/>
      <c r="I3562" s="530"/>
      <c r="J3562" s="660"/>
      <c r="K3562" s="530"/>
      <c r="L3562" s="657"/>
      <c r="M3562" s="168"/>
      <c r="N3562" s="828"/>
      <c r="O3562" s="168"/>
      <c r="P3562" s="168"/>
      <c r="AB3562" s="1129" t="str">
        <f t="shared" si="75"/>
        <v/>
      </c>
    </row>
    <row r="3563" spans="1:28" ht="12.95" customHeight="1">
      <c r="A3563" s="168"/>
      <c r="B3563" s="168"/>
      <c r="C3563" s="532"/>
      <c r="D3563" s="168"/>
      <c r="E3563" s="168"/>
      <c r="F3563" s="168"/>
      <c r="G3563" s="168"/>
      <c r="H3563" s="530"/>
      <c r="I3563" s="530"/>
      <c r="J3563" s="660"/>
      <c r="K3563" s="530"/>
      <c r="L3563" s="657"/>
      <c r="M3563" s="168"/>
      <c r="N3563" s="828"/>
      <c r="O3563" s="168"/>
      <c r="P3563" s="168"/>
      <c r="AB3563" s="1129" t="str">
        <f t="shared" si="75"/>
        <v/>
      </c>
    </row>
    <row r="3564" spans="1:28" ht="12.95" customHeight="1">
      <c r="A3564" s="168"/>
      <c r="B3564" s="168"/>
      <c r="C3564" s="532"/>
      <c r="D3564" s="168"/>
      <c r="E3564" s="168"/>
      <c r="F3564" s="168"/>
      <c r="G3564" s="168"/>
      <c r="H3564" s="530"/>
      <c r="I3564" s="530"/>
      <c r="J3564" s="660"/>
      <c r="K3564" s="530"/>
      <c r="L3564" s="657"/>
      <c r="M3564" s="168"/>
      <c r="N3564" s="828"/>
      <c r="O3564" s="168"/>
      <c r="P3564" s="168"/>
      <c r="AB3564" s="1129" t="str">
        <f t="shared" si="75"/>
        <v/>
      </c>
    </row>
    <row r="3565" spans="1:28" ht="12.95" customHeight="1">
      <c r="A3565" s="168"/>
      <c r="B3565" s="168"/>
      <c r="C3565" s="532"/>
      <c r="D3565" s="168"/>
      <c r="E3565" s="168"/>
      <c r="F3565" s="168"/>
      <c r="G3565" s="168"/>
      <c r="H3565" s="530"/>
      <c r="I3565" s="530"/>
      <c r="J3565" s="660"/>
      <c r="K3565" s="530"/>
      <c r="L3565" s="657"/>
      <c r="M3565" s="168"/>
      <c r="N3565" s="828"/>
      <c r="O3565" s="168"/>
      <c r="P3565" s="168"/>
      <c r="AB3565" s="1129" t="str">
        <f t="shared" si="75"/>
        <v/>
      </c>
    </row>
    <row r="3566" spans="1:28" ht="12.95" customHeight="1">
      <c r="A3566" s="168"/>
      <c r="B3566" s="168"/>
      <c r="C3566" s="532"/>
      <c r="D3566" s="168"/>
      <c r="E3566" s="168"/>
      <c r="F3566" s="168"/>
      <c r="G3566" s="168"/>
      <c r="H3566" s="530"/>
      <c r="I3566" s="530"/>
      <c r="J3566" s="660"/>
      <c r="K3566" s="530"/>
      <c r="L3566" s="657"/>
      <c r="M3566" s="168"/>
      <c r="N3566" s="828"/>
      <c r="O3566" s="168"/>
      <c r="P3566" s="168"/>
      <c r="AB3566" s="1129" t="str">
        <f t="shared" si="75"/>
        <v/>
      </c>
    </row>
    <row r="3567" spans="1:28" ht="12.95" customHeight="1">
      <c r="A3567" s="168"/>
      <c r="B3567" s="168"/>
      <c r="C3567" s="532"/>
      <c r="D3567" s="168"/>
      <c r="E3567" s="168"/>
      <c r="F3567" s="168"/>
      <c r="G3567" s="168"/>
      <c r="H3567" s="530"/>
      <c r="I3567" s="530"/>
      <c r="J3567" s="660"/>
      <c r="K3567" s="530"/>
      <c r="L3567" s="657"/>
      <c r="M3567" s="168"/>
      <c r="N3567" s="828"/>
      <c r="O3567" s="168"/>
      <c r="P3567" s="168"/>
      <c r="AB3567" s="1129" t="str">
        <f t="shared" si="75"/>
        <v/>
      </c>
    </row>
    <row r="3568" spans="1:28" ht="12.95" customHeight="1">
      <c r="A3568" s="168"/>
      <c r="B3568" s="168"/>
      <c r="C3568" s="532"/>
      <c r="D3568" s="168"/>
      <c r="E3568" s="168"/>
      <c r="F3568" s="168"/>
      <c r="G3568" s="168"/>
      <c r="H3568" s="530"/>
      <c r="I3568" s="530"/>
      <c r="J3568" s="660"/>
      <c r="K3568" s="530"/>
      <c r="L3568" s="657"/>
      <c r="M3568" s="168"/>
      <c r="N3568" s="828"/>
      <c r="O3568" s="168"/>
      <c r="P3568" s="168"/>
      <c r="AB3568" s="1129" t="str">
        <f t="shared" si="75"/>
        <v/>
      </c>
    </row>
    <row r="3569" spans="1:28" ht="12.95" customHeight="1">
      <c r="A3569" s="168"/>
      <c r="B3569" s="168"/>
      <c r="C3569" s="532"/>
      <c r="D3569" s="168"/>
      <c r="E3569" s="168"/>
      <c r="F3569" s="168"/>
      <c r="G3569" s="168"/>
      <c r="H3569" s="530"/>
      <c r="I3569" s="530"/>
      <c r="J3569" s="660"/>
      <c r="K3569" s="530"/>
      <c r="L3569" s="657"/>
      <c r="M3569" s="168"/>
      <c r="N3569" s="828"/>
      <c r="O3569" s="168"/>
      <c r="P3569" s="168"/>
      <c r="AB3569" s="1129" t="str">
        <f t="shared" si="75"/>
        <v/>
      </c>
    </row>
    <row r="3570" spans="1:28" ht="12.95" customHeight="1">
      <c r="A3570" s="168"/>
      <c r="B3570" s="168"/>
      <c r="C3570" s="532"/>
      <c r="D3570" s="168"/>
      <c r="E3570" s="168"/>
      <c r="F3570" s="168"/>
      <c r="G3570" s="168"/>
      <c r="H3570" s="530"/>
      <c r="I3570" s="530"/>
      <c r="J3570" s="660"/>
      <c r="K3570" s="530"/>
      <c r="L3570" s="657"/>
      <c r="M3570" s="168"/>
      <c r="N3570" s="828"/>
      <c r="O3570" s="168"/>
      <c r="P3570" s="168"/>
      <c r="AB3570" s="1129" t="str">
        <f t="shared" si="75"/>
        <v/>
      </c>
    </row>
    <row r="3571" spans="1:28" ht="12.95" customHeight="1">
      <c r="A3571" s="168"/>
      <c r="B3571" s="168"/>
      <c r="C3571" s="532"/>
      <c r="D3571" s="168"/>
      <c r="E3571" s="168"/>
      <c r="F3571" s="168"/>
      <c r="G3571" s="168"/>
      <c r="H3571" s="530"/>
      <c r="I3571" s="530"/>
      <c r="J3571" s="660"/>
      <c r="K3571" s="530"/>
      <c r="L3571" s="657"/>
      <c r="M3571" s="168"/>
      <c r="N3571" s="828"/>
      <c r="O3571" s="168"/>
      <c r="P3571" s="168"/>
      <c r="AB3571" s="1129" t="str">
        <f t="shared" si="75"/>
        <v/>
      </c>
    </row>
    <row r="3572" spans="1:28" ht="12.95" customHeight="1">
      <c r="A3572" s="168"/>
      <c r="B3572" s="168"/>
      <c r="C3572" s="532"/>
      <c r="D3572" s="168"/>
      <c r="E3572" s="168"/>
      <c r="F3572" s="168"/>
      <c r="G3572" s="168"/>
      <c r="H3572" s="530"/>
      <c r="I3572" s="530"/>
      <c r="J3572" s="660"/>
      <c r="K3572" s="530"/>
      <c r="L3572" s="657"/>
      <c r="M3572" s="168"/>
      <c r="N3572" s="828"/>
      <c r="O3572" s="168"/>
      <c r="P3572" s="168"/>
      <c r="AB3572" s="1129" t="str">
        <f t="shared" si="75"/>
        <v/>
      </c>
    </row>
    <row r="3573" spans="1:28" ht="12.95" customHeight="1">
      <c r="A3573" s="168"/>
      <c r="B3573" s="168"/>
      <c r="C3573" s="532"/>
      <c r="D3573" s="168"/>
      <c r="E3573" s="168"/>
      <c r="F3573" s="168"/>
      <c r="G3573" s="168"/>
      <c r="H3573" s="530"/>
      <c r="I3573" s="530"/>
      <c r="J3573" s="660"/>
      <c r="K3573" s="530"/>
      <c r="L3573" s="657"/>
      <c r="M3573" s="168"/>
      <c r="N3573" s="828"/>
      <c r="O3573" s="168"/>
      <c r="P3573" s="168"/>
      <c r="AB3573" s="1129" t="str">
        <f t="shared" si="75"/>
        <v/>
      </c>
    </row>
    <row r="3574" spans="1:28" ht="12.95" customHeight="1">
      <c r="A3574" s="168"/>
      <c r="B3574" s="168"/>
      <c r="C3574" s="532"/>
      <c r="D3574" s="168"/>
      <c r="E3574" s="168"/>
      <c r="F3574" s="168"/>
      <c r="G3574" s="168"/>
      <c r="H3574" s="530"/>
      <c r="I3574" s="530"/>
      <c r="J3574" s="660"/>
      <c r="K3574" s="530"/>
      <c r="L3574" s="657"/>
      <c r="M3574" s="168"/>
      <c r="N3574" s="828"/>
      <c r="O3574" s="168"/>
      <c r="P3574" s="168"/>
      <c r="AB3574" s="1129" t="str">
        <f t="shared" si="75"/>
        <v/>
      </c>
    </row>
    <row r="3575" spans="1:28" ht="12.95" customHeight="1">
      <c r="A3575" s="168"/>
      <c r="B3575" s="168"/>
      <c r="C3575" s="532"/>
      <c r="D3575" s="168"/>
      <c r="E3575" s="168"/>
      <c r="F3575" s="168"/>
      <c r="G3575" s="168"/>
      <c r="H3575" s="530"/>
      <c r="I3575" s="530"/>
      <c r="J3575" s="660"/>
      <c r="K3575" s="530"/>
      <c r="L3575" s="657"/>
      <c r="M3575" s="168"/>
      <c r="N3575" s="828"/>
      <c r="O3575" s="168"/>
      <c r="P3575" s="168"/>
      <c r="AB3575" s="1129" t="str">
        <f t="shared" si="75"/>
        <v/>
      </c>
    </row>
    <row r="3576" spans="1:28" ht="12.95" customHeight="1">
      <c r="A3576" s="168"/>
      <c r="B3576" s="168"/>
      <c r="C3576" s="532"/>
      <c r="D3576" s="168"/>
      <c r="E3576" s="168"/>
      <c r="F3576" s="168"/>
      <c r="G3576" s="168"/>
      <c r="H3576" s="530"/>
      <c r="I3576" s="530"/>
      <c r="J3576" s="660"/>
      <c r="K3576" s="530"/>
      <c r="L3576" s="657"/>
      <c r="M3576" s="168"/>
      <c r="N3576" s="828"/>
      <c r="O3576" s="168"/>
      <c r="P3576" s="168"/>
      <c r="AB3576" s="1129" t="str">
        <f t="shared" si="75"/>
        <v/>
      </c>
    </row>
    <row r="3577" spans="1:28" ht="12.95" customHeight="1">
      <c r="A3577" s="168"/>
      <c r="B3577" s="168"/>
      <c r="C3577" s="532"/>
      <c r="D3577" s="168"/>
      <c r="E3577" s="168"/>
      <c r="F3577" s="168"/>
      <c r="G3577" s="168"/>
      <c r="H3577" s="530"/>
      <c r="I3577" s="530"/>
      <c r="J3577" s="660"/>
      <c r="K3577" s="530"/>
      <c r="L3577" s="657"/>
      <c r="M3577" s="168"/>
      <c r="N3577" s="828"/>
      <c r="O3577" s="168"/>
      <c r="P3577" s="168"/>
      <c r="AB3577" s="1129" t="str">
        <f t="shared" si="75"/>
        <v/>
      </c>
    </row>
    <row r="3578" spans="1:28" ht="12.95" customHeight="1">
      <c r="A3578" s="168"/>
      <c r="B3578" s="168"/>
      <c r="C3578" s="532"/>
      <c r="D3578" s="168"/>
      <c r="E3578" s="168"/>
      <c r="F3578" s="168"/>
      <c r="G3578" s="168"/>
      <c r="H3578" s="530"/>
      <c r="I3578" s="530"/>
      <c r="J3578" s="660"/>
      <c r="K3578" s="530"/>
      <c r="L3578" s="657"/>
      <c r="M3578" s="168"/>
      <c r="N3578" s="828"/>
      <c r="O3578" s="168"/>
      <c r="P3578" s="168"/>
      <c r="AB3578" s="1129" t="str">
        <f t="shared" si="75"/>
        <v/>
      </c>
    </row>
    <row r="3579" spans="1:28" ht="12.95" customHeight="1">
      <c r="A3579" s="168"/>
      <c r="B3579" s="168"/>
      <c r="C3579" s="532"/>
      <c r="D3579" s="168"/>
      <c r="E3579" s="168"/>
      <c r="F3579" s="168"/>
      <c r="G3579" s="168"/>
      <c r="H3579" s="530"/>
      <c r="I3579" s="530"/>
      <c r="J3579" s="660"/>
      <c r="K3579" s="530"/>
      <c r="L3579" s="657"/>
      <c r="M3579" s="168"/>
      <c r="N3579" s="828"/>
      <c r="O3579" s="168"/>
      <c r="P3579" s="168"/>
      <c r="AB3579" s="1129" t="str">
        <f t="shared" si="75"/>
        <v/>
      </c>
    </row>
    <row r="3580" spans="1:28" ht="12.95" customHeight="1">
      <c r="A3580" s="168"/>
      <c r="B3580" s="168"/>
      <c r="C3580" s="532"/>
      <c r="D3580" s="168"/>
      <c r="E3580" s="168"/>
      <c r="F3580" s="168"/>
      <c r="G3580" s="168"/>
      <c r="H3580" s="530"/>
      <c r="I3580" s="530"/>
      <c r="J3580" s="660"/>
      <c r="K3580" s="530"/>
      <c r="L3580" s="657"/>
      <c r="M3580" s="168"/>
      <c r="N3580" s="828"/>
      <c r="O3580" s="168"/>
      <c r="P3580" s="168"/>
      <c r="AB3580" s="1129" t="str">
        <f t="shared" si="75"/>
        <v/>
      </c>
    </row>
    <row r="3581" spans="1:28" ht="12.95" customHeight="1">
      <c r="A3581" s="168"/>
      <c r="B3581" s="168"/>
      <c r="C3581" s="532"/>
      <c r="D3581" s="168"/>
      <c r="E3581" s="168"/>
      <c r="F3581" s="168"/>
      <c r="G3581" s="168"/>
      <c r="H3581" s="530"/>
      <c r="I3581" s="530"/>
      <c r="J3581" s="660"/>
      <c r="K3581" s="530"/>
      <c r="L3581" s="657"/>
      <c r="M3581" s="168"/>
      <c r="N3581" s="828"/>
      <c r="O3581" s="168"/>
      <c r="P3581" s="168"/>
      <c r="AB3581" s="1129" t="str">
        <f t="shared" si="75"/>
        <v/>
      </c>
    </row>
    <row r="3582" spans="1:28" ht="12.95" customHeight="1">
      <c r="A3582" s="168"/>
      <c r="B3582" s="168"/>
      <c r="C3582" s="532"/>
      <c r="D3582" s="168"/>
      <c r="E3582" s="168"/>
      <c r="F3582" s="168"/>
      <c r="G3582" s="168"/>
      <c r="H3582" s="530"/>
      <c r="I3582" s="530"/>
      <c r="J3582" s="660"/>
      <c r="K3582" s="530"/>
      <c r="L3582" s="657"/>
      <c r="M3582" s="168"/>
      <c r="N3582" s="828"/>
      <c r="O3582" s="168"/>
      <c r="P3582" s="168"/>
      <c r="AB3582" s="1129" t="str">
        <f t="shared" si="75"/>
        <v/>
      </c>
    </row>
    <row r="3583" spans="1:28" ht="12.95" customHeight="1">
      <c r="A3583" s="168"/>
      <c r="B3583" s="168"/>
      <c r="C3583" s="532"/>
      <c r="D3583" s="168"/>
      <c r="E3583" s="168"/>
      <c r="F3583" s="168"/>
      <c r="G3583" s="168"/>
      <c r="H3583" s="530"/>
      <c r="I3583" s="530"/>
      <c r="J3583" s="660"/>
      <c r="K3583" s="530"/>
      <c r="L3583" s="657"/>
      <c r="M3583" s="168"/>
      <c r="N3583" s="828"/>
      <c r="O3583" s="168"/>
      <c r="P3583" s="168"/>
      <c r="AB3583" s="1129" t="str">
        <f t="shared" si="75"/>
        <v/>
      </c>
    </row>
    <row r="3584" spans="1:28" ht="12.95" customHeight="1">
      <c r="A3584" s="168"/>
      <c r="B3584" s="168"/>
      <c r="C3584" s="532"/>
      <c r="D3584" s="168"/>
      <c r="E3584" s="168"/>
      <c r="F3584" s="168"/>
      <c r="G3584" s="168"/>
      <c r="H3584" s="530"/>
      <c r="I3584" s="530"/>
      <c r="J3584" s="660"/>
      <c r="K3584" s="530"/>
      <c r="L3584" s="657"/>
      <c r="M3584" s="168"/>
      <c r="N3584" s="828"/>
      <c r="O3584" s="168"/>
      <c r="P3584" s="168"/>
      <c r="AB3584" s="1129" t="str">
        <f t="shared" si="75"/>
        <v/>
      </c>
    </row>
    <row r="3585" spans="1:28" ht="12.95" customHeight="1">
      <c r="A3585" s="168"/>
      <c r="B3585" s="168"/>
      <c r="C3585" s="532"/>
      <c r="D3585" s="168"/>
      <c r="E3585" s="168"/>
      <c r="F3585" s="168"/>
      <c r="G3585" s="168"/>
      <c r="H3585" s="530"/>
      <c r="I3585" s="530"/>
      <c r="J3585" s="660"/>
      <c r="K3585" s="530"/>
      <c r="L3585" s="657"/>
      <c r="M3585" s="168"/>
      <c r="N3585" s="828"/>
      <c r="O3585" s="168"/>
      <c r="P3585" s="168"/>
      <c r="AB3585" s="1129" t="str">
        <f t="shared" si="75"/>
        <v/>
      </c>
    </row>
    <row r="3586" spans="1:28" ht="12.95" customHeight="1">
      <c r="A3586" s="168"/>
      <c r="B3586" s="168"/>
      <c r="C3586" s="532"/>
      <c r="D3586" s="168"/>
      <c r="E3586" s="168"/>
      <c r="F3586" s="168"/>
      <c r="G3586" s="168"/>
      <c r="H3586" s="530"/>
      <c r="I3586" s="530"/>
      <c r="J3586" s="660"/>
      <c r="K3586" s="530"/>
      <c r="L3586" s="657"/>
      <c r="M3586" s="168"/>
      <c r="N3586" s="828"/>
      <c r="O3586" s="168"/>
      <c r="P3586" s="168"/>
      <c r="AB3586" s="1129" t="str">
        <f t="shared" si="75"/>
        <v/>
      </c>
    </row>
    <row r="3587" spans="1:28" ht="12.95" customHeight="1">
      <c r="A3587" s="168"/>
      <c r="B3587" s="168"/>
      <c r="C3587" s="532"/>
      <c r="D3587" s="168"/>
      <c r="E3587" s="168"/>
      <c r="F3587" s="168"/>
      <c r="G3587" s="168"/>
      <c r="H3587" s="530"/>
      <c r="I3587" s="530"/>
      <c r="J3587" s="660"/>
      <c r="K3587" s="530"/>
      <c r="L3587" s="657"/>
      <c r="M3587" s="168"/>
      <c r="N3587" s="828"/>
      <c r="O3587" s="168"/>
      <c r="P3587" s="168"/>
      <c r="AB3587" s="1129" t="str">
        <f t="shared" si="75"/>
        <v/>
      </c>
    </row>
    <row r="3588" spans="1:28" ht="12.95" customHeight="1">
      <c r="A3588" s="168"/>
      <c r="B3588" s="168"/>
      <c r="C3588" s="532"/>
      <c r="D3588" s="168"/>
      <c r="E3588" s="168"/>
      <c r="F3588" s="168"/>
      <c r="G3588" s="168"/>
      <c r="H3588" s="530"/>
      <c r="I3588" s="530"/>
      <c r="J3588" s="660"/>
      <c r="K3588" s="530"/>
      <c r="L3588" s="657"/>
      <c r="M3588" s="168"/>
      <c r="N3588" s="828"/>
      <c r="O3588" s="168"/>
      <c r="P3588" s="168"/>
      <c r="AB3588" s="1129" t="str">
        <f t="shared" si="75"/>
        <v/>
      </c>
    </row>
    <row r="3589" spans="1:28" ht="12.95" customHeight="1">
      <c r="A3589" s="168"/>
      <c r="B3589" s="168"/>
      <c r="C3589" s="532"/>
      <c r="D3589" s="168"/>
      <c r="E3589" s="168"/>
      <c r="F3589" s="168"/>
      <c r="G3589" s="168"/>
      <c r="H3589" s="530"/>
      <c r="I3589" s="530"/>
      <c r="J3589" s="660"/>
      <c r="K3589" s="530"/>
      <c r="L3589" s="657"/>
      <c r="M3589" s="168"/>
      <c r="N3589" s="828"/>
      <c r="O3589" s="168"/>
      <c r="P3589" s="168"/>
      <c r="AB3589" s="1129" t="str">
        <f t="shared" si="75"/>
        <v/>
      </c>
    </row>
    <row r="3590" spans="1:28" ht="12.95" customHeight="1">
      <c r="A3590" s="168"/>
      <c r="B3590" s="168"/>
      <c r="C3590" s="532"/>
      <c r="D3590" s="168"/>
      <c r="E3590" s="168"/>
      <c r="F3590" s="168"/>
      <c r="G3590" s="168"/>
      <c r="H3590" s="530"/>
      <c r="I3590" s="530"/>
      <c r="J3590" s="660"/>
      <c r="K3590" s="530"/>
      <c r="L3590" s="657"/>
      <c r="M3590" s="168"/>
      <c r="N3590" s="828"/>
      <c r="O3590" s="168"/>
      <c r="P3590" s="168"/>
      <c r="AB3590" s="1129" t="str">
        <f t="shared" si="75"/>
        <v/>
      </c>
    </row>
    <row r="3591" spans="1:28" ht="12.95" customHeight="1">
      <c r="A3591" s="168"/>
      <c r="B3591" s="168"/>
      <c r="C3591" s="532"/>
      <c r="D3591" s="168"/>
      <c r="E3591" s="168"/>
      <c r="F3591" s="168"/>
      <c r="G3591" s="168"/>
      <c r="H3591" s="530"/>
      <c r="I3591" s="530"/>
      <c r="J3591" s="660"/>
      <c r="K3591" s="530"/>
      <c r="L3591" s="657"/>
      <c r="M3591" s="168"/>
      <c r="N3591" s="828"/>
      <c r="O3591" s="168"/>
      <c r="P3591" s="168"/>
      <c r="AB3591" s="1129" t="str">
        <f t="shared" si="75"/>
        <v/>
      </c>
    </row>
    <row r="3592" spans="1:28" ht="12.95" customHeight="1">
      <c r="A3592" s="168"/>
      <c r="B3592" s="168"/>
      <c r="C3592" s="532"/>
      <c r="D3592" s="168"/>
      <c r="E3592" s="168"/>
      <c r="F3592" s="168"/>
      <c r="G3592" s="168"/>
      <c r="H3592" s="530"/>
      <c r="I3592" s="530"/>
      <c r="J3592" s="660"/>
      <c r="K3592" s="530"/>
      <c r="L3592" s="657"/>
      <c r="M3592" s="168"/>
      <c r="N3592" s="828"/>
      <c r="O3592" s="168"/>
      <c r="P3592" s="168"/>
      <c r="AB3592" s="1129" t="str">
        <f t="shared" si="75"/>
        <v/>
      </c>
    </row>
    <row r="3593" spans="1:28" ht="12.95" customHeight="1">
      <c r="A3593" s="168"/>
      <c r="B3593" s="168"/>
      <c r="C3593" s="532"/>
      <c r="D3593" s="168"/>
      <c r="E3593" s="168"/>
      <c r="F3593" s="168"/>
      <c r="G3593" s="168"/>
      <c r="H3593" s="530"/>
      <c r="I3593" s="530"/>
      <c r="J3593" s="660"/>
      <c r="K3593" s="530"/>
      <c r="L3593" s="657"/>
      <c r="M3593" s="168"/>
      <c r="N3593" s="828"/>
      <c r="O3593" s="168"/>
      <c r="P3593" s="168"/>
      <c r="AB3593" s="1129" t="str">
        <f t="shared" si="75"/>
        <v/>
      </c>
    </row>
    <row r="3594" spans="1:28" ht="12.95" customHeight="1">
      <c r="A3594" s="168"/>
      <c r="B3594" s="168"/>
      <c r="C3594" s="532"/>
      <c r="D3594" s="168"/>
      <c r="E3594" s="168"/>
      <c r="F3594" s="168"/>
      <c r="G3594" s="168"/>
      <c r="H3594" s="530"/>
      <c r="I3594" s="530"/>
      <c r="J3594" s="660"/>
      <c r="K3594" s="530"/>
      <c r="L3594" s="657"/>
      <c r="M3594" s="168"/>
      <c r="N3594" s="828"/>
      <c r="O3594" s="168"/>
      <c r="P3594" s="168"/>
      <c r="AB3594" s="1129" t="str">
        <f t="shared" si="75"/>
        <v/>
      </c>
    </row>
    <row r="3595" spans="1:28" ht="12.95" customHeight="1">
      <c r="A3595" s="168"/>
      <c r="B3595" s="168"/>
      <c r="C3595" s="532"/>
      <c r="D3595" s="168"/>
      <c r="E3595" s="168"/>
      <c r="F3595" s="168"/>
      <c r="G3595" s="168"/>
      <c r="H3595" s="530"/>
      <c r="I3595" s="530"/>
      <c r="J3595" s="660"/>
      <c r="K3595" s="530"/>
      <c r="L3595" s="657"/>
      <c r="M3595" s="168"/>
      <c r="N3595" s="828"/>
      <c r="O3595" s="168"/>
      <c r="P3595" s="168"/>
      <c r="AB3595" s="1129" t="str">
        <f t="shared" ref="AB3595:AB3658" si="76">IF(TRIM(A3595)="","",CONCATENATE(TRIM(D3595),TRIM(E3595)))</f>
        <v/>
      </c>
    </row>
    <row r="3596" spans="1:28" ht="12.95" customHeight="1">
      <c r="A3596" s="168"/>
      <c r="B3596" s="168"/>
      <c r="C3596" s="532"/>
      <c r="D3596" s="168"/>
      <c r="E3596" s="168"/>
      <c r="F3596" s="168"/>
      <c r="G3596" s="168"/>
      <c r="H3596" s="530"/>
      <c r="I3596" s="530"/>
      <c r="J3596" s="660"/>
      <c r="K3596" s="530"/>
      <c r="L3596" s="657"/>
      <c r="M3596" s="168"/>
      <c r="N3596" s="828"/>
      <c r="O3596" s="168"/>
      <c r="P3596" s="168"/>
      <c r="AB3596" s="1129" t="str">
        <f t="shared" si="76"/>
        <v/>
      </c>
    </row>
    <row r="3597" spans="1:28" ht="12.95" customHeight="1">
      <c r="A3597" s="168"/>
      <c r="B3597" s="168"/>
      <c r="C3597" s="532"/>
      <c r="D3597" s="168"/>
      <c r="E3597" s="168"/>
      <c r="F3597" s="168"/>
      <c r="G3597" s="168"/>
      <c r="H3597" s="530"/>
      <c r="I3597" s="530"/>
      <c r="J3597" s="660"/>
      <c r="K3597" s="530"/>
      <c r="L3597" s="657"/>
      <c r="M3597" s="168"/>
      <c r="N3597" s="828"/>
      <c r="O3597" s="168"/>
      <c r="P3597" s="168"/>
      <c r="AB3597" s="1129" t="str">
        <f t="shared" si="76"/>
        <v/>
      </c>
    </row>
    <row r="3598" spans="1:28" ht="12.95" customHeight="1">
      <c r="A3598" s="168"/>
      <c r="B3598" s="168"/>
      <c r="C3598" s="532"/>
      <c r="D3598" s="168"/>
      <c r="E3598" s="168"/>
      <c r="F3598" s="168"/>
      <c r="G3598" s="168"/>
      <c r="H3598" s="530"/>
      <c r="I3598" s="530"/>
      <c r="J3598" s="660"/>
      <c r="K3598" s="530"/>
      <c r="L3598" s="657"/>
      <c r="M3598" s="168"/>
      <c r="N3598" s="828"/>
      <c r="O3598" s="168"/>
      <c r="P3598" s="168"/>
      <c r="AB3598" s="1129" t="str">
        <f t="shared" si="76"/>
        <v/>
      </c>
    </row>
    <row r="3599" spans="1:28" ht="12.95" customHeight="1">
      <c r="A3599" s="168"/>
      <c r="B3599" s="168"/>
      <c r="C3599" s="532"/>
      <c r="D3599" s="168"/>
      <c r="E3599" s="168"/>
      <c r="F3599" s="168"/>
      <c r="G3599" s="168"/>
      <c r="H3599" s="530"/>
      <c r="I3599" s="530"/>
      <c r="J3599" s="660"/>
      <c r="K3599" s="530"/>
      <c r="L3599" s="657"/>
      <c r="M3599" s="168"/>
      <c r="N3599" s="828"/>
      <c r="O3599" s="168"/>
      <c r="P3599" s="168"/>
      <c r="AB3599" s="1129" t="str">
        <f t="shared" si="76"/>
        <v/>
      </c>
    </row>
    <row r="3600" spans="1:28" ht="12.95" customHeight="1">
      <c r="A3600" s="168"/>
      <c r="B3600" s="168"/>
      <c r="C3600" s="532"/>
      <c r="D3600" s="168"/>
      <c r="E3600" s="168"/>
      <c r="F3600" s="168"/>
      <c r="G3600" s="168"/>
      <c r="H3600" s="530"/>
      <c r="I3600" s="530"/>
      <c r="J3600" s="660"/>
      <c r="K3600" s="530"/>
      <c r="L3600" s="657"/>
      <c r="M3600" s="168"/>
      <c r="N3600" s="828"/>
      <c r="O3600" s="168"/>
      <c r="P3600" s="168"/>
      <c r="AB3600" s="1129" t="str">
        <f t="shared" si="76"/>
        <v/>
      </c>
    </row>
    <row r="3601" spans="1:28" ht="12.95" customHeight="1">
      <c r="A3601" s="168"/>
      <c r="B3601" s="168"/>
      <c r="C3601" s="532"/>
      <c r="D3601" s="168"/>
      <c r="E3601" s="168"/>
      <c r="F3601" s="168"/>
      <c r="G3601" s="168"/>
      <c r="H3601" s="530"/>
      <c r="I3601" s="530"/>
      <c r="J3601" s="660"/>
      <c r="K3601" s="530"/>
      <c r="L3601" s="657"/>
      <c r="M3601" s="168"/>
      <c r="N3601" s="828"/>
      <c r="O3601" s="168"/>
      <c r="P3601" s="168"/>
      <c r="AB3601" s="1129" t="str">
        <f t="shared" si="76"/>
        <v/>
      </c>
    </row>
    <row r="3602" spans="1:28" ht="12.95" customHeight="1">
      <c r="A3602" s="168"/>
      <c r="B3602" s="168"/>
      <c r="C3602" s="532"/>
      <c r="D3602" s="168"/>
      <c r="E3602" s="168"/>
      <c r="F3602" s="168"/>
      <c r="G3602" s="168"/>
      <c r="H3602" s="530"/>
      <c r="I3602" s="530"/>
      <c r="J3602" s="660"/>
      <c r="K3602" s="530"/>
      <c r="L3602" s="657"/>
      <c r="M3602" s="168"/>
      <c r="N3602" s="828"/>
      <c r="O3602" s="168"/>
      <c r="P3602" s="168"/>
      <c r="AB3602" s="1129" t="str">
        <f t="shared" si="76"/>
        <v/>
      </c>
    </row>
    <row r="3603" spans="1:28" ht="12.95" customHeight="1">
      <c r="A3603" s="168"/>
      <c r="B3603" s="168"/>
      <c r="C3603" s="532"/>
      <c r="D3603" s="168"/>
      <c r="E3603" s="168"/>
      <c r="F3603" s="168"/>
      <c r="G3603" s="168"/>
      <c r="H3603" s="530"/>
      <c r="I3603" s="530"/>
      <c r="J3603" s="660"/>
      <c r="K3603" s="530"/>
      <c r="L3603" s="657"/>
      <c r="M3603" s="168"/>
      <c r="N3603" s="828"/>
      <c r="O3603" s="168"/>
      <c r="P3603" s="168"/>
      <c r="AB3603" s="1129" t="str">
        <f t="shared" si="76"/>
        <v/>
      </c>
    </row>
    <row r="3604" spans="1:28" ht="12.95" customHeight="1">
      <c r="A3604" s="168"/>
      <c r="B3604" s="168"/>
      <c r="C3604" s="532"/>
      <c r="D3604" s="168"/>
      <c r="E3604" s="168"/>
      <c r="F3604" s="168"/>
      <c r="G3604" s="168"/>
      <c r="H3604" s="530"/>
      <c r="I3604" s="530"/>
      <c r="J3604" s="660"/>
      <c r="K3604" s="530"/>
      <c r="L3604" s="657"/>
      <c r="M3604" s="168"/>
      <c r="N3604" s="828"/>
      <c r="O3604" s="168"/>
      <c r="P3604" s="168"/>
      <c r="AB3604" s="1129" t="str">
        <f t="shared" si="76"/>
        <v/>
      </c>
    </row>
    <row r="3605" spans="1:28" ht="12.95" customHeight="1">
      <c r="A3605" s="168"/>
      <c r="B3605" s="168"/>
      <c r="C3605" s="532"/>
      <c r="D3605" s="168"/>
      <c r="E3605" s="168"/>
      <c r="F3605" s="168"/>
      <c r="G3605" s="168"/>
      <c r="H3605" s="530"/>
      <c r="I3605" s="530"/>
      <c r="J3605" s="660"/>
      <c r="K3605" s="530"/>
      <c r="L3605" s="657"/>
      <c r="M3605" s="168"/>
      <c r="N3605" s="828"/>
      <c r="O3605" s="168"/>
      <c r="P3605" s="168"/>
      <c r="AB3605" s="1129" t="str">
        <f t="shared" si="76"/>
        <v/>
      </c>
    </row>
    <row r="3606" spans="1:28" ht="12.95" customHeight="1">
      <c r="A3606" s="168"/>
      <c r="B3606" s="168"/>
      <c r="C3606" s="532"/>
      <c r="D3606" s="168"/>
      <c r="E3606" s="168"/>
      <c r="F3606" s="168"/>
      <c r="G3606" s="168"/>
      <c r="H3606" s="530"/>
      <c r="I3606" s="530"/>
      <c r="J3606" s="660"/>
      <c r="K3606" s="530"/>
      <c r="L3606" s="657"/>
      <c r="M3606" s="168"/>
      <c r="N3606" s="828"/>
      <c r="O3606" s="168"/>
      <c r="P3606" s="168"/>
      <c r="AB3606" s="1129" t="str">
        <f t="shared" si="76"/>
        <v/>
      </c>
    </row>
    <row r="3607" spans="1:28" ht="12.95" customHeight="1">
      <c r="A3607" s="168"/>
      <c r="B3607" s="168"/>
      <c r="C3607" s="532"/>
      <c r="D3607" s="168"/>
      <c r="E3607" s="168"/>
      <c r="F3607" s="168"/>
      <c r="G3607" s="168"/>
      <c r="H3607" s="530"/>
      <c r="I3607" s="530"/>
      <c r="J3607" s="660"/>
      <c r="K3607" s="530"/>
      <c r="L3607" s="657"/>
      <c r="M3607" s="168"/>
      <c r="N3607" s="828"/>
      <c r="O3607" s="168"/>
      <c r="P3607" s="168"/>
      <c r="AB3607" s="1129" t="str">
        <f t="shared" si="76"/>
        <v/>
      </c>
    </row>
    <row r="3608" spans="1:28" ht="12.95" customHeight="1">
      <c r="A3608" s="168"/>
      <c r="B3608" s="168"/>
      <c r="C3608" s="532"/>
      <c r="D3608" s="168"/>
      <c r="E3608" s="168"/>
      <c r="F3608" s="168"/>
      <c r="G3608" s="168"/>
      <c r="H3608" s="530"/>
      <c r="I3608" s="530"/>
      <c r="J3608" s="660"/>
      <c r="K3608" s="530"/>
      <c r="L3608" s="657"/>
      <c r="M3608" s="168"/>
      <c r="N3608" s="828"/>
      <c r="O3608" s="168"/>
      <c r="P3608" s="168"/>
      <c r="AB3608" s="1129" t="str">
        <f t="shared" si="76"/>
        <v/>
      </c>
    </row>
    <row r="3609" spans="1:28" ht="12.95" customHeight="1">
      <c r="A3609" s="168"/>
      <c r="B3609" s="168"/>
      <c r="C3609" s="532"/>
      <c r="D3609" s="168"/>
      <c r="E3609" s="168"/>
      <c r="F3609" s="168"/>
      <c r="G3609" s="168"/>
      <c r="H3609" s="530"/>
      <c r="I3609" s="530"/>
      <c r="J3609" s="660"/>
      <c r="K3609" s="530"/>
      <c r="L3609" s="657"/>
      <c r="M3609" s="168"/>
      <c r="N3609" s="828"/>
      <c r="O3609" s="168"/>
      <c r="P3609" s="168"/>
      <c r="AB3609" s="1129" t="str">
        <f t="shared" si="76"/>
        <v/>
      </c>
    </row>
    <row r="3610" spans="1:28" ht="12.95" customHeight="1">
      <c r="A3610" s="168"/>
      <c r="B3610" s="168"/>
      <c r="C3610" s="532"/>
      <c r="D3610" s="168"/>
      <c r="E3610" s="168"/>
      <c r="F3610" s="168"/>
      <c r="G3610" s="168"/>
      <c r="H3610" s="530"/>
      <c r="I3610" s="530"/>
      <c r="J3610" s="660"/>
      <c r="K3610" s="530"/>
      <c r="L3610" s="657"/>
      <c r="M3610" s="168"/>
      <c r="N3610" s="828"/>
      <c r="O3610" s="168"/>
      <c r="P3610" s="168"/>
      <c r="AB3610" s="1129" t="str">
        <f t="shared" si="76"/>
        <v/>
      </c>
    </row>
    <row r="3611" spans="1:28" ht="12.95" customHeight="1">
      <c r="A3611" s="168"/>
      <c r="B3611" s="168"/>
      <c r="C3611" s="532"/>
      <c r="D3611" s="168"/>
      <c r="E3611" s="168"/>
      <c r="F3611" s="168"/>
      <c r="G3611" s="168"/>
      <c r="H3611" s="530"/>
      <c r="I3611" s="530"/>
      <c r="J3611" s="660"/>
      <c r="K3611" s="530"/>
      <c r="L3611" s="657"/>
      <c r="M3611" s="168"/>
      <c r="N3611" s="828"/>
      <c r="O3611" s="168"/>
      <c r="P3611" s="168"/>
      <c r="AB3611" s="1129" t="str">
        <f t="shared" si="76"/>
        <v/>
      </c>
    </row>
    <row r="3612" spans="1:28" ht="12.95" customHeight="1">
      <c r="A3612" s="168"/>
      <c r="B3612" s="168"/>
      <c r="C3612" s="532"/>
      <c r="D3612" s="168"/>
      <c r="E3612" s="168"/>
      <c r="F3612" s="168"/>
      <c r="G3612" s="168"/>
      <c r="H3612" s="530"/>
      <c r="I3612" s="530"/>
      <c r="J3612" s="660"/>
      <c r="K3612" s="530"/>
      <c r="L3612" s="657"/>
      <c r="M3612" s="168"/>
      <c r="N3612" s="828"/>
      <c r="O3612" s="168"/>
      <c r="P3612" s="168"/>
      <c r="AB3612" s="1129" t="str">
        <f t="shared" si="76"/>
        <v/>
      </c>
    </row>
    <row r="3613" spans="1:28" ht="12.95" customHeight="1">
      <c r="A3613" s="168"/>
      <c r="B3613" s="168"/>
      <c r="C3613" s="532"/>
      <c r="D3613" s="168"/>
      <c r="E3613" s="168"/>
      <c r="F3613" s="168"/>
      <c r="G3613" s="168"/>
      <c r="H3613" s="530"/>
      <c r="I3613" s="530"/>
      <c r="J3613" s="660"/>
      <c r="K3613" s="530"/>
      <c r="L3613" s="657"/>
      <c r="M3613" s="168"/>
      <c r="N3613" s="828"/>
      <c r="O3613" s="168"/>
      <c r="P3613" s="168"/>
      <c r="AB3613" s="1129" t="str">
        <f t="shared" si="76"/>
        <v/>
      </c>
    </row>
    <row r="3614" spans="1:28" ht="12.95" customHeight="1">
      <c r="A3614" s="168"/>
      <c r="B3614" s="168"/>
      <c r="C3614" s="532"/>
      <c r="D3614" s="168"/>
      <c r="E3614" s="168"/>
      <c r="F3614" s="168"/>
      <c r="G3614" s="168"/>
      <c r="H3614" s="530"/>
      <c r="I3614" s="530"/>
      <c r="J3614" s="660"/>
      <c r="K3614" s="530"/>
      <c r="L3614" s="657"/>
      <c r="M3614" s="168"/>
      <c r="N3614" s="828"/>
      <c r="O3614" s="168"/>
      <c r="P3614" s="168"/>
      <c r="AB3614" s="1129" t="str">
        <f t="shared" si="76"/>
        <v/>
      </c>
    </row>
    <row r="3615" spans="1:28" ht="12.95" customHeight="1">
      <c r="A3615" s="168"/>
      <c r="B3615" s="168"/>
      <c r="C3615" s="532"/>
      <c r="D3615" s="168"/>
      <c r="E3615" s="168"/>
      <c r="F3615" s="168"/>
      <c r="G3615" s="168"/>
      <c r="H3615" s="530"/>
      <c r="I3615" s="530"/>
      <c r="J3615" s="660"/>
      <c r="K3615" s="530"/>
      <c r="L3615" s="657"/>
      <c r="M3615" s="168"/>
      <c r="N3615" s="828"/>
      <c r="O3615" s="168"/>
      <c r="P3615" s="168"/>
      <c r="AB3615" s="1129" t="str">
        <f t="shared" si="76"/>
        <v/>
      </c>
    </row>
    <row r="3616" spans="1:28" ht="12.95" customHeight="1">
      <c r="A3616" s="168"/>
      <c r="B3616" s="168"/>
      <c r="C3616" s="532"/>
      <c r="D3616" s="168"/>
      <c r="E3616" s="168"/>
      <c r="F3616" s="168"/>
      <c r="G3616" s="168"/>
      <c r="H3616" s="530"/>
      <c r="I3616" s="530"/>
      <c r="J3616" s="660"/>
      <c r="K3616" s="530"/>
      <c r="L3616" s="657"/>
      <c r="M3616" s="168"/>
      <c r="N3616" s="828"/>
      <c r="O3616" s="168"/>
      <c r="P3616" s="168"/>
      <c r="AB3616" s="1129" t="str">
        <f t="shared" si="76"/>
        <v/>
      </c>
    </row>
    <row r="3617" spans="1:28" ht="12.95" customHeight="1">
      <c r="A3617" s="168"/>
      <c r="B3617" s="168"/>
      <c r="C3617" s="532"/>
      <c r="D3617" s="168"/>
      <c r="E3617" s="168"/>
      <c r="F3617" s="168"/>
      <c r="G3617" s="168"/>
      <c r="H3617" s="530"/>
      <c r="I3617" s="530"/>
      <c r="J3617" s="660"/>
      <c r="K3617" s="530"/>
      <c r="L3617" s="657"/>
      <c r="M3617" s="168"/>
      <c r="N3617" s="828"/>
      <c r="O3617" s="168"/>
      <c r="P3617" s="168"/>
      <c r="AB3617" s="1129" t="str">
        <f t="shared" si="76"/>
        <v/>
      </c>
    </row>
    <row r="3618" spans="1:28" ht="12.95" customHeight="1">
      <c r="A3618" s="168"/>
      <c r="B3618" s="168"/>
      <c r="C3618" s="532"/>
      <c r="D3618" s="168"/>
      <c r="E3618" s="168"/>
      <c r="F3618" s="168"/>
      <c r="G3618" s="168"/>
      <c r="H3618" s="530"/>
      <c r="I3618" s="530"/>
      <c r="J3618" s="660"/>
      <c r="K3618" s="530"/>
      <c r="L3618" s="657"/>
      <c r="M3618" s="168"/>
      <c r="N3618" s="828"/>
      <c r="O3618" s="168"/>
      <c r="P3618" s="168"/>
      <c r="AB3618" s="1129" t="str">
        <f t="shared" si="76"/>
        <v/>
      </c>
    </row>
    <row r="3619" spans="1:28" ht="12.95" customHeight="1">
      <c r="A3619" s="168"/>
      <c r="B3619" s="168"/>
      <c r="C3619" s="532"/>
      <c r="D3619" s="168"/>
      <c r="E3619" s="168"/>
      <c r="F3619" s="168"/>
      <c r="G3619" s="168"/>
      <c r="H3619" s="530"/>
      <c r="I3619" s="530"/>
      <c r="J3619" s="660"/>
      <c r="K3619" s="530"/>
      <c r="L3619" s="657"/>
      <c r="M3619" s="168"/>
      <c r="N3619" s="828"/>
      <c r="O3619" s="168"/>
      <c r="P3619" s="168"/>
      <c r="AB3619" s="1129" t="str">
        <f t="shared" si="76"/>
        <v/>
      </c>
    </row>
    <row r="3620" spans="1:28" ht="12.95" customHeight="1">
      <c r="A3620" s="168"/>
      <c r="B3620" s="168"/>
      <c r="C3620" s="532"/>
      <c r="D3620" s="168"/>
      <c r="E3620" s="168"/>
      <c r="F3620" s="168"/>
      <c r="G3620" s="168"/>
      <c r="H3620" s="530"/>
      <c r="I3620" s="530"/>
      <c r="J3620" s="660"/>
      <c r="K3620" s="530"/>
      <c r="L3620" s="657"/>
      <c r="M3620" s="168"/>
      <c r="N3620" s="828"/>
      <c r="O3620" s="168"/>
      <c r="P3620" s="168"/>
      <c r="AB3620" s="1129" t="str">
        <f t="shared" si="76"/>
        <v/>
      </c>
    </row>
    <row r="3621" spans="1:28" ht="12.95" customHeight="1">
      <c r="A3621" s="168"/>
      <c r="B3621" s="168"/>
      <c r="C3621" s="532"/>
      <c r="D3621" s="168"/>
      <c r="E3621" s="168"/>
      <c r="F3621" s="168"/>
      <c r="G3621" s="168"/>
      <c r="H3621" s="530"/>
      <c r="I3621" s="530"/>
      <c r="J3621" s="660"/>
      <c r="K3621" s="530"/>
      <c r="L3621" s="657"/>
      <c r="M3621" s="168"/>
      <c r="N3621" s="828"/>
      <c r="O3621" s="168"/>
      <c r="P3621" s="168"/>
      <c r="AB3621" s="1129" t="str">
        <f t="shared" si="76"/>
        <v/>
      </c>
    </row>
    <row r="3622" spans="1:28" ht="12.95" customHeight="1">
      <c r="A3622" s="168"/>
      <c r="B3622" s="168"/>
      <c r="C3622" s="532"/>
      <c r="D3622" s="168"/>
      <c r="E3622" s="168"/>
      <c r="F3622" s="168"/>
      <c r="G3622" s="168"/>
      <c r="H3622" s="530"/>
      <c r="I3622" s="530"/>
      <c r="J3622" s="660"/>
      <c r="K3622" s="530"/>
      <c r="L3622" s="657"/>
      <c r="M3622" s="168"/>
      <c r="N3622" s="828"/>
      <c r="O3622" s="168"/>
      <c r="P3622" s="168"/>
      <c r="AB3622" s="1129" t="str">
        <f t="shared" si="76"/>
        <v/>
      </c>
    </row>
    <row r="3623" spans="1:28" ht="12.95" customHeight="1">
      <c r="A3623" s="168"/>
      <c r="B3623" s="168"/>
      <c r="C3623" s="532"/>
      <c r="D3623" s="168"/>
      <c r="E3623" s="168"/>
      <c r="F3623" s="168"/>
      <c r="G3623" s="168"/>
      <c r="H3623" s="530"/>
      <c r="I3623" s="530"/>
      <c r="J3623" s="660"/>
      <c r="K3623" s="530"/>
      <c r="L3623" s="657"/>
      <c r="M3623" s="168"/>
      <c r="N3623" s="828"/>
      <c r="O3623" s="168"/>
      <c r="P3623" s="168"/>
      <c r="AB3623" s="1129" t="str">
        <f t="shared" si="76"/>
        <v/>
      </c>
    </row>
    <row r="3624" spans="1:28" ht="12.95" customHeight="1">
      <c r="A3624" s="168"/>
      <c r="B3624" s="168"/>
      <c r="C3624" s="532"/>
      <c r="D3624" s="168"/>
      <c r="E3624" s="168"/>
      <c r="F3624" s="168"/>
      <c r="G3624" s="168"/>
      <c r="H3624" s="530"/>
      <c r="I3624" s="530"/>
      <c r="J3624" s="660"/>
      <c r="K3624" s="530"/>
      <c r="L3624" s="657"/>
      <c r="M3624" s="168"/>
      <c r="N3624" s="828"/>
      <c r="O3624" s="168"/>
      <c r="P3624" s="168"/>
      <c r="AB3624" s="1129" t="str">
        <f t="shared" si="76"/>
        <v/>
      </c>
    </row>
    <row r="3625" spans="1:28" ht="12.95" customHeight="1">
      <c r="A3625" s="168"/>
      <c r="B3625" s="168"/>
      <c r="C3625" s="532"/>
      <c r="D3625" s="168"/>
      <c r="E3625" s="168"/>
      <c r="F3625" s="168"/>
      <c r="G3625" s="168"/>
      <c r="H3625" s="530"/>
      <c r="I3625" s="530"/>
      <c r="J3625" s="660"/>
      <c r="K3625" s="530"/>
      <c r="L3625" s="657"/>
      <c r="M3625" s="168"/>
      <c r="N3625" s="828"/>
      <c r="O3625" s="168"/>
      <c r="P3625" s="168"/>
      <c r="AB3625" s="1129" t="str">
        <f t="shared" si="76"/>
        <v/>
      </c>
    </row>
    <row r="3626" spans="1:28" ht="12.95" customHeight="1">
      <c r="A3626" s="168"/>
      <c r="B3626" s="168"/>
      <c r="C3626" s="532"/>
      <c r="D3626" s="168"/>
      <c r="E3626" s="168"/>
      <c r="F3626" s="168"/>
      <c r="G3626" s="168"/>
      <c r="H3626" s="530"/>
      <c r="I3626" s="530"/>
      <c r="J3626" s="660"/>
      <c r="K3626" s="530"/>
      <c r="L3626" s="657"/>
      <c r="M3626" s="168"/>
      <c r="N3626" s="828"/>
      <c r="O3626" s="168"/>
      <c r="P3626" s="168"/>
      <c r="AB3626" s="1129" t="str">
        <f t="shared" si="76"/>
        <v/>
      </c>
    </row>
    <row r="3627" spans="1:28" ht="12.95" customHeight="1">
      <c r="A3627" s="168"/>
      <c r="B3627" s="168"/>
      <c r="C3627" s="532"/>
      <c r="D3627" s="168"/>
      <c r="E3627" s="168"/>
      <c r="F3627" s="168"/>
      <c r="G3627" s="168"/>
      <c r="H3627" s="530"/>
      <c r="I3627" s="530"/>
      <c r="J3627" s="660"/>
      <c r="K3627" s="530"/>
      <c r="L3627" s="657"/>
      <c r="M3627" s="168"/>
      <c r="N3627" s="828"/>
      <c r="O3627" s="168"/>
      <c r="P3627" s="168"/>
      <c r="AB3627" s="1129" t="str">
        <f t="shared" si="76"/>
        <v/>
      </c>
    </row>
    <row r="3628" spans="1:28" ht="12.95" customHeight="1">
      <c r="A3628" s="168"/>
      <c r="B3628" s="168"/>
      <c r="C3628" s="532"/>
      <c r="D3628" s="168"/>
      <c r="E3628" s="168"/>
      <c r="F3628" s="168"/>
      <c r="G3628" s="168"/>
      <c r="H3628" s="530"/>
      <c r="I3628" s="530"/>
      <c r="J3628" s="660"/>
      <c r="K3628" s="530"/>
      <c r="L3628" s="657"/>
      <c r="M3628" s="168"/>
      <c r="N3628" s="828"/>
      <c r="O3628" s="168"/>
      <c r="P3628" s="168"/>
      <c r="AB3628" s="1129" t="str">
        <f t="shared" si="76"/>
        <v/>
      </c>
    </row>
    <row r="3629" spans="1:28" ht="12.95" customHeight="1">
      <c r="A3629" s="168"/>
      <c r="B3629" s="168"/>
      <c r="C3629" s="532"/>
      <c r="D3629" s="168"/>
      <c r="E3629" s="168"/>
      <c r="F3629" s="168"/>
      <c r="G3629" s="168"/>
      <c r="H3629" s="530"/>
      <c r="I3629" s="530"/>
      <c r="J3629" s="660"/>
      <c r="K3629" s="530"/>
      <c r="L3629" s="657"/>
      <c r="M3629" s="168"/>
      <c r="N3629" s="828"/>
      <c r="O3629" s="168"/>
      <c r="P3629" s="168"/>
      <c r="AB3629" s="1129" t="str">
        <f t="shared" si="76"/>
        <v/>
      </c>
    </row>
    <row r="3630" spans="1:28" ht="12.95" customHeight="1">
      <c r="A3630" s="168"/>
      <c r="B3630" s="168"/>
      <c r="C3630" s="532"/>
      <c r="D3630" s="168"/>
      <c r="E3630" s="168"/>
      <c r="F3630" s="168"/>
      <c r="G3630" s="168"/>
      <c r="H3630" s="530"/>
      <c r="I3630" s="530"/>
      <c r="J3630" s="660"/>
      <c r="K3630" s="530"/>
      <c r="L3630" s="657"/>
      <c r="M3630" s="168"/>
      <c r="N3630" s="828"/>
      <c r="O3630" s="168"/>
      <c r="P3630" s="168"/>
      <c r="AB3630" s="1129" t="str">
        <f t="shared" si="76"/>
        <v/>
      </c>
    </row>
    <row r="3631" spans="1:28" ht="12.95" customHeight="1">
      <c r="A3631" s="168"/>
      <c r="B3631" s="168"/>
      <c r="C3631" s="532"/>
      <c r="D3631" s="168"/>
      <c r="E3631" s="168"/>
      <c r="F3631" s="168"/>
      <c r="G3631" s="168"/>
      <c r="H3631" s="530"/>
      <c r="I3631" s="530"/>
      <c r="J3631" s="660"/>
      <c r="K3631" s="530"/>
      <c r="L3631" s="657"/>
      <c r="M3631" s="168"/>
      <c r="N3631" s="828"/>
      <c r="O3631" s="168"/>
      <c r="P3631" s="168"/>
      <c r="AB3631" s="1129" t="str">
        <f t="shared" si="76"/>
        <v/>
      </c>
    </row>
    <row r="3632" spans="1:28" ht="12.95" customHeight="1">
      <c r="A3632" s="168"/>
      <c r="B3632" s="168"/>
      <c r="C3632" s="532"/>
      <c r="D3632" s="168"/>
      <c r="E3632" s="168"/>
      <c r="F3632" s="168"/>
      <c r="G3632" s="168"/>
      <c r="H3632" s="530"/>
      <c r="I3632" s="530"/>
      <c r="J3632" s="660"/>
      <c r="K3632" s="530"/>
      <c r="L3632" s="657"/>
      <c r="M3632" s="168"/>
      <c r="N3632" s="828"/>
      <c r="O3632" s="168"/>
      <c r="P3632" s="168"/>
      <c r="AB3632" s="1129" t="str">
        <f t="shared" si="76"/>
        <v/>
      </c>
    </row>
    <row r="3633" spans="1:28" ht="12.95" customHeight="1">
      <c r="A3633" s="168"/>
      <c r="B3633" s="168"/>
      <c r="C3633" s="532"/>
      <c r="D3633" s="168"/>
      <c r="E3633" s="168"/>
      <c r="F3633" s="168"/>
      <c r="G3633" s="168"/>
      <c r="H3633" s="530"/>
      <c r="I3633" s="530"/>
      <c r="J3633" s="660"/>
      <c r="K3633" s="530"/>
      <c r="L3633" s="657"/>
      <c r="M3633" s="168"/>
      <c r="N3633" s="828"/>
      <c r="O3633" s="168"/>
      <c r="P3633" s="168"/>
      <c r="AB3633" s="1129" t="str">
        <f t="shared" si="76"/>
        <v/>
      </c>
    </row>
    <row r="3634" spans="1:28" ht="12.95" customHeight="1">
      <c r="A3634" s="168"/>
      <c r="B3634" s="168"/>
      <c r="C3634" s="532"/>
      <c r="D3634" s="168"/>
      <c r="E3634" s="168"/>
      <c r="F3634" s="168"/>
      <c r="G3634" s="168"/>
      <c r="H3634" s="530"/>
      <c r="I3634" s="530"/>
      <c r="J3634" s="660"/>
      <c r="K3634" s="530"/>
      <c r="L3634" s="657"/>
      <c r="M3634" s="168"/>
      <c r="N3634" s="828"/>
      <c r="O3634" s="168"/>
      <c r="P3634" s="168"/>
      <c r="AB3634" s="1129" t="str">
        <f t="shared" si="76"/>
        <v/>
      </c>
    </row>
    <row r="3635" spans="1:28" ht="12.95" customHeight="1">
      <c r="A3635" s="168"/>
      <c r="B3635" s="168"/>
      <c r="C3635" s="532"/>
      <c r="D3635" s="168"/>
      <c r="E3635" s="168"/>
      <c r="F3635" s="168"/>
      <c r="G3635" s="168"/>
      <c r="H3635" s="530"/>
      <c r="I3635" s="530"/>
      <c r="J3635" s="660"/>
      <c r="K3635" s="530"/>
      <c r="L3635" s="657"/>
      <c r="M3635" s="168"/>
      <c r="N3635" s="828"/>
      <c r="O3635" s="168"/>
      <c r="P3635" s="168"/>
      <c r="AB3635" s="1129" t="str">
        <f t="shared" si="76"/>
        <v/>
      </c>
    </row>
    <row r="3636" spans="1:28" ht="12.95" customHeight="1">
      <c r="A3636" s="168"/>
      <c r="B3636" s="168"/>
      <c r="C3636" s="532"/>
      <c r="D3636" s="168"/>
      <c r="E3636" s="168"/>
      <c r="F3636" s="168"/>
      <c r="G3636" s="168"/>
      <c r="H3636" s="530"/>
      <c r="I3636" s="530"/>
      <c r="J3636" s="660"/>
      <c r="K3636" s="530"/>
      <c r="L3636" s="657"/>
      <c r="M3636" s="168"/>
      <c r="N3636" s="828"/>
      <c r="O3636" s="168"/>
      <c r="P3636" s="168"/>
      <c r="AB3636" s="1129" t="str">
        <f t="shared" si="76"/>
        <v/>
      </c>
    </row>
    <row r="3637" spans="1:28" ht="12.95" customHeight="1">
      <c r="A3637" s="168"/>
      <c r="B3637" s="168"/>
      <c r="C3637" s="532"/>
      <c r="D3637" s="168"/>
      <c r="E3637" s="168"/>
      <c r="F3637" s="168"/>
      <c r="G3637" s="168"/>
      <c r="H3637" s="530"/>
      <c r="I3637" s="530"/>
      <c r="J3637" s="660"/>
      <c r="K3637" s="530"/>
      <c r="L3637" s="657"/>
      <c r="M3637" s="168"/>
      <c r="N3637" s="828"/>
      <c r="O3637" s="168"/>
      <c r="P3637" s="168"/>
      <c r="AB3637" s="1129" t="str">
        <f t="shared" si="76"/>
        <v/>
      </c>
    </row>
    <row r="3638" spans="1:28" ht="12.95" customHeight="1">
      <c r="A3638" s="168"/>
      <c r="B3638" s="168"/>
      <c r="C3638" s="532"/>
      <c r="D3638" s="168"/>
      <c r="E3638" s="168"/>
      <c r="F3638" s="168"/>
      <c r="G3638" s="168"/>
      <c r="H3638" s="530"/>
      <c r="I3638" s="530"/>
      <c r="J3638" s="660"/>
      <c r="K3638" s="530"/>
      <c r="L3638" s="657"/>
      <c r="M3638" s="168"/>
      <c r="N3638" s="828"/>
      <c r="O3638" s="168"/>
      <c r="P3638" s="168"/>
      <c r="AB3638" s="1129" t="str">
        <f t="shared" si="76"/>
        <v/>
      </c>
    </row>
    <row r="3639" spans="1:28" ht="12.95" customHeight="1">
      <c r="A3639" s="168"/>
      <c r="B3639" s="168"/>
      <c r="C3639" s="532"/>
      <c r="D3639" s="168"/>
      <c r="E3639" s="168"/>
      <c r="F3639" s="168"/>
      <c r="G3639" s="168"/>
      <c r="H3639" s="530"/>
      <c r="I3639" s="530"/>
      <c r="J3639" s="660"/>
      <c r="K3639" s="530"/>
      <c r="L3639" s="657"/>
      <c r="M3639" s="168"/>
      <c r="N3639" s="828"/>
      <c r="O3639" s="168"/>
      <c r="P3639" s="168"/>
      <c r="AB3639" s="1129" t="str">
        <f t="shared" si="76"/>
        <v/>
      </c>
    </row>
    <row r="3640" spans="1:28" ht="12.95" customHeight="1">
      <c r="A3640" s="168"/>
      <c r="B3640" s="168"/>
      <c r="C3640" s="532"/>
      <c r="D3640" s="168"/>
      <c r="E3640" s="168"/>
      <c r="F3640" s="168"/>
      <c r="G3640" s="168"/>
      <c r="H3640" s="530"/>
      <c r="I3640" s="530"/>
      <c r="J3640" s="660"/>
      <c r="K3640" s="530"/>
      <c r="L3640" s="657"/>
      <c r="M3640" s="168"/>
      <c r="N3640" s="828"/>
      <c r="O3640" s="168"/>
      <c r="P3640" s="168"/>
      <c r="AB3640" s="1129" t="str">
        <f t="shared" si="76"/>
        <v/>
      </c>
    </row>
    <row r="3641" spans="1:28" ht="12.95" customHeight="1">
      <c r="A3641" s="168"/>
      <c r="B3641" s="168"/>
      <c r="C3641" s="532"/>
      <c r="D3641" s="168"/>
      <c r="E3641" s="168"/>
      <c r="F3641" s="168"/>
      <c r="G3641" s="168"/>
      <c r="H3641" s="530"/>
      <c r="I3641" s="530"/>
      <c r="J3641" s="660"/>
      <c r="K3641" s="530"/>
      <c r="L3641" s="657"/>
      <c r="M3641" s="168"/>
      <c r="N3641" s="828"/>
      <c r="O3641" s="168"/>
      <c r="P3641" s="168"/>
      <c r="AB3641" s="1129" t="str">
        <f t="shared" si="76"/>
        <v/>
      </c>
    </row>
    <row r="3642" spans="1:28" ht="12.95" customHeight="1">
      <c r="A3642" s="168"/>
      <c r="B3642" s="168"/>
      <c r="C3642" s="532"/>
      <c r="D3642" s="168"/>
      <c r="E3642" s="168"/>
      <c r="F3642" s="168"/>
      <c r="G3642" s="168"/>
      <c r="H3642" s="530"/>
      <c r="I3642" s="530"/>
      <c r="J3642" s="660"/>
      <c r="K3642" s="530"/>
      <c r="L3642" s="657"/>
      <c r="M3642" s="168"/>
      <c r="N3642" s="828"/>
      <c r="O3642" s="168"/>
      <c r="P3642" s="168"/>
      <c r="AB3642" s="1129" t="str">
        <f t="shared" si="76"/>
        <v/>
      </c>
    </row>
    <row r="3643" spans="1:28" ht="12.95" customHeight="1">
      <c r="A3643" s="168"/>
      <c r="B3643" s="168"/>
      <c r="C3643" s="532"/>
      <c r="D3643" s="168"/>
      <c r="E3643" s="168"/>
      <c r="F3643" s="168"/>
      <c r="G3643" s="168"/>
      <c r="H3643" s="530"/>
      <c r="I3643" s="530"/>
      <c r="J3643" s="660"/>
      <c r="K3643" s="530"/>
      <c r="L3643" s="657"/>
      <c r="M3643" s="168"/>
      <c r="N3643" s="828"/>
      <c r="O3643" s="168"/>
      <c r="P3643" s="168"/>
      <c r="AB3643" s="1129" t="str">
        <f t="shared" si="76"/>
        <v/>
      </c>
    </row>
    <row r="3644" spans="1:28" ht="12.95" customHeight="1">
      <c r="A3644" s="168"/>
      <c r="B3644" s="168"/>
      <c r="C3644" s="532"/>
      <c r="D3644" s="168"/>
      <c r="E3644" s="168"/>
      <c r="F3644" s="168"/>
      <c r="G3644" s="168"/>
      <c r="H3644" s="530"/>
      <c r="I3644" s="530"/>
      <c r="J3644" s="660"/>
      <c r="K3644" s="530"/>
      <c r="L3644" s="657"/>
      <c r="M3644" s="168"/>
      <c r="N3644" s="828"/>
      <c r="O3644" s="168"/>
      <c r="P3644" s="168"/>
      <c r="AB3644" s="1129" t="str">
        <f t="shared" si="76"/>
        <v/>
      </c>
    </row>
    <row r="3645" spans="1:28" ht="12.95" customHeight="1">
      <c r="A3645" s="168"/>
      <c r="B3645" s="168"/>
      <c r="C3645" s="532"/>
      <c r="D3645" s="168"/>
      <c r="E3645" s="168"/>
      <c r="F3645" s="168"/>
      <c r="G3645" s="168"/>
      <c r="H3645" s="530"/>
      <c r="I3645" s="530"/>
      <c r="J3645" s="660"/>
      <c r="K3645" s="530"/>
      <c r="L3645" s="657"/>
      <c r="M3645" s="168"/>
      <c r="N3645" s="828"/>
      <c r="O3645" s="168"/>
      <c r="P3645" s="168"/>
      <c r="AB3645" s="1129" t="str">
        <f t="shared" si="76"/>
        <v/>
      </c>
    </row>
    <row r="3646" spans="1:28" ht="12.95" customHeight="1">
      <c r="A3646" s="168"/>
      <c r="B3646" s="168"/>
      <c r="C3646" s="532"/>
      <c r="D3646" s="168"/>
      <c r="E3646" s="168"/>
      <c r="F3646" s="168"/>
      <c r="G3646" s="168"/>
      <c r="H3646" s="530"/>
      <c r="I3646" s="530"/>
      <c r="J3646" s="660"/>
      <c r="K3646" s="530"/>
      <c r="L3646" s="657"/>
      <c r="M3646" s="168"/>
      <c r="N3646" s="828"/>
      <c r="O3646" s="168"/>
      <c r="P3646" s="168"/>
      <c r="AB3646" s="1129" t="str">
        <f t="shared" si="76"/>
        <v/>
      </c>
    </row>
    <row r="3647" spans="1:28" ht="12.95" customHeight="1">
      <c r="A3647" s="168"/>
      <c r="B3647" s="168"/>
      <c r="C3647" s="532"/>
      <c r="D3647" s="168"/>
      <c r="E3647" s="168"/>
      <c r="F3647" s="168"/>
      <c r="G3647" s="168"/>
      <c r="H3647" s="530"/>
      <c r="I3647" s="530"/>
      <c r="J3647" s="660"/>
      <c r="K3647" s="530"/>
      <c r="L3647" s="657"/>
      <c r="M3647" s="168"/>
      <c r="N3647" s="828"/>
      <c r="O3647" s="168"/>
      <c r="P3647" s="168"/>
      <c r="AB3647" s="1129" t="str">
        <f t="shared" si="76"/>
        <v/>
      </c>
    </row>
    <row r="3648" spans="1:28" ht="12.95" customHeight="1">
      <c r="A3648" s="168"/>
      <c r="B3648" s="168"/>
      <c r="C3648" s="532"/>
      <c r="D3648" s="168"/>
      <c r="E3648" s="168"/>
      <c r="F3648" s="168"/>
      <c r="G3648" s="168"/>
      <c r="H3648" s="530"/>
      <c r="I3648" s="530"/>
      <c r="J3648" s="660"/>
      <c r="K3648" s="530"/>
      <c r="L3648" s="657"/>
      <c r="M3648" s="168"/>
      <c r="N3648" s="828"/>
      <c r="O3648" s="168"/>
      <c r="P3648" s="168"/>
      <c r="AB3648" s="1129" t="str">
        <f t="shared" si="76"/>
        <v/>
      </c>
    </row>
    <row r="3649" spans="1:28" ht="12.95" customHeight="1">
      <c r="A3649" s="168"/>
      <c r="B3649" s="168"/>
      <c r="C3649" s="532"/>
      <c r="D3649" s="168"/>
      <c r="E3649" s="168"/>
      <c r="F3649" s="168"/>
      <c r="G3649" s="168"/>
      <c r="H3649" s="530"/>
      <c r="I3649" s="530"/>
      <c r="J3649" s="660"/>
      <c r="K3649" s="530"/>
      <c r="L3649" s="657"/>
      <c r="M3649" s="168"/>
      <c r="N3649" s="828"/>
      <c r="O3649" s="168"/>
      <c r="P3649" s="168"/>
      <c r="AB3649" s="1129" t="str">
        <f t="shared" si="76"/>
        <v/>
      </c>
    </row>
    <row r="3650" spans="1:28" ht="12.95" customHeight="1">
      <c r="A3650" s="168"/>
      <c r="B3650" s="168"/>
      <c r="C3650" s="532"/>
      <c r="D3650" s="168"/>
      <c r="E3650" s="168"/>
      <c r="F3650" s="168"/>
      <c r="G3650" s="168"/>
      <c r="H3650" s="530"/>
      <c r="I3650" s="530"/>
      <c r="J3650" s="660"/>
      <c r="K3650" s="530"/>
      <c r="L3650" s="657"/>
      <c r="M3650" s="168"/>
      <c r="N3650" s="828"/>
      <c r="O3650" s="168"/>
      <c r="P3650" s="168"/>
      <c r="AB3650" s="1129" t="str">
        <f t="shared" si="76"/>
        <v/>
      </c>
    </row>
    <row r="3651" spans="1:28" ht="12.95" customHeight="1">
      <c r="A3651" s="168"/>
      <c r="B3651" s="168"/>
      <c r="C3651" s="532"/>
      <c r="D3651" s="168"/>
      <c r="E3651" s="168"/>
      <c r="F3651" s="168"/>
      <c r="G3651" s="168"/>
      <c r="H3651" s="530"/>
      <c r="I3651" s="530"/>
      <c r="J3651" s="660"/>
      <c r="K3651" s="530"/>
      <c r="L3651" s="657"/>
      <c r="M3651" s="168"/>
      <c r="N3651" s="828"/>
      <c r="O3651" s="168"/>
      <c r="P3651" s="168"/>
      <c r="AB3651" s="1129" t="str">
        <f t="shared" si="76"/>
        <v/>
      </c>
    </row>
    <row r="3652" spans="1:28" ht="12.95" customHeight="1">
      <c r="A3652" s="168"/>
      <c r="B3652" s="168"/>
      <c r="C3652" s="532"/>
      <c r="D3652" s="168"/>
      <c r="E3652" s="168"/>
      <c r="F3652" s="168"/>
      <c r="G3652" s="168"/>
      <c r="H3652" s="530"/>
      <c r="I3652" s="530"/>
      <c r="J3652" s="660"/>
      <c r="K3652" s="530"/>
      <c r="L3652" s="657"/>
      <c r="M3652" s="168"/>
      <c r="N3652" s="828"/>
      <c r="O3652" s="168"/>
      <c r="P3652" s="168"/>
      <c r="AB3652" s="1129" t="str">
        <f t="shared" si="76"/>
        <v/>
      </c>
    </row>
    <row r="3653" spans="1:28" ht="12.95" customHeight="1">
      <c r="A3653" s="168"/>
      <c r="B3653" s="168"/>
      <c r="C3653" s="532"/>
      <c r="D3653" s="168"/>
      <c r="E3653" s="168"/>
      <c r="F3653" s="168"/>
      <c r="G3653" s="168"/>
      <c r="H3653" s="530"/>
      <c r="I3653" s="530"/>
      <c r="J3653" s="660"/>
      <c r="K3653" s="530"/>
      <c r="L3653" s="657"/>
      <c r="M3653" s="168"/>
      <c r="N3653" s="828"/>
      <c r="O3653" s="168"/>
      <c r="P3653" s="168"/>
      <c r="AB3653" s="1129" t="str">
        <f t="shared" si="76"/>
        <v/>
      </c>
    </row>
    <row r="3654" spans="1:28" ht="12.95" customHeight="1">
      <c r="A3654" s="168"/>
      <c r="B3654" s="168"/>
      <c r="C3654" s="532"/>
      <c r="D3654" s="168"/>
      <c r="E3654" s="168"/>
      <c r="F3654" s="168"/>
      <c r="G3654" s="168"/>
      <c r="H3654" s="530"/>
      <c r="I3654" s="530"/>
      <c r="J3654" s="660"/>
      <c r="K3654" s="530"/>
      <c r="L3654" s="657"/>
      <c r="M3654" s="168"/>
      <c r="N3654" s="828"/>
      <c r="O3654" s="168"/>
      <c r="P3654" s="168"/>
      <c r="AB3654" s="1129" t="str">
        <f t="shared" si="76"/>
        <v/>
      </c>
    </row>
    <row r="3655" spans="1:28" ht="12.95" customHeight="1">
      <c r="A3655" s="168"/>
      <c r="B3655" s="168"/>
      <c r="C3655" s="532"/>
      <c r="D3655" s="168"/>
      <c r="E3655" s="168"/>
      <c r="F3655" s="168"/>
      <c r="G3655" s="168"/>
      <c r="H3655" s="530"/>
      <c r="I3655" s="530"/>
      <c r="J3655" s="660"/>
      <c r="K3655" s="530"/>
      <c r="L3655" s="657"/>
      <c r="M3655" s="168"/>
      <c r="N3655" s="828"/>
      <c r="O3655" s="168"/>
      <c r="P3655" s="168"/>
      <c r="AB3655" s="1129" t="str">
        <f t="shared" si="76"/>
        <v/>
      </c>
    </row>
    <row r="3656" spans="1:28" ht="12.95" customHeight="1">
      <c r="A3656" s="168"/>
      <c r="B3656" s="168"/>
      <c r="C3656" s="532"/>
      <c r="D3656" s="168"/>
      <c r="E3656" s="168"/>
      <c r="F3656" s="168"/>
      <c r="G3656" s="168"/>
      <c r="H3656" s="530"/>
      <c r="I3656" s="530"/>
      <c r="J3656" s="660"/>
      <c r="K3656" s="530"/>
      <c r="L3656" s="657"/>
      <c r="M3656" s="168"/>
      <c r="N3656" s="828"/>
      <c r="O3656" s="168"/>
      <c r="P3656" s="168"/>
      <c r="AB3656" s="1129" t="str">
        <f t="shared" si="76"/>
        <v/>
      </c>
    </row>
    <row r="3657" spans="1:28" ht="12.95" customHeight="1">
      <c r="A3657" s="168"/>
      <c r="B3657" s="168"/>
      <c r="C3657" s="532"/>
      <c r="D3657" s="168"/>
      <c r="E3657" s="168"/>
      <c r="F3657" s="168"/>
      <c r="G3657" s="168"/>
      <c r="H3657" s="530"/>
      <c r="I3657" s="530"/>
      <c r="J3657" s="660"/>
      <c r="K3657" s="530"/>
      <c r="L3657" s="657"/>
      <c r="M3657" s="168"/>
      <c r="N3657" s="828"/>
      <c r="O3657" s="168"/>
      <c r="P3657" s="168"/>
      <c r="AB3657" s="1129" t="str">
        <f t="shared" si="76"/>
        <v/>
      </c>
    </row>
    <row r="3658" spans="1:28" ht="12.95" customHeight="1">
      <c r="A3658" s="168"/>
      <c r="B3658" s="168"/>
      <c r="C3658" s="532"/>
      <c r="D3658" s="168"/>
      <c r="E3658" s="168"/>
      <c r="F3658" s="168"/>
      <c r="G3658" s="168"/>
      <c r="H3658" s="530"/>
      <c r="I3658" s="530"/>
      <c r="J3658" s="660"/>
      <c r="K3658" s="530"/>
      <c r="L3658" s="657"/>
      <c r="M3658" s="168"/>
      <c r="N3658" s="828"/>
      <c r="O3658" s="168"/>
      <c r="P3658" s="168"/>
      <c r="AB3658" s="1129" t="str">
        <f t="shared" si="76"/>
        <v/>
      </c>
    </row>
    <row r="3659" spans="1:28" ht="12.95" customHeight="1">
      <c r="A3659" s="168"/>
      <c r="B3659" s="168"/>
      <c r="C3659" s="532"/>
      <c r="D3659" s="168"/>
      <c r="E3659" s="168"/>
      <c r="F3659" s="168"/>
      <c r="G3659" s="168"/>
      <c r="H3659" s="530"/>
      <c r="I3659" s="530"/>
      <c r="J3659" s="660"/>
      <c r="K3659" s="530"/>
      <c r="L3659" s="657"/>
      <c r="M3659" s="168"/>
      <c r="N3659" s="828"/>
      <c r="O3659" s="168"/>
      <c r="P3659" s="168"/>
      <c r="AB3659" s="1129" t="str">
        <f t="shared" ref="AB3659:AB3722" si="77">IF(TRIM(A3659)="","",CONCATENATE(TRIM(D3659),TRIM(E3659)))</f>
        <v/>
      </c>
    </row>
    <row r="3660" spans="1:28" ht="12.95" customHeight="1">
      <c r="A3660" s="168"/>
      <c r="B3660" s="168"/>
      <c r="C3660" s="532"/>
      <c r="D3660" s="168"/>
      <c r="E3660" s="168"/>
      <c r="F3660" s="168"/>
      <c r="G3660" s="168"/>
      <c r="H3660" s="530"/>
      <c r="I3660" s="530"/>
      <c r="J3660" s="660"/>
      <c r="K3660" s="530"/>
      <c r="L3660" s="657"/>
      <c r="M3660" s="168"/>
      <c r="N3660" s="828"/>
      <c r="O3660" s="168"/>
      <c r="P3660" s="168"/>
      <c r="AB3660" s="1129" t="str">
        <f t="shared" si="77"/>
        <v/>
      </c>
    </row>
    <row r="3661" spans="1:28" ht="12.95" customHeight="1">
      <c r="A3661" s="168"/>
      <c r="B3661" s="168"/>
      <c r="C3661" s="532"/>
      <c r="D3661" s="168"/>
      <c r="E3661" s="168"/>
      <c r="F3661" s="168"/>
      <c r="G3661" s="168"/>
      <c r="H3661" s="530"/>
      <c r="I3661" s="530"/>
      <c r="J3661" s="660"/>
      <c r="K3661" s="530"/>
      <c r="L3661" s="657"/>
      <c r="M3661" s="168"/>
      <c r="N3661" s="828"/>
      <c r="O3661" s="168"/>
      <c r="P3661" s="168"/>
      <c r="AB3661" s="1129" t="str">
        <f t="shared" si="77"/>
        <v/>
      </c>
    </row>
    <row r="3662" spans="1:28" ht="12.95" customHeight="1">
      <c r="A3662" s="168"/>
      <c r="B3662" s="168"/>
      <c r="C3662" s="532"/>
      <c r="D3662" s="168"/>
      <c r="E3662" s="168"/>
      <c r="F3662" s="168"/>
      <c r="G3662" s="168"/>
      <c r="H3662" s="530"/>
      <c r="I3662" s="530"/>
      <c r="J3662" s="660"/>
      <c r="K3662" s="530"/>
      <c r="L3662" s="657"/>
      <c r="M3662" s="168"/>
      <c r="N3662" s="828"/>
      <c r="O3662" s="168"/>
      <c r="P3662" s="168"/>
      <c r="AB3662" s="1129" t="str">
        <f t="shared" si="77"/>
        <v/>
      </c>
    </row>
    <row r="3663" spans="1:28" ht="12.95" customHeight="1">
      <c r="A3663" s="168"/>
      <c r="B3663" s="168"/>
      <c r="C3663" s="532"/>
      <c r="D3663" s="168"/>
      <c r="E3663" s="168"/>
      <c r="F3663" s="168"/>
      <c r="G3663" s="168"/>
      <c r="H3663" s="530"/>
      <c r="I3663" s="530"/>
      <c r="J3663" s="660"/>
      <c r="K3663" s="530"/>
      <c r="L3663" s="657"/>
      <c r="M3663" s="168"/>
      <c r="N3663" s="828"/>
      <c r="O3663" s="168"/>
      <c r="P3663" s="168"/>
      <c r="AB3663" s="1129" t="str">
        <f t="shared" si="77"/>
        <v/>
      </c>
    </row>
    <row r="3664" spans="1:28" ht="12.95" customHeight="1">
      <c r="A3664" s="168"/>
      <c r="B3664" s="168"/>
      <c r="C3664" s="532"/>
      <c r="D3664" s="168"/>
      <c r="E3664" s="168"/>
      <c r="F3664" s="168"/>
      <c r="G3664" s="168"/>
      <c r="H3664" s="530"/>
      <c r="I3664" s="530"/>
      <c r="J3664" s="660"/>
      <c r="K3664" s="530"/>
      <c r="L3664" s="657"/>
      <c r="M3664" s="168"/>
      <c r="N3664" s="828"/>
      <c r="O3664" s="168"/>
      <c r="P3664" s="168"/>
      <c r="AB3664" s="1129" t="str">
        <f t="shared" si="77"/>
        <v/>
      </c>
    </row>
    <row r="3665" spans="1:28" ht="12.95" customHeight="1">
      <c r="A3665" s="168"/>
      <c r="B3665" s="168"/>
      <c r="C3665" s="532"/>
      <c r="D3665" s="168"/>
      <c r="E3665" s="168"/>
      <c r="F3665" s="168"/>
      <c r="G3665" s="168"/>
      <c r="H3665" s="530"/>
      <c r="I3665" s="530"/>
      <c r="J3665" s="660"/>
      <c r="K3665" s="530"/>
      <c r="L3665" s="657"/>
      <c r="M3665" s="168"/>
      <c r="N3665" s="828"/>
      <c r="O3665" s="168"/>
      <c r="P3665" s="168"/>
      <c r="AB3665" s="1129" t="str">
        <f t="shared" si="77"/>
        <v/>
      </c>
    </row>
    <row r="3666" spans="1:28" ht="12.95" customHeight="1">
      <c r="A3666" s="168"/>
      <c r="B3666" s="168"/>
      <c r="C3666" s="532"/>
      <c r="D3666" s="168"/>
      <c r="E3666" s="168"/>
      <c r="F3666" s="168"/>
      <c r="G3666" s="168"/>
      <c r="H3666" s="530"/>
      <c r="I3666" s="530"/>
      <c r="J3666" s="660"/>
      <c r="K3666" s="530"/>
      <c r="L3666" s="657"/>
      <c r="M3666" s="168"/>
      <c r="N3666" s="828"/>
      <c r="O3666" s="168"/>
      <c r="P3666" s="168"/>
      <c r="AB3666" s="1129" t="str">
        <f t="shared" si="77"/>
        <v/>
      </c>
    </row>
    <row r="3667" spans="1:28" ht="12.95" customHeight="1">
      <c r="A3667" s="168"/>
      <c r="B3667" s="168"/>
      <c r="C3667" s="532"/>
      <c r="D3667" s="168"/>
      <c r="E3667" s="168"/>
      <c r="F3667" s="168"/>
      <c r="G3667" s="168"/>
      <c r="H3667" s="530"/>
      <c r="I3667" s="530"/>
      <c r="J3667" s="660"/>
      <c r="K3667" s="530"/>
      <c r="L3667" s="657"/>
      <c r="M3667" s="168"/>
      <c r="N3667" s="828"/>
      <c r="O3667" s="168"/>
      <c r="P3667" s="168"/>
      <c r="AB3667" s="1129" t="str">
        <f t="shared" si="77"/>
        <v/>
      </c>
    </row>
    <row r="3668" spans="1:28" ht="12.95" customHeight="1">
      <c r="A3668" s="168"/>
      <c r="B3668" s="168"/>
      <c r="C3668" s="532"/>
      <c r="D3668" s="168"/>
      <c r="E3668" s="168"/>
      <c r="F3668" s="168"/>
      <c r="G3668" s="168"/>
      <c r="H3668" s="530"/>
      <c r="I3668" s="530"/>
      <c r="J3668" s="660"/>
      <c r="K3668" s="530"/>
      <c r="L3668" s="657"/>
      <c r="M3668" s="168"/>
      <c r="N3668" s="828"/>
      <c r="O3668" s="168"/>
      <c r="P3668" s="168"/>
      <c r="AB3668" s="1129" t="str">
        <f t="shared" si="77"/>
        <v/>
      </c>
    </row>
    <row r="3669" spans="1:28" ht="12.95" customHeight="1">
      <c r="A3669" s="168"/>
      <c r="B3669" s="168"/>
      <c r="C3669" s="532"/>
      <c r="D3669" s="168"/>
      <c r="E3669" s="168"/>
      <c r="F3669" s="168"/>
      <c r="G3669" s="168"/>
      <c r="H3669" s="530"/>
      <c r="I3669" s="530"/>
      <c r="J3669" s="660"/>
      <c r="K3669" s="530"/>
      <c r="L3669" s="657"/>
      <c r="M3669" s="168"/>
      <c r="N3669" s="828"/>
      <c r="O3669" s="168"/>
      <c r="P3669" s="168"/>
      <c r="AB3669" s="1129" t="str">
        <f t="shared" si="77"/>
        <v/>
      </c>
    </row>
    <row r="3670" spans="1:28" ht="12.95" customHeight="1">
      <c r="A3670" s="168"/>
      <c r="B3670" s="168"/>
      <c r="C3670" s="532"/>
      <c r="D3670" s="168"/>
      <c r="E3670" s="168"/>
      <c r="F3670" s="168"/>
      <c r="G3670" s="168"/>
      <c r="H3670" s="530"/>
      <c r="I3670" s="530"/>
      <c r="J3670" s="660"/>
      <c r="K3670" s="530"/>
      <c r="L3670" s="657"/>
      <c r="M3670" s="168"/>
      <c r="N3670" s="828"/>
      <c r="O3670" s="168"/>
      <c r="P3670" s="168"/>
      <c r="AB3670" s="1129" t="str">
        <f t="shared" si="77"/>
        <v/>
      </c>
    </row>
    <row r="3671" spans="1:28" ht="12.95" customHeight="1">
      <c r="A3671" s="168"/>
      <c r="B3671" s="168"/>
      <c r="C3671" s="532"/>
      <c r="D3671" s="168"/>
      <c r="E3671" s="168"/>
      <c r="F3671" s="168"/>
      <c r="G3671" s="168"/>
      <c r="H3671" s="530"/>
      <c r="I3671" s="530"/>
      <c r="J3671" s="660"/>
      <c r="K3671" s="530"/>
      <c r="L3671" s="657"/>
      <c r="M3671" s="168"/>
      <c r="N3671" s="828"/>
      <c r="O3671" s="168"/>
      <c r="P3671" s="168"/>
      <c r="AB3671" s="1129" t="str">
        <f t="shared" si="77"/>
        <v/>
      </c>
    </row>
    <row r="3672" spans="1:28" ht="12.95" customHeight="1">
      <c r="A3672" s="168"/>
      <c r="B3672" s="168"/>
      <c r="C3672" s="532"/>
      <c r="D3672" s="168"/>
      <c r="E3672" s="168"/>
      <c r="F3672" s="168"/>
      <c r="G3672" s="168"/>
      <c r="H3672" s="530"/>
      <c r="I3672" s="530"/>
      <c r="J3672" s="660"/>
      <c r="K3672" s="530"/>
      <c r="L3672" s="657"/>
      <c r="M3672" s="168"/>
      <c r="N3672" s="828"/>
      <c r="O3672" s="168"/>
      <c r="P3672" s="168"/>
      <c r="AB3672" s="1129" t="str">
        <f t="shared" si="77"/>
        <v/>
      </c>
    </row>
    <row r="3673" spans="1:28" ht="12.95" customHeight="1">
      <c r="A3673" s="168"/>
      <c r="B3673" s="168"/>
      <c r="C3673" s="532"/>
      <c r="D3673" s="168"/>
      <c r="E3673" s="168"/>
      <c r="F3673" s="168"/>
      <c r="G3673" s="168"/>
      <c r="H3673" s="530"/>
      <c r="I3673" s="530"/>
      <c r="J3673" s="660"/>
      <c r="K3673" s="530"/>
      <c r="L3673" s="657"/>
      <c r="M3673" s="168"/>
      <c r="N3673" s="828"/>
      <c r="O3673" s="168"/>
      <c r="P3673" s="168"/>
      <c r="AB3673" s="1129" t="str">
        <f t="shared" si="77"/>
        <v/>
      </c>
    </row>
    <row r="3674" spans="1:28" ht="12.95" customHeight="1">
      <c r="A3674" s="168"/>
      <c r="B3674" s="168"/>
      <c r="C3674" s="532"/>
      <c r="D3674" s="168"/>
      <c r="E3674" s="168"/>
      <c r="F3674" s="168"/>
      <c r="G3674" s="168"/>
      <c r="H3674" s="530"/>
      <c r="I3674" s="530"/>
      <c r="J3674" s="660"/>
      <c r="K3674" s="530"/>
      <c r="L3674" s="657"/>
      <c r="M3674" s="168"/>
      <c r="N3674" s="828"/>
      <c r="O3674" s="168"/>
      <c r="P3674" s="168"/>
      <c r="AB3674" s="1129" t="str">
        <f t="shared" si="77"/>
        <v/>
      </c>
    </row>
    <row r="3675" spans="1:28" ht="12.95" customHeight="1">
      <c r="A3675" s="168"/>
      <c r="B3675" s="168"/>
      <c r="C3675" s="532"/>
      <c r="D3675" s="168"/>
      <c r="E3675" s="168"/>
      <c r="F3675" s="168"/>
      <c r="G3675" s="168"/>
      <c r="H3675" s="530"/>
      <c r="I3675" s="530"/>
      <c r="J3675" s="660"/>
      <c r="K3675" s="530"/>
      <c r="L3675" s="657"/>
      <c r="M3675" s="168"/>
      <c r="N3675" s="828"/>
      <c r="O3675" s="168"/>
      <c r="P3675" s="168"/>
      <c r="AB3675" s="1129" t="str">
        <f t="shared" si="77"/>
        <v/>
      </c>
    </row>
    <row r="3676" spans="1:28" ht="12.95" customHeight="1">
      <c r="A3676" s="168"/>
      <c r="B3676" s="168"/>
      <c r="C3676" s="532"/>
      <c r="D3676" s="168"/>
      <c r="E3676" s="168"/>
      <c r="F3676" s="168"/>
      <c r="G3676" s="168"/>
      <c r="H3676" s="530"/>
      <c r="I3676" s="530"/>
      <c r="J3676" s="660"/>
      <c r="K3676" s="530"/>
      <c r="L3676" s="657"/>
      <c r="M3676" s="168"/>
      <c r="N3676" s="828"/>
      <c r="O3676" s="168"/>
      <c r="P3676" s="168"/>
      <c r="AB3676" s="1129" t="str">
        <f t="shared" si="77"/>
        <v/>
      </c>
    </row>
    <row r="3677" spans="1:28" ht="12.95" customHeight="1">
      <c r="A3677" s="168"/>
      <c r="B3677" s="168"/>
      <c r="C3677" s="532"/>
      <c r="D3677" s="168"/>
      <c r="E3677" s="168"/>
      <c r="F3677" s="168"/>
      <c r="G3677" s="168"/>
      <c r="H3677" s="530"/>
      <c r="I3677" s="530"/>
      <c r="J3677" s="660"/>
      <c r="K3677" s="530"/>
      <c r="L3677" s="657"/>
      <c r="M3677" s="168"/>
      <c r="N3677" s="828"/>
      <c r="O3677" s="168"/>
      <c r="P3677" s="168"/>
      <c r="AB3677" s="1129" t="str">
        <f t="shared" si="77"/>
        <v/>
      </c>
    </row>
    <row r="3678" spans="1:28" ht="12.95" customHeight="1">
      <c r="A3678" s="168"/>
      <c r="B3678" s="168"/>
      <c r="C3678" s="532"/>
      <c r="D3678" s="168"/>
      <c r="E3678" s="168"/>
      <c r="F3678" s="168"/>
      <c r="G3678" s="168"/>
      <c r="H3678" s="530"/>
      <c r="I3678" s="530"/>
      <c r="J3678" s="660"/>
      <c r="K3678" s="530"/>
      <c r="L3678" s="657"/>
      <c r="M3678" s="168"/>
      <c r="N3678" s="828"/>
      <c r="O3678" s="168"/>
      <c r="P3678" s="168"/>
      <c r="AB3678" s="1129" t="str">
        <f t="shared" si="77"/>
        <v/>
      </c>
    </row>
    <row r="3679" spans="1:28" ht="12.95" customHeight="1">
      <c r="A3679" s="168"/>
      <c r="B3679" s="168"/>
      <c r="C3679" s="532"/>
      <c r="D3679" s="168"/>
      <c r="E3679" s="168"/>
      <c r="F3679" s="168"/>
      <c r="G3679" s="168"/>
      <c r="H3679" s="530"/>
      <c r="I3679" s="530"/>
      <c r="J3679" s="660"/>
      <c r="K3679" s="530"/>
      <c r="L3679" s="657"/>
      <c r="M3679" s="168"/>
      <c r="N3679" s="828"/>
      <c r="O3679" s="168"/>
      <c r="P3679" s="168"/>
      <c r="AB3679" s="1129" t="str">
        <f t="shared" si="77"/>
        <v/>
      </c>
    </row>
    <row r="3680" spans="1:28" ht="12.95" customHeight="1">
      <c r="A3680" s="168"/>
      <c r="B3680" s="168"/>
      <c r="C3680" s="532"/>
      <c r="D3680" s="168"/>
      <c r="E3680" s="168"/>
      <c r="F3680" s="168"/>
      <c r="G3680" s="168"/>
      <c r="H3680" s="530"/>
      <c r="I3680" s="530"/>
      <c r="J3680" s="660"/>
      <c r="K3680" s="530"/>
      <c r="L3680" s="657"/>
      <c r="M3680" s="168"/>
      <c r="N3680" s="828"/>
      <c r="O3680" s="168"/>
      <c r="P3680" s="168"/>
      <c r="AB3680" s="1129" t="str">
        <f t="shared" si="77"/>
        <v/>
      </c>
    </row>
    <row r="3681" spans="1:28" ht="12.95" customHeight="1">
      <c r="A3681" s="168"/>
      <c r="B3681" s="168"/>
      <c r="C3681" s="532"/>
      <c r="D3681" s="168"/>
      <c r="E3681" s="168"/>
      <c r="F3681" s="168"/>
      <c r="G3681" s="168"/>
      <c r="H3681" s="530"/>
      <c r="I3681" s="530"/>
      <c r="J3681" s="660"/>
      <c r="K3681" s="530"/>
      <c r="L3681" s="657"/>
      <c r="M3681" s="168"/>
      <c r="N3681" s="828"/>
      <c r="O3681" s="168"/>
      <c r="P3681" s="168"/>
      <c r="AB3681" s="1129" t="str">
        <f t="shared" si="77"/>
        <v/>
      </c>
    </row>
    <row r="3682" spans="1:28" ht="12.95" customHeight="1">
      <c r="A3682" s="168"/>
      <c r="B3682" s="168"/>
      <c r="C3682" s="532"/>
      <c r="D3682" s="168"/>
      <c r="E3682" s="168"/>
      <c r="F3682" s="168"/>
      <c r="G3682" s="168"/>
      <c r="H3682" s="530"/>
      <c r="I3682" s="530"/>
      <c r="J3682" s="660"/>
      <c r="K3682" s="530"/>
      <c r="L3682" s="657"/>
      <c r="M3682" s="168"/>
      <c r="N3682" s="828"/>
      <c r="O3682" s="168"/>
      <c r="P3682" s="168"/>
      <c r="AB3682" s="1129" t="str">
        <f t="shared" si="77"/>
        <v/>
      </c>
    </row>
    <row r="3683" spans="1:28" ht="12.95" customHeight="1">
      <c r="A3683" s="168"/>
      <c r="B3683" s="168"/>
      <c r="C3683" s="532"/>
      <c r="D3683" s="168"/>
      <c r="E3683" s="168"/>
      <c r="F3683" s="168"/>
      <c r="G3683" s="168"/>
      <c r="H3683" s="530"/>
      <c r="I3683" s="530"/>
      <c r="J3683" s="660"/>
      <c r="K3683" s="530"/>
      <c r="L3683" s="657"/>
      <c r="M3683" s="168"/>
      <c r="N3683" s="828"/>
      <c r="O3683" s="168"/>
      <c r="P3683" s="168"/>
      <c r="AB3683" s="1129" t="str">
        <f t="shared" si="77"/>
        <v/>
      </c>
    </row>
    <row r="3684" spans="1:28" ht="12.95" customHeight="1">
      <c r="A3684" s="168"/>
      <c r="B3684" s="168"/>
      <c r="C3684" s="532"/>
      <c r="D3684" s="168"/>
      <c r="E3684" s="168"/>
      <c r="F3684" s="168"/>
      <c r="G3684" s="168"/>
      <c r="H3684" s="530"/>
      <c r="I3684" s="530"/>
      <c r="J3684" s="660"/>
      <c r="K3684" s="530"/>
      <c r="L3684" s="657"/>
      <c r="M3684" s="168"/>
      <c r="N3684" s="828"/>
      <c r="O3684" s="168"/>
      <c r="P3684" s="168"/>
      <c r="AB3684" s="1129" t="str">
        <f t="shared" si="77"/>
        <v/>
      </c>
    </row>
    <row r="3685" spans="1:28" ht="12.95" customHeight="1">
      <c r="A3685" s="168"/>
      <c r="B3685" s="168"/>
      <c r="C3685" s="532"/>
      <c r="D3685" s="168"/>
      <c r="E3685" s="168"/>
      <c r="F3685" s="168"/>
      <c r="G3685" s="168"/>
      <c r="H3685" s="530"/>
      <c r="I3685" s="530"/>
      <c r="J3685" s="660"/>
      <c r="K3685" s="530"/>
      <c r="L3685" s="657"/>
      <c r="M3685" s="168"/>
      <c r="N3685" s="828"/>
      <c r="O3685" s="168"/>
      <c r="P3685" s="168"/>
      <c r="AB3685" s="1129" t="str">
        <f t="shared" si="77"/>
        <v/>
      </c>
    </row>
    <row r="3686" spans="1:28" ht="12.95" customHeight="1">
      <c r="A3686" s="168"/>
      <c r="B3686" s="168"/>
      <c r="C3686" s="532"/>
      <c r="D3686" s="168"/>
      <c r="E3686" s="168"/>
      <c r="F3686" s="168"/>
      <c r="G3686" s="168"/>
      <c r="H3686" s="530"/>
      <c r="I3686" s="530"/>
      <c r="J3686" s="660"/>
      <c r="K3686" s="530"/>
      <c r="L3686" s="657"/>
      <c r="M3686" s="168"/>
      <c r="N3686" s="828"/>
      <c r="O3686" s="168"/>
      <c r="P3686" s="168"/>
      <c r="AB3686" s="1129" t="str">
        <f t="shared" si="77"/>
        <v/>
      </c>
    </row>
    <row r="3687" spans="1:28" ht="12.95" customHeight="1">
      <c r="A3687" s="168"/>
      <c r="B3687" s="168"/>
      <c r="C3687" s="532"/>
      <c r="D3687" s="168"/>
      <c r="E3687" s="168"/>
      <c r="F3687" s="168"/>
      <c r="G3687" s="168"/>
      <c r="H3687" s="530"/>
      <c r="I3687" s="530"/>
      <c r="J3687" s="660"/>
      <c r="K3687" s="530"/>
      <c r="L3687" s="657"/>
      <c r="M3687" s="168"/>
      <c r="N3687" s="828"/>
      <c r="O3687" s="168"/>
      <c r="P3687" s="168"/>
      <c r="AB3687" s="1129" t="str">
        <f t="shared" si="77"/>
        <v/>
      </c>
    </row>
    <row r="3688" spans="1:28" ht="12.95" customHeight="1">
      <c r="A3688" s="168"/>
      <c r="B3688" s="168"/>
      <c r="C3688" s="532"/>
      <c r="D3688" s="168"/>
      <c r="E3688" s="168"/>
      <c r="F3688" s="168"/>
      <c r="G3688" s="168"/>
      <c r="H3688" s="530"/>
      <c r="I3688" s="530"/>
      <c r="J3688" s="660"/>
      <c r="K3688" s="530"/>
      <c r="L3688" s="657"/>
      <c r="M3688" s="168"/>
      <c r="N3688" s="828"/>
      <c r="O3688" s="168"/>
      <c r="P3688" s="168"/>
      <c r="AB3688" s="1129" t="str">
        <f t="shared" si="77"/>
        <v/>
      </c>
    </row>
    <row r="3689" spans="1:28" ht="12.95" customHeight="1">
      <c r="A3689" s="168"/>
      <c r="B3689" s="168"/>
      <c r="C3689" s="532"/>
      <c r="D3689" s="168"/>
      <c r="E3689" s="168"/>
      <c r="F3689" s="168"/>
      <c r="G3689" s="168"/>
      <c r="H3689" s="530"/>
      <c r="I3689" s="530"/>
      <c r="J3689" s="660"/>
      <c r="K3689" s="530"/>
      <c r="L3689" s="657"/>
      <c r="M3689" s="168"/>
      <c r="N3689" s="828"/>
      <c r="O3689" s="168"/>
      <c r="P3689" s="168"/>
      <c r="AB3689" s="1129" t="str">
        <f t="shared" si="77"/>
        <v/>
      </c>
    </row>
    <row r="3690" spans="1:28" ht="12.95" customHeight="1">
      <c r="A3690" s="168"/>
      <c r="B3690" s="168"/>
      <c r="C3690" s="532"/>
      <c r="D3690" s="168"/>
      <c r="E3690" s="168"/>
      <c r="F3690" s="168"/>
      <c r="G3690" s="168"/>
      <c r="H3690" s="530"/>
      <c r="I3690" s="530"/>
      <c r="J3690" s="660"/>
      <c r="K3690" s="530"/>
      <c r="L3690" s="657"/>
      <c r="M3690" s="168"/>
      <c r="N3690" s="828"/>
      <c r="O3690" s="168"/>
      <c r="P3690" s="168"/>
      <c r="AB3690" s="1129" t="str">
        <f t="shared" si="77"/>
        <v/>
      </c>
    </row>
    <row r="3691" spans="1:28" ht="12.95" customHeight="1">
      <c r="A3691" s="168"/>
      <c r="B3691" s="168"/>
      <c r="C3691" s="532"/>
      <c r="D3691" s="168"/>
      <c r="E3691" s="168"/>
      <c r="F3691" s="168"/>
      <c r="G3691" s="168"/>
      <c r="H3691" s="530"/>
      <c r="I3691" s="530"/>
      <c r="J3691" s="660"/>
      <c r="K3691" s="530"/>
      <c r="L3691" s="657"/>
      <c r="M3691" s="168"/>
      <c r="N3691" s="828"/>
      <c r="O3691" s="168"/>
      <c r="P3691" s="168"/>
      <c r="AB3691" s="1129" t="str">
        <f t="shared" si="77"/>
        <v/>
      </c>
    </row>
    <row r="3692" spans="1:28" ht="12.95" customHeight="1">
      <c r="A3692" s="168"/>
      <c r="B3692" s="168"/>
      <c r="C3692" s="532"/>
      <c r="D3692" s="168"/>
      <c r="E3692" s="168"/>
      <c r="F3692" s="168"/>
      <c r="G3692" s="168"/>
      <c r="H3692" s="530"/>
      <c r="I3692" s="530"/>
      <c r="J3692" s="660"/>
      <c r="K3692" s="530"/>
      <c r="L3692" s="657"/>
      <c r="M3692" s="168"/>
      <c r="N3692" s="828"/>
      <c r="O3692" s="168"/>
      <c r="P3692" s="168"/>
      <c r="AB3692" s="1129" t="str">
        <f t="shared" si="77"/>
        <v/>
      </c>
    </row>
    <row r="3693" spans="1:28" ht="12.95" customHeight="1">
      <c r="A3693" s="168"/>
      <c r="B3693" s="168"/>
      <c r="C3693" s="532"/>
      <c r="D3693" s="168"/>
      <c r="E3693" s="168"/>
      <c r="F3693" s="168"/>
      <c r="G3693" s="168"/>
      <c r="H3693" s="530"/>
      <c r="I3693" s="530"/>
      <c r="J3693" s="660"/>
      <c r="K3693" s="530"/>
      <c r="L3693" s="657"/>
      <c r="M3693" s="168"/>
      <c r="N3693" s="828"/>
      <c r="O3693" s="168"/>
      <c r="P3693" s="168"/>
      <c r="AB3693" s="1129" t="str">
        <f t="shared" si="77"/>
        <v/>
      </c>
    </row>
    <row r="3694" spans="1:28" ht="12.95" customHeight="1">
      <c r="A3694" s="168"/>
      <c r="B3694" s="168"/>
      <c r="C3694" s="532"/>
      <c r="D3694" s="168"/>
      <c r="E3694" s="168"/>
      <c r="F3694" s="168"/>
      <c r="G3694" s="168"/>
      <c r="H3694" s="530"/>
      <c r="I3694" s="530"/>
      <c r="J3694" s="660"/>
      <c r="K3694" s="530"/>
      <c r="L3694" s="657"/>
      <c r="M3694" s="168"/>
      <c r="N3694" s="828"/>
      <c r="O3694" s="168"/>
      <c r="P3694" s="168"/>
      <c r="AB3694" s="1129" t="str">
        <f t="shared" si="77"/>
        <v/>
      </c>
    </row>
    <row r="3695" spans="1:28" ht="12.95" customHeight="1">
      <c r="A3695" s="168"/>
      <c r="B3695" s="168"/>
      <c r="C3695" s="532"/>
      <c r="D3695" s="168"/>
      <c r="E3695" s="168"/>
      <c r="F3695" s="168"/>
      <c r="G3695" s="168"/>
      <c r="H3695" s="530"/>
      <c r="I3695" s="530"/>
      <c r="J3695" s="660"/>
      <c r="K3695" s="530"/>
      <c r="L3695" s="657"/>
      <c r="M3695" s="168"/>
      <c r="N3695" s="828"/>
      <c r="O3695" s="168"/>
      <c r="P3695" s="168"/>
      <c r="AB3695" s="1129" t="str">
        <f t="shared" si="77"/>
        <v/>
      </c>
    </row>
    <row r="3696" spans="1:28" ht="12.95" customHeight="1">
      <c r="A3696" s="168"/>
      <c r="B3696" s="168"/>
      <c r="C3696" s="532"/>
      <c r="D3696" s="168"/>
      <c r="E3696" s="168"/>
      <c r="F3696" s="168"/>
      <c r="G3696" s="168"/>
      <c r="H3696" s="530"/>
      <c r="I3696" s="530"/>
      <c r="J3696" s="660"/>
      <c r="K3696" s="530"/>
      <c r="L3696" s="657"/>
      <c r="M3696" s="168"/>
      <c r="N3696" s="828"/>
      <c r="O3696" s="168"/>
      <c r="P3696" s="168"/>
      <c r="AB3696" s="1129" t="str">
        <f t="shared" si="77"/>
        <v/>
      </c>
    </row>
    <row r="3697" spans="1:28" ht="12.95" customHeight="1">
      <c r="A3697" s="168"/>
      <c r="B3697" s="168"/>
      <c r="C3697" s="532"/>
      <c r="D3697" s="168"/>
      <c r="E3697" s="168"/>
      <c r="F3697" s="168"/>
      <c r="G3697" s="168"/>
      <c r="H3697" s="530"/>
      <c r="I3697" s="530"/>
      <c r="J3697" s="660"/>
      <c r="K3697" s="530"/>
      <c r="L3697" s="657"/>
      <c r="M3697" s="168"/>
      <c r="N3697" s="828"/>
      <c r="O3697" s="168"/>
      <c r="P3697" s="168"/>
      <c r="AB3697" s="1129" t="str">
        <f t="shared" si="77"/>
        <v/>
      </c>
    </row>
    <row r="3698" spans="1:28" ht="12.95" customHeight="1">
      <c r="A3698" s="168"/>
      <c r="B3698" s="168"/>
      <c r="C3698" s="532"/>
      <c r="D3698" s="168"/>
      <c r="E3698" s="168"/>
      <c r="F3698" s="168"/>
      <c r="G3698" s="168"/>
      <c r="H3698" s="530"/>
      <c r="I3698" s="530"/>
      <c r="J3698" s="660"/>
      <c r="K3698" s="530"/>
      <c r="L3698" s="657"/>
      <c r="M3698" s="168"/>
      <c r="N3698" s="828"/>
      <c r="O3698" s="168"/>
      <c r="P3698" s="168"/>
      <c r="AB3698" s="1129" t="str">
        <f t="shared" si="77"/>
        <v/>
      </c>
    </row>
    <row r="3699" spans="1:28" ht="12.95" customHeight="1">
      <c r="A3699" s="168"/>
      <c r="B3699" s="168"/>
      <c r="C3699" s="532"/>
      <c r="D3699" s="168"/>
      <c r="E3699" s="168"/>
      <c r="F3699" s="168"/>
      <c r="G3699" s="168"/>
      <c r="H3699" s="530"/>
      <c r="I3699" s="530"/>
      <c r="J3699" s="660"/>
      <c r="K3699" s="530"/>
      <c r="L3699" s="657"/>
      <c r="M3699" s="168"/>
      <c r="N3699" s="828"/>
      <c r="O3699" s="168"/>
      <c r="P3699" s="168"/>
      <c r="AB3699" s="1129" t="str">
        <f t="shared" si="77"/>
        <v/>
      </c>
    </row>
    <row r="3700" spans="1:28" ht="12.95" customHeight="1">
      <c r="A3700" s="168"/>
      <c r="B3700" s="168"/>
      <c r="C3700" s="532"/>
      <c r="D3700" s="168"/>
      <c r="E3700" s="168"/>
      <c r="F3700" s="168"/>
      <c r="G3700" s="168"/>
      <c r="H3700" s="530"/>
      <c r="I3700" s="530"/>
      <c r="J3700" s="660"/>
      <c r="K3700" s="530"/>
      <c r="L3700" s="657"/>
      <c r="M3700" s="168"/>
      <c r="N3700" s="828"/>
      <c r="O3700" s="168"/>
      <c r="P3700" s="168"/>
      <c r="AB3700" s="1129" t="str">
        <f t="shared" si="77"/>
        <v/>
      </c>
    </row>
    <row r="3701" spans="1:28" ht="12.95" customHeight="1">
      <c r="A3701" s="168"/>
      <c r="B3701" s="168"/>
      <c r="C3701" s="532"/>
      <c r="D3701" s="168"/>
      <c r="E3701" s="168"/>
      <c r="F3701" s="168"/>
      <c r="G3701" s="168"/>
      <c r="H3701" s="530"/>
      <c r="I3701" s="530"/>
      <c r="J3701" s="660"/>
      <c r="K3701" s="530"/>
      <c r="L3701" s="657"/>
      <c r="M3701" s="168"/>
      <c r="N3701" s="828"/>
      <c r="O3701" s="168"/>
      <c r="P3701" s="168"/>
      <c r="AB3701" s="1129" t="str">
        <f t="shared" si="77"/>
        <v/>
      </c>
    </row>
    <row r="3702" spans="1:28" ht="12.95" customHeight="1">
      <c r="A3702" s="168"/>
      <c r="B3702" s="168"/>
      <c r="C3702" s="532"/>
      <c r="D3702" s="168"/>
      <c r="E3702" s="168"/>
      <c r="F3702" s="168"/>
      <c r="G3702" s="168"/>
      <c r="H3702" s="530"/>
      <c r="I3702" s="530"/>
      <c r="J3702" s="660"/>
      <c r="K3702" s="530"/>
      <c r="L3702" s="657"/>
      <c r="M3702" s="168"/>
      <c r="N3702" s="828"/>
      <c r="O3702" s="168"/>
      <c r="P3702" s="168"/>
      <c r="AB3702" s="1129" t="str">
        <f t="shared" si="77"/>
        <v/>
      </c>
    </row>
    <row r="3703" spans="1:28" ht="12.95" customHeight="1">
      <c r="A3703" s="168"/>
      <c r="B3703" s="168"/>
      <c r="C3703" s="532"/>
      <c r="D3703" s="168"/>
      <c r="E3703" s="168"/>
      <c r="F3703" s="168"/>
      <c r="G3703" s="168"/>
      <c r="H3703" s="530"/>
      <c r="I3703" s="530"/>
      <c r="J3703" s="660"/>
      <c r="K3703" s="530"/>
      <c r="L3703" s="657"/>
      <c r="M3703" s="168"/>
      <c r="N3703" s="828"/>
      <c r="O3703" s="168"/>
      <c r="P3703" s="168"/>
      <c r="AB3703" s="1129" t="str">
        <f t="shared" si="77"/>
        <v/>
      </c>
    </row>
    <row r="3704" spans="1:28" ht="12.95" customHeight="1">
      <c r="A3704" s="168"/>
      <c r="B3704" s="168"/>
      <c r="C3704" s="532"/>
      <c r="D3704" s="168"/>
      <c r="E3704" s="168"/>
      <c r="F3704" s="168"/>
      <c r="G3704" s="168"/>
      <c r="H3704" s="530"/>
      <c r="I3704" s="530"/>
      <c r="J3704" s="660"/>
      <c r="K3704" s="530"/>
      <c r="L3704" s="657"/>
      <c r="M3704" s="168"/>
      <c r="N3704" s="828"/>
      <c r="O3704" s="168"/>
      <c r="P3704" s="168"/>
      <c r="AB3704" s="1129" t="str">
        <f t="shared" si="77"/>
        <v/>
      </c>
    </row>
    <row r="3705" spans="1:28" ht="12.95" customHeight="1">
      <c r="A3705" s="168"/>
      <c r="B3705" s="168"/>
      <c r="C3705" s="532"/>
      <c r="D3705" s="168"/>
      <c r="E3705" s="168"/>
      <c r="F3705" s="168"/>
      <c r="G3705" s="168"/>
      <c r="H3705" s="530"/>
      <c r="I3705" s="530"/>
      <c r="J3705" s="660"/>
      <c r="K3705" s="530"/>
      <c r="L3705" s="657"/>
      <c r="M3705" s="168"/>
      <c r="N3705" s="828"/>
      <c r="O3705" s="168"/>
      <c r="P3705" s="168"/>
      <c r="AB3705" s="1129" t="str">
        <f t="shared" si="77"/>
        <v/>
      </c>
    </row>
    <row r="3706" spans="1:28" ht="12.95" customHeight="1">
      <c r="A3706" s="168"/>
      <c r="B3706" s="168"/>
      <c r="C3706" s="532"/>
      <c r="D3706" s="168"/>
      <c r="E3706" s="168"/>
      <c r="F3706" s="168"/>
      <c r="G3706" s="168"/>
      <c r="H3706" s="530"/>
      <c r="I3706" s="530"/>
      <c r="J3706" s="660"/>
      <c r="K3706" s="530"/>
      <c r="L3706" s="657"/>
      <c r="M3706" s="168"/>
      <c r="N3706" s="828"/>
      <c r="O3706" s="168"/>
      <c r="P3706" s="168"/>
      <c r="AB3706" s="1129" t="str">
        <f t="shared" si="77"/>
        <v/>
      </c>
    </row>
    <row r="3707" spans="1:28" ht="12.95" customHeight="1">
      <c r="A3707" s="168"/>
      <c r="B3707" s="168"/>
      <c r="C3707" s="532"/>
      <c r="D3707" s="168"/>
      <c r="E3707" s="168"/>
      <c r="F3707" s="168"/>
      <c r="G3707" s="168"/>
      <c r="H3707" s="530"/>
      <c r="I3707" s="530"/>
      <c r="J3707" s="660"/>
      <c r="K3707" s="530"/>
      <c r="L3707" s="657"/>
      <c r="M3707" s="168"/>
      <c r="N3707" s="828"/>
      <c r="O3707" s="168"/>
      <c r="P3707" s="168"/>
      <c r="AB3707" s="1129" t="str">
        <f t="shared" si="77"/>
        <v/>
      </c>
    </row>
    <row r="3708" spans="1:28" ht="12.95" customHeight="1">
      <c r="A3708" s="168"/>
      <c r="B3708" s="168"/>
      <c r="C3708" s="532"/>
      <c r="D3708" s="168"/>
      <c r="E3708" s="168"/>
      <c r="F3708" s="168"/>
      <c r="G3708" s="168"/>
      <c r="H3708" s="530"/>
      <c r="I3708" s="530"/>
      <c r="J3708" s="660"/>
      <c r="K3708" s="530"/>
      <c r="L3708" s="657"/>
      <c r="M3708" s="168"/>
      <c r="N3708" s="828"/>
      <c r="O3708" s="168"/>
      <c r="P3708" s="168"/>
      <c r="AB3708" s="1129" t="str">
        <f t="shared" si="77"/>
        <v/>
      </c>
    </row>
    <row r="3709" spans="1:28" ht="12.95" customHeight="1">
      <c r="A3709" s="168"/>
      <c r="B3709" s="168"/>
      <c r="C3709" s="532"/>
      <c r="D3709" s="168"/>
      <c r="E3709" s="168"/>
      <c r="F3709" s="168"/>
      <c r="G3709" s="168"/>
      <c r="H3709" s="530"/>
      <c r="I3709" s="530"/>
      <c r="J3709" s="660"/>
      <c r="K3709" s="530"/>
      <c r="L3709" s="657"/>
      <c r="M3709" s="168"/>
      <c r="N3709" s="828"/>
      <c r="O3709" s="168"/>
      <c r="P3709" s="168"/>
      <c r="AB3709" s="1129" t="str">
        <f t="shared" si="77"/>
        <v/>
      </c>
    </row>
    <row r="3710" spans="1:28" ht="12.95" customHeight="1">
      <c r="A3710" s="168"/>
      <c r="B3710" s="168"/>
      <c r="C3710" s="532"/>
      <c r="D3710" s="168"/>
      <c r="E3710" s="168"/>
      <c r="F3710" s="168"/>
      <c r="G3710" s="168"/>
      <c r="H3710" s="530"/>
      <c r="I3710" s="530"/>
      <c r="J3710" s="660"/>
      <c r="K3710" s="530"/>
      <c r="L3710" s="657"/>
      <c r="M3710" s="168"/>
      <c r="N3710" s="828"/>
      <c r="O3710" s="168"/>
      <c r="P3710" s="168"/>
      <c r="AB3710" s="1129" t="str">
        <f t="shared" si="77"/>
        <v/>
      </c>
    </row>
    <row r="3711" spans="1:28" ht="12.95" customHeight="1">
      <c r="A3711" s="168"/>
      <c r="B3711" s="168"/>
      <c r="C3711" s="532"/>
      <c r="D3711" s="168"/>
      <c r="E3711" s="168"/>
      <c r="F3711" s="168"/>
      <c r="G3711" s="168"/>
      <c r="H3711" s="530"/>
      <c r="I3711" s="530"/>
      <c r="J3711" s="660"/>
      <c r="K3711" s="530"/>
      <c r="L3711" s="657"/>
      <c r="M3711" s="168"/>
      <c r="N3711" s="828"/>
      <c r="O3711" s="168"/>
      <c r="P3711" s="168"/>
      <c r="AB3711" s="1129" t="str">
        <f t="shared" si="77"/>
        <v/>
      </c>
    </row>
    <row r="3712" spans="1:28" ht="12.95" customHeight="1">
      <c r="A3712" s="168"/>
      <c r="B3712" s="168"/>
      <c r="C3712" s="532"/>
      <c r="D3712" s="168"/>
      <c r="E3712" s="168"/>
      <c r="F3712" s="168"/>
      <c r="G3712" s="168"/>
      <c r="H3712" s="530"/>
      <c r="I3712" s="530"/>
      <c r="J3712" s="660"/>
      <c r="K3712" s="530"/>
      <c r="L3712" s="657"/>
      <c r="M3712" s="168"/>
      <c r="N3712" s="828"/>
      <c r="O3712" s="168"/>
      <c r="P3712" s="168"/>
      <c r="AB3712" s="1129" t="str">
        <f t="shared" si="77"/>
        <v/>
      </c>
    </row>
    <row r="3713" spans="1:28" ht="12.95" customHeight="1">
      <c r="A3713" s="168"/>
      <c r="B3713" s="168"/>
      <c r="C3713" s="532"/>
      <c r="D3713" s="168"/>
      <c r="E3713" s="168"/>
      <c r="F3713" s="168"/>
      <c r="G3713" s="168"/>
      <c r="H3713" s="530"/>
      <c r="I3713" s="530"/>
      <c r="J3713" s="660"/>
      <c r="K3713" s="530"/>
      <c r="L3713" s="657"/>
      <c r="M3713" s="168"/>
      <c r="N3713" s="828"/>
      <c r="O3713" s="168"/>
      <c r="P3713" s="168"/>
      <c r="AB3713" s="1129" t="str">
        <f t="shared" si="77"/>
        <v/>
      </c>
    </row>
    <row r="3714" spans="1:28" ht="12.95" customHeight="1">
      <c r="A3714" s="168"/>
      <c r="B3714" s="168"/>
      <c r="C3714" s="532"/>
      <c r="D3714" s="168"/>
      <c r="E3714" s="168"/>
      <c r="F3714" s="168"/>
      <c r="G3714" s="168"/>
      <c r="H3714" s="530"/>
      <c r="I3714" s="530"/>
      <c r="J3714" s="660"/>
      <c r="K3714" s="530"/>
      <c r="L3714" s="657"/>
      <c r="M3714" s="168"/>
      <c r="N3714" s="828"/>
      <c r="O3714" s="168"/>
      <c r="P3714" s="168"/>
      <c r="AB3714" s="1129" t="str">
        <f t="shared" si="77"/>
        <v/>
      </c>
    </row>
    <row r="3715" spans="1:28" ht="12.95" customHeight="1">
      <c r="A3715" s="168"/>
      <c r="B3715" s="168"/>
      <c r="C3715" s="532"/>
      <c r="D3715" s="168"/>
      <c r="E3715" s="168"/>
      <c r="F3715" s="168"/>
      <c r="G3715" s="168"/>
      <c r="H3715" s="530"/>
      <c r="I3715" s="530"/>
      <c r="J3715" s="660"/>
      <c r="K3715" s="530"/>
      <c r="L3715" s="657"/>
      <c r="M3715" s="168"/>
      <c r="N3715" s="828"/>
      <c r="O3715" s="168"/>
      <c r="P3715" s="168"/>
      <c r="AB3715" s="1129" t="str">
        <f t="shared" si="77"/>
        <v/>
      </c>
    </row>
    <row r="3716" spans="1:28" ht="12.95" customHeight="1">
      <c r="A3716" s="168"/>
      <c r="B3716" s="168"/>
      <c r="C3716" s="532"/>
      <c r="D3716" s="168"/>
      <c r="E3716" s="168"/>
      <c r="F3716" s="168"/>
      <c r="G3716" s="168"/>
      <c r="H3716" s="530"/>
      <c r="I3716" s="530"/>
      <c r="J3716" s="660"/>
      <c r="K3716" s="530"/>
      <c r="L3716" s="657"/>
      <c r="M3716" s="168"/>
      <c r="N3716" s="828"/>
      <c r="O3716" s="168"/>
      <c r="P3716" s="168"/>
      <c r="AB3716" s="1129" t="str">
        <f t="shared" si="77"/>
        <v/>
      </c>
    </row>
    <row r="3717" spans="1:28" ht="12.95" customHeight="1">
      <c r="A3717" s="168"/>
      <c r="B3717" s="168"/>
      <c r="C3717" s="532"/>
      <c r="D3717" s="168"/>
      <c r="E3717" s="168"/>
      <c r="F3717" s="168"/>
      <c r="G3717" s="168"/>
      <c r="H3717" s="530"/>
      <c r="I3717" s="530"/>
      <c r="J3717" s="660"/>
      <c r="K3717" s="530"/>
      <c r="L3717" s="657"/>
      <c r="M3717" s="168"/>
      <c r="N3717" s="828"/>
      <c r="O3717" s="168"/>
      <c r="P3717" s="168"/>
      <c r="AB3717" s="1129" t="str">
        <f t="shared" si="77"/>
        <v/>
      </c>
    </row>
    <row r="3718" spans="1:28" ht="12.95" customHeight="1">
      <c r="A3718" s="168"/>
      <c r="B3718" s="168"/>
      <c r="C3718" s="532"/>
      <c r="D3718" s="168"/>
      <c r="E3718" s="168"/>
      <c r="F3718" s="168"/>
      <c r="G3718" s="168"/>
      <c r="H3718" s="530"/>
      <c r="I3718" s="530"/>
      <c r="J3718" s="660"/>
      <c r="K3718" s="530"/>
      <c r="L3718" s="657"/>
      <c r="M3718" s="168"/>
      <c r="N3718" s="828"/>
      <c r="O3718" s="168"/>
      <c r="P3718" s="168"/>
      <c r="AB3718" s="1129" t="str">
        <f t="shared" si="77"/>
        <v/>
      </c>
    </row>
    <row r="3719" spans="1:28" ht="12.95" customHeight="1">
      <c r="A3719" s="168"/>
      <c r="B3719" s="168"/>
      <c r="C3719" s="532"/>
      <c r="D3719" s="168"/>
      <c r="E3719" s="168"/>
      <c r="F3719" s="168"/>
      <c r="G3719" s="168"/>
      <c r="H3719" s="530"/>
      <c r="I3719" s="530"/>
      <c r="J3719" s="660"/>
      <c r="K3719" s="530"/>
      <c r="L3719" s="657"/>
      <c r="M3719" s="168"/>
      <c r="N3719" s="828"/>
      <c r="O3719" s="168"/>
      <c r="P3719" s="168"/>
      <c r="AB3719" s="1129" t="str">
        <f t="shared" si="77"/>
        <v/>
      </c>
    </row>
    <row r="3720" spans="1:28" ht="12.95" customHeight="1">
      <c r="A3720" s="168"/>
      <c r="B3720" s="168"/>
      <c r="C3720" s="532"/>
      <c r="D3720" s="168"/>
      <c r="E3720" s="168"/>
      <c r="F3720" s="168"/>
      <c r="G3720" s="168"/>
      <c r="H3720" s="530"/>
      <c r="I3720" s="530"/>
      <c r="J3720" s="660"/>
      <c r="K3720" s="530"/>
      <c r="L3720" s="657"/>
      <c r="M3720" s="168"/>
      <c r="N3720" s="828"/>
      <c r="O3720" s="168"/>
      <c r="P3720" s="168"/>
      <c r="AB3720" s="1129" t="str">
        <f t="shared" si="77"/>
        <v/>
      </c>
    </row>
    <row r="3721" spans="1:28" ht="12.95" customHeight="1">
      <c r="A3721" s="168"/>
      <c r="B3721" s="168"/>
      <c r="C3721" s="532"/>
      <c r="D3721" s="168"/>
      <c r="E3721" s="168"/>
      <c r="F3721" s="168"/>
      <c r="G3721" s="168"/>
      <c r="H3721" s="530"/>
      <c r="I3721" s="530"/>
      <c r="J3721" s="660"/>
      <c r="K3721" s="530"/>
      <c r="L3721" s="657"/>
      <c r="M3721" s="168"/>
      <c r="N3721" s="828"/>
      <c r="O3721" s="168"/>
      <c r="P3721" s="168"/>
      <c r="AB3721" s="1129" t="str">
        <f t="shared" si="77"/>
        <v/>
      </c>
    </row>
    <row r="3722" spans="1:28" ht="12.95" customHeight="1">
      <c r="A3722" s="168"/>
      <c r="B3722" s="168"/>
      <c r="C3722" s="532"/>
      <c r="D3722" s="168"/>
      <c r="E3722" s="168"/>
      <c r="F3722" s="168"/>
      <c r="G3722" s="168"/>
      <c r="H3722" s="530"/>
      <c r="I3722" s="530"/>
      <c r="J3722" s="660"/>
      <c r="K3722" s="530"/>
      <c r="L3722" s="657"/>
      <c r="M3722" s="168"/>
      <c r="N3722" s="828"/>
      <c r="O3722" s="168"/>
      <c r="P3722" s="168"/>
      <c r="AB3722" s="1129" t="str">
        <f t="shared" si="77"/>
        <v/>
      </c>
    </row>
    <row r="3723" spans="1:28" ht="12.95" customHeight="1">
      <c r="A3723" s="168"/>
      <c r="B3723" s="168"/>
      <c r="C3723" s="532"/>
      <c r="D3723" s="168"/>
      <c r="E3723" s="168"/>
      <c r="F3723" s="168"/>
      <c r="G3723" s="168"/>
      <c r="H3723" s="530"/>
      <c r="I3723" s="530"/>
      <c r="J3723" s="660"/>
      <c r="K3723" s="530"/>
      <c r="L3723" s="657"/>
      <c r="M3723" s="168"/>
      <c r="N3723" s="828"/>
      <c r="O3723" s="168"/>
      <c r="P3723" s="168"/>
      <c r="AB3723" s="1129" t="str">
        <f t="shared" ref="AB3723:AB3786" si="78">IF(TRIM(A3723)="","",CONCATENATE(TRIM(D3723),TRIM(E3723)))</f>
        <v/>
      </c>
    </row>
    <row r="3724" spans="1:28" ht="12.95" customHeight="1">
      <c r="A3724" s="168"/>
      <c r="B3724" s="168"/>
      <c r="C3724" s="532"/>
      <c r="D3724" s="168"/>
      <c r="E3724" s="168"/>
      <c r="F3724" s="168"/>
      <c r="G3724" s="168"/>
      <c r="H3724" s="530"/>
      <c r="I3724" s="530"/>
      <c r="J3724" s="660"/>
      <c r="K3724" s="530"/>
      <c r="L3724" s="657"/>
      <c r="M3724" s="168"/>
      <c r="N3724" s="828"/>
      <c r="O3724" s="168"/>
      <c r="P3724" s="168"/>
      <c r="AB3724" s="1129" t="str">
        <f t="shared" si="78"/>
        <v/>
      </c>
    </row>
    <row r="3725" spans="1:28" ht="12.95" customHeight="1">
      <c r="A3725" s="168"/>
      <c r="B3725" s="168"/>
      <c r="C3725" s="532"/>
      <c r="D3725" s="168"/>
      <c r="E3725" s="168"/>
      <c r="F3725" s="168"/>
      <c r="G3725" s="168"/>
      <c r="H3725" s="530"/>
      <c r="I3725" s="530"/>
      <c r="J3725" s="660"/>
      <c r="K3725" s="530"/>
      <c r="L3725" s="657"/>
      <c r="M3725" s="168"/>
      <c r="N3725" s="828"/>
      <c r="O3725" s="168"/>
      <c r="P3725" s="168"/>
      <c r="AB3725" s="1129" t="str">
        <f t="shared" si="78"/>
        <v/>
      </c>
    </row>
    <row r="3726" spans="1:28" ht="12.95" customHeight="1">
      <c r="A3726" s="168"/>
      <c r="B3726" s="168"/>
      <c r="C3726" s="532"/>
      <c r="D3726" s="168"/>
      <c r="E3726" s="168"/>
      <c r="F3726" s="168"/>
      <c r="G3726" s="168"/>
      <c r="H3726" s="530"/>
      <c r="I3726" s="530"/>
      <c r="J3726" s="660"/>
      <c r="K3726" s="530"/>
      <c r="L3726" s="657"/>
      <c r="M3726" s="168"/>
      <c r="N3726" s="828"/>
      <c r="O3726" s="168"/>
      <c r="P3726" s="168"/>
      <c r="AB3726" s="1129" t="str">
        <f t="shared" si="78"/>
        <v/>
      </c>
    </row>
    <row r="3727" spans="1:28" ht="12.95" customHeight="1">
      <c r="A3727" s="168"/>
      <c r="B3727" s="168"/>
      <c r="C3727" s="532"/>
      <c r="D3727" s="168"/>
      <c r="E3727" s="168"/>
      <c r="F3727" s="168"/>
      <c r="G3727" s="168"/>
      <c r="H3727" s="530"/>
      <c r="I3727" s="530"/>
      <c r="J3727" s="660"/>
      <c r="K3727" s="530"/>
      <c r="L3727" s="657"/>
      <c r="M3727" s="168"/>
      <c r="N3727" s="828"/>
      <c r="O3727" s="168"/>
      <c r="P3727" s="168"/>
      <c r="AB3727" s="1129" t="str">
        <f t="shared" si="78"/>
        <v/>
      </c>
    </row>
    <row r="3728" spans="1:28" ht="12.95" customHeight="1">
      <c r="A3728" s="168"/>
      <c r="B3728" s="168"/>
      <c r="C3728" s="532"/>
      <c r="D3728" s="168"/>
      <c r="E3728" s="168"/>
      <c r="F3728" s="168"/>
      <c r="G3728" s="168"/>
      <c r="H3728" s="530"/>
      <c r="I3728" s="530"/>
      <c r="J3728" s="660"/>
      <c r="K3728" s="530"/>
      <c r="L3728" s="657"/>
      <c r="M3728" s="168"/>
      <c r="N3728" s="828"/>
      <c r="O3728" s="168"/>
      <c r="P3728" s="168"/>
      <c r="AB3728" s="1129" t="str">
        <f t="shared" si="78"/>
        <v/>
      </c>
    </row>
    <row r="3729" spans="1:28" ht="12.95" customHeight="1">
      <c r="A3729" s="168"/>
      <c r="B3729" s="168"/>
      <c r="C3729" s="532"/>
      <c r="D3729" s="168"/>
      <c r="E3729" s="168"/>
      <c r="F3729" s="168"/>
      <c r="G3729" s="168"/>
      <c r="H3729" s="530"/>
      <c r="I3729" s="530"/>
      <c r="J3729" s="660"/>
      <c r="K3729" s="530"/>
      <c r="L3729" s="657"/>
      <c r="M3729" s="168"/>
      <c r="N3729" s="828"/>
      <c r="O3729" s="168"/>
      <c r="P3729" s="168"/>
      <c r="AB3729" s="1129" t="str">
        <f t="shared" si="78"/>
        <v/>
      </c>
    </row>
    <row r="3730" spans="1:28" ht="12.95" customHeight="1">
      <c r="A3730" s="168"/>
      <c r="B3730" s="168"/>
      <c r="C3730" s="532"/>
      <c r="D3730" s="168"/>
      <c r="E3730" s="168"/>
      <c r="F3730" s="168"/>
      <c r="G3730" s="168"/>
      <c r="H3730" s="530"/>
      <c r="I3730" s="530"/>
      <c r="J3730" s="660"/>
      <c r="K3730" s="530"/>
      <c r="L3730" s="657"/>
      <c r="M3730" s="168"/>
      <c r="N3730" s="828"/>
      <c r="O3730" s="168"/>
      <c r="P3730" s="168"/>
      <c r="AB3730" s="1129" t="str">
        <f t="shared" si="78"/>
        <v/>
      </c>
    </row>
    <row r="3731" spans="1:28" ht="12.95" customHeight="1">
      <c r="A3731" s="168"/>
      <c r="B3731" s="168"/>
      <c r="C3731" s="532"/>
      <c r="D3731" s="168"/>
      <c r="E3731" s="168"/>
      <c r="F3731" s="168"/>
      <c r="G3731" s="168"/>
      <c r="H3731" s="530"/>
      <c r="I3731" s="530"/>
      <c r="J3731" s="660"/>
      <c r="K3731" s="530"/>
      <c r="L3731" s="657"/>
      <c r="M3731" s="168"/>
      <c r="N3731" s="828"/>
      <c r="O3731" s="168"/>
      <c r="P3731" s="168"/>
      <c r="AB3731" s="1129" t="str">
        <f t="shared" si="78"/>
        <v/>
      </c>
    </row>
    <row r="3732" spans="1:28" ht="12.95" customHeight="1">
      <c r="A3732" s="168"/>
      <c r="B3732" s="168"/>
      <c r="C3732" s="532"/>
      <c r="D3732" s="168"/>
      <c r="E3732" s="168"/>
      <c r="F3732" s="168"/>
      <c r="G3732" s="168"/>
      <c r="H3732" s="530"/>
      <c r="I3732" s="530"/>
      <c r="J3732" s="660"/>
      <c r="K3732" s="530"/>
      <c r="L3732" s="657"/>
      <c r="M3732" s="168"/>
      <c r="N3732" s="828"/>
      <c r="O3732" s="168"/>
      <c r="P3732" s="168"/>
      <c r="AB3732" s="1129" t="str">
        <f t="shared" si="78"/>
        <v/>
      </c>
    </row>
    <row r="3733" spans="1:28" ht="12.95" customHeight="1">
      <c r="A3733" s="168"/>
      <c r="B3733" s="168"/>
      <c r="C3733" s="532"/>
      <c r="D3733" s="168"/>
      <c r="E3733" s="168"/>
      <c r="F3733" s="168"/>
      <c r="G3733" s="168"/>
      <c r="H3733" s="530"/>
      <c r="I3733" s="530"/>
      <c r="J3733" s="660"/>
      <c r="K3733" s="530"/>
      <c r="L3733" s="657"/>
      <c r="M3733" s="168"/>
      <c r="N3733" s="828"/>
      <c r="O3733" s="168"/>
      <c r="P3733" s="168"/>
      <c r="AB3733" s="1129" t="str">
        <f t="shared" si="78"/>
        <v/>
      </c>
    </row>
    <row r="3734" spans="1:28" ht="12.95" customHeight="1">
      <c r="A3734" s="168"/>
      <c r="B3734" s="168"/>
      <c r="C3734" s="532"/>
      <c r="D3734" s="168"/>
      <c r="E3734" s="168"/>
      <c r="F3734" s="168"/>
      <c r="G3734" s="168"/>
      <c r="H3734" s="530"/>
      <c r="I3734" s="530"/>
      <c r="J3734" s="660"/>
      <c r="K3734" s="530"/>
      <c r="L3734" s="657"/>
      <c r="M3734" s="168"/>
      <c r="N3734" s="828"/>
      <c r="O3734" s="168"/>
      <c r="P3734" s="168"/>
      <c r="AB3734" s="1129" t="str">
        <f t="shared" si="78"/>
        <v/>
      </c>
    </row>
    <row r="3735" spans="1:28" ht="12.95" customHeight="1">
      <c r="A3735" s="168"/>
      <c r="B3735" s="168"/>
      <c r="C3735" s="532"/>
      <c r="D3735" s="168"/>
      <c r="E3735" s="168"/>
      <c r="F3735" s="168"/>
      <c r="G3735" s="168"/>
      <c r="H3735" s="530"/>
      <c r="I3735" s="530"/>
      <c r="J3735" s="660"/>
      <c r="K3735" s="530"/>
      <c r="L3735" s="657"/>
      <c r="M3735" s="168"/>
      <c r="N3735" s="828"/>
      <c r="O3735" s="168"/>
      <c r="P3735" s="168"/>
      <c r="AB3735" s="1129" t="str">
        <f t="shared" si="78"/>
        <v/>
      </c>
    </row>
    <row r="3736" spans="1:28" ht="12.95" customHeight="1">
      <c r="A3736" s="168"/>
      <c r="B3736" s="168"/>
      <c r="C3736" s="532"/>
      <c r="D3736" s="168"/>
      <c r="E3736" s="168"/>
      <c r="F3736" s="168"/>
      <c r="G3736" s="168"/>
      <c r="H3736" s="530"/>
      <c r="I3736" s="530"/>
      <c r="J3736" s="660"/>
      <c r="K3736" s="530"/>
      <c r="L3736" s="657"/>
      <c r="M3736" s="168"/>
      <c r="N3736" s="828"/>
      <c r="O3736" s="168"/>
      <c r="P3736" s="168"/>
      <c r="AB3736" s="1129" t="str">
        <f t="shared" si="78"/>
        <v/>
      </c>
    </row>
    <row r="3737" spans="1:28" ht="12.95" customHeight="1">
      <c r="A3737" s="168"/>
      <c r="B3737" s="168"/>
      <c r="C3737" s="532"/>
      <c r="D3737" s="168"/>
      <c r="E3737" s="168"/>
      <c r="F3737" s="168"/>
      <c r="G3737" s="168"/>
      <c r="H3737" s="530"/>
      <c r="I3737" s="530"/>
      <c r="J3737" s="660"/>
      <c r="K3737" s="530"/>
      <c r="L3737" s="657"/>
      <c r="M3737" s="168"/>
      <c r="N3737" s="828"/>
      <c r="O3737" s="168"/>
      <c r="P3737" s="168"/>
      <c r="AB3737" s="1129" t="str">
        <f t="shared" si="78"/>
        <v/>
      </c>
    </row>
    <row r="3738" spans="1:28" ht="12.95" customHeight="1">
      <c r="A3738" s="168"/>
      <c r="B3738" s="168"/>
      <c r="C3738" s="532"/>
      <c r="D3738" s="168"/>
      <c r="E3738" s="168"/>
      <c r="F3738" s="168"/>
      <c r="G3738" s="168"/>
      <c r="H3738" s="530"/>
      <c r="I3738" s="530"/>
      <c r="J3738" s="660"/>
      <c r="K3738" s="530"/>
      <c r="L3738" s="657"/>
      <c r="M3738" s="168"/>
      <c r="N3738" s="828"/>
      <c r="O3738" s="168"/>
      <c r="P3738" s="168"/>
      <c r="AB3738" s="1129" t="str">
        <f t="shared" si="78"/>
        <v/>
      </c>
    </row>
    <row r="3739" spans="1:28" ht="12.95" customHeight="1">
      <c r="A3739" s="168"/>
      <c r="B3739" s="168"/>
      <c r="C3739" s="532"/>
      <c r="D3739" s="168"/>
      <c r="E3739" s="168"/>
      <c r="F3739" s="168"/>
      <c r="G3739" s="168"/>
      <c r="H3739" s="530"/>
      <c r="I3739" s="530"/>
      <c r="J3739" s="660"/>
      <c r="K3739" s="530"/>
      <c r="L3739" s="657"/>
      <c r="M3739" s="168"/>
      <c r="N3739" s="828"/>
      <c r="O3739" s="168"/>
      <c r="P3739" s="168"/>
      <c r="AB3739" s="1129" t="str">
        <f t="shared" si="78"/>
        <v/>
      </c>
    </row>
    <row r="3740" spans="1:28" ht="12.95" customHeight="1">
      <c r="A3740" s="168"/>
      <c r="B3740" s="168"/>
      <c r="C3740" s="532"/>
      <c r="D3740" s="168"/>
      <c r="E3740" s="168"/>
      <c r="F3740" s="168"/>
      <c r="G3740" s="168"/>
      <c r="H3740" s="530"/>
      <c r="I3740" s="530"/>
      <c r="J3740" s="660"/>
      <c r="K3740" s="530"/>
      <c r="L3740" s="657"/>
      <c r="M3740" s="168"/>
      <c r="N3740" s="828"/>
      <c r="O3740" s="168"/>
      <c r="P3740" s="168"/>
      <c r="AB3740" s="1129" t="str">
        <f t="shared" si="78"/>
        <v/>
      </c>
    </row>
    <row r="3741" spans="1:28" ht="12.95" customHeight="1">
      <c r="A3741" s="168"/>
      <c r="B3741" s="168"/>
      <c r="C3741" s="532"/>
      <c r="D3741" s="168"/>
      <c r="E3741" s="168"/>
      <c r="F3741" s="168"/>
      <c r="G3741" s="168"/>
      <c r="H3741" s="530"/>
      <c r="I3741" s="530"/>
      <c r="J3741" s="660"/>
      <c r="K3741" s="530"/>
      <c r="L3741" s="657"/>
      <c r="M3741" s="168"/>
      <c r="N3741" s="828"/>
      <c r="O3741" s="168"/>
      <c r="P3741" s="168"/>
      <c r="AB3741" s="1129" t="str">
        <f t="shared" si="78"/>
        <v/>
      </c>
    </row>
    <row r="3742" spans="1:28" ht="12.95" customHeight="1">
      <c r="A3742" s="168"/>
      <c r="B3742" s="168"/>
      <c r="C3742" s="532"/>
      <c r="D3742" s="168"/>
      <c r="E3742" s="168"/>
      <c r="F3742" s="168"/>
      <c r="G3742" s="168"/>
      <c r="H3742" s="530"/>
      <c r="I3742" s="530"/>
      <c r="J3742" s="660"/>
      <c r="K3742" s="530"/>
      <c r="L3742" s="657"/>
      <c r="M3742" s="168"/>
      <c r="N3742" s="828"/>
      <c r="O3742" s="168"/>
      <c r="P3742" s="168"/>
      <c r="AB3742" s="1129" t="str">
        <f t="shared" si="78"/>
        <v/>
      </c>
    </row>
    <row r="3743" spans="1:28" ht="12.95" customHeight="1">
      <c r="A3743" s="168"/>
      <c r="B3743" s="168"/>
      <c r="C3743" s="532"/>
      <c r="D3743" s="168"/>
      <c r="E3743" s="168"/>
      <c r="F3743" s="168"/>
      <c r="G3743" s="168"/>
      <c r="H3743" s="530"/>
      <c r="I3743" s="530"/>
      <c r="J3743" s="660"/>
      <c r="K3743" s="530"/>
      <c r="L3743" s="657"/>
      <c r="M3743" s="168"/>
      <c r="N3743" s="828"/>
      <c r="O3743" s="168"/>
      <c r="P3743" s="168"/>
      <c r="AB3743" s="1129" t="str">
        <f t="shared" si="78"/>
        <v/>
      </c>
    </row>
    <row r="3744" spans="1:28" ht="12.95" customHeight="1">
      <c r="A3744" s="168"/>
      <c r="B3744" s="168"/>
      <c r="C3744" s="532"/>
      <c r="D3744" s="168"/>
      <c r="E3744" s="168"/>
      <c r="F3744" s="168"/>
      <c r="G3744" s="168"/>
      <c r="H3744" s="530"/>
      <c r="I3744" s="530"/>
      <c r="J3744" s="660"/>
      <c r="K3744" s="530"/>
      <c r="L3744" s="657"/>
      <c r="M3744" s="168"/>
      <c r="N3744" s="828"/>
      <c r="O3744" s="168"/>
      <c r="P3744" s="168"/>
      <c r="AB3744" s="1129" t="str">
        <f t="shared" si="78"/>
        <v/>
      </c>
    </row>
    <row r="3745" spans="1:28" ht="12.95" customHeight="1">
      <c r="A3745" s="168"/>
      <c r="B3745" s="168"/>
      <c r="C3745" s="532"/>
      <c r="D3745" s="168"/>
      <c r="E3745" s="168"/>
      <c r="F3745" s="168"/>
      <c r="G3745" s="168"/>
      <c r="H3745" s="530"/>
      <c r="I3745" s="530"/>
      <c r="J3745" s="660"/>
      <c r="K3745" s="530"/>
      <c r="L3745" s="657"/>
      <c r="M3745" s="168"/>
      <c r="N3745" s="828"/>
      <c r="O3745" s="168"/>
      <c r="P3745" s="168"/>
      <c r="AB3745" s="1129" t="str">
        <f t="shared" si="78"/>
        <v/>
      </c>
    </row>
    <row r="3746" spans="1:28" ht="12.95" customHeight="1">
      <c r="A3746" s="168"/>
      <c r="B3746" s="168"/>
      <c r="C3746" s="532"/>
      <c r="D3746" s="168"/>
      <c r="E3746" s="168"/>
      <c r="F3746" s="168"/>
      <c r="G3746" s="168"/>
      <c r="H3746" s="530"/>
      <c r="I3746" s="530"/>
      <c r="J3746" s="660"/>
      <c r="K3746" s="530"/>
      <c r="L3746" s="657"/>
      <c r="M3746" s="168"/>
      <c r="N3746" s="828"/>
      <c r="O3746" s="168"/>
      <c r="P3746" s="168"/>
      <c r="AB3746" s="1129" t="str">
        <f t="shared" si="78"/>
        <v/>
      </c>
    </row>
    <row r="3747" spans="1:28" ht="12.95" customHeight="1">
      <c r="A3747" s="168"/>
      <c r="B3747" s="168"/>
      <c r="C3747" s="532"/>
      <c r="D3747" s="168"/>
      <c r="E3747" s="168"/>
      <c r="F3747" s="168"/>
      <c r="G3747" s="168"/>
      <c r="H3747" s="530"/>
      <c r="I3747" s="530"/>
      <c r="J3747" s="660"/>
      <c r="K3747" s="530"/>
      <c r="L3747" s="657"/>
      <c r="M3747" s="168"/>
      <c r="N3747" s="828"/>
      <c r="O3747" s="168"/>
      <c r="P3747" s="168"/>
      <c r="AB3747" s="1129" t="str">
        <f t="shared" si="78"/>
        <v/>
      </c>
    </row>
    <row r="3748" spans="1:28" ht="12.95" customHeight="1">
      <c r="A3748" s="168"/>
      <c r="B3748" s="168"/>
      <c r="C3748" s="532"/>
      <c r="D3748" s="168"/>
      <c r="E3748" s="168"/>
      <c r="F3748" s="168"/>
      <c r="G3748" s="168"/>
      <c r="H3748" s="530"/>
      <c r="I3748" s="530"/>
      <c r="J3748" s="660"/>
      <c r="K3748" s="530"/>
      <c r="L3748" s="657"/>
      <c r="M3748" s="168"/>
      <c r="N3748" s="828"/>
      <c r="O3748" s="168"/>
      <c r="P3748" s="168"/>
      <c r="AB3748" s="1129" t="str">
        <f t="shared" si="78"/>
        <v/>
      </c>
    </row>
    <row r="3749" spans="1:28" ht="12.95" customHeight="1">
      <c r="A3749" s="168"/>
      <c r="B3749" s="168"/>
      <c r="C3749" s="532"/>
      <c r="D3749" s="168"/>
      <c r="E3749" s="168"/>
      <c r="F3749" s="168"/>
      <c r="G3749" s="168"/>
      <c r="H3749" s="530"/>
      <c r="I3749" s="530"/>
      <c r="J3749" s="660"/>
      <c r="K3749" s="530"/>
      <c r="L3749" s="657"/>
      <c r="M3749" s="168"/>
      <c r="N3749" s="828"/>
      <c r="O3749" s="168"/>
      <c r="P3749" s="168"/>
      <c r="AB3749" s="1129" t="str">
        <f t="shared" si="78"/>
        <v/>
      </c>
    </row>
    <row r="3750" spans="1:28" ht="12.95" customHeight="1">
      <c r="A3750" s="168"/>
      <c r="B3750" s="168"/>
      <c r="C3750" s="532"/>
      <c r="D3750" s="168"/>
      <c r="E3750" s="168"/>
      <c r="F3750" s="168"/>
      <c r="G3750" s="168"/>
      <c r="H3750" s="530"/>
      <c r="I3750" s="530"/>
      <c r="J3750" s="660"/>
      <c r="K3750" s="530"/>
      <c r="L3750" s="657"/>
      <c r="M3750" s="168"/>
      <c r="N3750" s="828"/>
      <c r="O3750" s="168"/>
      <c r="P3750" s="168"/>
      <c r="AB3750" s="1129" t="str">
        <f t="shared" si="78"/>
        <v/>
      </c>
    </row>
    <row r="3751" spans="1:28" ht="12.95" customHeight="1">
      <c r="A3751" s="168"/>
      <c r="B3751" s="168"/>
      <c r="C3751" s="532"/>
      <c r="D3751" s="168"/>
      <c r="E3751" s="168"/>
      <c r="F3751" s="168"/>
      <c r="G3751" s="168"/>
      <c r="H3751" s="530"/>
      <c r="I3751" s="530"/>
      <c r="J3751" s="660"/>
      <c r="K3751" s="530"/>
      <c r="L3751" s="657"/>
      <c r="M3751" s="168"/>
      <c r="N3751" s="828"/>
      <c r="O3751" s="168"/>
      <c r="P3751" s="168"/>
      <c r="AB3751" s="1129" t="str">
        <f t="shared" si="78"/>
        <v/>
      </c>
    </row>
    <row r="3752" spans="1:28" ht="12.95" customHeight="1">
      <c r="A3752" s="168"/>
      <c r="B3752" s="168"/>
      <c r="C3752" s="532"/>
      <c r="D3752" s="168"/>
      <c r="E3752" s="168"/>
      <c r="F3752" s="168"/>
      <c r="G3752" s="168"/>
      <c r="H3752" s="530"/>
      <c r="I3752" s="530"/>
      <c r="J3752" s="660"/>
      <c r="K3752" s="530"/>
      <c r="L3752" s="657"/>
      <c r="M3752" s="168"/>
      <c r="N3752" s="828"/>
      <c r="O3752" s="168"/>
      <c r="P3752" s="168"/>
      <c r="AB3752" s="1129" t="str">
        <f t="shared" si="78"/>
        <v/>
      </c>
    </row>
    <row r="3753" spans="1:28" ht="12.95" customHeight="1">
      <c r="A3753" s="168"/>
      <c r="B3753" s="168"/>
      <c r="C3753" s="532"/>
      <c r="D3753" s="168"/>
      <c r="E3753" s="168"/>
      <c r="F3753" s="168"/>
      <c r="G3753" s="168"/>
      <c r="H3753" s="530"/>
      <c r="I3753" s="530"/>
      <c r="J3753" s="660"/>
      <c r="K3753" s="530"/>
      <c r="L3753" s="657"/>
      <c r="M3753" s="168"/>
      <c r="N3753" s="828"/>
      <c r="O3753" s="168"/>
      <c r="P3753" s="168"/>
      <c r="AB3753" s="1129" t="str">
        <f t="shared" si="78"/>
        <v/>
      </c>
    </row>
    <row r="3754" spans="1:28" ht="12.95" customHeight="1">
      <c r="A3754" s="168"/>
      <c r="B3754" s="168"/>
      <c r="C3754" s="532"/>
      <c r="D3754" s="168"/>
      <c r="E3754" s="168"/>
      <c r="F3754" s="168"/>
      <c r="G3754" s="168"/>
      <c r="H3754" s="530"/>
      <c r="I3754" s="530"/>
      <c r="J3754" s="660"/>
      <c r="K3754" s="530"/>
      <c r="L3754" s="657"/>
      <c r="M3754" s="168"/>
      <c r="N3754" s="828"/>
      <c r="O3754" s="168"/>
      <c r="P3754" s="168"/>
      <c r="AB3754" s="1129" t="str">
        <f t="shared" si="78"/>
        <v/>
      </c>
    </row>
    <row r="3755" spans="1:28" ht="12.95" customHeight="1">
      <c r="A3755" s="168"/>
      <c r="B3755" s="168"/>
      <c r="C3755" s="532"/>
      <c r="D3755" s="168"/>
      <c r="E3755" s="168"/>
      <c r="F3755" s="168"/>
      <c r="G3755" s="168"/>
      <c r="H3755" s="530"/>
      <c r="I3755" s="530"/>
      <c r="J3755" s="660"/>
      <c r="K3755" s="530"/>
      <c r="L3755" s="657"/>
      <c r="M3755" s="168"/>
      <c r="N3755" s="828"/>
      <c r="O3755" s="168"/>
      <c r="P3755" s="168"/>
      <c r="AB3755" s="1129" t="str">
        <f t="shared" si="78"/>
        <v/>
      </c>
    </row>
    <row r="3756" spans="1:28" ht="12.95" customHeight="1">
      <c r="A3756" s="168"/>
      <c r="B3756" s="168"/>
      <c r="C3756" s="532"/>
      <c r="D3756" s="168"/>
      <c r="E3756" s="168"/>
      <c r="F3756" s="168"/>
      <c r="G3756" s="168"/>
      <c r="H3756" s="530"/>
      <c r="I3756" s="530"/>
      <c r="J3756" s="660"/>
      <c r="K3756" s="530"/>
      <c r="L3756" s="657"/>
      <c r="M3756" s="168"/>
      <c r="N3756" s="828"/>
      <c r="O3756" s="168"/>
      <c r="P3756" s="168"/>
      <c r="AB3756" s="1129" t="str">
        <f t="shared" si="78"/>
        <v/>
      </c>
    </row>
    <row r="3757" spans="1:28" ht="12.95" customHeight="1">
      <c r="A3757" s="168"/>
      <c r="B3757" s="168"/>
      <c r="C3757" s="532"/>
      <c r="D3757" s="168"/>
      <c r="E3757" s="168"/>
      <c r="F3757" s="168"/>
      <c r="G3757" s="168"/>
      <c r="H3757" s="530"/>
      <c r="I3757" s="530"/>
      <c r="J3757" s="660"/>
      <c r="K3757" s="530"/>
      <c r="L3757" s="657"/>
      <c r="M3757" s="168"/>
      <c r="N3757" s="828"/>
      <c r="O3757" s="168"/>
      <c r="P3757" s="168"/>
      <c r="AB3757" s="1129" t="str">
        <f t="shared" si="78"/>
        <v/>
      </c>
    </row>
    <row r="3758" spans="1:28" ht="12.95" customHeight="1">
      <c r="A3758" s="168"/>
      <c r="B3758" s="168"/>
      <c r="C3758" s="532"/>
      <c r="D3758" s="168"/>
      <c r="E3758" s="168"/>
      <c r="F3758" s="168"/>
      <c r="G3758" s="168"/>
      <c r="H3758" s="530"/>
      <c r="I3758" s="530"/>
      <c r="J3758" s="660"/>
      <c r="K3758" s="530"/>
      <c r="L3758" s="657"/>
      <c r="M3758" s="168"/>
      <c r="N3758" s="828"/>
      <c r="O3758" s="168"/>
      <c r="P3758" s="168"/>
      <c r="AB3758" s="1129" t="str">
        <f t="shared" si="78"/>
        <v/>
      </c>
    </row>
    <row r="3759" spans="1:28" ht="12.95" customHeight="1">
      <c r="A3759" s="168"/>
      <c r="B3759" s="168"/>
      <c r="C3759" s="532"/>
      <c r="D3759" s="168"/>
      <c r="E3759" s="168"/>
      <c r="F3759" s="168"/>
      <c r="G3759" s="168"/>
      <c r="H3759" s="530"/>
      <c r="I3759" s="530"/>
      <c r="J3759" s="660"/>
      <c r="K3759" s="530"/>
      <c r="L3759" s="657"/>
      <c r="M3759" s="168"/>
      <c r="N3759" s="828"/>
      <c r="O3759" s="168"/>
      <c r="P3759" s="168"/>
      <c r="AB3759" s="1129" t="str">
        <f t="shared" si="78"/>
        <v/>
      </c>
    </row>
    <row r="3760" spans="1:28" ht="12.95" customHeight="1">
      <c r="A3760" s="168"/>
      <c r="B3760" s="168"/>
      <c r="C3760" s="532"/>
      <c r="D3760" s="168"/>
      <c r="E3760" s="168"/>
      <c r="F3760" s="168"/>
      <c r="G3760" s="168"/>
      <c r="H3760" s="530"/>
      <c r="I3760" s="530"/>
      <c r="J3760" s="660"/>
      <c r="K3760" s="530"/>
      <c r="L3760" s="657"/>
      <c r="M3760" s="168"/>
      <c r="N3760" s="828"/>
      <c r="O3760" s="168"/>
      <c r="P3760" s="168"/>
      <c r="AB3760" s="1129" t="str">
        <f t="shared" si="78"/>
        <v/>
      </c>
    </row>
    <row r="3761" spans="1:28" ht="12.95" customHeight="1">
      <c r="A3761" s="168"/>
      <c r="B3761" s="168"/>
      <c r="C3761" s="532"/>
      <c r="D3761" s="168"/>
      <c r="E3761" s="168"/>
      <c r="F3761" s="168"/>
      <c r="G3761" s="168"/>
      <c r="H3761" s="530"/>
      <c r="I3761" s="530"/>
      <c r="J3761" s="660"/>
      <c r="K3761" s="530"/>
      <c r="L3761" s="657"/>
      <c r="M3761" s="168"/>
      <c r="N3761" s="828"/>
      <c r="O3761" s="168"/>
      <c r="P3761" s="168"/>
      <c r="AB3761" s="1129" t="str">
        <f t="shared" si="78"/>
        <v/>
      </c>
    </row>
    <row r="3762" spans="1:28" ht="12.95" customHeight="1">
      <c r="A3762" s="168"/>
      <c r="B3762" s="168"/>
      <c r="C3762" s="532"/>
      <c r="D3762" s="168"/>
      <c r="E3762" s="168"/>
      <c r="F3762" s="168"/>
      <c r="G3762" s="168"/>
      <c r="H3762" s="530"/>
      <c r="I3762" s="530"/>
      <c r="J3762" s="660"/>
      <c r="K3762" s="530"/>
      <c r="L3762" s="657"/>
      <c r="M3762" s="168"/>
      <c r="N3762" s="828"/>
      <c r="O3762" s="168"/>
      <c r="P3762" s="168"/>
      <c r="AB3762" s="1129" t="str">
        <f t="shared" si="78"/>
        <v/>
      </c>
    </row>
    <row r="3763" spans="1:28" ht="12.95" customHeight="1">
      <c r="A3763" s="168"/>
      <c r="B3763" s="168"/>
      <c r="C3763" s="532"/>
      <c r="D3763" s="168"/>
      <c r="E3763" s="168"/>
      <c r="F3763" s="168"/>
      <c r="G3763" s="168"/>
      <c r="H3763" s="530"/>
      <c r="I3763" s="530"/>
      <c r="J3763" s="660"/>
      <c r="K3763" s="530"/>
      <c r="L3763" s="657"/>
      <c r="M3763" s="168"/>
      <c r="N3763" s="828"/>
      <c r="O3763" s="168"/>
      <c r="P3763" s="168"/>
      <c r="AB3763" s="1129" t="str">
        <f t="shared" si="78"/>
        <v/>
      </c>
    </row>
    <row r="3764" spans="1:28" ht="12.95" customHeight="1">
      <c r="A3764" s="168"/>
      <c r="B3764" s="168"/>
      <c r="C3764" s="532"/>
      <c r="D3764" s="168"/>
      <c r="E3764" s="168"/>
      <c r="F3764" s="168"/>
      <c r="G3764" s="168"/>
      <c r="H3764" s="530"/>
      <c r="I3764" s="530"/>
      <c r="J3764" s="660"/>
      <c r="K3764" s="530"/>
      <c r="L3764" s="657"/>
      <c r="M3764" s="168"/>
      <c r="N3764" s="828"/>
      <c r="O3764" s="168"/>
      <c r="P3764" s="168"/>
      <c r="AB3764" s="1129" t="str">
        <f t="shared" si="78"/>
        <v/>
      </c>
    </row>
    <row r="3765" spans="1:28" ht="12.95" customHeight="1">
      <c r="A3765" s="168"/>
      <c r="B3765" s="168"/>
      <c r="C3765" s="532"/>
      <c r="D3765" s="168"/>
      <c r="E3765" s="168"/>
      <c r="F3765" s="168"/>
      <c r="G3765" s="168"/>
      <c r="H3765" s="530"/>
      <c r="I3765" s="530"/>
      <c r="J3765" s="660"/>
      <c r="K3765" s="530"/>
      <c r="L3765" s="657"/>
      <c r="M3765" s="168"/>
      <c r="N3765" s="828"/>
      <c r="O3765" s="168"/>
      <c r="P3765" s="168"/>
      <c r="AB3765" s="1129" t="str">
        <f t="shared" si="78"/>
        <v/>
      </c>
    </row>
    <row r="3766" spans="1:28" ht="12.95" customHeight="1">
      <c r="A3766" s="168"/>
      <c r="B3766" s="168"/>
      <c r="C3766" s="532"/>
      <c r="D3766" s="168"/>
      <c r="E3766" s="168"/>
      <c r="F3766" s="168"/>
      <c r="G3766" s="168"/>
      <c r="H3766" s="530"/>
      <c r="I3766" s="530"/>
      <c r="J3766" s="660"/>
      <c r="K3766" s="530"/>
      <c r="L3766" s="657"/>
      <c r="M3766" s="168"/>
      <c r="N3766" s="828"/>
      <c r="O3766" s="168"/>
      <c r="P3766" s="168"/>
      <c r="AB3766" s="1129" t="str">
        <f t="shared" si="78"/>
        <v/>
      </c>
    </row>
    <row r="3767" spans="1:28" ht="12.95" customHeight="1">
      <c r="A3767" s="168"/>
      <c r="B3767" s="168"/>
      <c r="C3767" s="532"/>
      <c r="D3767" s="168"/>
      <c r="E3767" s="168"/>
      <c r="F3767" s="168"/>
      <c r="G3767" s="168"/>
      <c r="H3767" s="530"/>
      <c r="I3767" s="530"/>
      <c r="J3767" s="660"/>
      <c r="K3767" s="530"/>
      <c r="L3767" s="657"/>
      <c r="M3767" s="168"/>
      <c r="N3767" s="828"/>
      <c r="O3767" s="168"/>
      <c r="P3767" s="168"/>
      <c r="AB3767" s="1129" t="str">
        <f t="shared" si="78"/>
        <v/>
      </c>
    </row>
    <row r="3768" spans="1:28" ht="12.95" customHeight="1">
      <c r="A3768" s="168"/>
      <c r="B3768" s="168"/>
      <c r="C3768" s="532"/>
      <c r="D3768" s="168"/>
      <c r="E3768" s="168"/>
      <c r="F3768" s="168"/>
      <c r="G3768" s="168"/>
      <c r="H3768" s="530"/>
      <c r="I3768" s="530"/>
      <c r="J3768" s="660"/>
      <c r="K3768" s="530"/>
      <c r="L3768" s="657"/>
      <c r="M3768" s="168"/>
      <c r="N3768" s="828"/>
      <c r="O3768" s="168"/>
      <c r="P3768" s="168"/>
      <c r="AB3768" s="1129" t="str">
        <f t="shared" si="78"/>
        <v/>
      </c>
    </row>
    <row r="3769" spans="1:28" ht="12.95" customHeight="1">
      <c r="A3769" s="168"/>
      <c r="B3769" s="168"/>
      <c r="C3769" s="532"/>
      <c r="D3769" s="168"/>
      <c r="E3769" s="168"/>
      <c r="F3769" s="168"/>
      <c r="G3769" s="168"/>
      <c r="H3769" s="530"/>
      <c r="I3769" s="530"/>
      <c r="J3769" s="660"/>
      <c r="K3769" s="530"/>
      <c r="L3769" s="657"/>
      <c r="M3769" s="168"/>
      <c r="N3769" s="828"/>
      <c r="O3769" s="168"/>
      <c r="P3769" s="168"/>
      <c r="AB3769" s="1129" t="str">
        <f t="shared" si="78"/>
        <v/>
      </c>
    </row>
    <row r="3770" spans="1:28" ht="12.95" customHeight="1">
      <c r="A3770" s="168"/>
      <c r="B3770" s="168"/>
      <c r="C3770" s="532"/>
      <c r="D3770" s="168"/>
      <c r="E3770" s="168"/>
      <c r="F3770" s="168"/>
      <c r="G3770" s="168"/>
      <c r="H3770" s="530"/>
      <c r="I3770" s="530"/>
      <c r="J3770" s="660"/>
      <c r="K3770" s="530"/>
      <c r="L3770" s="657"/>
      <c r="M3770" s="168"/>
      <c r="N3770" s="828"/>
      <c r="O3770" s="168"/>
      <c r="P3770" s="168"/>
      <c r="AB3770" s="1129" t="str">
        <f t="shared" si="78"/>
        <v/>
      </c>
    </row>
    <row r="3771" spans="1:28" ht="12.95" customHeight="1">
      <c r="A3771" s="168"/>
      <c r="B3771" s="168"/>
      <c r="C3771" s="532"/>
      <c r="D3771" s="168"/>
      <c r="E3771" s="168"/>
      <c r="F3771" s="168"/>
      <c r="G3771" s="168"/>
      <c r="H3771" s="530"/>
      <c r="I3771" s="530"/>
      <c r="J3771" s="660"/>
      <c r="K3771" s="530"/>
      <c r="L3771" s="657"/>
      <c r="M3771" s="168"/>
      <c r="N3771" s="828"/>
      <c r="O3771" s="168"/>
      <c r="P3771" s="168"/>
      <c r="AB3771" s="1129" t="str">
        <f t="shared" si="78"/>
        <v/>
      </c>
    </row>
    <row r="3772" spans="1:28" ht="12.95" customHeight="1">
      <c r="A3772" s="168"/>
      <c r="B3772" s="168"/>
      <c r="C3772" s="532"/>
      <c r="D3772" s="168"/>
      <c r="E3772" s="168"/>
      <c r="F3772" s="168"/>
      <c r="G3772" s="168"/>
      <c r="H3772" s="530"/>
      <c r="I3772" s="530"/>
      <c r="J3772" s="660"/>
      <c r="K3772" s="530"/>
      <c r="L3772" s="657"/>
      <c r="M3772" s="168"/>
      <c r="N3772" s="828"/>
      <c r="O3772" s="168"/>
      <c r="P3772" s="168"/>
      <c r="AB3772" s="1129" t="str">
        <f t="shared" si="78"/>
        <v/>
      </c>
    </row>
    <row r="3773" spans="1:28" ht="12.95" customHeight="1">
      <c r="A3773" s="168"/>
      <c r="B3773" s="168"/>
      <c r="C3773" s="532"/>
      <c r="D3773" s="168"/>
      <c r="E3773" s="168"/>
      <c r="F3773" s="168"/>
      <c r="G3773" s="168"/>
      <c r="H3773" s="530"/>
      <c r="I3773" s="530"/>
      <c r="J3773" s="660"/>
      <c r="K3773" s="530"/>
      <c r="L3773" s="657"/>
      <c r="M3773" s="168"/>
      <c r="N3773" s="828"/>
      <c r="O3773" s="168"/>
      <c r="P3773" s="168"/>
      <c r="AB3773" s="1129" t="str">
        <f t="shared" si="78"/>
        <v/>
      </c>
    </row>
    <row r="3774" spans="1:28" ht="12.95" customHeight="1">
      <c r="A3774" s="168"/>
      <c r="B3774" s="168"/>
      <c r="C3774" s="532"/>
      <c r="D3774" s="168"/>
      <c r="E3774" s="168"/>
      <c r="F3774" s="168"/>
      <c r="G3774" s="168"/>
      <c r="H3774" s="530"/>
      <c r="I3774" s="530"/>
      <c r="J3774" s="660"/>
      <c r="K3774" s="530"/>
      <c r="L3774" s="657"/>
      <c r="M3774" s="168"/>
      <c r="N3774" s="828"/>
      <c r="O3774" s="168"/>
      <c r="P3774" s="168"/>
      <c r="AB3774" s="1129" t="str">
        <f t="shared" si="78"/>
        <v/>
      </c>
    </row>
    <row r="3775" spans="1:28" ht="12.95" customHeight="1">
      <c r="A3775" s="168"/>
      <c r="B3775" s="168"/>
      <c r="C3775" s="532"/>
      <c r="D3775" s="168"/>
      <c r="E3775" s="168"/>
      <c r="F3775" s="168"/>
      <c r="G3775" s="168"/>
      <c r="H3775" s="530"/>
      <c r="I3775" s="530"/>
      <c r="J3775" s="660"/>
      <c r="K3775" s="530"/>
      <c r="L3775" s="657"/>
      <c r="M3775" s="168"/>
      <c r="N3775" s="828"/>
      <c r="O3775" s="168"/>
      <c r="P3775" s="168"/>
      <c r="AB3775" s="1129" t="str">
        <f t="shared" si="78"/>
        <v/>
      </c>
    </row>
    <row r="3776" spans="1:28" ht="12.95" customHeight="1">
      <c r="A3776" s="168"/>
      <c r="B3776" s="168"/>
      <c r="C3776" s="532"/>
      <c r="D3776" s="168"/>
      <c r="E3776" s="168"/>
      <c r="F3776" s="168"/>
      <c r="G3776" s="168"/>
      <c r="H3776" s="530"/>
      <c r="I3776" s="530"/>
      <c r="J3776" s="660"/>
      <c r="K3776" s="530"/>
      <c r="L3776" s="657"/>
      <c r="M3776" s="168"/>
      <c r="N3776" s="828"/>
      <c r="O3776" s="168"/>
      <c r="P3776" s="168"/>
      <c r="AB3776" s="1129" t="str">
        <f t="shared" si="78"/>
        <v/>
      </c>
    </row>
    <row r="3777" spans="1:28" ht="12.95" customHeight="1">
      <c r="A3777" s="168"/>
      <c r="B3777" s="168"/>
      <c r="C3777" s="532"/>
      <c r="D3777" s="168"/>
      <c r="E3777" s="168"/>
      <c r="F3777" s="168"/>
      <c r="G3777" s="168"/>
      <c r="H3777" s="530"/>
      <c r="I3777" s="530"/>
      <c r="J3777" s="660"/>
      <c r="K3777" s="530"/>
      <c r="L3777" s="657"/>
      <c r="M3777" s="168"/>
      <c r="N3777" s="828"/>
      <c r="O3777" s="168"/>
      <c r="P3777" s="168"/>
      <c r="AB3777" s="1129" t="str">
        <f t="shared" si="78"/>
        <v/>
      </c>
    </row>
    <row r="3778" spans="1:28" ht="12.95" customHeight="1">
      <c r="A3778" s="168"/>
      <c r="B3778" s="168"/>
      <c r="C3778" s="532"/>
      <c r="D3778" s="168"/>
      <c r="E3778" s="168"/>
      <c r="F3778" s="168"/>
      <c r="G3778" s="168"/>
      <c r="H3778" s="530"/>
      <c r="I3778" s="530"/>
      <c r="J3778" s="660"/>
      <c r="K3778" s="530"/>
      <c r="L3778" s="657"/>
      <c r="M3778" s="168"/>
      <c r="N3778" s="828"/>
      <c r="O3778" s="168"/>
      <c r="P3778" s="168"/>
      <c r="AB3778" s="1129" t="str">
        <f t="shared" si="78"/>
        <v/>
      </c>
    </row>
    <row r="3779" spans="1:28" ht="12.95" customHeight="1">
      <c r="A3779" s="168"/>
      <c r="B3779" s="168"/>
      <c r="C3779" s="532"/>
      <c r="D3779" s="168"/>
      <c r="E3779" s="168"/>
      <c r="F3779" s="168"/>
      <c r="G3779" s="168"/>
      <c r="H3779" s="530"/>
      <c r="I3779" s="530"/>
      <c r="J3779" s="660"/>
      <c r="K3779" s="530"/>
      <c r="L3779" s="657"/>
      <c r="M3779" s="168"/>
      <c r="N3779" s="828"/>
      <c r="O3779" s="168"/>
      <c r="P3779" s="168"/>
      <c r="AB3779" s="1129" t="str">
        <f t="shared" si="78"/>
        <v/>
      </c>
    </row>
    <row r="3780" spans="1:28" ht="12.95" customHeight="1">
      <c r="A3780" s="168"/>
      <c r="B3780" s="168"/>
      <c r="C3780" s="532"/>
      <c r="D3780" s="168"/>
      <c r="E3780" s="168"/>
      <c r="F3780" s="168"/>
      <c r="G3780" s="168"/>
      <c r="H3780" s="530"/>
      <c r="I3780" s="530"/>
      <c r="J3780" s="660"/>
      <c r="K3780" s="530"/>
      <c r="L3780" s="657"/>
      <c r="M3780" s="168"/>
      <c r="N3780" s="828"/>
      <c r="O3780" s="168"/>
      <c r="P3780" s="168"/>
      <c r="AB3780" s="1129" t="str">
        <f t="shared" si="78"/>
        <v/>
      </c>
    </row>
    <row r="3781" spans="1:28" ht="12.95" customHeight="1">
      <c r="A3781" s="168"/>
      <c r="B3781" s="168"/>
      <c r="C3781" s="532"/>
      <c r="D3781" s="168"/>
      <c r="E3781" s="168"/>
      <c r="F3781" s="168"/>
      <c r="G3781" s="168"/>
      <c r="H3781" s="530"/>
      <c r="I3781" s="530"/>
      <c r="J3781" s="660"/>
      <c r="K3781" s="530"/>
      <c r="L3781" s="657"/>
      <c r="M3781" s="168"/>
      <c r="N3781" s="828"/>
      <c r="O3781" s="168"/>
      <c r="P3781" s="168"/>
      <c r="AB3781" s="1129" t="str">
        <f t="shared" si="78"/>
        <v/>
      </c>
    </row>
    <row r="3782" spans="1:28" ht="12.95" customHeight="1">
      <c r="A3782" s="168"/>
      <c r="B3782" s="168"/>
      <c r="C3782" s="532"/>
      <c r="D3782" s="168"/>
      <c r="E3782" s="168"/>
      <c r="F3782" s="168"/>
      <c r="G3782" s="168"/>
      <c r="H3782" s="530"/>
      <c r="I3782" s="530"/>
      <c r="J3782" s="660"/>
      <c r="K3782" s="530"/>
      <c r="L3782" s="657"/>
      <c r="M3782" s="168"/>
      <c r="N3782" s="828"/>
      <c r="O3782" s="168"/>
      <c r="P3782" s="168"/>
      <c r="AB3782" s="1129" t="str">
        <f t="shared" si="78"/>
        <v/>
      </c>
    </row>
    <row r="3783" spans="1:28" ht="12.95" customHeight="1">
      <c r="A3783" s="168"/>
      <c r="B3783" s="168"/>
      <c r="C3783" s="532"/>
      <c r="D3783" s="168"/>
      <c r="E3783" s="168"/>
      <c r="F3783" s="168"/>
      <c r="G3783" s="168"/>
      <c r="H3783" s="530"/>
      <c r="I3783" s="530"/>
      <c r="J3783" s="660"/>
      <c r="K3783" s="530"/>
      <c r="L3783" s="657"/>
      <c r="M3783" s="168"/>
      <c r="N3783" s="828"/>
      <c r="O3783" s="168"/>
      <c r="P3783" s="168"/>
      <c r="AB3783" s="1129" t="str">
        <f t="shared" si="78"/>
        <v/>
      </c>
    </row>
    <row r="3784" spans="1:28" ht="12.95" customHeight="1">
      <c r="A3784" s="168"/>
      <c r="B3784" s="168"/>
      <c r="C3784" s="532"/>
      <c r="D3784" s="168"/>
      <c r="E3784" s="168"/>
      <c r="F3784" s="168"/>
      <c r="G3784" s="168"/>
      <c r="H3784" s="530"/>
      <c r="I3784" s="530"/>
      <c r="J3784" s="660"/>
      <c r="K3784" s="530"/>
      <c r="L3784" s="657"/>
      <c r="M3784" s="168"/>
      <c r="N3784" s="828"/>
      <c r="O3784" s="168"/>
      <c r="P3784" s="168"/>
      <c r="AB3784" s="1129" t="str">
        <f t="shared" si="78"/>
        <v/>
      </c>
    </row>
    <row r="3785" spans="1:28" ht="12.95" customHeight="1">
      <c r="A3785" s="168"/>
      <c r="B3785" s="168"/>
      <c r="C3785" s="532"/>
      <c r="D3785" s="168"/>
      <c r="E3785" s="168"/>
      <c r="F3785" s="168"/>
      <c r="G3785" s="168"/>
      <c r="H3785" s="530"/>
      <c r="I3785" s="530"/>
      <c r="J3785" s="660"/>
      <c r="K3785" s="530"/>
      <c r="L3785" s="657"/>
      <c r="M3785" s="168"/>
      <c r="N3785" s="828"/>
      <c r="O3785" s="168"/>
      <c r="P3785" s="168"/>
      <c r="AB3785" s="1129" t="str">
        <f t="shared" si="78"/>
        <v/>
      </c>
    </row>
    <row r="3786" spans="1:28" ht="12.95" customHeight="1">
      <c r="A3786" s="168"/>
      <c r="B3786" s="168"/>
      <c r="C3786" s="532"/>
      <c r="D3786" s="168"/>
      <c r="E3786" s="168"/>
      <c r="F3786" s="168"/>
      <c r="G3786" s="168"/>
      <c r="H3786" s="530"/>
      <c r="I3786" s="530"/>
      <c r="J3786" s="660"/>
      <c r="K3786" s="530"/>
      <c r="L3786" s="657"/>
      <c r="M3786" s="168"/>
      <c r="N3786" s="828"/>
      <c r="O3786" s="168"/>
      <c r="P3786" s="168"/>
      <c r="AB3786" s="1129" t="str">
        <f t="shared" si="78"/>
        <v/>
      </c>
    </row>
    <row r="3787" spans="1:28" ht="12.95" customHeight="1">
      <c r="A3787" s="168"/>
      <c r="B3787" s="168"/>
      <c r="C3787" s="532"/>
      <c r="D3787" s="168"/>
      <c r="E3787" s="168"/>
      <c r="F3787" s="168"/>
      <c r="G3787" s="168"/>
      <c r="H3787" s="530"/>
      <c r="I3787" s="530"/>
      <c r="J3787" s="660"/>
      <c r="K3787" s="530"/>
      <c r="L3787" s="657"/>
      <c r="M3787" s="168"/>
      <c r="N3787" s="828"/>
      <c r="O3787" s="168"/>
      <c r="P3787" s="168"/>
      <c r="AB3787" s="1129" t="str">
        <f t="shared" ref="AB3787:AB3850" si="79">IF(TRIM(A3787)="","",CONCATENATE(TRIM(D3787),TRIM(E3787)))</f>
        <v/>
      </c>
    </row>
    <row r="3788" spans="1:28" ht="12.95" customHeight="1">
      <c r="A3788" s="168"/>
      <c r="B3788" s="168"/>
      <c r="C3788" s="532"/>
      <c r="D3788" s="168"/>
      <c r="E3788" s="168"/>
      <c r="F3788" s="168"/>
      <c r="G3788" s="168"/>
      <c r="H3788" s="530"/>
      <c r="I3788" s="530"/>
      <c r="J3788" s="660"/>
      <c r="K3788" s="530"/>
      <c r="L3788" s="657"/>
      <c r="M3788" s="168"/>
      <c r="N3788" s="828"/>
      <c r="O3788" s="168"/>
      <c r="P3788" s="168"/>
      <c r="AB3788" s="1129" t="str">
        <f t="shared" si="79"/>
        <v/>
      </c>
    </row>
    <row r="3789" spans="1:28" ht="12.95" customHeight="1">
      <c r="A3789" s="168"/>
      <c r="B3789" s="168"/>
      <c r="C3789" s="532"/>
      <c r="D3789" s="168"/>
      <c r="E3789" s="168"/>
      <c r="F3789" s="168"/>
      <c r="G3789" s="168"/>
      <c r="H3789" s="530"/>
      <c r="I3789" s="530"/>
      <c r="J3789" s="660"/>
      <c r="K3789" s="530"/>
      <c r="L3789" s="657"/>
      <c r="M3789" s="168"/>
      <c r="N3789" s="828"/>
      <c r="O3789" s="168"/>
      <c r="P3789" s="168"/>
      <c r="AB3789" s="1129" t="str">
        <f t="shared" si="79"/>
        <v/>
      </c>
    </row>
    <row r="3790" spans="1:28" ht="12.95" customHeight="1">
      <c r="A3790" s="168"/>
      <c r="B3790" s="168"/>
      <c r="C3790" s="532"/>
      <c r="D3790" s="168"/>
      <c r="E3790" s="168"/>
      <c r="F3790" s="168"/>
      <c r="G3790" s="168"/>
      <c r="H3790" s="530"/>
      <c r="I3790" s="530"/>
      <c r="J3790" s="660"/>
      <c r="K3790" s="530"/>
      <c r="L3790" s="657"/>
      <c r="M3790" s="168"/>
      <c r="N3790" s="828"/>
      <c r="O3790" s="168"/>
      <c r="P3790" s="168"/>
      <c r="AB3790" s="1129" t="str">
        <f t="shared" si="79"/>
        <v/>
      </c>
    </row>
    <row r="3791" spans="1:28" ht="12.95" customHeight="1">
      <c r="A3791" s="168"/>
      <c r="B3791" s="168"/>
      <c r="C3791" s="532"/>
      <c r="D3791" s="168"/>
      <c r="E3791" s="168"/>
      <c r="F3791" s="168"/>
      <c r="G3791" s="168"/>
      <c r="H3791" s="530"/>
      <c r="I3791" s="530"/>
      <c r="J3791" s="660"/>
      <c r="K3791" s="530"/>
      <c r="L3791" s="657"/>
      <c r="M3791" s="168"/>
      <c r="N3791" s="828"/>
      <c r="O3791" s="168"/>
      <c r="P3791" s="168"/>
      <c r="AB3791" s="1129" t="str">
        <f t="shared" si="79"/>
        <v/>
      </c>
    </row>
    <row r="3792" spans="1:28" ht="12.95" customHeight="1">
      <c r="A3792" s="168"/>
      <c r="B3792" s="168"/>
      <c r="C3792" s="532"/>
      <c r="D3792" s="168"/>
      <c r="E3792" s="168"/>
      <c r="F3792" s="168"/>
      <c r="G3792" s="168"/>
      <c r="H3792" s="530"/>
      <c r="I3792" s="530"/>
      <c r="J3792" s="660"/>
      <c r="K3792" s="530"/>
      <c r="L3792" s="657"/>
      <c r="M3792" s="168"/>
      <c r="N3792" s="828"/>
      <c r="O3792" s="168"/>
      <c r="P3792" s="168"/>
      <c r="AB3792" s="1129" t="str">
        <f t="shared" si="79"/>
        <v/>
      </c>
    </row>
    <row r="3793" spans="1:28" ht="12.95" customHeight="1">
      <c r="A3793" s="168"/>
      <c r="B3793" s="168"/>
      <c r="C3793" s="532"/>
      <c r="D3793" s="168"/>
      <c r="E3793" s="168"/>
      <c r="F3793" s="168"/>
      <c r="G3793" s="168"/>
      <c r="H3793" s="530"/>
      <c r="I3793" s="530"/>
      <c r="J3793" s="660"/>
      <c r="K3793" s="530"/>
      <c r="L3793" s="657"/>
      <c r="M3793" s="168"/>
      <c r="N3793" s="828"/>
      <c r="O3793" s="168"/>
      <c r="P3793" s="168"/>
      <c r="AB3793" s="1129" t="str">
        <f t="shared" si="79"/>
        <v/>
      </c>
    </row>
    <row r="3794" spans="1:28" ht="12.95" customHeight="1">
      <c r="A3794" s="168"/>
      <c r="B3794" s="168"/>
      <c r="C3794" s="532"/>
      <c r="D3794" s="168"/>
      <c r="E3794" s="168"/>
      <c r="F3794" s="168"/>
      <c r="G3794" s="168"/>
      <c r="H3794" s="530"/>
      <c r="I3794" s="530"/>
      <c r="J3794" s="660"/>
      <c r="K3794" s="530"/>
      <c r="L3794" s="657"/>
      <c r="M3794" s="168"/>
      <c r="N3794" s="828"/>
      <c r="O3794" s="168"/>
      <c r="P3794" s="168"/>
      <c r="AB3794" s="1129" t="str">
        <f t="shared" si="79"/>
        <v/>
      </c>
    </row>
    <row r="3795" spans="1:28" ht="12.95" customHeight="1">
      <c r="A3795" s="168"/>
      <c r="B3795" s="168"/>
      <c r="C3795" s="532"/>
      <c r="D3795" s="168"/>
      <c r="E3795" s="168"/>
      <c r="F3795" s="168"/>
      <c r="G3795" s="168"/>
      <c r="H3795" s="530"/>
      <c r="I3795" s="530"/>
      <c r="J3795" s="660"/>
      <c r="K3795" s="530"/>
      <c r="L3795" s="657"/>
      <c r="M3795" s="168"/>
      <c r="N3795" s="828"/>
      <c r="O3795" s="168"/>
      <c r="P3795" s="168"/>
      <c r="AB3795" s="1129" t="str">
        <f t="shared" si="79"/>
        <v/>
      </c>
    </row>
    <row r="3796" spans="1:28" ht="12.95" customHeight="1">
      <c r="A3796" s="168"/>
      <c r="B3796" s="168"/>
      <c r="C3796" s="532"/>
      <c r="D3796" s="168"/>
      <c r="E3796" s="168"/>
      <c r="F3796" s="168"/>
      <c r="G3796" s="168"/>
      <c r="H3796" s="530"/>
      <c r="I3796" s="530"/>
      <c r="J3796" s="660"/>
      <c r="K3796" s="530"/>
      <c r="L3796" s="657"/>
      <c r="M3796" s="168"/>
      <c r="N3796" s="828"/>
      <c r="O3796" s="168"/>
      <c r="P3796" s="168"/>
      <c r="AB3796" s="1129" t="str">
        <f t="shared" si="79"/>
        <v/>
      </c>
    </row>
    <row r="3797" spans="1:28" ht="12.95" customHeight="1">
      <c r="A3797" s="168"/>
      <c r="B3797" s="168"/>
      <c r="C3797" s="532"/>
      <c r="D3797" s="168"/>
      <c r="E3797" s="168"/>
      <c r="F3797" s="168"/>
      <c r="G3797" s="168"/>
      <c r="H3797" s="530"/>
      <c r="I3797" s="530"/>
      <c r="J3797" s="660"/>
      <c r="K3797" s="530"/>
      <c r="L3797" s="657"/>
      <c r="M3797" s="168"/>
      <c r="N3797" s="828"/>
      <c r="O3797" s="168"/>
      <c r="P3797" s="168"/>
      <c r="AB3797" s="1129" t="str">
        <f t="shared" si="79"/>
        <v/>
      </c>
    </row>
    <row r="3798" spans="1:28" ht="12.95" customHeight="1">
      <c r="A3798" s="168"/>
      <c r="B3798" s="168"/>
      <c r="C3798" s="532"/>
      <c r="D3798" s="168"/>
      <c r="E3798" s="168"/>
      <c r="F3798" s="168"/>
      <c r="G3798" s="168"/>
      <c r="H3798" s="530"/>
      <c r="I3798" s="530"/>
      <c r="J3798" s="660"/>
      <c r="K3798" s="530"/>
      <c r="L3798" s="657"/>
      <c r="M3798" s="168"/>
      <c r="N3798" s="828"/>
      <c r="O3798" s="168"/>
      <c r="P3798" s="168"/>
      <c r="AB3798" s="1129" t="str">
        <f t="shared" si="79"/>
        <v/>
      </c>
    </row>
    <row r="3799" spans="1:28" ht="12.95" customHeight="1">
      <c r="A3799" s="168"/>
      <c r="B3799" s="168"/>
      <c r="C3799" s="532"/>
      <c r="D3799" s="168"/>
      <c r="E3799" s="168"/>
      <c r="F3799" s="168"/>
      <c r="G3799" s="168"/>
      <c r="H3799" s="530"/>
      <c r="I3799" s="530"/>
      <c r="J3799" s="660"/>
      <c r="K3799" s="530"/>
      <c r="L3799" s="657"/>
      <c r="M3799" s="168"/>
      <c r="N3799" s="828"/>
      <c r="O3799" s="168"/>
      <c r="P3799" s="168"/>
      <c r="AB3799" s="1129" t="str">
        <f t="shared" si="79"/>
        <v/>
      </c>
    </row>
    <row r="3800" spans="1:28" ht="12.95" customHeight="1">
      <c r="A3800" s="168"/>
      <c r="B3800" s="168"/>
      <c r="C3800" s="532"/>
      <c r="D3800" s="168"/>
      <c r="E3800" s="168"/>
      <c r="F3800" s="168"/>
      <c r="G3800" s="168"/>
      <c r="H3800" s="530"/>
      <c r="I3800" s="530"/>
      <c r="J3800" s="660"/>
      <c r="K3800" s="530"/>
      <c r="L3800" s="657"/>
      <c r="M3800" s="168"/>
      <c r="N3800" s="828"/>
      <c r="O3800" s="168"/>
      <c r="P3800" s="168"/>
      <c r="AB3800" s="1129" t="str">
        <f t="shared" si="79"/>
        <v/>
      </c>
    </row>
    <row r="3801" spans="1:28" ht="12.95" customHeight="1">
      <c r="A3801" s="168"/>
      <c r="B3801" s="168"/>
      <c r="C3801" s="532"/>
      <c r="D3801" s="168"/>
      <c r="E3801" s="168"/>
      <c r="F3801" s="168"/>
      <c r="G3801" s="168"/>
      <c r="H3801" s="530"/>
      <c r="I3801" s="530"/>
      <c r="J3801" s="660"/>
      <c r="K3801" s="530"/>
      <c r="L3801" s="657"/>
      <c r="M3801" s="168"/>
      <c r="N3801" s="828"/>
      <c r="O3801" s="168"/>
      <c r="P3801" s="168"/>
      <c r="AB3801" s="1129" t="str">
        <f t="shared" si="79"/>
        <v/>
      </c>
    </row>
    <row r="3802" spans="1:28" ht="12.95" customHeight="1">
      <c r="A3802" s="168"/>
      <c r="B3802" s="168"/>
      <c r="C3802" s="532"/>
      <c r="D3802" s="168"/>
      <c r="E3802" s="168"/>
      <c r="F3802" s="168"/>
      <c r="G3802" s="168"/>
      <c r="H3802" s="530"/>
      <c r="I3802" s="530"/>
      <c r="J3802" s="660"/>
      <c r="K3802" s="530"/>
      <c r="L3802" s="657"/>
      <c r="M3802" s="168"/>
      <c r="N3802" s="828"/>
      <c r="O3802" s="168"/>
      <c r="P3802" s="168"/>
      <c r="AB3802" s="1129" t="str">
        <f t="shared" si="79"/>
        <v/>
      </c>
    </row>
    <row r="3803" spans="1:28" ht="12.95" customHeight="1">
      <c r="A3803" s="168"/>
      <c r="B3803" s="168"/>
      <c r="C3803" s="532"/>
      <c r="D3803" s="168"/>
      <c r="E3803" s="168"/>
      <c r="F3803" s="168"/>
      <c r="G3803" s="168"/>
      <c r="H3803" s="530"/>
      <c r="I3803" s="530"/>
      <c r="J3803" s="660"/>
      <c r="K3803" s="530"/>
      <c r="L3803" s="657"/>
      <c r="M3803" s="168"/>
      <c r="N3803" s="828"/>
      <c r="O3803" s="168"/>
      <c r="P3803" s="168"/>
      <c r="AB3803" s="1129" t="str">
        <f t="shared" si="79"/>
        <v/>
      </c>
    </row>
    <row r="3804" spans="1:28" ht="12.95" customHeight="1">
      <c r="A3804" s="168"/>
      <c r="B3804" s="168"/>
      <c r="C3804" s="532"/>
      <c r="D3804" s="168"/>
      <c r="E3804" s="168"/>
      <c r="F3804" s="168"/>
      <c r="G3804" s="168"/>
      <c r="H3804" s="530"/>
      <c r="I3804" s="530"/>
      <c r="J3804" s="660"/>
      <c r="K3804" s="530"/>
      <c r="L3804" s="657"/>
      <c r="M3804" s="168"/>
      <c r="N3804" s="828"/>
      <c r="O3804" s="168"/>
      <c r="P3804" s="168"/>
      <c r="AB3804" s="1129" t="str">
        <f t="shared" si="79"/>
        <v/>
      </c>
    </row>
    <row r="3805" spans="1:28" ht="12.95" customHeight="1">
      <c r="A3805" s="168"/>
      <c r="B3805" s="168"/>
      <c r="C3805" s="532"/>
      <c r="D3805" s="168"/>
      <c r="E3805" s="168"/>
      <c r="F3805" s="168"/>
      <c r="G3805" s="168"/>
      <c r="H3805" s="530"/>
      <c r="I3805" s="530"/>
      <c r="J3805" s="660"/>
      <c r="K3805" s="530"/>
      <c r="L3805" s="657"/>
      <c r="M3805" s="168"/>
      <c r="N3805" s="828"/>
      <c r="O3805" s="168"/>
      <c r="P3805" s="168"/>
      <c r="AB3805" s="1129" t="str">
        <f t="shared" si="79"/>
        <v/>
      </c>
    </row>
    <row r="3806" spans="1:28" ht="12.95" customHeight="1">
      <c r="A3806" s="168"/>
      <c r="B3806" s="168"/>
      <c r="C3806" s="532"/>
      <c r="D3806" s="168"/>
      <c r="E3806" s="168"/>
      <c r="F3806" s="168"/>
      <c r="G3806" s="168"/>
      <c r="H3806" s="530"/>
      <c r="I3806" s="530"/>
      <c r="J3806" s="660"/>
      <c r="K3806" s="530"/>
      <c r="L3806" s="657"/>
      <c r="M3806" s="168"/>
      <c r="N3806" s="828"/>
      <c r="O3806" s="168"/>
      <c r="P3806" s="168"/>
      <c r="AB3806" s="1129" t="str">
        <f t="shared" si="79"/>
        <v/>
      </c>
    </row>
    <row r="3807" spans="1:28" ht="12.95" customHeight="1">
      <c r="A3807" s="168"/>
      <c r="B3807" s="168"/>
      <c r="C3807" s="532"/>
      <c r="D3807" s="168"/>
      <c r="E3807" s="168"/>
      <c r="F3807" s="168"/>
      <c r="G3807" s="168"/>
      <c r="H3807" s="530"/>
      <c r="I3807" s="530"/>
      <c r="J3807" s="660"/>
      <c r="K3807" s="530"/>
      <c r="L3807" s="657"/>
      <c r="M3807" s="168"/>
      <c r="N3807" s="828"/>
      <c r="O3807" s="168"/>
      <c r="P3807" s="168"/>
      <c r="AB3807" s="1129" t="str">
        <f t="shared" si="79"/>
        <v/>
      </c>
    </row>
    <row r="3808" spans="1:28" ht="12.95" customHeight="1">
      <c r="A3808" s="168"/>
      <c r="B3808" s="168"/>
      <c r="C3808" s="532"/>
      <c r="D3808" s="168"/>
      <c r="E3808" s="168"/>
      <c r="F3808" s="168"/>
      <c r="G3808" s="168"/>
      <c r="H3808" s="530"/>
      <c r="I3808" s="530"/>
      <c r="J3808" s="660"/>
      <c r="K3808" s="530"/>
      <c r="L3808" s="657"/>
      <c r="M3808" s="168"/>
      <c r="N3808" s="828"/>
      <c r="O3808" s="168"/>
      <c r="P3808" s="168"/>
      <c r="AB3808" s="1129" t="str">
        <f t="shared" si="79"/>
        <v/>
      </c>
    </row>
    <row r="3809" spans="1:28" ht="12.95" customHeight="1">
      <c r="A3809" s="168"/>
      <c r="B3809" s="168"/>
      <c r="C3809" s="532"/>
      <c r="D3809" s="168"/>
      <c r="E3809" s="168"/>
      <c r="F3809" s="168"/>
      <c r="G3809" s="168"/>
      <c r="H3809" s="530"/>
      <c r="I3809" s="530"/>
      <c r="J3809" s="660"/>
      <c r="K3809" s="530"/>
      <c r="L3809" s="657"/>
      <c r="M3809" s="168"/>
      <c r="N3809" s="828"/>
      <c r="O3809" s="168"/>
      <c r="P3809" s="168"/>
      <c r="AB3809" s="1129" t="str">
        <f t="shared" si="79"/>
        <v/>
      </c>
    </row>
    <row r="3810" spans="1:28" ht="12.95" customHeight="1">
      <c r="A3810" s="168"/>
      <c r="B3810" s="168"/>
      <c r="C3810" s="532"/>
      <c r="D3810" s="168"/>
      <c r="E3810" s="168"/>
      <c r="F3810" s="168"/>
      <c r="G3810" s="168"/>
      <c r="H3810" s="530"/>
      <c r="I3810" s="530"/>
      <c r="J3810" s="660"/>
      <c r="K3810" s="530"/>
      <c r="L3810" s="657"/>
      <c r="M3810" s="168"/>
      <c r="N3810" s="828"/>
      <c r="O3810" s="168"/>
      <c r="P3810" s="168"/>
      <c r="AB3810" s="1129" t="str">
        <f t="shared" si="79"/>
        <v/>
      </c>
    </row>
    <row r="3811" spans="1:28" ht="12.95" customHeight="1">
      <c r="A3811" s="168"/>
      <c r="B3811" s="168"/>
      <c r="C3811" s="532"/>
      <c r="D3811" s="168"/>
      <c r="E3811" s="168"/>
      <c r="F3811" s="168"/>
      <c r="G3811" s="168"/>
      <c r="H3811" s="530"/>
      <c r="I3811" s="530"/>
      <c r="J3811" s="660"/>
      <c r="K3811" s="530"/>
      <c r="L3811" s="657"/>
      <c r="M3811" s="168"/>
      <c r="N3811" s="828"/>
      <c r="O3811" s="168"/>
      <c r="P3811" s="168"/>
      <c r="AB3811" s="1129" t="str">
        <f t="shared" si="79"/>
        <v/>
      </c>
    </row>
    <row r="3812" spans="1:28" ht="12.95" customHeight="1">
      <c r="A3812" s="168"/>
      <c r="B3812" s="168"/>
      <c r="C3812" s="532"/>
      <c r="D3812" s="168"/>
      <c r="E3812" s="168"/>
      <c r="F3812" s="168"/>
      <c r="G3812" s="168"/>
      <c r="H3812" s="530"/>
      <c r="I3812" s="530"/>
      <c r="J3812" s="660"/>
      <c r="K3812" s="530"/>
      <c r="L3812" s="657"/>
      <c r="M3812" s="168"/>
      <c r="N3812" s="828"/>
      <c r="O3812" s="168"/>
      <c r="P3812" s="168"/>
      <c r="AB3812" s="1129" t="str">
        <f t="shared" si="79"/>
        <v/>
      </c>
    </row>
    <row r="3813" spans="1:28" ht="12.95" customHeight="1">
      <c r="A3813" s="168"/>
      <c r="B3813" s="168"/>
      <c r="C3813" s="532"/>
      <c r="D3813" s="168"/>
      <c r="E3813" s="168"/>
      <c r="F3813" s="168"/>
      <c r="G3813" s="168"/>
      <c r="H3813" s="530"/>
      <c r="I3813" s="530"/>
      <c r="J3813" s="660"/>
      <c r="K3813" s="530"/>
      <c r="L3813" s="657"/>
      <c r="M3813" s="168"/>
      <c r="N3813" s="828"/>
      <c r="O3813" s="168"/>
      <c r="P3813" s="168"/>
      <c r="AB3813" s="1129" t="str">
        <f t="shared" si="79"/>
        <v/>
      </c>
    </row>
    <row r="3814" spans="1:28" ht="12.95" customHeight="1">
      <c r="A3814" s="168"/>
      <c r="B3814" s="168"/>
      <c r="C3814" s="532"/>
      <c r="D3814" s="168"/>
      <c r="E3814" s="168"/>
      <c r="F3814" s="168"/>
      <c r="G3814" s="168"/>
      <c r="H3814" s="530"/>
      <c r="I3814" s="530"/>
      <c r="J3814" s="660"/>
      <c r="K3814" s="530"/>
      <c r="L3814" s="657"/>
      <c r="M3814" s="168"/>
      <c r="N3814" s="828"/>
      <c r="O3814" s="168"/>
      <c r="P3814" s="168"/>
      <c r="AB3814" s="1129" t="str">
        <f t="shared" si="79"/>
        <v/>
      </c>
    </row>
    <row r="3815" spans="1:28" ht="12.95" customHeight="1">
      <c r="A3815" s="168"/>
      <c r="B3815" s="168"/>
      <c r="C3815" s="532"/>
      <c r="D3815" s="168"/>
      <c r="E3815" s="168"/>
      <c r="F3815" s="168"/>
      <c r="G3815" s="168"/>
      <c r="H3815" s="530"/>
      <c r="I3815" s="530"/>
      <c r="J3815" s="660"/>
      <c r="K3815" s="530"/>
      <c r="L3815" s="657"/>
      <c r="M3815" s="168"/>
      <c r="N3815" s="828"/>
      <c r="O3815" s="168"/>
      <c r="P3815" s="168"/>
      <c r="AB3815" s="1129" t="str">
        <f t="shared" si="79"/>
        <v/>
      </c>
    </row>
    <row r="3816" spans="1:28" ht="12.95" customHeight="1">
      <c r="A3816" s="168"/>
      <c r="B3816" s="168"/>
      <c r="C3816" s="532"/>
      <c r="D3816" s="168"/>
      <c r="E3816" s="168"/>
      <c r="F3816" s="168"/>
      <c r="G3816" s="168"/>
      <c r="H3816" s="530"/>
      <c r="I3816" s="530"/>
      <c r="J3816" s="660"/>
      <c r="K3816" s="530"/>
      <c r="L3816" s="657"/>
      <c r="M3816" s="168"/>
      <c r="N3816" s="828"/>
      <c r="O3816" s="168"/>
      <c r="P3816" s="168"/>
      <c r="AB3816" s="1129" t="str">
        <f t="shared" si="79"/>
        <v/>
      </c>
    </row>
    <row r="3817" spans="1:28" ht="12.95" customHeight="1">
      <c r="A3817" s="168"/>
      <c r="B3817" s="168"/>
      <c r="C3817" s="532"/>
      <c r="D3817" s="168"/>
      <c r="E3817" s="168"/>
      <c r="F3817" s="168"/>
      <c r="G3817" s="168"/>
      <c r="H3817" s="530"/>
      <c r="I3817" s="530"/>
      <c r="J3817" s="660"/>
      <c r="K3817" s="530"/>
      <c r="L3817" s="657"/>
      <c r="M3817" s="168"/>
      <c r="N3817" s="828"/>
      <c r="O3817" s="168"/>
      <c r="P3817" s="168"/>
      <c r="AB3817" s="1129" t="str">
        <f t="shared" si="79"/>
        <v/>
      </c>
    </row>
    <row r="3818" spans="1:28" ht="12.95" customHeight="1">
      <c r="A3818" s="168"/>
      <c r="B3818" s="168"/>
      <c r="C3818" s="532"/>
      <c r="D3818" s="168"/>
      <c r="E3818" s="168"/>
      <c r="F3818" s="168"/>
      <c r="G3818" s="168"/>
      <c r="H3818" s="530"/>
      <c r="I3818" s="530"/>
      <c r="J3818" s="660"/>
      <c r="K3818" s="530"/>
      <c r="L3818" s="657"/>
      <c r="M3818" s="168"/>
      <c r="N3818" s="828"/>
      <c r="O3818" s="168"/>
      <c r="P3818" s="168"/>
      <c r="AB3818" s="1129" t="str">
        <f t="shared" si="79"/>
        <v/>
      </c>
    </row>
    <row r="3819" spans="1:28" ht="12.95" customHeight="1">
      <c r="A3819" s="168"/>
      <c r="B3819" s="168"/>
      <c r="C3819" s="532"/>
      <c r="D3819" s="168"/>
      <c r="E3819" s="168"/>
      <c r="F3819" s="168"/>
      <c r="G3819" s="168"/>
      <c r="H3819" s="530"/>
      <c r="I3819" s="530"/>
      <c r="J3819" s="660"/>
      <c r="K3819" s="530"/>
      <c r="L3819" s="657"/>
      <c r="M3819" s="168"/>
      <c r="N3819" s="828"/>
      <c r="O3819" s="168"/>
      <c r="P3819" s="168"/>
      <c r="AB3819" s="1129" t="str">
        <f t="shared" si="79"/>
        <v/>
      </c>
    </row>
    <row r="3820" spans="1:28" ht="12.95" customHeight="1">
      <c r="A3820" s="168"/>
      <c r="B3820" s="168"/>
      <c r="C3820" s="532"/>
      <c r="D3820" s="168"/>
      <c r="E3820" s="168"/>
      <c r="F3820" s="168"/>
      <c r="G3820" s="168"/>
      <c r="H3820" s="530"/>
      <c r="I3820" s="530"/>
      <c r="J3820" s="660"/>
      <c r="K3820" s="530"/>
      <c r="L3820" s="657"/>
      <c r="M3820" s="168"/>
      <c r="N3820" s="828"/>
      <c r="O3820" s="168"/>
      <c r="P3820" s="168"/>
      <c r="AB3820" s="1129" t="str">
        <f t="shared" si="79"/>
        <v/>
      </c>
    </row>
    <row r="3821" spans="1:28" ht="12.95" customHeight="1">
      <c r="A3821" s="168"/>
      <c r="B3821" s="168"/>
      <c r="C3821" s="532"/>
      <c r="D3821" s="168"/>
      <c r="E3821" s="168"/>
      <c r="F3821" s="168"/>
      <c r="G3821" s="168"/>
      <c r="H3821" s="530"/>
      <c r="I3821" s="530"/>
      <c r="J3821" s="660"/>
      <c r="K3821" s="530"/>
      <c r="L3821" s="657"/>
      <c r="M3821" s="168"/>
      <c r="N3821" s="828"/>
      <c r="O3821" s="168"/>
      <c r="P3821" s="168"/>
      <c r="AB3821" s="1129" t="str">
        <f t="shared" si="79"/>
        <v/>
      </c>
    </row>
    <row r="3822" spans="1:28" ht="12.95" customHeight="1">
      <c r="A3822" s="168"/>
      <c r="B3822" s="168"/>
      <c r="C3822" s="532"/>
      <c r="D3822" s="168"/>
      <c r="E3822" s="168"/>
      <c r="F3822" s="168"/>
      <c r="G3822" s="168"/>
      <c r="H3822" s="530"/>
      <c r="I3822" s="530"/>
      <c r="J3822" s="660"/>
      <c r="K3822" s="530"/>
      <c r="L3822" s="657"/>
      <c r="M3822" s="168"/>
      <c r="N3822" s="828"/>
      <c r="O3822" s="168"/>
      <c r="P3822" s="168"/>
      <c r="AB3822" s="1129" t="str">
        <f t="shared" si="79"/>
        <v/>
      </c>
    </row>
    <row r="3823" spans="1:28" ht="12.95" customHeight="1">
      <c r="A3823" s="168"/>
      <c r="B3823" s="168"/>
      <c r="C3823" s="532"/>
      <c r="D3823" s="168"/>
      <c r="E3823" s="168"/>
      <c r="F3823" s="168"/>
      <c r="G3823" s="168"/>
      <c r="H3823" s="530"/>
      <c r="I3823" s="530"/>
      <c r="J3823" s="660"/>
      <c r="K3823" s="530"/>
      <c r="L3823" s="657"/>
      <c r="M3823" s="168"/>
      <c r="N3823" s="828"/>
      <c r="O3823" s="168"/>
      <c r="P3823" s="168"/>
      <c r="AB3823" s="1129" t="str">
        <f t="shared" si="79"/>
        <v/>
      </c>
    </row>
    <row r="3824" spans="1:28" ht="12.95" customHeight="1">
      <c r="A3824" s="168"/>
      <c r="B3824" s="168"/>
      <c r="C3824" s="532"/>
      <c r="D3824" s="168"/>
      <c r="E3824" s="168"/>
      <c r="F3824" s="168"/>
      <c r="G3824" s="168"/>
      <c r="H3824" s="530"/>
      <c r="I3824" s="530"/>
      <c r="J3824" s="660"/>
      <c r="K3824" s="530"/>
      <c r="L3824" s="657"/>
      <c r="M3824" s="168"/>
      <c r="N3824" s="828"/>
      <c r="O3824" s="168"/>
      <c r="P3824" s="168"/>
      <c r="AB3824" s="1129" t="str">
        <f t="shared" si="79"/>
        <v/>
      </c>
    </row>
    <row r="3825" spans="1:28" ht="12.95" customHeight="1">
      <c r="A3825" s="168"/>
      <c r="B3825" s="168"/>
      <c r="C3825" s="532"/>
      <c r="D3825" s="168"/>
      <c r="E3825" s="168"/>
      <c r="F3825" s="168"/>
      <c r="G3825" s="168"/>
      <c r="H3825" s="530"/>
      <c r="I3825" s="530"/>
      <c r="J3825" s="660"/>
      <c r="K3825" s="530"/>
      <c r="L3825" s="657"/>
      <c r="M3825" s="168"/>
      <c r="N3825" s="828"/>
      <c r="O3825" s="168"/>
      <c r="P3825" s="168"/>
      <c r="AB3825" s="1129" t="str">
        <f t="shared" si="79"/>
        <v/>
      </c>
    </row>
    <row r="3826" spans="1:28" ht="12.95" customHeight="1">
      <c r="A3826" s="168"/>
      <c r="B3826" s="168"/>
      <c r="C3826" s="532"/>
      <c r="D3826" s="168"/>
      <c r="E3826" s="168"/>
      <c r="F3826" s="168"/>
      <c r="G3826" s="168"/>
      <c r="H3826" s="530"/>
      <c r="I3826" s="530"/>
      <c r="J3826" s="660"/>
      <c r="K3826" s="530"/>
      <c r="L3826" s="657"/>
      <c r="M3826" s="168"/>
      <c r="N3826" s="828"/>
      <c r="O3826" s="168"/>
      <c r="P3826" s="168"/>
      <c r="AB3826" s="1129" t="str">
        <f t="shared" si="79"/>
        <v/>
      </c>
    </row>
    <row r="3827" spans="1:28" ht="12.95" customHeight="1">
      <c r="A3827" s="168"/>
      <c r="B3827" s="168"/>
      <c r="C3827" s="532"/>
      <c r="D3827" s="168"/>
      <c r="E3827" s="168"/>
      <c r="F3827" s="168"/>
      <c r="G3827" s="168"/>
      <c r="H3827" s="530"/>
      <c r="I3827" s="530"/>
      <c r="J3827" s="660"/>
      <c r="K3827" s="530"/>
      <c r="L3827" s="657"/>
      <c r="M3827" s="168"/>
      <c r="N3827" s="828"/>
      <c r="O3827" s="168"/>
      <c r="P3827" s="168"/>
      <c r="AB3827" s="1129" t="str">
        <f t="shared" si="79"/>
        <v/>
      </c>
    </row>
    <row r="3828" spans="1:28" ht="12.95" customHeight="1">
      <c r="A3828" s="168"/>
      <c r="B3828" s="168"/>
      <c r="C3828" s="532"/>
      <c r="D3828" s="168"/>
      <c r="E3828" s="168"/>
      <c r="F3828" s="168"/>
      <c r="G3828" s="168"/>
      <c r="H3828" s="530"/>
      <c r="I3828" s="530"/>
      <c r="J3828" s="660"/>
      <c r="K3828" s="530"/>
      <c r="L3828" s="657"/>
      <c r="M3828" s="168"/>
      <c r="N3828" s="828"/>
      <c r="O3828" s="168"/>
      <c r="P3828" s="168"/>
      <c r="AB3828" s="1129" t="str">
        <f t="shared" si="79"/>
        <v/>
      </c>
    </row>
    <row r="3829" spans="1:28" ht="12.95" customHeight="1">
      <c r="A3829" s="168"/>
      <c r="B3829" s="168"/>
      <c r="C3829" s="532"/>
      <c r="D3829" s="168"/>
      <c r="E3829" s="168"/>
      <c r="F3829" s="168"/>
      <c r="G3829" s="168"/>
      <c r="H3829" s="530"/>
      <c r="I3829" s="530"/>
      <c r="J3829" s="660"/>
      <c r="K3829" s="530"/>
      <c r="L3829" s="657"/>
      <c r="M3829" s="168"/>
      <c r="N3829" s="828"/>
      <c r="O3829" s="168"/>
      <c r="P3829" s="168"/>
      <c r="AB3829" s="1129" t="str">
        <f t="shared" si="79"/>
        <v/>
      </c>
    </row>
    <row r="3830" spans="1:28" ht="12.95" customHeight="1">
      <c r="A3830" s="168"/>
      <c r="B3830" s="168"/>
      <c r="C3830" s="532"/>
      <c r="D3830" s="168"/>
      <c r="E3830" s="168"/>
      <c r="F3830" s="168"/>
      <c r="G3830" s="168"/>
      <c r="H3830" s="530"/>
      <c r="I3830" s="530"/>
      <c r="J3830" s="660"/>
      <c r="K3830" s="530"/>
      <c r="L3830" s="657"/>
      <c r="M3830" s="168"/>
      <c r="N3830" s="828"/>
      <c r="O3830" s="168"/>
      <c r="P3830" s="168"/>
      <c r="AB3830" s="1129" t="str">
        <f t="shared" si="79"/>
        <v/>
      </c>
    </row>
    <row r="3831" spans="1:28" ht="12.95" customHeight="1">
      <c r="A3831" s="168"/>
      <c r="B3831" s="168"/>
      <c r="C3831" s="532"/>
      <c r="D3831" s="168"/>
      <c r="E3831" s="168"/>
      <c r="F3831" s="168"/>
      <c r="G3831" s="168"/>
      <c r="H3831" s="530"/>
      <c r="I3831" s="530"/>
      <c r="J3831" s="660"/>
      <c r="K3831" s="530"/>
      <c r="L3831" s="657"/>
      <c r="M3831" s="168"/>
      <c r="N3831" s="828"/>
      <c r="O3831" s="168"/>
      <c r="P3831" s="168"/>
      <c r="AB3831" s="1129" t="str">
        <f t="shared" si="79"/>
        <v/>
      </c>
    </row>
    <row r="3832" spans="1:28" ht="12.95" customHeight="1">
      <c r="A3832" s="168"/>
      <c r="B3832" s="168"/>
      <c r="C3832" s="532"/>
      <c r="D3832" s="168"/>
      <c r="E3832" s="168"/>
      <c r="F3832" s="168"/>
      <c r="G3832" s="168"/>
      <c r="H3832" s="530"/>
      <c r="I3832" s="530"/>
      <c r="J3832" s="660"/>
      <c r="K3832" s="530"/>
      <c r="L3832" s="657"/>
      <c r="M3832" s="168"/>
      <c r="N3832" s="828"/>
      <c r="O3832" s="168"/>
      <c r="P3832" s="168"/>
      <c r="AB3832" s="1129" t="str">
        <f t="shared" si="79"/>
        <v/>
      </c>
    </row>
    <row r="3833" spans="1:28" ht="12.95" customHeight="1">
      <c r="A3833" s="168"/>
      <c r="B3833" s="168"/>
      <c r="C3833" s="532"/>
      <c r="D3833" s="168"/>
      <c r="E3833" s="168"/>
      <c r="F3833" s="168"/>
      <c r="G3833" s="168"/>
      <c r="H3833" s="530"/>
      <c r="I3833" s="530"/>
      <c r="J3833" s="660"/>
      <c r="K3833" s="530"/>
      <c r="L3833" s="657"/>
      <c r="M3833" s="168"/>
      <c r="N3833" s="828"/>
      <c r="O3833" s="168"/>
      <c r="P3833" s="168"/>
      <c r="AB3833" s="1129" t="str">
        <f t="shared" si="79"/>
        <v/>
      </c>
    </row>
    <row r="3834" spans="1:28" ht="12.95" customHeight="1">
      <c r="A3834" s="168"/>
      <c r="B3834" s="168"/>
      <c r="C3834" s="532"/>
      <c r="D3834" s="168"/>
      <c r="E3834" s="168"/>
      <c r="F3834" s="168"/>
      <c r="G3834" s="168"/>
      <c r="H3834" s="530"/>
      <c r="I3834" s="530"/>
      <c r="J3834" s="660"/>
      <c r="K3834" s="530"/>
      <c r="L3834" s="657"/>
      <c r="M3834" s="168"/>
      <c r="N3834" s="828"/>
      <c r="O3834" s="168"/>
      <c r="P3834" s="168"/>
      <c r="AB3834" s="1129" t="str">
        <f t="shared" si="79"/>
        <v/>
      </c>
    </row>
    <row r="3835" spans="1:28" ht="12.95" customHeight="1">
      <c r="A3835" s="168"/>
      <c r="B3835" s="168"/>
      <c r="C3835" s="532"/>
      <c r="D3835" s="168"/>
      <c r="E3835" s="168"/>
      <c r="F3835" s="168"/>
      <c r="G3835" s="168"/>
      <c r="H3835" s="530"/>
      <c r="I3835" s="530"/>
      <c r="J3835" s="660"/>
      <c r="K3835" s="530"/>
      <c r="L3835" s="657"/>
      <c r="M3835" s="168"/>
      <c r="N3835" s="828"/>
      <c r="O3835" s="168"/>
      <c r="P3835" s="168"/>
      <c r="AB3835" s="1129" t="str">
        <f t="shared" si="79"/>
        <v/>
      </c>
    </row>
    <row r="3836" spans="1:28" ht="12.95" customHeight="1">
      <c r="A3836" s="168"/>
      <c r="B3836" s="168"/>
      <c r="C3836" s="532"/>
      <c r="D3836" s="168"/>
      <c r="E3836" s="168"/>
      <c r="F3836" s="168"/>
      <c r="G3836" s="168"/>
      <c r="H3836" s="530"/>
      <c r="I3836" s="530"/>
      <c r="J3836" s="660"/>
      <c r="K3836" s="530"/>
      <c r="L3836" s="657"/>
      <c r="M3836" s="168"/>
      <c r="N3836" s="828"/>
      <c r="O3836" s="168"/>
      <c r="P3836" s="168"/>
      <c r="AB3836" s="1129" t="str">
        <f t="shared" si="79"/>
        <v/>
      </c>
    </row>
    <row r="3837" spans="1:28" ht="12.95" customHeight="1">
      <c r="A3837" s="168"/>
      <c r="B3837" s="168"/>
      <c r="C3837" s="532"/>
      <c r="D3837" s="168"/>
      <c r="E3837" s="168"/>
      <c r="F3837" s="168"/>
      <c r="G3837" s="168"/>
      <c r="H3837" s="530"/>
      <c r="I3837" s="530"/>
      <c r="J3837" s="660"/>
      <c r="K3837" s="530"/>
      <c r="L3837" s="657"/>
      <c r="M3837" s="168"/>
      <c r="N3837" s="828"/>
      <c r="O3837" s="168"/>
      <c r="P3837" s="168"/>
      <c r="AB3837" s="1129" t="str">
        <f t="shared" si="79"/>
        <v/>
      </c>
    </row>
    <row r="3838" spans="1:28" ht="12.95" customHeight="1">
      <c r="A3838" s="168"/>
      <c r="B3838" s="168"/>
      <c r="C3838" s="532"/>
      <c r="D3838" s="168"/>
      <c r="E3838" s="168"/>
      <c r="F3838" s="168"/>
      <c r="G3838" s="168"/>
      <c r="H3838" s="530"/>
      <c r="I3838" s="530"/>
      <c r="J3838" s="660"/>
      <c r="K3838" s="530"/>
      <c r="L3838" s="657"/>
      <c r="M3838" s="168"/>
      <c r="N3838" s="828"/>
      <c r="O3838" s="168"/>
      <c r="P3838" s="168"/>
      <c r="AB3838" s="1129" t="str">
        <f t="shared" si="79"/>
        <v/>
      </c>
    </row>
    <row r="3839" spans="1:28" ht="12.95" customHeight="1">
      <c r="A3839" s="168"/>
      <c r="B3839" s="168"/>
      <c r="C3839" s="532"/>
      <c r="D3839" s="168"/>
      <c r="E3839" s="168"/>
      <c r="F3839" s="168"/>
      <c r="G3839" s="168"/>
      <c r="H3839" s="530"/>
      <c r="I3839" s="530"/>
      <c r="J3839" s="660"/>
      <c r="K3839" s="530"/>
      <c r="L3839" s="657"/>
      <c r="M3839" s="168"/>
      <c r="N3839" s="828"/>
      <c r="O3839" s="168"/>
      <c r="P3839" s="168"/>
      <c r="AB3839" s="1129" t="str">
        <f t="shared" si="79"/>
        <v/>
      </c>
    </row>
    <row r="3840" spans="1:28" ht="12.95" customHeight="1">
      <c r="A3840" s="168"/>
      <c r="B3840" s="168"/>
      <c r="C3840" s="532"/>
      <c r="D3840" s="168"/>
      <c r="E3840" s="168"/>
      <c r="F3840" s="168"/>
      <c r="G3840" s="168"/>
      <c r="H3840" s="530"/>
      <c r="I3840" s="530"/>
      <c r="J3840" s="660"/>
      <c r="K3840" s="530"/>
      <c r="L3840" s="657"/>
      <c r="M3840" s="168"/>
      <c r="N3840" s="828"/>
      <c r="O3840" s="168"/>
      <c r="P3840" s="168"/>
      <c r="AB3840" s="1129" t="str">
        <f t="shared" si="79"/>
        <v/>
      </c>
    </row>
    <row r="3841" spans="1:28" ht="12.95" customHeight="1">
      <c r="A3841" s="168"/>
      <c r="B3841" s="168"/>
      <c r="C3841" s="532"/>
      <c r="D3841" s="168"/>
      <c r="E3841" s="168"/>
      <c r="F3841" s="168"/>
      <c r="G3841" s="168"/>
      <c r="H3841" s="530"/>
      <c r="I3841" s="530"/>
      <c r="J3841" s="660"/>
      <c r="K3841" s="530"/>
      <c r="L3841" s="657"/>
      <c r="M3841" s="168"/>
      <c r="N3841" s="828"/>
      <c r="O3841" s="168"/>
      <c r="P3841" s="168"/>
      <c r="AB3841" s="1129" t="str">
        <f t="shared" si="79"/>
        <v/>
      </c>
    </row>
    <row r="3842" spans="1:28" ht="12.95" customHeight="1">
      <c r="A3842" s="168"/>
      <c r="B3842" s="168"/>
      <c r="C3842" s="532"/>
      <c r="D3842" s="168"/>
      <c r="E3842" s="168"/>
      <c r="F3842" s="168"/>
      <c r="G3842" s="168"/>
      <c r="H3842" s="530"/>
      <c r="I3842" s="530"/>
      <c r="J3842" s="660"/>
      <c r="K3842" s="530"/>
      <c r="L3842" s="657"/>
      <c r="M3842" s="168"/>
      <c r="N3842" s="828"/>
      <c r="O3842" s="168"/>
      <c r="P3842" s="168"/>
      <c r="AB3842" s="1129" t="str">
        <f t="shared" si="79"/>
        <v/>
      </c>
    </row>
    <row r="3843" spans="1:28" ht="12.95" customHeight="1">
      <c r="A3843" s="168"/>
      <c r="B3843" s="168"/>
      <c r="C3843" s="532"/>
      <c r="D3843" s="168"/>
      <c r="E3843" s="168"/>
      <c r="F3843" s="168"/>
      <c r="G3843" s="168"/>
      <c r="H3843" s="530"/>
      <c r="I3843" s="530"/>
      <c r="J3843" s="660"/>
      <c r="K3843" s="530"/>
      <c r="L3843" s="657"/>
      <c r="M3843" s="168"/>
      <c r="N3843" s="828"/>
      <c r="O3843" s="168"/>
      <c r="P3843" s="168"/>
      <c r="AB3843" s="1129" t="str">
        <f t="shared" si="79"/>
        <v/>
      </c>
    </row>
    <row r="3844" spans="1:28" ht="12.95" customHeight="1">
      <c r="A3844" s="168"/>
      <c r="B3844" s="168"/>
      <c r="C3844" s="532"/>
      <c r="D3844" s="168"/>
      <c r="E3844" s="168"/>
      <c r="F3844" s="168"/>
      <c r="G3844" s="168"/>
      <c r="H3844" s="530"/>
      <c r="I3844" s="530"/>
      <c r="J3844" s="660"/>
      <c r="K3844" s="530"/>
      <c r="L3844" s="657"/>
      <c r="M3844" s="168"/>
      <c r="N3844" s="828"/>
      <c r="O3844" s="168"/>
      <c r="P3844" s="168"/>
      <c r="AB3844" s="1129" t="str">
        <f t="shared" si="79"/>
        <v/>
      </c>
    </row>
    <row r="3845" spans="1:28" ht="12.95" customHeight="1">
      <c r="A3845" s="168"/>
      <c r="B3845" s="168"/>
      <c r="C3845" s="532"/>
      <c r="D3845" s="168"/>
      <c r="E3845" s="168"/>
      <c r="F3845" s="168"/>
      <c r="G3845" s="168"/>
      <c r="H3845" s="530"/>
      <c r="I3845" s="530"/>
      <c r="J3845" s="660"/>
      <c r="K3845" s="530"/>
      <c r="L3845" s="657"/>
      <c r="M3845" s="168"/>
      <c r="N3845" s="828"/>
      <c r="O3845" s="168"/>
      <c r="P3845" s="168"/>
      <c r="AB3845" s="1129" t="str">
        <f t="shared" si="79"/>
        <v/>
      </c>
    </row>
    <row r="3846" spans="1:28" ht="12.95" customHeight="1">
      <c r="A3846" s="168"/>
      <c r="B3846" s="168"/>
      <c r="C3846" s="532"/>
      <c r="D3846" s="168"/>
      <c r="E3846" s="168"/>
      <c r="F3846" s="168"/>
      <c r="G3846" s="168"/>
      <c r="H3846" s="530"/>
      <c r="I3846" s="530"/>
      <c r="J3846" s="660"/>
      <c r="K3846" s="530"/>
      <c r="L3846" s="657"/>
      <c r="M3846" s="168"/>
      <c r="N3846" s="828"/>
      <c r="O3846" s="168"/>
      <c r="P3846" s="168"/>
      <c r="AB3846" s="1129" t="str">
        <f t="shared" si="79"/>
        <v/>
      </c>
    </row>
    <row r="3847" spans="1:28" ht="12.95" customHeight="1">
      <c r="A3847" s="168"/>
      <c r="B3847" s="168"/>
      <c r="C3847" s="532"/>
      <c r="D3847" s="168"/>
      <c r="E3847" s="168"/>
      <c r="F3847" s="168"/>
      <c r="G3847" s="168"/>
      <c r="H3847" s="530"/>
      <c r="I3847" s="530"/>
      <c r="J3847" s="660"/>
      <c r="K3847" s="530"/>
      <c r="L3847" s="657"/>
      <c r="M3847" s="168"/>
      <c r="N3847" s="828"/>
      <c r="O3847" s="168"/>
      <c r="P3847" s="168"/>
      <c r="AB3847" s="1129" t="str">
        <f t="shared" si="79"/>
        <v/>
      </c>
    </row>
    <row r="3848" spans="1:28" ht="12.95" customHeight="1">
      <c r="A3848" s="168"/>
      <c r="B3848" s="168"/>
      <c r="C3848" s="532"/>
      <c r="D3848" s="168"/>
      <c r="E3848" s="168"/>
      <c r="F3848" s="168"/>
      <c r="G3848" s="168"/>
      <c r="H3848" s="530"/>
      <c r="I3848" s="530"/>
      <c r="J3848" s="660"/>
      <c r="K3848" s="530"/>
      <c r="L3848" s="657"/>
      <c r="M3848" s="168"/>
      <c r="N3848" s="828"/>
      <c r="O3848" s="168"/>
      <c r="P3848" s="168"/>
      <c r="AB3848" s="1129" t="str">
        <f t="shared" si="79"/>
        <v/>
      </c>
    </row>
    <row r="3849" spans="1:28" ht="12.95" customHeight="1">
      <c r="A3849" s="168"/>
      <c r="B3849" s="168"/>
      <c r="C3849" s="532"/>
      <c r="D3849" s="168"/>
      <c r="E3849" s="168"/>
      <c r="F3849" s="168"/>
      <c r="G3849" s="168"/>
      <c r="H3849" s="530"/>
      <c r="I3849" s="530"/>
      <c r="J3849" s="660"/>
      <c r="K3849" s="530"/>
      <c r="L3849" s="657"/>
      <c r="M3849" s="168"/>
      <c r="N3849" s="828"/>
      <c r="O3849" s="168"/>
      <c r="P3849" s="168"/>
      <c r="AB3849" s="1129" t="str">
        <f t="shared" si="79"/>
        <v/>
      </c>
    </row>
    <row r="3850" spans="1:28" ht="12.95" customHeight="1">
      <c r="A3850" s="168"/>
      <c r="B3850" s="168"/>
      <c r="C3850" s="532"/>
      <c r="D3850" s="168"/>
      <c r="E3850" s="168"/>
      <c r="F3850" s="168"/>
      <c r="G3850" s="168"/>
      <c r="H3850" s="530"/>
      <c r="I3850" s="530"/>
      <c r="J3850" s="660"/>
      <c r="K3850" s="530"/>
      <c r="L3850" s="657"/>
      <c r="M3850" s="168"/>
      <c r="N3850" s="828"/>
      <c r="O3850" s="168"/>
      <c r="P3850" s="168"/>
      <c r="AB3850" s="1129" t="str">
        <f t="shared" si="79"/>
        <v/>
      </c>
    </row>
    <row r="3851" spans="1:28" ht="12.95" customHeight="1">
      <c r="A3851" s="168"/>
      <c r="B3851" s="168"/>
      <c r="C3851" s="532"/>
      <c r="D3851" s="168"/>
      <c r="E3851" s="168"/>
      <c r="F3851" s="168"/>
      <c r="G3851" s="168"/>
      <c r="H3851" s="530"/>
      <c r="I3851" s="530"/>
      <c r="J3851" s="660"/>
      <c r="K3851" s="530"/>
      <c r="L3851" s="657"/>
      <c r="M3851" s="168"/>
      <c r="N3851" s="828"/>
      <c r="O3851" s="168"/>
      <c r="P3851" s="168"/>
      <c r="AB3851" s="1129" t="str">
        <f t="shared" ref="AB3851:AB3914" si="80">IF(TRIM(A3851)="","",CONCATENATE(TRIM(D3851),TRIM(E3851)))</f>
        <v/>
      </c>
    </row>
    <row r="3852" spans="1:28" ht="12.95" customHeight="1">
      <c r="A3852" s="168"/>
      <c r="B3852" s="168"/>
      <c r="C3852" s="532"/>
      <c r="D3852" s="168"/>
      <c r="E3852" s="168"/>
      <c r="F3852" s="168"/>
      <c r="G3852" s="168"/>
      <c r="H3852" s="530"/>
      <c r="I3852" s="530"/>
      <c r="J3852" s="660"/>
      <c r="K3852" s="530"/>
      <c r="L3852" s="657"/>
      <c r="M3852" s="168"/>
      <c r="N3852" s="828"/>
      <c r="O3852" s="168"/>
      <c r="P3852" s="168"/>
      <c r="AB3852" s="1129" t="str">
        <f t="shared" si="80"/>
        <v/>
      </c>
    </row>
    <row r="3853" spans="1:28" ht="12.95" customHeight="1">
      <c r="A3853" s="168"/>
      <c r="B3853" s="168"/>
      <c r="C3853" s="532"/>
      <c r="D3853" s="168"/>
      <c r="E3853" s="168"/>
      <c r="F3853" s="168"/>
      <c r="G3853" s="168"/>
      <c r="H3853" s="530"/>
      <c r="I3853" s="530"/>
      <c r="J3853" s="660"/>
      <c r="K3853" s="530"/>
      <c r="L3853" s="657"/>
      <c r="M3853" s="168"/>
      <c r="N3853" s="828"/>
      <c r="O3853" s="168"/>
      <c r="P3853" s="168"/>
      <c r="AB3853" s="1129" t="str">
        <f t="shared" si="80"/>
        <v/>
      </c>
    </row>
    <row r="3854" spans="1:28" ht="12.95" customHeight="1">
      <c r="A3854" s="168"/>
      <c r="B3854" s="168"/>
      <c r="C3854" s="532"/>
      <c r="D3854" s="168"/>
      <c r="E3854" s="168"/>
      <c r="F3854" s="168"/>
      <c r="G3854" s="168"/>
      <c r="H3854" s="530"/>
      <c r="I3854" s="530"/>
      <c r="J3854" s="660"/>
      <c r="K3854" s="530"/>
      <c r="L3854" s="657"/>
      <c r="M3854" s="168"/>
      <c r="N3854" s="828"/>
      <c r="O3854" s="168"/>
      <c r="P3854" s="168"/>
      <c r="AB3854" s="1129" t="str">
        <f t="shared" si="80"/>
        <v/>
      </c>
    </row>
    <row r="3855" spans="1:28" ht="12.95" customHeight="1">
      <c r="A3855" s="168"/>
      <c r="B3855" s="168"/>
      <c r="C3855" s="532"/>
      <c r="D3855" s="168"/>
      <c r="E3855" s="168"/>
      <c r="F3855" s="168"/>
      <c r="G3855" s="168"/>
      <c r="H3855" s="530"/>
      <c r="I3855" s="530"/>
      <c r="J3855" s="660"/>
      <c r="K3855" s="530"/>
      <c r="L3855" s="657"/>
      <c r="M3855" s="168"/>
      <c r="N3855" s="828"/>
      <c r="O3855" s="168"/>
      <c r="P3855" s="168"/>
      <c r="AB3855" s="1129" t="str">
        <f t="shared" si="80"/>
        <v/>
      </c>
    </row>
    <row r="3856" spans="1:28" ht="12.95" customHeight="1">
      <c r="A3856" s="168"/>
      <c r="B3856" s="168"/>
      <c r="C3856" s="532"/>
      <c r="D3856" s="168"/>
      <c r="E3856" s="168"/>
      <c r="F3856" s="168"/>
      <c r="G3856" s="168"/>
      <c r="H3856" s="530"/>
      <c r="I3856" s="530"/>
      <c r="J3856" s="660"/>
      <c r="K3856" s="530"/>
      <c r="L3856" s="657"/>
      <c r="M3856" s="168"/>
      <c r="N3856" s="828"/>
      <c r="O3856" s="168"/>
      <c r="P3856" s="168"/>
      <c r="AB3856" s="1129" t="str">
        <f t="shared" si="80"/>
        <v/>
      </c>
    </row>
    <row r="3857" spans="1:28" ht="12.95" customHeight="1">
      <c r="A3857" s="168"/>
      <c r="B3857" s="168"/>
      <c r="C3857" s="532"/>
      <c r="D3857" s="168"/>
      <c r="E3857" s="168"/>
      <c r="F3857" s="168"/>
      <c r="G3857" s="168"/>
      <c r="H3857" s="530"/>
      <c r="I3857" s="530"/>
      <c r="J3857" s="660"/>
      <c r="K3857" s="530"/>
      <c r="L3857" s="657"/>
      <c r="M3857" s="168"/>
      <c r="N3857" s="828"/>
      <c r="O3857" s="168"/>
      <c r="P3857" s="168"/>
      <c r="AB3857" s="1129" t="str">
        <f t="shared" si="80"/>
        <v/>
      </c>
    </row>
    <row r="3858" spans="1:28" ht="12.95" customHeight="1">
      <c r="A3858" s="168"/>
      <c r="B3858" s="168"/>
      <c r="C3858" s="532"/>
      <c r="D3858" s="168"/>
      <c r="E3858" s="168"/>
      <c r="F3858" s="168"/>
      <c r="G3858" s="168"/>
      <c r="H3858" s="530"/>
      <c r="I3858" s="530"/>
      <c r="J3858" s="660"/>
      <c r="K3858" s="530"/>
      <c r="L3858" s="657"/>
      <c r="M3858" s="168"/>
      <c r="N3858" s="828"/>
      <c r="O3858" s="168"/>
      <c r="P3858" s="168"/>
      <c r="AB3858" s="1129" t="str">
        <f t="shared" si="80"/>
        <v/>
      </c>
    </row>
    <row r="3859" spans="1:28" ht="12.95" customHeight="1">
      <c r="A3859" s="168"/>
      <c r="B3859" s="168"/>
      <c r="C3859" s="532"/>
      <c r="D3859" s="168"/>
      <c r="E3859" s="168"/>
      <c r="F3859" s="168"/>
      <c r="G3859" s="168"/>
      <c r="H3859" s="530"/>
      <c r="I3859" s="530"/>
      <c r="J3859" s="660"/>
      <c r="K3859" s="530"/>
      <c r="L3859" s="657"/>
      <c r="M3859" s="168"/>
      <c r="N3859" s="828"/>
      <c r="O3859" s="168"/>
      <c r="P3859" s="168"/>
      <c r="AB3859" s="1129" t="str">
        <f t="shared" si="80"/>
        <v/>
      </c>
    </row>
    <row r="3860" spans="1:28" ht="12.95" customHeight="1">
      <c r="A3860" s="168"/>
      <c r="B3860" s="168"/>
      <c r="C3860" s="532"/>
      <c r="D3860" s="168"/>
      <c r="E3860" s="168"/>
      <c r="F3860" s="168"/>
      <c r="G3860" s="168"/>
      <c r="H3860" s="530"/>
      <c r="I3860" s="530"/>
      <c r="J3860" s="660"/>
      <c r="K3860" s="530"/>
      <c r="L3860" s="657"/>
      <c r="M3860" s="168"/>
      <c r="N3860" s="828"/>
      <c r="O3860" s="168"/>
      <c r="P3860" s="168"/>
      <c r="AB3860" s="1129" t="str">
        <f t="shared" si="80"/>
        <v/>
      </c>
    </row>
    <row r="3861" spans="1:28" ht="12.95" customHeight="1">
      <c r="A3861" s="168"/>
      <c r="B3861" s="168"/>
      <c r="C3861" s="532"/>
      <c r="D3861" s="168"/>
      <c r="E3861" s="168"/>
      <c r="F3861" s="168"/>
      <c r="G3861" s="168"/>
      <c r="H3861" s="530"/>
      <c r="I3861" s="530"/>
      <c r="J3861" s="660"/>
      <c r="K3861" s="530"/>
      <c r="L3861" s="657"/>
      <c r="M3861" s="168"/>
      <c r="N3861" s="828"/>
      <c r="O3861" s="168"/>
      <c r="P3861" s="168"/>
      <c r="AB3861" s="1129" t="str">
        <f t="shared" si="80"/>
        <v/>
      </c>
    </row>
    <row r="3862" spans="1:28" ht="12.95" customHeight="1">
      <c r="A3862" s="168"/>
      <c r="B3862" s="168"/>
      <c r="C3862" s="532"/>
      <c r="D3862" s="168"/>
      <c r="E3862" s="168"/>
      <c r="F3862" s="168"/>
      <c r="G3862" s="168"/>
      <c r="H3862" s="530"/>
      <c r="I3862" s="530"/>
      <c r="J3862" s="660"/>
      <c r="K3862" s="530"/>
      <c r="L3862" s="657"/>
      <c r="M3862" s="168"/>
      <c r="N3862" s="828"/>
      <c r="O3862" s="168"/>
      <c r="P3862" s="168"/>
      <c r="AB3862" s="1129" t="str">
        <f t="shared" si="80"/>
        <v/>
      </c>
    </row>
    <row r="3863" spans="1:28" ht="12.95" customHeight="1">
      <c r="A3863" s="168"/>
      <c r="B3863" s="168"/>
      <c r="C3863" s="532"/>
      <c r="D3863" s="168"/>
      <c r="E3863" s="168"/>
      <c r="F3863" s="168"/>
      <c r="G3863" s="168"/>
      <c r="H3863" s="530"/>
      <c r="I3863" s="530"/>
      <c r="J3863" s="660"/>
      <c r="K3863" s="530"/>
      <c r="L3863" s="657"/>
      <c r="M3863" s="168"/>
      <c r="N3863" s="828"/>
      <c r="O3863" s="168"/>
      <c r="P3863" s="168"/>
      <c r="AB3863" s="1129" t="str">
        <f t="shared" si="80"/>
        <v/>
      </c>
    </row>
    <row r="3864" spans="1:28" ht="12.95" customHeight="1">
      <c r="A3864" s="168"/>
      <c r="B3864" s="168"/>
      <c r="C3864" s="532"/>
      <c r="D3864" s="168"/>
      <c r="E3864" s="168"/>
      <c r="F3864" s="168"/>
      <c r="G3864" s="168"/>
      <c r="H3864" s="530"/>
      <c r="I3864" s="530"/>
      <c r="J3864" s="660"/>
      <c r="K3864" s="530"/>
      <c r="L3864" s="657"/>
      <c r="M3864" s="168"/>
      <c r="N3864" s="828"/>
      <c r="O3864" s="168"/>
      <c r="P3864" s="168"/>
      <c r="AB3864" s="1129" t="str">
        <f t="shared" si="80"/>
        <v/>
      </c>
    </row>
    <row r="3865" spans="1:28" ht="12.95" customHeight="1">
      <c r="A3865" s="168"/>
      <c r="B3865" s="168"/>
      <c r="C3865" s="532"/>
      <c r="D3865" s="168"/>
      <c r="E3865" s="168"/>
      <c r="F3865" s="168"/>
      <c r="G3865" s="168"/>
      <c r="H3865" s="530"/>
      <c r="I3865" s="530"/>
      <c r="J3865" s="660"/>
      <c r="K3865" s="530"/>
      <c r="L3865" s="657"/>
      <c r="M3865" s="168"/>
      <c r="N3865" s="828"/>
      <c r="O3865" s="168"/>
      <c r="P3865" s="168"/>
      <c r="AB3865" s="1129" t="str">
        <f t="shared" si="80"/>
        <v/>
      </c>
    </row>
    <row r="3866" spans="1:28" ht="12.95" customHeight="1">
      <c r="A3866" s="168"/>
      <c r="B3866" s="168"/>
      <c r="C3866" s="532"/>
      <c r="D3866" s="168"/>
      <c r="E3866" s="168"/>
      <c r="F3866" s="168"/>
      <c r="G3866" s="168"/>
      <c r="H3866" s="530"/>
      <c r="I3866" s="530"/>
      <c r="J3866" s="660"/>
      <c r="K3866" s="530"/>
      <c r="L3866" s="657"/>
      <c r="M3866" s="168"/>
      <c r="N3866" s="828"/>
      <c r="O3866" s="168"/>
      <c r="P3866" s="168"/>
      <c r="AB3866" s="1129" t="str">
        <f t="shared" si="80"/>
        <v/>
      </c>
    </row>
    <row r="3867" spans="1:28" ht="12.95" customHeight="1">
      <c r="A3867" s="168"/>
      <c r="B3867" s="168"/>
      <c r="C3867" s="532"/>
      <c r="D3867" s="168"/>
      <c r="E3867" s="168"/>
      <c r="F3867" s="168"/>
      <c r="G3867" s="168"/>
      <c r="H3867" s="530"/>
      <c r="I3867" s="530"/>
      <c r="J3867" s="660"/>
      <c r="K3867" s="530"/>
      <c r="L3867" s="657"/>
      <c r="M3867" s="168"/>
      <c r="N3867" s="828"/>
      <c r="O3867" s="168"/>
      <c r="P3867" s="168"/>
      <c r="AB3867" s="1129" t="str">
        <f t="shared" si="80"/>
        <v/>
      </c>
    </row>
    <row r="3868" spans="1:28" ht="12.95" customHeight="1">
      <c r="A3868" s="168"/>
      <c r="B3868" s="168"/>
      <c r="C3868" s="532"/>
      <c r="D3868" s="168"/>
      <c r="E3868" s="168"/>
      <c r="F3868" s="168"/>
      <c r="G3868" s="168"/>
      <c r="H3868" s="530"/>
      <c r="I3868" s="530"/>
      <c r="J3868" s="660"/>
      <c r="K3868" s="530"/>
      <c r="L3868" s="657"/>
      <c r="M3868" s="168"/>
      <c r="N3868" s="828"/>
      <c r="O3868" s="168"/>
      <c r="P3868" s="168"/>
      <c r="AB3868" s="1129" t="str">
        <f t="shared" si="80"/>
        <v/>
      </c>
    </row>
    <row r="3869" spans="1:28" ht="12.95" customHeight="1">
      <c r="A3869" s="168"/>
      <c r="B3869" s="168"/>
      <c r="C3869" s="532"/>
      <c r="D3869" s="168"/>
      <c r="E3869" s="168"/>
      <c r="F3869" s="168"/>
      <c r="G3869" s="168"/>
      <c r="H3869" s="530"/>
      <c r="I3869" s="530"/>
      <c r="J3869" s="660"/>
      <c r="K3869" s="530"/>
      <c r="L3869" s="657"/>
      <c r="M3869" s="168"/>
      <c r="N3869" s="828"/>
      <c r="O3869" s="168"/>
      <c r="P3869" s="168"/>
      <c r="AB3869" s="1129" t="str">
        <f t="shared" si="80"/>
        <v/>
      </c>
    </row>
    <row r="3870" spans="1:28" ht="12.95" customHeight="1">
      <c r="A3870" s="168"/>
      <c r="B3870" s="168"/>
      <c r="C3870" s="532"/>
      <c r="D3870" s="168"/>
      <c r="E3870" s="168"/>
      <c r="F3870" s="168"/>
      <c r="G3870" s="168"/>
      <c r="H3870" s="530"/>
      <c r="I3870" s="530"/>
      <c r="J3870" s="660"/>
      <c r="K3870" s="530"/>
      <c r="L3870" s="657"/>
      <c r="M3870" s="168"/>
      <c r="N3870" s="828"/>
      <c r="O3870" s="168"/>
      <c r="P3870" s="168"/>
      <c r="AB3870" s="1129" t="str">
        <f t="shared" si="80"/>
        <v/>
      </c>
    </row>
    <row r="3871" spans="1:28" ht="12.95" customHeight="1">
      <c r="A3871" s="168"/>
      <c r="B3871" s="168"/>
      <c r="C3871" s="532"/>
      <c r="D3871" s="168"/>
      <c r="E3871" s="168"/>
      <c r="F3871" s="168"/>
      <c r="G3871" s="168"/>
      <c r="H3871" s="530"/>
      <c r="I3871" s="530"/>
      <c r="J3871" s="660"/>
      <c r="K3871" s="530"/>
      <c r="L3871" s="657"/>
      <c r="M3871" s="168"/>
      <c r="N3871" s="828"/>
      <c r="O3871" s="168"/>
      <c r="P3871" s="168"/>
      <c r="AB3871" s="1129" t="str">
        <f t="shared" si="80"/>
        <v/>
      </c>
    </row>
    <row r="3872" spans="1:28" ht="12.95" customHeight="1">
      <c r="A3872" s="168"/>
      <c r="B3872" s="168"/>
      <c r="C3872" s="532"/>
      <c r="D3872" s="168"/>
      <c r="E3872" s="168"/>
      <c r="F3872" s="168"/>
      <c r="G3872" s="168"/>
      <c r="H3872" s="530"/>
      <c r="I3872" s="530"/>
      <c r="J3872" s="660"/>
      <c r="K3872" s="530"/>
      <c r="L3872" s="657"/>
      <c r="M3872" s="168"/>
      <c r="N3872" s="828"/>
      <c r="O3872" s="168"/>
      <c r="P3872" s="168"/>
      <c r="AB3872" s="1129" t="str">
        <f t="shared" si="80"/>
        <v/>
      </c>
    </row>
    <row r="3873" spans="1:28" ht="12.95" customHeight="1">
      <c r="A3873" s="168"/>
      <c r="B3873" s="168"/>
      <c r="C3873" s="532"/>
      <c r="D3873" s="168"/>
      <c r="E3873" s="168"/>
      <c r="F3873" s="168"/>
      <c r="G3873" s="168"/>
      <c r="H3873" s="530"/>
      <c r="I3873" s="530"/>
      <c r="J3873" s="660"/>
      <c r="K3873" s="530"/>
      <c r="L3873" s="657"/>
      <c r="M3873" s="168"/>
      <c r="N3873" s="828"/>
      <c r="O3873" s="168"/>
      <c r="P3873" s="168"/>
      <c r="AB3873" s="1129" t="str">
        <f t="shared" si="80"/>
        <v/>
      </c>
    </row>
    <row r="3874" spans="1:28" ht="12.95" customHeight="1">
      <c r="A3874" s="168"/>
      <c r="B3874" s="168"/>
      <c r="C3874" s="532"/>
      <c r="D3874" s="168"/>
      <c r="E3874" s="168"/>
      <c r="F3874" s="168"/>
      <c r="G3874" s="168"/>
      <c r="H3874" s="530"/>
      <c r="I3874" s="530"/>
      <c r="J3874" s="660"/>
      <c r="K3874" s="530"/>
      <c r="L3874" s="657"/>
      <c r="M3874" s="168"/>
      <c r="N3874" s="828"/>
      <c r="O3874" s="168"/>
      <c r="P3874" s="168"/>
      <c r="AB3874" s="1129" t="str">
        <f t="shared" si="80"/>
        <v/>
      </c>
    </row>
    <row r="3875" spans="1:28" ht="12.95" customHeight="1">
      <c r="A3875" s="168"/>
      <c r="B3875" s="168"/>
      <c r="C3875" s="532"/>
      <c r="D3875" s="168"/>
      <c r="E3875" s="168"/>
      <c r="F3875" s="168"/>
      <c r="G3875" s="168"/>
      <c r="H3875" s="530"/>
      <c r="I3875" s="530"/>
      <c r="J3875" s="660"/>
      <c r="K3875" s="530"/>
      <c r="L3875" s="657"/>
      <c r="M3875" s="168"/>
      <c r="N3875" s="828"/>
      <c r="O3875" s="168"/>
      <c r="P3875" s="168"/>
      <c r="AB3875" s="1129" t="str">
        <f t="shared" si="80"/>
        <v/>
      </c>
    </row>
    <row r="3876" spans="1:28" ht="12.95" customHeight="1">
      <c r="A3876" s="168"/>
      <c r="B3876" s="168"/>
      <c r="C3876" s="532"/>
      <c r="D3876" s="168"/>
      <c r="E3876" s="168"/>
      <c r="F3876" s="168"/>
      <c r="G3876" s="168"/>
      <c r="H3876" s="530"/>
      <c r="I3876" s="530"/>
      <c r="J3876" s="660"/>
      <c r="K3876" s="530"/>
      <c r="L3876" s="657"/>
      <c r="M3876" s="168"/>
      <c r="N3876" s="828"/>
      <c r="O3876" s="168"/>
      <c r="P3876" s="168"/>
      <c r="AB3876" s="1129" t="str">
        <f t="shared" si="80"/>
        <v/>
      </c>
    </row>
    <row r="3877" spans="1:28" ht="12.95" customHeight="1">
      <c r="A3877" s="168"/>
      <c r="B3877" s="168"/>
      <c r="C3877" s="532"/>
      <c r="D3877" s="168"/>
      <c r="E3877" s="168"/>
      <c r="F3877" s="168"/>
      <c r="G3877" s="168"/>
      <c r="H3877" s="530"/>
      <c r="I3877" s="530"/>
      <c r="J3877" s="660"/>
      <c r="K3877" s="530"/>
      <c r="L3877" s="657"/>
      <c r="M3877" s="168"/>
      <c r="N3877" s="828"/>
      <c r="O3877" s="168"/>
      <c r="P3877" s="168"/>
      <c r="AB3877" s="1129" t="str">
        <f t="shared" si="80"/>
        <v/>
      </c>
    </row>
    <row r="3878" spans="1:28" ht="12.95" customHeight="1">
      <c r="A3878" s="168"/>
      <c r="B3878" s="168"/>
      <c r="C3878" s="532"/>
      <c r="D3878" s="168"/>
      <c r="E3878" s="168"/>
      <c r="F3878" s="168"/>
      <c r="G3878" s="168"/>
      <c r="H3878" s="530"/>
      <c r="I3878" s="530"/>
      <c r="J3878" s="660"/>
      <c r="K3878" s="530"/>
      <c r="L3878" s="657"/>
      <c r="M3878" s="168"/>
      <c r="N3878" s="828"/>
      <c r="O3878" s="168"/>
      <c r="P3878" s="168"/>
      <c r="AB3878" s="1129" t="str">
        <f t="shared" si="80"/>
        <v/>
      </c>
    </row>
    <row r="3879" spans="1:28" ht="12.95" customHeight="1">
      <c r="A3879" s="168"/>
      <c r="B3879" s="168"/>
      <c r="C3879" s="532"/>
      <c r="D3879" s="168"/>
      <c r="E3879" s="168"/>
      <c r="F3879" s="168"/>
      <c r="G3879" s="168"/>
      <c r="H3879" s="530"/>
      <c r="I3879" s="530"/>
      <c r="J3879" s="660"/>
      <c r="K3879" s="530"/>
      <c r="L3879" s="657"/>
      <c r="M3879" s="168"/>
      <c r="N3879" s="828"/>
      <c r="O3879" s="168"/>
      <c r="P3879" s="168"/>
      <c r="AB3879" s="1129" t="str">
        <f t="shared" si="80"/>
        <v/>
      </c>
    </row>
    <row r="3880" spans="1:28" ht="12.95" customHeight="1">
      <c r="A3880" s="168"/>
      <c r="B3880" s="168"/>
      <c r="C3880" s="532"/>
      <c r="D3880" s="168"/>
      <c r="E3880" s="168"/>
      <c r="F3880" s="168"/>
      <c r="G3880" s="168"/>
      <c r="H3880" s="530"/>
      <c r="I3880" s="530"/>
      <c r="J3880" s="660"/>
      <c r="K3880" s="530"/>
      <c r="L3880" s="657"/>
      <c r="M3880" s="168"/>
      <c r="N3880" s="828"/>
      <c r="O3880" s="168"/>
      <c r="P3880" s="168"/>
      <c r="AB3880" s="1129" t="str">
        <f t="shared" si="80"/>
        <v/>
      </c>
    </row>
    <row r="3881" spans="1:28" ht="12.95" customHeight="1">
      <c r="A3881" s="168"/>
      <c r="B3881" s="168"/>
      <c r="C3881" s="532"/>
      <c r="D3881" s="168"/>
      <c r="E3881" s="168"/>
      <c r="F3881" s="168"/>
      <c r="G3881" s="168"/>
      <c r="H3881" s="530"/>
      <c r="I3881" s="530"/>
      <c r="J3881" s="660"/>
      <c r="K3881" s="530"/>
      <c r="L3881" s="657"/>
      <c r="M3881" s="168"/>
      <c r="N3881" s="828"/>
      <c r="O3881" s="168"/>
      <c r="P3881" s="168"/>
      <c r="AB3881" s="1129" t="str">
        <f t="shared" si="80"/>
        <v/>
      </c>
    </row>
    <row r="3882" spans="1:28" ht="12.95" customHeight="1">
      <c r="A3882" s="168"/>
      <c r="B3882" s="168"/>
      <c r="C3882" s="532"/>
      <c r="D3882" s="168"/>
      <c r="E3882" s="168"/>
      <c r="F3882" s="168"/>
      <c r="G3882" s="168"/>
      <c r="H3882" s="530"/>
      <c r="I3882" s="530"/>
      <c r="J3882" s="660"/>
      <c r="K3882" s="530"/>
      <c r="L3882" s="657"/>
      <c r="M3882" s="168"/>
      <c r="N3882" s="828"/>
      <c r="O3882" s="168"/>
      <c r="P3882" s="168"/>
      <c r="AB3882" s="1129" t="str">
        <f t="shared" si="80"/>
        <v/>
      </c>
    </row>
    <row r="3883" spans="1:28" ht="12.95" customHeight="1">
      <c r="A3883" s="168"/>
      <c r="B3883" s="168"/>
      <c r="C3883" s="532"/>
      <c r="D3883" s="168"/>
      <c r="E3883" s="168"/>
      <c r="F3883" s="168"/>
      <c r="G3883" s="168"/>
      <c r="H3883" s="530"/>
      <c r="I3883" s="530"/>
      <c r="J3883" s="660"/>
      <c r="K3883" s="530"/>
      <c r="L3883" s="657"/>
      <c r="M3883" s="168"/>
      <c r="N3883" s="828"/>
      <c r="O3883" s="168"/>
      <c r="P3883" s="168"/>
      <c r="AB3883" s="1129" t="str">
        <f t="shared" si="80"/>
        <v/>
      </c>
    </row>
    <row r="3884" spans="1:28" ht="12.95" customHeight="1">
      <c r="A3884" s="168"/>
      <c r="B3884" s="168"/>
      <c r="C3884" s="532"/>
      <c r="D3884" s="168"/>
      <c r="E3884" s="168"/>
      <c r="F3884" s="168"/>
      <c r="G3884" s="168"/>
      <c r="H3884" s="530"/>
      <c r="I3884" s="530"/>
      <c r="J3884" s="660"/>
      <c r="K3884" s="530"/>
      <c r="L3884" s="657"/>
      <c r="M3884" s="168"/>
      <c r="N3884" s="828"/>
      <c r="O3884" s="168"/>
      <c r="P3884" s="168"/>
      <c r="AB3884" s="1129" t="str">
        <f t="shared" si="80"/>
        <v/>
      </c>
    </row>
    <row r="3885" spans="1:28" ht="12.95" customHeight="1">
      <c r="A3885" s="168"/>
      <c r="B3885" s="168"/>
      <c r="C3885" s="532"/>
      <c r="D3885" s="168"/>
      <c r="E3885" s="168"/>
      <c r="F3885" s="168"/>
      <c r="G3885" s="168"/>
      <c r="H3885" s="530"/>
      <c r="I3885" s="530"/>
      <c r="J3885" s="660"/>
      <c r="K3885" s="530"/>
      <c r="L3885" s="657"/>
      <c r="M3885" s="168"/>
      <c r="N3885" s="828"/>
      <c r="O3885" s="168"/>
      <c r="P3885" s="168"/>
      <c r="AB3885" s="1129" t="str">
        <f t="shared" si="80"/>
        <v/>
      </c>
    </row>
    <row r="3886" spans="1:28" ht="12.95" customHeight="1">
      <c r="A3886" s="168"/>
      <c r="B3886" s="168"/>
      <c r="C3886" s="532"/>
      <c r="D3886" s="168"/>
      <c r="E3886" s="168"/>
      <c r="F3886" s="168"/>
      <c r="G3886" s="168"/>
      <c r="H3886" s="530"/>
      <c r="I3886" s="530"/>
      <c r="J3886" s="660"/>
      <c r="K3886" s="530"/>
      <c r="L3886" s="657"/>
      <c r="M3886" s="168"/>
      <c r="N3886" s="828"/>
      <c r="O3886" s="168"/>
      <c r="P3886" s="168"/>
      <c r="AB3886" s="1129" t="str">
        <f t="shared" si="80"/>
        <v/>
      </c>
    </row>
    <row r="3887" spans="1:28" ht="12.95" customHeight="1">
      <c r="A3887" s="168"/>
      <c r="B3887" s="168"/>
      <c r="C3887" s="532"/>
      <c r="D3887" s="168"/>
      <c r="E3887" s="168"/>
      <c r="F3887" s="168"/>
      <c r="G3887" s="168"/>
      <c r="H3887" s="530"/>
      <c r="I3887" s="530"/>
      <c r="J3887" s="660"/>
      <c r="K3887" s="530"/>
      <c r="L3887" s="657"/>
      <c r="M3887" s="168"/>
      <c r="N3887" s="828"/>
      <c r="O3887" s="168"/>
      <c r="P3887" s="168"/>
      <c r="AB3887" s="1129" t="str">
        <f t="shared" si="80"/>
        <v/>
      </c>
    </row>
    <row r="3888" spans="1:28" ht="12.95" customHeight="1">
      <c r="A3888" s="168"/>
      <c r="B3888" s="168"/>
      <c r="C3888" s="532"/>
      <c r="D3888" s="168"/>
      <c r="E3888" s="168"/>
      <c r="F3888" s="168"/>
      <c r="G3888" s="168"/>
      <c r="H3888" s="530"/>
      <c r="I3888" s="530"/>
      <c r="J3888" s="660"/>
      <c r="K3888" s="530"/>
      <c r="L3888" s="657"/>
      <c r="M3888" s="168"/>
      <c r="N3888" s="828"/>
      <c r="O3888" s="168"/>
      <c r="P3888" s="168"/>
      <c r="AB3888" s="1129" t="str">
        <f t="shared" si="80"/>
        <v/>
      </c>
    </row>
    <row r="3889" spans="1:28" ht="12.95" customHeight="1">
      <c r="A3889" s="168"/>
      <c r="B3889" s="168"/>
      <c r="C3889" s="532"/>
      <c r="D3889" s="168"/>
      <c r="E3889" s="168"/>
      <c r="F3889" s="168"/>
      <c r="G3889" s="168"/>
      <c r="H3889" s="530"/>
      <c r="I3889" s="530"/>
      <c r="J3889" s="660"/>
      <c r="K3889" s="530"/>
      <c r="L3889" s="657"/>
      <c r="M3889" s="168"/>
      <c r="N3889" s="828"/>
      <c r="O3889" s="168"/>
      <c r="P3889" s="168"/>
      <c r="AB3889" s="1129" t="str">
        <f t="shared" si="80"/>
        <v/>
      </c>
    </row>
    <row r="3890" spans="1:28" ht="12.95" customHeight="1">
      <c r="A3890" s="168"/>
      <c r="B3890" s="168"/>
      <c r="C3890" s="532"/>
      <c r="D3890" s="168"/>
      <c r="E3890" s="168"/>
      <c r="F3890" s="168"/>
      <c r="G3890" s="168"/>
      <c r="H3890" s="530"/>
      <c r="I3890" s="530"/>
      <c r="J3890" s="660"/>
      <c r="K3890" s="530"/>
      <c r="L3890" s="657"/>
      <c r="M3890" s="168"/>
      <c r="N3890" s="828"/>
      <c r="O3890" s="168"/>
      <c r="P3890" s="168"/>
      <c r="AB3890" s="1129" t="str">
        <f t="shared" si="80"/>
        <v/>
      </c>
    </row>
    <row r="3891" spans="1:28" ht="12.95" customHeight="1">
      <c r="A3891" s="168"/>
      <c r="B3891" s="168"/>
      <c r="C3891" s="532"/>
      <c r="D3891" s="168"/>
      <c r="E3891" s="168"/>
      <c r="F3891" s="168"/>
      <c r="G3891" s="168"/>
      <c r="H3891" s="530"/>
      <c r="I3891" s="530"/>
      <c r="J3891" s="660"/>
      <c r="K3891" s="530"/>
      <c r="L3891" s="657"/>
      <c r="M3891" s="168"/>
      <c r="N3891" s="828"/>
      <c r="O3891" s="168"/>
      <c r="P3891" s="168"/>
      <c r="AB3891" s="1129" t="str">
        <f t="shared" si="80"/>
        <v/>
      </c>
    </row>
    <row r="3892" spans="1:28" ht="12.95" customHeight="1">
      <c r="A3892" s="168"/>
      <c r="B3892" s="168"/>
      <c r="C3892" s="532"/>
      <c r="D3892" s="168"/>
      <c r="E3892" s="168"/>
      <c r="F3892" s="168"/>
      <c r="G3892" s="168"/>
      <c r="H3892" s="530"/>
      <c r="I3892" s="530"/>
      <c r="J3892" s="660"/>
      <c r="K3892" s="530"/>
      <c r="L3892" s="657"/>
      <c r="M3892" s="168"/>
      <c r="N3892" s="828"/>
      <c r="O3892" s="168"/>
      <c r="P3892" s="168"/>
      <c r="AB3892" s="1129" t="str">
        <f t="shared" si="80"/>
        <v/>
      </c>
    </row>
    <row r="3893" spans="1:28" ht="12.95" customHeight="1">
      <c r="A3893" s="168"/>
      <c r="B3893" s="168"/>
      <c r="C3893" s="532"/>
      <c r="D3893" s="168"/>
      <c r="E3893" s="168"/>
      <c r="F3893" s="168"/>
      <c r="G3893" s="168"/>
      <c r="H3893" s="530"/>
      <c r="I3893" s="530"/>
      <c r="J3893" s="660"/>
      <c r="K3893" s="530"/>
      <c r="L3893" s="657"/>
      <c r="M3893" s="168"/>
      <c r="N3893" s="828"/>
      <c r="O3893" s="168"/>
      <c r="P3893" s="168"/>
      <c r="AB3893" s="1129" t="str">
        <f t="shared" si="80"/>
        <v/>
      </c>
    </row>
    <row r="3894" spans="1:28" ht="12.95" customHeight="1">
      <c r="A3894" s="168"/>
      <c r="B3894" s="168"/>
      <c r="C3894" s="532"/>
      <c r="D3894" s="168"/>
      <c r="E3894" s="168"/>
      <c r="F3894" s="168"/>
      <c r="G3894" s="168"/>
      <c r="H3894" s="530"/>
      <c r="I3894" s="530"/>
      <c r="J3894" s="660"/>
      <c r="K3894" s="530"/>
      <c r="L3894" s="657"/>
      <c r="M3894" s="168"/>
      <c r="N3894" s="828"/>
      <c r="O3894" s="168"/>
      <c r="P3894" s="168"/>
      <c r="AB3894" s="1129" t="str">
        <f t="shared" si="80"/>
        <v/>
      </c>
    </row>
    <row r="3895" spans="1:28" ht="12.95" customHeight="1">
      <c r="A3895" s="168"/>
      <c r="B3895" s="168"/>
      <c r="C3895" s="532"/>
      <c r="D3895" s="168"/>
      <c r="E3895" s="168"/>
      <c r="F3895" s="168"/>
      <c r="G3895" s="168"/>
      <c r="H3895" s="530"/>
      <c r="I3895" s="530"/>
      <c r="J3895" s="660"/>
      <c r="K3895" s="530"/>
      <c r="L3895" s="657"/>
      <c r="M3895" s="168"/>
      <c r="N3895" s="828"/>
      <c r="O3895" s="168"/>
      <c r="P3895" s="168"/>
      <c r="AB3895" s="1129" t="str">
        <f t="shared" si="80"/>
        <v/>
      </c>
    </row>
    <row r="3896" spans="1:28" ht="12.95" customHeight="1">
      <c r="A3896" s="168"/>
      <c r="B3896" s="168"/>
      <c r="C3896" s="532"/>
      <c r="D3896" s="168"/>
      <c r="E3896" s="168"/>
      <c r="F3896" s="168"/>
      <c r="G3896" s="168"/>
      <c r="H3896" s="530"/>
      <c r="I3896" s="530"/>
      <c r="J3896" s="660"/>
      <c r="K3896" s="530"/>
      <c r="L3896" s="657"/>
      <c r="M3896" s="168"/>
      <c r="N3896" s="828"/>
      <c r="O3896" s="168"/>
      <c r="P3896" s="168"/>
      <c r="AB3896" s="1129" t="str">
        <f t="shared" si="80"/>
        <v/>
      </c>
    </row>
    <row r="3897" spans="1:28" ht="12.95" customHeight="1">
      <c r="A3897" s="168"/>
      <c r="B3897" s="168"/>
      <c r="C3897" s="532"/>
      <c r="D3897" s="168"/>
      <c r="E3897" s="168"/>
      <c r="F3897" s="168"/>
      <c r="G3897" s="168"/>
      <c r="H3897" s="530"/>
      <c r="I3897" s="530"/>
      <c r="J3897" s="660"/>
      <c r="K3897" s="530"/>
      <c r="L3897" s="657"/>
      <c r="M3897" s="168"/>
      <c r="N3897" s="828"/>
      <c r="O3897" s="168"/>
      <c r="P3897" s="168"/>
      <c r="AB3897" s="1129" t="str">
        <f t="shared" si="80"/>
        <v/>
      </c>
    </row>
    <row r="3898" spans="1:28" ht="12.95" customHeight="1">
      <c r="A3898" s="168"/>
      <c r="B3898" s="168"/>
      <c r="C3898" s="532"/>
      <c r="D3898" s="168"/>
      <c r="E3898" s="168"/>
      <c r="F3898" s="168"/>
      <c r="G3898" s="168"/>
      <c r="H3898" s="530"/>
      <c r="I3898" s="530"/>
      <c r="J3898" s="660"/>
      <c r="K3898" s="530"/>
      <c r="L3898" s="657"/>
      <c r="M3898" s="168"/>
      <c r="N3898" s="828"/>
      <c r="O3898" s="168"/>
      <c r="P3898" s="168"/>
      <c r="AB3898" s="1129" t="str">
        <f t="shared" si="80"/>
        <v/>
      </c>
    </row>
    <row r="3899" spans="1:28" ht="12.95" customHeight="1">
      <c r="A3899" s="168"/>
      <c r="B3899" s="168"/>
      <c r="C3899" s="532"/>
      <c r="D3899" s="168"/>
      <c r="E3899" s="168"/>
      <c r="F3899" s="168"/>
      <c r="G3899" s="168"/>
      <c r="H3899" s="530"/>
      <c r="I3899" s="530"/>
      <c r="J3899" s="660"/>
      <c r="K3899" s="530"/>
      <c r="L3899" s="657"/>
      <c r="M3899" s="168"/>
      <c r="N3899" s="828"/>
      <c r="O3899" s="168"/>
      <c r="P3899" s="168"/>
      <c r="AB3899" s="1129" t="str">
        <f t="shared" si="80"/>
        <v/>
      </c>
    </row>
    <row r="3900" spans="1:28" ht="12.95" customHeight="1">
      <c r="A3900" s="168"/>
      <c r="B3900" s="168"/>
      <c r="C3900" s="532"/>
      <c r="D3900" s="168"/>
      <c r="E3900" s="168"/>
      <c r="F3900" s="168"/>
      <c r="G3900" s="168"/>
      <c r="H3900" s="530"/>
      <c r="I3900" s="530"/>
      <c r="J3900" s="660"/>
      <c r="K3900" s="530"/>
      <c r="L3900" s="657"/>
      <c r="M3900" s="168"/>
      <c r="N3900" s="828"/>
      <c r="O3900" s="168"/>
      <c r="P3900" s="168"/>
      <c r="AB3900" s="1129" t="str">
        <f t="shared" si="80"/>
        <v/>
      </c>
    </row>
    <row r="3901" spans="1:28" ht="12.95" customHeight="1">
      <c r="A3901" s="168"/>
      <c r="B3901" s="168"/>
      <c r="C3901" s="532"/>
      <c r="D3901" s="168"/>
      <c r="E3901" s="168"/>
      <c r="F3901" s="168"/>
      <c r="G3901" s="168"/>
      <c r="H3901" s="530"/>
      <c r="I3901" s="530"/>
      <c r="J3901" s="660"/>
      <c r="K3901" s="530"/>
      <c r="L3901" s="657"/>
      <c r="M3901" s="168"/>
      <c r="N3901" s="828"/>
      <c r="O3901" s="168"/>
      <c r="P3901" s="168"/>
      <c r="AB3901" s="1129" t="str">
        <f t="shared" si="80"/>
        <v/>
      </c>
    </row>
    <row r="3902" spans="1:28" ht="12.95" customHeight="1">
      <c r="A3902" s="168"/>
      <c r="B3902" s="168"/>
      <c r="C3902" s="532"/>
      <c r="D3902" s="168"/>
      <c r="E3902" s="168"/>
      <c r="F3902" s="168"/>
      <c r="G3902" s="168"/>
      <c r="H3902" s="530"/>
      <c r="I3902" s="530"/>
      <c r="J3902" s="660"/>
      <c r="K3902" s="530"/>
      <c r="L3902" s="657"/>
      <c r="M3902" s="168"/>
      <c r="N3902" s="828"/>
      <c r="O3902" s="168"/>
      <c r="P3902" s="168"/>
      <c r="AB3902" s="1129" t="str">
        <f t="shared" si="80"/>
        <v/>
      </c>
    </row>
    <row r="3903" spans="1:28" ht="12.95" customHeight="1">
      <c r="A3903" s="168"/>
      <c r="B3903" s="168"/>
      <c r="C3903" s="532"/>
      <c r="D3903" s="168"/>
      <c r="E3903" s="168"/>
      <c r="F3903" s="168"/>
      <c r="G3903" s="168"/>
      <c r="H3903" s="530"/>
      <c r="I3903" s="530"/>
      <c r="J3903" s="660"/>
      <c r="K3903" s="530"/>
      <c r="L3903" s="657"/>
      <c r="M3903" s="168"/>
      <c r="N3903" s="828"/>
      <c r="O3903" s="168"/>
      <c r="P3903" s="168"/>
      <c r="AB3903" s="1129" t="str">
        <f t="shared" si="80"/>
        <v/>
      </c>
    </row>
    <row r="3904" spans="1:28" ht="12.95" customHeight="1">
      <c r="A3904" s="168"/>
      <c r="B3904" s="168"/>
      <c r="C3904" s="532"/>
      <c r="D3904" s="168"/>
      <c r="E3904" s="168"/>
      <c r="F3904" s="168"/>
      <c r="G3904" s="168"/>
      <c r="H3904" s="530"/>
      <c r="I3904" s="530"/>
      <c r="J3904" s="660"/>
      <c r="K3904" s="530"/>
      <c r="L3904" s="657"/>
      <c r="M3904" s="168"/>
      <c r="N3904" s="828"/>
      <c r="O3904" s="168"/>
      <c r="P3904" s="168"/>
      <c r="AB3904" s="1129" t="str">
        <f t="shared" si="80"/>
        <v/>
      </c>
    </row>
    <row r="3905" spans="1:28" ht="12.95" customHeight="1">
      <c r="A3905" s="168"/>
      <c r="B3905" s="168"/>
      <c r="C3905" s="532"/>
      <c r="D3905" s="168"/>
      <c r="E3905" s="168"/>
      <c r="F3905" s="168"/>
      <c r="G3905" s="168"/>
      <c r="H3905" s="530"/>
      <c r="I3905" s="530"/>
      <c r="J3905" s="660"/>
      <c r="K3905" s="530"/>
      <c r="L3905" s="657"/>
      <c r="M3905" s="168"/>
      <c r="N3905" s="828"/>
      <c r="O3905" s="168"/>
      <c r="P3905" s="168"/>
      <c r="AB3905" s="1129" t="str">
        <f t="shared" si="80"/>
        <v/>
      </c>
    </row>
    <row r="3906" spans="1:28" ht="12.95" customHeight="1">
      <c r="A3906" s="168"/>
      <c r="B3906" s="168"/>
      <c r="C3906" s="532"/>
      <c r="D3906" s="168"/>
      <c r="E3906" s="168"/>
      <c r="F3906" s="168"/>
      <c r="G3906" s="168"/>
      <c r="H3906" s="530"/>
      <c r="I3906" s="530"/>
      <c r="J3906" s="660"/>
      <c r="K3906" s="530"/>
      <c r="L3906" s="657"/>
      <c r="M3906" s="168"/>
      <c r="N3906" s="828"/>
      <c r="O3906" s="168"/>
      <c r="P3906" s="168"/>
      <c r="AB3906" s="1129" t="str">
        <f t="shared" si="80"/>
        <v/>
      </c>
    </row>
    <row r="3907" spans="1:28" ht="12.95" customHeight="1">
      <c r="A3907" s="168"/>
      <c r="B3907" s="168"/>
      <c r="C3907" s="532"/>
      <c r="D3907" s="168"/>
      <c r="E3907" s="168"/>
      <c r="F3907" s="168"/>
      <c r="G3907" s="168"/>
      <c r="H3907" s="530"/>
      <c r="I3907" s="530"/>
      <c r="J3907" s="660"/>
      <c r="K3907" s="530"/>
      <c r="L3907" s="657"/>
      <c r="M3907" s="168"/>
      <c r="N3907" s="828"/>
      <c r="O3907" s="168"/>
      <c r="P3907" s="168"/>
      <c r="AB3907" s="1129" t="str">
        <f t="shared" si="80"/>
        <v/>
      </c>
    </row>
    <row r="3908" spans="1:28" ht="12.95" customHeight="1">
      <c r="A3908" s="168"/>
      <c r="B3908" s="168"/>
      <c r="C3908" s="532"/>
      <c r="D3908" s="168"/>
      <c r="E3908" s="168"/>
      <c r="F3908" s="168"/>
      <c r="G3908" s="168"/>
      <c r="H3908" s="530"/>
      <c r="I3908" s="530"/>
      <c r="J3908" s="660"/>
      <c r="K3908" s="530"/>
      <c r="L3908" s="657"/>
      <c r="M3908" s="168"/>
      <c r="N3908" s="828"/>
      <c r="O3908" s="168"/>
      <c r="P3908" s="168"/>
      <c r="AB3908" s="1129" t="str">
        <f t="shared" si="80"/>
        <v/>
      </c>
    </row>
    <row r="3909" spans="1:28" ht="12.95" customHeight="1">
      <c r="A3909" s="168"/>
      <c r="B3909" s="168"/>
      <c r="C3909" s="532"/>
      <c r="D3909" s="168"/>
      <c r="E3909" s="168"/>
      <c r="F3909" s="168"/>
      <c r="G3909" s="168"/>
      <c r="H3909" s="530"/>
      <c r="I3909" s="530"/>
      <c r="J3909" s="660"/>
      <c r="K3909" s="530"/>
      <c r="L3909" s="657"/>
      <c r="M3909" s="168"/>
      <c r="N3909" s="828"/>
      <c r="O3909" s="168"/>
      <c r="P3909" s="168"/>
      <c r="AB3909" s="1129" t="str">
        <f t="shared" si="80"/>
        <v/>
      </c>
    </row>
    <row r="3910" spans="1:28" ht="12.95" customHeight="1">
      <c r="A3910" s="168"/>
      <c r="B3910" s="168"/>
      <c r="C3910" s="532"/>
      <c r="D3910" s="168"/>
      <c r="E3910" s="168"/>
      <c r="F3910" s="168"/>
      <c r="G3910" s="168"/>
      <c r="H3910" s="530"/>
      <c r="I3910" s="530"/>
      <c r="J3910" s="660"/>
      <c r="K3910" s="530"/>
      <c r="L3910" s="657"/>
      <c r="M3910" s="168"/>
      <c r="N3910" s="828"/>
      <c r="O3910" s="168"/>
      <c r="P3910" s="168"/>
      <c r="AB3910" s="1129" t="str">
        <f t="shared" si="80"/>
        <v/>
      </c>
    </row>
    <row r="3911" spans="1:28" ht="12.95" customHeight="1">
      <c r="A3911" s="168"/>
      <c r="B3911" s="168"/>
      <c r="C3911" s="532"/>
      <c r="D3911" s="168"/>
      <c r="E3911" s="168"/>
      <c r="F3911" s="168"/>
      <c r="G3911" s="168"/>
      <c r="H3911" s="530"/>
      <c r="I3911" s="530"/>
      <c r="J3911" s="660"/>
      <c r="K3911" s="530"/>
      <c r="L3911" s="657"/>
      <c r="M3911" s="168"/>
      <c r="N3911" s="828"/>
      <c r="O3911" s="168"/>
      <c r="P3911" s="168"/>
      <c r="AB3911" s="1129" t="str">
        <f t="shared" si="80"/>
        <v/>
      </c>
    </row>
    <row r="3912" spans="1:28" ht="12.95" customHeight="1">
      <c r="A3912" s="168"/>
      <c r="B3912" s="168"/>
      <c r="C3912" s="532"/>
      <c r="D3912" s="168"/>
      <c r="E3912" s="168"/>
      <c r="F3912" s="168"/>
      <c r="G3912" s="168"/>
      <c r="H3912" s="530"/>
      <c r="I3912" s="530"/>
      <c r="J3912" s="660"/>
      <c r="K3912" s="530"/>
      <c r="L3912" s="657"/>
      <c r="M3912" s="168"/>
      <c r="N3912" s="828"/>
      <c r="O3912" s="168"/>
      <c r="P3912" s="168"/>
      <c r="AB3912" s="1129" t="str">
        <f t="shared" si="80"/>
        <v/>
      </c>
    </row>
    <row r="3913" spans="1:28" ht="12.95" customHeight="1">
      <c r="A3913" s="168"/>
      <c r="B3913" s="168"/>
      <c r="C3913" s="532"/>
      <c r="D3913" s="168"/>
      <c r="E3913" s="168"/>
      <c r="F3913" s="168"/>
      <c r="G3913" s="168"/>
      <c r="H3913" s="530"/>
      <c r="I3913" s="530"/>
      <c r="J3913" s="660"/>
      <c r="K3913" s="530"/>
      <c r="L3913" s="657"/>
      <c r="M3913" s="168"/>
      <c r="N3913" s="828"/>
      <c r="O3913" s="168"/>
      <c r="P3913" s="168"/>
      <c r="AB3913" s="1129" t="str">
        <f t="shared" si="80"/>
        <v/>
      </c>
    </row>
    <row r="3914" spans="1:28" ht="12.95" customHeight="1">
      <c r="A3914" s="168"/>
      <c r="B3914" s="168"/>
      <c r="C3914" s="532"/>
      <c r="D3914" s="168"/>
      <c r="E3914" s="168"/>
      <c r="F3914" s="168"/>
      <c r="G3914" s="168"/>
      <c r="H3914" s="530"/>
      <c r="I3914" s="530"/>
      <c r="J3914" s="660"/>
      <c r="K3914" s="530"/>
      <c r="L3914" s="657"/>
      <c r="M3914" s="168"/>
      <c r="N3914" s="828"/>
      <c r="O3914" s="168"/>
      <c r="P3914" s="168"/>
      <c r="AB3914" s="1129" t="str">
        <f t="shared" si="80"/>
        <v/>
      </c>
    </row>
    <row r="3915" spans="1:28" ht="12.95" customHeight="1">
      <c r="A3915" s="168"/>
      <c r="B3915" s="168"/>
      <c r="C3915" s="532"/>
      <c r="D3915" s="168"/>
      <c r="E3915" s="168"/>
      <c r="F3915" s="168"/>
      <c r="G3915" s="168"/>
      <c r="H3915" s="530"/>
      <c r="I3915" s="530"/>
      <c r="J3915" s="660"/>
      <c r="K3915" s="530"/>
      <c r="L3915" s="657"/>
      <c r="M3915" s="168"/>
      <c r="N3915" s="828"/>
      <c r="O3915" s="168"/>
      <c r="P3915" s="168"/>
      <c r="AB3915" s="1129" t="str">
        <f t="shared" ref="AB3915:AB3978" si="81">IF(TRIM(A3915)="","",CONCATENATE(TRIM(D3915),TRIM(E3915)))</f>
        <v/>
      </c>
    </row>
    <row r="3916" spans="1:28" ht="12.95" customHeight="1">
      <c r="A3916" s="168"/>
      <c r="B3916" s="168"/>
      <c r="C3916" s="532"/>
      <c r="D3916" s="168"/>
      <c r="E3916" s="168"/>
      <c r="F3916" s="168"/>
      <c r="G3916" s="168"/>
      <c r="H3916" s="530"/>
      <c r="I3916" s="530"/>
      <c r="J3916" s="660"/>
      <c r="K3916" s="530"/>
      <c r="L3916" s="657"/>
      <c r="M3916" s="168"/>
      <c r="N3916" s="828"/>
      <c r="O3916" s="168"/>
      <c r="P3916" s="168"/>
      <c r="AB3916" s="1129" t="str">
        <f t="shared" si="81"/>
        <v/>
      </c>
    </row>
    <row r="3917" spans="1:28" ht="12.95" customHeight="1">
      <c r="A3917" s="168"/>
      <c r="B3917" s="168"/>
      <c r="C3917" s="532"/>
      <c r="D3917" s="168"/>
      <c r="E3917" s="168"/>
      <c r="F3917" s="168"/>
      <c r="G3917" s="168"/>
      <c r="H3917" s="530"/>
      <c r="I3917" s="530"/>
      <c r="J3917" s="660"/>
      <c r="K3917" s="530"/>
      <c r="L3917" s="657"/>
      <c r="M3917" s="168"/>
      <c r="N3917" s="828"/>
      <c r="O3917" s="168"/>
      <c r="P3917" s="168"/>
      <c r="AB3917" s="1129" t="str">
        <f t="shared" si="81"/>
        <v/>
      </c>
    </row>
    <row r="3918" spans="1:28" ht="12.95" customHeight="1">
      <c r="A3918" s="168"/>
      <c r="B3918" s="168"/>
      <c r="C3918" s="532"/>
      <c r="D3918" s="168"/>
      <c r="E3918" s="168"/>
      <c r="F3918" s="168"/>
      <c r="G3918" s="168"/>
      <c r="H3918" s="530"/>
      <c r="I3918" s="530"/>
      <c r="J3918" s="660"/>
      <c r="K3918" s="530"/>
      <c r="L3918" s="657"/>
      <c r="M3918" s="168"/>
      <c r="N3918" s="828"/>
      <c r="O3918" s="168"/>
      <c r="P3918" s="168"/>
      <c r="AB3918" s="1129" t="str">
        <f t="shared" si="81"/>
        <v/>
      </c>
    </row>
    <row r="3919" spans="1:28" ht="12.95" customHeight="1">
      <c r="A3919" s="168"/>
      <c r="B3919" s="168"/>
      <c r="C3919" s="532"/>
      <c r="D3919" s="168"/>
      <c r="E3919" s="168"/>
      <c r="F3919" s="168"/>
      <c r="G3919" s="168"/>
      <c r="H3919" s="530"/>
      <c r="I3919" s="530"/>
      <c r="J3919" s="660"/>
      <c r="K3919" s="530"/>
      <c r="L3919" s="657"/>
      <c r="M3919" s="168"/>
      <c r="N3919" s="828"/>
      <c r="O3919" s="168"/>
      <c r="P3919" s="168"/>
      <c r="AB3919" s="1129" t="str">
        <f t="shared" si="81"/>
        <v/>
      </c>
    </row>
    <row r="3920" spans="1:28" ht="12.95" customHeight="1">
      <c r="A3920" s="168"/>
      <c r="B3920" s="168"/>
      <c r="C3920" s="532"/>
      <c r="D3920" s="168"/>
      <c r="E3920" s="168"/>
      <c r="F3920" s="168"/>
      <c r="G3920" s="168"/>
      <c r="H3920" s="530"/>
      <c r="I3920" s="530"/>
      <c r="J3920" s="660"/>
      <c r="K3920" s="530"/>
      <c r="L3920" s="657"/>
      <c r="M3920" s="168"/>
      <c r="N3920" s="828"/>
      <c r="O3920" s="168"/>
      <c r="P3920" s="168"/>
      <c r="AB3920" s="1129" t="str">
        <f t="shared" si="81"/>
        <v/>
      </c>
    </row>
    <row r="3921" spans="1:28" ht="12.95" customHeight="1">
      <c r="A3921" s="168"/>
      <c r="B3921" s="168"/>
      <c r="C3921" s="532"/>
      <c r="D3921" s="168"/>
      <c r="E3921" s="168"/>
      <c r="F3921" s="168"/>
      <c r="G3921" s="168"/>
      <c r="H3921" s="530"/>
      <c r="I3921" s="530"/>
      <c r="J3921" s="660"/>
      <c r="K3921" s="530"/>
      <c r="L3921" s="657"/>
      <c r="M3921" s="168"/>
      <c r="N3921" s="828"/>
      <c r="O3921" s="168"/>
      <c r="P3921" s="168"/>
      <c r="AB3921" s="1129" t="str">
        <f t="shared" si="81"/>
        <v/>
      </c>
    </row>
    <row r="3922" spans="1:28" ht="12.95" customHeight="1">
      <c r="A3922" s="168"/>
      <c r="B3922" s="168"/>
      <c r="C3922" s="532"/>
      <c r="D3922" s="168"/>
      <c r="E3922" s="168"/>
      <c r="F3922" s="168"/>
      <c r="G3922" s="168"/>
      <c r="H3922" s="530"/>
      <c r="I3922" s="530"/>
      <c r="J3922" s="660"/>
      <c r="K3922" s="530"/>
      <c r="L3922" s="657"/>
      <c r="M3922" s="168"/>
      <c r="N3922" s="828"/>
      <c r="O3922" s="168"/>
      <c r="P3922" s="168"/>
      <c r="AB3922" s="1129" t="str">
        <f t="shared" si="81"/>
        <v/>
      </c>
    </row>
    <row r="3923" spans="1:28" ht="12.95" customHeight="1">
      <c r="A3923" s="168"/>
      <c r="B3923" s="168"/>
      <c r="C3923" s="532"/>
      <c r="D3923" s="168"/>
      <c r="E3923" s="168"/>
      <c r="F3923" s="168"/>
      <c r="G3923" s="168"/>
      <c r="H3923" s="530"/>
      <c r="I3923" s="530"/>
      <c r="J3923" s="660"/>
      <c r="K3923" s="530"/>
      <c r="L3923" s="657"/>
      <c r="M3923" s="168"/>
      <c r="N3923" s="828"/>
      <c r="O3923" s="168"/>
      <c r="P3923" s="168"/>
      <c r="AB3923" s="1129" t="str">
        <f t="shared" si="81"/>
        <v/>
      </c>
    </row>
    <row r="3924" spans="1:28" ht="12.95" customHeight="1">
      <c r="A3924" s="168"/>
      <c r="B3924" s="168"/>
      <c r="C3924" s="532"/>
      <c r="D3924" s="168"/>
      <c r="E3924" s="168"/>
      <c r="F3924" s="168"/>
      <c r="G3924" s="168"/>
      <c r="H3924" s="530"/>
      <c r="I3924" s="530"/>
      <c r="J3924" s="660"/>
      <c r="K3924" s="530"/>
      <c r="L3924" s="657"/>
      <c r="M3924" s="168"/>
      <c r="N3924" s="828"/>
      <c r="O3924" s="168"/>
      <c r="P3924" s="168"/>
      <c r="AB3924" s="1129" t="str">
        <f t="shared" si="81"/>
        <v/>
      </c>
    </row>
    <row r="3925" spans="1:28" ht="12.95" customHeight="1">
      <c r="A3925" s="168"/>
      <c r="B3925" s="168"/>
      <c r="C3925" s="532"/>
      <c r="D3925" s="168"/>
      <c r="E3925" s="168"/>
      <c r="F3925" s="168"/>
      <c r="G3925" s="168"/>
      <c r="H3925" s="530"/>
      <c r="I3925" s="530"/>
      <c r="J3925" s="660"/>
      <c r="K3925" s="530"/>
      <c r="L3925" s="657"/>
      <c r="M3925" s="168"/>
      <c r="N3925" s="828"/>
      <c r="O3925" s="168"/>
      <c r="P3925" s="168"/>
      <c r="AB3925" s="1129" t="str">
        <f t="shared" si="81"/>
        <v/>
      </c>
    </row>
    <row r="3926" spans="1:28" ht="12.95" customHeight="1">
      <c r="A3926" s="168"/>
      <c r="B3926" s="168"/>
      <c r="C3926" s="532"/>
      <c r="D3926" s="168"/>
      <c r="E3926" s="168"/>
      <c r="F3926" s="168"/>
      <c r="G3926" s="168"/>
      <c r="H3926" s="530"/>
      <c r="I3926" s="530"/>
      <c r="J3926" s="660"/>
      <c r="K3926" s="530"/>
      <c r="L3926" s="657"/>
      <c r="M3926" s="168"/>
      <c r="N3926" s="828"/>
      <c r="O3926" s="168"/>
      <c r="P3926" s="168"/>
      <c r="AB3926" s="1129" t="str">
        <f t="shared" si="81"/>
        <v/>
      </c>
    </row>
    <row r="3927" spans="1:28" ht="12.95" customHeight="1">
      <c r="A3927" s="168"/>
      <c r="B3927" s="168"/>
      <c r="C3927" s="532"/>
      <c r="D3927" s="168"/>
      <c r="E3927" s="168"/>
      <c r="F3927" s="168"/>
      <c r="G3927" s="168"/>
      <c r="H3927" s="530"/>
      <c r="I3927" s="530"/>
      <c r="J3927" s="660"/>
      <c r="K3927" s="530"/>
      <c r="L3927" s="657"/>
      <c r="M3927" s="168"/>
      <c r="N3927" s="828"/>
      <c r="O3927" s="168"/>
      <c r="P3927" s="168"/>
      <c r="AB3927" s="1129" t="str">
        <f t="shared" si="81"/>
        <v/>
      </c>
    </row>
    <row r="3928" spans="1:28" ht="12.95" customHeight="1">
      <c r="A3928" s="168"/>
      <c r="B3928" s="168"/>
      <c r="C3928" s="532"/>
      <c r="D3928" s="168"/>
      <c r="E3928" s="168"/>
      <c r="F3928" s="168"/>
      <c r="G3928" s="168"/>
      <c r="H3928" s="530"/>
      <c r="I3928" s="530"/>
      <c r="J3928" s="660"/>
      <c r="K3928" s="530"/>
      <c r="L3928" s="657"/>
      <c r="M3928" s="168"/>
      <c r="N3928" s="828"/>
      <c r="O3928" s="168"/>
      <c r="P3928" s="168"/>
      <c r="AB3928" s="1129" t="str">
        <f t="shared" si="81"/>
        <v/>
      </c>
    </row>
    <row r="3929" spans="1:28" ht="12.95" customHeight="1">
      <c r="A3929" s="168"/>
      <c r="B3929" s="168"/>
      <c r="C3929" s="532"/>
      <c r="D3929" s="168"/>
      <c r="E3929" s="168"/>
      <c r="F3929" s="168"/>
      <c r="G3929" s="168"/>
      <c r="H3929" s="530"/>
      <c r="I3929" s="530"/>
      <c r="J3929" s="660"/>
      <c r="K3929" s="530"/>
      <c r="L3929" s="657"/>
      <c r="M3929" s="168"/>
      <c r="N3929" s="828"/>
      <c r="O3929" s="168"/>
      <c r="P3929" s="168"/>
      <c r="AB3929" s="1129" t="str">
        <f t="shared" si="81"/>
        <v/>
      </c>
    </row>
    <row r="3930" spans="1:28" ht="12.95" customHeight="1">
      <c r="A3930" s="168"/>
      <c r="B3930" s="168"/>
      <c r="C3930" s="532"/>
      <c r="D3930" s="168"/>
      <c r="E3930" s="168"/>
      <c r="F3930" s="168"/>
      <c r="G3930" s="168"/>
      <c r="H3930" s="530"/>
      <c r="I3930" s="530"/>
      <c r="J3930" s="660"/>
      <c r="K3930" s="530"/>
      <c r="L3930" s="657"/>
      <c r="M3930" s="168"/>
      <c r="N3930" s="828"/>
      <c r="O3930" s="168"/>
      <c r="P3930" s="168"/>
      <c r="AB3930" s="1129" t="str">
        <f t="shared" si="81"/>
        <v/>
      </c>
    </row>
    <row r="3931" spans="1:28" ht="12.95" customHeight="1">
      <c r="A3931" s="168"/>
      <c r="B3931" s="168"/>
      <c r="C3931" s="532"/>
      <c r="D3931" s="168"/>
      <c r="E3931" s="168"/>
      <c r="F3931" s="168"/>
      <c r="G3931" s="168"/>
      <c r="H3931" s="530"/>
      <c r="I3931" s="530"/>
      <c r="J3931" s="660"/>
      <c r="K3931" s="530"/>
      <c r="L3931" s="657"/>
      <c r="M3931" s="168"/>
      <c r="N3931" s="828"/>
      <c r="O3931" s="168"/>
      <c r="P3931" s="168"/>
      <c r="AB3931" s="1129" t="str">
        <f t="shared" si="81"/>
        <v/>
      </c>
    </row>
    <row r="3932" spans="1:28" ht="12.95" customHeight="1">
      <c r="A3932" s="168"/>
      <c r="B3932" s="168"/>
      <c r="C3932" s="532"/>
      <c r="D3932" s="168"/>
      <c r="E3932" s="168"/>
      <c r="F3932" s="168"/>
      <c r="G3932" s="168"/>
      <c r="H3932" s="530"/>
      <c r="I3932" s="530"/>
      <c r="J3932" s="660"/>
      <c r="K3932" s="530"/>
      <c r="L3932" s="657"/>
      <c r="M3932" s="168"/>
      <c r="N3932" s="828"/>
      <c r="O3932" s="168"/>
      <c r="P3932" s="168"/>
      <c r="AB3932" s="1129" t="str">
        <f t="shared" si="81"/>
        <v/>
      </c>
    </row>
    <row r="3933" spans="1:28" ht="12.95" customHeight="1">
      <c r="A3933" s="168"/>
      <c r="B3933" s="168"/>
      <c r="C3933" s="532"/>
      <c r="D3933" s="168"/>
      <c r="E3933" s="168"/>
      <c r="F3933" s="168"/>
      <c r="G3933" s="168"/>
      <c r="H3933" s="530"/>
      <c r="I3933" s="530"/>
      <c r="J3933" s="660"/>
      <c r="K3933" s="530"/>
      <c r="L3933" s="657"/>
      <c r="M3933" s="168"/>
      <c r="N3933" s="828"/>
      <c r="O3933" s="168"/>
      <c r="P3933" s="168"/>
      <c r="AB3933" s="1129" t="str">
        <f t="shared" si="81"/>
        <v/>
      </c>
    </row>
    <row r="3934" spans="1:28" ht="12.95" customHeight="1">
      <c r="A3934" s="168"/>
      <c r="B3934" s="168"/>
      <c r="C3934" s="532"/>
      <c r="D3934" s="168"/>
      <c r="E3934" s="168"/>
      <c r="F3934" s="168"/>
      <c r="G3934" s="168"/>
      <c r="H3934" s="530"/>
      <c r="I3934" s="530"/>
      <c r="J3934" s="660"/>
      <c r="K3934" s="530"/>
      <c r="L3934" s="657"/>
      <c r="M3934" s="168"/>
      <c r="N3934" s="828"/>
      <c r="O3934" s="168"/>
      <c r="P3934" s="168"/>
      <c r="AB3934" s="1129" t="str">
        <f t="shared" si="81"/>
        <v/>
      </c>
    </row>
    <row r="3935" spans="1:28" ht="12.95" customHeight="1">
      <c r="A3935" s="168"/>
      <c r="B3935" s="168"/>
      <c r="C3935" s="532"/>
      <c r="D3935" s="168"/>
      <c r="E3935" s="168"/>
      <c r="F3935" s="168"/>
      <c r="G3935" s="168"/>
      <c r="H3935" s="530"/>
      <c r="I3935" s="530"/>
      <c r="J3935" s="660"/>
      <c r="K3935" s="530"/>
      <c r="L3935" s="657"/>
      <c r="M3935" s="168"/>
      <c r="N3935" s="828"/>
      <c r="O3935" s="168"/>
      <c r="P3935" s="168"/>
      <c r="AB3935" s="1129" t="str">
        <f t="shared" si="81"/>
        <v/>
      </c>
    </row>
    <row r="3936" spans="1:28" ht="12.95" customHeight="1">
      <c r="A3936" s="168"/>
      <c r="B3936" s="168"/>
      <c r="C3936" s="532"/>
      <c r="D3936" s="168"/>
      <c r="E3936" s="168"/>
      <c r="F3936" s="168"/>
      <c r="G3936" s="168"/>
      <c r="H3936" s="530"/>
      <c r="I3936" s="530"/>
      <c r="J3936" s="660"/>
      <c r="K3936" s="530"/>
      <c r="L3936" s="657"/>
      <c r="M3936" s="168"/>
      <c r="N3936" s="828"/>
      <c r="O3936" s="168"/>
      <c r="P3936" s="168"/>
      <c r="AB3936" s="1129" t="str">
        <f t="shared" si="81"/>
        <v/>
      </c>
    </row>
    <row r="3937" spans="1:28" ht="12.95" customHeight="1">
      <c r="A3937" s="168"/>
      <c r="B3937" s="168"/>
      <c r="C3937" s="532"/>
      <c r="D3937" s="168"/>
      <c r="E3937" s="168"/>
      <c r="F3937" s="168"/>
      <c r="G3937" s="168"/>
      <c r="H3937" s="530"/>
      <c r="I3937" s="530"/>
      <c r="J3937" s="660"/>
      <c r="K3937" s="530"/>
      <c r="L3937" s="657"/>
      <c r="M3937" s="168"/>
      <c r="N3937" s="828"/>
      <c r="O3937" s="168"/>
      <c r="P3937" s="168"/>
      <c r="AB3937" s="1129" t="str">
        <f t="shared" si="81"/>
        <v/>
      </c>
    </row>
    <row r="3938" spans="1:28" ht="12.95" customHeight="1">
      <c r="A3938" s="168"/>
      <c r="B3938" s="168"/>
      <c r="C3938" s="532"/>
      <c r="D3938" s="168"/>
      <c r="E3938" s="168"/>
      <c r="F3938" s="168"/>
      <c r="G3938" s="168"/>
      <c r="H3938" s="530"/>
      <c r="I3938" s="530"/>
      <c r="J3938" s="660"/>
      <c r="K3938" s="530"/>
      <c r="L3938" s="657"/>
      <c r="M3938" s="168"/>
      <c r="N3938" s="828"/>
      <c r="O3938" s="168"/>
      <c r="P3938" s="168"/>
      <c r="AB3938" s="1129" t="str">
        <f t="shared" si="81"/>
        <v/>
      </c>
    </row>
    <row r="3939" spans="1:28" ht="12.95" customHeight="1">
      <c r="A3939" s="168"/>
      <c r="B3939" s="168"/>
      <c r="C3939" s="532"/>
      <c r="D3939" s="168"/>
      <c r="E3939" s="168"/>
      <c r="F3939" s="168"/>
      <c r="G3939" s="168"/>
      <c r="H3939" s="530"/>
      <c r="I3939" s="530"/>
      <c r="J3939" s="660"/>
      <c r="K3939" s="530"/>
      <c r="L3939" s="657"/>
      <c r="M3939" s="168"/>
      <c r="N3939" s="828"/>
      <c r="O3939" s="168"/>
      <c r="P3939" s="168"/>
      <c r="AB3939" s="1129" t="str">
        <f t="shared" si="81"/>
        <v/>
      </c>
    </row>
    <row r="3940" spans="1:28" ht="12.95" customHeight="1">
      <c r="A3940" s="168"/>
      <c r="B3940" s="168"/>
      <c r="C3940" s="532"/>
      <c r="D3940" s="168"/>
      <c r="E3940" s="168"/>
      <c r="F3940" s="168"/>
      <c r="G3940" s="168"/>
      <c r="H3940" s="530"/>
      <c r="I3940" s="530"/>
      <c r="J3940" s="660"/>
      <c r="K3940" s="530"/>
      <c r="L3940" s="657"/>
      <c r="M3940" s="168"/>
      <c r="N3940" s="828"/>
      <c r="O3940" s="168"/>
      <c r="P3940" s="168"/>
      <c r="AB3940" s="1129" t="str">
        <f t="shared" si="81"/>
        <v/>
      </c>
    </row>
    <row r="3941" spans="1:28" ht="12.95" customHeight="1">
      <c r="A3941" s="168"/>
      <c r="B3941" s="168"/>
      <c r="C3941" s="532"/>
      <c r="D3941" s="168"/>
      <c r="E3941" s="168"/>
      <c r="F3941" s="168"/>
      <c r="G3941" s="168"/>
      <c r="H3941" s="530"/>
      <c r="I3941" s="530"/>
      <c r="J3941" s="660"/>
      <c r="K3941" s="530"/>
      <c r="L3941" s="657"/>
      <c r="M3941" s="168"/>
      <c r="N3941" s="828"/>
      <c r="O3941" s="168"/>
      <c r="P3941" s="168"/>
      <c r="AB3941" s="1129" t="str">
        <f t="shared" si="81"/>
        <v/>
      </c>
    </row>
    <row r="3942" spans="1:28" ht="12.95" customHeight="1">
      <c r="A3942" s="168"/>
      <c r="B3942" s="168"/>
      <c r="C3942" s="532"/>
      <c r="D3942" s="168"/>
      <c r="E3942" s="168"/>
      <c r="F3942" s="168"/>
      <c r="G3942" s="168"/>
      <c r="H3942" s="530"/>
      <c r="I3942" s="530"/>
      <c r="J3942" s="660"/>
      <c r="K3942" s="530"/>
      <c r="L3942" s="657"/>
      <c r="M3942" s="168"/>
      <c r="N3942" s="828"/>
      <c r="O3942" s="168"/>
      <c r="P3942" s="168"/>
      <c r="AB3942" s="1129" t="str">
        <f t="shared" si="81"/>
        <v/>
      </c>
    </row>
    <row r="3943" spans="1:28" ht="12.95" customHeight="1">
      <c r="A3943" s="168"/>
      <c r="B3943" s="168"/>
      <c r="C3943" s="532"/>
      <c r="D3943" s="168"/>
      <c r="E3943" s="168"/>
      <c r="F3943" s="168"/>
      <c r="G3943" s="168"/>
      <c r="H3943" s="530"/>
      <c r="I3943" s="530"/>
      <c r="J3943" s="660"/>
      <c r="K3943" s="530"/>
      <c r="L3943" s="657"/>
      <c r="M3943" s="168"/>
      <c r="N3943" s="828"/>
      <c r="O3943" s="168"/>
      <c r="P3943" s="168"/>
      <c r="AB3943" s="1129" t="str">
        <f t="shared" si="81"/>
        <v/>
      </c>
    </row>
    <row r="3944" spans="1:28" ht="12.95" customHeight="1">
      <c r="A3944" s="168"/>
      <c r="B3944" s="168"/>
      <c r="C3944" s="532"/>
      <c r="D3944" s="168"/>
      <c r="E3944" s="168"/>
      <c r="F3944" s="168"/>
      <c r="G3944" s="168"/>
      <c r="H3944" s="530"/>
      <c r="I3944" s="530"/>
      <c r="J3944" s="660"/>
      <c r="K3944" s="530"/>
      <c r="L3944" s="657"/>
      <c r="M3944" s="168"/>
      <c r="N3944" s="828"/>
      <c r="O3944" s="168"/>
      <c r="P3944" s="168"/>
      <c r="AB3944" s="1129" t="str">
        <f t="shared" si="81"/>
        <v/>
      </c>
    </row>
    <row r="3945" spans="1:28" ht="12.95" customHeight="1">
      <c r="A3945" s="168"/>
      <c r="B3945" s="168"/>
      <c r="C3945" s="532"/>
      <c r="D3945" s="168"/>
      <c r="E3945" s="168"/>
      <c r="F3945" s="168"/>
      <c r="G3945" s="168"/>
      <c r="H3945" s="530"/>
      <c r="I3945" s="530"/>
      <c r="J3945" s="660"/>
      <c r="K3945" s="530"/>
      <c r="L3945" s="657"/>
      <c r="M3945" s="168"/>
      <c r="N3945" s="828"/>
      <c r="O3945" s="168"/>
      <c r="P3945" s="168"/>
      <c r="AB3945" s="1129" t="str">
        <f t="shared" si="81"/>
        <v/>
      </c>
    </row>
    <row r="3946" spans="1:28" ht="12.95" customHeight="1">
      <c r="A3946" s="168"/>
      <c r="B3946" s="168"/>
      <c r="C3946" s="532"/>
      <c r="D3946" s="168"/>
      <c r="E3946" s="168"/>
      <c r="F3946" s="168"/>
      <c r="G3946" s="168"/>
      <c r="H3946" s="530"/>
      <c r="I3946" s="530"/>
      <c r="J3946" s="660"/>
      <c r="K3946" s="530"/>
      <c r="L3946" s="657"/>
      <c r="M3946" s="168"/>
      <c r="N3946" s="828"/>
      <c r="O3946" s="168"/>
      <c r="P3946" s="168"/>
      <c r="AB3946" s="1129" t="str">
        <f t="shared" si="81"/>
        <v/>
      </c>
    </row>
    <row r="3947" spans="1:28" ht="12.95" customHeight="1">
      <c r="A3947" s="168"/>
      <c r="B3947" s="168"/>
      <c r="C3947" s="532"/>
      <c r="D3947" s="168"/>
      <c r="E3947" s="168"/>
      <c r="F3947" s="168"/>
      <c r="G3947" s="168"/>
      <c r="H3947" s="530"/>
      <c r="I3947" s="530"/>
      <c r="J3947" s="660"/>
      <c r="K3947" s="530"/>
      <c r="L3947" s="657"/>
      <c r="M3947" s="168"/>
      <c r="N3947" s="828"/>
      <c r="O3947" s="168"/>
      <c r="P3947" s="168"/>
      <c r="AB3947" s="1129" t="str">
        <f t="shared" si="81"/>
        <v/>
      </c>
    </row>
    <row r="3948" spans="1:28" ht="12.95" customHeight="1">
      <c r="A3948" s="168"/>
      <c r="B3948" s="168"/>
      <c r="C3948" s="532"/>
      <c r="D3948" s="168"/>
      <c r="E3948" s="168"/>
      <c r="F3948" s="168"/>
      <c r="G3948" s="168"/>
      <c r="H3948" s="530"/>
      <c r="I3948" s="530"/>
      <c r="J3948" s="660"/>
      <c r="K3948" s="530"/>
      <c r="L3948" s="657"/>
      <c r="M3948" s="168"/>
      <c r="N3948" s="828"/>
      <c r="O3948" s="168"/>
      <c r="P3948" s="168"/>
      <c r="AB3948" s="1129" t="str">
        <f t="shared" si="81"/>
        <v/>
      </c>
    </row>
    <row r="3949" spans="1:28" ht="12.95" customHeight="1">
      <c r="A3949" s="168"/>
      <c r="B3949" s="168"/>
      <c r="C3949" s="532"/>
      <c r="D3949" s="168"/>
      <c r="E3949" s="168"/>
      <c r="F3949" s="168"/>
      <c r="G3949" s="168"/>
      <c r="H3949" s="530"/>
      <c r="I3949" s="530"/>
      <c r="J3949" s="660"/>
      <c r="K3949" s="530"/>
      <c r="L3949" s="657"/>
      <c r="M3949" s="168"/>
      <c r="N3949" s="828"/>
      <c r="O3949" s="168"/>
      <c r="P3949" s="168"/>
      <c r="AB3949" s="1129" t="str">
        <f t="shared" si="81"/>
        <v/>
      </c>
    </row>
    <row r="3950" spans="1:28" ht="12.95" customHeight="1">
      <c r="A3950" s="168"/>
      <c r="B3950" s="168"/>
      <c r="C3950" s="532"/>
      <c r="D3950" s="168"/>
      <c r="E3950" s="168"/>
      <c r="F3950" s="168"/>
      <c r="G3950" s="168"/>
      <c r="H3950" s="530"/>
      <c r="I3950" s="530"/>
      <c r="J3950" s="660"/>
      <c r="K3950" s="530"/>
      <c r="L3950" s="657"/>
      <c r="M3950" s="168"/>
      <c r="N3950" s="828"/>
      <c r="O3950" s="168"/>
      <c r="P3950" s="168"/>
      <c r="AB3950" s="1129" t="str">
        <f t="shared" si="81"/>
        <v/>
      </c>
    </row>
    <row r="3951" spans="1:28" ht="12.95" customHeight="1">
      <c r="A3951" s="168"/>
      <c r="B3951" s="168"/>
      <c r="C3951" s="532"/>
      <c r="D3951" s="168"/>
      <c r="E3951" s="168"/>
      <c r="F3951" s="168"/>
      <c r="G3951" s="168"/>
      <c r="H3951" s="530"/>
      <c r="I3951" s="530"/>
      <c r="J3951" s="660"/>
      <c r="K3951" s="530"/>
      <c r="L3951" s="657"/>
      <c r="M3951" s="168"/>
      <c r="N3951" s="828"/>
      <c r="O3951" s="168"/>
      <c r="P3951" s="168"/>
      <c r="AB3951" s="1129" t="str">
        <f t="shared" si="81"/>
        <v/>
      </c>
    </row>
    <row r="3952" spans="1:28" ht="12.95" customHeight="1">
      <c r="A3952" s="168"/>
      <c r="B3952" s="168"/>
      <c r="C3952" s="532"/>
      <c r="D3952" s="168"/>
      <c r="E3952" s="168"/>
      <c r="F3952" s="168"/>
      <c r="G3952" s="168"/>
      <c r="H3952" s="530"/>
      <c r="I3952" s="530"/>
      <c r="J3952" s="660"/>
      <c r="K3952" s="530"/>
      <c r="L3952" s="657"/>
      <c r="M3952" s="168"/>
      <c r="N3952" s="828"/>
      <c r="O3952" s="168"/>
      <c r="P3952" s="168"/>
      <c r="AB3952" s="1129" t="str">
        <f t="shared" si="81"/>
        <v/>
      </c>
    </row>
    <row r="3953" spans="1:28" ht="12.95" customHeight="1">
      <c r="A3953" s="168"/>
      <c r="B3953" s="168"/>
      <c r="C3953" s="532"/>
      <c r="D3953" s="168"/>
      <c r="E3953" s="168"/>
      <c r="F3953" s="168"/>
      <c r="G3953" s="168"/>
      <c r="H3953" s="530"/>
      <c r="I3953" s="530"/>
      <c r="J3953" s="660"/>
      <c r="K3953" s="530"/>
      <c r="L3953" s="657"/>
      <c r="M3953" s="168"/>
      <c r="N3953" s="828"/>
      <c r="O3953" s="168"/>
      <c r="P3953" s="168"/>
      <c r="AB3953" s="1129" t="str">
        <f t="shared" si="81"/>
        <v/>
      </c>
    </row>
    <row r="3954" spans="1:28" ht="12.95" customHeight="1">
      <c r="A3954" s="168"/>
      <c r="B3954" s="168"/>
      <c r="C3954" s="532"/>
      <c r="D3954" s="168"/>
      <c r="E3954" s="168"/>
      <c r="F3954" s="168"/>
      <c r="G3954" s="168"/>
      <c r="H3954" s="530"/>
      <c r="I3954" s="530"/>
      <c r="J3954" s="660"/>
      <c r="K3954" s="530"/>
      <c r="L3954" s="657"/>
      <c r="M3954" s="168"/>
      <c r="N3954" s="828"/>
      <c r="O3954" s="168"/>
      <c r="P3954" s="168"/>
      <c r="AB3954" s="1129" t="str">
        <f t="shared" si="81"/>
        <v/>
      </c>
    </row>
    <row r="3955" spans="1:28" ht="12.95" customHeight="1">
      <c r="A3955" s="168"/>
      <c r="B3955" s="168"/>
      <c r="C3955" s="532"/>
      <c r="D3955" s="168"/>
      <c r="E3955" s="168"/>
      <c r="F3955" s="168"/>
      <c r="G3955" s="168"/>
      <c r="H3955" s="530"/>
      <c r="I3955" s="530"/>
      <c r="J3955" s="660"/>
      <c r="K3955" s="530"/>
      <c r="L3955" s="657"/>
      <c r="M3955" s="168"/>
      <c r="N3955" s="828"/>
      <c r="O3955" s="168"/>
      <c r="P3955" s="168"/>
      <c r="AB3955" s="1129" t="str">
        <f t="shared" si="81"/>
        <v/>
      </c>
    </row>
    <row r="3956" spans="1:28" ht="12.95" customHeight="1">
      <c r="A3956" s="168"/>
      <c r="B3956" s="168"/>
      <c r="C3956" s="532"/>
      <c r="D3956" s="168"/>
      <c r="E3956" s="168"/>
      <c r="F3956" s="168"/>
      <c r="G3956" s="168"/>
      <c r="H3956" s="530"/>
      <c r="I3956" s="530"/>
      <c r="J3956" s="660"/>
      <c r="K3956" s="530"/>
      <c r="L3956" s="657"/>
      <c r="M3956" s="168"/>
      <c r="N3956" s="828"/>
      <c r="O3956" s="168"/>
      <c r="P3956" s="168"/>
      <c r="AB3956" s="1129" t="str">
        <f t="shared" si="81"/>
        <v/>
      </c>
    </row>
    <row r="3957" spans="1:28" ht="12.95" customHeight="1">
      <c r="A3957" s="168"/>
      <c r="B3957" s="168"/>
      <c r="C3957" s="532"/>
      <c r="D3957" s="168"/>
      <c r="E3957" s="168"/>
      <c r="F3957" s="168"/>
      <c r="G3957" s="168"/>
      <c r="H3957" s="530"/>
      <c r="I3957" s="530"/>
      <c r="J3957" s="660"/>
      <c r="K3957" s="530"/>
      <c r="L3957" s="657"/>
      <c r="M3957" s="168"/>
      <c r="N3957" s="828"/>
      <c r="O3957" s="168"/>
      <c r="P3957" s="168"/>
      <c r="AB3957" s="1129" t="str">
        <f t="shared" si="81"/>
        <v/>
      </c>
    </row>
    <row r="3958" spans="1:28" ht="12.95" customHeight="1">
      <c r="A3958" s="168"/>
      <c r="B3958" s="168"/>
      <c r="C3958" s="532"/>
      <c r="D3958" s="168"/>
      <c r="E3958" s="168"/>
      <c r="F3958" s="168"/>
      <c r="G3958" s="168"/>
      <c r="H3958" s="530"/>
      <c r="I3958" s="530"/>
      <c r="J3958" s="660"/>
      <c r="K3958" s="530"/>
      <c r="L3958" s="657"/>
      <c r="M3958" s="168"/>
      <c r="N3958" s="828"/>
      <c r="O3958" s="168"/>
      <c r="P3958" s="168"/>
      <c r="AB3958" s="1129" t="str">
        <f t="shared" si="81"/>
        <v/>
      </c>
    </row>
    <row r="3959" spans="1:28" ht="12.95" customHeight="1">
      <c r="A3959" s="168"/>
      <c r="B3959" s="168"/>
      <c r="C3959" s="532"/>
      <c r="D3959" s="168"/>
      <c r="E3959" s="168"/>
      <c r="F3959" s="168"/>
      <c r="G3959" s="168"/>
      <c r="H3959" s="530"/>
      <c r="I3959" s="530"/>
      <c r="J3959" s="660"/>
      <c r="K3959" s="530"/>
      <c r="L3959" s="657"/>
      <c r="M3959" s="168"/>
      <c r="N3959" s="828"/>
      <c r="O3959" s="168"/>
      <c r="P3959" s="168"/>
      <c r="AB3959" s="1129" t="str">
        <f t="shared" si="81"/>
        <v/>
      </c>
    </row>
    <row r="3960" spans="1:28" ht="12.95" customHeight="1">
      <c r="A3960" s="168"/>
      <c r="B3960" s="168"/>
      <c r="C3960" s="532"/>
      <c r="D3960" s="168"/>
      <c r="E3960" s="168"/>
      <c r="F3960" s="168"/>
      <c r="G3960" s="168"/>
      <c r="H3960" s="530"/>
      <c r="I3960" s="530"/>
      <c r="J3960" s="660"/>
      <c r="K3960" s="530"/>
      <c r="L3960" s="657"/>
      <c r="M3960" s="168"/>
      <c r="N3960" s="828"/>
      <c r="O3960" s="168"/>
      <c r="P3960" s="168"/>
      <c r="AB3960" s="1129" t="str">
        <f t="shared" si="81"/>
        <v/>
      </c>
    </row>
    <row r="3961" spans="1:28" ht="12.95" customHeight="1">
      <c r="A3961" s="168"/>
      <c r="B3961" s="168"/>
      <c r="C3961" s="532"/>
      <c r="D3961" s="168"/>
      <c r="E3961" s="168"/>
      <c r="F3961" s="168"/>
      <c r="G3961" s="168"/>
      <c r="H3961" s="530"/>
      <c r="I3961" s="530"/>
      <c r="J3961" s="660"/>
      <c r="K3961" s="530"/>
      <c r="L3961" s="657"/>
      <c r="M3961" s="168"/>
      <c r="N3961" s="828"/>
      <c r="O3961" s="168"/>
      <c r="P3961" s="168"/>
      <c r="AB3961" s="1129" t="str">
        <f t="shared" si="81"/>
        <v/>
      </c>
    </row>
    <row r="3962" spans="1:28" ht="12.95" customHeight="1">
      <c r="A3962" s="168"/>
      <c r="B3962" s="168"/>
      <c r="C3962" s="532"/>
      <c r="D3962" s="168"/>
      <c r="E3962" s="168"/>
      <c r="F3962" s="168"/>
      <c r="G3962" s="168"/>
      <c r="H3962" s="530"/>
      <c r="I3962" s="530"/>
      <c r="J3962" s="660"/>
      <c r="K3962" s="530"/>
      <c r="L3962" s="657"/>
      <c r="M3962" s="168"/>
      <c r="N3962" s="828"/>
      <c r="O3962" s="168"/>
      <c r="P3962" s="168"/>
      <c r="AB3962" s="1129" t="str">
        <f t="shared" si="81"/>
        <v/>
      </c>
    </row>
    <row r="3963" spans="1:28" ht="12.95" customHeight="1">
      <c r="A3963" s="168"/>
      <c r="B3963" s="168"/>
      <c r="C3963" s="532"/>
      <c r="D3963" s="168"/>
      <c r="E3963" s="168"/>
      <c r="F3963" s="168"/>
      <c r="G3963" s="168"/>
      <c r="H3963" s="530"/>
      <c r="I3963" s="530"/>
      <c r="J3963" s="660"/>
      <c r="K3963" s="530"/>
      <c r="L3963" s="657"/>
      <c r="M3963" s="168"/>
      <c r="N3963" s="828"/>
      <c r="O3963" s="168"/>
      <c r="P3963" s="168"/>
      <c r="AB3963" s="1129" t="str">
        <f t="shared" si="81"/>
        <v/>
      </c>
    </row>
    <row r="3964" spans="1:28" ht="12.95" customHeight="1">
      <c r="A3964" s="168"/>
      <c r="B3964" s="168"/>
      <c r="C3964" s="532"/>
      <c r="D3964" s="168"/>
      <c r="E3964" s="168"/>
      <c r="F3964" s="168"/>
      <c r="G3964" s="168"/>
      <c r="H3964" s="530"/>
      <c r="I3964" s="530"/>
      <c r="J3964" s="660"/>
      <c r="K3964" s="530"/>
      <c r="L3964" s="657"/>
      <c r="M3964" s="168"/>
      <c r="N3964" s="828"/>
      <c r="O3964" s="168"/>
      <c r="P3964" s="168"/>
      <c r="AB3964" s="1129" t="str">
        <f t="shared" si="81"/>
        <v/>
      </c>
    </row>
    <row r="3965" spans="1:28" ht="12.95" customHeight="1">
      <c r="A3965" s="168"/>
      <c r="B3965" s="168"/>
      <c r="C3965" s="532"/>
      <c r="D3965" s="168"/>
      <c r="E3965" s="168"/>
      <c r="F3965" s="168"/>
      <c r="G3965" s="168"/>
      <c r="H3965" s="530"/>
      <c r="I3965" s="530"/>
      <c r="J3965" s="660"/>
      <c r="K3965" s="530"/>
      <c r="L3965" s="657"/>
      <c r="M3965" s="168"/>
      <c r="N3965" s="828"/>
      <c r="O3965" s="168"/>
      <c r="P3965" s="168"/>
      <c r="AB3965" s="1129" t="str">
        <f t="shared" si="81"/>
        <v/>
      </c>
    </row>
    <row r="3966" spans="1:28" ht="12.95" customHeight="1">
      <c r="A3966" s="168"/>
      <c r="B3966" s="168"/>
      <c r="C3966" s="532"/>
      <c r="D3966" s="168"/>
      <c r="E3966" s="168"/>
      <c r="F3966" s="168"/>
      <c r="G3966" s="168"/>
      <c r="H3966" s="530"/>
      <c r="I3966" s="530"/>
      <c r="J3966" s="660"/>
      <c r="K3966" s="530"/>
      <c r="L3966" s="657"/>
      <c r="M3966" s="168"/>
      <c r="N3966" s="828"/>
      <c r="O3966" s="168"/>
      <c r="P3966" s="168"/>
      <c r="AB3966" s="1129" t="str">
        <f t="shared" si="81"/>
        <v/>
      </c>
    </row>
    <row r="3967" spans="1:28" ht="12.95" customHeight="1">
      <c r="A3967" s="168"/>
      <c r="B3967" s="168"/>
      <c r="C3967" s="532"/>
      <c r="D3967" s="168"/>
      <c r="E3967" s="168"/>
      <c r="F3967" s="168"/>
      <c r="G3967" s="168"/>
      <c r="H3967" s="530"/>
      <c r="I3967" s="530"/>
      <c r="J3967" s="660"/>
      <c r="K3967" s="530"/>
      <c r="L3967" s="657"/>
      <c r="M3967" s="168"/>
      <c r="N3967" s="828"/>
      <c r="O3967" s="168"/>
      <c r="P3967" s="168"/>
      <c r="AB3967" s="1129" t="str">
        <f t="shared" si="81"/>
        <v/>
      </c>
    </row>
    <row r="3968" spans="1:28" ht="12.95" customHeight="1">
      <c r="A3968" s="168"/>
      <c r="B3968" s="168"/>
      <c r="C3968" s="532"/>
      <c r="D3968" s="168"/>
      <c r="E3968" s="168"/>
      <c r="F3968" s="168"/>
      <c r="G3968" s="168"/>
      <c r="H3968" s="530"/>
      <c r="I3968" s="530"/>
      <c r="J3968" s="660"/>
      <c r="K3968" s="530"/>
      <c r="L3968" s="657"/>
      <c r="M3968" s="168"/>
      <c r="N3968" s="828"/>
      <c r="O3968" s="168"/>
      <c r="P3968" s="168"/>
      <c r="AB3968" s="1129" t="str">
        <f t="shared" si="81"/>
        <v/>
      </c>
    </row>
    <row r="3969" spans="1:28" ht="12.95" customHeight="1">
      <c r="A3969" s="168"/>
      <c r="B3969" s="168"/>
      <c r="C3969" s="532"/>
      <c r="D3969" s="168"/>
      <c r="E3969" s="168"/>
      <c r="F3969" s="168"/>
      <c r="G3969" s="168"/>
      <c r="H3969" s="530"/>
      <c r="I3969" s="530"/>
      <c r="J3969" s="660"/>
      <c r="K3969" s="530"/>
      <c r="L3969" s="657"/>
      <c r="M3969" s="168"/>
      <c r="N3969" s="828"/>
      <c r="O3969" s="168"/>
      <c r="P3969" s="168"/>
      <c r="AB3969" s="1129" t="str">
        <f t="shared" si="81"/>
        <v/>
      </c>
    </row>
    <row r="3970" spans="1:28" ht="12.95" customHeight="1">
      <c r="A3970" s="168"/>
      <c r="B3970" s="168"/>
      <c r="C3970" s="532"/>
      <c r="D3970" s="168"/>
      <c r="E3970" s="168"/>
      <c r="F3970" s="168"/>
      <c r="G3970" s="168"/>
      <c r="H3970" s="530"/>
      <c r="I3970" s="530"/>
      <c r="J3970" s="660"/>
      <c r="K3970" s="530"/>
      <c r="L3970" s="657"/>
      <c r="M3970" s="168"/>
      <c r="N3970" s="828"/>
      <c r="O3970" s="168"/>
      <c r="P3970" s="168"/>
      <c r="AB3970" s="1129" t="str">
        <f t="shared" si="81"/>
        <v/>
      </c>
    </row>
    <row r="3971" spans="1:28" ht="12.95" customHeight="1">
      <c r="A3971" s="168"/>
      <c r="B3971" s="168"/>
      <c r="C3971" s="532"/>
      <c r="D3971" s="168"/>
      <c r="E3971" s="168"/>
      <c r="F3971" s="168"/>
      <c r="G3971" s="168"/>
      <c r="H3971" s="530"/>
      <c r="I3971" s="530"/>
      <c r="J3971" s="660"/>
      <c r="K3971" s="530"/>
      <c r="L3971" s="657"/>
      <c r="M3971" s="168"/>
      <c r="N3971" s="828"/>
      <c r="O3971" s="168"/>
      <c r="P3971" s="168"/>
      <c r="AB3971" s="1129" t="str">
        <f t="shared" si="81"/>
        <v/>
      </c>
    </row>
    <row r="3972" spans="1:28" ht="12.95" customHeight="1">
      <c r="A3972" s="168"/>
      <c r="B3972" s="168"/>
      <c r="C3972" s="532"/>
      <c r="D3972" s="168"/>
      <c r="E3972" s="168"/>
      <c r="F3972" s="168"/>
      <c r="G3972" s="168"/>
      <c r="H3972" s="530"/>
      <c r="I3972" s="530"/>
      <c r="J3972" s="660"/>
      <c r="K3972" s="530"/>
      <c r="L3972" s="657"/>
      <c r="M3972" s="168"/>
      <c r="N3972" s="828"/>
      <c r="O3972" s="168"/>
      <c r="P3972" s="168"/>
      <c r="AB3972" s="1129" t="str">
        <f t="shared" si="81"/>
        <v/>
      </c>
    </row>
    <row r="3973" spans="1:28" ht="12.95" customHeight="1">
      <c r="A3973" s="168"/>
      <c r="B3973" s="168"/>
      <c r="C3973" s="532"/>
      <c r="D3973" s="168"/>
      <c r="E3973" s="168"/>
      <c r="F3973" s="168"/>
      <c r="G3973" s="168"/>
      <c r="H3973" s="530"/>
      <c r="I3973" s="530"/>
      <c r="J3973" s="660"/>
      <c r="K3973" s="530"/>
      <c r="L3973" s="657"/>
      <c r="M3973" s="168"/>
      <c r="N3973" s="828"/>
      <c r="O3973" s="168"/>
      <c r="P3973" s="168"/>
      <c r="AB3973" s="1129" t="str">
        <f t="shared" si="81"/>
        <v/>
      </c>
    </row>
    <row r="3974" spans="1:28" ht="12.95" customHeight="1">
      <c r="A3974" s="168"/>
      <c r="B3974" s="168"/>
      <c r="C3974" s="532"/>
      <c r="D3974" s="168"/>
      <c r="E3974" s="168"/>
      <c r="F3974" s="168"/>
      <c r="G3974" s="168"/>
      <c r="H3974" s="530"/>
      <c r="I3974" s="530"/>
      <c r="J3974" s="660"/>
      <c r="K3974" s="530"/>
      <c r="L3974" s="657"/>
      <c r="M3974" s="168"/>
      <c r="N3974" s="828"/>
      <c r="O3974" s="168"/>
      <c r="P3974" s="168"/>
      <c r="AB3974" s="1129" t="str">
        <f t="shared" si="81"/>
        <v/>
      </c>
    </row>
    <row r="3975" spans="1:28" ht="12.95" customHeight="1">
      <c r="A3975" s="168"/>
      <c r="B3975" s="168"/>
      <c r="C3975" s="532"/>
      <c r="D3975" s="168"/>
      <c r="E3975" s="168"/>
      <c r="F3975" s="168"/>
      <c r="G3975" s="168"/>
      <c r="H3975" s="530"/>
      <c r="I3975" s="530"/>
      <c r="J3975" s="660"/>
      <c r="K3975" s="530"/>
      <c r="L3975" s="657"/>
      <c r="M3975" s="168"/>
      <c r="N3975" s="828"/>
      <c r="O3975" s="168"/>
      <c r="P3975" s="168"/>
      <c r="AB3975" s="1129" t="str">
        <f t="shared" si="81"/>
        <v/>
      </c>
    </row>
    <row r="3976" spans="1:28" ht="12.95" customHeight="1">
      <c r="A3976" s="168"/>
      <c r="B3976" s="168"/>
      <c r="C3976" s="532"/>
      <c r="D3976" s="168"/>
      <c r="E3976" s="168"/>
      <c r="F3976" s="168"/>
      <c r="G3976" s="168"/>
      <c r="H3976" s="530"/>
      <c r="I3976" s="530"/>
      <c r="J3976" s="660"/>
      <c r="K3976" s="530"/>
      <c r="L3976" s="657"/>
      <c r="M3976" s="168"/>
      <c r="N3976" s="828"/>
      <c r="O3976" s="168"/>
      <c r="P3976" s="168"/>
      <c r="AB3976" s="1129" t="str">
        <f t="shared" si="81"/>
        <v/>
      </c>
    </row>
    <row r="3977" spans="1:28" ht="12.95" customHeight="1">
      <c r="A3977" s="168"/>
      <c r="B3977" s="168"/>
      <c r="C3977" s="532"/>
      <c r="D3977" s="168"/>
      <c r="E3977" s="168"/>
      <c r="F3977" s="168"/>
      <c r="G3977" s="168"/>
      <c r="H3977" s="530"/>
      <c r="I3977" s="530"/>
      <c r="J3977" s="660"/>
      <c r="K3977" s="530"/>
      <c r="L3977" s="657"/>
      <c r="M3977" s="168"/>
      <c r="N3977" s="828"/>
      <c r="O3977" s="168"/>
      <c r="P3977" s="168"/>
      <c r="AB3977" s="1129" t="str">
        <f t="shared" si="81"/>
        <v/>
      </c>
    </row>
    <row r="3978" spans="1:28" ht="12.95" customHeight="1">
      <c r="A3978" s="168"/>
      <c r="B3978" s="168"/>
      <c r="C3978" s="532"/>
      <c r="D3978" s="168"/>
      <c r="E3978" s="168"/>
      <c r="F3978" s="168"/>
      <c r="G3978" s="168"/>
      <c r="H3978" s="530"/>
      <c r="I3978" s="530"/>
      <c r="J3978" s="660"/>
      <c r="K3978" s="530"/>
      <c r="L3978" s="657"/>
      <c r="M3978" s="168"/>
      <c r="N3978" s="828"/>
      <c r="O3978" s="168"/>
      <c r="P3978" s="168"/>
      <c r="AB3978" s="1129" t="str">
        <f t="shared" si="81"/>
        <v/>
      </c>
    </row>
    <row r="3979" spans="1:28" ht="12.95" customHeight="1">
      <c r="A3979" s="168"/>
      <c r="B3979" s="168"/>
      <c r="C3979" s="532"/>
      <c r="D3979" s="168"/>
      <c r="E3979" s="168"/>
      <c r="F3979" s="168"/>
      <c r="G3979" s="168"/>
      <c r="H3979" s="530"/>
      <c r="I3979" s="530"/>
      <c r="J3979" s="660"/>
      <c r="K3979" s="530"/>
      <c r="L3979" s="657"/>
      <c r="M3979" s="168"/>
      <c r="N3979" s="828"/>
      <c r="O3979" s="168"/>
      <c r="P3979" s="168"/>
      <c r="AB3979" s="1129" t="str">
        <f t="shared" ref="AB3979:AB4042" si="82">IF(TRIM(A3979)="","",CONCATENATE(TRIM(D3979),TRIM(E3979)))</f>
        <v/>
      </c>
    </row>
    <row r="3980" spans="1:28" ht="12.95" customHeight="1">
      <c r="A3980" s="168"/>
      <c r="B3980" s="168"/>
      <c r="C3980" s="532"/>
      <c r="D3980" s="168"/>
      <c r="E3980" s="168"/>
      <c r="F3980" s="168"/>
      <c r="G3980" s="168"/>
      <c r="H3980" s="530"/>
      <c r="I3980" s="530"/>
      <c r="J3980" s="660"/>
      <c r="K3980" s="530"/>
      <c r="L3980" s="657"/>
      <c r="M3980" s="168"/>
      <c r="N3980" s="828"/>
      <c r="O3980" s="168"/>
      <c r="P3980" s="168"/>
      <c r="AB3980" s="1129" t="str">
        <f t="shared" si="82"/>
        <v/>
      </c>
    </row>
    <row r="3981" spans="1:28" ht="12.95" customHeight="1">
      <c r="A3981" s="168"/>
      <c r="B3981" s="168"/>
      <c r="C3981" s="532"/>
      <c r="D3981" s="168"/>
      <c r="E3981" s="168"/>
      <c r="F3981" s="168"/>
      <c r="G3981" s="168"/>
      <c r="H3981" s="530"/>
      <c r="I3981" s="530"/>
      <c r="J3981" s="660"/>
      <c r="K3981" s="530"/>
      <c r="L3981" s="657"/>
      <c r="M3981" s="168"/>
      <c r="N3981" s="828"/>
      <c r="O3981" s="168"/>
      <c r="P3981" s="168"/>
      <c r="AB3981" s="1129" t="str">
        <f t="shared" si="82"/>
        <v/>
      </c>
    </row>
    <row r="3982" spans="1:28" ht="12.95" customHeight="1">
      <c r="A3982" s="168"/>
      <c r="B3982" s="168"/>
      <c r="C3982" s="532"/>
      <c r="D3982" s="168"/>
      <c r="E3982" s="168"/>
      <c r="F3982" s="168"/>
      <c r="G3982" s="168"/>
      <c r="H3982" s="530"/>
      <c r="I3982" s="530"/>
      <c r="J3982" s="660"/>
      <c r="K3982" s="530"/>
      <c r="L3982" s="657"/>
      <c r="M3982" s="168"/>
      <c r="N3982" s="828"/>
      <c r="O3982" s="168"/>
      <c r="P3982" s="168"/>
      <c r="AB3982" s="1129" t="str">
        <f t="shared" si="82"/>
        <v/>
      </c>
    </row>
    <row r="3983" spans="1:28" ht="12.95" customHeight="1">
      <c r="A3983" s="168"/>
      <c r="B3983" s="168"/>
      <c r="C3983" s="532"/>
      <c r="D3983" s="168"/>
      <c r="E3983" s="168"/>
      <c r="F3983" s="168"/>
      <c r="G3983" s="168"/>
      <c r="H3983" s="530"/>
      <c r="I3983" s="530"/>
      <c r="J3983" s="660"/>
      <c r="K3983" s="530"/>
      <c r="L3983" s="657"/>
      <c r="M3983" s="168"/>
      <c r="N3983" s="828"/>
      <c r="O3983" s="168"/>
      <c r="P3983" s="168"/>
      <c r="AB3983" s="1129" t="str">
        <f t="shared" si="82"/>
        <v/>
      </c>
    </row>
    <row r="3984" spans="1:28" ht="12.95" customHeight="1">
      <c r="A3984" s="168"/>
      <c r="B3984" s="168"/>
      <c r="C3984" s="532"/>
      <c r="D3984" s="168"/>
      <c r="E3984" s="168"/>
      <c r="F3984" s="168"/>
      <c r="G3984" s="168"/>
      <c r="H3984" s="530"/>
      <c r="I3984" s="530"/>
      <c r="J3984" s="660"/>
      <c r="K3984" s="530"/>
      <c r="L3984" s="657"/>
      <c r="M3984" s="168"/>
      <c r="N3984" s="828"/>
      <c r="O3984" s="168"/>
      <c r="P3984" s="168"/>
      <c r="AB3984" s="1129" t="str">
        <f t="shared" si="82"/>
        <v/>
      </c>
    </row>
    <row r="3985" spans="1:28" ht="12.95" customHeight="1">
      <c r="A3985" s="168"/>
      <c r="B3985" s="168"/>
      <c r="C3985" s="532"/>
      <c r="D3985" s="168"/>
      <c r="E3985" s="168"/>
      <c r="F3985" s="168"/>
      <c r="G3985" s="168"/>
      <c r="H3985" s="530"/>
      <c r="I3985" s="530"/>
      <c r="J3985" s="660"/>
      <c r="K3985" s="530"/>
      <c r="L3985" s="657"/>
      <c r="M3985" s="168"/>
      <c r="N3985" s="828"/>
      <c r="O3985" s="168"/>
      <c r="P3985" s="168"/>
      <c r="AB3985" s="1129" t="str">
        <f t="shared" si="82"/>
        <v/>
      </c>
    </row>
    <row r="3986" spans="1:28" ht="12.95" customHeight="1">
      <c r="A3986" s="168"/>
      <c r="B3986" s="168"/>
      <c r="C3986" s="532"/>
      <c r="D3986" s="168"/>
      <c r="E3986" s="168"/>
      <c r="F3986" s="168"/>
      <c r="G3986" s="168"/>
      <c r="H3986" s="530"/>
      <c r="I3986" s="530"/>
      <c r="J3986" s="660"/>
      <c r="K3986" s="530"/>
      <c r="L3986" s="657"/>
      <c r="M3986" s="168"/>
      <c r="N3986" s="828"/>
      <c r="O3986" s="168"/>
      <c r="P3986" s="168"/>
      <c r="AB3986" s="1129" t="str">
        <f t="shared" si="82"/>
        <v/>
      </c>
    </row>
    <row r="3987" spans="1:28" ht="12.95" customHeight="1">
      <c r="A3987" s="168"/>
      <c r="B3987" s="168"/>
      <c r="C3987" s="532"/>
      <c r="D3987" s="168"/>
      <c r="E3987" s="168"/>
      <c r="F3987" s="168"/>
      <c r="G3987" s="168"/>
      <c r="H3987" s="530"/>
      <c r="I3987" s="530"/>
      <c r="J3987" s="660"/>
      <c r="K3987" s="530"/>
      <c r="L3987" s="657"/>
      <c r="M3987" s="168"/>
      <c r="N3987" s="828"/>
      <c r="O3987" s="168"/>
      <c r="P3987" s="168"/>
      <c r="AB3987" s="1129" t="str">
        <f t="shared" si="82"/>
        <v/>
      </c>
    </row>
    <row r="3988" spans="1:28" ht="12.95" customHeight="1">
      <c r="A3988" s="168"/>
      <c r="B3988" s="168"/>
      <c r="C3988" s="532"/>
      <c r="D3988" s="168"/>
      <c r="E3988" s="168"/>
      <c r="F3988" s="168"/>
      <c r="G3988" s="168"/>
      <c r="H3988" s="530"/>
      <c r="I3988" s="530"/>
      <c r="J3988" s="660"/>
      <c r="K3988" s="530"/>
      <c r="L3988" s="657"/>
      <c r="M3988" s="168"/>
      <c r="N3988" s="828"/>
      <c r="O3988" s="168"/>
      <c r="P3988" s="168"/>
      <c r="AB3988" s="1129" t="str">
        <f t="shared" si="82"/>
        <v/>
      </c>
    </row>
    <row r="3989" spans="1:28" ht="12.95" customHeight="1">
      <c r="A3989" s="168"/>
      <c r="B3989" s="168"/>
      <c r="C3989" s="532"/>
      <c r="D3989" s="168"/>
      <c r="E3989" s="168"/>
      <c r="F3989" s="168"/>
      <c r="G3989" s="168"/>
      <c r="H3989" s="530"/>
      <c r="I3989" s="530"/>
      <c r="J3989" s="660"/>
      <c r="K3989" s="530"/>
      <c r="L3989" s="657"/>
      <c r="M3989" s="168"/>
      <c r="N3989" s="828"/>
      <c r="O3989" s="168"/>
      <c r="P3989" s="168"/>
      <c r="AB3989" s="1129" t="str">
        <f t="shared" si="82"/>
        <v/>
      </c>
    </row>
    <row r="3990" spans="1:28" ht="12.95" customHeight="1">
      <c r="A3990" s="168"/>
      <c r="B3990" s="168"/>
      <c r="C3990" s="532"/>
      <c r="D3990" s="168"/>
      <c r="E3990" s="168"/>
      <c r="F3990" s="168"/>
      <c r="G3990" s="168"/>
      <c r="H3990" s="530"/>
      <c r="I3990" s="530"/>
      <c r="J3990" s="660"/>
      <c r="K3990" s="530"/>
      <c r="L3990" s="657"/>
      <c r="M3990" s="168"/>
      <c r="N3990" s="828"/>
      <c r="O3990" s="168"/>
      <c r="P3990" s="168"/>
      <c r="AB3990" s="1129" t="str">
        <f t="shared" si="82"/>
        <v/>
      </c>
    </row>
    <row r="3991" spans="1:28" ht="12.95" customHeight="1">
      <c r="A3991" s="168"/>
      <c r="B3991" s="168"/>
      <c r="C3991" s="532"/>
      <c r="D3991" s="168"/>
      <c r="E3991" s="168"/>
      <c r="F3991" s="168"/>
      <c r="G3991" s="168"/>
      <c r="H3991" s="530"/>
      <c r="I3991" s="530"/>
      <c r="J3991" s="660"/>
      <c r="K3991" s="530"/>
      <c r="L3991" s="657"/>
      <c r="M3991" s="168"/>
      <c r="N3991" s="828"/>
      <c r="O3991" s="168"/>
      <c r="P3991" s="168"/>
      <c r="AB3991" s="1129" t="str">
        <f t="shared" si="82"/>
        <v/>
      </c>
    </row>
    <row r="3992" spans="1:28" ht="12.95" customHeight="1">
      <c r="A3992" s="168"/>
      <c r="B3992" s="168"/>
      <c r="C3992" s="532"/>
      <c r="D3992" s="168"/>
      <c r="E3992" s="168"/>
      <c r="F3992" s="168"/>
      <c r="G3992" s="168"/>
      <c r="H3992" s="530"/>
      <c r="I3992" s="530"/>
      <c r="J3992" s="660"/>
      <c r="K3992" s="530"/>
      <c r="L3992" s="657"/>
      <c r="M3992" s="168"/>
      <c r="N3992" s="828"/>
      <c r="O3992" s="168"/>
      <c r="P3992" s="168"/>
      <c r="AB3992" s="1129" t="str">
        <f t="shared" si="82"/>
        <v/>
      </c>
    </row>
    <row r="3993" spans="1:28" ht="12.95" customHeight="1">
      <c r="A3993" s="168"/>
      <c r="B3993" s="168"/>
      <c r="C3993" s="532"/>
      <c r="D3993" s="168"/>
      <c r="E3993" s="168"/>
      <c r="F3993" s="168"/>
      <c r="G3993" s="168"/>
      <c r="H3993" s="530"/>
      <c r="I3993" s="530"/>
      <c r="J3993" s="660"/>
      <c r="K3993" s="530"/>
      <c r="L3993" s="657"/>
      <c r="M3993" s="168"/>
      <c r="N3993" s="828"/>
      <c r="O3993" s="168"/>
      <c r="P3993" s="168"/>
      <c r="AB3993" s="1129" t="str">
        <f t="shared" si="82"/>
        <v/>
      </c>
    </row>
    <row r="3994" spans="1:28" ht="12.95" customHeight="1">
      <c r="A3994" s="168"/>
      <c r="B3994" s="168"/>
      <c r="C3994" s="532"/>
      <c r="D3994" s="168"/>
      <c r="E3994" s="168"/>
      <c r="F3994" s="168"/>
      <c r="G3994" s="168"/>
      <c r="H3994" s="530"/>
      <c r="I3994" s="530"/>
      <c r="J3994" s="660"/>
      <c r="K3994" s="530"/>
      <c r="L3994" s="657"/>
      <c r="M3994" s="168"/>
      <c r="N3994" s="828"/>
      <c r="O3994" s="168"/>
      <c r="P3994" s="168"/>
      <c r="AB3994" s="1129" t="str">
        <f t="shared" si="82"/>
        <v/>
      </c>
    </row>
    <row r="3995" spans="1:28" ht="12.95" customHeight="1">
      <c r="A3995" s="168"/>
      <c r="B3995" s="168"/>
      <c r="C3995" s="532"/>
      <c r="D3995" s="168"/>
      <c r="E3995" s="168"/>
      <c r="F3995" s="168"/>
      <c r="G3995" s="168"/>
      <c r="H3995" s="530"/>
      <c r="I3995" s="530"/>
      <c r="J3995" s="660"/>
      <c r="K3995" s="530"/>
      <c r="L3995" s="657"/>
      <c r="M3995" s="168"/>
      <c r="N3995" s="828"/>
      <c r="O3995" s="168"/>
      <c r="P3995" s="168"/>
      <c r="AB3995" s="1129" t="str">
        <f t="shared" si="82"/>
        <v/>
      </c>
    </row>
    <row r="3996" spans="1:28" ht="12.95" customHeight="1">
      <c r="A3996" s="168"/>
      <c r="B3996" s="168"/>
      <c r="C3996" s="532"/>
      <c r="D3996" s="168"/>
      <c r="E3996" s="168"/>
      <c r="F3996" s="168"/>
      <c r="G3996" s="168"/>
      <c r="H3996" s="530"/>
      <c r="I3996" s="530"/>
      <c r="J3996" s="660"/>
      <c r="K3996" s="530"/>
      <c r="L3996" s="657"/>
      <c r="M3996" s="168"/>
      <c r="N3996" s="828"/>
      <c r="O3996" s="168"/>
      <c r="P3996" s="168"/>
      <c r="AB3996" s="1129" t="str">
        <f t="shared" si="82"/>
        <v/>
      </c>
    </row>
    <row r="3997" spans="1:28" ht="12.95" customHeight="1">
      <c r="A3997" s="168"/>
      <c r="B3997" s="168"/>
      <c r="C3997" s="532"/>
      <c r="D3997" s="168"/>
      <c r="E3997" s="168"/>
      <c r="F3997" s="168"/>
      <c r="G3997" s="168"/>
      <c r="H3997" s="530"/>
      <c r="I3997" s="530"/>
      <c r="J3997" s="660"/>
      <c r="K3997" s="530"/>
      <c r="L3997" s="657"/>
      <c r="M3997" s="168"/>
      <c r="N3997" s="828"/>
      <c r="O3997" s="168"/>
      <c r="P3997" s="168"/>
      <c r="AB3997" s="1129" t="str">
        <f t="shared" si="82"/>
        <v/>
      </c>
    </row>
    <row r="3998" spans="1:28" ht="12.95" customHeight="1">
      <c r="A3998" s="168"/>
      <c r="B3998" s="168"/>
      <c r="C3998" s="532"/>
      <c r="D3998" s="168"/>
      <c r="E3998" s="168"/>
      <c r="F3998" s="168"/>
      <c r="G3998" s="168"/>
      <c r="H3998" s="530"/>
      <c r="I3998" s="530"/>
      <c r="J3998" s="660"/>
      <c r="K3998" s="530"/>
      <c r="L3998" s="657"/>
      <c r="M3998" s="168"/>
      <c r="N3998" s="828"/>
      <c r="O3998" s="168"/>
      <c r="P3998" s="168"/>
      <c r="AB3998" s="1129" t="str">
        <f t="shared" si="82"/>
        <v/>
      </c>
    </row>
    <row r="3999" spans="1:28" ht="12.95" customHeight="1">
      <c r="A3999" s="168"/>
      <c r="B3999" s="168"/>
      <c r="C3999" s="532"/>
      <c r="D3999" s="168"/>
      <c r="E3999" s="168"/>
      <c r="F3999" s="168"/>
      <c r="G3999" s="168"/>
      <c r="H3999" s="530"/>
      <c r="I3999" s="530"/>
      <c r="J3999" s="660"/>
      <c r="K3999" s="530"/>
      <c r="L3999" s="657"/>
      <c r="M3999" s="168"/>
      <c r="N3999" s="828"/>
      <c r="O3999" s="168"/>
      <c r="P3999" s="168"/>
      <c r="AB3999" s="1129" t="str">
        <f t="shared" si="82"/>
        <v/>
      </c>
    </row>
    <row r="4000" spans="1:28" ht="12.95" customHeight="1">
      <c r="A4000" s="168"/>
      <c r="B4000" s="168"/>
      <c r="C4000" s="532"/>
      <c r="D4000" s="168"/>
      <c r="E4000" s="168"/>
      <c r="F4000" s="168"/>
      <c r="G4000" s="168"/>
      <c r="H4000" s="530"/>
      <c r="I4000" s="530"/>
      <c r="J4000" s="660"/>
      <c r="K4000" s="530"/>
      <c r="L4000" s="657"/>
      <c r="M4000" s="168"/>
      <c r="N4000" s="828"/>
      <c r="O4000" s="168"/>
      <c r="P4000" s="168"/>
      <c r="AB4000" s="1129" t="str">
        <f t="shared" si="82"/>
        <v/>
      </c>
    </row>
    <row r="4001" spans="1:28" ht="12.95" customHeight="1">
      <c r="A4001" s="168"/>
      <c r="B4001" s="168"/>
      <c r="C4001" s="532"/>
      <c r="D4001" s="168"/>
      <c r="E4001" s="168"/>
      <c r="F4001" s="168"/>
      <c r="G4001" s="168"/>
      <c r="H4001" s="530"/>
      <c r="I4001" s="530"/>
      <c r="J4001" s="660"/>
      <c r="K4001" s="530"/>
      <c r="L4001" s="657"/>
      <c r="M4001" s="168"/>
      <c r="N4001" s="828"/>
      <c r="O4001" s="168"/>
      <c r="P4001" s="168"/>
      <c r="AB4001" s="1129" t="str">
        <f t="shared" si="82"/>
        <v/>
      </c>
    </row>
    <row r="4002" spans="1:28" ht="12.95" customHeight="1">
      <c r="A4002" s="168"/>
      <c r="B4002" s="168"/>
      <c r="C4002" s="532"/>
      <c r="D4002" s="168"/>
      <c r="E4002" s="168"/>
      <c r="F4002" s="168"/>
      <c r="G4002" s="168"/>
      <c r="H4002" s="530"/>
      <c r="I4002" s="530"/>
      <c r="J4002" s="660"/>
      <c r="K4002" s="530"/>
      <c r="L4002" s="657"/>
      <c r="M4002" s="168"/>
      <c r="N4002" s="828"/>
      <c r="O4002" s="168"/>
      <c r="P4002" s="168"/>
      <c r="AB4002" s="1129" t="str">
        <f t="shared" si="82"/>
        <v/>
      </c>
    </row>
    <row r="4003" spans="1:28" ht="12.95" customHeight="1">
      <c r="A4003" s="168"/>
      <c r="B4003" s="168"/>
      <c r="C4003" s="532"/>
      <c r="D4003" s="168"/>
      <c r="E4003" s="168"/>
      <c r="F4003" s="168"/>
      <c r="G4003" s="168"/>
      <c r="H4003" s="530"/>
      <c r="I4003" s="530"/>
      <c r="J4003" s="660"/>
      <c r="K4003" s="530"/>
      <c r="L4003" s="657"/>
      <c r="M4003" s="168"/>
      <c r="N4003" s="828"/>
      <c r="O4003" s="168"/>
      <c r="P4003" s="168"/>
      <c r="AB4003" s="1129" t="str">
        <f t="shared" si="82"/>
        <v/>
      </c>
    </row>
    <row r="4004" spans="1:28" ht="12.95" customHeight="1">
      <c r="A4004" s="168"/>
      <c r="B4004" s="168"/>
      <c r="C4004" s="532"/>
      <c r="D4004" s="168"/>
      <c r="E4004" s="168"/>
      <c r="F4004" s="168"/>
      <c r="G4004" s="168"/>
      <c r="H4004" s="530"/>
      <c r="I4004" s="530"/>
      <c r="J4004" s="660"/>
      <c r="K4004" s="530"/>
      <c r="L4004" s="657"/>
      <c r="M4004" s="168"/>
      <c r="N4004" s="828"/>
      <c r="O4004" s="168"/>
      <c r="P4004" s="168"/>
      <c r="AB4004" s="1129" t="str">
        <f t="shared" si="82"/>
        <v/>
      </c>
    </row>
    <row r="4005" spans="1:28" ht="12.95" customHeight="1">
      <c r="A4005" s="168"/>
      <c r="B4005" s="168"/>
      <c r="C4005" s="532"/>
      <c r="D4005" s="168"/>
      <c r="E4005" s="168"/>
      <c r="F4005" s="168"/>
      <c r="G4005" s="168"/>
      <c r="H4005" s="530"/>
      <c r="I4005" s="530"/>
      <c r="J4005" s="660"/>
      <c r="K4005" s="530"/>
      <c r="L4005" s="657"/>
      <c r="M4005" s="168"/>
      <c r="N4005" s="828"/>
      <c r="O4005" s="168"/>
      <c r="P4005" s="168"/>
      <c r="AB4005" s="1129" t="str">
        <f t="shared" si="82"/>
        <v/>
      </c>
    </row>
    <row r="4006" spans="1:28" ht="12.95" customHeight="1">
      <c r="A4006" s="168"/>
      <c r="B4006" s="168"/>
      <c r="C4006" s="532"/>
      <c r="D4006" s="168"/>
      <c r="E4006" s="168"/>
      <c r="F4006" s="168"/>
      <c r="G4006" s="168"/>
      <c r="H4006" s="530"/>
      <c r="I4006" s="530"/>
      <c r="J4006" s="660"/>
      <c r="K4006" s="530"/>
      <c r="L4006" s="657"/>
      <c r="M4006" s="168"/>
      <c r="N4006" s="828"/>
      <c r="O4006" s="168"/>
      <c r="P4006" s="168"/>
      <c r="AB4006" s="1129" t="str">
        <f t="shared" si="82"/>
        <v/>
      </c>
    </row>
    <row r="4007" spans="1:28" ht="12.95" customHeight="1">
      <c r="A4007" s="168"/>
      <c r="B4007" s="168"/>
      <c r="C4007" s="532"/>
      <c r="D4007" s="168"/>
      <c r="E4007" s="168"/>
      <c r="F4007" s="168"/>
      <c r="G4007" s="168"/>
      <c r="H4007" s="530"/>
      <c r="I4007" s="530"/>
      <c r="J4007" s="660"/>
      <c r="K4007" s="530"/>
      <c r="L4007" s="657"/>
      <c r="M4007" s="168"/>
      <c r="N4007" s="828"/>
      <c r="O4007" s="168"/>
      <c r="P4007" s="168"/>
      <c r="AB4007" s="1129" t="str">
        <f t="shared" si="82"/>
        <v/>
      </c>
    </row>
    <row r="4008" spans="1:28" ht="12.95" customHeight="1">
      <c r="A4008" s="168"/>
      <c r="B4008" s="168"/>
      <c r="C4008" s="532"/>
      <c r="D4008" s="168"/>
      <c r="E4008" s="168"/>
      <c r="F4008" s="168"/>
      <c r="G4008" s="168"/>
      <c r="H4008" s="530"/>
      <c r="I4008" s="530"/>
      <c r="J4008" s="660"/>
      <c r="K4008" s="530"/>
      <c r="L4008" s="657"/>
      <c r="M4008" s="168"/>
      <c r="N4008" s="828"/>
      <c r="O4008" s="168"/>
      <c r="P4008" s="168"/>
      <c r="AB4008" s="1129" t="str">
        <f t="shared" si="82"/>
        <v/>
      </c>
    </row>
    <row r="4009" spans="1:28" ht="12.95" customHeight="1">
      <c r="A4009" s="168"/>
      <c r="B4009" s="168"/>
      <c r="C4009" s="532"/>
      <c r="D4009" s="168"/>
      <c r="E4009" s="168"/>
      <c r="F4009" s="168"/>
      <c r="G4009" s="168"/>
      <c r="H4009" s="530"/>
      <c r="I4009" s="530"/>
      <c r="J4009" s="660"/>
      <c r="K4009" s="530"/>
      <c r="L4009" s="657"/>
      <c r="M4009" s="168"/>
      <c r="N4009" s="828"/>
      <c r="O4009" s="168"/>
      <c r="P4009" s="168"/>
      <c r="AB4009" s="1129" t="str">
        <f t="shared" si="82"/>
        <v/>
      </c>
    </row>
    <row r="4010" spans="1:28" ht="12.95" customHeight="1">
      <c r="A4010" s="168"/>
      <c r="B4010" s="168"/>
      <c r="C4010" s="532"/>
      <c r="D4010" s="168"/>
      <c r="E4010" s="168"/>
      <c r="F4010" s="168"/>
      <c r="G4010" s="168"/>
      <c r="H4010" s="530"/>
      <c r="I4010" s="530"/>
      <c r="J4010" s="660"/>
      <c r="K4010" s="530"/>
      <c r="L4010" s="657"/>
      <c r="M4010" s="168"/>
      <c r="N4010" s="828"/>
      <c r="O4010" s="168"/>
      <c r="P4010" s="168"/>
      <c r="AB4010" s="1129" t="str">
        <f t="shared" si="82"/>
        <v/>
      </c>
    </row>
    <row r="4011" spans="1:28" ht="12.95" customHeight="1">
      <c r="A4011" s="168"/>
      <c r="B4011" s="168"/>
      <c r="C4011" s="532"/>
      <c r="D4011" s="168"/>
      <c r="E4011" s="168"/>
      <c r="F4011" s="168"/>
      <c r="G4011" s="168"/>
      <c r="H4011" s="530"/>
      <c r="I4011" s="530"/>
      <c r="J4011" s="660"/>
      <c r="K4011" s="530"/>
      <c r="L4011" s="657"/>
      <c r="M4011" s="168"/>
      <c r="N4011" s="828"/>
      <c r="O4011" s="168"/>
      <c r="P4011" s="168"/>
      <c r="AB4011" s="1129" t="str">
        <f t="shared" si="82"/>
        <v/>
      </c>
    </row>
    <row r="4012" spans="1:28" ht="12.95" customHeight="1">
      <c r="A4012" s="168"/>
      <c r="B4012" s="168"/>
      <c r="C4012" s="532"/>
      <c r="D4012" s="168"/>
      <c r="E4012" s="168"/>
      <c r="F4012" s="168"/>
      <c r="G4012" s="168"/>
      <c r="H4012" s="530"/>
      <c r="I4012" s="530"/>
      <c r="J4012" s="660"/>
      <c r="K4012" s="530"/>
      <c r="L4012" s="657"/>
      <c r="M4012" s="168"/>
      <c r="N4012" s="828"/>
      <c r="O4012" s="168"/>
      <c r="P4012" s="168"/>
      <c r="AB4012" s="1129" t="str">
        <f t="shared" si="82"/>
        <v/>
      </c>
    </row>
    <row r="4013" spans="1:28" ht="12.95" customHeight="1">
      <c r="A4013" s="168"/>
      <c r="B4013" s="168"/>
      <c r="C4013" s="532"/>
      <c r="D4013" s="168"/>
      <c r="E4013" s="168"/>
      <c r="F4013" s="168"/>
      <c r="G4013" s="168"/>
      <c r="H4013" s="530"/>
      <c r="I4013" s="530"/>
      <c r="J4013" s="660"/>
      <c r="K4013" s="530"/>
      <c r="L4013" s="657"/>
      <c r="M4013" s="168"/>
      <c r="N4013" s="828"/>
      <c r="O4013" s="168"/>
      <c r="P4013" s="168"/>
      <c r="AB4013" s="1129" t="str">
        <f t="shared" si="82"/>
        <v/>
      </c>
    </row>
    <row r="4014" spans="1:28" ht="12.95" customHeight="1">
      <c r="A4014" s="168"/>
      <c r="B4014" s="168"/>
      <c r="C4014" s="532"/>
      <c r="D4014" s="168"/>
      <c r="E4014" s="168"/>
      <c r="F4014" s="168"/>
      <c r="G4014" s="168"/>
      <c r="H4014" s="530"/>
      <c r="I4014" s="530"/>
      <c r="J4014" s="660"/>
      <c r="K4014" s="530"/>
      <c r="L4014" s="657"/>
      <c r="M4014" s="168"/>
      <c r="N4014" s="828"/>
      <c r="O4014" s="168"/>
      <c r="P4014" s="168"/>
      <c r="AB4014" s="1129" t="str">
        <f t="shared" si="82"/>
        <v/>
      </c>
    </row>
    <row r="4015" spans="1:28" ht="12.95" customHeight="1">
      <c r="A4015" s="168"/>
      <c r="B4015" s="168"/>
      <c r="C4015" s="532"/>
      <c r="D4015" s="168"/>
      <c r="E4015" s="168"/>
      <c r="F4015" s="168"/>
      <c r="G4015" s="168"/>
      <c r="H4015" s="530"/>
      <c r="I4015" s="530"/>
      <c r="J4015" s="660"/>
      <c r="K4015" s="530"/>
      <c r="L4015" s="657"/>
      <c r="M4015" s="168"/>
      <c r="N4015" s="828"/>
      <c r="O4015" s="168"/>
      <c r="P4015" s="168"/>
      <c r="AB4015" s="1129" t="str">
        <f t="shared" si="82"/>
        <v/>
      </c>
    </row>
    <row r="4016" spans="1:28" ht="12.95" customHeight="1">
      <c r="A4016" s="168"/>
      <c r="B4016" s="168"/>
      <c r="C4016" s="532"/>
      <c r="D4016" s="168"/>
      <c r="E4016" s="168"/>
      <c r="F4016" s="168"/>
      <c r="G4016" s="168"/>
      <c r="H4016" s="530"/>
      <c r="I4016" s="530"/>
      <c r="J4016" s="660"/>
      <c r="K4016" s="530"/>
      <c r="L4016" s="657"/>
      <c r="M4016" s="168"/>
      <c r="N4016" s="828"/>
      <c r="O4016" s="168"/>
      <c r="P4016" s="168"/>
      <c r="AB4016" s="1129" t="str">
        <f t="shared" si="82"/>
        <v/>
      </c>
    </row>
    <row r="4017" spans="1:28" ht="12.95" customHeight="1">
      <c r="A4017" s="168"/>
      <c r="B4017" s="168"/>
      <c r="C4017" s="532"/>
      <c r="D4017" s="168"/>
      <c r="E4017" s="168"/>
      <c r="F4017" s="168"/>
      <c r="G4017" s="168"/>
      <c r="H4017" s="530"/>
      <c r="I4017" s="530"/>
      <c r="J4017" s="660"/>
      <c r="K4017" s="530"/>
      <c r="L4017" s="657"/>
      <c r="M4017" s="168"/>
      <c r="N4017" s="828"/>
      <c r="O4017" s="168"/>
      <c r="P4017" s="168"/>
      <c r="AB4017" s="1129" t="str">
        <f t="shared" si="82"/>
        <v/>
      </c>
    </row>
    <row r="4018" spans="1:28" ht="12.95" customHeight="1">
      <c r="A4018" s="168"/>
      <c r="B4018" s="168"/>
      <c r="C4018" s="532"/>
      <c r="D4018" s="168"/>
      <c r="E4018" s="168"/>
      <c r="F4018" s="168"/>
      <c r="G4018" s="168"/>
      <c r="H4018" s="530"/>
      <c r="I4018" s="530"/>
      <c r="J4018" s="660"/>
      <c r="K4018" s="530"/>
      <c r="L4018" s="657"/>
      <c r="M4018" s="168"/>
      <c r="N4018" s="828"/>
      <c r="O4018" s="168"/>
      <c r="P4018" s="168"/>
      <c r="AB4018" s="1129" t="str">
        <f t="shared" si="82"/>
        <v/>
      </c>
    </row>
    <row r="4019" spans="1:28" ht="12.95" customHeight="1">
      <c r="A4019" s="168"/>
      <c r="B4019" s="168"/>
      <c r="C4019" s="532"/>
      <c r="D4019" s="168"/>
      <c r="E4019" s="168"/>
      <c r="F4019" s="168"/>
      <c r="G4019" s="168"/>
      <c r="H4019" s="530"/>
      <c r="I4019" s="530"/>
      <c r="J4019" s="660"/>
      <c r="K4019" s="530"/>
      <c r="L4019" s="657"/>
      <c r="M4019" s="168"/>
      <c r="N4019" s="828"/>
      <c r="O4019" s="168"/>
      <c r="P4019" s="168"/>
      <c r="AB4019" s="1129" t="str">
        <f t="shared" si="82"/>
        <v/>
      </c>
    </row>
    <row r="4020" spans="1:28" ht="12.95" customHeight="1">
      <c r="A4020" s="168"/>
      <c r="B4020" s="168"/>
      <c r="C4020" s="532"/>
      <c r="D4020" s="168"/>
      <c r="E4020" s="168"/>
      <c r="F4020" s="168"/>
      <c r="G4020" s="168"/>
      <c r="H4020" s="530"/>
      <c r="I4020" s="530"/>
      <c r="J4020" s="660"/>
      <c r="K4020" s="530"/>
      <c r="L4020" s="657"/>
      <c r="M4020" s="168"/>
      <c r="N4020" s="828"/>
      <c r="O4020" s="168"/>
      <c r="P4020" s="168"/>
      <c r="AB4020" s="1129" t="str">
        <f t="shared" si="82"/>
        <v/>
      </c>
    </row>
    <row r="4021" spans="1:28" ht="12.95" customHeight="1">
      <c r="A4021" s="168"/>
      <c r="B4021" s="168"/>
      <c r="C4021" s="532"/>
      <c r="D4021" s="168"/>
      <c r="E4021" s="168"/>
      <c r="F4021" s="168"/>
      <c r="G4021" s="168"/>
      <c r="H4021" s="530"/>
      <c r="I4021" s="530"/>
      <c r="J4021" s="660"/>
      <c r="K4021" s="530"/>
      <c r="L4021" s="657"/>
      <c r="M4021" s="168"/>
      <c r="N4021" s="828"/>
      <c r="O4021" s="168"/>
      <c r="P4021" s="168"/>
      <c r="AB4021" s="1129" t="str">
        <f t="shared" si="82"/>
        <v/>
      </c>
    </row>
    <row r="4022" spans="1:28" ht="12.95" customHeight="1">
      <c r="A4022" s="168"/>
      <c r="B4022" s="168"/>
      <c r="C4022" s="532"/>
      <c r="D4022" s="168"/>
      <c r="E4022" s="168"/>
      <c r="F4022" s="168"/>
      <c r="G4022" s="168"/>
      <c r="H4022" s="530"/>
      <c r="I4022" s="530"/>
      <c r="J4022" s="660"/>
      <c r="K4022" s="530"/>
      <c r="L4022" s="657"/>
      <c r="M4022" s="168"/>
      <c r="N4022" s="828"/>
      <c r="O4022" s="168"/>
      <c r="P4022" s="168"/>
      <c r="AB4022" s="1129" t="str">
        <f t="shared" si="82"/>
        <v/>
      </c>
    </row>
    <row r="4023" spans="1:28" ht="12.95" customHeight="1">
      <c r="A4023" s="168"/>
      <c r="B4023" s="168"/>
      <c r="C4023" s="532"/>
      <c r="D4023" s="168"/>
      <c r="E4023" s="168"/>
      <c r="F4023" s="168"/>
      <c r="G4023" s="168"/>
      <c r="H4023" s="530"/>
      <c r="I4023" s="530"/>
      <c r="J4023" s="660"/>
      <c r="K4023" s="530"/>
      <c r="L4023" s="657"/>
      <c r="M4023" s="168"/>
      <c r="N4023" s="828"/>
      <c r="O4023" s="168"/>
      <c r="P4023" s="168"/>
      <c r="AB4023" s="1129" t="str">
        <f t="shared" si="82"/>
        <v/>
      </c>
    </row>
    <row r="4024" spans="1:28" ht="12.95" customHeight="1">
      <c r="A4024" s="168"/>
      <c r="B4024" s="168"/>
      <c r="C4024" s="532"/>
      <c r="D4024" s="168"/>
      <c r="E4024" s="168"/>
      <c r="F4024" s="168"/>
      <c r="G4024" s="168"/>
      <c r="H4024" s="530"/>
      <c r="I4024" s="530"/>
      <c r="J4024" s="660"/>
      <c r="K4024" s="530"/>
      <c r="L4024" s="657"/>
      <c r="M4024" s="168"/>
      <c r="N4024" s="828"/>
      <c r="O4024" s="168"/>
      <c r="P4024" s="168"/>
      <c r="AB4024" s="1129" t="str">
        <f t="shared" si="82"/>
        <v/>
      </c>
    </row>
    <row r="4025" spans="1:28" ht="12.95" customHeight="1">
      <c r="A4025" s="168"/>
      <c r="B4025" s="168"/>
      <c r="C4025" s="532"/>
      <c r="D4025" s="168"/>
      <c r="E4025" s="168"/>
      <c r="F4025" s="168"/>
      <c r="G4025" s="168"/>
      <c r="H4025" s="530"/>
      <c r="I4025" s="530"/>
      <c r="J4025" s="660"/>
      <c r="K4025" s="530"/>
      <c r="L4025" s="657"/>
      <c r="M4025" s="168"/>
      <c r="N4025" s="828"/>
      <c r="O4025" s="168"/>
      <c r="P4025" s="168"/>
      <c r="AB4025" s="1129" t="str">
        <f t="shared" si="82"/>
        <v/>
      </c>
    </row>
    <row r="4026" spans="1:28" ht="12.95" customHeight="1">
      <c r="A4026" s="168"/>
      <c r="B4026" s="168"/>
      <c r="C4026" s="532"/>
      <c r="D4026" s="168"/>
      <c r="E4026" s="168"/>
      <c r="F4026" s="168"/>
      <c r="G4026" s="168"/>
      <c r="H4026" s="530"/>
      <c r="I4026" s="530"/>
      <c r="J4026" s="660"/>
      <c r="K4026" s="530"/>
      <c r="L4026" s="657"/>
      <c r="M4026" s="168"/>
      <c r="N4026" s="828"/>
      <c r="O4026" s="168"/>
      <c r="P4026" s="168"/>
      <c r="AB4026" s="1129" t="str">
        <f t="shared" si="82"/>
        <v/>
      </c>
    </row>
    <row r="4027" spans="1:28" ht="12.95" customHeight="1">
      <c r="A4027" s="168"/>
      <c r="B4027" s="168"/>
      <c r="C4027" s="532"/>
      <c r="D4027" s="168"/>
      <c r="E4027" s="168"/>
      <c r="F4027" s="168"/>
      <c r="G4027" s="168"/>
      <c r="H4027" s="530"/>
      <c r="I4027" s="530"/>
      <c r="J4027" s="660"/>
      <c r="K4027" s="530"/>
      <c r="L4027" s="657"/>
      <c r="M4027" s="168"/>
      <c r="N4027" s="828"/>
      <c r="O4027" s="168"/>
      <c r="P4027" s="168"/>
      <c r="AB4027" s="1129" t="str">
        <f t="shared" si="82"/>
        <v/>
      </c>
    </row>
    <row r="4028" spans="1:28" ht="12.95" customHeight="1">
      <c r="A4028" s="168"/>
      <c r="B4028" s="168"/>
      <c r="C4028" s="532"/>
      <c r="D4028" s="168"/>
      <c r="E4028" s="168"/>
      <c r="F4028" s="168"/>
      <c r="G4028" s="168"/>
      <c r="H4028" s="530"/>
      <c r="I4028" s="530"/>
      <c r="J4028" s="660"/>
      <c r="K4028" s="530"/>
      <c r="L4028" s="657"/>
      <c r="M4028" s="168"/>
      <c r="N4028" s="828"/>
      <c r="O4028" s="168"/>
      <c r="P4028" s="168"/>
      <c r="AB4028" s="1129" t="str">
        <f t="shared" si="82"/>
        <v/>
      </c>
    </row>
    <row r="4029" spans="1:28" ht="12.95" customHeight="1">
      <c r="A4029" s="168"/>
      <c r="B4029" s="168"/>
      <c r="C4029" s="532"/>
      <c r="D4029" s="168"/>
      <c r="E4029" s="168"/>
      <c r="F4029" s="168"/>
      <c r="G4029" s="168"/>
      <c r="H4029" s="530"/>
      <c r="I4029" s="530"/>
      <c r="J4029" s="660"/>
      <c r="K4029" s="530"/>
      <c r="L4029" s="657"/>
      <c r="M4029" s="168"/>
      <c r="N4029" s="828"/>
      <c r="O4029" s="168"/>
      <c r="P4029" s="168"/>
      <c r="AB4029" s="1129" t="str">
        <f t="shared" si="82"/>
        <v/>
      </c>
    </row>
    <row r="4030" spans="1:28" ht="12.95" customHeight="1">
      <c r="A4030" s="168"/>
      <c r="B4030" s="168"/>
      <c r="C4030" s="532"/>
      <c r="D4030" s="168"/>
      <c r="E4030" s="168"/>
      <c r="F4030" s="168"/>
      <c r="G4030" s="168"/>
      <c r="H4030" s="530"/>
      <c r="I4030" s="530"/>
      <c r="J4030" s="660"/>
      <c r="K4030" s="530"/>
      <c r="L4030" s="657"/>
      <c r="M4030" s="168"/>
      <c r="N4030" s="828"/>
      <c r="O4030" s="168"/>
      <c r="P4030" s="168"/>
      <c r="AB4030" s="1129" t="str">
        <f t="shared" si="82"/>
        <v/>
      </c>
    </row>
    <row r="4031" spans="1:28" ht="12.95" customHeight="1">
      <c r="A4031" s="168"/>
      <c r="B4031" s="168"/>
      <c r="C4031" s="532"/>
      <c r="D4031" s="168"/>
      <c r="E4031" s="168"/>
      <c r="F4031" s="168"/>
      <c r="G4031" s="168"/>
      <c r="H4031" s="530"/>
      <c r="I4031" s="530"/>
      <c r="J4031" s="660"/>
      <c r="K4031" s="530"/>
      <c r="L4031" s="657"/>
      <c r="M4031" s="168"/>
      <c r="N4031" s="828"/>
      <c r="O4031" s="168"/>
      <c r="P4031" s="168"/>
      <c r="AB4031" s="1129" t="str">
        <f t="shared" si="82"/>
        <v/>
      </c>
    </row>
    <row r="4032" spans="1:28" ht="12.95" customHeight="1">
      <c r="A4032" s="168"/>
      <c r="B4032" s="168"/>
      <c r="C4032" s="532"/>
      <c r="D4032" s="168"/>
      <c r="E4032" s="168"/>
      <c r="F4032" s="168"/>
      <c r="G4032" s="168"/>
      <c r="H4032" s="530"/>
      <c r="I4032" s="530"/>
      <c r="J4032" s="660"/>
      <c r="K4032" s="530"/>
      <c r="L4032" s="657"/>
      <c r="M4032" s="168"/>
      <c r="N4032" s="828"/>
      <c r="O4032" s="168"/>
      <c r="P4032" s="168"/>
      <c r="AB4032" s="1129" t="str">
        <f t="shared" si="82"/>
        <v/>
      </c>
    </row>
    <row r="4033" spans="1:28" ht="12.95" customHeight="1">
      <c r="A4033" s="168"/>
      <c r="B4033" s="168"/>
      <c r="C4033" s="532"/>
      <c r="D4033" s="168"/>
      <c r="E4033" s="168"/>
      <c r="F4033" s="168"/>
      <c r="G4033" s="168"/>
      <c r="H4033" s="530"/>
      <c r="I4033" s="530"/>
      <c r="J4033" s="660"/>
      <c r="K4033" s="530"/>
      <c r="L4033" s="657"/>
      <c r="M4033" s="168"/>
      <c r="N4033" s="828"/>
      <c r="O4033" s="168"/>
      <c r="P4033" s="168"/>
      <c r="AB4033" s="1129" t="str">
        <f t="shared" si="82"/>
        <v/>
      </c>
    </row>
    <row r="4034" spans="1:28" ht="12.95" customHeight="1">
      <c r="A4034" s="168"/>
      <c r="B4034" s="168"/>
      <c r="C4034" s="532"/>
      <c r="D4034" s="168"/>
      <c r="E4034" s="168"/>
      <c r="F4034" s="168"/>
      <c r="G4034" s="168"/>
      <c r="H4034" s="530"/>
      <c r="I4034" s="530"/>
      <c r="J4034" s="660"/>
      <c r="K4034" s="530"/>
      <c r="L4034" s="657"/>
      <c r="M4034" s="168"/>
      <c r="N4034" s="828"/>
      <c r="O4034" s="168"/>
      <c r="P4034" s="168"/>
      <c r="AB4034" s="1129" t="str">
        <f t="shared" si="82"/>
        <v/>
      </c>
    </row>
    <row r="4035" spans="1:28" ht="12.95" customHeight="1">
      <c r="A4035" s="168"/>
      <c r="B4035" s="168"/>
      <c r="C4035" s="532"/>
      <c r="D4035" s="168"/>
      <c r="E4035" s="168"/>
      <c r="F4035" s="168"/>
      <c r="G4035" s="168"/>
      <c r="H4035" s="530"/>
      <c r="I4035" s="530"/>
      <c r="J4035" s="660"/>
      <c r="K4035" s="530"/>
      <c r="L4035" s="657"/>
      <c r="M4035" s="168"/>
      <c r="N4035" s="828"/>
      <c r="O4035" s="168"/>
      <c r="P4035" s="168"/>
      <c r="AB4035" s="1129" t="str">
        <f t="shared" si="82"/>
        <v/>
      </c>
    </row>
    <row r="4036" spans="1:28" ht="12.95" customHeight="1">
      <c r="A4036" s="168"/>
      <c r="B4036" s="168"/>
      <c r="C4036" s="532"/>
      <c r="D4036" s="168"/>
      <c r="E4036" s="168"/>
      <c r="F4036" s="168"/>
      <c r="G4036" s="168"/>
      <c r="H4036" s="530"/>
      <c r="I4036" s="530"/>
      <c r="J4036" s="660"/>
      <c r="K4036" s="530"/>
      <c r="L4036" s="657"/>
      <c r="M4036" s="168"/>
      <c r="N4036" s="828"/>
      <c r="O4036" s="168"/>
      <c r="P4036" s="168"/>
      <c r="AB4036" s="1129" t="str">
        <f t="shared" si="82"/>
        <v/>
      </c>
    </row>
    <row r="4037" spans="1:28" ht="12.95" customHeight="1">
      <c r="A4037" s="168"/>
      <c r="B4037" s="168"/>
      <c r="C4037" s="532"/>
      <c r="D4037" s="168"/>
      <c r="E4037" s="168"/>
      <c r="F4037" s="168"/>
      <c r="G4037" s="168"/>
      <c r="H4037" s="530"/>
      <c r="I4037" s="530"/>
      <c r="J4037" s="660"/>
      <c r="K4037" s="530"/>
      <c r="L4037" s="657"/>
      <c r="M4037" s="168"/>
      <c r="N4037" s="828"/>
      <c r="O4037" s="168"/>
      <c r="P4037" s="168"/>
      <c r="AB4037" s="1129" t="str">
        <f t="shared" si="82"/>
        <v/>
      </c>
    </row>
    <row r="4038" spans="1:28" ht="12.95" customHeight="1">
      <c r="A4038" s="168"/>
      <c r="B4038" s="168"/>
      <c r="C4038" s="532"/>
      <c r="D4038" s="168"/>
      <c r="E4038" s="168"/>
      <c r="F4038" s="168"/>
      <c r="G4038" s="168"/>
      <c r="H4038" s="530"/>
      <c r="I4038" s="530"/>
      <c r="J4038" s="660"/>
      <c r="K4038" s="530"/>
      <c r="L4038" s="657"/>
      <c r="M4038" s="168"/>
      <c r="N4038" s="828"/>
      <c r="O4038" s="168"/>
      <c r="P4038" s="168"/>
      <c r="AB4038" s="1129" t="str">
        <f t="shared" si="82"/>
        <v/>
      </c>
    </row>
    <row r="4039" spans="1:28" ht="12.95" customHeight="1">
      <c r="A4039" s="168"/>
      <c r="B4039" s="168"/>
      <c r="C4039" s="532"/>
      <c r="D4039" s="168"/>
      <c r="E4039" s="168"/>
      <c r="F4039" s="168"/>
      <c r="G4039" s="168"/>
      <c r="H4039" s="530"/>
      <c r="I4039" s="530"/>
      <c r="J4039" s="660"/>
      <c r="K4039" s="530"/>
      <c r="L4039" s="657"/>
      <c r="M4039" s="168"/>
      <c r="N4039" s="828"/>
      <c r="O4039" s="168"/>
      <c r="P4039" s="168"/>
      <c r="AB4039" s="1129" t="str">
        <f t="shared" si="82"/>
        <v/>
      </c>
    </row>
    <row r="4040" spans="1:28" ht="12.95" customHeight="1">
      <c r="A4040" s="168"/>
      <c r="B4040" s="168"/>
      <c r="C4040" s="532"/>
      <c r="D4040" s="168"/>
      <c r="E4040" s="168"/>
      <c r="F4040" s="168"/>
      <c r="G4040" s="168"/>
      <c r="H4040" s="530"/>
      <c r="I4040" s="530"/>
      <c r="J4040" s="660"/>
      <c r="K4040" s="530"/>
      <c r="L4040" s="657"/>
      <c r="M4040" s="168"/>
      <c r="N4040" s="828"/>
      <c r="O4040" s="168"/>
      <c r="P4040" s="168"/>
      <c r="AB4040" s="1129" t="str">
        <f t="shared" si="82"/>
        <v/>
      </c>
    </row>
    <row r="4041" spans="1:28" ht="12.95" customHeight="1">
      <c r="A4041" s="168"/>
      <c r="B4041" s="168"/>
      <c r="C4041" s="532"/>
      <c r="D4041" s="168"/>
      <c r="E4041" s="168"/>
      <c r="F4041" s="168"/>
      <c r="G4041" s="168"/>
      <c r="H4041" s="530"/>
      <c r="I4041" s="530"/>
      <c r="J4041" s="660"/>
      <c r="K4041" s="530"/>
      <c r="L4041" s="657"/>
      <c r="M4041" s="168"/>
      <c r="N4041" s="828"/>
      <c r="O4041" s="168"/>
      <c r="P4041" s="168"/>
      <c r="AB4041" s="1129" t="str">
        <f t="shared" si="82"/>
        <v/>
      </c>
    </row>
    <row r="4042" spans="1:28" ht="12.95" customHeight="1">
      <c r="A4042" s="168"/>
      <c r="B4042" s="168"/>
      <c r="C4042" s="532"/>
      <c r="D4042" s="168"/>
      <c r="E4042" s="168"/>
      <c r="F4042" s="168"/>
      <c r="G4042" s="168"/>
      <c r="H4042" s="530"/>
      <c r="I4042" s="530"/>
      <c r="J4042" s="660"/>
      <c r="K4042" s="530"/>
      <c r="L4042" s="657"/>
      <c r="M4042" s="168"/>
      <c r="N4042" s="828"/>
      <c r="O4042" s="168"/>
      <c r="P4042" s="168"/>
      <c r="AB4042" s="1129" t="str">
        <f t="shared" si="82"/>
        <v/>
      </c>
    </row>
    <row r="4043" spans="1:28" ht="12.95" customHeight="1">
      <c r="A4043" s="168"/>
      <c r="B4043" s="168"/>
      <c r="C4043" s="532"/>
      <c r="D4043" s="168"/>
      <c r="E4043" s="168"/>
      <c r="F4043" s="168"/>
      <c r="G4043" s="168"/>
      <c r="H4043" s="530"/>
      <c r="I4043" s="530"/>
      <c r="J4043" s="660"/>
      <c r="K4043" s="530"/>
      <c r="L4043" s="657"/>
      <c r="M4043" s="168"/>
      <c r="N4043" s="828"/>
      <c r="O4043" s="168"/>
      <c r="P4043" s="168"/>
      <c r="AB4043" s="1129" t="str">
        <f t="shared" ref="AB4043:AB4106" si="83">IF(TRIM(A4043)="","",CONCATENATE(TRIM(D4043),TRIM(E4043)))</f>
        <v/>
      </c>
    </row>
    <row r="4044" spans="1:28" ht="12.95" customHeight="1">
      <c r="A4044" s="168"/>
      <c r="B4044" s="168"/>
      <c r="C4044" s="532"/>
      <c r="D4044" s="168"/>
      <c r="E4044" s="168"/>
      <c r="F4044" s="168"/>
      <c r="G4044" s="168"/>
      <c r="H4044" s="530"/>
      <c r="I4044" s="530"/>
      <c r="J4044" s="660"/>
      <c r="K4044" s="530"/>
      <c r="L4044" s="657"/>
      <c r="M4044" s="168"/>
      <c r="N4044" s="828"/>
      <c r="O4044" s="168"/>
      <c r="P4044" s="168"/>
      <c r="AB4044" s="1129" t="str">
        <f t="shared" si="83"/>
        <v/>
      </c>
    </row>
    <row r="4045" spans="1:28" ht="12.95" customHeight="1">
      <c r="A4045" s="168"/>
      <c r="B4045" s="168"/>
      <c r="C4045" s="532"/>
      <c r="D4045" s="168"/>
      <c r="E4045" s="168"/>
      <c r="F4045" s="168"/>
      <c r="G4045" s="168"/>
      <c r="H4045" s="530"/>
      <c r="I4045" s="530"/>
      <c r="J4045" s="660"/>
      <c r="K4045" s="530"/>
      <c r="L4045" s="657"/>
      <c r="M4045" s="168"/>
      <c r="N4045" s="828"/>
      <c r="O4045" s="168"/>
      <c r="P4045" s="168"/>
      <c r="AB4045" s="1129" t="str">
        <f t="shared" si="83"/>
        <v/>
      </c>
    </row>
    <row r="4046" spans="1:28" ht="12.95" customHeight="1">
      <c r="A4046" s="168"/>
      <c r="B4046" s="168"/>
      <c r="C4046" s="532"/>
      <c r="D4046" s="168"/>
      <c r="E4046" s="168"/>
      <c r="F4046" s="168"/>
      <c r="G4046" s="168"/>
      <c r="H4046" s="530"/>
      <c r="I4046" s="530"/>
      <c r="J4046" s="660"/>
      <c r="K4046" s="530"/>
      <c r="L4046" s="657"/>
      <c r="M4046" s="168"/>
      <c r="N4046" s="828"/>
      <c r="O4046" s="168"/>
      <c r="P4046" s="168"/>
      <c r="AB4046" s="1129" t="str">
        <f t="shared" si="83"/>
        <v/>
      </c>
    </row>
    <row r="4047" spans="1:28" ht="12.95" customHeight="1">
      <c r="A4047" s="168"/>
      <c r="B4047" s="168"/>
      <c r="C4047" s="532"/>
      <c r="D4047" s="168"/>
      <c r="E4047" s="168"/>
      <c r="F4047" s="168"/>
      <c r="G4047" s="168"/>
      <c r="H4047" s="530"/>
      <c r="I4047" s="530"/>
      <c r="J4047" s="660"/>
      <c r="K4047" s="530"/>
      <c r="L4047" s="657"/>
      <c r="M4047" s="168"/>
      <c r="N4047" s="828"/>
      <c r="O4047" s="168"/>
      <c r="P4047" s="168"/>
      <c r="AB4047" s="1129" t="str">
        <f t="shared" si="83"/>
        <v/>
      </c>
    </row>
    <row r="4048" spans="1:28" ht="12.95" customHeight="1">
      <c r="A4048" s="168"/>
      <c r="B4048" s="168"/>
      <c r="C4048" s="532"/>
      <c r="D4048" s="168"/>
      <c r="E4048" s="168"/>
      <c r="F4048" s="168"/>
      <c r="G4048" s="168"/>
      <c r="H4048" s="530"/>
      <c r="I4048" s="530"/>
      <c r="J4048" s="660"/>
      <c r="K4048" s="530"/>
      <c r="L4048" s="657"/>
      <c r="M4048" s="168"/>
      <c r="N4048" s="828"/>
      <c r="O4048" s="168"/>
      <c r="P4048" s="168"/>
      <c r="AB4048" s="1129" t="str">
        <f t="shared" si="83"/>
        <v/>
      </c>
    </row>
    <row r="4049" spans="1:28" ht="12.95" customHeight="1">
      <c r="A4049" s="168"/>
      <c r="B4049" s="168"/>
      <c r="C4049" s="532"/>
      <c r="D4049" s="168"/>
      <c r="E4049" s="168"/>
      <c r="F4049" s="168"/>
      <c r="G4049" s="168"/>
      <c r="H4049" s="530"/>
      <c r="I4049" s="530"/>
      <c r="J4049" s="660"/>
      <c r="K4049" s="530"/>
      <c r="L4049" s="657"/>
      <c r="M4049" s="168"/>
      <c r="N4049" s="828"/>
      <c r="O4049" s="168"/>
      <c r="P4049" s="168"/>
      <c r="AB4049" s="1129" t="str">
        <f t="shared" si="83"/>
        <v/>
      </c>
    </row>
    <row r="4050" spans="1:28" ht="12.95" customHeight="1">
      <c r="A4050" s="168"/>
      <c r="B4050" s="168"/>
      <c r="C4050" s="532"/>
      <c r="D4050" s="168"/>
      <c r="E4050" s="168"/>
      <c r="F4050" s="168"/>
      <c r="G4050" s="168"/>
      <c r="H4050" s="530"/>
      <c r="I4050" s="530"/>
      <c r="J4050" s="660"/>
      <c r="K4050" s="530"/>
      <c r="L4050" s="657"/>
      <c r="M4050" s="168"/>
      <c r="N4050" s="828"/>
      <c r="O4050" s="168"/>
      <c r="P4050" s="168"/>
      <c r="AB4050" s="1129" t="str">
        <f t="shared" si="83"/>
        <v/>
      </c>
    </row>
    <row r="4051" spans="1:28" ht="12.95" customHeight="1">
      <c r="A4051" s="168"/>
      <c r="B4051" s="168"/>
      <c r="C4051" s="532"/>
      <c r="D4051" s="168"/>
      <c r="E4051" s="168"/>
      <c r="F4051" s="168"/>
      <c r="G4051" s="168"/>
      <c r="H4051" s="530"/>
      <c r="I4051" s="530"/>
      <c r="J4051" s="660"/>
      <c r="K4051" s="530"/>
      <c r="L4051" s="657"/>
      <c r="M4051" s="168"/>
      <c r="N4051" s="828"/>
      <c r="O4051" s="168"/>
      <c r="P4051" s="168"/>
      <c r="AB4051" s="1129" t="str">
        <f t="shared" si="83"/>
        <v/>
      </c>
    </row>
    <row r="4052" spans="1:28" ht="12.95" customHeight="1">
      <c r="A4052" s="168"/>
      <c r="B4052" s="168"/>
      <c r="C4052" s="532"/>
      <c r="D4052" s="168"/>
      <c r="E4052" s="168"/>
      <c r="F4052" s="168"/>
      <c r="G4052" s="168"/>
      <c r="H4052" s="530"/>
      <c r="I4052" s="530"/>
      <c r="J4052" s="660"/>
      <c r="K4052" s="530"/>
      <c r="L4052" s="657"/>
      <c r="M4052" s="168"/>
      <c r="N4052" s="828"/>
      <c r="O4052" s="168"/>
      <c r="P4052" s="168"/>
      <c r="AB4052" s="1129" t="str">
        <f t="shared" si="83"/>
        <v/>
      </c>
    </row>
    <row r="4053" spans="1:28" ht="12.95" customHeight="1">
      <c r="A4053" s="168"/>
      <c r="B4053" s="168"/>
      <c r="C4053" s="532"/>
      <c r="D4053" s="168"/>
      <c r="E4053" s="168"/>
      <c r="F4053" s="168"/>
      <c r="G4053" s="168"/>
      <c r="H4053" s="530"/>
      <c r="I4053" s="530"/>
      <c r="J4053" s="660"/>
      <c r="K4053" s="530"/>
      <c r="L4053" s="657"/>
      <c r="M4053" s="168"/>
      <c r="N4053" s="828"/>
      <c r="O4053" s="168"/>
      <c r="P4053" s="168"/>
      <c r="AB4053" s="1129" t="str">
        <f t="shared" si="83"/>
        <v/>
      </c>
    </row>
    <row r="4054" spans="1:28" ht="12.95" customHeight="1">
      <c r="A4054" s="168"/>
      <c r="B4054" s="168"/>
      <c r="C4054" s="532"/>
      <c r="D4054" s="168"/>
      <c r="E4054" s="168"/>
      <c r="F4054" s="168"/>
      <c r="G4054" s="168"/>
      <c r="H4054" s="530"/>
      <c r="I4054" s="530"/>
      <c r="J4054" s="660"/>
      <c r="K4054" s="530"/>
      <c r="L4054" s="657"/>
      <c r="M4054" s="168"/>
      <c r="N4054" s="828"/>
      <c r="O4054" s="168"/>
      <c r="P4054" s="168"/>
      <c r="AB4054" s="1129" t="str">
        <f t="shared" si="83"/>
        <v/>
      </c>
    </row>
    <row r="4055" spans="1:28" ht="12.95" customHeight="1">
      <c r="A4055" s="168"/>
      <c r="B4055" s="168"/>
      <c r="C4055" s="532"/>
      <c r="D4055" s="168"/>
      <c r="E4055" s="168"/>
      <c r="F4055" s="168"/>
      <c r="G4055" s="168"/>
      <c r="H4055" s="530"/>
      <c r="I4055" s="530"/>
      <c r="J4055" s="660"/>
      <c r="K4055" s="530"/>
      <c r="L4055" s="657"/>
      <c r="M4055" s="168"/>
      <c r="N4055" s="828"/>
      <c r="O4055" s="168"/>
      <c r="P4055" s="168"/>
      <c r="AB4055" s="1129" t="str">
        <f t="shared" si="83"/>
        <v/>
      </c>
    </row>
    <row r="4056" spans="1:28" ht="12.95" customHeight="1">
      <c r="A4056" s="168"/>
      <c r="B4056" s="168"/>
      <c r="C4056" s="532"/>
      <c r="D4056" s="168"/>
      <c r="E4056" s="168"/>
      <c r="F4056" s="168"/>
      <c r="G4056" s="168"/>
      <c r="H4056" s="530"/>
      <c r="I4056" s="530"/>
      <c r="J4056" s="660"/>
      <c r="K4056" s="530"/>
      <c r="L4056" s="657"/>
      <c r="M4056" s="168"/>
      <c r="N4056" s="828"/>
      <c r="O4056" s="168"/>
      <c r="P4056" s="168"/>
      <c r="AB4056" s="1129" t="str">
        <f t="shared" si="83"/>
        <v/>
      </c>
    </row>
    <row r="4057" spans="1:28" ht="12.95" customHeight="1">
      <c r="A4057" s="168"/>
      <c r="B4057" s="168"/>
      <c r="C4057" s="532"/>
      <c r="D4057" s="168"/>
      <c r="E4057" s="168"/>
      <c r="F4057" s="168"/>
      <c r="G4057" s="168"/>
      <c r="H4057" s="530"/>
      <c r="I4057" s="530"/>
      <c r="J4057" s="660"/>
      <c r="K4057" s="530"/>
      <c r="L4057" s="657"/>
      <c r="M4057" s="168"/>
      <c r="N4057" s="828"/>
      <c r="O4057" s="168"/>
      <c r="P4057" s="168"/>
      <c r="AB4057" s="1129" t="str">
        <f t="shared" si="83"/>
        <v/>
      </c>
    </row>
    <row r="4058" spans="1:28" ht="12.95" customHeight="1">
      <c r="A4058" s="168"/>
      <c r="B4058" s="168"/>
      <c r="C4058" s="532"/>
      <c r="D4058" s="168"/>
      <c r="E4058" s="168"/>
      <c r="F4058" s="168"/>
      <c r="G4058" s="168"/>
      <c r="H4058" s="530"/>
      <c r="I4058" s="530"/>
      <c r="J4058" s="660"/>
      <c r="K4058" s="530"/>
      <c r="L4058" s="657"/>
      <c r="M4058" s="168"/>
      <c r="N4058" s="828"/>
      <c r="O4058" s="168"/>
      <c r="P4058" s="168"/>
      <c r="AB4058" s="1129" t="str">
        <f t="shared" si="83"/>
        <v/>
      </c>
    </row>
    <row r="4059" spans="1:28" ht="12.95" customHeight="1">
      <c r="A4059" s="168"/>
      <c r="B4059" s="168"/>
      <c r="C4059" s="532"/>
      <c r="D4059" s="168"/>
      <c r="E4059" s="168"/>
      <c r="F4059" s="168"/>
      <c r="G4059" s="168"/>
      <c r="H4059" s="530"/>
      <c r="I4059" s="530"/>
      <c r="J4059" s="660"/>
      <c r="K4059" s="530"/>
      <c r="L4059" s="657"/>
      <c r="M4059" s="168"/>
      <c r="N4059" s="828"/>
      <c r="O4059" s="168"/>
      <c r="P4059" s="168"/>
      <c r="AB4059" s="1129" t="str">
        <f t="shared" si="83"/>
        <v/>
      </c>
    </row>
    <row r="4060" spans="1:28" ht="12.95" customHeight="1">
      <c r="A4060" s="168"/>
      <c r="B4060" s="168"/>
      <c r="C4060" s="532"/>
      <c r="D4060" s="168"/>
      <c r="E4060" s="168"/>
      <c r="F4060" s="168"/>
      <c r="G4060" s="168"/>
      <c r="H4060" s="530"/>
      <c r="I4060" s="530"/>
      <c r="J4060" s="660"/>
      <c r="K4060" s="530"/>
      <c r="L4060" s="657"/>
      <c r="M4060" s="168"/>
      <c r="N4060" s="828"/>
      <c r="O4060" s="168"/>
      <c r="P4060" s="168"/>
      <c r="AB4060" s="1129" t="str">
        <f t="shared" si="83"/>
        <v/>
      </c>
    </row>
    <row r="4061" spans="1:28" ht="12.95" customHeight="1">
      <c r="A4061" s="168"/>
      <c r="B4061" s="168"/>
      <c r="C4061" s="532"/>
      <c r="D4061" s="168"/>
      <c r="E4061" s="168"/>
      <c r="F4061" s="168"/>
      <c r="G4061" s="168"/>
      <c r="H4061" s="530"/>
      <c r="I4061" s="530"/>
      <c r="J4061" s="660"/>
      <c r="K4061" s="530"/>
      <c r="L4061" s="657"/>
      <c r="M4061" s="168"/>
      <c r="N4061" s="828"/>
      <c r="O4061" s="168"/>
      <c r="P4061" s="168"/>
      <c r="AB4061" s="1129" t="str">
        <f t="shared" si="83"/>
        <v/>
      </c>
    </row>
    <row r="4062" spans="1:28" ht="12.95" customHeight="1">
      <c r="A4062" s="168"/>
      <c r="B4062" s="168"/>
      <c r="C4062" s="532"/>
      <c r="D4062" s="168"/>
      <c r="E4062" s="168"/>
      <c r="F4062" s="168"/>
      <c r="G4062" s="168"/>
      <c r="H4062" s="530"/>
      <c r="I4062" s="530"/>
      <c r="J4062" s="660"/>
      <c r="K4062" s="530"/>
      <c r="L4062" s="657"/>
      <c r="M4062" s="168"/>
      <c r="N4062" s="828"/>
      <c r="O4062" s="168"/>
      <c r="P4062" s="168"/>
      <c r="AB4062" s="1129" t="str">
        <f t="shared" si="83"/>
        <v/>
      </c>
    </row>
    <row r="4063" spans="1:28" ht="12.95" customHeight="1">
      <c r="A4063" s="168"/>
      <c r="B4063" s="168"/>
      <c r="C4063" s="532"/>
      <c r="D4063" s="168"/>
      <c r="E4063" s="168"/>
      <c r="F4063" s="168"/>
      <c r="G4063" s="168"/>
      <c r="H4063" s="530"/>
      <c r="I4063" s="530"/>
      <c r="J4063" s="660"/>
      <c r="K4063" s="530"/>
      <c r="L4063" s="657"/>
      <c r="M4063" s="168"/>
      <c r="N4063" s="828"/>
      <c r="O4063" s="168"/>
      <c r="P4063" s="168"/>
      <c r="AB4063" s="1129" t="str">
        <f t="shared" si="83"/>
        <v/>
      </c>
    </row>
    <row r="4064" spans="1:28" ht="12.95" customHeight="1">
      <c r="A4064" s="168"/>
      <c r="B4064" s="168"/>
      <c r="C4064" s="532"/>
      <c r="D4064" s="168"/>
      <c r="E4064" s="168"/>
      <c r="F4064" s="168"/>
      <c r="G4064" s="168"/>
      <c r="H4064" s="530"/>
      <c r="I4064" s="530"/>
      <c r="J4064" s="660"/>
      <c r="K4064" s="530"/>
      <c r="L4064" s="657"/>
      <c r="M4064" s="168"/>
      <c r="N4064" s="828"/>
      <c r="O4064" s="168"/>
      <c r="P4064" s="168"/>
      <c r="AB4064" s="1129" t="str">
        <f t="shared" si="83"/>
        <v/>
      </c>
    </row>
    <row r="4065" spans="1:28" ht="12.95" customHeight="1">
      <c r="A4065" s="168"/>
      <c r="B4065" s="168"/>
      <c r="C4065" s="532"/>
      <c r="D4065" s="168"/>
      <c r="E4065" s="168"/>
      <c r="F4065" s="168"/>
      <c r="G4065" s="168"/>
      <c r="H4065" s="530"/>
      <c r="I4065" s="530"/>
      <c r="J4065" s="660"/>
      <c r="K4065" s="530"/>
      <c r="L4065" s="657"/>
      <c r="M4065" s="168"/>
      <c r="N4065" s="828"/>
      <c r="O4065" s="168"/>
      <c r="P4065" s="168"/>
      <c r="AB4065" s="1129" t="str">
        <f t="shared" si="83"/>
        <v/>
      </c>
    </row>
    <row r="4066" spans="1:28" ht="12.95" customHeight="1">
      <c r="A4066" s="168"/>
      <c r="B4066" s="168"/>
      <c r="C4066" s="532"/>
      <c r="D4066" s="168"/>
      <c r="E4066" s="168"/>
      <c r="F4066" s="168"/>
      <c r="G4066" s="168"/>
      <c r="H4066" s="530"/>
      <c r="I4066" s="530"/>
      <c r="J4066" s="660"/>
      <c r="K4066" s="530"/>
      <c r="L4066" s="657"/>
      <c r="M4066" s="168"/>
      <c r="N4066" s="828"/>
      <c r="O4066" s="168"/>
      <c r="P4066" s="168"/>
      <c r="AB4066" s="1129" t="str">
        <f t="shared" si="83"/>
        <v/>
      </c>
    </row>
    <row r="4067" spans="1:28" ht="12.95" customHeight="1">
      <c r="A4067" s="168"/>
      <c r="B4067" s="168"/>
      <c r="C4067" s="532"/>
      <c r="D4067" s="168"/>
      <c r="E4067" s="168"/>
      <c r="F4067" s="168"/>
      <c r="G4067" s="168"/>
      <c r="H4067" s="530"/>
      <c r="I4067" s="530"/>
      <c r="J4067" s="660"/>
      <c r="K4067" s="530"/>
      <c r="L4067" s="657"/>
      <c r="M4067" s="168"/>
      <c r="N4067" s="828"/>
      <c r="O4067" s="168"/>
      <c r="P4067" s="168"/>
      <c r="AB4067" s="1129" t="str">
        <f t="shared" si="83"/>
        <v/>
      </c>
    </row>
    <row r="4068" spans="1:28" ht="12.95" customHeight="1">
      <c r="A4068" s="168"/>
      <c r="B4068" s="168"/>
      <c r="C4068" s="532"/>
      <c r="D4068" s="168"/>
      <c r="E4068" s="168"/>
      <c r="F4068" s="168"/>
      <c r="G4068" s="168"/>
      <c r="H4068" s="530"/>
      <c r="I4068" s="530"/>
      <c r="J4068" s="660"/>
      <c r="K4068" s="530"/>
      <c r="L4068" s="657"/>
      <c r="M4068" s="168"/>
      <c r="N4068" s="828"/>
      <c r="O4068" s="168"/>
      <c r="P4068" s="168"/>
      <c r="AB4068" s="1129" t="str">
        <f t="shared" si="83"/>
        <v/>
      </c>
    </row>
    <row r="4069" spans="1:28" ht="12.95" customHeight="1">
      <c r="A4069" s="168"/>
      <c r="B4069" s="168"/>
      <c r="C4069" s="532"/>
      <c r="D4069" s="168"/>
      <c r="E4069" s="168"/>
      <c r="F4069" s="168"/>
      <c r="G4069" s="168"/>
      <c r="H4069" s="530"/>
      <c r="I4069" s="530"/>
      <c r="J4069" s="660"/>
      <c r="K4069" s="530"/>
      <c r="L4069" s="657"/>
      <c r="M4069" s="168"/>
      <c r="N4069" s="828"/>
      <c r="O4069" s="168"/>
      <c r="P4069" s="168"/>
      <c r="AB4069" s="1129" t="str">
        <f t="shared" si="83"/>
        <v/>
      </c>
    </row>
    <row r="4070" spans="1:28" ht="12.95" customHeight="1">
      <c r="A4070" s="168"/>
      <c r="B4070" s="168"/>
      <c r="C4070" s="532"/>
      <c r="D4070" s="168"/>
      <c r="E4070" s="168"/>
      <c r="F4070" s="168"/>
      <c r="G4070" s="168"/>
      <c r="H4070" s="530"/>
      <c r="I4070" s="530"/>
      <c r="J4070" s="660"/>
      <c r="K4070" s="530"/>
      <c r="L4070" s="657"/>
      <c r="M4070" s="168"/>
      <c r="N4070" s="828"/>
      <c r="O4070" s="168"/>
      <c r="P4070" s="168"/>
      <c r="AB4070" s="1129" t="str">
        <f t="shared" si="83"/>
        <v/>
      </c>
    </row>
    <row r="4071" spans="1:28" ht="12.95" customHeight="1">
      <c r="A4071" s="168"/>
      <c r="B4071" s="168"/>
      <c r="C4071" s="532"/>
      <c r="D4071" s="168"/>
      <c r="E4071" s="168"/>
      <c r="F4071" s="168"/>
      <c r="G4071" s="168"/>
      <c r="H4071" s="530"/>
      <c r="I4071" s="530"/>
      <c r="J4071" s="660"/>
      <c r="K4071" s="530"/>
      <c r="L4071" s="657"/>
      <c r="M4071" s="168"/>
      <c r="N4071" s="828"/>
      <c r="O4071" s="168"/>
      <c r="P4071" s="168"/>
      <c r="AB4071" s="1129" t="str">
        <f t="shared" si="83"/>
        <v/>
      </c>
    </row>
    <row r="4072" spans="1:28" ht="12.95" customHeight="1">
      <c r="A4072" s="168"/>
      <c r="B4072" s="168"/>
      <c r="C4072" s="532"/>
      <c r="D4072" s="168"/>
      <c r="E4072" s="168"/>
      <c r="F4072" s="168"/>
      <c r="G4072" s="168"/>
      <c r="H4072" s="530"/>
      <c r="I4072" s="530"/>
      <c r="J4072" s="660"/>
      <c r="K4072" s="530"/>
      <c r="L4072" s="657"/>
      <c r="M4072" s="168"/>
      <c r="N4072" s="828"/>
      <c r="O4072" s="168"/>
      <c r="P4072" s="168"/>
      <c r="AB4072" s="1129" t="str">
        <f t="shared" si="83"/>
        <v/>
      </c>
    </row>
    <row r="4073" spans="1:28" ht="12.95" customHeight="1">
      <c r="A4073" s="168"/>
      <c r="B4073" s="168"/>
      <c r="C4073" s="532"/>
      <c r="D4073" s="168"/>
      <c r="E4073" s="168"/>
      <c r="F4073" s="168"/>
      <c r="G4073" s="168"/>
      <c r="H4073" s="530"/>
      <c r="I4073" s="530"/>
      <c r="J4073" s="660"/>
      <c r="K4073" s="530"/>
      <c r="L4073" s="657"/>
      <c r="M4073" s="168"/>
      <c r="N4073" s="828"/>
      <c r="O4073" s="168"/>
      <c r="P4073" s="168"/>
      <c r="AB4073" s="1129" t="str">
        <f t="shared" si="83"/>
        <v/>
      </c>
    </row>
    <row r="4074" spans="1:28" ht="12.95" customHeight="1">
      <c r="A4074" s="168"/>
      <c r="B4074" s="168"/>
      <c r="C4074" s="532"/>
      <c r="D4074" s="168"/>
      <c r="E4074" s="168"/>
      <c r="F4074" s="168"/>
      <c r="G4074" s="168"/>
      <c r="H4074" s="530"/>
      <c r="I4074" s="530"/>
      <c r="J4074" s="660"/>
      <c r="K4074" s="530"/>
      <c r="L4074" s="657"/>
      <c r="M4074" s="168"/>
      <c r="N4074" s="828"/>
      <c r="O4074" s="168"/>
      <c r="P4074" s="168"/>
      <c r="AB4074" s="1129" t="str">
        <f t="shared" si="83"/>
        <v/>
      </c>
    </row>
    <row r="4075" spans="1:28" ht="12.95" customHeight="1">
      <c r="A4075" s="168"/>
      <c r="B4075" s="168"/>
      <c r="C4075" s="532"/>
      <c r="D4075" s="168"/>
      <c r="E4075" s="168"/>
      <c r="F4075" s="168"/>
      <c r="G4075" s="168"/>
      <c r="H4075" s="530"/>
      <c r="I4075" s="530"/>
      <c r="J4075" s="660"/>
      <c r="K4075" s="530"/>
      <c r="L4075" s="657"/>
      <c r="M4075" s="168"/>
      <c r="N4075" s="828"/>
      <c r="O4075" s="168"/>
      <c r="P4075" s="168"/>
      <c r="AB4075" s="1129" t="str">
        <f t="shared" si="83"/>
        <v/>
      </c>
    </row>
    <row r="4076" spans="1:28" ht="12.95" customHeight="1">
      <c r="A4076" s="168"/>
      <c r="B4076" s="168"/>
      <c r="C4076" s="532"/>
      <c r="D4076" s="168"/>
      <c r="E4076" s="168"/>
      <c r="F4076" s="168"/>
      <c r="G4076" s="168"/>
      <c r="H4076" s="530"/>
      <c r="I4076" s="530"/>
      <c r="J4076" s="660"/>
      <c r="K4076" s="530"/>
      <c r="L4076" s="657"/>
      <c r="M4076" s="168"/>
      <c r="N4076" s="828"/>
      <c r="O4076" s="168"/>
      <c r="P4076" s="168"/>
      <c r="AB4076" s="1129" t="str">
        <f t="shared" si="83"/>
        <v/>
      </c>
    </row>
    <row r="4077" spans="1:28" ht="12.95" customHeight="1">
      <c r="A4077" s="168"/>
      <c r="B4077" s="168"/>
      <c r="C4077" s="532"/>
      <c r="D4077" s="168"/>
      <c r="E4077" s="168"/>
      <c r="F4077" s="168"/>
      <c r="G4077" s="168"/>
      <c r="H4077" s="530"/>
      <c r="I4077" s="530"/>
      <c r="J4077" s="660"/>
      <c r="K4077" s="530"/>
      <c r="L4077" s="657"/>
      <c r="M4077" s="168"/>
      <c r="N4077" s="828"/>
      <c r="O4077" s="168"/>
      <c r="P4077" s="168"/>
      <c r="AB4077" s="1129" t="str">
        <f t="shared" si="83"/>
        <v/>
      </c>
    </row>
    <row r="4078" spans="1:28" ht="12.95" customHeight="1">
      <c r="A4078" s="168"/>
      <c r="B4078" s="168"/>
      <c r="C4078" s="532"/>
      <c r="D4078" s="168"/>
      <c r="E4078" s="168"/>
      <c r="F4078" s="168"/>
      <c r="G4078" s="168"/>
      <c r="H4078" s="530"/>
      <c r="I4078" s="530"/>
      <c r="J4078" s="660"/>
      <c r="K4078" s="530"/>
      <c r="L4078" s="657"/>
      <c r="M4078" s="168"/>
      <c r="N4078" s="828"/>
      <c r="O4078" s="168"/>
      <c r="P4078" s="168"/>
      <c r="AB4078" s="1129" t="str">
        <f t="shared" si="83"/>
        <v/>
      </c>
    </row>
    <row r="4079" spans="1:28" ht="12.95" customHeight="1">
      <c r="A4079" s="168"/>
      <c r="B4079" s="168"/>
      <c r="C4079" s="532"/>
      <c r="D4079" s="168"/>
      <c r="E4079" s="168"/>
      <c r="F4079" s="168"/>
      <c r="G4079" s="168"/>
      <c r="H4079" s="530"/>
      <c r="I4079" s="530"/>
      <c r="J4079" s="660"/>
      <c r="K4079" s="530"/>
      <c r="L4079" s="657"/>
      <c r="M4079" s="168"/>
      <c r="N4079" s="828"/>
      <c r="O4079" s="168"/>
      <c r="P4079" s="168"/>
      <c r="AB4079" s="1129" t="str">
        <f t="shared" si="83"/>
        <v/>
      </c>
    </row>
    <row r="4080" spans="1:28" ht="12.95" customHeight="1">
      <c r="A4080" s="168"/>
      <c r="B4080" s="168"/>
      <c r="C4080" s="532"/>
      <c r="D4080" s="168"/>
      <c r="E4080" s="168"/>
      <c r="F4080" s="168"/>
      <c r="G4080" s="168"/>
      <c r="H4080" s="530"/>
      <c r="I4080" s="530"/>
      <c r="J4080" s="660"/>
      <c r="K4080" s="530"/>
      <c r="L4080" s="657"/>
      <c r="M4080" s="168"/>
      <c r="N4080" s="828"/>
      <c r="O4080" s="168"/>
      <c r="P4080" s="168"/>
      <c r="AB4080" s="1129" t="str">
        <f t="shared" si="83"/>
        <v/>
      </c>
    </row>
    <row r="4081" spans="1:28" ht="12.95" customHeight="1">
      <c r="A4081" s="168"/>
      <c r="B4081" s="168"/>
      <c r="C4081" s="532"/>
      <c r="D4081" s="168"/>
      <c r="E4081" s="168"/>
      <c r="F4081" s="168"/>
      <c r="G4081" s="168"/>
      <c r="H4081" s="530"/>
      <c r="I4081" s="530"/>
      <c r="J4081" s="660"/>
      <c r="K4081" s="530"/>
      <c r="L4081" s="657"/>
      <c r="M4081" s="168"/>
      <c r="N4081" s="828"/>
      <c r="O4081" s="168"/>
      <c r="P4081" s="168"/>
      <c r="AB4081" s="1129" t="str">
        <f t="shared" si="83"/>
        <v/>
      </c>
    </row>
    <row r="4082" spans="1:28" ht="12.95" customHeight="1">
      <c r="A4082" s="168"/>
      <c r="B4082" s="168"/>
      <c r="C4082" s="532"/>
      <c r="D4082" s="168"/>
      <c r="E4082" s="168"/>
      <c r="F4082" s="168"/>
      <c r="G4082" s="168"/>
      <c r="H4082" s="530"/>
      <c r="I4082" s="530"/>
      <c r="J4082" s="660"/>
      <c r="K4082" s="530"/>
      <c r="L4082" s="657"/>
      <c r="M4082" s="168"/>
      <c r="N4082" s="828"/>
      <c r="O4082" s="168"/>
      <c r="P4082" s="168"/>
      <c r="AB4082" s="1129" t="str">
        <f t="shared" si="83"/>
        <v/>
      </c>
    </row>
    <row r="4083" spans="1:28" ht="12.95" customHeight="1">
      <c r="A4083" s="168"/>
      <c r="B4083" s="168"/>
      <c r="C4083" s="532"/>
      <c r="D4083" s="168"/>
      <c r="E4083" s="168"/>
      <c r="F4083" s="168"/>
      <c r="G4083" s="168"/>
      <c r="H4083" s="530"/>
      <c r="I4083" s="530"/>
      <c r="J4083" s="660"/>
      <c r="K4083" s="530"/>
      <c r="L4083" s="657"/>
      <c r="M4083" s="168"/>
      <c r="N4083" s="828"/>
      <c r="O4083" s="168"/>
      <c r="P4083" s="168"/>
      <c r="AB4083" s="1129" t="str">
        <f t="shared" si="83"/>
        <v/>
      </c>
    </row>
    <row r="4084" spans="1:28" ht="12.95" customHeight="1">
      <c r="A4084" s="168"/>
      <c r="B4084" s="168"/>
      <c r="C4084" s="532"/>
      <c r="D4084" s="168"/>
      <c r="E4084" s="168"/>
      <c r="F4084" s="168"/>
      <c r="G4084" s="168"/>
      <c r="H4084" s="530"/>
      <c r="I4084" s="530"/>
      <c r="J4084" s="660"/>
      <c r="K4084" s="530"/>
      <c r="L4084" s="657"/>
      <c r="M4084" s="168"/>
      <c r="N4084" s="828"/>
      <c r="O4084" s="168"/>
      <c r="P4084" s="168"/>
      <c r="AB4084" s="1129" t="str">
        <f t="shared" si="83"/>
        <v/>
      </c>
    </row>
    <row r="4085" spans="1:28" ht="12.95" customHeight="1">
      <c r="A4085" s="168"/>
      <c r="B4085" s="168"/>
      <c r="C4085" s="532"/>
      <c r="D4085" s="168"/>
      <c r="E4085" s="168"/>
      <c r="F4085" s="168"/>
      <c r="G4085" s="168"/>
      <c r="H4085" s="530"/>
      <c r="I4085" s="530"/>
      <c r="J4085" s="660"/>
      <c r="K4085" s="530"/>
      <c r="L4085" s="657"/>
      <c r="M4085" s="168"/>
      <c r="N4085" s="828"/>
      <c r="O4085" s="168"/>
      <c r="P4085" s="168"/>
      <c r="AB4085" s="1129" t="str">
        <f t="shared" si="83"/>
        <v/>
      </c>
    </row>
    <row r="4086" spans="1:28" ht="12.95" customHeight="1">
      <c r="A4086" s="168"/>
      <c r="B4086" s="168"/>
      <c r="C4086" s="532"/>
      <c r="D4086" s="168"/>
      <c r="E4086" s="168"/>
      <c r="F4086" s="168"/>
      <c r="G4086" s="168"/>
      <c r="H4086" s="530"/>
      <c r="I4086" s="530"/>
      <c r="J4086" s="660"/>
      <c r="K4086" s="530"/>
      <c r="L4086" s="657"/>
      <c r="M4086" s="168"/>
      <c r="N4086" s="828"/>
      <c r="O4086" s="168"/>
      <c r="P4086" s="168"/>
      <c r="AB4086" s="1129" t="str">
        <f t="shared" si="83"/>
        <v/>
      </c>
    </row>
    <row r="4087" spans="1:28" ht="12.95" customHeight="1">
      <c r="A4087" s="168"/>
      <c r="B4087" s="168"/>
      <c r="C4087" s="532"/>
      <c r="D4087" s="168"/>
      <c r="E4087" s="168"/>
      <c r="F4087" s="168"/>
      <c r="G4087" s="168"/>
      <c r="H4087" s="530"/>
      <c r="I4087" s="530"/>
      <c r="J4087" s="660"/>
      <c r="K4087" s="530"/>
      <c r="L4087" s="657"/>
      <c r="M4087" s="168"/>
      <c r="N4087" s="828"/>
      <c r="O4087" s="168"/>
      <c r="P4087" s="168"/>
      <c r="AB4087" s="1129" t="str">
        <f t="shared" si="83"/>
        <v/>
      </c>
    </row>
    <row r="4088" spans="1:28" ht="12.95" customHeight="1">
      <c r="A4088" s="168"/>
      <c r="B4088" s="168"/>
      <c r="C4088" s="532"/>
      <c r="D4088" s="168"/>
      <c r="E4088" s="168"/>
      <c r="F4088" s="168"/>
      <c r="G4088" s="168"/>
      <c r="H4088" s="530"/>
      <c r="I4088" s="530"/>
      <c r="J4088" s="660"/>
      <c r="K4088" s="530"/>
      <c r="L4088" s="657"/>
      <c r="M4088" s="168"/>
      <c r="N4088" s="828"/>
      <c r="O4088" s="168"/>
      <c r="P4088" s="168"/>
      <c r="AB4088" s="1129" t="str">
        <f t="shared" si="83"/>
        <v/>
      </c>
    </row>
    <row r="4089" spans="1:28" ht="12.95" customHeight="1">
      <c r="A4089" s="168"/>
      <c r="B4089" s="168"/>
      <c r="C4089" s="532"/>
      <c r="D4089" s="168"/>
      <c r="E4089" s="168"/>
      <c r="F4089" s="168"/>
      <c r="G4089" s="168"/>
      <c r="H4089" s="530"/>
      <c r="I4089" s="530"/>
      <c r="J4089" s="660"/>
      <c r="K4089" s="530"/>
      <c r="L4089" s="657"/>
      <c r="M4089" s="168"/>
      <c r="N4089" s="828"/>
      <c r="O4089" s="168"/>
      <c r="P4089" s="168"/>
      <c r="AB4089" s="1129" t="str">
        <f t="shared" si="83"/>
        <v/>
      </c>
    </row>
    <row r="4090" spans="1:28" ht="12.95" customHeight="1">
      <c r="A4090" s="168"/>
      <c r="B4090" s="168"/>
      <c r="C4090" s="532"/>
      <c r="D4090" s="168"/>
      <c r="E4090" s="168"/>
      <c r="F4090" s="168"/>
      <c r="G4090" s="168"/>
      <c r="H4090" s="530"/>
      <c r="I4090" s="530"/>
      <c r="J4090" s="660"/>
      <c r="K4090" s="530"/>
      <c r="L4090" s="657"/>
      <c r="M4090" s="168"/>
      <c r="N4090" s="828"/>
      <c r="O4090" s="168"/>
      <c r="P4090" s="168"/>
      <c r="AB4090" s="1129" t="str">
        <f t="shared" si="83"/>
        <v/>
      </c>
    </row>
    <row r="4091" spans="1:28" ht="12.95" customHeight="1">
      <c r="A4091" s="168"/>
      <c r="B4091" s="168"/>
      <c r="C4091" s="532"/>
      <c r="D4091" s="168"/>
      <c r="E4091" s="168"/>
      <c r="F4091" s="168"/>
      <c r="G4091" s="168"/>
      <c r="H4091" s="530"/>
      <c r="I4091" s="530"/>
      <c r="J4091" s="660"/>
      <c r="K4091" s="530"/>
      <c r="L4091" s="657"/>
      <c r="M4091" s="168"/>
      <c r="N4091" s="828"/>
      <c r="O4091" s="168"/>
      <c r="P4091" s="168"/>
      <c r="AB4091" s="1129" t="str">
        <f t="shared" si="83"/>
        <v/>
      </c>
    </row>
    <row r="4092" spans="1:28" ht="12.95" customHeight="1">
      <c r="A4092" s="168"/>
      <c r="B4092" s="168"/>
      <c r="C4092" s="532"/>
      <c r="D4092" s="168"/>
      <c r="E4092" s="168"/>
      <c r="F4092" s="168"/>
      <c r="G4092" s="168"/>
      <c r="H4092" s="530"/>
      <c r="I4092" s="530"/>
      <c r="J4092" s="660"/>
      <c r="K4092" s="530"/>
      <c r="L4092" s="657"/>
      <c r="M4092" s="168"/>
      <c r="N4092" s="828"/>
      <c r="O4092" s="168"/>
      <c r="P4092" s="168"/>
      <c r="AB4092" s="1129" t="str">
        <f t="shared" si="83"/>
        <v/>
      </c>
    </row>
    <row r="4093" spans="1:28" ht="12.95" customHeight="1">
      <c r="A4093" s="168"/>
      <c r="B4093" s="168"/>
      <c r="C4093" s="532"/>
      <c r="D4093" s="168"/>
      <c r="E4093" s="168"/>
      <c r="F4093" s="168"/>
      <c r="G4093" s="168"/>
      <c r="H4093" s="530"/>
      <c r="I4093" s="530"/>
      <c r="J4093" s="660"/>
      <c r="K4093" s="530"/>
      <c r="L4093" s="657"/>
      <c r="M4093" s="168"/>
      <c r="N4093" s="828"/>
      <c r="O4093" s="168"/>
      <c r="P4093" s="168"/>
      <c r="AB4093" s="1129" t="str">
        <f t="shared" si="83"/>
        <v/>
      </c>
    </row>
    <row r="4094" spans="1:28" ht="12.95" customHeight="1">
      <c r="A4094" s="168"/>
      <c r="B4094" s="168"/>
      <c r="C4094" s="532"/>
      <c r="D4094" s="168"/>
      <c r="E4094" s="168"/>
      <c r="F4094" s="168"/>
      <c r="G4094" s="168"/>
      <c r="H4094" s="530"/>
      <c r="I4094" s="530"/>
      <c r="J4094" s="660"/>
      <c r="K4094" s="530"/>
      <c r="L4094" s="657"/>
      <c r="M4094" s="168"/>
      <c r="N4094" s="828"/>
      <c r="O4094" s="168"/>
      <c r="P4094" s="168"/>
      <c r="AB4094" s="1129" t="str">
        <f t="shared" si="83"/>
        <v/>
      </c>
    </row>
    <row r="4095" spans="1:28" ht="12.95" customHeight="1">
      <c r="A4095" s="168"/>
      <c r="B4095" s="168"/>
      <c r="C4095" s="532"/>
      <c r="D4095" s="168"/>
      <c r="E4095" s="168"/>
      <c r="F4095" s="168"/>
      <c r="G4095" s="168"/>
      <c r="H4095" s="530"/>
      <c r="I4095" s="530"/>
      <c r="J4095" s="660"/>
      <c r="K4095" s="530"/>
      <c r="L4095" s="657"/>
      <c r="M4095" s="168"/>
      <c r="N4095" s="828"/>
      <c r="O4095" s="168"/>
      <c r="P4095" s="168"/>
      <c r="AB4095" s="1129" t="str">
        <f t="shared" si="83"/>
        <v/>
      </c>
    </row>
    <row r="4096" spans="1:28" ht="12.95" customHeight="1">
      <c r="A4096" s="168"/>
      <c r="B4096" s="168"/>
      <c r="C4096" s="532"/>
      <c r="D4096" s="168"/>
      <c r="E4096" s="168"/>
      <c r="F4096" s="168"/>
      <c r="G4096" s="168"/>
      <c r="H4096" s="530"/>
      <c r="I4096" s="530"/>
      <c r="J4096" s="660"/>
      <c r="K4096" s="530"/>
      <c r="L4096" s="657"/>
      <c r="M4096" s="168"/>
      <c r="N4096" s="828"/>
      <c r="O4096" s="168"/>
      <c r="P4096" s="168"/>
      <c r="AB4096" s="1129" t="str">
        <f t="shared" si="83"/>
        <v/>
      </c>
    </row>
    <row r="4097" spans="1:28" ht="12.95" customHeight="1">
      <c r="A4097" s="168"/>
      <c r="B4097" s="168"/>
      <c r="C4097" s="532"/>
      <c r="D4097" s="168"/>
      <c r="E4097" s="168"/>
      <c r="F4097" s="168"/>
      <c r="G4097" s="168"/>
      <c r="H4097" s="530"/>
      <c r="I4097" s="530"/>
      <c r="J4097" s="660"/>
      <c r="K4097" s="530"/>
      <c r="L4097" s="657"/>
      <c r="M4097" s="168"/>
      <c r="N4097" s="828"/>
      <c r="O4097" s="168"/>
      <c r="P4097" s="168"/>
      <c r="AB4097" s="1129" t="str">
        <f t="shared" si="83"/>
        <v/>
      </c>
    </row>
    <row r="4098" spans="1:28" ht="12.95" customHeight="1">
      <c r="A4098" s="168"/>
      <c r="B4098" s="168"/>
      <c r="C4098" s="532"/>
      <c r="D4098" s="168"/>
      <c r="E4098" s="168"/>
      <c r="F4098" s="168"/>
      <c r="G4098" s="168"/>
      <c r="H4098" s="530"/>
      <c r="I4098" s="530"/>
      <c r="J4098" s="660"/>
      <c r="K4098" s="530"/>
      <c r="L4098" s="657"/>
      <c r="M4098" s="168"/>
      <c r="N4098" s="828"/>
      <c r="O4098" s="168"/>
      <c r="P4098" s="168"/>
      <c r="AB4098" s="1129" t="str">
        <f t="shared" si="83"/>
        <v/>
      </c>
    </row>
    <row r="4099" spans="1:28" ht="12.95" customHeight="1">
      <c r="A4099" s="168"/>
      <c r="B4099" s="168"/>
      <c r="C4099" s="532"/>
      <c r="D4099" s="168"/>
      <c r="E4099" s="168"/>
      <c r="F4099" s="168"/>
      <c r="G4099" s="168"/>
      <c r="H4099" s="530"/>
      <c r="I4099" s="530"/>
      <c r="J4099" s="660"/>
      <c r="K4099" s="530"/>
      <c r="L4099" s="657"/>
      <c r="M4099" s="168"/>
      <c r="N4099" s="828"/>
      <c r="O4099" s="168"/>
      <c r="P4099" s="168"/>
      <c r="AB4099" s="1129" t="str">
        <f t="shared" si="83"/>
        <v/>
      </c>
    </row>
    <row r="4100" spans="1:28" ht="12.95" customHeight="1">
      <c r="A4100" s="168"/>
      <c r="B4100" s="168"/>
      <c r="C4100" s="532"/>
      <c r="D4100" s="168"/>
      <c r="E4100" s="168"/>
      <c r="F4100" s="168"/>
      <c r="G4100" s="168"/>
      <c r="H4100" s="530"/>
      <c r="I4100" s="530"/>
      <c r="J4100" s="660"/>
      <c r="K4100" s="530"/>
      <c r="L4100" s="657"/>
      <c r="M4100" s="168"/>
      <c r="N4100" s="828"/>
      <c r="O4100" s="168"/>
      <c r="P4100" s="168"/>
      <c r="AB4100" s="1129" t="str">
        <f t="shared" si="83"/>
        <v/>
      </c>
    </row>
    <row r="4101" spans="1:28" ht="12.95" customHeight="1">
      <c r="A4101" s="168"/>
      <c r="B4101" s="168"/>
      <c r="C4101" s="532"/>
      <c r="D4101" s="168"/>
      <c r="E4101" s="168"/>
      <c r="F4101" s="168"/>
      <c r="G4101" s="168"/>
      <c r="H4101" s="530"/>
      <c r="I4101" s="530"/>
      <c r="J4101" s="660"/>
      <c r="K4101" s="530"/>
      <c r="L4101" s="657"/>
      <c r="M4101" s="168"/>
      <c r="N4101" s="828"/>
      <c r="O4101" s="168"/>
      <c r="P4101" s="168"/>
      <c r="AB4101" s="1129" t="str">
        <f t="shared" si="83"/>
        <v/>
      </c>
    </row>
    <row r="4102" spans="1:28" ht="12.95" customHeight="1">
      <c r="A4102" s="168"/>
      <c r="B4102" s="168"/>
      <c r="C4102" s="532"/>
      <c r="D4102" s="168"/>
      <c r="E4102" s="168"/>
      <c r="F4102" s="168"/>
      <c r="G4102" s="168"/>
      <c r="H4102" s="530"/>
      <c r="I4102" s="530"/>
      <c r="J4102" s="660"/>
      <c r="K4102" s="530"/>
      <c r="L4102" s="657"/>
      <c r="M4102" s="168"/>
      <c r="N4102" s="828"/>
      <c r="O4102" s="168"/>
      <c r="P4102" s="168"/>
      <c r="AB4102" s="1129" t="str">
        <f t="shared" si="83"/>
        <v/>
      </c>
    </row>
    <row r="4103" spans="1:28" ht="12.95" customHeight="1">
      <c r="A4103" s="168"/>
      <c r="B4103" s="168"/>
      <c r="C4103" s="532"/>
      <c r="D4103" s="168"/>
      <c r="E4103" s="168"/>
      <c r="F4103" s="168"/>
      <c r="G4103" s="168"/>
      <c r="H4103" s="530"/>
      <c r="I4103" s="530"/>
      <c r="J4103" s="660"/>
      <c r="K4103" s="530"/>
      <c r="L4103" s="657"/>
      <c r="M4103" s="168"/>
      <c r="N4103" s="828"/>
      <c r="O4103" s="168"/>
      <c r="P4103" s="168"/>
      <c r="AB4103" s="1129" t="str">
        <f t="shared" si="83"/>
        <v/>
      </c>
    </row>
    <row r="4104" spans="1:28" ht="12.95" customHeight="1">
      <c r="A4104" s="168"/>
      <c r="B4104" s="168"/>
      <c r="C4104" s="532"/>
      <c r="D4104" s="168"/>
      <c r="E4104" s="168"/>
      <c r="F4104" s="168"/>
      <c r="G4104" s="168"/>
      <c r="H4104" s="530"/>
      <c r="I4104" s="530"/>
      <c r="J4104" s="660"/>
      <c r="K4104" s="530"/>
      <c r="L4104" s="657"/>
      <c r="M4104" s="168"/>
      <c r="N4104" s="828"/>
      <c r="O4104" s="168"/>
      <c r="P4104" s="168"/>
      <c r="AB4104" s="1129" t="str">
        <f t="shared" si="83"/>
        <v/>
      </c>
    </row>
    <row r="4105" spans="1:28" ht="12.95" customHeight="1">
      <c r="A4105" s="168"/>
      <c r="B4105" s="168"/>
      <c r="C4105" s="532"/>
      <c r="D4105" s="168"/>
      <c r="E4105" s="168"/>
      <c r="F4105" s="168"/>
      <c r="G4105" s="168"/>
      <c r="H4105" s="530"/>
      <c r="I4105" s="530"/>
      <c r="J4105" s="660"/>
      <c r="K4105" s="530"/>
      <c r="L4105" s="657"/>
      <c r="M4105" s="168"/>
      <c r="N4105" s="828"/>
      <c r="O4105" s="168"/>
      <c r="P4105" s="168"/>
      <c r="AB4105" s="1129" t="str">
        <f t="shared" si="83"/>
        <v/>
      </c>
    </row>
    <row r="4106" spans="1:28" ht="12.95" customHeight="1">
      <c r="A4106" s="168"/>
      <c r="B4106" s="168"/>
      <c r="C4106" s="532"/>
      <c r="D4106" s="168"/>
      <c r="E4106" s="168"/>
      <c r="F4106" s="168"/>
      <c r="G4106" s="168"/>
      <c r="H4106" s="530"/>
      <c r="I4106" s="530"/>
      <c r="J4106" s="660"/>
      <c r="K4106" s="530"/>
      <c r="L4106" s="657"/>
      <c r="M4106" s="168"/>
      <c r="N4106" s="828"/>
      <c r="O4106" s="168"/>
      <c r="P4106" s="168"/>
      <c r="AB4106" s="1129" t="str">
        <f t="shared" si="83"/>
        <v/>
      </c>
    </row>
    <row r="4107" spans="1:28" ht="12.95" customHeight="1">
      <c r="A4107" s="168"/>
      <c r="B4107" s="168"/>
      <c r="C4107" s="532"/>
      <c r="D4107" s="168"/>
      <c r="E4107" s="168"/>
      <c r="F4107" s="168"/>
      <c r="G4107" s="168"/>
      <c r="H4107" s="530"/>
      <c r="I4107" s="530"/>
      <c r="J4107" s="660"/>
      <c r="K4107" s="530"/>
      <c r="L4107" s="657"/>
      <c r="M4107" s="168"/>
      <c r="N4107" s="828"/>
      <c r="O4107" s="168"/>
      <c r="P4107" s="168"/>
      <c r="AB4107" s="1129" t="str">
        <f t="shared" ref="AB4107:AB4170" si="84">IF(TRIM(A4107)="","",CONCATENATE(TRIM(D4107),TRIM(E4107)))</f>
        <v/>
      </c>
    </row>
    <row r="4108" spans="1:28" ht="12.95" customHeight="1">
      <c r="A4108" s="168"/>
      <c r="B4108" s="168"/>
      <c r="C4108" s="532"/>
      <c r="D4108" s="168"/>
      <c r="E4108" s="168"/>
      <c r="F4108" s="168"/>
      <c r="G4108" s="168"/>
      <c r="H4108" s="530"/>
      <c r="I4108" s="530"/>
      <c r="J4108" s="660"/>
      <c r="K4108" s="530"/>
      <c r="L4108" s="657"/>
      <c r="M4108" s="168"/>
      <c r="N4108" s="828"/>
      <c r="O4108" s="168"/>
      <c r="P4108" s="168"/>
      <c r="AB4108" s="1129" t="str">
        <f t="shared" si="84"/>
        <v/>
      </c>
    </row>
    <row r="4109" spans="1:28" ht="12.95" customHeight="1">
      <c r="A4109" s="168"/>
      <c r="B4109" s="168"/>
      <c r="C4109" s="532"/>
      <c r="D4109" s="168"/>
      <c r="E4109" s="168"/>
      <c r="F4109" s="168"/>
      <c r="G4109" s="168"/>
      <c r="H4109" s="530"/>
      <c r="I4109" s="530"/>
      <c r="J4109" s="660"/>
      <c r="K4109" s="530"/>
      <c r="L4109" s="657"/>
      <c r="M4109" s="168"/>
      <c r="N4109" s="828"/>
      <c r="O4109" s="168"/>
      <c r="P4109" s="168"/>
      <c r="AB4109" s="1129" t="str">
        <f t="shared" si="84"/>
        <v/>
      </c>
    </row>
    <row r="4110" spans="1:28" ht="12.95" customHeight="1">
      <c r="A4110" s="168"/>
      <c r="B4110" s="168"/>
      <c r="C4110" s="532"/>
      <c r="D4110" s="168"/>
      <c r="E4110" s="168"/>
      <c r="F4110" s="168"/>
      <c r="G4110" s="168"/>
      <c r="H4110" s="530"/>
      <c r="I4110" s="530"/>
      <c r="J4110" s="660"/>
      <c r="K4110" s="530"/>
      <c r="L4110" s="657"/>
      <c r="M4110" s="168"/>
      <c r="N4110" s="828"/>
      <c r="O4110" s="168"/>
      <c r="P4110" s="168"/>
      <c r="AB4110" s="1129" t="str">
        <f t="shared" si="84"/>
        <v/>
      </c>
    </row>
    <row r="4111" spans="1:28" ht="12.95" customHeight="1">
      <c r="A4111" s="168"/>
      <c r="B4111" s="168"/>
      <c r="C4111" s="532"/>
      <c r="D4111" s="168"/>
      <c r="E4111" s="168"/>
      <c r="F4111" s="168"/>
      <c r="G4111" s="168"/>
      <c r="H4111" s="530"/>
      <c r="I4111" s="530"/>
      <c r="J4111" s="660"/>
      <c r="K4111" s="530"/>
      <c r="L4111" s="657"/>
      <c r="M4111" s="168"/>
      <c r="N4111" s="828"/>
      <c r="O4111" s="168"/>
      <c r="P4111" s="168"/>
      <c r="AB4111" s="1129" t="str">
        <f t="shared" si="84"/>
        <v/>
      </c>
    </row>
    <row r="4112" spans="1:28" ht="12.95" customHeight="1">
      <c r="A4112" s="168"/>
      <c r="B4112" s="168"/>
      <c r="C4112" s="532"/>
      <c r="D4112" s="168"/>
      <c r="E4112" s="168"/>
      <c r="F4112" s="168"/>
      <c r="G4112" s="168"/>
      <c r="H4112" s="530"/>
      <c r="I4112" s="530"/>
      <c r="J4112" s="660"/>
      <c r="K4112" s="530"/>
      <c r="L4112" s="657"/>
      <c r="M4112" s="168"/>
      <c r="N4112" s="828"/>
      <c r="O4112" s="168"/>
      <c r="P4112" s="168"/>
      <c r="AB4112" s="1129" t="str">
        <f t="shared" si="84"/>
        <v/>
      </c>
    </row>
    <row r="4113" spans="1:28" ht="12.95" customHeight="1">
      <c r="A4113" s="168"/>
      <c r="B4113" s="168"/>
      <c r="C4113" s="532"/>
      <c r="D4113" s="168"/>
      <c r="E4113" s="168"/>
      <c r="F4113" s="168"/>
      <c r="G4113" s="168"/>
      <c r="H4113" s="530"/>
      <c r="I4113" s="530"/>
      <c r="J4113" s="660"/>
      <c r="K4113" s="530"/>
      <c r="L4113" s="657"/>
      <c r="M4113" s="168"/>
      <c r="N4113" s="828"/>
      <c r="O4113" s="168"/>
      <c r="P4113" s="168"/>
      <c r="AB4113" s="1129" t="str">
        <f t="shared" si="84"/>
        <v/>
      </c>
    </row>
    <row r="4114" spans="1:28" ht="12.95" customHeight="1">
      <c r="A4114" s="168"/>
      <c r="B4114" s="168"/>
      <c r="C4114" s="532"/>
      <c r="D4114" s="168"/>
      <c r="E4114" s="168"/>
      <c r="F4114" s="168"/>
      <c r="G4114" s="168"/>
      <c r="H4114" s="530"/>
      <c r="I4114" s="530"/>
      <c r="J4114" s="660"/>
      <c r="K4114" s="530"/>
      <c r="L4114" s="657"/>
      <c r="M4114" s="168"/>
      <c r="N4114" s="828"/>
      <c r="O4114" s="168"/>
      <c r="P4114" s="168"/>
      <c r="AB4114" s="1129" t="str">
        <f t="shared" si="84"/>
        <v/>
      </c>
    </row>
    <row r="4115" spans="1:28" ht="12.95" customHeight="1">
      <c r="A4115" s="168"/>
      <c r="B4115" s="168"/>
      <c r="C4115" s="532"/>
      <c r="D4115" s="168"/>
      <c r="E4115" s="168"/>
      <c r="F4115" s="168"/>
      <c r="G4115" s="168"/>
      <c r="H4115" s="530"/>
      <c r="I4115" s="530"/>
      <c r="J4115" s="660"/>
      <c r="K4115" s="530"/>
      <c r="L4115" s="657"/>
      <c r="M4115" s="168"/>
      <c r="N4115" s="828"/>
      <c r="O4115" s="168"/>
      <c r="P4115" s="168"/>
      <c r="AB4115" s="1129" t="str">
        <f t="shared" si="84"/>
        <v/>
      </c>
    </row>
    <row r="4116" spans="1:28" ht="12.95" customHeight="1">
      <c r="A4116" s="168"/>
      <c r="B4116" s="168"/>
      <c r="C4116" s="532"/>
      <c r="D4116" s="168"/>
      <c r="E4116" s="168"/>
      <c r="F4116" s="168"/>
      <c r="G4116" s="168"/>
      <c r="H4116" s="530"/>
      <c r="I4116" s="530"/>
      <c r="J4116" s="660"/>
      <c r="K4116" s="530"/>
      <c r="L4116" s="657"/>
      <c r="M4116" s="168"/>
      <c r="N4116" s="828"/>
      <c r="O4116" s="168"/>
      <c r="P4116" s="168"/>
      <c r="AB4116" s="1129" t="str">
        <f t="shared" si="84"/>
        <v/>
      </c>
    </row>
    <row r="4117" spans="1:28" ht="12.95" customHeight="1">
      <c r="A4117" s="168"/>
      <c r="B4117" s="168"/>
      <c r="C4117" s="532"/>
      <c r="D4117" s="168"/>
      <c r="E4117" s="168"/>
      <c r="F4117" s="168"/>
      <c r="G4117" s="168"/>
      <c r="H4117" s="530"/>
      <c r="I4117" s="530"/>
      <c r="J4117" s="660"/>
      <c r="K4117" s="530"/>
      <c r="L4117" s="657"/>
      <c r="M4117" s="168"/>
      <c r="N4117" s="828"/>
      <c r="O4117" s="168"/>
      <c r="P4117" s="168"/>
      <c r="AB4117" s="1129" t="str">
        <f t="shared" si="84"/>
        <v/>
      </c>
    </row>
    <row r="4118" spans="1:28" ht="12.95" customHeight="1">
      <c r="A4118" s="168"/>
      <c r="B4118" s="168"/>
      <c r="C4118" s="532"/>
      <c r="D4118" s="168"/>
      <c r="E4118" s="168"/>
      <c r="F4118" s="168"/>
      <c r="G4118" s="168"/>
      <c r="H4118" s="530"/>
      <c r="I4118" s="530"/>
      <c r="J4118" s="660"/>
      <c r="K4118" s="530"/>
      <c r="L4118" s="657"/>
      <c r="M4118" s="168"/>
      <c r="N4118" s="828"/>
      <c r="O4118" s="168"/>
      <c r="P4118" s="168"/>
      <c r="AB4118" s="1129" t="str">
        <f t="shared" si="84"/>
        <v/>
      </c>
    </row>
    <row r="4119" spans="1:28" ht="12.95" customHeight="1">
      <c r="A4119" s="168"/>
      <c r="B4119" s="168"/>
      <c r="C4119" s="532"/>
      <c r="D4119" s="168"/>
      <c r="E4119" s="168"/>
      <c r="F4119" s="168"/>
      <c r="G4119" s="168"/>
      <c r="H4119" s="530"/>
      <c r="I4119" s="530"/>
      <c r="J4119" s="660"/>
      <c r="K4119" s="530"/>
      <c r="L4119" s="657"/>
      <c r="M4119" s="168"/>
      <c r="N4119" s="828"/>
      <c r="O4119" s="168"/>
      <c r="P4119" s="168"/>
      <c r="AB4119" s="1129" t="str">
        <f t="shared" si="84"/>
        <v/>
      </c>
    </row>
    <row r="4120" spans="1:28" ht="12.95" customHeight="1">
      <c r="A4120" s="168"/>
      <c r="B4120" s="168"/>
      <c r="C4120" s="532"/>
      <c r="D4120" s="168"/>
      <c r="E4120" s="168"/>
      <c r="F4120" s="168"/>
      <c r="G4120" s="168"/>
      <c r="H4120" s="530"/>
      <c r="I4120" s="530"/>
      <c r="J4120" s="660"/>
      <c r="K4120" s="530"/>
      <c r="L4120" s="657"/>
      <c r="M4120" s="168"/>
      <c r="N4120" s="828"/>
      <c r="O4120" s="168"/>
      <c r="P4120" s="168"/>
      <c r="AB4120" s="1129" t="str">
        <f t="shared" si="84"/>
        <v/>
      </c>
    </row>
    <row r="4121" spans="1:28" ht="12.95" customHeight="1">
      <c r="A4121" s="168"/>
      <c r="B4121" s="168"/>
      <c r="C4121" s="532"/>
      <c r="D4121" s="168"/>
      <c r="E4121" s="168"/>
      <c r="F4121" s="168"/>
      <c r="G4121" s="168"/>
      <c r="H4121" s="530"/>
      <c r="I4121" s="530"/>
      <c r="J4121" s="660"/>
      <c r="K4121" s="530"/>
      <c r="L4121" s="657"/>
      <c r="M4121" s="168"/>
      <c r="N4121" s="828"/>
      <c r="O4121" s="168"/>
      <c r="P4121" s="168"/>
      <c r="AB4121" s="1129" t="str">
        <f t="shared" si="84"/>
        <v/>
      </c>
    </row>
    <row r="4122" spans="1:28" ht="12.95" customHeight="1">
      <c r="A4122" s="168"/>
      <c r="B4122" s="168"/>
      <c r="C4122" s="532"/>
      <c r="D4122" s="168"/>
      <c r="E4122" s="168"/>
      <c r="F4122" s="168"/>
      <c r="G4122" s="168"/>
      <c r="H4122" s="530"/>
      <c r="I4122" s="530"/>
      <c r="J4122" s="660"/>
      <c r="K4122" s="530"/>
      <c r="L4122" s="657"/>
      <c r="M4122" s="168"/>
      <c r="N4122" s="828"/>
      <c r="O4122" s="168"/>
      <c r="P4122" s="168"/>
      <c r="AB4122" s="1129" t="str">
        <f t="shared" si="84"/>
        <v/>
      </c>
    </row>
    <row r="4123" spans="1:28" ht="12.95" customHeight="1">
      <c r="A4123" s="168"/>
      <c r="B4123" s="168"/>
      <c r="C4123" s="532"/>
      <c r="D4123" s="168"/>
      <c r="E4123" s="168"/>
      <c r="F4123" s="168"/>
      <c r="G4123" s="168"/>
      <c r="H4123" s="530"/>
      <c r="I4123" s="530"/>
      <c r="J4123" s="660"/>
      <c r="K4123" s="530"/>
      <c r="L4123" s="657"/>
      <c r="M4123" s="168"/>
      <c r="N4123" s="828"/>
      <c r="O4123" s="168"/>
      <c r="P4123" s="168"/>
      <c r="AB4123" s="1129" t="str">
        <f t="shared" si="84"/>
        <v/>
      </c>
    </row>
    <row r="4124" spans="1:28" ht="12.95" customHeight="1">
      <c r="A4124" s="168"/>
      <c r="B4124" s="168"/>
      <c r="C4124" s="532"/>
      <c r="D4124" s="168"/>
      <c r="E4124" s="168"/>
      <c r="F4124" s="168"/>
      <c r="G4124" s="168"/>
      <c r="H4124" s="530"/>
      <c r="I4124" s="530"/>
      <c r="J4124" s="660"/>
      <c r="K4124" s="530"/>
      <c r="L4124" s="657"/>
      <c r="M4124" s="168"/>
      <c r="N4124" s="828"/>
      <c r="O4124" s="168"/>
      <c r="P4124" s="168"/>
      <c r="AB4124" s="1129" t="str">
        <f t="shared" si="84"/>
        <v/>
      </c>
    </row>
    <row r="4125" spans="1:28" ht="12.95" customHeight="1">
      <c r="A4125" s="168"/>
      <c r="B4125" s="168"/>
      <c r="C4125" s="532"/>
      <c r="D4125" s="168"/>
      <c r="E4125" s="168"/>
      <c r="F4125" s="168"/>
      <c r="G4125" s="168"/>
      <c r="H4125" s="530"/>
      <c r="I4125" s="530"/>
      <c r="J4125" s="660"/>
      <c r="K4125" s="530"/>
      <c r="L4125" s="657"/>
      <c r="M4125" s="168"/>
      <c r="N4125" s="828"/>
      <c r="O4125" s="168"/>
      <c r="P4125" s="168"/>
      <c r="AB4125" s="1129" t="str">
        <f t="shared" si="84"/>
        <v/>
      </c>
    </row>
    <row r="4126" spans="1:28" ht="12.95" customHeight="1">
      <c r="A4126" s="168"/>
      <c r="B4126" s="168"/>
      <c r="C4126" s="532"/>
      <c r="D4126" s="168"/>
      <c r="E4126" s="168"/>
      <c r="F4126" s="168"/>
      <c r="G4126" s="168"/>
      <c r="H4126" s="530"/>
      <c r="I4126" s="530"/>
      <c r="J4126" s="660"/>
      <c r="K4126" s="530"/>
      <c r="L4126" s="657"/>
      <c r="M4126" s="168"/>
      <c r="N4126" s="828"/>
      <c r="O4126" s="168"/>
      <c r="P4126" s="168"/>
      <c r="AB4126" s="1129" t="str">
        <f t="shared" si="84"/>
        <v/>
      </c>
    </row>
    <row r="4127" spans="1:28" ht="12.95" customHeight="1">
      <c r="A4127" s="168"/>
      <c r="B4127" s="168"/>
      <c r="C4127" s="532"/>
      <c r="D4127" s="168"/>
      <c r="E4127" s="168"/>
      <c r="F4127" s="168"/>
      <c r="G4127" s="168"/>
      <c r="H4127" s="530"/>
      <c r="I4127" s="530"/>
      <c r="J4127" s="660"/>
      <c r="K4127" s="530"/>
      <c r="L4127" s="657"/>
      <c r="M4127" s="168"/>
      <c r="N4127" s="828"/>
      <c r="O4127" s="168"/>
      <c r="P4127" s="168"/>
      <c r="AB4127" s="1129" t="str">
        <f t="shared" si="84"/>
        <v/>
      </c>
    </row>
    <row r="4128" spans="1:28" ht="12.95" customHeight="1">
      <c r="A4128" s="168"/>
      <c r="B4128" s="168"/>
      <c r="C4128" s="532"/>
      <c r="D4128" s="168"/>
      <c r="E4128" s="168"/>
      <c r="F4128" s="168"/>
      <c r="G4128" s="168"/>
      <c r="H4128" s="530"/>
      <c r="I4128" s="530"/>
      <c r="J4128" s="660"/>
      <c r="K4128" s="530"/>
      <c r="L4128" s="657"/>
      <c r="M4128" s="168"/>
      <c r="N4128" s="828"/>
      <c r="O4128" s="168"/>
      <c r="P4128" s="168"/>
      <c r="AB4128" s="1129" t="str">
        <f t="shared" si="84"/>
        <v/>
      </c>
    </row>
    <row r="4129" spans="1:28" ht="12.95" customHeight="1">
      <c r="A4129" s="168"/>
      <c r="B4129" s="168"/>
      <c r="C4129" s="532"/>
      <c r="D4129" s="168"/>
      <c r="E4129" s="168"/>
      <c r="F4129" s="168"/>
      <c r="G4129" s="168"/>
      <c r="H4129" s="530"/>
      <c r="I4129" s="530"/>
      <c r="J4129" s="660"/>
      <c r="K4129" s="530"/>
      <c r="L4129" s="657"/>
      <c r="M4129" s="168"/>
      <c r="N4129" s="828"/>
      <c r="O4129" s="168"/>
      <c r="P4129" s="168"/>
      <c r="AB4129" s="1129" t="str">
        <f t="shared" si="84"/>
        <v/>
      </c>
    </row>
    <row r="4130" spans="1:28" ht="12.95" customHeight="1">
      <c r="A4130" s="168"/>
      <c r="B4130" s="168"/>
      <c r="C4130" s="532"/>
      <c r="D4130" s="168"/>
      <c r="E4130" s="168"/>
      <c r="F4130" s="168"/>
      <c r="G4130" s="168"/>
      <c r="H4130" s="530"/>
      <c r="I4130" s="530"/>
      <c r="J4130" s="660"/>
      <c r="K4130" s="530"/>
      <c r="L4130" s="657"/>
      <c r="M4130" s="168"/>
      <c r="N4130" s="828"/>
      <c r="O4130" s="168"/>
      <c r="P4130" s="168"/>
      <c r="AB4130" s="1129" t="str">
        <f t="shared" si="84"/>
        <v/>
      </c>
    </row>
    <row r="4131" spans="1:28" ht="12.95" customHeight="1">
      <c r="A4131" s="168"/>
      <c r="B4131" s="168"/>
      <c r="C4131" s="532"/>
      <c r="D4131" s="168"/>
      <c r="E4131" s="168"/>
      <c r="F4131" s="168"/>
      <c r="G4131" s="168"/>
      <c r="H4131" s="530"/>
      <c r="I4131" s="530"/>
      <c r="J4131" s="660"/>
      <c r="K4131" s="530"/>
      <c r="L4131" s="657"/>
      <c r="M4131" s="168"/>
      <c r="N4131" s="828"/>
      <c r="O4131" s="168"/>
      <c r="P4131" s="168"/>
      <c r="AB4131" s="1129" t="str">
        <f t="shared" si="84"/>
        <v/>
      </c>
    </row>
    <row r="4132" spans="1:28" ht="12.95" customHeight="1">
      <c r="A4132" s="168"/>
      <c r="B4132" s="168"/>
      <c r="C4132" s="532"/>
      <c r="D4132" s="168"/>
      <c r="E4132" s="168"/>
      <c r="F4132" s="168"/>
      <c r="G4132" s="168"/>
      <c r="H4132" s="530"/>
      <c r="I4132" s="530"/>
      <c r="J4132" s="660"/>
      <c r="K4132" s="530"/>
      <c r="L4132" s="657"/>
      <c r="M4132" s="168"/>
      <c r="N4132" s="828"/>
      <c r="O4132" s="168"/>
      <c r="P4132" s="168"/>
      <c r="AB4132" s="1129" t="str">
        <f t="shared" si="84"/>
        <v/>
      </c>
    </row>
    <row r="4133" spans="1:28" ht="12.95" customHeight="1">
      <c r="A4133" s="168"/>
      <c r="B4133" s="168"/>
      <c r="C4133" s="532"/>
      <c r="D4133" s="168"/>
      <c r="E4133" s="168"/>
      <c r="F4133" s="168"/>
      <c r="G4133" s="168"/>
      <c r="H4133" s="530"/>
      <c r="I4133" s="530"/>
      <c r="J4133" s="660"/>
      <c r="K4133" s="530"/>
      <c r="L4133" s="657"/>
      <c r="M4133" s="168"/>
      <c r="N4133" s="828"/>
      <c r="O4133" s="168"/>
      <c r="P4133" s="168"/>
      <c r="AB4133" s="1129" t="str">
        <f t="shared" si="84"/>
        <v/>
      </c>
    </row>
    <row r="4134" spans="1:28" ht="12.95" customHeight="1">
      <c r="A4134" s="168"/>
      <c r="B4134" s="168"/>
      <c r="C4134" s="532"/>
      <c r="D4134" s="168"/>
      <c r="E4134" s="168"/>
      <c r="F4134" s="168"/>
      <c r="G4134" s="168"/>
      <c r="H4134" s="530"/>
      <c r="I4134" s="530"/>
      <c r="J4134" s="660"/>
      <c r="K4134" s="530"/>
      <c r="L4134" s="657"/>
      <c r="M4134" s="168"/>
      <c r="N4134" s="828"/>
      <c r="O4134" s="168"/>
      <c r="P4134" s="168"/>
      <c r="AB4134" s="1129" t="str">
        <f t="shared" si="84"/>
        <v/>
      </c>
    </row>
    <row r="4135" spans="1:28" ht="12.95" customHeight="1">
      <c r="A4135" s="168"/>
      <c r="B4135" s="168"/>
      <c r="C4135" s="532"/>
      <c r="D4135" s="168"/>
      <c r="E4135" s="168"/>
      <c r="F4135" s="168"/>
      <c r="G4135" s="168"/>
      <c r="H4135" s="530"/>
      <c r="I4135" s="530"/>
      <c r="J4135" s="660"/>
      <c r="K4135" s="530"/>
      <c r="L4135" s="657"/>
      <c r="M4135" s="168"/>
      <c r="N4135" s="828"/>
      <c r="O4135" s="168"/>
      <c r="P4135" s="168"/>
      <c r="AB4135" s="1129" t="str">
        <f t="shared" si="84"/>
        <v/>
      </c>
    </row>
    <row r="4136" spans="1:28" ht="12.95" customHeight="1">
      <c r="A4136" s="168"/>
      <c r="B4136" s="168"/>
      <c r="C4136" s="532"/>
      <c r="D4136" s="168"/>
      <c r="E4136" s="168"/>
      <c r="F4136" s="168"/>
      <c r="G4136" s="168"/>
      <c r="H4136" s="530"/>
      <c r="I4136" s="530"/>
      <c r="J4136" s="660"/>
      <c r="K4136" s="530"/>
      <c r="L4136" s="657"/>
      <c r="M4136" s="168"/>
      <c r="N4136" s="828"/>
      <c r="O4136" s="168"/>
      <c r="P4136" s="168"/>
      <c r="AB4136" s="1129" t="str">
        <f t="shared" si="84"/>
        <v/>
      </c>
    </row>
    <row r="4137" spans="1:28" ht="12.95" customHeight="1">
      <c r="A4137" s="168"/>
      <c r="B4137" s="168"/>
      <c r="C4137" s="532"/>
      <c r="D4137" s="168"/>
      <c r="E4137" s="168"/>
      <c r="F4137" s="168"/>
      <c r="G4137" s="168"/>
      <c r="H4137" s="530"/>
      <c r="I4137" s="530"/>
      <c r="J4137" s="660"/>
      <c r="K4137" s="530"/>
      <c r="L4137" s="657"/>
      <c r="M4137" s="168"/>
      <c r="N4137" s="828"/>
      <c r="O4137" s="168"/>
      <c r="P4137" s="168"/>
      <c r="AB4137" s="1129" t="str">
        <f t="shared" si="84"/>
        <v/>
      </c>
    </row>
    <row r="4138" spans="1:28" ht="12.95" customHeight="1">
      <c r="A4138" s="168"/>
      <c r="B4138" s="168"/>
      <c r="C4138" s="532"/>
      <c r="D4138" s="168"/>
      <c r="E4138" s="168"/>
      <c r="F4138" s="168"/>
      <c r="G4138" s="168"/>
      <c r="H4138" s="530"/>
      <c r="I4138" s="530"/>
      <c r="J4138" s="660"/>
      <c r="K4138" s="530"/>
      <c r="L4138" s="657"/>
      <c r="M4138" s="168"/>
      <c r="N4138" s="828"/>
      <c r="O4138" s="168"/>
      <c r="P4138" s="168"/>
      <c r="AB4138" s="1129" t="str">
        <f t="shared" si="84"/>
        <v/>
      </c>
    </row>
    <row r="4139" spans="1:28" ht="12.95" customHeight="1">
      <c r="A4139" s="168"/>
      <c r="B4139" s="168"/>
      <c r="C4139" s="532"/>
      <c r="D4139" s="168"/>
      <c r="E4139" s="168"/>
      <c r="F4139" s="168"/>
      <c r="G4139" s="168"/>
      <c r="H4139" s="530"/>
      <c r="I4139" s="530"/>
      <c r="J4139" s="660"/>
      <c r="K4139" s="530"/>
      <c r="L4139" s="657"/>
      <c r="M4139" s="168"/>
      <c r="N4139" s="828"/>
      <c r="O4139" s="168"/>
      <c r="P4139" s="168"/>
      <c r="AB4139" s="1129" t="str">
        <f t="shared" si="84"/>
        <v/>
      </c>
    </row>
    <row r="4140" spans="1:28" ht="12.95" customHeight="1">
      <c r="A4140" s="168"/>
      <c r="B4140" s="168"/>
      <c r="C4140" s="532"/>
      <c r="D4140" s="168"/>
      <c r="E4140" s="168"/>
      <c r="F4140" s="168"/>
      <c r="G4140" s="168"/>
      <c r="H4140" s="530"/>
      <c r="I4140" s="530"/>
      <c r="J4140" s="660"/>
      <c r="K4140" s="530"/>
      <c r="L4140" s="657"/>
      <c r="M4140" s="168"/>
      <c r="N4140" s="828"/>
      <c r="O4140" s="168"/>
      <c r="P4140" s="168"/>
      <c r="AB4140" s="1129" t="str">
        <f t="shared" si="84"/>
        <v/>
      </c>
    </row>
    <row r="4141" spans="1:28" ht="12.95" customHeight="1">
      <c r="A4141" s="168"/>
      <c r="B4141" s="168"/>
      <c r="C4141" s="532"/>
      <c r="D4141" s="168"/>
      <c r="E4141" s="168"/>
      <c r="F4141" s="168"/>
      <c r="G4141" s="168"/>
      <c r="H4141" s="530"/>
      <c r="I4141" s="530"/>
      <c r="J4141" s="660"/>
      <c r="K4141" s="530"/>
      <c r="L4141" s="657"/>
      <c r="M4141" s="168"/>
      <c r="N4141" s="828"/>
      <c r="O4141" s="168"/>
      <c r="P4141" s="168"/>
      <c r="AB4141" s="1129" t="str">
        <f t="shared" si="84"/>
        <v/>
      </c>
    </row>
    <row r="4142" spans="1:28" ht="12.95" customHeight="1">
      <c r="A4142" s="168"/>
      <c r="B4142" s="168"/>
      <c r="C4142" s="532"/>
      <c r="D4142" s="168"/>
      <c r="E4142" s="168"/>
      <c r="F4142" s="168"/>
      <c r="G4142" s="168"/>
      <c r="H4142" s="530"/>
      <c r="I4142" s="530"/>
      <c r="J4142" s="660"/>
      <c r="K4142" s="530"/>
      <c r="L4142" s="657"/>
      <c r="M4142" s="168"/>
      <c r="N4142" s="828"/>
      <c r="O4142" s="168"/>
      <c r="P4142" s="168"/>
      <c r="AB4142" s="1129" t="str">
        <f t="shared" si="84"/>
        <v/>
      </c>
    </row>
    <row r="4143" spans="1:28" ht="12.95" customHeight="1">
      <c r="A4143" s="168"/>
      <c r="B4143" s="168"/>
      <c r="C4143" s="532"/>
      <c r="D4143" s="168"/>
      <c r="E4143" s="168"/>
      <c r="F4143" s="168"/>
      <c r="G4143" s="168"/>
      <c r="H4143" s="530"/>
      <c r="I4143" s="530"/>
      <c r="J4143" s="660"/>
      <c r="K4143" s="530"/>
      <c r="L4143" s="657"/>
      <c r="M4143" s="168"/>
      <c r="N4143" s="828"/>
      <c r="O4143" s="168"/>
      <c r="P4143" s="168"/>
      <c r="AB4143" s="1129" t="str">
        <f t="shared" si="84"/>
        <v/>
      </c>
    </row>
    <row r="4144" spans="1:28" ht="12.95" customHeight="1">
      <c r="A4144" s="168"/>
      <c r="B4144" s="168"/>
      <c r="C4144" s="532"/>
      <c r="D4144" s="168"/>
      <c r="E4144" s="168"/>
      <c r="F4144" s="168"/>
      <c r="G4144" s="168"/>
      <c r="H4144" s="530"/>
      <c r="I4144" s="530"/>
      <c r="J4144" s="660"/>
      <c r="K4144" s="530"/>
      <c r="L4144" s="657"/>
      <c r="M4144" s="168"/>
      <c r="N4144" s="828"/>
      <c r="O4144" s="168"/>
      <c r="P4144" s="168"/>
      <c r="AB4144" s="1129" t="str">
        <f t="shared" si="84"/>
        <v/>
      </c>
    </row>
    <row r="4145" spans="1:28" ht="12.95" customHeight="1">
      <c r="A4145" s="168"/>
      <c r="B4145" s="168"/>
      <c r="C4145" s="532"/>
      <c r="D4145" s="168"/>
      <c r="E4145" s="168"/>
      <c r="F4145" s="168"/>
      <c r="G4145" s="168"/>
      <c r="H4145" s="530"/>
      <c r="I4145" s="530"/>
      <c r="J4145" s="660"/>
      <c r="K4145" s="530"/>
      <c r="L4145" s="657"/>
      <c r="M4145" s="168"/>
      <c r="N4145" s="828"/>
      <c r="O4145" s="168"/>
      <c r="P4145" s="168"/>
      <c r="AB4145" s="1129" t="str">
        <f t="shared" si="84"/>
        <v/>
      </c>
    </row>
    <row r="4146" spans="1:28" ht="12.95" customHeight="1">
      <c r="A4146" s="168"/>
      <c r="B4146" s="168"/>
      <c r="C4146" s="532"/>
      <c r="D4146" s="168"/>
      <c r="E4146" s="168"/>
      <c r="F4146" s="168"/>
      <c r="G4146" s="168"/>
      <c r="H4146" s="530"/>
      <c r="I4146" s="530"/>
      <c r="J4146" s="660"/>
      <c r="K4146" s="530"/>
      <c r="L4146" s="657"/>
      <c r="M4146" s="168"/>
      <c r="N4146" s="828"/>
      <c r="O4146" s="168"/>
      <c r="P4146" s="168"/>
      <c r="AB4146" s="1129" t="str">
        <f t="shared" si="84"/>
        <v/>
      </c>
    </row>
    <row r="4147" spans="1:28" ht="12.95" customHeight="1">
      <c r="A4147" s="168"/>
      <c r="B4147" s="168"/>
      <c r="C4147" s="532"/>
      <c r="D4147" s="168"/>
      <c r="E4147" s="168"/>
      <c r="F4147" s="168"/>
      <c r="G4147" s="168"/>
      <c r="H4147" s="530"/>
      <c r="I4147" s="530"/>
      <c r="J4147" s="660"/>
      <c r="K4147" s="530"/>
      <c r="L4147" s="657"/>
      <c r="M4147" s="168"/>
      <c r="N4147" s="828"/>
      <c r="O4147" s="168"/>
      <c r="P4147" s="168"/>
      <c r="AB4147" s="1129" t="str">
        <f t="shared" si="84"/>
        <v/>
      </c>
    </row>
    <row r="4148" spans="1:28" ht="12.95" customHeight="1">
      <c r="A4148" s="168"/>
      <c r="B4148" s="168"/>
      <c r="C4148" s="532"/>
      <c r="D4148" s="168"/>
      <c r="E4148" s="168"/>
      <c r="F4148" s="168"/>
      <c r="G4148" s="168"/>
      <c r="H4148" s="530"/>
      <c r="I4148" s="530"/>
      <c r="J4148" s="660"/>
      <c r="K4148" s="530"/>
      <c r="L4148" s="657"/>
      <c r="M4148" s="168"/>
      <c r="N4148" s="828"/>
      <c r="O4148" s="168"/>
      <c r="P4148" s="168"/>
      <c r="AB4148" s="1129" t="str">
        <f t="shared" si="84"/>
        <v/>
      </c>
    </row>
    <row r="4149" spans="1:28" ht="12.95" customHeight="1">
      <c r="A4149" s="168"/>
      <c r="B4149" s="168"/>
      <c r="C4149" s="532"/>
      <c r="D4149" s="168"/>
      <c r="E4149" s="168"/>
      <c r="F4149" s="168"/>
      <c r="G4149" s="168"/>
      <c r="H4149" s="530"/>
      <c r="I4149" s="530"/>
      <c r="J4149" s="660"/>
      <c r="K4149" s="530"/>
      <c r="L4149" s="657"/>
      <c r="M4149" s="168"/>
      <c r="N4149" s="828"/>
      <c r="O4149" s="168"/>
      <c r="P4149" s="168"/>
      <c r="AB4149" s="1129" t="str">
        <f t="shared" si="84"/>
        <v/>
      </c>
    </row>
    <row r="4150" spans="1:28" ht="12.95" customHeight="1">
      <c r="A4150" s="168"/>
      <c r="B4150" s="168"/>
      <c r="C4150" s="532"/>
      <c r="D4150" s="168"/>
      <c r="E4150" s="168"/>
      <c r="F4150" s="168"/>
      <c r="G4150" s="168"/>
      <c r="H4150" s="530"/>
      <c r="I4150" s="530"/>
      <c r="J4150" s="660"/>
      <c r="K4150" s="530"/>
      <c r="L4150" s="657"/>
      <c r="M4150" s="168"/>
      <c r="N4150" s="828"/>
      <c r="O4150" s="168"/>
      <c r="P4150" s="168"/>
      <c r="AB4150" s="1129" t="str">
        <f t="shared" si="84"/>
        <v/>
      </c>
    </row>
    <row r="4151" spans="1:28" ht="12.95" customHeight="1">
      <c r="A4151" s="168"/>
      <c r="B4151" s="168"/>
      <c r="C4151" s="532"/>
      <c r="D4151" s="168"/>
      <c r="E4151" s="168"/>
      <c r="F4151" s="168"/>
      <c r="G4151" s="168"/>
      <c r="H4151" s="530"/>
      <c r="I4151" s="530"/>
      <c r="J4151" s="660"/>
      <c r="K4151" s="530"/>
      <c r="L4151" s="657"/>
      <c r="M4151" s="168"/>
      <c r="N4151" s="828"/>
      <c r="O4151" s="168"/>
      <c r="P4151" s="168"/>
      <c r="AB4151" s="1129" t="str">
        <f t="shared" si="84"/>
        <v/>
      </c>
    </row>
    <row r="4152" spans="1:28" ht="12.95" customHeight="1">
      <c r="A4152" s="168"/>
      <c r="B4152" s="168"/>
      <c r="C4152" s="532"/>
      <c r="D4152" s="168"/>
      <c r="E4152" s="168"/>
      <c r="F4152" s="168"/>
      <c r="G4152" s="168"/>
      <c r="H4152" s="530"/>
      <c r="I4152" s="530"/>
      <c r="J4152" s="660"/>
      <c r="K4152" s="530"/>
      <c r="L4152" s="657"/>
      <c r="M4152" s="168"/>
      <c r="N4152" s="828"/>
      <c r="O4152" s="168"/>
      <c r="P4152" s="168"/>
      <c r="AB4152" s="1129" t="str">
        <f t="shared" si="84"/>
        <v/>
      </c>
    </row>
    <row r="4153" spans="1:28" ht="12.95" customHeight="1">
      <c r="A4153" s="168"/>
      <c r="B4153" s="168"/>
      <c r="C4153" s="532"/>
      <c r="D4153" s="168"/>
      <c r="E4153" s="168"/>
      <c r="F4153" s="168"/>
      <c r="G4153" s="168"/>
      <c r="H4153" s="530"/>
      <c r="I4153" s="530"/>
      <c r="J4153" s="660"/>
      <c r="K4153" s="530"/>
      <c r="L4153" s="657"/>
      <c r="M4153" s="168"/>
      <c r="N4153" s="828"/>
      <c r="O4153" s="168"/>
      <c r="P4153" s="168"/>
      <c r="AB4153" s="1129" t="str">
        <f t="shared" si="84"/>
        <v/>
      </c>
    </row>
    <row r="4154" spans="1:28" ht="12.95" customHeight="1">
      <c r="A4154" s="168"/>
      <c r="B4154" s="168"/>
      <c r="C4154" s="532"/>
      <c r="D4154" s="168"/>
      <c r="E4154" s="168"/>
      <c r="F4154" s="168"/>
      <c r="G4154" s="168"/>
      <c r="H4154" s="530"/>
      <c r="I4154" s="530"/>
      <c r="J4154" s="660"/>
      <c r="K4154" s="530"/>
      <c r="L4154" s="657"/>
      <c r="M4154" s="168"/>
      <c r="N4154" s="828"/>
      <c r="O4154" s="168"/>
      <c r="P4154" s="168"/>
      <c r="AB4154" s="1129" t="str">
        <f t="shared" si="84"/>
        <v/>
      </c>
    </row>
    <row r="4155" spans="1:28" ht="12.95" customHeight="1">
      <c r="A4155" s="168"/>
      <c r="B4155" s="168"/>
      <c r="C4155" s="532"/>
      <c r="D4155" s="168"/>
      <c r="E4155" s="168"/>
      <c r="F4155" s="168"/>
      <c r="G4155" s="168"/>
      <c r="H4155" s="530"/>
      <c r="I4155" s="530"/>
      <c r="J4155" s="660"/>
      <c r="K4155" s="530"/>
      <c r="L4155" s="657"/>
      <c r="M4155" s="168"/>
      <c r="N4155" s="828"/>
      <c r="O4155" s="168"/>
      <c r="P4155" s="168"/>
      <c r="AB4155" s="1129" t="str">
        <f t="shared" si="84"/>
        <v/>
      </c>
    </row>
    <row r="4156" spans="1:28" ht="12.95" customHeight="1">
      <c r="A4156" s="168"/>
      <c r="B4156" s="168"/>
      <c r="C4156" s="532"/>
      <c r="D4156" s="168"/>
      <c r="E4156" s="168"/>
      <c r="F4156" s="168"/>
      <c r="G4156" s="168"/>
      <c r="H4156" s="530"/>
      <c r="I4156" s="530"/>
      <c r="J4156" s="660"/>
      <c r="K4156" s="530"/>
      <c r="L4156" s="657"/>
      <c r="M4156" s="168"/>
      <c r="N4156" s="828"/>
      <c r="O4156" s="168"/>
      <c r="P4156" s="168"/>
      <c r="AB4156" s="1129" t="str">
        <f t="shared" si="84"/>
        <v/>
      </c>
    </row>
    <row r="4157" spans="1:28" ht="12.95" customHeight="1">
      <c r="A4157" s="168"/>
      <c r="B4157" s="168"/>
      <c r="C4157" s="532"/>
      <c r="D4157" s="168"/>
      <c r="E4157" s="168"/>
      <c r="F4157" s="168"/>
      <c r="G4157" s="168"/>
      <c r="H4157" s="530"/>
      <c r="I4157" s="530"/>
      <c r="J4157" s="660"/>
      <c r="K4157" s="530"/>
      <c r="L4157" s="657"/>
      <c r="M4157" s="168"/>
      <c r="N4157" s="828"/>
      <c r="O4157" s="168"/>
      <c r="P4157" s="168"/>
      <c r="AB4157" s="1129" t="str">
        <f t="shared" si="84"/>
        <v/>
      </c>
    </row>
    <row r="4158" spans="1:28" ht="12.95" customHeight="1">
      <c r="A4158" s="168"/>
      <c r="B4158" s="168"/>
      <c r="C4158" s="532"/>
      <c r="D4158" s="168"/>
      <c r="E4158" s="168"/>
      <c r="F4158" s="168"/>
      <c r="G4158" s="168"/>
      <c r="H4158" s="530"/>
      <c r="I4158" s="530"/>
      <c r="J4158" s="660"/>
      <c r="K4158" s="530"/>
      <c r="L4158" s="657"/>
      <c r="M4158" s="168"/>
      <c r="N4158" s="828"/>
      <c r="O4158" s="168"/>
      <c r="P4158" s="168"/>
      <c r="AB4158" s="1129" t="str">
        <f t="shared" si="84"/>
        <v/>
      </c>
    </row>
    <row r="4159" spans="1:28" ht="12.95" customHeight="1">
      <c r="A4159" s="168"/>
      <c r="B4159" s="168"/>
      <c r="C4159" s="532"/>
      <c r="D4159" s="168"/>
      <c r="E4159" s="168"/>
      <c r="F4159" s="168"/>
      <c r="G4159" s="168"/>
      <c r="H4159" s="530"/>
      <c r="I4159" s="530"/>
      <c r="J4159" s="660"/>
      <c r="K4159" s="530"/>
      <c r="L4159" s="657"/>
      <c r="M4159" s="168"/>
      <c r="N4159" s="828"/>
      <c r="O4159" s="168"/>
      <c r="P4159" s="168"/>
      <c r="AB4159" s="1129" t="str">
        <f t="shared" si="84"/>
        <v/>
      </c>
    </row>
    <row r="4160" spans="1:28" ht="12.95" customHeight="1">
      <c r="A4160" s="168"/>
      <c r="B4160" s="168"/>
      <c r="C4160" s="532"/>
      <c r="D4160" s="168"/>
      <c r="E4160" s="168"/>
      <c r="F4160" s="168"/>
      <c r="G4160" s="168"/>
      <c r="H4160" s="530"/>
      <c r="I4160" s="530"/>
      <c r="J4160" s="660"/>
      <c r="K4160" s="530"/>
      <c r="L4160" s="657"/>
      <c r="M4160" s="168"/>
      <c r="N4160" s="828"/>
      <c r="O4160" s="168"/>
      <c r="P4160" s="168"/>
      <c r="AB4160" s="1129" t="str">
        <f t="shared" si="84"/>
        <v/>
      </c>
    </row>
    <row r="4161" spans="1:28" ht="12.95" customHeight="1">
      <c r="A4161" s="168"/>
      <c r="B4161" s="168"/>
      <c r="C4161" s="532"/>
      <c r="D4161" s="168"/>
      <c r="E4161" s="168"/>
      <c r="F4161" s="168"/>
      <c r="G4161" s="168"/>
      <c r="H4161" s="530"/>
      <c r="I4161" s="530"/>
      <c r="J4161" s="660"/>
      <c r="K4161" s="530"/>
      <c r="L4161" s="657"/>
      <c r="M4161" s="168"/>
      <c r="N4161" s="828"/>
      <c r="O4161" s="168"/>
      <c r="P4161" s="168"/>
      <c r="AB4161" s="1129" t="str">
        <f t="shared" si="84"/>
        <v/>
      </c>
    </row>
    <row r="4162" spans="1:28" ht="12.95" customHeight="1">
      <c r="A4162" s="168"/>
      <c r="B4162" s="168"/>
      <c r="C4162" s="532"/>
      <c r="D4162" s="168"/>
      <c r="E4162" s="168"/>
      <c r="F4162" s="168"/>
      <c r="G4162" s="168"/>
      <c r="H4162" s="530"/>
      <c r="I4162" s="530"/>
      <c r="J4162" s="660"/>
      <c r="K4162" s="530"/>
      <c r="L4162" s="657"/>
      <c r="M4162" s="168"/>
      <c r="N4162" s="828"/>
      <c r="O4162" s="168"/>
      <c r="P4162" s="168"/>
      <c r="AB4162" s="1129" t="str">
        <f t="shared" si="84"/>
        <v/>
      </c>
    </row>
    <row r="4163" spans="1:28" ht="12.95" customHeight="1">
      <c r="A4163" s="168"/>
      <c r="B4163" s="168"/>
      <c r="C4163" s="532"/>
      <c r="D4163" s="168"/>
      <c r="E4163" s="168"/>
      <c r="F4163" s="168"/>
      <c r="G4163" s="168"/>
      <c r="H4163" s="530"/>
      <c r="I4163" s="530"/>
      <c r="J4163" s="660"/>
      <c r="K4163" s="530"/>
      <c r="L4163" s="657"/>
      <c r="M4163" s="168"/>
      <c r="N4163" s="828"/>
      <c r="O4163" s="168"/>
      <c r="P4163" s="168"/>
      <c r="AB4163" s="1129" t="str">
        <f t="shared" si="84"/>
        <v/>
      </c>
    </row>
    <row r="4164" spans="1:28" ht="12.95" customHeight="1">
      <c r="A4164" s="168"/>
      <c r="B4164" s="168"/>
      <c r="C4164" s="532"/>
      <c r="D4164" s="168"/>
      <c r="E4164" s="168"/>
      <c r="F4164" s="168"/>
      <c r="G4164" s="168"/>
      <c r="H4164" s="530"/>
      <c r="I4164" s="530"/>
      <c r="J4164" s="660"/>
      <c r="K4164" s="530"/>
      <c r="L4164" s="657"/>
      <c r="M4164" s="168"/>
      <c r="N4164" s="828"/>
      <c r="O4164" s="168"/>
      <c r="P4164" s="168"/>
      <c r="AB4164" s="1129" t="str">
        <f t="shared" si="84"/>
        <v/>
      </c>
    </row>
    <row r="4165" spans="1:28" ht="12.95" customHeight="1">
      <c r="A4165" s="168"/>
      <c r="B4165" s="168"/>
      <c r="C4165" s="532"/>
      <c r="D4165" s="168"/>
      <c r="E4165" s="168"/>
      <c r="F4165" s="168"/>
      <c r="G4165" s="168"/>
      <c r="H4165" s="530"/>
      <c r="I4165" s="530"/>
      <c r="J4165" s="660"/>
      <c r="K4165" s="530"/>
      <c r="L4165" s="657"/>
      <c r="M4165" s="168"/>
      <c r="N4165" s="828"/>
      <c r="O4165" s="168"/>
      <c r="P4165" s="168"/>
      <c r="AB4165" s="1129" t="str">
        <f t="shared" si="84"/>
        <v/>
      </c>
    </row>
    <row r="4166" spans="1:28" ht="12.95" customHeight="1">
      <c r="A4166" s="168"/>
      <c r="B4166" s="168"/>
      <c r="C4166" s="532"/>
      <c r="D4166" s="168"/>
      <c r="E4166" s="168"/>
      <c r="F4166" s="168"/>
      <c r="G4166" s="168"/>
      <c r="H4166" s="530"/>
      <c r="I4166" s="530"/>
      <c r="J4166" s="660"/>
      <c r="K4166" s="530"/>
      <c r="L4166" s="657"/>
      <c r="M4166" s="168"/>
      <c r="N4166" s="828"/>
      <c r="O4166" s="168"/>
      <c r="P4166" s="168"/>
      <c r="AB4166" s="1129" t="str">
        <f t="shared" si="84"/>
        <v/>
      </c>
    </row>
    <row r="4167" spans="1:28" ht="12.95" customHeight="1">
      <c r="A4167" s="168"/>
      <c r="B4167" s="168"/>
      <c r="C4167" s="532"/>
      <c r="D4167" s="168"/>
      <c r="E4167" s="168"/>
      <c r="F4167" s="168"/>
      <c r="G4167" s="168"/>
      <c r="H4167" s="530"/>
      <c r="I4167" s="530"/>
      <c r="J4167" s="660"/>
      <c r="K4167" s="530"/>
      <c r="L4167" s="657"/>
      <c r="M4167" s="168"/>
      <c r="N4167" s="828"/>
      <c r="O4167" s="168"/>
      <c r="P4167" s="168"/>
      <c r="AB4167" s="1129" t="str">
        <f t="shared" si="84"/>
        <v/>
      </c>
    </row>
    <row r="4168" spans="1:28" ht="12.95" customHeight="1">
      <c r="A4168" s="168"/>
      <c r="B4168" s="168"/>
      <c r="C4168" s="532"/>
      <c r="D4168" s="168"/>
      <c r="E4168" s="168"/>
      <c r="F4168" s="168"/>
      <c r="G4168" s="168"/>
      <c r="H4168" s="530"/>
      <c r="I4168" s="530"/>
      <c r="J4168" s="660"/>
      <c r="K4168" s="530"/>
      <c r="L4168" s="657"/>
      <c r="M4168" s="168"/>
      <c r="N4168" s="828"/>
      <c r="O4168" s="168"/>
      <c r="P4168" s="168"/>
      <c r="AB4168" s="1129" t="str">
        <f t="shared" si="84"/>
        <v/>
      </c>
    </row>
    <row r="4169" spans="1:28" ht="12.95" customHeight="1">
      <c r="A4169" s="168"/>
      <c r="B4169" s="168"/>
      <c r="C4169" s="532"/>
      <c r="D4169" s="168"/>
      <c r="E4169" s="168"/>
      <c r="F4169" s="168"/>
      <c r="G4169" s="168"/>
      <c r="H4169" s="530"/>
      <c r="I4169" s="530"/>
      <c r="J4169" s="660"/>
      <c r="K4169" s="530"/>
      <c r="L4169" s="657"/>
      <c r="M4169" s="168"/>
      <c r="N4169" s="828"/>
      <c r="O4169" s="168"/>
      <c r="P4169" s="168"/>
      <c r="AB4169" s="1129" t="str">
        <f t="shared" si="84"/>
        <v/>
      </c>
    </row>
    <row r="4170" spans="1:28" ht="12.95" customHeight="1">
      <c r="A4170" s="168"/>
      <c r="B4170" s="168"/>
      <c r="C4170" s="532"/>
      <c r="D4170" s="168"/>
      <c r="E4170" s="168"/>
      <c r="F4170" s="168"/>
      <c r="G4170" s="168"/>
      <c r="H4170" s="530"/>
      <c r="I4170" s="530"/>
      <c r="J4170" s="660"/>
      <c r="K4170" s="530"/>
      <c r="L4170" s="657"/>
      <c r="M4170" s="168"/>
      <c r="N4170" s="828"/>
      <c r="O4170" s="168"/>
      <c r="P4170" s="168"/>
      <c r="AB4170" s="1129" t="str">
        <f t="shared" si="84"/>
        <v/>
      </c>
    </row>
    <row r="4171" spans="1:28" ht="12.95" customHeight="1">
      <c r="A4171" s="168"/>
      <c r="B4171" s="168"/>
      <c r="C4171" s="532"/>
      <c r="D4171" s="168"/>
      <c r="E4171" s="168"/>
      <c r="F4171" s="168"/>
      <c r="G4171" s="168"/>
      <c r="H4171" s="530"/>
      <c r="I4171" s="530"/>
      <c r="J4171" s="660"/>
      <c r="K4171" s="530"/>
      <c r="L4171" s="657"/>
      <c r="M4171" s="168"/>
      <c r="N4171" s="828"/>
      <c r="O4171" s="168"/>
      <c r="P4171" s="168"/>
      <c r="AB4171" s="1129" t="str">
        <f t="shared" ref="AB4171:AB4234" si="85">IF(TRIM(A4171)="","",CONCATENATE(TRIM(D4171),TRIM(E4171)))</f>
        <v/>
      </c>
    </row>
    <row r="4172" spans="1:28" ht="12.95" customHeight="1">
      <c r="A4172" s="168"/>
      <c r="B4172" s="168"/>
      <c r="C4172" s="532"/>
      <c r="D4172" s="168"/>
      <c r="E4172" s="168"/>
      <c r="F4172" s="168"/>
      <c r="G4172" s="168"/>
      <c r="H4172" s="530"/>
      <c r="I4172" s="530"/>
      <c r="J4172" s="660"/>
      <c r="K4172" s="530"/>
      <c r="L4172" s="657"/>
      <c r="M4172" s="168"/>
      <c r="N4172" s="828"/>
      <c r="O4172" s="168"/>
      <c r="P4172" s="168"/>
      <c r="AB4172" s="1129" t="str">
        <f t="shared" si="85"/>
        <v/>
      </c>
    </row>
    <row r="4173" spans="1:28" ht="12.95" customHeight="1">
      <c r="A4173" s="168"/>
      <c r="B4173" s="168"/>
      <c r="C4173" s="532"/>
      <c r="D4173" s="168"/>
      <c r="E4173" s="168"/>
      <c r="F4173" s="168"/>
      <c r="G4173" s="168"/>
      <c r="H4173" s="530"/>
      <c r="I4173" s="530"/>
      <c r="J4173" s="660"/>
      <c r="K4173" s="530"/>
      <c r="L4173" s="657"/>
      <c r="M4173" s="168"/>
      <c r="N4173" s="828"/>
      <c r="O4173" s="168"/>
      <c r="P4173" s="168"/>
      <c r="AB4173" s="1129" t="str">
        <f t="shared" si="85"/>
        <v/>
      </c>
    </row>
    <row r="4174" spans="1:28" ht="12.95" customHeight="1">
      <c r="A4174" s="168"/>
      <c r="B4174" s="168"/>
      <c r="C4174" s="532"/>
      <c r="D4174" s="168"/>
      <c r="E4174" s="168"/>
      <c r="F4174" s="168"/>
      <c r="G4174" s="168"/>
      <c r="H4174" s="530"/>
      <c r="I4174" s="530"/>
      <c r="J4174" s="660"/>
      <c r="K4174" s="530"/>
      <c r="L4174" s="657"/>
      <c r="M4174" s="168"/>
      <c r="N4174" s="828"/>
      <c r="O4174" s="168"/>
      <c r="P4174" s="168"/>
      <c r="AB4174" s="1129" t="str">
        <f t="shared" si="85"/>
        <v/>
      </c>
    </row>
    <row r="4175" spans="1:28" ht="12.95" customHeight="1">
      <c r="A4175" s="168"/>
      <c r="B4175" s="168"/>
      <c r="C4175" s="532"/>
      <c r="D4175" s="168"/>
      <c r="E4175" s="168"/>
      <c r="F4175" s="168"/>
      <c r="G4175" s="168"/>
      <c r="H4175" s="530"/>
      <c r="I4175" s="530"/>
      <c r="J4175" s="660"/>
      <c r="K4175" s="530"/>
      <c r="L4175" s="657"/>
      <c r="M4175" s="168"/>
      <c r="N4175" s="828"/>
      <c r="O4175" s="168"/>
      <c r="P4175" s="168"/>
      <c r="AB4175" s="1129" t="str">
        <f t="shared" si="85"/>
        <v/>
      </c>
    </row>
    <row r="4176" spans="1:28" ht="12.95" customHeight="1">
      <c r="A4176" s="168"/>
      <c r="B4176" s="168"/>
      <c r="C4176" s="532"/>
      <c r="D4176" s="168"/>
      <c r="E4176" s="168"/>
      <c r="F4176" s="168"/>
      <c r="G4176" s="168"/>
      <c r="H4176" s="530"/>
      <c r="I4176" s="530"/>
      <c r="J4176" s="660"/>
      <c r="K4176" s="530"/>
      <c r="L4176" s="657"/>
      <c r="M4176" s="168"/>
      <c r="N4176" s="828"/>
      <c r="O4176" s="168"/>
      <c r="P4176" s="168"/>
      <c r="AB4176" s="1129" t="str">
        <f t="shared" si="85"/>
        <v/>
      </c>
    </row>
    <row r="4177" spans="1:28" ht="12.95" customHeight="1">
      <c r="A4177" s="168"/>
      <c r="B4177" s="168"/>
      <c r="C4177" s="532"/>
      <c r="D4177" s="168"/>
      <c r="E4177" s="168"/>
      <c r="F4177" s="168"/>
      <c r="G4177" s="168"/>
      <c r="H4177" s="530"/>
      <c r="I4177" s="530"/>
      <c r="J4177" s="660"/>
      <c r="K4177" s="530"/>
      <c r="L4177" s="657"/>
      <c r="M4177" s="168"/>
      <c r="N4177" s="828"/>
      <c r="O4177" s="168"/>
      <c r="P4177" s="168"/>
      <c r="AB4177" s="1129" t="str">
        <f t="shared" si="85"/>
        <v/>
      </c>
    </row>
    <row r="4178" spans="1:28" ht="12.95" customHeight="1">
      <c r="A4178" s="168"/>
      <c r="B4178" s="168"/>
      <c r="C4178" s="532"/>
      <c r="D4178" s="168"/>
      <c r="E4178" s="168"/>
      <c r="F4178" s="168"/>
      <c r="G4178" s="168"/>
      <c r="H4178" s="530"/>
      <c r="I4178" s="530"/>
      <c r="J4178" s="660"/>
      <c r="K4178" s="530"/>
      <c r="L4178" s="657"/>
      <c r="M4178" s="168"/>
      <c r="N4178" s="828"/>
      <c r="O4178" s="168"/>
      <c r="P4178" s="168"/>
      <c r="AB4178" s="1129" t="str">
        <f t="shared" si="85"/>
        <v/>
      </c>
    </row>
    <row r="4179" spans="1:28" ht="12.95" customHeight="1">
      <c r="A4179" s="168"/>
      <c r="B4179" s="168"/>
      <c r="C4179" s="532"/>
      <c r="D4179" s="168"/>
      <c r="E4179" s="168"/>
      <c r="F4179" s="168"/>
      <c r="G4179" s="168"/>
      <c r="H4179" s="530"/>
      <c r="I4179" s="530"/>
      <c r="J4179" s="660"/>
      <c r="K4179" s="530"/>
      <c r="L4179" s="657"/>
      <c r="M4179" s="168"/>
      <c r="N4179" s="828"/>
      <c r="O4179" s="168"/>
      <c r="P4179" s="168"/>
      <c r="AB4179" s="1129" t="str">
        <f t="shared" si="85"/>
        <v/>
      </c>
    </row>
    <row r="4180" spans="1:28" ht="12.95" customHeight="1">
      <c r="A4180" s="168"/>
      <c r="B4180" s="168"/>
      <c r="C4180" s="532"/>
      <c r="D4180" s="168"/>
      <c r="E4180" s="168"/>
      <c r="F4180" s="168"/>
      <c r="G4180" s="168"/>
      <c r="H4180" s="530"/>
      <c r="I4180" s="530"/>
      <c r="J4180" s="660"/>
      <c r="K4180" s="530"/>
      <c r="L4180" s="657"/>
      <c r="M4180" s="168"/>
      <c r="N4180" s="828"/>
      <c r="O4180" s="168"/>
      <c r="P4180" s="168"/>
      <c r="AB4180" s="1129" t="str">
        <f t="shared" si="85"/>
        <v/>
      </c>
    </row>
    <row r="4181" spans="1:28" ht="12.95" customHeight="1">
      <c r="A4181" s="168"/>
      <c r="B4181" s="168"/>
      <c r="C4181" s="532"/>
      <c r="D4181" s="168"/>
      <c r="E4181" s="168"/>
      <c r="F4181" s="168"/>
      <c r="G4181" s="168"/>
      <c r="H4181" s="530"/>
      <c r="I4181" s="530"/>
      <c r="J4181" s="660"/>
      <c r="K4181" s="530"/>
      <c r="L4181" s="657"/>
      <c r="M4181" s="168"/>
      <c r="N4181" s="828"/>
      <c r="O4181" s="168"/>
      <c r="P4181" s="168"/>
      <c r="AB4181" s="1129" t="str">
        <f t="shared" si="85"/>
        <v/>
      </c>
    </row>
    <row r="4182" spans="1:28" ht="12.95" customHeight="1">
      <c r="A4182" s="168"/>
      <c r="B4182" s="168"/>
      <c r="C4182" s="532"/>
      <c r="D4182" s="168"/>
      <c r="E4182" s="168"/>
      <c r="F4182" s="168"/>
      <c r="G4182" s="168"/>
      <c r="H4182" s="530"/>
      <c r="I4182" s="530"/>
      <c r="J4182" s="660"/>
      <c r="K4182" s="530"/>
      <c r="L4182" s="657"/>
      <c r="M4182" s="168"/>
      <c r="N4182" s="828"/>
      <c r="O4182" s="168"/>
      <c r="P4182" s="168"/>
      <c r="AB4182" s="1129" t="str">
        <f t="shared" si="85"/>
        <v/>
      </c>
    </row>
    <row r="4183" spans="1:28" ht="12.95" customHeight="1">
      <c r="A4183" s="168"/>
      <c r="B4183" s="168"/>
      <c r="C4183" s="532"/>
      <c r="D4183" s="168"/>
      <c r="E4183" s="168"/>
      <c r="F4183" s="168"/>
      <c r="G4183" s="168"/>
      <c r="H4183" s="530"/>
      <c r="I4183" s="530"/>
      <c r="J4183" s="660"/>
      <c r="K4183" s="530"/>
      <c r="L4183" s="657"/>
      <c r="M4183" s="168"/>
      <c r="N4183" s="828"/>
      <c r="O4183" s="168"/>
      <c r="P4183" s="168"/>
      <c r="AB4183" s="1129" t="str">
        <f t="shared" si="85"/>
        <v/>
      </c>
    </row>
    <row r="4184" spans="1:28" ht="12.95" customHeight="1">
      <c r="A4184" s="168"/>
      <c r="B4184" s="168"/>
      <c r="C4184" s="532"/>
      <c r="D4184" s="168"/>
      <c r="E4184" s="168"/>
      <c r="F4184" s="168"/>
      <c r="G4184" s="168"/>
      <c r="H4184" s="530"/>
      <c r="I4184" s="530"/>
      <c r="J4184" s="660"/>
      <c r="K4184" s="530"/>
      <c r="L4184" s="657"/>
      <c r="M4184" s="168"/>
      <c r="N4184" s="828"/>
      <c r="O4184" s="168"/>
      <c r="P4184" s="168"/>
      <c r="AB4184" s="1129" t="str">
        <f t="shared" si="85"/>
        <v/>
      </c>
    </row>
    <row r="4185" spans="1:28" ht="12.95" customHeight="1">
      <c r="A4185" s="168"/>
      <c r="B4185" s="168"/>
      <c r="C4185" s="532"/>
      <c r="D4185" s="168"/>
      <c r="E4185" s="168"/>
      <c r="F4185" s="168"/>
      <c r="G4185" s="168"/>
      <c r="H4185" s="530"/>
      <c r="I4185" s="530"/>
      <c r="J4185" s="660"/>
      <c r="K4185" s="530"/>
      <c r="L4185" s="657"/>
      <c r="M4185" s="168"/>
      <c r="N4185" s="828"/>
      <c r="O4185" s="168"/>
      <c r="P4185" s="168"/>
      <c r="AB4185" s="1129" t="str">
        <f t="shared" si="85"/>
        <v/>
      </c>
    </row>
    <row r="4186" spans="1:28" ht="12.95" customHeight="1">
      <c r="A4186" s="168"/>
      <c r="B4186" s="168"/>
      <c r="C4186" s="532"/>
      <c r="D4186" s="168"/>
      <c r="E4186" s="168"/>
      <c r="F4186" s="168"/>
      <c r="G4186" s="168"/>
      <c r="H4186" s="530"/>
      <c r="I4186" s="530"/>
      <c r="J4186" s="660"/>
      <c r="K4186" s="530"/>
      <c r="L4186" s="657"/>
      <c r="M4186" s="168"/>
      <c r="N4186" s="828"/>
      <c r="O4186" s="168"/>
      <c r="P4186" s="168"/>
      <c r="AB4186" s="1129" t="str">
        <f t="shared" si="85"/>
        <v/>
      </c>
    </row>
    <row r="4187" spans="1:28" ht="12.95" customHeight="1">
      <c r="A4187" s="168"/>
      <c r="B4187" s="168"/>
      <c r="C4187" s="532"/>
      <c r="D4187" s="168"/>
      <c r="E4187" s="168"/>
      <c r="F4187" s="168"/>
      <c r="G4187" s="168"/>
      <c r="H4187" s="530"/>
      <c r="I4187" s="530"/>
      <c r="J4187" s="660"/>
      <c r="K4187" s="530"/>
      <c r="L4187" s="657"/>
      <c r="M4187" s="168"/>
      <c r="N4187" s="828"/>
      <c r="O4187" s="168"/>
      <c r="P4187" s="168"/>
      <c r="AB4187" s="1129" t="str">
        <f t="shared" si="85"/>
        <v/>
      </c>
    </row>
    <row r="4188" spans="1:28" ht="12.95" customHeight="1">
      <c r="A4188" s="168"/>
      <c r="B4188" s="168"/>
      <c r="C4188" s="532"/>
      <c r="D4188" s="168"/>
      <c r="E4188" s="168"/>
      <c r="F4188" s="168"/>
      <c r="G4188" s="168"/>
      <c r="H4188" s="530"/>
      <c r="I4188" s="530"/>
      <c r="J4188" s="660"/>
      <c r="K4188" s="530"/>
      <c r="L4188" s="657"/>
      <c r="M4188" s="168"/>
      <c r="N4188" s="828"/>
      <c r="O4188" s="168"/>
      <c r="P4188" s="168"/>
      <c r="AB4188" s="1129" t="str">
        <f t="shared" si="85"/>
        <v/>
      </c>
    </row>
    <row r="4189" spans="1:28" ht="12.95" customHeight="1">
      <c r="A4189" s="168"/>
      <c r="B4189" s="168"/>
      <c r="C4189" s="532"/>
      <c r="D4189" s="168"/>
      <c r="E4189" s="168"/>
      <c r="F4189" s="168"/>
      <c r="G4189" s="168"/>
      <c r="H4189" s="530"/>
      <c r="I4189" s="530"/>
      <c r="J4189" s="660"/>
      <c r="K4189" s="530"/>
      <c r="L4189" s="657"/>
      <c r="M4189" s="168"/>
      <c r="N4189" s="828"/>
      <c r="O4189" s="168"/>
      <c r="P4189" s="168"/>
      <c r="AB4189" s="1129" t="str">
        <f t="shared" si="85"/>
        <v/>
      </c>
    </row>
    <row r="4190" spans="1:28" ht="12.95" customHeight="1">
      <c r="A4190" s="168"/>
      <c r="B4190" s="168"/>
      <c r="C4190" s="532"/>
      <c r="D4190" s="168"/>
      <c r="E4190" s="168"/>
      <c r="F4190" s="168"/>
      <c r="G4190" s="168"/>
      <c r="H4190" s="530"/>
      <c r="I4190" s="530"/>
      <c r="J4190" s="660"/>
      <c r="K4190" s="530"/>
      <c r="L4190" s="657"/>
      <c r="M4190" s="168"/>
      <c r="N4190" s="828"/>
      <c r="O4190" s="168"/>
      <c r="P4190" s="168"/>
      <c r="AB4190" s="1129" t="str">
        <f t="shared" si="85"/>
        <v/>
      </c>
    </row>
    <row r="4191" spans="1:28" ht="12.95" customHeight="1">
      <c r="A4191" s="168"/>
      <c r="B4191" s="168"/>
      <c r="C4191" s="532"/>
      <c r="D4191" s="168"/>
      <c r="E4191" s="168"/>
      <c r="F4191" s="168"/>
      <c r="G4191" s="168"/>
      <c r="H4191" s="530"/>
      <c r="I4191" s="530"/>
      <c r="J4191" s="660"/>
      <c r="K4191" s="530"/>
      <c r="L4191" s="657"/>
      <c r="M4191" s="168"/>
      <c r="N4191" s="828"/>
      <c r="O4191" s="168"/>
      <c r="P4191" s="168"/>
      <c r="AB4191" s="1129" t="str">
        <f t="shared" si="85"/>
        <v/>
      </c>
    </row>
    <row r="4192" spans="1:28" ht="12.95" customHeight="1">
      <c r="A4192" s="168"/>
      <c r="B4192" s="168"/>
      <c r="C4192" s="532"/>
      <c r="D4192" s="168"/>
      <c r="E4192" s="168"/>
      <c r="F4192" s="168"/>
      <c r="G4192" s="168"/>
      <c r="H4192" s="530"/>
      <c r="I4192" s="530"/>
      <c r="J4192" s="660"/>
      <c r="K4192" s="530"/>
      <c r="L4192" s="657"/>
      <c r="M4192" s="168"/>
      <c r="N4192" s="828"/>
      <c r="O4192" s="168"/>
      <c r="P4192" s="168"/>
      <c r="AB4192" s="1129" t="str">
        <f t="shared" si="85"/>
        <v/>
      </c>
    </row>
    <row r="4193" spans="1:28" ht="12.95" customHeight="1">
      <c r="A4193" s="168"/>
      <c r="B4193" s="168"/>
      <c r="C4193" s="532"/>
      <c r="D4193" s="168"/>
      <c r="E4193" s="168"/>
      <c r="F4193" s="168"/>
      <c r="G4193" s="168"/>
      <c r="H4193" s="530"/>
      <c r="I4193" s="530"/>
      <c r="J4193" s="660"/>
      <c r="K4193" s="530"/>
      <c r="L4193" s="657"/>
      <c r="M4193" s="168"/>
      <c r="N4193" s="828"/>
      <c r="O4193" s="168"/>
      <c r="P4193" s="168"/>
      <c r="AB4193" s="1129" t="str">
        <f t="shared" si="85"/>
        <v/>
      </c>
    </row>
    <row r="4194" spans="1:28" ht="12.95" customHeight="1">
      <c r="A4194" s="168"/>
      <c r="B4194" s="168"/>
      <c r="C4194" s="532"/>
      <c r="D4194" s="168"/>
      <c r="E4194" s="168"/>
      <c r="F4194" s="168"/>
      <c r="G4194" s="168"/>
      <c r="H4194" s="530"/>
      <c r="I4194" s="530"/>
      <c r="J4194" s="660"/>
      <c r="K4194" s="530"/>
      <c r="L4194" s="657"/>
      <c r="M4194" s="168"/>
      <c r="N4194" s="828"/>
      <c r="O4194" s="168"/>
      <c r="P4194" s="168"/>
      <c r="AB4194" s="1129" t="str">
        <f t="shared" si="85"/>
        <v/>
      </c>
    </row>
    <row r="4195" spans="1:28" ht="12.95" customHeight="1">
      <c r="A4195" s="168"/>
      <c r="B4195" s="168"/>
      <c r="C4195" s="532"/>
      <c r="D4195" s="168"/>
      <c r="E4195" s="168"/>
      <c r="F4195" s="168"/>
      <c r="G4195" s="168"/>
      <c r="H4195" s="530"/>
      <c r="I4195" s="530"/>
      <c r="J4195" s="660"/>
      <c r="K4195" s="530"/>
      <c r="L4195" s="657"/>
      <c r="M4195" s="168"/>
      <c r="N4195" s="828"/>
      <c r="O4195" s="168"/>
      <c r="P4195" s="168"/>
      <c r="AB4195" s="1129" t="str">
        <f t="shared" si="85"/>
        <v/>
      </c>
    </row>
    <row r="4196" spans="1:28" ht="12.95" customHeight="1">
      <c r="A4196" s="168"/>
      <c r="B4196" s="168"/>
      <c r="C4196" s="532"/>
      <c r="D4196" s="168"/>
      <c r="E4196" s="168"/>
      <c r="F4196" s="168"/>
      <c r="G4196" s="168"/>
      <c r="H4196" s="530"/>
      <c r="I4196" s="530"/>
      <c r="J4196" s="660"/>
      <c r="K4196" s="530"/>
      <c r="L4196" s="657"/>
      <c r="M4196" s="168"/>
      <c r="N4196" s="828"/>
      <c r="O4196" s="168"/>
      <c r="P4196" s="168"/>
      <c r="AB4196" s="1129" t="str">
        <f t="shared" si="85"/>
        <v/>
      </c>
    </row>
    <row r="4197" spans="1:28" ht="12.95" customHeight="1">
      <c r="A4197" s="168"/>
      <c r="B4197" s="168"/>
      <c r="C4197" s="532"/>
      <c r="D4197" s="168"/>
      <c r="E4197" s="168"/>
      <c r="F4197" s="168"/>
      <c r="G4197" s="168"/>
      <c r="H4197" s="530"/>
      <c r="I4197" s="530"/>
      <c r="J4197" s="660"/>
      <c r="K4197" s="530"/>
      <c r="L4197" s="657"/>
      <c r="M4197" s="168"/>
      <c r="N4197" s="828"/>
      <c r="O4197" s="168"/>
      <c r="P4197" s="168"/>
      <c r="AB4197" s="1129" t="str">
        <f t="shared" si="85"/>
        <v/>
      </c>
    </row>
    <row r="4198" spans="1:28" ht="12.95" customHeight="1">
      <c r="A4198" s="168"/>
      <c r="B4198" s="168"/>
      <c r="C4198" s="532"/>
      <c r="D4198" s="168"/>
      <c r="E4198" s="168"/>
      <c r="F4198" s="168"/>
      <c r="G4198" s="168"/>
      <c r="H4198" s="530"/>
      <c r="I4198" s="530"/>
      <c r="J4198" s="660"/>
      <c r="K4198" s="530"/>
      <c r="L4198" s="657"/>
      <c r="M4198" s="168"/>
      <c r="N4198" s="828"/>
      <c r="O4198" s="168"/>
      <c r="P4198" s="168"/>
      <c r="AB4198" s="1129" t="str">
        <f t="shared" si="85"/>
        <v/>
      </c>
    </row>
    <row r="4199" spans="1:28" ht="12.95" customHeight="1">
      <c r="A4199" s="168"/>
      <c r="B4199" s="168"/>
      <c r="C4199" s="532"/>
      <c r="D4199" s="168"/>
      <c r="E4199" s="168"/>
      <c r="F4199" s="168"/>
      <c r="G4199" s="168"/>
      <c r="H4199" s="530"/>
      <c r="I4199" s="530"/>
      <c r="J4199" s="660"/>
      <c r="K4199" s="530"/>
      <c r="L4199" s="657"/>
      <c r="M4199" s="168"/>
      <c r="N4199" s="828"/>
      <c r="O4199" s="168"/>
      <c r="P4199" s="168"/>
      <c r="AB4199" s="1129" t="str">
        <f t="shared" si="85"/>
        <v/>
      </c>
    </row>
    <row r="4200" spans="1:28" ht="12.95" customHeight="1">
      <c r="A4200" s="168"/>
      <c r="B4200" s="168"/>
      <c r="C4200" s="532"/>
      <c r="D4200" s="168"/>
      <c r="E4200" s="168"/>
      <c r="F4200" s="168"/>
      <c r="G4200" s="168"/>
      <c r="H4200" s="530"/>
      <c r="I4200" s="530"/>
      <c r="J4200" s="660"/>
      <c r="K4200" s="530"/>
      <c r="L4200" s="657"/>
      <c r="M4200" s="168"/>
      <c r="N4200" s="828"/>
      <c r="O4200" s="168"/>
      <c r="P4200" s="168"/>
      <c r="AB4200" s="1129" t="str">
        <f t="shared" si="85"/>
        <v/>
      </c>
    </row>
    <row r="4201" spans="1:28" ht="12.95" customHeight="1">
      <c r="A4201" s="168"/>
      <c r="B4201" s="168"/>
      <c r="C4201" s="532"/>
      <c r="D4201" s="168"/>
      <c r="E4201" s="168"/>
      <c r="F4201" s="168"/>
      <c r="G4201" s="168"/>
      <c r="H4201" s="530"/>
      <c r="I4201" s="530"/>
      <c r="J4201" s="660"/>
      <c r="K4201" s="530"/>
      <c r="L4201" s="657"/>
      <c r="M4201" s="168"/>
      <c r="N4201" s="828"/>
      <c r="O4201" s="168"/>
      <c r="P4201" s="168"/>
      <c r="AB4201" s="1129" t="str">
        <f t="shared" si="85"/>
        <v/>
      </c>
    </row>
    <row r="4202" spans="1:28" ht="12.95" customHeight="1">
      <c r="A4202" s="168"/>
      <c r="B4202" s="168"/>
      <c r="C4202" s="532"/>
      <c r="D4202" s="168"/>
      <c r="E4202" s="168"/>
      <c r="F4202" s="168"/>
      <c r="G4202" s="168"/>
      <c r="H4202" s="530"/>
      <c r="I4202" s="530"/>
      <c r="J4202" s="660"/>
      <c r="K4202" s="530"/>
      <c r="L4202" s="657"/>
      <c r="M4202" s="168"/>
      <c r="N4202" s="828"/>
      <c r="O4202" s="168"/>
      <c r="P4202" s="168"/>
      <c r="AB4202" s="1129" t="str">
        <f t="shared" si="85"/>
        <v/>
      </c>
    </row>
    <row r="4203" spans="1:28" ht="12.95" customHeight="1">
      <c r="A4203" s="168"/>
      <c r="B4203" s="168"/>
      <c r="C4203" s="532"/>
      <c r="D4203" s="168"/>
      <c r="E4203" s="168"/>
      <c r="F4203" s="168"/>
      <c r="G4203" s="168"/>
      <c r="H4203" s="530"/>
      <c r="I4203" s="530"/>
      <c r="J4203" s="660"/>
      <c r="K4203" s="530"/>
      <c r="L4203" s="657"/>
      <c r="M4203" s="168"/>
      <c r="N4203" s="828"/>
      <c r="O4203" s="168"/>
      <c r="P4203" s="168"/>
      <c r="AB4203" s="1129" t="str">
        <f t="shared" si="85"/>
        <v/>
      </c>
    </row>
    <row r="4204" spans="1:28" ht="12.95" customHeight="1">
      <c r="A4204" s="168"/>
      <c r="B4204" s="168"/>
      <c r="C4204" s="532"/>
      <c r="D4204" s="168"/>
      <c r="E4204" s="168"/>
      <c r="F4204" s="168"/>
      <c r="G4204" s="168"/>
      <c r="H4204" s="530"/>
      <c r="I4204" s="530"/>
      <c r="J4204" s="660"/>
      <c r="K4204" s="530"/>
      <c r="L4204" s="657"/>
      <c r="M4204" s="168"/>
      <c r="N4204" s="828"/>
      <c r="O4204" s="168"/>
      <c r="P4204" s="168"/>
      <c r="AB4204" s="1129" t="str">
        <f t="shared" si="85"/>
        <v/>
      </c>
    </row>
    <row r="4205" spans="1:28" ht="12.95" customHeight="1">
      <c r="A4205" s="168"/>
      <c r="B4205" s="168"/>
      <c r="C4205" s="532"/>
      <c r="D4205" s="168"/>
      <c r="E4205" s="168"/>
      <c r="F4205" s="168"/>
      <c r="G4205" s="168"/>
      <c r="H4205" s="530"/>
      <c r="I4205" s="530"/>
      <c r="J4205" s="660"/>
      <c r="K4205" s="530"/>
      <c r="L4205" s="657"/>
      <c r="M4205" s="168"/>
      <c r="N4205" s="828"/>
      <c r="O4205" s="168"/>
      <c r="P4205" s="168"/>
      <c r="AB4205" s="1129" t="str">
        <f t="shared" si="85"/>
        <v/>
      </c>
    </row>
    <row r="4206" spans="1:28" ht="12.95" customHeight="1">
      <c r="A4206" s="168"/>
      <c r="B4206" s="168"/>
      <c r="C4206" s="532"/>
      <c r="D4206" s="168"/>
      <c r="E4206" s="168"/>
      <c r="F4206" s="168"/>
      <c r="G4206" s="168"/>
      <c r="H4206" s="530"/>
      <c r="I4206" s="530"/>
      <c r="J4206" s="660"/>
      <c r="K4206" s="530"/>
      <c r="L4206" s="657"/>
      <c r="M4206" s="168"/>
      <c r="N4206" s="828"/>
      <c r="O4206" s="168"/>
      <c r="P4206" s="168"/>
      <c r="AB4206" s="1129" t="str">
        <f t="shared" si="85"/>
        <v/>
      </c>
    </row>
    <row r="4207" spans="1:28" ht="12.95" customHeight="1">
      <c r="A4207" s="168"/>
      <c r="B4207" s="168"/>
      <c r="C4207" s="532"/>
      <c r="D4207" s="168"/>
      <c r="E4207" s="168"/>
      <c r="F4207" s="168"/>
      <c r="G4207" s="168"/>
      <c r="H4207" s="530"/>
      <c r="I4207" s="530"/>
      <c r="J4207" s="660"/>
      <c r="K4207" s="530"/>
      <c r="L4207" s="657"/>
      <c r="M4207" s="168"/>
      <c r="N4207" s="828"/>
      <c r="O4207" s="168"/>
      <c r="P4207" s="168"/>
      <c r="AB4207" s="1129" t="str">
        <f t="shared" si="85"/>
        <v/>
      </c>
    </row>
    <row r="4208" spans="1:28" ht="12.95" customHeight="1">
      <c r="A4208" s="168"/>
      <c r="B4208" s="168"/>
      <c r="C4208" s="532"/>
      <c r="D4208" s="168"/>
      <c r="E4208" s="168"/>
      <c r="F4208" s="168"/>
      <c r="G4208" s="168"/>
      <c r="H4208" s="530"/>
      <c r="I4208" s="530"/>
      <c r="J4208" s="660"/>
      <c r="K4208" s="530"/>
      <c r="L4208" s="657"/>
      <c r="M4208" s="168"/>
      <c r="N4208" s="828"/>
      <c r="O4208" s="168"/>
      <c r="P4208" s="168"/>
      <c r="AB4208" s="1129" t="str">
        <f t="shared" si="85"/>
        <v/>
      </c>
    </row>
    <row r="4209" spans="1:28" ht="12.95" customHeight="1">
      <c r="A4209" s="168"/>
      <c r="B4209" s="168"/>
      <c r="C4209" s="532"/>
      <c r="D4209" s="168"/>
      <c r="E4209" s="168"/>
      <c r="F4209" s="168"/>
      <c r="G4209" s="168"/>
      <c r="H4209" s="530"/>
      <c r="I4209" s="530"/>
      <c r="J4209" s="660"/>
      <c r="K4209" s="530"/>
      <c r="L4209" s="657"/>
      <c r="M4209" s="168"/>
      <c r="N4209" s="828"/>
      <c r="O4209" s="168"/>
      <c r="P4209" s="168"/>
      <c r="AB4209" s="1129" t="str">
        <f t="shared" si="85"/>
        <v/>
      </c>
    </row>
    <row r="4210" spans="1:28" ht="12.95" customHeight="1">
      <c r="A4210" s="168"/>
      <c r="B4210" s="168"/>
      <c r="C4210" s="532"/>
      <c r="D4210" s="168"/>
      <c r="E4210" s="168"/>
      <c r="F4210" s="168"/>
      <c r="G4210" s="168"/>
      <c r="H4210" s="530"/>
      <c r="I4210" s="530"/>
      <c r="J4210" s="660"/>
      <c r="K4210" s="530"/>
      <c r="L4210" s="657"/>
      <c r="M4210" s="168"/>
      <c r="N4210" s="828"/>
      <c r="O4210" s="168"/>
      <c r="P4210" s="168"/>
      <c r="AB4210" s="1129" t="str">
        <f t="shared" si="85"/>
        <v/>
      </c>
    </row>
    <row r="4211" spans="1:28" ht="12.95" customHeight="1">
      <c r="A4211" s="168"/>
      <c r="B4211" s="168"/>
      <c r="C4211" s="532"/>
      <c r="D4211" s="168"/>
      <c r="E4211" s="168"/>
      <c r="F4211" s="168"/>
      <c r="G4211" s="168"/>
      <c r="H4211" s="530"/>
      <c r="I4211" s="530"/>
      <c r="J4211" s="660"/>
      <c r="K4211" s="530"/>
      <c r="L4211" s="657"/>
      <c r="M4211" s="168"/>
      <c r="N4211" s="828"/>
      <c r="O4211" s="168"/>
      <c r="P4211" s="168"/>
      <c r="AB4211" s="1129" t="str">
        <f t="shared" si="85"/>
        <v/>
      </c>
    </row>
    <row r="4212" spans="1:28" ht="12.95" customHeight="1">
      <c r="A4212" s="168"/>
      <c r="B4212" s="168"/>
      <c r="C4212" s="532"/>
      <c r="D4212" s="168"/>
      <c r="E4212" s="168"/>
      <c r="F4212" s="168"/>
      <c r="G4212" s="168"/>
      <c r="H4212" s="530"/>
      <c r="I4212" s="530"/>
      <c r="J4212" s="660"/>
      <c r="K4212" s="530"/>
      <c r="L4212" s="657"/>
      <c r="M4212" s="168"/>
      <c r="N4212" s="828"/>
      <c r="O4212" s="168"/>
      <c r="P4212" s="168"/>
      <c r="AB4212" s="1129" t="str">
        <f t="shared" si="85"/>
        <v/>
      </c>
    </row>
    <row r="4213" spans="1:28" ht="12.95" customHeight="1">
      <c r="A4213" s="168"/>
      <c r="B4213" s="168"/>
      <c r="C4213" s="532"/>
      <c r="D4213" s="168"/>
      <c r="E4213" s="168"/>
      <c r="F4213" s="168"/>
      <c r="G4213" s="168"/>
      <c r="H4213" s="530"/>
      <c r="I4213" s="530"/>
      <c r="J4213" s="660"/>
      <c r="K4213" s="530"/>
      <c r="L4213" s="657"/>
      <c r="M4213" s="168"/>
      <c r="N4213" s="828"/>
      <c r="O4213" s="168"/>
      <c r="P4213" s="168"/>
      <c r="AB4213" s="1129" t="str">
        <f t="shared" si="85"/>
        <v/>
      </c>
    </row>
    <row r="4214" spans="1:28" ht="12.95" customHeight="1">
      <c r="A4214" s="168"/>
      <c r="B4214" s="168"/>
      <c r="C4214" s="532"/>
      <c r="D4214" s="168"/>
      <c r="E4214" s="168"/>
      <c r="F4214" s="168"/>
      <c r="G4214" s="168"/>
      <c r="H4214" s="530"/>
      <c r="I4214" s="530"/>
      <c r="J4214" s="660"/>
      <c r="K4214" s="530"/>
      <c r="L4214" s="657"/>
      <c r="M4214" s="168"/>
      <c r="N4214" s="828"/>
      <c r="O4214" s="168"/>
      <c r="P4214" s="168"/>
      <c r="AB4214" s="1129" t="str">
        <f t="shared" si="85"/>
        <v/>
      </c>
    </row>
    <row r="4215" spans="1:28" ht="12.95" customHeight="1">
      <c r="A4215" s="168"/>
      <c r="B4215" s="168"/>
      <c r="C4215" s="532"/>
      <c r="D4215" s="168"/>
      <c r="E4215" s="168"/>
      <c r="F4215" s="168"/>
      <c r="G4215" s="168"/>
      <c r="H4215" s="530"/>
      <c r="I4215" s="530"/>
      <c r="J4215" s="660"/>
      <c r="K4215" s="530"/>
      <c r="L4215" s="657"/>
      <c r="M4215" s="168"/>
      <c r="N4215" s="828"/>
      <c r="O4215" s="168"/>
      <c r="P4215" s="168"/>
      <c r="AB4215" s="1129" t="str">
        <f t="shared" si="85"/>
        <v/>
      </c>
    </row>
    <row r="4216" spans="1:28" ht="12.95" customHeight="1">
      <c r="A4216" s="168"/>
      <c r="B4216" s="168"/>
      <c r="C4216" s="532"/>
      <c r="D4216" s="168"/>
      <c r="E4216" s="168"/>
      <c r="F4216" s="168"/>
      <c r="G4216" s="168"/>
      <c r="H4216" s="530"/>
      <c r="I4216" s="530"/>
      <c r="J4216" s="660"/>
      <c r="K4216" s="530"/>
      <c r="L4216" s="657"/>
      <c r="M4216" s="168"/>
      <c r="N4216" s="828"/>
      <c r="O4216" s="168"/>
      <c r="P4216" s="168"/>
      <c r="AB4216" s="1129" t="str">
        <f t="shared" si="85"/>
        <v/>
      </c>
    </row>
    <row r="4217" spans="1:28" ht="12.95" customHeight="1">
      <c r="A4217" s="168"/>
      <c r="B4217" s="168"/>
      <c r="C4217" s="532"/>
      <c r="D4217" s="168"/>
      <c r="E4217" s="168"/>
      <c r="F4217" s="168"/>
      <c r="G4217" s="168"/>
      <c r="H4217" s="530"/>
      <c r="I4217" s="530"/>
      <c r="J4217" s="660"/>
      <c r="K4217" s="530"/>
      <c r="L4217" s="657"/>
      <c r="M4217" s="168"/>
      <c r="N4217" s="828"/>
      <c r="O4217" s="168"/>
      <c r="P4217" s="168"/>
      <c r="AB4217" s="1129" t="str">
        <f t="shared" si="85"/>
        <v/>
      </c>
    </row>
    <row r="4218" spans="1:28" ht="12.95" customHeight="1">
      <c r="A4218" s="168"/>
      <c r="B4218" s="168"/>
      <c r="C4218" s="532"/>
      <c r="D4218" s="168"/>
      <c r="E4218" s="168"/>
      <c r="F4218" s="168"/>
      <c r="G4218" s="168"/>
      <c r="H4218" s="530"/>
      <c r="I4218" s="530"/>
      <c r="J4218" s="660"/>
      <c r="K4218" s="530"/>
      <c r="L4218" s="657"/>
      <c r="M4218" s="168"/>
      <c r="N4218" s="828"/>
      <c r="O4218" s="168"/>
      <c r="P4218" s="168"/>
      <c r="AB4218" s="1129" t="str">
        <f t="shared" si="85"/>
        <v/>
      </c>
    </row>
    <row r="4219" spans="1:28" ht="12.95" customHeight="1">
      <c r="A4219" s="168"/>
      <c r="B4219" s="168"/>
      <c r="C4219" s="532"/>
      <c r="D4219" s="168"/>
      <c r="E4219" s="168"/>
      <c r="F4219" s="168"/>
      <c r="G4219" s="168"/>
      <c r="H4219" s="530"/>
      <c r="I4219" s="530"/>
      <c r="J4219" s="660"/>
      <c r="K4219" s="530"/>
      <c r="L4219" s="657"/>
      <c r="M4219" s="168"/>
      <c r="N4219" s="828"/>
      <c r="O4219" s="168"/>
      <c r="P4219" s="168"/>
      <c r="AB4219" s="1129" t="str">
        <f t="shared" si="85"/>
        <v/>
      </c>
    </row>
    <row r="4220" spans="1:28" ht="12.95" customHeight="1">
      <c r="A4220" s="168"/>
      <c r="B4220" s="168"/>
      <c r="C4220" s="532"/>
      <c r="D4220" s="168"/>
      <c r="E4220" s="168"/>
      <c r="F4220" s="168"/>
      <c r="G4220" s="168"/>
      <c r="H4220" s="530"/>
      <c r="I4220" s="530"/>
      <c r="J4220" s="660"/>
      <c r="K4220" s="530"/>
      <c r="L4220" s="657"/>
      <c r="M4220" s="168"/>
      <c r="N4220" s="828"/>
      <c r="O4220" s="168"/>
      <c r="P4220" s="168"/>
      <c r="AB4220" s="1129" t="str">
        <f t="shared" si="85"/>
        <v/>
      </c>
    </row>
    <row r="4221" spans="1:28" ht="12.95" customHeight="1">
      <c r="A4221" s="168"/>
      <c r="B4221" s="168"/>
      <c r="C4221" s="532"/>
      <c r="D4221" s="168"/>
      <c r="E4221" s="168"/>
      <c r="F4221" s="168"/>
      <c r="G4221" s="168"/>
      <c r="H4221" s="530"/>
      <c r="I4221" s="530"/>
      <c r="J4221" s="660"/>
      <c r="K4221" s="530"/>
      <c r="L4221" s="657"/>
      <c r="M4221" s="168"/>
      <c r="N4221" s="828"/>
      <c r="O4221" s="168"/>
      <c r="P4221" s="168"/>
      <c r="AB4221" s="1129" t="str">
        <f t="shared" si="85"/>
        <v/>
      </c>
    </row>
    <row r="4222" spans="1:28" ht="12.95" customHeight="1">
      <c r="A4222" s="168"/>
      <c r="B4222" s="168"/>
      <c r="C4222" s="532"/>
      <c r="D4222" s="168"/>
      <c r="E4222" s="168"/>
      <c r="F4222" s="168"/>
      <c r="G4222" s="168"/>
      <c r="H4222" s="530"/>
      <c r="I4222" s="530"/>
      <c r="J4222" s="660"/>
      <c r="K4222" s="530"/>
      <c r="L4222" s="657"/>
      <c r="M4222" s="168"/>
      <c r="N4222" s="828"/>
      <c r="O4222" s="168"/>
      <c r="P4222" s="168"/>
      <c r="AB4222" s="1129" t="str">
        <f t="shared" si="85"/>
        <v/>
      </c>
    </row>
    <row r="4223" spans="1:28" ht="12.95" customHeight="1">
      <c r="A4223" s="168"/>
      <c r="B4223" s="168"/>
      <c r="C4223" s="532"/>
      <c r="D4223" s="168"/>
      <c r="E4223" s="168"/>
      <c r="F4223" s="168"/>
      <c r="G4223" s="168"/>
      <c r="H4223" s="530"/>
      <c r="I4223" s="530"/>
      <c r="J4223" s="660"/>
      <c r="K4223" s="530"/>
      <c r="L4223" s="657"/>
      <c r="M4223" s="168"/>
      <c r="N4223" s="828"/>
      <c r="O4223" s="168"/>
      <c r="P4223" s="168"/>
      <c r="AB4223" s="1129" t="str">
        <f t="shared" si="85"/>
        <v/>
      </c>
    </row>
    <row r="4224" spans="1:28" ht="12.95" customHeight="1">
      <c r="A4224" s="168"/>
      <c r="B4224" s="168"/>
      <c r="C4224" s="532"/>
      <c r="D4224" s="168"/>
      <c r="E4224" s="168"/>
      <c r="F4224" s="168"/>
      <c r="G4224" s="168"/>
      <c r="H4224" s="530"/>
      <c r="I4224" s="530"/>
      <c r="J4224" s="660"/>
      <c r="K4224" s="530"/>
      <c r="L4224" s="657"/>
      <c r="M4224" s="168"/>
      <c r="N4224" s="828"/>
      <c r="O4224" s="168"/>
      <c r="P4224" s="168"/>
      <c r="AB4224" s="1129" t="str">
        <f t="shared" si="85"/>
        <v/>
      </c>
    </row>
    <row r="4225" spans="1:28" ht="12.95" customHeight="1">
      <c r="A4225" s="168"/>
      <c r="B4225" s="168"/>
      <c r="C4225" s="532"/>
      <c r="D4225" s="168"/>
      <c r="E4225" s="168"/>
      <c r="F4225" s="168"/>
      <c r="G4225" s="168"/>
      <c r="H4225" s="530"/>
      <c r="I4225" s="530"/>
      <c r="J4225" s="660"/>
      <c r="K4225" s="530"/>
      <c r="L4225" s="657"/>
      <c r="M4225" s="168"/>
      <c r="N4225" s="828"/>
      <c r="O4225" s="168"/>
      <c r="P4225" s="168"/>
      <c r="AB4225" s="1129" t="str">
        <f t="shared" si="85"/>
        <v/>
      </c>
    </row>
    <row r="4226" spans="1:28" ht="12.95" customHeight="1">
      <c r="A4226" s="168"/>
      <c r="B4226" s="168"/>
      <c r="C4226" s="532"/>
      <c r="D4226" s="168"/>
      <c r="E4226" s="168"/>
      <c r="F4226" s="168"/>
      <c r="G4226" s="168"/>
      <c r="H4226" s="530"/>
      <c r="I4226" s="530"/>
      <c r="J4226" s="660"/>
      <c r="K4226" s="530"/>
      <c r="L4226" s="657"/>
      <c r="M4226" s="168"/>
      <c r="N4226" s="828"/>
      <c r="O4226" s="168"/>
      <c r="P4226" s="168"/>
      <c r="AB4226" s="1129" t="str">
        <f t="shared" si="85"/>
        <v/>
      </c>
    </row>
    <row r="4227" spans="1:28" ht="12.95" customHeight="1">
      <c r="A4227" s="168"/>
      <c r="B4227" s="168"/>
      <c r="C4227" s="532"/>
      <c r="D4227" s="168"/>
      <c r="E4227" s="168"/>
      <c r="F4227" s="168"/>
      <c r="G4227" s="168"/>
      <c r="H4227" s="530"/>
      <c r="I4227" s="530"/>
      <c r="J4227" s="660"/>
      <c r="K4227" s="530"/>
      <c r="L4227" s="657"/>
      <c r="M4227" s="168"/>
      <c r="N4227" s="828"/>
      <c r="O4227" s="168"/>
      <c r="P4227" s="168"/>
      <c r="AB4227" s="1129" t="str">
        <f t="shared" si="85"/>
        <v/>
      </c>
    </row>
    <row r="4228" spans="1:28" ht="12.95" customHeight="1">
      <c r="A4228" s="168"/>
      <c r="B4228" s="168"/>
      <c r="C4228" s="532"/>
      <c r="D4228" s="168"/>
      <c r="E4228" s="168"/>
      <c r="F4228" s="168"/>
      <c r="G4228" s="168"/>
      <c r="H4228" s="530"/>
      <c r="I4228" s="530"/>
      <c r="J4228" s="660"/>
      <c r="K4228" s="530"/>
      <c r="L4228" s="657"/>
      <c r="M4228" s="168"/>
      <c r="N4228" s="828"/>
      <c r="O4228" s="168"/>
      <c r="P4228" s="168"/>
      <c r="AB4228" s="1129" t="str">
        <f t="shared" si="85"/>
        <v/>
      </c>
    </row>
    <row r="4229" spans="1:28" ht="12.95" customHeight="1">
      <c r="A4229" s="168"/>
      <c r="B4229" s="168"/>
      <c r="C4229" s="532"/>
      <c r="D4229" s="168"/>
      <c r="E4229" s="168"/>
      <c r="F4229" s="168"/>
      <c r="G4229" s="168"/>
      <c r="H4229" s="530"/>
      <c r="I4229" s="530"/>
      <c r="J4229" s="660"/>
      <c r="K4229" s="530"/>
      <c r="L4229" s="657"/>
      <c r="M4229" s="168"/>
      <c r="N4229" s="828"/>
      <c r="O4229" s="168"/>
      <c r="P4229" s="168"/>
      <c r="AB4229" s="1129" t="str">
        <f t="shared" si="85"/>
        <v/>
      </c>
    </row>
    <row r="4230" spans="1:28" ht="12.95" customHeight="1">
      <c r="A4230" s="168"/>
      <c r="B4230" s="168"/>
      <c r="C4230" s="532"/>
      <c r="D4230" s="168"/>
      <c r="E4230" s="168"/>
      <c r="F4230" s="168"/>
      <c r="G4230" s="168"/>
      <c r="H4230" s="530"/>
      <c r="I4230" s="530"/>
      <c r="J4230" s="660"/>
      <c r="K4230" s="530"/>
      <c r="L4230" s="657"/>
      <c r="M4230" s="168"/>
      <c r="N4230" s="828"/>
      <c r="O4230" s="168"/>
      <c r="P4230" s="168"/>
      <c r="AB4230" s="1129" t="str">
        <f t="shared" si="85"/>
        <v/>
      </c>
    </row>
    <row r="4231" spans="1:28" ht="12.95" customHeight="1">
      <c r="A4231" s="168"/>
      <c r="B4231" s="168"/>
      <c r="C4231" s="532"/>
      <c r="D4231" s="168"/>
      <c r="E4231" s="168"/>
      <c r="F4231" s="168"/>
      <c r="G4231" s="168"/>
      <c r="H4231" s="530"/>
      <c r="I4231" s="530"/>
      <c r="J4231" s="660"/>
      <c r="K4231" s="530"/>
      <c r="L4231" s="657"/>
      <c r="M4231" s="168"/>
      <c r="N4231" s="828"/>
      <c r="O4231" s="168"/>
      <c r="P4231" s="168"/>
      <c r="AB4231" s="1129" t="str">
        <f t="shared" si="85"/>
        <v/>
      </c>
    </row>
    <row r="4232" spans="1:28" ht="12.95" customHeight="1">
      <c r="A4232" s="168"/>
      <c r="B4232" s="168"/>
      <c r="C4232" s="532"/>
      <c r="D4232" s="168"/>
      <c r="E4232" s="168"/>
      <c r="F4232" s="168"/>
      <c r="G4232" s="168"/>
      <c r="H4232" s="530"/>
      <c r="I4232" s="530"/>
      <c r="J4232" s="660"/>
      <c r="K4232" s="530"/>
      <c r="L4232" s="657"/>
      <c r="M4232" s="168"/>
      <c r="N4232" s="828"/>
      <c r="O4232" s="168"/>
      <c r="P4232" s="168"/>
      <c r="AB4232" s="1129" t="str">
        <f t="shared" si="85"/>
        <v/>
      </c>
    </row>
    <row r="4233" spans="1:28" ht="12.95" customHeight="1">
      <c r="A4233" s="168"/>
      <c r="B4233" s="168"/>
      <c r="C4233" s="532"/>
      <c r="D4233" s="168"/>
      <c r="E4233" s="168"/>
      <c r="F4233" s="168"/>
      <c r="G4233" s="168"/>
      <c r="H4233" s="530"/>
      <c r="I4233" s="530"/>
      <c r="J4233" s="660"/>
      <c r="K4233" s="530"/>
      <c r="L4233" s="657"/>
      <c r="M4233" s="168"/>
      <c r="N4233" s="828"/>
      <c r="O4233" s="168"/>
      <c r="P4233" s="168"/>
      <c r="AB4233" s="1129" t="str">
        <f t="shared" si="85"/>
        <v/>
      </c>
    </row>
    <row r="4234" spans="1:28" ht="12.95" customHeight="1">
      <c r="A4234" s="168"/>
      <c r="B4234" s="168"/>
      <c r="C4234" s="532"/>
      <c r="D4234" s="168"/>
      <c r="E4234" s="168"/>
      <c r="F4234" s="168"/>
      <c r="G4234" s="168"/>
      <c r="H4234" s="530"/>
      <c r="I4234" s="530"/>
      <c r="J4234" s="660"/>
      <c r="K4234" s="530"/>
      <c r="L4234" s="657"/>
      <c r="M4234" s="168"/>
      <c r="N4234" s="828"/>
      <c r="O4234" s="168"/>
      <c r="P4234" s="168"/>
      <c r="AB4234" s="1129" t="str">
        <f t="shared" si="85"/>
        <v/>
      </c>
    </row>
    <row r="4235" spans="1:28" ht="12.95" customHeight="1">
      <c r="A4235" s="168"/>
      <c r="B4235" s="168"/>
      <c r="C4235" s="532"/>
      <c r="D4235" s="168"/>
      <c r="E4235" s="168"/>
      <c r="F4235" s="168"/>
      <c r="G4235" s="168"/>
      <c r="H4235" s="530"/>
      <c r="I4235" s="530"/>
      <c r="J4235" s="660"/>
      <c r="K4235" s="530"/>
      <c r="L4235" s="657"/>
      <c r="M4235" s="168"/>
      <c r="N4235" s="828"/>
      <c r="O4235" s="168"/>
      <c r="P4235" s="168"/>
      <c r="AB4235" s="1129" t="str">
        <f t="shared" ref="AB4235:AB4298" si="86">IF(TRIM(A4235)="","",CONCATENATE(TRIM(D4235),TRIM(E4235)))</f>
        <v/>
      </c>
    </row>
    <row r="4236" spans="1:28" ht="12.95" customHeight="1">
      <c r="A4236" s="168"/>
      <c r="B4236" s="168"/>
      <c r="C4236" s="532"/>
      <c r="D4236" s="168"/>
      <c r="E4236" s="168"/>
      <c r="F4236" s="168"/>
      <c r="G4236" s="168"/>
      <c r="H4236" s="530"/>
      <c r="I4236" s="530"/>
      <c r="J4236" s="660"/>
      <c r="K4236" s="530"/>
      <c r="L4236" s="657"/>
      <c r="M4236" s="168"/>
      <c r="N4236" s="828"/>
      <c r="O4236" s="168"/>
      <c r="P4236" s="168"/>
      <c r="AB4236" s="1129" t="str">
        <f t="shared" si="86"/>
        <v/>
      </c>
    </row>
    <row r="4237" spans="1:28" ht="12.95" customHeight="1">
      <c r="A4237" s="168"/>
      <c r="B4237" s="168"/>
      <c r="C4237" s="532"/>
      <c r="D4237" s="168"/>
      <c r="E4237" s="168"/>
      <c r="F4237" s="168"/>
      <c r="G4237" s="168"/>
      <c r="H4237" s="530"/>
      <c r="I4237" s="530"/>
      <c r="J4237" s="660"/>
      <c r="K4237" s="530"/>
      <c r="L4237" s="657"/>
      <c r="M4237" s="168"/>
      <c r="N4237" s="828"/>
      <c r="O4237" s="168"/>
      <c r="P4237" s="168"/>
      <c r="AB4237" s="1129" t="str">
        <f t="shared" si="86"/>
        <v/>
      </c>
    </row>
    <row r="4238" spans="1:28" ht="12.95" customHeight="1">
      <c r="A4238" s="168"/>
      <c r="B4238" s="168"/>
      <c r="C4238" s="532"/>
      <c r="D4238" s="168"/>
      <c r="E4238" s="168"/>
      <c r="F4238" s="168"/>
      <c r="G4238" s="168"/>
      <c r="H4238" s="530"/>
      <c r="I4238" s="530"/>
      <c r="J4238" s="660"/>
      <c r="K4238" s="530"/>
      <c r="L4238" s="657"/>
      <c r="M4238" s="168"/>
      <c r="N4238" s="828"/>
      <c r="O4238" s="168"/>
      <c r="P4238" s="168"/>
      <c r="AB4238" s="1129" t="str">
        <f t="shared" si="86"/>
        <v/>
      </c>
    </row>
    <row r="4239" spans="1:28" ht="12.95" customHeight="1">
      <c r="A4239" s="168"/>
      <c r="B4239" s="168"/>
      <c r="C4239" s="532"/>
      <c r="D4239" s="168"/>
      <c r="E4239" s="168"/>
      <c r="F4239" s="168"/>
      <c r="G4239" s="168"/>
      <c r="H4239" s="530"/>
      <c r="I4239" s="530"/>
      <c r="J4239" s="660"/>
      <c r="K4239" s="530"/>
      <c r="L4239" s="657"/>
      <c r="M4239" s="168"/>
      <c r="N4239" s="828"/>
      <c r="O4239" s="168"/>
      <c r="P4239" s="168"/>
      <c r="AB4239" s="1129" t="str">
        <f t="shared" si="86"/>
        <v/>
      </c>
    </row>
    <row r="4240" spans="1:28" ht="12.95" customHeight="1">
      <c r="A4240" s="168"/>
      <c r="B4240" s="168"/>
      <c r="C4240" s="532"/>
      <c r="D4240" s="168"/>
      <c r="E4240" s="168"/>
      <c r="F4240" s="168"/>
      <c r="G4240" s="168"/>
      <c r="H4240" s="530"/>
      <c r="I4240" s="530"/>
      <c r="J4240" s="660"/>
      <c r="K4240" s="530"/>
      <c r="L4240" s="657"/>
      <c r="M4240" s="168"/>
      <c r="N4240" s="828"/>
      <c r="O4240" s="168"/>
      <c r="P4240" s="168"/>
      <c r="AB4240" s="1129" t="str">
        <f t="shared" si="86"/>
        <v/>
      </c>
    </row>
    <row r="4241" spans="1:28" ht="12.95" customHeight="1">
      <c r="A4241" s="168"/>
      <c r="B4241" s="168"/>
      <c r="C4241" s="532"/>
      <c r="D4241" s="168"/>
      <c r="E4241" s="168"/>
      <c r="F4241" s="168"/>
      <c r="G4241" s="168"/>
      <c r="H4241" s="530"/>
      <c r="I4241" s="530"/>
      <c r="J4241" s="660"/>
      <c r="K4241" s="530"/>
      <c r="L4241" s="657"/>
      <c r="M4241" s="168"/>
      <c r="N4241" s="828"/>
      <c r="O4241" s="168"/>
      <c r="P4241" s="168"/>
      <c r="AB4241" s="1129" t="str">
        <f t="shared" si="86"/>
        <v/>
      </c>
    </row>
    <row r="4242" spans="1:28" ht="12.95" customHeight="1">
      <c r="A4242" s="168"/>
      <c r="B4242" s="168"/>
      <c r="C4242" s="532"/>
      <c r="D4242" s="168"/>
      <c r="E4242" s="168"/>
      <c r="F4242" s="168"/>
      <c r="G4242" s="168"/>
      <c r="H4242" s="530"/>
      <c r="I4242" s="530"/>
      <c r="J4242" s="660"/>
      <c r="K4242" s="530"/>
      <c r="L4242" s="657"/>
      <c r="M4242" s="168"/>
      <c r="N4242" s="828"/>
      <c r="O4242" s="168"/>
      <c r="P4242" s="168"/>
      <c r="AB4242" s="1129" t="str">
        <f t="shared" si="86"/>
        <v/>
      </c>
    </row>
    <row r="4243" spans="1:28" ht="12.95" customHeight="1">
      <c r="A4243" s="168"/>
      <c r="B4243" s="168"/>
      <c r="C4243" s="532"/>
      <c r="D4243" s="168"/>
      <c r="E4243" s="168"/>
      <c r="F4243" s="168"/>
      <c r="G4243" s="168"/>
      <c r="H4243" s="530"/>
      <c r="I4243" s="530"/>
      <c r="J4243" s="660"/>
      <c r="K4243" s="530"/>
      <c r="L4243" s="657"/>
      <c r="M4243" s="168"/>
      <c r="N4243" s="828"/>
      <c r="O4243" s="168"/>
      <c r="P4243" s="168"/>
      <c r="AB4243" s="1129" t="str">
        <f t="shared" si="86"/>
        <v/>
      </c>
    </row>
    <row r="4244" spans="1:28" ht="12.95" customHeight="1">
      <c r="A4244" s="168"/>
      <c r="B4244" s="168"/>
      <c r="C4244" s="532"/>
      <c r="D4244" s="168"/>
      <c r="E4244" s="168"/>
      <c r="F4244" s="168"/>
      <c r="G4244" s="168"/>
      <c r="H4244" s="530"/>
      <c r="I4244" s="530"/>
      <c r="J4244" s="660"/>
      <c r="K4244" s="530"/>
      <c r="L4244" s="657"/>
      <c r="M4244" s="168"/>
      <c r="N4244" s="828"/>
      <c r="O4244" s="168"/>
      <c r="P4244" s="168"/>
      <c r="AB4244" s="1129" t="str">
        <f t="shared" si="86"/>
        <v/>
      </c>
    </row>
    <row r="4245" spans="1:28" ht="12.95" customHeight="1">
      <c r="A4245" s="168"/>
      <c r="B4245" s="168"/>
      <c r="C4245" s="532"/>
      <c r="D4245" s="168"/>
      <c r="E4245" s="168"/>
      <c r="F4245" s="168"/>
      <c r="G4245" s="168"/>
      <c r="H4245" s="530"/>
      <c r="I4245" s="530"/>
      <c r="J4245" s="660"/>
      <c r="K4245" s="530"/>
      <c r="L4245" s="657"/>
      <c r="M4245" s="168"/>
      <c r="N4245" s="828"/>
      <c r="O4245" s="168"/>
      <c r="P4245" s="168"/>
      <c r="AB4245" s="1129" t="str">
        <f t="shared" si="86"/>
        <v/>
      </c>
    </row>
    <row r="4246" spans="1:28" ht="12.95" customHeight="1">
      <c r="A4246" s="168"/>
      <c r="B4246" s="168"/>
      <c r="C4246" s="532"/>
      <c r="D4246" s="168"/>
      <c r="E4246" s="168"/>
      <c r="F4246" s="168"/>
      <c r="G4246" s="168"/>
      <c r="H4246" s="530"/>
      <c r="I4246" s="530"/>
      <c r="J4246" s="660"/>
      <c r="K4246" s="530"/>
      <c r="L4246" s="657"/>
      <c r="M4246" s="168"/>
      <c r="N4246" s="828"/>
      <c r="O4246" s="168"/>
      <c r="P4246" s="168"/>
      <c r="AB4246" s="1129" t="str">
        <f t="shared" si="86"/>
        <v/>
      </c>
    </row>
    <row r="4247" spans="1:28" ht="12.95" customHeight="1">
      <c r="A4247" s="168"/>
      <c r="B4247" s="168"/>
      <c r="C4247" s="532"/>
      <c r="D4247" s="168"/>
      <c r="E4247" s="168"/>
      <c r="F4247" s="168"/>
      <c r="G4247" s="168"/>
      <c r="H4247" s="530"/>
      <c r="I4247" s="530"/>
      <c r="J4247" s="660"/>
      <c r="K4247" s="530"/>
      <c r="L4247" s="657"/>
      <c r="M4247" s="168"/>
      <c r="N4247" s="828"/>
      <c r="O4247" s="168"/>
      <c r="P4247" s="168"/>
      <c r="AB4247" s="1129" t="str">
        <f t="shared" si="86"/>
        <v/>
      </c>
    </row>
    <row r="4248" spans="1:28" ht="12.95" customHeight="1">
      <c r="A4248" s="168"/>
      <c r="B4248" s="168"/>
      <c r="C4248" s="532"/>
      <c r="D4248" s="168"/>
      <c r="E4248" s="168"/>
      <c r="F4248" s="168"/>
      <c r="G4248" s="168"/>
      <c r="H4248" s="530"/>
      <c r="I4248" s="530"/>
      <c r="J4248" s="660"/>
      <c r="K4248" s="530"/>
      <c r="L4248" s="657"/>
      <c r="M4248" s="168"/>
      <c r="N4248" s="828"/>
      <c r="O4248" s="168"/>
      <c r="P4248" s="168"/>
      <c r="AB4248" s="1129" t="str">
        <f t="shared" si="86"/>
        <v/>
      </c>
    </row>
    <row r="4249" spans="1:28" ht="12.95" customHeight="1">
      <c r="A4249" s="168"/>
      <c r="B4249" s="168"/>
      <c r="C4249" s="532"/>
      <c r="D4249" s="168"/>
      <c r="E4249" s="168"/>
      <c r="F4249" s="168"/>
      <c r="G4249" s="168"/>
      <c r="H4249" s="530"/>
      <c r="I4249" s="530"/>
      <c r="J4249" s="660"/>
      <c r="K4249" s="530"/>
      <c r="L4249" s="657"/>
      <c r="M4249" s="168"/>
      <c r="N4249" s="828"/>
      <c r="O4249" s="168"/>
      <c r="P4249" s="168"/>
      <c r="AB4249" s="1129" t="str">
        <f t="shared" si="86"/>
        <v/>
      </c>
    </row>
    <row r="4250" spans="1:28" ht="12.95" customHeight="1">
      <c r="A4250" s="168"/>
      <c r="B4250" s="168"/>
      <c r="C4250" s="532"/>
      <c r="D4250" s="168"/>
      <c r="E4250" s="168"/>
      <c r="F4250" s="168"/>
      <c r="G4250" s="168"/>
      <c r="H4250" s="530"/>
      <c r="I4250" s="530"/>
      <c r="J4250" s="660"/>
      <c r="K4250" s="530"/>
      <c r="L4250" s="657"/>
      <c r="M4250" s="168"/>
      <c r="N4250" s="828"/>
      <c r="O4250" s="168"/>
      <c r="P4250" s="168"/>
      <c r="AB4250" s="1129" t="str">
        <f t="shared" si="86"/>
        <v/>
      </c>
    </row>
    <row r="4251" spans="1:28" ht="12.95" customHeight="1">
      <c r="A4251" s="168"/>
      <c r="B4251" s="168"/>
      <c r="C4251" s="532"/>
      <c r="D4251" s="168"/>
      <c r="E4251" s="168"/>
      <c r="F4251" s="168"/>
      <c r="G4251" s="168"/>
      <c r="H4251" s="530"/>
      <c r="I4251" s="530"/>
      <c r="J4251" s="660"/>
      <c r="K4251" s="530"/>
      <c r="L4251" s="657"/>
      <c r="M4251" s="168"/>
      <c r="N4251" s="828"/>
      <c r="O4251" s="168"/>
      <c r="P4251" s="168"/>
      <c r="AB4251" s="1129" t="str">
        <f t="shared" si="86"/>
        <v/>
      </c>
    </row>
    <row r="4252" spans="1:28" ht="12.95" customHeight="1">
      <c r="A4252" s="168"/>
      <c r="B4252" s="168"/>
      <c r="C4252" s="532"/>
      <c r="D4252" s="168"/>
      <c r="E4252" s="168"/>
      <c r="F4252" s="168"/>
      <c r="G4252" s="168"/>
      <c r="H4252" s="530"/>
      <c r="I4252" s="530"/>
      <c r="J4252" s="660"/>
      <c r="K4252" s="530"/>
      <c r="L4252" s="657"/>
      <c r="M4252" s="168"/>
      <c r="N4252" s="828"/>
      <c r="O4252" s="168"/>
      <c r="P4252" s="168"/>
      <c r="AB4252" s="1129" t="str">
        <f t="shared" si="86"/>
        <v/>
      </c>
    </row>
    <row r="4253" spans="1:28" ht="12.95" customHeight="1">
      <c r="A4253" s="168"/>
      <c r="B4253" s="168"/>
      <c r="C4253" s="532"/>
      <c r="D4253" s="168"/>
      <c r="E4253" s="168"/>
      <c r="F4253" s="168"/>
      <c r="G4253" s="168"/>
      <c r="H4253" s="530"/>
      <c r="I4253" s="530"/>
      <c r="J4253" s="660"/>
      <c r="K4253" s="530"/>
      <c r="L4253" s="657"/>
      <c r="M4253" s="168"/>
      <c r="N4253" s="828"/>
      <c r="O4253" s="168"/>
      <c r="P4253" s="168"/>
      <c r="AB4253" s="1129" t="str">
        <f t="shared" si="86"/>
        <v/>
      </c>
    </row>
    <row r="4254" spans="1:28" ht="12.95" customHeight="1">
      <c r="A4254" s="168"/>
      <c r="B4254" s="168"/>
      <c r="C4254" s="532"/>
      <c r="D4254" s="168"/>
      <c r="E4254" s="168"/>
      <c r="F4254" s="168"/>
      <c r="G4254" s="168"/>
      <c r="H4254" s="530"/>
      <c r="I4254" s="530"/>
      <c r="J4254" s="660"/>
      <c r="K4254" s="530"/>
      <c r="L4254" s="657"/>
      <c r="M4254" s="168"/>
      <c r="N4254" s="828"/>
      <c r="O4254" s="168"/>
      <c r="P4254" s="168"/>
      <c r="AB4254" s="1129" t="str">
        <f t="shared" si="86"/>
        <v/>
      </c>
    </row>
    <row r="4255" spans="1:28" ht="12.95" customHeight="1">
      <c r="A4255" s="168"/>
      <c r="B4255" s="168"/>
      <c r="C4255" s="532"/>
      <c r="D4255" s="168"/>
      <c r="E4255" s="168"/>
      <c r="F4255" s="168"/>
      <c r="G4255" s="168"/>
      <c r="H4255" s="530"/>
      <c r="I4255" s="530"/>
      <c r="J4255" s="660"/>
      <c r="K4255" s="530"/>
      <c r="L4255" s="657"/>
      <c r="M4255" s="168"/>
      <c r="N4255" s="828"/>
      <c r="O4255" s="168"/>
      <c r="P4255" s="168"/>
      <c r="AB4255" s="1129" t="str">
        <f t="shared" si="86"/>
        <v/>
      </c>
    </row>
    <row r="4256" spans="1:28" ht="12.95" customHeight="1">
      <c r="A4256" s="168"/>
      <c r="B4256" s="168"/>
      <c r="C4256" s="532"/>
      <c r="D4256" s="168"/>
      <c r="E4256" s="168"/>
      <c r="F4256" s="168"/>
      <c r="G4256" s="168"/>
      <c r="H4256" s="530"/>
      <c r="I4256" s="530"/>
      <c r="J4256" s="660"/>
      <c r="K4256" s="530"/>
      <c r="L4256" s="657"/>
      <c r="M4256" s="168"/>
      <c r="N4256" s="828"/>
      <c r="O4256" s="168"/>
      <c r="P4256" s="168"/>
      <c r="AB4256" s="1129" t="str">
        <f t="shared" si="86"/>
        <v/>
      </c>
    </row>
    <row r="4257" spans="1:28" ht="12.95" customHeight="1">
      <c r="A4257" s="168"/>
      <c r="B4257" s="168"/>
      <c r="C4257" s="532"/>
      <c r="D4257" s="168"/>
      <c r="E4257" s="168"/>
      <c r="F4257" s="168"/>
      <c r="G4257" s="168"/>
      <c r="H4257" s="530"/>
      <c r="I4257" s="530"/>
      <c r="J4257" s="660"/>
      <c r="K4257" s="530"/>
      <c r="L4257" s="657"/>
      <c r="M4257" s="168"/>
      <c r="N4257" s="828"/>
      <c r="O4257" s="168"/>
      <c r="P4257" s="168"/>
      <c r="AB4257" s="1129" t="str">
        <f t="shared" si="86"/>
        <v/>
      </c>
    </row>
    <row r="4258" spans="1:28" ht="12.95" customHeight="1">
      <c r="A4258" s="168"/>
      <c r="B4258" s="168"/>
      <c r="C4258" s="532"/>
      <c r="D4258" s="168"/>
      <c r="E4258" s="168"/>
      <c r="F4258" s="168"/>
      <c r="G4258" s="168"/>
      <c r="H4258" s="530"/>
      <c r="I4258" s="530"/>
      <c r="J4258" s="660"/>
      <c r="K4258" s="530"/>
      <c r="L4258" s="657"/>
      <c r="M4258" s="168"/>
      <c r="N4258" s="828"/>
      <c r="O4258" s="168"/>
      <c r="P4258" s="168"/>
      <c r="AB4258" s="1129" t="str">
        <f t="shared" si="86"/>
        <v/>
      </c>
    </row>
    <row r="4259" spans="1:28" ht="12.95" customHeight="1">
      <c r="A4259" s="168"/>
      <c r="B4259" s="168"/>
      <c r="C4259" s="532"/>
      <c r="D4259" s="168"/>
      <c r="E4259" s="168"/>
      <c r="F4259" s="168"/>
      <c r="G4259" s="168"/>
      <c r="H4259" s="530"/>
      <c r="I4259" s="530"/>
      <c r="J4259" s="660"/>
      <c r="K4259" s="530"/>
      <c r="L4259" s="657"/>
      <c r="M4259" s="168"/>
      <c r="N4259" s="828"/>
      <c r="O4259" s="168"/>
      <c r="P4259" s="168"/>
      <c r="AB4259" s="1129" t="str">
        <f t="shared" si="86"/>
        <v/>
      </c>
    </row>
    <row r="4260" spans="1:28" ht="12.95" customHeight="1">
      <c r="A4260" s="168"/>
      <c r="B4260" s="168"/>
      <c r="C4260" s="532"/>
      <c r="D4260" s="168"/>
      <c r="E4260" s="168"/>
      <c r="F4260" s="168"/>
      <c r="G4260" s="168"/>
      <c r="H4260" s="530"/>
      <c r="I4260" s="530"/>
      <c r="J4260" s="660"/>
      <c r="K4260" s="530"/>
      <c r="L4260" s="657"/>
      <c r="M4260" s="168"/>
      <c r="N4260" s="828"/>
      <c r="O4260" s="168"/>
      <c r="P4260" s="168"/>
      <c r="AB4260" s="1129" t="str">
        <f t="shared" si="86"/>
        <v/>
      </c>
    </row>
    <row r="4261" spans="1:28" ht="12.95" customHeight="1">
      <c r="A4261" s="168"/>
      <c r="B4261" s="168"/>
      <c r="C4261" s="532"/>
      <c r="D4261" s="168"/>
      <c r="E4261" s="168"/>
      <c r="F4261" s="168"/>
      <c r="G4261" s="168"/>
      <c r="H4261" s="530"/>
      <c r="I4261" s="530"/>
      <c r="J4261" s="660"/>
      <c r="K4261" s="530"/>
      <c r="L4261" s="657"/>
      <c r="M4261" s="168"/>
      <c r="N4261" s="828"/>
      <c r="O4261" s="168"/>
      <c r="P4261" s="168"/>
      <c r="AB4261" s="1129" t="str">
        <f t="shared" si="86"/>
        <v/>
      </c>
    </row>
    <row r="4262" spans="1:28" ht="12.95" customHeight="1">
      <c r="A4262" s="168"/>
      <c r="B4262" s="168"/>
      <c r="C4262" s="532"/>
      <c r="D4262" s="168"/>
      <c r="E4262" s="168"/>
      <c r="F4262" s="168"/>
      <c r="G4262" s="168"/>
      <c r="H4262" s="530"/>
      <c r="I4262" s="530"/>
      <c r="J4262" s="660"/>
      <c r="K4262" s="530"/>
      <c r="L4262" s="657"/>
      <c r="M4262" s="168"/>
      <c r="N4262" s="828"/>
      <c r="O4262" s="168"/>
      <c r="P4262" s="168"/>
      <c r="AB4262" s="1129" t="str">
        <f t="shared" si="86"/>
        <v/>
      </c>
    </row>
    <row r="4263" spans="1:28" ht="12.95" customHeight="1">
      <c r="A4263" s="168"/>
      <c r="B4263" s="168"/>
      <c r="C4263" s="532"/>
      <c r="D4263" s="168"/>
      <c r="E4263" s="168"/>
      <c r="F4263" s="168"/>
      <c r="G4263" s="168"/>
      <c r="H4263" s="530"/>
      <c r="I4263" s="530"/>
      <c r="J4263" s="660"/>
      <c r="K4263" s="530"/>
      <c r="L4263" s="657"/>
      <c r="M4263" s="168"/>
      <c r="N4263" s="828"/>
      <c r="O4263" s="168"/>
      <c r="P4263" s="168"/>
      <c r="AB4263" s="1129" t="str">
        <f t="shared" si="86"/>
        <v/>
      </c>
    </row>
    <row r="4264" spans="1:28" ht="12.95" customHeight="1">
      <c r="A4264" s="168"/>
      <c r="B4264" s="168"/>
      <c r="C4264" s="532"/>
      <c r="D4264" s="168"/>
      <c r="E4264" s="168"/>
      <c r="F4264" s="168"/>
      <c r="G4264" s="168"/>
      <c r="H4264" s="530"/>
      <c r="I4264" s="530"/>
      <c r="J4264" s="660"/>
      <c r="K4264" s="530"/>
      <c r="L4264" s="657"/>
      <c r="M4264" s="168"/>
      <c r="N4264" s="828"/>
      <c r="O4264" s="168"/>
      <c r="P4264" s="168"/>
      <c r="AB4264" s="1129" t="str">
        <f t="shared" si="86"/>
        <v/>
      </c>
    </row>
    <row r="4265" spans="1:28" ht="12.95" customHeight="1">
      <c r="A4265" s="168"/>
      <c r="B4265" s="168"/>
      <c r="C4265" s="532"/>
      <c r="D4265" s="168"/>
      <c r="E4265" s="168"/>
      <c r="F4265" s="168"/>
      <c r="G4265" s="168"/>
      <c r="H4265" s="530"/>
      <c r="I4265" s="530"/>
      <c r="J4265" s="660"/>
      <c r="K4265" s="530"/>
      <c r="L4265" s="657"/>
      <c r="M4265" s="168"/>
      <c r="N4265" s="828"/>
      <c r="O4265" s="168"/>
      <c r="P4265" s="168"/>
      <c r="AB4265" s="1129" t="str">
        <f t="shared" si="86"/>
        <v/>
      </c>
    </row>
    <row r="4266" spans="1:28" ht="12.95" customHeight="1">
      <c r="A4266" s="168"/>
      <c r="B4266" s="168"/>
      <c r="C4266" s="532"/>
      <c r="D4266" s="168"/>
      <c r="E4266" s="168"/>
      <c r="F4266" s="168"/>
      <c r="G4266" s="168"/>
      <c r="H4266" s="530"/>
      <c r="I4266" s="530"/>
      <c r="J4266" s="660"/>
      <c r="K4266" s="530"/>
      <c r="L4266" s="657"/>
      <c r="M4266" s="168"/>
      <c r="N4266" s="828"/>
      <c r="O4266" s="168"/>
      <c r="P4266" s="168"/>
      <c r="AB4266" s="1129" t="str">
        <f t="shared" si="86"/>
        <v/>
      </c>
    </row>
    <row r="4267" spans="1:28" ht="12.95" customHeight="1">
      <c r="A4267" s="168"/>
      <c r="B4267" s="168"/>
      <c r="C4267" s="532"/>
      <c r="D4267" s="168"/>
      <c r="E4267" s="168"/>
      <c r="F4267" s="168"/>
      <c r="G4267" s="168"/>
      <c r="H4267" s="530"/>
      <c r="I4267" s="530"/>
      <c r="J4267" s="660"/>
      <c r="K4267" s="530"/>
      <c r="L4267" s="657"/>
      <c r="M4267" s="168"/>
      <c r="N4267" s="828"/>
      <c r="O4267" s="168"/>
      <c r="P4267" s="168"/>
      <c r="AB4267" s="1129" t="str">
        <f t="shared" si="86"/>
        <v/>
      </c>
    </row>
    <row r="4268" spans="1:28" ht="12.95" customHeight="1">
      <c r="A4268" s="168"/>
      <c r="B4268" s="168"/>
      <c r="C4268" s="532"/>
      <c r="D4268" s="168"/>
      <c r="E4268" s="168"/>
      <c r="F4268" s="168"/>
      <c r="G4268" s="168"/>
      <c r="H4268" s="530"/>
      <c r="I4268" s="530"/>
      <c r="J4268" s="660"/>
      <c r="K4268" s="530"/>
      <c r="L4268" s="657"/>
      <c r="M4268" s="168"/>
      <c r="N4268" s="828"/>
      <c r="O4268" s="168"/>
      <c r="P4268" s="168"/>
      <c r="AB4268" s="1129" t="str">
        <f t="shared" si="86"/>
        <v/>
      </c>
    </row>
    <row r="4269" spans="1:28" ht="12.95" customHeight="1">
      <c r="A4269" s="168"/>
      <c r="B4269" s="168"/>
      <c r="C4269" s="532"/>
      <c r="D4269" s="168"/>
      <c r="E4269" s="168"/>
      <c r="F4269" s="168"/>
      <c r="G4269" s="168"/>
      <c r="H4269" s="530"/>
      <c r="I4269" s="530"/>
      <c r="J4269" s="660"/>
      <c r="K4269" s="530"/>
      <c r="L4269" s="657"/>
      <c r="M4269" s="168"/>
      <c r="N4269" s="828"/>
      <c r="O4269" s="168"/>
      <c r="P4269" s="168"/>
      <c r="AB4269" s="1129" t="str">
        <f t="shared" si="86"/>
        <v/>
      </c>
    </row>
    <row r="4270" spans="1:28" ht="12.95" customHeight="1">
      <c r="A4270" s="168"/>
      <c r="B4270" s="168"/>
      <c r="C4270" s="532"/>
      <c r="D4270" s="168"/>
      <c r="E4270" s="168"/>
      <c r="F4270" s="168"/>
      <c r="G4270" s="168"/>
      <c r="H4270" s="530"/>
      <c r="I4270" s="530"/>
      <c r="J4270" s="660"/>
      <c r="K4270" s="530"/>
      <c r="L4270" s="657"/>
      <c r="M4270" s="168"/>
      <c r="N4270" s="828"/>
      <c r="O4270" s="168"/>
      <c r="P4270" s="168"/>
      <c r="AB4270" s="1129" t="str">
        <f t="shared" si="86"/>
        <v/>
      </c>
    </row>
    <row r="4271" spans="1:28" ht="12.95" customHeight="1">
      <c r="A4271" s="168"/>
      <c r="B4271" s="168"/>
      <c r="C4271" s="532"/>
      <c r="D4271" s="168"/>
      <c r="E4271" s="168"/>
      <c r="F4271" s="168"/>
      <c r="G4271" s="168"/>
      <c r="H4271" s="530"/>
      <c r="I4271" s="530"/>
      <c r="J4271" s="660"/>
      <c r="K4271" s="530"/>
      <c r="L4271" s="657"/>
      <c r="M4271" s="168"/>
      <c r="N4271" s="828"/>
      <c r="O4271" s="168"/>
      <c r="P4271" s="168"/>
      <c r="AB4271" s="1129" t="str">
        <f t="shared" si="86"/>
        <v/>
      </c>
    </row>
    <row r="4272" spans="1:28" ht="12.95" customHeight="1">
      <c r="A4272" s="168"/>
      <c r="B4272" s="168"/>
      <c r="C4272" s="532"/>
      <c r="D4272" s="168"/>
      <c r="E4272" s="168"/>
      <c r="F4272" s="168"/>
      <c r="G4272" s="168"/>
      <c r="H4272" s="530"/>
      <c r="I4272" s="530"/>
      <c r="J4272" s="660"/>
      <c r="K4272" s="530"/>
      <c r="L4272" s="657"/>
      <c r="M4272" s="168"/>
      <c r="N4272" s="828"/>
      <c r="O4272" s="168"/>
      <c r="P4272" s="168"/>
      <c r="AB4272" s="1129" t="str">
        <f t="shared" si="86"/>
        <v/>
      </c>
    </row>
    <row r="4273" spans="1:28" ht="12.95" customHeight="1">
      <c r="A4273" s="168"/>
      <c r="B4273" s="168"/>
      <c r="C4273" s="532"/>
      <c r="D4273" s="168"/>
      <c r="E4273" s="168"/>
      <c r="F4273" s="168"/>
      <c r="G4273" s="168"/>
      <c r="H4273" s="530"/>
      <c r="I4273" s="530"/>
      <c r="J4273" s="660"/>
      <c r="K4273" s="530"/>
      <c r="L4273" s="657"/>
      <c r="M4273" s="168"/>
      <c r="N4273" s="828"/>
      <c r="O4273" s="168"/>
      <c r="P4273" s="168"/>
      <c r="AB4273" s="1129" t="str">
        <f t="shared" si="86"/>
        <v/>
      </c>
    </row>
    <row r="4274" spans="1:28" ht="12.95" customHeight="1">
      <c r="A4274" s="168"/>
      <c r="B4274" s="168"/>
      <c r="C4274" s="532"/>
      <c r="D4274" s="168"/>
      <c r="E4274" s="168"/>
      <c r="F4274" s="168"/>
      <c r="G4274" s="168"/>
      <c r="H4274" s="530"/>
      <c r="I4274" s="530"/>
      <c r="J4274" s="660"/>
      <c r="K4274" s="530"/>
      <c r="L4274" s="657"/>
      <c r="M4274" s="168"/>
      <c r="N4274" s="828"/>
      <c r="O4274" s="168"/>
      <c r="P4274" s="168"/>
      <c r="AB4274" s="1129" t="str">
        <f t="shared" si="86"/>
        <v/>
      </c>
    </row>
    <row r="4275" spans="1:28" ht="12.95" customHeight="1">
      <c r="A4275" s="168"/>
      <c r="B4275" s="168"/>
      <c r="C4275" s="532"/>
      <c r="D4275" s="168"/>
      <c r="E4275" s="168"/>
      <c r="F4275" s="168"/>
      <c r="G4275" s="168"/>
      <c r="H4275" s="530"/>
      <c r="I4275" s="530"/>
      <c r="J4275" s="660"/>
      <c r="K4275" s="530"/>
      <c r="L4275" s="657"/>
      <c r="M4275" s="168"/>
      <c r="N4275" s="828"/>
      <c r="O4275" s="168"/>
      <c r="P4275" s="168"/>
      <c r="AB4275" s="1129" t="str">
        <f t="shared" si="86"/>
        <v/>
      </c>
    </row>
    <row r="4276" spans="1:28" ht="12.95" customHeight="1">
      <c r="A4276" s="168"/>
      <c r="B4276" s="168"/>
      <c r="C4276" s="532"/>
      <c r="D4276" s="168"/>
      <c r="E4276" s="168"/>
      <c r="F4276" s="168"/>
      <c r="G4276" s="168"/>
      <c r="H4276" s="530"/>
      <c r="I4276" s="530"/>
      <c r="J4276" s="660"/>
      <c r="K4276" s="530"/>
      <c r="L4276" s="657"/>
      <c r="M4276" s="168"/>
      <c r="N4276" s="828"/>
      <c r="O4276" s="168"/>
      <c r="P4276" s="168"/>
      <c r="AB4276" s="1129" t="str">
        <f t="shared" si="86"/>
        <v/>
      </c>
    </row>
    <row r="4277" spans="1:28" ht="12.95" customHeight="1">
      <c r="A4277" s="168"/>
      <c r="B4277" s="168"/>
      <c r="C4277" s="532"/>
      <c r="D4277" s="168"/>
      <c r="E4277" s="168"/>
      <c r="F4277" s="168"/>
      <c r="G4277" s="168"/>
      <c r="H4277" s="530"/>
      <c r="I4277" s="530"/>
      <c r="J4277" s="660"/>
      <c r="K4277" s="530"/>
      <c r="L4277" s="657"/>
      <c r="M4277" s="168"/>
      <c r="N4277" s="828"/>
      <c r="O4277" s="168"/>
      <c r="P4277" s="168"/>
      <c r="AB4277" s="1129" t="str">
        <f t="shared" si="86"/>
        <v/>
      </c>
    </row>
    <row r="4278" spans="1:28" ht="12.95" customHeight="1">
      <c r="A4278" s="168"/>
      <c r="B4278" s="168"/>
      <c r="C4278" s="532"/>
      <c r="D4278" s="168"/>
      <c r="E4278" s="168"/>
      <c r="F4278" s="168"/>
      <c r="G4278" s="168"/>
      <c r="H4278" s="530"/>
      <c r="I4278" s="530"/>
      <c r="J4278" s="660"/>
      <c r="K4278" s="530"/>
      <c r="L4278" s="657"/>
      <c r="M4278" s="168"/>
      <c r="N4278" s="828"/>
      <c r="O4278" s="168"/>
      <c r="P4278" s="168"/>
      <c r="AB4278" s="1129" t="str">
        <f t="shared" si="86"/>
        <v/>
      </c>
    </row>
    <row r="4279" spans="1:28" ht="12.95" customHeight="1">
      <c r="A4279" s="168"/>
      <c r="B4279" s="168"/>
      <c r="C4279" s="532"/>
      <c r="D4279" s="168"/>
      <c r="E4279" s="168"/>
      <c r="F4279" s="168"/>
      <c r="G4279" s="168"/>
      <c r="H4279" s="530"/>
      <c r="I4279" s="530"/>
      <c r="J4279" s="660"/>
      <c r="K4279" s="530"/>
      <c r="L4279" s="657"/>
      <c r="M4279" s="168"/>
      <c r="N4279" s="828"/>
      <c r="O4279" s="168"/>
      <c r="P4279" s="168"/>
      <c r="AB4279" s="1129" t="str">
        <f t="shared" si="86"/>
        <v/>
      </c>
    </row>
    <row r="4280" spans="1:28" ht="12.95" customHeight="1">
      <c r="A4280" s="168"/>
      <c r="B4280" s="168"/>
      <c r="C4280" s="532"/>
      <c r="D4280" s="168"/>
      <c r="E4280" s="168"/>
      <c r="F4280" s="168"/>
      <c r="G4280" s="168"/>
      <c r="H4280" s="530"/>
      <c r="I4280" s="530"/>
      <c r="J4280" s="660"/>
      <c r="K4280" s="530"/>
      <c r="L4280" s="657"/>
      <c r="M4280" s="168"/>
      <c r="N4280" s="828"/>
      <c r="O4280" s="168"/>
      <c r="P4280" s="168"/>
      <c r="AB4280" s="1129" t="str">
        <f t="shared" si="86"/>
        <v/>
      </c>
    </row>
    <row r="4281" spans="1:28" ht="12.95" customHeight="1">
      <c r="A4281" s="168"/>
      <c r="B4281" s="168"/>
      <c r="C4281" s="532"/>
      <c r="D4281" s="168"/>
      <c r="E4281" s="168"/>
      <c r="F4281" s="168"/>
      <c r="G4281" s="168"/>
      <c r="H4281" s="530"/>
      <c r="I4281" s="530"/>
      <c r="J4281" s="660"/>
      <c r="K4281" s="530"/>
      <c r="L4281" s="657"/>
      <c r="M4281" s="168"/>
      <c r="N4281" s="828"/>
      <c r="O4281" s="168"/>
      <c r="P4281" s="168"/>
      <c r="AB4281" s="1129" t="str">
        <f t="shared" si="86"/>
        <v/>
      </c>
    </row>
    <row r="4282" spans="1:28" ht="12.95" customHeight="1">
      <c r="A4282" s="168"/>
      <c r="B4282" s="168"/>
      <c r="C4282" s="532"/>
      <c r="D4282" s="168"/>
      <c r="E4282" s="168"/>
      <c r="F4282" s="168"/>
      <c r="G4282" s="168"/>
      <c r="H4282" s="530"/>
      <c r="I4282" s="530"/>
      <c r="J4282" s="660"/>
      <c r="K4282" s="530"/>
      <c r="L4282" s="657"/>
      <c r="M4282" s="168"/>
      <c r="N4282" s="828"/>
      <c r="O4282" s="168"/>
      <c r="P4282" s="168"/>
      <c r="AB4282" s="1129" t="str">
        <f t="shared" si="86"/>
        <v/>
      </c>
    </row>
    <row r="4283" spans="1:28" ht="12.95" customHeight="1">
      <c r="A4283" s="168"/>
      <c r="B4283" s="168"/>
      <c r="C4283" s="532"/>
      <c r="D4283" s="168"/>
      <c r="E4283" s="168"/>
      <c r="F4283" s="168"/>
      <c r="G4283" s="168"/>
      <c r="H4283" s="530"/>
      <c r="I4283" s="530"/>
      <c r="J4283" s="660"/>
      <c r="K4283" s="530"/>
      <c r="L4283" s="657"/>
      <c r="M4283" s="168"/>
      <c r="N4283" s="828"/>
      <c r="O4283" s="168"/>
      <c r="P4283" s="168"/>
      <c r="AB4283" s="1129" t="str">
        <f t="shared" si="86"/>
        <v/>
      </c>
    </row>
    <row r="4284" spans="1:28" ht="12.95" customHeight="1">
      <c r="A4284" s="168"/>
      <c r="B4284" s="168"/>
      <c r="C4284" s="532"/>
      <c r="D4284" s="168"/>
      <c r="E4284" s="168"/>
      <c r="F4284" s="168"/>
      <c r="G4284" s="168"/>
      <c r="H4284" s="530"/>
      <c r="I4284" s="530"/>
      <c r="J4284" s="660"/>
      <c r="K4284" s="530"/>
      <c r="L4284" s="657"/>
      <c r="M4284" s="168"/>
      <c r="N4284" s="828"/>
      <c r="O4284" s="168"/>
      <c r="P4284" s="168"/>
      <c r="AB4284" s="1129" t="str">
        <f t="shared" si="86"/>
        <v/>
      </c>
    </row>
    <row r="4285" spans="1:28" ht="12.95" customHeight="1">
      <c r="A4285" s="168"/>
      <c r="B4285" s="168"/>
      <c r="C4285" s="532"/>
      <c r="D4285" s="168"/>
      <c r="E4285" s="168"/>
      <c r="F4285" s="168"/>
      <c r="G4285" s="168"/>
      <c r="H4285" s="530"/>
      <c r="I4285" s="530"/>
      <c r="J4285" s="660"/>
      <c r="K4285" s="530"/>
      <c r="L4285" s="657"/>
      <c r="M4285" s="168"/>
      <c r="N4285" s="828"/>
      <c r="O4285" s="168"/>
      <c r="P4285" s="168"/>
      <c r="AB4285" s="1129" t="str">
        <f t="shared" si="86"/>
        <v/>
      </c>
    </row>
    <row r="4286" spans="1:28" ht="12.95" customHeight="1">
      <c r="A4286" s="168"/>
      <c r="B4286" s="168"/>
      <c r="C4286" s="532"/>
      <c r="D4286" s="168"/>
      <c r="E4286" s="168"/>
      <c r="F4286" s="168"/>
      <c r="G4286" s="168"/>
      <c r="H4286" s="530"/>
      <c r="I4286" s="530"/>
      <c r="J4286" s="660"/>
      <c r="K4286" s="530"/>
      <c r="L4286" s="657"/>
      <c r="M4286" s="168"/>
      <c r="N4286" s="828"/>
      <c r="O4286" s="168"/>
      <c r="P4286" s="168"/>
      <c r="AB4286" s="1129" t="str">
        <f t="shared" si="86"/>
        <v/>
      </c>
    </row>
    <row r="4287" spans="1:28" ht="12.95" customHeight="1">
      <c r="A4287" s="168"/>
      <c r="B4287" s="168"/>
      <c r="C4287" s="532"/>
      <c r="D4287" s="168"/>
      <c r="E4287" s="168"/>
      <c r="F4287" s="168"/>
      <c r="G4287" s="168"/>
      <c r="H4287" s="530"/>
      <c r="I4287" s="530"/>
      <c r="J4287" s="660"/>
      <c r="K4287" s="530"/>
      <c r="L4287" s="657"/>
      <c r="M4287" s="168"/>
      <c r="N4287" s="828"/>
      <c r="O4287" s="168"/>
      <c r="P4287" s="168"/>
      <c r="AB4287" s="1129" t="str">
        <f t="shared" si="86"/>
        <v/>
      </c>
    </row>
    <row r="4288" spans="1:28" ht="12.95" customHeight="1">
      <c r="A4288" s="168"/>
      <c r="B4288" s="168"/>
      <c r="C4288" s="532"/>
      <c r="D4288" s="168"/>
      <c r="E4288" s="168"/>
      <c r="F4288" s="168"/>
      <c r="G4288" s="168"/>
      <c r="H4288" s="530"/>
      <c r="I4288" s="530"/>
      <c r="J4288" s="660"/>
      <c r="K4288" s="530"/>
      <c r="L4288" s="657"/>
      <c r="M4288" s="168"/>
      <c r="N4288" s="828"/>
      <c r="O4288" s="168"/>
      <c r="P4288" s="168"/>
      <c r="AB4288" s="1129" t="str">
        <f t="shared" si="86"/>
        <v/>
      </c>
    </row>
    <row r="4289" spans="1:28" ht="12.95" customHeight="1">
      <c r="A4289" s="168"/>
      <c r="B4289" s="168"/>
      <c r="C4289" s="532"/>
      <c r="D4289" s="168"/>
      <c r="E4289" s="168"/>
      <c r="F4289" s="168"/>
      <c r="G4289" s="168"/>
      <c r="H4289" s="530"/>
      <c r="I4289" s="530"/>
      <c r="J4289" s="660"/>
      <c r="K4289" s="530"/>
      <c r="L4289" s="657"/>
      <c r="M4289" s="168"/>
      <c r="N4289" s="828"/>
      <c r="O4289" s="168"/>
      <c r="P4289" s="168"/>
      <c r="AB4289" s="1129" t="str">
        <f t="shared" si="86"/>
        <v/>
      </c>
    </row>
    <row r="4290" spans="1:28" ht="12.95" customHeight="1">
      <c r="A4290" s="168"/>
      <c r="B4290" s="168"/>
      <c r="C4290" s="532"/>
      <c r="D4290" s="168"/>
      <c r="E4290" s="168"/>
      <c r="F4290" s="168"/>
      <c r="G4290" s="168"/>
      <c r="H4290" s="530"/>
      <c r="I4290" s="530"/>
      <c r="J4290" s="660"/>
      <c r="K4290" s="530"/>
      <c r="L4290" s="657"/>
      <c r="M4290" s="168"/>
      <c r="N4290" s="828"/>
      <c r="O4290" s="168"/>
      <c r="P4290" s="168"/>
      <c r="AB4290" s="1129" t="str">
        <f t="shared" si="86"/>
        <v/>
      </c>
    </row>
    <row r="4291" spans="1:28" ht="12.95" customHeight="1">
      <c r="A4291" s="168"/>
      <c r="B4291" s="168"/>
      <c r="C4291" s="532"/>
      <c r="D4291" s="168"/>
      <c r="E4291" s="168"/>
      <c r="F4291" s="168"/>
      <c r="G4291" s="168"/>
      <c r="H4291" s="530"/>
      <c r="I4291" s="530"/>
      <c r="J4291" s="660"/>
      <c r="K4291" s="530"/>
      <c r="L4291" s="657"/>
      <c r="M4291" s="168"/>
      <c r="N4291" s="828"/>
      <c r="O4291" s="168"/>
      <c r="P4291" s="168"/>
      <c r="AB4291" s="1129" t="str">
        <f t="shared" si="86"/>
        <v/>
      </c>
    </row>
    <row r="4292" spans="1:28" ht="12.95" customHeight="1">
      <c r="A4292" s="168"/>
      <c r="B4292" s="168"/>
      <c r="C4292" s="532"/>
      <c r="D4292" s="168"/>
      <c r="E4292" s="168"/>
      <c r="F4292" s="168"/>
      <c r="G4292" s="168"/>
      <c r="H4292" s="530"/>
      <c r="I4292" s="530"/>
      <c r="J4292" s="660"/>
      <c r="K4292" s="530"/>
      <c r="L4292" s="657"/>
      <c r="M4292" s="168"/>
      <c r="N4292" s="828"/>
      <c r="O4292" s="168"/>
      <c r="P4292" s="168"/>
      <c r="AB4292" s="1129" t="str">
        <f t="shared" si="86"/>
        <v/>
      </c>
    </row>
    <row r="4293" spans="1:28" ht="12.95" customHeight="1">
      <c r="A4293" s="168"/>
      <c r="B4293" s="168"/>
      <c r="C4293" s="532"/>
      <c r="D4293" s="168"/>
      <c r="E4293" s="168"/>
      <c r="F4293" s="168"/>
      <c r="G4293" s="168"/>
      <c r="H4293" s="530"/>
      <c r="I4293" s="530"/>
      <c r="J4293" s="660"/>
      <c r="K4293" s="530"/>
      <c r="L4293" s="657"/>
      <c r="M4293" s="168"/>
      <c r="N4293" s="828"/>
      <c r="O4293" s="168"/>
      <c r="P4293" s="168"/>
      <c r="AB4293" s="1129" t="str">
        <f t="shared" si="86"/>
        <v/>
      </c>
    </row>
    <row r="4294" spans="1:28" ht="12.95" customHeight="1">
      <c r="A4294" s="168"/>
      <c r="B4294" s="168"/>
      <c r="C4294" s="532"/>
      <c r="D4294" s="168"/>
      <c r="E4294" s="168"/>
      <c r="F4294" s="168"/>
      <c r="G4294" s="168"/>
      <c r="H4294" s="530"/>
      <c r="I4294" s="530"/>
      <c r="J4294" s="660"/>
      <c r="K4294" s="530"/>
      <c r="L4294" s="657"/>
      <c r="M4294" s="168"/>
      <c r="N4294" s="828"/>
      <c r="O4294" s="168"/>
      <c r="P4294" s="168"/>
      <c r="AB4294" s="1129" t="str">
        <f t="shared" si="86"/>
        <v/>
      </c>
    </row>
    <row r="4295" spans="1:28" ht="12.95" customHeight="1">
      <c r="A4295" s="168"/>
      <c r="B4295" s="168"/>
      <c r="C4295" s="532"/>
      <c r="D4295" s="168"/>
      <c r="E4295" s="168"/>
      <c r="F4295" s="168"/>
      <c r="G4295" s="168"/>
      <c r="H4295" s="530"/>
      <c r="I4295" s="530"/>
      <c r="J4295" s="660"/>
      <c r="K4295" s="530"/>
      <c r="L4295" s="657"/>
      <c r="M4295" s="168"/>
      <c r="N4295" s="828"/>
      <c r="O4295" s="168"/>
      <c r="P4295" s="168"/>
      <c r="AB4295" s="1129" t="str">
        <f t="shared" si="86"/>
        <v/>
      </c>
    </row>
    <row r="4296" spans="1:28" ht="12.95" customHeight="1">
      <c r="A4296" s="168"/>
      <c r="B4296" s="168"/>
      <c r="C4296" s="532"/>
      <c r="D4296" s="168"/>
      <c r="E4296" s="168"/>
      <c r="F4296" s="168"/>
      <c r="G4296" s="168"/>
      <c r="H4296" s="530"/>
      <c r="I4296" s="530"/>
      <c r="J4296" s="660"/>
      <c r="K4296" s="530"/>
      <c r="L4296" s="657"/>
      <c r="M4296" s="168"/>
      <c r="N4296" s="828"/>
      <c r="O4296" s="168"/>
      <c r="P4296" s="168"/>
      <c r="AB4296" s="1129" t="str">
        <f t="shared" si="86"/>
        <v/>
      </c>
    </row>
    <row r="4297" spans="1:28" ht="12.95" customHeight="1">
      <c r="A4297" s="168"/>
      <c r="B4297" s="168"/>
      <c r="C4297" s="532"/>
      <c r="D4297" s="168"/>
      <c r="E4297" s="168"/>
      <c r="F4297" s="168"/>
      <c r="G4297" s="168"/>
      <c r="H4297" s="530"/>
      <c r="I4297" s="530"/>
      <c r="J4297" s="660"/>
      <c r="K4297" s="530"/>
      <c r="L4297" s="657"/>
      <c r="M4297" s="168"/>
      <c r="N4297" s="828"/>
      <c r="O4297" s="168"/>
      <c r="P4297" s="168"/>
      <c r="AB4297" s="1129" t="str">
        <f t="shared" si="86"/>
        <v/>
      </c>
    </row>
    <row r="4298" spans="1:28" ht="12.95" customHeight="1">
      <c r="A4298" s="168"/>
      <c r="B4298" s="168"/>
      <c r="C4298" s="532"/>
      <c r="D4298" s="168"/>
      <c r="E4298" s="168"/>
      <c r="F4298" s="168"/>
      <c r="G4298" s="168"/>
      <c r="H4298" s="530"/>
      <c r="I4298" s="530"/>
      <c r="J4298" s="660"/>
      <c r="K4298" s="530"/>
      <c r="L4298" s="657"/>
      <c r="M4298" s="168"/>
      <c r="N4298" s="828"/>
      <c r="O4298" s="168"/>
      <c r="P4298" s="168"/>
      <c r="AB4298" s="1129" t="str">
        <f t="shared" si="86"/>
        <v/>
      </c>
    </row>
    <row r="4299" spans="1:28" ht="12.95" customHeight="1">
      <c r="A4299" s="168"/>
      <c r="B4299" s="168"/>
      <c r="C4299" s="532"/>
      <c r="D4299" s="168"/>
      <c r="E4299" s="168"/>
      <c r="F4299" s="168"/>
      <c r="G4299" s="168"/>
      <c r="H4299" s="530"/>
      <c r="I4299" s="530"/>
      <c r="J4299" s="660"/>
      <c r="K4299" s="530"/>
      <c r="L4299" s="657"/>
      <c r="M4299" s="168"/>
      <c r="N4299" s="828"/>
      <c r="O4299" s="168"/>
      <c r="P4299" s="168"/>
      <c r="AB4299" s="1129" t="str">
        <f t="shared" ref="AB4299:AB4362" si="87">IF(TRIM(A4299)="","",CONCATENATE(TRIM(D4299),TRIM(E4299)))</f>
        <v/>
      </c>
    </row>
    <row r="4300" spans="1:28" ht="12.95" customHeight="1">
      <c r="A4300" s="168"/>
      <c r="B4300" s="168"/>
      <c r="C4300" s="532"/>
      <c r="D4300" s="168"/>
      <c r="E4300" s="168"/>
      <c r="F4300" s="168"/>
      <c r="G4300" s="168"/>
      <c r="H4300" s="530"/>
      <c r="I4300" s="530"/>
      <c r="J4300" s="660"/>
      <c r="K4300" s="530"/>
      <c r="L4300" s="657"/>
      <c r="M4300" s="168"/>
      <c r="N4300" s="828"/>
      <c r="O4300" s="168"/>
      <c r="P4300" s="168"/>
      <c r="AB4300" s="1129" t="str">
        <f t="shared" si="87"/>
        <v/>
      </c>
    </row>
    <row r="4301" spans="1:28" ht="12.95" customHeight="1">
      <c r="A4301" s="168"/>
      <c r="B4301" s="168"/>
      <c r="C4301" s="532"/>
      <c r="D4301" s="168"/>
      <c r="E4301" s="168"/>
      <c r="F4301" s="168"/>
      <c r="G4301" s="168"/>
      <c r="H4301" s="530"/>
      <c r="I4301" s="530"/>
      <c r="J4301" s="660"/>
      <c r="K4301" s="530"/>
      <c r="L4301" s="657"/>
      <c r="M4301" s="168"/>
      <c r="N4301" s="828"/>
      <c r="O4301" s="168"/>
      <c r="P4301" s="168"/>
      <c r="AB4301" s="1129" t="str">
        <f t="shared" si="87"/>
        <v/>
      </c>
    </row>
    <row r="4302" spans="1:28" ht="12.95" customHeight="1">
      <c r="A4302" s="168"/>
      <c r="B4302" s="168"/>
      <c r="C4302" s="532"/>
      <c r="D4302" s="168"/>
      <c r="E4302" s="168"/>
      <c r="F4302" s="168"/>
      <c r="G4302" s="168"/>
      <c r="H4302" s="530"/>
      <c r="I4302" s="530"/>
      <c r="J4302" s="660"/>
      <c r="K4302" s="530"/>
      <c r="L4302" s="657"/>
      <c r="M4302" s="168"/>
      <c r="N4302" s="828"/>
      <c r="O4302" s="168"/>
      <c r="P4302" s="168"/>
      <c r="AB4302" s="1129" t="str">
        <f t="shared" si="87"/>
        <v/>
      </c>
    </row>
    <row r="4303" spans="1:28" ht="12.95" customHeight="1">
      <c r="A4303" s="168"/>
      <c r="B4303" s="168"/>
      <c r="C4303" s="532"/>
      <c r="D4303" s="168"/>
      <c r="E4303" s="168"/>
      <c r="F4303" s="168"/>
      <c r="G4303" s="168"/>
      <c r="H4303" s="530"/>
      <c r="I4303" s="530"/>
      <c r="J4303" s="660"/>
      <c r="K4303" s="530"/>
      <c r="L4303" s="657"/>
      <c r="M4303" s="168"/>
      <c r="N4303" s="828"/>
      <c r="O4303" s="168"/>
      <c r="P4303" s="168"/>
      <c r="AB4303" s="1129" t="str">
        <f t="shared" si="87"/>
        <v/>
      </c>
    </row>
    <row r="4304" spans="1:28" ht="12.95" customHeight="1">
      <c r="A4304" s="168"/>
      <c r="B4304" s="168"/>
      <c r="C4304" s="532"/>
      <c r="D4304" s="168"/>
      <c r="E4304" s="168"/>
      <c r="F4304" s="168"/>
      <c r="G4304" s="168"/>
      <c r="H4304" s="530"/>
      <c r="I4304" s="530"/>
      <c r="J4304" s="660"/>
      <c r="K4304" s="530"/>
      <c r="L4304" s="657"/>
      <c r="M4304" s="168"/>
      <c r="N4304" s="828"/>
      <c r="O4304" s="168"/>
      <c r="P4304" s="168"/>
      <c r="AB4304" s="1129" t="str">
        <f t="shared" si="87"/>
        <v/>
      </c>
    </row>
    <row r="4305" spans="1:28" ht="12.95" customHeight="1">
      <c r="A4305" s="168"/>
      <c r="B4305" s="168"/>
      <c r="C4305" s="532"/>
      <c r="D4305" s="168"/>
      <c r="E4305" s="168"/>
      <c r="F4305" s="168"/>
      <c r="G4305" s="168"/>
      <c r="H4305" s="530"/>
      <c r="I4305" s="530"/>
      <c r="J4305" s="660"/>
      <c r="K4305" s="530"/>
      <c r="L4305" s="657"/>
      <c r="M4305" s="168"/>
      <c r="N4305" s="828"/>
      <c r="O4305" s="168"/>
      <c r="P4305" s="168"/>
      <c r="AB4305" s="1129" t="str">
        <f t="shared" si="87"/>
        <v/>
      </c>
    </row>
    <row r="4306" spans="1:28" ht="12.95" customHeight="1">
      <c r="A4306" s="168"/>
      <c r="B4306" s="168"/>
      <c r="C4306" s="532"/>
      <c r="D4306" s="168"/>
      <c r="E4306" s="168"/>
      <c r="F4306" s="168"/>
      <c r="G4306" s="168"/>
      <c r="H4306" s="530"/>
      <c r="I4306" s="530"/>
      <c r="J4306" s="660"/>
      <c r="K4306" s="530"/>
      <c r="L4306" s="657"/>
      <c r="M4306" s="168"/>
      <c r="N4306" s="828"/>
      <c r="O4306" s="168"/>
      <c r="P4306" s="168"/>
      <c r="AB4306" s="1129" t="str">
        <f t="shared" si="87"/>
        <v/>
      </c>
    </row>
    <row r="4307" spans="1:28" ht="12.95" customHeight="1">
      <c r="A4307" s="168"/>
      <c r="B4307" s="168"/>
      <c r="C4307" s="532"/>
      <c r="D4307" s="168"/>
      <c r="E4307" s="168"/>
      <c r="F4307" s="168"/>
      <c r="G4307" s="168"/>
      <c r="H4307" s="530"/>
      <c r="I4307" s="530"/>
      <c r="J4307" s="660"/>
      <c r="K4307" s="530"/>
      <c r="L4307" s="657"/>
      <c r="M4307" s="168"/>
      <c r="N4307" s="828"/>
      <c r="O4307" s="168"/>
      <c r="P4307" s="168"/>
      <c r="AB4307" s="1129" t="str">
        <f t="shared" si="87"/>
        <v/>
      </c>
    </row>
    <row r="4308" spans="1:28" ht="12.95" customHeight="1">
      <c r="A4308" s="168"/>
      <c r="B4308" s="168"/>
      <c r="C4308" s="532"/>
      <c r="D4308" s="168"/>
      <c r="E4308" s="168"/>
      <c r="F4308" s="168"/>
      <c r="G4308" s="168"/>
      <c r="H4308" s="530"/>
      <c r="I4308" s="530"/>
      <c r="J4308" s="660"/>
      <c r="K4308" s="530"/>
      <c r="L4308" s="657"/>
      <c r="M4308" s="168"/>
      <c r="N4308" s="828"/>
      <c r="O4308" s="168"/>
      <c r="P4308" s="168"/>
      <c r="AB4308" s="1129" t="str">
        <f t="shared" si="87"/>
        <v/>
      </c>
    </row>
    <row r="4309" spans="1:28" ht="12.95" customHeight="1">
      <c r="A4309" s="168"/>
      <c r="B4309" s="168"/>
      <c r="C4309" s="532"/>
      <c r="D4309" s="168"/>
      <c r="E4309" s="168"/>
      <c r="F4309" s="168"/>
      <c r="G4309" s="168"/>
      <c r="H4309" s="530"/>
      <c r="I4309" s="530"/>
      <c r="J4309" s="660"/>
      <c r="K4309" s="530"/>
      <c r="L4309" s="657"/>
      <c r="M4309" s="168"/>
      <c r="N4309" s="828"/>
      <c r="O4309" s="168"/>
      <c r="P4309" s="168"/>
      <c r="AB4309" s="1129" t="str">
        <f t="shared" si="87"/>
        <v/>
      </c>
    </row>
    <row r="4310" spans="1:28" ht="12.95" customHeight="1">
      <c r="A4310" s="168"/>
      <c r="B4310" s="168"/>
      <c r="C4310" s="532"/>
      <c r="D4310" s="168"/>
      <c r="E4310" s="168"/>
      <c r="F4310" s="168"/>
      <c r="G4310" s="168"/>
      <c r="H4310" s="530"/>
      <c r="I4310" s="530"/>
      <c r="J4310" s="660"/>
      <c r="K4310" s="530"/>
      <c r="L4310" s="657"/>
      <c r="M4310" s="168"/>
      <c r="N4310" s="828"/>
      <c r="O4310" s="168"/>
      <c r="P4310" s="168"/>
      <c r="AB4310" s="1129" t="str">
        <f t="shared" si="87"/>
        <v/>
      </c>
    </row>
    <row r="4311" spans="1:28" ht="12.95" customHeight="1">
      <c r="A4311" s="168"/>
      <c r="B4311" s="168"/>
      <c r="C4311" s="532"/>
      <c r="D4311" s="168"/>
      <c r="E4311" s="168"/>
      <c r="F4311" s="168"/>
      <c r="G4311" s="168"/>
      <c r="H4311" s="530"/>
      <c r="I4311" s="530"/>
      <c r="J4311" s="660"/>
      <c r="K4311" s="530"/>
      <c r="L4311" s="657"/>
      <c r="M4311" s="168"/>
      <c r="N4311" s="828"/>
      <c r="O4311" s="168"/>
      <c r="P4311" s="168"/>
      <c r="AB4311" s="1129" t="str">
        <f t="shared" si="87"/>
        <v/>
      </c>
    </row>
    <row r="4312" spans="1:28" ht="12.95" customHeight="1">
      <c r="A4312" s="168"/>
      <c r="B4312" s="168"/>
      <c r="C4312" s="532"/>
      <c r="D4312" s="168"/>
      <c r="E4312" s="168"/>
      <c r="F4312" s="168"/>
      <c r="G4312" s="168"/>
      <c r="H4312" s="530"/>
      <c r="I4312" s="530"/>
      <c r="J4312" s="660"/>
      <c r="K4312" s="530"/>
      <c r="L4312" s="657"/>
      <c r="M4312" s="168"/>
      <c r="N4312" s="828"/>
      <c r="O4312" s="168"/>
      <c r="P4312" s="168"/>
      <c r="AB4312" s="1129" t="str">
        <f t="shared" si="87"/>
        <v/>
      </c>
    </row>
    <row r="4313" spans="1:28" ht="12.95" customHeight="1">
      <c r="A4313" s="168"/>
      <c r="B4313" s="168"/>
      <c r="C4313" s="532"/>
      <c r="D4313" s="168"/>
      <c r="E4313" s="168"/>
      <c r="F4313" s="168"/>
      <c r="G4313" s="168"/>
      <c r="H4313" s="530"/>
      <c r="I4313" s="530"/>
      <c r="J4313" s="660"/>
      <c r="K4313" s="530"/>
      <c r="L4313" s="657"/>
      <c r="M4313" s="168"/>
      <c r="N4313" s="828"/>
      <c r="O4313" s="168"/>
      <c r="P4313" s="168"/>
      <c r="AB4313" s="1129" t="str">
        <f t="shared" si="87"/>
        <v/>
      </c>
    </row>
    <row r="4314" spans="1:28" ht="12.95" customHeight="1">
      <c r="A4314" s="168"/>
      <c r="B4314" s="168"/>
      <c r="C4314" s="532"/>
      <c r="D4314" s="168"/>
      <c r="E4314" s="168"/>
      <c r="F4314" s="168"/>
      <c r="G4314" s="168"/>
      <c r="H4314" s="530"/>
      <c r="I4314" s="530"/>
      <c r="J4314" s="660"/>
      <c r="K4314" s="530"/>
      <c r="L4314" s="657"/>
      <c r="M4314" s="168"/>
      <c r="N4314" s="828"/>
      <c r="O4314" s="168"/>
      <c r="P4314" s="168"/>
      <c r="AB4314" s="1129" t="str">
        <f t="shared" si="87"/>
        <v/>
      </c>
    </row>
    <row r="4315" spans="1:28" ht="12.95" customHeight="1">
      <c r="A4315" s="168"/>
      <c r="B4315" s="168"/>
      <c r="C4315" s="532"/>
      <c r="D4315" s="168"/>
      <c r="E4315" s="168"/>
      <c r="F4315" s="168"/>
      <c r="G4315" s="168"/>
      <c r="H4315" s="530"/>
      <c r="I4315" s="530"/>
      <c r="J4315" s="660"/>
      <c r="K4315" s="530"/>
      <c r="L4315" s="657"/>
      <c r="M4315" s="168"/>
      <c r="N4315" s="828"/>
      <c r="O4315" s="168"/>
      <c r="P4315" s="168"/>
      <c r="AB4315" s="1129" t="str">
        <f t="shared" si="87"/>
        <v/>
      </c>
    </row>
    <row r="4316" spans="1:28" ht="12.95" customHeight="1">
      <c r="A4316" s="168"/>
      <c r="B4316" s="168"/>
      <c r="C4316" s="532"/>
      <c r="D4316" s="168"/>
      <c r="E4316" s="168"/>
      <c r="F4316" s="168"/>
      <c r="G4316" s="168"/>
      <c r="H4316" s="530"/>
      <c r="I4316" s="530"/>
      <c r="J4316" s="660"/>
      <c r="K4316" s="530"/>
      <c r="L4316" s="657"/>
      <c r="M4316" s="168"/>
      <c r="N4316" s="828"/>
      <c r="O4316" s="168"/>
      <c r="P4316" s="168"/>
      <c r="AB4316" s="1129" t="str">
        <f t="shared" si="87"/>
        <v/>
      </c>
    </row>
    <row r="4317" spans="1:28" ht="12.95" customHeight="1">
      <c r="A4317" s="168"/>
      <c r="B4317" s="168"/>
      <c r="C4317" s="532"/>
      <c r="D4317" s="168"/>
      <c r="E4317" s="168"/>
      <c r="F4317" s="168"/>
      <c r="G4317" s="168"/>
      <c r="H4317" s="530"/>
      <c r="I4317" s="530"/>
      <c r="J4317" s="660"/>
      <c r="K4317" s="530"/>
      <c r="L4317" s="657"/>
      <c r="M4317" s="168"/>
      <c r="N4317" s="828"/>
      <c r="O4317" s="168"/>
      <c r="P4317" s="168"/>
      <c r="AB4317" s="1129" t="str">
        <f t="shared" si="87"/>
        <v/>
      </c>
    </row>
    <row r="4318" spans="1:28" ht="12.95" customHeight="1">
      <c r="A4318" s="168"/>
      <c r="B4318" s="168"/>
      <c r="C4318" s="532"/>
      <c r="D4318" s="168"/>
      <c r="E4318" s="168"/>
      <c r="F4318" s="168"/>
      <c r="G4318" s="168"/>
      <c r="H4318" s="530"/>
      <c r="I4318" s="530"/>
      <c r="J4318" s="660"/>
      <c r="K4318" s="530"/>
      <c r="L4318" s="657"/>
      <c r="M4318" s="168"/>
      <c r="N4318" s="828"/>
      <c r="O4318" s="168"/>
      <c r="P4318" s="168"/>
      <c r="AB4318" s="1129" t="str">
        <f t="shared" si="87"/>
        <v/>
      </c>
    </row>
    <row r="4319" spans="1:28" ht="12.95" customHeight="1">
      <c r="A4319" s="168"/>
      <c r="B4319" s="168"/>
      <c r="C4319" s="532"/>
      <c r="D4319" s="168"/>
      <c r="E4319" s="168"/>
      <c r="F4319" s="168"/>
      <c r="G4319" s="168"/>
      <c r="H4319" s="530"/>
      <c r="I4319" s="530"/>
      <c r="J4319" s="660"/>
      <c r="K4319" s="530"/>
      <c r="L4319" s="657"/>
      <c r="M4319" s="168"/>
      <c r="N4319" s="828"/>
      <c r="O4319" s="168"/>
      <c r="P4319" s="168"/>
      <c r="AB4319" s="1129" t="str">
        <f t="shared" si="87"/>
        <v/>
      </c>
    </row>
    <row r="4320" spans="1:28" ht="12.95" customHeight="1">
      <c r="A4320" s="168"/>
      <c r="B4320" s="168"/>
      <c r="C4320" s="532"/>
      <c r="D4320" s="168"/>
      <c r="E4320" s="168"/>
      <c r="F4320" s="168"/>
      <c r="G4320" s="168"/>
      <c r="H4320" s="530"/>
      <c r="I4320" s="530"/>
      <c r="J4320" s="660"/>
      <c r="K4320" s="530"/>
      <c r="L4320" s="657"/>
      <c r="M4320" s="168"/>
      <c r="N4320" s="828"/>
      <c r="O4320" s="168"/>
      <c r="P4320" s="168"/>
      <c r="AB4320" s="1129" t="str">
        <f t="shared" si="87"/>
        <v/>
      </c>
    </row>
    <row r="4321" spans="1:28" ht="12.95" customHeight="1">
      <c r="A4321" s="168"/>
      <c r="B4321" s="168"/>
      <c r="C4321" s="532"/>
      <c r="D4321" s="168"/>
      <c r="E4321" s="168"/>
      <c r="F4321" s="168"/>
      <c r="G4321" s="168"/>
      <c r="H4321" s="530"/>
      <c r="I4321" s="530"/>
      <c r="J4321" s="660"/>
      <c r="K4321" s="530"/>
      <c r="L4321" s="657"/>
      <c r="M4321" s="168"/>
      <c r="N4321" s="828"/>
      <c r="O4321" s="168"/>
      <c r="P4321" s="168"/>
      <c r="AB4321" s="1129" t="str">
        <f t="shared" si="87"/>
        <v/>
      </c>
    </row>
    <row r="4322" spans="1:28" ht="12.95" customHeight="1">
      <c r="A4322" s="168"/>
      <c r="B4322" s="168"/>
      <c r="C4322" s="532"/>
      <c r="D4322" s="168"/>
      <c r="E4322" s="168"/>
      <c r="F4322" s="168"/>
      <c r="G4322" s="168"/>
      <c r="H4322" s="530"/>
      <c r="I4322" s="530"/>
      <c r="J4322" s="660"/>
      <c r="K4322" s="530"/>
      <c r="L4322" s="657"/>
      <c r="M4322" s="168"/>
      <c r="N4322" s="828"/>
      <c r="O4322" s="168"/>
      <c r="P4322" s="168"/>
      <c r="AB4322" s="1129" t="str">
        <f t="shared" si="87"/>
        <v/>
      </c>
    </row>
    <row r="4323" spans="1:28" ht="12.95" customHeight="1">
      <c r="A4323" s="168"/>
      <c r="B4323" s="168"/>
      <c r="C4323" s="532"/>
      <c r="D4323" s="168"/>
      <c r="E4323" s="168"/>
      <c r="F4323" s="168"/>
      <c r="G4323" s="168"/>
      <c r="H4323" s="530"/>
      <c r="I4323" s="530"/>
      <c r="J4323" s="660"/>
      <c r="K4323" s="530"/>
      <c r="L4323" s="657"/>
      <c r="M4323" s="168"/>
      <c r="N4323" s="828"/>
      <c r="O4323" s="168"/>
      <c r="P4323" s="168"/>
      <c r="AB4323" s="1129" t="str">
        <f t="shared" si="87"/>
        <v/>
      </c>
    </row>
    <row r="4324" spans="1:28" ht="12.95" customHeight="1">
      <c r="A4324" s="168"/>
      <c r="B4324" s="168"/>
      <c r="C4324" s="532"/>
      <c r="D4324" s="168"/>
      <c r="E4324" s="168"/>
      <c r="F4324" s="168"/>
      <c r="G4324" s="168"/>
      <c r="H4324" s="530"/>
      <c r="I4324" s="530"/>
      <c r="J4324" s="660"/>
      <c r="K4324" s="530"/>
      <c r="L4324" s="657"/>
      <c r="M4324" s="168"/>
      <c r="N4324" s="828"/>
      <c r="O4324" s="168"/>
      <c r="P4324" s="168"/>
      <c r="AB4324" s="1129" t="str">
        <f t="shared" si="87"/>
        <v/>
      </c>
    </row>
    <row r="4325" spans="1:28" ht="12.95" customHeight="1">
      <c r="A4325" s="168"/>
      <c r="B4325" s="168"/>
      <c r="C4325" s="532"/>
      <c r="D4325" s="168"/>
      <c r="E4325" s="168"/>
      <c r="F4325" s="168"/>
      <c r="G4325" s="168"/>
      <c r="H4325" s="530"/>
      <c r="I4325" s="530"/>
      <c r="J4325" s="660"/>
      <c r="K4325" s="530"/>
      <c r="L4325" s="657"/>
      <c r="M4325" s="168"/>
      <c r="N4325" s="828"/>
      <c r="O4325" s="168"/>
      <c r="P4325" s="168"/>
      <c r="AB4325" s="1129" t="str">
        <f t="shared" si="87"/>
        <v/>
      </c>
    </row>
    <row r="4326" spans="1:28" ht="12.95" customHeight="1">
      <c r="A4326" s="168"/>
      <c r="B4326" s="168"/>
      <c r="C4326" s="532"/>
      <c r="D4326" s="168"/>
      <c r="E4326" s="168"/>
      <c r="F4326" s="168"/>
      <c r="G4326" s="168"/>
      <c r="H4326" s="530"/>
      <c r="I4326" s="530"/>
      <c r="J4326" s="660"/>
      <c r="K4326" s="530"/>
      <c r="L4326" s="657"/>
      <c r="M4326" s="168"/>
      <c r="N4326" s="828"/>
      <c r="O4326" s="168"/>
      <c r="P4326" s="168"/>
      <c r="AB4326" s="1129" t="str">
        <f t="shared" si="87"/>
        <v/>
      </c>
    </row>
    <row r="4327" spans="1:28" ht="12.95" customHeight="1">
      <c r="A4327" s="168"/>
      <c r="B4327" s="168"/>
      <c r="C4327" s="532"/>
      <c r="D4327" s="168"/>
      <c r="E4327" s="168"/>
      <c r="F4327" s="168"/>
      <c r="G4327" s="168"/>
      <c r="H4327" s="530"/>
      <c r="I4327" s="530"/>
      <c r="J4327" s="660"/>
      <c r="K4327" s="530"/>
      <c r="L4327" s="657"/>
      <c r="M4327" s="168"/>
      <c r="N4327" s="828"/>
      <c r="O4327" s="168"/>
      <c r="P4327" s="168"/>
      <c r="AB4327" s="1129" t="str">
        <f t="shared" si="87"/>
        <v/>
      </c>
    </row>
    <row r="4328" spans="1:28" ht="12.95" customHeight="1">
      <c r="A4328" s="168"/>
      <c r="B4328" s="168"/>
      <c r="C4328" s="532"/>
      <c r="D4328" s="168"/>
      <c r="E4328" s="168"/>
      <c r="F4328" s="168"/>
      <c r="G4328" s="168"/>
      <c r="H4328" s="530"/>
      <c r="I4328" s="530"/>
      <c r="J4328" s="660"/>
      <c r="K4328" s="530"/>
      <c r="L4328" s="657"/>
      <c r="M4328" s="168"/>
      <c r="N4328" s="828"/>
      <c r="O4328" s="168"/>
      <c r="P4328" s="168"/>
      <c r="AB4328" s="1129" t="str">
        <f t="shared" si="87"/>
        <v/>
      </c>
    </row>
    <row r="4329" spans="1:28" ht="12.95" customHeight="1">
      <c r="A4329" s="168"/>
      <c r="B4329" s="168"/>
      <c r="C4329" s="532"/>
      <c r="D4329" s="168"/>
      <c r="E4329" s="168"/>
      <c r="F4329" s="168"/>
      <c r="G4329" s="168"/>
      <c r="H4329" s="530"/>
      <c r="I4329" s="530"/>
      <c r="J4329" s="660"/>
      <c r="K4329" s="530"/>
      <c r="L4329" s="657"/>
      <c r="M4329" s="168"/>
      <c r="N4329" s="828"/>
      <c r="O4329" s="168"/>
      <c r="P4329" s="168"/>
      <c r="AB4329" s="1129" t="str">
        <f t="shared" si="87"/>
        <v/>
      </c>
    </row>
    <row r="4330" spans="1:28" ht="12.95" customHeight="1">
      <c r="A4330" s="168"/>
      <c r="B4330" s="168"/>
      <c r="C4330" s="532"/>
      <c r="D4330" s="168"/>
      <c r="E4330" s="168"/>
      <c r="F4330" s="168"/>
      <c r="G4330" s="168"/>
      <c r="H4330" s="530"/>
      <c r="I4330" s="530"/>
      <c r="J4330" s="660"/>
      <c r="K4330" s="530"/>
      <c r="L4330" s="657"/>
      <c r="M4330" s="168"/>
      <c r="N4330" s="828"/>
      <c r="O4330" s="168"/>
      <c r="P4330" s="168"/>
      <c r="AB4330" s="1129" t="str">
        <f t="shared" si="87"/>
        <v/>
      </c>
    </row>
    <row r="4331" spans="1:28" ht="12.95" customHeight="1">
      <c r="A4331" s="168"/>
      <c r="B4331" s="168"/>
      <c r="C4331" s="532"/>
      <c r="D4331" s="168"/>
      <c r="E4331" s="168"/>
      <c r="F4331" s="168"/>
      <c r="G4331" s="168"/>
      <c r="H4331" s="530"/>
      <c r="I4331" s="530"/>
      <c r="J4331" s="660"/>
      <c r="K4331" s="530"/>
      <c r="L4331" s="657"/>
      <c r="M4331" s="168"/>
      <c r="N4331" s="828"/>
      <c r="O4331" s="168"/>
      <c r="P4331" s="168"/>
      <c r="AB4331" s="1129" t="str">
        <f t="shared" si="87"/>
        <v/>
      </c>
    </row>
    <row r="4332" spans="1:28" ht="12.95" customHeight="1">
      <c r="A4332" s="168"/>
      <c r="B4332" s="168"/>
      <c r="C4332" s="532"/>
      <c r="D4332" s="168"/>
      <c r="E4332" s="168"/>
      <c r="F4332" s="168"/>
      <c r="G4332" s="168"/>
      <c r="H4332" s="530"/>
      <c r="I4332" s="530"/>
      <c r="J4332" s="660"/>
      <c r="K4332" s="530"/>
      <c r="L4332" s="657"/>
      <c r="M4332" s="168"/>
      <c r="N4332" s="828"/>
      <c r="O4332" s="168"/>
      <c r="P4332" s="168"/>
      <c r="AB4332" s="1129" t="str">
        <f t="shared" si="87"/>
        <v/>
      </c>
    </row>
    <row r="4333" spans="1:28" ht="12.95" customHeight="1">
      <c r="A4333" s="168"/>
      <c r="B4333" s="168"/>
      <c r="C4333" s="532"/>
      <c r="D4333" s="168"/>
      <c r="E4333" s="168"/>
      <c r="F4333" s="168"/>
      <c r="G4333" s="168"/>
      <c r="H4333" s="530"/>
      <c r="I4333" s="530"/>
      <c r="J4333" s="660"/>
      <c r="K4333" s="530"/>
      <c r="L4333" s="657"/>
      <c r="M4333" s="168"/>
      <c r="N4333" s="828"/>
      <c r="O4333" s="168"/>
      <c r="P4333" s="168"/>
      <c r="AB4333" s="1129" t="str">
        <f t="shared" si="87"/>
        <v/>
      </c>
    </row>
    <row r="4334" spans="1:28" ht="12.95" customHeight="1">
      <c r="A4334" s="168"/>
      <c r="B4334" s="168"/>
      <c r="C4334" s="532"/>
      <c r="D4334" s="168"/>
      <c r="E4334" s="168"/>
      <c r="F4334" s="168"/>
      <c r="G4334" s="168"/>
      <c r="H4334" s="530"/>
      <c r="I4334" s="530"/>
      <c r="J4334" s="660"/>
      <c r="K4334" s="530"/>
      <c r="L4334" s="657"/>
      <c r="M4334" s="168"/>
      <c r="N4334" s="828"/>
      <c r="O4334" s="168"/>
      <c r="P4334" s="168"/>
      <c r="AB4334" s="1129" t="str">
        <f t="shared" si="87"/>
        <v/>
      </c>
    </row>
    <row r="4335" spans="1:28" ht="12.95" customHeight="1">
      <c r="A4335" s="168"/>
      <c r="B4335" s="168"/>
      <c r="C4335" s="532"/>
      <c r="D4335" s="168"/>
      <c r="E4335" s="168"/>
      <c r="F4335" s="168"/>
      <c r="G4335" s="168"/>
      <c r="H4335" s="530"/>
      <c r="I4335" s="530"/>
      <c r="J4335" s="660"/>
      <c r="K4335" s="530"/>
      <c r="L4335" s="657"/>
      <c r="M4335" s="168"/>
      <c r="N4335" s="828"/>
      <c r="O4335" s="168"/>
      <c r="P4335" s="168"/>
      <c r="AB4335" s="1129" t="str">
        <f t="shared" si="87"/>
        <v/>
      </c>
    </row>
    <row r="4336" spans="1:28" ht="12.95" customHeight="1">
      <c r="A4336" s="168"/>
      <c r="B4336" s="168"/>
      <c r="C4336" s="532"/>
      <c r="D4336" s="168"/>
      <c r="E4336" s="168"/>
      <c r="F4336" s="168"/>
      <c r="G4336" s="168"/>
      <c r="H4336" s="530"/>
      <c r="I4336" s="530"/>
      <c r="J4336" s="660"/>
      <c r="K4336" s="530"/>
      <c r="L4336" s="657"/>
      <c r="M4336" s="168"/>
      <c r="N4336" s="828"/>
      <c r="O4336" s="168"/>
      <c r="P4336" s="168"/>
      <c r="AB4336" s="1129" t="str">
        <f t="shared" si="87"/>
        <v/>
      </c>
    </row>
    <row r="4337" spans="1:28" ht="12.95" customHeight="1">
      <c r="A4337" s="168"/>
      <c r="B4337" s="168"/>
      <c r="C4337" s="532"/>
      <c r="D4337" s="168"/>
      <c r="E4337" s="168"/>
      <c r="F4337" s="168"/>
      <c r="G4337" s="168"/>
      <c r="H4337" s="530"/>
      <c r="I4337" s="530"/>
      <c r="J4337" s="660"/>
      <c r="K4337" s="530"/>
      <c r="L4337" s="657"/>
      <c r="M4337" s="168"/>
      <c r="N4337" s="828"/>
      <c r="O4337" s="168"/>
      <c r="P4337" s="168"/>
      <c r="AB4337" s="1129" t="str">
        <f t="shared" si="87"/>
        <v/>
      </c>
    </row>
    <row r="4338" spans="1:28" ht="12.95" customHeight="1">
      <c r="A4338" s="168"/>
      <c r="B4338" s="168"/>
      <c r="C4338" s="532"/>
      <c r="D4338" s="168"/>
      <c r="E4338" s="168"/>
      <c r="F4338" s="168"/>
      <c r="G4338" s="168"/>
      <c r="H4338" s="530"/>
      <c r="I4338" s="530"/>
      <c r="J4338" s="660"/>
      <c r="K4338" s="530"/>
      <c r="L4338" s="657"/>
      <c r="M4338" s="168"/>
      <c r="N4338" s="828"/>
      <c r="O4338" s="168"/>
      <c r="P4338" s="168"/>
      <c r="AB4338" s="1129" t="str">
        <f t="shared" si="87"/>
        <v/>
      </c>
    </row>
    <row r="4339" spans="1:28" ht="12.95" customHeight="1">
      <c r="A4339" s="168"/>
      <c r="B4339" s="168"/>
      <c r="C4339" s="532"/>
      <c r="D4339" s="168"/>
      <c r="E4339" s="168"/>
      <c r="F4339" s="168"/>
      <c r="G4339" s="168"/>
      <c r="H4339" s="530"/>
      <c r="I4339" s="530"/>
      <c r="J4339" s="660"/>
      <c r="K4339" s="530"/>
      <c r="L4339" s="657"/>
      <c r="M4339" s="168"/>
      <c r="N4339" s="828"/>
      <c r="O4339" s="168"/>
      <c r="P4339" s="168"/>
      <c r="AB4339" s="1129" t="str">
        <f t="shared" si="87"/>
        <v/>
      </c>
    </row>
    <row r="4340" spans="1:28" ht="12.95" customHeight="1">
      <c r="A4340" s="168"/>
      <c r="B4340" s="168"/>
      <c r="C4340" s="532"/>
      <c r="D4340" s="168"/>
      <c r="E4340" s="168"/>
      <c r="F4340" s="168"/>
      <c r="G4340" s="168"/>
      <c r="H4340" s="530"/>
      <c r="I4340" s="530"/>
      <c r="J4340" s="660"/>
      <c r="K4340" s="530"/>
      <c r="L4340" s="657"/>
      <c r="M4340" s="168"/>
      <c r="N4340" s="828"/>
      <c r="O4340" s="168"/>
      <c r="P4340" s="168"/>
      <c r="AB4340" s="1129" t="str">
        <f t="shared" si="87"/>
        <v/>
      </c>
    </row>
    <row r="4341" spans="1:28" ht="12.95" customHeight="1">
      <c r="A4341" s="168"/>
      <c r="B4341" s="168"/>
      <c r="C4341" s="532"/>
      <c r="D4341" s="168"/>
      <c r="E4341" s="168"/>
      <c r="F4341" s="168"/>
      <c r="G4341" s="168"/>
      <c r="H4341" s="530"/>
      <c r="I4341" s="530"/>
      <c r="J4341" s="660"/>
      <c r="K4341" s="530"/>
      <c r="L4341" s="657"/>
      <c r="M4341" s="168"/>
      <c r="N4341" s="828"/>
      <c r="O4341" s="168"/>
      <c r="P4341" s="168"/>
      <c r="AB4341" s="1129" t="str">
        <f t="shared" si="87"/>
        <v/>
      </c>
    </row>
    <row r="4342" spans="1:28" ht="12.95" customHeight="1">
      <c r="A4342" s="168"/>
      <c r="B4342" s="168"/>
      <c r="C4342" s="532"/>
      <c r="D4342" s="168"/>
      <c r="E4342" s="168"/>
      <c r="F4342" s="168"/>
      <c r="G4342" s="168"/>
      <c r="H4342" s="530"/>
      <c r="I4342" s="530"/>
      <c r="J4342" s="660"/>
      <c r="K4342" s="530"/>
      <c r="L4342" s="657"/>
      <c r="M4342" s="168"/>
      <c r="N4342" s="828"/>
      <c r="O4342" s="168"/>
      <c r="P4342" s="168"/>
      <c r="AB4342" s="1129" t="str">
        <f t="shared" si="87"/>
        <v/>
      </c>
    </row>
    <row r="4343" spans="1:28" ht="12.95" customHeight="1">
      <c r="A4343" s="168"/>
      <c r="B4343" s="168"/>
      <c r="C4343" s="532"/>
      <c r="D4343" s="168"/>
      <c r="E4343" s="168"/>
      <c r="F4343" s="168"/>
      <c r="G4343" s="168"/>
      <c r="H4343" s="530"/>
      <c r="I4343" s="530"/>
      <c r="J4343" s="660"/>
      <c r="K4343" s="530"/>
      <c r="L4343" s="657"/>
      <c r="M4343" s="168"/>
      <c r="N4343" s="828"/>
      <c r="O4343" s="168"/>
      <c r="P4343" s="168"/>
      <c r="AB4343" s="1129" t="str">
        <f t="shared" si="87"/>
        <v/>
      </c>
    </row>
    <row r="4344" spans="1:28" ht="12.95" customHeight="1">
      <c r="A4344" s="168"/>
      <c r="B4344" s="168"/>
      <c r="C4344" s="532"/>
      <c r="D4344" s="168"/>
      <c r="E4344" s="168"/>
      <c r="F4344" s="168"/>
      <c r="G4344" s="168"/>
      <c r="H4344" s="530"/>
      <c r="I4344" s="530"/>
      <c r="J4344" s="660"/>
      <c r="K4344" s="530"/>
      <c r="L4344" s="657"/>
      <c r="M4344" s="168"/>
      <c r="N4344" s="828"/>
      <c r="O4344" s="168"/>
      <c r="P4344" s="168"/>
      <c r="AB4344" s="1129" t="str">
        <f t="shared" si="87"/>
        <v/>
      </c>
    </row>
    <row r="4345" spans="1:28" ht="12.95" customHeight="1">
      <c r="A4345" s="168"/>
      <c r="B4345" s="168"/>
      <c r="C4345" s="532"/>
      <c r="D4345" s="168"/>
      <c r="E4345" s="168"/>
      <c r="F4345" s="168"/>
      <c r="G4345" s="168"/>
      <c r="H4345" s="530"/>
      <c r="I4345" s="530"/>
      <c r="J4345" s="660"/>
      <c r="K4345" s="530"/>
      <c r="L4345" s="657"/>
      <c r="M4345" s="168"/>
      <c r="N4345" s="828"/>
      <c r="O4345" s="168"/>
      <c r="P4345" s="168"/>
      <c r="AB4345" s="1129" t="str">
        <f t="shared" si="87"/>
        <v/>
      </c>
    </row>
    <row r="4346" spans="1:28" ht="12.95" customHeight="1">
      <c r="A4346" s="168"/>
      <c r="B4346" s="168"/>
      <c r="C4346" s="532"/>
      <c r="D4346" s="168"/>
      <c r="E4346" s="168"/>
      <c r="F4346" s="168"/>
      <c r="G4346" s="168"/>
      <c r="H4346" s="530"/>
      <c r="I4346" s="530"/>
      <c r="J4346" s="660"/>
      <c r="K4346" s="530"/>
      <c r="L4346" s="657"/>
      <c r="M4346" s="168"/>
      <c r="N4346" s="828"/>
      <c r="O4346" s="168"/>
      <c r="P4346" s="168"/>
      <c r="AB4346" s="1129" t="str">
        <f t="shared" si="87"/>
        <v/>
      </c>
    </row>
    <row r="4347" spans="1:28" ht="12.95" customHeight="1">
      <c r="A4347" s="168"/>
      <c r="B4347" s="168"/>
      <c r="C4347" s="532"/>
      <c r="D4347" s="168"/>
      <c r="E4347" s="168"/>
      <c r="F4347" s="168"/>
      <c r="G4347" s="168"/>
      <c r="H4347" s="530"/>
      <c r="I4347" s="530"/>
      <c r="J4347" s="660"/>
      <c r="K4347" s="530"/>
      <c r="L4347" s="657"/>
      <c r="M4347" s="168"/>
      <c r="N4347" s="828"/>
      <c r="O4347" s="168"/>
      <c r="P4347" s="168"/>
      <c r="AB4347" s="1129" t="str">
        <f t="shared" si="87"/>
        <v/>
      </c>
    </row>
    <row r="4348" spans="1:28" ht="12.95" customHeight="1">
      <c r="A4348" s="168"/>
      <c r="B4348" s="168"/>
      <c r="C4348" s="532"/>
      <c r="D4348" s="168"/>
      <c r="E4348" s="168"/>
      <c r="F4348" s="168"/>
      <c r="G4348" s="168"/>
      <c r="H4348" s="530"/>
      <c r="I4348" s="530"/>
      <c r="J4348" s="660"/>
      <c r="K4348" s="530"/>
      <c r="L4348" s="657"/>
      <c r="M4348" s="168"/>
      <c r="N4348" s="828"/>
      <c r="O4348" s="168"/>
      <c r="P4348" s="168"/>
      <c r="AB4348" s="1129" t="str">
        <f t="shared" si="87"/>
        <v/>
      </c>
    </row>
    <row r="4349" spans="1:28" ht="12.95" customHeight="1">
      <c r="A4349" s="168"/>
      <c r="B4349" s="168"/>
      <c r="C4349" s="532"/>
      <c r="D4349" s="168"/>
      <c r="E4349" s="168"/>
      <c r="F4349" s="168"/>
      <c r="G4349" s="168"/>
      <c r="H4349" s="530"/>
      <c r="I4349" s="530"/>
      <c r="J4349" s="660"/>
      <c r="K4349" s="530"/>
      <c r="L4349" s="657"/>
      <c r="M4349" s="168"/>
      <c r="N4349" s="828"/>
      <c r="O4349" s="168"/>
      <c r="P4349" s="168"/>
      <c r="AB4349" s="1129" t="str">
        <f t="shared" si="87"/>
        <v/>
      </c>
    </row>
    <row r="4350" spans="1:28" ht="12.95" customHeight="1">
      <c r="A4350" s="168"/>
      <c r="B4350" s="168"/>
      <c r="C4350" s="532"/>
      <c r="D4350" s="168"/>
      <c r="E4350" s="168"/>
      <c r="F4350" s="168"/>
      <c r="G4350" s="168"/>
      <c r="H4350" s="530"/>
      <c r="I4350" s="530"/>
      <c r="J4350" s="660"/>
      <c r="K4350" s="530"/>
      <c r="L4350" s="657"/>
      <c r="M4350" s="168"/>
      <c r="N4350" s="828"/>
      <c r="O4350" s="168"/>
      <c r="P4350" s="168"/>
      <c r="AB4350" s="1129" t="str">
        <f t="shared" si="87"/>
        <v/>
      </c>
    </row>
    <row r="4351" spans="1:28" ht="12.95" customHeight="1">
      <c r="A4351" s="168"/>
      <c r="B4351" s="168"/>
      <c r="C4351" s="532"/>
      <c r="D4351" s="168"/>
      <c r="E4351" s="168"/>
      <c r="F4351" s="168"/>
      <c r="G4351" s="168"/>
      <c r="H4351" s="530"/>
      <c r="I4351" s="530"/>
      <c r="J4351" s="660"/>
      <c r="K4351" s="530"/>
      <c r="L4351" s="657"/>
      <c r="M4351" s="168"/>
      <c r="N4351" s="828"/>
      <c r="O4351" s="168"/>
      <c r="P4351" s="168"/>
      <c r="AB4351" s="1129" t="str">
        <f t="shared" si="87"/>
        <v/>
      </c>
    </row>
    <row r="4352" spans="1:28" ht="12.95" customHeight="1">
      <c r="A4352" s="168"/>
      <c r="B4352" s="168"/>
      <c r="C4352" s="532"/>
      <c r="D4352" s="168"/>
      <c r="E4352" s="168"/>
      <c r="F4352" s="168"/>
      <c r="G4352" s="168"/>
      <c r="H4352" s="530"/>
      <c r="I4352" s="530"/>
      <c r="J4352" s="660"/>
      <c r="K4352" s="530"/>
      <c r="L4352" s="657"/>
      <c r="M4352" s="168"/>
      <c r="N4352" s="828"/>
      <c r="O4352" s="168"/>
      <c r="P4352" s="168"/>
      <c r="AB4352" s="1129" t="str">
        <f t="shared" si="87"/>
        <v/>
      </c>
    </row>
    <row r="4353" spans="1:28" ht="12.95" customHeight="1">
      <c r="A4353" s="168"/>
      <c r="B4353" s="168"/>
      <c r="C4353" s="532"/>
      <c r="D4353" s="168"/>
      <c r="E4353" s="168"/>
      <c r="F4353" s="168"/>
      <c r="G4353" s="168"/>
      <c r="H4353" s="530"/>
      <c r="I4353" s="530"/>
      <c r="J4353" s="660"/>
      <c r="K4353" s="530"/>
      <c r="L4353" s="657"/>
      <c r="M4353" s="168"/>
      <c r="N4353" s="828"/>
      <c r="O4353" s="168"/>
      <c r="P4353" s="168"/>
      <c r="AB4353" s="1129" t="str">
        <f t="shared" si="87"/>
        <v/>
      </c>
    </row>
    <row r="4354" spans="1:28" ht="12.95" customHeight="1">
      <c r="A4354" s="168"/>
      <c r="B4354" s="168"/>
      <c r="C4354" s="532"/>
      <c r="D4354" s="168"/>
      <c r="E4354" s="168"/>
      <c r="F4354" s="168"/>
      <c r="G4354" s="168"/>
      <c r="H4354" s="530"/>
      <c r="I4354" s="530"/>
      <c r="J4354" s="660"/>
      <c r="K4354" s="530"/>
      <c r="L4354" s="657"/>
      <c r="M4354" s="168"/>
      <c r="N4354" s="828"/>
      <c r="O4354" s="168"/>
      <c r="P4354" s="168"/>
      <c r="AB4354" s="1129" t="str">
        <f t="shared" si="87"/>
        <v/>
      </c>
    </row>
    <row r="4355" spans="1:28" ht="12.95" customHeight="1">
      <c r="A4355" s="168"/>
      <c r="B4355" s="168"/>
      <c r="C4355" s="532"/>
      <c r="D4355" s="168"/>
      <c r="E4355" s="168"/>
      <c r="F4355" s="168"/>
      <c r="G4355" s="168"/>
      <c r="H4355" s="530"/>
      <c r="I4355" s="530"/>
      <c r="J4355" s="660"/>
      <c r="K4355" s="530"/>
      <c r="L4355" s="657"/>
      <c r="M4355" s="168"/>
      <c r="N4355" s="828"/>
      <c r="O4355" s="168"/>
      <c r="P4355" s="168"/>
      <c r="AB4355" s="1129" t="str">
        <f t="shared" si="87"/>
        <v/>
      </c>
    </row>
    <row r="4356" spans="1:28" ht="12.95" customHeight="1">
      <c r="A4356" s="168"/>
      <c r="B4356" s="168"/>
      <c r="C4356" s="532"/>
      <c r="D4356" s="168"/>
      <c r="E4356" s="168"/>
      <c r="F4356" s="168"/>
      <c r="G4356" s="168"/>
      <c r="H4356" s="530"/>
      <c r="I4356" s="530"/>
      <c r="J4356" s="660"/>
      <c r="K4356" s="530"/>
      <c r="L4356" s="657"/>
      <c r="M4356" s="168"/>
      <c r="N4356" s="828"/>
      <c r="O4356" s="168"/>
      <c r="P4356" s="168"/>
      <c r="AB4356" s="1129" t="str">
        <f t="shared" si="87"/>
        <v/>
      </c>
    </row>
    <row r="4357" spans="1:28" ht="12.95" customHeight="1">
      <c r="A4357" s="168"/>
      <c r="B4357" s="168"/>
      <c r="C4357" s="532"/>
      <c r="D4357" s="168"/>
      <c r="E4357" s="168"/>
      <c r="F4357" s="168"/>
      <c r="G4357" s="168"/>
      <c r="H4357" s="530"/>
      <c r="I4357" s="530"/>
      <c r="J4357" s="660"/>
      <c r="K4357" s="530"/>
      <c r="L4357" s="657"/>
      <c r="M4357" s="168"/>
      <c r="N4357" s="828"/>
      <c r="O4357" s="168"/>
      <c r="P4357" s="168"/>
      <c r="AB4357" s="1129" t="str">
        <f t="shared" si="87"/>
        <v/>
      </c>
    </row>
    <row r="4358" spans="1:28" ht="12.95" customHeight="1">
      <c r="A4358" s="168"/>
      <c r="B4358" s="168"/>
      <c r="C4358" s="532"/>
      <c r="D4358" s="168"/>
      <c r="E4358" s="168"/>
      <c r="F4358" s="168"/>
      <c r="G4358" s="168"/>
      <c r="H4358" s="530"/>
      <c r="I4358" s="530"/>
      <c r="J4358" s="660"/>
      <c r="K4358" s="530"/>
      <c r="L4358" s="657"/>
      <c r="M4358" s="168"/>
      <c r="N4358" s="828"/>
      <c r="O4358" s="168"/>
      <c r="P4358" s="168"/>
      <c r="AB4358" s="1129" t="str">
        <f t="shared" si="87"/>
        <v/>
      </c>
    </row>
    <row r="4359" spans="1:28" ht="12.95" customHeight="1">
      <c r="A4359" s="168"/>
      <c r="B4359" s="168"/>
      <c r="C4359" s="532"/>
      <c r="D4359" s="168"/>
      <c r="E4359" s="168"/>
      <c r="F4359" s="168"/>
      <c r="G4359" s="168"/>
      <c r="H4359" s="530"/>
      <c r="I4359" s="530"/>
      <c r="J4359" s="660"/>
      <c r="K4359" s="530"/>
      <c r="L4359" s="657"/>
      <c r="M4359" s="168"/>
      <c r="N4359" s="828"/>
      <c r="O4359" s="168"/>
      <c r="P4359" s="168"/>
      <c r="AB4359" s="1129" t="str">
        <f t="shared" si="87"/>
        <v/>
      </c>
    </row>
    <row r="4360" spans="1:28" ht="12.95" customHeight="1">
      <c r="A4360" s="168"/>
      <c r="B4360" s="168"/>
      <c r="C4360" s="532"/>
      <c r="D4360" s="168"/>
      <c r="E4360" s="168"/>
      <c r="F4360" s="168"/>
      <c r="G4360" s="168"/>
      <c r="H4360" s="530"/>
      <c r="I4360" s="530"/>
      <c r="J4360" s="660"/>
      <c r="K4360" s="530"/>
      <c r="L4360" s="657"/>
      <c r="M4360" s="168"/>
      <c r="N4360" s="828"/>
      <c r="O4360" s="168"/>
      <c r="P4360" s="168"/>
      <c r="AB4360" s="1129" t="str">
        <f t="shared" si="87"/>
        <v/>
      </c>
    </row>
    <row r="4361" spans="1:28" ht="12.95" customHeight="1">
      <c r="A4361" s="168"/>
      <c r="B4361" s="168"/>
      <c r="C4361" s="532"/>
      <c r="D4361" s="168"/>
      <c r="E4361" s="168"/>
      <c r="F4361" s="168"/>
      <c r="G4361" s="168"/>
      <c r="H4361" s="530"/>
      <c r="I4361" s="530"/>
      <c r="J4361" s="660"/>
      <c r="K4361" s="530"/>
      <c r="L4361" s="657"/>
      <c r="M4361" s="168"/>
      <c r="N4361" s="828"/>
      <c r="O4361" s="168"/>
      <c r="P4361" s="168"/>
      <c r="AB4361" s="1129" t="str">
        <f t="shared" si="87"/>
        <v/>
      </c>
    </row>
    <row r="4362" spans="1:28" ht="12.95" customHeight="1">
      <c r="A4362" s="168"/>
      <c r="B4362" s="168"/>
      <c r="C4362" s="532"/>
      <c r="D4362" s="168"/>
      <c r="E4362" s="168"/>
      <c r="F4362" s="168"/>
      <c r="G4362" s="168"/>
      <c r="H4362" s="530"/>
      <c r="I4362" s="530"/>
      <c r="J4362" s="660"/>
      <c r="K4362" s="530"/>
      <c r="L4362" s="657"/>
      <c r="M4362" s="168"/>
      <c r="N4362" s="828"/>
      <c r="O4362" s="168"/>
      <c r="P4362" s="168"/>
      <c r="AB4362" s="1129" t="str">
        <f t="shared" si="87"/>
        <v/>
      </c>
    </row>
    <row r="4363" spans="1:28" ht="12.95" customHeight="1">
      <c r="A4363" s="168"/>
      <c r="B4363" s="168"/>
      <c r="C4363" s="532"/>
      <c r="D4363" s="168"/>
      <c r="E4363" s="168"/>
      <c r="F4363" s="168"/>
      <c r="G4363" s="168"/>
      <c r="H4363" s="530"/>
      <c r="I4363" s="530"/>
      <c r="J4363" s="660"/>
      <c r="K4363" s="530"/>
      <c r="L4363" s="657"/>
      <c r="M4363" s="168"/>
      <c r="N4363" s="828"/>
      <c r="O4363" s="168"/>
      <c r="P4363" s="168"/>
      <c r="AB4363" s="1129" t="str">
        <f t="shared" ref="AB4363:AB4426" si="88">IF(TRIM(A4363)="","",CONCATENATE(TRIM(D4363),TRIM(E4363)))</f>
        <v/>
      </c>
    </row>
    <row r="4364" spans="1:28" ht="12.95" customHeight="1">
      <c r="A4364" s="168"/>
      <c r="B4364" s="168"/>
      <c r="C4364" s="532"/>
      <c r="D4364" s="168"/>
      <c r="E4364" s="168"/>
      <c r="F4364" s="168"/>
      <c r="G4364" s="168"/>
      <c r="H4364" s="530"/>
      <c r="I4364" s="530"/>
      <c r="J4364" s="660"/>
      <c r="K4364" s="530"/>
      <c r="L4364" s="657"/>
      <c r="M4364" s="168"/>
      <c r="N4364" s="828"/>
      <c r="O4364" s="168"/>
      <c r="P4364" s="168"/>
      <c r="AB4364" s="1129" t="str">
        <f t="shared" si="88"/>
        <v/>
      </c>
    </row>
    <row r="4365" spans="1:28" ht="12.95" customHeight="1">
      <c r="A4365" s="168"/>
      <c r="B4365" s="168"/>
      <c r="C4365" s="532"/>
      <c r="D4365" s="168"/>
      <c r="E4365" s="168"/>
      <c r="F4365" s="168"/>
      <c r="G4365" s="168"/>
      <c r="H4365" s="530"/>
      <c r="I4365" s="530"/>
      <c r="J4365" s="660"/>
      <c r="K4365" s="530"/>
      <c r="L4365" s="657"/>
      <c r="M4365" s="168"/>
      <c r="N4365" s="828"/>
      <c r="O4365" s="168"/>
      <c r="P4365" s="168"/>
      <c r="AB4365" s="1129" t="str">
        <f t="shared" si="88"/>
        <v/>
      </c>
    </row>
    <row r="4366" spans="1:28" ht="12.95" customHeight="1">
      <c r="A4366" s="168"/>
      <c r="B4366" s="168"/>
      <c r="C4366" s="532"/>
      <c r="D4366" s="168"/>
      <c r="E4366" s="168"/>
      <c r="F4366" s="168"/>
      <c r="G4366" s="168"/>
      <c r="H4366" s="530"/>
      <c r="I4366" s="530"/>
      <c r="J4366" s="660"/>
      <c r="K4366" s="530"/>
      <c r="L4366" s="657"/>
      <c r="M4366" s="168"/>
      <c r="N4366" s="828"/>
      <c r="O4366" s="168"/>
      <c r="P4366" s="168"/>
      <c r="AB4366" s="1129" t="str">
        <f t="shared" si="88"/>
        <v/>
      </c>
    </row>
    <row r="4367" spans="1:28" ht="12.95" customHeight="1">
      <c r="A4367" s="168"/>
      <c r="B4367" s="168"/>
      <c r="C4367" s="532"/>
      <c r="D4367" s="168"/>
      <c r="E4367" s="168"/>
      <c r="F4367" s="168"/>
      <c r="G4367" s="168"/>
      <c r="H4367" s="530"/>
      <c r="I4367" s="530"/>
      <c r="J4367" s="660"/>
      <c r="K4367" s="530"/>
      <c r="L4367" s="657"/>
      <c r="M4367" s="168"/>
      <c r="N4367" s="828"/>
      <c r="O4367" s="168"/>
      <c r="P4367" s="168"/>
      <c r="AB4367" s="1129" t="str">
        <f t="shared" si="88"/>
        <v/>
      </c>
    </row>
    <row r="4368" spans="1:28" ht="12.95" customHeight="1">
      <c r="A4368" s="168"/>
      <c r="B4368" s="168"/>
      <c r="C4368" s="532"/>
      <c r="D4368" s="168"/>
      <c r="E4368" s="168"/>
      <c r="F4368" s="168"/>
      <c r="G4368" s="168"/>
      <c r="H4368" s="530"/>
      <c r="I4368" s="530"/>
      <c r="J4368" s="660"/>
      <c r="K4368" s="530"/>
      <c r="L4368" s="657"/>
      <c r="M4368" s="168"/>
      <c r="N4368" s="828"/>
      <c r="O4368" s="168"/>
      <c r="P4368" s="168"/>
      <c r="AB4368" s="1129" t="str">
        <f t="shared" si="88"/>
        <v/>
      </c>
    </row>
    <row r="4369" spans="1:28" ht="12.95" customHeight="1">
      <c r="A4369" s="168"/>
      <c r="B4369" s="168"/>
      <c r="C4369" s="532"/>
      <c r="D4369" s="168"/>
      <c r="E4369" s="168"/>
      <c r="F4369" s="168"/>
      <c r="G4369" s="168"/>
      <c r="H4369" s="530"/>
      <c r="I4369" s="530"/>
      <c r="J4369" s="660"/>
      <c r="K4369" s="530"/>
      <c r="L4369" s="657"/>
      <c r="M4369" s="168"/>
      <c r="N4369" s="828"/>
      <c r="O4369" s="168"/>
      <c r="P4369" s="168"/>
      <c r="AB4369" s="1129" t="str">
        <f t="shared" si="88"/>
        <v/>
      </c>
    </row>
    <row r="4370" spans="1:28" ht="12.95" customHeight="1">
      <c r="A4370" s="168"/>
      <c r="B4370" s="168"/>
      <c r="C4370" s="532"/>
      <c r="D4370" s="168"/>
      <c r="E4370" s="168"/>
      <c r="F4370" s="168"/>
      <c r="G4370" s="168"/>
      <c r="H4370" s="530"/>
      <c r="I4370" s="530"/>
      <c r="J4370" s="660"/>
      <c r="K4370" s="530"/>
      <c r="L4370" s="657"/>
      <c r="M4370" s="168"/>
      <c r="N4370" s="828"/>
      <c r="O4370" s="168"/>
      <c r="P4370" s="168"/>
      <c r="AB4370" s="1129" t="str">
        <f t="shared" si="88"/>
        <v/>
      </c>
    </row>
    <row r="4371" spans="1:28" ht="12.95" customHeight="1">
      <c r="A4371" s="168"/>
      <c r="B4371" s="168"/>
      <c r="C4371" s="532"/>
      <c r="D4371" s="168"/>
      <c r="E4371" s="168"/>
      <c r="F4371" s="168"/>
      <c r="G4371" s="168"/>
      <c r="H4371" s="530"/>
      <c r="I4371" s="530"/>
      <c r="J4371" s="660"/>
      <c r="K4371" s="530"/>
      <c r="L4371" s="657"/>
      <c r="M4371" s="168"/>
      <c r="N4371" s="828"/>
      <c r="O4371" s="168"/>
      <c r="P4371" s="168"/>
      <c r="AB4371" s="1129" t="str">
        <f t="shared" si="88"/>
        <v/>
      </c>
    </row>
    <row r="4372" spans="1:28" ht="12.95" customHeight="1">
      <c r="A4372" s="168"/>
      <c r="B4372" s="168"/>
      <c r="C4372" s="532"/>
      <c r="D4372" s="168"/>
      <c r="E4372" s="168"/>
      <c r="F4372" s="168"/>
      <c r="G4372" s="168"/>
      <c r="H4372" s="530"/>
      <c r="I4372" s="530"/>
      <c r="J4372" s="660"/>
      <c r="K4372" s="530"/>
      <c r="L4372" s="657"/>
      <c r="M4372" s="168"/>
      <c r="N4372" s="828"/>
      <c r="O4372" s="168"/>
      <c r="P4372" s="168"/>
      <c r="AB4372" s="1129" t="str">
        <f t="shared" si="88"/>
        <v/>
      </c>
    </row>
    <row r="4373" spans="1:28" ht="12.95" customHeight="1">
      <c r="A4373" s="168"/>
      <c r="B4373" s="168"/>
      <c r="C4373" s="532"/>
      <c r="D4373" s="168"/>
      <c r="E4373" s="168"/>
      <c r="F4373" s="168"/>
      <c r="G4373" s="168"/>
      <c r="H4373" s="530"/>
      <c r="I4373" s="530"/>
      <c r="J4373" s="660"/>
      <c r="K4373" s="530"/>
      <c r="L4373" s="657"/>
      <c r="M4373" s="168"/>
      <c r="N4373" s="828"/>
      <c r="O4373" s="168"/>
      <c r="P4373" s="168"/>
      <c r="AB4373" s="1129" t="str">
        <f t="shared" si="88"/>
        <v/>
      </c>
    </row>
    <row r="4374" spans="1:28" ht="12.95" customHeight="1">
      <c r="A4374" s="168"/>
      <c r="B4374" s="168"/>
      <c r="C4374" s="532"/>
      <c r="D4374" s="168"/>
      <c r="E4374" s="168"/>
      <c r="F4374" s="168"/>
      <c r="G4374" s="168"/>
      <c r="H4374" s="530"/>
      <c r="I4374" s="530"/>
      <c r="J4374" s="660"/>
      <c r="K4374" s="530"/>
      <c r="L4374" s="657"/>
      <c r="M4374" s="168"/>
      <c r="N4374" s="828"/>
      <c r="O4374" s="168"/>
      <c r="P4374" s="168"/>
      <c r="AB4374" s="1129" t="str">
        <f t="shared" si="88"/>
        <v/>
      </c>
    </row>
    <row r="4375" spans="1:28" ht="12.95" customHeight="1">
      <c r="A4375" s="168"/>
      <c r="B4375" s="168"/>
      <c r="C4375" s="532"/>
      <c r="D4375" s="168"/>
      <c r="E4375" s="168"/>
      <c r="F4375" s="168"/>
      <c r="G4375" s="168"/>
      <c r="H4375" s="530"/>
      <c r="I4375" s="530"/>
      <c r="J4375" s="660"/>
      <c r="K4375" s="530"/>
      <c r="L4375" s="657"/>
      <c r="M4375" s="168"/>
      <c r="N4375" s="828"/>
      <c r="O4375" s="168"/>
      <c r="P4375" s="168"/>
      <c r="AB4375" s="1129" t="str">
        <f t="shared" si="88"/>
        <v/>
      </c>
    </row>
    <row r="4376" spans="1:28" ht="12.95" customHeight="1">
      <c r="A4376" s="168"/>
      <c r="B4376" s="168"/>
      <c r="C4376" s="532"/>
      <c r="D4376" s="168"/>
      <c r="E4376" s="168"/>
      <c r="F4376" s="168"/>
      <c r="G4376" s="168"/>
      <c r="H4376" s="530"/>
      <c r="I4376" s="530"/>
      <c r="J4376" s="660"/>
      <c r="K4376" s="530"/>
      <c r="L4376" s="657"/>
      <c r="M4376" s="168"/>
      <c r="N4376" s="828"/>
      <c r="O4376" s="168"/>
      <c r="P4376" s="168"/>
      <c r="AB4376" s="1129" t="str">
        <f t="shared" si="88"/>
        <v/>
      </c>
    </row>
    <row r="4377" spans="1:28" ht="12.95" customHeight="1">
      <c r="A4377" s="168"/>
      <c r="B4377" s="168"/>
      <c r="C4377" s="532"/>
      <c r="D4377" s="168"/>
      <c r="E4377" s="168"/>
      <c r="F4377" s="168"/>
      <c r="G4377" s="168"/>
      <c r="H4377" s="530"/>
      <c r="I4377" s="530"/>
      <c r="J4377" s="660"/>
      <c r="K4377" s="530"/>
      <c r="L4377" s="657"/>
      <c r="M4377" s="168"/>
      <c r="N4377" s="828"/>
      <c r="O4377" s="168"/>
      <c r="P4377" s="168"/>
      <c r="AB4377" s="1129" t="str">
        <f t="shared" si="88"/>
        <v/>
      </c>
    </row>
    <row r="4378" spans="1:28" ht="12.95" customHeight="1">
      <c r="A4378" s="168"/>
      <c r="B4378" s="168"/>
      <c r="C4378" s="532"/>
      <c r="D4378" s="168"/>
      <c r="E4378" s="168"/>
      <c r="F4378" s="168"/>
      <c r="G4378" s="168"/>
      <c r="H4378" s="530"/>
      <c r="I4378" s="530"/>
      <c r="J4378" s="660"/>
      <c r="K4378" s="530"/>
      <c r="L4378" s="657"/>
      <c r="M4378" s="168"/>
      <c r="N4378" s="828"/>
      <c r="O4378" s="168"/>
      <c r="P4378" s="168"/>
      <c r="AB4378" s="1129" t="str">
        <f t="shared" si="88"/>
        <v/>
      </c>
    </row>
    <row r="4379" spans="1:28" ht="12.95" customHeight="1">
      <c r="A4379" s="168"/>
      <c r="B4379" s="168"/>
      <c r="C4379" s="532"/>
      <c r="D4379" s="168"/>
      <c r="E4379" s="168"/>
      <c r="F4379" s="168"/>
      <c r="G4379" s="168"/>
      <c r="H4379" s="530"/>
      <c r="I4379" s="530"/>
      <c r="J4379" s="660"/>
      <c r="K4379" s="530"/>
      <c r="L4379" s="657"/>
      <c r="M4379" s="168"/>
      <c r="N4379" s="828"/>
      <c r="O4379" s="168"/>
      <c r="P4379" s="168"/>
      <c r="AB4379" s="1129" t="str">
        <f t="shared" si="88"/>
        <v/>
      </c>
    </row>
    <row r="4380" spans="1:28" ht="12.95" customHeight="1">
      <c r="A4380" s="168"/>
      <c r="B4380" s="168"/>
      <c r="C4380" s="532"/>
      <c r="D4380" s="168"/>
      <c r="E4380" s="168"/>
      <c r="F4380" s="168"/>
      <c r="G4380" s="168"/>
      <c r="H4380" s="530"/>
      <c r="I4380" s="530"/>
      <c r="J4380" s="660"/>
      <c r="K4380" s="530"/>
      <c r="L4380" s="657"/>
      <c r="M4380" s="168"/>
      <c r="N4380" s="828"/>
      <c r="O4380" s="168"/>
      <c r="P4380" s="168"/>
      <c r="AB4380" s="1129" t="str">
        <f t="shared" si="88"/>
        <v/>
      </c>
    </row>
    <row r="4381" spans="1:28" ht="12.95" customHeight="1">
      <c r="A4381" s="168"/>
      <c r="B4381" s="168"/>
      <c r="C4381" s="532"/>
      <c r="D4381" s="168"/>
      <c r="E4381" s="168"/>
      <c r="F4381" s="168"/>
      <c r="G4381" s="168"/>
      <c r="H4381" s="530"/>
      <c r="I4381" s="530"/>
      <c r="J4381" s="660"/>
      <c r="K4381" s="530"/>
      <c r="L4381" s="657"/>
      <c r="M4381" s="168"/>
      <c r="N4381" s="828"/>
      <c r="O4381" s="168"/>
      <c r="P4381" s="168"/>
      <c r="AB4381" s="1129" t="str">
        <f t="shared" si="88"/>
        <v/>
      </c>
    </row>
    <row r="4382" spans="1:28" ht="12.95" customHeight="1">
      <c r="A4382" s="168"/>
      <c r="B4382" s="168"/>
      <c r="C4382" s="532"/>
      <c r="D4382" s="168"/>
      <c r="E4382" s="168"/>
      <c r="F4382" s="168"/>
      <c r="G4382" s="168"/>
      <c r="H4382" s="530"/>
      <c r="I4382" s="530"/>
      <c r="J4382" s="660"/>
      <c r="K4382" s="530"/>
      <c r="L4382" s="657"/>
      <c r="M4382" s="168"/>
      <c r="N4382" s="828"/>
      <c r="O4382" s="168"/>
      <c r="P4382" s="168"/>
      <c r="AB4382" s="1129" t="str">
        <f t="shared" si="88"/>
        <v/>
      </c>
    </row>
    <row r="4383" spans="1:28" ht="12.95" customHeight="1">
      <c r="A4383" s="168"/>
      <c r="B4383" s="168"/>
      <c r="C4383" s="532"/>
      <c r="D4383" s="168"/>
      <c r="E4383" s="168"/>
      <c r="F4383" s="168"/>
      <c r="G4383" s="168"/>
      <c r="H4383" s="530"/>
      <c r="I4383" s="530"/>
      <c r="J4383" s="660"/>
      <c r="K4383" s="530"/>
      <c r="L4383" s="657"/>
      <c r="M4383" s="168"/>
      <c r="N4383" s="828"/>
      <c r="O4383" s="168"/>
      <c r="P4383" s="168"/>
      <c r="AB4383" s="1129" t="str">
        <f t="shared" si="88"/>
        <v/>
      </c>
    </row>
    <row r="4384" spans="1:28" ht="12.95" customHeight="1">
      <c r="A4384" s="168"/>
      <c r="B4384" s="168"/>
      <c r="C4384" s="532"/>
      <c r="D4384" s="168"/>
      <c r="E4384" s="168"/>
      <c r="F4384" s="168"/>
      <c r="G4384" s="168"/>
      <c r="H4384" s="530"/>
      <c r="I4384" s="530"/>
      <c r="J4384" s="660"/>
      <c r="K4384" s="530"/>
      <c r="L4384" s="657"/>
      <c r="M4384" s="168"/>
      <c r="N4384" s="828"/>
      <c r="O4384" s="168"/>
      <c r="P4384" s="168"/>
      <c r="AB4384" s="1129" t="str">
        <f t="shared" si="88"/>
        <v/>
      </c>
    </row>
    <row r="4385" spans="1:28" ht="12.95" customHeight="1">
      <c r="A4385" s="168"/>
      <c r="B4385" s="168"/>
      <c r="C4385" s="532"/>
      <c r="D4385" s="168"/>
      <c r="E4385" s="168"/>
      <c r="F4385" s="168"/>
      <c r="G4385" s="168"/>
      <c r="H4385" s="530"/>
      <c r="I4385" s="530"/>
      <c r="J4385" s="660"/>
      <c r="K4385" s="530"/>
      <c r="L4385" s="657"/>
      <c r="M4385" s="168"/>
      <c r="N4385" s="828"/>
      <c r="O4385" s="168"/>
      <c r="P4385" s="168"/>
      <c r="AB4385" s="1129" t="str">
        <f t="shared" si="88"/>
        <v/>
      </c>
    </row>
    <row r="4386" spans="1:28" ht="12.95" customHeight="1">
      <c r="A4386" s="168"/>
      <c r="B4386" s="168"/>
      <c r="C4386" s="532"/>
      <c r="D4386" s="168"/>
      <c r="E4386" s="168"/>
      <c r="F4386" s="168"/>
      <c r="G4386" s="168"/>
      <c r="H4386" s="530"/>
      <c r="I4386" s="530"/>
      <c r="J4386" s="660"/>
      <c r="K4386" s="530"/>
      <c r="L4386" s="657"/>
      <c r="M4386" s="168"/>
      <c r="N4386" s="828"/>
      <c r="O4386" s="168"/>
      <c r="P4386" s="168"/>
      <c r="AB4386" s="1129" t="str">
        <f t="shared" si="88"/>
        <v/>
      </c>
    </row>
    <row r="4387" spans="1:28" ht="12.95" customHeight="1">
      <c r="A4387" s="168"/>
      <c r="B4387" s="168"/>
      <c r="C4387" s="532"/>
      <c r="D4387" s="168"/>
      <c r="E4387" s="168"/>
      <c r="F4387" s="168"/>
      <c r="G4387" s="168"/>
      <c r="H4387" s="530"/>
      <c r="I4387" s="530"/>
      <c r="J4387" s="660"/>
      <c r="K4387" s="530"/>
      <c r="L4387" s="657"/>
      <c r="M4387" s="168"/>
      <c r="N4387" s="828"/>
      <c r="O4387" s="168"/>
      <c r="P4387" s="168"/>
      <c r="AB4387" s="1129" t="str">
        <f t="shared" si="88"/>
        <v/>
      </c>
    </row>
    <row r="4388" spans="1:28" ht="12.95" customHeight="1">
      <c r="A4388" s="168"/>
      <c r="B4388" s="168"/>
      <c r="C4388" s="532"/>
      <c r="D4388" s="168"/>
      <c r="E4388" s="168"/>
      <c r="F4388" s="168"/>
      <c r="G4388" s="168"/>
      <c r="H4388" s="530"/>
      <c r="I4388" s="530"/>
      <c r="J4388" s="660"/>
      <c r="K4388" s="530"/>
      <c r="L4388" s="657"/>
      <c r="M4388" s="168"/>
      <c r="N4388" s="828"/>
      <c r="O4388" s="168"/>
      <c r="P4388" s="168"/>
      <c r="AB4388" s="1129" t="str">
        <f t="shared" si="88"/>
        <v/>
      </c>
    </row>
    <row r="4389" spans="1:28" ht="12.95" customHeight="1">
      <c r="A4389" s="168"/>
      <c r="B4389" s="168"/>
      <c r="C4389" s="532"/>
      <c r="D4389" s="168"/>
      <c r="E4389" s="168"/>
      <c r="F4389" s="168"/>
      <c r="G4389" s="168"/>
      <c r="H4389" s="530"/>
      <c r="I4389" s="530"/>
      <c r="J4389" s="660"/>
      <c r="K4389" s="530"/>
      <c r="L4389" s="657"/>
      <c r="M4389" s="168"/>
      <c r="N4389" s="828"/>
      <c r="O4389" s="168"/>
      <c r="P4389" s="168"/>
      <c r="AB4389" s="1129" t="str">
        <f t="shared" si="88"/>
        <v/>
      </c>
    </row>
    <row r="4390" spans="1:28" ht="12.95" customHeight="1">
      <c r="A4390" s="168"/>
      <c r="B4390" s="168"/>
      <c r="C4390" s="532"/>
      <c r="D4390" s="168"/>
      <c r="E4390" s="168"/>
      <c r="F4390" s="168"/>
      <c r="G4390" s="168"/>
      <c r="H4390" s="530"/>
      <c r="I4390" s="530"/>
      <c r="J4390" s="660"/>
      <c r="K4390" s="530"/>
      <c r="L4390" s="657"/>
      <c r="M4390" s="168"/>
      <c r="N4390" s="828"/>
      <c r="O4390" s="168"/>
      <c r="P4390" s="168"/>
      <c r="AB4390" s="1129" t="str">
        <f t="shared" si="88"/>
        <v/>
      </c>
    </row>
    <row r="4391" spans="1:28" ht="12.95" customHeight="1">
      <c r="A4391" s="168"/>
      <c r="B4391" s="168"/>
      <c r="C4391" s="532"/>
      <c r="D4391" s="168"/>
      <c r="E4391" s="168"/>
      <c r="F4391" s="168"/>
      <c r="G4391" s="168"/>
      <c r="H4391" s="530"/>
      <c r="I4391" s="530"/>
      <c r="J4391" s="660"/>
      <c r="K4391" s="530"/>
      <c r="L4391" s="657"/>
      <c r="M4391" s="168"/>
      <c r="N4391" s="828"/>
      <c r="O4391" s="168"/>
      <c r="P4391" s="168"/>
      <c r="AB4391" s="1129" t="str">
        <f t="shared" si="88"/>
        <v/>
      </c>
    </row>
    <row r="4392" spans="1:28" ht="12.95" customHeight="1">
      <c r="A4392" s="168"/>
      <c r="B4392" s="168"/>
      <c r="C4392" s="532"/>
      <c r="D4392" s="168"/>
      <c r="E4392" s="168"/>
      <c r="F4392" s="168"/>
      <c r="G4392" s="168"/>
      <c r="H4392" s="530"/>
      <c r="I4392" s="530"/>
      <c r="J4392" s="660"/>
      <c r="K4392" s="530"/>
      <c r="L4392" s="657"/>
      <c r="M4392" s="168"/>
      <c r="N4392" s="828"/>
      <c r="O4392" s="168"/>
      <c r="P4392" s="168"/>
      <c r="AB4392" s="1129" t="str">
        <f t="shared" si="88"/>
        <v/>
      </c>
    </row>
    <row r="4393" spans="1:28" ht="12.95" customHeight="1">
      <c r="A4393" s="168"/>
      <c r="B4393" s="168"/>
      <c r="C4393" s="532"/>
      <c r="D4393" s="168"/>
      <c r="E4393" s="168"/>
      <c r="F4393" s="168"/>
      <c r="G4393" s="168"/>
      <c r="H4393" s="530"/>
      <c r="I4393" s="530"/>
      <c r="J4393" s="660"/>
      <c r="K4393" s="530"/>
      <c r="L4393" s="657"/>
      <c r="M4393" s="168"/>
      <c r="N4393" s="828"/>
      <c r="O4393" s="168"/>
      <c r="P4393" s="168"/>
      <c r="AB4393" s="1129" t="str">
        <f t="shared" si="88"/>
        <v/>
      </c>
    </row>
    <row r="4394" spans="1:28" ht="12.95" customHeight="1">
      <c r="A4394" s="168"/>
      <c r="B4394" s="168"/>
      <c r="C4394" s="532"/>
      <c r="D4394" s="168"/>
      <c r="E4394" s="168"/>
      <c r="F4394" s="168"/>
      <c r="G4394" s="168"/>
      <c r="H4394" s="530"/>
      <c r="I4394" s="530"/>
      <c r="J4394" s="660"/>
      <c r="K4394" s="530"/>
      <c r="L4394" s="657"/>
      <c r="M4394" s="168"/>
      <c r="N4394" s="828"/>
      <c r="O4394" s="168"/>
      <c r="P4394" s="168"/>
      <c r="AB4394" s="1129" t="str">
        <f t="shared" si="88"/>
        <v/>
      </c>
    </row>
    <row r="4395" spans="1:28" ht="12.95" customHeight="1">
      <c r="A4395" s="168"/>
      <c r="B4395" s="168"/>
      <c r="C4395" s="532"/>
      <c r="D4395" s="168"/>
      <c r="E4395" s="168"/>
      <c r="F4395" s="168"/>
      <c r="G4395" s="168"/>
      <c r="H4395" s="530"/>
      <c r="I4395" s="530"/>
      <c r="J4395" s="660"/>
      <c r="K4395" s="530"/>
      <c r="L4395" s="657"/>
      <c r="M4395" s="168"/>
      <c r="N4395" s="828"/>
      <c r="O4395" s="168"/>
      <c r="P4395" s="168"/>
      <c r="AB4395" s="1129" t="str">
        <f t="shared" si="88"/>
        <v/>
      </c>
    </row>
    <row r="4396" spans="1:28" ht="12.95" customHeight="1">
      <c r="A4396" s="168"/>
      <c r="B4396" s="168"/>
      <c r="C4396" s="532"/>
      <c r="D4396" s="168"/>
      <c r="E4396" s="168"/>
      <c r="F4396" s="168"/>
      <c r="G4396" s="168"/>
      <c r="H4396" s="530"/>
      <c r="I4396" s="530"/>
      <c r="J4396" s="660"/>
      <c r="K4396" s="530"/>
      <c r="L4396" s="657"/>
      <c r="M4396" s="168"/>
      <c r="N4396" s="828"/>
      <c r="O4396" s="168"/>
      <c r="P4396" s="168"/>
      <c r="AB4396" s="1129" t="str">
        <f t="shared" si="88"/>
        <v/>
      </c>
    </row>
    <row r="4397" spans="1:28" ht="12.95" customHeight="1">
      <c r="A4397" s="168"/>
      <c r="B4397" s="168"/>
      <c r="C4397" s="532"/>
      <c r="D4397" s="168"/>
      <c r="E4397" s="168"/>
      <c r="F4397" s="168"/>
      <c r="G4397" s="168"/>
      <c r="H4397" s="530"/>
      <c r="I4397" s="530"/>
      <c r="J4397" s="660"/>
      <c r="K4397" s="530"/>
      <c r="L4397" s="657"/>
      <c r="M4397" s="168"/>
      <c r="N4397" s="828"/>
      <c r="O4397" s="168"/>
      <c r="P4397" s="168"/>
      <c r="AB4397" s="1129" t="str">
        <f t="shared" si="88"/>
        <v/>
      </c>
    </row>
    <row r="4398" spans="1:28" ht="12.95" customHeight="1">
      <c r="A4398" s="168"/>
      <c r="B4398" s="168"/>
      <c r="C4398" s="532"/>
      <c r="D4398" s="168"/>
      <c r="E4398" s="168"/>
      <c r="F4398" s="168"/>
      <c r="G4398" s="168"/>
      <c r="H4398" s="530"/>
      <c r="I4398" s="530"/>
      <c r="J4398" s="660"/>
      <c r="K4398" s="530"/>
      <c r="L4398" s="657"/>
      <c r="M4398" s="168"/>
      <c r="N4398" s="828"/>
      <c r="O4398" s="168"/>
      <c r="P4398" s="168"/>
      <c r="AB4398" s="1129" t="str">
        <f t="shared" si="88"/>
        <v/>
      </c>
    </row>
    <row r="4399" spans="1:28" ht="12.95" customHeight="1">
      <c r="A4399" s="168"/>
      <c r="B4399" s="168"/>
      <c r="C4399" s="532"/>
      <c r="D4399" s="168"/>
      <c r="E4399" s="168"/>
      <c r="F4399" s="168"/>
      <c r="G4399" s="168"/>
      <c r="H4399" s="530"/>
      <c r="I4399" s="530"/>
      <c r="J4399" s="660"/>
      <c r="K4399" s="530"/>
      <c r="L4399" s="657"/>
      <c r="M4399" s="168"/>
      <c r="N4399" s="828"/>
      <c r="O4399" s="168"/>
      <c r="P4399" s="168"/>
      <c r="AB4399" s="1129" t="str">
        <f t="shared" si="88"/>
        <v/>
      </c>
    </row>
    <row r="4400" spans="1:28" ht="12.95" customHeight="1">
      <c r="A4400" s="168"/>
      <c r="B4400" s="168"/>
      <c r="C4400" s="532"/>
      <c r="D4400" s="168"/>
      <c r="E4400" s="168"/>
      <c r="F4400" s="168"/>
      <c r="G4400" s="168"/>
      <c r="H4400" s="530"/>
      <c r="I4400" s="530"/>
      <c r="J4400" s="660"/>
      <c r="K4400" s="530"/>
      <c r="L4400" s="657"/>
      <c r="M4400" s="168"/>
      <c r="N4400" s="828"/>
      <c r="O4400" s="168"/>
      <c r="P4400" s="168"/>
      <c r="AB4400" s="1129" t="str">
        <f t="shared" si="88"/>
        <v/>
      </c>
    </row>
    <row r="4401" spans="1:28" ht="12.95" customHeight="1">
      <c r="A4401" s="168"/>
      <c r="B4401" s="168"/>
      <c r="C4401" s="532"/>
      <c r="D4401" s="168"/>
      <c r="E4401" s="168"/>
      <c r="F4401" s="168"/>
      <c r="G4401" s="168"/>
      <c r="H4401" s="530"/>
      <c r="I4401" s="530"/>
      <c r="J4401" s="660"/>
      <c r="K4401" s="530"/>
      <c r="L4401" s="657"/>
      <c r="M4401" s="168"/>
      <c r="N4401" s="828"/>
      <c r="O4401" s="168"/>
      <c r="P4401" s="168"/>
      <c r="AB4401" s="1129" t="str">
        <f t="shared" si="88"/>
        <v/>
      </c>
    </row>
    <row r="4402" spans="1:28" ht="12.95" customHeight="1">
      <c r="A4402" s="168"/>
      <c r="B4402" s="168"/>
      <c r="C4402" s="532"/>
      <c r="D4402" s="168"/>
      <c r="E4402" s="168"/>
      <c r="F4402" s="168"/>
      <c r="G4402" s="168"/>
      <c r="H4402" s="530"/>
      <c r="I4402" s="530"/>
      <c r="J4402" s="660"/>
      <c r="K4402" s="530"/>
      <c r="L4402" s="657"/>
      <c r="M4402" s="168"/>
      <c r="N4402" s="828"/>
      <c r="O4402" s="168"/>
      <c r="P4402" s="168"/>
      <c r="AB4402" s="1129" t="str">
        <f t="shared" si="88"/>
        <v/>
      </c>
    </row>
    <row r="4403" spans="1:28" ht="12.95" customHeight="1">
      <c r="A4403" s="168"/>
      <c r="B4403" s="168"/>
      <c r="C4403" s="532"/>
      <c r="D4403" s="168"/>
      <c r="E4403" s="168"/>
      <c r="F4403" s="168"/>
      <c r="G4403" s="168"/>
      <c r="H4403" s="530"/>
      <c r="I4403" s="530"/>
      <c r="J4403" s="660"/>
      <c r="K4403" s="530"/>
      <c r="L4403" s="657"/>
      <c r="M4403" s="168"/>
      <c r="N4403" s="828"/>
      <c r="O4403" s="168"/>
      <c r="P4403" s="168"/>
      <c r="AB4403" s="1129" t="str">
        <f t="shared" si="88"/>
        <v/>
      </c>
    </row>
    <row r="4404" spans="1:28" ht="12.95" customHeight="1">
      <c r="A4404" s="168"/>
      <c r="B4404" s="168"/>
      <c r="C4404" s="532"/>
      <c r="D4404" s="168"/>
      <c r="E4404" s="168"/>
      <c r="F4404" s="168"/>
      <c r="G4404" s="168"/>
      <c r="H4404" s="530"/>
      <c r="I4404" s="530"/>
      <c r="J4404" s="660"/>
      <c r="K4404" s="530"/>
      <c r="L4404" s="657"/>
      <c r="M4404" s="168"/>
      <c r="N4404" s="828"/>
      <c r="O4404" s="168"/>
      <c r="P4404" s="168"/>
      <c r="AB4404" s="1129" t="str">
        <f t="shared" si="88"/>
        <v/>
      </c>
    </row>
    <row r="4405" spans="1:28" ht="12.95" customHeight="1">
      <c r="A4405" s="168"/>
      <c r="B4405" s="168"/>
      <c r="C4405" s="532"/>
      <c r="D4405" s="168"/>
      <c r="E4405" s="168"/>
      <c r="F4405" s="168"/>
      <c r="G4405" s="168"/>
      <c r="H4405" s="530"/>
      <c r="I4405" s="530"/>
      <c r="J4405" s="660"/>
      <c r="K4405" s="530"/>
      <c r="L4405" s="657"/>
      <c r="M4405" s="168"/>
      <c r="N4405" s="828"/>
      <c r="O4405" s="168"/>
      <c r="P4405" s="168"/>
      <c r="AB4405" s="1129" t="str">
        <f t="shared" si="88"/>
        <v/>
      </c>
    </row>
    <row r="4406" spans="1:28" ht="12.95" customHeight="1">
      <c r="A4406" s="168"/>
      <c r="B4406" s="168"/>
      <c r="C4406" s="532"/>
      <c r="D4406" s="168"/>
      <c r="E4406" s="168"/>
      <c r="F4406" s="168"/>
      <c r="G4406" s="168"/>
      <c r="H4406" s="530"/>
      <c r="I4406" s="530"/>
      <c r="J4406" s="660"/>
      <c r="K4406" s="530"/>
      <c r="L4406" s="657"/>
      <c r="M4406" s="168"/>
      <c r="N4406" s="828"/>
      <c r="O4406" s="168"/>
      <c r="P4406" s="168"/>
      <c r="AB4406" s="1129" t="str">
        <f t="shared" si="88"/>
        <v/>
      </c>
    </row>
    <row r="4407" spans="1:28" ht="12.95" customHeight="1">
      <c r="A4407" s="168"/>
      <c r="B4407" s="168"/>
      <c r="C4407" s="532"/>
      <c r="D4407" s="168"/>
      <c r="E4407" s="168"/>
      <c r="F4407" s="168"/>
      <c r="G4407" s="168"/>
      <c r="H4407" s="530"/>
      <c r="I4407" s="530"/>
      <c r="J4407" s="660"/>
      <c r="K4407" s="530"/>
      <c r="L4407" s="657"/>
      <c r="M4407" s="168"/>
      <c r="N4407" s="828"/>
      <c r="O4407" s="168"/>
      <c r="P4407" s="168"/>
      <c r="AB4407" s="1129" t="str">
        <f t="shared" si="88"/>
        <v/>
      </c>
    </row>
    <row r="4408" spans="1:28" ht="12.95" customHeight="1">
      <c r="A4408" s="168"/>
      <c r="B4408" s="168"/>
      <c r="C4408" s="532"/>
      <c r="D4408" s="168"/>
      <c r="E4408" s="168"/>
      <c r="F4408" s="168"/>
      <c r="G4408" s="168"/>
      <c r="H4408" s="530"/>
      <c r="I4408" s="530"/>
      <c r="J4408" s="660"/>
      <c r="K4408" s="530"/>
      <c r="L4408" s="657"/>
      <c r="M4408" s="168"/>
      <c r="N4408" s="828"/>
      <c r="O4408" s="168"/>
      <c r="P4408" s="168"/>
      <c r="AB4408" s="1129" t="str">
        <f t="shared" si="88"/>
        <v/>
      </c>
    </row>
    <row r="4409" spans="1:28" ht="12.95" customHeight="1">
      <c r="A4409" s="168"/>
      <c r="B4409" s="168"/>
      <c r="C4409" s="532"/>
      <c r="D4409" s="168"/>
      <c r="E4409" s="168"/>
      <c r="F4409" s="168"/>
      <c r="G4409" s="168"/>
      <c r="H4409" s="530"/>
      <c r="I4409" s="530"/>
      <c r="J4409" s="660"/>
      <c r="K4409" s="530"/>
      <c r="L4409" s="657"/>
      <c r="M4409" s="168"/>
      <c r="N4409" s="828"/>
      <c r="O4409" s="168"/>
      <c r="P4409" s="168"/>
      <c r="AB4409" s="1129" t="str">
        <f t="shared" si="88"/>
        <v/>
      </c>
    </row>
    <row r="4410" spans="1:28" ht="12.95" customHeight="1">
      <c r="A4410" s="168"/>
      <c r="B4410" s="168"/>
      <c r="C4410" s="532"/>
      <c r="D4410" s="168"/>
      <c r="E4410" s="168"/>
      <c r="F4410" s="168"/>
      <c r="G4410" s="168"/>
      <c r="H4410" s="530"/>
      <c r="I4410" s="530"/>
      <c r="J4410" s="660"/>
      <c r="K4410" s="530"/>
      <c r="L4410" s="657"/>
      <c r="M4410" s="168"/>
      <c r="N4410" s="828"/>
      <c r="O4410" s="168"/>
      <c r="P4410" s="168"/>
      <c r="AB4410" s="1129" t="str">
        <f t="shared" si="88"/>
        <v/>
      </c>
    </row>
    <row r="4411" spans="1:28" ht="12.95" customHeight="1">
      <c r="A4411" s="168"/>
      <c r="B4411" s="168"/>
      <c r="C4411" s="532"/>
      <c r="D4411" s="168"/>
      <c r="E4411" s="168"/>
      <c r="F4411" s="168"/>
      <c r="G4411" s="168"/>
      <c r="H4411" s="530"/>
      <c r="I4411" s="530"/>
      <c r="J4411" s="660"/>
      <c r="K4411" s="530"/>
      <c r="L4411" s="657"/>
      <c r="M4411" s="168"/>
      <c r="N4411" s="828"/>
      <c r="O4411" s="168"/>
      <c r="P4411" s="168"/>
      <c r="AB4411" s="1129" t="str">
        <f t="shared" si="88"/>
        <v/>
      </c>
    </row>
    <row r="4412" spans="1:28" ht="12.95" customHeight="1">
      <c r="A4412" s="168"/>
      <c r="B4412" s="168"/>
      <c r="C4412" s="532"/>
      <c r="D4412" s="168"/>
      <c r="E4412" s="168"/>
      <c r="F4412" s="168"/>
      <c r="G4412" s="168"/>
      <c r="H4412" s="530"/>
      <c r="I4412" s="530"/>
      <c r="J4412" s="660"/>
      <c r="K4412" s="530"/>
      <c r="L4412" s="657"/>
      <c r="M4412" s="168"/>
      <c r="N4412" s="828"/>
      <c r="O4412" s="168"/>
      <c r="P4412" s="168"/>
      <c r="AB4412" s="1129" t="str">
        <f t="shared" si="88"/>
        <v/>
      </c>
    </row>
    <row r="4413" spans="1:28" ht="12.95" customHeight="1">
      <c r="A4413" s="168"/>
      <c r="B4413" s="168"/>
      <c r="C4413" s="532"/>
      <c r="D4413" s="168"/>
      <c r="E4413" s="168"/>
      <c r="F4413" s="168"/>
      <c r="G4413" s="168"/>
      <c r="H4413" s="530"/>
      <c r="I4413" s="530"/>
      <c r="J4413" s="660"/>
      <c r="K4413" s="530"/>
      <c r="L4413" s="657"/>
      <c r="M4413" s="168"/>
      <c r="N4413" s="828"/>
      <c r="O4413" s="168"/>
      <c r="P4413" s="168"/>
      <c r="AB4413" s="1129" t="str">
        <f t="shared" si="88"/>
        <v/>
      </c>
    </row>
    <row r="4414" spans="1:28" ht="12.95" customHeight="1">
      <c r="A4414" s="168"/>
      <c r="B4414" s="168"/>
      <c r="C4414" s="532"/>
      <c r="D4414" s="168"/>
      <c r="E4414" s="168"/>
      <c r="F4414" s="168"/>
      <c r="G4414" s="168"/>
      <c r="H4414" s="530"/>
      <c r="I4414" s="530"/>
      <c r="J4414" s="660"/>
      <c r="K4414" s="530"/>
      <c r="L4414" s="657"/>
      <c r="M4414" s="168"/>
      <c r="N4414" s="828"/>
      <c r="O4414" s="168"/>
      <c r="P4414" s="168"/>
      <c r="AB4414" s="1129" t="str">
        <f t="shared" si="88"/>
        <v/>
      </c>
    </row>
    <row r="4415" spans="1:28" ht="12.95" customHeight="1">
      <c r="A4415" s="168"/>
      <c r="B4415" s="168"/>
      <c r="C4415" s="532"/>
      <c r="D4415" s="168"/>
      <c r="E4415" s="168"/>
      <c r="F4415" s="168"/>
      <c r="G4415" s="168"/>
      <c r="H4415" s="530"/>
      <c r="I4415" s="530"/>
      <c r="J4415" s="660"/>
      <c r="K4415" s="530"/>
      <c r="L4415" s="657"/>
      <c r="M4415" s="168"/>
      <c r="N4415" s="828"/>
      <c r="O4415" s="168"/>
      <c r="P4415" s="168"/>
      <c r="AB4415" s="1129" t="str">
        <f t="shared" si="88"/>
        <v/>
      </c>
    </row>
    <row r="4416" spans="1:28" ht="12.95" customHeight="1">
      <c r="A4416" s="168"/>
      <c r="B4416" s="168"/>
      <c r="C4416" s="532"/>
      <c r="D4416" s="168"/>
      <c r="E4416" s="168"/>
      <c r="F4416" s="168"/>
      <c r="G4416" s="168"/>
      <c r="H4416" s="530"/>
      <c r="I4416" s="530"/>
      <c r="J4416" s="660"/>
      <c r="K4416" s="530"/>
      <c r="L4416" s="657"/>
      <c r="M4416" s="168"/>
      <c r="N4416" s="828"/>
      <c r="O4416" s="168"/>
      <c r="P4416" s="168"/>
      <c r="AB4416" s="1129" t="str">
        <f t="shared" si="88"/>
        <v/>
      </c>
    </row>
    <row r="4417" spans="1:28" ht="12.95" customHeight="1">
      <c r="A4417" s="168"/>
      <c r="B4417" s="168"/>
      <c r="C4417" s="532"/>
      <c r="D4417" s="168"/>
      <c r="E4417" s="168"/>
      <c r="F4417" s="168"/>
      <c r="G4417" s="168"/>
      <c r="H4417" s="530"/>
      <c r="I4417" s="530"/>
      <c r="J4417" s="660"/>
      <c r="K4417" s="530"/>
      <c r="L4417" s="657"/>
      <c r="M4417" s="168"/>
      <c r="N4417" s="828"/>
      <c r="O4417" s="168"/>
      <c r="P4417" s="168"/>
      <c r="AB4417" s="1129" t="str">
        <f t="shared" si="88"/>
        <v/>
      </c>
    </row>
    <row r="4418" spans="1:28" ht="12.95" customHeight="1">
      <c r="A4418" s="168"/>
      <c r="B4418" s="168"/>
      <c r="C4418" s="532"/>
      <c r="D4418" s="168"/>
      <c r="E4418" s="168"/>
      <c r="F4418" s="168"/>
      <c r="G4418" s="168"/>
      <c r="H4418" s="530"/>
      <c r="I4418" s="530"/>
      <c r="J4418" s="660"/>
      <c r="K4418" s="530"/>
      <c r="L4418" s="657"/>
      <c r="M4418" s="168"/>
      <c r="N4418" s="828"/>
      <c r="O4418" s="168"/>
      <c r="P4418" s="168"/>
      <c r="AB4418" s="1129" t="str">
        <f t="shared" si="88"/>
        <v/>
      </c>
    </row>
    <row r="4419" spans="1:28" ht="12.95" customHeight="1">
      <c r="A4419" s="168"/>
      <c r="B4419" s="168"/>
      <c r="C4419" s="532"/>
      <c r="D4419" s="168"/>
      <c r="E4419" s="168"/>
      <c r="F4419" s="168"/>
      <c r="G4419" s="168"/>
      <c r="H4419" s="530"/>
      <c r="I4419" s="530"/>
      <c r="J4419" s="660"/>
      <c r="K4419" s="530"/>
      <c r="L4419" s="657"/>
      <c r="M4419" s="168"/>
      <c r="N4419" s="828"/>
      <c r="O4419" s="168"/>
      <c r="P4419" s="168"/>
      <c r="AB4419" s="1129" t="str">
        <f t="shared" si="88"/>
        <v/>
      </c>
    </row>
    <row r="4420" spans="1:28" ht="12.95" customHeight="1">
      <c r="A4420" s="168"/>
      <c r="B4420" s="168"/>
      <c r="C4420" s="532"/>
      <c r="D4420" s="168"/>
      <c r="E4420" s="168"/>
      <c r="F4420" s="168"/>
      <c r="G4420" s="168"/>
      <c r="H4420" s="530"/>
      <c r="I4420" s="530"/>
      <c r="J4420" s="660"/>
      <c r="K4420" s="530"/>
      <c r="L4420" s="657"/>
      <c r="M4420" s="168"/>
      <c r="N4420" s="828"/>
      <c r="O4420" s="168"/>
      <c r="P4420" s="168"/>
      <c r="AB4420" s="1129" t="str">
        <f t="shared" si="88"/>
        <v/>
      </c>
    </row>
    <row r="4421" spans="1:28" ht="12.95" customHeight="1">
      <c r="A4421" s="168"/>
      <c r="B4421" s="168"/>
      <c r="C4421" s="532"/>
      <c r="D4421" s="168"/>
      <c r="E4421" s="168"/>
      <c r="F4421" s="168"/>
      <c r="G4421" s="168"/>
      <c r="H4421" s="530"/>
      <c r="I4421" s="530"/>
      <c r="J4421" s="660"/>
      <c r="K4421" s="530"/>
      <c r="L4421" s="657"/>
      <c r="M4421" s="168"/>
      <c r="N4421" s="828"/>
      <c r="O4421" s="168"/>
      <c r="P4421" s="168"/>
      <c r="AB4421" s="1129" t="str">
        <f t="shared" si="88"/>
        <v/>
      </c>
    </row>
    <row r="4422" spans="1:28" ht="12.95" customHeight="1">
      <c r="A4422" s="168"/>
      <c r="B4422" s="168"/>
      <c r="C4422" s="532"/>
      <c r="D4422" s="168"/>
      <c r="E4422" s="168"/>
      <c r="F4422" s="168"/>
      <c r="G4422" s="168"/>
      <c r="H4422" s="530"/>
      <c r="I4422" s="530"/>
      <c r="J4422" s="660"/>
      <c r="K4422" s="530"/>
      <c r="L4422" s="657"/>
      <c r="M4422" s="168"/>
      <c r="N4422" s="828"/>
      <c r="O4422" s="168"/>
      <c r="P4422" s="168"/>
      <c r="AB4422" s="1129" t="str">
        <f t="shared" si="88"/>
        <v/>
      </c>
    </row>
    <row r="4423" spans="1:28" ht="12.95" customHeight="1">
      <c r="A4423" s="168"/>
      <c r="B4423" s="168"/>
      <c r="C4423" s="532"/>
      <c r="D4423" s="168"/>
      <c r="E4423" s="168"/>
      <c r="F4423" s="168"/>
      <c r="G4423" s="168"/>
      <c r="H4423" s="530"/>
      <c r="I4423" s="530"/>
      <c r="J4423" s="660"/>
      <c r="K4423" s="530"/>
      <c r="L4423" s="657"/>
      <c r="M4423" s="168"/>
      <c r="N4423" s="828"/>
      <c r="O4423" s="168"/>
      <c r="P4423" s="168"/>
      <c r="AB4423" s="1129" t="str">
        <f t="shared" si="88"/>
        <v/>
      </c>
    </row>
    <row r="4424" spans="1:28" ht="12.95" customHeight="1">
      <c r="A4424" s="168"/>
      <c r="B4424" s="168"/>
      <c r="C4424" s="532"/>
      <c r="D4424" s="168"/>
      <c r="E4424" s="168"/>
      <c r="F4424" s="168"/>
      <c r="G4424" s="168"/>
      <c r="H4424" s="530"/>
      <c r="I4424" s="530"/>
      <c r="J4424" s="660"/>
      <c r="K4424" s="530"/>
      <c r="L4424" s="657"/>
      <c r="M4424" s="168"/>
      <c r="N4424" s="828"/>
      <c r="O4424" s="168"/>
      <c r="P4424" s="168"/>
      <c r="AB4424" s="1129" t="str">
        <f t="shared" si="88"/>
        <v/>
      </c>
    </row>
    <row r="4425" spans="1:28" ht="12.95" customHeight="1">
      <c r="A4425" s="168"/>
      <c r="B4425" s="168"/>
      <c r="C4425" s="532"/>
      <c r="D4425" s="168"/>
      <c r="E4425" s="168"/>
      <c r="F4425" s="168"/>
      <c r="G4425" s="168"/>
      <c r="H4425" s="530"/>
      <c r="I4425" s="530"/>
      <c r="J4425" s="660"/>
      <c r="K4425" s="530"/>
      <c r="L4425" s="657"/>
      <c r="M4425" s="168"/>
      <c r="N4425" s="828"/>
      <c r="O4425" s="168"/>
      <c r="P4425" s="168"/>
      <c r="AB4425" s="1129" t="str">
        <f t="shared" si="88"/>
        <v/>
      </c>
    </row>
    <row r="4426" spans="1:28" ht="12.95" customHeight="1">
      <c r="A4426" s="168"/>
      <c r="B4426" s="168"/>
      <c r="C4426" s="532"/>
      <c r="D4426" s="168"/>
      <c r="E4426" s="168"/>
      <c r="F4426" s="168"/>
      <c r="G4426" s="168"/>
      <c r="H4426" s="530"/>
      <c r="I4426" s="530"/>
      <c r="J4426" s="660"/>
      <c r="K4426" s="530"/>
      <c r="L4426" s="657"/>
      <c r="M4426" s="168"/>
      <c r="N4426" s="828"/>
      <c r="O4426" s="168"/>
      <c r="P4426" s="168"/>
      <c r="AB4426" s="1129" t="str">
        <f t="shared" si="88"/>
        <v/>
      </c>
    </row>
    <row r="4427" spans="1:28" ht="12.95" customHeight="1">
      <c r="A4427" s="168"/>
      <c r="B4427" s="168"/>
      <c r="C4427" s="532"/>
      <c r="D4427" s="168"/>
      <c r="E4427" s="168"/>
      <c r="F4427" s="168"/>
      <c r="G4427" s="168"/>
      <c r="H4427" s="530"/>
      <c r="I4427" s="530"/>
      <c r="J4427" s="660"/>
      <c r="K4427" s="530"/>
      <c r="L4427" s="657"/>
      <c r="M4427" s="168"/>
      <c r="N4427" s="828"/>
      <c r="O4427" s="168"/>
      <c r="P4427" s="168"/>
      <c r="AB4427" s="1129" t="str">
        <f t="shared" ref="AB4427:AB4490" si="89">IF(TRIM(A4427)="","",CONCATENATE(TRIM(D4427),TRIM(E4427)))</f>
        <v/>
      </c>
    </row>
    <row r="4428" spans="1:28" ht="12.95" customHeight="1">
      <c r="A4428" s="168"/>
      <c r="B4428" s="168"/>
      <c r="C4428" s="532"/>
      <c r="D4428" s="168"/>
      <c r="E4428" s="168"/>
      <c r="F4428" s="168"/>
      <c r="G4428" s="168"/>
      <c r="H4428" s="530"/>
      <c r="I4428" s="530"/>
      <c r="J4428" s="660"/>
      <c r="K4428" s="530"/>
      <c r="L4428" s="657"/>
      <c r="M4428" s="168"/>
      <c r="N4428" s="828"/>
      <c r="O4428" s="168"/>
      <c r="P4428" s="168"/>
      <c r="AB4428" s="1129" t="str">
        <f t="shared" si="89"/>
        <v/>
      </c>
    </row>
    <row r="4429" spans="1:28" ht="12.95" customHeight="1">
      <c r="A4429" s="168"/>
      <c r="B4429" s="168"/>
      <c r="C4429" s="532"/>
      <c r="D4429" s="168"/>
      <c r="E4429" s="168"/>
      <c r="F4429" s="168"/>
      <c r="G4429" s="168"/>
      <c r="H4429" s="530"/>
      <c r="I4429" s="530"/>
      <c r="J4429" s="660"/>
      <c r="K4429" s="530"/>
      <c r="L4429" s="657"/>
      <c r="M4429" s="168"/>
      <c r="N4429" s="828"/>
      <c r="O4429" s="168"/>
      <c r="P4429" s="168"/>
      <c r="AB4429" s="1129" t="str">
        <f t="shared" si="89"/>
        <v/>
      </c>
    </row>
    <row r="4430" spans="1:28" ht="12.95" customHeight="1">
      <c r="A4430" s="168"/>
      <c r="B4430" s="168"/>
      <c r="C4430" s="532"/>
      <c r="D4430" s="168"/>
      <c r="E4430" s="168"/>
      <c r="F4430" s="168"/>
      <c r="G4430" s="168"/>
      <c r="H4430" s="530"/>
      <c r="I4430" s="530"/>
      <c r="J4430" s="660"/>
      <c r="K4430" s="530"/>
      <c r="L4430" s="657"/>
      <c r="M4430" s="168"/>
      <c r="N4430" s="828"/>
      <c r="O4430" s="168"/>
      <c r="P4430" s="168"/>
      <c r="AB4430" s="1129" t="str">
        <f t="shared" si="89"/>
        <v/>
      </c>
    </row>
    <row r="4431" spans="1:28" ht="12.95" customHeight="1">
      <c r="A4431" s="168"/>
      <c r="B4431" s="168"/>
      <c r="C4431" s="532"/>
      <c r="D4431" s="168"/>
      <c r="E4431" s="168"/>
      <c r="F4431" s="168"/>
      <c r="G4431" s="168"/>
      <c r="H4431" s="530"/>
      <c r="I4431" s="530"/>
      <c r="J4431" s="660"/>
      <c r="K4431" s="530"/>
      <c r="L4431" s="657"/>
      <c r="M4431" s="168"/>
      <c r="N4431" s="828"/>
      <c r="O4431" s="168"/>
      <c r="P4431" s="168"/>
      <c r="AB4431" s="1129" t="str">
        <f t="shared" si="89"/>
        <v/>
      </c>
    </row>
    <row r="4432" spans="1:28" ht="12.95" customHeight="1">
      <c r="A4432" s="168"/>
      <c r="B4432" s="168"/>
      <c r="C4432" s="532"/>
      <c r="D4432" s="168"/>
      <c r="E4432" s="168"/>
      <c r="F4432" s="168"/>
      <c r="G4432" s="168"/>
      <c r="H4432" s="530"/>
      <c r="I4432" s="530"/>
      <c r="J4432" s="660"/>
      <c r="K4432" s="530"/>
      <c r="L4432" s="657"/>
      <c r="M4432" s="168"/>
      <c r="N4432" s="828"/>
      <c r="O4432" s="168"/>
      <c r="P4432" s="168"/>
      <c r="AB4432" s="1129" t="str">
        <f t="shared" si="89"/>
        <v/>
      </c>
    </row>
    <row r="4433" spans="1:28" ht="12.95" customHeight="1">
      <c r="A4433" s="168"/>
      <c r="B4433" s="168"/>
      <c r="C4433" s="532"/>
      <c r="D4433" s="168"/>
      <c r="E4433" s="168"/>
      <c r="F4433" s="168"/>
      <c r="G4433" s="168"/>
      <c r="H4433" s="530"/>
      <c r="I4433" s="530"/>
      <c r="J4433" s="660"/>
      <c r="K4433" s="530"/>
      <c r="L4433" s="657"/>
      <c r="M4433" s="168"/>
      <c r="N4433" s="828"/>
      <c r="O4433" s="168"/>
      <c r="P4433" s="168"/>
      <c r="AB4433" s="1129" t="str">
        <f t="shared" si="89"/>
        <v/>
      </c>
    </row>
    <row r="4434" spans="1:28" ht="12.95" customHeight="1">
      <c r="A4434" s="168"/>
      <c r="B4434" s="168"/>
      <c r="C4434" s="532"/>
      <c r="D4434" s="168"/>
      <c r="E4434" s="168"/>
      <c r="F4434" s="168"/>
      <c r="G4434" s="168"/>
      <c r="H4434" s="530"/>
      <c r="I4434" s="530"/>
      <c r="J4434" s="660"/>
      <c r="K4434" s="530"/>
      <c r="L4434" s="657"/>
      <c r="M4434" s="168"/>
      <c r="N4434" s="828"/>
      <c r="O4434" s="168"/>
      <c r="P4434" s="168"/>
      <c r="AB4434" s="1129" t="str">
        <f t="shared" si="89"/>
        <v/>
      </c>
    </row>
    <row r="4435" spans="1:28" ht="12.95" customHeight="1">
      <c r="A4435" s="168"/>
      <c r="B4435" s="168"/>
      <c r="C4435" s="532"/>
      <c r="D4435" s="168"/>
      <c r="E4435" s="168"/>
      <c r="F4435" s="168"/>
      <c r="G4435" s="168"/>
      <c r="H4435" s="530"/>
      <c r="I4435" s="530"/>
      <c r="J4435" s="660"/>
      <c r="K4435" s="530"/>
      <c r="L4435" s="657"/>
      <c r="M4435" s="168"/>
      <c r="N4435" s="828"/>
      <c r="O4435" s="168"/>
      <c r="P4435" s="168"/>
      <c r="AB4435" s="1129" t="str">
        <f t="shared" si="89"/>
        <v/>
      </c>
    </row>
    <row r="4436" spans="1:28" ht="12.95" customHeight="1">
      <c r="A4436" s="168"/>
      <c r="B4436" s="168"/>
      <c r="C4436" s="532"/>
      <c r="D4436" s="168"/>
      <c r="E4436" s="168"/>
      <c r="F4436" s="168"/>
      <c r="G4436" s="168"/>
      <c r="H4436" s="530"/>
      <c r="I4436" s="530"/>
      <c r="J4436" s="660"/>
      <c r="K4436" s="530"/>
      <c r="L4436" s="657"/>
      <c r="M4436" s="168"/>
      <c r="N4436" s="828"/>
      <c r="O4436" s="168"/>
      <c r="P4436" s="168"/>
      <c r="AB4436" s="1129" t="str">
        <f t="shared" si="89"/>
        <v/>
      </c>
    </row>
    <row r="4437" spans="1:28" ht="12.95" customHeight="1">
      <c r="A4437" s="168"/>
      <c r="B4437" s="168"/>
      <c r="C4437" s="532"/>
      <c r="D4437" s="168"/>
      <c r="E4437" s="168"/>
      <c r="F4437" s="168"/>
      <c r="G4437" s="168"/>
      <c r="H4437" s="530"/>
      <c r="I4437" s="530"/>
      <c r="J4437" s="660"/>
      <c r="K4437" s="530"/>
      <c r="L4437" s="657"/>
      <c r="M4437" s="168"/>
      <c r="N4437" s="828"/>
      <c r="O4437" s="168"/>
      <c r="P4437" s="168"/>
      <c r="AB4437" s="1129" t="str">
        <f t="shared" si="89"/>
        <v/>
      </c>
    </row>
    <row r="4438" spans="1:28" ht="12.95" customHeight="1">
      <c r="A4438" s="168"/>
      <c r="B4438" s="168"/>
      <c r="C4438" s="532"/>
      <c r="D4438" s="168"/>
      <c r="E4438" s="168"/>
      <c r="F4438" s="168"/>
      <c r="G4438" s="168"/>
      <c r="H4438" s="530"/>
      <c r="I4438" s="530"/>
      <c r="J4438" s="660"/>
      <c r="K4438" s="530"/>
      <c r="L4438" s="657"/>
      <c r="M4438" s="168"/>
      <c r="N4438" s="828"/>
      <c r="O4438" s="168"/>
      <c r="P4438" s="168"/>
      <c r="AB4438" s="1129" t="str">
        <f t="shared" si="89"/>
        <v/>
      </c>
    </row>
    <row r="4439" spans="1:28" ht="12.95" customHeight="1">
      <c r="A4439" s="168"/>
      <c r="B4439" s="168"/>
      <c r="C4439" s="532"/>
      <c r="D4439" s="168"/>
      <c r="E4439" s="168"/>
      <c r="F4439" s="168"/>
      <c r="G4439" s="168"/>
      <c r="H4439" s="530"/>
      <c r="I4439" s="530"/>
      <c r="J4439" s="660"/>
      <c r="K4439" s="530"/>
      <c r="L4439" s="657"/>
      <c r="M4439" s="168"/>
      <c r="N4439" s="828"/>
      <c r="O4439" s="168"/>
      <c r="P4439" s="168"/>
      <c r="AB4439" s="1129" t="str">
        <f t="shared" si="89"/>
        <v/>
      </c>
    </row>
    <row r="4440" spans="1:28" ht="12.95" customHeight="1">
      <c r="A4440" s="168"/>
      <c r="B4440" s="168"/>
      <c r="C4440" s="532"/>
      <c r="D4440" s="168"/>
      <c r="E4440" s="168"/>
      <c r="F4440" s="168"/>
      <c r="G4440" s="168"/>
      <c r="H4440" s="530"/>
      <c r="I4440" s="530"/>
      <c r="J4440" s="660"/>
      <c r="K4440" s="530"/>
      <c r="L4440" s="657"/>
      <c r="M4440" s="168"/>
      <c r="N4440" s="828"/>
      <c r="O4440" s="168"/>
      <c r="P4440" s="168"/>
      <c r="AB4440" s="1129" t="str">
        <f t="shared" si="89"/>
        <v/>
      </c>
    </row>
    <row r="4441" spans="1:28" ht="12.95" customHeight="1">
      <c r="A4441" s="168"/>
      <c r="B4441" s="168"/>
      <c r="C4441" s="532"/>
      <c r="D4441" s="168"/>
      <c r="E4441" s="168"/>
      <c r="F4441" s="168"/>
      <c r="G4441" s="168"/>
      <c r="H4441" s="530"/>
      <c r="I4441" s="530"/>
      <c r="J4441" s="660"/>
      <c r="K4441" s="530"/>
      <c r="L4441" s="657"/>
      <c r="M4441" s="168"/>
      <c r="N4441" s="828"/>
      <c r="O4441" s="168"/>
      <c r="P4441" s="168"/>
      <c r="AB4441" s="1129" t="str">
        <f t="shared" si="89"/>
        <v/>
      </c>
    </row>
    <row r="4442" spans="1:28" ht="12.95" customHeight="1">
      <c r="A4442" s="168"/>
      <c r="B4442" s="168"/>
      <c r="C4442" s="532"/>
      <c r="D4442" s="168"/>
      <c r="E4442" s="168"/>
      <c r="F4442" s="168"/>
      <c r="G4442" s="168"/>
      <c r="H4442" s="530"/>
      <c r="I4442" s="530"/>
      <c r="J4442" s="660"/>
      <c r="K4442" s="530"/>
      <c r="L4442" s="657"/>
      <c r="M4442" s="168"/>
      <c r="N4442" s="828"/>
      <c r="O4442" s="168"/>
      <c r="P4442" s="168"/>
      <c r="AB4442" s="1129" t="str">
        <f t="shared" si="89"/>
        <v/>
      </c>
    </row>
    <row r="4443" spans="1:28" ht="12.95" customHeight="1">
      <c r="A4443" s="168"/>
      <c r="B4443" s="168"/>
      <c r="C4443" s="532"/>
      <c r="D4443" s="168"/>
      <c r="E4443" s="168"/>
      <c r="F4443" s="168"/>
      <c r="G4443" s="168"/>
      <c r="H4443" s="530"/>
      <c r="I4443" s="530"/>
      <c r="J4443" s="660"/>
      <c r="K4443" s="530"/>
      <c r="L4443" s="657"/>
      <c r="M4443" s="168"/>
      <c r="N4443" s="828"/>
      <c r="O4443" s="168"/>
      <c r="P4443" s="168"/>
      <c r="AB4443" s="1129" t="str">
        <f t="shared" si="89"/>
        <v/>
      </c>
    </row>
    <row r="4444" spans="1:28" ht="12.95" customHeight="1">
      <c r="A4444" s="168"/>
      <c r="B4444" s="168"/>
      <c r="C4444" s="532"/>
      <c r="D4444" s="168"/>
      <c r="E4444" s="168"/>
      <c r="F4444" s="168"/>
      <c r="G4444" s="168"/>
      <c r="H4444" s="530"/>
      <c r="I4444" s="530"/>
      <c r="J4444" s="660"/>
      <c r="K4444" s="530"/>
      <c r="L4444" s="657"/>
      <c r="M4444" s="168"/>
      <c r="N4444" s="828"/>
      <c r="O4444" s="168"/>
      <c r="P4444" s="168"/>
      <c r="AB4444" s="1129" t="str">
        <f t="shared" si="89"/>
        <v/>
      </c>
    </row>
    <row r="4445" spans="1:28" ht="12.95" customHeight="1">
      <c r="A4445" s="168"/>
      <c r="B4445" s="168"/>
      <c r="C4445" s="532"/>
      <c r="D4445" s="168"/>
      <c r="E4445" s="168"/>
      <c r="F4445" s="168"/>
      <c r="G4445" s="168"/>
      <c r="H4445" s="530"/>
      <c r="I4445" s="530"/>
      <c r="J4445" s="660"/>
      <c r="K4445" s="530"/>
      <c r="L4445" s="657"/>
      <c r="M4445" s="168"/>
      <c r="N4445" s="828"/>
      <c r="O4445" s="168"/>
      <c r="P4445" s="168"/>
      <c r="AB4445" s="1129" t="str">
        <f t="shared" si="89"/>
        <v/>
      </c>
    </row>
    <row r="4446" spans="1:28" ht="12.95" customHeight="1">
      <c r="A4446" s="168"/>
      <c r="B4446" s="168"/>
      <c r="C4446" s="532"/>
      <c r="D4446" s="168"/>
      <c r="E4446" s="168"/>
      <c r="F4446" s="168"/>
      <c r="G4446" s="168"/>
      <c r="H4446" s="530"/>
      <c r="I4446" s="530"/>
      <c r="J4446" s="660"/>
      <c r="K4446" s="530"/>
      <c r="L4446" s="657"/>
      <c r="M4446" s="168"/>
      <c r="N4446" s="828"/>
      <c r="O4446" s="168"/>
      <c r="P4446" s="168"/>
      <c r="AB4446" s="1129" t="str">
        <f t="shared" si="89"/>
        <v/>
      </c>
    </row>
    <row r="4447" spans="1:28" ht="12.95" customHeight="1">
      <c r="A4447" s="168"/>
      <c r="B4447" s="168"/>
      <c r="C4447" s="532"/>
      <c r="D4447" s="168"/>
      <c r="E4447" s="168"/>
      <c r="F4447" s="168"/>
      <c r="G4447" s="168"/>
      <c r="H4447" s="530"/>
      <c r="I4447" s="530"/>
      <c r="J4447" s="660"/>
      <c r="K4447" s="530"/>
      <c r="L4447" s="657"/>
      <c r="M4447" s="168"/>
      <c r="N4447" s="828"/>
      <c r="O4447" s="168"/>
      <c r="P4447" s="168"/>
      <c r="AB4447" s="1129" t="str">
        <f t="shared" si="89"/>
        <v/>
      </c>
    </row>
    <row r="4448" spans="1:28" ht="12.95" customHeight="1">
      <c r="A4448" s="168"/>
      <c r="B4448" s="168"/>
      <c r="C4448" s="532"/>
      <c r="D4448" s="168"/>
      <c r="E4448" s="168"/>
      <c r="F4448" s="168"/>
      <c r="G4448" s="168"/>
      <c r="H4448" s="530"/>
      <c r="I4448" s="530"/>
      <c r="J4448" s="660"/>
      <c r="K4448" s="530"/>
      <c r="L4448" s="657"/>
      <c r="M4448" s="168"/>
      <c r="N4448" s="828"/>
      <c r="O4448" s="168"/>
      <c r="P4448" s="168"/>
      <c r="AB4448" s="1129" t="str">
        <f t="shared" si="89"/>
        <v/>
      </c>
    </row>
    <row r="4449" spans="1:28" ht="12.95" customHeight="1">
      <c r="A4449" s="168"/>
      <c r="B4449" s="168"/>
      <c r="C4449" s="532"/>
      <c r="D4449" s="168"/>
      <c r="E4449" s="168"/>
      <c r="F4449" s="168"/>
      <c r="G4449" s="168"/>
      <c r="H4449" s="530"/>
      <c r="I4449" s="530"/>
      <c r="J4449" s="660"/>
      <c r="K4449" s="530"/>
      <c r="L4449" s="657"/>
      <c r="M4449" s="168"/>
      <c r="N4449" s="828"/>
      <c r="O4449" s="168"/>
      <c r="P4449" s="168"/>
      <c r="AB4449" s="1129" t="str">
        <f t="shared" si="89"/>
        <v/>
      </c>
    </row>
    <row r="4450" spans="1:28" ht="12.95" customHeight="1">
      <c r="A4450" s="168"/>
      <c r="B4450" s="168"/>
      <c r="C4450" s="532"/>
      <c r="D4450" s="168"/>
      <c r="E4450" s="168"/>
      <c r="F4450" s="168"/>
      <c r="G4450" s="168"/>
      <c r="H4450" s="530"/>
      <c r="I4450" s="530"/>
      <c r="J4450" s="660"/>
      <c r="K4450" s="530"/>
      <c r="L4450" s="657"/>
      <c r="M4450" s="168"/>
      <c r="N4450" s="828"/>
      <c r="O4450" s="168"/>
      <c r="P4450" s="168"/>
      <c r="AB4450" s="1129" t="str">
        <f t="shared" si="89"/>
        <v/>
      </c>
    </row>
    <row r="4451" spans="1:28" ht="12.95" customHeight="1">
      <c r="A4451" s="168"/>
      <c r="B4451" s="168"/>
      <c r="C4451" s="532"/>
      <c r="D4451" s="168"/>
      <c r="E4451" s="168"/>
      <c r="F4451" s="168"/>
      <c r="G4451" s="168"/>
      <c r="H4451" s="530"/>
      <c r="I4451" s="530"/>
      <c r="J4451" s="660"/>
      <c r="K4451" s="530"/>
      <c r="L4451" s="657"/>
      <c r="M4451" s="168"/>
      <c r="N4451" s="828"/>
      <c r="O4451" s="168"/>
      <c r="P4451" s="168"/>
      <c r="AB4451" s="1129" t="str">
        <f t="shared" si="89"/>
        <v/>
      </c>
    </row>
    <row r="4452" spans="1:28" ht="12.95" customHeight="1">
      <c r="A4452" s="168"/>
      <c r="B4452" s="168"/>
      <c r="C4452" s="532"/>
      <c r="D4452" s="168"/>
      <c r="E4452" s="168"/>
      <c r="F4452" s="168"/>
      <c r="G4452" s="168"/>
      <c r="H4452" s="530"/>
      <c r="I4452" s="530"/>
      <c r="J4452" s="660"/>
      <c r="K4452" s="530"/>
      <c r="L4452" s="657"/>
      <c r="M4452" s="168"/>
      <c r="N4452" s="828"/>
      <c r="O4452" s="168"/>
      <c r="P4452" s="168"/>
      <c r="AB4452" s="1129" t="str">
        <f t="shared" si="89"/>
        <v/>
      </c>
    </row>
    <row r="4453" spans="1:28" ht="12.95" customHeight="1">
      <c r="A4453" s="168"/>
      <c r="B4453" s="168"/>
      <c r="C4453" s="532"/>
      <c r="D4453" s="168"/>
      <c r="E4453" s="168"/>
      <c r="F4453" s="168"/>
      <c r="G4453" s="168"/>
      <c r="H4453" s="530"/>
      <c r="I4453" s="530"/>
      <c r="J4453" s="660"/>
      <c r="K4453" s="530"/>
      <c r="L4453" s="657"/>
      <c r="M4453" s="168"/>
      <c r="N4453" s="828"/>
      <c r="O4453" s="168"/>
      <c r="P4453" s="168"/>
      <c r="AB4453" s="1129" t="str">
        <f t="shared" si="89"/>
        <v/>
      </c>
    </row>
    <row r="4454" spans="1:28" ht="12.95" customHeight="1">
      <c r="A4454" s="168"/>
      <c r="B4454" s="168"/>
      <c r="C4454" s="532"/>
      <c r="D4454" s="168"/>
      <c r="E4454" s="168"/>
      <c r="F4454" s="168"/>
      <c r="G4454" s="168"/>
      <c r="H4454" s="530"/>
      <c r="I4454" s="530"/>
      <c r="J4454" s="660"/>
      <c r="K4454" s="530"/>
      <c r="L4454" s="657"/>
      <c r="M4454" s="168"/>
      <c r="N4454" s="828"/>
      <c r="O4454" s="168"/>
      <c r="P4454" s="168"/>
      <c r="AB4454" s="1129" t="str">
        <f t="shared" si="89"/>
        <v/>
      </c>
    </row>
    <row r="4455" spans="1:28" ht="12.95" customHeight="1">
      <c r="A4455" s="168"/>
      <c r="B4455" s="168"/>
      <c r="C4455" s="532"/>
      <c r="D4455" s="168"/>
      <c r="E4455" s="168"/>
      <c r="F4455" s="168"/>
      <c r="G4455" s="168"/>
      <c r="H4455" s="530"/>
      <c r="I4455" s="530"/>
      <c r="J4455" s="660"/>
      <c r="K4455" s="530"/>
      <c r="L4455" s="657"/>
      <c r="M4455" s="168"/>
      <c r="N4455" s="828"/>
      <c r="O4455" s="168"/>
      <c r="P4455" s="168"/>
      <c r="AB4455" s="1129" t="str">
        <f t="shared" si="89"/>
        <v/>
      </c>
    </row>
    <row r="4456" spans="1:28" ht="12.95" customHeight="1">
      <c r="A4456" s="168"/>
      <c r="B4456" s="168"/>
      <c r="C4456" s="532"/>
      <c r="D4456" s="168"/>
      <c r="E4456" s="168"/>
      <c r="F4456" s="168"/>
      <c r="G4456" s="168"/>
      <c r="H4456" s="530"/>
      <c r="I4456" s="530"/>
      <c r="J4456" s="660"/>
      <c r="K4456" s="530"/>
      <c r="L4456" s="657"/>
      <c r="M4456" s="168"/>
      <c r="N4456" s="828"/>
      <c r="O4456" s="168"/>
      <c r="P4456" s="168"/>
      <c r="AB4456" s="1129" t="str">
        <f t="shared" si="89"/>
        <v/>
      </c>
    </row>
    <row r="4457" spans="1:28" ht="12.95" customHeight="1">
      <c r="A4457" s="168"/>
      <c r="B4457" s="168"/>
      <c r="C4457" s="532"/>
      <c r="D4457" s="168"/>
      <c r="E4457" s="168"/>
      <c r="F4457" s="168"/>
      <c r="G4457" s="168"/>
      <c r="H4457" s="530"/>
      <c r="I4457" s="530"/>
      <c r="J4457" s="660"/>
      <c r="K4457" s="530"/>
      <c r="L4457" s="657"/>
      <c r="M4457" s="168"/>
      <c r="N4457" s="828"/>
      <c r="O4457" s="168"/>
      <c r="P4457" s="168"/>
      <c r="AB4457" s="1129" t="str">
        <f t="shared" si="89"/>
        <v/>
      </c>
    </row>
    <row r="4458" spans="1:28" ht="12.95" customHeight="1">
      <c r="A4458" s="168"/>
      <c r="B4458" s="168"/>
      <c r="C4458" s="532"/>
      <c r="D4458" s="168"/>
      <c r="E4458" s="168"/>
      <c r="F4458" s="168"/>
      <c r="G4458" s="168"/>
      <c r="H4458" s="530"/>
      <c r="I4458" s="530"/>
      <c r="J4458" s="660"/>
      <c r="K4458" s="530"/>
      <c r="L4458" s="657"/>
      <c r="M4458" s="168"/>
      <c r="N4458" s="828"/>
      <c r="O4458" s="168"/>
      <c r="P4458" s="168"/>
      <c r="AB4458" s="1129" t="str">
        <f t="shared" si="89"/>
        <v/>
      </c>
    </row>
    <row r="4459" spans="1:28" ht="12.95" customHeight="1">
      <c r="A4459" s="168"/>
      <c r="B4459" s="168"/>
      <c r="C4459" s="532"/>
      <c r="D4459" s="168"/>
      <c r="E4459" s="168"/>
      <c r="F4459" s="168"/>
      <c r="G4459" s="168"/>
      <c r="H4459" s="530"/>
      <c r="I4459" s="530"/>
      <c r="J4459" s="660"/>
      <c r="K4459" s="530"/>
      <c r="L4459" s="657"/>
      <c r="M4459" s="168"/>
      <c r="N4459" s="828"/>
      <c r="O4459" s="168"/>
      <c r="P4459" s="168"/>
      <c r="AB4459" s="1129" t="str">
        <f t="shared" si="89"/>
        <v/>
      </c>
    </row>
    <row r="4460" spans="1:28" ht="12.95" customHeight="1">
      <c r="A4460" s="168"/>
      <c r="B4460" s="168"/>
      <c r="C4460" s="532"/>
      <c r="D4460" s="168"/>
      <c r="E4460" s="168"/>
      <c r="F4460" s="168"/>
      <c r="G4460" s="168"/>
      <c r="H4460" s="530"/>
      <c r="I4460" s="530"/>
      <c r="J4460" s="660"/>
      <c r="K4460" s="530"/>
      <c r="L4460" s="657"/>
      <c r="M4460" s="168"/>
      <c r="N4460" s="828"/>
      <c r="O4460" s="168"/>
      <c r="P4460" s="168"/>
      <c r="AB4460" s="1129" t="str">
        <f t="shared" si="89"/>
        <v/>
      </c>
    </row>
    <row r="4461" spans="1:28" ht="12.95" customHeight="1">
      <c r="A4461" s="168"/>
      <c r="B4461" s="168"/>
      <c r="C4461" s="532"/>
      <c r="D4461" s="168"/>
      <c r="E4461" s="168"/>
      <c r="F4461" s="168"/>
      <c r="G4461" s="168"/>
      <c r="H4461" s="530"/>
      <c r="I4461" s="530"/>
      <c r="J4461" s="660"/>
      <c r="K4461" s="530"/>
      <c r="L4461" s="657"/>
      <c r="M4461" s="168"/>
      <c r="N4461" s="828"/>
      <c r="O4461" s="168"/>
      <c r="P4461" s="168"/>
      <c r="AB4461" s="1129" t="str">
        <f t="shared" si="89"/>
        <v/>
      </c>
    </row>
    <row r="4462" spans="1:28" ht="12.95" customHeight="1">
      <c r="A4462" s="168"/>
      <c r="B4462" s="168"/>
      <c r="C4462" s="532"/>
      <c r="D4462" s="168"/>
      <c r="E4462" s="168"/>
      <c r="F4462" s="168"/>
      <c r="G4462" s="168"/>
      <c r="H4462" s="530"/>
      <c r="I4462" s="530"/>
      <c r="J4462" s="660"/>
      <c r="K4462" s="530"/>
      <c r="L4462" s="657"/>
      <c r="M4462" s="168"/>
      <c r="N4462" s="828"/>
      <c r="O4462" s="168"/>
      <c r="P4462" s="168"/>
      <c r="AB4462" s="1129" t="str">
        <f t="shared" si="89"/>
        <v/>
      </c>
    </row>
    <row r="4463" spans="1:28" ht="12.95" customHeight="1">
      <c r="A4463" s="168"/>
      <c r="B4463" s="168"/>
      <c r="C4463" s="532"/>
      <c r="D4463" s="168"/>
      <c r="E4463" s="168"/>
      <c r="F4463" s="168"/>
      <c r="G4463" s="168"/>
      <c r="H4463" s="530"/>
      <c r="I4463" s="530"/>
      <c r="J4463" s="660"/>
      <c r="K4463" s="530"/>
      <c r="L4463" s="657"/>
      <c r="M4463" s="168"/>
      <c r="N4463" s="828"/>
      <c r="O4463" s="168"/>
      <c r="P4463" s="168"/>
      <c r="AB4463" s="1129" t="str">
        <f t="shared" si="89"/>
        <v/>
      </c>
    </row>
    <row r="4464" spans="1:28" ht="12.95" customHeight="1">
      <c r="A4464" s="168"/>
      <c r="B4464" s="168"/>
      <c r="C4464" s="532"/>
      <c r="D4464" s="168"/>
      <c r="E4464" s="168"/>
      <c r="F4464" s="168"/>
      <c r="G4464" s="168"/>
      <c r="H4464" s="530"/>
      <c r="I4464" s="530"/>
      <c r="J4464" s="660"/>
      <c r="K4464" s="530"/>
      <c r="L4464" s="657"/>
      <c r="M4464" s="168"/>
      <c r="N4464" s="828"/>
      <c r="O4464" s="168"/>
      <c r="P4464" s="168"/>
      <c r="AB4464" s="1129" t="str">
        <f t="shared" si="89"/>
        <v/>
      </c>
    </row>
    <row r="4465" spans="1:28" ht="12.95" customHeight="1">
      <c r="A4465" s="168"/>
      <c r="B4465" s="168"/>
      <c r="C4465" s="532"/>
      <c r="D4465" s="168"/>
      <c r="E4465" s="168"/>
      <c r="F4465" s="168"/>
      <c r="G4465" s="168"/>
      <c r="H4465" s="530"/>
      <c r="I4465" s="530"/>
      <c r="J4465" s="660"/>
      <c r="K4465" s="530"/>
      <c r="L4465" s="657"/>
      <c r="M4465" s="168"/>
      <c r="N4465" s="828"/>
      <c r="O4465" s="168"/>
      <c r="P4465" s="168"/>
      <c r="AB4465" s="1129" t="str">
        <f t="shared" si="89"/>
        <v/>
      </c>
    </row>
    <row r="4466" spans="1:28" ht="12.95" customHeight="1">
      <c r="A4466" s="168"/>
      <c r="B4466" s="168"/>
      <c r="C4466" s="532"/>
      <c r="D4466" s="168"/>
      <c r="E4466" s="168"/>
      <c r="F4466" s="168"/>
      <c r="G4466" s="168"/>
      <c r="H4466" s="530"/>
      <c r="I4466" s="530"/>
      <c r="J4466" s="660"/>
      <c r="K4466" s="530"/>
      <c r="L4466" s="657"/>
      <c r="M4466" s="168"/>
      <c r="N4466" s="828"/>
      <c r="O4466" s="168"/>
      <c r="P4466" s="168"/>
      <c r="AB4466" s="1129" t="str">
        <f t="shared" si="89"/>
        <v/>
      </c>
    </row>
    <row r="4467" spans="1:28" ht="12.95" customHeight="1">
      <c r="A4467" s="168"/>
      <c r="B4467" s="168"/>
      <c r="C4467" s="532"/>
      <c r="D4467" s="168"/>
      <c r="E4467" s="168"/>
      <c r="F4467" s="168"/>
      <c r="G4467" s="168"/>
      <c r="H4467" s="530"/>
      <c r="I4467" s="530"/>
      <c r="J4467" s="660"/>
      <c r="K4467" s="530"/>
      <c r="L4467" s="657"/>
      <c r="M4467" s="168"/>
      <c r="N4467" s="828"/>
      <c r="O4467" s="168"/>
      <c r="P4467" s="168"/>
      <c r="AB4467" s="1129" t="str">
        <f t="shared" si="89"/>
        <v/>
      </c>
    </row>
    <row r="4468" spans="1:28" ht="12.95" customHeight="1">
      <c r="A4468" s="168"/>
      <c r="B4468" s="168"/>
      <c r="C4468" s="532"/>
      <c r="D4468" s="168"/>
      <c r="E4468" s="168"/>
      <c r="F4468" s="168"/>
      <c r="G4468" s="168"/>
      <c r="H4468" s="530"/>
      <c r="I4468" s="530"/>
      <c r="J4468" s="660"/>
      <c r="K4468" s="530"/>
      <c r="L4468" s="657"/>
      <c r="M4468" s="168"/>
      <c r="N4468" s="828"/>
      <c r="O4468" s="168"/>
      <c r="P4468" s="168"/>
      <c r="AB4468" s="1129" t="str">
        <f t="shared" si="89"/>
        <v/>
      </c>
    </row>
    <row r="4469" spans="1:28" ht="12.95" customHeight="1">
      <c r="A4469" s="168"/>
      <c r="B4469" s="168"/>
      <c r="C4469" s="532"/>
      <c r="D4469" s="168"/>
      <c r="E4469" s="168"/>
      <c r="F4469" s="168"/>
      <c r="G4469" s="168"/>
      <c r="H4469" s="530"/>
      <c r="I4469" s="530"/>
      <c r="J4469" s="660"/>
      <c r="K4469" s="530"/>
      <c r="L4469" s="657"/>
      <c r="M4469" s="168"/>
      <c r="N4469" s="828"/>
      <c r="O4469" s="168"/>
      <c r="P4469" s="168"/>
      <c r="AB4469" s="1129" t="str">
        <f t="shared" si="89"/>
        <v/>
      </c>
    </row>
    <row r="4470" spans="1:28" ht="12.95" customHeight="1">
      <c r="A4470" s="168"/>
      <c r="B4470" s="168"/>
      <c r="C4470" s="532"/>
      <c r="D4470" s="168"/>
      <c r="E4470" s="168"/>
      <c r="F4470" s="168"/>
      <c r="G4470" s="168"/>
      <c r="H4470" s="530"/>
      <c r="I4470" s="530"/>
      <c r="J4470" s="660"/>
      <c r="K4470" s="530"/>
      <c r="L4470" s="657"/>
      <c r="M4470" s="168"/>
      <c r="N4470" s="828"/>
      <c r="O4470" s="168"/>
      <c r="P4470" s="168"/>
      <c r="AB4470" s="1129" t="str">
        <f t="shared" si="89"/>
        <v/>
      </c>
    </row>
    <row r="4471" spans="1:28" ht="12.95" customHeight="1">
      <c r="A4471" s="168"/>
      <c r="B4471" s="168"/>
      <c r="C4471" s="532"/>
      <c r="D4471" s="168"/>
      <c r="E4471" s="168"/>
      <c r="F4471" s="168"/>
      <c r="G4471" s="168"/>
      <c r="H4471" s="530"/>
      <c r="I4471" s="530"/>
      <c r="J4471" s="660"/>
      <c r="K4471" s="530"/>
      <c r="L4471" s="657"/>
      <c r="M4471" s="168"/>
      <c r="N4471" s="828"/>
      <c r="O4471" s="168"/>
      <c r="P4471" s="168"/>
      <c r="AB4471" s="1129" t="str">
        <f t="shared" si="89"/>
        <v/>
      </c>
    </row>
    <row r="4472" spans="1:28" ht="12.95" customHeight="1">
      <c r="A4472" s="168"/>
      <c r="B4472" s="168"/>
      <c r="C4472" s="532"/>
      <c r="D4472" s="168"/>
      <c r="E4472" s="168"/>
      <c r="F4472" s="168"/>
      <c r="G4472" s="168"/>
      <c r="H4472" s="530"/>
      <c r="I4472" s="530"/>
      <c r="J4472" s="660"/>
      <c r="K4472" s="530"/>
      <c r="L4472" s="657"/>
      <c r="M4472" s="168"/>
      <c r="N4472" s="828"/>
      <c r="O4472" s="168"/>
      <c r="P4472" s="168"/>
      <c r="AB4472" s="1129" t="str">
        <f t="shared" si="89"/>
        <v/>
      </c>
    </row>
    <row r="4473" spans="1:28" ht="12.95" customHeight="1">
      <c r="A4473" s="168"/>
      <c r="B4473" s="168"/>
      <c r="C4473" s="532"/>
      <c r="D4473" s="168"/>
      <c r="E4473" s="168"/>
      <c r="F4473" s="168"/>
      <c r="G4473" s="168"/>
      <c r="H4473" s="530"/>
      <c r="I4473" s="530"/>
      <c r="J4473" s="660"/>
      <c r="K4473" s="530"/>
      <c r="L4473" s="657"/>
      <c r="M4473" s="168"/>
      <c r="N4473" s="828"/>
      <c r="O4473" s="168"/>
      <c r="P4473" s="168"/>
      <c r="AB4473" s="1129" t="str">
        <f t="shared" si="89"/>
        <v/>
      </c>
    </row>
    <row r="4474" spans="1:28" ht="12.95" customHeight="1">
      <c r="A4474" s="168"/>
      <c r="B4474" s="168"/>
      <c r="C4474" s="532"/>
      <c r="D4474" s="168"/>
      <c r="E4474" s="168"/>
      <c r="F4474" s="168"/>
      <c r="G4474" s="168"/>
      <c r="H4474" s="530"/>
      <c r="I4474" s="530"/>
      <c r="J4474" s="660"/>
      <c r="K4474" s="530"/>
      <c r="L4474" s="657"/>
      <c r="M4474" s="168"/>
      <c r="N4474" s="828"/>
      <c r="O4474" s="168"/>
      <c r="P4474" s="168"/>
      <c r="AB4474" s="1129" t="str">
        <f t="shared" si="89"/>
        <v/>
      </c>
    </row>
    <row r="4475" spans="1:28" ht="12.95" customHeight="1">
      <c r="A4475" s="168"/>
      <c r="B4475" s="168"/>
      <c r="C4475" s="532"/>
      <c r="D4475" s="168"/>
      <c r="E4475" s="168"/>
      <c r="F4475" s="168"/>
      <c r="G4475" s="168"/>
      <c r="H4475" s="530"/>
      <c r="I4475" s="530"/>
      <c r="J4475" s="660"/>
      <c r="K4475" s="530"/>
      <c r="L4475" s="657"/>
      <c r="M4475" s="168"/>
      <c r="N4475" s="828"/>
      <c r="O4475" s="168"/>
      <c r="P4475" s="168"/>
      <c r="AB4475" s="1129" t="str">
        <f t="shared" si="89"/>
        <v/>
      </c>
    </row>
    <row r="4476" spans="1:28" ht="12.95" customHeight="1">
      <c r="A4476" s="168"/>
      <c r="B4476" s="168"/>
      <c r="C4476" s="532"/>
      <c r="D4476" s="168"/>
      <c r="E4476" s="168"/>
      <c r="F4476" s="168"/>
      <c r="G4476" s="168"/>
      <c r="H4476" s="530"/>
      <c r="I4476" s="530"/>
      <c r="J4476" s="660"/>
      <c r="K4476" s="530"/>
      <c r="L4476" s="657"/>
      <c r="M4476" s="168"/>
      <c r="N4476" s="828"/>
      <c r="O4476" s="168"/>
      <c r="P4476" s="168"/>
      <c r="AB4476" s="1129" t="str">
        <f t="shared" si="89"/>
        <v/>
      </c>
    </row>
    <row r="4477" spans="1:28" ht="12.95" customHeight="1">
      <c r="A4477" s="168"/>
      <c r="B4477" s="168"/>
      <c r="C4477" s="532"/>
      <c r="D4477" s="168"/>
      <c r="E4477" s="168"/>
      <c r="F4477" s="168"/>
      <c r="G4477" s="168"/>
      <c r="H4477" s="530"/>
      <c r="I4477" s="530"/>
      <c r="J4477" s="660"/>
      <c r="K4477" s="530"/>
      <c r="L4477" s="657"/>
      <c r="M4477" s="168"/>
      <c r="N4477" s="828"/>
      <c r="O4477" s="168"/>
      <c r="P4477" s="168"/>
      <c r="AB4477" s="1129" t="str">
        <f t="shared" si="89"/>
        <v/>
      </c>
    </row>
    <row r="4478" spans="1:28" ht="12.95" customHeight="1">
      <c r="A4478" s="168"/>
      <c r="B4478" s="168"/>
      <c r="C4478" s="532"/>
      <c r="D4478" s="168"/>
      <c r="E4478" s="168"/>
      <c r="F4478" s="168"/>
      <c r="G4478" s="168"/>
      <c r="H4478" s="530"/>
      <c r="I4478" s="530"/>
      <c r="J4478" s="660"/>
      <c r="K4478" s="530"/>
      <c r="L4478" s="657"/>
      <c r="M4478" s="168"/>
      <c r="N4478" s="828"/>
      <c r="O4478" s="168"/>
      <c r="P4478" s="168"/>
      <c r="AB4478" s="1129" t="str">
        <f t="shared" si="89"/>
        <v/>
      </c>
    </row>
    <row r="4479" spans="1:28" ht="12.95" customHeight="1">
      <c r="A4479" s="168"/>
      <c r="B4479" s="168"/>
      <c r="C4479" s="532"/>
      <c r="D4479" s="168"/>
      <c r="E4479" s="168"/>
      <c r="F4479" s="168"/>
      <c r="G4479" s="168"/>
      <c r="H4479" s="530"/>
      <c r="I4479" s="530"/>
      <c r="J4479" s="660"/>
      <c r="K4479" s="530"/>
      <c r="L4479" s="657"/>
      <c r="M4479" s="168"/>
      <c r="N4479" s="828"/>
      <c r="O4479" s="168"/>
      <c r="P4479" s="168"/>
      <c r="AB4479" s="1129" t="str">
        <f t="shared" si="89"/>
        <v/>
      </c>
    </row>
    <row r="4480" spans="1:28" ht="12.95" customHeight="1">
      <c r="A4480" s="168"/>
      <c r="B4480" s="168"/>
      <c r="C4480" s="532"/>
      <c r="D4480" s="168"/>
      <c r="E4480" s="168"/>
      <c r="F4480" s="168"/>
      <c r="G4480" s="168"/>
      <c r="H4480" s="530"/>
      <c r="I4480" s="530"/>
      <c r="J4480" s="660"/>
      <c r="K4480" s="530"/>
      <c r="L4480" s="657"/>
      <c r="M4480" s="168"/>
      <c r="N4480" s="828"/>
      <c r="O4480" s="168"/>
      <c r="P4480" s="168"/>
      <c r="AB4480" s="1129" t="str">
        <f t="shared" si="89"/>
        <v/>
      </c>
    </row>
    <row r="4481" spans="1:28" ht="12.95" customHeight="1">
      <c r="A4481" s="168"/>
      <c r="B4481" s="168"/>
      <c r="C4481" s="532"/>
      <c r="D4481" s="168"/>
      <c r="E4481" s="168"/>
      <c r="F4481" s="168"/>
      <c r="G4481" s="168"/>
      <c r="H4481" s="530"/>
      <c r="I4481" s="530"/>
      <c r="J4481" s="660"/>
      <c r="K4481" s="530"/>
      <c r="L4481" s="657"/>
      <c r="M4481" s="168"/>
      <c r="N4481" s="828"/>
      <c r="O4481" s="168"/>
      <c r="P4481" s="168"/>
      <c r="AB4481" s="1129" t="str">
        <f t="shared" si="89"/>
        <v/>
      </c>
    </row>
    <row r="4482" spans="1:28" ht="12.95" customHeight="1">
      <c r="A4482" s="168"/>
      <c r="B4482" s="168"/>
      <c r="C4482" s="532"/>
      <c r="D4482" s="168"/>
      <c r="E4482" s="168"/>
      <c r="F4482" s="168"/>
      <c r="G4482" s="168"/>
      <c r="H4482" s="530"/>
      <c r="I4482" s="530"/>
      <c r="J4482" s="660"/>
      <c r="K4482" s="530"/>
      <c r="L4482" s="657"/>
      <c r="M4482" s="168"/>
      <c r="N4482" s="828"/>
      <c r="O4482" s="168"/>
      <c r="P4482" s="168"/>
      <c r="AB4482" s="1129" t="str">
        <f t="shared" si="89"/>
        <v/>
      </c>
    </row>
    <row r="4483" spans="1:28" ht="12.95" customHeight="1">
      <c r="A4483" s="168"/>
      <c r="B4483" s="168"/>
      <c r="C4483" s="532"/>
      <c r="D4483" s="168"/>
      <c r="E4483" s="168"/>
      <c r="F4483" s="168"/>
      <c r="G4483" s="168"/>
      <c r="H4483" s="530"/>
      <c r="I4483" s="530"/>
      <c r="J4483" s="660"/>
      <c r="K4483" s="530"/>
      <c r="L4483" s="657"/>
      <c r="M4483" s="168"/>
      <c r="N4483" s="828"/>
      <c r="O4483" s="168"/>
      <c r="P4483" s="168"/>
      <c r="AB4483" s="1129" t="str">
        <f t="shared" si="89"/>
        <v/>
      </c>
    </row>
    <row r="4484" spans="1:28" ht="12.95" customHeight="1">
      <c r="A4484" s="168"/>
      <c r="B4484" s="168"/>
      <c r="C4484" s="532"/>
      <c r="D4484" s="168"/>
      <c r="E4484" s="168"/>
      <c r="F4484" s="168"/>
      <c r="G4484" s="168"/>
      <c r="H4484" s="530"/>
      <c r="I4484" s="530"/>
      <c r="J4484" s="660"/>
      <c r="K4484" s="530"/>
      <c r="L4484" s="657"/>
      <c r="M4484" s="168"/>
      <c r="N4484" s="828"/>
      <c r="O4484" s="168"/>
      <c r="P4484" s="168"/>
      <c r="AB4484" s="1129" t="str">
        <f t="shared" si="89"/>
        <v/>
      </c>
    </row>
    <row r="4485" spans="1:28" ht="12.95" customHeight="1">
      <c r="A4485" s="168"/>
      <c r="B4485" s="168"/>
      <c r="C4485" s="532"/>
      <c r="D4485" s="168"/>
      <c r="E4485" s="168"/>
      <c r="F4485" s="168"/>
      <c r="G4485" s="168"/>
      <c r="H4485" s="530"/>
      <c r="I4485" s="530"/>
      <c r="J4485" s="660"/>
      <c r="K4485" s="530"/>
      <c r="L4485" s="657"/>
      <c r="M4485" s="168"/>
      <c r="N4485" s="828"/>
      <c r="O4485" s="168"/>
      <c r="P4485" s="168"/>
      <c r="AB4485" s="1129" t="str">
        <f t="shared" si="89"/>
        <v/>
      </c>
    </row>
    <row r="4486" spans="1:28" ht="12.95" customHeight="1">
      <c r="A4486" s="168"/>
      <c r="B4486" s="168"/>
      <c r="C4486" s="532"/>
      <c r="D4486" s="168"/>
      <c r="E4486" s="168"/>
      <c r="F4486" s="168"/>
      <c r="G4486" s="168"/>
      <c r="H4486" s="530"/>
      <c r="I4486" s="530"/>
      <c r="J4486" s="660"/>
      <c r="K4486" s="530"/>
      <c r="L4486" s="657"/>
      <c r="M4486" s="168"/>
      <c r="N4486" s="828"/>
      <c r="O4486" s="168"/>
      <c r="P4486" s="168"/>
      <c r="AB4486" s="1129" t="str">
        <f t="shared" si="89"/>
        <v/>
      </c>
    </row>
    <row r="4487" spans="1:28" ht="12.95" customHeight="1">
      <c r="A4487" s="168"/>
      <c r="B4487" s="168"/>
      <c r="C4487" s="532"/>
      <c r="D4487" s="168"/>
      <c r="E4487" s="168"/>
      <c r="F4487" s="168"/>
      <c r="G4487" s="168"/>
      <c r="H4487" s="530"/>
      <c r="I4487" s="530"/>
      <c r="J4487" s="660"/>
      <c r="K4487" s="530"/>
      <c r="L4487" s="657"/>
      <c r="M4487" s="168"/>
      <c r="N4487" s="828"/>
      <c r="O4487" s="168"/>
      <c r="P4487" s="168"/>
      <c r="AB4487" s="1129" t="str">
        <f t="shared" si="89"/>
        <v/>
      </c>
    </row>
    <row r="4488" spans="1:28" ht="12.95" customHeight="1">
      <c r="A4488" s="168"/>
      <c r="B4488" s="168"/>
      <c r="C4488" s="532"/>
      <c r="D4488" s="168"/>
      <c r="E4488" s="168"/>
      <c r="F4488" s="168"/>
      <c r="G4488" s="168"/>
      <c r="H4488" s="530"/>
      <c r="I4488" s="530"/>
      <c r="J4488" s="660"/>
      <c r="K4488" s="530"/>
      <c r="L4488" s="657"/>
      <c r="M4488" s="168"/>
      <c r="N4488" s="828"/>
      <c r="O4488" s="168"/>
      <c r="P4488" s="168"/>
      <c r="AB4488" s="1129" t="str">
        <f t="shared" si="89"/>
        <v/>
      </c>
    </row>
    <row r="4489" spans="1:28" ht="12.95" customHeight="1">
      <c r="A4489" s="168"/>
      <c r="B4489" s="168"/>
      <c r="C4489" s="532"/>
      <c r="D4489" s="168"/>
      <c r="E4489" s="168"/>
      <c r="F4489" s="168"/>
      <c r="G4489" s="168"/>
      <c r="H4489" s="530"/>
      <c r="I4489" s="530"/>
      <c r="J4489" s="660"/>
      <c r="K4489" s="530"/>
      <c r="L4489" s="657"/>
      <c r="M4489" s="168"/>
      <c r="N4489" s="828"/>
      <c r="O4489" s="168"/>
      <c r="P4489" s="168"/>
      <c r="AB4489" s="1129" t="str">
        <f t="shared" si="89"/>
        <v/>
      </c>
    </row>
    <row r="4490" spans="1:28" ht="12.95" customHeight="1">
      <c r="A4490" s="168"/>
      <c r="B4490" s="168"/>
      <c r="C4490" s="532"/>
      <c r="D4490" s="168"/>
      <c r="E4490" s="168"/>
      <c r="F4490" s="168"/>
      <c r="G4490" s="168"/>
      <c r="H4490" s="530"/>
      <c r="I4490" s="530"/>
      <c r="J4490" s="660"/>
      <c r="K4490" s="530"/>
      <c r="L4490" s="657"/>
      <c r="M4490" s="168"/>
      <c r="N4490" s="828"/>
      <c r="O4490" s="168"/>
      <c r="P4490" s="168"/>
      <c r="AB4490" s="1129" t="str">
        <f t="shared" si="89"/>
        <v/>
      </c>
    </row>
    <row r="4491" spans="1:28" ht="12.95" customHeight="1">
      <c r="A4491" s="168"/>
      <c r="B4491" s="168"/>
      <c r="C4491" s="532"/>
      <c r="D4491" s="168"/>
      <c r="E4491" s="168"/>
      <c r="F4491" s="168"/>
      <c r="G4491" s="168"/>
      <c r="H4491" s="530"/>
      <c r="I4491" s="530"/>
      <c r="J4491" s="660"/>
      <c r="K4491" s="530"/>
      <c r="L4491" s="657"/>
      <c r="M4491" s="168"/>
      <c r="N4491" s="828"/>
      <c r="O4491" s="168"/>
      <c r="P4491" s="168"/>
      <c r="AB4491" s="1129" t="str">
        <f t="shared" ref="AB4491:AB4554" si="90">IF(TRIM(A4491)="","",CONCATENATE(TRIM(D4491),TRIM(E4491)))</f>
        <v/>
      </c>
    </row>
    <row r="4492" spans="1:28" ht="12.95" customHeight="1">
      <c r="A4492" s="168"/>
      <c r="B4492" s="168"/>
      <c r="C4492" s="532"/>
      <c r="D4492" s="168"/>
      <c r="E4492" s="168"/>
      <c r="F4492" s="168"/>
      <c r="G4492" s="168"/>
      <c r="H4492" s="530"/>
      <c r="I4492" s="530"/>
      <c r="J4492" s="660"/>
      <c r="K4492" s="530"/>
      <c r="L4492" s="657"/>
      <c r="M4492" s="168"/>
      <c r="N4492" s="828"/>
      <c r="O4492" s="168"/>
      <c r="P4492" s="168"/>
      <c r="AB4492" s="1129" t="str">
        <f t="shared" si="90"/>
        <v/>
      </c>
    </row>
    <row r="4493" spans="1:28" ht="12.95" customHeight="1">
      <c r="A4493" s="168"/>
      <c r="B4493" s="168"/>
      <c r="C4493" s="532"/>
      <c r="D4493" s="168"/>
      <c r="E4493" s="168"/>
      <c r="F4493" s="168"/>
      <c r="G4493" s="168"/>
      <c r="H4493" s="530"/>
      <c r="I4493" s="530"/>
      <c r="J4493" s="660"/>
      <c r="K4493" s="530"/>
      <c r="L4493" s="657"/>
      <c r="M4493" s="168"/>
      <c r="N4493" s="828"/>
      <c r="O4493" s="168"/>
      <c r="P4493" s="168"/>
      <c r="AB4493" s="1129" t="str">
        <f t="shared" si="90"/>
        <v/>
      </c>
    </row>
    <row r="4494" spans="1:28" ht="12.95" customHeight="1">
      <c r="A4494" s="168"/>
      <c r="B4494" s="168"/>
      <c r="C4494" s="532"/>
      <c r="D4494" s="168"/>
      <c r="E4494" s="168"/>
      <c r="F4494" s="168"/>
      <c r="G4494" s="168"/>
      <c r="H4494" s="530"/>
      <c r="I4494" s="530"/>
      <c r="J4494" s="660"/>
      <c r="K4494" s="530"/>
      <c r="L4494" s="657"/>
      <c r="M4494" s="168"/>
      <c r="N4494" s="828"/>
      <c r="O4494" s="168"/>
      <c r="P4494" s="168"/>
      <c r="AB4494" s="1129" t="str">
        <f t="shared" si="90"/>
        <v/>
      </c>
    </row>
    <row r="4495" spans="1:28" ht="12.95" customHeight="1">
      <c r="A4495" s="168"/>
      <c r="B4495" s="168"/>
      <c r="C4495" s="532"/>
      <c r="D4495" s="168"/>
      <c r="E4495" s="168"/>
      <c r="F4495" s="168"/>
      <c r="G4495" s="168"/>
      <c r="H4495" s="530"/>
      <c r="I4495" s="530"/>
      <c r="J4495" s="660"/>
      <c r="K4495" s="530"/>
      <c r="L4495" s="657"/>
      <c r="M4495" s="168"/>
      <c r="N4495" s="828"/>
      <c r="O4495" s="168"/>
      <c r="P4495" s="168"/>
      <c r="AB4495" s="1129" t="str">
        <f t="shared" si="90"/>
        <v/>
      </c>
    </row>
    <row r="4496" spans="1:28" ht="12.95" customHeight="1">
      <c r="A4496" s="168"/>
      <c r="B4496" s="168"/>
      <c r="C4496" s="532"/>
      <c r="D4496" s="168"/>
      <c r="E4496" s="168"/>
      <c r="F4496" s="168"/>
      <c r="G4496" s="168"/>
      <c r="H4496" s="530"/>
      <c r="I4496" s="530"/>
      <c r="J4496" s="660"/>
      <c r="K4496" s="530"/>
      <c r="L4496" s="657"/>
      <c r="M4496" s="168"/>
      <c r="N4496" s="828"/>
      <c r="O4496" s="168"/>
      <c r="P4496" s="168"/>
      <c r="AB4496" s="1129" t="str">
        <f t="shared" si="90"/>
        <v/>
      </c>
    </row>
    <row r="4497" spans="1:28" ht="12.95" customHeight="1">
      <c r="A4497" s="168"/>
      <c r="B4497" s="168"/>
      <c r="C4497" s="532"/>
      <c r="D4497" s="168"/>
      <c r="E4497" s="168"/>
      <c r="F4497" s="168"/>
      <c r="G4497" s="168"/>
      <c r="H4497" s="530"/>
      <c r="I4497" s="530"/>
      <c r="J4497" s="660"/>
      <c r="K4497" s="530"/>
      <c r="L4497" s="657"/>
      <c r="M4497" s="168"/>
      <c r="N4497" s="828"/>
      <c r="O4497" s="168"/>
      <c r="P4497" s="168"/>
      <c r="AB4497" s="1129" t="str">
        <f t="shared" si="90"/>
        <v/>
      </c>
    </row>
    <row r="4498" spans="1:28" ht="12.95" customHeight="1">
      <c r="A4498" s="168"/>
      <c r="B4498" s="168"/>
      <c r="C4498" s="532"/>
      <c r="D4498" s="168"/>
      <c r="E4498" s="168"/>
      <c r="F4498" s="168"/>
      <c r="G4498" s="168"/>
      <c r="H4498" s="530"/>
      <c r="I4498" s="530"/>
      <c r="J4498" s="660"/>
      <c r="K4498" s="530"/>
      <c r="L4498" s="657"/>
      <c r="M4498" s="168"/>
      <c r="N4498" s="828"/>
      <c r="O4498" s="168"/>
      <c r="P4498" s="168"/>
      <c r="AB4498" s="1129" t="str">
        <f t="shared" si="90"/>
        <v/>
      </c>
    </row>
    <row r="4499" spans="1:28" ht="12.95" customHeight="1">
      <c r="A4499" s="168"/>
      <c r="B4499" s="168"/>
      <c r="C4499" s="532"/>
      <c r="D4499" s="168"/>
      <c r="E4499" s="168"/>
      <c r="F4499" s="168"/>
      <c r="G4499" s="168"/>
      <c r="H4499" s="530"/>
      <c r="I4499" s="530"/>
      <c r="J4499" s="660"/>
      <c r="K4499" s="530"/>
      <c r="L4499" s="657"/>
      <c r="M4499" s="168"/>
      <c r="N4499" s="828"/>
      <c r="O4499" s="168"/>
      <c r="P4499" s="168"/>
      <c r="AB4499" s="1129" t="str">
        <f t="shared" si="90"/>
        <v/>
      </c>
    </row>
    <row r="4500" spans="1:28" ht="12.95" customHeight="1">
      <c r="A4500" s="168"/>
      <c r="B4500" s="168"/>
      <c r="C4500" s="532"/>
      <c r="D4500" s="168"/>
      <c r="E4500" s="168"/>
      <c r="F4500" s="168"/>
      <c r="G4500" s="168"/>
      <c r="H4500" s="530"/>
      <c r="I4500" s="530"/>
      <c r="J4500" s="660"/>
      <c r="K4500" s="530"/>
      <c r="L4500" s="657"/>
      <c r="M4500" s="168"/>
      <c r="N4500" s="828"/>
      <c r="O4500" s="168"/>
      <c r="P4500" s="168"/>
      <c r="AB4500" s="1129" t="str">
        <f t="shared" si="90"/>
        <v/>
      </c>
    </row>
    <row r="4501" spans="1:28" ht="12.95" customHeight="1">
      <c r="A4501" s="168"/>
      <c r="B4501" s="168"/>
      <c r="C4501" s="532"/>
      <c r="D4501" s="168"/>
      <c r="E4501" s="168"/>
      <c r="F4501" s="168"/>
      <c r="G4501" s="168"/>
      <c r="H4501" s="530"/>
      <c r="I4501" s="530"/>
      <c r="J4501" s="660"/>
      <c r="K4501" s="530"/>
      <c r="L4501" s="657"/>
      <c r="M4501" s="168"/>
      <c r="N4501" s="828"/>
      <c r="O4501" s="168"/>
      <c r="P4501" s="168"/>
      <c r="AB4501" s="1129" t="str">
        <f t="shared" si="90"/>
        <v/>
      </c>
    </row>
    <row r="4502" spans="1:28" ht="12.95" customHeight="1">
      <c r="A4502" s="168"/>
      <c r="B4502" s="168"/>
      <c r="C4502" s="532"/>
      <c r="D4502" s="168"/>
      <c r="E4502" s="168"/>
      <c r="F4502" s="168"/>
      <c r="G4502" s="168"/>
      <c r="H4502" s="530"/>
      <c r="I4502" s="530"/>
      <c r="J4502" s="660"/>
      <c r="K4502" s="530"/>
      <c r="L4502" s="657"/>
      <c r="M4502" s="168"/>
      <c r="N4502" s="828"/>
      <c r="O4502" s="168"/>
      <c r="P4502" s="168"/>
      <c r="AB4502" s="1129" t="str">
        <f t="shared" si="90"/>
        <v/>
      </c>
    </row>
    <row r="4503" spans="1:28" ht="12.95" customHeight="1">
      <c r="A4503" s="168"/>
      <c r="B4503" s="168"/>
      <c r="C4503" s="532"/>
      <c r="D4503" s="168"/>
      <c r="E4503" s="168"/>
      <c r="F4503" s="168"/>
      <c r="G4503" s="168"/>
      <c r="H4503" s="530"/>
      <c r="I4503" s="530"/>
      <c r="J4503" s="660"/>
      <c r="K4503" s="530"/>
      <c r="L4503" s="657"/>
      <c r="M4503" s="168"/>
      <c r="N4503" s="828"/>
      <c r="O4503" s="168"/>
      <c r="P4503" s="168"/>
      <c r="AB4503" s="1129" t="str">
        <f t="shared" si="90"/>
        <v/>
      </c>
    </row>
    <row r="4504" spans="1:28" ht="12.95" customHeight="1">
      <c r="A4504" s="168"/>
      <c r="B4504" s="168"/>
      <c r="C4504" s="532"/>
      <c r="D4504" s="168"/>
      <c r="E4504" s="168"/>
      <c r="F4504" s="168"/>
      <c r="G4504" s="168"/>
      <c r="H4504" s="530"/>
      <c r="I4504" s="530"/>
      <c r="J4504" s="660"/>
      <c r="K4504" s="530"/>
      <c r="L4504" s="657"/>
      <c r="M4504" s="168"/>
      <c r="N4504" s="828"/>
      <c r="O4504" s="168"/>
      <c r="P4504" s="168"/>
      <c r="AB4504" s="1129" t="str">
        <f t="shared" si="90"/>
        <v/>
      </c>
    </row>
    <row r="4505" spans="1:28" ht="12.95" customHeight="1">
      <c r="A4505" s="168"/>
      <c r="B4505" s="168"/>
      <c r="C4505" s="532"/>
      <c r="D4505" s="168"/>
      <c r="E4505" s="168"/>
      <c r="F4505" s="168"/>
      <c r="G4505" s="168"/>
      <c r="H4505" s="530"/>
      <c r="I4505" s="530"/>
      <c r="J4505" s="660"/>
      <c r="K4505" s="530"/>
      <c r="L4505" s="657"/>
      <c r="M4505" s="168"/>
      <c r="N4505" s="828"/>
      <c r="O4505" s="168"/>
      <c r="P4505" s="168"/>
      <c r="AB4505" s="1129" t="str">
        <f t="shared" si="90"/>
        <v/>
      </c>
    </row>
    <row r="4506" spans="1:28" ht="12.95" customHeight="1">
      <c r="A4506" s="168"/>
      <c r="B4506" s="168"/>
      <c r="C4506" s="532"/>
      <c r="D4506" s="168"/>
      <c r="E4506" s="168"/>
      <c r="F4506" s="168"/>
      <c r="G4506" s="168"/>
      <c r="H4506" s="530"/>
      <c r="I4506" s="530"/>
      <c r="J4506" s="660"/>
      <c r="K4506" s="530"/>
      <c r="L4506" s="657"/>
      <c r="M4506" s="168"/>
      <c r="N4506" s="828"/>
      <c r="O4506" s="168"/>
      <c r="P4506" s="168"/>
      <c r="AB4506" s="1129" t="str">
        <f t="shared" si="90"/>
        <v/>
      </c>
    </row>
    <row r="4507" spans="1:28" ht="12.95" customHeight="1">
      <c r="A4507" s="168"/>
      <c r="B4507" s="168"/>
      <c r="C4507" s="532"/>
      <c r="D4507" s="168"/>
      <c r="E4507" s="168"/>
      <c r="F4507" s="168"/>
      <c r="G4507" s="168"/>
      <c r="H4507" s="530"/>
      <c r="I4507" s="530"/>
      <c r="J4507" s="660"/>
      <c r="K4507" s="530"/>
      <c r="L4507" s="657"/>
      <c r="M4507" s="168"/>
      <c r="N4507" s="828"/>
      <c r="O4507" s="168"/>
      <c r="P4507" s="168"/>
      <c r="AB4507" s="1129" t="str">
        <f t="shared" si="90"/>
        <v/>
      </c>
    </row>
    <row r="4508" spans="1:28" ht="12.95" customHeight="1">
      <c r="A4508" s="168"/>
      <c r="B4508" s="168"/>
      <c r="C4508" s="532"/>
      <c r="D4508" s="168"/>
      <c r="E4508" s="168"/>
      <c r="F4508" s="168"/>
      <c r="G4508" s="168"/>
      <c r="H4508" s="530"/>
      <c r="I4508" s="530"/>
      <c r="J4508" s="660"/>
      <c r="K4508" s="530"/>
      <c r="L4508" s="657"/>
      <c r="M4508" s="168"/>
      <c r="N4508" s="828"/>
      <c r="O4508" s="168"/>
      <c r="P4508" s="168"/>
      <c r="AB4508" s="1129" t="str">
        <f t="shared" si="90"/>
        <v/>
      </c>
    </row>
    <row r="4509" spans="1:28" ht="12.95" customHeight="1">
      <c r="A4509" s="168"/>
      <c r="B4509" s="168"/>
      <c r="C4509" s="532"/>
      <c r="D4509" s="168"/>
      <c r="E4509" s="168"/>
      <c r="F4509" s="168"/>
      <c r="G4509" s="168"/>
      <c r="H4509" s="530"/>
      <c r="I4509" s="530"/>
      <c r="J4509" s="660"/>
      <c r="K4509" s="530"/>
      <c r="L4509" s="657"/>
      <c r="M4509" s="168"/>
      <c r="N4509" s="828"/>
      <c r="O4509" s="168"/>
      <c r="P4509" s="168"/>
      <c r="AB4509" s="1129" t="str">
        <f t="shared" si="90"/>
        <v/>
      </c>
    </row>
    <row r="4510" spans="1:28" ht="12.95" customHeight="1">
      <c r="A4510" s="168"/>
      <c r="B4510" s="168"/>
      <c r="C4510" s="532"/>
      <c r="D4510" s="168"/>
      <c r="E4510" s="168"/>
      <c r="F4510" s="168"/>
      <c r="G4510" s="168"/>
      <c r="H4510" s="530"/>
      <c r="I4510" s="530"/>
      <c r="J4510" s="660"/>
      <c r="K4510" s="530"/>
      <c r="L4510" s="657"/>
      <c r="M4510" s="168"/>
      <c r="N4510" s="828"/>
      <c r="O4510" s="168"/>
      <c r="P4510" s="168"/>
      <c r="AB4510" s="1129" t="str">
        <f t="shared" si="90"/>
        <v/>
      </c>
    </row>
    <row r="4511" spans="1:28" ht="12.95" customHeight="1">
      <c r="A4511" s="168"/>
      <c r="B4511" s="168"/>
      <c r="C4511" s="532"/>
      <c r="D4511" s="168"/>
      <c r="E4511" s="168"/>
      <c r="F4511" s="168"/>
      <c r="G4511" s="168"/>
      <c r="H4511" s="530"/>
      <c r="I4511" s="530"/>
      <c r="J4511" s="660"/>
      <c r="K4511" s="530"/>
      <c r="L4511" s="657"/>
      <c r="M4511" s="168"/>
      <c r="N4511" s="828"/>
      <c r="O4511" s="168"/>
      <c r="P4511" s="168"/>
      <c r="AB4511" s="1129" t="str">
        <f t="shared" si="90"/>
        <v/>
      </c>
    </row>
    <row r="4512" spans="1:28" ht="12.95" customHeight="1">
      <c r="A4512" s="168"/>
      <c r="B4512" s="168"/>
      <c r="C4512" s="532"/>
      <c r="D4512" s="168"/>
      <c r="E4512" s="168"/>
      <c r="F4512" s="168"/>
      <c r="G4512" s="168"/>
      <c r="H4512" s="530"/>
      <c r="I4512" s="530"/>
      <c r="J4512" s="660"/>
      <c r="K4512" s="530"/>
      <c r="L4512" s="657"/>
      <c r="M4512" s="168"/>
      <c r="N4512" s="828"/>
      <c r="O4512" s="168"/>
      <c r="P4512" s="168"/>
      <c r="AB4512" s="1129" t="str">
        <f t="shared" si="90"/>
        <v/>
      </c>
    </row>
    <row r="4513" spans="1:28" ht="12.95" customHeight="1">
      <c r="A4513" s="168"/>
      <c r="B4513" s="168"/>
      <c r="C4513" s="532"/>
      <c r="D4513" s="168"/>
      <c r="E4513" s="168"/>
      <c r="F4513" s="168"/>
      <c r="G4513" s="168"/>
      <c r="H4513" s="530"/>
      <c r="I4513" s="530"/>
      <c r="J4513" s="660"/>
      <c r="K4513" s="530"/>
      <c r="L4513" s="657"/>
      <c r="M4513" s="168"/>
      <c r="N4513" s="828"/>
      <c r="O4513" s="168"/>
      <c r="P4513" s="168"/>
      <c r="AB4513" s="1129" t="str">
        <f t="shared" si="90"/>
        <v/>
      </c>
    </row>
    <row r="4514" spans="1:28" ht="12.95" customHeight="1">
      <c r="A4514" s="168"/>
      <c r="B4514" s="168"/>
      <c r="C4514" s="532"/>
      <c r="D4514" s="168"/>
      <c r="E4514" s="168"/>
      <c r="F4514" s="168"/>
      <c r="G4514" s="168"/>
      <c r="H4514" s="530"/>
      <c r="I4514" s="530"/>
      <c r="J4514" s="660"/>
      <c r="K4514" s="530"/>
      <c r="L4514" s="657"/>
      <c r="M4514" s="168"/>
      <c r="N4514" s="828"/>
      <c r="O4514" s="168"/>
      <c r="P4514" s="168"/>
      <c r="AB4514" s="1129" t="str">
        <f t="shared" si="90"/>
        <v/>
      </c>
    </row>
    <row r="4515" spans="1:28" ht="12.95" customHeight="1">
      <c r="A4515" s="168"/>
      <c r="B4515" s="168"/>
      <c r="C4515" s="532"/>
      <c r="D4515" s="168"/>
      <c r="E4515" s="168"/>
      <c r="F4515" s="168"/>
      <c r="G4515" s="168"/>
      <c r="H4515" s="530"/>
      <c r="I4515" s="530"/>
      <c r="J4515" s="660"/>
      <c r="K4515" s="530"/>
      <c r="L4515" s="657"/>
      <c r="M4515" s="168"/>
      <c r="N4515" s="828"/>
      <c r="O4515" s="168"/>
      <c r="P4515" s="168"/>
      <c r="AB4515" s="1129" t="str">
        <f t="shared" si="90"/>
        <v/>
      </c>
    </row>
    <row r="4516" spans="1:28" ht="12.95" customHeight="1">
      <c r="A4516" s="168"/>
      <c r="B4516" s="168"/>
      <c r="C4516" s="532"/>
      <c r="D4516" s="168"/>
      <c r="E4516" s="168"/>
      <c r="F4516" s="168"/>
      <c r="G4516" s="168"/>
      <c r="H4516" s="530"/>
      <c r="I4516" s="530"/>
      <c r="J4516" s="660"/>
      <c r="K4516" s="530"/>
      <c r="L4516" s="657"/>
      <c r="M4516" s="168"/>
      <c r="N4516" s="828"/>
      <c r="O4516" s="168"/>
      <c r="P4516" s="168"/>
      <c r="AB4516" s="1129" t="str">
        <f t="shared" si="90"/>
        <v/>
      </c>
    </row>
    <row r="4517" spans="1:28" ht="12.95" customHeight="1">
      <c r="A4517" s="168"/>
      <c r="B4517" s="168"/>
      <c r="C4517" s="532"/>
      <c r="D4517" s="168"/>
      <c r="E4517" s="168"/>
      <c r="F4517" s="168"/>
      <c r="G4517" s="168"/>
      <c r="H4517" s="530"/>
      <c r="I4517" s="530"/>
      <c r="J4517" s="660"/>
      <c r="K4517" s="530"/>
      <c r="L4517" s="657"/>
      <c r="M4517" s="168"/>
      <c r="N4517" s="828"/>
      <c r="O4517" s="168"/>
      <c r="P4517" s="168"/>
      <c r="AB4517" s="1129" t="str">
        <f t="shared" si="90"/>
        <v/>
      </c>
    </row>
    <row r="4518" spans="1:28" ht="12.95" customHeight="1">
      <c r="A4518" s="168"/>
      <c r="B4518" s="168"/>
      <c r="C4518" s="532"/>
      <c r="D4518" s="168"/>
      <c r="E4518" s="168"/>
      <c r="F4518" s="168"/>
      <c r="G4518" s="168"/>
      <c r="H4518" s="530"/>
      <c r="I4518" s="530"/>
      <c r="J4518" s="660"/>
      <c r="K4518" s="530"/>
      <c r="L4518" s="657"/>
      <c r="M4518" s="168"/>
      <c r="N4518" s="828"/>
      <c r="O4518" s="168"/>
      <c r="P4518" s="168"/>
      <c r="AB4518" s="1129" t="str">
        <f t="shared" si="90"/>
        <v/>
      </c>
    </row>
    <row r="4519" spans="1:28" ht="12.95" customHeight="1">
      <c r="A4519" s="168"/>
      <c r="B4519" s="168"/>
      <c r="C4519" s="532"/>
      <c r="D4519" s="168"/>
      <c r="E4519" s="168"/>
      <c r="F4519" s="168"/>
      <c r="G4519" s="168"/>
      <c r="H4519" s="530"/>
      <c r="I4519" s="530"/>
      <c r="J4519" s="660"/>
      <c r="K4519" s="530"/>
      <c r="L4519" s="657"/>
      <c r="M4519" s="168"/>
      <c r="N4519" s="828"/>
      <c r="O4519" s="168"/>
      <c r="P4519" s="168"/>
      <c r="AB4519" s="1129" t="str">
        <f t="shared" si="90"/>
        <v/>
      </c>
    </row>
    <row r="4520" spans="1:28" ht="12.95" customHeight="1">
      <c r="A4520" s="168"/>
      <c r="B4520" s="168"/>
      <c r="C4520" s="532"/>
      <c r="D4520" s="168"/>
      <c r="E4520" s="168"/>
      <c r="F4520" s="168"/>
      <c r="G4520" s="168"/>
      <c r="H4520" s="530"/>
      <c r="I4520" s="530"/>
      <c r="J4520" s="660"/>
      <c r="K4520" s="530"/>
      <c r="L4520" s="657"/>
      <c r="M4520" s="168"/>
      <c r="N4520" s="828"/>
      <c r="O4520" s="168"/>
      <c r="P4520" s="168"/>
      <c r="AB4520" s="1129" t="str">
        <f t="shared" si="90"/>
        <v/>
      </c>
    </row>
    <row r="4521" spans="1:28" ht="12.95" customHeight="1">
      <c r="A4521" s="168"/>
      <c r="B4521" s="168"/>
      <c r="C4521" s="532"/>
      <c r="D4521" s="168"/>
      <c r="E4521" s="168"/>
      <c r="F4521" s="168"/>
      <c r="G4521" s="168"/>
      <c r="H4521" s="530"/>
      <c r="I4521" s="530"/>
      <c r="J4521" s="660"/>
      <c r="K4521" s="530"/>
      <c r="L4521" s="657"/>
      <c r="M4521" s="168"/>
      <c r="N4521" s="828"/>
      <c r="O4521" s="168"/>
      <c r="P4521" s="168"/>
      <c r="AB4521" s="1129" t="str">
        <f t="shared" si="90"/>
        <v/>
      </c>
    </row>
    <row r="4522" spans="1:28" ht="12.95" customHeight="1">
      <c r="A4522" s="168"/>
      <c r="B4522" s="168"/>
      <c r="C4522" s="532"/>
      <c r="D4522" s="168"/>
      <c r="E4522" s="168"/>
      <c r="F4522" s="168"/>
      <c r="G4522" s="168"/>
      <c r="H4522" s="530"/>
      <c r="I4522" s="530"/>
      <c r="J4522" s="660"/>
      <c r="K4522" s="530"/>
      <c r="L4522" s="657"/>
      <c r="M4522" s="168"/>
      <c r="N4522" s="828"/>
      <c r="O4522" s="168"/>
      <c r="P4522" s="168"/>
      <c r="AB4522" s="1129" t="str">
        <f t="shared" si="90"/>
        <v/>
      </c>
    </row>
    <row r="4523" spans="1:28" ht="12.95" customHeight="1">
      <c r="A4523" s="168"/>
      <c r="B4523" s="168"/>
      <c r="C4523" s="532"/>
      <c r="D4523" s="168"/>
      <c r="E4523" s="168"/>
      <c r="F4523" s="168"/>
      <c r="G4523" s="168"/>
      <c r="H4523" s="530"/>
      <c r="I4523" s="530"/>
      <c r="J4523" s="660"/>
      <c r="K4523" s="530"/>
      <c r="L4523" s="657"/>
      <c r="M4523" s="168"/>
      <c r="N4523" s="828"/>
      <c r="O4523" s="168"/>
      <c r="P4523" s="168"/>
      <c r="AB4523" s="1129" t="str">
        <f t="shared" si="90"/>
        <v/>
      </c>
    </row>
    <row r="4524" spans="1:28" ht="12.95" customHeight="1">
      <c r="A4524" s="168"/>
      <c r="B4524" s="168"/>
      <c r="C4524" s="532"/>
      <c r="D4524" s="168"/>
      <c r="E4524" s="168"/>
      <c r="F4524" s="168"/>
      <c r="G4524" s="168"/>
      <c r="H4524" s="530"/>
      <c r="I4524" s="530"/>
      <c r="J4524" s="660"/>
      <c r="K4524" s="530"/>
      <c r="L4524" s="657"/>
      <c r="M4524" s="168"/>
      <c r="N4524" s="828"/>
      <c r="O4524" s="168"/>
      <c r="P4524" s="168"/>
      <c r="AB4524" s="1129" t="str">
        <f t="shared" si="90"/>
        <v/>
      </c>
    </row>
    <row r="4525" spans="1:28" ht="12.95" customHeight="1">
      <c r="A4525" s="168"/>
      <c r="B4525" s="168"/>
      <c r="C4525" s="532"/>
      <c r="D4525" s="168"/>
      <c r="E4525" s="168"/>
      <c r="F4525" s="168"/>
      <c r="G4525" s="168"/>
      <c r="H4525" s="530"/>
      <c r="I4525" s="530"/>
      <c r="J4525" s="660"/>
      <c r="K4525" s="530"/>
      <c r="L4525" s="657"/>
      <c r="M4525" s="168"/>
      <c r="N4525" s="828"/>
      <c r="O4525" s="168"/>
      <c r="P4525" s="168"/>
      <c r="AB4525" s="1129" t="str">
        <f t="shared" si="90"/>
        <v/>
      </c>
    </row>
    <row r="4526" spans="1:28" ht="12.95" customHeight="1">
      <c r="A4526" s="168"/>
      <c r="B4526" s="168"/>
      <c r="C4526" s="532"/>
      <c r="D4526" s="168"/>
      <c r="E4526" s="168"/>
      <c r="F4526" s="168"/>
      <c r="G4526" s="168"/>
      <c r="H4526" s="530"/>
      <c r="I4526" s="530"/>
      <c r="J4526" s="660"/>
      <c r="K4526" s="530"/>
      <c r="L4526" s="657"/>
      <c r="M4526" s="168"/>
      <c r="N4526" s="828"/>
      <c r="O4526" s="168"/>
      <c r="P4526" s="168"/>
      <c r="AB4526" s="1129" t="str">
        <f t="shared" si="90"/>
        <v/>
      </c>
    </row>
    <row r="4527" spans="1:28" ht="12.95" customHeight="1">
      <c r="A4527" s="168"/>
      <c r="B4527" s="168"/>
      <c r="C4527" s="532"/>
      <c r="D4527" s="168"/>
      <c r="E4527" s="168"/>
      <c r="F4527" s="168"/>
      <c r="G4527" s="168"/>
      <c r="H4527" s="530"/>
      <c r="I4527" s="530"/>
      <c r="J4527" s="660"/>
      <c r="K4527" s="530"/>
      <c r="L4527" s="657"/>
      <c r="M4527" s="168"/>
      <c r="N4527" s="828"/>
      <c r="O4527" s="168"/>
      <c r="P4527" s="168"/>
      <c r="AB4527" s="1129" t="str">
        <f t="shared" si="90"/>
        <v/>
      </c>
    </row>
    <row r="4528" spans="1:28" ht="12.95" customHeight="1">
      <c r="A4528" s="168"/>
      <c r="B4528" s="168"/>
      <c r="C4528" s="532"/>
      <c r="D4528" s="168"/>
      <c r="E4528" s="168"/>
      <c r="F4528" s="168"/>
      <c r="G4528" s="168"/>
      <c r="H4528" s="530"/>
      <c r="I4528" s="530"/>
      <c r="J4528" s="660"/>
      <c r="K4528" s="530"/>
      <c r="L4528" s="657"/>
      <c r="M4528" s="168"/>
      <c r="N4528" s="828"/>
      <c r="O4528" s="168"/>
      <c r="P4528" s="168"/>
      <c r="AB4528" s="1129" t="str">
        <f t="shared" si="90"/>
        <v/>
      </c>
    </row>
    <row r="4529" spans="1:28" ht="12.95" customHeight="1">
      <c r="A4529" s="168"/>
      <c r="B4529" s="168"/>
      <c r="C4529" s="532"/>
      <c r="D4529" s="168"/>
      <c r="E4529" s="168"/>
      <c r="F4529" s="168"/>
      <c r="G4529" s="168"/>
      <c r="H4529" s="530"/>
      <c r="I4529" s="530"/>
      <c r="J4529" s="660"/>
      <c r="K4529" s="530"/>
      <c r="L4529" s="657"/>
      <c r="M4529" s="168"/>
      <c r="N4529" s="828"/>
      <c r="O4529" s="168"/>
      <c r="P4529" s="168"/>
      <c r="AB4529" s="1129" t="str">
        <f t="shared" si="90"/>
        <v/>
      </c>
    </row>
    <row r="4530" spans="1:28" ht="12.95" customHeight="1">
      <c r="A4530" s="168"/>
      <c r="B4530" s="168"/>
      <c r="C4530" s="532"/>
      <c r="D4530" s="168"/>
      <c r="E4530" s="168"/>
      <c r="F4530" s="168"/>
      <c r="G4530" s="168"/>
      <c r="H4530" s="530"/>
      <c r="I4530" s="530"/>
      <c r="J4530" s="660"/>
      <c r="K4530" s="530"/>
      <c r="L4530" s="657"/>
      <c r="M4530" s="168"/>
      <c r="N4530" s="828"/>
      <c r="O4530" s="168"/>
      <c r="P4530" s="168"/>
      <c r="AB4530" s="1129" t="str">
        <f t="shared" si="90"/>
        <v/>
      </c>
    </row>
    <row r="4531" spans="1:28" ht="12.95" customHeight="1">
      <c r="A4531" s="168"/>
      <c r="B4531" s="168"/>
      <c r="C4531" s="532"/>
      <c r="D4531" s="168"/>
      <c r="E4531" s="168"/>
      <c r="F4531" s="168"/>
      <c r="G4531" s="168"/>
      <c r="H4531" s="530"/>
      <c r="I4531" s="530"/>
      <c r="J4531" s="660"/>
      <c r="K4531" s="530"/>
      <c r="L4531" s="657"/>
      <c r="M4531" s="168"/>
      <c r="N4531" s="828"/>
      <c r="O4531" s="168"/>
      <c r="P4531" s="168"/>
      <c r="AB4531" s="1129" t="str">
        <f t="shared" si="90"/>
        <v/>
      </c>
    </row>
    <row r="4532" spans="1:28" ht="12.95" customHeight="1">
      <c r="A4532" s="168"/>
      <c r="B4532" s="168"/>
      <c r="C4532" s="532"/>
      <c r="D4532" s="168"/>
      <c r="E4532" s="168"/>
      <c r="F4532" s="168"/>
      <c r="G4532" s="168"/>
      <c r="H4532" s="530"/>
      <c r="I4532" s="530"/>
      <c r="J4532" s="660"/>
      <c r="K4532" s="530"/>
      <c r="L4532" s="657"/>
      <c r="M4532" s="168"/>
      <c r="N4532" s="828"/>
      <c r="O4532" s="168"/>
      <c r="P4532" s="168"/>
      <c r="AB4532" s="1129" t="str">
        <f t="shared" si="90"/>
        <v/>
      </c>
    </row>
    <row r="4533" spans="1:28" ht="12.95" customHeight="1">
      <c r="A4533" s="168"/>
      <c r="B4533" s="168"/>
      <c r="C4533" s="532"/>
      <c r="D4533" s="168"/>
      <c r="E4533" s="168"/>
      <c r="F4533" s="168"/>
      <c r="G4533" s="168"/>
      <c r="H4533" s="530"/>
      <c r="I4533" s="530"/>
      <c r="J4533" s="660"/>
      <c r="K4533" s="530"/>
      <c r="L4533" s="657"/>
      <c r="M4533" s="168"/>
      <c r="N4533" s="828"/>
      <c r="O4533" s="168"/>
      <c r="P4533" s="168"/>
      <c r="AB4533" s="1129" t="str">
        <f t="shared" si="90"/>
        <v/>
      </c>
    </row>
    <row r="4534" spans="1:28" ht="12.95" customHeight="1">
      <c r="A4534" s="168"/>
      <c r="B4534" s="168"/>
      <c r="C4534" s="532"/>
      <c r="D4534" s="168"/>
      <c r="E4534" s="168"/>
      <c r="F4534" s="168"/>
      <c r="G4534" s="168"/>
      <c r="H4534" s="530"/>
      <c r="I4534" s="530"/>
      <c r="J4534" s="660"/>
      <c r="K4534" s="530"/>
      <c r="L4534" s="657"/>
      <c r="M4534" s="168"/>
      <c r="N4534" s="828"/>
      <c r="O4534" s="168"/>
      <c r="P4534" s="168"/>
      <c r="AB4534" s="1129" t="str">
        <f t="shared" si="90"/>
        <v/>
      </c>
    </row>
    <row r="4535" spans="1:28" ht="12.95" customHeight="1">
      <c r="A4535" s="168"/>
      <c r="B4535" s="168"/>
      <c r="C4535" s="532"/>
      <c r="D4535" s="168"/>
      <c r="E4535" s="168"/>
      <c r="F4535" s="168"/>
      <c r="G4535" s="168"/>
      <c r="H4535" s="530"/>
      <c r="I4535" s="530"/>
      <c r="J4535" s="660"/>
      <c r="K4535" s="530"/>
      <c r="L4535" s="657"/>
      <c r="M4535" s="168"/>
      <c r="N4535" s="828"/>
      <c r="O4535" s="168"/>
      <c r="P4535" s="168"/>
      <c r="AB4535" s="1129" t="str">
        <f t="shared" si="90"/>
        <v/>
      </c>
    </row>
    <row r="4536" spans="1:28" ht="12.95" customHeight="1">
      <c r="A4536" s="168"/>
      <c r="B4536" s="168"/>
      <c r="C4536" s="532"/>
      <c r="D4536" s="168"/>
      <c r="E4536" s="168"/>
      <c r="F4536" s="168"/>
      <c r="G4536" s="168"/>
      <c r="H4536" s="530"/>
      <c r="I4536" s="530"/>
      <c r="J4536" s="660"/>
      <c r="K4536" s="530"/>
      <c r="L4536" s="657"/>
      <c r="M4536" s="168"/>
      <c r="N4536" s="828"/>
      <c r="O4536" s="168"/>
      <c r="P4536" s="168"/>
      <c r="AB4536" s="1129" t="str">
        <f t="shared" si="90"/>
        <v/>
      </c>
    </row>
    <row r="4537" spans="1:28" ht="12.95" customHeight="1">
      <c r="A4537" s="168"/>
      <c r="B4537" s="168"/>
      <c r="C4537" s="532"/>
      <c r="D4537" s="168"/>
      <c r="E4537" s="168"/>
      <c r="F4537" s="168"/>
      <c r="G4537" s="168"/>
      <c r="H4537" s="530"/>
      <c r="I4537" s="530"/>
      <c r="J4537" s="660"/>
      <c r="K4537" s="530"/>
      <c r="L4537" s="657"/>
      <c r="M4537" s="168"/>
      <c r="N4537" s="828"/>
      <c r="O4537" s="168"/>
      <c r="P4537" s="168"/>
      <c r="AB4537" s="1129" t="str">
        <f t="shared" si="90"/>
        <v/>
      </c>
    </row>
    <row r="4538" spans="1:28" ht="12.95" customHeight="1">
      <c r="A4538" s="168"/>
      <c r="B4538" s="168"/>
      <c r="C4538" s="532"/>
      <c r="D4538" s="168"/>
      <c r="E4538" s="168"/>
      <c r="F4538" s="168"/>
      <c r="G4538" s="168"/>
      <c r="H4538" s="530"/>
      <c r="I4538" s="530"/>
      <c r="J4538" s="660"/>
      <c r="K4538" s="530"/>
      <c r="L4538" s="657"/>
      <c r="M4538" s="168"/>
      <c r="N4538" s="828"/>
      <c r="O4538" s="168"/>
      <c r="P4538" s="168"/>
      <c r="AB4538" s="1129" t="str">
        <f t="shared" si="90"/>
        <v/>
      </c>
    </row>
    <row r="4539" spans="1:28" ht="12.95" customHeight="1">
      <c r="A4539" s="168"/>
      <c r="B4539" s="168"/>
      <c r="C4539" s="532"/>
      <c r="D4539" s="168"/>
      <c r="E4539" s="168"/>
      <c r="F4539" s="168"/>
      <c r="G4539" s="168"/>
      <c r="H4539" s="530"/>
      <c r="I4539" s="530"/>
      <c r="J4539" s="660"/>
      <c r="K4539" s="530"/>
      <c r="L4539" s="657"/>
      <c r="M4539" s="168"/>
      <c r="N4539" s="828"/>
      <c r="O4539" s="168"/>
      <c r="P4539" s="168"/>
      <c r="AB4539" s="1129" t="str">
        <f t="shared" si="90"/>
        <v/>
      </c>
    </row>
    <row r="4540" spans="1:28" ht="12.95" customHeight="1">
      <c r="A4540" s="168"/>
      <c r="B4540" s="168"/>
      <c r="C4540" s="532"/>
      <c r="D4540" s="168"/>
      <c r="E4540" s="168"/>
      <c r="F4540" s="168"/>
      <c r="G4540" s="168"/>
      <c r="H4540" s="530"/>
      <c r="I4540" s="530"/>
      <c r="J4540" s="660"/>
      <c r="K4540" s="530"/>
      <c r="L4540" s="657"/>
      <c r="M4540" s="168"/>
      <c r="N4540" s="828"/>
      <c r="O4540" s="168"/>
      <c r="P4540" s="168"/>
      <c r="AB4540" s="1129" t="str">
        <f t="shared" si="90"/>
        <v/>
      </c>
    </row>
    <row r="4541" spans="1:28" ht="12.95" customHeight="1">
      <c r="A4541" s="168"/>
      <c r="B4541" s="168"/>
      <c r="C4541" s="532"/>
      <c r="D4541" s="168"/>
      <c r="E4541" s="168"/>
      <c r="F4541" s="168"/>
      <c r="G4541" s="168"/>
      <c r="H4541" s="530"/>
      <c r="I4541" s="530"/>
      <c r="J4541" s="660"/>
      <c r="K4541" s="530"/>
      <c r="L4541" s="657"/>
      <c r="M4541" s="168"/>
      <c r="N4541" s="828"/>
      <c r="O4541" s="168"/>
      <c r="P4541" s="168"/>
      <c r="AB4541" s="1129" t="str">
        <f t="shared" si="90"/>
        <v/>
      </c>
    </row>
    <row r="4542" spans="1:28" ht="12.95" customHeight="1">
      <c r="A4542" s="168"/>
      <c r="B4542" s="168"/>
      <c r="C4542" s="532"/>
      <c r="D4542" s="168"/>
      <c r="E4542" s="168"/>
      <c r="F4542" s="168"/>
      <c r="G4542" s="168"/>
      <c r="H4542" s="530"/>
      <c r="I4542" s="530"/>
      <c r="J4542" s="660"/>
      <c r="K4542" s="530"/>
      <c r="L4542" s="657"/>
      <c r="M4542" s="168"/>
      <c r="N4542" s="828"/>
      <c r="O4542" s="168"/>
      <c r="P4542" s="168"/>
      <c r="AB4542" s="1129" t="str">
        <f t="shared" si="90"/>
        <v/>
      </c>
    </row>
    <row r="4543" spans="1:28" ht="12.95" customHeight="1">
      <c r="A4543" s="168"/>
      <c r="B4543" s="168"/>
      <c r="C4543" s="532"/>
      <c r="D4543" s="168"/>
      <c r="E4543" s="168"/>
      <c r="F4543" s="168"/>
      <c r="G4543" s="168"/>
      <c r="H4543" s="530"/>
      <c r="I4543" s="530"/>
      <c r="J4543" s="660"/>
      <c r="K4543" s="530"/>
      <c r="L4543" s="657"/>
      <c r="M4543" s="168"/>
      <c r="N4543" s="828"/>
      <c r="O4543" s="168"/>
      <c r="P4543" s="168"/>
      <c r="AB4543" s="1129" t="str">
        <f t="shared" si="90"/>
        <v/>
      </c>
    </row>
    <row r="4544" spans="1:28" ht="12.95" customHeight="1">
      <c r="A4544" s="168"/>
      <c r="B4544" s="168"/>
      <c r="C4544" s="532"/>
      <c r="D4544" s="168"/>
      <c r="E4544" s="168"/>
      <c r="F4544" s="168"/>
      <c r="G4544" s="168"/>
      <c r="H4544" s="530"/>
      <c r="I4544" s="530"/>
      <c r="J4544" s="660"/>
      <c r="K4544" s="530"/>
      <c r="L4544" s="657"/>
      <c r="M4544" s="168"/>
      <c r="N4544" s="828"/>
      <c r="O4544" s="168"/>
      <c r="P4544" s="168"/>
      <c r="AB4544" s="1129" t="str">
        <f t="shared" si="90"/>
        <v/>
      </c>
    </row>
    <row r="4545" spans="1:28" ht="12.95" customHeight="1">
      <c r="A4545" s="168"/>
      <c r="B4545" s="168"/>
      <c r="C4545" s="532"/>
      <c r="D4545" s="168"/>
      <c r="E4545" s="168"/>
      <c r="F4545" s="168"/>
      <c r="G4545" s="168"/>
      <c r="H4545" s="530"/>
      <c r="I4545" s="530"/>
      <c r="J4545" s="660"/>
      <c r="K4545" s="530"/>
      <c r="L4545" s="657"/>
      <c r="M4545" s="168"/>
      <c r="N4545" s="828"/>
      <c r="O4545" s="168"/>
      <c r="P4545" s="168"/>
      <c r="AB4545" s="1129" t="str">
        <f t="shared" si="90"/>
        <v/>
      </c>
    </row>
    <row r="4546" spans="1:28" ht="12.95" customHeight="1">
      <c r="A4546" s="168"/>
      <c r="B4546" s="168"/>
      <c r="C4546" s="532"/>
      <c r="D4546" s="168"/>
      <c r="E4546" s="168"/>
      <c r="F4546" s="168"/>
      <c r="G4546" s="168"/>
      <c r="H4546" s="530"/>
      <c r="I4546" s="530"/>
      <c r="J4546" s="660"/>
      <c r="K4546" s="530"/>
      <c r="L4546" s="657"/>
      <c r="M4546" s="168"/>
      <c r="N4546" s="828"/>
      <c r="O4546" s="168"/>
      <c r="P4546" s="168"/>
      <c r="AB4546" s="1129" t="str">
        <f t="shared" si="90"/>
        <v/>
      </c>
    </row>
    <row r="4547" spans="1:28" ht="12.95" customHeight="1">
      <c r="A4547" s="168"/>
      <c r="B4547" s="168"/>
      <c r="C4547" s="532"/>
      <c r="D4547" s="168"/>
      <c r="E4547" s="168"/>
      <c r="F4547" s="168"/>
      <c r="G4547" s="168"/>
      <c r="H4547" s="530"/>
      <c r="I4547" s="530"/>
      <c r="J4547" s="660"/>
      <c r="K4547" s="530"/>
      <c r="L4547" s="657"/>
      <c r="M4547" s="168"/>
      <c r="N4547" s="828"/>
      <c r="O4547" s="168"/>
      <c r="P4547" s="168"/>
      <c r="AB4547" s="1129" t="str">
        <f t="shared" si="90"/>
        <v/>
      </c>
    </row>
    <row r="4548" spans="1:28" ht="12.95" customHeight="1">
      <c r="A4548" s="168"/>
      <c r="B4548" s="168"/>
      <c r="C4548" s="532"/>
      <c r="D4548" s="168"/>
      <c r="E4548" s="168"/>
      <c r="F4548" s="168"/>
      <c r="G4548" s="168"/>
      <c r="H4548" s="530"/>
      <c r="I4548" s="530"/>
      <c r="J4548" s="660"/>
      <c r="K4548" s="530"/>
      <c r="L4548" s="657"/>
      <c r="M4548" s="168"/>
      <c r="N4548" s="828"/>
      <c r="O4548" s="168"/>
      <c r="P4548" s="168"/>
      <c r="AB4548" s="1129" t="str">
        <f t="shared" si="90"/>
        <v/>
      </c>
    </row>
    <row r="4549" spans="1:28" ht="12.95" customHeight="1">
      <c r="A4549" s="168"/>
      <c r="B4549" s="168"/>
      <c r="C4549" s="532"/>
      <c r="D4549" s="168"/>
      <c r="E4549" s="168"/>
      <c r="F4549" s="168"/>
      <c r="G4549" s="168"/>
      <c r="H4549" s="530"/>
      <c r="I4549" s="530"/>
      <c r="J4549" s="660"/>
      <c r="K4549" s="530"/>
      <c r="L4549" s="657"/>
      <c r="M4549" s="168"/>
      <c r="N4549" s="828"/>
      <c r="O4549" s="168"/>
      <c r="P4549" s="168"/>
      <c r="AB4549" s="1129" t="str">
        <f t="shared" si="90"/>
        <v/>
      </c>
    </row>
    <row r="4550" spans="1:28" ht="12.95" customHeight="1">
      <c r="A4550" s="168"/>
      <c r="B4550" s="168"/>
      <c r="C4550" s="532"/>
      <c r="D4550" s="168"/>
      <c r="E4550" s="168"/>
      <c r="F4550" s="168"/>
      <c r="G4550" s="168"/>
      <c r="H4550" s="530"/>
      <c r="I4550" s="530"/>
      <c r="J4550" s="660"/>
      <c r="K4550" s="530"/>
      <c r="L4550" s="657"/>
      <c r="M4550" s="168"/>
      <c r="N4550" s="828"/>
      <c r="O4550" s="168"/>
      <c r="P4550" s="168"/>
      <c r="AB4550" s="1129" t="str">
        <f t="shared" si="90"/>
        <v/>
      </c>
    </row>
    <row r="4551" spans="1:28" ht="12.95" customHeight="1">
      <c r="A4551" s="168"/>
      <c r="B4551" s="168"/>
      <c r="C4551" s="532"/>
      <c r="D4551" s="168"/>
      <c r="E4551" s="168"/>
      <c r="F4551" s="168"/>
      <c r="G4551" s="168"/>
      <c r="H4551" s="530"/>
      <c r="I4551" s="530"/>
      <c r="J4551" s="660"/>
      <c r="K4551" s="530"/>
      <c r="L4551" s="657"/>
      <c r="M4551" s="168"/>
      <c r="N4551" s="828"/>
      <c r="O4551" s="168"/>
      <c r="P4551" s="168"/>
      <c r="AB4551" s="1129" t="str">
        <f t="shared" si="90"/>
        <v/>
      </c>
    </row>
    <row r="4552" spans="1:28" ht="12.95" customHeight="1">
      <c r="A4552" s="168"/>
      <c r="B4552" s="168"/>
      <c r="C4552" s="532"/>
      <c r="D4552" s="168"/>
      <c r="E4552" s="168"/>
      <c r="F4552" s="168"/>
      <c r="G4552" s="168"/>
      <c r="H4552" s="530"/>
      <c r="I4552" s="530"/>
      <c r="J4552" s="660"/>
      <c r="K4552" s="530"/>
      <c r="L4552" s="657"/>
      <c r="M4552" s="168"/>
      <c r="N4552" s="828"/>
      <c r="O4552" s="168"/>
      <c r="P4552" s="168"/>
      <c r="AB4552" s="1129" t="str">
        <f t="shared" si="90"/>
        <v/>
      </c>
    </row>
    <row r="4553" spans="1:28" ht="12.95" customHeight="1">
      <c r="A4553" s="168"/>
      <c r="B4553" s="168"/>
      <c r="C4553" s="532"/>
      <c r="D4553" s="168"/>
      <c r="E4553" s="168"/>
      <c r="F4553" s="168"/>
      <c r="G4553" s="168"/>
      <c r="H4553" s="530"/>
      <c r="I4553" s="530"/>
      <c r="J4553" s="660"/>
      <c r="K4553" s="530"/>
      <c r="L4553" s="657"/>
      <c r="M4553" s="168"/>
      <c r="N4553" s="828"/>
      <c r="O4553" s="168"/>
      <c r="P4553" s="168"/>
      <c r="AB4553" s="1129" t="str">
        <f t="shared" si="90"/>
        <v/>
      </c>
    </row>
    <row r="4554" spans="1:28" ht="12.95" customHeight="1">
      <c r="A4554" s="168"/>
      <c r="B4554" s="168"/>
      <c r="C4554" s="532"/>
      <c r="D4554" s="168"/>
      <c r="E4554" s="168"/>
      <c r="F4554" s="168"/>
      <c r="G4554" s="168"/>
      <c r="H4554" s="530"/>
      <c r="I4554" s="530"/>
      <c r="J4554" s="660"/>
      <c r="K4554" s="530"/>
      <c r="L4554" s="657"/>
      <c r="M4554" s="168"/>
      <c r="N4554" s="828"/>
      <c r="O4554" s="168"/>
      <c r="P4554" s="168"/>
      <c r="AB4554" s="1129" t="str">
        <f t="shared" si="90"/>
        <v/>
      </c>
    </row>
    <row r="4555" spans="1:28" ht="12.95" customHeight="1">
      <c r="A4555" s="168"/>
      <c r="B4555" s="168"/>
      <c r="C4555" s="532"/>
      <c r="D4555" s="168"/>
      <c r="E4555" s="168"/>
      <c r="F4555" s="168"/>
      <c r="G4555" s="168"/>
      <c r="H4555" s="530"/>
      <c r="I4555" s="530"/>
      <c r="J4555" s="660"/>
      <c r="K4555" s="530"/>
      <c r="L4555" s="657"/>
      <c r="M4555" s="168"/>
      <c r="N4555" s="828"/>
      <c r="O4555" s="168"/>
      <c r="P4555" s="168"/>
      <c r="AB4555" s="1129" t="str">
        <f t="shared" ref="AB4555:AB4618" si="91">IF(TRIM(A4555)="","",CONCATENATE(TRIM(D4555),TRIM(E4555)))</f>
        <v/>
      </c>
    </row>
    <row r="4556" spans="1:28" ht="12.95" customHeight="1">
      <c r="A4556" s="168"/>
      <c r="B4556" s="168"/>
      <c r="C4556" s="532"/>
      <c r="D4556" s="168"/>
      <c r="E4556" s="168"/>
      <c r="F4556" s="168"/>
      <c r="G4556" s="168"/>
      <c r="H4556" s="530"/>
      <c r="I4556" s="530"/>
      <c r="J4556" s="660"/>
      <c r="K4556" s="530"/>
      <c r="L4556" s="657"/>
      <c r="M4556" s="168"/>
      <c r="N4556" s="828"/>
      <c r="O4556" s="168"/>
      <c r="P4556" s="168"/>
      <c r="AB4556" s="1129" t="str">
        <f t="shared" si="91"/>
        <v/>
      </c>
    </row>
    <row r="4557" spans="1:28" ht="12.95" customHeight="1">
      <c r="A4557" s="168"/>
      <c r="B4557" s="168"/>
      <c r="C4557" s="532"/>
      <c r="D4557" s="168"/>
      <c r="E4557" s="168"/>
      <c r="F4557" s="168"/>
      <c r="G4557" s="168"/>
      <c r="H4557" s="530"/>
      <c r="I4557" s="530"/>
      <c r="J4557" s="660"/>
      <c r="K4557" s="530"/>
      <c r="L4557" s="657"/>
      <c r="M4557" s="168"/>
      <c r="N4557" s="828"/>
      <c r="O4557" s="168"/>
      <c r="P4557" s="168"/>
      <c r="AB4557" s="1129" t="str">
        <f t="shared" si="91"/>
        <v/>
      </c>
    </row>
    <row r="4558" spans="1:28" ht="12.95" customHeight="1">
      <c r="A4558" s="168"/>
      <c r="B4558" s="168"/>
      <c r="C4558" s="532"/>
      <c r="D4558" s="168"/>
      <c r="E4558" s="168"/>
      <c r="F4558" s="168"/>
      <c r="G4558" s="168"/>
      <c r="H4558" s="530"/>
      <c r="I4558" s="530"/>
      <c r="J4558" s="660"/>
      <c r="K4558" s="530"/>
      <c r="L4558" s="657"/>
      <c r="M4558" s="168"/>
      <c r="N4558" s="828"/>
      <c r="O4558" s="168"/>
      <c r="P4558" s="168"/>
      <c r="AB4558" s="1129" t="str">
        <f t="shared" si="91"/>
        <v/>
      </c>
    </row>
    <row r="4559" spans="1:28" ht="12.95" customHeight="1">
      <c r="A4559" s="168"/>
      <c r="B4559" s="168"/>
      <c r="C4559" s="532"/>
      <c r="D4559" s="168"/>
      <c r="E4559" s="168"/>
      <c r="F4559" s="168"/>
      <c r="G4559" s="168"/>
      <c r="H4559" s="530"/>
      <c r="I4559" s="530"/>
      <c r="J4559" s="660"/>
      <c r="K4559" s="530"/>
      <c r="L4559" s="657"/>
      <c r="M4559" s="168"/>
      <c r="N4559" s="828"/>
      <c r="O4559" s="168"/>
      <c r="P4559" s="168"/>
      <c r="AB4559" s="1129" t="str">
        <f t="shared" si="91"/>
        <v/>
      </c>
    </row>
    <row r="4560" spans="1:28" ht="12.95" customHeight="1">
      <c r="A4560" s="168"/>
      <c r="B4560" s="168"/>
      <c r="C4560" s="532"/>
      <c r="D4560" s="168"/>
      <c r="E4560" s="168"/>
      <c r="F4560" s="168"/>
      <c r="G4560" s="168"/>
      <c r="H4560" s="530"/>
      <c r="I4560" s="530"/>
      <c r="J4560" s="660"/>
      <c r="K4560" s="530"/>
      <c r="L4560" s="657"/>
      <c r="M4560" s="168"/>
      <c r="N4560" s="828"/>
      <c r="O4560" s="168"/>
      <c r="P4560" s="168"/>
      <c r="AB4560" s="1129" t="str">
        <f t="shared" si="91"/>
        <v/>
      </c>
    </row>
    <row r="4561" spans="1:28" ht="12.95" customHeight="1">
      <c r="A4561" s="168"/>
      <c r="B4561" s="168"/>
      <c r="C4561" s="532"/>
      <c r="D4561" s="168"/>
      <c r="E4561" s="168"/>
      <c r="F4561" s="168"/>
      <c r="G4561" s="168"/>
      <c r="H4561" s="530"/>
      <c r="I4561" s="530"/>
      <c r="J4561" s="660"/>
      <c r="K4561" s="530"/>
      <c r="L4561" s="657"/>
      <c r="M4561" s="168"/>
      <c r="N4561" s="828"/>
      <c r="O4561" s="168"/>
      <c r="P4561" s="168"/>
      <c r="AB4561" s="1129" t="str">
        <f t="shared" si="91"/>
        <v/>
      </c>
    </row>
    <row r="4562" spans="1:28" ht="12.95" customHeight="1">
      <c r="A4562" s="168"/>
      <c r="B4562" s="168"/>
      <c r="C4562" s="532"/>
      <c r="D4562" s="168"/>
      <c r="E4562" s="168"/>
      <c r="F4562" s="168"/>
      <c r="G4562" s="168"/>
      <c r="H4562" s="530"/>
      <c r="I4562" s="530"/>
      <c r="J4562" s="660"/>
      <c r="K4562" s="530"/>
      <c r="L4562" s="657"/>
      <c r="M4562" s="168"/>
      <c r="N4562" s="828"/>
      <c r="O4562" s="168"/>
      <c r="P4562" s="168"/>
      <c r="AB4562" s="1129" t="str">
        <f t="shared" si="91"/>
        <v/>
      </c>
    </row>
    <row r="4563" spans="1:28" ht="12.95" customHeight="1">
      <c r="A4563" s="168"/>
      <c r="B4563" s="168"/>
      <c r="C4563" s="532"/>
      <c r="D4563" s="168"/>
      <c r="E4563" s="168"/>
      <c r="F4563" s="168"/>
      <c r="G4563" s="168"/>
      <c r="H4563" s="530"/>
      <c r="I4563" s="530"/>
      <c r="J4563" s="660"/>
      <c r="K4563" s="530"/>
      <c r="L4563" s="657"/>
      <c r="M4563" s="168"/>
      <c r="N4563" s="828"/>
      <c r="O4563" s="168"/>
      <c r="P4563" s="168"/>
      <c r="AB4563" s="1129" t="str">
        <f t="shared" si="91"/>
        <v/>
      </c>
    </row>
    <row r="4564" spans="1:28" ht="12.95" customHeight="1">
      <c r="A4564" s="168"/>
      <c r="B4564" s="168"/>
      <c r="C4564" s="532"/>
      <c r="D4564" s="168"/>
      <c r="E4564" s="168"/>
      <c r="F4564" s="168"/>
      <c r="G4564" s="168"/>
      <c r="H4564" s="530"/>
      <c r="I4564" s="530"/>
      <c r="J4564" s="660"/>
      <c r="K4564" s="530"/>
      <c r="L4564" s="657"/>
      <c r="M4564" s="168"/>
      <c r="N4564" s="828"/>
      <c r="O4564" s="168"/>
      <c r="P4564" s="168"/>
      <c r="AB4564" s="1129" t="str">
        <f t="shared" si="91"/>
        <v/>
      </c>
    </row>
    <row r="4565" spans="1:28" ht="12.95" customHeight="1">
      <c r="A4565" s="168"/>
      <c r="B4565" s="168"/>
      <c r="C4565" s="532"/>
      <c r="D4565" s="168"/>
      <c r="E4565" s="168"/>
      <c r="F4565" s="168"/>
      <c r="G4565" s="168"/>
      <c r="H4565" s="530"/>
      <c r="I4565" s="530"/>
      <c r="J4565" s="660"/>
      <c r="K4565" s="530"/>
      <c r="L4565" s="657"/>
      <c r="M4565" s="168"/>
      <c r="N4565" s="828"/>
      <c r="O4565" s="168"/>
      <c r="P4565" s="168"/>
      <c r="AB4565" s="1129" t="str">
        <f t="shared" si="91"/>
        <v/>
      </c>
    </row>
    <row r="4566" spans="1:28" ht="12.95" customHeight="1">
      <c r="A4566" s="168"/>
      <c r="B4566" s="168"/>
      <c r="C4566" s="532"/>
      <c r="D4566" s="168"/>
      <c r="E4566" s="168"/>
      <c r="F4566" s="168"/>
      <c r="G4566" s="168"/>
      <c r="H4566" s="530"/>
      <c r="I4566" s="530"/>
      <c r="J4566" s="660"/>
      <c r="K4566" s="530"/>
      <c r="L4566" s="657"/>
      <c r="M4566" s="168"/>
      <c r="N4566" s="828"/>
      <c r="O4566" s="168"/>
      <c r="P4566" s="168"/>
      <c r="AB4566" s="1129" t="str">
        <f t="shared" si="91"/>
        <v/>
      </c>
    </row>
    <row r="4567" spans="1:28" ht="12.95" customHeight="1">
      <c r="A4567" s="168"/>
      <c r="B4567" s="168"/>
      <c r="C4567" s="532"/>
      <c r="D4567" s="168"/>
      <c r="E4567" s="168"/>
      <c r="F4567" s="168"/>
      <c r="G4567" s="168"/>
      <c r="H4567" s="530"/>
      <c r="I4567" s="530"/>
      <c r="J4567" s="660"/>
      <c r="K4567" s="530"/>
      <c r="L4567" s="657"/>
      <c r="M4567" s="168"/>
      <c r="N4567" s="828"/>
      <c r="O4567" s="168"/>
      <c r="P4567" s="168"/>
      <c r="AB4567" s="1129" t="str">
        <f t="shared" si="91"/>
        <v/>
      </c>
    </row>
    <row r="4568" spans="1:28" ht="12.95" customHeight="1">
      <c r="A4568" s="168"/>
      <c r="B4568" s="168"/>
      <c r="C4568" s="532"/>
      <c r="D4568" s="168"/>
      <c r="E4568" s="168"/>
      <c r="F4568" s="168"/>
      <c r="G4568" s="168"/>
      <c r="H4568" s="530"/>
      <c r="I4568" s="530"/>
      <c r="J4568" s="660"/>
      <c r="K4568" s="530"/>
      <c r="L4568" s="657"/>
      <c r="M4568" s="168"/>
      <c r="N4568" s="828"/>
      <c r="O4568" s="168"/>
      <c r="P4568" s="168"/>
      <c r="AB4568" s="1129" t="str">
        <f t="shared" si="91"/>
        <v/>
      </c>
    </row>
    <row r="4569" spans="1:28" ht="12.95" customHeight="1">
      <c r="A4569" s="168"/>
      <c r="B4569" s="168"/>
      <c r="C4569" s="532"/>
      <c r="D4569" s="168"/>
      <c r="E4569" s="168"/>
      <c r="F4569" s="168"/>
      <c r="G4569" s="168"/>
      <c r="H4569" s="530"/>
      <c r="I4569" s="530"/>
      <c r="J4569" s="660"/>
      <c r="K4569" s="530"/>
      <c r="L4569" s="657"/>
      <c r="M4569" s="168"/>
      <c r="N4569" s="828"/>
      <c r="O4569" s="168"/>
      <c r="P4569" s="168"/>
      <c r="AB4569" s="1129" t="str">
        <f t="shared" si="91"/>
        <v/>
      </c>
    </row>
    <row r="4570" spans="1:28" ht="12.95" customHeight="1">
      <c r="A4570" s="168"/>
      <c r="B4570" s="168"/>
      <c r="C4570" s="532"/>
      <c r="D4570" s="168"/>
      <c r="E4570" s="168"/>
      <c r="F4570" s="168"/>
      <c r="G4570" s="168"/>
      <c r="H4570" s="530"/>
      <c r="I4570" s="530"/>
      <c r="J4570" s="660"/>
      <c r="K4570" s="530"/>
      <c r="L4570" s="657"/>
      <c r="M4570" s="168"/>
      <c r="N4570" s="828"/>
      <c r="O4570" s="168"/>
      <c r="P4570" s="168"/>
      <c r="AB4570" s="1129" t="str">
        <f t="shared" si="91"/>
        <v/>
      </c>
    </row>
    <row r="4571" spans="1:28" ht="12.95" customHeight="1">
      <c r="A4571" s="168"/>
      <c r="B4571" s="168"/>
      <c r="C4571" s="532"/>
      <c r="D4571" s="168"/>
      <c r="E4571" s="168"/>
      <c r="F4571" s="168"/>
      <c r="G4571" s="168"/>
      <c r="H4571" s="530"/>
      <c r="I4571" s="530"/>
      <c r="J4571" s="660"/>
      <c r="K4571" s="530"/>
      <c r="L4571" s="657"/>
      <c r="M4571" s="168"/>
      <c r="N4571" s="828"/>
      <c r="O4571" s="168"/>
      <c r="P4571" s="168"/>
      <c r="AB4571" s="1129" t="str">
        <f t="shared" si="91"/>
        <v/>
      </c>
    </row>
    <row r="4572" spans="1:28" ht="12.95" customHeight="1">
      <c r="A4572" s="168"/>
      <c r="B4572" s="168"/>
      <c r="C4572" s="532"/>
      <c r="D4572" s="168"/>
      <c r="E4572" s="168"/>
      <c r="F4572" s="168"/>
      <c r="G4572" s="168"/>
      <c r="H4572" s="530"/>
      <c r="I4572" s="530"/>
      <c r="J4572" s="660"/>
      <c r="K4572" s="530"/>
      <c r="L4572" s="657"/>
      <c r="M4572" s="168"/>
      <c r="N4572" s="828"/>
      <c r="O4572" s="168"/>
      <c r="P4572" s="168"/>
      <c r="AB4572" s="1129" t="str">
        <f t="shared" si="91"/>
        <v/>
      </c>
    </row>
    <row r="4573" spans="1:28" ht="12.95" customHeight="1">
      <c r="A4573" s="168"/>
      <c r="B4573" s="168"/>
      <c r="C4573" s="532"/>
      <c r="D4573" s="168"/>
      <c r="E4573" s="168"/>
      <c r="F4573" s="168"/>
      <c r="G4573" s="168"/>
      <c r="H4573" s="530"/>
      <c r="I4573" s="530"/>
      <c r="J4573" s="660"/>
      <c r="K4573" s="530"/>
      <c r="L4573" s="657"/>
      <c r="M4573" s="168"/>
      <c r="N4573" s="828"/>
      <c r="O4573" s="168"/>
      <c r="P4573" s="168"/>
      <c r="AB4573" s="1129" t="str">
        <f t="shared" si="91"/>
        <v/>
      </c>
    </row>
    <row r="4574" spans="1:28" ht="12.95" customHeight="1">
      <c r="A4574" s="168"/>
      <c r="B4574" s="168"/>
      <c r="C4574" s="532"/>
      <c r="D4574" s="168"/>
      <c r="E4574" s="168"/>
      <c r="F4574" s="168"/>
      <c r="G4574" s="168"/>
      <c r="H4574" s="530"/>
      <c r="I4574" s="530"/>
      <c r="J4574" s="660"/>
      <c r="K4574" s="530"/>
      <c r="L4574" s="657"/>
      <c r="M4574" s="168"/>
      <c r="N4574" s="828"/>
      <c r="O4574" s="168"/>
      <c r="P4574" s="168"/>
      <c r="AB4574" s="1129" t="str">
        <f t="shared" si="91"/>
        <v/>
      </c>
    </row>
    <row r="4575" spans="1:28" ht="12.95" customHeight="1">
      <c r="A4575" s="168"/>
      <c r="B4575" s="168"/>
      <c r="C4575" s="532"/>
      <c r="D4575" s="168"/>
      <c r="E4575" s="168"/>
      <c r="F4575" s="168"/>
      <c r="G4575" s="168"/>
      <c r="H4575" s="530"/>
      <c r="I4575" s="530"/>
      <c r="J4575" s="660"/>
      <c r="K4575" s="530"/>
      <c r="L4575" s="657"/>
      <c r="M4575" s="168"/>
      <c r="N4575" s="828"/>
      <c r="O4575" s="168"/>
      <c r="P4575" s="168"/>
      <c r="AB4575" s="1129" t="str">
        <f t="shared" si="91"/>
        <v/>
      </c>
    </row>
    <row r="4576" spans="1:28" ht="12.95" customHeight="1">
      <c r="A4576" s="168"/>
      <c r="B4576" s="168"/>
      <c r="C4576" s="532"/>
      <c r="D4576" s="168"/>
      <c r="E4576" s="168"/>
      <c r="F4576" s="168"/>
      <c r="G4576" s="168"/>
      <c r="H4576" s="530"/>
      <c r="I4576" s="530"/>
      <c r="J4576" s="660"/>
      <c r="K4576" s="530"/>
      <c r="L4576" s="657"/>
      <c r="M4576" s="168"/>
      <c r="N4576" s="828"/>
      <c r="O4576" s="168"/>
      <c r="P4576" s="168"/>
      <c r="AB4576" s="1129" t="str">
        <f t="shared" si="91"/>
        <v/>
      </c>
    </row>
    <row r="4577" spans="1:28" ht="12.95" customHeight="1">
      <c r="A4577" s="168"/>
      <c r="B4577" s="168"/>
      <c r="C4577" s="532"/>
      <c r="D4577" s="168"/>
      <c r="E4577" s="168"/>
      <c r="F4577" s="168"/>
      <c r="G4577" s="168"/>
      <c r="H4577" s="530"/>
      <c r="I4577" s="530"/>
      <c r="J4577" s="660"/>
      <c r="K4577" s="530"/>
      <c r="L4577" s="657"/>
      <c r="M4577" s="168"/>
      <c r="N4577" s="828"/>
      <c r="O4577" s="168"/>
      <c r="P4577" s="168"/>
      <c r="AB4577" s="1129" t="str">
        <f t="shared" si="91"/>
        <v/>
      </c>
    </row>
    <row r="4578" spans="1:28" ht="12.95" customHeight="1">
      <c r="A4578" s="168"/>
      <c r="B4578" s="168"/>
      <c r="C4578" s="532"/>
      <c r="D4578" s="168"/>
      <c r="E4578" s="168"/>
      <c r="F4578" s="168"/>
      <c r="G4578" s="168"/>
      <c r="H4578" s="530"/>
      <c r="I4578" s="530"/>
      <c r="J4578" s="660"/>
      <c r="K4578" s="530"/>
      <c r="L4578" s="657"/>
      <c r="M4578" s="168"/>
      <c r="N4578" s="828"/>
      <c r="O4578" s="168"/>
      <c r="P4578" s="168"/>
      <c r="AB4578" s="1129" t="str">
        <f t="shared" si="91"/>
        <v/>
      </c>
    </row>
    <row r="4579" spans="1:28" ht="12.95" customHeight="1">
      <c r="A4579" s="168"/>
      <c r="B4579" s="168"/>
      <c r="C4579" s="532"/>
      <c r="D4579" s="168"/>
      <c r="E4579" s="168"/>
      <c r="F4579" s="168"/>
      <c r="G4579" s="168"/>
      <c r="H4579" s="530"/>
      <c r="I4579" s="530"/>
      <c r="J4579" s="660"/>
      <c r="K4579" s="530"/>
      <c r="L4579" s="657"/>
      <c r="M4579" s="168"/>
      <c r="N4579" s="828"/>
      <c r="O4579" s="168"/>
      <c r="P4579" s="168"/>
      <c r="AB4579" s="1129" t="str">
        <f t="shared" si="91"/>
        <v/>
      </c>
    </row>
    <row r="4580" spans="1:28" ht="12.95" customHeight="1">
      <c r="A4580" s="168"/>
      <c r="B4580" s="168"/>
      <c r="C4580" s="532"/>
      <c r="D4580" s="168"/>
      <c r="E4580" s="168"/>
      <c r="F4580" s="168"/>
      <c r="G4580" s="168"/>
      <c r="H4580" s="530"/>
      <c r="I4580" s="530"/>
      <c r="J4580" s="660"/>
      <c r="K4580" s="530"/>
      <c r="L4580" s="657"/>
      <c r="M4580" s="168"/>
      <c r="N4580" s="828"/>
      <c r="O4580" s="168"/>
      <c r="P4580" s="168"/>
      <c r="AB4580" s="1129" t="str">
        <f t="shared" si="91"/>
        <v/>
      </c>
    </row>
    <row r="4581" spans="1:28" ht="12.95" customHeight="1">
      <c r="A4581" s="168"/>
      <c r="B4581" s="168"/>
      <c r="C4581" s="532"/>
      <c r="D4581" s="168"/>
      <c r="E4581" s="168"/>
      <c r="F4581" s="168"/>
      <c r="G4581" s="168"/>
      <c r="H4581" s="530"/>
      <c r="I4581" s="530"/>
      <c r="J4581" s="660"/>
      <c r="K4581" s="530"/>
      <c r="L4581" s="657"/>
      <c r="M4581" s="168"/>
      <c r="N4581" s="828"/>
      <c r="O4581" s="168"/>
      <c r="P4581" s="168"/>
      <c r="AB4581" s="1129" t="str">
        <f t="shared" si="91"/>
        <v/>
      </c>
    </row>
    <row r="4582" spans="1:28" ht="12.95" customHeight="1">
      <c r="A4582" s="168"/>
      <c r="B4582" s="168"/>
      <c r="C4582" s="532"/>
      <c r="D4582" s="168"/>
      <c r="E4582" s="168"/>
      <c r="F4582" s="168"/>
      <c r="G4582" s="168"/>
      <c r="H4582" s="530"/>
      <c r="I4582" s="530"/>
      <c r="J4582" s="660"/>
      <c r="K4582" s="530"/>
      <c r="L4582" s="657"/>
      <c r="M4582" s="168"/>
      <c r="N4582" s="828"/>
      <c r="O4582" s="168"/>
      <c r="P4582" s="168"/>
      <c r="AB4582" s="1129" t="str">
        <f t="shared" si="91"/>
        <v/>
      </c>
    </row>
    <row r="4583" spans="1:28" ht="12.95" customHeight="1">
      <c r="A4583" s="168"/>
      <c r="B4583" s="168"/>
      <c r="C4583" s="532"/>
      <c r="D4583" s="168"/>
      <c r="E4583" s="168"/>
      <c r="F4583" s="168"/>
      <c r="G4583" s="168"/>
      <c r="H4583" s="530"/>
      <c r="I4583" s="530"/>
      <c r="J4583" s="660"/>
      <c r="K4583" s="530"/>
      <c r="L4583" s="657"/>
      <c r="M4583" s="168"/>
      <c r="N4583" s="828"/>
      <c r="O4583" s="168"/>
      <c r="P4583" s="168"/>
      <c r="AB4583" s="1129" t="str">
        <f t="shared" si="91"/>
        <v/>
      </c>
    </row>
    <row r="4584" spans="1:28" ht="12.95" customHeight="1">
      <c r="A4584" s="168"/>
      <c r="B4584" s="168"/>
      <c r="C4584" s="532"/>
      <c r="D4584" s="168"/>
      <c r="E4584" s="168"/>
      <c r="F4584" s="168"/>
      <c r="G4584" s="168"/>
      <c r="H4584" s="530"/>
      <c r="I4584" s="530"/>
      <c r="J4584" s="660"/>
      <c r="K4584" s="530"/>
      <c r="L4584" s="657"/>
      <c r="M4584" s="168"/>
      <c r="N4584" s="828"/>
      <c r="O4584" s="168"/>
      <c r="P4584" s="168"/>
      <c r="AB4584" s="1129" t="str">
        <f t="shared" si="91"/>
        <v/>
      </c>
    </row>
    <row r="4585" spans="1:28" ht="12.95" customHeight="1">
      <c r="A4585" s="168"/>
      <c r="B4585" s="168"/>
      <c r="C4585" s="532"/>
      <c r="D4585" s="168"/>
      <c r="E4585" s="168"/>
      <c r="F4585" s="168"/>
      <c r="G4585" s="168"/>
      <c r="H4585" s="530"/>
      <c r="I4585" s="530"/>
      <c r="J4585" s="660"/>
      <c r="K4585" s="530"/>
      <c r="L4585" s="657"/>
      <c r="M4585" s="168"/>
      <c r="N4585" s="828"/>
      <c r="O4585" s="168"/>
      <c r="P4585" s="168"/>
      <c r="AB4585" s="1129" t="str">
        <f t="shared" si="91"/>
        <v/>
      </c>
    </row>
    <row r="4586" spans="1:28" ht="12.95" customHeight="1">
      <c r="A4586" s="168"/>
      <c r="B4586" s="168"/>
      <c r="C4586" s="532"/>
      <c r="D4586" s="168"/>
      <c r="E4586" s="168"/>
      <c r="F4586" s="168"/>
      <c r="G4586" s="168"/>
      <c r="H4586" s="530"/>
      <c r="I4586" s="530"/>
      <c r="J4586" s="660"/>
      <c r="K4586" s="530"/>
      <c r="L4586" s="657"/>
      <c r="M4586" s="168"/>
      <c r="N4586" s="828"/>
      <c r="O4586" s="168"/>
      <c r="P4586" s="168"/>
      <c r="AB4586" s="1129" t="str">
        <f t="shared" si="91"/>
        <v/>
      </c>
    </row>
    <row r="4587" spans="1:28" ht="12.95" customHeight="1">
      <c r="A4587" s="168"/>
      <c r="B4587" s="168"/>
      <c r="C4587" s="532"/>
      <c r="D4587" s="168"/>
      <c r="E4587" s="168"/>
      <c r="F4587" s="168"/>
      <c r="G4587" s="168"/>
      <c r="H4587" s="530"/>
      <c r="I4587" s="530"/>
      <c r="J4587" s="660"/>
      <c r="K4587" s="530"/>
      <c r="L4587" s="657"/>
      <c r="M4587" s="168"/>
      <c r="N4587" s="828"/>
      <c r="O4587" s="168"/>
      <c r="P4587" s="168"/>
      <c r="AB4587" s="1129" t="str">
        <f t="shared" si="91"/>
        <v/>
      </c>
    </row>
    <row r="4588" spans="1:28" ht="12.95" customHeight="1">
      <c r="A4588" s="168"/>
      <c r="B4588" s="168"/>
      <c r="C4588" s="532"/>
      <c r="D4588" s="168"/>
      <c r="E4588" s="168"/>
      <c r="F4588" s="168"/>
      <c r="G4588" s="168"/>
      <c r="H4588" s="530"/>
      <c r="I4588" s="530"/>
      <c r="J4588" s="660"/>
      <c r="K4588" s="530"/>
      <c r="L4588" s="657"/>
      <c r="M4588" s="168"/>
      <c r="N4588" s="828"/>
      <c r="O4588" s="168"/>
      <c r="P4588" s="168"/>
      <c r="AB4588" s="1129" t="str">
        <f t="shared" si="91"/>
        <v/>
      </c>
    </row>
    <row r="4589" spans="1:28" ht="12.95" customHeight="1">
      <c r="A4589" s="168"/>
      <c r="B4589" s="168"/>
      <c r="C4589" s="532"/>
      <c r="D4589" s="168"/>
      <c r="E4589" s="168"/>
      <c r="F4589" s="168"/>
      <c r="G4589" s="168"/>
      <c r="H4589" s="530"/>
      <c r="I4589" s="530"/>
      <c r="J4589" s="660"/>
      <c r="K4589" s="530"/>
      <c r="L4589" s="657"/>
      <c r="M4589" s="168"/>
      <c r="N4589" s="828"/>
      <c r="O4589" s="168"/>
      <c r="P4589" s="168"/>
      <c r="AB4589" s="1129" t="str">
        <f t="shared" si="91"/>
        <v/>
      </c>
    </row>
    <row r="4590" spans="1:28" ht="12.95" customHeight="1">
      <c r="A4590" s="168"/>
      <c r="B4590" s="168"/>
      <c r="C4590" s="532"/>
      <c r="D4590" s="168"/>
      <c r="E4590" s="168"/>
      <c r="F4590" s="168"/>
      <c r="G4590" s="168"/>
      <c r="H4590" s="530"/>
      <c r="I4590" s="530"/>
      <c r="J4590" s="660"/>
      <c r="K4590" s="530"/>
      <c r="L4590" s="657"/>
      <c r="M4590" s="168"/>
      <c r="N4590" s="828"/>
      <c r="O4590" s="168"/>
      <c r="P4590" s="168"/>
      <c r="AB4590" s="1129" t="str">
        <f t="shared" si="91"/>
        <v/>
      </c>
    </row>
    <row r="4591" spans="1:28" ht="12.95" customHeight="1">
      <c r="A4591" s="168"/>
      <c r="B4591" s="168"/>
      <c r="C4591" s="532"/>
      <c r="D4591" s="168"/>
      <c r="E4591" s="168"/>
      <c r="F4591" s="168"/>
      <c r="G4591" s="168"/>
      <c r="H4591" s="530"/>
      <c r="I4591" s="530"/>
      <c r="J4591" s="660"/>
      <c r="K4591" s="530"/>
      <c r="L4591" s="657"/>
      <c r="M4591" s="168"/>
      <c r="N4591" s="828"/>
      <c r="O4591" s="168"/>
      <c r="P4591" s="168"/>
      <c r="AB4591" s="1129" t="str">
        <f t="shared" si="91"/>
        <v/>
      </c>
    </row>
    <row r="4592" spans="1:28" ht="12.95" customHeight="1">
      <c r="A4592" s="168"/>
      <c r="B4592" s="168"/>
      <c r="C4592" s="532"/>
      <c r="D4592" s="168"/>
      <c r="E4592" s="168"/>
      <c r="F4592" s="168"/>
      <c r="G4592" s="168"/>
      <c r="H4592" s="530"/>
      <c r="I4592" s="530"/>
      <c r="J4592" s="660"/>
      <c r="K4592" s="530"/>
      <c r="L4592" s="657"/>
      <c r="M4592" s="168"/>
      <c r="N4592" s="828"/>
      <c r="O4592" s="168"/>
      <c r="P4592" s="168"/>
      <c r="AB4592" s="1129" t="str">
        <f t="shared" si="91"/>
        <v/>
      </c>
    </row>
    <row r="4593" spans="1:28" ht="12.95" customHeight="1">
      <c r="A4593" s="168"/>
      <c r="B4593" s="168"/>
      <c r="C4593" s="532"/>
      <c r="D4593" s="168"/>
      <c r="E4593" s="168"/>
      <c r="F4593" s="168"/>
      <c r="G4593" s="168"/>
      <c r="H4593" s="530"/>
      <c r="I4593" s="530"/>
      <c r="J4593" s="660"/>
      <c r="K4593" s="530"/>
      <c r="L4593" s="657"/>
      <c r="M4593" s="168"/>
      <c r="N4593" s="828"/>
      <c r="O4593" s="168"/>
      <c r="P4593" s="168"/>
      <c r="AB4593" s="1129" t="str">
        <f t="shared" si="91"/>
        <v/>
      </c>
    </row>
    <row r="4594" spans="1:28" ht="12.95" customHeight="1">
      <c r="A4594" s="168"/>
      <c r="B4594" s="168"/>
      <c r="C4594" s="532"/>
      <c r="D4594" s="168"/>
      <c r="E4594" s="168"/>
      <c r="F4594" s="168"/>
      <c r="G4594" s="168"/>
      <c r="H4594" s="530"/>
      <c r="I4594" s="530"/>
      <c r="J4594" s="660"/>
      <c r="K4594" s="530"/>
      <c r="L4594" s="657"/>
      <c r="M4594" s="168"/>
      <c r="N4594" s="828"/>
      <c r="O4594" s="168"/>
      <c r="P4594" s="168"/>
      <c r="AB4594" s="1129" t="str">
        <f t="shared" si="91"/>
        <v/>
      </c>
    </row>
    <row r="4595" spans="1:28" ht="12.95" customHeight="1">
      <c r="A4595" s="168"/>
      <c r="B4595" s="168"/>
      <c r="C4595" s="532"/>
      <c r="D4595" s="168"/>
      <c r="E4595" s="168"/>
      <c r="F4595" s="168"/>
      <c r="G4595" s="168"/>
      <c r="H4595" s="530"/>
      <c r="I4595" s="530"/>
      <c r="J4595" s="660"/>
      <c r="K4595" s="530"/>
      <c r="L4595" s="657"/>
      <c r="M4595" s="168"/>
      <c r="N4595" s="828"/>
      <c r="O4595" s="168"/>
      <c r="P4595" s="168"/>
      <c r="AB4595" s="1129" t="str">
        <f t="shared" si="91"/>
        <v/>
      </c>
    </row>
    <row r="4596" spans="1:28" ht="12.95" customHeight="1">
      <c r="A4596" s="168"/>
      <c r="B4596" s="168"/>
      <c r="C4596" s="532"/>
      <c r="D4596" s="168"/>
      <c r="E4596" s="168"/>
      <c r="F4596" s="168"/>
      <c r="G4596" s="168"/>
      <c r="H4596" s="530"/>
      <c r="I4596" s="530"/>
      <c r="J4596" s="660"/>
      <c r="K4596" s="530"/>
      <c r="L4596" s="657"/>
      <c r="M4596" s="168"/>
      <c r="N4596" s="828"/>
      <c r="O4596" s="168"/>
      <c r="P4596" s="168"/>
      <c r="AB4596" s="1129" t="str">
        <f t="shared" si="91"/>
        <v/>
      </c>
    </row>
    <row r="4597" spans="1:28" ht="12.95" customHeight="1">
      <c r="A4597" s="168"/>
      <c r="B4597" s="168"/>
      <c r="C4597" s="532"/>
      <c r="D4597" s="168"/>
      <c r="E4597" s="168"/>
      <c r="F4597" s="168"/>
      <c r="G4597" s="168"/>
      <c r="H4597" s="530"/>
      <c r="I4597" s="530"/>
      <c r="J4597" s="660"/>
      <c r="K4597" s="530"/>
      <c r="L4597" s="657"/>
      <c r="M4597" s="168"/>
      <c r="N4597" s="828"/>
      <c r="O4597" s="168"/>
      <c r="P4597" s="168"/>
      <c r="AB4597" s="1129" t="str">
        <f t="shared" si="91"/>
        <v/>
      </c>
    </row>
    <row r="4598" spans="1:28" ht="12.95" customHeight="1">
      <c r="A4598" s="168"/>
      <c r="B4598" s="168"/>
      <c r="C4598" s="532"/>
      <c r="D4598" s="168"/>
      <c r="E4598" s="168"/>
      <c r="F4598" s="168"/>
      <c r="G4598" s="168"/>
      <c r="H4598" s="530"/>
      <c r="I4598" s="530"/>
      <c r="J4598" s="660"/>
      <c r="K4598" s="530"/>
      <c r="L4598" s="657"/>
      <c r="M4598" s="168"/>
      <c r="N4598" s="828"/>
      <c r="O4598" s="168"/>
      <c r="P4598" s="168"/>
      <c r="AB4598" s="1129" t="str">
        <f t="shared" si="91"/>
        <v/>
      </c>
    </row>
    <row r="4599" spans="1:28" ht="12.95" customHeight="1">
      <c r="A4599" s="168"/>
      <c r="B4599" s="168"/>
      <c r="C4599" s="532"/>
      <c r="D4599" s="168"/>
      <c r="E4599" s="168"/>
      <c r="F4599" s="168"/>
      <c r="G4599" s="168"/>
      <c r="H4599" s="530"/>
      <c r="I4599" s="530"/>
      <c r="J4599" s="660"/>
      <c r="K4599" s="530"/>
      <c r="L4599" s="657"/>
      <c r="M4599" s="168"/>
      <c r="N4599" s="828"/>
      <c r="O4599" s="168"/>
      <c r="P4599" s="168"/>
      <c r="AB4599" s="1129" t="str">
        <f t="shared" si="91"/>
        <v/>
      </c>
    </row>
    <row r="4600" spans="1:28" ht="12.95" customHeight="1">
      <c r="A4600" s="168"/>
      <c r="B4600" s="168"/>
      <c r="C4600" s="532"/>
      <c r="D4600" s="168"/>
      <c r="E4600" s="168"/>
      <c r="F4600" s="168"/>
      <c r="G4600" s="168"/>
      <c r="H4600" s="530"/>
      <c r="I4600" s="530"/>
      <c r="J4600" s="660"/>
      <c r="K4600" s="530"/>
      <c r="L4600" s="657"/>
      <c r="M4600" s="168"/>
      <c r="N4600" s="828"/>
      <c r="O4600" s="168"/>
      <c r="P4600" s="168"/>
      <c r="AB4600" s="1129" t="str">
        <f t="shared" si="91"/>
        <v/>
      </c>
    </row>
    <row r="4601" spans="1:28" ht="12.95" customHeight="1">
      <c r="A4601" s="168"/>
      <c r="B4601" s="168"/>
      <c r="C4601" s="532"/>
      <c r="D4601" s="168"/>
      <c r="E4601" s="168"/>
      <c r="F4601" s="168"/>
      <c r="G4601" s="168"/>
      <c r="H4601" s="530"/>
      <c r="I4601" s="530"/>
      <c r="J4601" s="660"/>
      <c r="K4601" s="530"/>
      <c r="L4601" s="657"/>
      <c r="M4601" s="168"/>
      <c r="N4601" s="828"/>
      <c r="O4601" s="168"/>
      <c r="P4601" s="168"/>
      <c r="AB4601" s="1129" t="str">
        <f t="shared" si="91"/>
        <v/>
      </c>
    </row>
    <row r="4602" spans="1:28" ht="12.95" customHeight="1">
      <c r="A4602" s="168"/>
      <c r="B4602" s="168"/>
      <c r="C4602" s="532"/>
      <c r="D4602" s="168"/>
      <c r="E4602" s="168"/>
      <c r="F4602" s="168"/>
      <c r="G4602" s="168"/>
      <c r="H4602" s="530"/>
      <c r="I4602" s="530"/>
      <c r="J4602" s="660"/>
      <c r="K4602" s="530"/>
      <c r="L4602" s="657"/>
      <c r="M4602" s="168"/>
      <c r="N4602" s="828"/>
      <c r="O4602" s="168"/>
      <c r="P4602" s="168"/>
      <c r="AB4602" s="1129" t="str">
        <f t="shared" si="91"/>
        <v/>
      </c>
    </row>
    <row r="4603" spans="1:28" ht="12.95" customHeight="1">
      <c r="A4603" s="168"/>
      <c r="B4603" s="168"/>
      <c r="C4603" s="532"/>
      <c r="D4603" s="168"/>
      <c r="E4603" s="168"/>
      <c r="F4603" s="168"/>
      <c r="G4603" s="168"/>
      <c r="H4603" s="530"/>
      <c r="I4603" s="530"/>
      <c r="J4603" s="660"/>
      <c r="K4603" s="530"/>
      <c r="L4603" s="657"/>
      <c r="M4603" s="168"/>
      <c r="N4603" s="828"/>
      <c r="O4603" s="168"/>
      <c r="P4603" s="168"/>
      <c r="AB4603" s="1129" t="str">
        <f t="shared" si="91"/>
        <v/>
      </c>
    </row>
    <row r="4604" spans="1:28" ht="12.95" customHeight="1">
      <c r="A4604" s="168"/>
      <c r="B4604" s="168"/>
      <c r="C4604" s="532"/>
      <c r="D4604" s="168"/>
      <c r="E4604" s="168"/>
      <c r="F4604" s="168"/>
      <c r="G4604" s="168"/>
      <c r="H4604" s="530"/>
      <c r="I4604" s="530"/>
      <c r="J4604" s="660"/>
      <c r="K4604" s="530"/>
      <c r="L4604" s="657"/>
      <c r="M4604" s="168"/>
      <c r="N4604" s="828"/>
      <c r="O4604" s="168"/>
      <c r="P4604" s="168"/>
      <c r="AB4604" s="1129" t="str">
        <f t="shared" si="91"/>
        <v/>
      </c>
    </row>
    <row r="4605" spans="1:28" ht="12.95" customHeight="1">
      <c r="A4605" s="168"/>
      <c r="B4605" s="168"/>
      <c r="C4605" s="532"/>
      <c r="D4605" s="168"/>
      <c r="E4605" s="168"/>
      <c r="F4605" s="168"/>
      <c r="G4605" s="168"/>
      <c r="H4605" s="530"/>
      <c r="I4605" s="530"/>
      <c r="J4605" s="660"/>
      <c r="K4605" s="530"/>
      <c r="L4605" s="657"/>
      <c r="M4605" s="168"/>
      <c r="N4605" s="828"/>
      <c r="O4605" s="168"/>
      <c r="P4605" s="168"/>
      <c r="AB4605" s="1129" t="str">
        <f t="shared" si="91"/>
        <v/>
      </c>
    </row>
    <row r="4606" spans="1:28" ht="12.95" customHeight="1">
      <c r="A4606" s="168"/>
      <c r="B4606" s="168"/>
      <c r="C4606" s="532"/>
      <c r="D4606" s="168"/>
      <c r="E4606" s="168"/>
      <c r="F4606" s="168"/>
      <c r="G4606" s="168"/>
      <c r="H4606" s="530"/>
      <c r="I4606" s="530"/>
      <c r="J4606" s="660"/>
      <c r="K4606" s="530"/>
      <c r="L4606" s="657"/>
      <c r="M4606" s="168"/>
      <c r="N4606" s="828"/>
      <c r="O4606" s="168"/>
      <c r="P4606" s="168"/>
      <c r="AB4606" s="1129" t="str">
        <f t="shared" si="91"/>
        <v/>
      </c>
    </row>
    <row r="4607" spans="1:28" ht="12.95" customHeight="1">
      <c r="A4607" s="168"/>
      <c r="B4607" s="168"/>
      <c r="C4607" s="532"/>
      <c r="D4607" s="168"/>
      <c r="E4607" s="168"/>
      <c r="F4607" s="168"/>
      <c r="G4607" s="168"/>
      <c r="H4607" s="530"/>
      <c r="I4607" s="530"/>
      <c r="J4607" s="660"/>
      <c r="K4607" s="530"/>
      <c r="L4607" s="657"/>
      <c r="M4607" s="168"/>
      <c r="N4607" s="828"/>
      <c r="O4607" s="168"/>
      <c r="P4607" s="168"/>
      <c r="AB4607" s="1129" t="str">
        <f t="shared" si="91"/>
        <v/>
      </c>
    </row>
    <row r="4608" spans="1:28" ht="12.95" customHeight="1">
      <c r="A4608" s="168"/>
      <c r="B4608" s="168"/>
      <c r="C4608" s="532"/>
      <c r="D4608" s="168"/>
      <c r="E4608" s="168"/>
      <c r="F4608" s="168"/>
      <c r="G4608" s="168"/>
      <c r="H4608" s="530"/>
      <c r="I4608" s="530"/>
      <c r="J4608" s="660"/>
      <c r="K4608" s="530"/>
      <c r="L4608" s="657"/>
      <c r="M4608" s="168"/>
      <c r="N4608" s="828"/>
      <c r="O4608" s="168"/>
      <c r="P4608" s="168"/>
      <c r="AB4608" s="1129" t="str">
        <f t="shared" si="91"/>
        <v/>
      </c>
    </row>
    <row r="4609" spans="1:28" ht="12.95" customHeight="1">
      <c r="A4609" s="168"/>
      <c r="B4609" s="168"/>
      <c r="C4609" s="532"/>
      <c r="D4609" s="168"/>
      <c r="E4609" s="168"/>
      <c r="F4609" s="168"/>
      <c r="G4609" s="168"/>
      <c r="H4609" s="530"/>
      <c r="I4609" s="530"/>
      <c r="J4609" s="660"/>
      <c r="K4609" s="530"/>
      <c r="L4609" s="657"/>
      <c r="M4609" s="168"/>
      <c r="N4609" s="828"/>
      <c r="O4609" s="168"/>
      <c r="P4609" s="168"/>
      <c r="AB4609" s="1129" t="str">
        <f t="shared" si="91"/>
        <v/>
      </c>
    </row>
    <row r="4610" spans="1:28" ht="12.95" customHeight="1">
      <c r="A4610" s="168"/>
      <c r="B4610" s="168"/>
      <c r="C4610" s="532"/>
      <c r="D4610" s="168"/>
      <c r="E4610" s="168"/>
      <c r="F4610" s="168"/>
      <c r="G4610" s="168"/>
      <c r="H4610" s="530"/>
      <c r="I4610" s="530"/>
      <c r="J4610" s="660"/>
      <c r="K4610" s="530"/>
      <c r="L4610" s="657"/>
      <c r="M4610" s="168"/>
      <c r="N4610" s="828"/>
      <c r="O4610" s="168"/>
      <c r="P4610" s="168"/>
      <c r="AB4610" s="1129" t="str">
        <f t="shared" si="91"/>
        <v/>
      </c>
    </row>
    <row r="4611" spans="1:28" ht="12.95" customHeight="1">
      <c r="A4611" s="168"/>
      <c r="B4611" s="168"/>
      <c r="C4611" s="532"/>
      <c r="D4611" s="168"/>
      <c r="E4611" s="168"/>
      <c r="F4611" s="168"/>
      <c r="G4611" s="168"/>
      <c r="H4611" s="530"/>
      <c r="I4611" s="530"/>
      <c r="J4611" s="660"/>
      <c r="K4611" s="530"/>
      <c r="L4611" s="657"/>
      <c r="M4611" s="168"/>
      <c r="N4611" s="828"/>
      <c r="O4611" s="168"/>
      <c r="P4611" s="168"/>
      <c r="AB4611" s="1129" t="str">
        <f t="shared" si="91"/>
        <v/>
      </c>
    </row>
    <row r="4612" spans="1:28" ht="12.95" customHeight="1">
      <c r="A4612" s="168"/>
      <c r="B4612" s="168"/>
      <c r="C4612" s="532"/>
      <c r="D4612" s="168"/>
      <c r="E4612" s="168"/>
      <c r="F4612" s="168"/>
      <c r="G4612" s="168"/>
      <c r="H4612" s="530"/>
      <c r="I4612" s="530"/>
      <c r="J4612" s="660"/>
      <c r="K4612" s="530"/>
      <c r="L4612" s="657"/>
      <c r="M4612" s="168"/>
      <c r="N4612" s="828"/>
      <c r="O4612" s="168"/>
      <c r="P4612" s="168"/>
      <c r="AB4612" s="1129" t="str">
        <f t="shared" si="91"/>
        <v/>
      </c>
    </row>
    <row r="4613" spans="1:28" ht="12.95" customHeight="1">
      <c r="A4613" s="168"/>
      <c r="B4613" s="168"/>
      <c r="C4613" s="532"/>
      <c r="D4613" s="168"/>
      <c r="E4613" s="168"/>
      <c r="F4613" s="168"/>
      <c r="G4613" s="168"/>
      <c r="H4613" s="530"/>
      <c r="I4613" s="530"/>
      <c r="J4613" s="660"/>
      <c r="K4613" s="530"/>
      <c r="L4613" s="657"/>
      <c r="M4613" s="168"/>
      <c r="N4613" s="828"/>
      <c r="O4613" s="168"/>
      <c r="P4613" s="168"/>
      <c r="AB4613" s="1129" t="str">
        <f t="shared" si="91"/>
        <v/>
      </c>
    </row>
    <row r="4614" spans="1:28" ht="12.95" customHeight="1">
      <c r="A4614" s="168"/>
      <c r="B4614" s="168"/>
      <c r="C4614" s="532"/>
      <c r="D4614" s="168"/>
      <c r="E4614" s="168"/>
      <c r="F4614" s="168"/>
      <c r="G4614" s="168"/>
      <c r="H4614" s="530"/>
      <c r="I4614" s="530"/>
      <c r="J4614" s="660"/>
      <c r="K4614" s="530"/>
      <c r="L4614" s="657"/>
      <c r="M4614" s="168"/>
      <c r="N4614" s="828"/>
      <c r="O4614" s="168"/>
      <c r="P4614" s="168"/>
      <c r="AB4614" s="1129" t="str">
        <f t="shared" si="91"/>
        <v/>
      </c>
    </row>
    <row r="4615" spans="1:28" ht="12.95" customHeight="1">
      <c r="A4615" s="168"/>
      <c r="B4615" s="168"/>
      <c r="C4615" s="532"/>
      <c r="D4615" s="168"/>
      <c r="E4615" s="168"/>
      <c r="F4615" s="168"/>
      <c r="G4615" s="168"/>
      <c r="H4615" s="530"/>
      <c r="I4615" s="530"/>
      <c r="J4615" s="660"/>
      <c r="K4615" s="530"/>
      <c r="L4615" s="657"/>
      <c r="M4615" s="168"/>
      <c r="N4615" s="828"/>
      <c r="O4615" s="168"/>
      <c r="P4615" s="168"/>
      <c r="AB4615" s="1129" t="str">
        <f t="shared" si="91"/>
        <v/>
      </c>
    </row>
    <row r="4616" spans="1:28" ht="12.95" customHeight="1">
      <c r="A4616" s="168"/>
      <c r="B4616" s="168"/>
      <c r="C4616" s="532"/>
      <c r="D4616" s="168"/>
      <c r="E4616" s="168"/>
      <c r="F4616" s="168"/>
      <c r="G4616" s="168"/>
      <c r="H4616" s="530"/>
      <c r="I4616" s="530"/>
      <c r="J4616" s="660"/>
      <c r="K4616" s="530"/>
      <c r="L4616" s="657"/>
      <c r="M4616" s="168"/>
      <c r="N4616" s="828"/>
      <c r="O4616" s="168"/>
      <c r="P4616" s="168"/>
      <c r="AB4616" s="1129" t="str">
        <f t="shared" si="91"/>
        <v/>
      </c>
    </row>
    <row r="4617" spans="1:28" ht="12.95" customHeight="1">
      <c r="A4617" s="168"/>
      <c r="B4617" s="168"/>
      <c r="C4617" s="532"/>
      <c r="D4617" s="168"/>
      <c r="E4617" s="168"/>
      <c r="F4617" s="168"/>
      <c r="G4617" s="168"/>
      <c r="H4617" s="530"/>
      <c r="I4617" s="530"/>
      <c r="J4617" s="660"/>
      <c r="K4617" s="530"/>
      <c r="L4617" s="657"/>
      <c r="M4617" s="168"/>
      <c r="N4617" s="828"/>
      <c r="O4617" s="168"/>
      <c r="P4617" s="168"/>
      <c r="AB4617" s="1129" t="str">
        <f t="shared" si="91"/>
        <v/>
      </c>
    </row>
    <row r="4618" spans="1:28" ht="12.95" customHeight="1">
      <c r="A4618" s="168"/>
      <c r="B4618" s="168"/>
      <c r="C4618" s="532"/>
      <c r="D4618" s="168"/>
      <c r="E4618" s="168"/>
      <c r="F4618" s="168"/>
      <c r="G4618" s="168"/>
      <c r="H4618" s="530"/>
      <c r="I4618" s="530"/>
      <c r="J4618" s="660"/>
      <c r="K4618" s="530"/>
      <c r="L4618" s="657"/>
      <c r="M4618" s="168"/>
      <c r="N4618" s="828"/>
      <c r="O4618" s="168"/>
      <c r="P4618" s="168"/>
      <c r="AB4618" s="1129" t="str">
        <f t="shared" si="91"/>
        <v/>
      </c>
    </row>
    <row r="4619" spans="1:28" ht="12.95" customHeight="1">
      <c r="A4619" s="168"/>
      <c r="B4619" s="168"/>
      <c r="C4619" s="532"/>
      <c r="D4619" s="168"/>
      <c r="E4619" s="168"/>
      <c r="F4619" s="168"/>
      <c r="G4619" s="168"/>
      <c r="H4619" s="530"/>
      <c r="I4619" s="530"/>
      <c r="J4619" s="660"/>
      <c r="K4619" s="530"/>
      <c r="L4619" s="657"/>
      <c r="M4619" s="168"/>
      <c r="N4619" s="828"/>
      <c r="O4619" s="168"/>
      <c r="P4619" s="168"/>
      <c r="AB4619" s="1129" t="str">
        <f t="shared" ref="AB4619:AB4682" si="92">IF(TRIM(A4619)="","",CONCATENATE(TRIM(D4619),TRIM(E4619)))</f>
        <v/>
      </c>
    </row>
    <row r="4620" spans="1:28" ht="12.95" customHeight="1">
      <c r="A4620" s="168"/>
      <c r="B4620" s="168"/>
      <c r="C4620" s="532"/>
      <c r="D4620" s="168"/>
      <c r="E4620" s="168"/>
      <c r="F4620" s="168"/>
      <c r="G4620" s="168"/>
      <c r="H4620" s="530"/>
      <c r="I4620" s="530"/>
      <c r="J4620" s="660"/>
      <c r="K4620" s="530"/>
      <c r="L4620" s="657"/>
      <c r="M4620" s="168"/>
      <c r="N4620" s="828"/>
      <c r="O4620" s="168"/>
      <c r="P4620" s="168"/>
      <c r="AB4620" s="1129" t="str">
        <f t="shared" si="92"/>
        <v/>
      </c>
    </row>
    <row r="4621" spans="1:28" ht="12.95" customHeight="1">
      <c r="A4621" s="168"/>
      <c r="B4621" s="168"/>
      <c r="C4621" s="532"/>
      <c r="D4621" s="168"/>
      <c r="E4621" s="168"/>
      <c r="F4621" s="168"/>
      <c r="G4621" s="168"/>
      <c r="H4621" s="530"/>
      <c r="I4621" s="530"/>
      <c r="J4621" s="660"/>
      <c r="K4621" s="530"/>
      <c r="L4621" s="657"/>
      <c r="M4621" s="168"/>
      <c r="N4621" s="828"/>
      <c r="O4621" s="168"/>
      <c r="P4621" s="168"/>
      <c r="AB4621" s="1129" t="str">
        <f t="shared" si="92"/>
        <v/>
      </c>
    </row>
    <row r="4622" spans="1:28" ht="12.95" customHeight="1">
      <c r="A4622" s="168"/>
      <c r="B4622" s="168"/>
      <c r="C4622" s="532"/>
      <c r="D4622" s="168"/>
      <c r="E4622" s="168"/>
      <c r="F4622" s="168"/>
      <c r="G4622" s="168"/>
      <c r="H4622" s="530"/>
      <c r="I4622" s="530"/>
      <c r="J4622" s="660"/>
      <c r="K4622" s="530"/>
      <c r="L4622" s="657"/>
      <c r="M4622" s="168"/>
      <c r="N4622" s="828"/>
      <c r="O4622" s="168"/>
      <c r="P4622" s="168"/>
      <c r="AB4622" s="1129" t="str">
        <f t="shared" si="92"/>
        <v/>
      </c>
    </row>
    <row r="4623" spans="1:28" ht="12.95" customHeight="1">
      <c r="A4623" s="168"/>
      <c r="B4623" s="168"/>
      <c r="C4623" s="532"/>
      <c r="D4623" s="168"/>
      <c r="E4623" s="168"/>
      <c r="F4623" s="168"/>
      <c r="G4623" s="168"/>
      <c r="H4623" s="530"/>
      <c r="I4623" s="530"/>
      <c r="J4623" s="660"/>
      <c r="K4623" s="530"/>
      <c r="L4623" s="657"/>
      <c r="M4623" s="168"/>
      <c r="N4623" s="828"/>
      <c r="O4623" s="168"/>
      <c r="P4623" s="168"/>
      <c r="AB4623" s="1129" t="str">
        <f t="shared" si="92"/>
        <v/>
      </c>
    </row>
    <row r="4624" spans="1:28" ht="12.95" customHeight="1">
      <c r="A4624" s="168"/>
      <c r="B4624" s="168"/>
      <c r="C4624" s="532"/>
      <c r="D4624" s="168"/>
      <c r="E4624" s="168"/>
      <c r="F4624" s="168"/>
      <c r="G4624" s="168"/>
      <c r="H4624" s="530"/>
      <c r="I4624" s="530"/>
      <c r="J4624" s="660"/>
      <c r="K4624" s="530"/>
      <c r="L4624" s="657"/>
      <c r="M4624" s="168"/>
      <c r="N4624" s="828"/>
      <c r="O4624" s="168"/>
      <c r="P4624" s="168"/>
      <c r="AB4624" s="1129" t="str">
        <f t="shared" si="92"/>
        <v/>
      </c>
    </row>
    <row r="4625" spans="1:28" ht="12.95" customHeight="1">
      <c r="A4625" s="168"/>
      <c r="B4625" s="168"/>
      <c r="C4625" s="532"/>
      <c r="D4625" s="168"/>
      <c r="E4625" s="168"/>
      <c r="F4625" s="168"/>
      <c r="G4625" s="168"/>
      <c r="H4625" s="530"/>
      <c r="I4625" s="530"/>
      <c r="J4625" s="660"/>
      <c r="K4625" s="530"/>
      <c r="L4625" s="657"/>
      <c r="M4625" s="168"/>
      <c r="N4625" s="828"/>
      <c r="O4625" s="168"/>
      <c r="P4625" s="168"/>
      <c r="AB4625" s="1129" t="str">
        <f t="shared" si="92"/>
        <v/>
      </c>
    </row>
    <row r="4626" spans="1:28" ht="12.95" customHeight="1">
      <c r="A4626" s="168"/>
      <c r="B4626" s="168"/>
      <c r="C4626" s="532"/>
      <c r="D4626" s="168"/>
      <c r="E4626" s="168"/>
      <c r="F4626" s="168"/>
      <c r="G4626" s="168"/>
      <c r="H4626" s="530"/>
      <c r="I4626" s="530"/>
      <c r="J4626" s="660"/>
      <c r="K4626" s="530"/>
      <c r="L4626" s="657"/>
      <c r="M4626" s="168"/>
      <c r="N4626" s="828"/>
      <c r="O4626" s="168"/>
      <c r="P4626" s="168"/>
      <c r="AB4626" s="1129" t="str">
        <f t="shared" si="92"/>
        <v/>
      </c>
    </row>
    <row r="4627" spans="1:28" ht="12.95" customHeight="1">
      <c r="A4627" s="168"/>
      <c r="B4627" s="168"/>
      <c r="C4627" s="532"/>
      <c r="D4627" s="168"/>
      <c r="E4627" s="168"/>
      <c r="F4627" s="168"/>
      <c r="G4627" s="168"/>
      <c r="H4627" s="530"/>
      <c r="I4627" s="530"/>
      <c r="J4627" s="660"/>
      <c r="K4627" s="530"/>
      <c r="L4627" s="657"/>
      <c r="M4627" s="168"/>
      <c r="N4627" s="828"/>
      <c r="O4627" s="168"/>
      <c r="P4627" s="168"/>
      <c r="AB4627" s="1129" t="str">
        <f t="shared" si="92"/>
        <v/>
      </c>
    </row>
    <row r="4628" spans="1:28" ht="12.95" customHeight="1">
      <c r="A4628" s="168"/>
      <c r="B4628" s="168"/>
      <c r="C4628" s="532"/>
      <c r="D4628" s="168"/>
      <c r="E4628" s="168"/>
      <c r="F4628" s="168"/>
      <c r="G4628" s="168"/>
      <c r="H4628" s="530"/>
      <c r="I4628" s="530"/>
      <c r="J4628" s="660"/>
      <c r="K4628" s="530"/>
      <c r="L4628" s="657"/>
      <c r="M4628" s="168"/>
      <c r="N4628" s="828"/>
      <c r="O4628" s="168"/>
      <c r="P4628" s="168"/>
      <c r="AB4628" s="1129" t="str">
        <f t="shared" si="92"/>
        <v/>
      </c>
    </row>
    <row r="4629" spans="1:28" ht="12.95" customHeight="1">
      <c r="A4629" s="168"/>
      <c r="B4629" s="168"/>
      <c r="C4629" s="532"/>
      <c r="D4629" s="168"/>
      <c r="E4629" s="168"/>
      <c r="F4629" s="168"/>
      <c r="G4629" s="168"/>
      <c r="H4629" s="530"/>
      <c r="I4629" s="530"/>
      <c r="J4629" s="660"/>
      <c r="K4629" s="530"/>
      <c r="L4629" s="657"/>
      <c r="M4629" s="168"/>
      <c r="N4629" s="828"/>
      <c r="O4629" s="168"/>
      <c r="P4629" s="168"/>
      <c r="AB4629" s="1129" t="str">
        <f t="shared" si="92"/>
        <v/>
      </c>
    </row>
    <row r="4630" spans="1:28" ht="12.95" customHeight="1">
      <c r="A4630" s="168"/>
      <c r="B4630" s="168"/>
      <c r="C4630" s="532"/>
      <c r="D4630" s="168"/>
      <c r="E4630" s="168"/>
      <c r="F4630" s="168"/>
      <c r="G4630" s="168"/>
      <c r="H4630" s="530"/>
      <c r="I4630" s="530"/>
      <c r="J4630" s="660"/>
      <c r="K4630" s="530"/>
      <c r="L4630" s="657"/>
      <c r="M4630" s="168"/>
      <c r="N4630" s="828"/>
      <c r="O4630" s="168"/>
      <c r="P4630" s="168"/>
      <c r="AB4630" s="1129" t="str">
        <f t="shared" si="92"/>
        <v/>
      </c>
    </row>
    <row r="4631" spans="1:28" ht="12.95" customHeight="1">
      <c r="A4631" s="168"/>
      <c r="B4631" s="168"/>
      <c r="C4631" s="532"/>
      <c r="D4631" s="168"/>
      <c r="E4631" s="168"/>
      <c r="F4631" s="168"/>
      <c r="G4631" s="168"/>
      <c r="H4631" s="530"/>
      <c r="I4631" s="530"/>
      <c r="J4631" s="660"/>
      <c r="K4631" s="530"/>
      <c r="L4631" s="657"/>
      <c r="M4631" s="168"/>
      <c r="N4631" s="828"/>
      <c r="O4631" s="168"/>
      <c r="P4631" s="168"/>
      <c r="AB4631" s="1129" t="str">
        <f t="shared" si="92"/>
        <v/>
      </c>
    </row>
    <row r="4632" spans="1:28" ht="12.95" customHeight="1">
      <c r="A4632" s="168"/>
      <c r="B4632" s="168"/>
      <c r="C4632" s="532"/>
      <c r="D4632" s="168"/>
      <c r="E4632" s="168"/>
      <c r="F4632" s="168"/>
      <c r="G4632" s="168"/>
      <c r="H4632" s="530"/>
      <c r="I4632" s="530"/>
      <c r="J4632" s="660"/>
      <c r="K4632" s="530"/>
      <c r="L4632" s="657"/>
      <c r="M4632" s="168"/>
      <c r="N4632" s="828"/>
      <c r="O4632" s="168"/>
      <c r="P4632" s="168"/>
      <c r="AB4632" s="1129" t="str">
        <f t="shared" si="92"/>
        <v/>
      </c>
    </row>
    <row r="4633" spans="1:28" ht="12.95" customHeight="1">
      <c r="A4633" s="168"/>
      <c r="B4633" s="168"/>
      <c r="C4633" s="532"/>
      <c r="D4633" s="168"/>
      <c r="E4633" s="168"/>
      <c r="F4633" s="168"/>
      <c r="G4633" s="168"/>
      <c r="H4633" s="530"/>
      <c r="I4633" s="530"/>
      <c r="J4633" s="660"/>
      <c r="K4633" s="530"/>
      <c r="L4633" s="657"/>
      <c r="M4633" s="168"/>
      <c r="N4633" s="828"/>
      <c r="O4633" s="168"/>
      <c r="P4633" s="168"/>
      <c r="AB4633" s="1129" t="str">
        <f t="shared" si="92"/>
        <v/>
      </c>
    </row>
    <row r="4634" spans="1:28" ht="12.95" customHeight="1">
      <c r="A4634" s="168"/>
      <c r="B4634" s="168"/>
      <c r="C4634" s="532"/>
      <c r="D4634" s="168"/>
      <c r="E4634" s="168"/>
      <c r="F4634" s="168"/>
      <c r="G4634" s="168"/>
      <c r="H4634" s="530"/>
      <c r="I4634" s="530"/>
      <c r="J4634" s="660"/>
      <c r="K4634" s="530"/>
      <c r="L4634" s="657"/>
      <c r="M4634" s="168"/>
      <c r="N4634" s="828"/>
      <c r="O4634" s="168"/>
      <c r="P4634" s="168"/>
      <c r="AB4634" s="1129" t="str">
        <f t="shared" si="92"/>
        <v/>
      </c>
    </row>
    <row r="4635" spans="1:28" ht="12.95" customHeight="1">
      <c r="A4635" s="168"/>
      <c r="B4635" s="168"/>
      <c r="C4635" s="532"/>
      <c r="D4635" s="168"/>
      <c r="E4635" s="168"/>
      <c r="F4635" s="168"/>
      <c r="G4635" s="168"/>
      <c r="H4635" s="530"/>
      <c r="I4635" s="530"/>
      <c r="J4635" s="660"/>
      <c r="K4635" s="530"/>
      <c r="L4635" s="657"/>
      <c r="M4635" s="168"/>
      <c r="N4635" s="828"/>
      <c r="O4635" s="168"/>
      <c r="P4635" s="168"/>
      <c r="AB4635" s="1129" t="str">
        <f t="shared" si="92"/>
        <v/>
      </c>
    </row>
    <row r="4636" spans="1:28" ht="12.95" customHeight="1">
      <c r="A4636" s="168"/>
      <c r="B4636" s="168"/>
      <c r="C4636" s="532"/>
      <c r="D4636" s="168"/>
      <c r="E4636" s="168"/>
      <c r="F4636" s="168"/>
      <c r="G4636" s="168"/>
      <c r="H4636" s="530"/>
      <c r="I4636" s="530"/>
      <c r="J4636" s="660"/>
      <c r="K4636" s="530"/>
      <c r="L4636" s="657"/>
      <c r="M4636" s="168"/>
      <c r="N4636" s="828"/>
      <c r="O4636" s="168"/>
      <c r="P4636" s="168"/>
      <c r="AB4636" s="1129" t="str">
        <f t="shared" si="92"/>
        <v/>
      </c>
    </row>
    <row r="4637" spans="1:28" ht="12.95" customHeight="1">
      <c r="A4637" s="168"/>
      <c r="B4637" s="168"/>
      <c r="C4637" s="532"/>
      <c r="D4637" s="168"/>
      <c r="E4637" s="168"/>
      <c r="F4637" s="168"/>
      <c r="G4637" s="168"/>
      <c r="H4637" s="530"/>
      <c r="I4637" s="530"/>
      <c r="J4637" s="660"/>
      <c r="K4637" s="530"/>
      <c r="L4637" s="657"/>
      <c r="M4637" s="168"/>
      <c r="N4637" s="828"/>
      <c r="O4637" s="168"/>
      <c r="P4637" s="168"/>
      <c r="AB4637" s="1129" t="str">
        <f t="shared" si="92"/>
        <v/>
      </c>
    </row>
    <row r="4638" spans="1:28" ht="12.95" customHeight="1">
      <c r="A4638" s="168"/>
      <c r="B4638" s="168"/>
      <c r="C4638" s="532"/>
      <c r="D4638" s="168"/>
      <c r="E4638" s="168"/>
      <c r="F4638" s="168"/>
      <c r="G4638" s="168"/>
      <c r="H4638" s="530"/>
      <c r="I4638" s="530"/>
      <c r="J4638" s="660"/>
      <c r="K4638" s="530"/>
      <c r="L4638" s="657"/>
      <c r="M4638" s="168"/>
      <c r="N4638" s="828"/>
      <c r="O4638" s="168"/>
      <c r="P4638" s="168"/>
      <c r="AB4638" s="1129" t="str">
        <f t="shared" si="92"/>
        <v/>
      </c>
    </row>
    <row r="4639" spans="1:28" ht="12.95" customHeight="1">
      <c r="A4639" s="168"/>
      <c r="B4639" s="168"/>
      <c r="C4639" s="532"/>
      <c r="D4639" s="168"/>
      <c r="E4639" s="168"/>
      <c r="F4639" s="168"/>
      <c r="G4639" s="168"/>
      <c r="H4639" s="530"/>
      <c r="I4639" s="530"/>
      <c r="J4639" s="660"/>
      <c r="K4639" s="530"/>
      <c r="L4639" s="657"/>
      <c r="M4639" s="168"/>
      <c r="N4639" s="828"/>
      <c r="O4639" s="168"/>
      <c r="P4639" s="168"/>
      <c r="AB4639" s="1129" t="str">
        <f t="shared" si="92"/>
        <v/>
      </c>
    </row>
    <row r="4640" spans="1:28" ht="12.95" customHeight="1">
      <c r="A4640" s="168"/>
      <c r="B4640" s="168"/>
      <c r="C4640" s="532"/>
      <c r="D4640" s="168"/>
      <c r="E4640" s="168"/>
      <c r="F4640" s="168"/>
      <c r="G4640" s="168"/>
      <c r="H4640" s="530"/>
      <c r="I4640" s="530"/>
      <c r="J4640" s="660"/>
      <c r="K4640" s="530"/>
      <c r="L4640" s="657"/>
      <c r="M4640" s="168"/>
      <c r="N4640" s="828"/>
      <c r="O4640" s="168"/>
      <c r="P4640" s="168"/>
      <c r="AB4640" s="1129" t="str">
        <f t="shared" si="92"/>
        <v/>
      </c>
    </row>
    <row r="4641" spans="1:28" ht="12.95" customHeight="1">
      <c r="A4641" s="168"/>
      <c r="B4641" s="168"/>
      <c r="C4641" s="532"/>
      <c r="D4641" s="168"/>
      <c r="E4641" s="168"/>
      <c r="F4641" s="168"/>
      <c r="G4641" s="168"/>
      <c r="H4641" s="530"/>
      <c r="I4641" s="530"/>
      <c r="J4641" s="660"/>
      <c r="K4641" s="530"/>
      <c r="L4641" s="657"/>
      <c r="M4641" s="168"/>
      <c r="N4641" s="828"/>
      <c r="O4641" s="168"/>
      <c r="P4641" s="168"/>
      <c r="AB4641" s="1129" t="str">
        <f t="shared" si="92"/>
        <v/>
      </c>
    </row>
    <row r="4642" spans="1:28" ht="12.95" customHeight="1">
      <c r="A4642" s="168"/>
      <c r="B4642" s="168"/>
      <c r="C4642" s="532"/>
      <c r="D4642" s="168"/>
      <c r="E4642" s="168"/>
      <c r="F4642" s="168"/>
      <c r="G4642" s="168"/>
      <c r="H4642" s="530"/>
      <c r="I4642" s="530"/>
      <c r="J4642" s="660"/>
      <c r="K4642" s="530"/>
      <c r="L4642" s="657"/>
      <c r="M4642" s="168"/>
      <c r="N4642" s="828"/>
      <c r="O4642" s="168"/>
      <c r="P4642" s="168"/>
      <c r="AB4642" s="1129" t="str">
        <f t="shared" si="92"/>
        <v/>
      </c>
    </row>
    <row r="4643" spans="1:28" ht="12.95" customHeight="1">
      <c r="A4643" s="168"/>
      <c r="B4643" s="168"/>
      <c r="C4643" s="532"/>
      <c r="D4643" s="168"/>
      <c r="E4643" s="168"/>
      <c r="F4643" s="168"/>
      <c r="G4643" s="168"/>
      <c r="H4643" s="530"/>
      <c r="I4643" s="530"/>
      <c r="J4643" s="660"/>
      <c r="K4643" s="530"/>
      <c r="L4643" s="657"/>
      <c r="M4643" s="168"/>
      <c r="N4643" s="828"/>
      <c r="O4643" s="168"/>
      <c r="P4643" s="168"/>
      <c r="AB4643" s="1129" t="str">
        <f t="shared" si="92"/>
        <v/>
      </c>
    </row>
    <row r="4644" spans="1:28" ht="12.95" customHeight="1">
      <c r="A4644" s="168"/>
      <c r="B4644" s="168"/>
      <c r="C4644" s="532"/>
      <c r="D4644" s="168"/>
      <c r="E4644" s="168"/>
      <c r="F4644" s="168"/>
      <c r="G4644" s="168"/>
      <c r="H4644" s="530"/>
      <c r="I4644" s="530"/>
      <c r="J4644" s="660"/>
      <c r="K4644" s="530"/>
      <c r="L4644" s="657"/>
      <c r="M4644" s="168"/>
      <c r="N4644" s="828"/>
      <c r="O4644" s="168"/>
      <c r="P4644" s="168"/>
      <c r="AB4644" s="1129" t="str">
        <f t="shared" si="92"/>
        <v/>
      </c>
    </row>
    <row r="4645" spans="1:28" ht="12.95" customHeight="1">
      <c r="A4645" s="168"/>
      <c r="B4645" s="168"/>
      <c r="C4645" s="532"/>
      <c r="D4645" s="168"/>
      <c r="E4645" s="168"/>
      <c r="F4645" s="168"/>
      <c r="G4645" s="168"/>
      <c r="H4645" s="530"/>
      <c r="I4645" s="530"/>
      <c r="J4645" s="660"/>
      <c r="K4645" s="530"/>
      <c r="L4645" s="657"/>
      <c r="M4645" s="168"/>
      <c r="N4645" s="828"/>
      <c r="O4645" s="168"/>
      <c r="P4645" s="168"/>
      <c r="AB4645" s="1129" t="str">
        <f t="shared" si="92"/>
        <v/>
      </c>
    </row>
    <row r="4646" spans="1:28" ht="12.95" customHeight="1">
      <c r="A4646" s="168"/>
      <c r="B4646" s="168"/>
      <c r="C4646" s="532"/>
      <c r="D4646" s="168"/>
      <c r="E4646" s="168"/>
      <c r="F4646" s="168"/>
      <c r="G4646" s="168"/>
      <c r="H4646" s="530"/>
      <c r="I4646" s="530"/>
      <c r="J4646" s="660"/>
      <c r="K4646" s="530"/>
      <c r="L4646" s="657"/>
      <c r="M4646" s="168"/>
      <c r="N4646" s="828"/>
      <c r="O4646" s="168"/>
      <c r="P4646" s="168"/>
      <c r="AB4646" s="1129" t="str">
        <f t="shared" si="92"/>
        <v/>
      </c>
    </row>
    <row r="4647" spans="1:28" ht="12.95" customHeight="1">
      <c r="A4647" s="168"/>
      <c r="B4647" s="168"/>
      <c r="C4647" s="532"/>
      <c r="D4647" s="168"/>
      <c r="E4647" s="168"/>
      <c r="F4647" s="168"/>
      <c r="G4647" s="168"/>
      <c r="H4647" s="530"/>
      <c r="I4647" s="530"/>
      <c r="J4647" s="660"/>
      <c r="K4647" s="530"/>
      <c r="L4647" s="657"/>
      <c r="M4647" s="168"/>
      <c r="N4647" s="828"/>
      <c r="O4647" s="168"/>
      <c r="P4647" s="168"/>
      <c r="AB4647" s="1129" t="str">
        <f t="shared" si="92"/>
        <v/>
      </c>
    </row>
    <row r="4648" spans="1:28" ht="12.95" customHeight="1">
      <c r="A4648" s="168"/>
      <c r="B4648" s="168"/>
      <c r="C4648" s="532"/>
      <c r="D4648" s="168"/>
      <c r="E4648" s="168"/>
      <c r="F4648" s="168"/>
      <c r="G4648" s="168"/>
      <c r="H4648" s="530"/>
      <c r="I4648" s="530"/>
      <c r="J4648" s="660"/>
      <c r="K4648" s="530"/>
      <c r="L4648" s="657"/>
      <c r="M4648" s="168"/>
      <c r="N4648" s="828"/>
      <c r="O4648" s="168"/>
      <c r="P4648" s="168"/>
      <c r="AB4648" s="1129" t="str">
        <f t="shared" si="92"/>
        <v/>
      </c>
    </row>
    <row r="4649" spans="1:28" ht="12.95" customHeight="1">
      <c r="A4649" s="168"/>
      <c r="B4649" s="168"/>
      <c r="C4649" s="532"/>
      <c r="D4649" s="168"/>
      <c r="E4649" s="168"/>
      <c r="F4649" s="168"/>
      <c r="G4649" s="168"/>
      <c r="H4649" s="530"/>
      <c r="I4649" s="530"/>
      <c r="J4649" s="660"/>
      <c r="K4649" s="530"/>
      <c r="L4649" s="657"/>
      <c r="M4649" s="168"/>
      <c r="N4649" s="828"/>
      <c r="O4649" s="168"/>
      <c r="P4649" s="168"/>
      <c r="AB4649" s="1129" t="str">
        <f t="shared" si="92"/>
        <v/>
      </c>
    </row>
    <row r="4650" spans="1:28" ht="12.95" customHeight="1">
      <c r="A4650" s="168"/>
      <c r="B4650" s="168"/>
      <c r="C4650" s="532"/>
      <c r="D4650" s="168"/>
      <c r="E4650" s="168"/>
      <c r="F4650" s="168"/>
      <c r="G4650" s="168"/>
      <c r="H4650" s="530"/>
      <c r="I4650" s="530"/>
      <c r="J4650" s="660"/>
      <c r="K4650" s="530"/>
      <c r="L4650" s="657"/>
      <c r="M4650" s="168"/>
      <c r="N4650" s="828"/>
      <c r="O4650" s="168"/>
      <c r="P4650" s="168"/>
      <c r="AB4650" s="1129" t="str">
        <f t="shared" si="92"/>
        <v/>
      </c>
    </row>
    <row r="4651" spans="1:28" ht="12.95" customHeight="1">
      <c r="A4651" s="168"/>
      <c r="B4651" s="168"/>
      <c r="C4651" s="532"/>
      <c r="D4651" s="168"/>
      <c r="E4651" s="168"/>
      <c r="F4651" s="168"/>
      <c r="G4651" s="168"/>
      <c r="H4651" s="530"/>
      <c r="I4651" s="530"/>
      <c r="J4651" s="660"/>
      <c r="K4651" s="530"/>
      <c r="L4651" s="657"/>
      <c r="M4651" s="168"/>
      <c r="N4651" s="828"/>
      <c r="O4651" s="168"/>
      <c r="P4651" s="168"/>
      <c r="AB4651" s="1129" t="str">
        <f t="shared" si="92"/>
        <v/>
      </c>
    </row>
    <row r="4652" spans="1:28" ht="12.95" customHeight="1">
      <c r="A4652" s="168"/>
      <c r="B4652" s="168"/>
      <c r="C4652" s="532"/>
      <c r="D4652" s="168"/>
      <c r="E4652" s="168"/>
      <c r="F4652" s="168"/>
      <c r="G4652" s="168"/>
      <c r="H4652" s="530"/>
      <c r="I4652" s="530"/>
      <c r="J4652" s="660"/>
      <c r="K4652" s="530"/>
      <c r="L4652" s="657"/>
      <c r="M4652" s="168"/>
      <c r="N4652" s="828"/>
      <c r="O4652" s="168"/>
      <c r="P4652" s="168"/>
      <c r="AB4652" s="1129" t="str">
        <f t="shared" si="92"/>
        <v/>
      </c>
    </row>
    <row r="4653" spans="1:28" ht="12.95" customHeight="1">
      <c r="A4653" s="168"/>
      <c r="B4653" s="168"/>
      <c r="C4653" s="532"/>
      <c r="D4653" s="168"/>
      <c r="E4653" s="168"/>
      <c r="F4653" s="168"/>
      <c r="G4653" s="168"/>
      <c r="H4653" s="530"/>
      <c r="I4653" s="530"/>
      <c r="J4653" s="660"/>
      <c r="K4653" s="530"/>
      <c r="L4653" s="657"/>
      <c r="M4653" s="168"/>
      <c r="N4653" s="828"/>
      <c r="O4653" s="168"/>
      <c r="P4653" s="168"/>
      <c r="AB4653" s="1129" t="str">
        <f t="shared" si="92"/>
        <v/>
      </c>
    </row>
    <row r="4654" spans="1:28" ht="12.95" customHeight="1">
      <c r="A4654" s="168"/>
      <c r="B4654" s="168"/>
      <c r="C4654" s="532"/>
      <c r="D4654" s="168"/>
      <c r="E4654" s="168"/>
      <c r="F4654" s="168"/>
      <c r="G4654" s="168"/>
      <c r="H4654" s="530"/>
      <c r="I4654" s="530"/>
      <c r="J4654" s="660"/>
      <c r="K4654" s="530"/>
      <c r="L4654" s="657"/>
      <c r="M4654" s="168"/>
      <c r="N4654" s="828"/>
      <c r="O4654" s="168"/>
      <c r="P4654" s="168"/>
      <c r="AB4654" s="1129" t="str">
        <f t="shared" si="92"/>
        <v/>
      </c>
    </row>
    <row r="4655" spans="1:28" ht="12.95" customHeight="1">
      <c r="A4655" s="168"/>
      <c r="B4655" s="168"/>
      <c r="C4655" s="532"/>
      <c r="D4655" s="168"/>
      <c r="E4655" s="168"/>
      <c r="F4655" s="168"/>
      <c r="G4655" s="168"/>
      <c r="H4655" s="530"/>
      <c r="I4655" s="530"/>
      <c r="J4655" s="660"/>
      <c r="K4655" s="530"/>
      <c r="L4655" s="657"/>
      <c r="M4655" s="168"/>
      <c r="N4655" s="828"/>
      <c r="O4655" s="168"/>
      <c r="P4655" s="168"/>
      <c r="AB4655" s="1129" t="str">
        <f t="shared" si="92"/>
        <v/>
      </c>
    </row>
    <row r="4656" spans="1:28" ht="12.95" customHeight="1">
      <c r="A4656" s="168"/>
      <c r="B4656" s="168"/>
      <c r="C4656" s="532"/>
      <c r="D4656" s="168"/>
      <c r="E4656" s="168"/>
      <c r="F4656" s="168"/>
      <c r="G4656" s="168"/>
      <c r="H4656" s="530"/>
      <c r="I4656" s="530"/>
      <c r="J4656" s="660"/>
      <c r="K4656" s="530"/>
      <c r="L4656" s="657"/>
      <c r="M4656" s="168"/>
      <c r="N4656" s="828"/>
      <c r="O4656" s="168"/>
      <c r="P4656" s="168"/>
      <c r="AB4656" s="1129" t="str">
        <f t="shared" si="92"/>
        <v/>
      </c>
    </row>
    <row r="4657" spans="1:28" ht="12.95" customHeight="1">
      <c r="A4657" s="168"/>
      <c r="B4657" s="168"/>
      <c r="C4657" s="532"/>
      <c r="D4657" s="168"/>
      <c r="E4657" s="168"/>
      <c r="F4657" s="168"/>
      <c r="G4657" s="168"/>
      <c r="H4657" s="530"/>
      <c r="I4657" s="530"/>
      <c r="J4657" s="660"/>
      <c r="K4657" s="530"/>
      <c r="L4657" s="657"/>
      <c r="M4657" s="168"/>
      <c r="N4657" s="828"/>
      <c r="O4657" s="168"/>
      <c r="P4657" s="168"/>
      <c r="AB4657" s="1129" t="str">
        <f t="shared" si="92"/>
        <v/>
      </c>
    </row>
    <row r="4658" spans="1:28" ht="12.95" customHeight="1">
      <c r="A4658" s="168"/>
      <c r="B4658" s="168"/>
      <c r="C4658" s="532"/>
      <c r="D4658" s="168"/>
      <c r="E4658" s="168"/>
      <c r="F4658" s="168"/>
      <c r="G4658" s="168"/>
      <c r="H4658" s="530"/>
      <c r="I4658" s="530"/>
      <c r="J4658" s="660"/>
      <c r="K4658" s="530"/>
      <c r="L4658" s="657"/>
      <c r="M4658" s="168"/>
      <c r="N4658" s="828"/>
      <c r="O4658" s="168"/>
      <c r="P4658" s="168"/>
      <c r="AB4658" s="1129" t="str">
        <f t="shared" si="92"/>
        <v/>
      </c>
    </row>
    <row r="4659" spans="1:28" ht="12.95" customHeight="1">
      <c r="A4659" s="168"/>
      <c r="B4659" s="168"/>
      <c r="C4659" s="532"/>
      <c r="D4659" s="168"/>
      <c r="E4659" s="168"/>
      <c r="F4659" s="168"/>
      <c r="G4659" s="168"/>
      <c r="H4659" s="530"/>
      <c r="I4659" s="530"/>
      <c r="J4659" s="660"/>
      <c r="K4659" s="530"/>
      <c r="L4659" s="657"/>
      <c r="M4659" s="168"/>
      <c r="N4659" s="828"/>
      <c r="O4659" s="168"/>
      <c r="P4659" s="168"/>
      <c r="AB4659" s="1129" t="str">
        <f t="shared" si="92"/>
        <v/>
      </c>
    </row>
    <row r="4660" spans="1:28" ht="12.95" customHeight="1">
      <c r="A4660" s="168"/>
      <c r="B4660" s="168"/>
      <c r="C4660" s="532"/>
      <c r="D4660" s="168"/>
      <c r="E4660" s="168"/>
      <c r="F4660" s="168"/>
      <c r="G4660" s="168"/>
      <c r="H4660" s="530"/>
      <c r="I4660" s="530"/>
      <c r="J4660" s="660"/>
      <c r="K4660" s="530"/>
      <c r="L4660" s="657"/>
      <c r="M4660" s="168"/>
      <c r="N4660" s="828"/>
      <c r="O4660" s="168"/>
      <c r="P4660" s="168"/>
      <c r="AB4660" s="1129" t="str">
        <f t="shared" si="92"/>
        <v/>
      </c>
    </row>
    <row r="4661" spans="1:28" ht="12.95" customHeight="1">
      <c r="A4661" s="168"/>
      <c r="B4661" s="168"/>
      <c r="C4661" s="532"/>
      <c r="D4661" s="168"/>
      <c r="E4661" s="168"/>
      <c r="F4661" s="168"/>
      <c r="G4661" s="168"/>
      <c r="H4661" s="530"/>
      <c r="I4661" s="530"/>
      <c r="J4661" s="660"/>
      <c r="K4661" s="530"/>
      <c r="L4661" s="657"/>
      <c r="M4661" s="168"/>
      <c r="N4661" s="828"/>
      <c r="O4661" s="168"/>
      <c r="P4661" s="168"/>
      <c r="AB4661" s="1129" t="str">
        <f t="shared" si="92"/>
        <v/>
      </c>
    </row>
    <row r="4662" spans="1:28" ht="12.95" customHeight="1">
      <c r="A4662" s="168"/>
      <c r="B4662" s="168"/>
      <c r="C4662" s="532"/>
      <c r="D4662" s="168"/>
      <c r="E4662" s="168"/>
      <c r="F4662" s="168"/>
      <c r="G4662" s="168"/>
      <c r="H4662" s="530"/>
      <c r="I4662" s="530"/>
      <c r="J4662" s="660"/>
      <c r="K4662" s="530"/>
      <c r="L4662" s="657"/>
      <c r="M4662" s="168"/>
      <c r="N4662" s="828"/>
      <c r="O4662" s="168"/>
      <c r="P4662" s="168"/>
      <c r="AB4662" s="1129" t="str">
        <f t="shared" si="92"/>
        <v/>
      </c>
    </row>
    <row r="4663" spans="1:28" ht="12.95" customHeight="1">
      <c r="A4663" s="168"/>
      <c r="B4663" s="168"/>
      <c r="C4663" s="532"/>
      <c r="D4663" s="168"/>
      <c r="E4663" s="168"/>
      <c r="F4663" s="168"/>
      <c r="G4663" s="168"/>
      <c r="H4663" s="530"/>
      <c r="I4663" s="530"/>
      <c r="J4663" s="660"/>
      <c r="K4663" s="530"/>
      <c r="L4663" s="657"/>
      <c r="M4663" s="168"/>
      <c r="N4663" s="828"/>
      <c r="O4663" s="168"/>
      <c r="P4663" s="168"/>
      <c r="AB4663" s="1129" t="str">
        <f t="shared" si="92"/>
        <v/>
      </c>
    </row>
    <row r="4664" spans="1:28" ht="12.95" customHeight="1">
      <c r="A4664" s="168"/>
      <c r="B4664" s="168"/>
      <c r="C4664" s="532"/>
      <c r="D4664" s="168"/>
      <c r="E4664" s="168"/>
      <c r="F4664" s="168"/>
      <c r="G4664" s="168"/>
      <c r="H4664" s="530"/>
      <c r="I4664" s="530"/>
      <c r="J4664" s="660"/>
      <c r="K4664" s="530"/>
      <c r="L4664" s="657"/>
      <c r="M4664" s="168"/>
      <c r="N4664" s="828"/>
      <c r="O4664" s="168"/>
      <c r="P4664" s="168"/>
      <c r="AB4664" s="1129" t="str">
        <f t="shared" si="92"/>
        <v/>
      </c>
    </row>
    <row r="4665" spans="1:28" ht="12.95" customHeight="1">
      <c r="A4665" s="168"/>
      <c r="B4665" s="168"/>
      <c r="C4665" s="532"/>
      <c r="D4665" s="168"/>
      <c r="E4665" s="168"/>
      <c r="F4665" s="168"/>
      <c r="G4665" s="168"/>
      <c r="H4665" s="530"/>
      <c r="I4665" s="530"/>
      <c r="J4665" s="660"/>
      <c r="K4665" s="530"/>
      <c r="L4665" s="657"/>
      <c r="M4665" s="168"/>
      <c r="N4665" s="828"/>
      <c r="O4665" s="168"/>
      <c r="P4665" s="168"/>
      <c r="AB4665" s="1129" t="str">
        <f t="shared" si="92"/>
        <v/>
      </c>
    </row>
    <row r="4666" spans="1:28" ht="12.95" customHeight="1">
      <c r="A4666" s="168"/>
      <c r="B4666" s="168"/>
      <c r="C4666" s="532"/>
      <c r="D4666" s="168"/>
      <c r="E4666" s="168"/>
      <c r="F4666" s="168"/>
      <c r="G4666" s="168"/>
      <c r="H4666" s="530"/>
      <c r="I4666" s="530"/>
      <c r="J4666" s="660"/>
      <c r="K4666" s="530"/>
      <c r="L4666" s="657"/>
      <c r="M4666" s="168"/>
      <c r="N4666" s="828"/>
      <c r="O4666" s="168"/>
      <c r="P4666" s="168"/>
      <c r="AB4666" s="1129" t="str">
        <f t="shared" si="92"/>
        <v/>
      </c>
    </row>
    <row r="4667" spans="1:28" ht="12.95" customHeight="1">
      <c r="A4667" s="168"/>
      <c r="B4667" s="168"/>
      <c r="C4667" s="532"/>
      <c r="D4667" s="168"/>
      <c r="E4667" s="168"/>
      <c r="F4667" s="168"/>
      <c r="G4667" s="168"/>
      <c r="H4667" s="530"/>
      <c r="I4667" s="530"/>
      <c r="J4667" s="660"/>
      <c r="K4667" s="530"/>
      <c r="L4667" s="657"/>
      <c r="M4667" s="168"/>
      <c r="N4667" s="828"/>
      <c r="O4667" s="168"/>
      <c r="P4667" s="168"/>
      <c r="AB4667" s="1129" t="str">
        <f t="shared" si="92"/>
        <v/>
      </c>
    </row>
    <row r="4668" spans="1:28" ht="12.95" customHeight="1">
      <c r="A4668" s="168"/>
      <c r="B4668" s="168"/>
      <c r="C4668" s="532"/>
      <c r="D4668" s="168"/>
      <c r="E4668" s="168"/>
      <c r="F4668" s="168"/>
      <c r="G4668" s="168"/>
      <c r="H4668" s="530"/>
      <c r="I4668" s="530"/>
      <c r="J4668" s="660"/>
      <c r="K4668" s="530"/>
      <c r="L4668" s="657"/>
      <c r="M4668" s="168"/>
      <c r="N4668" s="828"/>
      <c r="O4668" s="168"/>
      <c r="P4668" s="168"/>
      <c r="AB4668" s="1129" t="str">
        <f t="shared" si="92"/>
        <v/>
      </c>
    </row>
    <row r="4669" spans="1:28" ht="12.95" customHeight="1">
      <c r="A4669" s="168"/>
      <c r="B4669" s="168"/>
      <c r="C4669" s="532"/>
      <c r="D4669" s="168"/>
      <c r="E4669" s="168"/>
      <c r="F4669" s="168"/>
      <c r="G4669" s="168"/>
      <c r="H4669" s="530"/>
      <c r="I4669" s="530"/>
      <c r="J4669" s="660"/>
      <c r="K4669" s="530"/>
      <c r="L4669" s="657"/>
      <c r="M4669" s="168"/>
      <c r="N4669" s="828"/>
      <c r="O4669" s="168"/>
      <c r="P4669" s="168"/>
      <c r="AB4669" s="1129" t="str">
        <f t="shared" si="92"/>
        <v/>
      </c>
    </row>
    <row r="4670" spans="1:28" ht="12.95" customHeight="1">
      <c r="A4670" s="168"/>
      <c r="B4670" s="168"/>
      <c r="C4670" s="532"/>
      <c r="D4670" s="168"/>
      <c r="E4670" s="168"/>
      <c r="F4670" s="168"/>
      <c r="G4670" s="168"/>
      <c r="H4670" s="530"/>
      <c r="I4670" s="530"/>
      <c r="J4670" s="660"/>
      <c r="K4670" s="530"/>
      <c r="L4670" s="657"/>
      <c r="M4670" s="168"/>
      <c r="N4670" s="828"/>
      <c r="O4670" s="168"/>
      <c r="P4670" s="168"/>
      <c r="AB4670" s="1129" t="str">
        <f t="shared" si="92"/>
        <v/>
      </c>
    </row>
    <row r="4671" spans="1:28" ht="12.95" customHeight="1">
      <c r="A4671" s="168"/>
      <c r="B4671" s="168"/>
      <c r="C4671" s="532"/>
      <c r="D4671" s="168"/>
      <c r="E4671" s="168"/>
      <c r="F4671" s="168"/>
      <c r="G4671" s="168"/>
      <c r="H4671" s="530"/>
      <c r="I4671" s="530"/>
      <c r="J4671" s="660"/>
      <c r="K4671" s="530"/>
      <c r="L4671" s="657"/>
      <c r="M4671" s="168"/>
      <c r="N4671" s="828"/>
      <c r="O4671" s="168"/>
      <c r="P4671" s="168"/>
      <c r="AB4671" s="1129" t="str">
        <f t="shared" si="92"/>
        <v/>
      </c>
    </row>
    <row r="4672" spans="1:28" ht="12.95" customHeight="1">
      <c r="A4672" s="168"/>
      <c r="B4672" s="168"/>
      <c r="C4672" s="532"/>
      <c r="D4672" s="168"/>
      <c r="E4672" s="168"/>
      <c r="F4672" s="168"/>
      <c r="G4672" s="168"/>
      <c r="H4672" s="530"/>
      <c r="I4672" s="530"/>
      <c r="J4672" s="660"/>
      <c r="K4672" s="530"/>
      <c r="L4672" s="657"/>
      <c r="M4672" s="168"/>
      <c r="N4672" s="828"/>
      <c r="O4672" s="168"/>
      <c r="P4672" s="168"/>
      <c r="AB4672" s="1129" t="str">
        <f t="shared" si="92"/>
        <v/>
      </c>
    </row>
    <row r="4673" spans="1:28" ht="12.95" customHeight="1">
      <c r="A4673" s="168"/>
      <c r="B4673" s="168"/>
      <c r="C4673" s="532"/>
      <c r="D4673" s="168"/>
      <c r="E4673" s="168"/>
      <c r="F4673" s="168"/>
      <c r="G4673" s="168"/>
      <c r="H4673" s="530"/>
      <c r="I4673" s="530"/>
      <c r="J4673" s="660"/>
      <c r="K4673" s="530"/>
      <c r="L4673" s="657"/>
      <c r="M4673" s="168"/>
      <c r="N4673" s="828"/>
      <c r="O4673" s="168"/>
      <c r="P4673" s="168"/>
      <c r="AB4673" s="1129" t="str">
        <f t="shared" si="92"/>
        <v/>
      </c>
    </row>
    <row r="4674" spans="1:28" ht="12.95" customHeight="1">
      <c r="A4674" s="168"/>
      <c r="B4674" s="168"/>
      <c r="C4674" s="532"/>
      <c r="D4674" s="168"/>
      <c r="E4674" s="168"/>
      <c r="F4674" s="168"/>
      <c r="G4674" s="168"/>
      <c r="H4674" s="530"/>
      <c r="I4674" s="530"/>
      <c r="J4674" s="660"/>
      <c r="K4674" s="530"/>
      <c r="L4674" s="657"/>
      <c r="M4674" s="168"/>
      <c r="N4674" s="828"/>
      <c r="O4674" s="168"/>
      <c r="P4674" s="168"/>
      <c r="AB4674" s="1129" t="str">
        <f t="shared" si="92"/>
        <v/>
      </c>
    </row>
    <row r="4675" spans="1:28" ht="12.95" customHeight="1">
      <c r="A4675" s="168"/>
      <c r="B4675" s="168"/>
      <c r="C4675" s="532"/>
      <c r="D4675" s="168"/>
      <c r="E4675" s="168"/>
      <c r="F4675" s="168"/>
      <c r="G4675" s="168"/>
      <c r="H4675" s="530"/>
      <c r="I4675" s="530"/>
      <c r="J4675" s="660"/>
      <c r="K4675" s="530"/>
      <c r="L4675" s="657"/>
      <c r="M4675" s="168"/>
      <c r="N4675" s="828"/>
      <c r="O4675" s="168"/>
      <c r="P4675" s="168"/>
      <c r="AB4675" s="1129" t="str">
        <f t="shared" si="92"/>
        <v/>
      </c>
    </row>
    <row r="4676" spans="1:28" ht="12.95" customHeight="1">
      <c r="A4676" s="168"/>
      <c r="B4676" s="168"/>
      <c r="C4676" s="532"/>
      <c r="D4676" s="168"/>
      <c r="E4676" s="168"/>
      <c r="F4676" s="168"/>
      <c r="G4676" s="168"/>
      <c r="H4676" s="530"/>
      <c r="I4676" s="530"/>
      <c r="J4676" s="660"/>
      <c r="K4676" s="530"/>
      <c r="L4676" s="657"/>
      <c r="M4676" s="168"/>
      <c r="N4676" s="828"/>
      <c r="O4676" s="168"/>
      <c r="P4676" s="168"/>
      <c r="AB4676" s="1129" t="str">
        <f t="shared" si="92"/>
        <v/>
      </c>
    </row>
    <row r="4677" spans="1:28" ht="12.95" customHeight="1">
      <c r="A4677" s="168"/>
      <c r="B4677" s="168"/>
      <c r="C4677" s="532"/>
      <c r="D4677" s="168"/>
      <c r="E4677" s="168"/>
      <c r="F4677" s="168"/>
      <c r="G4677" s="168"/>
      <c r="H4677" s="530"/>
      <c r="I4677" s="530"/>
      <c r="J4677" s="660"/>
      <c r="K4677" s="530"/>
      <c r="L4677" s="657"/>
      <c r="M4677" s="168"/>
      <c r="N4677" s="828"/>
      <c r="O4677" s="168"/>
      <c r="P4677" s="168"/>
      <c r="AB4677" s="1129" t="str">
        <f t="shared" si="92"/>
        <v/>
      </c>
    </row>
    <row r="4678" spans="1:28" ht="12.95" customHeight="1">
      <c r="A4678" s="168"/>
      <c r="B4678" s="168"/>
      <c r="C4678" s="532"/>
      <c r="D4678" s="168"/>
      <c r="E4678" s="168"/>
      <c r="F4678" s="168"/>
      <c r="G4678" s="168"/>
      <c r="H4678" s="530"/>
      <c r="I4678" s="530"/>
      <c r="J4678" s="660"/>
      <c r="K4678" s="530"/>
      <c r="L4678" s="657"/>
      <c r="M4678" s="168"/>
      <c r="N4678" s="828"/>
      <c r="O4678" s="168"/>
      <c r="P4678" s="168"/>
      <c r="AB4678" s="1129" t="str">
        <f t="shared" si="92"/>
        <v/>
      </c>
    </row>
    <row r="4679" spans="1:28" ht="12.95" customHeight="1">
      <c r="A4679" s="168"/>
      <c r="B4679" s="168"/>
      <c r="C4679" s="532"/>
      <c r="D4679" s="168"/>
      <c r="E4679" s="168"/>
      <c r="F4679" s="168"/>
      <c r="G4679" s="168"/>
      <c r="H4679" s="530"/>
      <c r="I4679" s="530"/>
      <c r="J4679" s="660"/>
      <c r="K4679" s="530"/>
      <c r="L4679" s="657"/>
      <c r="M4679" s="168"/>
      <c r="N4679" s="828"/>
      <c r="O4679" s="168"/>
      <c r="P4679" s="168"/>
      <c r="AB4679" s="1129" t="str">
        <f t="shared" si="92"/>
        <v/>
      </c>
    </row>
    <row r="4680" spans="1:28" ht="12.95" customHeight="1">
      <c r="A4680" s="168"/>
      <c r="B4680" s="168"/>
      <c r="C4680" s="532"/>
      <c r="D4680" s="168"/>
      <c r="E4680" s="168"/>
      <c r="F4680" s="168"/>
      <c r="G4680" s="168"/>
      <c r="H4680" s="530"/>
      <c r="I4680" s="530"/>
      <c r="J4680" s="660"/>
      <c r="K4680" s="530"/>
      <c r="L4680" s="657"/>
      <c r="M4680" s="168"/>
      <c r="N4680" s="828"/>
      <c r="O4680" s="168"/>
      <c r="P4680" s="168"/>
      <c r="AB4680" s="1129" t="str">
        <f t="shared" si="92"/>
        <v/>
      </c>
    </row>
    <row r="4681" spans="1:28" ht="12.95" customHeight="1">
      <c r="A4681" s="168"/>
      <c r="B4681" s="168"/>
      <c r="C4681" s="532"/>
      <c r="D4681" s="168"/>
      <c r="E4681" s="168"/>
      <c r="F4681" s="168"/>
      <c r="G4681" s="168"/>
      <c r="H4681" s="530"/>
      <c r="I4681" s="530"/>
      <c r="J4681" s="660"/>
      <c r="K4681" s="530"/>
      <c r="L4681" s="657"/>
      <c r="M4681" s="168"/>
      <c r="N4681" s="828"/>
      <c r="O4681" s="168"/>
      <c r="P4681" s="168"/>
      <c r="AB4681" s="1129" t="str">
        <f t="shared" si="92"/>
        <v/>
      </c>
    </row>
    <row r="4682" spans="1:28" ht="12.95" customHeight="1">
      <c r="A4682" s="168"/>
      <c r="B4682" s="168"/>
      <c r="C4682" s="532"/>
      <c r="D4682" s="168"/>
      <c r="E4682" s="168"/>
      <c r="F4682" s="168"/>
      <c r="G4682" s="168"/>
      <c r="H4682" s="530"/>
      <c r="I4682" s="530"/>
      <c r="J4682" s="660"/>
      <c r="K4682" s="530"/>
      <c r="L4682" s="657"/>
      <c r="M4682" s="168"/>
      <c r="N4682" s="828"/>
      <c r="O4682" s="168"/>
      <c r="P4682" s="168"/>
      <c r="AB4682" s="1129" t="str">
        <f t="shared" si="92"/>
        <v/>
      </c>
    </row>
    <row r="4683" spans="1:28" ht="12.95" customHeight="1">
      <c r="A4683" s="168"/>
      <c r="B4683" s="168"/>
      <c r="C4683" s="532"/>
      <c r="D4683" s="168"/>
      <c r="E4683" s="168"/>
      <c r="F4683" s="168"/>
      <c r="G4683" s="168"/>
      <c r="H4683" s="530"/>
      <c r="I4683" s="530"/>
      <c r="J4683" s="660"/>
      <c r="K4683" s="530"/>
      <c r="L4683" s="657"/>
      <c r="M4683" s="168"/>
      <c r="N4683" s="828"/>
      <c r="O4683" s="168"/>
      <c r="P4683" s="168"/>
      <c r="AB4683" s="1129" t="str">
        <f t="shared" ref="AB4683:AB4746" si="93">IF(TRIM(A4683)="","",CONCATENATE(TRIM(D4683),TRIM(E4683)))</f>
        <v/>
      </c>
    </row>
    <row r="4684" spans="1:28" ht="12.95" customHeight="1">
      <c r="A4684" s="168"/>
      <c r="B4684" s="168"/>
      <c r="C4684" s="532"/>
      <c r="D4684" s="168"/>
      <c r="E4684" s="168"/>
      <c r="F4684" s="168"/>
      <c r="G4684" s="168"/>
      <c r="H4684" s="530"/>
      <c r="I4684" s="530"/>
      <c r="J4684" s="660"/>
      <c r="K4684" s="530"/>
      <c r="L4684" s="657"/>
      <c r="M4684" s="168"/>
      <c r="N4684" s="828"/>
      <c r="O4684" s="168"/>
      <c r="P4684" s="168"/>
      <c r="AB4684" s="1129" t="str">
        <f t="shared" si="93"/>
        <v/>
      </c>
    </row>
    <row r="4685" spans="1:28" ht="12.95" customHeight="1">
      <c r="A4685" s="168"/>
      <c r="B4685" s="168"/>
      <c r="C4685" s="532"/>
      <c r="D4685" s="168"/>
      <c r="E4685" s="168"/>
      <c r="F4685" s="168"/>
      <c r="G4685" s="168"/>
      <c r="H4685" s="530"/>
      <c r="I4685" s="530"/>
      <c r="J4685" s="660"/>
      <c r="K4685" s="530"/>
      <c r="L4685" s="657"/>
      <c r="M4685" s="168"/>
      <c r="N4685" s="828"/>
      <c r="O4685" s="168"/>
      <c r="P4685" s="168"/>
      <c r="AB4685" s="1129" t="str">
        <f t="shared" si="93"/>
        <v/>
      </c>
    </row>
    <row r="4686" spans="1:28" ht="12.95" customHeight="1">
      <c r="A4686" s="168"/>
      <c r="B4686" s="168"/>
      <c r="C4686" s="532"/>
      <c r="D4686" s="168"/>
      <c r="E4686" s="168"/>
      <c r="F4686" s="168"/>
      <c r="G4686" s="168"/>
      <c r="H4686" s="530"/>
      <c r="I4686" s="530"/>
      <c r="J4686" s="660"/>
      <c r="K4686" s="530"/>
      <c r="L4686" s="657"/>
      <c r="M4686" s="168"/>
      <c r="N4686" s="828"/>
      <c r="O4686" s="168"/>
      <c r="P4686" s="168"/>
      <c r="AB4686" s="1129" t="str">
        <f t="shared" si="93"/>
        <v/>
      </c>
    </row>
    <row r="4687" spans="1:28" ht="12.95" customHeight="1">
      <c r="A4687" s="168"/>
      <c r="B4687" s="168"/>
      <c r="C4687" s="532"/>
      <c r="D4687" s="168"/>
      <c r="E4687" s="168"/>
      <c r="F4687" s="168"/>
      <c r="G4687" s="168"/>
      <c r="H4687" s="530"/>
      <c r="I4687" s="530"/>
      <c r="J4687" s="660"/>
      <c r="K4687" s="530"/>
      <c r="L4687" s="657"/>
      <c r="M4687" s="168"/>
      <c r="N4687" s="828"/>
      <c r="O4687" s="168"/>
      <c r="P4687" s="168"/>
      <c r="AB4687" s="1129" t="str">
        <f t="shared" si="93"/>
        <v/>
      </c>
    </row>
    <row r="4688" spans="1:28" ht="12.95" customHeight="1">
      <c r="A4688" s="168"/>
      <c r="B4688" s="168"/>
      <c r="C4688" s="532"/>
      <c r="D4688" s="168"/>
      <c r="E4688" s="168"/>
      <c r="F4688" s="168"/>
      <c r="G4688" s="168"/>
      <c r="H4688" s="530"/>
      <c r="I4688" s="530"/>
      <c r="J4688" s="660"/>
      <c r="K4688" s="530"/>
      <c r="L4688" s="657"/>
      <c r="M4688" s="168"/>
      <c r="N4688" s="828"/>
      <c r="O4688" s="168"/>
      <c r="P4688" s="168"/>
      <c r="AB4688" s="1129" t="str">
        <f t="shared" si="93"/>
        <v/>
      </c>
    </row>
    <row r="4689" spans="1:28" ht="12.95" customHeight="1">
      <c r="A4689" s="168"/>
      <c r="B4689" s="168"/>
      <c r="C4689" s="532"/>
      <c r="D4689" s="168"/>
      <c r="E4689" s="168"/>
      <c r="F4689" s="168"/>
      <c r="G4689" s="168"/>
      <c r="H4689" s="530"/>
      <c r="I4689" s="530"/>
      <c r="J4689" s="660"/>
      <c r="K4689" s="530"/>
      <c r="L4689" s="657"/>
      <c r="M4689" s="168"/>
      <c r="N4689" s="828"/>
      <c r="O4689" s="168"/>
      <c r="P4689" s="168"/>
      <c r="AB4689" s="1129" t="str">
        <f t="shared" si="93"/>
        <v/>
      </c>
    </row>
    <row r="4690" spans="1:28" ht="12.95" customHeight="1">
      <c r="A4690" s="168"/>
      <c r="B4690" s="168"/>
      <c r="C4690" s="532"/>
      <c r="D4690" s="168"/>
      <c r="E4690" s="168"/>
      <c r="F4690" s="168"/>
      <c r="G4690" s="168"/>
      <c r="H4690" s="530"/>
      <c r="I4690" s="530"/>
      <c r="J4690" s="660"/>
      <c r="K4690" s="530"/>
      <c r="L4690" s="657"/>
      <c r="M4690" s="168"/>
      <c r="N4690" s="828"/>
      <c r="O4690" s="168"/>
      <c r="P4690" s="168"/>
      <c r="AB4690" s="1129" t="str">
        <f t="shared" si="93"/>
        <v/>
      </c>
    </row>
    <row r="4691" spans="1:28" ht="12.95" customHeight="1">
      <c r="A4691" s="168"/>
      <c r="B4691" s="168"/>
      <c r="C4691" s="532"/>
      <c r="D4691" s="168"/>
      <c r="E4691" s="168"/>
      <c r="F4691" s="168"/>
      <c r="G4691" s="168"/>
      <c r="H4691" s="530"/>
      <c r="I4691" s="530"/>
      <c r="J4691" s="660"/>
      <c r="K4691" s="530"/>
      <c r="L4691" s="657"/>
      <c r="M4691" s="168"/>
      <c r="N4691" s="828"/>
      <c r="O4691" s="168"/>
      <c r="P4691" s="168"/>
      <c r="AB4691" s="1129" t="str">
        <f t="shared" si="93"/>
        <v/>
      </c>
    </row>
    <row r="4692" spans="1:28" ht="12.95" customHeight="1">
      <c r="A4692" s="168"/>
      <c r="B4692" s="168"/>
      <c r="C4692" s="532"/>
      <c r="D4692" s="168"/>
      <c r="E4692" s="168"/>
      <c r="F4692" s="168"/>
      <c r="G4692" s="168"/>
      <c r="H4692" s="530"/>
      <c r="I4692" s="530"/>
      <c r="J4692" s="660"/>
      <c r="K4692" s="530"/>
      <c r="L4692" s="657"/>
      <c r="M4692" s="168"/>
      <c r="N4692" s="828"/>
      <c r="O4692" s="168"/>
      <c r="P4692" s="168"/>
      <c r="AB4692" s="1129" t="str">
        <f t="shared" si="93"/>
        <v/>
      </c>
    </row>
    <row r="4693" spans="1:28" ht="12.95" customHeight="1">
      <c r="A4693" s="168"/>
      <c r="B4693" s="168"/>
      <c r="C4693" s="532"/>
      <c r="D4693" s="168"/>
      <c r="E4693" s="168"/>
      <c r="F4693" s="168"/>
      <c r="G4693" s="168"/>
      <c r="H4693" s="530"/>
      <c r="I4693" s="530"/>
      <c r="J4693" s="660"/>
      <c r="K4693" s="530"/>
      <c r="L4693" s="657"/>
      <c r="M4693" s="168"/>
      <c r="N4693" s="828"/>
      <c r="O4693" s="168"/>
      <c r="P4693" s="168"/>
      <c r="AB4693" s="1129" t="str">
        <f t="shared" si="93"/>
        <v/>
      </c>
    </row>
    <row r="4694" spans="1:28" ht="12.95" customHeight="1">
      <c r="A4694" s="168"/>
      <c r="B4694" s="168"/>
      <c r="C4694" s="532"/>
      <c r="D4694" s="168"/>
      <c r="E4694" s="168"/>
      <c r="F4694" s="168"/>
      <c r="G4694" s="168"/>
      <c r="H4694" s="530"/>
      <c r="I4694" s="530"/>
      <c r="J4694" s="660"/>
      <c r="K4694" s="530"/>
      <c r="L4694" s="657"/>
      <c r="M4694" s="168"/>
      <c r="N4694" s="828"/>
      <c r="O4694" s="168"/>
      <c r="P4694" s="168"/>
      <c r="AB4694" s="1129" t="str">
        <f t="shared" si="93"/>
        <v/>
      </c>
    </row>
    <row r="4695" spans="1:28" ht="12.95" customHeight="1">
      <c r="A4695" s="168"/>
      <c r="B4695" s="168"/>
      <c r="C4695" s="532"/>
      <c r="D4695" s="168"/>
      <c r="E4695" s="168"/>
      <c r="F4695" s="168"/>
      <c r="G4695" s="168"/>
      <c r="H4695" s="530"/>
      <c r="I4695" s="530"/>
      <c r="J4695" s="660"/>
      <c r="K4695" s="530"/>
      <c r="L4695" s="657"/>
      <c r="M4695" s="168"/>
      <c r="N4695" s="828"/>
      <c r="O4695" s="168"/>
      <c r="P4695" s="168"/>
      <c r="AB4695" s="1129" t="str">
        <f t="shared" si="93"/>
        <v/>
      </c>
    </row>
    <row r="4696" spans="1:28" ht="12.95" customHeight="1">
      <c r="A4696" s="168"/>
      <c r="B4696" s="168"/>
      <c r="C4696" s="532"/>
      <c r="D4696" s="168"/>
      <c r="E4696" s="168"/>
      <c r="F4696" s="168"/>
      <c r="G4696" s="168"/>
      <c r="H4696" s="530"/>
      <c r="I4696" s="530"/>
      <c r="J4696" s="660"/>
      <c r="K4696" s="530"/>
      <c r="L4696" s="657"/>
      <c r="M4696" s="168"/>
      <c r="N4696" s="828"/>
      <c r="O4696" s="168"/>
      <c r="P4696" s="168"/>
      <c r="AB4696" s="1129" t="str">
        <f t="shared" si="93"/>
        <v/>
      </c>
    </row>
    <row r="4697" spans="1:28" ht="12.95" customHeight="1">
      <c r="A4697" s="168"/>
      <c r="B4697" s="168"/>
      <c r="C4697" s="532"/>
      <c r="D4697" s="168"/>
      <c r="E4697" s="168"/>
      <c r="F4697" s="168"/>
      <c r="G4697" s="168"/>
      <c r="H4697" s="530"/>
      <c r="I4697" s="530"/>
      <c r="J4697" s="660"/>
      <c r="K4697" s="530"/>
      <c r="L4697" s="657"/>
      <c r="M4697" s="168"/>
      <c r="N4697" s="828"/>
      <c r="O4697" s="168"/>
      <c r="P4697" s="168"/>
      <c r="AB4697" s="1129" t="str">
        <f t="shared" si="93"/>
        <v/>
      </c>
    </row>
    <row r="4698" spans="1:28" ht="12.95" customHeight="1">
      <c r="A4698" s="168"/>
      <c r="B4698" s="168"/>
      <c r="C4698" s="532"/>
      <c r="D4698" s="168"/>
      <c r="E4698" s="168"/>
      <c r="F4698" s="168"/>
      <c r="G4698" s="168"/>
      <c r="H4698" s="530"/>
      <c r="I4698" s="530"/>
      <c r="J4698" s="660"/>
      <c r="K4698" s="530"/>
      <c r="L4698" s="657"/>
      <c r="M4698" s="168"/>
      <c r="N4698" s="828"/>
      <c r="O4698" s="168"/>
      <c r="P4698" s="168"/>
      <c r="AB4698" s="1129" t="str">
        <f t="shared" si="93"/>
        <v/>
      </c>
    </row>
    <row r="4699" spans="1:28" ht="12.95" customHeight="1">
      <c r="A4699" s="168"/>
      <c r="B4699" s="168"/>
      <c r="C4699" s="532"/>
      <c r="D4699" s="168"/>
      <c r="E4699" s="168"/>
      <c r="F4699" s="168"/>
      <c r="G4699" s="168"/>
      <c r="H4699" s="530"/>
      <c r="I4699" s="530"/>
      <c r="J4699" s="660"/>
      <c r="K4699" s="530"/>
      <c r="L4699" s="657"/>
      <c r="M4699" s="168"/>
      <c r="N4699" s="828"/>
      <c r="O4699" s="168"/>
      <c r="P4699" s="168"/>
      <c r="AB4699" s="1129" t="str">
        <f t="shared" si="93"/>
        <v/>
      </c>
    </row>
    <row r="4700" spans="1:28" ht="12.95" customHeight="1">
      <c r="A4700" s="168"/>
      <c r="B4700" s="168"/>
      <c r="C4700" s="532"/>
      <c r="D4700" s="168"/>
      <c r="E4700" s="168"/>
      <c r="F4700" s="168"/>
      <c r="G4700" s="168"/>
      <c r="H4700" s="530"/>
      <c r="I4700" s="530"/>
      <c r="J4700" s="660"/>
      <c r="K4700" s="530"/>
      <c r="L4700" s="657"/>
      <c r="M4700" s="168"/>
      <c r="N4700" s="828"/>
      <c r="O4700" s="168"/>
      <c r="P4700" s="168"/>
      <c r="AB4700" s="1129" t="str">
        <f t="shared" si="93"/>
        <v/>
      </c>
    </row>
    <row r="4701" spans="1:28" ht="12.95" customHeight="1">
      <c r="A4701" s="168"/>
      <c r="B4701" s="168"/>
      <c r="C4701" s="532"/>
      <c r="D4701" s="168"/>
      <c r="E4701" s="168"/>
      <c r="F4701" s="168"/>
      <c r="G4701" s="168"/>
      <c r="H4701" s="530"/>
      <c r="I4701" s="530"/>
      <c r="J4701" s="660"/>
      <c r="K4701" s="530"/>
      <c r="L4701" s="657"/>
      <c r="M4701" s="168"/>
      <c r="N4701" s="828"/>
      <c r="O4701" s="168"/>
      <c r="P4701" s="168"/>
      <c r="AB4701" s="1129" t="str">
        <f t="shared" si="93"/>
        <v/>
      </c>
    </row>
    <row r="4702" spans="1:28" ht="12.95" customHeight="1">
      <c r="A4702" s="168"/>
      <c r="B4702" s="168"/>
      <c r="C4702" s="532"/>
      <c r="D4702" s="168"/>
      <c r="E4702" s="168"/>
      <c r="F4702" s="168"/>
      <c r="G4702" s="168"/>
      <c r="H4702" s="530"/>
      <c r="I4702" s="530"/>
      <c r="J4702" s="660"/>
      <c r="K4702" s="530"/>
      <c r="L4702" s="657"/>
      <c r="M4702" s="168"/>
      <c r="N4702" s="828"/>
      <c r="O4702" s="168"/>
      <c r="P4702" s="168"/>
      <c r="AB4702" s="1129" t="str">
        <f t="shared" si="93"/>
        <v/>
      </c>
    </row>
    <row r="4703" spans="1:28" ht="12.95" customHeight="1">
      <c r="A4703" s="168"/>
      <c r="B4703" s="168"/>
      <c r="C4703" s="532"/>
      <c r="D4703" s="168"/>
      <c r="E4703" s="168"/>
      <c r="F4703" s="168"/>
      <c r="G4703" s="168"/>
      <c r="H4703" s="530"/>
      <c r="I4703" s="530"/>
      <c r="J4703" s="660"/>
      <c r="K4703" s="530"/>
      <c r="L4703" s="657"/>
      <c r="M4703" s="168"/>
      <c r="N4703" s="828"/>
      <c r="O4703" s="168"/>
      <c r="P4703" s="168"/>
      <c r="AB4703" s="1129" t="str">
        <f t="shared" si="93"/>
        <v/>
      </c>
    </row>
    <row r="4704" spans="1:28" ht="12.95" customHeight="1">
      <c r="A4704" s="168"/>
      <c r="B4704" s="168"/>
      <c r="C4704" s="532"/>
      <c r="D4704" s="168"/>
      <c r="E4704" s="168"/>
      <c r="F4704" s="168"/>
      <c r="G4704" s="168"/>
      <c r="H4704" s="530"/>
      <c r="I4704" s="530"/>
      <c r="J4704" s="660"/>
      <c r="K4704" s="530"/>
      <c r="L4704" s="657"/>
      <c r="M4704" s="168"/>
      <c r="N4704" s="828"/>
      <c r="O4704" s="168"/>
      <c r="P4704" s="168"/>
      <c r="AB4704" s="1129" t="str">
        <f t="shared" si="93"/>
        <v/>
      </c>
    </row>
    <row r="4705" spans="1:28" ht="12.95" customHeight="1">
      <c r="A4705" s="168"/>
      <c r="B4705" s="168"/>
      <c r="C4705" s="532"/>
      <c r="D4705" s="168"/>
      <c r="E4705" s="168"/>
      <c r="F4705" s="168"/>
      <c r="G4705" s="168"/>
      <c r="H4705" s="530"/>
      <c r="I4705" s="530"/>
      <c r="J4705" s="660"/>
      <c r="K4705" s="530"/>
      <c r="L4705" s="657"/>
      <c r="M4705" s="168"/>
      <c r="N4705" s="828"/>
      <c r="O4705" s="168"/>
      <c r="P4705" s="168"/>
      <c r="AB4705" s="1129" t="str">
        <f t="shared" si="93"/>
        <v/>
      </c>
    </row>
    <row r="4706" spans="1:28" ht="12.95" customHeight="1">
      <c r="A4706" s="168"/>
      <c r="B4706" s="168"/>
      <c r="C4706" s="532"/>
      <c r="D4706" s="168"/>
      <c r="E4706" s="168"/>
      <c r="F4706" s="168"/>
      <c r="G4706" s="168"/>
      <c r="H4706" s="530"/>
      <c r="I4706" s="530"/>
      <c r="J4706" s="660"/>
      <c r="K4706" s="530"/>
      <c r="L4706" s="657"/>
      <c r="M4706" s="168"/>
      <c r="N4706" s="828"/>
      <c r="O4706" s="168"/>
      <c r="P4706" s="168"/>
      <c r="AB4706" s="1129" t="str">
        <f t="shared" si="93"/>
        <v/>
      </c>
    </row>
    <row r="4707" spans="1:28" ht="12.95" customHeight="1">
      <c r="A4707" s="168"/>
      <c r="B4707" s="168"/>
      <c r="C4707" s="532"/>
      <c r="D4707" s="168"/>
      <c r="E4707" s="168"/>
      <c r="F4707" s="168"/>
      <c r="G4707" s="168"/>
      <c r="H4707" s="530"/>
      <c r="I4707" s="530"/>
      <c r="J4707" s="660"/>
      <c r="K4707" s="530"/>
      <c r="L4707" s="657"/>
      <c r="M4707" s="168"/>
      <c r="N4707" s="828"/>
      <c r="O4707" s="168"/>
      <c r="P4707" s="168"/>
      <c r="AB4707" s="1129" t="str">
        <f t="shared" si="93"/>
        <v/>
      </c>
    </row>
    <row r="4708" spans="1:28" ht="12.95" customHeight="1">
      <c r="A4708" s="168"/>
      <c r="B4708" s="168"/>
      <c r="C4708" s="532"/>
      <c r="D4708" s="168"/>
      <c r="E4708" s="168"/>
      <c r="F4708" s="168"/>
      <c r="G4708" s="168"/>
      <c r="H4708" s="530"/>
      <c r="I4708" s="530"/>
      <c r="J4708" s="660"/>
      <c r="K4708" s="530"/>
      <c r="L4708" s="657"/>
      <c r="M4708" s="168"/>
      <c r="N4708" s="828"/>
      <c r="O4708" s="168"/>
      <c r="P4708" s="168"/>
      <c r="AB4708" s="1129" t="str">
        <f t="shared" si="93"/>
        <v/>
      </c>
    </row>
    <row r="4709" spans="1:28" ht="12.95" customHeight="1">
      <c r="A4709" s="168"/>
      <c r="B4709" s="168"/>
      <c r="C4709" s="532"/>
      <c r="D4709" s="168"/>
      <c r="E4709" s="168"/>
      <c r="F4709" s="168"/>
      <c r="G4709" s="168"/>
      <c r="H4709" s="530"/>
      <c r="I4709" s="530"/>
      <c r="J4709" s="660"/>
      <c r="K4709" s="530"/>
      <c r="L4709" s="657"/>
      <c r="M4709" s="168"/>
      <c r="N4709" s="828"/>
      <c r="O4709" s="168"/>
      <c r="P4709" s="168"/>
      <c r="AB4709" s="1129" t="str">
        <f t="shared" si="93"/>
        <v/>
      </c>
    </row>
    <row r="4710" spans="1:28" ht="12.95" customHeight="1">
      <c r="A4710" s="168"/>
      <c r="B4710" s="168"/>
      <c r="C4710" s="532"/>
      <c r="D4710" s="168"/>
      <c r="E4710" s="168"/>
      <c r="F4710" s="168"/>
      <c r="G4710" s="168"/>
      <c r="H4710" s="530"/>
      <c r="I4710" s="530"/>
      <c r="J4710" s="660"/>
      <c r="K4710" s="530"/>
      <c r="L4710" s="657"/>
      <c r="M4710" s="168"/>
      <c r="N4710" s="828"/>
      <c r="O4710" s="168"/>
      <c r="P4710" s="168"/>
      <c r="AB4710" s="1129" t="str">
        <f t="shared" si="93"/>
        <v/>
      </c>
    </row>
    <row r="4711" spans="1:28" ht="12.95" customHeight="1">
      <c r="A4711" s="168"/>
      <c r="B4711" s="168"/>
      <c r="C4711" s="532"/>
      <c r="D4711" s="168"/>
      <c r="E4711" s="168"/>
      <c r="F4711" s="168"/>
      <c r="G4711" s="168"/>
      <c r="H4711" s="530"/>
      <c r="I4711" s="530"/>
      <c r="J4711" s="660"/>
      <c r="K4711" s="530"/>
      <c r="L4711" s="657"/>
      <c r="M4711" s="168"/>
      <c r="N4711" s="828"/>
      <c r="O4711" s="168"/>
      <c r="P4711" s="168"/>
      <c r="AB4711" s="1129" t="str">
        <f t="shared" si="93"/>
        <v/>
      </c>
    </row>
    <row r="4712" spans="1:28" ht="12.95" customHeight="1">
      <c r="A4712" s="168"/>
      <c r="B4712" s="168"/>
      <c r="C4712" s="532"/>
      <c r="D4712" s="168"/>
      <c r="E4712" s="168"/>
      <c r="F4712" s="168"/>
      <c r="G4712" s="168"/>
      <c r="H4712" s="530"/>
      <c r="I4712" s="530"/>
      <c r="J4712" s="660"/>
      <c r="K4712" s="530"/>
      <c r="L4712" s="657"/>
      <c r="M4712" s="168"/>
      <c r="N4712" s="828"/>
      <c r="O4712" s="168"/>
      <c r="P4712" s="168"/>
      <c r="AB4712" s="1129" t="str">
        <f t="shared" si="93"/>
        <v/>
      </c>
    </row>
    <row r="4713" spans="1:28" ht="12.95" customHeight="1">
      <c r="A4713" s="168"/>
      <c r="B4713" s="168"/>
      <c r="C4713" s="532"/>
      <c r="D4713" s="168"/>
      <c r="E4713" s="168"/>
      <c r="F4713" s="168"/>
      <c r="G4713" s="168"/>
      <c r="H4713" s="530"/>
      <c r="I4713" s="530"/>
      <c r="J4713" s="660"/>
      <c r="K4713" s="530"/>
      <c r="L4713" s="657"/>
      <c r="M4713" s="168"/>
      <c r="N4713" s="828"/>
      <c r="O4713" s="168"/>
      <c r="P4713" s="168"/>
      <c r="AB4713" s="1129" t="str">
        <f t="shared" si="93"/>
        <v/>
      </c>
    </row>
    <row r="4714" spans="1:28" ht="12.95" customHeight="1">
      <c r="A4714" s="168"/>
      <c r="B4714" s="168"/>
      <c r="C4714" s="532"/>
      <c r="D4714" s="168"/>
      <c r="E4714" s="168"/>
      <c r="F4714" s="168"/>
      <c r="G4714" s="168"/>
      <c r="H4714" s="530"/>
      <c r="I4714" s="530"/>
      <c r="J4714" s="660"/>
      <c r="K4714" s="530"/>
      <c r="L4714" s="657"/>
      <c r="M4714" s="168"/>
      <c r="N4714" s="828"/>
      <c r="O4714" s="168"/>
      <c r="P4714" s="168"/>
      <c r="AB4714" s="1129" t="str">
        <f t="shared" si="93"/>
        <v/>
      </c>
    </row>
    <row r="4715" spans="1:28" ht="12.95" customHeight="1">
      <c r="A4715" s="168"/>
      <c r="B4715" s="168"/>
      <c r="C4715" s="532"/>
      <c r="D4715" s="168"/>
      <c r="E4715" s="168"/>
      <c r="F4715" s="168"/>
      <c r="G4715" s="168"/>
      <c r="H4715" s="530"/>
      <c r="I4715" s="530"/>
      <c r="J4715" s="660"/>
      <c r="K4715" s="530"/>
      <c r="L4715" s="657"/>
      <c r="M4715" s="168"/>
      <c r="N4715" s="828"/>
      <c r="O4715" s="168"/>
      <c r="P4715" s="168"/>
      <c r="AB4715" s="1129" t="str">
        <f t="shared" si="93"/>
        <v/>
      </c>
    </row>
    <row r="4716" spans="1:28" ht="12.95" customHeight="1">
      <c r="A4716" s="168"/>
      <c r="B4716" s="168"/>
      <c r="C4716" s="532"/>
      <c r="D4716" s="168"/>
      <c r="E4716" s="168"/>
      <c r="F4716" s="168"/>
      <c r="G4716" s="168"/>
      <c r="H4716" s="530"/>
      <c r="I4716" s="530"/>
      <c r="J4716" s="660"/>
      <c r="K4716" s="530"/>
      <c r="L4716" s="657"/>
      <c r="M4716" s="168"/>
      <c r="N4716" s="828"/>
      <c r="O4716" s="168"/>
      <c r="P4716" s="168"/>
      <c r="AB4716" s="1129" t="str">
        <f t="shared" si="93"/>
        <v/>
      </c>
    </row>
    <row r="4717" spans="1:28" ht="12.95" customHeight="1">
      <c r="A4717" s="168"/>
      <c r="B4717" s="168"/>
      <c r="C4717" s="532"/>
      <c r="D4717" s="168"/>
      <c r="E4717" s="168"/>
      <c r="F4717" s="168"/>
      <c r="G4717" s="168"/>
      <c r="H4717" s="530"/>
      <c r="I4717" s="530"/>
      <c r="J4717" s="660"/>
      <c r="K4717" s="530"/>
      <c r="L4717" s="657"/>
      <c r="M4717" s="168"/>
      <c r="N4717" s="828"/>
      <c r="O4717" s="168"/>
      <c r="P4717" s="168"/>
      <c r="AB4717" s="1129" t="str">
        <f t="shared" si="93"/>
        <v/>
      </c>
    </row>
    <row r="4718" spans="1:28" ht="12.95" customHeight="1">
      <c r="A4718" s="168"/>
      <c r="B4718" s="168"/>
      <c r="C4718" s="532"/>
      <c r="D4718" s="168"/>
      <c r="E4718" s="168"/>
      <c r="F4718" s="168"/>
      <c r="G4718" s="168"/>
      <c r="H4718" s="530"/>
      <c r="I4718" s="530"/>
      <c r="J4718" s="660"/>
      <c r="K4718" s="530"/>
      <c r="L4718" s="657"/>
      <c r="M4718" s="168"/>
      <c r="N4718" s="828"/>
      <c r="O4718" s="168"/>
      <c r="P4718" s="168"/>
      <c r="AB4718" s="1129" t="str">
        <f t="shared" si="93"/>
        <v/>
      </c>
    </row>
    <row r="4719" spans="1:28" ht="12.95" customHeight="1">
      <c r="A4719" s="168"/>
      <c r="B4719" s="168"/>
      <c r="C4719" s="532"/>
      <c r="D4719" s="168"/>
      <c r="E4719" s="168"/>
      <c r="F4719" s="168"/>
      <c r="G4719" s="168"/>
      <c r="H4719" s="530"/>
      <c r="I4719" s="530"/>
      <c r="J4719" s="660"/>
      <c r="K4719" s="530"/>
      <c r="L4719" s="657"/>
      <c r="M4719" s="168"/>
      <c r="N4719" s="828"/>
      <c r="O4719" s="168"/>
      <c r="P4719" s="168"/>
      <c r="AB4719" s="1129" t="str">
        <f t="shared" si="93"/>
        <v/>
      </c>
    </row>
    <row r="4720" spans="1:28" ht="12.95" customHeight="1">
      <c r="A4720" s="168"/>
      <c r="B4720" s="168"/>
      <c r="C4720" s="532"/>
      <c r="D4720" s="168"/>
      <c r="E4720" s="168"/>
      <c r="F4720" s="168"/>
      <c r="G4720" s="168"/>
      <c r="H4720" s="530"/>
      <c r="I4720" s="530"/>
      <c r="J4720" s="660"/>
      <c r="K4720" s="530"/>
      <c r="L4720" s="657"/>
      <c r="M4720" s="168"/>
      <c r="N4720" s="828"/>
      <c r="O4720" s="168"/>
      <c r="P4720" s="168"/>
      <c r="AB4720" s="1129" t="str">
        <f t="shared" si="93"/>
        <v/>
      </c>
    </row>
    <row r="4721" spans="1:28" ht="12.95" customHeight="1">
      <c r="A4721" s="168"/>
      <c r="B4721" s="168"/>
      <c r="C4721" s="532"/>
      <c r="D4721" s="168"/>
      <c r="E4721" s="168"/>
      <c r="F4721" s="168"/>
      <c r="G4721" s="168"/>
      <c r="H4721" s="530"/>
      <c r="I4721" s="530"/>
      <c r="J4721" s="660"/>
      <c r="K4721" s="530"/>
      <c r="L4721" s="657"/>
      <c r="M4721" s="168"/>
      <c r="N4721" s="828"/>
      <c r="O4721" s="168"/>
      <c r="P4721" s="168"/>
      <c r="AB4721" s="1129" t="str">
        <f t="shared" si="93"/>
        <v/>
      </c>
    </row>
    <row r="4722" spans="1:28" ht="12.95" customHeight="1">
      <c r="A4722" s="168"/>
      <c r="B4722" s="168"/>
      <c r="C4722" s="532"/>
      <c r="D4722" s="168"/>
      <c r="E4722" s="168"/>
      <c r="F4722" s="168"/>
      <c r="G4722" s="168"/>
      <c r="H4722" s="530"/>
      <c r="I4722" s="530"/>
      <c r="J4722" s="660"/>
      <c r="K4722" s="530"/>
      <c r="L4722" s="657"/>
      <c r="M4722" s="168"/>
      <c r="N4722" s="828"/>
      <c r="O4722" s="168"/>
      <c r="P4722" s="168"/>
      <c r="AB4722" s="1129" t="str">
        <f t="shared" si="93"/>
        <v/>
      </c>
    </row>
    <row r="4723" spans="1:28" ht="12.95" customHeight="1">
      <c r="A4723" s="168"/>
      <c r="B4723" s="168"/>
      <c r="C4723" s="532"/>
      <c r="D4723" s="168"/>
      <c r="E4723" s="168"/>
      <c r="F4723" s="168"/>
      <c r="G4723" s="168"/>
      <c r="H4723" s="530"/>
      <c r="I4723" s="530"/>
      <c r="J4723" s="660"/>
      <c r="K4723" s="530"/>
      <c r="L4723" s="657"/>
      <c r="M4723" s="168"/>
      <c r="N4723" s="828"/>
      <c r="O4723" s="168"/>
      <c r="P4723" s="168"/>
      <c r="AB4723" s="1129" t="str">
        <f t="shared" si="93"/>
        <v/>
      </c>
    </row>
    <row r="4724" spans="1:28" ht="12.95" customHeight="1">
      <c r="A4724" s="168"/>
      <c r="B4724" s="168"/>
      <c r="C4724" s="532"/>
      <c r="D4724" s="168"/>
      <c r="E4724" s="168"/>
      <c r="F4724" s="168"/>
      <c r="G4724" s="168"/>
      <c r="H4724" s="530"/>
      <c r="I4724" s="530"/>
      <c r="J4724" s="660"/>
      <c r="K4724" s="530"/>
      <c r="L4724" s="657"/>
      <c r="M4724" s="168"/>
      <c r="N4724" s="828"/>
      <c r="O4724" s="168"/>
      <c r="P4724" s="168"/>
      <c r="AB4724" s="1129" t="str">
        <f t="shared" si="93"/>
        <v/>
      </c>
    </row>
    <row r="4725" spans="1:28" ht="12.95" customHeight="1">
      <c r="A4725" s="168"/>
      <c r="B4725" s="168"/>
      <c r="C4725" s="532"/>
      <c r="D4725" s="168"/>
      <c r="E4725" s="168"/>
      <c r="F4725" s="168"/>
      <c r="G4725" s="168"/>
      <c r="H4725" s="530"/>
      <c r="I4725" s="530"/>
      <c r="J4725" s="660"/>
      <c r="K4725" s="530"/>
      <c r="L4725" s="657"/>
      <c r="M4725" s="168"/>
      <c r="N4725" s="828"/>
      <c r="O4725" s="168"/>
      <c r="P4725" s="168"/>
      <c r="AB4725" s="1129" t="str">
        <f t="shared" si="93"/>
        <v/>
      </c>
    </row>
    <row r="4726" spans="1:28" ht="12.95" customHeight="1">
      <c r="A4726" s="168"/>
      <c r="B4726" s="168"/>
      <c r="C4726" s="532"/>
      <c r="D4726" s="168"/>
      <c r="E4726" s="168"/>
      <c r="F4726" s="168"/>
      <c r="G4726" s="168"/>
      <c r="H4726" s="530"/>
      <c r="I4726" s="530"/>
      <c r="J4726" s="660"/>
      <c r="K4726" s="530"/>
      <c r="L4726" s="657"/>
      <c r="M4726" s="168"/>
      <c r="N4726" s="828"/>
      <c r="O4726" s="168"/>
      <c r="P4726" s="168"/>
      <c r="AB4726" s="1129" t="str">
        <f t="shared" si="93"/>
        <v/>
      </c>
    </row>
    <row r="4727" spans="1:28" ht="12.95" customHeight="1">
      <c r="A4727" s="168"/>
      <c r="B4727" s="168"/>
      <c r="C4727" s="532"/>
      <c r="D4727" s="168"/>
      <c r="E4727" s="168"/>
      <c r="F4727" s="168"/>
      <c r="G4727" s="168"/>
      <c r="H4727" s="530"/>
      <c r="I4727" s="530"/>
      <c r="J4727" s="660"/>
      <c r="K4727" s="530"/>
      <c r="L4727" s="657"/>
      <c r="M4727" s="168"/>
      <c r="N4727" s="828"/>
      <c r="O4727" s="168"/>
      <c r="P4727" s="168"/>
      <c r="AB4727" s="1129" t="str">
        <f t="shared" si="93"/>
        <v/>
      </c>
    </row>
    <row r="4728" spans="1:28" ht="12.95" customHeight="1">
      <c r="A4728" s="168"/>
      <c r="B4728" s="168"/>
      <c r="C4728" s="532"/>
      <c r="D4728" s="168"/>
      <c r="E4728" s="168"/>
      <c r="F4728" s="168"/>
      <c r="G4728" s="168"/>
      <c r="H4728" s="530"/>
      <c r="I4728" s="530"/>
      <c r="J4728" s="660"/>
      <c r="K4728" s="530"/>
      <c r="L4728" s="657"/>
      <c r="M4728" s="168"/>
      <c r="N4728" s="828"/>
      <c r="O4728" s="168"/>
      <c r="P4728" s="168"/>
      <c r="AB4728" s="1129" t="str">
        <f t="shared" si="93"/>
        <v/>
      </c>
    </row>
    <row r="4729" spans="1:28" ht="12.95" customHeight="1">
      <c r="A4729" s="168"/>
      <c r="B4729" s="168"/>
      <c r="C4729" s="532"/>
      <c r="D4729" s="168"/>
      <c r="E4729" s="168"/>
      <c r="F4729" s="168"/>
      <c r="G4729" s="168"/>
      <c r="H4729" s="530"/>
      <c r="I4729" s="530"/>
      <c r="J4729" s="660"/>
      <c r="K4729" s="530"/>
      <c r="L4729" s="657"/>
      <c r="M4729" s="168"/>
      <c r="N4729" s="828"/>
      <c r="O4729" s="168"/>
      <c r="P4729" s="168"/>
      <c r="AB4729" s="1129" t="str">
        <f t="shared" si="93"/>
        <v/>
      </c>
    </row>
    <row r="4730" spans="1:28" ht="12.95" customHeight="1">
      <c r="A4730" s="168"/>
      <c r="B4730" s="168"/>
      <c r="C4730" s="532"/>
      <c r="D4730" s="168"/>
      <c r="E4730" s="168"/>
      <c r="F4730" s="168"/>
      <c r="G4730" s="168"/>
      <c r="H4730" s="530"/>
      <c r="I4730" s="530"/>
      <c r="J4730" s="660"/>
      <c r="K4730" s="530"/>
      <c r="L4730" s="657"/>
      <c r="M4730" s="168"/>
      <c r="N4730" s="828"/>
      <c r="O4730" s="168"/>
      <c r="P4730" s="168"/>
      <c r="AB4730" s="1129" t="str">
        <f t="shared" si="93"/>
        <v/>
      </c>
    </row>
    <row r="4731" spans="1:28" ht="12.95" customHeight="1">
      <c r="A4731" s="168"/>
      <c r="B4731" s="168"/>
      <c r="C4731" s="532"/>
      <c r="D4731" s="168"/>
      <c r="E4731" s="168"/>
      <c r="F4731" s="168"/>
      <c r="G4731" s="168"/>
      <c r="H4731" s="530"/>
      <c r="I4731" s="530"/>
      <c r="J4731" s="660"/>
      <c r="K4731" s="530"/>
      <c r="L4731" s="657"/>
      <c r="M4731" s="168"/>
      <c r="N4731" s="828"/>
      <c r="O4731" s="168"/>
      <c r="P4731" s="168"/>
      <c r="AB4731" s="1129" t="str">
        <f t="shared" si="93"/>
        <v/>
      </c>
    </row>
    <row r="4732" spans="1:28" ht="12.95" customHeight="1">
      <c r="A4732" s="168"/>
      <c r="B4732" s="168"/>
      <c r="C4732" s="532"/>
      <c r="D4732" s="168"/>
      <c r="E4732" s="168"/>
      <c r="F4732" s="168"/>
      <c r="G4732" s="168"/>
      <c r="H4732" s="530"/>
      <c r="I4732" s="530"/>
      <c r="J4732" s="660"/>
      <c r="K4732" s="530"/>
      <c r="L4732" s="657"/>
      <c r="M4732" s="168"/>
      <c r="N4732" s="828"/>
      <c r="O4732" s="168"/>
      <c r="P4732" s="168"/>
      <c r="AB4732" s="1129" t="str">
        <f t="shared" si="93"/>
        <v/>
      </c>
    </row>
    <row r="4733" spans="1:28" ht="12.95" customHeight="1">
      <c r="A4733" s="168"/>
      <c r="B4733" s="168"/>
      <c r="C4733" s="532"/>
      <c r="D4733" s="168"/>
      <c r="E4733" s="168"/>
      <c r="F4733" s="168"/>
      <c r="G4733" s="168"/>
      <c r="H4733" s="530"/>
      <c r="I4733" s="530"/>
      <c r="J4733" s="660"/>
      <c r="K4733" s="530"/>
      <c r="L4733" s="657"/>
      <c r="M4733" s="168"/>
      <c r="N4733" s="828"/>
      <c r="O4733" s="168"/>
      <c r="P4733" s="168"/>
      <c r="AB4733" s="1129" t="str">
        <f t="shared" si="93"/>
        <v/>
      </c>
    </row>
    <row r="4734" spans="1:28" ht="12.95" customHeight="1">
      <c r="A4734" s="168"/>
      <c r="B4734" s="168"/>
      <c r="C4734" s="532"/>
      <c r="D4734" s="168"/>
      <c r="E4734" s="168"/>
      <c r="F4734" s="168"/>
      <c r="G4734" s="168"/>
      <c r="H4734" s="530"/>
      <c r="I4734" s="530"/>
      <c r="J4734" s="660"/>
      <c r="K4734" s="530"/>
      <c r="L4734" s="657"/>
      <c r="M4734" s="168"/>
      <c r="N4734" s="828"/>
      <c r="O4734" s="168"/>
      <c r="P4734" s="168"/>
      <c r="AB4734" s="1129" t="str">
        <f t="shared" si="93"/>
        <v/>
      </c>
    </row>
    <row r="4735" spans="1:28" ht="12.95" customHeight="1">
      <c r="A4735" s="168"/>
      <c r="B4735" s="168"/>
      <c r="C4735" s="532"/>
      <c r="D4735" s="168"/>
      <c r="E4735" s="168"/>
      <c r="F4735" s="168"/>
      <c r="G4735" s="168"/>
      <c r="H4735" s="530"/>
      <c r="I4735" s="530"/>
      <c r="J4735" s="660"/>
      <c r="K4735" s="530"/>
      <c r="L4735" s="657"/>
      <c r="M4735" s="168"/>
      <c r="N4735" s="828"/>
      <c r="O4735" s="168"/>
      <c r="P4735" s="168"/>
      <c r="AB4735" s="1129" t="str">
        <f t="shared" si="93"/>
        <v/>
      </c>
    </row>
    <row r="4736" spans="1:28" ht="12.95" customHeight="1">
      <c r="A4736" s="168"/>
      <c r="B4736" s="168"/>
      <c r="C4736" s="532"/>
      <c r="D4736" s="168"/>
      <c r="E4736" s="168"/>
      <c r="F4736" s="168"/>
      <c r="G4736" s="168"/>
      <c r="H4736" s="530"/>
      <c r="I4736" s="530"/>
      <c r="J4736" s="660"/>
      <c r="K4736" s="530"/>
      <c r="L4736" s="657"/>
      <c r="M4736" s="168"/>
      <c r="N4736" s="828"/>
      <c r="O4736" s="168"/>
      <c r="P4736" s="168"/>
      <c r="AB4736" s="1129" t="str">
        <f t="shared" si="93"/>
        <v/>
      </c>
    </row>
    <row r="4737" spans="1:28" ht="12.95" customHeight="1">
      <c r="A4737" s="168"/>
      <c r="B4737" s="168"/>
      <c r="C4737" s="532"/>
      <c r="D4737" s="168"/>
      <c r="E4737" s="168"/>
      <c r="F4737" s="168"/>
      <c r="G4737" s="168"/>
      <c r="H4737" s="530"/>
      <c r="I4737" s="530"/>
      <c r="J4737" s="660"/>
      <c r="K4737" s="530"/>
      <c r="L4737" s="657"/>
      <c r="M4737" s="168"/>
      <c r="N4737" s="828"/>
      <c r="O4737" s="168"/>
      <c r="P4737" s="168"/>
      <c r="AB4737" s="1129" t="str">
        <f t="shared" si="93"/>
        <v/>
      </c>
    </row>
    <row r="4738" spans="1:28" ht="12.95" customHeight="1">
      <c r="A4738" s="168"/>
      <c r="B4738" s="168"/>
      <c r="C4738" s="532"/>
      <c r="D4738" s="168"/>
      <c r="E4738" s="168"/>
      <c r="F4738" s="168"/>
      <c r="G4738" s="168"/>
      <c r="H4738" s="530"/>
      <c r="I4738" s="530"/>
      <c r="J4738" s="660"/>
      <c r="K4738" s="530"/>
      <c r="L4738" s="657"/>
      <c r="M4738" s="168"/>
      <c r="N4738" s="828"/>
      <c r="O4738" s="168"/>
      <c r="P4738" s="168"/>
      <c r="AB4738" s="1129" t="str">
        <f t="shared" si="93"/>
        <v/>
      </c>
    </row>
    <row r="4739" spans="1:28" ht="12.95" customHeight="1">
      <c r="A4739" s="168"/>
      <c r="B4739" s="168"/>
      <c r="C4739" s="532"/>
      <c r="D4739" s="168"/>
      <c r="E4739" s="168"/>
      <c r="F4739" s="168"/>
      <c r="G4739" s="168"/>
      <c r="H4739" s="530"/>
      <c r="I4739" s="530"/>
      <c r="J4739" s="660"/>
      <c r="K4739" s="530"/>
      <c r="L4739" s="657"/>
      <c r="M4739" s="168"/>
      <c r="N4739" s="828"/>
      <c r="O4739" s="168"/>
      <c r="P4739" s="168"/>
      <c r="AB4739" s="1129" t="str">
        <f t="shared" si="93"/>
        <v/>
      </c>
    </row>
    <row r="4740" spans="1:28" ht="12.95" customHeight="1">
      <c r="A4740" s="168"/>
      <c r="B4740" s="168"/>
      <c r="C4740" s="532"/>
      <c r="D4740" s="168"/>
      <c r="E4740" s="168"/>
      <c r="F4740" s="168"/>
      <c r="G4740" s="168"/>
      <c r="H4740" s="530"/>
      <c r="I4740" s="530"/>
      <c r="J4740" s="660"/>
      <c r="K4740" s="530"/>
      <c r="L4740" s="657"/>
      <c r="M4740" s="168"/>
      <c r="N4740" s="828"/>
      <c r="O4740" s="168"/>
      <c r="P4740" s="168"/>
      <c r="AB4740" s="1129" t="str">
        <f t="shared" si="93"/>
        <v/>
      </c>
    </row>
    <row r="4741" spans="1:28" ht="12.95" customHeight="1">
      <c r="A4741" s="168"/>
      <c r="B4741" s="168"/>
      <c r="C4741" s="532"/>
      <c r="D4741" s="168"/>
      <c r="E4741" s="168"/>
      <c r="F4741" s="168"/>
      <c r="G4741" s="168"/>
      <c r="H4741" s="530"/>
      <c r="I4741" s="530"/>
      <c r="J4741" s="660"/>
      <c r="K4741" s="530"/>
      <c r="L4741" s="657"/>
      <c r="M4741" s="168"/>
      <c r="N4741" s="828"/>
      <c r="O4741" s="168"/>
      <c r="P4741" s="168"/>
      <c r="AB4741" s="1129" t="str">
        <f t="shared" si="93"/>
        <v/>
      </c>
    </row>
    <row r="4742" spans="1:28" ht="12.95" customHeight="1">
      <c r="A4742" s="168"/>
      <c r="B4742" s="168"/>
      <c r="C4742" s="532"/>
      <c r="D4742" s="168"/>
      <c r="E4742" s="168"/>
      <c r="F4742" s="168"/>
      <c r="G4742" s="168"/>
      <c r="H4742" s="530"/>
      <c r="I4742" s="530"/>
      <c r="J4742" s="660"/>
      <c r="K4742" s="530"/>
      <c r="L4742" s="657"/>
      <c r="M4742" s="168"/>
      <c r="N4742" s="828"/>
      <c r="O4742" s="168"/>
      <c r="P4742" s="168"/>
      <c r="AB4742" s="1129" t="str">
        <f t="shared" si="93"/>
        <v/>
      </c>
    </row>
    <row r="4743" spans="1:28" ht="12.95" customHeight="1">
      <c r="A4743" s="168"/>
      <c r="B4743" s="168"/>
      <c r="C4743" s="532"/>
      <c r="D4743" s="168"/>
      <c r="E4743" s="168"/>
      <c r="F4743" s="168"/>
      <c r="G4743" s="168"/>
      <c r="H4743" s="530"/>
      <c r="I4743" s="530"/>
      <c r="J4743" s="660"/>
      <c r="K4743" s="530"/>
      <c r="L4743" s="657"/>
      <c r="M4743" s="168"/>
      <c r="N4743" s="828"/>
      <c r="O4743" s="168"/>
      <c r="P4743" s="168"/>
      <c r="AB4743" s="1129" t="str">
        <f t="shared" si="93"/>
        <v/>
      </c>
    </row>
    <row r="4744" spans="1:28" ht="12.95" customHeight="1">
      <c r="A4744" s="168"/>
      <c r="B4744" s="168"/>
      <c r="C4744" s="532"/>
      <c r="D4744" s="168"/>
      <c r="E4744" s="168"/>
      <c r="F4744" s="168"/>
      <c r="G4744" s="168"/>
      <c r="H4744" s="530"/>
      <c r="I4744" s="530"/>
      <c r="J4744" s="660"/>
      <c r="K4744" s="530"/>
      <c r="L4744" s="657"/>
      <c r="M4744" s="168"/>
      <c r="N4744" s="828"/>
      <c r="O4744" s="168"/>
      <c r="P4744" s="168"/>
      <c r="AB4744" s="1129" t="str">
        <f t="shared" si="93"/>
        <v/>
      </c>
    </row>
    <row r="4745" spans="1:28" ht="12.95" customHeight="1">
      <c r="A4745" s="168"/>
      <c r="B4745" s="168"/>
      <c r="C4745" s="532"/>
      <c r="D4745" s="168"/>
      <c r="E4745" s="168"/>
      <c r="F4745" s="168"/>
      <c r="G4745" s="168"/>
      <c r="H4745" s="530"/>
      <c r="I4745" s="530"/>
      <c r="J4745" s="660"/>
      <c r="K4745" s="530"/>
      <c r="L4745" s="657"/>
      <c r="M4745" s="168"/>
      <c r="N4745" s="828"/>
      <c r="O4745" s="168"/>
      <c r="P4745" s="168"/>
      <c r="AB4745" s="1129" t="str">
        <f t="shared" si="93"/>
        <v/>
      </c>
    </row>
    <row r="4746" spans="1:28" ht="12.95" customHeight="1">
      <c r="A4746" s="168"/>
      <c r="B4746" s="168"/>
      <c r="C4746" s="532"/>
      <c r="D4746" s="168"/>
      <c r="E4746" s="168"/>
      <c r="F4746" s="168"/>
      <c r="G4746" s="168"/>
      <c r="H4746" s="530"/>
      <c r="I4746" s="530"/>
      <c r="J4746" s="660"/>
      <c r="K4746" s="530"/>
      <c r="L4746" s="657"/>
      <c r="M4746" s="168"/>
      <c r="N4746" s="828"/>
      <c r="O4746" s="168"/>
      <c r="P4746" s="168"/>
      <c r="AB4746" s="1129" t="str">
        <f t="shared" si="93"/>
        <v/>
      </c>
    </row>
    <row r="4747" spans="1:28" ht="12.95" customHeight="1">
      <c r="A4747" s="168"/>
      <c r="B4747" s="168"/>
      <c r="C4747" s="532"/>
      <c r="D4747" s="168"/>
      <c r="E4747" s="168"/>
      <c r="F4747" s="168"/>
      <c r="G4747" s="168"/>
      <c r="H4747" s="530"/>
      <c r="I4747" s="530"/>
      <c r="J4747" s="660"/>
      <c r="K4747" s="530"/>
      <c r="L4747" s="657"/>
      <c r="M4747" s="168"/>
      <c r="N4747" s="828"/>
      <c r="O4747" s="168"/>
      <c r="P4747" s="168"/>
      <c r="AB4747" s="1129" t="str">
        <f t="shared" ref="AB4747:AB4810" si="94">IF(TRIM(A4747)="","",CONCATENATE(TRIM(D4747),TRIM(E4747)))</f>
        <v/>
      </c>
    </row>
    <row r="4748" spans="1:28" ht="12.95" customHeight="1">
      <c r="A4748" s="168"/>
      <c r="B4748" s="168"/>
      <c r="C4748" s="532"/>
      <c r="D4748" s="168"/>
      <c r="E4748" s="168"/>
      <c r="F4748" s="168"/>
      <c r="G4748" s="168"/>
      <c r="H4748" s="530"/>
      <c r="I4748" s="530"/>
      <c r="J4748" s="660"/>
      <c r="K4748" s="530"/>
      <c r="L4748" s="657"/>
      <c r="M4748" s="168"/>
      <c r="N4748" s="828"/>
      <c r="O4748" s="168"/>
      <c r="P4748" s="168"/>
      <c r="AB4748" s="1129" t="str">
        <f t="shared" si="94"/>
        <v/>
      </c>
    </row>
    <row r="4749" spans="1:28" ht="12.95" customHeight="1">
      <c r="A4749" s="168"/>
      <c r="B4749" s="168"/>
      <c r="C4749" s="532"/>
      <c r="D4749" s="168"/>
      <c r="E4749" s="168"/>
      <c r="F4749" s="168"/>
      <c r="G4749" s="168"/>
      <c r="H4749" s="530"/>
      <c r="I4749" s="530"/>
      <c r="J4749" s="660"/>
      <c r="K4749" s="530"/>
      <c r="L4749" s="657"/>
      <c r="M4749" s="168"/>
      <c r="N4749" s="828"/>
      <c r="O4749" s="168"/>
      <c r="P4749" s="168"/>
      <c r="AB4749" s="1129" t="str">
        <f t="shared" si="94"/>
        <v/>
      </c>
    </row>
    <row r="4750" spans="1:28" ht="12.95" customHeight="1">
      <c r="A4750" s="168"/>
      <c r="B4750" s="168"/>
      <c r="C4750" s="532"/>
      <c r="D4750" s="168"/>
      <c r="E4750" s="168"/>
      <c r="F4750" s="168"/>
      <c r="G4750" s="168"/>
      <c r="H4750" s="530"/>
      <c r="I4750" s="530"/>
      <c r="J4750" s="660"/>
      <c r="K4750" s="530"/>
      <c r="L4750" s="657"/>
      <c r="M4750" s="168"/>
      <c r="N4750" s="828"/>
      <c r="O4750" s="168"/>
      <c r="P4750" s="168"/>
      <c r="AB4750" s="1129" t="str">
        <f t="shared" si="94"/>
        <v/>
      </c>
    </row>
    <row r="4751" spans="1:28" ht="12.95" customHeight="1">
      <c r="A4751" s="168"/>
      <c r="B4751" s="168"/>
      <c r="C4751" s="532"/>
      <c r="D4751" s="168"/>
      <c r="E4751" s="168"/>
      <c r="F4751" s="168"/>
      <c r="G4751" s="168"/>
      <c r="H4751" s="530"/>
      <c r="I4751" s="530"/>
      <c r="J4751" s="660"/>
      <c r="K4751" s="530"/>
      <c r="L4751" s="657"/>
      <c r="M4751" s="168"/>
      <c r="N4751" s="828"/>
      <c r="O4751" s="168"/>
      <c r="P4751" s="168"/>
      <c r="AB4751" s="1129" t="str">
        <f t="shared" si="94"/>
        <v/>
      </c>
    </row>
    <row r="4752" spans="1:28" ht="12.95" customHeight="1">
      <c r="A4752" s="168"/>
      <c r="B4752" s="168"/>
      <c r="C4752" s="532"/>
      <c r="D4752" s="168"/>
      <c r="E4752" s="168"/>
      <c r="F4752" s="168"/>
      <c r="G4752" s="168"/>
      <c r="H4752" s="530"/>
      <c r="I4752" s="530"/>
      <c r="J4752" s="660"/>
      <c r="K4752" s="530"/>
      <c r="L4752" s="657"/>
      <c r="M4752" s="168"/>
      <c r="N4752" s="828"/>
      <c r="O4752" s="168"/>
      <c r="P4752" s="168"/>
      <c r="AB4752" s="1129" t="str">
        <f t="shared" si="94"/>
        <v/>
      </c>
    </row>
    <row r="4753" spans="1:28" ht="12.95" customHeight="1">
      <c r="A4753" s="168"/>
      <c r="B4753" s="168"/>
      <c r="C4753" s="532"/>
      <c r="D4753" s="168"/>
      <c r="E4753" s="168"/>
      <c r="F4753" s="168"/>
      <c r="G4753" s="168"/>
      <c r="H4753" s="530"/>
      <c r="I4753" s="530"/>
      <c r="J4753" s="660"/>
      <c r="K4753" s="530"/>
      <c r="L4753" s="657"/>
      <c r="M4753" s="168"/>
      <c r="N4753" s="828"/>
      <c r="O4753" s="168"/>
      <c r="P4753" s="168"/>
      <c r="AB4753" s="1129" t="str">
        <f t="shared" si="94"/>
        <v/>
      </c>
    </row>
    <row r="4754" spans="1:28" ht="12.95" customHeight="1">
      <c r="A4754" s="168"/>
      <c r="B4754" s="168"/>
      <c r="C4754" s="532"/>
      <c r="D4754" s="168"/>
      <c r="E4754" s="168"/>
      <c r="F4754" s="168"/>
      <c r="G4754" s="168"/>
      <c r="H4754" s="530"/>
      <c r="I4754" s="530"/>
      <c r="J4754" s="660"/>
      <c r="K4754" s="530"/>
      <c r="L4754" s="657"/>
      <c r="M4754" s="168"/>
      <c r="N4754" s="828"/>
      <c r="O4754" s="168"/>
      <c r="P4754" s="168"/>
      <c r="AB4754" s="1129" t="str">
        <f t="shared" si="94"/>
        <v/>
      </c>
    </row>
    <row r="4755" spans="1:28" ht="12.95" customHeight="1">
      <c r="A4755" s="168"/>
      <c r="B4755" s="168"/>
      <c r="C4755" s="532"/>
      <c r="D4755" s="168"/>
      <c r="E4755" s="168"/>
      <c r="F4755" s="168"/>
      <c r="G4755" s="168"/>
      <c r="H4755" s="530"/>
      <c r="I4755" s="530"/>
      <c r="J4755" s="660"/>
      <c r="K4755" s="530"/>
      <c r="L4755" s="657"/>
      <c r="M4755" s="168"/>
      <c r="N4755" s="828"/>
      <c r="O4755" s="168"/>
      <c r="P4755" s="168"/>
      <c r="AB4755" s="1129" t="str">
        <f t="shared" si="94"/>
        <v/>
      </c>
    </row>
    <row r="4756" spans="1:28" ht="12.95" customHeight="1">
      <c r="A4756" s="168"/>
      <c r="B4756" s="168"/>
      <c r="C4756" s="532"/>
      <c r="D4756" s="168"/>
      <c r="E4756" s="168"/>
      <c r="F4756" s="168"/>
      <c r="G4756" s="168"/>
      <c r="H4756" s="530"/>
      <c r="I4756" s="530"/>
      <c r="J4756" s="660"/>
      <c r="K4756" s="530"/>
      <c r="L4756" s="657"/>
      <c r="M4756" s="168"/>
      <c r="N4756" s="828"/>
      <c r="O4756" s="168"/>
      <c r="P4756" s="168"/>
      <c r="AB4756" s="1129" t="str">
        <f t="shared" si="94"/>
        <v/>
      </c>
    </row>
    <row r="4757" spans="1:28" ht="12.95" customHeight="1">
      <c r="A4757" s="168"/>
      <c r="B4757" s="168"/>
      <c r="C4757" s="532"/>
      <c r="D4757" s="168"/>
      <c r="E4757" s="168"/>
      <c r="F4757" s="168"/>
      <c r="G4757" s="168"/>
      <c r="H4757" s="530"/>
      <c r="I4757" s="530"/>
      <c r="J4757" s="660"/>
      <c r="K4757" s="530"/>
      <c r="L4757" s="657"/>
      <c r="M4757" s="168"/>
      <c r="N4757" s="828"/>
      <c r="O4757" s="168"/>
      <c r="P4757" s="168"/>
      <c r="AB4757" s="1129" t="str">
        <f t="shared" si="94"/>
        <v/>
      </c>
    </row>
    <row r="4758" spans="1:28" ht="12.95" customHeight="1">
      <c r="A4758" s="168"/>
      <c r="B4758" s="168"/>
      <c r="C4758" s="532"/>
      <c r="D4758" s="168"/>
      <c r="E4758" s="168"/>
      <c r="F4758" s="168"/>
      <c r="G4758" s="168"/>
      <c r="H4758" s="530"/>
      <c r="I4758" s="530"/>
      <c r="J4758" s="660"/>
      <c r="K4758" s="530"/>
      <c r="L4758" s="657"/>
      <c r="M4758" s="168"/>
      <c r="N4758" s="828"/>
      <c r="O4758" s="168"/>
      <c r="P4758" s="168"/>
      <c r="AB4758" s="1129" t="str">
        <f t="shared" si="94"/>
        <v/>
      </c>
    </row>
    <row r="4759" spans="1:28" ht="12.95" customHeight="1">
      <c r="A4759" s="168"/>
      <c r="B4759" s="168"/>
      <c r="C4759" s="532"/>
      <c r="D4759" s="168"/>
      <c r="E4759" s="168"/>
      <c r="F4759" s="168"/>
      <c r="G4759" s="168"/>
      <c r="H4759" s="530"/>
      <c r="I4759" s="530"/>
      <c r="J4759" s="660"/>
      <c r="K4759" s="530"/>
      <c r="L4759" s="657"/>
      <c r="M4759" s="168"/>
      <c r="N4759" s="828"/>
      <c r="O4759" s="168"/>
      <c r="P4759" s="168"/>
      <c r="AB4759" s="1129" t="str">
        <f t="shared" si="94"/>
        <v/>
      </c>
    </row>
    <row r="4760" spans="1:28" ht="12.95" customHeight="1">
      <c r="A4760" s="168"/>
      <c r="B4760" s="168"/>
      <c r="C4760" s="532"/>
      <c r="D4760" s="168"/>
      <c r="E4760" s="168"/>
      <c r="F4760" s="168"/>
      <c r="G4760" s="168"/>
      <c r="H4760" s="530"/>
      <c r="I4760" s="530"/>
      <c r="J4760" s="660"/>
      <c r="K4760" s="530"/>
      <c r="L4760" s="657"/>
      <c r="M4760" s="168"/>
      <c r="N4760" s="828"/>
      <c r="O4760" s="168"/>
      <c r="P4760" s="168"/>
      <c r="AB4760" s="1129" t="str">
        <f t="shared" si="94"/>
        <v/>
      </c>
    </row>
    <row r="4761" spans="1:28" ht="12.95" customHeight="1">
      <c r="A4761" s="168"/>
      <c r="B4761" s="168"/>
      <c r="C4761" s="532"/>
      <c r="D4761" s="168"/>
      <c r="E4761" s="168"/>
      <c r="F4761" s="168"/>
      <c r="G4761" s="168"/>
      <c r="H4761" s="530"/>
      <c r="I4761" s="530"/>
      <c r="J4761" s="660"/>
      <c r="K4761" s="530"/>
      <c r="L4761" s="657"/>
      <c r="M4761" s="168"/>
      <c r="N4761" s="828"/>
      <c r="O4761" s="168"/>
      <c r="P4761" s="168"/>
      <c r="AB4761" s="1129" t="str">
        <f t="shared" si="94"/>
        <v/>
      </c>
    </row>
    <row r="4762" spans="1:28" ht="12.95" customHeight="1">
      <c r="A4762" s="168"/>
      <c r="B4762" s="168"/>
      <c r="C4762" s="532"/>
      <c r="D4762" s="168"/>
      <c r="E4762" s="168"/>
      <c r="F4762" s="168"/>
      <c r="G4762" s="168"/>
      <c r="H4762" s="530"/>
      <c r="I4762" s="530"/>
      <c r="J4762" s="660"/>
      <c r="K4762" s="530"/>
      <c r="L4762" s="657"/>
      <c r="M4762" s="168"/>
      <c r="N4762" s="828"/>
      <c r="O4762" s="168"/>
      <c r="P4762" s="168"/>
      <c r="AB4762" s="1129" t="str">
        <f t="shared" si="94"/>
        <v/>
      </c>
    </row>
    <row r="4763" spans="1:28" ht="12.95" customHeight="1">
      <c r="A4763" s="168"/>
      <c r="B4763" s="168"/>
      <c r="C4763" s="532"/>
      <c r="D4763" s="168"/>
      <c r="E4763" s="168"/>
      <c r="F4763" s="168"/>
      <c r="G4763" s="168"/>
      <c r="H4763" s="530"/>
      <c r="I4763" s="530"/>
      <c r="J4763" s="660"/>
      <c r="K4763" s="530"/>
      <c r="L4763" s="657"/>
      <c r="M4763" s="168"/>
      <c r="N4763" s="828"/>
      <c r="O4763" s="168"/>
      <c r="P4763" s="168"/>
      <c r="AB4763" s="1129" t="str">
        <f t="shared" si="94"/>
        <v/>
      </c>
    </row>
    <row r="4764" spans="1:28" ht="12.95" customHeight="1">
      <c r="A4764" s="168"/>
      <c r="B4764" s="168"/>
      <c r="C4764" s="532"/>
      <c r="D4764" s="168"/>
      <c r="E4764" s="168"/>
      <c r="F4764" s="168"/>
      <c r="G4764" s="168"/>
      <c r="H4764" s="530"/>
      <c r="I4764" s="530"/>
      <c r="J4764" s="660"/>
      <c r="K4764" s="530"/>
      <c r="L4764" s="657"/>
      <c r="M4764" s="168"/>
      <c r="N4764" s="828"/>
      <c r="O4764" s="168"/>
      <c r="P4764" s="168"/>
      <c r="AB4764" s="1129" t="str">
        <f t="shared" si="94"/>
        <v/>
      </c>
    </row>
    <row r="4765" spans="1:28" ht="12.95" customHeight="1">
      <c r="A4765" s="168"/>
      <c r="B4765" s="168"/>
      <c r="C4765" s="532"/>
      <c r="D4765" s="168"/>
      <c r="E4765" s="168"/>
      <c r="F4765" s="168"/>
      <c r="G4765" s="168"/>
      <c r="H4765" s="530"/>
      <c r="I4765" s="530"/>
      <c r="J4765" s="660"/>
      <c r="K4765" s="530"/>
      <c r="L4765" s="657"/>
      <c r="M4765" s="168"/>
      <c r="N4765" s="828"/>
      <c r="O4765" s="168"/>
      <c r="P4765" s="168"/>
      <c r="AB4765" s="1129" t="str">
        <f t="shared" si="94"/>
        <v/>
      </c>
    </row>
    <row r="4766" spans="1:28" ht="12.95" customHeight="1">
      <c r="A4766" s="168"/>
      <c r="B4766" s="168"/>
      <c r="C4766" s="532"/>
      <c r="D4766" s="168"/>
      <c r="E4766" s="168"/>
      <c r="F4766" s="168"/>
      <c r="G4766" s="168"/>
      <c r="H4766" s="530"/>
      <c r="I4766" s="530"/>
      <c r="J4766" s="660"/>
      <c r="K4766" s="530"/>
      <c r="L4766" s="657"/>
      <c r="M4766" s="168"/>
      <c r="N4766" s="828"/>
      <c r="O4766" s="168"/>
      <c r="P4766" s="168"/>
      <c r="AB4766" s="1129" t="str">
        <f t="shared" si="94"/>
        <v/>
      </c>
    </row>
    <row r="4767" spans="1:28" ht="12.95" customHeight="1">
      <c r="A4767" s="168"/>
      <c r="B4767" s="168"/>
      <c r="C4767" s="532"/>
      <c r="D4767" s="168"/>
      <c r="E4767" s="168"/>
      <c r="F4767" s="168"/>
      <c r="G4767" s="168"/>
      <c r="H4767" s="530"/>
      <c r="I4767" s="530"/>
      <c r="J4767" s="660"/>
      <c r="K4767" s="530"/>
      <c r="L4767" s="657"/>
      <c r="M4767" s="168"/>
      <c r="N4767" s="828"/>
      <c r="O4767" s="168"/>
      <c r="P4767" s="168"/>
      <c r="AB4767" s="1129" t="str">
        <f t="shared" si="94"/>
        <v/>
      </c>
    </row>
    <row r="4768" spans="1:28" ht="12.95" customHeight="1">
      <c r="A4768" s="168"/>
      <c r="B4768" s="168"/>
      <c r="C4768" s="532"/>
      <c r="D4768" s="168"/>
      <c r="E4768" s="168"/>
      <c r="F4768" s="168"/>
      <c r="G4768" s="168"/>
      <c r="H4768" s="530"/>
      <c r="I4768" s="530"/>
      <c r="J4768" s="660"/>
      <c r="K4768" s="530"/>
      <c r="L4768" s="657"/>
      <c r="M4768" s="168"/>
      <c r="N4768" s="828"/>
      <c r="O4768" s="168"/>
      <c r="P4768" s="168"/>
      <c r="AB4768" s="1129" t="str">
        <f t="shared" si="94"/>
        <v/>
      </c>
    </row>
    <row r="4769" spans="1:28" ht="12.95" customHeight="1">
      <c r="A4769" s="168"/>
      <c r="B4769" s="168"/>
      <c r="C4769" s="532"/>
      <c r="D4769" s="168"/>
      <c r="E4769" s="168"/>
      <c r="F4769" s="168"/>
      <c r="G4769" s="168"/>
      <c r="H4769" s="530"/>
      <c r="I4769" s="530"/>
      <c r="J4769" s="660"/>
      <c r="K4769" s="530"/>
      <c r="L4769" s="657"/>
      <c r="M4769" s="168"/>
      <c r="N4769" s="828"/>
      <c r="O4769" s="168"/>
      <c r="P4769" s="168"/>
      <c r="AB4769" s="1129" t="str">
        <f t="shared" si="94"/>
        <v/>
      </c>
    </row>
    <row r="4770" spans="1:28" ht="12.95" customHeight="1">
      <c r="A4770" s="168"/>
      <c r="B4770" s="168"/>
      <c r="C4770" s="532"/>
      <c r="D4770" s="168"/>
      <c r="E4770" s="168"/>
      <c r="F4770" s="168"/>
      <c r="G4770" s="168"/>
      <c r="H4770" s="530"/>
      <c r="I4770" s="530"/>
      <c r="J4770" s="660"/>
      <c r="K4770" s="530"/>
      <c r="L4770" s="657"/>
      <c r="M4770" s="168"/>
      <c r="N4770" s="828"/>
      <c r="O4770" s="168"/>
      <c r="P4770" s="168"/>
      <c r="AB4770" s="1129" t="str">
        <f t="shared" si="94"/>
        <v/>
      </c>
    </row>
    <row r="4771" spans="1:28" ht="12.95" customHeight="1">
      <c r="A4771" s="168"/>
      <c r="B4771" s="168"/>
      <c r="C4771" s="532"/>
      <c r="D4771" s="168"/>
      <c r="E4771" s="168"/>
      <c r="F4771" s="168"/>
      <c r="G4771" s="168"/>
      <c r="H4771" s="530"/>
      <c r="I4771" s="530"/>
      <c r="J4771" s="660"/>
      <c r="K4771" s="530"/>
      <c r="L4771" s="657"/>
      <c r="M4771" s="168"/>
      <c r="N4771" s="828"/>
      <c r="O4771" s="168"/>
      <c r="P4771" s="168"/>
      <c r="AB4771" s="1129" t="str">
        <f t="shared" si="94"/>
        <v/>
      </c>
    </row>
    <row r="4772" spans="1:28" ht="12.95" customHeight="1">
      <c r="A4772" s="168"/>
      <c r="B4772" s="168"/>
      <c r="C4772" s="532"/>
      <c r="D4772" s="168"/>
      <c r="E4772" s="168"/>
      <c r="F4772" s="168"/>
      <c r="G4772" s="168"/>
      <c r="H4772" s="530"/>
      <c r="I4772" s="530"/>
      <c r="J4772" s="660"/>
      <c r="K4772" s="530"/>
      <c r="L4772" s="657"/>
      <c r="M4772" s="168"/>
      <c r="N4772" s="828"/>
      <c r="O4772" s="168"/>
      <c r="P4772" s="168"/>
      <c r="AB4772" s="1129" t="str">
        <f t="shared" si="94"/>
        <v/>
      </c>
    </row>
    <row r="4773" spans="1:28" ht="12.95" customHeight="1">
      <c r="A4773" s="168"/>
      <c r="B4773" s="168"/>
      <c r="C4773" s="532"/>
      <c r="D4773" s="168"/>
      <c r="E4773" s="168"/>
      <c r="F4773" s="168"/>
      <c r="G4773" s="168"/>
      <c r="H4773" s="530"/>
      <c r="I4773" s="530"/>
      <c r="J4773" s="660"/>
      <c r="K4773" s="530"/>
      <c r="L4773" s="657"/>
      <c r="M4773" s="168"/>
      <c r="N4773" s="828"/>
      <c r="O4773" s="168"/>
      <c r="P4773" s="168"/>
      <c r="AB4773" s="1129" t="str">
        <f t="shared" si="94"/>
        <v/>
      </c>
    </row>
    <row r="4774" spans="1:28" ht="12.95" customHeight="1">
      <c r="A4774" s="168"/>
      <c r="B4774" s="168"/>
      <c r="C4774" s="532"/>
      <c r="D4774" s="168"/>
      <c r="E4774" s="168"/>
      <c r="F4774" s="168"/>
      <c r="G4774" s="168"/>
      <c r="H4774" s="530"/>
      <c r="I4774" s="530"/>
      <c r="J4774" s="660"/>
      <c r="K4774" s="530"/>
      <c r="L4774" s="657"/>
      <c r="M4774" s="168"/>
      <c r="N4774" s="828"/>
      <c r="O4774" s="168"/>
      <c r="P4774" s="168"/>
      <c r="AB4774" s="1129" t="str">
        <f t="shared" si="94"/>
        <v/>
      </c>
    </row>
    <row r="4775" spans="1:28" ht="12.95" customHeight="1">
      <c r="A4775" s="168"/>
      <c r="B4775" s="168"/>
      <c r="C4775" s="532"/>
      <c r="D4775" s="168"/>
      <c r="E4775" s="168"/>
      <c r="F4775" s="168"/>
      <c r="G4775" s="168"/>
      <c r="H4775" s="530"/>
      <c r="I4775" s="530"/>
      <c r="J4775" s="660"/>
      <c r="K4775" s="530"/>
      <c r="L4775" s="657"/>
      <c r="M4775" s="168"/>
      <c r="N4775" s="828"/>
      <c r="O4775" s="168"/>
      <c r="P4775" s="168"/>
      <c r="AB4775" s="1129" t="str">
        <f t="shared" si="94"/>
        <v/>
      </c>
    </row>
    <row r="4776" spans="1:28" ht="12.95" customHeight="1">
      <c r="A4776" s="168"/>
      <c r="B4776" s="168"/>
      <c r="C4776" s="532"/>
      <c r="D4776" s="168"/>
      <c r="E4776" s="168"/>
      <c r="F4776" s="168"/>
      <c r="G4776" s="168"/>
      <c r="H4776" s="530"/>
      <c r="I4776" s="530"/>
      <c r="J4776" s="660"/>
      <c r="K4776" s="530"/>
      <c r="L4776" s="657"/>
      <c r="M4776" s="168"/>
      <c r="N4776" s="828"/>
      <c r="O4776" s="168"/>
      <c r="P4776" s="168"/>
      <c r="AB4776" s="1129" t="str">
        <f t="shared" si="94"/>
        <v/>
      </c>
    </row>
    <row r="4777" spans="1:28" ht="12.95" customHeight="1">
      <c r="A4777" s="168"/>
      <c r="B4777" s="168"/>
      <c r="C4777" s="532"/>
      <c r="D4777" s="168"/>
      <c r="E4777" s="168"/>
      <c r="F4777" s="168"/>
      <c r="G4777" s="168"/>
      <c r="H4777" s="530"/>
      <c r="I4777" s="530"/>
      <c r="J4777" s="660"/>
      <c r="K4777" s="530"/>
      <c r="L4777" s="657"/>
      <c r="M4777" s="168"/>
      <c r="N4777" s="828"/>
      <c r="O4777" s="168"/>
      <c r="P4777" s="168"/>
      <c r="AB4777" s="1129" t="str">
        <f t="shared" si="94"/>
        <v/>
      </c>
    </row>
    <row r="4778" spans="1:28" ht="12.95" customHeight="1">
      <c r="A4778" s="168"/>
      <c r="B4778" s="168"/>
      <c r="C4778" s="532"/>
      <c r="D4778" s="168"/>
      <c r="E4778" s="168"/>
      <c r="F4778" s="168"/>
      <c r="G4778" s="168"/>
      <c r="H4778" s="530"/>
      <c r="I4778" s="530"/>
      <c r="J4778" s="660"/>
      <c r="K4778" s="530"/>
      <c r="L4778" s="657"/>
      <c r="M4778" s="168"/>
      <c r="N4778" s="828"/>
      <c r="O4778" s="168"/>
      <c r="P4778" s="168"/>
      <c r="AB4778" s="1129" t="str">
        <f t="shared" si="94"/>
        <v/>
      </c>
    </row>
    <row r="4779" spans="1:28" ht="12.95" customHeight="1">
      <c r="A4779" s="168"/>
      <c r="B4779" s="168"/>
      <c r="C4779" s="532"/>
      <c r="D4779" s="168"/>
      <c r="E4779" s="168"/>
      <c r="F4779" s="168"/>
      <c r="G4779" s="168"/>
      <c r="H4779" s="530"/>
      <c r="I4779" s="530"/>
      <c r="J4779" s="660"/>
      <c r="K4779" s="530"/>
      <c r="L4779" s="657"/>
      <c r="M4779" s="168"/>
      <c r="N4779" s="828"/>
      <c r="O4779" s="168"/>
      <c r="P4779" s="168"/>
      <c r="AB4779" s="1129" t="str">
        <f t="shared" si="94"/>
        <v/>
      </c>
    </row>
    <row r="4780" spans="1:28" ht="12.95" customHeight="1">
      <c r="A4780" s="168"/>
      <c r="B4780" s="168"/>
      <c r="C4780" s="532"/>
      <c r="D4780" s="168"/>
      <c r="E4780" s="168"/>
      <c r="F4780" s="168"/>
      <c r="G4780" s="168"/>
      <c r="H4780" s="530"/>
      <c r="I4780" s="530"/>
      <c r="J4780" s="660"/>
      <c r="K4780" s="530"/>
      <c r="L4780" s="657"/>
      <c r="M4780" s="168"/>
      <c r="N4780" s="828"/>
      <c r="O4780" s="168"/>
      <c r="P4780" s="168"/>
      <c r="AB4780" s="1129" t="str">
        <f t="shared" si="94"/>
        <v/>
      </c>
    </row>
    <row r="4781" spans="1:28" ht="12.95" customHeight="1">
      <c r="A4781" s="168"/>
      <c r="B4781" s="168"/>
      <c r="C4781" s="532"/>
      <c r="D4781" s="168"/>
      <c r="E4781" s="168"/>
      <c r="F4781" s="168"/>
      <c r="G4781" s="168"/>
      <c r="H4781" s="530"/>
      <c r="I4781" s="530"/>
      <c r="J4781" s="660"/>
      <c r="K4781" s="530"/>
      <c r="L4781" s="657"/>
      <c r="M4781" s="168"/>
      <c r="N4781" s="828"/>
      <c r="O4781" s="168"/>
      <c r="P4781" s="168"/>
      <c r="AB4781" s="1129" t="str">
        <f t="shared" si="94"/>
        <v/>
      </c>
    </row>
    <row r="4782" spans="1:28" ht="12.95" customHeight="1">
      <c r="A4782" s="168"/>
      <c r="B4782" s="168"/>
      <c r="C4782" s="532"/>
      <c r="D4782" s="168"/>
      <c r="E4782" s="168"/>
      <c r="F4782" s="168"/>
      <c r="G4782" s="168"/>
      <c r="H4782" s="530"/>
      <c r="I4782" s="530"/>
      <c r="J4782" s="660"/>
      <c r="K4782" s="530"/>
      <c r="L4782" s="657"/>
      <c r="M4782" s="168"/>
      <c r="N4782" s="828"/>
      <c r="O4782" s="168"/>
      <c r="P4782" s="168"/>
      <c r="AB4782" s="1129" t="str">
        <f t="shared" si="94"/>
        <v/>
      </c>
    </row>
    <row r="4783" spans="1:28" ht="12.95" customHeight="1">
      <c r="A4783" s="168"/>
      <c r="B4783" s="168"/>
      <c r="C4783" s="532"/>
      <c r="D4783" s="168"/>
      <c r="E4783" s="168"/>
      <c r="F4783" s="168"/>
      <c r="G4783" s="168"/>
      <c r="H4783" s="530"/>
      <c r="I4783" s="530"/>
      <c r="J4783" s="660"/>
      <c r="K4783" s="530"/>
      <c r="L4783" s="657"/>
      <c r="M4783" s="168"/>
      <c r="N4783" s="828"/>
      <c r="O4783" s="168"/>
      <c r="P4783" s="168"/>
      <c r="AB4783" s="1129" t="str">
        <f t="shared" si="94"/>
        <v/>
      </c>
    </row>
    <row r="4784" spans="1:28" ht="12.95" customHeight="1">
      <c r="A4784" s="168"/>
      <c r="B4784" s="168"/>
      <c r="C4784" s="532"/>
      <c r="D4784" s="168"/>
      <c r="E4784" s="168"/>
      <c r="F4784" s="168"/>
      <c r="G4784" s="168"/>
      <c r="H4784" s="530"/>
      <c r="I4784" s="530"/>
      <c r="J4784" s="660"/>
      <c r="K4784" s="530"/>
      <c r="L4784" s="657"/>
      <c r="M4784" s="168"/>
      <c r="N4784" s="828"/>
      <c r="O4784" s="168"/>
      <c r="P4784" s="168"/>
      <c r="AB4784" s="1129" t="str">
        <f t="shared" si="94"/>
        <v/>
      </c>
    </row>
    <row r="4785" spans="1:28" ht="12.95" customHeight="1">
      <c r="A4785" s="168"/>
      <c r="B4785" s="168"/>
      <c r="C4785" s="532"/>
      <c r="D4785" s="168"/>
      <c r="E4785" s="168"/>
      <c r="F4785" s="168"/>
      <c r="G4785" s="168"/>
      <c r="H4785" s="530"/>
      <c r="I4785" s="530"/>
      <c r="J4785" s="660"/>
      <c r="K4785" s="530"/>
      <c r="L4785" s="657"/>
      <c r="M4785" s="168"/>
      <c r="N4785" s="828"/>
      <c r="O4785" s="168"/>
      <c r="P4785" s="168"/>
      <c r="AB4785" s="1129" t="str">
        <f t="shared" si="94"/>
        <v/>
      </c>
    </row>
    <row r="4786" spans="1:28" ht="12.95" customHeight="1">
      <c r="A4786" s="168"/>
      <c r="B4786" s="168"/>
      <c r="C4786" s="532"/>
      <c r="D4786" s="168"/>
      <c r="E4786" s="168"/>
      <c r="F4786" s="168"/>
      <c r="G4786" s="168"/>
      <c r="H4786" s="530"/>
      <c r="I4786" s="530"/>
      <c r="J4786" s="660"/>
      <c r="K4786" s="530"/>
      <c r="L4786" s="657"/>
      <c r="M4786" s="168"/>
      <c r="N4786" s="828"/>
      <c r="O4786" s="168"/>
      <c r="P4786" s="168"/>
      <c r="AB4786" s="1129" t="str">
        <f t="shared" si="94"/>
        <v/>
      </c>
    </row>
    <row r="4787" spans="1:28" ht="12.95" customHeight="1">
      <c r="A4787" s="168"/>
      <c r="B4787" s="168"/>
      <c r="C4787" s="532"/>
      <c r="D4787" s="168"/>
      <c r="E4787" s="168"/>
      <c r="F4787" s="168"/>
      <c r="G4787" s="168"/>
      <c r="H4787" s="530"/>
      <c r="I4787" s="530"/>
      <c r="J4787" s="660"/>
      <c r="K4787" s="530"/>
      <c r="L4787" s="657"/>
      <c r="M4787" s="168"/>
      <c r="N4787" s="828"/>
      <c r="O4787" s="168"/>
      <c r="P4787" s="168"/>
      <c r="AB4787" s="1129" t="str">
        <f t="shared" si="94"/>
        <v/>
      </c>
    </row>
    <row r="4788" spans="1:28" ht="12.95" customHeight="1">
      <c r="A4788" s="168"/>
      <c r="B4788" s="168"/>
      <c r="C4788" s="532"/>
      <c r="D4788" s="168"/>
      <c r="E4788" s="168"/>
      <c r="F4788" s="168"/>
      <c r="G4788" s="168"/>
      <c r="H4788" s="530"/>
      <c r="I4788" s="530"/>
      <c r="J4788" s="660"/>
      <c r="K4788" s="530"/>
      <c r="L4788" s="657"/>
      <c r="M4788" s="168"/>
      <c r="N4788" s="828"/>
      <c r="O4788" s="168"/>
      <c r="P4788" s="168"/>
      <c r="AB4788" s="1129" t="str">
        <f t="shared" si="94"/>
        <v/>
      </c>
    </row>
    <row r="4789" spans="1:28" ht="12.95" customHeight="1">
      <c r="A4789" s="168"/>
      <c r="B4789" s="168"/>
      <c r="C4789" s="532"/>
      <c r="D4789" s="168"/>
      <c r="E4789" s="168"/>
      <c r="F4789" s="168"/>
      <c r="G4789" s="168"/>
      <c r="H4789" s="530"/>
      <c r="I4789" s="530"/>
      <c r="J4789" s="660"/>
      <c r="K4789" s="530"/>
      <c r="L4789" s="657"/>
      <c r="M4789" s="168"/>
      <c r="N4789" s="828"/>
      <c r="O4789" s="168"/>
      <c r="P4789" s="168"/>
      <c r="AB4789" s="1129" t="str">
        <f t="shared" si="94"/>
        <v/>
      </c>
    </row>
    <row r="4790" spans="1:28" ht="12.95" customHeight="1">
      <c r="A4790" s="168"/>
      <c r="B4790" s="168"/>
      <c r="C4790" s="532"/>
      <c r="D4790" s="168"/>
      <c r="E4790" s="168"/>
      <c r="F4790" s="168"/>
      <c r="G4790" s="168"/>
      <c r="H4790" s="530"/>
      <c r="I4790" s="530"/>
      <c r="J4790" s="660"/>
      <c r="K4790" s="530"/>
      <c r="L4790" s="657"/>
      <c r="M4790" s="168"/>
      <c r="N4790" s="828"/>
      <c r="O4790" s="168"/>
      <c r="P4790" s="168"/>
      <c r="AB4790" s="1129" t="str">
        <f t="shared" si="94"/>
        <v/>
      </c>
    </row>
    <row r="4791" spans="1:28" ht="12.95" customHeight="1">
      <c r="A4791" s="168"/>
      <c r="B4791" s="168"/>
      <c r="C4791" s="532"/>
      <c r="D4791" s="168"/>
      <c r="E4791" s="168"/>
      <c r="F4791" s="168"/>
      <c r="G4791" s="168"/>
      <c r="H4791" s="530"/>
      <c r="I4791" s="530"/>
      <c r="J4791" s="660"/>
      <c r="K4791" s="530"/>
      <c r="L4791" s="657"/>
      <c r="M4791" s="168"/>
      <c r="N4791" s="828"/>
      <c r="O4791" s="168"/>
      <c r="P4791" s="168"/>
      <c r="AB4791" s="1129" t="str">
        <f t="shared" si="94"/>
        <v/>
      </c>
    </row>
    <row r="4792" spans="1:28" ht="12.95" customHeight="1">
      <c r="A4792" s="168"/>
      <c r="B4792" s="168"/>
      <c r="C4792" s="532"/>
      <c r="D4792" s="168"/>
      <c r="E4792" s="168"/>
      <c r="F4792" s="168"/>
      <c r="G4792" s="168"/>
      <c r="H4792" s="530"/>
      <c r="I4792" s="530"/>
      <c r="J4792" s="660"/>
      <c r="K4792" s="530"/>
      <c r="L4792" s="657"/>
      <c r="M4792" s="168"/>
      <c r="N4792" s="828"/>
      <c r="O4792" s="168"/>
      <c r="P4792" s="168"/>
      <c r="AB4792" s="1129" t="str">
        <f t="shared" si="94"/>
        <v/>
      </c>
    </row>
    <row r="4793" spans="1:28" ht="12.95" customHeight="1">
      <c r="A4793" s="168"/>
      <c r="B4793" s="168"/>
      <c r="C4793" s="532"/>
      <c r="D4793" s="168"/>
      <c r="E4793" s="168"/>
      <c r="F4793" s="168"/>
      <c r="G4793" s="168"/>
      <c r="H4793" s="530"/>
      <c r="I4793" s="530"/>
      <c r="J4793" s="660"/>
      <c r="K4793" s="530"/>
      <c r="L4793" s="657"/>
      <c r="M4793" s="168"/>
      <c r="N4793" s="828"/>
      <c r="O4793" s="168"/>
      <c r="P4793" s="168"/>
      <c r="AB4793" s="1129" t="str">
        <f t="shared" si="94"/>
        <v/>
      </c>
    </row>
    <row r="4794" spans="1:28" ht="12.95" customHeight="1">
      <c r="A4794" s="168"/>
      <c r="B4794" s="168"/>
      <c r="C4794" s="532"/>
      <c r="D4794" s="168"/>
      <c r="E4794" s="168"/>
      <c r="F4794" s="168"/>
      <c r="G4794" s="168"/>
      <c r="H4794" s="530"/>
      <c r="I4794" s="530"/>
      <c r="J4794" s="660"/>
      <c r="K4794" s="530"/>
      <c r="L4794" s="657"/>
      <c r="M4794" s="168"/>
      <c r="N4794" s="828"/>
      <c r="O4794" s="168"/>
      <c r="P4794" s="168"/>
      <c r="AB4794" s="1129" t="str">
        <f t="shared" si="94"/>
        <v/>
      </c>
    </row>
    <row r="4795" spans="1:28" ht="12.95" customHeight="1">
      <c r="A4795" s="168"/>
      <c r="B4795" s="168"/>
      <c r="C4795" s="532"/>
      <c r="D4795" s="168"/>
      <c r="E4795" s="168"/>
      <c r="F4795" s="168"/>
      <c r="G4795" s="168"/>
      <c r="H4795" s="530"/>
      <c r="I4795" s="530"/>
      <c r="J4795" s="660"/>
      <c r="K4795" s="530"/>
      <c r="L4795" s="657"/>
      <c r="M4795" s="168"/>
      <c r="N4795" s="828"/>
      <c r="O4795" s="168"/>
      <c r="P4795" s="168"/>
      <c r="AB4795" s="1129" t="str">
        <f t="shared" si="94"/>
        <v/>
      </c>
    </row>
    <row r="4796" spans="1:28" ht="12.95" customHeight="1">
      <c r="A4796" s="168"/>
      <c r="B4796" s="168"/>
      <c r="C4796" s="532"/>
      <c r="D4796" s="168"/>
      <c r="E4796" s="168"/>
      <c r="F4796" s="168"/>
      <c r="G4796" s="168"/>
      <c r="H4796" s="530"/>
      <c r="I4796" s="530"/>
      <c r="J4796" s="660"/>
      <c r="K4796" s="530"/>
      <c r="L4796" s="657"/>
      <c r="M4796" s="168"/>
      <c r="N4796" s="828"/>
      <c r="O4796" s="168"/>
      <c r="P4796" s="168"/>
      <c r="AB4796" s="1129" t="str">
        <f t="shared" si="94"/>
        <v/>
      </c>
    </row>
    <row r="4797" spans="1:28" ht="12.95" customHeight="1">
      <c r="A4797" s="168"/>
      <c r="B4797" s="168"/>
      <c r="C4797" s="532"/>
      <c r="D4797" s="168"/>
      <c r="E4797" s="168"/>
      <c r="F4797" s="168"/>
      <c r="G4797" s="168"/>
      <c r="H4797" s="530"/>
      <c r="I4797" s="530"/>
      <c r="J4797" s="660"/>
      <c r="K4797" s="530"/>
      <c r="L4797" s="657"/>
      <c r="M4797" s="168"/>
      <c r="N4797" s="828"/>
      <c r="O4797" s="168"/>
      <c r="P4797" s="168"/>
      <c r="AB4797" s="1129" t="str">
        <f t="shared" si="94"/>
        <v/>
      </c>
    </row>
    <row r="4798" spans="1:28" ht="12.95" customHeight="1">
      <c r="A4798" s="168"/>
      <c r="B4798" s="168"/>
      <c r="C4798" s="532"/>
      <c r="D4798" s="168"/>
      <c r="E4798" s="168"/>
      <c r="F4798" s="168"/>
      <c r="G4798" s="168"/>
      <c r="H4798" s="530"/>
      <c r="I4798" s="530"/>
      <c r="J4798" s="660"/>
      <c r="K4798" s="530"/>
      <c r="L4798" s="657"/>
      <c r="M4798" s="168"/>
      <c r="N4798" s="828"/>
      <c r="O4798" s="168"/>
      <c r="P4798" s="168"/>
      <c r="AB4798" s="1129" t="str">
        <f t="shared" si="94"/>
        <v/>
      </c>
    </row>
    <row r="4799" spans="1:28" ht="12.95" customHeight="1">
      <c r="A4799" s="168"/>
      <c r="B4799" s="168"/>
      <c r="C4799" s="532"/>
      <c r="D4799" s="168"/>
      <c r="E4799" s="168"/>
      <c r="F4799" s="168"/>
      <c r="G4799" s="168"/>
      <c r="H4799" s="530"/>
      <c r="I4799" s="530"/>
      <c r="J4799" s="660"/>
      <c r="K4799" s="530"/>
      <c r="L4799" s="657"/>
      <c r="M4799" s="168"/>
      <c r="N4799" s="828"/>
      <c r="O4799" s="168"/>
      <c r="P4799" s="168"/>
      <c r="AB4799" s="1129" t="str">
        <f t="shared" si="94"/>
        <v/>
      </c>
    </row>
    <row r="4800" spans="1:28" ht="12.95" customHeight="1">
      <c r="A4800" s="168"/>
      <c r="B4800" s="168"/>
      <c r="C4800" s="532"/>
      <c r="D4800" s="168"/>
      <c r="E4800" s="168"/>
      <c r="F4800" s="168"/>
      <c r="G4800" s="168"/>
      <c r="H4800" s="530"/>
      <c r="I4800" s="530"/>
      <c r="J4800" s="660"/>
      <c r="K4800" s="530"/>
      <c r="L4800" s="657"/>
      <c r="M4800" s="168"/>
      <c r="N4800" s="828"/>
      <c r="O4800" s="168"/>
      <c r="P4800" s="168"/>
      <c r="AB4800" s="1129" t="str">
        <f t="shared" si="94"/>
        <v/>
      </c>
    </row>
    <row r="4801" spans="1:28" ht="12.95" customHeight="1">
      <c r="A4801" s="168"/>
      <c r="B4801" s="168"/>
      <c r="C4801" s="532"/>
      <c r="D4801" s="168"/>
      <c r="E4801" s="168"/>
      <c r="F4801" s="168"/>
      <c r="G4801" s="168"/>
      <c r="H4801" s="530"/>
      <c r="I4801" s="530"/>
      <c r="J4801" s="660"/>
      <c r="K4801" s="530"/>
      <c r="L4801" s="657"/>
      <c r="M4801" s="168"/>
      <c r="N4801" s="828"/>
      <c r="O4801" s="168"/>
      <c r="P4801" s="168"/>
      <c r="AB4801" s="1129" t="str">
        <f t="shared" si="94"/>
        <v/>
      </c>
    </row>
    <row r="4802" spans="1:28" ht="12.95" customHeight="1">
      <c r="A4802" s="168"/>
      <c r="B4802" s="168"/>
      <c r="C4802" s="532"/>
      <c r="D4802" s="168"/>
      <c r="E4802" s="168"/>
      <c r="F4802" s="168"/>
      <c r="G4802" s="168"/>
      <c r="H4802" s="530"/>
      <c r="I4802" s="530"/>
      <c r="J4802" s="660"/>
      <c r="K4802" s="530"/>
      <c r="L4802" s="657"/>
      <c r="M4802" s="168"/>
      <c r="N4802" s="828"/>
      <c r="O4802" s="168"/>
      <c r="P4802" s="168"/>
      <c r="AB4802" s="1129" t="str">
        <f t="shared" si="94"/>
        <v/>
      </c>
    </row>
    <row r="4803" spans="1:28" ht="12.95" customHeight="1">
      <c r="A4803" s="168"/>
      <c r="B4803" s="168"/>
      <c r="C4803" s="532"/>
      <c r="D4803" s="168"/>
      <c r="E4803" s="168"/>
      <c r="F4803" s="168"/>
      <c r="G4803" s="168"/>
      <c r="H4803" s="530"/>
      <c r="I4803" s="530"/>
      <c r="J4803" s="660"/>
      <c r="K4803" s="530"/>
      <c r="L4803" s="657"/>
      <c r="M4803" s="168"/>
      <c r="N4803" s="828"/>
      <c r="O4803" s="168"/>
      <c r="P4803" s="168"/>
      <c r="AB4803" s="1129" t="str">
        <f t="shared" si="94"/>
        <v/>
      </c>
    </row>
    <row r="4804" spans="1:28" ht="12.95" customHeight="1">
      <c r="A4804" s="168"/>
      <c r="B4804" s="168"/>
      <c r="C4804" s="532"/>
      <c r="D4804" s="168"/>
      <c r="E4804" s="168"/>
      <c r="F4804" s="168"/>
      <c r="G4804" s="168"/>
      <c r="H4804" s="530"/>
      <c r="I4804" s="530"/>
      <c r="J4804" s="660"/>
      <c r="K4804" s="530"/>
      <c r="L4804" s="657"/>
      <c r="M4804" s="168"/>
      <c r="N4804" s="828"/>
      <c r="O4804" s="168"/>
      <c r="P4804" s="168"/>
      <c r="AB4804" s="1129" t="str">
        <f t="shared" si="94"/>
        <v/>
      </c>
    </row>
    <row r="4805" spans="1:28" ht="12.95" customHeight="1">
      <c r="A4805" s="168"/>
      <c r="B4805" s="168"/>
      <c r="C4805" s="532"/>
      <c r="D4805" s="168"/>
      <c r="E4805" s="168"/>
      <c r="F4805" s="168"/>
      <c r="G4805" s="168"/>
      <c r="H4805" s="530"/>
      <c r="I4805" s="530"/>
      <c r="J4805" s="660"/>
      <c r="K4805" s="530"/>
      <c r="L4805" s="657"/>
      <c r="M4805" s="168"/>
      <c r="N4805" s="828"/>
      <c r="O4805" s="168"/>
      <c r="P4805" s="168"/>
      <c r="AB4805" s="1129" t="str">
        <f t="shared" si="94"/>
        <v/>
      </c>
    </row>
    <row r="4806" spans="1:28" ht="12.95" customHeight="1">
      <c r="A4806" s="168"/>
      <c r="B4806" s="168"/>
      <c r="C4806" s="532"/>
      <c r="D4806" s="168"/>
      <c r="E4806" s="168"/>
      <c r="F4806" s="168"/>
      <c r="G4806" s="168"/>
      <c r="H4806" s="530"/>
      <c r="I4806" s="530"/>
      <c r="J4806" s="660"/>
      <c r="K4806" s="530"/>
      <c r="L4806" s="657"/>
      <c r="M4806" s="168"/>
      <c r="N4806" s="828"/>
      <c r="O4806" s="168"/>
      <c r="P4806" s="168"/>
      <c r="AB4806" s="1129" t="str">
        <f t="shared" si="94"/>
        <v/>
      </c>
    </row>
    <row r="4807" spans="1:28" ht="12.95" customHeight="1">
      <c r="A4807" s="168"/>
      <c r="B4807" s="168"/>
      <c r="C4807" s="532"/>
      <c r="D4807" s="168"/>
      <c r="E4807" s="168"/>
      <c r="F4807" s="168"/>
      <c r="G4807" s="168"/>
      <c r="H4807" s="530"/>
      <c r="I4807" s="530"/>
      <c r="J4807" s="660"/>
      <c r="K4807" s="530"/>
      <c r="L4807" s="657"/>
      <c r="M4807" s="168"/>
      <c r="N4807" s="828"/>
      <c r="O4807" s="168"/>
      <c r="P4807" s="168"/>
      <c r="AB4807" s="1129" t="str">
        <f t="shared" si="94"/>
        <v/>
      </c>
    </row>
    <row r="4808" spans="1:28" ht="12.95" customHeight="1">
      <c r="A4808" s="168"/>
      <c r="B4808" s="168"/>
      <c r="C4808" s="532"/>
      <c r="D4808" s="168"/>
      <c r="E4808" s="168"/>
      <c r="F4808" s="168"/>
      <c r="G4808" s="168"/>
      <c r="H4808" s="530"/>
      <c r="I4808" s="530"/>
      <c r="J4808" s="660"/>
      <c r="K4808" s="530"/>
      <c r="L4808" s="657"/>
      <c r="M4808" s="168"/>
      <c r="N4808" s="828"/>
      <c r="O4808" s="168"/>
      <c r="P4808" s="168"/>
      <c r="AB4808" s="1129" t="str">
        <f t="shared" si="94"/>
        <v/>
      </c>
    </row>
    <row r="4809" spans="1:28" ht="12.95" customHeight="1">
      <c r="A4809" s="168"/>
      <c r="B4809" s="168"/>
      <c r="C4809" s="532"/>
      <c r="D4809" s="168"/>
      <c r="E4809" s="168"/>
      <c r="F4809" s="168"/>
      <c r="G4809" s="168"/>
      <c r="H4809" s="530"/>
      <c r="I4809" s="530"/>
      <c r="J4809" s="660"/>
      <c r="K4809" s="530"/>
      <c r="L4809" s="657"/>
      <c r="M4809" s="168"/>
      <c r="N4809" s="828"/>
      <c r="O4809" s="168"/>
      <c r="P4809" s="168"/>
      <c r="AB4809" s="1129" t="str">
        <f t="shared" si="94"/>
        <v/>
      </c>
    </row>
    <row r="4810" spans="1:28" ht="12.95" customHeight="1">
      <c r="A4810" s="168"/>
      <c r="B4810" s="168"/>
      <c r="C4810" s="532"/>
      <c r="D4810" s="168"/>
      <c r="E4810" s="168"/>
      <c r="F4810" s="168"/>
      <c r="G4810" s="168"/>
      <c r="H4810" s="530"/>
      <c r="I4810" s="530"/>
      <c r="J4810" s="660"/>
      <c r="K4810" s="530"/>
      <c r="L4810" s="657"/>
      <c r="M4810" s="168"/>
      <c r="N4810" s="828"/>
      <c r="O4810" s="168"/>
      <c r="P4810" s="168"/>
      <c r="AB4810" s="1129" t="str">
        <f t="shared" si="94"/>
        <v/>
      </c>
    </row>
    <row r="4811" spans="1:28" ht="12.95" customHeight="1">
      <c r="A4811" s="168"/>
      <c r="B4811" s="168"/>
      <c r="C4811" s="532"/>
      <c r="D4811" s="168"/>
      <c r="E4811" s="168"/>
      <c r="F4811" s="168"/>
      <c r="G4811" s="168"/>
      <c r="H4811" s="530"/>
      <c r="I4811" s="530"/>
      <c r="J4811" s="660"/>
      <c r="K4811" s="530"/>
      <c r="L4811" s="657"/>
      <c r="M4811" s="168"/>
      <c r="N4811" s="828"/>
      <c r="O4811" s="168"/>
      <c r="P4811" s="168"/>
      <c r="AB4811" s="1129" t="str">
        <f t="shared" ref="AB4811:AB4874" si="95">IF(TRIM(A4811)="","",CONCATENATE(TRIM(D4811),TRIM(E4811)))</f>
        <v/>
      </c>
    </row>
    <row r="4812" spans="1:28" ht="12.95" customHeight="1">
      <c r="A4812" s="168"/>
      <c r="B4812" s="168"/>
      <c r="C4812" s="532"/>
      <c r="D4812" s="168"/>
      <c r="E4812" s="168"/>
      <c r="F4812" s="168"/>
      <c r="G4812" s="168"/>
      <c r="H4812" s="530"/>
      <c r="I4812" s="530"/>
      <c r="J4812" s="660"/>
      <c r="K4812" s="530"/>
      <c r="L4812" s="657"/>
      <c r="M4812" s="168"/>
      <c r="N4812" s="828"/>
      <c r="O4812" s="168"/>
      <c r="P4812" s="168"/>
      <c r="AB4812" s="1129" t="str">
        <f t="shared" si="95"/>
        <v/>
      </c>
    </row>
    <row r="4813" spans="1:28" ht="12.95" customHeight="1">
      <c r="A4813" s="168"/>
      <c r="B4813" s="168"/>
      <c r="C4813" s="532"/>
      <c r="D4813" s="168"/>
      <c r="E4813" s="168"/>
      <c r="F4813" s="168"/>
      <c r="G4813" s="168"/>
      <c r="H4813" s="530"/>
      <c r="I4813" s="530"/>
      <c r="J4813" s="660"/>
      <c r="K4813" s="530"/>
      <c r="L4813" s="657"/>
      <c r="M4813" s="168"/>
      <c r="N4813" s="828"/>
      <c r="O4813" s="168"/>
      <c r="P4813" s="168"/>
      <c r="AB4813" s="1129" t="str">
        <f t="shared" si="95"/>
        <v/>
      </c>
    </row>
    <row r="4814" spans="1:28" ht="12.95" customHeight="1">
      <c r="A4814" s="168"/>
      <c r="B4814" s="168"/>
      <c r="C4814" s="532"/>
      <c r="D4814" s="168"/>
      <c r="E4814" s="168"/>
      <c r="F4814" s="168"/>
      <c r="G4814" s="168"/>
      <c r="H4814" s="530"/>
      <c r="I4814" s="530"/>
      <c r="J4814" s="660"/>
      <c r="K4814" s="530"/>
      <c r="L4814" s="657"/>
      <c r="M4814" s="168"/>
      <c r="N4814" s="828"/>
      <c r="O4814" s="168"/>
      <c r="P4814" s="168"/>
      <c r="AB4814" s="1129" t="str">
        <f t="shared" si="95"/>
        <v/>
      </c>
    </row>
    <row r="4815" spans="1:28" ht="12.95" customHeight="1">
      <c r="A4815" s="168"/>
      <c r="B4815" s="168"/>
      <c r="C4815" s="532"/>
      <c r="D4815" s="168"/>
      <c r="E4815" s="168"/>
      <c r="F4815" s="168"/>
      <c r="G4815" s="168"/>
      <c r="H4815" s="530"/>
      <c r="I4815" s="530"/>
      <c r="J4815" s="660"/>
      <c r="K4815" s="530"/>
      <c r="L4815" s="657"/>
      <c r="M4815" s="168"/>
      <c r="N4815" s="828"/>
      <c r="O4815" s="168"/>
      <c r="P4815" s="168"/>
      <c r="AB4815" s="1129" t="str">
        <f t="shared" si="95"/>
        <v/>
      </c>
    </row>
    <row r="4816" spans="1:28" ht="12.95" customHeight="1">
      <c r="A4816" s="168"/>
      <c r="B4816" s="168"/>
      <c r="C4816" s="532"/>
      <c r="D4816" s="168"/>
      <c r="E4816" s="168"/>
      <c r="F4816" s="168"/>
      <c r="G4816" s="168"/>
      <c r="H4816" s="530"/>
      <c r="I4816" s="530"/>
      <c r="J4816" s="660"/>
      <c r="K4816" s="530"/>
      <c r="L4816" s="657"/>
      <c r="M4816" s="168"/>
      <c r="N4816" s="828"/>
      <c r="O4816" s="168"/>
      <c r="P4816" s="168"/>
      <c r="AB4816" s="1129" t="str">
        <f t="shared" si="95"/>
        <v/>
      </c>
    </row>
    <row r="4817" spans="1:28" ht="12.95" customHeight="1">
      <c r="A4817" s="168"/>
      <c r="B4817" s="168"/>
      <c r="C4817" s="532"/>
      <c r="D4817" s="168"/>
      <c r="E4817" s="168"/>
      <c r="F4817" s="168"/>
      <c r="G4817" s="168"/>
      <c r="H4817" s="530"/>
      <c r="I4817" s="530"/>
      <c r="J4817" s="660"/>
      <c r="K4817" s="530"/>
      <c r="L4817" s="657"/>
      <c r="M4817" s="168"/>
      <c r="N4817" s="828"/>
      <c r="O4817" s="168"/>
      <c r="P4817" s="168"/>
      <c r="AB4817" s="1129" t="str">
        <f t="shared" si="95"/>
        <v/>
      </c>
    </row>
    <row r="4818" spans="1:28" ht="12.95" customHeight="1">
      <c r="A4818" s="168"/>
      <c r="B4818" s="168"/>
      <c r="C4818" s="532"/>
      <c r="D4818" s="168"/>
      <c r="E4818" s="168"/>
      <c r="F4818" s="168"/>
      <c r="G4818" s="168"/>
      <c r="H4818" s="530"/>
      <c r="I4818" s="530"/>
      <c r="J4818" s="660"/>
      <c r="K4818" s="530"/>
      <c r="L4818" s="657"/>
      <c r="M4818" s="168"/>
      <c r="N4818" s="828"/>
      <c r="O4818" s="168"/>
      <c r="P4818" s="168"/>
      <c r="AB4818" s="1129" t="str">
        <f t="shared" si="95"/>
        <v/>
      </c>
    </row>
    <row r="4819" spans="1:28" ht="12.95" customHeight="1">
      <c r="A4819" s="168"/>
      <c r="B4819" s="168"/>
      <c r="C4819" s="532"/>
      <c r="D4819" s="168"/>
      <c r="E4819" s="168"/>
      <c r="F4819" s="168"/>
      <c r="G4819" s="168"/>
      <c r="H4819" s="530"/>
      <c r="I4819" s="530"/>
      <c r="J4819" s="660"/>
      <c r="K4819" s="530"/>
      <c r="L4819" s="657"/>
      <c r="M4819" s="168"/>
      <c r="N4819" s="828"/>
      <c r="O4819" s="168"/>
      <c r="P4819" s="168"/>
      <c r="AB4819" s="1129" t="str">
        <f t="shared" si="95"/>
        <v/>
      </c>
    </row>
    <row r="4820" spans="1:28" ht="12.95" customHeight="1">
      <c r="A4820" s="168"/>
      <c r="B4820" s="168"/>
      <c r="C4820" s="532"/>
      <c r="D4820" s="168"/>
      <c r="E4820" s="168"/>
      <c r="F4820" s="168"/>
      <c r="G4820" s="168"/>
      <c r="H4820" s="530"/>
      <c r="I4820" s="530"/>
      <c r="J4820" s="660"/>
      <c r="K4820" s="530"/>
      <c r="L4820" s="657"/>
      <c r="M4820" s="168"/>
      <c r="N4820" s="828"/>
      <c r="O4820" s="168"/>
      <c r="P4820" s="168"/>
      <c r="AB4820" s="1129" t="str">
        <f t="shared" si="95"/>
        <v/>
      </c>
    </row>
    <row r="4821" spans="1:28" ht="12.95" customHeight="1">
      <c r="A4821" s="168"/>
      <c r="B4821" s="168"/>
      <c r="C4821" s="532"/>
      <c r="D4821" s="168"/>
      <c r="E4821" s="168"/>
      <c r="F4821" s="168"/>
      <c r="G4821" s="168"/>
      <c r="H4821" s="530"/>
      <c r="I4821" s="530"/>
      <c r="J4821" s="660"/>
      <c r="K4821" s="530"/>
      <c r="L4821" s="657"/>
      <c r="M4821" s="168"/>
      <c r="N4821" s="828"/>
      <c r="O4821" s="168"/>
      <c r="P4821" s="168"/>
      <c r="AB4821" s="1129" t="str">
        <f t="shared" si="95"/>
        <v/>
      </c>
    </row>
    <row r="4822" spans="1:28" ht="12.95" customHeight="1">
      <c r="A4822" s="168"/>
      <c r="B4822" s="168"/>
      <c r="C4822" s="532"/>
      <c r="D4822" s="168"/>
      <c r="E4822" s="168"/>
      <c r="F4822" s="168"/>
      <c r="G4822" s="168"/>
      <c r="H4822" s="530"/>
      <c r="I4822" s="530"/>
      <c r="J4822" s="660"/>
      <c r="K4822" s="530"/>
      <c r="L4822" s="657"/>
      <c r="M4822" s="168"/>
      <c r="N4822" s="828"/>
      <c r="O4822" s="168"/>
      <c r="P4822" s="168"/>
      <c r="AB4822" s="1129" t="str">
        <f t="shared" si="95"/>
        <v/>
      </c>
    </row>
    <row r="4823" spans="1:28" ht="12.95" customHeight="1">
      <c r="A4823" s="168"/>
      <c r="B4823" s="168"/>
      <c r="C4823" s="532"/>
      <c r="D4823" s="168"/>
      <c r="E4823" s="168"/>
      <c r="F4823" s="168"/>
      <c r="G4823" s="168"/>
      <c r="H4823" s="530"/>
      <c r="I4823" s="530"/>
      <c r="J4823" s="660"/>
      <c r="K4823" s="530"/>
      <c r="L4823" s="657"/>
      <c r="M4823" s="168"/>
      <c r="N4823" s="828"/>
      <c r="O4823" s="168"/>
      <c r="P4823" s="168"/>
      <c r="AB4823" s="1129" t="str">
        <f t="shared" si="95"/>
        <v/>
      </c>
    </row>
    <row r="4824" spans="1:28" ht="12.95" customHeight="1">
      <c r="A4824" s="168"/>
      <c r="B4824" s="168"/>
      <c r="C4824" s="532"/>
      <c r="D4824" s="168"/>
      <c r="E4824" s="168"/>
      <c r="F4824" s="168"/>
      <c r="G4824" s="168"/>
      <c r="H4824" s="530"/>
      <c r="I4824" s="530"/>
      <c r="J4824" s="660"/>
      <c r="K4824" s="530"/>
      <c r="L4824" s="657"/>
      <c r="M4824" s="168"/>
      <c r="N4824" s="828"/>
      <c r="O4824" s="168"/>
      <c r="P4824" s="168"/>
      <c r="AB4824" s="1129" t="str">
        <f t="shared" si="95"/>
        <v/>
      </c>
    </row>
    <row r="4825" spans="1:28" ht="12.95" customHeight="1">
      <c r="A4825" s="168"/>
      <c r="B4825" s="168"/>
      <c r="C4825" s="532"/>
      <c r="D4825" s="168"/>
      <c r="E4825" s="168"/>
      <c r="F4825" s="168"/>
      <c r="G4825" s="168"/>
      <c r="H4825" s="530"/>
      <c r="I4825" s="530"/>
      <c r="J4825" s="660"/>
      <c r="K4825" s="530"/>
      <c r="L4825" s="657"/>
      <c r="M4825" s="168"/>
      <c r="N4825" s="828"/>
      <c r="O4825" s="168"/>
      <c r="P4825" s="168"/>
      <c r="AB4825" s="1129" t="str">
        <f t="shared" si="95"/>
        <v/>
      </c>
    </row>
    <row r="4826" spans="1:28" ht="12.95" customHeight="1">
      <c r="A4826" s="168"/>
      <c r="B4826" s="168"/>
      <c r="C4826" s="532"/>
      <c r="D4826" s="168"/>
      <c r="E4826" s="168"/>
      <c r="F4826" s="168"/>
      <c r="G4826" s="168"/>
      <c r="H4826" s="530"/>
      <c r="I4826" s="530"/>
      <c r="J4826" s="660"/>
      <c r="K4826" s="530"/>
      <c r="L4826" s="657"/>
      <c r="M4826" s="168"/>
      <c r="N4826" s="828"/>
      <c r="O4826" s="168"/>
      <c r="P4826" s="168"/>
      <c r="AB4826" s="1129" t="str">
        <f t="shared" si="95"/>
        <v/>
      </c>
    </row>
    <row r="4827" spans="1:28" ht="12.95" customHeight="1">
      <c r="A4827" s="168"/>
      <c r="B4827" s="168"/>
      <c r="C4827" s="532"/>
      <c r="D4827" s="168"/>
      <c r="E4827" s="168"/>
      <c r="F4827" s="168"/>
      <c r="G4827" s="168"/>
      <c r="H4827" s="530"/>
      <c r="I4827" s="530"/>
      <c r="J4827" s="660"/>
      <c r="K4827" s="530"/>
      <c r="L4827" s="657"/>
      <c r="M4827" s="168"/>
      <c r="N4827" s="828"/>
      <c r="O4827" s="168"/>
      <c r="P4827" s="168"/>
      <c r="AB4827" s="1129" t="str">
        <f t="shared" si="95"/>
        <v/>
      </c>
    </row>
    <row r="4828" spans="1:28" ht="12.95" customHeight="1">
      <c r="A4828" s="168"/>
      <c r="B4828" s="168"/>
      <c r="C4828" s="532"/>
      <c r="D4828" s="168"/>
      <c r="E4828" s="168"/>
      <c r="F4828" s="168"/>
      <c r="G4828" s="168"/>
      <c r="H4828" s="530"/>
      <c r="I4828" s="530"/>
      <c r="J4828" s="660"/>
      <c r="K4828" s="530"/>
      <c r="L4828" s="657"/>
      <c r="M4828" s="168"/>
      <c r="N4828" s="828"/>
      <c r="O4828" s="168"/>
      <c r="P4828" s="168"/>
      <c r="AB4828" s="1129" t="str">
        <f t="shared" si="95"/>
        <v/>
      </c>
    </row>
    <row r="4829" spans="1:28" ht="12.95" customHeight="1">
      <c r="A4829" s="168"/>
      <c r="B4829" s="168"/>
      <c r="C4829" s="532"/>
      <c r="D4829" s="168"/>
      <c r="E4829" s="168"/>
      <c r="F4829" s="168"/>
      <c r="G4829" s="168"/>
      <c r="H4829" s="530"/>
      <c r="I4829" s="530"/>
      <c r="J4829" s="660"/>
      <c r="K4829" s="530"/>
      <c r="L4829" s="657"/>
      <c r="M4829" s="168"/>
      <c r="N4829" s="828"/>
      <c r="O4829" s="168"/>
      <c r="P4829" s="168"/>
      <c r="AB4829" s="1129" t="str">
        <f t="shared" si="95"/>
        <v/>
      </c>
    </row>
    <row r="4830" spans="1:28" ht="12.95" customHeight="1">
      <c r="A4830" s="168"/>
      <c r="B4830" s="168"/>
      <c r="C4830" s="532"/>
      <c r="D4830" s="168"/>
      <c r="E4830" s="168"/>
      <c r="F4830" s="168"/>
      <c r="G4830" s="168"/>
      <c r="H4830" s="530"/>
      <c r="I4830" s="530"/>
      <c r="J4830" s="660"/>
      <c r="K4830" s="530"/>
      <c r="L4830" s="657"/>
      <c r="M4830" s="168"/>
      <c r="N4830" s="828"/>
      <c r="O4830" s="168"/>
      <c r="P4830" s="168"/>
      <c r="AB4830" s="1129" t="str">
        <f t="shared" si="95"/>
        <v/>
      </c>
    </row>
    <row r="4831" spans="1:28" ht="12.95" customHeight="1">
      <c r="A4831" s="168"/>
      <c r="B4831" s="168"/>
      <c r="C4831" s="532"/>
      <c r="D4831" s="168"/>
      <c r="E4831" s="168"/>
      <c r="F4831" s="168"/>
      <c r="G4831" s="168"/>
      <c r="H4831" s="530"/>
      <c r="I4831" s="530"/>
      <c r="J4831" s="660"/>
      <c r="K4831" s="530"/>
      <c r="L4831" s="657"/>
      <c r="M4831" s="168"/>
      <c r="N4831" s="828"/>
      <c r="O4831" s="168"/>
      <c r="P4831" s="168"/>
      <c r="AB4831" s="1129" t="str">
        <f t="shared" si="95"/>
        <v/>
      </c>
    </row>
    <row r="4832" spans="1:28" ht="12.95" customHeight="1">
      <c r="A4832" s="168"/>
      <c r="B4832" s="168"/>
      <c r="C4832" s="532"/>
      <c r="D4832" s="168"/>
      <c r="E4832" s="168"/>
      <c r="F4832" s="168"/>
      <c r="G4832" s="168"/>
      <c r="H4832" s="530"/>
      <c r="I4832" s="530"/>
      <c r="J4832" s="660"/>
      <c r="K4832" s="530"/>
      <c r="L4832" s="657"/>
      <c r="M4832" s="168"/>
      <c r="N4832" s="828"/>
      <c r="O4832" s="168"/>
      <c r="P4832" s="168"/>
      <c r="AB4832" s="1129" t="str">
        <f t="shared" si="95"/>
        <v/>
      </c>
    </row>
    <row r="4833" spans="1:28" ht="12.95" customHeight="1">
      <c r="A4833" s="168"/>
      <c r="B4833" s="168"/>
      <c r="C4833" s="532"/>
      <c r="D4833" s="168"/>
      <c r="E4833" s="168"/>
      <c r="F4833" s="168"/>
      <c r="G4833" s="168"/>
      <c r="H4833" s="530"/>
      <c r="I4833" s="530"/>
      <c r="J4833" s="660"/>
      <c r="K4833" s="530"/>
      <c r="L4833" s="657"/>
      <c r="M4833" s="168"/>
      <c r="N4833" s="828"/>
      <c r="O4833" s="168"/>
      <c r="P4833" s="168"/>
      <c r="AB4833" s="1129" t="str">
        <f t="shared" si="95"/>
        <v/>
      </c>
    </row>
    <row r="4834" spans="1:28" ht="12.95" customHeight="1">
      <c r="A4834" s="168"/>
      <c r="B4834" s="168"/>
      <c r="C4834" s="532"/>
      <c r="D4834" s="168"/>
      <c r="E4834" s="168"/>
      <c r="F4834" s="168"/>
      <c r="G4834" s="168"/>
      <c r="H4834" s="530"/>
      <c r="I4834" s="530"/>
      <c r="J4834" s="660"/>
      <c r="K4834" s="530"/>
      <c r="L4834" s="657"/>
      <c r="M4834" s="168"/>
      <c r="N4834" s="828"/>
      <c r="O4834" s="168"/>
      <c r="P4834" s="168"/>
      <c r="AB4834" s="1129" t="str">
        <f t="shared" si="95"/>
        <v/>
      </c>
    </row>
    <row r="4835" spans="1:28" ht="12.95" customHeight="1">
      <c r="A4835" s="168"/>
      <c r="B4835" s="168"/>
      <c r="C4835" s="532"/>
      <c r="D4835" s="168"/>
      <c r="E4835" s="168"/>
      <c r="F4835" s="168"/>
      <c r="G4835" s="168"/>
      <c r="H4835" s="530"/>
      <c r="I4835" s="530"/>
      <c r="J4835" s="660"/>
      <c r="K4835" s="530"/>
      <c r="L4835" s="657"/>
      <c r="M4835" s="168"/>
      <c r="N4835" s="828"/>
      <c r="O4835" s="168"/>
      <c r="P4835" s="168"/>
      <c r="AB4835" s="1129" t="str">
        <f t="shared" si="95"/>
        <v/>
      </c>
    </row>
    <row r="4836" spans="1:28" ht="12.95" customHeight="1">
      <c r="A4836" s="168"/>
      <c r="B4836" s="168"/>
      <c r="C4836" s="532"/>
      <c r="D4836" s="168"/>
      <c r="E4836" s="168"/>
      <c r="F4836" s="168"/>
      <c r="G4836" s="168"/>
      <c r="H4836" s="530"/>
      <c r="I4836" s="530"/>
      <c r="J4836" s="660"/>
      <c r="K4836" s="530"/>
      <c r="L4836" s="657"/>
      <c r="M4836" s="168"/>
      <c r="N4836" s="828"/>
      <c r="O4836" s="168"/>
      <c r="P4836" s="168"/>
      <c r="AB4836" s="1129" t="str">
        <f t="shared" si="95"/>
        <v/>
      </c>
    </row>
    <row r="4837" spans="1:28" ht="12.95" customHeight="1">
      <c r="A4837" s="168"/>
      <c r="B4837" s="168"/>
      <c r="C4837" s="532"/>
      <c r="D4837" s="168"/>
      <c r="E4837" s="168"/>
      <c r="F4837" s="168"/>
      <c r="G4837" s="168"/>
      <c r="H4837" s="530"/>
      <c r="I4837" s="530"/>
      <c r="J4837" s="660"/>
      <c r="K4837" s="530"/>
      <c r="L4837" s="657"/>
      <c r="M4837" s="168"/>
      <c r="N4837" s="828"/>
      <c r="O4837" s="168"/>
      <c r="P4837" s="168"/>
      <c r="AB4837" s="1129" t="str">
        <f t="shared" si="95"/>
        <v/>
      </c>
    </row>
    <row r="4838" spans="1:28" ht="12.95" customHeight="1">
      <c r="A4838" s="168"/>
      <c r="B4838" s="168"/>
      <c r="C4838" s="532"/>
      <c r="D4838" s="168"/>
      <c r="E4838" s="168"/>
      <c r="F4838" s="168"/>
      <c r="G4838" s="168"/>
      <c r="H4838" s="530"/>
      <c r="I4838" s="530"/>
      <c r="J4838" s="660"/>
      <c r="K4838" s="530"/>
      <c r="L4838" s="657"/>
      <c r="M4838" s="168"/>
      <c r="N4838" s="828"/>
      <c r="O4838" s="168"/>
      <c r="P4838" s="168"/>
      <c r="AB4838" s="1129" t="str">
        <f t="shared" si="95"/>
        <v/>
      </c>
    </row>
    <row r="4839" spans="1:28" ht="12.95" customHeight="1">
      <c r="A4839" s="168"/>
      <c r="B4839" s="168"/>
      <c r="C4839" s="532"/>
      <c r="D4839" s="168"/>
      <c r="E4839" s="168"/>
      <c r="F4839" s="168"/>
      <c r="G4839" s="168"/>
      <c r="H4839" s="530"/>
      <c r="I4839" s="530"/>
      <c r="J4839" s="660"/>
      <c r="K4839" s="530"/>
      <c r="L4839" s="657"/>
      <c r="M4839" s="168"/>
      <c r="N4839" s="828"/>
      <c r="O4839" s="168"/>
      <c r="P4839" s="168"/>
      <c r="AB4839" s="1129" t="str">
        <f t="shared" si="95"/>
        <v/>
      </c>
    </row>
    <row r="4840" spans="1:28" ht="12.95" customHeight="1">
      <c r="A4840" s="168"/>
      <c r="B4840" s="168"/>
      <c r="C4840" s="532"/>
      <c r="D4840" s="168"/>
      <c r="E4840" s="168"/>
      <c r="F4840" s="168"/>
      <c r="G4840" s="168"/>
      <c r="H4840" s="530"/>
      <c r="I4840" s="530"/>
      <c r="J4840" s="660"/>
      <c r="K4840" s="530"/>
      <c r="L4840" s="657"/>
      <c r="M4840" s="168"/>
      <c r="N4840" s="828"/>
      <c r="O4840" s="168"/>
      <c r="P4840" s="168"/>
      <c r="AB4840" s="1129" t="str">
        <f t="shared" si="95"/>
        <v/>
      </c>
    </row>
    <row r="4841" spans="1:28" ht="12.95" customHeight="1">
      <c r="A4841" s="168"/>
      <c r="B4841" s="168"/>
      <c r="C4841" s="532"/>
      <c r="D4841" s="168"/>
      <c r="E4841" s="168"/>
      <c r="F4841" s="168"/>
      <c r="G4841" s="168"/>
      <c r="H4841" s="530"/>
      <c r="I4841" s="530"/>
      <c r="J4841" s="660"/>
      <c r="K4841" s="530"/>
      <c r="L4841" s="657"/>
      <c r="M4841" s="168"/>
      <c r="N4841" s="828"/>
      <c r="O4841" s="168"/>
      <c r="P4841" s="168"/>
      <c r="AB4841" s="1129" t="str">
        <f t="shared" si="95"/>
        <v/>
      </c>
    </row>
    <row r="4842" spans="1:28" ht="12.95" customHeight="1">
      <c r="A4842" s="168"/>
      <c r="B4842" s="168"/>
      <c r="C4842" s="532"/>
      <c r="D4842" s="168"/>
      <c r="E4842" s="168"/>
      <c r="F4842" s="168"/>
      <c r="G4842" s="168"/>
      <c r="H4842" s="530"/>
      <c r="I4842" s="530"/>
      <c r="J4842" s="660"/>
      <c r="K4842" s="530"/>
      <c r="L4842" s="657"/>
      <c r="M4842" s="168"/>
      <c r="N4842" s="828"/>
      <c r="O4842" s="168"/>
      <c r="P4842" s="168"/>
      <c r="AB4842" s="1129" t="str">
        <f t="shared" si="95"/>
        <v/>
      </c>
    </row>
    <row r="4843" spans="1:28" ht="12.95" customHeight="1">
      <c r="A4843" s="168"/>
      <c r="B4843" s="168"/>
      <c r="C4843" s="532"/>
      <c r="D4843" s="168"/>
      <c r="E4843" s="168"/>
      <c r="F4843" s="168"/>
      <c r="G4843" s="168"/>
      <c r="H4843" s="530"/>
      <c r="I4843" s="530"/>
      <c r="J4843" s="660"/>
      <c r="K4843" s="530"/>
      <c r="L4843" s="657"/>
      <c r="M4843" s="168"/>
      <c r="N4843" s="828"/>
      <c r="O4843" s="168"/>
      <c r="P4843" s="168"/>
      <c r="AB4843" s="1129" t="str">
        <f t="shared" si="95"/>
        <v/>
      </c>
    </row>
    <row r="4844" spans="1:28" ht="12.95" customHeight="1">
      <c r="A4844" s="168"/>
      <c r="B4844" s="168"/>
      <c r="C4844" s="532"/>
      <c r="D4844" s="168"/>
      <c r="E4844" s="168"/>
      <c r="F4844" s="168"/>
      <c r="G4844" s="168"/>
      <c r="H4844" s="530"/>
      <c r="I4844" s="530"/>
      <c r="J4844" s="660"/>
      <c r="K4844" s="530"/>
      <c r="L4844" s="657"/>
      <c r="M4844" s="168"/>
      <c r="N4844" s="828"/>
      <c r="O4844" s="168"/>
      <c r="P4844" s="168"/>
      <c r="AB4844" s="1129" t="str">
        <f t="shared" si="95"/>
        <v/>
      </c>
    </row>
    <row r="4845" spans="1:28" ht="12.95" customHeight="1">
      <c r="A4845" s="168"/>
      <c r="B4845" s="168"/>
      <c r="C4845" s="532"/>
      <c r="D4845" s="168"/>
      <c r="E4845" s="168"/>
      <c r="F4845" s="168"/>
      <c r="G4845" s="168"/>
      <c r="H4845" s="530"/>
      <c r="I4845" s="530"/>
      <c r="J4845" s="660"/>
      <c r="K4845" s="530"/>
      <c r="L4845" s="657"/>
      <c r="M4845" s="168"/>
      <c r="N4845" s="828"/>
      <c r="O4845" s="168"/>
      <c r="P4845" s="168"/>
      <c r="AB4845" s="1129" t="str">
        <f t="shared" si="95"/>
        <v/>
      </c>
    </row>
    <row r="4846" spans="1:28" ht="12.95" customHeight="1">
      <c r="A4846" s="168"/>
      <c r="B4846" s="168"/>
      <c r="C4846" s="532"/>
      <c r="D4846" s="168"/>
      <c r="E4846" s="168"/>
      <c r="F4846" s="168"/>
      <c r="G4846" s="168"/>
      <c r="H4846" s="530"/>
      <c r="I4846" s="530"/>
      <c r="J4846" s="660"/>
      <c r="K4846" s="530"/>
      <c r="L4846" s="657"/>
      <c r="M4846" s="168"/>
      <c r="N4846" s="828"/>
      <c r="O4846" s="168"/>
      <c r="P4846" s="168"/>
      <c r="AB4846" s="1129" t="str">
        <f t="shared" si="95"/>
        <v/>
      </c>
    </row>
    <row r="4847" spans="1:28" ht="12.95" customHeight="1">
      <c r="A4847" s="168"/>
      <c r="B4847" s="168"/>
      <c r="C4847" s="532"/>
      <c r="D4847" s="168"/>
      <c r="E4847" s="168"/>
      <c r="F4847" s="168"/>
      <c r="G4847" s="168"/>
      <c r="H4847" s="530"/>
      <c r="I4847" s="530"/>
      <c r="J4847" s="660"/>
      <c r="K4847" s="530"/>
      <c r="L4847" s="657"/>
      <c r="M4847" s="168"/>
      <c r="N4847" s="828"/>
      <c r="O4847" s="168"/>
      <c r="P4847" s="168"/>
      <c r="AB4847" s="1129" t="str">
        <f t="shared" si="95"/>
        <v/>
      </c>
    </row>
    <row r="4848" spans="1:28" ht="12.95" customHeight="1">
      <c r="A4848" s="168"/>
      <c r="B4848" s="168"/>
      <c r="C4848" s="532"/>
      <c r="D4848" s="168"/>
      <c r="E4848" s="168"/>
      <c r="F4848" s="168"/>
      <c r="G4848" s="168"/>
      <c r="H4848" s="530"/>
      <c r="I4848" s="530"/>
      <c r="J4848" s="660"/>
      <c r="K4848" s="530"/>
      <c r="L4848" s="657"/>
      <c r="M4848" s="168"/>
      <c r="N4848" s="828"/>
      <c r="O4848" s="168"/>
      <c r="P4848" s="168"/>
      <c r="AB4848" s="1129" t="str">
        <f t="shared" si="95"/>
        <v/>
      </c>
    </row>
    <row r="4849" spans="1:28" ht="12.95" customHeight="1">
      <c r="A4849" s="168"/>
      <c r="B4849" s="168"/>
      <c r="C4849" s="532"/>
      <c r="D4849" s="168"/>
      <c r="E4849" s="168"/>
      <c r="F4849" s="168"/>
      <c r="G4849" s="168"/>
      <c r="H4849" s="530"/>
      <c r="I4849" s="530"/>
      <c r="J4849" s="660"/>
      <c r="K4849" s="530"/>
      <c r="L4849" s="657"/>
      <c r="M4849" s="168"/>
      <c r="N4849" s="828"/>
      <c r="O4849" s="168"/>
      <c r="P4849" s="168"/>
      <c r="AB4849" s="1129" t="str">
        <f t="shared" si="95"/>
        <v/>
      </c>
    </row>
    <row r="4850" spans="1:28" ht="12.95" customHeight="1">
      <c r="A4850" s="168"/>
      <c r="B4850" s="168"/>
      <c r="C4850" s="532"/>
      <c r="D4850" s="168"/>
      <c r="E4850" s="168"/>
      <c r="F4850" s="168"/>
      <c r="G4850" s="168"/>
      <c r="H4850" s="530"/>
      <c r="I4850" s="530"/>
      <c r="J4850" s="660"/>
      <c r="K4850" s="530"/>
      <c r="L4850" s="657"/>
      <c r="M4850" s="168"/>
      <c r="N4850" s="828"/>
      <c r="O4850" s="168"/>
      <c r="P4850" s="168"/>
      <c r="AB4850" s="1129" t="str">
        <f t="shared" si="95"/>
        <v/>
      </c>
    </row>
    <row r="4851" spans="1:28" ht="12.95" customHeight="1">
      <c r="A4851" s="168"/>
      <c r="B4851" s="168"/>
      <c r="C4851" s="532"/>
      <c r="D4851" s="168"/>
      <c r="E4851" s="168"/>
      <c r="F4851" s="168"/>
      <c r="G4851" s="168"/>
      <c r="H4851" s="530"/>
      <c r="I4851" s="530"/>
      <c r="J4851" s="660"/>
      <c r="K4851" s="530"/>
      <c r="L4851" s="657"/>
      <c r="M4851" s="168"/>
      <c r="N4851" s="828"/>
      <c r="O4851" s="168"/>
      <c r="P4851" s="168"/>
      <c r="AB4851" s="1129" t="str">
        <f t="shared" si="95"/>
        <v/>
      </c>
    </row>
    <row r="4852" spans="1:28" ht="12.95" customHeight="1">
      <c r="A4852" s="168"/>
      <c r="B4852" s="168"/>
      <c r="C4852" s="532"/>
      <c r="D4852" s="168"/>
      <c r="E4852" s="168"/>
      <c r="F4852" s="168"/>
      <c r="G4852" s="168"/>
      <c r="H4852" s="530"/>
      <c r="I4852" s="530"/>
      <c r="J4852" s="660"/>
      <c r="K4852" s="530"/>
      <c r="L4852" s="657"/>
      <c r="M4852" s="168"/>
      <c r="N4852" s="828"/>
      <c r="O4852" s="168"/>
      <c r="P4852" s="168"/>
      <c r="AB4852" s="1129" t="str">
        <f t="shared" si="95"/>
        <v/>
      </c>
    </row>
    <row r="4853" spans="1:28" ht="12.95" customHeight="1">
      <c r="A4853" s="168"/>
      <c r="B4853" s="168"/>
      <c r="C4853" s="532"/>
      <c r="D4853" s="168"/>
      <c r="E4853" s="168"/>
      <c r="F4853" s="168"/>
      <c r="G4853" s="168"/>
      <c r="H4853" s="530"/>
      <c r="I4853" s="530"/>
      <c r="J4853" s="660"/>
      <c r="K4853" s="530"/>
      <c r="L4853" s="657"/>
      <c r="M4853" s="168"/>
      <c r="N4853" s="828"/>
      <c r="O4853" s="168"/>
      <c r="P4853" s="168"/>
      <c r="AB4853" s="1129" t="str">
        <f t="shared" si="95"/>
        <v/>
      </c>
    </row>
    <row r="4854" spans="1:28" ht="12.95" customHeight="1">
      <c r="A4854" s="168"/>
      <c r="B4854" s="168"/>
      <c r="C4854" s="532"/>
      <c r="D4854" s="168"/>
      <c r="E4854" s="168"/>
      <c r="F4854" s="168"/>
      <c r="G4854" s="168"/>
      <c r="H4854" s="530"/>
      <c r="I4854" s="530"/>
      <c r="J4854" s="660"/>
      <c r="K4854" s="530"/>
      <c r="L4854" s="657"/>
      <c r="M4854" s="168"/>
      <c r="N4854" s="828"/>
      <c r="O4854" s="168"/>
      <c r="P4854" s="168"/>
      <c r="AB4854" s="1129" t="str">
        <f t="shared" si="95"/>
        <v/>
      </c>
    </row>
    <row r="4855" spans="1:28" ht="12.95" customHeight="1">
      <c r="A4855" s="168"/>
      <c r="B4855" s="168"/>
      <c r="C4855" s="532"/>
      <c r="D4855" s="168"/>
      <c r="E4855" s="168"/>
      <c r="F4855" s="168"/>
      <c r="G4855" s="168"/>
      <c r="H4855" s="530"/>
      <c r="I4855" s="530"/>
      <c r="J4855" s="660"/>
      <c r="K4855" s="530"/>
      <c r="L4855" s="657"/>
      <c r="M4855" s="168"/>
      <c r="N4855" s="828"/>
      <c r="O4855" s="168"/>
      <c r="P4855" s="168"/>
      <c r="AB4855" s="1129" t="str">
        <f t="shared" si="95"/>
        <v/>
      </c>
    </row>
    <row r="4856" spans="1:28" ht="12.95" customHeight="1">
      <c r="A4856" s="168"/>
      <c r="B4856" s="168"/>
      <c r="C4856" s="532"/>
      <c r="D4856" s="168"/>
      <c r="E4856" s="168"/>
      <c r="F4856" s="168"/>
      <c r="G4856" s="168"/>
      <c r="H4856" s="530"/>
      <c r="I4856" s="530"/>
      <c r="J4856" s="660"/>
      <c r="K4856" s="530"/>
      <c r="L4856" s="657"/>
      <c r="M4856" s="168"/>
      <c r="N4856" s="828"/>
      <c r="O4856" s="168"/>
      <c r="P4856" s="168"/>
      <c r="AB4856" s="1129" t="str">
        <f t="shared" si="95"/>
        <v/>
      </c>
    </row>
    <row r="4857" spans="1:28" ht="12.95" customHeight="1">
      <c r="A4857" s="168"/>
      <c r="B4857" s="168"/>
      <c r="C4857" s="532"/>
      <c r="D4857" s="168"/>
      <c r="E4857" s="168"/>
      <c r="F4857" s="168"/>
      <c r="G4857" s="168"/>
      <c r="H4857" s="530"/>
      <c r="I4857" s="530"/>
      <c r="J4857" s="660"/>
      <c r="K4857" s="530"/>
      <c r="L4857" s="657"/>
      <c r="M4857" s="168"/>
      <c r="N4857" s="828"/>
      <c r="O4857" s="168"/>
      <c r="P4857" s="168"/>
      <c r="AB4857" s="1129" t="str">
        <f t="shared" si="95"/>
        <v/>
      </c>
    </row>
    <row r="4858" spans="1:28" ht="12.95" customHeight="1">
      <c r="A4858" s="168"/>
      <c r="B4858" s="168"/>
      <c r="C4858" s="532"/>
      <c r="D4858" s="168"/>
      <c r="E4858" s="168"/>
      <c r="F4858" s="168"/>
      <c r="G4858" s="168"/>
      <c r="H4858" s="530"/>
      <c r="I4858" s="530"/>
      <c r="J4858" s="660"/>
      <c r="K4858" s="530"/>
      <c r="L4858" s="657"/>
      <c r="M4858" s="168"/>
      <c r="N4858" s="828"/>
      <c r="O4858" s="168"/>
      <c r="P4858" s="168"/>
      <c r="AB4858" s="1129" t="str">
        <f t="shared" si="95"/>
        <v/>
      </c>
    </row>
    <row r="4859" spans="1:28" ht="12.95" customHeight="1">
      <c r="A4859" s="168"/>
      <c r="B4859" s="168"/>
      <c r="C4859" s="532"/>
      <c r="D4859" s="168"/>
      <c r="E4859" s="168"/>
      <c r="F4859" s="168"/>
      <c r="G4859" s="168"/>
      <c r="H4859" s="530"/>
      <c r="I4859" s="530"/>
      <c r="J4859" s="660"/>
      <c r="K4859" s="530"/>
      <c r="L4859" s="657"/>
      <c r="M4859" s="168"/>
      <c r="N4859" s="828"/>
      <c r="O4859" s="168"/>
      <c r="P4859" s="168"/>
      <c r="AB4859" s="1129" t="str">
        <f t="shared" si="95"/>
        <v/>
      </c>
    </row>
    <row r="4860" spans="1:28" ht="12.95" customHeight="1">
      <c r="A4860" s="168"/>
      <c r="B4860" s="168"/>
      <c r="C4860" s="532"/>
      <c r="D4860" s="168"/>
      <c r="E4860" s="168"/>
      <c r="F4860" s="168"/>
      <c r="G4860" s="168"/>
      <c r="H4860" s="530"/>
      <c r="I4860" s="530"/>
      <c r="J4860" s="660"/>
      <c r="K4860" s="530"/>
      <c r="L4860" s="657"/>
      <c r="M4860" s="168"/>
      <c r="N4860" s="828"/>
      <c r="O4860" s="168"/>
      <c r="P4860" s="168"/>
      <c r="AB4860" s="1129" t="str">
        <f t="shared" si="95"/>
        <v/>
      </c>
    </row>
    <row r="4861" spans="1:28" ht="12.95" customHeight="1">
      <c r="A4861" s="168"/>
      <c r="B4861" s="168"/>
      <c r="C4861" s="532"/>
      <c r="D4861" s="168"/>
      <c r="E4861" s="168"/>
      <c r="F4861" s="168"/>
      <c r="G4861" s="168"/>
      <c r="H4861" s="530"/>
      <c r="I4861" s="530"/>
      <c r="J4861" s="660"/>
      <c r="K4861" s="530"/>
      <c r="L4861" s="657"/>
      <c r="M4861" s="168"/>
      <c r="N4861" s="828"/>
      <c r="O4861" s="168"/>
      <c r="P4861" s="168"/>
      <c r="AB4861" s="1129" t="str">
        <f t="shared" si="95"/>
        <v/>
      </c>
    </row>
    <row r="4862" spans="1:28" ht="12.95" customHeight="1">
      <c r="A4862" s="168"/>
      <c r="B4862" s="168"/>
      <c r="C4862" s="532"/>
      <c r="D4862" s="168"/>
      <c r="E4862" s="168"/>
      <c r="F4862" s="168"/>
      <c r="G4862" s="168"/>
      <c r="H4862" s="530"/>
      <c r="I4862" s="530"/>
      <c r="J4862" s="660"/>
      <c r="K4862" s="530"/>
      <c r="L4862" s="657"/>
      <c r="M4862" s="168"/>
      <c r="N4862" s="828"/>
      <c r="O4862" s="168"/>
      <c r="P4862" s="168"/>
      <c r="AB4862" s="1129" t="str">
        <f t="shared" si="95"/>
        <v/>
      </c>
    </row>
    <row r="4863" spans="1:28" ht="12.95" customHeight="1">
      <c r="A4863" s="168"/>
      <c r="B4863" s="168"/>
      <c r="C4863" s="532"/>
      <c r="D4863" s="168"/>
      <c r="E4863" s="168"/>
      <c r="F4863" s="168"/>
      <c r="G4863" s="168"/>
      <c r="H4863" s="530"/>
      <c r="I4863" s="530"/>
      <c r="J4863" s="660"/>
      <c r="K4863" s="530"/>
      <c r="L4863" s="657"/>
      <c r="M4863" s="168"/>
      <c r="N4863" s="828"/>
      <c r="O4863" s="168"/>
      <c r="P4863" s="168"/>
      <c r="AB4863" s="1129" t="str">
        <f t="shared" si="95"/>
        <v/>
      </c>
    </row>
    <row r="4864" spans="1:28" ht="12.95" customHeight="1">
      <c r="A4864" s="168"/>
      <c r="B4864" s="168"/>
      <c r="C4864" s="532"/>
      <c r="D4864" s="168"/>
      <c r="E4864" s="168"/>
      <c r="F4864" s="168"/>
      <c r="G4864" s="168"/>
      <c r="H4864" s="530"/>
      <c r="I4864" s="530"/>
      <c r="J4864" s="660"/>
      <c r="K4864" s="530"/>
      <c r="L4864" s="657"/>
      <c r="M4864" s="168"/>
      <c r="N4864" s="828"/>
      <c r="O4864" s="168"/>
      <c r="P4864" s="168"/>
      <c r="AB4864" s="1129" t="str">
        <f t="shared" si="95"/>
        <v/>
      </c>
    </row>
    <row r="4865" spans="1:28" ht="12.95" customHeight="1">
      <c r="A4865" s="168"/>
      <c r="B4865" s="168"/>
      <c r="C4865" s="532"/>
      <c r="D4865" s="168"/>
      <c r="E4865" s="168"/>
      <c r="F4865" s="168"/>
      <c r="G4865" s="168"/>
      <c r="H4865" s="530"/>
      <c r="I4865" s="530"/>
      <c r="J4865" s="660"/>
      <c r="K4865" s="530"/>
      <c r="L4865" s="657"/>
      <c r="M4865" s="168"/>
      <c r="N4865" s="828"/>
      <c r="O4865" s="168"/>
      <c r="P4865" s="168"/>
      <c r="AB4865" s="1129" t="str">
        <f t="shared" si="95"/>
        <v/>
      </c>
    </row>
    <row r="4866" spans="1:28" ht="12.95" customHeight="1">
      <c r="A4866" s="168"/>
      <c r="B4866" s="168"/>
      <c r="C4866" s="532"/>
      <c r="D4866" s="168"/>
      <c r="E4866" s="168"/>
      <c r="F4866" s="168"/>
      <c r="G4866" s="168"/>
      <c r="H4866" s="530"/>
      <c r="I4866" s="530"/>
      <c r="J4866" s="660"/>
      <c r="K4866" s="530"/>
      <c r="L4866" s="657"/>
      <c r="M4866" s="168"/>
      <c r="N4866" s="828"/>
      <c r="O4866" s="168"/>
      <c r="P4866" s="168"/>
      <c r="AB4866" s="1129" t="str">
        <f t="shared" si="95"/>
        <v/>
      </c>
    </row>
    <row r="4867" spans="1:28" ht="12.95" customHeight="1">
      <c r="A4867" s="168"/>
      <c r="B4867" s="168"/>
      <c r="C4867" s="532"/>
      <c r="D4867" s="168"/>
      <c r="E4867" s="168"/>
      <c r="F4867" s="168"/>
      <c r="G4867" s="168"/>
      <c r="H4867" s="530"/>
      <c r="I4867" s="530"/>
      <c r="J4867" s="660"/>
      <c r="K4867" s="530"/>
      <c r="L4867" s="657"/>
      <c r="M4867" s="168"/>
      <c r="N4867" s="828"/>
      <c r="O4867" s="168"/>
      <c r="P4867" s="168"/>
      <c r="AB4867" s="1129" t="str">
        <f t="shared" si="95"/>
        <v/>
      </c>
    </row>
    <row r="4868" spans="1:28" ht="12.95" customHeight="1">
      <c r="A4868" s="168"/>
      <c r="B4868" s="168"/>
      <c r="C4868" s="532"/>
      <c r="D4868" s="168"/>
      <c r="E4868" s="168"/>
      <c r="F4868" s="168"/>
      <c r="G4868" s="168"/>
      <c r="H4868" s="530"/>
      <c r="I4868" s="530"/>
      <c r="J4868" s="660"/>
      <c r="K4868" s="530"/>
      <c r="L4868" s="657"/>
      <c r="M4868" s="168"/>
      <c r="N4868" s="828"/>
      <c r="O4868" s="168"/>
      <c r="P4868" s="168"/>
      <c r="AB4868" s="1129" t="str">
        <f t="shared" si="95"/>
        <v/>
      </c>
    </row>
    <row r="4869" spans="1:28" ht="12.95" customHeight="1">
      <c r="A4869" s="168"/>
      <c r="B4869" s="168"/>
      <c r="C4869" s="532"/>
      <c r="D4869" s="168"/>
      <c r="E4869" s="168"/>
      <c r="F4869" s="168"/>
      <c r="G4869" s="168"/>
      <c r="H4869" s="530"/>
      <c r="I4869" s="530"/>
      <c r="J4869" s="660"/>
      <c r="K4869" s="530"/>
      <c r="L4869" s="657"/>
      <c r="M4869" s="168"/>
      <c r="N4869" s="828"/>
      <c r="O4869" s="168"/>
      <c r="P4869" s="168"/>
      <c r="AB4869" s="1129" t="str">
        <f t="shared" si="95"/>
        <v/>
      </c>
    </row>
    <row r="4870" spans="1:28" ht="12.95" customHeight="1">
      <c r="A4870" s="168"/>
      <c r="B4870" s="168"/>
      <c r="C4870" s="532"/>
      <c r="D4870" s="168"/>
      <c r="E4870" s="168"/>
      <c r="F4870" s="168"/>
      <c r="G4870" s="168"/>
      <c r="H4870" s="530"/>
      <c r="I4870" s="530"/>
      <c r="J4870" s="660"/>
      <c r="K4870" s="530"/>
      <c r="L4870" s="657"/>
      <c r="M4870" s="168"/>
      <c r="N4870" s="828"/>
      <c r="O4870" s="168"/>
      <c r="P4870" s="168"/>
      <c r="AB4870" s="1129" t="str">
        <f t="shared" si="95"/>
        <v/>
      </c>
    </row>
    <row r="4871" spans="1:28" ht="12.95" customHeight="1">
      <c r="A4871" s="168"/>
      <c r="B4871" s="168"/>
      <c r="C4871" s="532"/>
      <c r="D4871" s="168"/>
      <c r="E4871" s="168"/>
      <c r="F4871" s="168"/>
      <c r="G4871" s="168"/>
      <c r="H4871" s="530"/>
      <c r="I4871" s="530"/>
      <c r="J4871" s="660"/>
      <c r="K4871" s="530"/>
      <c r="L4871" s="657"/>
      <c r="M4871" s="168"/>
      <c r="N4871" s="828"/>
      <c r="O4871" s="168"/>
      <c r="P4871" s="168"/>
      <c r="AB4871" s="1129" t="str">
        <f t="shared" si="95"/>
        <v/>
      </c>
    </row>
    <row r="4872" spans="1:28" ht="12.95" customHeight="1">
      <c r="A4872" s="168"/>
      <c r="B4872" s="168"/>
      <c r="C4872" s="532"/>
      <c r="D4872" s="168"/>
      <c r="E4872" s="168"/>
      <c r="F4872" s="168"/>
      <c r="G4872" s="168"/>
      <c r="H4872" s="530"/>
      <c r="I4872" s="530"/>
      <c r="J4872" s="660"/>
      <c r="K4872" s="530"/>
      <c r="L4872" s="657"/>
      <c r="M4872" s="168"/>
      <c r="N4872" s="828"/>
      <c r="O4872" s="168"/>
      <c r="P4872" s="168"/>
      <c r="AB4872" s="1129" t="str">
        <f t="shared" si="95"/>
        <v/>
      </c>
    </row>
    <row r="4873" spans="1:28" ht="12.95" customHeight="1">
      <c r="A4873" s="168"/>
      <c r="B4873" s="168"/>
      <c r="C4873" s="532"/>
      <c r="D4873" s="168"/>
      <c r="E4873" s="168"/>
      <c r="F4873" s="168"/>
      <c r="G4873" s="168"/>
      <c r="H4873" s="530"/>
      <c r="I4873" s="530"/>
      <c r="J4873" s="660"/>
      <c r="K4873" s="530"/>
      <c r="L4873" s="657"/>
      <c r="M4873" s="168"/>
      <c r="N4873" s="828"/>
      <c r="O4873" s="168"/>
      <c r="P4873" s="168"/>
      <c r="AB4873" s="1129" t="str">
        <f t="shared" si="95"/>
        <v/>
      </c>
    </row>
    <row r="4874" spans="1:28" ht="12.95" customHeight="1">
      <c r="A4874" s="168"/>
      <c r="B4874" s="168"/>
      <c r="C4874" s="532"/>
      <c r="D4874" s="168"/>
      <c r="E4874" s="168"/>
      <c r="F4874" s="168"/>
      <c r="G4874" s="168"/>
      <c r="H4874" s="530"/>
      <c r="I4874" s="530"/>
      <c r="J4874" s="660"/>
      <c r="K4874" s="530"/>
      <c r="L4874" s="657"/>
      <c r="M4874" s="168"/>
      <c r="N4874" s="828"/>
      <c r="O4874" s="168"/>
      <c r="P4874" s="168"/>
      <c r="AB4874" s="1129" t="str">
        <f t="shared" si="95"/>
        <v/>
      </c>
    </row>
    <row r="4875" spans="1:28" ht="12.95" customHeight="1">
      <c r="A4875" s="168"/>
      <c r="B4875" s="168"/>
      <c r="C4875" s="532"/>
      <c r="D4875" s="168"/>
      <c r="E4875" s="168"/>
      <c r="F4875" s="168"/>
      <c r="G4875" s="168"/>
      <c r="H4875" s="530"/>
      <c r="I4875" s="530"/>
      <c r="J4875" s="660"/>
      <c r="K4875" s="530"/>
      <c r="L4875" s="657"/>
      <c r="M4875" s="168"/>
      <c r="N4875" s="828"/>
      <c r="O4875" s="168"/>
      <c r="P4875" s="168"/>
      <c r="AB4875" s="1129" t="str">
        <f t="shared" ref="AB4875:AB4938" si="96">IF(TRIM(A4875)="","",CONCATENATE(TRIM(D4875),TRIM(E4875)))</f>
        <v/>
      </c>
    </row>
    <row r="4876" spans="1:28" ht="12.95" customHeight="1">
      <c r="A4876" s="168"/>
      <c r="B4876" s="168"/>
      <c r="C4876" s="532"/>
      <c r="D4876" s="168"/>
      <c r="E4876" s="168"/>
      <c r="F4876" s="168"/>
      <c r="G4876" s="168"/>
      <c r="H4876" s="530"/>
      <c r="I4876" s="530"/>
      <c r="J4876" s="660"/>
      <c r="K4876" s="530"/>
      <c r="L4876" s="657"/>
      <c r="M4876" s="168"/>
      <c r="N4876" s="828"/>
      <c r="O4876" s="168"/>
      <c r="P4876" s="168"/>
      <c r="AB4876" s="1129" t="str">
        <f t="shared" si="96"/>
        <v/>
      </c>
    </row>
    <row r="4877" spans="1:28" ht="12.95" customHeight="1">
      <c r="A4877" s="168"/>
      <c r="B4877" s="168"/>
      <c r="C4877" s="532"/>
      <c r="D4877" s="168"/>
      <c r="E4877" s="168"/>
      <c r="F4877" s="168"/>
      <c r="G4877" s="168"/>
      <c r="H4877" s="530"/>
      <c r="I4877" s="530"/>
      <c r="J4877" s="660"/>
      <c r="K4877" s="530"/>
      <c r="L4877" s="657"/>
      <c r="M4877" s="168"/>
      <c r="N4877" s="828"/>
      <c r="O4877" s="168"/>
      <c r="P4877" s="168"/>
      <c r="AB4877" s="1129" t="str">
        <f t="shared" si="96"/>
        <v/>
      </c>
    </row>
    <row r="4878" spans="1:28" ht="12.95" customHeight="1">
      <c r="A4878" s="168"/>
      <c r="B4878" s="168"/>
      <c r="C4878" s="532"/>
      <c r="D4878" s="168"/>
      <c r="E4878" s="168"/>
      <c r="F4878" s="168"/>
      <c r="G4878" s="168"/>
      <c r="H4878" s="530"/>
      <c r="I4878" s="530"/>
      <c r="J4878" s="660"/>
      <c r="K4878" s="530"/>
      <c r="L4878" s="657"/>
      <c r="M4878" s="168"/>
      <c r="N4878" s="828"/>
      <c r="O4878" s="168"/>
      <c r="P4878" s="168"/>
      <c r="AB4878" s="1129" t="str">
        <f t="shared" si="96"/>
        <v/>
      </c>
    </row>
    <row r="4879" spans="1:28" ht="12.95" customHeight="1">
      <c r="A4879" s="168"/>
      <c r="B4879" s="168"/>
      <c r="C4879" s="532"/>
      <c r="D4879" s="168"/>
      <c r="E4879" s="168"/>
      <c r="F4879" s="168"/>
      <c r="G4879" s="168"/>
      <c r="H4879" s="530"/>
      <c r="I4879" s="530"/>
      <c r="J4879" s="660"/>
      <c r="K4879" s="530"/>
      <c r="L4879" s="657"/>
      <c r="M4879" s="168"/>
      <c r="N4879" s="828"/>
      <c r="O4879" s="168"/>
      <c r="P4879" s="168"/>
      <c r="AB4879" s="1129" t="str">
        <f t="shared" si="96"/>
        <v/>
      </c>
    </row>
    <row r="4880" spans="1:28" ht="12.95" customHeight="1">
      <c r="A4880" s="168"/>
      <c r="B4880" s="168"/>
      <c r="C4880" s="532"/>
      <c r="D4880" s="168"/>
      <c r="E4880" s="168"/>
      <c r="F4880" s="168"/>
      <c r="G4880" s="168"/>
      <c r="H4880" s="530"/>
      <c r="I4880" s="530"/>
      <c r="J4880" s="660"/>
      <c r="K4880" s="530"/>
      <c r="L4880" s="657"/>
      <c r="M4880" s="168"/>
      <c r="N4880" s="828"/>
      <c r="O4880" s="168"/>
      <c r="P4880" s="168"/>
      <c r="AB4880" s="1129" t="str">
        <f t="shared" si="96"/>
        <v/>
      </c>
    </row>
    <row r="4881" spans="1:28" ht="12.95" customHeight="1">
      <c r="A4881" s="168"/>
      <c r="B4881" s="168"/>
      <c r="C4881" s="532"/>
      <c r="D4881" s="168"/>
      <c r="E4881" s="168"/>
      <c r="F4881" s="168"/>
      <c r="G4881" s="168"/>
      <c r="H4881" s="530"/>
      <c r="I4881" s="530"/>
      <c r="J4881" s="660"/>
      <c r="K4881" s="530"/>
      <c r="L4881" s="657"/>
      <c r="M4881" s="168"/>
      <c r="N4881" s="828"/>
      <c r="O4881" s="168"/>
      <c r="P4881" s="168"/>
      <c r="AB4881" s="1129" t="str">
        <f t="shared" si="96"/>
        <v/>
      </c>
    </row>
    <row r="4882" spans="1:28" ht="12.95" customHeight="1">
      <c r="A4882" s="168"/>
      <c r="B4882" s="168"/>
      <c r="C4882" s="532"/>
      <c r="D4882" s="168"/>
      <c r="E4882" s="168"/>
      <c r="F4882" s="168"/>
      <c r="G4882" s="168"/>
      <c r="H4882" s="530"/>
      <c r="I4882" s="530"/>
      <c r="J4882" s="660"/>
      <c r="K4882" s="530"/>
      <c r="L4882" s="657"/>
      <c r="M4882" s="168"/>
      <c r="N4882" s="828"/>
      <c r="O4882" s="168"/>
      <c r="P4882" s="168"/>
      <c r="AB4882" s="1129" t="str">
        <f t="shared" si="96"/>
        <v/>
      </c>
    </row>
    <row r="4883" spans="1:28" ht="12.95" customHeight="1">
      <c r="A4883" s="168"/>
      <c r="B4883" s="168"/>
      <c r="C4883" s="532"/>
      <c r="D4883" s="168"/>
      <c r="E4883" s="168"/>
      <c r="F4883" s="168"/>
      <c r="G4883" s="168"/>
      <c r="H4883" s="530"/>
      <c r="I4883" s="530"/>
      <c r="J4883" s="660"/>
      <c r="K4883" s="530"/>
      <c r="L4883" s="657"/>
      <c r="M4883" s="168"/>
      <c r="N4883" s="828"/>
      <c r="O4883" s="168"/>
      <c r="P4883" s="168"/>
      <c r="AB4883" s="1129" t="str">
        <f t="shared" si="96"/>
        <v/>
      </c>
    </row>
    <row r="4884" spans="1:28" ht="12.95" customHeight="1">
      <c r="A4884" s="168"/>
      <c r="B4884" s="168"/>
      <c r="C4884" s="532"/>
      <c r="D4884" s="168"/>
      <c r="E4884" s="168"/>
      <c r="F4884" s="168"/>
      <c r="G4884" s="168"/>
      <c r="H4884" s="530"/>
      <c r="I4884" s="530"/>
      <c r="J4884" s="660"/>
      <c r="K4884" s="530"/>
      <c r="L4884" s="657"/>
      <c r="M4884" s="168"/>
      <c r="N4884" s="828"/>
      <c r="O4884" s="168"/>
      <c r="P4884" s="168"/>
      <c r="AB4884" s="1129" t="str">
        <f t="shared" si="96"/>
        <v/>
      </c>
    </row>
    <row r="4885" spans="1:28" ht="12.95" customHeight="1">
      <c r="A4885" s="168"/>
      <c r="B4885" s="168"/>
      <c r="C4885" s="532"/>
      <c r="D4885" s="168"/>
      <c r="E4885" s="168"/>
      <c r="F4885" s="168"/>
      <c r="G4885" s="168"/>
      <c r="H4885" s="530"/>
      <c r="I4885" s="530"/>
      <c r="J4885" s="660"/>
      <c r="K4885" s="530"/>
      <c r="L4885" s="657"/>
      <c r="M4885" s="168"/>
      <c r="N4885" s="828"/>
      <c r="O4885" s="168"/>
      <c r="P4885" s="168"/>
      <c r="AB4885" s="1129" t="str">
        <f t="shared" si="96"/>
        <v/>
      </c>
    </row>
    <row r="4886" spans="1:28" ht="12.95" customHeight="1">
      <c r="A4886" s="168"/>
      <c r="B4886" s="168"/>
      <c r="C4886" s="532"/>
      <c r="D4886" s="168"/>
      <c r="E4886" s="168"/>
      <c r="F4886" s="168"/>
      <c r="G4886" s="168"/>
      <c r="H4886" s="530"/>
      <c r="I4886" s="530"/>
      <c r="J4886" s="660"/>
      <c r="K4886" s="530"/>
      <c r="L4886" s="657"/>
      <c r="M4886" s="168"/>
      <c r="N4886" s="828"/>
      <c r="O4886" s="168"/>
      <c r="P4886" s="168"/>
      <c r="AB4886" s="1129" t="str">
        <f t="shared" si="96"/>
        <v/>
      </c>
    </row>
    <row r="4887" spans="1:28" ht="12.95" customHeight="1">
      <c r="A4887" s="168"/>
      <c r="B4887" s="168"/>
      <c r="C4887" s="532"/>
      <c r="D4887" s="168"/>
      <c r="E4887" s="168"/>
      <c r="F4887" s="168"/>
      <c r="G4887" s="168"/>
      <c r="H4887" s="530"/>
      <c r="I4887" s="530"/>
      <c r="J4887" s="660"/>
      <c r="K4887" s="530"/>
      <c r="L4887" s="657"/>
      <c r="M4887" s="168"/>
      <c r="N4887" s="828"/>
      <c r="O4887" s="168"/>
      <c r="P4887" s="168"/>
      <c r="AB4887" s="1129" t="str">
        <f t="shared" si="96"/>
        <v/>
      </c>
    </row>
    <row r="4888" spans="1:28" ht="12.95" customHeight="1">
      <c r="A4888" s="168"/>
      <c r="B4888" s="168"/>
      <c r="C4888" s="532"/>
      <c r="D4888" s="168"/>
      <c r="E4888" s="168"/>
      <c r="F4888" s="168"/>
      <c r="G4888" s="168"/>
      <c r="H4888" s="530"/>
      <c r="I4888" s="530"/>
      <c r="J4888" s="660"/>
      <c r="K4888" s="530"/>
      <c r="L4888" s="657"/>
      <c r="M4888" s="168"/>
      <c r="N4888" s="828"/>
      <c r="O4888" s="168"/>
      <c r="P4888" s="168"/>
      <c r="AB4888" s="1129" t="str">
        <f t="shared" si="96"/>
        <v/>
      </c>
    </row>
    <row r="4889" spans="1:28" ht="12.95" customHeight="1">
      <c r="A4889" s="168"/>
      <c r="B4889" s="168"/>
      <c r="C4889" s="532"/>
      <c r="D4889" s="168"/>
      <c r="E4889" s="168"/>
      <c r="F4889" s="168"/>
      <c r="G4889" s="168"/>
      <c r="H4889" s="530"/>
      <c r="I4889" s="530"/>
      <c r="J4889" s="660"/>
      <c r="K4889" s="530"/>
      <c r="L4889" s="657"/>
      <c r="M4889" s="168"/>
      <c r="N4889" s="828"/>
      <c r="O4889" s="168"/>
      <c r="P4889" s="168"/>
      <c r="AB4889" s="1129" t="str">
        <f t="shared" si="96"/>
        <v/>
      </c>
    </row>
    <row r="4890" spans="1:28" ht="12.95" customHeight="1">
      <c r="A4890" s="168"/>
      <c r="B4890" s="168"/>
      <c r="C4890" s="532"/>
      <c r="D4890" s="168"/>
      <c r="E4890" s="168"/>
      <c r="F4890" s="168"/>
      <c r="G4890" s="168"/>
      <c r="H4890" s="530"/>
      <c r="I4890" s="530"/>
      <c r="J4890" s="660"/>
      <c r="K4890" s="530"/>
      <c r="L4890" s="657"/>
      <c r="M4890" s="168"/>
      <c r="N4890" s="828"/>
      <c r="O4890" s="168"/>
      <c r="P4890" s="168"/>
      <c r="AB4890" s="1129" t="str">
        <f t="shared" si="96"/>
        <v/>
      </c>
    </row>
    <row r="4891" spans="1:28" ht="12.95" customHeight="1">
      <c r="A4891" s="168"/>
      <c r="B4891" s="168"/>
      <c r="C4891" s="532"/>
      <c r="D4891" s="168"/>
      <c r="E4891" s="168"/>
      <c r="F4891" s="168"/>
      <c r="G4891" s="168"/>
      <c r="H4891" s="530"/>
      <c r="I4891" s="530"/>
      <c r="J4891" s="660"/>
      <c r="K4891" s="530"/>
      <c r="L4891" s="657"/>
      <c r="M4891" s="168"/>
      <c r="N4891" s="828"/>
      <c r="O4891" s="168"/>
      <c r="P4891" s="168"/>
      <c r="AB4891" s="1129" t="str">
        <f t="shared" si="96"/>
        <v/>
      </c>
    </row>
    <row r="4892" spans="1:28" ht="12.95" customHeight="1">
      <c r="A4892" s="168"/>
      <c r="B4892" s="168"/>
      <c r="C4892" s="532"/>
      <c r="D4892" s="168"/>
      <c r="E4892" s="168"/>
      <c r="F4892" s="168"/>
      <c r="G4892" s="168"/>
      <c r="H4892" s="530"/>
      <c r="I4892" s="530"/>
      <c r="J4892" s="660"/>
      <c r="K4892" s="530"/>
      <c r="L4892" s="657"/>
      <c r="M4892" s="168"/>
      <c r="N4892" s="828"/>
      <c r="O4892" s="168"/>
      <c r="P4892" s="168"/>
      <c r="AB4892" s="1129" t="str">
        <f t="shared" si="96"/>
        <v/>
      </c>
    </row>
    <row r="4893" spans="1:28" ht="12.95" customHeight="1">
      <c r="A4893" s="168"/>
      <c r="B4893" s="168"/>
      <c r="C4893" s="532"/>
      <c r="D4893" s="168"/>
      <c r="E4893" s="168"/>
      <c r="F4893" s="168"/>
      <c r="G4893" s="168"/>
      <c r="H4893" s="530"/>
      <c r="I4893" s="530"/>
      <c r="J4893" s="660"/>
      <c r="K4893" s="530"/>
      <c r="L4893" s="657"/>
      <c r="M4893" s="168"/>
      <c r="N4893" s="828"/>
      <c r="O4893" s="168"/>
      <c r="P4893" s="168"/>
      <c r="AB4893" s="1129" t="str">
        <f t="shared" si="96"/>
        <v/>
      </c>
    </row>
    <row r="4894" spans="1:28" ht="12.95" customHeight="1">
      <c r="A4894" s="168"/>
      <c r="B4894" s="168"/>
      <c r="C4894" s="532"/>
      <c r="D4894" s="168"/>
      <c r="E4894" s="168"/>
      <c r="F4894" s="168"/>
      <c r="G4894" s="168"/>
      <c r="H4894" s="530"/>
      <c r="I4894" s="530"/>
      <c r="J4894" s="660"/>
      <c r="K4894" s="530"/>
      <c r="L4894" s="657"/>
      <c r="M4894" s="168"/>
      <c r="N4894" s="828"/>
      <c r="O4894" s="168"/>
      <c r="P4894" s="168"/>
      <c r="AB4894" s="1129" t="str">
        <f t="shared" si="96"/>
        <v/>
      </c>
    </row>
    <row r="4895" spans="1:28" ht="12.95" customHeight="1">
      <c r="A4895" s="168"/>
      <c r="B4895" s="168"/>
      <c r="C4895" s="532"/>
      <c r="D4895" s="168"/>
      <c r="E4895" s="168"/>
      <c r="F4895" s="168"/>
      <c r="G4895" s="168"/>
      <c r="H4895" s="530"/>
      <c r="I4895" s="530"/>
      <c r="J4895" s="660"/>
      <c r="K4895" s="530"/>
      <c r="L4895" s="657"/>
      <c r="M4895" s="168"/>
      <c r="N4895" s="828"/>
      <c r="O4895" s="168"/>
      <c r="P4895" s="168"/>
      <c r="AB4895" s="1129" t="str">
        <f t="shared" si="96"/>
        <v/>
      </c>
    </row>
    <row r="4896" spans="1:28" ht="12.95" customHeight="1">
      <c r="A4896" s="168"/>
      <c r="B4896" s="168"/>
      <c r="C4896" s="532"/>
      <c r="D4896" s="168"/>
      <c r="E4896" s="168"/>
      <c r="F4896" s="168"/>
      <c r="G4896" s="168"/>
      <c r="H4896" s="530"/>
      <c r="I4896" s="530"/>
      <c r="J4896" s="660"/>
      <c r="K4896" s="530"/>
      <c r="L4896" s="657"/>
      <c r="M4896" s="168"/>
      <c r="N4896" s="828"/>
      <c r="O4896" s="168"/>
      <c r="P4896" s="168"/>
      <c r="AB4896" s="1129" t="str">
        <f t="shared" si="96"/>
        <v/>
      </c>
    </row>
    <row r="4897" spans="1:28" ht="12.95" customHeight="1">
      <c r="A4897" s="168"/>
      <c r="B4897" s="168"/>
      <c r="C4897" s="532"/>
      <c r="D4897" s="168"/>
      <c r="E4897" s="168"/>
      <c r="F4897" s="168"/>
      <c r="G4897" s="168"/>
      <c r="H4897" s="530"/>
      <c r="I4897" s="530"/>
      <c r="J4897" s="660"/>
      <c r="K4897" s="530"/>
      <c r="L4897" s="657"/>
      <c r="M4897" s="168"/>
      <c r="N4897" s="828"/>
      <c r="O4897" s="168"/>
      <c r="P4897" s="168"/>
      <c r="AB4897" s="1129" t="str">
        <f t="shared" si="96"/>
        <v/>
      </c>
    </row>
    <row r="4898" spans="1:28" ht="12.95" customHeight="1">
      <c r="A4898" s="168"/>
      <c r="B4898" s="168"/>
      <c r="C4898" s="532"/>
      <c r="D4898" s="168"/>
      <c r="E4898" s="168"/>
      <c r="F4898" s="168"/>
      <c r="G4898" s="168"/>
      <c r="H4898" s="530"/>
      <c r="I4898" s="530"/>
      <c r="J4898" s="660"/>
      <c r="K4898" s="530"/>
      <c r="L4898" s="657"/>
      <c r="M4898" s="168"/>
      <c r="N4898" s="828"/>
      <c r="O4898" s="168"/>
      <c r="P4898" s="168"/>
      <c r="AB4898" s="1129" t="str">
        <f t="shared" si="96"/>
        <v/>
      </c>
    </row>
    <row r="4899" spans="1:28" ht="12.95" customHeight="1">
      <c r="A4899" s="168"/>
      <c r="B4899" s="168"/>
      <c r="C4899" s="532"/>
      <c r="D4899" s="168"/>
      <c r="E4899" s="168"/>
      <c r="F4899" s="168"/>
      <c r="G4899" s="168"/>
      <c r="H4899" s="530"/>
      <c r="I4899" s="530"/>
      <c r="J4899" s="660"/>
      <c r="K4899" s="530"/>
      <c r="L4899" s="657"/>
      <c r="M4899" s="168"/>
      <c r="N4899" s="828"/>
      <c r="O4899" s="168"/>
      <c r="P4899" s="168"/>
      <c r="AB4899" s="1129" t="str">
        <f t="shared" si="96"/>
        <v/>
      </c>
    </row>
    <row r="4900" spans="1:28" ht="12.95" customHeight="1">
      <c r="A4900" s="168"/>
      <c r="B4900" s="168"/>
      <c r="C4900" s="532"/>
      <c r="D4900" s="168"/>
      <c r="E4900" s="168"/>
      <c r="F4900" s="168"/>
      <c r="G4900" s="168"/>
      <c r="H4900" s="530"/>
      <c r="I4900" s="530"/>
      <c r="J4900" s="660"/>
      <c r="K4900" s="530"/>
      <c r="L4900" s="657"/>
      <c r="M4900" s="168"/>
      <c r="N4900" s="828"/>
      <c r="O4900" s="168"/>
      <c r="P4900" s="168"/>
      <c r="AB4900" s="1129" t="str">
        <f t="shared" si="96"/>
        <v/>
      </c>
    </row>
    <row r="4901" spans="1:28" ht="12.95" customHeight="1">
      <c r="A4901" s="168"/>
      <c r="B4901" s="168"/>
      <c r="C4901" s="532"/>
      <c r="D4901" s="168"/>
      <c r="E4901" s="168"/>
      <c r="F4901" s="168"/>
      <c r="G4901" s="168"/>
      <c r="H4901" s="530"/>
      <c r="I4901" s="530"/>
      <c r="J4901" s="660"/>
      <c r="K4901" s="530"/>
      <c r="L4901" s="657"/>
      <c r="M4901" s="168"/>
      <c r="N4901" s="828"/>
      <c r="O4901" s="168"/>
      <c r="P4901" s="168"/>
      <c r="AB4901" s="1129" t="str">
        <f t="shared" si="96"/>
        <v/>
      </c>
    </row>
    <row r="4902" spans="1:28" ht="12.95" customHeight="1">
      <c r="A4902" s="168"/>
      <c r="B4902" s="168"/>
      <c r="C4902" s="532"/>
      <c r="D4902" s="168"/>
      <c r="E4902" s="168"/>
      <c r="F4902" s="168"/>
      <c r="G4902" s="168"/>
      <c r="H4902" s="530"/>
      <c r="I4902" s="530"/>
      <c r="J4902" s="660"/>
      <c r="K4902" s="530"/>
      <c r="L4902" s="657"/>
      <c r="M4902" s="168"/>
      <c r="N4902" s="828"/>
      <c r="O4902" s="168"/>
      <c r="P4902" s="168"/>
      <c r="AB4902" s="1129" t="str">
        <f t="shared" si="96"/>
        <v/>
      </c>
    </row>
    <row r="4903" spans="1:28" ht="12.95" customHeight="1">
      <c r="A4903" s="168"/>
      <c r="B4903" s="168"/>
      <c r="C4903" s="532"/>
      <c r="D4903" s="168"/>
      <c r="E4903" s="168"/>
      <c r="F4903" s="168"/>
      <c r="G4903" s="168"/>
      <c r="H4903" s="530"/>
      <c r="I4903" s="530"/>
      <c r="J4903" s="660"/>
      <c r="K4903" s="530"/>
      <c r="L4903" s="657"/>
      <c r="M4903" s="168"/>
      <c r="N4903" s="828"/>
      <c r="O4903" s="168"/>
      <c r="P4903" s="168"/>
      <c r="AB4903" s="1129" t="str">
        <f t="shared" si="96"/>
        <v/>
      </c>
    </row>
    <row r="4904" spans="1:28" ht="12.95" customHeight="1">
      <c r="A4904" s="168"/>
      <c r="B4904" s="168"/>
      <c r="C4904" s="532"/>
      <c r="D4904" s="168"/>
      <c r="E4904" s="168"/>
      <c r="F4904" s="168"/>
      <c r="G4904" s="168"/>
      <c r="H4904" s="530"/>
      <c r="I4904" s="530"/>
      <c r="J4904" s="660"/>
      <c r="K4904" s="530"/>
      <c r="L4904" s="657"/>
      <c r="M4904" s="168"/>
      <c r="N4904" s="828"/>
      <c r="O4904" s="168"/>
      <c r="P4904" s="168"/>
      <c r="AB4904" s="1129" t="str">
        <f t="shared" si="96"/>
        <v/>
      </c>
    </row>
    <row r="4905" spans="1:28" ht="12.95" customHeight="1">
      <c r="A4905" s="168"/>
      <c r="B4905" s="168"/>
      <c r="C4905" s="532"/>
      <c r="D4905" s="168"/>
      <c r="E4905" s="168"/>
      <c r="F4905" s="168"/>
      <c r="G4905" s="168"/>
      <c r="H4905" s="530"/>
      <c r="I4905" s="530"/>
      <c r="J4905" s="660"/>
      <c r="K4905" s="530"/>
      <c r="L4905" s="657"/>
      <c r="M4905" s="168"/>
      <c r="N4905" s="828"/>
      <c r="O4905" s="168"/>
      <c r="P4905" s="168"/>
      <c r="AB4905" s="1129" t="str">
        <f t="shared" si="96"/>
        <v/>
      </c>
    </row>
    <row r="4906" spans="1:28" ht="12.95" customHeight="1">
      <c r="A4906" s="168"/>
      <c r="B4906" s="168"/>
      <c r="C4906" s="532"/>
      <c r="D4906" s="168"/>
      <c r="E4906" s="168"/>
      <c r="F4906" s="168"/>
      <c r="G4906" s="168"/>
      <c r="H4906" s="530"/>
      <c r="I4906" s="530"/>
      <c r="J4906" s="660"/>
      <c r="K4906" s="530"/>
      <c r="L4906" s="657"/>
      <c r="M4906" s="168"/>
      <c r="N4906" s="828"/>
      <c r="O4906" s="168"/>
      <c r="P4906" s="168"/>
      <c r="AB4906" s="1129" t="str">
        <f t="shared" si="96"/>
        <v/>
      </c>
    </row>
    <row r="4907" spans="1:28" ht="12.95" customHeight="1">
      <c r="A4907" s="168"/>
      <c r="B4907" s="168"/>
      <c r="C4907" s="532"/>
      <c r="D4907" s="168"/>
      <c r="E4907" s="168"/>
      <c r="F4907" s="168"/>
      <c r="G4907" s="168"/>
      <c r="H4907" s="530"/>
      <c r="I4907" s="530"/>
      <c r="J4907" s="660"/>
      <c r="K4907" s="530"/>
      <c r="L4907" s="657"/>
      <c r="M4907" s="168"/>
      <c r="N4907" s="828"/>
      <c r="O4907" s="168"/>
      <c r="P4907" s="168"/>
      <c r="AB4907" s="1129" t="str">
        <f t="shared" si="96"/>
        <v/>
      </c>
    </row>
    <row r="4908" spans="1:28" ht="12.95" customHeight="1">
      <c r="A4908" s="168"/>
      <c r="B4908" s="168"/>
      <c r="C4908" s="532"/>
      <c r="D4908" s="168"/>
      <c r="E4908" s="168"/>
      <c r="F4908" s="168"/>
      <c r="G4908" s="168"/>
      <c r="H4908" s="530"/>
      <c r="I4908" s="530"/>
      <c r="J4908" s="660"/>
      <c r="K4908" s="530"/>
      <c r="L4908" s="657"/>
      <c r="M4908" s="168"/>
      <c r="N4908" s="828"/>
      <c r="O4908" s="168"/>
      <c r="P4908" s="168"/>
      <c r="AB4908" s="1129" t="str">
        <f t="shared" si="96"/>
        <v/>
      </c>
    </row>
    <row r="4909" spans="1:28" ht="12.95" customHeight="1">
      <c r="A4909" s="168"/>
      <c r="B4909" s="168"/>
      <c r="C4909" s="532"/>
      <c r="D4909" s="168"/>
      <c r="E4909" s="168"/>
      <c r="F4909" s="168"/>
      <c r="G4909" s="168"/>
      <c r="H4909" s="530"/>
      <c r="I4909" s="530"/>
      <c r="J4909" s="660"/>
      <c r="K4909" s="530"/>
      <c r="L4909" s="657"/>
      <c r="M4909" s="168"/>
      <c r="N4909" s="828"/>
      <c r="O4909" s="168"/>
      <c r="P4909" s="168"/>
      <c r="AB4909" s="1129" t="str">
        <f t="shared" si="96"/>
        <v/>
      </c>
    </row>
    <row r="4910" spans="1:28" ht="12.95" customHeight="1">
      <c r="A4910" s="168"/>
      <c r="B4910" s="168"/>
      <c r="C4910" s="532"/>
      <c r="D4910" s="168"/>
      <c r="E4910" s="168"/>
      <c r="F4910" s="168"/>
      <c r="G4910" s="168"/>
      <c r="H4910" s="530"/>
      <c r="I4910" s="530"/>
      <c r="J4910" s="660"/>
      <c r="K4910" s="530"/>
      <c r="L4910" s="657"/>
      <c r="M4910" s="168"/>
      <c r="N4910" s="828"/>
      <c r="O4910" s="168"/>
      <c r="P4910" s="168"/>
      <c r="AB4910" s="1129" t="str">
        <f t="shared" si="96"/>
        <v/>
      </c>
    </row>
    <row r="4911" spans="1:28" ht="12.95" customHeight="1">
      <c r="A4911" s="168"/>
      <c r="B4911" s="168"/>
      <c r="C4911" s="532"/>
      <c r="D4911" s="168"/>
      <c r="E4911" s="168"/>
      <c r="F4911" s="168"/>
      <c r="G4911" s="168"/>
      <c r="H4911" s="530"/>
      <c r="I4911" s="530"/>
      <c r="J4911" s="660"/>
      <c r="K4911" s="530"/>
      <c r="L4911" s="657"/>
      <c r="M4911" s="168"/>
      <c r="N4911" s="828"/>
      <c r="O4911" s="168"/>
      <c r="P4911" s="168"/>
      <c r="AB4911" s="1129" t="str">
        <f t="shared" si="96"/>
        <v/>
      </c>
    </row>
    <row r="4912" spans="1:28" ht="12.95" customHeight="1">
      <c r="A4912" s="168"/>
      <c r="B4912" s="168"/>
      <c r="C4912" s="532"/>
      <c r="D4912" s="168"/>
      <c r="E4912" s="168"/>
      <c r="F4912" s="168"/>
      <c r="G4912" s="168"/>
      <c r="H4912" s="530"/>
      <c r="I4912" s="530"/>
      <c r="J4912" s="660"/>
      <c r="K4912" s="530"/>
      <c r="L4912" s="657"/>
      <c r="M4912" s="168"/>
      <c r="N4912" s="828"/>
      <c r="O4912" s="168"/>
      <c r="P4912" s="168"/>
      <c r="AB4912" s="1129" t="str">
        <f t="shared" si="96"/>
        <v/>
      </c>
    </row>
    <row r="4913" spans="1:28" ht="12.95" customHeight="1">
      <c r="A4913" s="168"/>
      <c r="B4913" s="168"/>
      <c r="C4913" s="532"/>
      <c r="D4913" s="168"/>
      <c r="E4913" s="168"/>
      <c r="F4913" s="168"/>
      <c r="G4913" s="168"/>
      <c r="H4913" s="530"/>
      <c r="I4913" s="530"/>
      <c r="J4913" s="660"/>
      <c r="K4913" s="530"/>
      <c r="L4913" s="657"/>
      <c r="M4913" s="168"/>
      <c r="N4913" s="828"/>
      <c r="O4913" s="168"/>
      <c r="P4913" s="168"/>
      <c r="AB4913" s="1129" t="str">
        <f t="shared" si="96"/>
        <v/>
      </c>
    </row>
    <row r="4914" spans="1:28" ht="12.95" customHeight="1">
      <c r="A4914" s="168"/>
      <c r="B4914" s="168"/>
      <c r="C4914" s="532"/>
      <c r="D4914" s="168"/>
      <c r="E4914" s="168"/>
      <c r="F4914" s="168"/>
      <c r="G4914" s="168"/>
      <c r="H4914" s="530"/>
      <c r="I4914" s="530"/>
      <c r="J4914" s="660"/>
      <c r="K4914" s="530"/>
      <c r="L4914" s="657"/>
      <c r="M4914" s="168"/>
      <c r="N4914" s="828"/>
      <c r="O4914" s="168"/>
      <c r="P4914" s="168"/>
      <c r="AB4914" s="1129" t="str">
        <f t="shared" si="96"/>
        <v/>
      </c>
    </row>
    <row r="4915" spans="1:28" ht="12.95" customHeight="1">
      <c r="A4915" s="168"/>
      <c r="B4915" s="168"/>
      <c r="C4915" s="532"/>
      <c r="D4915" s="168"/>
      <c r="E4915" s="168"/>
      <c r="F4915" s="168"/>
      <c r="G4915" s="168"/>
      <c r="H4915" s="530"/>
      <c r="I4915" s="530"/>
      <c r="J4915" s="660"/>
      <c r="K4915" s="530"/>
      <c r="L4915" s="657"/>
      <c r="M4915" s="168"/>
      <c r="N4915" s="828"/>
      <c r="O4915" s="168"/>
      <c r="P4915" s="168"/>
      <c r="AB4915" s="1129" t="str">
        <f t="shared" si="96"/>
        <v/>
      </c>
    </row>
    <row r="4916" spans="1:28" ht="12.95" customHeight="1">
      <c r="A4916" s="168"/>
      <c r="B4916" s="168"/>
      <c r="C4916" s="532"/>
      <c r="D4916" s="168"/>
      <c r="E4916" s="168"/>
      <c r="F4916" s="168"/>
      <c r="G4916" s="168"/>
      <c r="H4916" s="530"/>
      <c r="I4916" s="530"/>
      <c r="J4916" s="660"/>
      <c r="K4916" s="530"/>
      <c r="L4916" s="657"/>
      <c r="M4916" s="168"/>
      <c r="N4916" s="828"/>
      <c r="O4916" s="168"/>
      <c r="P4916" s="168"/>
      <c r="AB4916" s="1129" t="str">
        <f t="shared" si="96"/>
        <v/>
      </c>
    </row>
    <row r="4917" spans="1:28" ht="12.95" customHeight="1">
      <c r="A4917" s="168"/>
      <c r="B4917" s="168"/>
      <c r="C4917" s="532"/>
      <c r="D4917" s="168"/>
      <c r="E4917" s="168"/>
      <c r="F4917" s="168"/>
      <c r="G4917" s="168"/>
      <c r="H4917" s="530"/>
      <c r="I4917" s="530"/>
      <c r="J4917" s="660"/>
      <c r="K4917" s="530"/>
      <c r="L4917" s="657"/>
      <c r="M4917" s="168"/>
      <c r="N4917" s="828"/>
      <c r="O4917" s="168"/>
      <c r="P4917" s="168"/>
      <c r="AB4917" s="1129" t="str">
        <f t="shared" si="96"/>
        <v/>
      </c>
    </row>
    <row r="4918" spans="1:28" ht="12.95" customHeight="1">
      <c r="A4918" s="168"/>
      <c r="B4918" s="168"/>
      <c r="C4918" s="532"/>
      <c r="D4918" s="168"/>
      <c r="E4918" s="168"/>
      <c r="F4918" s="168"/>
      <c r="G4918" s="168"/>
      <c r="H4918" s="530"/>
      <c r="I4918" s="530"/>
      <c r="J4918" s="660"/>
      <c r="K4918" s="530"/>
      <c r="L4918" s="657"/>
      <c r="M4918" s="168"/>
      <c r="N4918" s="828"/>
      <c r="O4918" s="168"/>
      <c r="P4918" s="168"/>
      <c r="AB4918" s="1129" t="str">
        <f t="shared" si="96"/>
        <v/>
      </c>
    </row>
    <row r="4919" spans="1:28" ht="12.95" customHeight="1">
      <c r="A4919" s="168"/>
      <c r="B4919" s="168"/>
      <c r="C4919" s="532"/>
      <c r="D4919" s="168"/>
      <c r="E4919" s="168"/>
      <c r="F4919" s="168"/>
      <c r="G4919" s="168"/>
      <c r="H4919" s="530"/>
      <c r="I4919" s="530"/>
      <c r="J4919" s="660"/>
      <c r="K4919" s="530"/>
      <c r="L4919" s="657"/>
      <c r="M4919" s="168"/>
      <c r="N4919" s="828"/>
      <c r="O4919" s="168"/>
      <c r="P4919" s="168"/>
      <c r="AB4919" s="1129" t="str">
        <f t="shared" si="96"/>
        <v/>
      </c>
    </row>
    <row r="4920" spans="1:28" ht="12.95" customHeight="1">
      <c r="A4920" s="168"/>
      <c r="B4920" s="168"/>
      <c r="C4920" s="532"/>
      <c r="D4920" s="168"/>
      <c r="E4920" s="168"/>
      <c r="F4920" s="168"/>
      <c r="G4920" s="168"/>
      <c r="H4920" s="530"/>
      <c r="I4920" s="530"/>
      <c r="J4920" s="660"/>
      <c r="K4920" s="530"/>
      <c r="L4920" s="657"/>
      <c r="M4920" s="168"/>
      <c r="N4920" s="828"/>
      <c r="O4920" s="168"/>
      <c r="P4920" s="168"/>
      <c r="AB4920" s="1129" t="str">
        <f t="shared" si="96"/>
        <v/>
      </c>
    </row>
    <row r="4921" spans="1:28" ht="12.95" customHeight="1">
      <c r="A4921" s="168"/>
      <c r="B4921" s="168"/>
      <c r="C4921" s="532"/>
      <c r="D4921" s="168"/>
      <c r="E4921" s="168"/>
      <c r="F4921" s="168"/>
      <c r="G4921" s="168"/>
      <c r="H4921" s="530"/>
      <c r="I4921" s="530"/>
      <c r="J4921" s="660"/>
      <c r="K4921" s="530"/>
      <c r="L4921" s="657"/>
      <c r="M4921" s="168"/>
      <c r="N4921" s="828"/>
      <c r="O4921" s="168"/>
      <c r="P4921" s="168"/>
      <c r="AB4921" s="1129" t="str">
        <f t="shared" si="96"/>
        <v/>
      </c>
    </row>
    <row r="4922" spans="1:28" ht="12.95" customHeight="1">
      <c r="A4922" s="168"/>
      <c r="B4922" s="168"/>
      <c r="C4922" s="532"/>
      <c r="D4922" s="168"/>
      <c r="E4922" s="168"/>
      <c r="F4922" s="168"/>
      <c r="G4922" s="168"/>
      <c r="H4922" s="530"/>
      <c r="I4922" s="530"/>
      <c r="J4922" s="660"/>
      <c r="K4922" s="530"/>
      <c r="L4922" s="657"/>
      <c r="M4922" s="168"/>
      <c r="N4922" s="828"/>
      <c r="O4922" s="168"/>
      <c r="P4922" s="168"/>
      <c r="AB4922" s="1129" t="str">
        <f t="shared" si="96"/>
        <v/>
      </c>
    </row>
    <row r="4923" spans="1:28" ht="12.95" customHeight="1">
      <c r="A4923" s="168"/>
      <c r="B4923" s="168"/>
      <c r="C4923" s="532"/>
      <c r="D4923" s="168"/>
      <c r="E4923" s="168"/>
      <c r="F4923" s="168"/>
      <c r="G4923" s="168"/>
      <c r="H4923" s="530"/>
      <c r="I4923" s="530"/>
      <c r="J4923" s="660"/>
      <c r="K4923" s="530"/>
      <c r="L4923" s="657"/>
      <c r="M4923" s="168"/>
      <c r="N4923" s="828"/>
      <c r="O4923" s="168"/>
      <c r="P4923" s="168"/>
      <c r="AB4923" s="1129" t="str">
        <f t="shared" si="96"/>
        <v/>
      </c>
    </row>
    <row r="4924" spans="1:28" ht="12.95" customHeight="1">
      <c r="A4924" s="168"/>
      <c r="B4924" s="168"/>
      <c r="C4924" s="532"/>
      <c r="D4924" s="168"/>
      <c r="E4924" s="168"/>
      <c r="F4924" s="168"/>
      <c r="G4924" s="168"/>
      <c r="H4924" s="530"/>
      <c r="I4924" s="530"/>
      <c r="J4924" s="660"/>
      <c r="K4924" s="530"/>
      <c r="L4924" s="657"/>
      <c r="M4924" s="168"/>
      <c r="N4924" s="828"/>
      <c r="O4924" s="168"/>
      <c r="P4924" s="168"/>
      <c r="AB4924" s="1129" t="str">
        <f t="shared" si="96"/>
        <v/>
      </c>
    </row>
    <row r="4925" spans="1:28" ht="12.95" customHeight="1">
      <c r="A4925" s="168"/>
      <c r="B4925" s="168"/>
      <c r="C4925" s="532"/>
      <c r="D4925" s="168"/>
      <c r="E4925" s="168"/>
      <c r="F4925" s="168"/>
      <c r="G4925" s="168"/>
      <c r="H4925" s="530"/>
      <c r="I4925" s="530"/>
      <c r="J4925" s="660"/>
      <c r="K4925" s="530"/>
      <c r="L4925" s="657"/>
      <c r="M4925" s="168"/>
      <c r="N4925" s="828"/>
      <c r="O4925" s="168"/>
      <c r="P4925" s="168"/>
      <c r="AB4925" s="1129" t="str">
        <f t="shared" si="96"/>
        <v/>
      </c>
    </row>
    <row r="4926" spans="1:28" ht="12.95" customHeight="1">
      <c r="A4926" s="168"/>
      <c r="B4926" s="168"/>
      <c r="C4926" s="532"/>
      <c r="D4926" s="168"/>
      <c r="E4926" s="168"/>
      <c r="F4926" s="168"/>
      <c r="G4926" s="168"/>
      <c r="H4926" s="530"/>
      <c r="I4926" s="530"/>
      <c r="J4926" s="660"/>
      <c r="K4926" s="530"/>
      <c r="L4926" s="657"/>
      <c r="M4926" s="168"/>
      <c r="N4926" s="828"/>
      <c r="O4926" s="168"/>
      <c r="P4926" s="168"/>
      <c r="AB4926" s="1129" t="str">
        <f t="shared" si="96"/>
        <v/>
      </c>
    </row>
    <row r="4927" spans="1:28" ht="12.95" customHeight="1">
      <c r="A4927" s="168"/>
      <c r="B4927" s="168"/>
      <c r="C4927" s="532"/>
      <c r="D4927" s="168"/>
      <c r="E4927" s="168"/>
      <c r="F4927" s="168"/>
      <c r="G4927" s="168"/>
      <c r="H4927" s="530"/>
      <c r="I4927" s="530"/>
      <c r="J4927" s="660"/>
      <c r="K4927" s="530"/>
      <c r="L4927" s="657"/>
      <c r="M4927" s="168"/>
      <c r="N4927" s="828"/>
      <c r="O4927" s="168"/>
      <c r="P4927" s="168"/>
      <c r="AB4927" s="1129" t="str">
        <f t="shared" si="96"/>
        <v/>
      </c>
    </row>
    <row r="4928" spans="1:28" ht="12.95" customHeight="1">
      <c r="A4928" s="168"/>
      <c r="B4928" s="168"/>
      <c r="C4928" s="532"/>
      <c r="D4928" s="168"/>
      <c r="E4928" s="168"/>
      <c r="F4928" s="168"/>
      <c r="G4928" s="168"/>
      <c r="H4928" s="530"/>
      <c r="I4928" s="530"/>
      <c r="J4928" s="660"/>
      <c r="K4928" s="530"/>
      <c r="L4928" s="657"/>
      <c r="M4928" s="168"/>
      <c r="N4928" s="828"/>
      <c r="O4928" s="168"/>
      <c r="P4928" s="168"/>
      <c r="AB4928" s="1129" t="str">
        <f t="shared" si="96"/>
        <v/>
      </c>
    </row>
    <row r="4929" spans="1:28" ht="12.95" customHeight="1">
      <c r="A4929" s="168"/>
      <c r="B4929" s="168"/>
      <c r="C4929" s="532"/>
      <c r="D4929" s="168"/>
      <c r="E4929" s="168"/>
      <c r="F4929" s="168"/>
      <c r="G4929" s="168"/>
      <c r="H4929" s="530"/>
      <c r="I4929" s="530"/>
      <c r="J4929" s="660"/>
      <c r="K4929" s="530"/>
      <c r="L4929" s="657"/>
      <c r="M4929" s="168"/>
      <c r="N4929" s="828"/>
      <c r="O4929" s="168"/>
      <c r="P4929" s="168"/>
      <c r="AB4929" s="1129" t="str">
        <f t="shared" si="96"/>
        <v/>
      </c>
    </row>
    <row r="4930" spans="1:28" ht="12.95" customHeight="1">
      <c r="A4930" s="168"/>
      <c r="B4930" s="168"/>
      <c r="C4930" s="532"/>
      <c r="D4930" s="168"/>
      <c r="E4930" s="168"/>
      <c r="F4930" s="168"/>
      <c r="G4930" s="168"/>
      <c r="H4930" s="530"/>
      <c r="I4930" s="530"/>
      <c r="J4930" s="660"/>
      <c r="K4930" s="530"/>
      <c r="L4930" s="657"/>
      <c r="M4930" s="168"/>
      <c r="N4930" s="828"/>
      <c r="O4930" s="168"/>
      <c r="P4930" s="168"/>
      <c r="AB4930" s="1129" t="str">
        <f t="shared" si="96"/>
        <v/>
      </c>
    </row>
    <row r="4931" spans="1:28" ht="12.95" customHeight="1">
      <c r="A4931" s="168"/>
      <c r="B4931" s="168"/>
      <c r="C4931" s="532"/>
      <c r="D4931" s="168"/>
      <c r="E4931" s="168"/>
      <c r="F4931" s="168"/>
      <c r="G4931" s="168"/>
      <c r="H4931" s="530"/>
      <c r="I4931" s="530"/>
      <c r="J4931" s="660"/>
      <c r="K4931" s="530"/>
      <c r="L4931" s="657"/>
      <c r="M4931" s="168"/>
      <c r="N4931" s="828"/>
      <c r="O4931" s="168"/>
      <c r="P4931" s="168"/>
      <c r="AB4931" s="1129" t="str">
        <f t="shared" si="96"/>
        <v/>
      </c>
    </row>
    <row r="4932" spans="1:28" ht="12.95" customHeight="1">
      <c r="A4932" s="168"/>
      <c r="B4932" s="168"/>
      <c r="C4932" s="532"/>
      <c r="D4932" s="168"/>
      <c r="E4932" s="168"/>
      <c r="F4932" s="168"/>
      <c r="G4932" s="168"/>
      <c r="H4932" s="530"/>
      <c r="I4932" s="530"/>
      <c r="J4932" s="660"/>
      <c r="K4932" s="530"/>
      <c r="L4932" s="657"/>
      <c r="M4932" s="168"/>
      <c r="N4932" s="828"/>
      <c r="O4932" s="168"/>
      <c r="P4932" s="168"/>
      <c r="AB4932" s="1129" t="str">
        <f t="shared" si="96"/>
        <v/>
      </c>
    </row>
    <row r="4933" spans="1:28" ht="12.95" customHeight="1">
      <c r="A4933" s="168"/>
      <c r="B4933" s="168"/>
      <c r="C4933" s="532"/>
      <c r="D4933" s="168"/>
      <c r="E4933" s="168"/>
      <c r="F4933" s="168"/>
      <c r="G4933" s="168"/>
      <c r="H4933" s="530"/>
      <c r="I4933" s="530"/>
      <c r="J4933" s="660"/>
      <c r="K4933" s="530"/>
      <c r="L4933" s="657"/>
      <c r="M4933" s="168"/>
      <c r="N4933" s="828"/>
      <c r="O4933" s="168"/>
      <c r="P4933" s="168"/>
      <c r="AB4933" s="1129" t="str">
        <f t="shared" si="96"/>
        <v/>
      </c>
    </row>
    <row r="4934" spans="1:28" ht="12.95" customHeight="1">
      <c r="A4934" s="168"/>
      <c r="B4934" s="168"/>
      <c r="C4934" s="532"/>
      <c r="D4934" s="168"/>
      <c r="E4934" s="168"/>
      <c r="F4934" s="168"/>
      <c r="G4934" s="168"/>
      <c r="H4934" s="530"/>
      <c r="I4934" s="530"/>
      <c r="J4934" s="660"/>
      <c r="K4934" s="530"/>
      <c r="L4934" s="657"/>
      <c r="M4934" s="168"/>
      <c r="N4934" s="828"/>
      <c r="O4934" s="168"/>
      <c r="P4934" s="168"/>
      <c r="AB4934" s="1129" t="str">
        <f t="shared" si="96"/>
        <v/>
      </c>
    </row>
    <row r="4935" spans="1:28" ht="12.95" customHeight="1">
      <c r="A4935" s="168"/>
      <c r="B4935" s="168"/>
      <c r="C4935" s="532"/>
      <c r="D4935" s="168"/>
      <c r="E4935" s="168"/>
      <c r="F4935" s="168"/>
      <c r="G4935" s="168"/>
      <c r="H4935" s="530"/>
      <c r="I4935" s="530"/>
      <c r="J4935" s="660"/>
      <c r="K4935" s="530"/>
      <c r="L4935" s="657"/>
      <c r="M4935" s="168"/>
      <c r="N4935" s="828"/>
      <c r="O4935" s="168"/>
      <c r="P4935" s="168"/>
      <c r="AB4935" s="1129" t="str">
        <f t="shared" si="96"/>
        <v/>
      </c>
    </row>
    <row r="4936" spans="1:28" ht="12.95" customHeight="1">
      <c r="A4936" s="168"/>
      <c r="B4936" s="168"/>
      <c r="C4936" s="532"/>
      <c r="D4936" s="168"/>
      <c r="E4936" s="168"/>
      <c r="F4936" s="168"/>
      <c r="G4936" s="168"/>
      <c r="H4936" s="530"/>
      <c r="I4936" s="530"/>
      <c r="J4936" s="660"/>
      <c r="K4936" s="530"/>
      <c r="L4936" s="657"/>
      <c r="M4936" s="168"/>
      <c r="N4936" s="828"/>
      <c r="O4936" s="168"/>
      <c r="P4936" s="168"/>
      <c r="AB4936" s="1129" t="str">
        <f t="shared" si="96"/>
        <v/>
      </c>
    </row>
    <row r="4937" spans="1:28" ht="12.95" customHeight="1">
      <c r="A4937" s="168"/>
      <c r="B4937" s="168"/>
      <c r="C4937" s="532"/>
      <c r="D4937" s="168"/>
      <c r="E4937" s="168"/>
      <c r="F4937" s="168"/>
      <c r="G4937" s="168"/>
      <c r="H4937" s="530"/>
      <c r="I4937" s="530"/>
      <c r="J4937" s="660"/>
      <c r="K4937" s="530"/>
      <c r="L4937" s="657"/>
      <c r="M4937" s="168"/>
      <c r="N4937" s="828"/>
      <c r="O4937" s="168"/>
      <c r="P4937" s="168"/>
      <c r="AB4937" s="1129" t="str">
        <f t="shared" si="96"/>
        <v/>
      </c>
    </row>
    <row r="4938" spans="1:28" ht="12.95" customHeight="1">
      <c r="A4938" s="168"/>
      <c r="B4938" s="168"/>
      <c r="C4938" s="532"/>
      <c r="D4938" s="168"/>
      <c r="E4938" s="168"/>
      <c r="F4938" s="168"/>
      <c r="G4938" s="168"/>
      <c r="H4938" s="530"/>
      <c r="I4938" s="530"/>
      <c r="J4938" s="660"/>
      <c r="K4938" s="530"/>
      <c r="L4938" s="657"/>
      <c r="M4938" s="168"/>
      <c r="N4938" s="828"/>
      <c r="O4938" s="168"/>
      <c r="P4938" s="168"/>
      <c r="AB4938" s="1129" t="str">
        <f t="shared" si="96"/>
        <v/>
      </c>
    </row>
    <row r="4939" spans="1:28" ht="12.95" customHeight="1">
      <c r="A4939" s="168"/>
      <c r="B4939" s="168"/>
      <c r="C4939" s="532"/>
      <c r="D4939" s="168"/>
      <c r="E4939" s="168"/>
      <c r="F4939" s="168"/>
      <c r="G4939" s="168"/>
      <c r="H4939" s="530"/>
      <c r="I4939" s="530"/>
      <c r="J4939" s="660"/>
      <c r="K4939" s="530"/>
      <c r="L4939" s="657"/>
      <c r="M4939" s="168"/>
      <c r="N4939" s="828"/>
      <c r="O4939" s="168"/>
      <c r="P4939" s="168"/>
      <c r="AB4939" s="1129" t="str">
        <f t="shared" ref="AB4939:AB5002" si="97">IF(TRIM(A4939)="","",CONCATENATE(TRIM(D4939),TRIM(E4939)))</f>
        <v/>
      </c>
    </row>
    <row r="4940" spans="1:28" ht="12.95" customHeight="1">
      <c r="A4940" s="168"/>
      <c r="B4940" s="168"/>
      <c r="C4940" s="532"/>
      <c r="D4940" s="168"/>
      <c r="E4940" s="168"/>
      <c r="F4940" s="168"/>
      <c r="G4940" s="168"/>
      <c r="H4940" s="530"/>
      <c r="I4940" s="530"/>
      <c r="J4940" s="660"/>
      <c r="K4940" s="530"/>
      <c r="L4940" s="657"/>
      <c r="M4940" s="168"/>
      <c r="N4940" s="828"/>
      <c r="O4940" s="168"/>
      <c r="P4940" s="168"/>
      <c r="AB4940" s="1129" t="str">
        <f t="shared" si="97"/>
        <v/>
      </c>
    </row>
    <row r="4941" spans="1:28" ht="12.95" customHeight="1">
      <c r="A4941" s="168"/>
      <c r="B4941" s="168"/>
      <c r="C4941" s="532"/>
      <c r="D4941" s="168"/>
      <c r="E4941" s="168"/>
      <c r="F4941" s="168"/>
      <c r="G4941" s="168"/>
      <c r="H4941" s="530"/>
      <c r="I4941" s="530"/>
      <c r="J4941" s="660"/>
      <c r="K4941" s="530"/>
      <c r="L4941" s="657"/>
      <c r="M4941" s="168"/>
      <c r="N4941" s="828"/>
      <c r="O4941" s="168"/>
      <c r="P4941" s="168"/>
      <c r="AB4941" s="1129" t="str">
        <f t="shared" si="97"/>
        <v/>
      </c>
    </row>
    <row r="4942" spans="1:28" ht="12.95" customHeight="1">
      <c r="A4942" s="168"/>
      <c r="B4942" s="168"/>
      <c r="C4942" s="532"/>
      <c r="D4942" s="168"/>
      <c r="E4942" s="168"/>
      <c r="F4942" s="168"/>
      <c r="G4942" s="168"/>
      <c r="H4942" s="530"/>
      <c r="I4942" s="530"/>
      <c r="J4942" s="660"/>
      <c r="K4942" s="530"/>
      <c r="L4942" s="657"/>
      <c r="M4942" s="168"/>
      <c r="N4942" s="828"/>
      <c r="O4942" s="168"/>
      <c r="P4942" s="168"/>
      <c r="AB4942" s="1129" t="str">
        <f t="shared" si="97"/>
        <v/>
      </c>
    </row>
    <row r="4943" spans="1:28" ht="12.95" customHeight="1">
      <c r="A4943" s="168"/>
      <c r="B4943" s="168"/>
      <c r="C4943" s="532"/>
      <c r="D4943" s="168"/>
      <c r="E4943" s="168"/>
      <c r="F4943" s="168"/>
      <c r="G4943" s="168"/>
      <c r="H4943" s="530"/>
      <c r="I4943" s="530"/>
      <c r="J4943" s="660"/>
      <c r="K4943" s="530"/>
      <c r="L4943" s="657"/>
      <c r="M4943" s="168"/>
      <c r="N4943" s="828"/>
      <c r="O4943" s="168"/>
      <c r="P4943" s="168"/>
      <c r="AB4943" s="1129" t="str">
        <f t="shared" si="97"/>
        <v/>
      </c>
    </row>
    <row r="4944" spans="1:28" ht="12.95" customHeight="1">
      <c r="A4944" s="168"/>
      <c r="B4944" s="168"/>
      <c r="C4944" s="532"/>
      <c r="D4944" s="168"/>
      <c r="E4944" s="168"/>
      <c r="F4944" s="168"/>
      <c r="G4944" s="168"/>
      <c r="H4944" s="530"/>
      <c r="I4944" s="530"/>
      <c r="J4944" s="660"/>
      <c r="K4944" s="530"/>
      <c r="L4944" s="657"/>
      <c r="M4944" s="168"/>
      <c r="N4944" s="828"/>
      <c r="O4944" s="168"/>
      <c r="P4944" s="168"/>
      <c r="AB4944" s="1129" t="str">
        <f t="shared" si="97"/>
        <v/>
      </c>
    </row>
    <row r="4945" spans="1:28" ht="12.95" customHeight="1">
      <c r="A4945" s="168"/>
      <c r="B4945" s="168"/>
      <c r="C4945" s="532"/>
      <c r="D4945" s="168"/>
      <c r="E4945" s="168"/>
      <c r="F4945" s="168"/>
      <c r="G4945" s="168"/>
      <c r="H4945" s="530"/>
      <c r="I4945" s="530"/>
      <c r="J4945" s="660"/>
      <c r="K4945" s="530"/>
      <c r="L4945" s="657"/>
      <c r="M4945" s="168"/>
      <c r="N4945" s="828"/>
      <c r="O4945" s="168"/>
      <c r="P4945" s="168"/>
      <c r="AB4945" s="1129" t="str">
        <f t="shared" si="97"/>
        <v/>
      </c>
    </row>
    <row r="4946" spans="1:28" ht="12.95" customHeight="1">
      <c r="A4946" s="168"/>
      <c r="B4946" s="168"/>
      <c r="C4946" s="532"/>
      <c r="D4946" s="168"/>
      <c r="E4946" s="168"/>
      <c r="F4946" s="168"/>
      <c r="G4946" s="168"/>
      <c r="H4946" s="530"/>
      <c r="I4946" s="530"/>
      <c r="J4946" s="660"/>
      <c r="K4946" s="530"/>
      <c r="L4946" s="657"/>
      <c r="M4946" s="168"/>
      <c r="N4946" s="828"/>
      <c r="O4946" s="168"/>
      <c r="P4946" s="168"/>
      <c r="AB4946" s="1129" t="str">
        <f t="shared" si="97"/>
        <v/>
      </c>
    </row>
    <row r="4947" spans="1:28" ht="12.95" customHeight="1">
      <c r="A4947" s="168"/>
      <c r="B4947" s="168"/>
      <c r="C4947" s="532"/>
      <c r="D4947" s="168"/>
      <c r="E4947" s="168"/>
      <c r="F4947" s="168"/>
      <c r="G4947" s="168"/>
      <c r="H4947" s="530"/>
      <c r="I4947" s="530"/>
      <c r="J4947" s="660"/>
      <c r="K4947" s="530"/>
      <c r="L4947" s="657"/>
      <c r="M4947" s="168"/>
      <c r="N4947" s="828"/>
      <c r="O4947" s="168"/>
      <c r="P4947" s="168"/>
      <c r="AB4947" s="1129" t="str">
        <f t="shared" si="97"/>
        <v/>
      </c>
    </row>
    <row r="4948" spans="1:28" ht="12.95" customHeight="1">
      <c r="A4948" s="168"/>
      <c r="B4948" s="168"/>
      <c r="C4948" s="532"/>
      <c r="D4948" s="168"/>
      <c r="E4948" s="168"/>
      <c r="F4948" s="168"/>
      <c r="G4948" s="168"/>
      <c r="H4948" s="530"/>
      <c r="I4948" s="530"/>
      <c r="J4948" s="660"/>
      <c r="K4948" s="530"/>
      <c r="L4948" s="657"/>
      <c r="M4948" s="168"/>
      <c r="N4948" s="828"/>
      <c r="O4948" s="168"/>
      <c r="P4948" s="168"/>
      <c r="AB4948" s="1129" t="str">
        <f t="shared" si="97"/>
        <v/>
      </c>
    </row>
    <row r="4949" spans="1:28" ht="12.95" customHeight="1">
      <c r="A4949" s="168"/>
      <c r="B4949" s="168"/>
      <c r="C4949" s="532"/>
      <c r="D4949" s="168"/>
      <c r="E4949" s="168"/>
      <c r="F4949" s="168"/>
      <c r="G4949" s="168"/>
      <c r="H4949" s="530"/>
      <c r="I4949" s="530"/>
      <c r="J4949" s="660"/>
      <c r="K4949" s="530"/>
      <c r="L4949" s="657"/>
      <c r="M4949" s="168"/>
      <c r="N4949" s="828"/>
      <c r="O4949" s="168"/>
      <c r="P4949" s="168"/>
      <c r="AB4949" s="1129" t="str">
        <f t="shared" si="97"/>
        <v/>
      </c>
    </row>
    <row r="4950" spans="1:28" ht="12.95" customHeight="1">
      <c r="A4950" s="168"/>
      <c r="B4950" s="168"/>
      <c r="C4950" s="532"/>
      <c r="D4950" s="168"/>
      <c r="E4950" s="168"/>
      <c r="F4950" s="168"/>
      <c r="G4950" s="168"/>
      <c r="H4950" s="530"/>
      <c r="I4950" s="530"/>
      <c r="J4950" s="660"/>
      <c r="K4950" s="530"/>
      <c r="L4950" s="657"/>
      <c r="M4950" s="168"/>
      <c r="N4950" s="828"/>
      <c r="O4950" s="168"/>
      <c r="P4950" s="168"/>
      <c r="AB4950" s="1129" t="str">
        <f t="shared" si="97"/>
        <v/>
      </c>
    </row>
    <row r="4951" spans="1:28" ht="12.95" customHeight="1">
      <c r="A4951" s="168"/>
      <c r="B4951" s="168"/>
      <c r="C4951" s="532"/>
      <c r="D4951" s="168"/>
      <c r="E4951" s="168"/>
      <c r="F4951" s="168"/>
      <c r="G4951" s="168"/>
      <c r="H4951" s="530"/>
      <c r="I4951" s="530"/>
      <c r="J4951" s="660"/>
      <c r="K4951" s="530"/>
      <c r="L4951" s="657"/>
      <c r="M4951" s="168"/>
      <c r="N4951" s="828"/>
      <c r="O4951" s="168"/>
      <c r="P4951" s="168"/>
      <c r="AB4951" s="1129" t="str">
        <f t="shared" si="97"/>
        <v/>
      </c>
    </row>
    <row r="4952" spans="1:28" ht="12.95" customHeight="1">
      <c r="A4952" s="168"/>
      <c r="B4952" s="168"/>
      <c r="C4952" s="532"/>
      <c r="D4952" s="168"/>
      <c r="E4952" s="168"/>
      <c r="F4952" s="168"/>
      <c r="G4952" s="168"/>
      <c r="H4952" s="530"/>
      <c r="I4952" s="530"/>
      <c r="J4952" s="660"/>
      <c r="K4952" s="530"/>
      <c r="L4952" s="657"/>
      <c r="M4952" s="168"/>
      <c r="N4952" s="828"/>
      <c r="O4952" s="168"/>
      <c r="P4952" s="168"/>
      <c r="AB4952" s="1129" t="str">
        <f t="shared" si="97"/>
        <v/>
      </c>
    </row>
    <row r="4953" spans="1:28" ht="12.95" customHeight="1">
      <c r="A4953" s="168"/>
      <c r="B4953" s="168"/>
      <c r="C4953" s="532"/>
      <c r="D4953" s="168"/>
      <c r="E4953" s="168"/>
      <c r="F4953" s="168"/>
      <c r="G4953" s="168"/>
      <c r="H4953" s="530"/>
      <c r="I4953" s="530"/>
      <c r="J4953" s="660"/>
      <c r="K4953" s="530"/>
      <c r="L4953" s="657"/>
      <c r="M4953" s="168"/>
      <c r="N4953" s="828"/>
      <c r="O4953" s="168"/>
      <c r="P4953" s="168"/>
      <c r="AB4953" s="1129" t="str">
        <f t="shared" si="97"/>
        <v/>
      </c>
    </row>
    <row r="4954" spans="1:28" ht="12.95" customHeight="1">
      <c r="A4954" s="168"/>
      <c r="B4954" s="168"/>
      <c r="C4954" s="532"/>
      <c r="D4954" s="168"/>
      <c r="E4954" s="168"/>
      <c r="F4954" s="168"/>
      <c r="G4954" s="168"/>
      <c r="H4954" s="530"/>
      <c r="I4954" s="530"/>
      <c r="J4954" s="660"/>
      <c r="K4954" s="530"/>
      <c r="L4954" s="657"/>
      <c r="M4954" s="168"/>
      <c r="N4954" s="828"/>
      <c r="O4954" s="168"/>
      <c r="P4954" s="168"/>
      <c r="AB4954" s="1129" t="str">
        <f t="shared" si="97"/>
        <v/>
      </c>
    </row>
    <row r="4955" spans="1:28" ht="12.95" customHeight="1">
      <c r="A4955" s="168"/>
      <c r="B4955" s="168"/>
      <c r="C4955" s="532"/>
      <c r="D4955" s="168"/>
      <c r="E4955" s="168"/>
      <c r="F4955" s="168"/>
      <c r="G4955" s="168"/>
      <c r="H4955" s="530"/>
      <c r="I4955" s="530"/>
      <c r="J4955" s="660"/>
      <c r="K4955" s="530"/>
      <c r="L4955" s="657"/>
      <c r="M4955" s="168"/>
      <c r="N4955" s="828"/>
      <c r="O4955" s="168"/>
      <c r="P4955" s="168"/>
      <c r="AB4955" s="1129" t="str">
        <f t="shared" si="97"/>
        <v/>
      </c>
    </row>
    <row r="4956" spans="1:28" ht="12.95" customHeight="1">
      <c r="A4956" s="168"/>
      <c r="B4956" s="168"/>
      <c r="C4956" s="532"/>
      <c r="D4956" s="168"/>
      <c r="E4956" s="168"/>
      <c r="F4956" s="168"/>
      <c r="G4956" s="168"/>
      <c r="H4956" s="530"/>
      <c r="I4956" s="530"/>
      <c r="J4956" s="660"/>
      <c r="K4956" s="530"/>
      <c r="L4956" s="657"/>
      <c r="M4956" s="168"/>
      <c r="N4956" s="828"/>
      <c r="O4956" s="168"/>
      <c r="P4956" s="168"/>
      <c r="AB4956" s="1129" t="str">
        <f t="shared" si="97"/>
        <v/>
      </c>
    </row>
    <row r="4957" spans="1:28" ht="12.95" customHeight="1">
      <c r="A4957" s="168"/>
      <c r="B4957" s="168"/>
      <c r="C4957" s="532"/>
      <c r="D4957" s="168"/>
      <c r="E4957" s="168"/>
      <c r="F4957" s="168"/>
      <c r="G4957" s="168"/>
      <c r="H4957" s="530"/>
      <c r="I4957" s="530"/>
      <c r="J4957" s="660"/>
      <c r="K4957" s="530"/>
      <c r="L4957" s="657"/>
      <c r="M4957" s="168"/>
      <c r="N4957" s="828"/>
      <c r="O4957" s="168"/>
      <c r="P4957" s="168"/>
      <c r="AB4957" s="1129" t="str">
        <f t="shared" si="97"/>
        <v/>
      </c>
    </row>
    <row r="4958" spans="1:28" ht="12.95" customHeight="1">
      <c r="A4958" s="168"/>
      <c r="B4958" s="168"/>
      <c r="C4958" s="532"/>
      <c r="D4958" s="168"/>
      <c r="E4958" s="168"/>
      <c r="F4958" s="168"/>
      <c r="G4958" s="168"/>
      <c r="H4958" s="530"/>
      <c r="I4958" s="530"/>
      <c r="J4958" s="660"/>
      <c r="K4958" s="530"/>
      <c r="L4958" s="657"/>
      <c r="M4958" s="168"/>
      <c r="N4958" s="828"/>
      <c r="O4958" s="168"/>
      <c r="P4958" s="168"/>
      <c r="AB4958" s="1129" t="str">
        <f t="shared" si="97"/>
        <v/>
      </c>
    </row>
    <row r="4959" spans="1:28" ht="12.95" customHeight="1">
      <c r="A4959" s="168"/>
      <c r="B4959" s="168"/>
      <c r="C4959" s="532"/>
      <c r="D4959" s="168"/>
      <c r="E4959" s="168"/>
      <c r="F4959" s="168"/>
      <c r="G4959" s="168"/>
      <c r="H4959" s="530"/>
      <c r="I4959" s="530"/>
      <c r="J4959" s="660"/>
      <c r="K4959" s="530"/>
      <c r="L4959" s="657"/>
      <c r="M4959" s="168"/>
      <c r="N4959" s="828"/>
      <c r="O4959" s="168"/>
      <c r="P4959" s="168"/>
      <c r="AB4959" s="1129" t="str">
        <f t="shared" si="97"/>
        <v/>
      </c>
    </row>
    <row r="4960" spans="1:28" ht="12.95" customHeight="1">
      <c r="A4960" s="168"/>
      <c r="B4960" s="168"/>
      <c r="C4960" s="532"/>
      <c r="D4960" s="168"/>
      <c r="E4960" s="168"/>
      <c r="F4960" s="168"/>
      <c r="G4960" s="168"/>
      <c r="H4960" s="530"/>
      <c r="I4960" s="530"/>
      <c r="J4960" s="660"/>
      <c r="K4960" s="530"/>
      <c r="L4960" s="657"/>
      <c r="M4960" s="168"/>
      <c r="N4960" s="828"/>
      <c r="O4960" s="168"/>
      <c r="P4960" s="168"/>
      <c r="AB4960" s="1129" t="str">
        <f t="shared" si="97"/>
        <v/>
      </c>
    </row>
    <row r="4961" spans="1:28" ht="12.95" customHeight="1">
      <c r="A4961" s="168"/>
      <c r="B4961" s="168"/>
      <c r="C4961" s="532"/>
      <c r="D4961" s="168"/>
      <c r="E4961" s="168"/>
      <c r="F4961" s="168"/>
      <c r="G4961" s="168"/>
      <c r="H4961" s="530"/>
      <c r="I4961" s="530"/>
      <c r="J4961" s="660"/>
      <c r="K4961" s="530"/>
      <c r="L4961" s="657"/>
      <c r="M4961" s="168"/>
      <c r="N4961" s="828"/>
      <c r="O4961" s="168"/>
      <c r="P4961" s="168"/>
      <c r="AB4961" s="1129" t="str">
        <f t="shared" si="97"/>
        <v/>
      </c>
    </row>
    <row r="4962" spans="1:28" ht="12.95" customHeight="1">
      <c r="A4962" s="168"/>
      <c r="B4962" s="168"/>
      <c r="C4962" s="532"/>
      <c r="D4962" s="168"/>
      <c r="E4962" s="168"/>
      <c r="F4962" s="168"/>
      <c r="G4962" s="168"/>
      <c r="H4962" s="530"/>
      <c r="I4962" s="530"/>
      <c r="J4962" s="660"/>
      <c r="K4962" s="530"/>
      <c r="L4962" s="657"/>
      <c r="M4962" s="168"/>
      <c r="N4962" s="828"/>
      <c r="O4962" s="168"/>
      <c r="P4962" s="168"/>
      <c r="AB4962" s="1129" t="str">
        <f t="shared" si="97"/>
        <v/>
      </c>
    </row>
    <row r="4963" spans="1:28" ht="12.95" customHeight="1">
      <c r="A4963" s="168"/>
      <c r="B4963" s="168"/>
      <c r="C4963" s="532"/>
      <c r="D4963" s="168"/>
      <c r="E4963" s="168"/>
      <c r="F4963" s="168"/>
      <c r="G4963" s="168"/>
      <c r="H4963" s="530"/>
      <c r="I4963" s="530"/>
      <c r="J4963" s="660"/>
      <c r="K4963" s="530"/>
      <c r="L4963" s="657"/>
      <c r="M4963" s="168"/>
      <c r="N4963" s="828"/>
      <c r="O4963" s="168"/>
      <c r="P4963" s="168"/>
      <c r="AB4963" s="1129" t="str">
        <f t="shared" si="97"/>
        <v/>
      </c>
    </row>
    <row r="4964" spans="1:28" ht="12.95" customHeight="1">
      <c r="A4964" s="168"/>
      <c r="B4964" s="168"/>
      <c r="C4964" s="532"/>
      <c r="D4964" s="168"/>
      <c r="E4964" s="168"/>
      <c r="F4964" s="168"/>
      <c r="G4964" s="168"/>
      <c r="H4964" s="530"/>
      <c r="I4964" s="530"/>
      <c r="J4964" s="660"/>
      <c r="K4964" s="530"/>
      <c r="L4964" s="657"/>
      <c r="M4964" s="168"/>
      <c r="N4964" s="828"/>
      <c r="O4964" s="168"/>
      <c r="P4964" s="168"/>
      <c r="AB4964" s="1129" t="str">
        <f t="shared" si="97"/>
        <v/>
      </c>
    </row>
    <row r="4965" spans="1:28" ht="12.95" customHeight="1">
      <c r="A4965" s="168"/>
      <c r="B4965" s="168"/>
      <c r="C4965" s="532"/>
      <c r="D4965" s="168"/>
      <c r="E4965" s="168"/>
      <c r="F4965" s="168"/>
      <c r="G4965" s="168"/>
      <c r="H4965" s="530"/>
      <c r="I4965" s="530"/>
      <c r="J4965" s="660"/>
      <c r="K4965" s="530"/>
      <c r="L4965" s="657"/>
      <c r="M4965" s="168"/>
      <c r="N4965" s="828"/>
      <c r="O4965" s="168"/>
      <c r="P4965" s="168"/>
      <c r="AB4965" s="1129" t="str">
        <f t="shared" si="97"/>
        <v/>
      </c>
    </row>
    <row r="4966" spans="1:28" ht="12.95" customHeight="1">
      <c r="A4966" s="168"/>
      <c r="B4966" s="168"/>
      <c r="C4966" s="532"/>
      <c r="D4966" s="168"/>
      <c r="E4966" s="168"/>
      <c r="F4966" s="168"/>
      <c r="G4966" s="168"/>
      <c r="H4966" s="530"/>
      <c r="I4966" s="530"/>
      <c r="J4966" s="660"/>
      <c r="K4966" s="530"/>
      <c r="L4966" s="657"/>
      <c r="M4966" s="168"/>
      <c r="N4966" s="828"/>
      <c r="O4966" s="168"/>
      <c r="P4966" s="168"/>
      <c r="AB4966" s="1129" t="str">
        <f t="shared" si="97"/>
        <v/>
      </c>
    </row>
    <row r="4967" spans="1:28" ht="12.95" customHeight="1">
      <c r="A4967" s="168"/>
      <c r="B4967" s="168"/>
      <c r="C4967" s="532"/>
      <c r="D4967" s="168"/>
      <c r="E4967" s="168"/>
      <c r="F4967" s="168"/>
      <c r="G4967" s="168"/>
      <c r="H4967" s="530"/>
      <c r="I4967" s="530"/>
      <c r="J4967" s="660"/>
      <c r="K4967" s="530"/>
      <c r="L4967" s="657"/>
      <c r="M4967" s="168"/>
      <c r="N4967" s="828"/>
      <c r="O4967" s="168"/>
      <c r="P4967" s="168"/>
      <c r="AB4967" s="1129" t="str">
        <f t="shared" si="97"/>
        <v/>
      </c>
    </row>
    <row r="4968" spans="1:28" ht="12.95" customHeight="1">
      <c r="A4968" s="168"/>
      <c r="B4968" s="168"/>
      <c r="C4968" s="532"/>
      <c r="D4968" s="168"/>
      <c r="E4968" s="168"/>
      <c r="F4968" s="168"/>
      <c r="G4968" s="168"/>
      <c r="H4968" s="530"/>
      <c r="I4968" s="530"/>
      <c r="J4968" s="660"/>
      <c r="K4968" s="530"/>
      <c r="L4968" s="657"/>
      <c r="M4968" s="168"/>
      <c r="N4968" s="828"/>
      <c r="O4968" s="168"/>
      <c r="P4968" s="168"/>
      <c r="AB4968" s="1129" t="str">
        <f t="shared" si="97"/>
        <v/>
      </c>
    </row>
    <row r="4969" spans="1:28" ht="12.95" customHeight="1">
      <c r="A4969" s="168"/>
      <c r="B4969" s="168"/>
      <c r="C4969" s="532"/>
      <c r="D4969" s="168"/>
      <c r="E4969" s="168"/>
      <c r="F4969" s="168"/>
      <c r="G4969" s="168"/>
      <c r="H4969" s="530"/>
      <c r="I4969" s="530"/>
      <c r="J4969" s="660"/>
      <c r="K4969" s="530"/>
      <c r="L4969" s="657"/>
      <c r="M4969" s="168"/>
      <c r="N4969" s="828"/>
      <c r="O4969" s="168"/>
      <c r="P4969" s="168"/>
      <c r="AB4969" s="1129" t="str">
        <f t="shared" si="97"/>
        <v/>
      </c>
    </row>
    <row r="4970" spans="1:28" ht="12.95" customHeight="1">
      <c r="A4970" s="168"/>
      <c r="B4970" s="168"/>
      <c r="C4970" s="532"/>
      <c r="D4970" s="168"/>
      <c r="E4970" s="168"/>
      <c r="F4970" s="168"/>
      <c r="G4970" s="168"/>
      <c r="H4970" s="530"/>
      <c r="I4970" s="530"/>
      <c r="J4970" s="660"/>
      <c r="K4970" s="530"/>
      <c r="L4970" s="657"/>
      <c r="M4970" s="168"/>
      <c r="N4970" s="828"/>
      <c r="O4970" s="168"/>
      <c r="P4970" s="168"/>
      <c r="AB4970" s="1129" t="str">
        <f t="shared" si="97"/>
        <v/>
      </c>
    </row>
    <row r="4971" spans="1:28" ht="12.95" customHeight="1">
      <c r="A4971" s="168"/>
      <c r="B4971" s="168"/>
      <c r="C4971" s="532"/>
      <c r="D4971" s="168"/>
      <c r="E4971" s="168"/>
      <c r="F4971" s="168"/>
      <c r="G4971" s="168"/>
      <c r="H4971" s="530"/>
      <c r="I4971" s="530"/>
      <c r="J4971" s="660"/>
      <c r="K4971" s="530"/>
      <c r="L4971" s="657"/>
      <c r="M4971" s="168"/>
      <c r="N4971" s="828"/>
      <c r="O4971" s="168"/>
      <c r="P4971" s="168"/>
      <c r="AB4971" s="1129" t="str">
        <f t="shared" si="97"/>
        <v/>
      </c>
    </row>
    <row r="4972" spans="1:28" ht="12.95" customHeight="1">
      <c r="A4972" s="168"/>
      <c r="B4972" s="168"/>
      <c r="C4972" s="532"/>
      <c r="D4972" s="168"/>
      <c r="E4972" s="168"/>
      <c r="F4972" s="168"/>
      <c r="G4972" s="168"/>
      <c r="H4972" s="530"/>
      <c r="I4972" s="530"/>
      <c r="J4972" s="660"/>
      <c r="K4972" s="530"/>
      <c r="L4972" s="657"/>
      <c r="M4972" s="168"/>
      <c r="N4972" s="828"/>
      <c r="O4972" s="168"/>
      <c r="P4972" s="168"/>
      <c r="AB4972" s="1129" t="str">
        <f t="shared" si="97"/>
        <v/>
      </c>
    </row>
    <row r="4973" spans="1:28" ht="12.95" customHeight="1">
      <c r="A4973" s="168"/>
      <c r="B4973" s="168"/>
      <c r="C4973" s="532"/>
      <c r="D4973" s="168"/>
      <c r="E4973" s="168"/>
      <c r="F4973" s="168"/>
      <c r="G4973" s="168"/>
      <c r="H4973" s="530"/>
      <c r="I4973" s="530"/>
      <c r="J4973" s="660"/>
      <c r="K4973" s="530"/>
      <c r="L4973" s="657"/>
      <c r="M4973" s="168"/>
      <c r="N4973" s="828"/>
      <c r="O4973" s="168"/>
      <c r="P4973" s="168"/>
      <c r="AB4973" s="1129" t="str">
        <f t="shared" si="97"/>
        <v/>
      </c>
    </row>
    <row r="4974" spans="1:28" ht="12.95" customHeight="1">
      <c r="A4974" s="168"/>
      <c r="B4974" s="168"/>
      <c r="C4974" s="532"/>
      <c r="D4974" s="168"/>
      <c r="E4974" s="168"/>
      <c r="F4974" s="168"/>
      <c r="G4974" s="168"/>
      <c r="H4974" s="530"/>
      <c r="I4974" s="530"/>
      <c r="J4974" s="660"/>
      <c r="K4974" s="530"/>
      <c r="L4974" s="657"/>
      <c r="M4974" s="168"/>
      <c r="N4974" s="828"/>
      <c r="O4974" s="168"/>
      <c r="P4974" s="168"/>
      <c r="AB4974" s="1129" t="str">
        <f t="shared" si="97"/>
        <v/>
      </c>
    </row>
    <row r="4975" spans="1:28" ht="12.95" customHeight="1">
      <c r="A4975" s="168"/>
      <c r="B4975" s="168"/>
      <c r="C4975" s="532"/>
      <c r="D4975" s="168"/>
      <c r="E4975" s="168"/>
      <c r="F4975" s="168"/>
      <c r="G4975" s="168"/>
      <c r="H4975" s="530"/>
      <c r="I4975" s="530"/>
      <c r="J4975" s="660"/>
      <c r="K4975" s="530"/>
      <c r="L4975" s="657"/>
      <c r="M4975" s="168"/>
      <c r="N4975" s="828"/>
      <c r="O4975" s="168"/>
      <c r="P4975" s="168"/>
      <c r="AB4975" s="1129" t="str">
        <f t="shared" si="97"/>
        <v/>
      </c>
    </row>
    <row r="4976" spans="1:28" ht="12.95" customHeight="1">
      <c r="A4976" s="168"/>
      <c r="B4976" s="168"/>
      <c r="C4976" s="532"/>
      <c r="D4976" s="168"/>
      <c r="E4976" s="168"/>
      <c r="F4976" s="168"/>
      <c r="G4976" s="168"/>
      <c r="H4976" s="530"/>
      <c r="I4976" s="530"/>
      <c r="J4976" s="660"/>
      <c r="K4976" s="530"/>
      <c r="L4976" s="657"/>
      <c r="M4976" s="168"/>
      <c r="N4976" s="828"/>
      <c r="O4976" s="168"/>
      <c r="P4976" s="168"/>
      <c r="AB4976" s="1129" t="str">
        <f t="shared" si="97"/>
        <v/>
      </c>
    </row>
    <row r="4977" spans="1:28" ht="12.95" customHeight="1">
      <c r="A4977" s="168"/>
      <c r="B4977" s="168"/>
      <c r="C4977" s="532"/>
      <c r="D4977" s="168"/>
      <c r="E4977" s="168"/>
      <c r="F4977" s="168"/>
      <c r="G4977" s="168"/>
      <c r="H4977" s="530"/>
      <c r="I4977" s="530"/>
      <c r="J4977" s="660"/>
      <c r="K4977" s="530"/>
      <c r="L4977" s="657"/>
      <c r="M4977" s="168"/>
      <c r="N4977" s="828"/>
      <c r="O4977" s="168"/>
      <c r="P4977" s="168"/>
      <c r="AB4977" s="1129" t="str">
        <f t="shared" si="97"/>
        <v/>
      </c>
    </row>
    <row r="4978" spans="1:28" ht="12.95" customHeight="1">
      <c r="A4978" s="168"/>
      <c r="B4978" s="168"/>
      <c r="C4978" s="532"/>
      <c r="D4978" s="168"/>
      <c r="E4978" s="168"/>
      <c r="F4978" s="168"/>
      <c r="G4978" s="168"/>
      <c r="H4978" s="530"/>
      <c r="I4978" s="530"/>
      <c r="J4978" s="660"/>
      <c r="K4978" s="530"/>
      <c r="L4978" s="657"/>
      <c r="M4978" s="168"/>
      <c r="N4978" s="828"/>
      <c r="O4978" s="168"/>
      <c r="P4978" s="168"/>
      <c r="AB4978" s="1129" t="str">
        <f t="shared" si="97"/>
        <v/>
      </c>
    </row>
    <row r="4979" spans="1:28" ht="12.95" customHeight="1">
      <c r="A4979" s="168"/>
      <c r="B4979" s="168"/>
      <c r="C4979" s="532"/>
      <c r="D4979" s="168"/>
      <c r="E4979" s="168"/>
      <c r="F4979" s="168"/>
      <c r="G4979" s="168"/>
      <c r="H4979" s="530"/>
      <c r="I4979" s="530"/>
      <c r="J4979" s="660"/>
      <c r="K4979" s="530"/>
      <c r="L4979" s="657"/>
      <c r="M4979" s="168"/>
      <c r="N4979" s="828"/>
      <c r="O4979" s="168"/>
      <c r="P4979" s="168"/>
      <c r="AB4979" s="1129" t="str">
        <f t="shared" si="97"/>
        <v/>
      </c>
    </row>
    <row r="4980" spans="1:28" ht="12.95" customHeight="1">
      <c r="A4980" s="168"/>
      <c r="B4980" s="168"/>
      <c r="C4980" s="532"/>
      <c r="D4980" s="168"/>
      <c r="E4980" s="168"/>
      <c r="F4980" s="168"/>
      <c r="G4980" s="168"/>
      <c r="H4980" s="530"/>
      <c r="I4980" s="530"/>
      <c r="J4980" s="660"/>
      <c r="K4980" s="530"/>
      <c r="L4980" s="657"/>
      <c r="M4980" s="168"/>
      <c r="N4980" s="828"/>
      <c r="O4980" s="168"/>
      <c r="P4980" s="168"/>
      <c r="AB4980" s="1129" t="str">
        <f t="shared" si="97"/>
        <v/>
      </c>
    </row>
    <row r="4981" spans="1:28" ht="12.95" customHeight="1">
      <c r="A4981" s="168"/>
      <c r="B4981" s="168"/>
      <c r="C4981" s="532"/>
      <c r="D4981" s="168"/>
      <c r="E4981" s="168"/>
      <c r="F4981" s="168"/>
      <c r="G4981" s="168"/>
      <c r="H4981" s="530"/>
      <c r="I4981" s="530"/>
      <c r="J4981" s="660"/>
      <c r="K4981" s="530"/>
      <c r="L4981" s="657"/>
      <c r="M4981" s="168"/>
      <c r="N4981" s="828"/>
      <c r="O4981" s="168"/>
      <c r="P4981" s="168"/>
      <c r="AB4981" s="1129" t="str">
        <f t="shared" si="97"/>
        <v/>
      </c>
    </row>
    <row r="4982" spans="1:28" ht="12.95" customHeight="1">
      <c r="A4982" s="168"/>
      <c r="B4982" s="168"/>
      <c r="C4982" s="532"/>
      <c r="D4982" s="168"/>
      <c r="E4982" s="168"/>
      <c r="F4982" s="168"/>
      <c r="G4982" s="168"/>
      <c r="H4982" s="530"/>
      <c r="I4982" s="530"/>
      <c r="J4982" s="660"/>
      <c r="K4982" s="530"/>
      <c r="L4982" s="657"/>
      <c r="M4982" s="168"/>
      <c r="N4982" s="828"/>
      <c r="O4982" s="168"/>
      <c r="P4982" s="168"/>
      <c r="AB4982" s="1129" t="str">
        <f t="shared" si="97"/>
        <v/>
      </c>
    </row>
    <row r="4983" spans="1:28" ht="12.95" customHeight="1">
      <c r="A4983" s="168"/>
      <c r="B4983" s="168"/>
      <c r="C4983" s="532"/>
      <c r="D4983" s="168"/>
      <c r="E4983" s="168"/>
      <c r="F4983" s="168"/>
      <c r="G4983" s="168"/>
      <c r="H4983" s="530"/>
      <c r="I4983" s="530"/>
      <c r="J4983" s="660"/>
      <c r="K4983" s="530"/>
      <c r="L4983" s="657"/>
      <c r="M4983" s="168"/>
      <c r="N4983" s="828"/>
      <c r="O4983" s="168"/>
      <c r="P4983" s="168"/>
      <c r="AB4983" s="1129" t="str">
        <f t="shared" si="97"/>
        <v/>
      </c>
    </row>
    <row r="4984" spans="1:28" ht="12.95" customHeight="1">
      <c r="A4984" s="168"/>
      <c r="B4984" s="168"/>
      <c r="C4984" s="532"/>
      <c r="D4984" s="168"/>
      <c r="E4984" s="168"/>
      <c r="F4984" s="168"/>
      <c r="G4984" s="168"/>
      <c r="H4984" s="530"/>
      <c r="I4984" s="530"/>
      <c r="J4984" s="660"/>
      <c r="K4984" s="530"/>
      <c r="L4984" s="657"/>
      <c r="M4984" s="168"/>
      <c r="N4984" s="828"/>
      <c r="O4984" s="168"/>
      <c r="P4984" s="168"/>
      <c r="AB4984" s="1129" t="str">
        <f t="shared" si="97"/>
        <v/>
      </c>
    </row>
    <row r="4985" spans="1:28" ht="12.95" customHeight="1">
      <c r="A4985" s="168"/>
      <c r="B4985" s="168"/>
      <c r="C4985" s="532"/>
      <c r="D4985" s="168"/>
      <c r="E4985" s="168"/>
      <c r="F4985" s="168"/>
      <c r="G4985" s="168"/>
      <c r="H4985" s="530"/>
      <c r="I4985" s="530"/>
      <c r="J4985" s="660"/>
      <c r="K4985" s="530"/>
      <c r="L4985" s="657"/>
      <c r="M4985" s="168"/>
      <c r="N4985" s="828"/>
      <c r="O4985" s="168"/>
      <c r="P4985" s="168"/>
      <c r="AB4985" s="1129" t="str">
        <f t="shared" si="97"/>
        <v/>
      </c>
    </row>
    <row r="4986" spans="1:28" ht="12.95" customHeight="1">
      <c r="A4986" s="168"/>
      <c r="B4986" s="168"/>
      <c r="C4986" s="532"/>
      <c r="D4986" s="168"/>
      <c r="E4986" s="168"/>
      <c r="F4986" s="168"/>
      <c r="G4986" s="168"/>
      <c r="H4986" s="530"/>
      <c r="I4986" s="530"/>
      <c r="J4986" s="660"/>
      <c r="K4986" s="530"/>
      <c r="L4986" s="657"/>
      <c r="M4986" s="168"/>
      <c r="N4986" s="828"/>
      <c r="O4986" s="168"/>
      <c r="P4986" s="168"/>
      <c r="AB4986" s="1129" t="str">
        <f t="shared" si="97"/>
        <v/>
      </c>
    </row>
    <row r="4987" spans="1:28" ht="12.95" customHeight="1">
      <c r="A4987" s="168"/>
      <c r="B4987" s="168"/>
      <c r="C4987" s="532"/>
      <c r="D4987" s="168"/>
      <c r="E4987" s="168"/>
      <c r="F4987" s="168"/>
      <c r="G4987" s="168"/>
      <c r="H4987" s="530"/>
      <c r="I4987" s="530"/>
      <c r="J4987" s="660"/>
      <c r="K4987" s="530"/>
      <c r="L4987" s="657"/>
      <c r="M4987" s="168"/>
      <c r="N4987" s="828"/>
      <c r="O4987" s="168"/>
      <c r="P4987" s="168"/>
      <c r="AB4987" s="1129" t="str">
        <f t="shared" si="97"/>
        <v/>
      </c>
    </row>
    <row r="4988" spans="1:28" ht="12.95" customHeight="1">
      <c r="A4988" s="168"/>
      <c r="B4988" s="168"/>
      <c r="C4988" s="532"/>
      <c r="D4988" s="168"/>
      <c r="E4988" s="168"/>
      <c r="F4988" s="168"/>
      <c r="G4988" s="168"/>
      <c r="H4988" s="530"/>
      <c r="I4988" s="530"/>
      <c r="J4988" s="660"/>
      <c r="K4988" s="530"/>
      <c r="L4988" s="657"/>
      <c r="M4988" s="168"/>
      <c r="N4988" s="828"/>
      <c r="O4988" s="168"/>
      <c r="P4988" s="168"/>
      <c r="AB4988" s="1129" t="str">
        <f t="shared" si="97"/>
        <v/>
      </c>
    </row>
    <row r="4989" spans="1:28" ht="12.95" customHeight="1">
      <c r="A4989" s="168"/>
      <c r="B4989" s="168"/>
      <c r="C4989" s="532"/>
      <c r="D4989" s="168"/>
      <c r="E4989" s="168"/>
      <c r="F4989" s="168"/>
      <c r="G4989" s="168"/>
      <c r="H4989" s="530"/>
      <c r="I4989" s="530"/>
      <c r="J4989" s="660"/>
      <c r="K4989" s="530"/>
      <c r="L4989" s="657"/>
      <c r="M4989" s="168"/>
      <c r="N4989" s="828"/>
      <c r="O4989" s="168"/>
      <c r="P4989" s="168"/>
      <c r="AB4989" s="1129" t="str">
        <f t="shared" si="97"/>
        <v/>
      </c>
    </row>
    <row r="4990" spans="1:28" ht="12.95" customHeight="1">
      <c r="A4990" s="168"/>
      <c r="B4990" s="168"/>
      <c r="C4990" s="532"/>
      <c r="D4990" s="168"/>
      <c r="E4990" s="168"/>
      <c r="F4990" s="168"/>
      <c r="G4990" s="168"/>
      <c r="H4990" s="530"/>
      <c r="I4990" s="530"/>
      <c r="J4990" s="660"/>
      <c r="K4990" s="530"/>
      <c r="L4990" s="657"/>
      <c r="M4990" s="168"/>
      <c r="N4990" s="828"/>
      <c r="O4990" s="168"/>
      <c r="P4990" s="168"/>
      <c r="AB4990" s="1129" t="str">
        <f t="shared" si="97"/>
        <v/>
      </c>
    </row>
    <row r="4991" spans="1:28" ht="12.95" customHeight="1">
      <c r="A4991" s="168"/>
      <c r="B4991" s="168"/>
      <c r="C4991" s="532"/>
      <c r="D4991" s="168"/>
      <c r="E4991" s="168"/>
      <c r="F4991" s="168"/>
      <c r="G4991" s="168"/>
      <c r="H4991" s="530"/>
      <c r="I4991" s="530"/>
      <c r="J4991" s="660"/>
      <c r="K4991" s="530"/>
      <c r="L4991" s="657"/>
      <c r="M4991" s="168"/>
      <c r="N4991" s="828"/>
      <c r="O4991" s="168"/>
      <c r="P4991" s="168"/>
      <c r="AB4991" s="1129" t="str">
        <f t="shared" si="97"/>
        <v/>
      </c>
    </row>
    <row r="4992" spans="1:28" ht="12.95" customHeight="1">
      <c r="A4992" s="168"/>
      <c r="B4992" s="168"/>
      <c r="C4992" s="532"/>
      <c r="D4992" s="168"/>
      <c r="E4992" s="168"/>
      <c r="F4992" s="168"/>
      <c r="G4992" s="168"/>
      <c r="H4992" s="530"/>
      <c r="I4992" s="530"/>
      <c r="J4992" s="660"/>
      <c r="K4992" s="530"/>
      <c r="L4992" s="657"/>
      <c r="M4992" s="168"/>
      <c r="N4992" s="828"/>
      <c r="O4992" s="168"/>
      <c r="P4992" s="168"/>
      <c r="AB4992" s="1129" t="str">
        <f t="shared" si="97"/>
        <v/>
      </c>
    </row>
    <row r="4993" spans="1:28" ht="12.95" customHeight="1">
      <c r="A4993" s="168"/>
      <c r="B4993" s="168"/>
      <c r="C4993" s="532"/>
      <c r="D4993" s="168"/>
      <c r="E4993" s="168"/>
      <c r="F4993" s="168"/>
      <c r="G4993" s="168"/>
      <c r="H4993" s="530"/>
      <c r="I4993" s="530"/>
      <c r="J4993" s="660"/>
      <c r="K4993" s="530"/>
      <c r="L4993" s="657"/>
      <c r="M4993" s="168"/>
      <c r="N4993" s="828"/>
      <c r="O4993" s="168"/>
      <c r="P4993" s="168"/>
      <c r="AB4993" s="1129" t="str">
        <f t="shared" si="97"/>
        <v/>
      </c>
    </row>
    <row r="4994" spans="1:28" ht="12.95" customHeight="1">
      <c r="A4994" s="168"/>
      <c r="B4994" s="168"/>
      <c r="C4994" s="532"/>
      <c r="D4994" s="168"/>
      <c r="E4994" s="168"/>
      <c r="F4994" s="168"/>
      <c r="G4994" s="168"/>
      <c r="H4994" s="530"/>
      <c r="I4994" s="530"/>
      <c r="J4994" s="660"/>
      <c r="K4994" s="530"/>
      <c r="L4994" s="657"/>
      <c r="M4994" s="168"/>
      <c r="N4994" s="828"/>
      <c r="O4994" s="168"/>
      <c r="P4994" s="168"/>
      <c r="AB4994" s="1129" t="str">
        <f t="shared" si="97"/>
        <v/>
      </c>
    </row>
    <row r="4995" spans="1:28" ht="12.95" customHeight="1">
      <c r="A4995" s="168"/>
      <c r="B4995" s="168"/>
      <c r="C4995" s="532"/>
      <c r="D4995" s="168"/>
      <c r="E4995" s="168"/>
      <c r="F4995" s="168"/>
      <c r="G4995" s="168"/>
      <c r="H4995" s="530"/>
      <c r="I4995" s="530"/>
      <c r="J4995" s="660"/>
      <c r="K4995" s="530"/>
      <c r="L4995" s="657"/>
      <c r="M4995" s="168"/>
      <c r="N4995" s="828"/>
      <c r="O4995" s="168"/>
      <c r="P4995" s="168"/>
      <c r="AB4995" s="1129" t="str">
        <f t="shared" si="97"/>
        <v/>
      </c>
    </row>
    <row r="4996" spans="1:28" ht="12.95" customHeight="1">
      <c r="A4996" s="168"/>
      <c r="B4996" s="168"/>
      <c r="C4996" s="532"/>
      <c r="D4996" s="168"/>
      <c r="E4996" s="168"/>
      <c r="F4996" s="168"/>
      <c r="G4996" s="168"/>
      <c r="H4996" s="530"/>
      <c r="I4996" s="530"/>
      <c r="J4996" s="660"/>
      <c r="K4996" s="530"/>
      <c r="L4996" s="657"/>
      <c r="M4996" s="168"/>
      <c r="N4996" s="828"/>
      <c r="O4996" s="168"/>
      <c r="P4996" s="168"/>
      <c r="AB4996" s="1129" t="str">
        <f t="shared" si="97"/>
        <v/>
      </c>
    </row>
    <row r="4997" spans="1:28" ht="12.95" customHeight="1">
      <c r="A4997" s="168"/>
      <c r="B4997" s="168"/>
      <c r="C4997" s="532"/>
      <c r="D4997" s="168"/>
      <c r="E4997" s="168"/>
      <c r="F4997" s="168"/>
      <c r="G4997" s="168"/>
      <c r="H4997" s="530"/>
      <c r="I4997" s="530"/>
      <c r="J4997" s="660"/>
      <c r="K4997" s="530"/>
      <c r="L4997" s="657"/>
      <c r="M4997" s="168"/>
      <c r="N4997" s="828"/>
      <c r="O4997" s="168"/>
      <c r="P4997" s="168"/>
      <c r="AB4997" s="1129" t="str">
        <f t="shared" si="97"/>
        <v/>
      </c>
    </row>
    <row r="4998" spans="1:28" ht="12.95" customHeight="1">
      <c r="A4998" s="168"/>
      <c r="B4998" s="168"/>
      <c r="C4998" s="532"/>
      <c r="D4998" s="168"/>
      <c r="E4998" s="168"/>
      <c r="F4998" s="168"/>
      <c r="G4998" s="168"/>
      <c r="H4998" s="530"/>
      <c r="I4998" s="530"/>
      <c r="J4998" s="660"/>
      <c r="K4998" s="530"/>
      <c r="L4998" s="657"/>
      <c r="M4998" s="168"/>
      <c r="N4998" s="828"/>
      <c r="O4998" s="168"/>
      <c r="P4998" s="168"/>
      <c r="AB4998" s="1129" t="str">
        <f t="shared" si="97"/>
        <v/>
      </c>
    </row>
    <row r="4999" spans="1:28" ht="12.95" customHeight="1">
      <c r="A4999" s="168"/>
      <c r="B4999" s="168"/>
      <c r="C4999" s="532"/>
      <c r="D4999" s="168"/>
      <c r="E4999" s="168"/>
      <c r="F4999" s="168"/>
      <c r="G4999" s="168"/>
      <c r="H4999" s="530"/>
      <c r="I4999" s="530"/>
      <c r="J4999" s="660"/>
      <c r="K4999" s="530"/>
      <c r="L4999" s="657"/>
      <c r="M4999" s="168"/>
      <c r="N4999" s="828"/>
      <c r="O4999" s="168"/>
      <c r="P4999" s="168"/>
      <c r="AB4999" s="1129" t="str">
        <f t="shared" si="97"/>
        <v/>
      </c>
    </row>
    <row r="5000" spans="1:28" ht="12.95" customHeight="1">
      <c r="A5000" s="168"/>
      <c r="B5000" s="168"/>
      <c r="C5000" s="532"/>
      <c r="D5000" s="168"/>
      <c r="E5000" s="168"/>
      <c r="F5000" s="168"/>
      <c r="G5000" s="168"/>
      <c r="H5000" s="530"/>
      <c r="I5000" s="530"/>
      <c r="J5000" s="660"/>
      <c r="K5000" s="530"/>
      <c r="L5000" s="657"/>
      <c r="M5000" s="168"/>
      <c r="N5000" s="828"/>
      <c r="O5000" s="168"/>
      <c r="P5000" s="168"/>
      <c r="AB5000" s="1129" t="str">
        <f t="shared" si="97"/>
        <v/>
      </c>
    </row>
    <row r="5001" spans="1:28" ht="12.95" customHeight="1">
      <c r="A5001" s="168"/>
      <c r="B5001" s="168"/>
      <c r="C5001" s="532"/>
      <c r="D5001" s="168"/>
      <c r="E5001" s="168"/>
      <c r="F5001" s="168"/>
      <c r="G5001" s="168"/>
      <c r="H5001" s="530"/>
      <c r="I5001" s="530"/>
      <c r="J5001" s="660"/>
      <c r="K5001" s="530"/>
      <c r="L5001" s="657"/>
      <c r="M5001" s="168"/>
      <c r="N5001" s="828"/>
      <c r="O5001" s="168"/>
      <c r="P5001" s="168"/>
      <c r="AB5001" s="1129" t="str">
        <f t="shared" si="97"/>
        <v/>
      </c>
    </row>
    <row r="5002" spans="1:28" ht="12.95" customHeight="1">
      <c r="A5002" s="168"/>
      <c r="B5002" s="168"/>
      <c r="C5002" s="532"/>
      <c r="D5002" s="168"/>
      <c r="E5002" s="168"/>
      <c r="F5002" s="168"/>
      <c r="G5002" s="168"/>
      <c r="H5002" s="530"/>
      <c r="I5002" s="530"/>
      <c r="J5002" s="660"/>
      <c r="K5002" s="530"/>
      <c r="L5002" s="657"/>
      <c r="M5002" s="168"/>
      <c r="N5002" s="828"/>
      <c r="O5002" s="168"/>
      <c r="P5002" s="168"/>
      <c r="AB5002" s="1129" t="str">
        <f t="shared" si="97"/>
        <v/>
      </c>
    </row>
    <row r="5003" spans="1:28" ht="12.95" customHeight="1">
      <c r="A5003" s="168"/>
      <c r="B5003" s="168"/>
      <c r="C5003" s="532"/>
      <c r="D5003" s="168"/>
      <c r="E5003" s="168"/>
      <c r="F5003" s="168"/>
      <c r="G5003" s="168"/>
      <c r="H5003" s="530"/>
      <c r="I5003" s="530"/>
      <c r="J5003" s="660"/>
      <c r="K5003" s="530"/>
      <c r="L5003" s="657"/>
      <c r="M5003" s="168"/>
      <c r="N5003" s="828"/>
      <c r="O5003" s="168"/>
      <c r="P5003" s="168"/>
      <c r="AB5003" s="1129" t="str">
        <f t="shared" ref="AB5003:AB5066" si="98">IF(TRIM(A5003)="","",CONCATENATE(TRIM(D5003),TRIM(E5003)))</f>
        <v/>
      </c>
    </row>
    <row r="5004" spans="1:28" ht="12.95" customHeight="1">
      <c r="A5004" s="168"/>
      <c r="B5004" s="168"/>
      <c r="C5004" s="532"/>
      <c r="D5004" s="168"/>
      <c r="E5004" s="168"/>
      <c r="F5004" s="168"/>
      <c r="G5004" s="168"/>
      <c r="H5004" s="530"/>
      <c r="I5004" s="530"/>
      <c r="J5004" s="660"/>
      <c r="K5004" s="530"/>
      <c r="L5004" s="657"/>
      <c r="M5004" s="168"/>
      <c r="N5004" s="828"/>
      <c r="O5004" s="168"/>
      <c r="P5004" s="168"/>
      <c r="AB5004" s="1129" t="str">
        <f t="shared" si="98"/>
        <v/>
      </c>
    </row>
    <row r="5005" spans="1:28" ht="12.95" customHeight="1">
      <c r="A5005" s="168"/>
      <c r="B5005" s="168"/>
      <c r="C5005" s="532"/>
      <c r="D5005" s="168"/>
      <c r="E5005" s="168"/>
      <c r="F5005" s="168"/>
      <c r="G5005" s="168"/>
      <c r="H5005" s="530"/>
      <c r="I5005" s="530"/>
      <c r="J5005" s="660"/>
      <c r="K5005" s="530"/>
      <c r="L5005" s="657"/>
      <c r="M5005" s="168"/>
      <c r="N5005" s="828"/>
      <c r="O5005" s="168"/>
      <c r="P5005" s="168"/>
      <c r="AB5005" s="1129" t="str">
        <f t="shared" si="98"/>
        <v/>
      </c>
    </row>
    <row r="5006" spans="1:28" ht="12.95" customHeight="1">
      <c r="A5006" s="168"/>
      <c r="B5006" s="168"/>
      <c r="C5006" s="532"/>
      <c r="D5006" s="168"/>
      <c r="E5006" s="168"/>
      <c r="F5006" s="168"/>
      <c r="G5006" s="168"/>
      <c r="H5006" s="530"/>
      <c r="I5006" s="530"/>
      <c r="J5006" s="660"/>
      <c r="K5006" s="530"/>
      <c r="L5006" s="657"/>
      <c r="M5006" s="168"/>
      <c r="N5006" s="828"/>
      <c r="O5006" s="168"/>
      <c r="P5006" s="168"/>
      <c r="AB5006" s="1129" t="str">
        <f t="shared" si="98"/>
        <v/>
      </c>
    </row>
    <row r="5007" spans="1:28" ht="12.95" customHeight="1">
      <c r="A5007" s="168"/>
      <c r="B5007" s="168"/>
      <c r="C5007" s="532"/>
      <c r="D5007" s="168"/>
      <c r="E5007" s="168"/>
      <c r="F5007" s="168"/>
      <c r="G5007" s="168"/>
      <c r="H5007" s="530"/>
      <c r="I5007" s="530"/>
      <c r="J5007" s="660"/>
      <c r="K5007" s="530"/>
      <c r="L5007" s="657"/>
      <c r="M5007" s="168"/>
      <c r="N5007" s="828"/>
      <c r="O5007" s="168"/>
      <c r="P5007" s="168"/>
      <c r="AB5007" s="1129" t="str">
        <f t="shared" si="98"/>
        <v/>
      </c>
    </row>
    <row r="5008" spans="1:28" ht="12.95" customHeight="1">
      <c r="A5008" s="168"/>
      <c r="B5008" s="168"/>
      <c r="C5008" s="532"/>
      <c r="D5008" s="168"/>
      <c r="E5008" s="168"/>
      <c r="F5008" s="168"/>
      <c r="G5008" s="168"/>
      <c r="H5008" s="530"/>
      <c r="I5008" s="530"/>
      <c r="J5008" s="660"/>
      <c r="K5008" s="530"/>
      <c r="L5008" s="657"/>
      <c r="M5008" s="168"/>
      <c r="N5008" s="828"/>
      <c r="O5008" s="168"/>
      <c r="P5008" s="168"/>
      <c r="AB5008" s="1129" t="str">
        <f t="shared" si="98"/>
        <v/>
      </c>
    </row>
    <row r="5009" spans="1:28" ht="12.95" customHeight="1">
      <c r="A5009" s="168"/>
      <c r="B5009" s="168"/>
      <c r="C5009" s="532"/>
      <c r="D5009" s="168"/>
      <c r="E5009" s="168"/>
      <c r="F5009" s="168"/>
      <c r="G5009" s="168"/>
      <c r="H5009" s="530"/>
      <c r="I5009" s="530"/>
      <c r="J5009" s="660"/>
      <c r="K5009" s="530"/>
      <c r="L5009" s="657"/>
      <c r="M5009" s="168"/>
      <c r="N5009" s="828"/>
      <c r="O5009" s="168"/>
      <c r="P5009" s="168"/>
      <c r="AB5009" s="1129" t="str">
        <f t="shared" si="98"/>
        <v/>
      </c>
    </row>
    <row r="5010" spans="1:28" ht="12.95" customHeight="1">
      <c r="A5010" s="168"/>
      <c r="B5010" s="168"/>
      <c r="C5010" s="532"/>
      <c r="D5010" s="168"/>
      <c r="E5010" s="168"/>
      <c r="F5010" s="168"/>
      <c r="G5010" s="168"/>
      <c r="H5010" s="530"/>
      <c r="I5010" s="530"/>
      <c r="J5010" s="660"/>
      <c r="K5010" s="530"/>
      <c r="L5010" s="657"/>
      <c r="M5010" s="168"/>
      <c r="N5010" s="828"/>
      <c r="O5010" s="168"/>
      <c r="P5010" s="168"/>
      <c r="AB5010" s="1129" t="str">
        <f t="shared" si="98"/>
        <v/>
      </c>
    </row>
    <row r="5011" spans="1:28" ht="12.95" customHeight="1">
      <c r="A5011" s="168"/>
      <c r="B5011" s="168"/>
      <c r="C5011" s="532"/>
      <c r="D5011" s="168"/>
      <c r="E5011" s="168"/>
      <c r="F5011" s="168"/>
      <c r="G5011" s="168"/>
      <c r="H5011" s="530"/>
      <c r="I5011" s="530"/>
      <c r="J5011" s="660"/>
      <c r="K5011" s="530"/>
      <c r="L5011" s="657"/>
      <c r="M5011" s="168"/>
      <c r="N5011" s="828"/>
      <c r="O5011" s="168"/>
      <c r="P5011" s="168"/>
      <c r="AB5011" s="1129" t="str">
        <f t="shared" si="98"/>
        <v/>
      </c>
    </row>
    <row r="5012" spans="1:28" ht="12.95" customHeight="1">
      <c r="A5012" s="168"/>
      <c r="B5012" s="168"/>
      <c r="C5012" s="532"/>
      <c r="D5012" s="168"/>
      <c r="E5012" s="168"/>
      <c r="F5012" s="168"/>
      <c r="G5012" s="168"/>
      <c r="H5012" s="530"/>
      <c r="I5012" s="530"/>
      <c r="J5012" s="660"/>
      <c r="K5012" s="530"/>
      <c r="L5012" s="657"/>
      <c r="M5012" s="168"/>
      <c r="N5012" s="828"/>
      <c r="O5012" s="168"/>
      <c r="P5012" s="168"/>
      <c r="AB5012" s="1129" t="str">
        <f t="shared" si="98"/>
        <v/>
      </c>
    </row>
    <row r="5013" spans="1:28" ht="12.95" customHeight="1">
      <c r="A5013" s="168"/>
      <c r="B5013" s="168"/>
      <c r="C5013" s="532"/>
      <c r="D5013" s="168"/>
      <c r="E5013" s="168"/>
      <c r="F5013" s="168"/>
      <c r="G5013" s="168"/>
      <c r="H5013" s="530"/>
      <c r="I5013" s="530"/>
      <c r="J5013" s="660"/>
      <c r="K5013" s="530"/>
      <c r="L5013" s="657"/>
      <c r="M5013" s="168"/>
      <c r="N5013" s="828"/>
      <c r="O5013" s="168"/>
      <c r="P5013" s="168"/>
      <c r="AB5013" s="1129" t="str">
        <f t="shared" si="98"/>
        <v/>
      </c>
    </row>
    <row r="5014" spans="1:28" ht="12.95" customHeight="1">
      <c r="A5014" s="168"/>
      <c r="B5014" s="168"/>
      <c r="C5014" s="532"/>
      <c r="D5014" s="168"/>
      <c r="E5014" s="168"/>
      <c r="F5014" s="168"/>
      <c r="G5014" s="168"/>
      <c r="H5014" s="530"/>
      <c r="I5014" s="530"/>
      <c r="J5014" s="660"/>
      <c r="K5014" s="530"/>
      <c r="L5014" s="657"/>
      <c r="M5014" s="168"/>
      <c r="N5014" s="828"/>
      <c r="O5014" s="168"/>
      <c r="P5014" s="168"/>
      <c r="AB5014" s="1129" t="str">
        <f t="shared" si="98"/>
        <v/>
      </c>
    </row>
    <row r="5015" spans="1:28" ht="12.95" customHeight="1">
      <c r="A5015" s="168"/>
      <c r="B5015" s="168"/>
      <c r="C5015" s="532"/>
      <c r="D5015" s="168"/>
      <c r="E5015" s="168"/>
      <c r="F5015" s="168"/>
      <c r="G5015" s="168"/>
      <c r="H5015" s="530"/>
      <c r="I5015" s="530"/>
      <c r="J5015" s="660"/>
      <c r="K5015" s="530"/>
      <c r="L5015" s="657"/>
      <c r="M5015" s="168"/>
      <c r="N5015" s="828"/>
      <c r="O5015" s="168"/>
      <c r="P5015" s="168"/>
      <c r="AB5015" s="1129" t="str">
        <f t="shared" si="98"/>
        <v/>
      </c>
    </row>
    <row r="5016" spans="1:28" ht="12.95" customHeight="1">
      <c r="A5016" s="168"/>
      <c r="B5016" s="168"/>
      <c r="C5016" s="532"/>
      <c r="D5016" s="168"/>
      <c r="E5016" s="168"/>
      <c r="F5016" s="168"/>
      <c r="G5016" s="168"/>
      <c r="H5016" s="530"/>
      <c r="I5016" s="530"/>
      <c r="J5016" s="660"/>
      <c r="K5016" s="530"/>
      <c r="L5016" s="657"/>
      <c r="M5016" s="168"/>
      <c r="N5016" s="828"/>
      <c r="O5016" s="168"/>
      <c r="P5016" s="168"/>
      <c r="AB5016" s="1129" t="str">
        <f t="shared" si="98"/>
        <v/>
      </c>
    </row>
    <row r="5017" spans="1:28" ht="12.95" customHeight="1">
      <c r="A5017" s="168"/>
      <c r="B5017" s="168"/>
      <c r="C5017" s="532"/>
      <c r="D5017" s="168"/>
      <c r="E5017" s="168"/>
      <c r="F5017" s="168"/>
      <c r="G5017" s="168"/>
      <c r="H5017" s="530"/>
      <c r="I5017" s="530"/>
      <c r="J5017" s="660"/>
      <c r="K5017" s="530"/>
      <c r="L5017" s="657"/>
      <c r="M5017" s="168"/>
      <c r="N5017" s="828"/>
      <c r="O5017" s="168"/>
      <c r="P5017" s="168"/>
      <c r="AB5017" s="1129" t="str">
        <f t="shared" si="98"/>
        <v/>
      </c>
    </row>
    <row r="5018" spans="1:28" ht="12.95" customHeight="1">
      <c r="A5018" s="168"/>
      <c r="B5018" s="168"/>
      <c r="C5018" s="532"/>
      <c r="D5018" s="168"/>
      <c r="E5018" s="168"/>
      <c r="F5018" s="168"/>
      <c r="G5018" s="168"/>
      <c r="H5018" s="530"/>
      <c r="I5018" s="530"/>
      <c r="J5018" s="660"/>
      <c r="K5018" s="530"/>
      <c r="L5018" s="657"/>
      <c r="M5018" s="168"/>
      <c r="N5018" s="828"/>
      <c r="O5018" s="168"/>
      <c r="P5018" s="168"/>
      <c r="AB5018" s="1129" t="str">
        <f t="shared" si="98"/>
        <v/>
      </c>
    </row>
    <row r="5019" spans="1:28" ht="12.95" customHeight="1">
      <c r="A5019" s="168"/>
      <c r="B5019" s="168"/>
      <c r="C5019" s="532"/>
      <c r="D5019" s="168"/>
      <c r="E5019" s="168"/>
      <c r="F5019" s="168"/>
      <c r="G5019" s="168"/>
      <c r="H5019" s="530"/>
      <c r="I5019" s="530"/>
      <c r="J5019" s="660"/>
      <c r="K5019" s="530"/>
      <c r="L5019" s="657"/>
      <c r="M5019" s="168"/>
      <c r="N5019" s="828"/>
      <c r="O5019" s="168"/>
      <c r="P5019" s="168"/>
      <c r="AB5019" s="1129" t="str">
        <f t="shared" si="98"/>
        <v/>
      </c>
    </row>
    <row r="5020" spans="1:28" ht="12.95" customHeight="1">
      <c r="A5020" s="168"/>
      <c r="B5020" s="168"/>
      <c r="C5020" s="532"/>
      <c r="D5020" s="168"/>
      <c r="E5020" s="168"/>
      <c r="F5020" s="168"/>
      <c r="G5020" s="168"/>
      <c r="H5020" s="530"/>
      <c r="I5020" s="530"/>
      <c r="J5020" s="660"/>
      <c r="K5020" s="530"/>
      <c r="L5020" s="657"/>
      <c r="M5020" s="168"/>
      <c r="N5020" s="828"/>
      <c r="O5020" s="168"/>
      <c r="P5020" s="168"/>
      <c r="AB5020" s="1129" t="str">
        <f t="shared" si="98"/>
        <v/>
      </c>
    </row>
    <row r="5021" spans="1:28" ht="12.95" customHeight="1">
      <c r="A5021" s="168"/>
      <c r="B5021" s="168"/>
      <c r="C5021" s="532"/>
      <c r="D5021" s="168"/>
      <c r="E5021" s="168"/>
      <c r="F5021" s="168"/>
      <c r="G5021" s="168"/>
      <c r="H5021" s="530"/>
      <c r="I5021" s="530"/>
      <c r="J5021" s="660"/>
      <c r="K5021" s="530"/>
      <c r="L5021" s="657"/>
      <c r="M5021" s="168"/>
      <c r="N5021" s="828"/>
      <c r="O5021" s="168"/>
      <c r="P5021" s="168"/>
      <c r="AB5021" s="1129" t="str">
        <f t="shared" si="98"/>
        <v/>
      </c>
    </row>
    <row r="5022" spans="1:28" ht="12.95" customHeight="1">
      <c r="A5022" s="168"/>
      <c r="B5022" s="168"/>
      <c r="C5022" s="532"/>
      <c r="D5022" s="168"/>
      <c r="E5022" s="168"/>
      <c r="F5022" s="168"/>
      <c r="G5022" s="168"/>
      <c r="H5022" s="530"/>
      <c r="I5022" s="530"/>
      <c r="J5022" s="660"/>
      <c r="K5022" s="530"/>
      <c r="L5022" s="657"/>
      <c r="M5022" s="168"/>
      <c r="N5022" s="828"/>
      <c r="O5022" s="168"/>
      <c r="P5022" s="168"/>
      <c r="AB5022" s="1129" t="str">
        <f t="shared" si="98"/>
        <v/>
      </c>
    </row>
    <row r="5023" spans="1:28" ht="12.95" customHeight="1">
      <c r="A5023" s="168"/>
      <c r="B5023" s="168"/>
      <c r="C5023" s="532"/>
      <c r="D5023" s="168"/>
      <c r="E5023" s="168"/>
      <c r="F5023" s="168"/>
      <c r="G5023" s="168"/>
      <c r="H5023" s="530"/>
      <c r="I5023" s="530"/>
      <c r="J5023" s="660"/>
      <c r="K5023" s="530"/>
      <c r="L5023" s="657"/>
      <c r="M5023" s="168"/>
      <c r="N5023" s="828"/>
      <c r="O5023" s="168"/>
      <c r="P5023" s="168"/>
      <c r="AB5023" s="1129" t="str">
        <f t="shared" si="98"/>
        <v/>
      </c>
    </row>
    <row r="5024" spans="1:28" ht="12.95" customHeight="1">
      <c r="A5024" s="168"/>
      <c r="B5024" s="168"/>
      <c r="C5024" s="532"/>
      <c r="D5024" s="168"/>
      <c r="E5024" s="168"/>
      <c r="F5024" s="168"/>
      <c r="G5024" s="168"/>
      <c r="H5024" s="530"/>
      <c r="I5024" s="530"/>
      <c r="J5024" s="660"/>
      <c r="K5024" s="530"/>
      <c r="L5024" s="657"/>
      <c r="M5024" s="168"/>
      <c r="N5024" s="828"/>
      <c r="O5024" s="168"/>
      <c r="P5024" s="168"/>
      <c r="AB5024" s="1129" t="str">
        <f t="shared" si="98"/>
        <v/>
      </c>
    </row>
    <row r="5025" spans="1:28" ht="12.95" customHeight="1">
      <c r="A5025" s="168"/>
      <c r="B5025" s="168"/>
      <c r="C5025" s="532"/>
      <c r="D5025" s="168"/>
      <c r="E5025" s="168"/>
      <c r="F5025" s="168"/>
      <c r="G5025" s="168"/>
      <c r="H5025" s="530"/>
      <c r="I5025" s="530"/>
      <c r="J5025" s="660"/>
      <c r="K5025" s="530"/>
      <c r="L5025" s="657"/>
      <c r="M5025" s="168"/>
      <c r="N5025" s="828"/>
      <c r="O5025" s="168"/>
      <c r="P5025" s="168"/>
      <c r="AB5025" s="1129" t="str">
        <f t="shared" si="98"/>
        <v/>
      </c>
    </row>
    <row r="5026" spans="1:28" ht="12.95" customHeight="1">
      <c r="A5026" s="168"/>
      <c r="B5026" s="168"/>
      <c r="C5026" s="532"/>
      <c r="D5026" s="168"/>
      <c r="E5026" s="168"/>
      <c r="F5026" s="168"/>
      <c r="G5026" s="168"/>
      <c r="H5026" s="530"/>
      <c r="I5026" s="530"/>
      <c r="J5026" s="660"/>
      <c r="K5026" s="530"/>
      <c r="L5026" s="657"/>
      <c r="M5026" s="168"/>
      <c r="N5026" s="828"/>
      <c r="O5026" s="168"/>
      <c r="P5026" s="168"/>
      <c r="AB5026" s="1129" t="str">
        <f t="shared" si="98"/>
        <v/>
      </c>
    </row>
    <row r="5027" spans="1:28" ht="12.95" customHeight="1">
      <c r="A5027" s="168"/>
      <c r="B5027" s="168"/>
      <c r="C5027" s="532"/>
      <c r="D5027" s="168"/>
      <c r="E5027" s="168"/>
      <c r="F5027" s="168"/>
      <c r="G5027" s="168"/>
      <c r="H5027" s="530"/>
      <c r="I5027" s="530"/>
      <c r="J5027" s="660"/>
      <c r="K5027" s="530"/>
      <c r="L5027" s="657"/>
      <c r="M5027" s="168"/>
      <c r="N5027" s="828"/>
      <c r="O5027" s="168"/>
      <c r="P5027" s="168"/>
      <c r="AB5027" s="1129" t="str">
        <f t="shared" si="98"/>
        <v/>
      </c>
    </row>
    <row r="5028" spans="1:28" ht="12.95" customHeight="1">
      <c r="A5028" s="168"/>
      <c r="B5028" s="168"/>
      <c r="C5028" s="532"/>
      <c r="D5028" s="168"/>
      <c r="E5028" s="168"/>
      <c r="F5028" s="168"/>
      <c r="G5028" s="168"/>
      <c r="H5028" s="530"/>
      <c r="I5028" s="530"/>
      <c r="J5028" s="660"/>
      <c r="K5028" s="530"/>
      <c r="L5028" s="657"/>
      <c r="M5028" s="168"/>
      <c r="N5028" s="828"/>
      <c r="O5028" s="168"/>
      <c r="P5028" s="168"/>
      <c r="AB5028" s="1129" t="str">
        <f t="shared" si="98"/>
        <v/>
      </c>
    </row>
    <row r="5029" spans="1:28" ht="12.95" customHeight="1">
      <c r="A5029" s="168"/>
      <c r="B5029" s="168"/>
      <c r="C5029" s="532"/>
      <c r="D5029" s="168"/>
      <c r="E5029" s="168"/>
      <c r="F5029" s="168"/>
      <c r="G5029" s="168"/>
      <c r="H5029" s="530"/>
      <c r="I5029" s="530"/>
      <c r="J5029" s="660"/>
      <c r="K5029" s="530"/>
      <c r="L5029" s="657"/>
      <c r="M5029" s="168"/>
      <c r="N5029" s="828"/>
      <c r="O5029" s="168"/>
      <c r="P5029" s="168"/>
      <c r="AB5029" s="1129" t="str">
        <f t="shared" si="98"/>
        <v/>
      </c>
    </row>
    <row r="5030" spans="1:28" ht="12.95" customHeight="1">
      <c r="A5030" s="168"/>
      <c r="B5030" s="168"/>
      <c r="C5030" s="532"/>
      <c r="D5030" s="168"/>
      <c r="E5030" s="168"/>
      <c r="F5030" s="168"/>
      <c r="G5030" s="168"/>
      <c r="H5030" s="530"/>
      <c r="I5030" s="530"/>
      <c r="J5030" s="660"/>
      <c r="K5030" s="530"/>
      <c r="L5030" s="657"/>
      <c r="M5030" s="168"/>
      <c r="N5030" s="828"/>
      <c r="O5030" s="168"/>
      <c r="P5030" s="168"/>
      <c r="AB5030" s="1129" t="str">
        <f t="shared" si="98"/>
        <v/>
      </c>
    </row>
    <row r="5031" spans="1:28" ht="12.95" customHeight="1">
      <c r="A5031" s="168"/>
      <c r="B5031" s="168"/>
      <c r="C5031" s="532"/>
      <c r="D5031" s="168"/>
      <c r="E5031" s="168"/>
      <c r="F5031" s="168"/>
      <c r="G5031" s="168"/>
      <c r="H5031" s="530"/>
      <c r="I5031" s="530"/>
      <c r="J5031" s="660"/>
      <c r="K5031" s="530"/>
      <c r="L5031" s="657"/>
      <c r="M5031" s="168"/>
      <c r="N5031" s="828"/>
      <c r="O5031" s="168"/>
      <c r="P5031" s="168"/>
      <c r="AB5031" s="1129" t="str">
        <f t="shared" si="98"/>
        <v/>
      </c>
    </row>
    <row r="5032" spans="1:28" ht="12.95" customHeight="1">
      <c r="A5032" s="168"/>
      <c r="B5032" s="168"/>
      <c r="C5032" s="532"/>
      <c r="D5032" s="168"/>
      <c r="E5032" s="168"/>
      <c r="F5032" s="168"/>
      <c r="G5032" s="168"/>
      <c r="H5032" s="530"/>
      <c r="I5032" s="530"/>
      <c r="J5032" s="660"/>
      <c r="K5032" s="530"/>
      <c r="L5032" s="657"/>
      <c r="M5032" s="168"/>
      <c r="N5032" s="828"/>
      <c r="O5032" s="168"/>
      <c r="P5032" s="168"/>
      <c r="AB5032" s="1129" t="str">
        <f t="shared" si="98"/>
        <v/>
      </c>
    </row>
    <row r="5033" spans="1:28" ht="12.95" customHeight="1">
      <c r="A5033" s="168"/>
      <c r="B5033" s="168"/>
      <c r="C5033" s="532"/>
      <c r="D5033" s="168"/>
      <c r="E5033" s="168"/>
      <c r="F5033" s="168"/>
      <c r="G5033" s="168"/>
      <c r="H5033" s="530"/>
      <c r="I5033" s="530"/>
      <c r="J5033" s="660"/>
      <c r="K5033" s="530"/>
      <c r="L5033" s="657"/>
      <c r="M5033" s="168"/>
      <c r="N5033" s="828"/>
      <c r="O5033" s="168"/>
      <c r="P5033" s="168"/>
      <c r="AB5033" s="1129" t="str">
        <f t="shared" si="98"/>
        <v/>
      </c>
    </row>
    <row r="5034" spans="1:28" ht="12.95" customHeight="1">
      <c r="A5034" s="168"/>
      <c r="B5034" s="168"/>
      <c r="C5034" s="532"/>
      <c r="D5034" s="168"/>
      <c r="E5034" s="168"/>
      <c r="F5034" s="168"/>
      <c r="G5034" s="168"/>
      <c r="H5034" s="530"/>
      <c r="I5034" s="530"/>
      <c r="J5034" s="660"/>
      <c r="K5034" s="530"/>
      <c r="L5034" s="657"/>
      <c r="M5034" s="168"/>
      <c r="N5034" s="828"/>
      <c r="O5034" s="168"/>
      <c r="P5034" s="168"/>
      <c r="AB5034" s="1129" t="str">
        <f t="shared" si="98"/>
        <v/>
      </c>
    </row>
    <row r="5035" spans="1:28" ht="12.95" customHeight="1">
      <c r="A5035" s="168"/>
      <c r="B5035" s="168"/>
      <c r="C5035" s="532"/>
      <c r="D5035" s="168"/>
      <c r="E5035" s="168"/>
      <c r="F5035" s="168"/>
      <c r="G5035" s="168"/>
      <c r="H5035" s="530"/>
      <c r="I5035" s="530"/>
      <c r="J5035" s="660"/>
      <c r="K5035" s="530"/>
      <c r="L5035" s="657"/>
      <c r="M5035" s="168"/>
      <c r="N5035" s="828"/>
      <c r="O5035" s="168"/>
      <c r="P5035" s="168"/>
      <c r="AB5035" s="1129" t="str">
        <f t="shared" si="98"/>
        <v/>
      </c>
    </row>
    <row r="5036" spans="1:28" ht="12.95" customHeight="1">
      <c r="A5036" s="168"/>
      <c r="B5036" s="168"/>
      <c r="C5036" s="532"/>
      <c r="D5036" s="168"/>
      <c r="E5036" s="168"/>
      <c r="F5036" s="168"/>
      <c r="G5036" s="168"/>
      <c r="H5036" s="530"/>
      <c r="I5036" s="530"/>
      <c r="J5036" s="660"/>
      <c r="K5036" s="530"/>
      <c r="L5036" s="657"/>
      <c r="M5036" s="168"/>
      <c r="N5036" s="828"/>
      <c r="O5036" s="168"/>
      <c r="P5036" s="168"/>
      <c r="AB5036" s="1129" t="str">
        <f t="shared" si="98"/>
        <v/>
      </c>
    </row>
    <row r="5037" spans="1:28" ht="12.95" customHeight="1">
      <c r="A5037" s="168"/>
      <c r="B5037" s="168"/>
      <c r="C5037" s="532"/>
      <c r="D5037" s="168"/>
      <c r="E5037" s="168"/>
      <c r="F5037" s="168"/>
      <c r="G5037" s="168"/>
      <c r="H5037" s="530"/>
      <c r="I5037" s="530"/>
      <c r="J5037" s="660"/>
      <c r="K5037" s="530"/>
      <c r="L5037" s="657"/>
      <c r="M5037" s="168"/>
      <c r="N5037" s="828"/>
      <c r="O5037" s="168"/>
      <c r="P5037" s="168"/>
      <c r="AB5037" s="1129" t="str">
        <f t="shared" si="98"/>
        <v/>
      </c>
    </row>
    <row r="5038" spans="1:28" ht="12.95" customHeight="1">
      <c r="A5038" s="168"/>
      <c r="B5038" s="168"/>
      <c r="C5038" s="532"/>
      <c r="D5038" s="168"/>
      <c r="E5038" s="168"/>
      <c r="F5038" s="168"/>
      <c r="G5038" s="168"/>
      <c r="H5038" s="530"/>
      <c r="I5038" s="530"/>
      <c r="J5038" s="660"/>
      <c r="K5038" s="530"/>
      <c r="L5038" s="657"/>
      <c r="M5038" s="168"/>
      <c r="N5038" s="828"/>
      <c r="O5038" s="168"/>
      <c r="P5038" s="168"/>
      <c r="AB5038" s="1129" t="str">
        <f t="shared" si="98"/>
        <v/>
      </c>
    </row>
    <row r="5039" spans="1:28" ht="12.95" customHeight="1">
      <c r="A5039" s="168"/>
      <c r="B5039" s="168"/>
      <c r="C5039" s="532"/>
      <c r="D5039" s="168"/>
      <c r="E5039" s="168"/>
      <c r="F5039" s="168"/>
      <c r="G5039" s="168"/>
      <c r="H5039" s="530"/>
      <c r="I5039" s="530"/>
      <c r="J5039" s="660"/>
      <c r="K5039" s="530"/>
      <c r="L5039" s="657"/>
      <c r="M5039" s="168"/>
      <c r="N5039" s="828"/>
      <c r="O5039" s="168"/>
      <c r="P5039" s="168"/>
      <c r="AB5039" s="1129" t="str">
        <f t="shared" si="98"/>
        <v/>
      </c>
    </row>
    <row r="5040" spans="1:28" ht="12.95" customHeight="1">
      <c r="A5040" s="168"/>
      <c r="B5040" s="168"/>
      <c r="C5040" s="532"/>
      <c r="D5040" s="168"/>
      <c r="E5040" s="168"/>
      <c r="F5040" s="168"/>
      <c r="G5040" s="168"/>
      <c r="H5040" s="530"/>
      <c r="I5040" s="530"/>
      <c r="J5040" s="660"/>
      <c r="K5040" s="530"/>
      <c r="L5040" s="657"/>
      <c r="M5040" s="168"/>
      <c r="N5040" s="828"/>
      <c r="O5040" s="168"/>
      <c r="P5040" s="168"/>
      <c r="AB5040" s="1129" t="str">
        <f t="shared" si="98"/>
        <v/>
      </c>
    </row>
    <row r="5041" spans="1:28" ht="12.95" customHeight="1">
      <c r="A5041" s="168"/>
      <c r="B5041" s="168"/>
      <c r="C5041" s="532"/>
      <c r="D5041" s="168"/>
      <c r="E5041" s="168"/>
      <c r="F5041" s="168"/>
      <c r="G5041" s="168"/>
      <c r="H5041" s="530"/>
      <c r="I5041" s="530"/>
      <c r="J5041" s="660"/>
      <c r="K5041" s="530"/>
      <c r="L5041" s="657"/>
      <c r="M5041" s="168"/>
      <c r="N5041" s="828"/>
      <c r="O5041" s="168"/>
      <c r="P5041" s="168"/>
      <c r="AB5041" s="1129" t="str">
        <f t="shared" si="98"/>
        <v/>
      </c>
    </row>
    <row r="5042" spans="1:28" ht="12.95" customHeight="1">
      <c r="A5042" s="168"/>
      <c r="B5042" s="168"/>
      <c r="C5042" s="532"/>
      <c r="D5042" s="168"/>
      <c r="E5042" s="168"/>
      <c r="F5042" s="168"/>
      <c r="G5042" s="168"/>
      <c r="H5042" s="530"/>
      <c r="I5042" s="530"/>
      <c r="J5042" s="660"/>
      <c r="K5042" s="530"/>
      <c r="L5042" s="657"/>
      <c r="M5042" s="168"/>
      <c r="N5042" s="828"/>
      <c r="O5042" s="168"/>
      <c r="P5042" s="168"/>
      <c r="AB5042" s="1129" t="str">
        <f t="shared" si="98"/>
        <v/>
      </c>
    </row>
    <row r="5043" spans="1:28" ht="12.95" customHeight="1">
      <c r="A5043" s="168"/>
      <c r="B5043" s="168"/>
      <c r="C5043" s="532"/>
      <c r="D5043" s="168"/>
      <c r="E5043" s="168"/>
      <c r="F5043" s="168"/>
      <c r="G5043" s="168"/>
      <c r="H5043" s="530"/>
      <c r="I5043" s="530"/>
      <c r="J5043" s="660"/>
      <c r="K5043" s="530"/>
      <c r="L5043" s="657"/>
      <c r="M5043" s="168"/>
      <c r="N5043" s="828"/>
      <c r="O5043" s="168"/>
      <c r="P5043" s="168"/>
      <c r="AB5043" s="1129" t="str">
        <f t="shared" si="98"/>
        <v/>
      </c>
    </row>
    <row r="5044" spans="1:28" ht="12.95" customHeight="1">
      <c r="A5044" s="168"/>
      <c r="B5044" s="168"/>
      <c r="C5044" s="532"/>
      <c r="D5044" s="168"/>
      <c r="E5044" s="168"/>
      <c r="F5044" s="168"/>
      <c r="G5044" s="168"/>
      <c r="H5044" s="530"/>
      <c r="I5044" s="530"/>
      <c r="J5044" s="660"/>
      <c r="K5044" s="530"/>
      <c r="L5044" s="657"/>
      <c r="M5044" s="168"/>
      <c r="N5044" s="828"/>
      <c r="O5044" s="168"/>
      <c r="P5044" s="168"/>
      <c r="AB5044" s="1129" t="str">
        <f t="shared" si="98"/>
        <v/>
      </c>
    </row>
    <row r="5045" spans="1:28" ht="12.95" customHeight="1">
      <c r="A5045" s="168"/>
      <c r="B5045" s="168"/>
      <c r="C5045" s="532"/>
      <c r="D5045" s="168"/>
      <c r="E5045" s="168"/>
      <c r="F5045" s="168"/>
      <c r="G5045" s="168"/>
      <c r="H5045" s="530"/>
      <c r="I5045" s="530"/>
      <c r="J5045" s="660"/>
      <c r="K5045" s="530"/>
      <c r="L5045" s="657"/>
      <c r="M5045" s="168"/>
      <c r="N5045" s="828"/>
      <c r="O5045" s="168"/>
      <c r="P5045" s="168"/>
      <c r="AB5045" s="1129" t="str">
        <f t="shared" si="98"/>
        <v/>
      </c>
    </row>
    <row r="5046" spans="1:28" ht="12.95" customHeight="1">
      <c r="A5046" s="168"/>
      <c r="B5046" s="168"/>
      <c r="C5046" s="532"/>
      <c r="D5046" s="168"/>
      <c r="E5046" s="168"/>
      <c r="F5046" s="168"/>
      <c r="G5046" s="168"/>
      <c r="H5046" s="530"/>
      <c r="I5046" s="530"/>
      <c r="J5046" s="660"/>
      <c r="K5046" s="530"/>
      <c r="L5046" s="657"/>
      <c r="M5046" s="168"/>
      <c r="N5046" s="828"/>
      <c r="O5046" s="168"/>
      <c r="P5046" s="168"/>
      <c r="AB5046" s="1129" t="str">
        <f t="shared" si="98"/>
        <v/>
      </c>
    </row>
    <row r="5047" spans="1:28" ht="12.95" customHeight="1">
      <c r="A5047" s="168"/>
      <c r="B5047" s="168"/>
      <c r="C5047" s="532"/>
      <c r="D5047" s="168"/>
      <c r="E5047" s="168"/>
      <c r="F5047" s="168"/>
      <c r="G5047" s="168"/>
      <c r="H5047" s="530"/>
      <c r="I5047" s="530"/>
      <c r="J5047" s="660"/>
      <c r="K5047" s="530"/>
      <c r="L5047" s="657"/>
      <c r="M5047" s="168"/>
      <c r="N5047" s="828"/>
      <c r="O5047" s="168"/>
      <c r="P5047" s="168"/>
      <c r="AB5047" s="1129" t="str">
        <f t="shared" si="98"/>
        <v/>
      </c>
    </row>
    <row r="5048" spans="1:28" ht="12.95" customHeight="1">
      <c r="A5048" s="168"/>
      <c r="B5048" s="168"/>
      <c r="C5048" s="532"/>
      <c r="D5048" s="168"/>
      <c r="E5048" s="168"/>
      <c r="F5048" s="168"/>
      <c r="G5048" s="168"/>
      <c r="H5048" s="530"/>
      <c r="I5048" s="530"/>
      <c r="J5048" s="660"/>
      <c r="K5048" s="530"/>
      <c r="L5048" s="657"/>
      <c r="M5048" s="168"/>
      <c r="N5048" s="828"/>
      <c r="O5048" s="168"/>
      <c r="P5048" s="168"/>
      <c r="AB5048" s="1129" t="str">
        <f t="shared" si="98"/>
        <v/>
      </c>
    </row>
    <row r="5049" spans="1:28" ht="12.95" customHeight="1">
      <c r="A5049" s="168"/>
      <c r="B5049" s="168"/>
      <c r="C5049" s="532"/>
      <c r="D5049" s="168"/>
      <c r="E5049" s="168"/>
      <c r="F5049" s="168"/>
      <c r="G5049" s="168"/>
      <c r="H5049" s="530"/>
      <c r="I5049" s="530"/>
      <c r="J5049" s="660"/>
      <c r="K5049" s="530"/>
      <c r="L5049" s="657"/>
      <c r="M5049" s="168"/>
      <c r="N5049" s="828"/>
      <c r="O5049" s="168"/>
      <c r="P5049" s="168"/>
      <c r="AB5049" s="1129" t="str">
        <f t="shared" si="98"/>
        <v/>
      </c>
    </row>
    <row r="5050" spans="1:28" ht="12.95" customHeight="1">
      <c r="A5050" s="168"/>
      <c r="B5050" s="168"/>
      <c r="C5050" s="532"/>
      <c r="D5050" s="168"/>
      <c r="E5050" s="168"/>
      <c r="F5050" s="168"/>
      <c r="G5050" s="168"/>
      <c r="H5050" s="530"/>
      <c r="I5050" s="530"/>
      <c r="J5050" s="660"/>
      <c r="K5050" s="530"/>
      <c r="L5050" s="657"/>
      <c r="M5050" s="168"/>
      <c r="N5050" s="828"/>
      <c r="O5050" s="168"/>
      <c r="P5050" s="168"/>
      <c r="AB5050" s="1129" t="str">
        <f t="shared" si="98"/>
        <v/>
      </c>
    </row>
    <row r="5051" spans="1:28" ht="12.95" customHeight="1">
      <c r="A5051" s="168"/>
      <c r="B5051" s="168"/>
      <c r="C5051" s="532"/>
      <c r="D5051" s="168"/>
      <c r="E5051" s="168"/>
      <c r="F5051" s="168"/>
      <c r="G5051" s="168"/>
      <c r="H5051" s="530"/>
      <c r="I5051" s="530"/>
      <c r="J5051" s="660"/>
      <c r="K5051" s="530"/>
      <c r="L5051" s="657"/>
      <c r="M5051" s="168"/>
      <c r="N5051" s="828"/>
      <c r="O5051" s="168"/>
      <c r="P5051" s="168"/>
      <c r="AB5051" s="1129" t="str">
        <f t="shared" si="98"/>
        <v/>
      </c>
    </row>
    <row r="5052" spans="1:28" ht="12.95" customHeight="1">
      <c r="A5052" s="168"/>
      <c r="B5052" s="168"/>
      <c r="C5052" s="532"/>
      <c r="D5052" s="168"/>
      <c r="E5052" s="168"/>
      <c r="F5052" s="168"/>
      <c r="G5052" s="168"/>
      <c r="H5052" s="530"/>
      <c r="I5052" s="530"/>
      <c r="J5052" s="660"/>
      <c r="K5052" s="530"/>
      <c r="L5052" s="657"/>
      <c r="M5052" s="168"/>
      <c r="N5052" s="828"/>
      <c r="O5052" s="168"/>
      <c r="P5052" s="168"/>
      <c r="AB5052" s="1129" t="str">
        <f t="shared" si="98"/>
        <v/>
      </c>
    </row>
    <row r="5053" spans="1:28" ht="12.95" customHeight="1">
      <c r="A5053" s="168"/>
      <c r="B5053" s="168"/>
      <c r="C5053" s="532"/>
      <c r="D5053" s="168"/>
      <c r="E5053" s="168"/>
      <c r="F5053" s="168"/>
      <c r="G5053" s="168"/>
      <c r="H5053" s="530"/>
      <c r="I5053" s="530"/>
      <c r="J5053" s="660"/>
      <c r="K5053" s="530"/>
      <c r="L5053" s="657"/>
      <c r="M5053" s="168"/>
      <c r="N5053" s="828"/>
      <c r="O5053" s="168"/>
      <c r="P5053" s="168"/>
      <c r="AB5053" s="1129" t="str">
        <f t="shared" si="98"/>
        <v/>
      </c>
    </row>
    <row r="5054" spans="1:28" ht="12.95" customHeight="1">
      <c r="A5054" s="168"/>
      <c r="B5054" s="168"/>
      <c r="C5054" s="532"/>
      <c r="D5054" s="168"/>
      <c r="E5054" s="168"/>
      <c r="F5054" s="168"/>
      <c r="G5054" s="168"/>
      <c r="H5054" s="530"/>
      <c r="I5054" s="530"/>
      <c r="J5054" s="660"/>
      <c r="K5054" s="530"/>
      <c r="L5054" s="657"/>
      <c r="M5054" s="168"/>
      <c r="N5054" s="828"/>
      <c r="O5054" s="168"/>
      <c r="P5054" s="168"/>
      <c r="AB5054" s="1129" t="str">
        <f t="shared" si="98"/>
        <v/>
      </c>
    </row>
    <row r="5055" spans="1:28" ht="12.95" customHeight="1">
      <c r="A5055" s="168"/>
      <c r="B5055" s="168"/>
      <c r="C5055" s="532"/>
      <c r="D5055" s="168"/>
      <c r="E5055" s="168"/>
      <c r="F5055" s="168"/>
      <c r="G5055" s="168"/>
      <c r="H5055" s="530"/>
      <c r="I5055" s="530"/>
      <c r="J5055" s="660"/>
      <c r="K5055" s="530"/>
      <c r="L5055" s="657"/>
      <c r="M5055" s="168"/>
      <c r="N5055" s="828"/>
      <c r="O5055" s="168"/>
      <c r="P5055" s="168"/>
      <c r="AB5055" s="1129" t="str">
        <f t="shared" si="98"/>
        <v/>
      </c>
    </row>
    <row r="5056" spans="1:28" ht="12.95" customHeight="1">
      <c r="A5056" s="168"/>
      <c r="B5056" s="168"/>
      <c r="C5056" s="532"/>
      <c r="D5056" s="168"/>
      <c r="E5056" s="168"/>
      <c r="F5056" s="168"/>
      <c r="G5056" s="168"/>
      <c r="H5056" s="530"/>
      <c r="I5056" s="530"/>
      <c r="J5056" s="660"/>
      <c r="K5056" s="530"/>
      <c r="L5056" s="657"/>
      <c r="M5056" s="168"/>
      <c r="N5056" s="828"/>
      <c r="O5056" s="168"/>
      <c r="P5056" s="168"/>
      <c r="AB5056" s="1129" t="str">
        <f t="shared" si="98"/>
        <v/>
      </c>
    </row>
    <row r="5057" spans="1:28" ht="12.95" customHeight="1">
      <c r="A5057" s="168"/>
      <c r="B5057" s="168"/>
      <c r="C5057" s="532"/>
      <c r="D5057" s="168"/>
      <c r="E5057" s="168"/>
      <c r="F5057" s="168"/>
      <c r="G5057" s="168"/>
      <c r="H5057" s="530"/>
      <c r="I5057" s="530"/>
      <c r="J5057" s="660"/>
      <c r="K5057" s="530"/>
      <c r="L5057" s="657"/>
      <c r="M5057" s="168"/>
      <c r="N5057" s="828"/>
      <c r="O5057" s="168"/>
      <c r="P5057" s="168"/>
      <c r="AB5057" s="1129" t="str">
        <f t="shared" si="98"/>
        <v/>
      </c>
    </row>
    <row r="5058" spans="1:28" ht="12.95" customHeight="1">
      <c r="A5058" s="168"/>
      <c r="B5058" s="168"/>
      <c r="C5058" s="532"/>
      <c r="D5058" s="168"/>
      <c r="E5058" s="168"/>
      <c r="F5058" s="168"/>
      <c r="G5058" s="168"/>
      <c r="H5058" s="530"/>
      <c r="I5058" s="530"/>
      <c r="J5058" s="660"/>
      <c r="K5058" s="530"/>
      <c r="L5058" s="657"/>
      <c r="M5058" s="168"/>
      <c r="N5058" s="828"/>
      <c r="O5058" s="168"/>
      <c r="P5058" s="168"/>
      <c r="AB5058" s="1129" t="str">
        <f t="shared" si="98"/>
        <v/>
      </c>
    </row>
    <row r="5059" spans="1:28" ht="12.95" customHeight="1">
      <c r="A5059" s="168"/>
      <c r="B5059" s="168"/>
      <c r="C5059" s="532"/>
      <c r="D5059" s="168"/>
      <c r="E5059" s="168"/>
      <c r="F5059" s="168"/>
      <c r="G5059" s="168"/>
      <c r="H5059" s="530"/>
      <c r="I5059" s="530"/>
      <c r="J5059" s="660"/>
      <c r="K5059" s="530"/>
      <c r="L5059" s="657"/>
      <c r="M5059" s="168"/>
      <c r="N5059" s="828"/>
      <c r="O5059" s="168"/>
      <c r="P5059" s="168"/>
      <c r="AB5059" s="1129" t="str">
        <f t="shared" si="98"/>
        <v/>
      </c>
    </row>
    <row r="5060" spans="1:28" ht="12.95" customHeight="1">
      <c r="A5060" s="168"/>
      <c r="B5060" s="168"/>
      <c r="C5060" s="532"/>
      <c r="D5060" s="168"/>
      <c r="E5060" s="168"/>
      <c r="F5060" s="168"/>
      <c r="G5060" s="168"/>
      <c r="H5060" s="530"/>
      <c r="I5060" s="530"/>
      <c r="J5060" s="660"/>
      <c r="K5060" s="530"/>
      <c r="L5060" s="657"/>
      <c r="M5060" s="168"/>
      <c r="N5060" s="828"/>
      <c r="O5060" s="168"/>
      <c r="P5060" s="168"/>
      <c r="AB5060" s="1129" t="str">
        <f t="shared" si="98"/>
        <v/>
      </c>
    </row>
    <row r="5061" spans="1:28" ht="12.95" customHeight="1">
      <c r="A5061" s="168"/>
      <c r="B5061" s="168"/>
      <c r="C5061" s="532"/>
      <c r="D5061" s="168"/>
      <c r="E5061" s="168"/>
      <c r="F5061" s="168"/>
      <c r="G5061" s="168"/>
      <c r="H5061" s="530"/>
      <c r="I5061" s="530"/>
      <c r="J5061" s="660"/>
      <c r="K5061" s="530"/>
      <c r="L5061" s="657"/>
      <c r="M5061" s="168"/>
      <c r="N5061" s="828"/>
      <c r="O5061" s="168"/>
      <c r="P5061" s="168"/>
      <c r="AB5061" s="1129" t="str">
        <f t="shared" si="98"/>
        <v/>
      </c>
    </row>
    <row r="5062" spans="1:28" ht="12.95" customHeight="1">
      <c r="A5062" s="168"/>
      <c r="B5062" s="168"/>
      <c r="C5062" s="532"/>
      <c r="D5062" s="168"/>
      <c r="E5062" s="168"/>
      <c r="F5062" s="168"/>
      <c r="G5062" s="168"/>
      <c r="H5062" s="530"/>
      <c r="I5062" s="530"/>
      <c r="J5062" s="660"/>
      <c r="K5062" s="530"/>
      <c r="L5062" s="657"/>
      <c r="M5062" s="168"/>
      <c r="N5062" s="828"/>
      <c r="O5062" s="168"/>
      <c r="P5062" s="168"/>
      <c r="AB5062" s="1129" t="str">
        <f t="shared" si="98"/>
        <v/>
      </c>
    </row>
    <row r="5063" spans="1:28" ht="12.95" customHeight="1">
      <c r="A5063" s="168"/>
      <c r="B5063" s="168"/>
      <c r="C5063" s="532"/>
      <c r="D5063" s="168"/>
      <c r="E5063" s="168"/>
      <c r="F5063" s="168"/>
      <c r="G5063" s="168"/>
      <c r="H5063" s="530"/>
      <c r="I5063" s="530"/>
      <c r="J5063" s="660"/>
      <c r="K5063" s="530"/>
      <c r="L5063" s="657"/>
      <c r="M5063" s="168"/>
      <c r="N5063" s="828"/>
      <c r="O5063" s="168"/>
      <c r="P5063" s="168"/>
      <c r="AB5063" s="1129" t="str">
        <f t="shared" si="98"/>
        <v/>
      </c>
    </row>
    <row r="5064" spans="1:28" ht="12.95" customHeight="1">
      <c r="A5064" s="168"/>
      <c r="B5064" s="168"/>
      <c r="C5064" s="532"/>
      <c r="D5064" s="168"/>
      <c r="E5064" s="168"/>
      <c r="F5064" s="168"/>
      <c r="G5064" s="168"/>
      <c r="H5064" s="530"/>
      <c r="I5064" s="530"/>
      <c r="J5064" s="660"/>
      <c r="K5064" s="530"/>
      <c r="L5064" s="657"/>
      <c r="M5064" s="168"/>
      <c r="N5064" s="828"/>
      <c r="O5064" s="168"/>
      <c r="P5064" s="168"/>
      <c r="AB5064" s="1129" t="str">
        <f t="shared" si="98"/>
        <v/>
      </c>
    </row>
    <row r="5065" spans="1:28" ht="12.95" customHeight="1">
      <c r="A5065" s="168"/>
      <c r="B5065" s="168"/>
      <c r="C5065" s="532"/>
      <c r="D5065" s="168"/>
      <c r="E5065" s="168"/>
      <c r="F5065" s="168"/>
      <c r="G5065" s="168"/>
      <c r="H5065" s="530"/>
      <c r="I5065" s="530"/>
      <c r="J5065" s="660"/>
      <c r="K5065" s="530"/>
      <c r="L5065" s="657"/>
      <c r="M5065" s="168"/>
      <c r="N5065" s="828"/>
      <c r="O5065" s="168"/>
      <c r="P5065" s="168"/>
      <c r="AB5065" s="1129" t="str">
        <f t="shared" si="98"/>
        <v/>
      </c>
    </row>
    <row r="5066" spans="1:28" ht="12.95" customHeight="1">
      <c r="A5066" s="168"/>
      <c r="B5066" s="168"/>
      <c r="C5066" s="532"/>
      <c r="D5066" s="168"/>
      <c r="E5066" s="168"/>
      <c r="F5066" s="168"/>
      <c r="G5066" s="168"/>
      <c r="H5066" s="530"/>
      <c r="I5066" s="530"/>
      <c r="J5066" s="660"/>
      <c r="K5066" s="530"/>
      <c r="L5066" s="657"/>
      <c r="M5066" s="168"/>
      <c r="N5066" s="828"/>
      <c r="O5066" s="168"/>
      <c r="P5066" s="168"/>
      <c r="AB5066" s="1129" t="str">
        <f t="shared" si="98"/>
        <v/>
      </c>
    </row>
    <row r="5067" spans="1:28" ht="12.95" customHeight="1">
      <c r="A5067" s="168"/>
      <c r="B5067" s="168"/>
      <c r="C5067" s="532"/>
      <c r="D5067" s="168"/>
      <c r="E5067" s="168"/>
      <c r="F5067" s="168"/>
      <c r="G5067" s="168"/>
      <c r="H5067" s="530"/>
      <c r="I5067" s="530"/>
      <c r="J5067" s="660"/>
      <c r="K5067" s="530"/>
      <c r="L5067" s="657"/>
      <c r="M5067" s="168"/>
      <c r="N5067" s="828"/>
      <c r="O5067" s="168"/>
      <c r="P5067" s="168"/>
      <c r="AB5067" s="1129" t="str">
        <f t="shared" ref="AB5067:AB5130" si="99">IF(TRIM(A5067)="","",CONCATENATE(TRIM(D5067),TRIM(E5067)))</f>
        <v/>
      </c>
    </row>
    <row r="5068" spans="1:28" ht="12.95" customHeight="1">
      <c r="A5068" s="168"/>
      <c r="B5068" s="168"/>
      <c r="C5068" s="532"/>
      <c r="D5068" s="168"/>
      <c r="E5068" s="168"/>
      <c r="F5068" s="168"/>
      <c r="G5068" s="168"/>
      <c r="H5068" s="530"/>
      <c r="I5068" s="530"/>
      <c r="J5068" s="660"/>
      <c r="K5068" s="530"/>
      <c r="L5068" s="657"/>
      <c r="M5068" s="168"/>
      <c r="N5068" s="828"/>
      <c r="O5068" s="168"/>
      <c r="P5068" s="168"/>
      <c r="AB5068" s="1129" t="str">
        <f t="shared" si="99"/>
        <v/>
      </c>
    </row>
    <row r="5069" spans="1:28" ht="12.95" customHeight="1">
      <c r="A5069" s="168"/>
      <c r="B5069" s="168"/>
      <c r="C5069" s="532"/>
      <c r="D5069" s="168"/>
      <c r="E5069" s="168"/>
      <c r="F5069" s="168"/>
      <c r="G5069" s="168"/>
      <c r="H5069" s="530"/>
      <c r="I5069" s="530"/>
      <c r="J5069" s="660"/>
      <c r="K5069" s="530"/>
      <c r="L5069" s="657"/>
      <c r="M5069" s="168"/>
      <c r="N5069" s="828"/>
      <c r="O5069" s="168"/>
      <c r="P5069" s="168"/>
      <c r="AB5069" s="1129" t="str">
        <f t="shared" si="99"/>
        <v/>
      </c>
    </row>
    <row r="5070" spans="1:28" ht="12.95" customHeight="1">
      <c r="A5070" s="168"/>
      <c r="B5070" s="168"/>
      <c r="C5070" s="532"/>
      <c r="D5070" s="168"/>
      <c r="E5070" s="168"/>
      <c r="F5070" s="168"/>
      <c r="G5070" s="168"/>
      <c r="H5070" s="530"/>
      <c r="I5070" s="530"/>
      <c r="J5070" s="660"/>
      <c r="K5070" s="530"/>
      <c r="L5070" s="657"/>
      <c r="M5070" s="168"/>
      <c r="N5070" s="828"/>
      <c r="O5070" s="168"/>
      <c r="P5070" s="168"/>
      <c r="AB5070" s="1129" t="str">
        <f t="shared" si="99"/>
        <v/>
      </c>
    </row>
    <row r="5071" spans="1:28" ht="12.95" customHeight="1">
      <c r="A5071" s="168"/>
      <c r="B5071" s="168"/>
      <c r="C5071" s="532"/>
      <c r="D5071" s="168"/>
      <c r="E5071" s="168"/>
      <c r="F5071" s="168"/>
      <c r="G5071" s="168"/>
      <c r="H5071" s="530"/>
      <c r="I5071" s="530"/>
      <c r="J5071" s="660"/>
      <c r="K5071" s="530"/>
      <c r="L5071" s="657"/>
      <c r="M5071" s="168"/>
      <c r="N5071" s="828"/>
      <c r="O5071" s="168"/>
      <c r="P5071" s="168"/>
      <c r="AB5071" s="1129" t="str">
        <f t="shared" si="99"/>
        <v/>
      </c>
    </row>
    <row r="5072" spans="1:28" ht="12.95" customHeight="1">
      <c r="A5072" s="168"/>
      <c r="B5072" s="168"/>
      <c r="C5072" s="532"/>
      <c r="D5072" s="168"/>
      <c r="E5072" s="168"/>
      <c r="F5072" s="168"/>
      <c r="G5072" s="168"/>
      <c r="H5072" s="530"/>
      <c r="I5072" s="530"/>
      <c r="J5072" s="660"/>
      <c r="K5072" s="530"/>
      <c r="L5072" s="657"/>
      <c r="M5072" s="168"/>
      <c r="N5072" s="828"/>
      <c r="O5072" s="168"/>
      <c r="P5072" s="168"/>
      <c r="AB5072" s="1129" t="str">
        <f t="shared" si="99"/>
        <v/>
      </c>
    </row>
    <row r="5073" spans="1:28" ht="12.95" customHeight="1">
      <c r="A5073" s="168"/>
      <c r="B5073" s="168"/>
      <c r="C5073" s="532"/>
      <c r="D5073" s="168"/>
      <c r="E5073" s="168"/>
      <c r="F5073" s="168"/>
      <c r="G5073" s="168"/>
      <c r="H5073" s="530"/>
      <c r="I5073" s="530"/>
      <c r="J5073" s="660"/>
      <c r="K5073" s="530"/>
      <c r="L5073" s="657"/>
      <c r="M5073" s="168"/>
      <c r="N5073" s="828"/>
      <c r="O5073" s="168"/>
      <c r="P5073" s="168"/>
      <c r="AB5073" s="1129" t="str">
        <f t="shared" si="99"/>
        <v/>
      </c>
    </row>
    <row r="5074" spans="1:28" ht="12.95" customHeight="1">
      <c r="A5074" s="168"/>
      <c r="B5074" s="168"/>
      <c r="C5074" s="532"/>
      <c r="D5074" s="168"/>
      <c r="E5074" s="168"/>
      <c r="F5074" s="168"/>
      <c r="G5074" s="168"/>
      <c r="H5074" s="530"/>
      <c r="I5074" s="530"/>
      <c r="J5074" s="660"/>
      <c r="K5074" s="530"/>
      <c r="L5074" s="657"/>
      <c r="M5074" s="168"/>
      <c r="N5074" s="828"/>
      <c r="O5074" s="168"/>
      <c r="P5074" s="168"/>
      <c r="AB5074" s="1129" t="str">
        <f t="shared" si="99"/>
        <v/>
      </c>
    </row>
    <row r="5075" spans="1:28" ht="12.95" customHeight="1">
      <c r="A5075" s="168"/>
      <c r="B5075" s="168"/>
      <c r="C5075" s="532"/>
      <c r="D5075" s="168"/>
      <c r="E5075" s="168"/>
      <c r="F5075" s="168"/>
      <c r="G5075" s="168"/>
      <c r="H5075" s="530"/>
      <c r="I5075" s="530"/>
      <c r="J5075" s="660"/>
      <c r="K5075" s="530"/>
      <c r="L5075" s="657"/>
      <c r="M5075" s="168"/>
      <c r="N5075" s="828"/>
      <c r="O5075" s="168"/>
      <c r="P5075" s="168"/>
      <c r="AB5075" s="1129" t="str">
        <f t="shared" si="99"/>
        <v/>
      </c>
    </row>
    <row r="5076" spans="1:28" ht="12.95" customHeight="1">
      <c r="A5076" s="168"/>
      <c r="B5076" s="168"/>
      <c r="C5076" s="532"/>
      <c r="D5076" s="168"/>
      <c r="E5076" s="168"/>
      <c r="F5076" s="168"/>
      <c r="G5076" s="168"/>
      <c r="H5076" s="530"/>
      <c r="I5076" s="530"/>
      <c r="J5076" s="660"/>
      <c r="K5076" s="530"/>
      <c r="L5076" s="657"/>
      <c r="M5076" s="168"/>
      <c r="N5076" s="828"/>
      <c r="O5076" s="168"/>
      <c r="P5076" s="168"/>
      <c r="AB5076" s="1129" t="str">
        <f t="shared" si="99"/>
        <v/>
      </c>
    </row>
    <row r="5077" spans="1:28" ht="12.95" customHeight="1">
      <c r="A5077" s="168"/>
      <c r="B5077" s="168"/>
      <c r="C5077" s="532"/>
      <c r="D5077" s="168"/>
      <c r="E5077" s="168"/>
      <c r="F5077" s="168"/>
      <c r="G5077" s="168"/>
      <c r="H5077" s="530"/>
      <c r="I5077" s="530"/>
      <c r="J5077" s="660"/>
      <c r="K5077" s="530"/>
      <c r="L5077" s="657"/>
      <c r="M5077" s="168"/>
      <c r="N5077" s="828"/>
      <c r="O5077" s="168"/>
      <c r="P5077" s="168"/>
      <c r="AB5077" s="1129" t="str">
        <f t="shared" si="99"/>
        <v/>
      </c>
    </row>
    <row r="5078" spans="1:28" ht="12.95" customHeight="1">
      <c r="A5078" s="168"/>
      <c r="B5078" s="168"/>
      <c r="C5078" s="532"/>
      <c r="D5078" s="168"/>
      <c r="E5078" s="168"/>
      <c r="F5078" s="168"/>
      <c r="G5078" s="168"/>
      <c r="H5078" s="530"/>
      <c r="I5078" s="530"/>
      <c r="J5078" s="660"/>
      <c r="K5078" s="530"/>
      <c r="L5078" s="657"/>
      <c r="M5078" s="168"/>
      <c r="N5078" s="828"/>
      <c r="O5078" s="168"/>
      <c r="P5078" s="168"/>
      <c r="AB5078" s="1129" t="str">
        <f t="shared" si="99"/>
        <v/>
      </c>
    </row>
    <row r="5079" spans="1:28" ht="12.95" customHeight="1">
      <c r="A5079" s="168"/>
      <c r="B5079" s="168"/>
      <c r="C5079" s="532"/>
      <c r="D5079" s="168"/>
      <c r="E5079" s="168"/>
      <c r="F5079" s="168"/>
      <c r="G5079" s="168"/>
      <c r="H5079" s="530"/>
      <c r="I5079" s="530"/>
      <c r="J5079" s="660"/>
      <c r="K5079" s="530"/>
      <c r="L5079" s="657"/>
      <c r="M5079" s="168"/>
      <c r="N5079" s="828"/>
      <c r="O5079" s="168"/>
      <c r="P5079" s="168"/>
      <c r="AB5079" s="1129" t="str">
        <f t="shared" si="99"/>
        <v/>
      </c>
    </row>
    <row r="5080" spans="1:28" ht="12.95" customHeight="1">
      <c r="A5080" s="168"/>
      <c r="B5080" s="168"/>
      <c r="C5080" s="532"/>
      <c r="D5080" s="168"/>
      <c r="E5080" s="168"/>
      <c r="F5080" s="168"/>
      <c r="G5080" s="168"/>
      <c r="H5080" s="530"/>
      <c r="I5080" s="530"/>
      <c r="J5080" s="660"/>
      <c r="K5080" s="530"/>
      <c r="L5080" s="657"/>
      <c r="M5080" s="168"/>
      <c r="N5080" s="828"/>
      <c r="O5080" s="168"/>
      <c r="P5080" s="168"/>
      <c r="AB5080" s="1129" t="str">
        <f t="shared" si="99"/>
        <v/>
      </c>
    </row>
    <row r="5081" spans="1:28" ht="12.95" customHeight="1">
      <c r="A5081" s="168"/>
      <c r="B5081" s="168"/>
      <c r="C5081" s="532"/>
      <c r="D5081" s="168"/>
      <c r="E5081" s="168"/>
      <c r="F5081" s="168"/>
      <c r="G5081" s="168"/>
      <c r="H5081" s="530"/>
      <c r="I5081" s="530"/>
      <c r="J5081" s="660"/>
      <c r="K5081" s="530"/>
      <c r="L5081" s="657"/>
      <c r="M5081" s="168"/>
      <c r="N5081" s="828"/>
      <c r="O5081" s="168"/>
      <c r="P5081" s="168"/>
      <c r="AB5081" s="1129" t="str">
        <f t="shared" si="99"/>
        <v/>
      </c>
    </row>
    <row r="5082" spans="1:28" ht="12.95" customHeight="1">
      <c r="A5082" s="168"/>
      <c r="B5082" s="168"/>
      <c r="C5082" s="532"/>
      <c r="D5082" s="168"/>
      <c r="E5082" s="168"/>
      <c r="F5082" s="168"/>
      <c r="G5082" s="168"/>
      <c r="H5082" s="530"/>
      <c r="I5082" s="530"/>
      <c r="J5082" s="660"/>
      <c r="K5082" s="530"/>
      <c r="L5082" s="657"/>
      <c r="M5082" s="168"/>
      <c r="N5082" s="828"/>
      <c r="O5082" s="168"/>
      <c r="P5082" s="168"/>
      <c r="AB5082" s="1129" t="str">
        <f t="shared" si="99"/>
        <v/>
      </c>
    </row>
    <row r="5083" spans="1:28" ht="12.95" customHeight="1">
      <c r="A5083" s="168"/>
      <c r="B5083" s="168"/>
      <c r="C5083" s="532"/>
      <c r="D5083" s="168"/>
      <c r="E5083" s="168"/>
      <c r="F5083" s="168"/>
      <c r="G5083" s="168"/>
      <c r="H5083" s="530"/>
      <c r="I5083" s="530"/>
      <c r="J5083" s="660"/>
      <c r="K5083" s="530"/>
      <c r="L5083" s="657"/>
      <c r="M5083" s="168"/>
      <c r="N5083" s="828"/>
      <c r="O5083" s="168"/>
      <c r="P5083" s="168"/>
      <c r="AB5083" s="1129" t="str">
        <f t="shared" si="99"/>
        <v/>
      </c>
    </row>
    <row r="5084" spans="1:28" ht="12.95" customHeight="1">
      <c r="A5084" s="168"/>
      <c r="B5084" s="168"/>
      <c r="C5084" s="532"/>
      <c r="D5084" s="168"/>
      <c r="E5084" s="168"/>
      <c r="F5084" s="168"/>
      <c r="G5084" s="168"/>
      <c r="H5084" s="530"/>
      <c r="I5084" s="530"/>
      <c r="J5084" s="660"/>
      <c r="K5084" s="530"/>
      <c r="L5084" s="657"/>
      <c r="M5084" s="168"/>
      <c r="N5084" s="828"/>
      <c r="O5084" s="168"/>
      <c r="P5084" s="168"/>
      <c r="AB5084" s="1129" t="str">
        <f t="shared" si="99"/>
        <v/>
      </c>
    </row>
    <row r="5085" spans="1:28" ht="12.95" customHeight="1">
      <c r="A5085" s="168"/>
      <c r="B5085" s="168"/>
      <c r="C5085" s="532"/>
      <c r="D5085" s="168"/>
      <c r="E5085" s="168"/>
      <c r="F5085" s="168"/>
      <c r="G5085" s="168"/>
      <c r="H5085" s="530"/>
      <c r="I5085" s="530"/>
      <c r="J5085" s="660"/>
      <c r="K5085" s="530"/>
      <c r="L5085" s="657"/>
      <c r="M5085" s="168"/>
      <c r="N5085" s="828"/>
      <c r="O5085" s="168"/>
      <c r="P5085" s="168"/>
      <c r="AB5085" s="1129" t="str">
        <f t="shared" si="99"/>
        <v/>
      </c>
    </row>
    <row r="5086" spans="1:28" ht="12.95" customHeight="1">
      <c r="A5086" s="168"/>
      <c r="B5086" s="168"/>
      <c r="C5086" s="532"/>
      <c r="D5086" s="168"/>
      <c r="E5086" s="168"/>
      <c r="F5086" s="168"/>
      <c r="G5086" s="168"/>
      <c r="H5086" s="530"/>
      <c r="I5086" s="530"/>
      <c r="J5086" s="660"/>
      <c r="K5086" s="530"/>
      <c r="L5086" s="657"/>
      <c r="M5086" s="168"/>
      <c r="N5086" s="828"/>
      <c r="O5086" s="168"/>
      <c r="P5086" s="168"/>
      <c r="AB5086" s="1129" t="str">
        <f t="shared" si="99"/>
        <v/>
      </c>
    </row>
    <row r="5087" spans="1:28" ht="12.95" customHeight="1">
      <c r="A5087" s="168"/>
      <c r="B5087" s="168"/>
      <c r="C5087" s="532"/>
      <c r="D5087" s="168"/>
      <c r="E5087" s="168"/>
      <c r="F5087" s="168"/>
      <c r="G5087" s="168"/>
      <c r="H5087" s="530"/>
      <c r="I5087" s="530"/>
      <c r="J5087" s="660"/>
      <c r="K5087" s="530"/>
      <c r="L5087" s="657"/>
      <c r="M5087" s="168"/>
      <c r="N5087" s="828"/>
      <c r="O5087" s="168"/>
      <c r="P5087" s="168"/>
      <c r="AB5087" s="1129" t="str">
        <f t="shared" si="99"/>
        <v/>
      </c>
    </row>
    <row r="5088" spans="1:28" ht="12.95" customHeight="1">
      <c r="A5088" s="168"/>
      <c r="B5088" s="168"/>
      <c r="C5088" s="532"/>
      <c r="D5088" s="168"/>
      <c r="E5088" s="168"/>
      <c r="F5088" s="168"/>
      <c r="G5088" s="168"/>
      <c r="H5088" s="530"/>
      <c r="I5088" s="530"/>
      <c r="J5088" s="660"/>
      <c r="K5088" s="530"/>
      <c r="L5088" s="657"/>
      <c r="M5088" s="168"/>
      <c r="N5088" s="828"/>
      <c r="O5088" s="168"/>
      <c r="P5088" s="168"/>
      <c r="AB5088" s="1129" t="str">
        <f t="shared" si="99"/>
        <v/>
      </c>
    </row>
    <row r="5089" spans="1:28" ht="12.95" customHeight="1">
      <c r="A5089" s="168"/>
      <c r="B5089" s="168"/>
      <c r="C5089" s="532"/>
      <c r="D5089" s="168"/>
      <c r="E5089" s="168"/>
      <c r="F5089" s="168"/>
      <c r="G5089" s="168"/>
      <c r="H5089" s="530"/>
      <c r="I5089" s="530"/>
      <c r="J5089" s="660"/>
      <c r="K5089" s="530"/>
      <c r="L5089" s="657"/>
      <c r="M5089" s="168"/>
      <c r="N5089" s="828"/>
      <c r="O5089" s="168"/>
      <c r="P5089" s="168"/>
      <c r="AB5089" s="1129" t="str">
        <f t="shared" si="99"/>
        <v/>
      </c>
    </row>
    <row r="5090" spans="1:28" ht="12.95" customHeight="1">
      <c r="A5090" s="168"/>
      <c r="B5090" s="168"/>
      <c r="C5090" s="532"/>
      <c r="D5090" s="168"/>
      <c r="E5090" s="168"/>
      <c r="F5090" s="168"/>
      <c r="G5090" s="168"/>
      <c r="H5090" s="530"/>
      <c r="I5090" s="530"/>
      <c r="J5090" s="660"/>
      <c r="K5090" s="530"/>
      <c r="L5090" s="657"/>
      <c r="M5090" s="168"/>
      <c r="N5090" s="828"/>
      <c r="O5090" s="168"/>
      <c r="P5090" s="168"/>
      <c r="AB5090" s="1129" t="str">
        <f t="shared" si="99"/>
        <v/>
      </c>
    </row>
    <row r="5091" spans="1:28" ht="12.95" customHeight="1">
      <c r="A5091" s="168"/>
      <c r="B5091" s="168"/>
      <c r="C5091" s="532"/>
      <c r="D5091" s="168"/>
      <c r="E5091" s="168"/>
      <c r="F5091" s="168"/>
      <c r="G5091" s="168"/>
      <c r="H5091" s="530"/>
      <c r="I5091" s="530"/>
      <c r="J5091" s="660"/>
      <c r="K5091" s="530"/>
      <c r="L5091" s="657"/>
      <c r="M5091" s="168"/>
      <c r="N5091" s="828"/>
      <c r="O5091" s="168"/>
      <c r="P5091" s="168"/>
      <c r="AB5091" s="1129" t="str">
        <f t="shared" si="99"/>
        <v/>
      </c>
    </row>
    <row r="5092" spans="1:28" ht="12.95" customHeight="1">
      <c r="A5092" s="168"/>
      <c r="B5092" s="168"/>
      <c r="C5092" s="532"/>
      <c r="D5092" s="168"/>
      <c r="E5092" s="168"/>
      <c r="F5092" s="168"/>
      <c r="G5092" s="168"/>
      <c r="H5092" s="530"/>
      <c r="I5092" s="530"/>
      <c r="J5092" s="660"/>
      <c r="K5092" s="530"/>
      <c r="L5092" s="657"/>
      <c r="M5092" s="168"/>
      <c r="N5092" s="828"/>
      <c r="O5092" s="168"/>
      <c r="P5092" s="168"/>
      <c r="AB5092" s="1129" t="str">
        <f t="shared" si="99"/>
        <v/>
      </c>
    </row>
    <row r="5093" spans="1:28" ht="12.95" customHeight="1">
      <c r="A5093" s="168"/>
      <c r="B5093" s="168"/>
      <c r="C5093" s="532"/>
      <c r="D5093" s="168"/>
      <c r="E5093" s="168"/>
      <c r="F5093" s="168"/>
      <c r="G5093" s="168"/>
      <c r="H5093" s="530"/>
      <c r="I5093" s="530"/>
      <c r="J5093" s="660"/>
      <c r="K5093" s="530"/>
      <c r="L5093" s="657"/>
      <c r="M5093" s="168"/>
      <c r="N5093" s="828"/>
      <c r="O5093" s="168"/>
      <c r="P5093" s="168"/>
      <c r="AB5093" s="1129" t="str">
        <f t="shared" si="99"/>
        <v/>
      </c>
    </row>
    <row r="5094" spans="1:28" ht="12.95" customHeight="1">
      <c r="A5094" s="168"/>
      <c r="B5094" s="168"/>
      <c r="C5094" s="532"/>
      <c r="D5094" s="168"/>
      <c r="E5094" s="168"/>
      <c r="F5094" s="168"/>
      <c r="G5094" s="168"/>
      <c r="H5094" s="530"/>
      <c r="I5094" s="530"/>
      <c r="J5094" s="660"/>
      <c r="K5094" s="530"/>
      <c r="L5094" s="657"/>
      <c r="M5094" s="168"/>
      <c r="N5094" s="828"/>
      <c r="O5094" s="168"/>
      <c r="P5094" s="168"/>
      <c r="AB5094" s="1129" t="str">
        <f t="shared" si="99"/>
        <v/>
      </c>
    </row>
    <row r="5095" spans="1:28" ht="12.95" customHeight="1">
      <c r="A5095" s="168"/>
      <c r="B5095" s="168"/>
      <c r="C5095" s="532"/>
      <c r="D5095" s="168"/>
      <c r="E5095" s="168"/>
      <c r="F5095" s="168"/>
      <c r="G5095" s="168"/>
      <c r="H5095" s="530"/>
      <c r="I5095" s="530"/>
      <c r="J5095" s="660"/>
      <c r="K5095" s="530"/>
      <c r="L5095" s="657"/>
      <c r="M5095" s="168"/>
      <c r="N5095" s="828"/>
      <c r="O5095" s="168"/>
      <c r="P5095" s="168"/>
      <c r="AB5095" s="1129" t="str">
        <f t="shared" si="99"/>
        <v/>
      </c>
    </row>
    <row r="5096" spans="1:28" ht="12.95" customHeight="1">
      <c r="A5096" s="168"/>
      <c r="B5096" s="168"/>
      <c r="C5096" s="532"/>
      <c r="D5096" s="168"/>
      <c r="E5096" s="168"/>
      <c r="F5096" s="168"/>
      <c r="G5096" s="168"/>
      <c r="H5096" s="530"/>
      <c r="I5096" s="530"/>
      <c r="J5096" s="660"/>
      <c r="K5096" s="530"/>
      <c r="L5096" s="657"/>
      <c r="M5096" s="168"/>
      <c r="N5096" s="828"/>
      <c r="O5096" s="168"/>
      <c r="P5096" s="168"/>
      <c r="AB5096" s="1129" t="str">
        <f t="shared" si="99"/>
        <v/>
      </c>
    </row>
    <row r="5097" spans="1:28" ht="12.95" customHeight="1">
      <c r="A5097" s="168"/>
      <c r="B5097" s="168"/>
      <c r="C5097" s="532"/>
      <c r="D5097" s="168"/>
      <c r="E5097" s="168"/>
      <c r="F5097" s="168"/>
      <c r="G5097" s="168"/>
      <c r="H5097" s="530"/>
      <c r="I5097" s="530"/>
      <c r="J5097" s="660"/>
      <c r="K5097" s="530"/>
      <c r="L5097" s="657"/>
      <c r="M5097" s="168"/>
      <c r="N5097" s="828"/>
      <c r="O5097" s="168"/>
      <c r="P5097" s="168"/>
      <c r="AB5097" s="1129" t="str">
        <f t="shared" si="99"/>
        <v/>
      </c>
    </row>
    <row r="5098" spans="1:28" ht="12.95" customHeight="1">
      <c r="A5098" s="168"/>
      <c r="B5098" s="168"/>
      <c r="C5098" s="532"/>
      <c r="D5098" s="168"/>
      <c r="E5098" s="168"/>
      <c r="F5098" s="168"/>
      <c r="G5098" s="168"/>
      <c r="H5098" s="530"/>
      <c r="I5098" s="530"/>
      <c r="J5098" s="660"/>
      <c r="K5098" s="530"/>
      <c r="L5098" s="657"/>
      <c r="M5098" s="168"/>
      <c r="N5098" s="828"/>
      <c r="O5098" s="168"/>
      <c r="P5098" s="168"/>
      <c r="AB5098" s="1129" t="str">
        <f t="shared" si="99"/>
        <v/>
      </c>
    </row>
    <row r="5099" spans="1:28" ht="12.95" customHeight="1">
      <c r="A5099" s="168"/>
      <c r="B5099" s="168"/>
      <c r="C5099" s="532"/>
      <c r="D5099" s="168"/>
      <c r="E5099" s="168"/>
      <c r="F5099" s="168"/>
      <c r="G5099" s="168"/>
      <c r="H5099" s="530"/>
      <c r="I5099" s="530"/>
      <c r="J5099" s="660"/>
      <c r="K5099" s="530"/>
      <c r="L5099" s="657"/>
      <c r="M5099" s="168"/>
      <c r="N5099" s="828"/>
      <c r="O5099" s="168"/>
      <c r="P5099" s="168"/>
      <c r="AB5099" s="1129" t="str">
        <f t="shared" si="99"/>
        <v/>
      </c>
    </row>
    <row r="5100" spans="1:28" ht="12.95" customHeight="1">
      <c r="A5100" s="168"/>
      <c r="B5100" s="168"/>
      <c r="C5100" s="532"/>
      <c r="D5100" s="168"/>
      <c r="E5100" s="168"/>
      <c r="F5100" s="168"/>
      <c r="G5100" s="168"/>
      <c r="H5100" s="530"/>
      <c r="I5100" s="530"/>
      <c r="J5100" s="660"/>
      <c r="K5100" s="530"/>
      <c r="L5100" s="657"/>
      <c r="M5100" s="168"/>
      <c r="N5100" s="828"/>
      <c r="O5100" s="168"/>
      <c r="P5100" s="168"/>
      <c r="AB5100" s="1129" t="str">
        <f t="shared" si="99"/>
        <v/>
      </c>
    </row>
    <row r="5101" spans="1:28" ht="12.95" customHeight="1">
      <c r="A5101" s="168"/>
      <c r="B5101" s="168"/>
      <c r="C5101" s="532"/>
      <c r="D5101" s="168"/>
      <c r="E5101" s="168"/>
      <c r="F5101" s="168"/>
      <c r="G5101" s="168"/>
      <c r="H5101" s="530"/>
      <c r="I5101" s="530"/>
      <c r="J5101" s="660"/>
      <c r="K5101" s="530"/>
      <c r="L5101" s="657"/>
      <c r="M5101" s="168"/>
      <c r="N5101" s="828"/>
      <c r="O5101" s="168"/>
      <c r="P5101" s="168"/>
      <c r="AB5101" s="1129" t="str">
        <f t="shared" si="99"/>
        <v/>
      </c>
    </row>
    <row r="5102" spans="1:28" ht="12.95" customHeight="1">
      <c r="A5102" s="168"/>
      <c r="B5102" s="168"/>
      <c r="C5102" s="532"/>
      <c r="D5102" s="168"/>
      <c r="E5102" s="168"/>
      <c r="F5102" s="168"/>
      <c r="G5102" s="168"/>
      <c r="H5102" s="530"/>
      <c r="I5102" s="530"/>
      <c r="J5102" s="660"/>
      <c r="K5102" s="530"/>
      <c r="L5102" s="657"/>
      <c r="M5102" s="168"/>
      <c r="N5102" s="828"/>
      <c r="O5102" s="168"/>
      <c r="P5102" s="168"/>
      <c r="AB5102" s="1129" t="str">
        <f t="shared" si="99"/>
        <v/>
      </c>
    </row>
    <row r="5103" spans="1:28" ht="12.95" customHeight="1">
      <c r="A5103" s="168"/>
      <c r="B5103" s="168"/>
      <c r="C5103" s="532"/>
      <c r="D5103" s="168"/>
      <c r="E5103" s="168"/>
      <c r="F5103" s="168"/>
      <c r="G5103" s="168"/>
      <c r="H5103" s="530"/>
      <c r="I5103" s="530"/>
      <c r="J5103" s="660"/>
      <c r="K5103" s="530"/>
      <c r="L5103" s="657"/>
      <c r="M5103" s="168"/>
      <c r="N5103" s="828"/>
      <c r="O5103" s="168"/>
      <c r="P5103" s="168"/>
      <c r="AB5103" s="1129" t="str">
        <f t="shared" si="99"/>
        <v/>
      </c>
    </row>
    <row r="5104" spans="1:28" ht="12.95" customHeight="1">
      <c r="A5104" s="168"/>
      <c r="B5104" s="168"/>
      <c r="C5104" s="532"/>
      <c r="D5104" s="168"/>
      <c r="E5104" s="168"/>
      <c r="F5104" s="168"/>
      <c r="G5104" s="168"/>
      <c r="H5104" s="530"/>
      <c r="I5104" s="530"/>
      <c r="J5104" s="660"/>
      <c r="K5104" s="530"/>
      <c r="L5104" s="657"/>
      <c r="M5104" s="168"/>
      <c r="N5104" s="828"/>
      <c r="O5104" s="168"/>
      <c r="P5104" s="168"/>
      <c r="AB5104" s="1129" t="str">
        <f t="shared" si="99"/>
        <v/>
      </c>
    </row>
    <row r="5105" spans="1:28" ht="12.95" customHeight="1">
      <c r="A5105" s="168"/>
      <c r="B5105" s="168"/>
      <c r="C5105" s="532"/>
      <c r="D5105" s="168"/>
      <c r="E5105" s="168"/>
      <c r="F5105" s="168"/>
      <c r="G5105" s="168"/>
      <c r="H5105" s="530"/>
      <c r="I5105" s="530"/>
      <c r="J5105" s="660"/>
      <c r="K5105" s="530"/>
      <c r="L5105" s="657"/>
      <c r="M5105" s="168"/>
      <c r="N5105" s="828"/>
      <c r="O5105" s="168"/>
      <c r="P5105" s="168"/>
      <c r="AB5105" s="1129" t="str">
        <f t="shared" si="99"/>
        <v/>
      </c>
    </row>
    <row r="5106" spans="1:28" ht="12.95" customHeight="1">
      <c r="A5106" s="168"/>
      <c r="B5106" s="168"/>
      <c r="C5106" s="532"/>
      <c r="D5106" s="168"/>
      <c r="E5106" s="168"/>
      <c r="F5106" s="168"/>
      <c r="G5106" s="168"/>
      <c r="H5106" s="530"/>
      <c r="I5106" s="530"/>
      <c r="J5106" s="660"/>
      <c r="K5106" s="530"/>
      <c r="L5106" s="657"/>
      <c r="M5106" s="168"/>
      <c r="N5106" s="828"/>
      <c r="O5106" s="168"/>
      <c r="P5106" s="168"/>
      <c r="AB5106" s="1129" t="str">
        <f t="shared" si="99"/>
        <v/>
      </c>
    </row>
    <row r="5107" spans="1:28" ht="12.95" customHeight="1">
      <c r="A5107" s="168"/>
      <c r="B5107" s="168"/>
      <c r="C5107" s="532"/>
      <c r="D5107" s="168"/>
      <c r="E5107" s="168"/>
      <c r="F5107" s="168"/>
      <c r="G5107" s="168"/>
      <c r="H5107" s="530"/>
      <c r="I5107" s="530"/>
      <c r="J5107" s="660"/>
      <c r="K5107" s="530"/>
      <c r="L5107" s="657"/>
      <c r="M5107" s="168"/>
      <c r="N5107" s="828"/>
      <c r="O5107" s="168"/>
      <c r="P5107" s="168"/>
      <c r="AB5107" s="1129" t="str">
        <f t="shared" si="99"/>
        <v/>
      </c>
    </row>
    <row r="5108" spans="1:28" ht="12.95" customHeight="1">
      <c r="A5108" s="168"/>
      <c r="B5108" s="168"/>
      <c r="C5108" s="532"/>
      <c r="D5108" s="168"/>
      <c r="E5108" s="168"/>
      <c r="F5108" s="168"/>
      <c r="G5108" s="168"/>
      <c r="H5108" s="530"/>
      <c r="I5108" s="530"/>
      <c r="J5108" s="660"/>
      <c r="K5108" s="530"/>
      <c r="L5108" s="657"/>
      <c r="M5108" s="168"/>
      <c r="N5108" s="828"/>
      <c r="O5108" s="168"/>
      <c r="P5108" s="168"/>
      <c r="AB5108" s="1129" t="str">
        <f t="shared" si="99"/>
        <v/>
      </c>
    </row>
    <row r="5109" spans="1:28" ht="12.95" customHeight="1">
      <c r="A5109" s="168"/>
      <c r="B5109" s="168"/>
      <c r="C5109" s="532"/>
      <c r="D5109" s="168"/>
      <c r="E5109" s="168"/>
      <c r="F5109" s="168"/>
      <c r="G5109" s="168"/>
      <c r="H5109" s="530"/>
      <c r="I5109" s="530"/>
      <c r="J5109" s="660"/>
      <c r="K5109" s="530"/>
      <c r="L5109" s="657"/>
      <c r="M5109" s="168"/>
      <c r="N5109" s="828"/>
      <c r="O5109" s="168"/>
      <c r="P5109" s="168"/>
      <c r="AB5109" s="1129" t="str">
        <f t="shared" si="99"/>
        <v/>
      </c>
    </row>
    <row r="5110" spans="1:28" ht="12.95" customHeight="1">
      <c r="A5110" s="168"/>
      <c r="B5110" s="168"/>
      <c r="C5110" s="532"/>
      <c r="D5110" s="168"/>
      <c r="E5110" s="168"/>
      <c r="F5110" s="168"/>
      <c r="G5110" s="168"/>
      <c r="H5110" s="530"/>
      <c r="I5110" s="530"/>
      <c r="J5110" s="660"/>
      <c r="K5110" s="530"/>
      <c r="L5110" s="657"/>
      <c r="M5110" s="168"/>
      <c r="N5110" s="828"/>
      <c r="O5110" s="168"/>
      <c r="P5110" s="168"/>
      <c r="AB5110" s="1129" t="str">
        <f t="shared" si="99"/>
        <v/>
      </c>
    </row>
    <row r="5111" spans="1:28" ht="12.95" customHeight="1">
      <c r="A5111" s="168"/>
      <c r="B5111" s="168"/>
      <c r="C5111" s="532"/>
      <c r="D5111" s="168"/>
      <c r="E5111" s="168"/>
      <c r="F5111" s="168"/>
      <c r="G5111" s="168"/>
      <c r="H5111" s="530"/>
      <c r="I5111" s="530"/>
      <c r="J5111" s="660"/>
      <c r="K5111" s="530"/>
      <c r="L5111" s="657"/>
      <c r="M5111" s="168"/>
      <c r="N5111" s="828"/>
      <c r="O5111" s="168"/>
      <c r="P5111" s="168"/>
      <c r="AB5111" s="1129" t="str">
        <f t="shared" si="99"/>
        <v/>
      </c>
    </row>
    <row r="5112" spans="1:28" ht="12.95" customHeight="1">
      <c r="A5112" s="168"/>
      <c r="B5112" s="168"/>
      <c r="C5112" s="532"/>
      <c r="D5112" s="168"/>
      <c r="E5112" s="168"/>
      <c r="F5112" s="168"/>
      <c r="G5112" s="168"/>
      <c r="H5112" s="530"/>
      <c r="I5112" s="530"/>
      <c r="J5112" s="660"/>
      <c r="K5112" s="530"/>
      <c r="L5112" s="657"/>
      <c r="M5112" s="168"/>
      <c r="N5112" s="828"/>
      <c r="O5112" s="168"/>
      <c r="P5112" s="168"/>
      <c r="AB5112" s="1129" t="str">
        <f t="shared" si="99"/>
        <v/>
      </c>
    </row>
    <row r="5113" spans="1:28" ht="12.95" customHeight="1">
      <c r="A5113" s="168"/>
      <c r="B5113" s="168"/>
      <c r="C5113" s="532"/>
      <c r="D5113" s="168"/>
      <c r="E5113" s="168"/>
      <c r="F5113" s="168"/>
      <c r="G5113" s="168"/>
      <c r="H5113" s="530"/>
      <c r="I5113" s="530"/>
      <c r="J5113" s="660"/>
      <c r="K5113" s="530"/>
      <c r="L5113" s="657"/>
      <c r="M5113" s="168"/>
      <c r="N5113" s="828"/>
      <c r="O5113" s="168"/>
      <c r="P5113" s="168"/>
      <c r="AB5113" s="1129" t="str">
        <f t="shared" si="99"/>
        <v/>
      </c>
    </row>
    <row r="5114" spans="1:28" ht="12.95" customHeight="1">
      <c r="A5114" s="168"/>
      <c r="B5114" s="168"/>
      <c r="C5114" s="532"/>
      <c r="D5114" s="168"/>
      <c r="E5114" s="168"/>
      <c r="F5114" s="168"/>
      <c r="G5114" s="168"/>
      <c r="H5114" s="530"/>
      <c r="I5114" s="530"/>
      <c r="J5114" s="660"/>
      <c r="K5114" s="530"/>
      <c r="L5114" s="657"/>
      <c r="M5114" s="168"/>
      <c r="N5114" s="828"/>
      <c r="O5114" s="168"/>
      <c r="P5114" s="168"/>
      <c r="AB5114" s="1129" t="str">
        <f t="shared" si="99"/>
        <v/>
      </c>
    </row>
    <row r="5115" spans="1:28" ht="12.95" customHeight="1">
      <c r="A5115" s="168"/>
      <c r="B5115" s="168"/>
      <c r="C5115" s="532"/>
      <c r="D5115" s="168"/>
      <c r="E5115" s="168"/>
      <c r="F5115" s="168"/>
      <c r="G5115" s="168"/>
      <c r="H5115" s="530"/>
      <c r="I5115" s="530"/>
      <c r="J5115" s="660"/>
      <c r="K5115" s="530"/>
      <c r="L5115" s="657"/>
      <c r="M5115" s="168"/>
      <c r="N5115" s="828"/>
      <c r="O5115" s="168"/>
      <c r="P5115" s="168"/>
      <c r="AB5115" s="1129" t="str">
        <f t="shared" si="99"/>
        <v/>
      </c>
    </row>
    <row r="5116" spans="1:28" ht="12.95" customHeight="1">
      <c r="A5116" s="168"/>
      <c r="B5116" s="168"/>
      <c r="C5116" s="532"/>
      <c r="D5116" s="168"/>
      <c r="E5116" s="168"/>
      <c r="F5116" s="168"/>
      <c r="G5116" s="168"/>
      <c r="H5116" s="530"/>
      <c r="I5116" s="530"/>
      <c r="J5116" s="660"/>
      <c r="K5116" s="530"/>
      <c r="L5116" s="657"/>
      <c r="M5116" s="168"/>
      <c r="N5116" s="828"/>
      <c r="O5116" s="168"/>
      <c r="P5116" s="168"/>
      <c r="AB5116" s="1129" t="str">
        <f t="shared" si="99"/>
        <v/>
      </c>
    </row>
    <row r="5117" spans="1:28" ht="12.95" customHeight="1">
      <c r="A5117" s="168"/>
      <c r="B5117" s="168"/>
      <c r="C5117" s="532"/>
      <c r="D5117" s="168"/>
      <c r="E5117" s="168"/>
      <c r="F5117" s="168"/>
      <c r="G5117" s="168"/>
      <c r="H5117" s="530"/>
      <c r="I5117" s="530"/>
      <c r="J5117" s="660"/>
      <c r="K5117" s="530"/>
      <c r="L5117" s="657"/>
      <c r="M5117" s="168"/>
      <c r="N5117" s="828"/>
      <c r="O5117" s="168"/>
      <c r="P5117" s="168"/>
      <c r="AB5117" s="1129" t="str">
        <f t="shared" si="99"/>
        <v/>
      </c>
    </row>
    <row r="5118" spans="1:28" ht="12.95" customHeight="1">
      <c r="A5118" s="168"/>
      <c r="B5118" s="168"/>
      <c r="C5118" s="532"/>
      <c r="D5118" s="168"/>
      <c r="E5118" s="168"/>
      <c r="F5118" s="168"/>
      <c r="G5118" s="168"/>
      <c r="H5118" s="530"/>
      <c r="I5118" s="530"/>
      <c r="J5118" s="660"/>
      <c r="K5118" s="530"/>
      <c r="L5118" s="657"/>
      <c r="M5118" s="168"/>
      <c r="N5118" s="828"/>
      <c r="O5118" s="168"/>
      <c r="P5118" s="168"/>
      <c r="AB5118" s="1129" t="str">
        <f t="shared" si="99"/>
        <v/>
      </c>
    </row>
    <row r="5119" spans="1:28" ht="12.95" customHeight="1">
      <c r="A5119" s="168"/>
      <c r="B5119" s="168"/>
      <c r="C5119" s="532"/>
      <c r="D5119" s="168"/>
      <c r="E5119" s="168"/>
      <c r="F5119" s="168"/>
      <c r="G5119" s="168"/>
      <c r="H5119" s="530"/>
      <c r="I5119" s="530"/>
      <c r="J5119" s="660"/>
      <c r="K5119" s="530"/>
      <c r="L5119" s="657"/>
      <c r="M5119" s="168"/>
      <c r="N5119" s="828"/>
      <c r="O5119" s="168"/>
      <c r="P5119" s="168"/>
      <c r="AB5119" s="1129" t="str">
        <f t="shared" si="99"/>
        <v/>
      </c>
    </row>
    <row r="5120" spans="1:28" ht="12.95" customHeight="1">
      <c r="A5120" s="168"/>
      <c r="B5120" s="168"/>
      <c r="C5120" s="532"/>
      <c r="D5120" s="168"/>
      <c r="E5120" s="168"/>
      <c r="F5120" s="168"/>
      <c r="G5120" s="168"/>
      <c r="H5120" s="530"/>
      <c r="I5120" s="530"/>
      <c r="J5120" s="660"/>
      <c r="K5120" s="530"/>
      <c r="L5120" s="657"/>
      <c r="M5120" s="168"/>
      <c r="N5120" s="828"/>
      <c r="O5120" s="168"/>
      <c r="P5120" s="168"/>
      <c r="AB5120" s="1129" t="str">
        <f t="shared" si="99"/>
        <v/>
      </c>
    </row>
    <row r="5121" spans="1:28" ht="12.95" customHeight="1">
      <c r="A5121" s="168"/>
      <c r="B5121" s="168"/>
      <c r="C5121" s="532"/>
      <c r="D5121" s="168"/>
      <c r="E5121" s="168"/>
      <c r="F5121" s="168"/>
      <c r="G5121" s="168"/>
      <c r="H5121" s="530"/>
      <c r="I5121" s="530"/>
      <c r="J5121" s="660"/>
      <c r="K5121" s="530"/>
      <c r="L5121" s="657"/>
      <c r="M5121" s="168"/>
      <c r="N5121" s="828"/>
      <c r="O5121" s="168"/>
      <c r="P5121" s="168"/>
      <c r="AB5121" s="1129" t="str">
        <f t="shared" si="99"/>
        <v/>
      </c>
    </row>
    <row r="5122" spans="1:28" ht="12.95" customHeight="1">
      <c r="A5122" s="168"/>
      <c r="B5122" s="168"/>
      <c r="C5122" s="532"/>
      <c r="D5122" s="168"/>
      <c r="E5122" s="168"/>
      <c r="F5122" s="168"/>
      <c r="G5122" s="168"/>
      <c r="H5122" s="530"/>
      <c r="I5122" s="530"/>
      <c r="J5122" s="660"/>
      <c r="K5122" s="530"/>
      <c r="L5122" s="657"/>
      <c r="M5122" s="168"/>
      <c r="N5122" s="828"/>
      <c r="O5122" s="168"/>
      <c r="P5122" s="168"/>
      <c r="AB5122" s="1129" t="str">
        <f t="shared" si="99"/>
        <v/>
      </c>
    </row>
    <row r="5123" spans="1:28" ht="12.95" customHeight="1">
      <c r="A5123" s="168"/>
      <c r="B5123" s="168"/>
      <c r="C5123" s="532"/>
      <c r="D5123" s="168"/>
      <c r="E5123" s="168"/>
      <c r="F5123" s="168"/>
      <c r="G5123" s="168"/>
      <c r="H5123" s="530"/>
      <c r="I5123" s="530"/>
      <c r="J5123" s="660"/>
      <c r="K5123" s="530"/>
      <c r="L5123" s="657"/>
      <c r="M5123" s="168"/>
      <c r="N5123" s="828"/>
      <c r="O5123" s="168"/>
      <c r="P5123" s="168"/>
      <c r="AB5123" s="1129" t="str">
        <f t="shared" si="99"/>
        <v/>
      </c>
    </row>
    <row r="5124" spans="1:28" ht="12.95" customHeight="1">
      <c r="A5124" s="168"/>
      <c r="B5124" s="168"/>
      <c r="C5124" s="532"/>
      <c r="D5124" s="168"/>
      <c r="E5124" s="168"/>
      <c r="F5124" s="168"/>
      <c r="G5124" s="168"/>
      <c r="H5124" s="530"/>
      <c r="I5124" s="530"/>
      <c r="J5124" s="660"/>
      <c r="K5124" s="530"/>
      <c r="L5124" s="657"/>
      <c r="M5124" s="168"/>
      <c r="N5124" s="828"/>
      <c r="O5124" s="168"/>
      <c r="P5124" s="168"/>
      <c r="AB5124" s="1129" t="str">
        <f t="shared" si="99"/>
        <v/>
      </c>
    </row>
    <row r="5125" spans="1:28" ht="12.95" customHeight="1">
      <c r="A5125" s="168"/>
      <c r="B5125" s="168"/>
      <c r="C5125" s="532"/>
      <c r="D5125" s="168"/>
      <c r="E5125" s="168"/>
      <c r="F5125" s="168"/>
      <c r="G5125" s="168"/>
      <c r="H5125" s="530"/>
      <c r="I5125" s="530"/>
      <c r="J5125" s="660"/>
      <c r="K5125" s="530"/>
      <c r="L5125" s="657"/>
      <c r="M5125" s="168"/>
      <c r="N5125" s="828"/>
      <c r="O5125" s="168"/>
      <c r="P5125" s="168"/>
      <c r="AB5125" s="1129" t="str">
        <f t="shared" si="99"/>
        <v/>
      </c>
    </row>
    <row r="5126" spans="1:28" ht="12.95" customHeight="1">
      <c r="A5126" s="168"/>
      <c r="B5126" s="168"/>
      <c r="C5126" s="532"/>
      <c r="D5126" s="168"/>
      <c r="E5126" s="168"/>
      <c r="F5126" s="168"/>
      <c r="G5126" s="168"/>
      <c r="H5126" s="530"/>
      <c r="I5126" s="530"/>
      <c r="J5126" s="660"/>
      <c r="K5126" s="530"/>
      <c r="L5126" s="657"/>
      <c r="M5126" s="168"/>
      <c r="N5126" s="828"/>
      <c r="O5126" s="168"/>
      <c r="P5126" s="168"/>
      <c r="AB5126" s="1129" t="str">
        <f t="shared" si="99"/>
        <v/>
      </c>
    </row>
    <row r="5127" spans="1:28" ht="12.95" customHeight="1">
      <c r="A5127" s="168"/>
      <c r="B5127" s="168"/>
      <c r="C5127" s="532"/>
      <c r="D5127" s="168"/>
      <c r="E5127" s="168"/>
      <c r="F5127" s="168"/>
      <c r="G5127" s="168"/>
      <c r="H5127" s="530"/>
      <c r="I5127" s="530"/>
      <c r="J5127" s="660"/>
      <c r="K5127" s="530"/>
      <c r="L5127" s="657"/>
      <c r="M5127" s="168"/>
      <c r="N5127" s="828"/>
      <c r="O5127" s="168"/>
      <c r="P5127" s="168"/>
      <c r="AB5127" s="1129" t="str">
        <f t="shared" si="99"/>
        <v/>
      </c>
    </row>
    <row r="5128" spans="1:28" ht="12.95" customHeight="1">
      <c r="A5128" s="168"/>
      <c r="B5128" s="168"/>
      <c r="C5128" s="532"/>
      <c r="D5128" s="168"/>
      <c r="E5128" s="168"/>
      <c r="F5128" s="168"/>
      <c r="G5128" s="168"/>
      <c r="H5128" s="530"/>
      <c r="I5128" s="530"/>
      <c r="J5128" s="660"/>
      <c r="K5128" s="530"/>
      <c r="L5128" s="657"/>
      <c r="M5128" s="168"/>
      <c r="N5128" s="828"/>
      <c r="O5128" s="168"/>
      <c r="P5128" s="168"/>
      <c r="AB5128" s="1129" t="str">
        <f t="shared" si="99"/>
        <v/>
      </c>
    </row>
    <row r="5129" spans="1:28" ht="12.95" customHeight="1">
      <c r="A5129" s="168"/>
      <c r="B5129" s="168"/>
      <c r="C5129" s="532"/>
      <c r="D5129" s="168"/>
      <c r="E5129" s="168"/>
      <c r="F5129" s="168"/>
      <c r="G5129" s="168"/>
      <c r="H5129" s="530"/>
      <c r="I5129" s="530"/>
      <c r="J5129" s="660"/>
      <c r="K5129" s="530"/>
      <c r="L5129" s="657"/>
      <c r="M5129" s="168"/>
      <c r="N5129" s="828"/>
      <c r="O5129" s="168"/>
      <c r="P5129" s="168"/>
      <c r="AB5129" s="1129" t="str">
        <f t="shared" si="99"/>
        <v/>
      </c>
    </row>
    <row r="5130" spans="1:28" ht="12.95" customHeight="1">
      <c r="A5130" s="168"/>
      <c r="B5130" s="168"/>
      <c r="C5130" s="532"/>
      <c r="D5130" s="168"/>
      <c r="E5130" s="168"/>
      <c r="F5130" s="168"/>
      <c r="G5130" s="168"/>
      <c r="H5130" s="530"/>
      <c r="I5130" s="530"/>
      <c r="J5130" s="660"/>
      <c r="K5130" s="530"/>
      <c r="L5130" s="657"/>
      <c r="M5130" s="168"/>
      <c r="N5130" s="828"/>
      <c r="O5130" s="168"/>
      <c r="P5130" s="168"/>
      <c r="AB5130" s="1129" t="str">
        <f t="shared" si="99"/>
        <v/>
      </c>
    </row>
    <row r="5131" spans="1:28" ht="12.95" customHeight="1">
      <c r="A5131" s="168"/>
      <c r="B5131" s="168"/>
      <c r="C5131" s="532"/>
      <c r="D5131" s="168"/>
      <c r="E5131" s="168"/>
      <c r="F5131" s="168"/>
      <c r="G5131" s="168"/>
      <c r="H5131" s="530"/>
      <c r="I5131" s="530"/>
      <c r="J5131" s="660"/>
      <c r="K5131" s="530"/>
      <c r="L5131" s="657"/>
      <c r="M5131" s="168"/>
      <c r="N5131" s="828"/>
      <c r="O5131" s="168"/>
      <c r="P5131" s="168"/>
      <c r="AB5131" s="1129" t="str">
        <f t="shared" ref="AB5131:AB5194" si="100">IF(TRIM(A5131)="","",CONCATENATE(TRIM(D5131),TRIM(E5131)))</f>
        <v/>
      </c>
    </row>
    <row r="5132" spans="1:28" ht="12.95" customHeight="1">
      <c r="A5132" s="168"/>
      <c r="B5132" s="168"/>
      <c r="C5132" s="532"/>
      <c r="D5132" s="168"/>
      <c r="E5132" s="168"/>
      <c r="F5132" s="168"/>
      <c r="G5132" s="168"/>
      <c r="H5132" s="530"/>
      <c r="I5132" s="530"/>
      <c r="J5132" s="660"/>
      <c r="K5132" s="530"/>
      <c r="L5132" s="657"/>
      <c r="M5132" s="168"/>
      <c r="N5132" s="828"/>
      <c r="O5132" s="168"/>
      <c r="P5132" s="168"/>
      <c r="AB5132" s="1129" t="str">
        <f t="shared" si="100"/>
        <v/>
      </c>
    </row>
    <row r="5133" spans="1:28" ht="12.95" customHeight="1">
      <c r="A5133" s="168"/>
      <c r="B5133" s="168"/>
      <c r="C5133" s="532"/>
      <c r="D5133" s="168"/>
      <c r="E5133" s="168"/>
      <c r="F5133" s="168"/>
      <c r="G5133" s="168"/>
      <c r="H5133" s="530"/>
      <c r="I5133" s="530"/>
      <c r="J5133" s="660"/>
      <c r="K5133" s="530"/>
      <c r="L5133" s="657"/>
      <c r="M5133" s="168"/>
      <c r="N5133" s="828"/>
      <c r="O5133" s="168"/>
      <c r="P5133" s="168"/>
      <c r="AB5133" s="1129" t="str">
        <f t="shared" si="100"/>
        <v/>
      </c>
    </row>
    <row r="5134" spans="1:28" ht="12.95" customHeight="1">
      <c r="A5134" s="168"/>
      <c r="B5134" s="168"/>
      <c r="C5134" s="532"/>
      <c r="D5134" s="168"/>
      <c r="E5134" s="168"/>
      <c r="F5134" s="168"/>
      <c r="G5134" s="168"/>
      <c r="H5134" s="530"/>
      <c r="I5134" s="530"/>
      <c r="J5134" s="660"/>
      <c r="K5134" s="530"/>
      <c r="L5134" s="657"/>
      <c r="M5134" s="168"/>
      <c r="N5134" s="828"/>
      <c r="O5134" s="168"/>
      <c r="P5134" s="168"/>
      <c r="AB5134" s="1129" t="str">
        <f t="shared" si="100"/>
        <v/>
      </c>
    </row>
    <row r="5135" spans="1:28" ht="12.95" customHeight="1">
      <c r="A5135" s="168"/>
      <c r="B5135" s="168"/>
      <c r="C5135" s="532"/>
      <c r="D5135" s="168"/>
      <c r="E5135" s="168"/>
      <c r="F5135" s="168"/>
      <c r="G5135" s="168"/>
      <c r="H5135" s="530"/>
      <c r="I5135" s="530"/>
      <c r="J5135" s="660"/>
      <c r="K5135" s="530"/>
      <c r="L5135" s="657"/>
      <c r="M5135" s="168"/>
      <c r="N5135" s="828"/>
      <c r="O5135" s="168"/>
      <c r="P5135" s="168"/>
      <c r="AB5135" s="1129" t="str">
        <f t="shared" si="100"/>
        <v/>
      </c>
    </row>
    <row r="5136" spans="1:28" ht="12.95" customHeight="1">
      <c r="A5136" s="168"/>
      <c r="B5136" s="168"/>
      <c r="C5136" s="532"/>
      <c r="D5136" s="168"/>
      <c r="E5136" s="168"/>
      <c r="F5136" s="168"/>
      <c r="G5136" s="168"/>
      <c r="H5136" s="530"/>
      <c r="I5136" s="530"/>
      <c r="J5136" s="660"/>
      <c r="K5136" s="530"/>
      <c r="L5136" s="657"/>
      <c r="M5136" s="168"/>
      <c r="N5136" s="828"/>
      <c r="O5136" s="168"/>
      <c r="P5136" s="168"/>
      <c r="AB5136" s="1129" t="str">
        <f t="shared" si="100"/>
        <v/>
      </c>
    </row>
    <row r="5137" spans="1:28" ht="12.95" customHeight="1">
      <c r="A5137" s="168"/>
      <c r="B5137" s="168"/>
      <c r="C5137" s="532"/>
      <c r="D5137" s="168"/>
      <c r="E5137" s="168"/>
      <c r="F5137" s="168"/>
      <c r="G5137" s="168"/>
      <c r="H5137" s="530"/>
      <c r="I5137" s="530"/>
      <c r="J5137" s="660"/>
      <c r="K5137" s="530"/>
      <c r="L5137" s="657"/>
      <c r="M5137" s="168"/>
      <c r="N5137" s="828"/>
      <c r="O5137" s="168"/>
      <c r="P5137" s="168"/>
      <c r="AB5137" s="1129" t="str">
        <f t="shared" si="100"/>
        <v/>
      </c>
    </row>
    <row r="5138" spans="1:28" ht="12.95" customHeight="1">
      <c r="A5138" s="168"/>
      <c r="B5138" s="168"/>
      <c r="C5138" s="532"/>
      <c r="D5138" s="168"/>
      <c r="E5138" s="168"/>
      <c r="F5138" s="168"/>
      <c r="G5138" s="168"/>
      <c r="H5138" s="530"/>
      <c r="I5138" s="530"/>
      <c r="J5138" s="660"/>
      <c r="K5138" s="530"/>
      <c r="L5138" s="657"/>
      <c r="M5138" s="168"/>
      <c r="N5138" s="828"/>
      <c r="O5138" s="168"/>
      <c r="P5138" s="168"/>
      <c r="AB5138" s="1129" t="str">
        <f t="shared" si="100"/>
        <v/>
      </c>
    </row>
    <row r="5139" spans="1:28" ht="12.95" customHeight="1">
      <c r="A5139" s="168"/>
      <c r="B5139" s="168"/>
      <c r="C5139" s="532"/>
      <c r="D5139" s="168"/>
      <c r="E5139" s="168"/>
      <c r="F5139" s="168"/>
      <c r="G5139" s="168"/>
      <c r="H5139" s="530"/>
      <c r="I5139" s="530"/>
      <c r="J5139" s="660"/>
      <c r="K5139" s="530"/>
      <c r="L5139" s="657"/>
      <c r="M5139" s="168"/>
      <c r="N5139" s="828"/>
      <c r="O5139" s="168"/>
      <c r="P5139" s="168"/>
      <c r="AB5139" s="1129" t="str">
        <f t="shared" si="100"/>
        <v/>
      </c>
    </row>
    <row r="5140" spans="1:28" ht="12.95" customHeight="1">
      <c r="A5140" s="168"/>
      <c r="B5140" s="168"/>
      <c r="C5140" s="532"/>
      <c r="D5140" s="168"/>
      <c r="E5140" s="168"/>
      <c r="F5140" s="168"/>
      <c r="G5140" s="168"/>
      <c r="H5140" s="530"/>
      <c r="I5140" s="530"/>
      <c r="J5140" s="660"/>
      <c r="K5140" s="530"/>
      <c r="L5140" s="657"/>
      <c r="M5140" s="168"/>
      <c r="N5140" s="828"/>
      <c r="O5140" s="168"/>
      <c r="P5140" s="168"/>
      <c r="AB5140" s="1129" t="str">
        <f t="shared" si="100"/>
        <v/>
      </c>
    </row>
    <row r="5141" spans="1:28" ht="12.95" customHeight="1">
      <c r="A5141" s="168"/>
      <c r="B5141" s="168"/>
      <c r="C5141" s="532"/>
      <c r="D5141" s="168"/>
      <c r="E5141" s="168"/>
      <c r="F5141" s="168"/>
      <c r="G5141" s="168"/>
      <c r="H5141" s="530"/>
      <c r="I5141" s="530"/>
      <c r="J5141" s="660"/>
      <c r="K5141" s="530"/>
      <c r="L5141" s="657"/>
      <c r="M5141" s="168"/>
      <c r="N5141" s="828"/>
      <c r="O5141" s="168"/>
      <c r="P5141" s="168"/>
      <c r="AB5141" s="1129" t="str">
        <f t="shared" si="100"/>
        <v/>
      </c>
    </row>
    <row r="5142" spans="1:28" ht="12.95" customHeight="1">
      <c r="A5142" s="168"/>
      <c r="B5142" s="168"/>
      <c r="C5142" s="532"/>
      <c r="D5142" s="168"/>
      <c r="E5142" s="168"/>
      <c r="F5142" s="168"/>
      <c r="G5142" s="168"/>
      <c r="H5142" s="530"/>
      <c r="I5142" s="530"/>
      <c r="J5142" s="660"/>
      <c r="K5142" s="530"/>
      <c r="L5142" s="657"/>
      <c r="M5142" s="168"/>
      <c r="N5142" s="828"/>
      <c r="O5142" s="168"/>
      <c r="P5142" s="168"/>
      <c r="AB5142" s="1129" t="str">
        <f t="shared" si="100"/>
        <v/>
      </c>
    </row>
    <row r="5143" spans="1:28" ht="12.95" customHeight="1">
      <c r="A5143" s="168"/>
      <c r="B5143" s="168"/>
      <c r="C5143" s="532"/>
      <c r="D5143" s="168"/>
      <c r="E5143" s="168"/>
      <c r="F5143" s="168"/>
      <c r="G5143" s="168"/>
      <c r="H5143" s="530"/>
      <c r="I5143" s="530"/>
      <c r="J5143" s="660"/>
      <c r="K5143" s="530"/>
      <c r="L5143" s="657"/>
      <c r="M5143" s="168"/>
      <c r="N5143" s="828"/>
      <c r="O5143" s="168"/>
      <c r="P5143" s="168"/>
      <c r="AB5143" s="1129" t="str">
        <f t="shared" si="100"/>
        <v/>
      </c>
    </row>
    <row r="5144" spans="1:28" ht="12.95" customHeight="1">
      <c r="A5144" s="168"/>
      <c r="B5144" s="168"/>
      <c r="C5144" s="532"/>
      <c r="D5144" s="168"/>
      <c r="E5144" s="168"/>
      <c r="F5144" s="168"/>
      <c r="G5144" s="168"/>
      <c r="H5144" s="530"/>
      <c r="I5144" s="530"/>
      <c r="J5144" s="660"/>
      <c r="K5144" s="530"/>
      <c r="L5144" s="657"/>
      <c r="M5144" s="168"/>
      <c r="N5144" s="828"/>
      <c r="O5144" s="168"/>
      <c r="P5144" s="168"/>
      <c r="AB5144" s="1129" t="str">
        <f t="shared" si="100"/>
        <v/>
      </c>
    </row>
    <row r="5145" spans="1:28" ht="12.95" customHeight="1">
      <c r="A5145" s="168"/>
      <c r="B5145" s="168"/>
      <c r="C5145" s="532"/>
      <c r="D5145" s="168"/>
      <c r="E5145" s="168"/>
      <c r="F5145" s="168"/>
      <c r="G5145" s="168"/>
      <c r="H5145" s="530"/>
      <c r="I5145" s="530"/>
      <c r="J5145" s="660"/>
      <c r="K5145" s="530"/>
      <c r="L5145" s="657"/>
      <c r="M5145" s="168"/>
      <c r="N5145" s="828"/>
      <c r="O5145" s="168"/>
      <c r="P5145" s="168"/>
      <c r="AB5145" s="1129" t="str">
        <f t="shared" si="100"/>
        <v/>
      </c>
    </row>
    <row r="5146" spans="1:28" ht="12.95" customHeight="1">
      <c r="A5146" s="168"/>
      <c r="B5146" s="168"/>
      <c r="C5146" s="532"/>
      <c r="D5146" s="168"/>
      <c r="E5146" s="168"/>
      <c r="F5146" s="168"/>
      <c r="G5146" s="168"/>
      <c r="H5146" s="530"/>
      <c r="I5146" s="530"/>
      <c r="J5146" s="660"/>
      <c r="K5146" s="530"/>
      <c r="L5146" s="657"/>
      <c r="M5146" s="168"/>
      <c r="N5146" s="828"/>
      <c r="O5146" s="168"/>
      <c r="P5146" s="168"/>
      <c r="AB5146" s="1129" t="str">
        <f t="shared" si="100"/>
        <v/>
      </c>
    </row>
    <row r="5147" spans="1:28" ht="12.95" customHeight="1">
      <c r="A5147" s="168"/>
      <c r="B5147" s="168"/>
      <c r="C5147" s="532"/>
      <c r="D5147" s="168"/>
      <c r="E5147" s="168"/>
      <c r="F5147" s="168"/>
      <c r="G5147" s="168"/>
      <c r="H5147" s="530"/>
      <c r="I5147" s="530"/>
      <c r="J5147" s="660"/>
      <c r="K5147" s="530"/>
      <c r="L5147" s="657"/>
      <c r="M5147" s="168"/>
      <c r="N5147" s="828"/>
      <c r="O5147" s="168"/>
      <c r="P5147" s="168"/>
      <c r="AB5147" s="1129" t="str">
        <f t="shared" si="100"/>
        <v/>
      </c>
    </row>
    <row r="5148" spans="1:28" ht="12.95" customHeight="1">
      <c r="A5148" s="168"/>
      <c r="B5148" s="168"/>
      <c r="C5148" s="532"/>
      <c r="D5148" s="168"/>
      <c r="E5148" s="168"/>
      <c r="F5148" s="168"/>
      <c r="G5148" s="168"/>
      <c r="H5148" s="530"/>
      <c r="I5148" s="530"/>
      <c r="J5148" s="660"/>
      <c r="K5148" s="530"/>
      <c r="L5148" s="657"/>
      <c r="M5148" s="168"/>
      <c r="N5148" s="828"/>
      <c r="O5148" s="168"/>
      <c r="P5148" s="168"/>
      <c r="AB5148" s="1129" t="str">
        <f t="shared" si="100"/>
        <v/>
      </c>
    </row>
    <row r="5149" spans="1:28" ht="12.95" customHeight="1">
      <c r="A5149" s="168"/>
      <c r="B5149" s="168"/>
      <c r="C5149" s="532"/>
      <c r="D5149" s="168"/>
      <c r="E5149" s="168"/>
      <c r="F5149" s="168"/>
      <c r="G5149" s="168"/>
      <c r="H5149" s="530"/>
      <c r="I5149" s="530"/>
      <c r="J5149" s="660"/>
      <c r="K5149" s="530"/>
      <c r="L5149" s="657"/>
      <c r="M5149" s="168"/>
      <c r="N5149" s="828"/>
      <c r="O5149" s="168"/>
      <c r="P5149" s="168"/>
      <c r="AB5149" s="1129" t="str">
        <f t="shared" si="100"/>
        <v/>
      </c>
    </row>
    <row r="5150" spans="1:28" ht="12.95" customHeight="1">
      <c r="A5150" s="168"/>
      <c r="B5150" s="168"/>
      <c r="C5150" s="532"/>
      <c r="D5150" s="168"/>
      <c r="E5150" s="168"/>
      <c r="F5150" s="168"/>
      <c r="G5150" s="168"/>
      <c r="H5150" s="530"/>
      <c r="I5150" s="530"/>
      <c r="J5150" s="660"/>
      <c r="K5150" s="530"/>
      <c r="L5150" s="657"/>
      <c r="M5150" s="168"/>
      <c r="N5150" s="828"/>
      <c r="O5150" s="168"/>
      <c r="P5150" s="168"/>
      <c r="AB5150" s="1129" t="str">
        <f t="shared" si="100"/>
        <v/>
      </c>
    </row>
    <row r="5151" spans="1:28" ht="12.95" customHeight="1">
      <c r="A5151" s="168"/>
      <c r="B5151" s="168"/>
      <c r="C5151" s="532"/>
      <c r="D5151" s="168"/>
      <c r="E5151" s="168"/>
      <c r="F5151" s="168"/>
      <c r="G5151" s="168"/>
      <c r="H5151" s="530"/>
      <c r="I5151" s="530"/>
      <c r="J5151" s="660"/>
      <c r="K5151" s="530"/>
      <c r="L5151" s="657"/>
      <c r="M5151" s="168"/>
      <c r="N5151" s="828"/>
      <c r="O5151" s="168"/>
      <c r="P5151" s="168"/>
      <c r="AB5151" s="1129" t="str">
        <f t="shared" si="100"/>
        <v/>
      </c>
    </row>
    <row r="5152" spans="1:28" ht="12.95" customHeight="1">
      <c r="A5152" s="168"/>
      <c r="B5152" s="168"/>
      <c r="C5152" s="532"/>
      <c r="D5152" s="168"/>
      <c r="E5152" s="168"/>
      <c r="F5152" s="168"/>
      <c r="G5152" s="168"/>
      <c r="H5152" s="530"/>
      <c r="I5152" s="530"/>
      <c r="J5152" s="660"/>
      <c r="K5152" s="530"/>
      <c r="L5152" s="657"/>
      <c r="M5152" s="168"/>
      <c r="N5152" s="828"/>
      <c r="O5152" s="168"/>
      <c r="P5152" s="168"/>
      <c r="AB5152" s="1129" t="str">
        <f t="shared" si="100"/>
        <v/>
      </c>
    </row>
    <row r="5153" spans="1:28" ht="12.95" customHeight="1">
      <c r="A5153" s="168"/>
      <c r="B5153" s="168"/>
      <c r="C5153" s="532"/>
      <c r="D5153" s="168"/>
      <c r="E5153" s="168"/>
      <c r="F5153" s="168"/>
      <c r="G5153" s="168"/>
      <c r="H5153" s="530"/>
      <c r="I5153" s="530"/>
      <c r="J5153" s="660"/>
      <c r="K5153" s="530"/>
      <c r="L5153" s="657"/>
      <c r="M5153" s="168"/>
      <c r="N5153" s="828"/>
      <c r="O5153" s="168"/>
      <c r="P5153" s="168"/>
      <c r="AB5153" s="1129" t="str">
        <f t="shared" si="100"/>
        <v/>
      </c>
    </row>
    <row r="5154" spans="1:28" ht="12.95" customHeight="1">
      <c r="A5154" s="168"/>
      <c r="B5154" s="168"/>
      <c r="C5154" s="532"/>
      <c r="D5154" s="168"/>
      <c r="E5154" s="168"/>
      <c r="F5154" s="168"/>
      <c r="G5154" s="168"/>
      <c r="H5154" s="530"/>
      <c r="I5154" s="530"/>
      <c r="J5154" s="660"/>
      <c r="K5154" s="530"/>
      <c r="L5154" s="657"/>
      <c r="M5154" s="168"/>
      <c r="N5154" s="828"/>
      <c r="O5154" s="168"/>
      <c r="P5154" s="168"/>
      <c r="AB5154" s="1129" t="str">
        <f t="shared" si="100"/>
        <v/>
      </c>
    </row>
    <row r="5155" spans="1:28" ht="12.95" customHeight="1">
      <c r="A5155" s="168"/>
      <c r="B5155" s="168"/>
      <c r="C5155" s="532"/>
      <c r="D5155" s="168"/>
      <c r="E5155" s="168"/>
      <c r="F5155" s="168"/>
      <c r="G5155" s="168"/>
      <c r="H5155" s="530"/>
      <c r="I5155" s="530"/>
      <c r="J5155" s="660"/>
      <c r="K5155" s="530"/>
      <c r="L5155" s="657"/>
      <c r="M5155" s="168"/>
      <c r="N5155" s="828"/>
      <c r="O5155" s="168"/>
      <c r="P5155" s="168"/>
      <c r="AB5155" s="1129" t="str">
        <f t="shared" si="100"/>
        <v/>
      </c>
    </row>
    <row r="5156" spans="1:28" ht="12.95" customHeight="1">
      <c r="A5156" s="168"/>
      <c r="B5156" s="168"/>
      <c r="C5156" s="532"/>
      <c r="D5156" s="168"/>
      <c r="E5156" s="168"/>
      <c r="F5156" s="168"/>
      <c r="G5156" s="168"/>
      <c r="H5156" s="530"/>
      <c r="I5156" s="530"/>
      <c r="J5156" s="660"/>
      <c r="K5156" s="530"/>
      <c r="L5156" s="657"/>
      <c r="M5156" s="168"/>
      <c r="N5156" s="828"/>
      <c r="O5156" s="168"/>
      <c r="P5156" s="168"/>
      <c r="AB5156" s="1129" t="str">
        <f t="shared" si="100"/>
        <v/>
      </c>
    </row>
    <row r="5157" spans="1:28" ht="12.95" customHeight="1">
      <c r="A5157" s="168"/>
      <c r="B5157" s="168"/>
      <c r="C5157" s="532"/>
      <c r="D5157" s="168"/>
      <c r="E5157" s="168"/>
      <c r="F5157" s="168"/>
      <c r="G5157" s="168"/>
      <c r="H5157" s="530"/>
      <c r="I5157" s="530"/>
      <c r="J5157" s="660"/>
      <c r="K5157" s="530"/>
      <c r="L5157" s="657"/>
      <c r="M5157" s="168"/>
      <c r="N5157" s="828"/>
      <c r="O5157" s="168"/>
      <c r="P5157" s="168"/>
      <c r="AB5157" s="1129" t="str">
        <f t="shared" si="100"/>
        <v/>
      </c>
    </row>
    <row r="5158" spans="1:28" ht="12.95" customHeight="1">
      <c r="A5158" s="168"/>
      <c r="B5158" s="168"/>
      <c r="C5158" s="532"/>
      <c r="D5158" s="168"/>
      <c r="E5158" s="168"/>
      <c r="F5158" s="168"/>
      <c r="G5158" s="168"/>
      <c r="H5158" s="530"/>
      <c r="I5158" s="530"/>
      <c r="J5158" s="660"/>
      <c r="K5158" s="530"/>
      <c r="L5158" s="657"/>
      <c r="M5158" s="168"/>
      <c r="N5158" s="828"/>
      <c r="O5158" s="168"/>
      <c r="P5158" s="168"/>
      <c r="AB5158" s="1129" t="str">
        <f t="shared" si="100"/>
        <v/>
      </c>
    </row>
    <row r="5159" spans="1:28" ht="12.95" customHeight="1">
      <c r="A5159" s="168"/>
      <c r="B5159" s="168"/>
      <c r="C5159" s="532"/>
      <c r="D5159" s="168"/>
      <c r="E5159" s="168"/>
      <c r="F5159" s="168"/>
      <c r="G5159" s="168"/>
      <c r="H5159" s="530"/>
      <c r="I5159" s="530"/>
      <c r="J5159" s="660"/>
      <c r="K5159" s="530"/>
      <c r="L5159" s="657"/>
      <c r="M5159" s="168"/>
      <c r="N5159" s="828"/>
      <c r="O5159" s="168"/>
      <c r="P5159" s="168"/>
      <c r="AB5159" s="1129" t="str">
        <f t="shared" si="100"/>
        <v/>
      </c>
    </row>
    <row r="5160" spans="1:28" ht="12.95" customHeight="1">
      <c r="A5160" s="168"/>
      <c r="B5160" s="168"/>
      <c r="C5160" s="532"/>
      <c r="D5160" s="168"/>
      <c r="E5160" s="168"/>
      <c r="F5160" s="168"/>
      <c r="G5160" s="168"/>
      <c r="H5160" s="530"/>
      <c r="I5160" s="530"/>
      <c r="J5160" s="660"/>
      <c r="K5160" s="530"/>
      <c r="L5160" s="657"/>
      <c r="M5160" s="168"/>
      <c r="N5160" s="828"/>
      <c r="O5160" s="168"/>
      <c r="P5160" s="168"/>
      <c r="AB5160" s="1129" t="str">
        <f t="shared" si="100"/>
        <v/>
      </c>
    </row>
    <row r="5161" spans="1:28" ht="12.95" customHeight="1">
      <c r="A5161" s="168"/>
      <c r="B5161" s="168"/>
      <c r="C5161" s="532"/>
      <c r="D5161" s="168"/>
      <c r="E5161" s="168"/>
      <c r="F5161" s="168"/>
      <c r="G5161" s="168"/>
      <c r="H5161" s="530"/>
      <c r="I5161" s="530"/>
      <c r="J5161" s="660"/>
      <c r="K5161" s="530"/>
      <c r="L5161" s="657"/>
      <c r="M5161" s="168"/>
      <c r="N5161" s="828"/>
      <c r="O5161" s="168"/>
      <c r="P5161" s="168"/>
      <c r="AB5161" s="1129" t="str">
        <f t="shared" si="100"/>
        <v/>
      </c>
    </row>
    <row r="5162" spans="1:28" ht="12.95" customHeight="1">
      <c r="A5162" s="168"/>
      <c r="B5162" s="168"/>
      <c r="C5162" s="532"/>
      <c r="D5162" s="168"/>
      <c r="E5162" s="168"/>
      <c r="F5162" s="168"/>
      <c r="G5162" s="168"/>
      <c r="H5162" s="530"/>
      <c r="I5162" s="530"/>
      <c r="J5162" s="660"/>
      <c r="K5162" s="530"/>
      <c r="L5162" s="657"/>
      <c r="M5162" s="168"/>
      <c r="N5162" s="828"/>
      <c r="O5162" s="168"/>
      <c r="P5162" s="168"/>
      <c r="AB5162" s="1129" t="str">
        <f t="shared" si="100"/>
        <v/>
      </c>
    </row>
    <row r="5163" spans="1:28" ht="12.95" customHeight="1">
      <c r="A5163" s="168"/>
      <c r="B5163" s="168"/>
      <c r="C5163" s="532"/>
      <c r="D5163" s="168"/>
      <c r="E5163" s="168"/>
      <c r="F5163" s="168"/>
      <c r="G5163" s="168"/>
      <c r="H5163" s="530"/>
      <c r="I5163" s="530"/>
      <c r="J5163" s="660"/>
      <c r="K5163" s="530"/>
      <c r="L5163" s="657"/>
      <c r="M5163" s="168"/>
      <c r="N5163" s="828"/>
      <c r="O5163" s="168"/>
      <c r="P5163" s="168"/>
      <c r="AB5163" s="1129" t="str">
        <f t="shared" si="100"/>
        <v/>
      </c>
    </row>
    <row r="5164" spans="1:28" ht="12.95" customHeight="1">
      <c r="A5164" s="168"/>
      <c r="B5164" s="168"/>
      <c r="C5164" s="532"/>
      <c r="D5164" s="168"/>
      <c r="E5164" s="168"/>
      <c r="F5164" s="168"/>
      <c r="G5164" s="168"/>
      <c r="H5164" s="530"/>
      <c r="I5164" s="530"/>
      <c r="J5164" s="660"/>
      <c r="K5164" s="530"/>
      <c r="L5164" s="657"/>
      <c r="M5164" s="168"/>
      <c r="N5164" s="828"/>
      <c r="O5164" s="168"/>
      <c r="P5164" s="168"/>
      <c r="AB5164" s="1129" t="str">
        <f t="shared" si="100"/>
        <v/>
      </c>
    </row>
    <row r="5165" spans="1:28" ht="12.95" customHeight="1">
      <c r="A5165" s="168"/>
      <c r="B5165" s="168"/>
      <c r="C5165" s="532"/>
      <c r="D5165" s="168"/>
      <c r="E5165" s="168"/>
      <c r="F5165" s="168"/>
      <c r="G5165" s="168"/>
      <c r="H5165" s="530"/>
      <c r="I5165" s="530"/>
      <c r="J5165" s="660"/>
      <c r="K5165" s="530"/>
      <c r="L5165" s="657"/>
      <c r="M5165" s="168"/>
      <c r="N5165" s="828"/>
      <c r="O5165" s="168"/>
      <c r="P5165" s="168"/>
      <c r="AB5165" s="1129" t="str">
        <f t="shared" si="100"/>
        <v/>
      </c>
    </row>
    <row r="5166" spans="1:28" ht="12.95" customHeight="1">
      <c r="A5166" s="168"/>
      <c r="B5166" s="168"/>
      <c r="C5166" s="532"/>
      <c r="D5166" s="168"/>
      <c r="E5166" s="168"/>
      <c r="F5166" s="168"/>
      <c r="G5166" s="168"/>
      <c r="H5166" s="530"/>
      <c r="I5166" s="530"/>
      <c r="J5166" s="660"/>
      <c r="K5166" s="530"/>
      <c r="L5166" s="657"/>
      <c r="M5166" s="168"/>
      <c r="N5166" s="828"/>
      <c r="O5166" s="168"/>
      <c r="P5166" s="168"/>
      <c r="AB5166" s="1129" t="str">
        <f t="shared" si="100"/>
        <v/>
      </c>
    </row>
    <row r="5167" spans="1:28" ht="12.95" customHeight="1">
      <c r="A5167" s="168"/>
      <c r="B5167" s="168"/>
      <c r="C5167" s="532"/>
      <c r="D5167" s="168"/>
      <c r="E5167" s="168"/>
      <c r="F5167" s="168"/>
      <c r="G5167" s="168"/>
      <c r="H5167" s="530"/>
      <c r="I5167" s="530"/>
      <c r="J5167" s="660"/>
      <c r="K5167" s="530"/>
      <c r="L5167" s="657"/>
      <c r="M5167" s="168"/>
      <c r="N5167" s="828"/>
      <c r="O5167" s="168"/>
      <c r="P5167" s="168"/>
      <c r="AB5167" s="1129" t="str">
        <f t="shared" si="100"/>
        <v/>
      </c>
    </row>
    <row r="5168" spans="1:28" ht="12.95" customHeight="1">
      <c r="A5168" s="168"/>
      <c r="B5168" s="168"/>
      <c r="C5168" s="532"/>
      <c r="D5168" s="168"/>
      <c r="E5168" s="168"/>
      <c r="F5168" s="168"/>
      <c r="G5168" s="168"/>
      <c r="H5168" s="530"/>
      <c r="I5168" s="530"/>
      <c r="J5168" s="660"/>
      <c r="K5168" s="530"/>
      <c r="L5168" s="657"/>
      <c r="M5168" s="168"/>
      <c r="N5168" s="828"/>
      <c r="O5168" s="168"/>
      <c r="P5168" s="168"/>
      <c r="AB5168" s="1129" t="str">
        <f t="shared" si="100"/>
        <v/>
      </c>
    </row>
    <row r="5169" spans="1:28" ht="12.95" customHeight="1">
      <c r="A5169" s="168"/>
      <c r="B5169" s="168"/>
      <c r="C5169" s="532"/>
      <c r="D5169" s="168"/>
      <c r="E5169" s="168"/>
      <c r="F5169" s="168"/>
      <c r="G5169" s="168"/>
      <c r="H5169" s="530"/>
      <c r="I5169" s="530"/>
      <c r="J5169" s="660"/>
      <c r="K5169" s="530"/>
      <c r="L5169" s="657"/>
      <c r="M5169" s="168"/>
      <c r="N5169" s="828"/>
      <c r="O5169" s="168"/>
      <c r="P5169" s="168"/>
      <c r="AB5169" s="1129" t="str">
        <f t="shared" si="100"/>
        <v/>
      </c>
    </row>
    <row r="5170" spans="1:28" ht="12.95" customHeight="1">
      <c r="A5170" s="168"/>
      <c r="B5170" s="168"/>
      <c r="C5170" s="532"/>
      <c r="D5170" s="168"/>
      <c r="E5170" s="168"/>
      <c r="F5170" s="168"/>
      <c r="G5170" s="168"/>
      <c r="H5170" s="530"/>
      <c r="I5170" s="530"/>
      <c r="J5170" s="660"/>
      <c r="K5170" s="530"/>
      <c r="L5170" s="657"/>
      <c r="M5170" s="168"/>
      <c r="N5170" s="828"/>
      <c r="O5170" s="168"/>
      <c r="P5170" s="168"/>
      <c r="AB5170" s="1129" t="str">
        <f t="shared" si="100"/>
        <v/>
      </c>
    </row>
    <row r="5171" spans="1:28" ht="12.95" customHeight="1">
      <c r="A5171" s="168"/>
      <c r="B5171" s="168"/>
      <c r="C5171" s="532"/>
      <c r="D5171" s="168"/>
      <c r="E5171" s="168"/>
      <c r="F5171" s="168"/>
      <c r="G5171" s="168"/>
      <c r="H5171" s="530"/>
      <c r="I5171" s="530"/>
      <c r="J5171" s="660"/>
      <c r="K5171" s="530"/>
      <c r="L5171" s="657"/>
      <c r="M5171" s="168"/>
      <c r="N5171" s="828"/>
      <c r="O5171" s="168"/>
      <c r="P5171" s="168"/>
      <c r="AB5171" s="1129" t="str">
        <f t="shared" si="100"/>
        <v/>
      </c>
    </row>
    <row r="5172" spans="1:28" ht="12.95" customHeight="1">
      <c r="A5172" s="168"/>
      <c r="B5172" s="168"/>
      <c r="C5172" s="532"/>
      <c r="D5172" s="168"/>
      <c r="E5172" s="168"/>
      <c r="F5172" s="168"/>
      <c r="G5172" s="168"/>
      <c r="H5172" s="530"/>
      <c r="I5172" s="530"/>
      <c r="J5172" s="660"/>
      <c r="K5172" s="530"/>
      <c r="L5172" s="657"/>
      <c r="M5172" s="168"/>
      <c r="N5172" s="828"/>
      <c r="O5172" s="168"/>
      <c r="P5172" s="168"/>
      <c r="AB5172" s="1129" t="str">
        <f t="shared" si="100"/>
        <v/>
      </c>
    </row>
    <row r="5173" spans="1:28" ht="12.95" customHeight="1">
      <c r="A5173" s="168"/>
      <c r="B5173" s="168"/>
      <c r="C5173" s="532"/>
      <c r="D5173" s="168"/>
      <c r="E5173" s="168"/>
      <c r="F5173" s="168"/>
      <c r="G5173" s="168"/>
      <c r="H5173" s="530"/>
      <c r="I5173" s="530"/>
      <c r="J5173" s="660"/>
      <c r="K5173" s="530"/>
      <c r="L5173" s="657"/>
      <c r="M5173" s="168"/>
      <c r="N5173" s="828"/>
      <c r="O5173" s="168"/>
      <c r="P5173" s="168"/>
      <c r="AB5173" s="1129" t="str">
        <f t="shared" si="100"/>
        <v/>
      </c>
    </row>
    <row r="5174" spans="1:28" ht="12.95" customHeight="1">
      <c r="A5174" s="168"/>
      <c r="B5174" s="168"/>
      <c r="C5174" s="532"/>
      <c r="D5174" s="168"/>
      <c r="E5174" s="168"/>
      <c r="F5174" s="168"/>
      <c r="G5174" s="168"/>
      <c r="H5174" s="530"/>
      <c r="I5174" s="530"/>
      <c r="J5174" s="660"/>
      <c r="K5174" s="530"/>
      <c r="L5174" s="657"/>
      <c r="M5174" s="168"/>
      <c r="N5174" s="828"/>
      <c r="O5174" s="168"/>
      <c r="P5174" s="168"/>
      <c r="AB5174" s="1129" t="str">
        <f t="shared" si="100"/>
        <v/>
      </c>
    </row>
    <row r="5175" spans="1:28" ht="12.95" customHeight="1">
      <c r="A5175" s="168"/>
      <c r="B5175" s="168"/>
      <c r="C5175" s="532"/>
      <c r="D5175" s="168"/>
      <c r="E5175" s="168"/>
      <c r="F5175" s="168"/>
      <c r="G5175" s="168"/>
      <c r="H5175" s="530"/>
      <c r="I5175" s="530"/>
      <c r="J5175" s="660"/>
      <c r="K5175" s="530"/>
      <c r="L5175" s="657"/>
      <c r="M5175" s="168"/>
      <c r="N5175" s="828"/>
      <c r="O5175" s="168"/>
      <c r="P5175" s="168"/>
      <c r="AB5175" s="1129" t="str">
        <f t="shared" si="100"/>
        <v/>
      </c>
    </row>
    <row r="5176" spans="1:28" ht="12.95" customHeight="1">
      <c r="A5176" s="168"/>
      <c r="B5176" s="168"/>
      <c r="C5176" s="532"/>
      <c r="D5176" s="168"/>
      <c r="E5176" s="168"/>
      <c r="F5176" s="168"/>
      <c r="G5176" s="168"/>
      <c r="H5176" s="530"/>
      <c r="I5176" s="530"/>
      <c r="J5176" s="660"/>
      <c r="K5176" s="530"/>
      <c r="L5176" s="657"/>
      <c r="M5176" s="168"/>
      <c r="N5176" s="828"/>
      <c r="O5176" s="168"/>
      <c r="P5176" s="168"/>
      <c r="AB5176" s="1129" t="str">
        <f t="shared" si="100"/>
        <v/>
      </c>
    </row>
    <row r="5177" spans="1:28" ht="12.95" customHeight="1">
      <c r="A5177" s="168"/>
      <c r="B5177" s="168"/>
      <c r="C5177" s="532"/>
      <c r="D5177" s="168"/>
      <c r="E5177" s="168"/>
      <c r="F5177" s="168"/>
      <c r="G5177" s="168"/>
      <c r="H5177" s="530"/>
      <c r="I5177" s="530"/>
      <c r="J5177" s="660"/>
      <c r="K5177" s="530"/>
      <c r="L5177" s="657"/>
      <c r="M5177" s="168"/>
      <c r="N5177" s="828"/>
      <c r="O5177" s="168"/>
      <c r="P5177" s="168"/>
      <c r="AB5177" s="1129" t="str">
        <f t="shared" si="100"/>
        <v/>
      </c>
    </row>
    <row r="5178" spans="1:28" ht="12.95" customHeight="1">
      <c r="A5178" s="168"/>
      <c r="B5178" s="168"/>
      <c r="C5178" s="532"/>
      <c r="D5178" s="168"/>
      <c r="E5178" s="168"/>
      <c r="F5178" s="168"/>
      <c r="G5178" s="168"/>
      <c r="H5178" s="530"/>
      <c r="I5178" s="530"/>
      <c r="J5178" s="660"/>
      <c r="K5178" s="530"/>
      <c r="L5178" s="657"/>
      <c r="M5178" s="168"/>
      <c r="N5178" s="828"/>
      <c r="O5178" s="168"/>
      <c r="P5178" s="168"/>
      <c r="AB5178" s="1129" t="str">
        <f t="shared" si="100"/>
        <v/>
      </c>
    </row>
    <row r="5179" spans="1:28" ht="12.95" customHeight="1">
      <c r="A5179" s="168"/>
      <c r="B5179" s="168"/>
      <c r="C5179" s="532"/>
      <c r="D5179" s="168"/>
      <c r="E5179" s="168"/>
      <c r="F5179" s="168"/>
      <c r="G5179" s="168"/>
      <c r="H5179" s="530"/>
      <c r="I5179" s="530"/>
      <c r="J5179" s="660"/>
      <c r="K5179" s="530"/>
      <c r="L5179" s="657"/>
      <c r="M5179" s="168"/>
      <c r="N5179" s="828"/>
      <c r="O5179" s="168"/>
      <c r="P5179" s="168"/>
      <c r="AB5179" s="1129" t="str">
        <f t="shared" si="100"/>
        <v/>
      </c>
    </row>
    <row r="5180" spans="1:28" ht="12.95" customHeight="1">
      <c r="A5180" s="168"/>
      <c r="B5180" s="168"/>
      <c r="C5180" s="532"/>
      <c r="D5180" s="168"/>
      <c r="E5180" s="168"/>
      <c r="F5180" s="168"/>
      <c r="G5180" s="168"/>
      <c r="H5180" s="530"/>
      <c r="I5180" s="530"/>
      <c r="J5180" s="660"/>
      <c r="K5180" s="530"/>
      <c r="L5180" s="657"/>
      <c r="M5180" s="168"/>
      <c r="N5180" s="828"/>
      <c r="O5180" s="168"/>
      <c r="P5180" s="168"/>
      <c r="AB5180" s="1129" t="str">
        <f t="shared" si="100"/>
        <v/>
      </c>
    </row>
    <row r="5181" spans="1:28" ht="12.95" customHeight="1">
      <c r="A5181" s="168"/>
      <c r="B5181" s="168"/>
      <c r="C5181" s="532"/>
      <c r="D5181" s="168"/>
      <c r="E5181" s="168"/>
      <c r="F5181" s="168"/>
      <c r="G5181" s="168"/>
      <c r="H5181" s="530"/>
      <c r="I5181" s="530"/>
      <c r="J5181" s="660"/>
      <c r="K5181" s="530"/>
      <c r="L5181" s="657"/>
      <c r="M5181" s="168"/>
      <c r="N5181" s="828"/>
      <c r="O5181" s="168"/>
      <c r="P5181" s="168"/>
      <c r="AB5181" s="1129" t="str">
        <f t="shared" si="100"/>
        <v/>
      </c>
    </row>
    <row r="5182" spans="1:28" ht="12.95" customHeight="1">
      <c r="A5182" s="168"/>
      <c r="B5182" s="168"/>
      <c r="C5182" s="532"/>
      <c r="D5182" s="168"/>
      <c r="E5182" s="168"/>
      <c r="F5182" s="168"/>
      <c r="G5182" s="168"/>
      <c r="H5182" s="530"/>
      <c r="I5182" s="530"/>
      <c r="J5182" s="660"/>
      <c r="K5182" s="530"/>
      <c r="L5182" s="657"/>
      <c r="M5182" s="168"/>
      <c r="N5182" s="828"/>
      <c r="O5182" s="168"/>
      <c r="P5182" s="168"/>
      <c r="AB5182" s="1129" t="str">
        <f t="shared" si="100"/>
        <v/>
      </c>
    </row>
    <row r="5183" spans="1:28" ht="12.95" customHeight="1">
      <c r="A5183" s="168"/>
      <c r="B5183" s="168"/>
      <c r="C5183" s="532"/>
      <c r="D5183" s="168"/>
      <c r="E5183" s="168"/>
      <c r="F5183" s="168"/>
      <c r="G5183" s="168"/>
      <c r="H5183" s="530"/>
      <c r="I5183" s="530"/>
      <c r="J5183" s="660"/>
      <c r="K5183" s="530"/>
      <c r="L5183" s="657"/>
      <c r="M5183" s="168"/>
      <c r="N5183" s="828"/>
      <c r="O5183" s="168"/>
      <c r="P5183" s="168"/>
      <c r="AB5183" s="1129" t="str">
        <f t="shared" si="100"/>
        <v/>
      </c>
    </row>
    <row r="5184" spans="1:28" ht="12.95" customHeight="1">
      <c r="A5184" s="168"/>
      <c r="B5184" s="168"/>
      <c r="C5184" s="532"/>
      <c r="D5184" s="168"/>
      <c r="E5184" s="168"/>
      <c r="F5184" s="168"/>
      <c r="G5184" s="168"/>
      <c r="H5184" s="530"/>
      <c r="I5184" s="530"/>
      <c r="J5184" s="660"/>
      <c r="K5184" s="530"/>
      <c r="L5184" s="657"/>
      <c r="M5184" s="168"/>
      <c r="N5184" s="828"/>
      <c r="O5184" s="168"/>
      <c r="P5184" s="168"/>
      <c r="AB5184" s="1129" t="str">
        <f t="shared" si="100"/>
        <v/>
      </c>
    </row>
    <row r="5185" spans="1:28" ht="12.95" customHeight="1">
      <c r="A5185" s="168"/>
      <c r="B5185" s="168"/>
      <c r="C5185" s="532"/>
      <c r="D5185" s="168"/>
      <c r="E5185" s="168"/>
      <c r="F5185" s="168"/>
      <c r="G5185" s="168"/>
      <c r="H5185" s="530"/>
      <c r="I5185" s="530"/>
      <c r="J5185" s="660"/>
      <c r="K5185" s="530"/>
      <c r="L5185" s="657"/>
      <c r="M5185" s="168"/>
      <c r="N5185" s="828"/>
      <c r="O5185" s="168"/>
      <c r="P5185" s="168"/>
      <c r="AB5185" s="1129" t="str">
        <f t="shared" si="100"/>
        <v/>
      </c>
    </row>
    <row r="5186" spans="1:28" ht="12.95" customHeight="1">
      <c r="A5186" s="168"/>
      <c r="B5186" s="168"/>
      <c r="C5186" s="532"/>
      <c r="D5186" s="168"/>
      <c r="E5186" s="168"/>
      <c r="F5186" s="168"/>
      <c r="G5186" s="168"/>
      <c r="H5186" s="530"/>
      <c r="I5186" s="530"/>
      <c r="J5186" s="660"/>
      <c r="K5186" s="530"/>
      <c r="L5186" s="657"/>
      <c r="M5186" s="168"/>
      <c r="N5186" s="828"/>
      <c r="O5186" s="168"/>
      <c r="P5186" s="168"/>
      <c r="AB5186" s="1129" t="str">
        <f t="shared" si="100"/>
        <v/>
      </c>
    </row>
    <row r="5187" spans="1:28" ht="12.95" customHeight="1">
      <c r="A5187" s="168"/>
      <c r="B5187" s="168"/>
      <c r="C5187" s="532"/>
      <c r="D5187" s="168"/>
      <c r="E5187" s="168"/>
      <c r="F5187" s="168"/>
      <c r="G5187" s="168"/>
      <c r="H5187" s="530"/>
      <c r="I5187" s="530"/>
      <c r="J5187" s="660"/>
      <c r="K5187" s="530"/>
      <c r="L5187" s="657"/>
      <c r="M5187" s="168"/>
      <c r="N5187" s="828"/>
      <c r="O5187" s="168"/>
      <c r="P5187" s="168"/>
      <c r="AB5187" s="1129" t="str">
        <f t="shared" si="100"/>
        <v/>
      </c>
    </row>
    <row r="5188" spans="1:28" ht="12.95" customHeight="1">
      <c r="A5188" s="168"/>
      <c r="B5188" s="168"/>
      <c r="C5188" s="532"/>
      <c r="D5188" s="168"/>
      <c r="E5188" s="168"/>
      <c r="F5188" s="168"/>
      <c r="G5188" s="168"/>
      <c r="H5188" s="530"/>
      <c r="I5188" s="530"/>
      <c r="J5188" s="660"/>
      <c r="K5188" s="530"/>
      <c r="L5188" s="657"/>
      <c r="M5188" s="168"/>
      <c r="N5188" s="828"/>
      <c r="O5188" s="168"/>
      <c r="P5188" s="168"/>
      <c r="AB5188" s="1129" t="str">
        <f t="shared" si="100"/>
        <v/>
      </c>
    </row>
    <row r="5189" spans="1:28" ht="12.95" customHeight="1">
      <c r="A5189" s="168"/>
      <c r="B5189" s="168"/>
      <c r="C5189" s="532"/>
      <c r="D5189" s="168"/>
      <c r="E5189" s="168"/>
      <c r="F5189" s="168"/>
      <c r="G5189" s="168"/>
      <c r="H5189" s="530"/>
      <c r="I5189" s="530"/>
      <c r="J5189" s="660"/>
      <c r="K5189" s="530"/>
      <c r="L5189" s="657"/>
      <c r="M5189" s="168"/>
      <c r="N5189" s="828"/>
      <c r="O5189" s="168"/>
      <c r="P5189" s="168"/>
      <c r="AB5189" s="1129" t="str">
        <f t="shared" si="100"/>
        <v/>
      </c>
    </row>
    <row r="5190" spans="1:28" ht="12.95" customHeight="1">
      <c r="A5190" s="168"/>
      <c r="B5190" s="168"/>
      <c r="C5190" s="532"/>
      <c r="D5190" s="168"/>
      <c r="E5190" s="168"/>
      <c r="F5190" s="168"/>
      <c r="G5190" s="168"/>
      <c r="H5190" s="530"/>
      <c r="I5190" s="530"/>
      <c r="J5190" s="660"/>
      <c r="K5190" s="530"/>
      <c r="L5190" s="657"/>
      <c r="M5190" s="168"/>
      <c r="N5190" s="828"/>
      <c r="O5190" s="168"/>
      <c r="P5190" s="168"/>
      <c r="AB5190" s="1129" t="str">
        <f t="shared" si="100"/>
        <v/>
      </c>
    </row>
    <row r="5191" spans="1:28" ht="12.95" customHeight="1">
      <c r="A5191" s="168"/>
      <c r="B5191" s="168"/>
      <c r="C5191" s="532"/>
      <c r="D5191" s="168"/>
      <c r="E5191" s="168"/>
      <c r="F5191" s="168"/>
      <c r="G5191" s="168"/>
      <c r="H5191" s="530"/>
      <c r="I5191" s="530"/>
      <c r="J5191" s="660"/>
      <c r="K5191" s="530"/>
      <c r="L5191" s="657"/>
      <c r="M5191" s="168"/>
      <c r="N5191" s="828"/>
      <c r="O5191" s="168"/>
      <c r="P5191" s="168"/>
      <c r="AB5191" s="1129" t="str">
        <f t="shared" si="100"/>
        <v/>
      </c>
    </row>
    <row r="5192" spans="1:28" ht="12.95" customHeight="1">
      <c r="A5192" s="168"/>
      <c r="B5192" s="168"/>
      <c r="C5192" s="532"/>
      <c r="D5192" s="168"/>
      <c r="E5192" s="168"/>
      <c r="F5192" s="168"/>
      <c r="G5192" s="168"/>
      <c r="H5192" s="530"/>
      <c r="I5192" s="530"/>
      <c r="J5192" s="660"/>
      <c r="K5192" s="530"/>
      <c r="L5192" s="657"/>
      <c r="M5192" s="168"/>
      <c r="N5192" s="828"/>
      <c r="O5192" s="168"/>
      <c r="P5192" s="168"/>
      <c r="AB5192" s="1129" t="str">
        <f t="shared" si="100"/>
        <v/>
      </c>
    </row>
    <row r="5193" spans="1:28" ht="12.95" customHeight="1">
      <c r="A5193" s="168"/>
      <c r="B5193" s="168"/>
      <c r="C5193" s="532"/>
      <c r="D5193" s="168"/>
      <c r="E5193" s="168"/>
      <c r="F5193" s="168"/>
      <c r="G5193" s="168"/>
      <c r="H5193" s="530"/>
      <c r="I5193" s="530"/>
      <c r="J5193" s="660"/>
      <c r="K5193" s="530"/>
      <c r="L5193" s="657"/>
      <c r="M5193" s="168"/>
      <c r="N5193" s="828"/>
      <c r="O5193" s="168"/>
      <c r="P5193" s="168"/>
      <c r="AB5193" s="1129" t="str">
        <f t="shared" si="100"/>
        <v/>
      </c>
    </row>
    <row r="5194" spans="1:28" ht="12.95" customHeight="1">
      <c r="A5194" s="168"/>
      <c r="B5194" s="168"/>
      <c r="C5194" s="532"/>
      <c r="D5194" s="168"/>
      <c r="E5194" s="168"/>
      <c r="F5194" s="168"/>
      <c r="G5194" s="168"/>
      <c r="H5194" s="530"/>
      <c r="I5194" s="530"/>
      <c r="J5194" s="660"/>
      <c r="K5194" s="530"/>
      <c r="L5194" s="657"/>
      <c r="M5194" s="168"/>
      <c r="N5194" s="828"/>
      <c r="O5194" s="168"/>
      <c r="P5194" s="168"/>
      <c r="AB5194" s="1129" t="str">
        <f t="shared" si="100"/>
        <v/>
      </c>
    </row>
    <row r="5195" spans="1:28" ht="12.95" customHeight="1">
      <c r="A5195" s="168"/>
      <c r="B5195" s="168"/>
      <c r="C5195" s="532"/>
      <c r="D5195" s="168"/>
      <c r="E5195" s="168"/>
      <c r="F5195" s="168"/>
      <c r="G5195" s="168"/>
      <c r="H5195" s="530"/>
      <c r="I5195" s="530"/>
      <c r="J5195" s="660"/>
      <c r="K5195" s="530"/>
      <c r="L5195" s="657"/>
      <c r="M5195" s="168"/>
      <c r="N5195" s="828"/>
      <c r="O5195" s="168"/>
      <c r="P5195" s="168"/>
      <c r="AB5195" s="1129" t="str">
        <f t="shared" ref="AB5195:AB5258" si="101">IF(TRIM(A5195)="","",CONCATENATE(TRIM(D5195),TRIM(E5195)))</f>
        <v/>
      </c>
    </row>
    <row r="5196" spans="1:28" ht="12.95" customHeight="1">
      <c r="A5196" s="168"/>
      <c r="B5196" s="168"/>
      <c r="C5196" s="532"/>
      <c r="D5196" s="168"/>
      <c r="E5196" s="168"/>
      <c r="F5196" s="168"/>
      <c r="G5196" s="168"/>
      <c r="H5196" s="530"/>
      <c r="I5196" s="530"/>
      <c r="J5196" s="660"/>
      <c r="K5196" s="530"/>
      <c r="L5196" s="657"/>
      <c r="M5196" s="168"/>
      <c r="N5196" s="828"/>
      <c r="O5196" s="168"/>
      <c r="P5196" s="168"/>
      <c r="AB5196" s="1129" t="str">
        <f t="shared" si="101"/>
        <v/>
      </c>
    </row>
    <row r="5197" spans="1:28" ht="12.95" customHeight="1">
      <c r="A5197" s="168"/>
      <c r="B5197" s="168"/>
      <c r="C5197" s="532"/>
      <c r="D5197" s="168"/>
      <c r="E5197" s="168"/>
      <c r="F5197" s="168"/>
      <c r="G5197" s="168"/>
      <c r="H5197" s="530"/>
      <c r="I5197" s="530"/>
      <c r="J5197" s="660"/>
      <c r="K5197" s="530"/>
      <c r="L5197" s="657"/>
      <c r="M5197" s="168"/>
      <c r="N5197" s="828"/>
      <c r="O5197" s="168"/>
      <c r="P5197" s="168"/>
      <c r="AB5197" s="1129" t="str">
        <f t="shared" si="101"/>
        <v/>
      </c>
    </row>
    <row r="5198" spans="1:28" ht="12.95" customHeight="1">
      <c r="A5198" s="168"/>
      <c r="B5198" s="168"/>
      <c r="C5198" s="532"/>
      <c r="D5198" s="168"/>
      <c r="E5198" s="168"/>
      <c r="F5198" s="168"/>
      <c r="G5198" s="168"/>
      <c r="H5198" s="530"/>
      <c r="I5198" s="530"/>
      <c r="J5198" s="660"/>
      <c r="K5198" s="530"/>
      <c r="L5198" s="657"/>
      <c r="M5198" s="168"/>
      <c r="N5198" s="828"/>
      <c r="O5198" s="168"/>
      <c r="P5198" s="168"/>
      <c r="AB5198" s="1129" t="str">
        <f t="shared" si="101"/>
        <v/>
      </c>
    </row>
    <row r="5199" spans="1:28" ht="12.95" customHeight="1">
      <c r="A5199" s="168"/>
      <c r="B5199" s="168"/>
      <c r="C5199" s="532"/>
      <c r="D5199" s="168"/>
      <c r="E5199" s="168"/>
      <c r="F5199" s="168"/>
      <c r="G5199" s="168"/>
      <c r="H5199" s="530"/>
      <c r="I5199" s="530"/>
      <c r="J5199" s="660"/>
      <c r="K5199" s="530"/>
      <c r="L5199" s="657"/>
      <c r="M5199" s="168"/>
      <c r="N5199" s="828"/>
      <c r="O5199" s="168"/>
      <c r="P5199" s="168"/>
      <c r="AB5199" s="1129" t="str">
        <f t="shared" si="101"/>
        <v/>
      </c>
    </row>
    <row r="5200" spans="1:28" ht="12.95" customHeight="1">
      <c r="A5200" s="168"/>
      <c r="B5200" s="168"/>
      <c r="C5200" s="532"/>
      <c r="D5200" s="168"/>
      <c r="E5200" s="168"/>
      <c r="F5200" s="168"/>
      <c r="G5200" s="168"/>
      <c r="H5200" s="530"/>
      <c r="I5200" s="530"/>
      <c r="J5200" s="660"/>
      <c r="K5200" s="530"/>
      <c r="L5200" s="657"/>
      <c r="M5200" s="168"/>
      <c r="N5200" s="828"/>
      <c r="O5200" s="168"/>
      <c r="P5200" s="168"/>
      <c r="AB5200" s="1129" t="str">
        <f t="shared" si="101"/>
        <v/>
      </c>
    </row>
    <row r="5201" spans="1:28" ht="12.95" customHeight="1">
      <c r="A5201" s="168"/>
      <c r="B5201" s="168"/>
      <c r="C5201" s="532"/>
      <c r="D5201" s="168"/>
      <c r="E5201" s="168"/>
      <c r="F5201" s="168"/>
      <c r="G5201" s="168"/>
      <c r="H5201" s="530"/>
      <c r="I5201" s="530"/>
      <c r="J5201" s="660"/>
      <c r="K5201" s="530"/>
      <c r="L5201" s="657"/>
      <c r="M5201" s="168"/>
      <c r="N5201" s="828"/>
      <c r="O5201" s="168"/>
      <c r="P5201" s="168"/>
      <c r="AB5201" s="1129" t="str">
        <f t="shared" si="101"/>
        <v/>
      </c>
    </row>
    <row r="5202" spans="1:28" ht="12.95" customHeight="1">
      <c r="A5202" s="168"/>
      <c r="B5202" s="168"/>
      <c r="C5202" s="532"/>
      <c r="D5202" s="168"/>
      <c r="E5202" s="168"/>
      <c r="F5202" s="168"/>
      <c r="G5202" s="168"/>
      <c r="H5202" s="530"/>
      <c r="I5202" s="530"/>
      <c r="J5202" s="660"/>
      <c r="K5202" s="530"/>
      <c r="L5202" s="657"/>
      <c r="M5202" s="168"/>
      <c r="N5202" s="828"/>
      <c r="O5202" s="168"/>
      <c r="P5202" s="168"/>
      <c r="AB5202" s="1129" t="str">
        <f t="shared" si="101"/>
        <v/>
      </c>
    </row>
    <row r="5203" spans="1:28" ht="12.95" customHeight="1">
      <c r="A5203" s="168"/>
      <c r="B5203" s="168"/>
      <c r="C5203" s="532"/>
      <c r="D5203" s="168"/>
      <c r="E5203" s="168"/>
      <c r="F5203" s="168"/>
      <c r="G5203" s="168"/>
      <c r="H5203" s="530"/>
      <c r="I5203" s="530"/>
      <c r="J5203" s="660"/>
      <c r="K5203" s="530"/>
      <c r="L5203" s="657"/>
      <c r="M5203" s="168"/>
      <c r="N5203" s="828"/>
      <c r="O5203" s="168"/>
      <c r="P5203" s="168"/>
      <c r="AB5203" s="1129" t="str">
        <f t="shared" si="101"/>
        <v/>
      </c>
    </row>
    <row r="5204" spans="1:28" ht="12.95" customHeight="1">
      <c r="A5204" s="168"/>
      <c r="B5204" s="168"/>
      <c r="C5204" s="532"/>
      <c r="D5204" s="168"/>
      <c r="E5204" s="168"/>
      <c r="F5204" s="168"/>
      <c r="G5204" s="168"/>
      <c r="H5204" s="530"/>
      <c r="I5204" s="530"/>
      <c r="J5204" s="660"/>
      <c r="K5204" s="530"/>
      <c r="L5204" s="657"/>
      <c r="M5204" s="168"/>
      <c r="N5204" s="828"/>
      <c r="O5204" s="168"/>
      <c r="P5204" s="168"/>
      <c r="AB5204" s="1129" t="str">
        <f t="shared" si="101"/>
        <v/>
      </c>
    </row>
    <row r="5205" spans="1:28" ht="12.95" customHeight="1">
      <c r="A5205" s="168"/>
      <c r="B5205" s="168"/>
      <c r="C5205" s="532"/>
      <c r="D5205" s="168"/>
      <c r="E5205" s="168"/>
      <c r="F5205" s="168"/>
      <c r="G5205" s="168"/>
      <c r="H5205" s="530"/>
      <c r="I5205" s="530"/>
      <c r="J5205" s="660"/>
      <c r="K5205" s="530"/>
      <c r="L5205" s="657"/>
      <c r="M5205" s="168"/>
      <c r="N5205" s="828"/>
      <c r="O5205" s="168"/>
      <c r="P5205" s="168"/>
      <c r="AB5205" s="1129" t="str">
        <f t="shared" si="101"/>
        <v/>
      </c>
    </row>
    <row r="5206" spans="1:28" ht="12.95" customHeight="1">
      <c r="A5206" s="168"/>
      <c r="B5206" s="168"/>
      <c r="C5206" s="532"/>
      <c r="D5206" s="168"/>
      <c r="E5206" s="168"/>
      <c r="F5206" s="168"/>
      <c r="G5206" s="168"/>
      <c r="H5206" s="530"/>
      <c r="I5206" s="530"/>
      <c r="J5206" s="660"/>
      <c r="K5206" s="530"/>
      <c r="L5206" s="657"/>
      <c r="M5206" s="168"/>
      <c r="N5206" s="828"/>
      <c r="O5206" s="168"/>
      <c r="P5206" s="168"/>
      <c r="AB5206" s="1129" t="str">
        <f t="shared" si="101"/>
        <v/>
      </c>
    </row>
    <row r="5207" spans="1:28" ht="12.95" customHeight="1">
      <c r="A5207" s="168"/>
      <c r="B5207" s="168"/>
      <c r="C5207" s="532"/>
      <c r="D5207" s="168"/>
      <c r="E5207" s="168"/>
      <c r="F5207" s="168"/>
      <c r="G5207" s="168"/>
      <c r="H5207" s="530"/>
      <c r="I5207" s="530"/>
      <c r="J5207" s="660"/>
      <c r="K5207" s="530"/>
      <c r="L5207" s="657"/>
      <c r="M5207" s="168"/>
      <c r="N5207" s="828"/>
      <c r="O5207" s="168"/>
      <c r="P5207" s="168"/>
      <c r="AB5207" s="1129" t="str">
        <f t="shared" si="101"/>
        <v/>
      </c>
    </row>
    <row r="5208" spans="1:28" ht="12.95" customHeight="1">
      <c r="A5208" s="168"/>
      <c r="B5208" s="168"/>
      <c r="C5208" s="532"/>
      <c r="D5208" s="168"/>
      <c r="E5208" s="168"/>
      <c r="F5208" s="168"/>
      <c r="G5208" s="168"/>
      <c r="H5208" s="530"/>
      <c r="I5208" s="530"/>
      <c r="J5208" s="660"/>
      <c r="K5208" s="530"/>
      <c r="L5208" s="657"/>
      <c r="M5208" s="168"/>
      <c r="N5208" s="828"/>
      <c r="O5208" s="168"/>
      <c r="P5208" s="168"/>
      <c r="AB5208" s="1129" t="str">
        <f t="shared" si="101"/>
        <v/>
      </c>
    </row>
    <row r="5209" spans="1:28" ht="12.95" customHeight="1">
      <c r="A5209" s="168"/>
      <c r="B5209" s="168"/>
      <c r="C5209" s="532"/>
      <c r="D5209" s="168"/>
      <c r="E5209" s="168"/>
      <c r="F5209" s="168"/>
      <c r="G5209" s="168"/>
      <c r="H5209" s="530"/>
      <c r="I5209" s="530"/>
      <c r="J5209" s="660"/>
      <c r="K5209" s="530"/>
      <c r="L5209" s="657"/>
      <c r="M5209" s="168"/>
      <c r="N5209" s="828"/>
      <c r="O5209" s="168"/>
      <c r="P5209" s="168"/>
      <c r="AB5209" s="1129" t="str">
        <f t="shared" si="101"/>
        <v/>
      </c>
    </row>
    <row r="5210" spans="1:28" ht="12.95" customHeight="1">
      <c r="A5210" s="168"/>
      <c r="B5210" s="168"/>
      <c r="C5210" s="532"/>
      <c r="D5210" s="168"/>
      <c r="E5210" s="168"/>
      <c r="F5210" s="168"/>
      <c r="G5210" s="168"/>
      <c r="H5210" s="530"/>
      <c r="I5210" s="530"/>
      <c r="J5210" s="660"/>
      <c r="K5210" s="530"/>
      <c r="L5210" s="657"/>
      <c r="M5210" s="168"/>
      <c r="N5210" s="828"/>
      <c r="O5210" s="168"/>
      <c r="P5210" s="168"/>
      <c r="AB5210" s="1129" t="str">
        <f t="shared" si="101"/>
        <v/>
      </c>
    </row>
    <row r="5211" spans="1:28" ht="12.95" customHeight="1">
      <c r="A5211" s="168"/>
      <c r="B5211" s="168"/>
      <c r="C5211" s="532"/>
      <c r="D5211" s="168"/>
      <c r="E5211" s="168"/>
      <c r="F5211" s="168"/>
      <c r="G5211" s="168"/>
      <c r="H5211" s="530"/>
      <c r="I5211" s="530"/>
      <c r="J5211" s="660"/>
      <c r="K5211" s="530"/>
      <c r="L5211" s="657"/>
      <c r="M5211" s="168"/>
      <c r="N5211" s="828"/>
      <c r="O5211" s="168"/>
      <c r="P5211" s="168"/>
      <c r="AB5211" s="1129" t="str">
        <f t="shared" si="101"/>
        <v/>
      </c>
    </row>
    <row r="5212" spans="1:28" ht="12.95" customHeight="1">
      <c r="A5212" s="168"/>
      <c r="B5212" s="168"/>
      <c r="C5212" s="532"/>
      <c r="D5212" s="168"/>
      <c r="E5212" s="168"/>
      <c r="F5212" s="168"/>
      <c r="G5212" s="168"/>
      <c r="H5212" s="530"/>
      <c r="I5212" s="530"/>
      <c r="J5212" s="660"/>
      <c r="K5212" s="530"/>
      <c r="L5212" s="657"/>
      <c r="M5212" s="168"/>
      <c r="N5212" s="828"/>
      <c r="O5212" s="168"/>
      <c r="P5212" s="168"/>
      <c r="AB5212" s="1129" t="str">
        <f t="shared" si="101"/>
        <v/>
      </c>
    </row>
    <row r="5213" spans="1:28" ht="12.95" customHeight="1">
      <c r="A5213" s="168"/>
      <c r="B5213" s="168"/>
      <c r="C5213" s="532"/>
      <c r="D5213" s="168"/>
      <c r="E5213" s="168"/>
      <c r="F5213" s="168"/>
      <c r="G5213" s="168"/>
      <c r="H5213" s="530"/>
      <c r="I5213" s="530"/>
      <c r="J5213" s="660"/>
      <c r="K5213" s="530"/>
      <c r="L5213" s="657"/>
      <c r="M5213" s="168"/>
      <c r="N5213" s="828"/>
      <c r="O5213" s="168"/>
      <c r="P5213" s="168"/>
      <c r="AB5213" s="1129" t="str">
        <f t="shared" si="101"/>
        <v/>
      </c>
    </row>
    <row r="5214" spans="1:28" ht="12.95" customHeight="1">
      <c r="A5214" s="168"/>
      <c r="B5214" s="168"/>
      <c r="C5214" s="532"/>
      <c r="D5214" s="168"/>
      <c r="E5214" s="168"/>
      <c r="F5214" s="168"/>
      <c r="G5214" s="168"/>
      <c r="H5214" s="530"/>
      <c r="I5214" s="530"/>
      <c r="J5214" s="660"/>
      <c r="K5214" s="530"/>
      <c r="L5214" s="657"/>
      <c r="M5214" s="168"/>
      <c r="N5214" s="828"/>
      <c r="O5214" s="168"/>
      <c r="P5214" s="168"/>
      <c r="AB5214" s="1129" t="str">
        <f t="shared" si="101"/>
        <v/>
      </c>
    </row>
    <row r="5215" spans="1:28" ht="12.95" customHeight="1">
      <c r="A5215" s="168"/>
      <c r="B5215" s="168"/>
      <c r="C5215" s="532"/>
      <c r="D5215" s="168"/>
      <c r="E5215" s="168"/>
      <c r="F5215" s="168"/>
      <c r="G5215" s="168"/>
      <c r="H5215" s="530"/>
      <c r="I5215" s="530"/>
      <c r="J5215" s="660"/>
      <c r="K5215" s="530"/>
      <c r="L5215" s="657"/>
      <c r="M5215" s="168"/>
      <c r="N5215" s="828"/>
      <c r="O5215" s="168"/>
      <c r="P5215" s="168"/>
      <c r="AB5215" s="1129" t="str">
        <f t="shared" si="101"/>
        <v/>
      </c>
    </row>
    <row r="5216" spans="1:28" ht="12.95" customHeight="1">
      <c r="A5216" s="168"/>
      <c r="B5216" s="168"/>
      <c r="C5216" s="532"/>
      <c r="D5216" s="168"/>
      <c r="E5216" s="168"/>
      <c r="F5216" s="168"/>
      <c r="G5216" s="168"/>
      <c r="H5216" s="530"/>
      <c r="I5216" s="530"/>
      <c r="J5216" s="660"/>
      <c r="K5216" s="530"/>
      <c r="L5216" s="657"/>
      <c r="M5216" s="168"/>
      <c r="N5216" s="828"/>
      <c r="O5216" s="168"/>
      <c r="P5216" s="168"/>
      <c r="AB5216" s="1129" t="str">
        <f t="shared" si="101"/>
        <v/>
      </c>
    </row>
    <row r="5217" spans="1:28" ht="12.95" customHeight="1">
      <c r="A5217" s="168"/>
      <c r="B5217" s="168"/>
      <c r="C5217" s="532"/>
      <c r="D5217" s="168"/>
      <c r="E5217" s="168"/>
      <c r="F5217" s="168"/>
      <c r="G5217" s="168"/>
      <c r="H5217" s="530"/>
      <c r="I5217" s="530"/>
      <c r="J5217" s="660"/>
      <c r="K5217" s="530"/>
      <c r="L5217" s="657"/>
      <c r="M5217" s="168"/>
      <c r="N5217" s="828"/>
      <c r="O5217" s="168"/>
      <c r="P5217" s="168"/>
      <c r="AB5217" s="1129" t="str">
        <f t="shared" si="101"/>
        <v/>
      </c>
    </row>
    <row r="5218" spans="1:28" ht="12.95" customHeight="1">
      <c r="A5218" s="168"/>
      <c r="B5218" s="168"/>
      <c r="C5218" s="532"/>
      <c r="D5218" s="168"/>
      <c r="E5218" s="168"/>
      <c r="F5218" s="168"/>
      <c r="G5218" s="168"/>
      <c r="H5218" s="530"/>
      <c r="I5218" s="530"/>
      <c r="J5218" s="660"/>
      <c r="K5218" s="530"/>
      <c r="L5218" s="657"/>
      <c r="M5218" s="168"/>
      <c r="N5218" s="828"/>
      <c r="O5218" s="168"/>
      <c r="P5218" s="168"/>
      <c r="AB5218" s="1129" t="str">
        <f t="shared" si="101"/>
        <v/>
      </c>
    </row>
    <row r="5219" spans="1:28" ht="12.95" customHeight="1">
      <c r="A5219" s="168"/>
      <c r="B5219" s="168"/>
      <c r="C5219" s="532"/>
      <c r="D5219" s="168"/>
      <c r="E5219" s="168"/>
      <c r="F5219" s="168"/>
      <c r="G5219" s="168"/>
      <c r="H5219" s="530"/>
      <c r="I5219" s="530"/>
      <c r="J5219" s="660"/>
      <c r="K5219" s="530"/>
      <c r="L5219" s="657"/>
      <c r="M5219" s="168"/>
      <c r="N5219" s="828"/>
      <c r="O5219" s="168"/>
      <c r="P5219" s="168"/>
      <c r="AB5219" s="1129" t="str">
        <f t="shared" si="101"/>
        <v/>
      </c>
    </row>
    <row r="5220" spans="1:28" ht="12.95" customHeight="1">
      <c r="A5220" s="168"/>
      <c r="B5220" s="168"/>
      <c r="C5220" s="532"/>
      <c r="D5220" s="168"/>
      <c r="E5220" s="168"/>
      <c r="F5220" s="168"/>
      <c r="G5220" s="168"/>
      <c r="H5220" s="530"/>
      <c r="I5220" s="530"/>
      <c r="J5220" s="660"/>
      <c r="K5220" s="530"/>
      <c r="L5220" s="657"/>
      <c r="M5220" s="168"/>
      <c r="N5220" s="828"/>
      <c r="O5220" s="168"/>
      <c r="P5220" s="168"/>
      <c r="AB5220" s="1129" t="str">
        <f t="shared" si="101"/>
        <v/>
      </c>
    </row>
    <row r="5221" spans="1:28" ht="12.95" customHeight="1">
      <c r="A5221" s="168"/>
      <c r="B5221" s="168"/>
      <c r="C5221" s="532"/>
      <c r="D5221" s="168"/>
      <c r="E5221" s="168"/>
      <c r="F5221" s="168"/>
      <c r="G5221" s="168"/>
      <c r="H5221" s="530"/>
      <c r="I5221" s="530"/>
      <c r="J5221" s="660"/>
      <c r="K5221" s="530"/>
      <c r="L5221" s="657"/>
      <c r="M5221" s="168"/>
      <c r="N5221" s="828"/>
      <c r="O5221" s="168"/>
      <c r="P5221" s="168"/>
      <c r="AB5221" s="1129" t="str">
        <f t="shared" si="101"/>
        <v/>
      </c>
    </row>
    <row r="5222" spans="1:28" ht="12.95" customHeight="1">
      <c r="A5222" s="168"/>
      <c r="B5222" s="168"/>
      <c r="C5222" s="532"/>
      <c r="D5222" s="168"/>
      <c r="E5222" s="168"/>
      <c r="F5222" s="168"/>
      <c r="G5222" s="168"/>
      <c r="H5222" s="530"/>
      <c r="I5222" s="530"/>
      <c r="J5222" s="660"/>
      <c r="K5222" s="530"/>
      <c r="L5222" s="657"/>
      <c r="M5222" s="168"/>
      <c r="N5222" s="828"/>
      <c r="O5222" s="168"/>
      <c r="P5222" s="168"/>
      <c r="AB5222" s="1129" t="str">
        <f t="shared" si="101"/>
        <v/>
      </c>
    </row>
    <row r="5223" spans="1:28" ht="12.95" customHeight="1">
      <c r="A5223" s="168"/>
      <c r="B5223" s="168"/>
      <c r="C5223" s="532"/>
      <c r="D5223" s="168"/>
      <c r="E5223" s="168"/>
      <c r="F5223" s="168"/>
      <c r="G5223" s="168"/>
      <c r="H5223" s="530"/>
      <c r="I5223" s="530"/>
      <c r="J5223" s="660"/>
      <c r="K5223" s="530"/>
      <c r="L5223" s="657"/>
      <c r="M5223" s="168"/>
      <c r="N5223" s="828"/>
      <c r="O5223" s="168"/>
      <c r="P5223" s="168"/>
      <c r="AB5223" s="1129" t="str">
        <f t="shared" si="101"/>
        <v/>
      </c>
    </row>
    <row r="5224" spans="1:28" ht="12.95" customHeight="1">
      <c r="A5224" s="168"/>
      <c r="B5224" s="168"/>
      <c r="C5224" s="532"/>
      <c r="D5224" s="168"/>
      <c r="E5224" s="168"/>
      <c r="F5224" s="168"/>
      <c r="G5224" s="168"/>
      <c r="H5224" s="530"/>
      <c r="I5224" s="530"/>
      <c r="J5224" s="660"/>
      <c r="K5224" s="530"/>
      <c r="L5224" s="657"/>
      <c r="M5224" s="168"/>
      <c r="N5224" s="828"/>
      <c r="O5224" s="168"/>
      <c r="P5224" s="168"/>
      <c r="AB5224" s="1129" t="str">
        <f t="shared" si="101"/>
        <v/>
      </c>
    </row>
    <row r="5225" spans="1:28" ht="12.95" customHeight="1">
      <c r="A5225" s="168"/>
      <c r="B5225" s="168"/>
      <c r="C5225" s="532"/>
      <c r="D5225" s="168"/>
      <c r="E5225" s="168"/>
      <c r="F5225" s="168"/>
      <c r="G5225" s="168"/>
      <c r="H5225" s="530"/>
      <c r="I5225" s="530"/>
      <c r="J5225" s="660"/>
      <c r="K5225" s="530"/>
      <c r="L5225" s="657"/>
      <c r="M5225" s="168"/>
      <c r="N5225" s="828"/>
      <c r="O5225" s="168"/>
      <c r="P5225" s="168"/>
      <c r="AB5225" s="1129" t="str">
        <f t="shared" si="101"/>
        <v/>
      </c>
    </row>
    <row r="5226" spans="1:28" ht="12.95" customHeight="1">
      <c r="A5226" s="168"/>
      <c r="B5226" s="168"/>
      <c r="C5226" s="532"/>
      <c r="D5226" s="168"/>
      <c r="E5226" s="168"/>
      <c r="F5226" s="168"/>
      <c r="G5226" s="168"/>
      <c r="H5226" s="530"/>
      <c r="I5226" s="530"/>
      <c r="J5226" s="660"/>
      <c r="K5226" s="530"/>
      <c r="L5226" s="657"/>
      <c r="M5226" s="168"/>
      <c r="N5226" s="828"/>
      <c r="O5226" s="168"/>
      <c r="P5226" s="168"/>
      <c r="AB5226" s="1129" t="str">
        <f t="shared" si="101"/>
        <v/>
      </c>
    </row>
    <row r="5227" spans="1:28" ht="12.95" customHeight="1">
      <c r="A5227" s="168"/>
      <c r="B5227" s="168"/>
      <c r="C5227" s="532"/>
      <c r="D5227" s="168"/>
      <c r="E5227" s="168"/>
      <c r="F5227" s="168"/>
      <c r="G5227" s="168"/>
      <c r="H5227" s="530"/>
      <c r="I5227" s="530"/>
      <c r="J5227" s="660"/>
      <c r="K5227" s="530"/>
      <c r="L5227" s="657"/>
      <c r="M5227" s="168"/>
      <c r="N5227" s="828"/>
      <c r="O5227" s="168"/>
      <c r="P5227" s="168"/>
      <c r="AB5227" s="1129" t="str">
        <f t="shared" si="101"/>
        <v/>
      </c>
    </row>
    <row r="5228" spans="1:28" ht="12.95" customHeight="1">
      <c r="A5228" s="168"/>
      <c r="B5228" s="168"/>
      <c r="C5228" s="532"/>
      <c r="D5228" s="168"/>
      <c r="E5228" s="168"/>
      <c r="F5228" s="168"/>
      <c r="G5228" s="168"/>
      <c r="H5228" s="530"/>
      <c r="I5228" s="530"/>
      <c r="J5228" s="660"/>
      <c r="K5228" s="530"/>
      <c r="L5228" s="657"/>
      <c r="M5228" s="168"/>
      <c r="N5228" s="828"/>
      <c r="O5228" s="168"/>
      <c r="P5228" s="168"/>
      <c r="AB5228" s="1129" t="str">
        <f t="shared" si="101"/>
        <v/>
      </c>
    </row>
    <row r="5229" spans="1:28" ht="12.95" customHeight="1">
      <c r="A5229" s="168"/>
      <c r="B5229" s="168"/>
      <c r="C5229" s="532"/>
      <c r="D5229" s="168"/>
      <c r="E5229" s="168"/>
      <c r="F5229" s="168"/>
      <c r="G5229" s="168"/>
      <c r="H5229" s="530"/>
      <c r="I5229" s="530"/>
      <c r="J5229" s="660"/>
      <c r="K5229" s="530"/>
      <c r="L5229" s="657"/>
      <c r="M5229" s="168"/>
      <c r="N5229" s="828"/>
      <c r="O5229" s="168"/>
      <c r="P5229" s="168"/>
      <c r="AB5229" s="1129" t="str">
        <f t="shared" si="101"/>
        <v/>
      </c>
    </row>
    <row r="5230" spans="1:28" ht="12.95" customHeight="1">
      <c r="A5230" s="168"/>
      <c r="B5230" s="168"/>
      <c r="C5230" s="532"/>
      <c r="D5230" s="168"/>
      <c r="E5230" s="168"/>
      <c r="F5230" s="168"/>
      <c r="G5230" s="168"/>
      <c r="H5230" s="530"/>
      <c r="I5230" s="530"/>
      <c r="J5230" s="660"/>
      <c r="K5230" s="530"/>
      <c r="L5230" s="657"/>
      <c r="M5230" s="168"/>
      <c r="N5230" s="828"/>
      <c r="O5230" s="168"/>
      <c r="P5230" s="168"/>
      <c r="AB5230" s="1129" t="str">
        <f t="shared" si="101"/>
        <v/>
      </c>
    </row>
    <row r="5231" spans="1:28" ht="12.95" customHeight="1">
      <c r="A5231" s="168"/>
      <c r="B5231" s="168"/>
      <c r="C5231" s="532"/>
      <c r="D5231" s="168"/>
      <c r="E5231" s="168"/>
      <c r="F5231" s="168"/>
      <c r="G5231" s="168"/>
      <c r="H5231" s="530"/>
      <c r="I5231" s="530"/>
      <c r="J5231" s="660"/>
      <c r="K5231" s="530"/>
      <c r="L5231" s="657"/>
      <c r="M5231" s="168"/>
      <c r="N5231" s="828"/>
      <c r="O5231" s="168"/>
      <c r="P5231" s="168"/>
      <c r="AB5231" s="1129" t="str">
        <f t="shared" si="101"/>
        <v/>
      </c>
    </row>
    <row r="5232" spans="1:28" ht="12.95" customHeight="1">
      <c r="A5232" s="168"/>
      <c r="B5232" s="168"/>
      <c r="C5232" s="532"/>
      <c r="D5232" s="168"/>
      <c r="E5232" s="168"/>
      <c r="F5232" s="168"/>
      <c r="G5232" s="168"/>
      <c r="H5232" s="530"/>
      <c r="I5232" s="530"/>
      <c r="J5232" s="660"/>
      <c r="K5232" s="530"/>
      <c r="L5232" s="657"/>
      <c r="M5232" s="168"/>
      <c r="N5232" s="828"/>
      <c r="O5232" s="168"/>
      <c r="P5232" s="168"/>
      <c r="AB5232" s="1129" t="str">
        <f t="shared" si="101"/>
        <v/>
      </c>
    </row>
    <row r="5233" spans="1:28" ht="12.95" customHeight="1">
      <c r="A5233" s="168"/>
      <c r="B5233" s="168"/>
      <c r="C5233" s="532"/>
      <c r="D5233" s="168"/>
      <c r="E5233" s="168"/>
      <c r="F5233" s="168"/>
      <c r="G5233" s="168"/>
      <c r="H5233" s="530"/>
      <c r="I5233" s="530"/>
      <c r="J5233" s="660"/>
      <c r="K5233" s="530"/>
      <c r="L5233" s="657"/>
      <c r="M5233" s="168"/>
      <c r="N5233" s="828"/>
      <c r="O5233" s="168"/>
      <c r="P5233" s="168"/>
      <c r="AB5233" s="1129" t="str">
        <f t="shared" si="101"/>
        <v/>
      </c>
    </row>
    <row r="5234" spans="1:28" ht="12.95" customHeight="1">
      <c r="A5234" s="168"/>
      <c r="B5234" s="168"/>
      <c r="C5234" s="532"/>
      <c r="D5234" s="168"/>
      <c r="E5234" s="168"/>
      <c r="F5234" s="168"/>
      <c r="G5234" s="168"/>
      <c r="H5234" s="530"/>
      <c r="I5234" s="530"/>
      <c r="J5234" s="660"/>
      <c r="K5234" s="530"/>
      <c r="L5234" s="657"/>
      <c r="M5234" s="168"/>
      <c r="N5234" s="828"/>
      <c r="O5234" s="168"/>
      <c r="P5234" s="168"/>
      <c r="AB5234" s="1129" t="str">
        <f t="shared" si="101"/>
        <v/>
      </c>
    </row>
    <row r="5235" spans="1:28" ht="12.95" customHeight="1">
      <c r="A5235" s="168"/>
      <c r="B5235" s="168"/>
      <c r="C5235" s="532"/>
      <c r="D5235" s="168"/>
      <c r="E5235" s="168"/>
      <c r="F5235" s="168"/>
      <c r="G5235" s="168"/>
      <c r="H5235" s="530"/>
      <c r="I5235" s="530"/>
      <c r="J5235" s="660"/>
      <c r="K5235" s="530"/>
      <c r="L5235" s="657"/>
      <c r="M5235" s="168"/>
      <c r="N5235" s="828"/>
      <c r="O5235" s="168"/>
      <c r="P5235" s="168"/>
      <c r="AB5235" s="1129" t="str">
        <f t="shared" si="101"/>
        <v/>
      </c>
    </row>
    <row r="5236" spans="1:28" ht="12.95" customHeight="1">
      <c r="A5236" s="168"/>
      <c r="B5236" s="168"/>
      <c r="C5236" s="532"/>
      <c r="D5236" s="168"/>
      <c r="E5236" s="168"/>
      <c r="F5236" s="168"/>
      <c r="G5236" s="168"/>
      <c r="H5236" s="530"/>
      <c r="I5236" s="530"/>
      <c r="J5236" s="660"/>
      <c r="K5236" s="530"/>
      <c r="L5236" s="657"/>
      <c r="M5236" s="168"/>
      <c r="N5236" s="828"/>
      <c r="O5236" s="168"/>
      <c r="P5236" s="168"/>
      <c r="AB5236" s="1129" t="str">
        <f t="shared" si="101"/>
        <v/>
      </c>
    </row>
    <row r="5237" spans="1:28" ht="12.95" customHeight="1">
      <c r="A5237" s="168"/>
      <c r="B5237" s="168"/>
      <c r="C5237" s="532"/>
      <c r="D5237" s="168"/>
      <c r="E5237" s="168"/>
      <c r="F5237" s="168"/>
      <c r="G5237" s="168"/>
      <c r="H5237" s="530"/>
      <c r="I5237" s="530"/>
      <c r="J5237" s="660"/>
      <c r="K5237" s="530"/>
      <c r="L5237" s="657"/>
      <c r="M5237" s="168"/>
      <c r="N5237" s="828"/>
      <c r="O5237" s="168"/>
      <c r="P5237" s="168"/>
      <c r="AB5237" s="1129" t="str">
        <f t="shared" si="101"/>
        <v/>
      </c>
    </row>
    <row r="5238" spans="1:28" ht="12.95" customHeight="1">
      <c r="A5238" s="168"/>
      <c r="B5238" s="168"/>
      <c r="C5238" s="532"/>
      <c r="D5238" s="168"/>
      <c r="E5238" s="168"/>
      <c r="F5238" s="168"/>
      <c r="G5238" s="168"/>
      <c r="H5238" s="530"/>
      <c r="I5238" s="530"/>
      <c r="J5238" s="660"/>
      <c r="K5238" s="530"/>
      <c r="L5238" s="657"/>
      <c r="M5238" s="168"/>
      <c r="N5238" s="828"/>
      <c r="O5238" s="168"/>
      <c r="P5238" s="168"/>
      <c r="AB5238" s="1129" t="str">
        <f t="shared" si="101"/>
        <v/>
      </c>
    </row>
    <row r="5239" spans="1:28" ht="12.95" customHeight="1">
      <c r="A5239" s="168"/>
      <c r="B5239" s="168"/>
      <c r="C5239" s="532"/>
      <c r="D5239" s="168"/>
      <c r="E5239" s="168"/>
      <c r="F5239" s="168"/>
      <c r="G5239" s="168"/>
      <c r="H5239" s="530"/>
      <c r="I5239" s="530"/>
      <c r="J5239" s="660"/>
      <c r="K5239" s="530"/>
      <c r="L5239" s="657"/>
      <c r="M5239" s="168"/>
      <c r="N5239" s="828"/>
      <c r="O5239" s="168"/>
      <c r="P5239" s="168"/>
      <c r="AB5239" s="1129" t="str">
        <f t="shared" si="101"/>
        <v/>
      </c>
    </row>
    <row r="5240" spans="1:28" ht="12.95" customHeight="1">
      <c r="A5240" s="168"/>
      <c r="B5240" s="168"/>
      <c r="C5240" s="532"/>
      <c r="D5240" s="168"/>
      <c r="E5240" s="168"/>
      <c r="F5240" s="168"/>
      <c r="G5240" s="168"/>
      <c r="H5240" s="530"/>
      <c r="I5240" s="530"/>
      <c r="J5240" s="660"/>
      <c r="K5240" s="530"/>
      <c r="L5240" s="657"/>
      <c r="M5240" s="168"/>
      <c r="N5240" s="828"/>
      <c r="O5240" s="168"/>
      <c r="P5240" s="168"/>
      <c r="AB5240" s="1129" t="str">
        <f t="shared" si="101"/>
        <v/>
      </c>
    </row>
    <row r="5241" spans="1:28" ht="12.95" customHeight="1">
      <c r="A5241" s="168"/>
      <c r="B5241" s="168"/>
      <c r="C5241" s="532"/>
      <c r="D5241" s="168"/>
      <c r="E5241" s="168"/>
      <c r="F5241" s="168"/>
      <c r="G5241" s="168"/>
      <c r="H5241" s="530"/>
      <c r="I5241" s="530"/>
      <c r="J5241" s="660"/>
      <c r="K5241" s="530"/>
      <c r="L5241" s="657"/>
      <c r="M5241" s="168"/>
      <c r="N5241" s="828"/>
      <c r="O5241" s="168"/>
      <c r="P5241" s="168"/>
      <c r="AB5241" s="1129" t="str">
        <f t="shared" si="101"/>
        <v/>
      </c>
    </row>
    <row r="5242" spans="1:28" ht="12.95" customHeight="1">
      <c r="A5242" s="168"/>
      <c r="B5242" s="168"/>
      <c r="C5242" s="532"/>
      <c r="D5242" s="168"/>
      <c r="E5242" s="168"/>
      <c r="F5242" s="168"/>
      <c r="G5242" s="168"/>
      <c r="H5242" s="530"/>
      <c r="I5242" s="530"/>
      <c r="J5242" s="660"/>
      <c r="K5242" s="530"/>
      <c r="L5242" s="657"/>
      <c r="M5242" s="168"/>
      <c r="N5242" s="828"/>
      <c r="O5242" s="168"/>
      <c r="P5242" s="168"/>
      <c r="AB5242" s="1129" t="str">
        <f t="shared" si="101"/>
        <v/>
      </c>
    </row>
    <row r="5243" spans="1:28" ht="12.95" customHeight="1">
      <c r="A5243" s="168"/>
      <c r="B5243" s="168"/>
      <c r="C5243" s="532"/>
      <c r="D5243" s="168"/>
      <c r="E5243" s="168"/>
      <c r="F5243" s="168"/>
      <c r="G5243" s="168"/>
      <c r="H5243" s="530"/>
      <c r="I5243" s="530"/>
      <c r="J5243" s="660"/>
      <c r="K5243" s="530"/>
      <c r="L5243" s="657"/>
      <c r="M5243" s="168"/>
      <c r="N5243" s="828"/>
      <c r="O5243" s="168"/>
      <c r="P5243" s="168"/>
      <c r="AB5243" s="1129" t="str">
        <f t="shared" si="101"/>
        <v/>
      </c>
    </row>
    <row r="5244" spans="1:28" ht="12.95" customHeight="1">
      <c r="A5244" s="168"/>
      <c r="B5244" s="168"/>
      <c r="C5244" s="532"/>
      <c r="D5244" s="168"/>
      <c r="E5244" s="168"/>
      <c r="F5244" s="168"/>
      <c r="G5244" s="168"/>
      <c r="H5244" s="530"/>
      <c r="I5244" s="530"/>
      <c r="J5244" s="660"/>
      <c r="K5244" s="530"/>
      <c r="L5244" s="657"/>
      <c r="M5244" s="168"/>
      <c r="N5244" s="828"/>
      <c r="O5244" s="168"/>
      <c r="P5244" s="168"/>
      <c r="AB5244" s="1129" t="str">
        <f t="shared" si="101"/>
        <v/>
      </c>
    </row>
    <row r="5245" spans="1:28" ht="12.95" customHeight="1">
      <c r="A5245" s="168"/>
      <c r="B5245" s="168"/>
      <c r="C5245" s="532"/>
      <c r="D5245" s="168"/>
      <c r="E5245" s="168"/>
      <c r="F5245" s="168"/>
      <c r="G5245" s="168"/>
      <c r="H5245" s="530"/>
      <c r="I5245" s="530"/>
      <c r="J5245" s="660"/>
      <c r="K5245" s="530"/>
      <c r="L5245" s="657"/>
      <c r="M5245" s="168"/>
      <c r="N5245" s="828"/>
      <c r="O5245" s="168"/>
      <c r="P5245" s="168"/>
      <c r="AB5245" s="1129" t="str">
        <f t="shared" si="101"/>
        <v/>
      </c>
    </row>
    <row r="5246" spans="1:28" ht="12.95" customHeight="1">
      <c r="A5246" s="168"/>
      <c r="B5246" s="168"/>
      <c r="C5246" s="532"/>
      <c r="D5246" s="168"/>
      <c r="E5246" s="168"/>
      <c r="F5246" s="168"/>
      <c r="G5246" s="168"/>
      <c r="H5246" s="530"/>
      <c r="I5246" s="530"/>
      <c r="J5246" s="660"/>
      <c r="K5246" s="530"/>
      <c r="L5246" s="657"/>
      <c r="M5246" s="168"/>
      <c r="N5246" s="828"/>
      <c r="O5246" s="168"/>
      <c r="P5246" s="168"/>
      <c r="AB5246" s="1129" t="str">
        <f t="shared" si="101"/>
        <v/>
      </c>
    </row>
    <row r="5247" spans="1:28" ht="12.95" customHeight="1">
      <c r="A5247" s="168"/>
      <c r="B5247" s="168"/>
      <c r="C5247" s="532"/>
      <c r="D5247" s="168"/>
      <c r="E5247" s="168"/>
      <c r="F5247" s="168"/>
      <c r="G5247" s="168"/>
      <c r="H5247" s="530"/>
      <c r="I5247" s="530"/>
      <c r="J5247" s="660"/>
      <c r="K5247" s="530"/>
      <c r="L5247" s="657"/>
      <c r="M5247" s="168"/>
      <c r="N5247" s="828"/>
      <c r="O5247" s="168"/>
      <c r="P5247" s="168"/>
      <c r="AB5247" s="1129" t="str">
        <f t="shared" si="101"/>
        <v/>
      </c>
    </row>
    <row r="5248" spans="1:28" ht="12.95" customHeight="1">
      <c r="A5248" s="168"/>
      <c r="B5248" s="168"/>
      <c r="C5248" s="532"/>
      <c r="D5248" s="168"/>
      <c r="E5248" s="168"/>
      <c r="F5248" s="168"/>
      <c r="G5248" s="168"/>
      <c r="H5248" s="530"/>
      <c r="I5248" s="530"/>
      <c r="J5248" s="660"/>
      <c r="K5248" s="530"/>
      <c r="L5248" s="657"/>
      <c r="M5248" s="168"/>
      <c r="N5248" s="828"/>
      <c r="O5248" s="168"/>
      <c r="P5248" s="168"/>
      <c r="AB5248" s="1129" t="str">
        <f t="shared" si="101"/>
        <v/>
      </c>
    </row>
    <row r="5249" spans="1:28" ht="12.95" customHeight="1">
      <c r="A5249" s="168"/>
      <c r="B5249" s="168"/>
      <c r="C5249" s="532"/>
      <c r="D5249" s="168"/>
      <c r="E5249" s="168"/>
      <c r="F5249" s="168"/>
      <c r="G5249" s="168"/>
      <c r="H5249" s="530"/>
      <c r="I5249" s="530"/>
      <c r="J5249" s="660"/>
      <c r="K5249" s="530"/>
      <c r="L5249" s="657"/>
      <c r="M5249" s="168"/>
      <c r="N5249" s="828"/>
      <c r="O5249" s="168"/>
      <c r="P5249" s="168"/>
      <c r="AB5249" s="1129" t="str">
        <f t="shared" si="101"/>
        <v/>
      </c>
    </row>
    <row r="5250" spans="1:28" ht="12.95" customHeight="1">
      <c r="A5250" s="168"/>
      <c r="B5250" s="168"/>
      <c r="C5250" s="532"/>
      <c r="D5250" s="168"/>
      <c r="E5250" s="168"/>
      <c r="F5250" s="168"/>
      <c r="G5250" s="168"/>
      <c r="H5250" s="530"/>
      <c r="I5250" s="530"/>
      <c r="J5250" s="660"/>
      <c r="K5250" s="530"/>
      <c r="L5250" s="657"/>
      <c r="M5250" s="168"/>
      <c r="N5250" s="828"/>
      <c r="O5250" s="168"/>
      <c r="P5250" s="168"/>
      <c r="AB5250" s="1129" t="str">
        <f t="shared" si="101"/>
        <v/>
      </c>
    </row>
    <row r="5251" spans="1:28" ht="12.95" customHeight="1">
      <c r="A5251" s="168"/>
      <c r="B5251" s="168"/>
      <c r="C5251" s="532"/>
      <c r="D5251" s="168"/>
      <c r="E5251" s="168"/>
      <c r="F5251" s="168"/>
      <c r="G5251" s="168"/>
      <c r="H5251" s="530"/>
      <c r="I5251" s="530"/>
      <c r="J5251" s="660"/>
      <c r="K5251" s="530"/>
      <c r="L5251" s="657"/>
      <c r="M5251" s="168"/>
      <c r="N5251" s="828"/>
      <c r="O5251" s="168"/>
      <c r="P5251" s="168"/>
      <c r="AB5251" s="1129" t="str">
        <f t="shared" si="101"/>
        <v/>
      </c>
    </row>
    <row r="5252" spans="1:28" ht="12.95" customHeight="1">
      <c r="A5252" s="168"/>
      <c r="B5252" s="168"/>
      <c r="C5252" s="532"/>
      <c r="D5252" s="168"/>
      <c r="E5252" s="168"/>
      <c r="F5252" s="168"/>
      <c r="G5252" s="168"/>
      <c r="H5252" s="530"/>
      <c r="I5252" s="530"/>
      <c r="J5252" s="660"/>
      <c r="K5252" s="530"/>
      <c r="L5252" s="657"/>
      <c r="M5252" s="168"/>
      <c r="N5252" s="828"/>
      <c r="O5252" s="168"/>
      <c r="P5252" s="168"/>
      <c r="AB5252" s="1129" t="str">
        <f t="shared" si="101"/>
        <v/>
      </c>
    </row>
    <row r="5253" spans="1:28" ht="12.95" customHeight="1">
      <c r="A5253" s="168"/>
      <c r="B5253" s="168"/>
      <c r="C5253" s="532"/>
      <c r="D5253" s="168"/>
      <c r="E5253" s="168"/>
      <c r="F5253" s="168"/>
      <c r="G5253" s="168"/>
      <c r="H5253" s="530"/>
      <c r="I5253" s="530"/>
      <c r="J5253" s="660"/>
      <c r="K5253" s="530"/>
      <c r="L5253" s="657"/>
      <c r="M5253" s="168"/>
      <c r="N5253" s="828"/>
      <c r="O5253" s="168"/>
      <c r="P5253" s="168"/>
      <c r="AB5253" s="1129" t="str">
        <f t="shared" si="101"/>
        <v/>
      </c>
    </row>
    <row r="5254" spans="1:28" ht="12.95" customHeight="1">
      <c r="A5254" s="168"/>
      <c r="B5254" s="168"/>
      <c r="C5254" s="532"/>
      <c r="D5254" s="168"/>
      <c r="E5254" s="168"/>
      <c r="F5254" s="168"/>
      <c r="G5254" s="168"/>
      <c r="H5254" s="530"/>
      <c r="I5254" s="530"/>
      <c r="J5254" s="660"/>
      <c r="K5254" s="530"/>
      <c r="L5254" s="657"/>
      <c r="M5254" s="168"/>
      <c r="N5254" s="828"/>
      <c r="O5254" s="168"/>
      <c r="P5254" s="168"/>
      <c r="AB5254" s="1129" t="str">
        <f t="shared" si="101"/>
        <v/>
      </c>
    </row>
    <row r="5255" spans="1:28" ht="12.95" customHeight="1">
      <c r="A5255" s="168"/>
      <c r="B5255" s="168"/>
      <c r="C5255" s="532"/>
      <c r="D5255" s="168"/>
      <c r="E5255" s="168"/>
      <c r="F5255" s="168"/>
      <c r="G5255" s="168"/>
      <c r="H5255" s="530"/>
      <c r="I5255" s="530"/>
      <c r="J5255" s="660"/>
      <c r="K5255" s="530"/>
      <c r="L5255" s="657"/>
      <c r="M5255" s="168"/>
      <c r="N5255" s="828"/>
      <c r="O5255" s="168"/>
      <c r="P5255" s="168"/>
      <c r="AB5255" s="1129" t="str">
        <f t="shared" si="101"/>
        <v/>
      </c>
    </row>
    <row r="5256" spans="1:28" ht="12.95" customHeight="1">
      <c r="A5256" s="168"/>
      <c r="B5256" s="168"/>
      <c r="C5256" s="532"/>
      <c r="D5256" s="168"/>
      <c r="E5256" s="168"/>
      <c r="F5256" s="168"/>
      <c r="G5256" s="168"/>
      <c r="H5256" s="530"/>
      <c r="I5256" s="530"/>
      <c r="J5256" s="660"/>
      <c r="K5256" s="530"/>
      <c r="L5256" s="657"/>
      <c r="M5256" s="168"/>
      <c r="N5256" s="828"/>
      <c r="O5256" s="168"/>
      <c r="P5256" s="168"/>
      <c r="AB5256" s="1129" t="str">
        <f t="shared" si="101"/>
        <v/>
      </c>
    </row>
    <row r="5257" spans="1:28" ht="12.95" customHeight="1">
      <c r="A5257" s="168"/>
      <c r="B5257" s="168"/>
      <c r="C5257" s="532"/>
      <c r="D5257" s="168"/>
      <c r="E5257" s="168"/>
      <c r="F5257" s="168"/>
      <c r="G5257" s="168"/>
      <c r="H5257" s="530"/>
      <c r="I5257" s="530"/>
      <c r="J5257" s="660"/>
      <c r="K5257" s="530"/>
      <c r="L5257" s="657"/>
      <c r="M5257" s="168"/>
      <c r="N5257" s="828"/>
      <c r="O5257" s="168"/>
      <c r="P5257" s="168"/>
      <c r="AB5257" s="1129" t="str">
        <f t="shared" si="101"/>
        <v/>
      </c>
    </row>
    <row r="5258" spans="1:28" ht="12.95" customHeight="1">
      <c r="A5258" s="168"/>
      <c r="B5258" s="168"/>
      <c r="C5258" s="532"/>
      <c r="D5258" s="168"/>
      <c r="E5258" s="168"/>
      <c r="F5258" s="168"/>
      <c r="G5258" s="168"/>
      <c r="H5258" s="530"/>
      <c r="I5258" s="530"/>
      <c r="J5258" s="660"/>
      <c r="K5258" s="530"/>
      <c r="L5258" s="657"/>
      <c r="M5258" s="168"/>
      <c r="N5258" s="828"/>
      <c r="O5258" s="168"/>
      <c r="P5258" s="168"/>
      <c r="AB5258" s="1129" t="str">
        <f t="shared" si="101"/>
        <v/>
      </c>
    </row>
    <row r="5259" spans="1:28" ht="12.95" customHeight="1">
      <c r="A5259" s="168"/>
      <c r="B5259" s="168"/>
      <c r="C5259" s="532"/>
      <c r="D5259" s="168"/>
      <c r="E5259" s="168"/>
      <c r="F5259" s="168"/>
      <c r="G5259" s="168"/>
      <c r="H5259" s="530"/>
      <c r="I5259" s="530"/>
      <c r="J5259" s="660"/>
      <c r="K5259" s="530"/>
      <c r="L5259" s="657"/>
      <c r="M5259" s="168"/>
      <c r="N5259" s="828"/>
      <c r="O5259" s="168"/>
      <c r="P5259" s="168"/>
      <c r="AB5259" s="1129" t="str">
        <f t="shared" ref="AB5259:AB5322" si="102">IF(TRIM(A5259)="","",CONCATENATE(TRIM(D5259),TRIM(E5259)))</f>
        <v/>
      </c>
    </row>
    <row r="5260" spans="1:28" ht="12.95" customHeight="1">
      <c r="A5260" s="168"/>
      <c r="B5260" s="168"/>
      <c r="C5260" s="532"/>
      <c r="D5260" s="168"/>
      <c r="E5260" s="168"/>
      <c r="F5260" s="168"/>
      <c r="G5260" s="168"/>
      <c r="H5260" s="530"/>
      <c r="I5260" s="530"/>
      <c r="J5260" s="660"/>
      <c r="K5260" s="530"/>
      <c r="L5260" s="657"/>
      <c r="M5260" s="168"/>
      <c r="N5260" s="828"/>
      <c r="O5260" s="168"/>
      <c r="P5260" s="168"/>
      <c r="AB5260" s="1129" t="str">
        <f t="shared" si="102"/>
        <v/>
      </c>
    </row>
    <row r="5261" spans="1:28" ht="12.95" customHeight="1">
      <c r="A5261" s="168"/>
      <c r="B5261" s="168"/>
      <c r="C5261" s="532"/>
      <c r="D5261" s="168"/>
      <c r="E5261" s="168"/>
      <c r="F5261" s="168"/>
      <c r="G5261" s="168"/>
      <c r="H5261" s="530"/>
      <c r="I5261" s="530"/>
      <c r="J5261" s="660"/>
      <c r="K5261" s="530"/>
      <c r="L5261" s="657"/>
      <c r="M5261" s="168"/>
      <c r="N5261" s="828"/>
      <c r="O5261" s="168"/>
      <c r="P5261" s="168"/>
      <c r="AB5261" s="1129" t="str">
        <f t="shared" si="102"/>
        <v/>
      </c>
    </row>
    <row r="5262" spans="1:28" ht="12.95" customHeight="1">
      <c r="A5262" s="168"/>
      <c r="B5262" s="168"/>
      <c r="C5262" s="532"/>
      <c r="D5262" s="168"/>
      <c r="E5262" s="168"/>
      <c r="F5262" s="168"/>
      <c r="G5262" s="168"/>
      <c r="H5262" s="530"/>
      <c r="I5262" s="530"/>
      <c r="J5262" s="660"/>
      <c r="K5262" s="530"/>
      <c r="L5262" s="657"/>
      <c r="M5262" s="168"/>
      <c r="N5262" s="828"/>
      <c r="O5262" s="168"/>
      <c r="P5262" s="168"/>
      <c r="AB5262" s="1129" t="str">
        <f t="shared" si="102"/>
        <v/>
      </c>
    </row>
    <row r="5263" spans="1:28" ht="12.95" customHeight="1">
      <c r="A5263" s="168"/>
      <c r="B5263" s="168"/>
      <c r="C5263" s="532"/>
      <c r="D5263" s="168"/>
      <c r="E5263" s="168"/>
      <c r="F5263" s="168"/>
      <c r="G5263" s="168"/>
      <c r="H5263" s="530"/>
      <c r="I5263" s="530"/>
      <c r="J5263" s="660"/>
      <c r="K5263" s="530"/>
      <c r="L5263" s="657"/>
      <c r="M5263" s="168"/>
      <c r="N5263" s="828"/>
      <c r="O5263" s="168"/>
      <c r="P5263" s="168"/>
      <c r="AB5263" s="1129" t="str">
        <f t="shared" si="102"/>
        <v/>
      </c>
    </row>
    <row r="5264" spans="1:28" ht="12.95" customHeight="1">
      <c r="A5264" s="168"/>
      <c r="B5264" s="168"/>
      <c r="C5264" s="532"/>
      <c r="D5264" s="168"/>
      <c r="E5264" s="168"/>
      <c r="F5264" s="168"/>
      <c r="G5264" s="168"/>
      <c r="H5264" s="530"/>
      <c r="I5264" s="530"/>
      <c r="J5264" s="660"/>
      <c r="K5264" s="530"/>
      <c r="L5264" s="657"/>
      <c r="M5264" s="168"/>
      <c r="N5264" s="828"/>
      <c r="O5264" s="168"/>
      <c r="P5264" s="168"/>
      <c r="AB5264" s="1129" t="str">
        <f t="shared" si="102"/>
        <v/>
      </c>
    </row>
    <row r="5265" spans="1:28" ht="12.95" customHeight="1">
      <c r="A5265" s="168"/>
      <c r="B5265" s="168"/>
      <c r="C5265" s="532"/>
      <c r="D5265" s="168"/>
      <c r="E5265" s="168"/>
      <c r="F5265" s="168"/>
      <c r="G5265" s="168"/>
      <c r="H5265" s="530"/>
      <c r="I5265" s="530"/>
      <c r="J5265" s="660"/>
      <c r="K5265" s="530"/>
      <c r="L5265" s="657"/>
      <c r="M5265" s="168"/>
      <c r="N5265" s="828"/>
      <c r="O5265" s="168"/>
      <c r="P5265" s="168"/>
      <c r="AB5265" s="1129" t="str">
        <f t="shared" si="102"/>
        <v/>
      </c>
    </row>
    <row r="5266" spans="1:28" ht="12.95" customHeight="1">
      <c r="A5266" s="168"/>
      <c r="B5266" s="168"/>
      <c r="C5266" s="532"/>
      <c r="D5266" s="168"/>
      <c r="E5266" s="168"/>
      <c r="F5266" s="168"/>
      <c r="G5266" s="168"/>
      <c r="H5266" s="530"/>
      <c r="I5266" s="530"/>
      <c r="J5266" s="660"/>
      <c r="K5266" s="530"/>
      <c r="L5266" s="657"/>
      <c r="M5266" s="168"/>
      <c r="N5266" s="828"/>
      <c r="O5266" s="168"/>
      <c r="P5266" s="168"/>
      <c r="AB5266" s="1129" t="str">
        <f t="shared" si="102"/>
        <v/>
      </c>
    </row>
    <row r="5267" spans="1:28" ht="12.95" customHeight="1">
      <c r="A5267" s="168"/>
      <c r="B5267" s="168"/>
      <c r="C5267" s="532"/>
      <c r="D5267" s="168"/>
      <c r="E5267" s="168"/>
      <c r="F5267" s="168"/>
      <c r="G5267" s="168"/>
      <c r="H5267" s="530"/>
      <c r="I5267" s="530"/>
      <c r="J5267" s="660"/>
      <c r="K5267" s="530"/>
      <c r="L5267" s="657"/>
      <c r="M5267" s="168"/>
      <c r="N5267" s="828"/>
      <c r="O5267" s="168"/>
      <c r="P5267" s="168"/>
      <c r="AB5267" s="1129" t="str">
        <f t="shared" si="102"/>
        <v/>
      </c>
    </row>
    <row r="5268" spans="1:28" ht="12.95" customHeight="1">
      <c r="A5268" s="168"/>
      <c r="B5268" s="168"/>
      <c r="C5268" s="532"/>
      <c r="D5268" s="168"/>
      <c r="E5268" s="168"/>
      <c r="F5268" s="168"/>
      <c r="G5268" s="168"/>
      <c r="H5268" s="530"/>
      <c r="I5268" s="530"/>
      <c r="J5268" s="660"/>
      <c r="K5268" s="530"/>
      <c r="L5268" s="657"/>
      <c r="M5268" s="168"/>
      <c r="N5268" s="828"/>
      <c r="O5268" s="168"/>
      <c r="P5268" s="168"/>
      <c r="AB5268" s="1129" t="str">
        <f t="shared" si="102"/>
        <v/>
      </c>
    </row>
    <row r="5269" spans="1:28" ht="12.95" customHeight="1">
      <c r="A5269" s="168"/>
      <c r="B5269" s="168"/>
      <c r="C5269" s="532"/>
      <c r="D5269" s="168"/>
      <c r="E5269" s="168"/>
      <c r="F5269" s="168"/>
      <c r="G5269" s="168"/>
      <c r="H5269" s="530"/>
      <c r="I5269" s="530"/>
      <c r="J5269" s="660"/>
      <c r="K5269" s="530"/>
      <c r="L5269" s="657"/>
      <c r="M5269" s="168"/>
      <c r="N5269" s="828"/>
      <c r="O5269" s="168"/>
      <c r="P5269" s="168"/>
      <c r="AB5269" s="1129" t="str">
        <f t="shared" si="102"/>
        <v/>
      </c>
    </row>
    <row r="5270" spans="1:28" ht="12.95" customHeight="1">
      <c r="A5270" s="168"/>
      <c r="B5270" s="168"/>
      <c r="C5270" s="532"/>
      <c r="D5270" s="168"/>
      <c r="E5270" s="168"/>
      <c r="F5270" s="168"/>
      <c r="G5270" s="168"/>
      <c r="H5270" s="530"/>
      <c r="I5270" s="530"/>
      <c r="J5270" s="660"/>
      <c r="K5270" s="530"/>
      <c r="L5270" s="657"/>
      <c r="M5270" s="168"/>
      <c r="N5270" s="828"/>
      <c r="O5270" s="168"/>
      <c r="P5270" s="168"/>
      <c r="AB5270" s="1129" t="str">
        <f t="shared" si="102"/>
        <v/>
      </c>
    </row>
    <row r="5271" spans="1:28" ht="12.95" customHeight="1">
      <c r="A5271" s="168"/>
      <c r="B5271" s="168"/>
      <c r="C5271" s="532"/>
      <c r="D5271" s="168"/>
      <c r="E5271" s="168"/>
      <c r="F5271" s="168"/>
      <c r="G5271" s="168"/>
      <c r="H5271" s="530"/>
      <c r="I5271" s="530"/>
      <c r="J5271" s="660"/>
      <c r="K5271" s="530"/>
      <c r="L5271" s="657"/>
      <c r="M5271" s="168"/>
      <c r="N5271" s="828"/>
      <c r="O5271" s="168"/>
      <c r="P5271" s="168"/>
      <c r="AB5271" s="1129" t="str">
        <f t="shared" si="102"/>
        <v/>
      </c>
    </row>
    <row r="5272" spans="1:28" ht="12.95" customHeight="1">
      <c r="A5272" s="168"/>
      <c r="B5272" s="168"/>
      <c r="C5272" s="532"/>
      <c r="D5272" s="168"/>
      <c r="E5272" s="168"/>
      <c r="F5272" s="168"/>
      <c r="G5272" s="168"/>
      <c r="H5272" s="530"/>
      <c r="I5272" s="530"/>
      <c r="J5272" s="660"/>
      <c r="K5272" s="530"/>
      <c r="L5272" s="657"/>
      <c r="M5272" s="168"/>
      <c r="N5272" s="828"/>
      <c r="O5272" s="168"/>
      <c r="P5272" s="168"/>
      <c r="AB5272" s="1129" t="str">
        <f t="shared" si="102"/>
        <v/>
      </c>
    </row>
    <row r="5273" spans="1:28" ht="12.95" customHeight="1">
      <c r="A5273" s="168"/>
      <c r="B5273" s="168"/>
      <c r="C5273" s="532"/>
      <c r="D5273" s="168"/>
      <c r="E5273" s="168"/>
      <c r="F5273" s="168"/>
      <c r="G5273" s="168"/>
      <c r="H5273" s="530"/>
      <c r="I5273" s="530"/>
      <c r="J5273" s="660"/>
      <c r="K5273" s="530"/>
      <c r="L5273" s="657"/>
      <c r="M5273" s="168"/>
      <c r="N5273" s="828"/>
      <c r="O5273" s="168"/>
      <c r="P5273" s="168"/>
      <c r="AB5273" s="1129" t="str">
        <f t="shared" si="102"/>
        <v/>
      </c>
    </row>
    <row r="5274" spans="1:28" ht="12.95" customHeight="1">
      <c r="A5274" s="168"/>
      <c r="B5274" s="168"/>
      <c r="C5274" s="532"/>
      <c r="D5274" s="168"/>
      <c r="E5274" s="168"/>
      <c r="F5274" s="168"/>
      <c r="G5274" s="168"/>
      <c r="H5274" s="530"/>
      <c r="I5274" s="530"/>
      <c r="J5274" s="660"/>
      <c r="K5274" s="530"/>
      <c r="L5274" s="657"/>
      <c r="M5274" s="168"/>
      <c r="N5274" s="828"/>
      <c r="O5274" s="168"/>
      <c r="P5274" s="168"/>
      <c r="AB5274" s="1129" t="str">
        <f t="shared" si="102"/>
        <v/>
      </c>
    </row>
    <row r="5275" spans="1:28" ht="12.95" customHeight="1">
      <c r="A5275" s="168"/>
      <c r="B5275" s="168"/>
      <c r="C5275" s="532"/>
      <c r="D5275" s="168"/>
      <c r="E5275" s="168"/>
      <c r="F5275" s="168"/>
      <c r="G5275" s="168"/>
      <c r="H5275" s="530"/>
      <c r="I5275" s="530"/>
      <c r="J5275" s="660"/>
      <c r="K5275" s="530"/>
      <c r="L5275" s="657"/>
      <c r="M5275" s="168"/>
      <c r="N5275" s="828"/>
      <c r="O5275" s="168"/>
      <c r="P5275" s="168"/>
      <c r="AB5275" s="1129" t="str">
        <f t="shared" si="102"/>
        <v/>
      </c>
    </row>
    <row r="5276" spans="1:28" ht="12.95" customHeight="1">
      <c r="A5276" s="168"/>
      <c r="B5276" s="168"/>
      <c r="C5276" s="532"/>
      <c r="D5276" s="168"/>
      <c r="E5276" s="168"/>
      <c r="F5276" s="168"/>
      <c r="G5276" s="168"/>
      <c r="H5276" s="530"/>
      <c r="I5276" s="530"/>
      <c r="J5276" s="660"/>
      <c r="K5276" s="530"/>
      <c r="L5276" s="657"/>
      <c r="M5276" s="168"/>
      <c r="N5276" s="828"/>
      <c r="O5276" s="168"/>
      <c r="P5276" s="168"/>
      <c r="AB5276" s="1129" t="str">
        <f t="shared" si="102"/>
        <v/>
      </c>
    </row>
    <row r="5277" spans="1:28" ht="12.95" customHeight="1">
      <c r="A5277" s="168"/>
      <c r="B5277" s="168"/>
      <c r="C5277" s="532"/>
      <c r="D5277" s="168"/>
      <c r="E5277" s="168"/>
      <c r="F5277" s="168"/>
      <c r="G5277" s="168"/>
      <c r="H5277" s="530"/>
      <c r="I5277" s="530"/>
      <c r="J5277" s="660"/>
      <c r="K5277" s="530"/>
      <c r="L5277" s="657"/>
      <c r="M5277" s="168"/>
      <c r="N5277" s="828"/>
      <c r="O5277" s="168"/>
      <c r="P5277" s="168"/>
      <c r="AB5277" s="1129" t="str">
        <f t="shared" si="102"/>
        <v/>
      </c>
    </row>
    <row r="5278" spans="1:28" ht="12.95" customHeight="1">
      <c r="A5278" s="168"/>
      <c r="B5278" s="168"/>
      <c r="C5278" s="532"/>
      <c r="D5278" s="168"/>
      <c r="E5278" s="168"/>
      <c r="F5278" s="168"/>
      <c r="G5278" s="168"/>
      <c r="H5278" s="530"/>
      <c r="I5278" s="530"/>
      <c r="J5278" s="660"/>
      <c r="K5278" s="530"/>
      <c r="L5278" s="657"/>
      <c r="M5278" s="168"/>
      <c r="N5278" s="828"/>
      <c r="O5278" s="168"/>
      <c r="P5278" s="168"/>
      <c r="AB5278" s="1129" t="str">
        <f t="shared" si="102"/>
        <v/>
      </c>
    </row>
    <row r="5279" spans="1:28" ht="12.95" customHeight="1">
      <c r="A5279" s="168"/>
      <c r="B5279" s="168"/>
      <c r="C5279" s="532"/>
      <c r="D5279" s="168"/>
      <c r="E5279" s="168"/>
      <c r="F5279" s="168"/>
      <c r="G5279" s="168"/>
      <c r="H5279" s="530"/>
      <c r="I5279" s="530"/>
      <c r="J5279" s="660"/>
      <c r="K5279" s="530"/>
      <c r="L5279" s="657"/>
      <c r="M5279" s="168"/>
      <c r="N5279" s="828"/>
      <c r="O5279" s="168"/>
      <c r="P5279" s="168"/>
      <c r="AB5279" s="1129" t="str">
        <f t="shared" si="102"/>
        <v/>
      </c>
    </row>
    <row r="5280" spans="1:28" ht="12.95" customHeight="1">
      <c r="A5280" s="168"/>
      <c r="B5280" s="168"/>
      <c r="C5280" s="532"/>
      <c r="D5280" s="168"/>
      <c r="E5280" s="168"/>
      <c r="F5280" s="168"/>
      <c r="G5280" s="168"/>
      <c r="H5280" s="530"/>
      <c r="I5280" s="530"/>
      <c r="J5280" s="660"/>
      <c r="K5280" s="530"/>
      <c r="L5280" s="657"/>
      <c r="M5280" s="168"/>
      <c r="N5280" s="828"/>
      <c r="O5280" s="168"/>
      <c r="P5280" s="168"/>
      <c r="AB5280" s="1129" t="str">
        <f t="shared" si="102"/>
        <v/>
      </c>
    </row>
    <row r="5281" spans="1:28" ht="12.95" customHeight="1">
      <c r="A5281" s="168"/>
      <c r="B5281" s="168"/>
      <c r="C5281" s="532"/>
      <c r="D5281" s="168"/>
      <c r="E5281" s="168"/>
      <c r="F5281" s="168"/>
      <c r="G5281" s="168"/>
      <c r="H5281" s="530"/>
      <c r="I5281" s="530"/>
      <c r="J5281" s="660"/>
      <c r="K5281" s="530"/>
      <c r="L5281" s="657"/>
      <c r="M5281" s="168"/>
      <c r="N5281" s="828"/>
      <c r="O5281" s="168"/>
      <c r="P5281" s="168"/>
      <c r="AB5281" s="1129" t="str">
        <f t="shared" si="102"/>
        <v/>
      </c>
    </row>
    <row r="5282" spans="1:28" ht="12.95" customHeight="1">
      <c r="A5282" s="168"/>
      <c r="B5282" s="168"/>
      <c r="C5282" s="532"/>
      <c r="D5282" s="168"/>
      <c r="E5282" s="168"/>
      <c r="F5282" s="168"/>
      <c r="G5282" s="168"/>
      <c r="H5282" s="530"/>
      <c r="I5282" s="530"/>
      <c r="J5282" s="660"/>
      <c r="K5282" s="530"/>
      <c r="L5282" s="657"/>
      <c r="M5282" s="168"/>
      <c r="N5282" s="828"/>
      <c r="O5282" s="168"/>
      <c r="P5282" s="168"/>
      <c r="AB5282" s="1129" t="str">
        <f t="shared" si="102"/>
        <v/>
      </c>
    </row>
    <row r="5283" spans="1:28" ht="12.95" customHeight="1">
      <c r="A5283" s="168"/>
      <c r="B5283" s="168"/>
      <c r="C5283" s="532"/>
      <c r="D5283" s="168"/>
      <c r="E5283" s="168"/>
      <c r="F5283" s="168"/>
      <c r="G5283" s="168"/>
      <c r="H5283" s="530"/>
      <c r="I5283" s="530"/>
      <c r="J5283" s="660"/>
      <c r="K5283" s="530"/>
      <c r="L5283" s="657"/>
      <c r="M5283" s="168"/>
      <c r="N5283" s="828"/>
      <c r="O5283" s="168"/>
      <c r="P5283" s="168"/>
      <c r="AB5283" s="1129" t="str">
        <f t="shared" si="102"/>
        <v/>
      </c>
    </row>
    <row r="5284" spans="1:28" ht="12.95" customHeight="1">
      <c r="A5284" s="168"/>
      <c r="B5284" s="168"/>
      <c r="C5284" s="532"/>
      <c r="D5284" s="168"/>
      <c r="E5284" s="168"/>
      <c r="F5284" s="168"/>
      <c r="G5284" s="168"/>
      <c r="H5284" s="530"/>
      <c r="I5284" s="530"/>
      <c r="J5284" s="660"/>
      <c r="K5284" s="530"/>
      <c r="L5284" s="657"/>
      <c r="M5284" s="168"/>
      <c r="N5284" s="828"/>
      <c r="O5284" s="168"/>
      <c r="P5284" s="168"/>
      <c r="AB5284" s="1129" t="str">
        <f t="shared" si="102"/>
        <v/>
      </c>
    </row>
    <row r="5285" spans="1:28" ht="12.95" customHeight="1">
      <c r="A5285" s="168"/>
      <c r="B5285" s="168"/>
      <c r="C5285" s="532"/>
      <c r="D5285" s="168"/>
      <c r="E5285" s="168"/>
      <c r="F5285" s="168"/>
      <c r="G5285" s="168"/>
      <c r="H5285" s="530"/>
      <c r="I5285" s="530"/>
      <c r="J5285" s="660"/>
      <c r="K5285" s="530"/>
      <c r="L5285" s="657"/>
      <c r="M5285" s="168"/>
      <c r="N5285" s="828"/>
      <c r="O5285" s="168"/>
      <c r="P5285" s="168"/>
      <c r="AB5285" s="1129" t="str">
        <f t="shared" si="102"/>
        <v/>
      </c>
    </row>
    <row r="5286" spans="1:28" ht="12.95" customHeight="1">
      <c r="A5286" s="168"/>
      <c r="B5286" s="168"/>
      <c r="C5286" s="532"/>
      <c r="D5286" s="168"/>
      <c r="E5286" s="168"/>
      <c r="F5286" s="168"/>
      <c r="G5286" s="168"/>
      <c r="H5286" s="530"/>
      <c r="I5286" s="530"/>
      <c r="J5286" s="660"/>
      <c r="K5286" s="530"/>
      <c r="L5286" s="657"/>
      <c r="M5286" s="168"/>
      <c r="N5286" s="828"/>
      <c r="O5286" s="168"/>
      <c r="P5286" s="168"/>
      <c r="AB5286" s="1129" t="str">
        <f t="shared" si="102"/>
        <v/>
      </c>
    </row>
    <row r="5287" spans="1:28" ht="12.95" customHeight="1">
      <c r="A5287" s="168"/>
      <c r="B5287" s="168"/>
      <c r="C5287" s="532"/>
      <c r="D5287" s="168"/>
      <c r="E5287" s="168"/>
      <c r="F5287" s="168"/>
      <c r="G5287" s="168"/>
      <c r="H5287" s="530"/>
      <c r="I5287" s="530"/>
      <c r="J5287" s="660"/>
      <c r="K5287" s="530"/>
      <c r="L5287" s="657"/>
      <c r="M5287" s="168"/>
      <c r="N5287" s="828"/>
      <c r="O5287" s="168"/>
      <c r="P5287" s="168"/>
      <c r="AB5287" s="1129" t="str">
        <f t="shared" si="102"/>
        <v/>
      </c>
    </row>
    <row r="5288" spans="1:28" ht="12.95" customHeight="1">
      <c r="A5288" s="168"/>
      <c r="B5288" s="168"/>
      <c r="C5288" s="532"/>
      <c r="D5288" s="168"/>
      <c r="E5288" s="168"/>
      <c r="F5288" s="168"/>
      <c r="G5288" s="168"/>
      <c r="H5288" s="530"/>
      <c r="I5288" s="530"/>
      <c r="J5288" s="660"/>
      <c r="K5288" s="530"/>
      <c r="L5288" s="657"/>
      <c r="M5288" s="168"/>
      <c r="N5288" s="828"/>
      <c r="O5288" s="168"/>
      <c r="P5288" s="168"/>
      <c r="AB5288" s="1129" t="str">
        <f t="shared" si="102"/>
        <v/>
      </c>
    </row>
    <row r="5289" spans="1:28" ht="12.95" customHeight="1">
      <c r="A5289" s="168"/>
      <c r="B5289" s="168"/>
      <c r="C5289" s="532"/>
      <c r="D5289" s="168"/>
      <c r="E5289" s="168"/>
      <c r="F5289" s="168"/>
      <c r="G5289" s="168"/>
      <c r="H5289" s="530"/>
      <c r="I5289" s="530"/>
      <c r="J5289" s="660"/>
      <c r="K5289" s="530"/>
      <c r="L5289" s="657"/>
      <c r="M5289" s="168"/>
      <c r="N5289" s="828"/>
      <c r="O5289" s="168"/>
      <c r="P5289" s="168"/>
      <c r="AB5289" s="1129" t="str">
        <f t="shared" si="102"/>
        <v/>
      </c>
    </row>
    <row r="5290" spans="1:28" ht="12.95" customHeight="1">
      <c r="A5290" s="168"/>
      <c r="B5290" s="168"/>
      <c r="C5290" s="532"/>
      <c r="D5290" s="168"/>
      <c r="E5290" s="168"/>
      <c r="F5290" s="168"/>
      <c r="G5290" s="168"/>
      <c r="H5290" s="530"/>
      <c r="I5290" s="530"/>
      <c r="J5290" s="660"/>
      <c r="K5290" s="530"/>
      <c r="L5290" s="657"/>
      <c r="M5290" s="168"/>
      <c r="N5290" s="828"/>
      <c r="O5290" s="168"/>
      <c r="P5290" s="168"/>
      <c r="AB5290" s="1129" t="str">
        <f t="shared" si="102"/>
        <v/>
      </c>
    </row>
    <row r="5291" spans="1:28" ht="12.95" customHeight="1">
      <c r="A5291" s="168"/>
      <c r="B5291" s="168"/>
      <c r="C5291" s="532"/>
      <c r="D5291" s="168"/>
      <c r="E5291" s="168"/>
      <c r="F5291" s="168"/>
      <c r="G5291" s="168"/>
      <c r="H5291" s="530"/>
      <c r="I5291" s="530"/>
      <c r="J5291" s="660"/>
      <c r="K5291" s="530"/>
      <c r="L5291" s="657"/>
      <c r="M5291" s="168"/>
      <c r="N5291" s="828"/>
      <c r="O5291" s="168"/>
      <c r="P5291" s="168"/>
      <c r="AB5291" s="1129" t="str">
        <f t="shared" si="102"/>
        <v/>
      </c>
    </row>
    <row r="5292" spans="1:28" ht="12.95" customHeight="1">
      <c r="A5292" s="168"/>
      <c r="B5292" s="168"/>
      <c r="C5292" s="532"/>
      <c r="D5292" s="168"/>
      <c r="E5292" s="168"/>
      <c r="F5292" s="168"/>
      <c r="G5292" s="168"/>
      <c r="H5292" s="530"/>
      <c r="I5292" s="530"/>
      <c r="J5292" s="660"/>
      <c r="K5292" s="530"/>
      <c r="L5292" s="657"/>
      <c r="M5292" s="168"/>
      <c r="N5292" s="828"/>
      <c r="O5292" s="168"/>
      <c r="P5292" s="168"/>
      <c r="AB5292" s="1129" t="str">
        <f t="shared" si="102"/>
        <v/>
      </c>
    </row>
    <row r="5293" spans="1:28" ht="12.95" customHeight="1">
      <c r="A5293" s="168"/>
      <c r="B5293" s="168"/>
      <c r="C5293" s="532"/>
      <c r="D5293" s="168"/>
      <c r="E5293" s="168"/>
      <c r="F5293" s="168"/>
      <c r="G5293" s="168"/>
      <c r="H5293" s="530"/>
      <c r="I5293" s="530"/>
      <c r="J5293" s="660"/>
      <c r="K5293" s="530"/>
      <c r="L5293" s="657"/>
      <c r="M5293" s="168"/>
      <c r="N5293" s="828"/>
      <c r="O5293" s="168"/>
      <c r="P5293" s="168"/>
      <c r="AB5293" s="1129" t="str">
        <f t="shared" si="102"/>
        <v/>
      </c>
    </row>
    <row r="5294" spans="1:28" ht="12.95" customHeight="1">
      <c r="A5294" s="168"/>
      <c r="B5294" s="168"/>
      <c r="C5294" s="532"/>
      <c r="D5294" s="168"/>
      <c r="E5294" s="168"/>
      <c r="F5294" s="168"/>
      <c r="G5294" s="168"/>
      <c r="H5294" s="530"/>
      <c r="I5294" s="530"/>
      <c r="J5294" s="660"/>
      <c r="K5294" s="530"/>
      <c r="L5294" s="657"/>
      <c r="M5294" s="168"/>
      <c r="N5294" s="828"/>
      <c r="O5294" s="168"/>
      <c r="P5294" s="168"/>
      <c r="AB5294" s="1129" t="str">
        <f t="shared" si="102"/>
        <v/>
      </c>
    </row>
    <row r="5295" spans="1:28" ht="12.95" customHeight="1">
      <c r="A5295" s="168"/>
      <c r="B5295" s="168"/>
      <c r="C5295" s="532"/>
      <c r="D5295" s="168"/>
      <c r="E5295" s="168"/>
      <c r="F5295" s="168"/>
      <c r="G5295" s="168"/>
      <c r="H5295" s="530"/>
      <c r="I5295" s="530"/>
      <c r="J5295" s="660"/>
      <c r="K5295" s="530"/>
      <c r="L5295" s="657"/>
      <c r="M5295" s="168"/>
      <c r="N5295" s="828"/>
      <c r="O5295" s="168"/>
      <c r="P5295" s="168"/>
      <c r="AB5295" s="1129" t="str">
        <f t="shared" si="102"/>
        <v/>
      </c>
    </row>
    <row r="5296" spans="1:28" ht="12.95" customHeight="1">
      <c r="A5296" s="168"/>
      <c r="B5296" s="168"/>
      <c r="C5296" s="532"/>
      <c r="D5296" s="168"/>
      <c r="E5296" s="168"/>
      <c r="F5296" s="168"/>
      <c r="G5296" s="168"/>
      <c r="H5296" s="530"/>
      <c r="I5296" s="530"/>
      <c r="J5296" s="660"/>
      <c r="K5296" s="530"/>
      <c r="L5296" s="657"/>
      <c r="M5296" s="168"/>
      <c r="N5296" s="828"/>
      <c r="O5296" s="168"/>
      <c r="P5296" s="168"/>
      <c r="AB5296" s="1129" t="str">
        <f t="shared" si="102"/>
        <v/>
      </c>
    </row>
    <row r="5297" spans="1:28" ht="12.95" customHeight="1">
      <c r="A5297" s="168"/>
      <c r="B5297" s="168"/>
      <c r="C5297" s="532"/>
      <c r="D5297" s="168"/>
      <c r="E5297" s="168"/>
      <c r="F5297" s="168"/>
      <c r="G5297" s="168"/>
      <c r="H5297" s="530"/>
      <c r="I5297" s="530"/>
      <c r="J5297" s="660"/>
      <c r="K5297" s="530"/>
      <c r="L5297" s="657"/>
      <c r="M5297" s="168"/>
      <c r="N5297" s="828"/>
      <c r="O5297" s="168"/>
      <c r="P5297" s="168"/>
      <c r="AB5297" s="1129" t="str">
        <f t="shared" si="102"/>
        <v/>
      </c>
    </row>
    <row r="5298" spans="1:28" ht="12.95" customHeight="1">
      <c r="A5298" s="168"/>
      <c r="B5298" s="168"/>
      <c r="C5298" s="532"/>
      <c r="D5298" s="168"/>
      <c r="E5298" s="168"/>
      <c r="F5298" s="168"/>
      <c r="G5298" s="168"/>
      <c r="H5298" s="530"/>
      <c r="I5298" s="530"/>
      <c r="J5298" s="660"/>
      <c r="K5298" s="530"/>
      <c r="L5298" s="657"/>
      <c r="M5298" s="168"/>
      <c r="N5298" s="828"/>
      <c r="O5298" s="168"/>
      <c r="P5298" s="168"/>
      <c r="AB5298" s="1129" t="str">
        <f t="shared" si="102"/>
        <v/>
      </c>
    </row>
    <row r="5299" spans="1:28" ht="12.95" customHeight="1">
      <c r="A5299" s="168"/>
      <c r="B5299" s="168"/>
      <c r="C5299" s="532"/>
      <c r="D5299" s="168"/>
      <c r="E5299" s="168"/>
      <c r="F5299" s="168"/>
      <c r="G5299" s="168"/>
      <c r="H5299" s="530"/>
      <c r="I5299" s="530"/>
      <c r="J5299" s="660"/>
      <c r="K5299" s="530"/>
      <c r="L5299" s="657"/>
      <c r="M5299" s="168"/>
      <c r="N5299" s="828"/>
      <c r="O5299" s="168"/>
      <c r="P5299" s="168"/>
      <c r="AB5299" s="1129" t="str">
        <f t="shared" si="102"/>
        <v/>
      </c>
    </row>
    <row r="5300" spans="1:28" ht="12.95" customHeight="1">
      <c r="A5300" s="168"/>
      <c r="B5300" s="168"/>
      <c r="C5300" s="532"/>
      <c r="D5300" s="168"/>
      <c r="E5300" s="168"/>
      <c r="F5300" s="168"/>
      <c r="G5300" s="168"/>
      <c r="H5300" s="530"/>
      <c r="I5300" s="530"/>
      <c r="J5300" s="660"/>
      <c r="K5300" s="530"/>
      <c r="L5300" s="657"/>
      <c r="M5300" s="168"/>
      <c r="N5300" s="828"/>
      <c r="O5300" s="168"/>
      <c r="P5300" s="168"/>
      <c r="AB5300" s="1129" t="str">
        <f t="shared" si="102"/>
        <v/>
      </c>
    </row>
    <row r="5301" spans="1:28" ht="12.95" customHeight="1">
      <c r="A5301" s="168"/>
      <c r="B5301" s="168"/>
      <c r="C5301" s="532"/>
      <c r="D5301" s="168"/>
      <c r="E5301" s="168"/>
      <c r="F5301" s="168"/>
      <c r="G5301" s="168"/>
      <c r="H5301" s="530"/>
      <c r="I5301" s="530"/>
      <c r="J5301" s="660"/>
      <c r="K5301" s="530"/>
      <c r="L5301" s="657"/>
      <c r="M5301" s="168"/>
      <c r="N5301" s="828"/>
      <c r="O5301" s="168"/>
      <c r="P5301" s="168"/>
      <c r="AB5301" s="1129" t="str">
        <f t="shared" si="102"/>
        <v/>
      </c>
    </row>
    <row r="5302" spans="1:28" ht="12.95" customHeight="1">
      <c r="A5302" s="168"/>
      <c r="B5302" s="168"/>
      <c r="C5302" s="532"/>
      <c r="D5302" s="168"/>
      <c r="E5302" s="168"/>
      <c r="F5302" s="168"/>
      <c r="G5302" s="168"/>
      <c r="H5302" s="530"/>
      <c r="I5302" s="530"/>
      <c r="J5302" s="660"/>
      <c r="K5302" s="530"/>
      <c r="L5302" s="657"/>
      <c r="M5302" s="168"/>
      <c r="N5302" s="828"/>
      <c r="O5302" s="168"/>
      <c r="P5302" s="168"/>
      <c r="AB5302" s="1129" t="str">
        <f t="shared" si="102"/>
        <v/>
      </c>
    </row>
    <row r="5303" spans="1:28" ht="12.95" customHeight="1">
      <c r="A5303" s="168"/>
      <c r="B5303" s="168"/>
      <c r="C5303" s="532"/>
      <c r="D5303" s="168"/>
      <c r="E5303" s="168"/>
      <c r="F5303" s="168"/>
      <c r="G5303" s="168"/>
      <c r="H5303" s="530"/>
      <c r="I5303" s="530"/>
      <c r="J5303" s="660"/>
      <c r="K5303" s="530"/>
      <c r="L5303" s="657"/>
      <c r="M5303" s="168"/>
      <c r="N5303" s="828"/>
      <c r="O5303" s="168"/>
      <c r="P5303" s="168"/>
      <c r="AB5303" s="1129" t="str">
        <f t="shared" si="102"/>
        <v/>
      </c>
    </row>
    <row r="5304" spans="1:28" ht="12.95" customHeight="1">
      <c r="A5304" s="168"/>
      <c r="B5304" s="168"/>
      <c r="C5304" s="532"/>
      <c r="D5304" s="168"/>
      <c r="E5304" s="168"/>
      <c r="F5304" s="168"/>
      <c r="G5304" s="168"/>
      <c r="H5304" s="530"/>
      <c r="I5304" s="530"/>
      <c r="J5304" s="660"/>
      <c r="K5304" s="530"/>
      <c r="L5304" s="657"/>
      <c r="M5304" s="168"/>
      <c r="N5304" s="828"/>
      <c r="O5304" s="168"/>
      <c r="P5304" s="168"/>
      <c r="AB5304" s="1129" t="str">
        <f t="shared" si="102"/>
        <v/>
      </c>
    </row>
    <row r="5305" spans="1:28" ht="12.95" customHeight="1">
      <c r="A5305" s="168"/>
      <c r="B5305" s="168"/>
      <c r="C5305" s="532"/>
      <c r="D5305" s="168"/>
      <c r="E5305" s="168"/>
      <c r="F5305" s="168"/>
      <c r="G5305" s="168"/>
      <c r="H5305" s="530"/>
      <c r="I5305" s="530"/>
      <c r="J5305" s="660"/>
      <c r="K5305" s="530"/>
      <c r="L5305" s="657"/>
      <c r="M5305" s="168"/>
      <c r="N5305" s="828"/>
      <c r="O5305" s="168"/>
      <c r="P5305" s="168"/>
      <c r="AB5305" s="1129" t="str">
        <f t="shared" si="102"/>
        <v/>
      </c>
    </row>
    <row r="5306" spans="1:28" ht="12.95" customHeight="1">
      <c r="A5306" s="168"/>
      <c r="B5306" s="168"/>
      <c r="C5306" s="532"/>
      <c r="D5306" s="168"/>
      <c r="E5306" s="168"/>
      <c r="F5306" s="168"/>
      <c r="G5306" s="168"/>
      <c r="H5306" s="530"/>
      <c r="I5306" s="530"/>
      <c r="J5306" s="660"/>
      <c r="K5306" s="530"/>
      <c r="L5306" s="657"/>
      <c r="M5306" s="168"/>
      <c r="N5306" s="828"/>
      <c r="O5306" s="168"/>
      <c r="P5306" s="168"/>
      <c r="AB5306" s="1129" t="str">
        <f t="shared" si="102"/>
        <v/>
      </c>
    </row>
    <row r="5307" spans="1:28" ht="12.95" customHeight="1">
      <c r="A5307" s="168"/>
      <c r="B5307" s="168"/>
      <c r="C5307" s="532"/>
      <c r="D5307" s="168"/>
      <c r="E5307" s="168"/>
      <c r="F5307" s="168"/>
      <c r="G5307" s="168"/>
      <c r="H5307" s="530"/>
      <c r="I5307" s="530"/>
      <c r="J5307" s="660"/>
      <c r="K5307" s="530"/>
      <c r="L5307" s="657"/>
      <c r="M5307" s="168"/>
      <c r="N5307" s="828"/>
      <c r="O5307" s="168"/>
      <c r="P5307" s="168"/>
      <c r="AB5307" s="1129" t="str">
        <f t="shared" si="102"/>
        <v/>
      </c>
    </row>
    <row r="5308" spans="1:28" ht="12.95" customHeight="1">
      <c r="A5308" s="168"/>
      <c r="B5308" s="168"/>
      <c r="C5308" s="532"/>
      <c r="D5308" s="168"/>
      <c r="E5308" s="168"/>
      <c r="F5308" s="168"/>
      <c r="G5308" s="168"/>
      <c r="H5308" s="530"/>
      <c r="I5308" s="530"/>
      <c r="J5308" s="660"/>
      <c r="K5308" s="530"/>
      <c r="L5308" s="657"/>
      <c r="M5308" s="168"/>
      <c r="N5308" s="828"/>
      <c r="O5308" s="168"/>
      <c r="P5308" s="168"/>
      <c r="AB5308" s="1129" t="str">
        <f t="shared" si="102"/>
        <v/>
      </c>
    </row>
    <row r="5309" spans="1:28" ht="12.95" customHeight="1">
      <c r="A5309" s="168"/>
      <c r="B5309" s="168"/>
      <c r="C5309" s="532"/>
      <c r="D5309" s="168"/>
      <c r="E5309" s="168"/>
      <c r="F5309" s="168"/>
      <c r="G5309" s="168"/>
      <c r="H5309" s="530"/>
      <c r="I5309" s="530"/>
      <c r="J5309" s="660"/>
      <c r="K5309" s="530"/>
      <c r="L5309" s="657"/>
      <c r="M5309" s="168"/>
      <c r="N5309" s="828"/>
      <c r="O5309" s="168"/>
      <c r="P5309" s="168"/>
      <c r="AB5309" s="1129" t="str">
        <f t="shared" si="102"/>
        <v/>
      </c>
    </row>
    <row r="5310" spans="1:28" ht="12.95" customHeight="1">
      <c r="A5310" s="168"/>
      <c r="B5310" s="168"/>
      <c r="C5310" s="532"/>
      <c r="D5310" s="168"/>
      <c r="E5310" s="168"/>
      <c r="F5310" s="168"/>
      <c r="G5310" s="168"/>
      <c r="H5310" s="530"/>
      <c r="I5310" s="530"/>
      <c r="J5310" s="660"/>
      <c r="K5310" s="530"/>
      <c r="L5310" s="657"/>
      <c r="M5310" s="168"/>
      <c r="N5310" s="828"/>
      <c r="O5310" s="168"/>
      <c r="P5310" s="168"/>
      <c r="AB5310" s="1129" t="str">
        <f t="shared" si="102"/>
        <v/>
      </c>
    </row>
    <row r="5311" spans="1:28" ht="12.95" customHeight="1">
      <c r="A5311" s="168"/>
      <c r="B5311" s="168"/>
      <c r="C5311" s="532"/>
      <c r="D5311" s="168"/>
      <c r="E5311" s="168"/>
      <c r="F5311" s="168"/>
      <c r="G5311" s="168"/>
      <c r="H5311" s="530"/>
      <c r="I5311" s="530"/>
      <c r="J5311" s="660"/>
      <c r="K5311" s="530"/>
      <c r="L5311" s="657"/>
      <c r="M5311" s="168"/>
      <c r="N5311" s="828"/>
      <c r="O5311" s="168"/>
      <c r="P5311" s="168"/>
      <c r="AB5311" s="1129" t="str">
        <f t="shared" si="102"/>
        <v/>
      </c>
    </row>
    <row r="5312" spans="1:28" ht="12.95" customHeight="1">
      <c r="A5312" s="168"/>
      <c r="B5312" s="168"/>
      <c r="C5312" s="532"/>
      <c r="D5312" s="168"/>
      <c r="E5312" s="168"/>
      <c r="F5312" s="168"/>
      <c r="G5312" s="168"/>
      <c r="H5312" s="530"/>
      <c r="I5312" s="530"/>
      <c r="J5312" s="660"/>
      <c r="K5312" s="530"/>
      <c r="L5312" s="657"/>
      <c r="M5312" s="168"/>
      <c r="N5312" s="828"/>
      <c r="O5312" s="168"/>
      <c r="P5312" s="168"/>
      <c r="AB5312" s="1129" t="str">
        <f t="shared" si="102"/>
        <v/>
      </c>
    </row>
    <row r="5313" spans="1:28" ht="12.95" customHeight="1">
      <c r="A5313" s="168"/>
      <c r="B5313" s="168"/>
      <c r="C5313" s="532"/>
      <c r="D5313" s="168"/>
      <c r="E5313" s="168"/>
      <c r="F5313" s="168"/>
      <c r="G5313" s="168"/>
      <c r="H5313" s="530"/>
      <c r="I5313" s="530"/>
      <c r="J5313" s="660"/>
      <c r="K5313" s="530"/>
      <c r="L5313" s="657"/>
      <c r="M5313" s="168"/>
      <c r="N5313" s="828"/>
      <c r="O5313" s="168"/>
      <c r="P5313" s="168"/>
      <c r="AB5313" s="1129" t="str">
        <f t="shared" si="102"/>
        <v/>
      </c>
    </row>
    <row r="5314" spans="1:28" ht="12.95" customHeight="1">
      <c r="A5314" s="168"/>
      <c r="B5314" s="168"/>
      <c r="C5314" s="532"/>
      <c r="D5314" s="168"/>
      <c r="E5314" s="168"/>
      <c r="F5314" s="168"/>
      <c r="G5314" s="168"/>
      <c r="H5314" s="530"/>
      <c r="I5314" s="530"/>
      <c r="J5314" s="660"/>
      <c r="K5314" s="530"/>
      <c r="L5314" s="657"/>
      <c r="M5314" s="168"/>
      <c r="N5314" s="828"/>
      <c r="O5314" s="168"/>
      <c r="P5314" s="168"/>
      <c r="AB5314" s="1129" t="str">
        <f t="shared" si="102"/>
        <v/>
      </c>
    </row>
    <row r="5315" spans="1:28" ht="12.95" customHeight="1">
      <c r="A5315" s="168"/>
      <c r="B5315" s="168"/>
      <c r="C5315" s="532"/>
      <c r="D5315" s="168"/>
      <c r="E5315" s="168"/>
      <c r="F5315" s="168"/>
      <c r="G5315" s="168"/>
      <c r="H5315" s="530"/>
      <c r="I5315" s="530"/>
      <c r="J5315" s="660"/>
      <c r="K5315" s="530"/>
      <c r="L5315" s="657"/>
      <c r="M5315" s="168"/>
      <c r="N5315" s="828"/>
      <c r="O5315" s="168"/>
      <c r="P5315" s="168"/>
      <c r="AB5315" s="1129" t="str">
        <f t="shared" si="102"/>
        <v/>
      </c>
    </row>
    <row r="5316" spans="1:28" ht="12.95" customHeight="1">
      <c r="A5316" s="168"/>
      <c r="B5316" s="168"/>
      <c r="C5316" s="532"/>
      <c r="D5316" s="168"/>
      <c r="E5316" s="168"/>
      <c r="F5316" s="168"/>
      <c r="G5316" s="168"/>
      <c r="H5316" s="530"/>
      <c r="I5316" s="530"/>
      <c r="J5316" s="660"/>
      <c r="K5316" s="530"/>
      <c r="L5316" s="657"/>
      <c r="M5316" s="168"/>
      <c r="N5316" s="828"/>
      <c r="O5316" s="168"/>
      <c r="P5316" s="168"/>
      <c r="AB5316" s="1129" t="str">
        <f t="shared" si="102"/>
        <v/>
      </c>
    </row>
    <row r="5317" spans="1:28" ht="12.95" customHeight="1">
      <c r="A5317" s="168"/>
      <c r="B5317" s="168"/>
      <c r="C5317" s="532"/>
      <c r="D5317" s="168"/>
      <c r="E5317" s="168"/>
      <c r="F5317" s="168"/>
      <c r="G5317" s="168"/>
      <c r="H5317" s="530"/>
      <c r="I5317" s="530"/>
      <c r="J5317" s="660"/>
      <c r="K5317" s="530"/>
      <c r="L5317" s="657"/>
      <c r="M5317" s="168"/>
      <c r="N5317" s="828"/>
      <c r="O5317" s="168"/>
      <c r="P5317" s="168"/>
      <c r="AB5317" s="1129" t="str">
        <f t="shared" si="102"/>
        <v/>
      </c>
    </row>
    <row r="5318" spans="1:28" ht="12.95" customHeight="1">
      <c r="A5318" s="168"/>
      <c r="B5318" s="168"/>
      <c r="C5318" s="532"/>
      <c r="D5318" s="168"/>
      <c r="E5318" s="168"/>
      <c r="F5318" s="168"/>
      <c r="G5318" s="168"/>
      <c r="H5318" s="530"/>
      <c r="I5318" s="530"/>
      <c r="J5318" s="660"/>
      <c r="K5318" s="530"/>
      <c r="L5318" s="657"/>
      <c r="M5318" s="168"/>
      <c r="N5318" s="828"/>
      <c r="O5318" s="168"/>
      <c r="P5318" s="168"/>
      <c r="AB5318" s="1129" t="str">
        <f t="shared" si="102"/>
        <v/>
      </c>
    </row>
    <row r="5319" spans="1:28" ht="12.95" customHeight="1">
      <c r="A5319" s="168"/>
      <c r="B5319" s="168"/>
      <c r="C5319" s="532"/>
      <c r="D5319" s="168"/>
      <c r="E5319" s="168"/>
      <c r="F5319" s="168"/>
      <c r="G5319" s="168"/>
      <c r="H5319" s="530"/>
      <c r="I5319" s="530"/>
      <c r="J5319" s="660"/>
      <c r="K5319" s="530"/>
      <c r="L5319" s="657"/>
      <c r="M5319" s="168"/>
      <c r="N5319" s="828"/>
      <c r="O5319" s="168"/>
      <c r="P5319" s="168"/>
      <c r="AB5319" s="1129" t="str">
        <f t="shared" si="102"/>
        <v/>
      </c>
    </row>
    <row r="5320" spans="1:28" ht="12.95" customHeight="1">
      <c r="A5320" s="168"/>
      <c r="B5320" s="168"/>
      <c r="C5320" s="532"/>
      <c r="D5320" s="168"/>
      <c r="E5320" s="168"/>
      <c r="F5320" s="168"/>
      <c r="G5320" s="168"/>
      <c r="H5320" s="530"/>
      <c r="I5320" s="530"/>
      <c r="J5320" s="660"/>
      <c r="K5320" s="530"/>
      <c r="L5320" s="657"/>
      <c r="M5320" s="168"/>
      <c r="N5320" s="828"/>
      <c r="O5320" s="168"/>
      <c r="P5320" s="168"/>
      <c r="AB5320" s="1129" t="str">
        <f t="shared" si="102"/>
        <v/>
      </c>
    </row>
    <row r="5321" spans="1:28" ht="12.95" customHeight="1">
      <c r="A5321" s="168"/>
      <c r="B5321" s="168"/>
      <c r="C5321" s="532"/>
      <c r="D5321" s="168"/>
      <c r="E5321" s="168"/>
      <c r="F5321" s="168"/>
      <c r="G5321" s="168"/>
      <c r="H5321" s="530"/>
      <c r="I5321" s="530"/>
      <c r="J5321" s="660"/>
      <c r="K5321" s="530"/>
      <c r="L5321" s="657"/>
      <c r="M5321" s="168"/>
      <c r="N5321" s="828"/>
      <c r="O5321" s="168"/>
      <c r="P5321" s="168"/>
      <c r="AB5321" s="1129" t="str">
        <f t="shared" si="102"/>
        <v/>
      </c>
    </row>
    <row r="5322" spans="1:28" ht="12.95" customHeight="1">
      <c r="A5322" s="168"/>
      <c r="B5322" s="168"/>
      <c r="C5322" s="532"/>
      <c r="D5322" s="168"/>
      <c r="E5322" s="168"/>
      <c r="F5322" s="168"/>
      <c r="G5322" s="168"/>
      <c r="H5322" s="530"/>
      <c r="I5322" s="530"/>
      <c r="J5322" s="660"/>
      <c r="K5322" s="530"/>
      <c r="L5322" s="657"/>
      <c r="M5322" s="168"/>
      <c r="N5322" s="828"/>
      <c r="O5322" s="168"/>
      <c r="P5322" s="168"/>
      <c r="AB5322" s="1129" t="str">
        <f t="shared" si="102"/>
        <v/>
      </c>
    </row>
    <row r="5323" spans="1:28" ht="12.95" customHeight="1">
      <c r="A5323" s="168"/>
      <c r="B5323" s="168"/>
      <c r="C5323" s="532"/>
      <c r="D5323" s="168"/>
      <c r="E5323" s="168"/>
      <c r="F5323" s="168"/>
      <c r="G5323" s="168"/>
      <c r="H5323" s="530"/>
      <c r="I5323" s="530"/>
      <c r="J5323" s="660"/>
      <c r="K5323" s="530"/>
      <c r="L5323" s="657"/>
      <c r="M5323" s="168"/>
      <c r="N5323" s="828"/>
      <c r="O5323" s="168"/>
      <c r="P5323" s="168"/>
      <c r="AB5323" s="1129" t="str">
        <f t="shared" ref="AB5323:AB5386" si="103">IF(TRIM(A5323)="","",CONCATENATE(TRIM(D5323),TRIM(E5323)))</f>
        <v/>
      </c>
    </row>
    <row r="5324" spans="1:28" ht="12.95" customHeight="1">
      <c r="A5324" s="168"/>
      <c r="B5324" s="168"/>
      <c r="C5324" s="532"/>
      <c r="D5324" s="168"/>
      <c r="E5324" s="168"/>
      <c r="F5324" s="168"/>
      <c r="G5324" s="168"/>
      <c r="H5324" s="530"/>
      <c r="I5324" s="530"/>
      <c r="J5324" s="660"/>
      <c r="K5324" s="530"/>
      <c r="L5324" s="657"/>
      <c r="M5324" s="168"/>
      <c r="N5324" s="828"/>
      <c r="O5324" s="168"/>
      <c r="P5324" s="168"/>
      <c r="AB5324" s="1129" t="str">
        <f t="shared" si="103"/>
        <v/>
      </c>
    </row>
    <row r="5325" spans="1:28" ht="12.95" customHeight="1">
      <c r="A5325" s="168"/>
      <c r="B5325" s="168"/>
      <c r="C5325" s="532"/>
      <c r="D5325" s="168"/>
      <c r="E5325" s="168"/>
      <c r="F5325" s="168"/>
      <c r="G5325" s="168"/>
      <c r="H5325" s="530"/>
      <c r="I5325" s="530"/>
      <c r="J5325" s="660"/>
      <c r="K5325" s="530"/>
      <c r="L5325" s="657"/>
      <c r="M5325" s="168"/>
      <c r="N5325" s="828"/>
      <c r="O5325" s="168"/>
      <c r="P5325" s="168"/>
      <c r="AB5325" s="1129" t="str">
        <f t="shared" si="103"/>
        <v/>
      </c>
    </row>
    <row r="5326" spans="1:28" ht="12.95" customHeight="1">
      <c r="A5326" s="168"/>
      <c r="B5326" s="168"/>
      <c r="C5326" s="532"/>
      <c r="D5326" s="168"/>
      <c r="E5326" s="168"/>
      <c r="F5326" s="168"/>
      <c r="G5326" s="168"/>
      <c r="H5326" s="530"/>
      <c r="I5326" s="530"/>
      <c r="J5326" s="660"/>
      <c r="K5326" s="530"/>
      <c r="L5326" s="657"/>
      <c r="M5326" s="168"/>
      <c r="N5326" s="828"/>
      <c r="O5326" s="168"/>
      <c r="P5326" s="168"/>
      <c r="AB5326" s="1129" t="str">
        <f t="shared" si="103"/>
        <v/>
      </c>
    </row>
    <row r="5327" spans="1:28" ht="12.95" customHeight="1">
      <c r="A5327" s="168"/>
      <c r="B5327" s="168"/>
      <c r="C5327" s="532"/>
      <c r="D5327" s="168"/>
      <c r="E5327" s="168"/>
      <c r="F5327" s="168"/>
      <c r="G5327" s="168"/>
      <c r="H5327" s="530"/>
      <c r="I5327" s="530"/>
      <c r="J5327" s="660"/>
      <c r="K5327" s="530"/>
      <c r="L5327" s="657"/>
      <c r="M5327" s="168"/>
      <c r="N5327" s="828"/>
      <c r="O5327" s="168"/>
      <c r="P5327" s="168"/>
      <c r="AB5327" s="1129" t="str">
        <f t="shared" si="103"/>
        <v/>
      </c>
    </row>
    <row r="5328" spans="1:28" ht="12.95" customHeight="1">
      <c r="A5328" s="168"/>
      <c r="B5328" s="168"/>
      <c r="C5328" s="532"/>
      <c r="D5328" s="168"/>
      <c r="E5328" s="168"/>
      <c r="F5328" s="168"/>
      <c r="G5328" s="168"/>
      <c r="H5328" s="530"/>
      <c r="I5328" s="530"/>
      <c r="J5328" s="660"/>
      <c r="K5328" s="530"/>
      <c r="L5328" s="657"/>
      <c r="M5328" s="168"/>
      <c r="N5328" s="828"/>
      <c r="O5328" s="168"/>
      <c r="P5328" s="168"/>
      <c r="AB5328" s="1129" t="str">
        <f t="shared" si="103"/>
        <v/>
      </c>
    </row>
    <row r="5329" spans="1:28" ht="12.95" customHeight="1">
      <c r="A5329" s="168"/>
      <c r="B5329" s="168"/>
      <c r="C5329" s="532"/>
      <c r="D5329" s="168"/>
      <c r="E5329" s="168"/>
      <c r="F5329" s="168"/>
      <c r="G5329" s="168"/>
      <c r="H5329" s="530"/>
      <c r="I5329" s="530"/>
      <c r="J5329" s="660"/>
      <c r="K5329" s="530"/>
      <c r="L5329" s="657"/>
      <c r="M5329" s="168"/>
      <c r="N5329" s="828"/>
      <c r="O5329" s="168"/>
      <c r="P5329" s="168"/>
      <c r="AB5329" s="1129" t="str">
        <f t="shared" si="103"/>
        <v/>
      </c>
    </row>
    <row r="5330" spans="1:28" ht="12.95" customHeight="1">
      <c r="A5330" s="168"/>
      <c r="B5330" s="168"/>
      <c r="C5330" s="532"/>
      <c r="D5330" s="168"/>
      <c r="E5330" s="168"/>
      <c r="F5330" s="168"/>
      <c r="G5330" s="168"/>
      <c r="H5330" s="530"/>
      <c r="I5330" s="530"/>
      <c r="J5330" s="660"/>
      <c r="K5330" s="530"/>
      <c r="L5330" s="657"/>
      <c r="M5330" s="168"/>
      <c r="N5330" s="828"/>
      <c r="O5330" s="168"/>
      <c r="P5330" s="168"/>
      <c r="AB5330" s="1129" t="str">
        <f t="shared" si="103"/>
        <v/>
      </c>
    </row>
    <row r="5331" spans="1:28" ht="12.95" customHeight="1">
      <c r="A5331" s="168"/>
      <c r="B5331" s="168"/>
      <c r="C5331" s="532"/>
      <c r="D5331" s="168"/>
      <c r="E5331" s="168"/>
      <c r="F5331" s="168"/>
      <c r="G5331" s="168"/>
      <c r="H5331" s="530"/>
      <c r="I5331" s="530"/>
      <c r="J5331" s="660"/>
      <c r="K5331" s="530"/>
      <c r="L5331" s="657"/>
      <c r="M5331" s="168"/>
      <c r="N5331" s="828"/>
      <c r="O5331" s="168"/>
      <c r="P5331" s="168"/>
      <c r="AB5331" s="1129" t="str">
        <f t="shared" si="103"/>
        <v/>
      </c>
    </row>
    <row r="5332" spans="1:28" ht="12.95" customHeight="1">
      <c r="A5332" s="168"/>
      <c r="B5332" s="168"/>
      <c r="C5332" s="532"/>
      <c r="D5332" s="168"/>
      <c r="E5332" s="168"/>
      <c r="F5332" s="168"/>
      <c r="G5332" s="168"/>
      <c r="H5332" s="530"/>
      <c r="I5332" s="530"/>
      <c r="J5332" s="660"/>
      <c r="K5332" s="530"/>
      <c r="L5332" s="657"/>
      <c r="M5332" s="168"/>
      <c r="N5332" s="828"/>
      <c r="O5332" s="168"/>
      <c r="P5332" s="168"/>
      <c r="AB5332" s="1129" t="str">
        <f t="shared" si="103"/>
        <v/>
      </c>
    </row>
    <row r="5333" spans="1:28" ht="12.95" customHeight="1">
      <c r="A5333" s="168"/>
      <c r="B5333" s="168"/>
      <c r="C5333" s="532"/>
      <c r="D5333" s="168"/>
      <c r="E5333" s="168"/>
      <c r="F5333" s="168"/>
      <c r="G5333" s="168"/>
      <c r="H5333" s="530"/>
      <c r="I5333" s="530"/>
      <c r="J5333" s="660"/>
      <c r="K5333" s="530"/>
      <c r="L5333" s="657"/>
      <c r="M5333" s="168"/>
      <c r="N5333" s="828"/>
      <c r="O5333" s="168"/>
      <c r="P5333" s="168"/>
      <c r="AB5333" s="1129" t="str">
        <f t="shared" si="103"/>
        <v/>
      </c>
    </row>
    <row r="5334" spans="1:28" ht="12.95" customHeight="1">
      <c r="A5334" s="168"/>
      <c r="B5334" s="168"/>
      <c r="C5334" s="532"/>
      <c r="D5334" s="168"/>
      <c r="E5334" s="168"/>
      <c r="F5334" s="168"/>
      <c r="G5334" s="168"/>
      <c r="H5334" s="530"/>
      <c r="I5334" s="530"/>
      <c r="J5334" s="660"/>
      <c r="K5334" s="530"/>
      <c r="L5334" s="657"/>
      <c r="M5334" s="168"/>
      <c r="N5334" s="828"/>
      <c r="O5334" s="168"/>
      <c r="P5334" s="168"/>
      <c r="AB5334" s="1129" t="str">
        <f t="shared" si="103"/>
        <v/>
      </c>
    </row>
    <row r="5335" spans="1:28" ht="12.95" customHeight="1">
      <c r="A5335" s="168"/>
      <c r="B5335" s="168"/>
      <c r="C5335" s="532"/>
      <c r="D5335" s="168"/>
      <c r="E5335" s="168"/>
      <c r="F5335" s="168"/>
      <c r="G5335" s="168"/>
      <c r="H5335" s="530"/>
      <c r="I5335" s="530"/>
      <c r="J5335" s="660"/>
      <c r="K5335" s="530"/>
      <c r="L5335" s="657"/>
      <c r="M5335" s="168"/>
      <c r="N5335" s="828"/>
      <c r="O5335" s="168"/>
      <c r="P5335" s="168"/>
      <c r="AB5335" s="1129" t="str">
        <f t="shared" si="103"/>
        <v/>
      </c>
    </row>
    <row r="5336" spans="1:28" ht="12.95" customHeight="1">
      <c r="A5336" s="168"/>
      <c r="B5336" s="168"/>
      <c r="C5336" s="532"/>
      <c r="D5336" s="168"/>
      <c r="E5336" s="168"/>
      <c r="F5336" s="168"/>
      <c r="G5336" s="168"/>
      <c r="H5336" s="530"/>
      <c r="I5336" s="530"/>
      <c r="J5336" s="660"/>
      <c r="K5336" s="530"/>
      <c r="L5336" s="657"/>
      <c r="M5336" s="168"/>
      <c r="N5336" s="828"/>
      <c r="O5336" s="168"/>
      <c r="P5336" s="168"/>
      <c r="AB5336" s="1129" t="str">
        <f t="shared" si="103"/>
        <v/>
      </c>
    </row>
    <row r="5337" spans="1:28" ht="12.95" customHeight="1">
      <c r="A5337" s="168"/>
      <c r="B5337" s="168"/>
      <c r="C5337" s="532"/>
      <c r="D5337" s="168"/>
      <c r="E5337" s="168"/>
      <c r="F5337" s="168"/>
      <c r="G5337" s="168"/>
      <c r="H5337" s="530"/>
      <c r="I5337" s="530"/>
      <c r="J5337" s="660"/>
      <c r="K5337" s="530"/>
      <c r="L5337" s="657"/>
      <c r="M5337" s="168"/>
      <c r="N5337" s="828"/>
      <c r="O5337" s="168"/>
      <c r="P5337" s="168"/>
      <c r="AB5337" s="1129" t="str">
        <f t="shared" si="103"/>
        <v/>
      </c>
    </row>
    <row r="5338" spans="1:28" ht="12.95" customHeight="1">
      <c r="A5338" s="168"/>
      <c r="B5338" s="168"/>
      <c r="C5338" s="532"/>
      <c r="D5338" s="168"/>
      <c r="E5338" s="168"/>
      <c r="F5338" s="168"/>
      <c r="G5338" s="168"/>
      <c r="H5338" s="530"/>
      <c r="I5338" s="530"/>
      <c r="J5338" s="660"/>
      <c r="K5338" s="530"/>
      <c r="L5338" s="657"/>
      <c r="M5338" s="168"/>
      <c r="N5338" s="828"/>
      <c r="O5338" s="168"/>
      <c r="P5338" s="168"/>
      <c r="AB5338" s="1129" t="str">
        <f t="shared" si="103"/>
        <v/>
      </c>
    </row>
    <row r="5339" spans="1:28" ht="12.95" customHeight="1">
      <c r="A5339" s="168"/>
      <c r="B5339" s="168"/>
      <c r="C5339" s="532"/>
      <c r="D5339" s="168"/>
      <c r="E5339" s="168"/>
      <c r="F5339" s="168"/>
      <c r="G5339" s="168"/>
      <c r="H5339" s="530"/>
      <c r="I5339" s="530"/>
      <c r="J5339" s="660"/>
      <c r="K5339" s="530"/>
      <c r="L5339" s="657"/>
      <c r="M5339" s="168"/>
      <c r="N5339" s="828"/>
      <c r="O5339" s="168"/>
      <c r="P5339" s="168"/>
      <c r="AB5339" s="1129" t="str">
        <f t="shared" si="103"/>
        <v/>
      </c>
    </row>
    <row r="5340" spans="1:28" ht="12.95" customHeight="1">
      <c r="A5340" s="168"/>
      <c r="B5340" s="168"/>
      <c r="C5340" s="532"/>
      <c r="D5340" s="168"/>
      <c r="E5340" s="168"/>
      <c r="F5340" s="168"/>
      <c r="G5340" s="168"/>
      <c r="H5340" s="530"/>
      <c r="I5340" s="530"/>
      <c r="J5340" s="660"/>
      <c r="K5340" s="530"/>
      <c r="L5340" s="657"/>
      <c r="M5340" s="168"/>
      <c r="N5340" s="828"/>
      <c r="O5340" s="168"/>
      <c r="P5340" s="168"/>
      <c r="AB5340" s="1129" t="str">
        <f t="shared" si="103"/>
        <v/>
      </c>
    </row>
    <row r="5341" spans="1:28" ht="12.95" customHeight="1">
      <c r="A5341" s="168"/>
      <c r="B5341" s="168"/>
      <c r="C5341" s="532"/>
      <c r="D5341" s="168"/>
      <c r="E5341" s="168"/>
      <c r="F5341" s="168"/>
      <c r="G5341" s="168"/>
      <c r="H5341" s="530"/>
      <c r="I5341" s="530"/>
      <c r="J5341" s="660"/>
      <c r="K5341" s="530"/>
      <c r="L5341" s="657"/>
      <c r="M5341" s="168"/>
      <c r="N5341" s="828"/>
      <c r="O5341" s="168"/>
      <c r="P5341" s="168"/>
      <c r="AB5341" s="1129" t="str">
        <f t="shared" si="103"/>
        <v/>
      </c>
    </row>
    <row r="5342" spans="1:28" ht="12.95" customHeight="1">
      <c r="A5342" s="168"/>
      <c r="B5342" s="168"/>
      <c r="C5342" s="532"/>
      <c r="D5342" s="168"/>
      <c r="E5342" s="168"/>
      <c r="F5342" s="168"/>
      <c r="G5342" s="168"/>
      <c r="H5342" s="530"/>
      <c r="I5342" s="530"/>
      <c r="J5342" s="660"/>
      <c r="K5342" s="530"/>
      <c r="L5342" s="657"/>
      <c r="M5342" s="168"/>
      <c r="N5342" s="828"/>
      <c r="O5342" s="168"/>
      <c r="P5342" s="168"/>
      <c r="AB5342" s="1129" t="str">
        <f t="shared" si="103"/>
        <v/>
      </c>
    </row>
    <row r="5343" spans="1:28" ht="12.95" customHeight="1">
      <c r="A5343" s="168"/>
      <c r="B5343" s="168"/>
      <c r="C5343" s="532"/>
      <c r="D5343" s="168"/>
      <c r="E5343" s="168"/>
      <c r="F5343" s="168"/>
      <c r="G5343" s="168"/>
      <c r="H5343" s="530"/>
      <c r="I5343" s="530"/>
      <c r="J5343" s="660"/>
      <c r="K5343" s="530"/>
      <c r="L5343" s="657"/>
      <c r="M5343" s="168"/>
      <c r="N5343" s="828"/>
      <c r="O5343" s="168"/>
      <c r="P5343" s="168"/>
      <c r="AB5343" s="1129" t="str">
        <f t="shared" si="103"/>
        <v/>
      </c>
    </row>
    <row r="5344" spans="1:28" ht="12.95" customHeight="1">
      <c r="A5344" s="168"/>
      <c r="B5344" s="168"/>
      <c r="C5344" s="532"/>
      <c r="D5344" s="168"/>
      <c r="E5344" s="168"/>
      <c r="F5344" s="168"/>
      <c r="G5344" s="168"/>
      <c r="H5344" s="530"/>
      <c r="I5344" s="530"/>
      <c r="J5344" s="660"/>
      <c r="K5344" s="530"/>
      <c r="L5344" s="657"/>
      <c r="M5344" s="168"/>
      <c r="N5344" s="828"/>
      <c r="O5344" s="168"/>
      <c r="P5344" s="168"/>
      <c r="AB5344" s="1129" t="str">
        <f t="shared" si="103"/>
        <v/>
      </c>
    </row>
    <row r="5345" spans="1:28" ht="12.95" customHeight="1">
      <c r="A5345" s="168"/>
      <c r="B5345" s="168"/>
      <c r="C5345" s="532"/>
      <c r="D5345" s="168"/>
      <c r="E5345" s="168"/>
      <c r="F5345" s="168"/>
      <c r="G5345" s="168"/>
      <c r="H5345" s="530"/>
      <c r="I5345" s="530"/>
      <c r="J5345" s="660"/>
      <c r="K5345" s="530"/>
      <c r="L5345" s="657"/>
      <c r="M5345" s="168"/>
      <c r="N5345" s="828"/>
      <c r="O5345" s="168"/>
      <c r="P5345" s="168"/>
      <c r="AB5345" s="1129" t="str">
        <f t="shared" si="103"/>
        <v/>
      </c>
    </row>
    <row r="5346" spans="1:28" ht="12.95" customHeight="1">
      <c r="A5346" s="168"/>
      <c r="B5346" s="168"/>
      <c r="C5346" s="532"/>
      <c r="D5346" s="168"/>
      <c r="E5346" s="168"/>
      <c r="F5346" s="168"/>
      <c r="G5346" s="168"/>
      <c r="H5346" s="530"/>
      <c r="I5346" s="530"/>
      <c r="J5346" s="660"/>
      <c r="K5346" s="530"/>
      <c r="L5346" s="657"/>
      <c r="M5346" s="168"/>
      <c r="N5346" s="828"/>
      <c r="O5346" s="168"/>
      <c r="P5346" s="168"/>
      <c r="AB5346" s="1129" t="str">
        <f t="shared" si="103"/>
        <v/>
      </c>
    </row>
    <row r="5347" spans="1:28" ht="12.95" customHeight="1">
      <c r="A5347" s="168"/>
      <c r="B5347" s="168"/>
      <c r="C5347" s="532"/>
      <c r="D5347" s="168"/>
      <c r="E5347" s="168"/>
      <c r="F5347" s="168"/>
      <c r="G5347" s="168"/>
      <c r="H5347" s="530"/>
      <c r="I5347" s="530"/>
      <c r="J5347" s="660"/>
      <c r="K5347" s="530"/>
      <c r="L5347" s="657"/>
      <c r="M5347" s="168"/>
      <c r="N5347" s="828"/>
      <c r="O5347" s="168"/>
      <c r="P5347" s="168"/>
      <c r="AB5347" s="1129" t="str">
        <f t="shared" si="103"/>
        <v/>
      </c>
    </row>
    <row r="5348" spans="1:28" ht="12.95" customHeight="1">
      <c r="A5348" s="168"/>
      <c r="B5348" s="168"/>
      <c r="C5348" s="532"/>
      <c r="D5348" s="168"/>
      <c r="E5348" s="168"/>
      <c r="F5348" s="168"/>
      <c r="G5348" s="168"/>
      <c r="H5348" s="530"/>
      <c r="I5348" s="530"/>
      <c r="J5348" s="660"/>
      <c r="K5348" s="530"/>
      <c r="L5348" s="657"/>
      <c r="M5348" s="168"/>
      <c r="N5348" s="828"/>
      <c r="O5348" s="168"/>
      <c r="P5348" s="168"/>
      <c r="AB5348" s="1129" t="str">
        <f t="shared" si="103"/>
        <v/>
      </c>
    </row>
    <row r="5349" spans="1:28" ht="12.95" customHeight="1">
      <c r="A5349" s="168"/>
      <c r="B5349" s="168"/>
      <c r="C5349" s="532"/>
      <c r="D5349" s="168"/>
      <c r="E5349" s="168"/>
      <c r="F5349" s="168"/>
      <c r="G5349" s="168"/>
      <c r="H5349" s="530"/>
      <c r="I5349" s="530"/>
      <c r="J5349" s="660"/>
      <c r="K5349" s="530"/>
      <c r="L5349" s="657"/>
      <c r="M5349" s="168"/>
      <c r="N5349" s="828"/>
      <c r="O5349" s="168"/>
      <c r="P5349" s="168"/>
      <c r="AB5349" s="1129" t="str">
        <f t="shared" si="103"/>
        <v/>
      </c>
    </row>
    <row r="5350" spans="1:28" ht="12.95" customHeight="1">
      <c r="A5350" s="168"/>
      <c r="B5350" s="168"/>
      <c r="C5350" s="532"/>
      <c r="D5350" s="168"/>
      <c r="E5350" s="168"/>
      <c r="F5350" s="168"/>
      <c r="G5350" s="168"/>
      <c r="H5350" s="530"/>
      <c r="I5350" s="530"/>
      <c r="J5350" s="660"/>
      <c r="K5350" s="530"/>
      <c r="L5350" s="657"/>
      <c r="M5350" s="168"/>
      <c r="N5350" s="828"/>
      <c r="O5350" s="168"/>
      <c r="P5350" s="168"/>
      <c r="AB5350" s="1129" t="str">
        <f t="shared" si="103"/>
        <v/>
      </c>
    </row>
    <row r="5351" spans="1:28" ht="12.95" customHeight="1">
      <c r="A5351" s="168"/>
      <c r="B5351" s="168"/>
      <c r="C5351" s="532"/>
      <c r="D5351" s="168"/>
      <c r="E5351" s="168"/>
      <c r="F5351" s="168"/>
      <c r="G5351" s="168"/>
      <c r="H5351" s="530"/>
      <c r="I5351" s="530"/>
      <c r="J5351" s="660"/>
      <c r="K5351" s="530"/>
      <c r="L5351" s="657"/>
      <c r="M5351" s="168"/>
      <c r="N5351" s="828"/>
      <c r="O5351" s="168"/>
      <c r="P5351" s="168"/>
      <c r="AB5351" s="1129" t="str">
        <f t="shared" si="103"/>
        <v/>
      </c>
    </row>
    <row r="5352" spans="1:28" ht="12.95" customHeight="1">
      <c r="A5352" s="168"/>
      <c r="B5352" s="168"/>
      <c r="C5352" s="532"/>
      <c r="D5352" s="168"/>
      <c r="E5352" s="168"/>
      <c r="F5352" s="168"/>
      <c r="G5352" s="168"/>
      <c r="H5352" s="530"/>
      <c r="I5352" s="530"/>
      <c r="J5352" s="660"/>
      <c r="K5352" s="530"/>
      <c r="L5352" s="657"/>
      <c r="M5352" s="168"/>
      <c r="N5352" s="828"/>
      <c r="O5352" s="168"/>
      <c r="P5352" s="168"/>
      <c r="AB5352" s="1129" t="str">
        <f t="shared" si="103"/>
        <v/>
      </c>
    </row>
    <row r="5353" spans="1:28" ht="12.95" customHeight="1">
      <c r="A5353" s="168"/>
      <c r="B5353" s="168"/>
      <c r="C5353" s="532"/>
      <c r="D5353" s="168"/>
      <c r="E5353" s="168"/>
      <c r="F5353" s="168"/>
      <c r="G5353" s="168"/>
      <c r="H5353" s="530"/>
      <c r="I5353" s="530"/>
      <c r="J5353" s="660"/>
      <c r="K5353" s="530"/>
      <c r="L5353" s="657"/>
      <c r="M5353" s="168"/>
      <c r="N5353" s="828"/>
      <c r="O5353" s="168"/>
      <c r="P5353" s="168"/>
      <c r="AB5353" s="1129" t="str">
        <f t="shared" si="103"/>
        <v/>
      </c>
    </row>
    <row r="5354" spans="1:28" ht="12.95" customHeight="1">
      <c r="A5354" s="168"/>
      <c r="B5354" s="168"/>
      <c r="C5354" s="532"/>
      <c r="D5354" s="168"/>
      <c r="E5354" s="168"/>
      <c r="F5354" s="168"/>
      <c r="G5354" s="168"/>
      <c r="H5354" s="530"/>
      <c r="I5354" s="530"/>
      <c r="J5354" s="660"/>
      <c r="K5354" s="530"/>
      <c r="L5354" s="657"/>
      <c r="M5354" s="168"/>
      <c r="N5354" s="828"/>
      <c r="O5354" s="168"/>
      <c r="P5354" s="168"/>
      <c r="AB5354" s="1129" t="str">
        <f t="shared" si="103"/>
        <v/>
      </c>
    </row>
    <row r="5355" spans="1:28" ht="12.95" customHeight="1">
      <c r="A5355" s="168"/>
      <c r="B5355" s="168"/>
      <c r="C5355" s="532"/>
      <c r="D5355" s="168"/>
      <c r="E5355" s="168"/>
      <c r="F5355" s="168"/>
      <c r="G5355" s="168"/>
      <c r="H5355" s="530"/>
      <c r="I5355" s="530"/>
      <c r="J5355" s="660"/>
      <c r="K5355" s="530"/>
      <c r="L5355" s="657"/>
      <c r="M5355" s="168"/>
      <c r="N5355" s="828"/>
      <c r="O5355" s="168"/>
      <c r="P5355" s="168"/>
      <c r="AB5355" s="1129" t="str">
        <f t="shared" si="103"/>
        <v/>
      </c>
    </row>
    <row r="5356" spans="1:28" ht="12.95" customHeight="1">
      <c r="A5356" s="168"/>
      <c r="B5356" s="168"/>
      <c r="C5356" s="532"/>
      <c r="D5356" s="168"/>
      <c r="E5356" s="168"/>
      <c r="F5356" s="168"/>
      <c r="G5356" s="168"/>
      <c r="H5356" s="530"/>
      <c r="I5356" s="530"/>
      <c r="J5356" s="660"/>
      <c r="K5356" s="530"/>
      <c r="L5356" s="657"/>
      <c r="M5356" s="168"/>
      <c r="N5356" s="828"/>
      <c r="O5356" s="168"/>
      <c r="P5356" s="168"/>
      <c r="AB5356" s="1129" t="str">
        <f t="shared" si="103"/>
        <v/>
      </c>
    </row>
    <row r="5357" spans="1:28" ht="12.95" customHeight="1">
      <c r="A5357" s="168"/>
      <c r="B5357" s="168"/>
      <c r="C5357" s="532"/>
      <c r="D5357" s="168"/>
      <c r="E5357" s="168"/>
      <c r="F5357" s="168"/>
      <c r="G5357" s="168"/>
      <c r="H5357" s="530"/>
      <c r="I5357" s="530"/>
      <c r="J5357" s="660"/>
      <c r="K5357" s="530"/>
      <c r="L5357" s="657"/>
      <c r="M5357" s="168"/>
      <c r="N5357" s="828"/>
      <c r="O5357" s="168"/>
      <c r="P5357" s="168"/>
      <c r="AB5357" s="1129" t="str">
        <f t="shared" si="103"/>
        <v/>
      </c>
    </row>
    <row r="5358" spans="1:28" ht="12.95" customHeight="1">
      <c r="A5358" s="168"/>
      <c r="B5358" s="168"/>
      <c r="C5358" s="532"/>
      <c r="D5358" s="168"/>
      <c r="E5358" s="168"/>
      <c r="F5358" s="168"/>
      <c r="G5358" s="168"/>
      <c r="H5358" s="530"/>
      <c r="I5358" s="530"/>
      <c r="J5358" s="660"/>
      <c r="K5358" s="530"/>
      <c r="L5358" s="657"/>
      <c r="M5358" s="168"/>
      <c r="N5358" s="828"/>
      <c r="O5358" s="168"/>
      <c r="P5358" s="168"/>
      <c r="AB5358" s="1129" t="str">
        <f t="shared" si="103"/>
        <v/>
      </c>
    </row>
    <row r="5359" spans="1:28" ht="12.95" customHeight="1">
      <c r="A5359" s="168"/>
      <c r="B5359" s="168"/>
      <c r="C5359" s="532"/>
      <c r="D5359" s="168"/>
      <c r="E5359" s="168"/>
      <c r="F5359" s="168"/>
      <c r="G5359" s="168"/>
      <c r="H5359" s="530"/>
      <c r="I5359" s="530"/>
      <c r="J5359" s="660"/>
      <c r="K5359" s="530"/>
      <c r="L5359" s="657"/>
      <c r="M5359" s="168"/>
      <c r="N5359" s="828"/>
      <c r="O5359" s="168"/>
      <c r="P5359" s="168"/>
      <c r="AB5359" s="1129" t="str">
        <f t="shared" si="103"/>
        <v/>
      </c>
    </row>
    <row r="5360" spans="1:28" ht="12.95" customHeight="1">
      <c r="A5360" s="168"/>
      <c r="B5360" s="168"/>
      <c r="C5360" s="532"/>
      <c r="D5360" s="168"/>
      <c r="E5360" s="168"/>
      <c r="F5360" s="168"/>
      <c r="G5360" s="168"/>
      <c r="H5360" s="530"/>
      <c r="I5360" s="530"/>
      <c r="J5360" s="660"/>
      <c r="K5360" s="530"/>
      <c r="L5360" s="657"/>
      <c r="M5360" s="168"/>
      <c r="N5360" s="828"/>
      <c r="O5360" s="168"/>
      <c r="P5360" s="168"/>
      <c r="AB5360" s="1129" t="str">
        <f t="shared" si="103"/>
        <v/>
      </c>
    </row>
    <row r="5361" spans="1:28" ht="12.95" customHeight="1">
      <c r="A5361" s="168"/>
      <c r="B5361" s="168"/>
      <c r="C5361" s="532"/>
      <c r="D5361" s="168"/>
      <c r="E5361" s="168"/>
      <c r="F5361" s="168"/>
      <c r="G5361" s="168"/>
      <c r="H5361" s="530"/>
      <c r="I5361" s="530"/>
      <c r="J5361" s="660"/>
      <c r="K5361" s="530"/>
      <c r="L5361" s="657"/>
      <c r="M5361" s="168"/>
      <c r="N5361" s="828"/>
      <c r="O5361" s="168"/>
      <c r="P5361" s="168"/>
      <c r="AB5361" s="1129" t="str">
        <f t="shared" si="103"/>
        <v/>
      </c>
    </row>
    <row r="5362" spans="1:28" ht="12.95" customHeight="1">
      <c r="A5362" s="168"/>
      <c r="B5362" s="168"/>
      <c r="C5362" s="532"/>
      <c r="D5362" s="168"/>
      <c r="E5362" s="168"/>
      <c r="F5362" s="168"/>
      <c r="G5362" s="168"/>
      <c r="H5362" s="530"/>
      <c r="I5362" s="530"/>
      <c r="J5362" s="660"/>
      <c r="K5362" s="530"/>
      <c r="L5362" s="657"/>
      <c r="M5362" s="168"/>
      <c r="N5362" s="828"/>
      <c r="O5362" s="168"/>
      <c r="P5362" s="168"/>
      <c r="AB5362" s="1129" t="str">
        <f t="shared" si="103"/>
        <v/>
      </c>
    </row>
    <row r="5363" spans="1:28" ht="12.95" customHeight="1">
      <c r="A5363" s="168"/>
      <c r="B5363" s="168"/>
      <c r="C5363" s="532"/>
      <c r="D5363" s="168"/>
      <c r="E5363" s="168"/>
      <c r="F5363" s="168"/>
      <c r="G5363" s="168"/>
      <c r="H5363" s="530"/>
      <c r="I5363" s="530"/>
      <c r="J5363" s="660"/>
      <c r="K5363" s="530"/>
      <c r="L5363" s="657"/>
      <c r="M5363" s="168"/>
      <c r="N5363" s="828"/>
      <c r="O5363" s="168"/>
      <c r="P5363" s="168"/>
      <c r="AB5363" s="1129" t="str">
        <f t="shared" si="103"/>
        <v/>
      </c>
    </row>
    <row r="5364" spans="1:28" ht="12.95" customHeight="1">
      <c r="A5364" s="168"/>
      <c r="B5364" s="168"/>
      <c r="C5364" s="532"/>
      <c r="D5364" s="168"/>
      <c r="E5364" s="168"/>
      <c r="F5364" s="168"/>
      <c r="G5364" s="168"/>
      <c r="H5364" s="530"/>
      <c r="I5364" s="530"/>
      <c r="J5364" s="660"/>
      <c r="K5364" s="530"/>
      <c r="L5364" s="657"/>
      <c r="M5364" s="168"/>
      <c r="N5364" s="828"/>
      <c r="O5364" s="168"/>
      <c r="P5364" s="168"/>
      <c r="AB5364" s="1129" t="str">
        <f t="shared" si="103"/>
        <v/>
      </c>
    </row>
    <row r="5365" spans="1:28" ht="12.95" customHeight="1">
      <c r="A5365" s="168"/>
      <c r="B5365" s="168"/>
      <c r="C5365" s="532"/>
      <c r="D5365" s="168"/>
      <c r="E5365" s="168"/>
      <c r="F5365" s="168"/>
      <c r="G5365" s="168"/>
      <c r="H5365" s="530"/>
      <c r="I5365" s="530"/>
      <c r="J5365" s="660"/>
      <c r="K5365" s="530"/>
      <c r="L5365" s="657"/>
      <c r="M5365" s="168"/>
      <c r="N5365" s="828"/>
      <c r="O5365" s="168"/>
      <c r="P5365" s="168"/>
      <c r="AB5365" s="1129" t="str">
        <f t="shared" si="103"/>
        <v/>
      </c>
    </row>
    <row r="5366" spans="1:28" ht="12.95" customHeight="1">
      <c r="A5366" s="168"/>
      <c r="B5366" s="168"/>
      <c r="C5366" s="532"/>
      <c r="D5366" s="168"/>
      <c r="E5366" s="168"/>
      <c r="F5366" s="168"/>
      <c r="G5366" s="168"/>
      <c r="H5366" s="530"/>
      <c r="I5366" s="530"/>
      <c r="J5366" s="660"/>
      <c r="K5366" s="530"/>
      <c r="L5366" s="657"/>
      <c r="M5366" s="168"/>
      <c r="N5366" s="828"/>
      <c r="O5366" s="168"/>
      <c r="P5366" s="168"/>
      <c r="AB5366" s="1129" t="str">
        <f t="shared" si="103"/>
        <v/>
      </c>
    </row>
    <row r="5367" spans="1:28" ht="12.95" customHeight="1">
      <c r="A5367" s="168"/>
      <c r="B5367" s="168"/>
      <c r="C5367" s="532"/>
      <c r="D5367" s="168"/>
      <c r="E5367" s="168"/>
      <c r="F5367" s="168"/>
      <c r="G5367" s="168"/>
      <c r="H5367" s="530"/>
      <c r="I5367" s="530"/>
      <c r="J5367" s="660"/>
      <c r="K5367" s="530"/>
      <c r="L5367" s="657"/>
      <c r="M5367" s="168"/>
      <c r="N5367" s="828"/>
      <c r="O5367" s="168"/>
      <c r="P5367" s="168"/>
      <c r="AB5367" s="1129" t="str">
        <f t="shared" si="103"/>
        <v/>
      </c>
    </row>
    <row r="5368" spans="1:28" ht="12.95" customHeight="1">
      <c r="A5368" s="168"/>
      <c r="B5368" s="168"/>
      <c r="C5368" s="532"/>
      <c r="D5368" s="168"/>
      <c r="E5368" s="168"/>
      <c r="F5368" s="168"/>
      <c r="G5368" s="168"/>
      <c r="H5368" s="530"/>
      <c r="I5368" s="530"/>
      <c r="J5368" s="660"/>
      <c r="K5368" s="530"/>
      <c r="L5368" s="657"/>
      <c r="M5368" s="168"/>
      <c r="N5368" s="828"/>
      <c r="O5368" s="168"/>
      <c r="P5368" s="168"/>
      <c r="AB5368" s="1129" t="str">
        <f t="shared" si="103"/>
        <v/>
      </c>
    </row>
    <row r="5369" spans="1:28" ht="12.95" customHeight="1">
      <c r="A5369" s="168"/>
      <c r="B5369" s="168"/>
      <c r="C5369" s="532"/>
      <c r="D5369" s="168"/>
      <c r="E5369" s="168"/>
      <c r="F5369" s="168"/>
      <c r="G5369" s="168"/>
      <c r="H5369" s="530"/>
      <c r="I5369" s="530"/>
      <c r="J5369" s="660"/>
      <c r="K5369" s="530"/>
      <c r="L5369" s="657"/>
      <c r="M5369" s="168"/>
      <c r="N5369" s="828"/>
      <c r="O5369" s="168"/>
      <c r="P5369" s="168"/>
      <c r="AB5369" s="1129" t="str">
        <f t="shared" si="103"/>
        <v/>
      </c>
    </row>
    <row r="5370" spans="1:28" ht="12.95" customHeight="1">
      <c r="A5370" s="168"/>
      <c r="B5370" s="168"/>
      <c r="C5370" s="532"/>
      <c r="D5370" s="168"/>
      <c r="E5370" s="168"/>
      <c r="F5370" s="168"/>
      <c r="G5370" s="168"/>
      <c r="H5370" s="530"/>
      <c r="I5370" s="530"/>
      <c r="J5370" s="660"/>
      <c r="K5370" s="530"/>
      <c r="L5370" s="657"/>
      <c r="M5370" s="168"/>
      <c r="N5370" s="828"/>
      <c r="O5370" s="168"/>
      <c r="P5370" s="168"/>
      <c r="AB5370" s="1129" t="str">
        <f t="shared" si="103"/>
        <v/>
      </c>
    </row>
    <row r="5371" spans="1:28" ht="12.95" customHeight="1">
      <c r="A5371" s="168"/>
      <c r="B5371" s="168"/>
      <c r="C5371" s="532"/>
      <c r="D5371" s="168"/>
      <c r="E5371" s="168"/>
      <c r="F5371" s="168"/>
      <c r="G5371" s="168"/>
      <c r="H5371" s="530"/>
      <c r="I5371" s="530"/>
      <c r="J5371" s="660"/>
      <c r="K5371" s="530"/>
      <c r="L5371" s="657"/>
      <c r="M5371" s="168"/>
      <c r="N5371" s="828"/>
      <c r="O5371" s="168"/>
      <c r="P5371" s="168"/>
      <c r="AB5371" s="1129" t="str">
        <f t="shared" si="103"/>
        <v/>
      </c>
    </row>
    <row r="5372" spans="1:28" ht="12.95" customHeight="1">
      <c r="A5372" s="168"/>
      <c r="B5372" s="168"/>
      <c r="C5372" s="532"/>
      <c r="D5372" s="168"/>
      <c r="E5372" s="168"/>
      <c r="F5372" s="168"/>
      <c r="G5372" s="168"/>
      <c r="H5372" s="530"/>
      <c r="I5372" s="530"/>
      <c r="J5372" s="660"/>
      <c r="K5372" s="530"/>
      <c r="L5372" s="657"/>
      <c r="M5372" s="168"/>
      <c r="N5372" s="828"/>
      <c r="O5372" s="168"/>
      <c r="P5372" s="168"/>
      <c r="AB5372" s="1129" t="str">
        <f t="shared" si="103"/>
        <v/>
      </c>
    </row>
    <row r="5373" spans="1:28" ht="12.95" customHeight="1">
      <c r="A5373" s="168"/>
      <c r="B5373" s="168"/>
      <c r="C5373" s="532"/>
      <c r="D5373" s="168"/>
      <c r="E5373" s="168"/>
      <c r="F5373" s="168"/>
      <c r="G5373" s="168"/>
      <c r="H5373" s="530"/>
      <c r="I5373" s="530"/>
      <c r="J5373" s="660"/>
      <c r="K5373" s="530"/>
      <c r="L5373" s="657"/>
      <c r="M5373" s="168"/>
      <c r="N5373" s="828"/>
      <c r="O5373" s="168"/>
      <c r="P5373" s="168"/>
      <c r="AB5373" s="1129" t="str">
        <f t="shared" si="103"/>
        <v/>
      </c>
    </row>
    <row r="5374" spans="1:28" ht="12.95" customHeight="1">
      <c r="A5374" s="168"/>
      <c r="B5374" s="168"/>
      <c r="C5374" s="532"/>
      <c r="D5374" s="168"/>
      <c r="E5374" s="168"/>
      <c r="F5374" s="168"/>
      <c r="G5374" s="168"/>
      <c r="H5374" s="530"/>
      <c r="I5374" s="530"/>
      <c r="J5374" s="660"/>
      <c r="K5374" s="530"/>
      <c r="L5374" s="657"/>
      <c r="M5374" s="168"/>
      <c r="N5374" s="828"/>
      <c r="O5374" s="168"/>
      <c r="P5374" s="168"/>
      <c r="AB5374" s="1129" t="str">
        <f t="shared" si="103"/>
        <v/>
      </c>
    </row>
    <row r="5375" spans="1:28" ht="12.95" customHeight="1">
      <c r="A5375" s="168"/>
      <c r="B5375" s="168"/>
      <c r="C5375" s="532"/>
      <c r="D5375" s="168"/>
      <c r="E5375" s="168"/>
      <c r="F5375" s="168"/>
      <c r="G5375" s="168"/>
      <c r="H5375" s="530"/>
      <c r="I5375" s="530"/>
      <c r="J5375" s="660"/>
      <c r="K5375" s="530"/>
      <c r="L5375" s="657"/>
      <c r="M5375" s="168"/>
      <c r="N5375" s="828"/>
      <c r="O5375" s="168"/>
      <c r="P5375" s="168"/>
      <c r="AB5375" s="1129" t="str">
        <f t="shared" si="103"/>
        <v/>
      </c>
    </row>
    <row r="5376" spans="1:28" ht="12.95" customHeight="1">
      <c r="A5376" s="168"/>
      <c r="B5376" s="168"/>
      <c r="C5376" s="532"/>
      <c r="D5376" s="168"/>
      <c r="E5376" s="168"/>
      <c r="F5376" s="168"/>
      <c r="G5376" s="168"/>
      <c r="H5376" s="530"/>
      <c r="I5376" s="530"/>
      <c r="J5376" s="660"/>
      <c r="K5376" s="530"/>
      <c r="L5376" s="657"/>
      <c r="M5376" s="168"/>
      <c r="N5376" s="828"/>
      <c r="O5376" s="168"/>
      <c r="P5376" s="168"/>
      <c r="AB5376" s="1129" t="str">
        <f t="shared" si="103"/>
        <v/>
      </c>
    </row>
    <row r="5377" spans="1:28" ht="12.95" customHeight="1">
      <c r="A5377" s="168"/>
      <c r="B5377" s="168"/>
      <c r="C5377" s="532"/>
      <c r="D5377" s="168"/>
      <c r="E5377" s="168"/>
      <c r="F5377" s="168"/>
      <c r="G5377" s="168"/>
      <c r="H5377" s="530"/>
      <c r="I5377" s="530"/>
      <c r="J5377" s="660"/>
      <c r="K5377" s="530"/>
      <c r="L5377" s="657"/>
      <c r="M5377" s="168"/>
      <c r="N5377" s="828"/>
      <c r="O5377" s="168"/>
      <c r="P5377" s="168"/>
      <c r="AB5377" s="1129" t="str">
        <f t="shared" si="103"/>
        <v/>
      </c>
    </row>
    <row r="5378" spans="1:28" ht="12.95" customHeight="1">
      <c r="A5378" s="168"/>
      <c r="B5378" s="168"/>
      <c r="C5378" s="532"/>
      <c r="D5378" s="168"/>
      <c r="E5378" s="168"/>
      <c r="F5378" s="168"/>
      <c r="G5378" s="168"/>
      <c r="H5378" s="530"/>
      <c r="I5378" s="530"/>
      <c r="J5378" s="660"/>
      <c r="K5378" s="530"/>
      <c r="L5378" s="657"/>
      <c r="M5378" s="168"/>
      <c r="N5378" s="828"/>
      <c r="O5378" s="168"/>
      <c r="P5378" s="168"/>
      <c r="AB5378" s="1129" t="str">
        <f t="shared" si="103"/>
        <v/>
      </c>
    </row>
    <row r="5379" spans="1:28" ht="12.95" customHeight="1">
      <c r="A5379" s="168"/>
      <c r="B5379" s="168"/>
      <c r="C5379" s="532"/>
      <c r="D5379" s="168"/>
      <c r="E5379" s="168"/>
      <c r="F5379" s="168"/>
      <c r="G5379" s="168"/>
      <c r="H5379" s="530"/>
      <c r="I5379" s="530"/>
      <c r="J5379" s="660"/>
      <c r="K5379" s="530"/>
      <c r="L5379" s="657"/>
      <c r="M5379" s="168"/>
      <c r="N5379" s="828"/>
      <c r="O5379" s="168"/>
      <c r="P5379" s="168"/>
      <c r="AB5379" s="1129" t="str">
        <f t="shared" si="103"/>
        <v/>
      </c>
    </row>
    <row r="5380" spans="1:28" ht="12.95" customHeight="1">
      <c r="A5380" s="168"/>
      <c r="B5380" s="168"/>
      <c r="C5380" s="532"/>
      <c r="D5380" s="168"/>
      <c r="E5380" s="168"/>
      <c r="F5380" s="168"/>
      <c r="G5380" s="168"/>
      <c r="H5380" s="530"/>
      <c r="I5380" s="530"/>
      <c r="J5380" s="660"/>
      <c r="K5380" s="530"/>
      <c r="L5380" s="657"/>
      <c r="M5380" s="168"/>
      <c r="N5380" s="828"/>
      <c r="O5380" s="168"/>
      <c r="P5380" s="168"/>
      <c r="AB5380" s="1129" t="str">
        <f t="shared" si="103"/>
        <v/>
      </c>
    </row>
    <row r="5381" spans="1:28" ht="12.95" customHeight="1">
      <c r="A5381" s="168"/>
      <c r="B5381" s="168"/>
      <c r="C5381" s="532"/>
      <c r="D5381" s="168"/>
      <c r="E5381" s="168"/>
      <c r="F5381" s="168"/>
      <c r="G5381" s="168"/>
      <c r="H5381" s="530"/>
      <c r="I5381" s="530"/>
      <c r="J5381" s="660"/>
      <c r="K5381" s="530"/>
      <c r="L5381" s="657"/>
      <c r="M5381" s="168"/>
      <c r="N5381" s="828"/>
      <c r="O5381" s="168"/>
      <c r="P5381" s="168"/>
      <c r="AB5381" s="1129" t="str">
        <f t="shared" si="103"/>
        <v/>
      </c>
    </row>
    <row r="5382" spans="1:28" ht="12.95" customHeight="1">
      <c r="A5382" s="168"/>
      <c r="B5382" s="168"/>
      <c r="C5382" s="532"/>
      <c r="D5382" s="168"/>
      <c r="E5382" s="168"/>
      <c r="F5382" s="168"/>
      <c r="G5382" s="168"/>
      <c r="H5382" s="530"/>
      <c r="I5382" s="530"/>
      <c r="J5382" s="660"/>
      <c r="K5382" s="530"/>
      <c r="L5382" s="657"/>
      <c r="M5382" s="168"/>
      <c r="N5382" s="828"/>
      <c r="O5382" s="168"/>
      <c r="P5382" s="168"/>
      <c r="AB5382" s="1129" t="str">
        <f t="shared" si="103"/>
        <v/>
      </c>
    </row>
    <row r="5383" spans="1:28" ht="12.95" customHeight="1">
      <c r="A5383" s="168"/>
      <c r="B5383" s="168"/>
      <c r="C5383" s="532"/>
      <c r="D5383" s="168"/>
      <c r="E5383" s="168"/>
      <c r="F5383" s="168"/>
      <c r="G5383" s="168"/>
      <c r="H5383" s="530"/>
      <c r="I5383" s="530"/>
      <c r="J5383" s="660"/>
      <c r="K5383" s="530"/>
      <c r="L5383" s="657"/>
      <c r="M5383" s="168"/>
      <c r="N5383" s="828"/>
      <c r="O5383" s="168"/>
      <c r="P5383" s="168"/>
      <c r="AB5383" s="1129" t="str">
        <f t="shared" si="103"/>
        <v/>
      </c>
    </row>
    <row r="5384" spans="1:28" ht="12.95" customHeight="1">
      <c r="A5384" s="168"/>
      <c r="B5384" s="168"/>
      <c r="C5384" s="532"/>
      <c r="D5384" s="168"/>
      <c r="E5384" s="168"/>
      <c r="F5384" s="168"/>
      <c r="G5384" s="168"/>
      <c r="H5384" s="530"/>
      <c r="I5384" s="530"/>
      <c r="J5384" s="660"/>
      <c r="K5384" s="530"/>
      <c r="L5384" s="657"/>
      <c r="M5384" s="168"/>
      <c r="N5384" s="828"/>
      <c r="O5384" s="168"/>
      <c r="P5384" s="168"/>
      <c r="AB5384" s="1129" t="str">
        <f t="shared" si="103"/>
        <v/>
      </c>
    </row>
    <row r="5385" spans="1:28" ht="12.95" customHeight="1">
      <c r="A5385" s="168"/>
      <c r="B5385" s="168"/>
      <c r="C5385" s="532"/>
      <c r="D5385" s="168"/>
      <c r="E5385" s="168"/>
      <c r="F5385" s="168"/>
      <c r="G5385" s="168"/>
      <c r="H5385" s="530"/>
      <c r="I5385" s="530"/>
      <c r="J5385" s="660"/>
      <c r="K5385" s="530"/>
      <c r="L5385" s="657"/>
      <c r="M5385" s="168"/>
      <c r="N5385" s="828"/>
      <c r="O5385" s="168"/>
      <c r="P5385" s="168"/>
      <c r="AB5385" s="1129" t="str">
        <f t="shared" si="103"/>
        <v/>
      </c>
    </row>
    <row r="5386" spans="1:28" ht="12.95" customHeight="1">
      <c r="A5386" s="168"/>
      <c r="B5386" s="168"/>
      <c r="C5386" s="532"/>
      <c r="D5386" s="168"/>
      <c r="E5386" s="168"/>
      <c r="F5386" s="168"/>
      <c r="G5386" s="168"/>
      <c r="H5386" s="530"/>
      <c r="I5386" s="530"/>
      <c r="J5386" s="660"/>
      <c r="K5386" s="530"/>
      <c r="L5386" s="657"/>
      <c r="M5386" s="168"/>
      <c r="N5386" s="828"/>
      <c r="O5386" s="168"/>
      <c r="P5386" s="168"/>
      <c r="AB5386" s="1129" t="str">
        <f t="shared" si="103"/>
        <v/>
      </c>
    </row>
    <row r="5387" spans="1:28" ht="12.95" customHeight="1">
      <c r="A5387" s="168"/>
      <c r="B5387" s="168"/>
      <c r="C5387" s="532"/>
      <c r="D5387" s="168"/>
      <c r="E5387" s="168"/>
      <c r="F5387" s="168"/>
      <c r="G5387" s="168"/>
      <c r="H5387" s="530"/>
      <c r="I5387" s="530"/>
      <c r="J5387" s="660"/>
      <c r="K5387" s="530"/>
      <c r="L5387" s="657"/>
      <c r="M5387" s="168"/>
      <c r="N5387" s="828"/>
      <c r="O5387" s="168"/>
      <c r="P5387" s="168"/>
      <c r="AB5387" s="1129" t="str">
        <f t="shared" ref="AB5387:AB5450" si="104">IF(TRIM(A5387)="","",CONCATENATE(TRIM(D5387),TRIM(E5387)))</f>
        <v/>
      </c>
    </row>
    <row r="5388" spans="1:28" ht="12.95" customHeight="1">
      <c r="A5388" s="168"/>
      <c r="B5388" s="168"/>
      <c r="C5388" s="532"/>
      <c r="D5388" s="168"/>
      <c r="E5388" s="168"/>
      <c r="F5388" s="168"/>
      <c r="G5388" s="168"/>
      <c r="H5388" s="530"/>
      <c r="I5388" s="530"/>
      <c r="J5388" s="660"/>
      <c r="K5388" s="530"/>
      <c r="L5388" s="657"/>
      <c r="M5388" s="168"/>
      <c r="N5388" s="828"/>
      <c r="O5388" s="168"/>
      <c r="P5388" s="168"/>
      <c r="AB5388" s="1129" t="str">
        <f t="shared" si="104"/>
        <v/>
      </c>
    </row>
    <row r="5389" spans="1:28" ht="12.95" customHeight="1">
      <c r="A5389" s="168"/>
      <c r="B5389" s="168"/>
      <c r="C5389" s="532"/>
      <c r="D5389" s="168"/>
      <c r="E5389" s="168"/>
      <c r="F5389" s="168"/>
      <c r="G5389" s="168"/>
      <c r="H5389" s="530"/>
      <c r="I5389" s="530"/>
      <c r="J5389" s="660"/>
      <c r="K5389" s="530"/>
      <c r="L5389" s="657"/>
      <c r="M5389" s="168"/>
      <c r="N5389" s="828"/>
      <c r="O5389" s="168"/>
      <c r="P5389" s="168"/>
      <c r="AB5389" s="1129" t="str">
        <f t="shared" si="104"/>
        <v/>
      </c>
    </row>
    <row r="5390" spans="1:28" ht="12.95" customHeight="1">
      <c r="A5390" s="168"/>
      <c r="B5390" s="168"/>
      <c r="C5390" s="532"/>
      <c r="D5390" s="168"/>
      <c r="E5390" s="168"/>
      <c r="F5390" s="168"/>
      <c r="G5390" s="168"/>
      <c r="H5390" s="530"/>
      <c r="I5390" s="530"/>
      <c r="J5390" s="660"/>
      <c r="K5390" s="530"/>
      <c r="L5390" s="657"/>
      <c r="M5390" s="168"/>
      <c r="N5390" s="828"/>
      <c r="O5390" s="168"/>
      <c r="P5390" s="168"/>
      <c r="AB5390" s="1129" t="str">
        <f t="shared" si="104"/>
        <v/>
      </c>
    </row>
    <row r="5391" spans="1:28" ht="12.95" customHeight="1">
      <c r="A5391" s="168"/>
      <c r="B5391" s="168"/>
      <c r="C5391" s="532"/>
      <c r="D5391" s="168"/>
      <c r="E5391" s="168"/>
      <c r="F5391" s="168"/>
      <c r="G5391" s="168"/>
      <c r="H5391" s="530"/>
      <c r="I5391" s="530"/>
      <c r="J5391" s="660"/>
      <c r="K5391" s="530"/>
      <c r="L5391" s="657"/>
      <c r="M5391" s="168"/>
      <c r="N5391" s="828"/>
      <c r="O5391" s="168"/>
      <c r="P5391" s="168"/>
      <c r="AB5391" s="1129" t="str">
        <f t="shared" si="104"/>
        <v/>
      </c>
    </row>
    <row r="5392" spans="1:28" ht="12.95" customHeight="1">
      <c r="A5392" s="168"/>
      <c r="B5392" s="168"/>
      <c r="C5392" s="532"/>
      <c r="D5392" s="168"/>
      <c r="E5392" s="168"/>
      <c r="F5392" s="168"/>
      <c r="G5392" s="168"/>
      <c r="H5392" s="530"/>
      <c r="I5392" s="530"/>
      <c r="J5392" s="660"/>
      <c r="K5392" s="530"/>
      <c r="L5392" s="657"/>
      <c r="M5392" s="168"/>
      <c r="N5392" s="828"/>
      <c r="O5392" s="168"/>
      <c r="P5392" s="168"/>
      <c r="AB5392" s="1129" t="str">
        <f t="shared" si="104"/>
        <v/>
      </c>
    </row>
    <row r="5393" spans="1:28" ht="12.95" customHeight="1">
      <c r="A5393" s="168"/>
      <c r="B5393" s="168"/>
      <c r="C5393" s="532"/>
      <c r="D5393" s="168"/>
      <c r="E5393" s="168"/>
      <c r="F5393" s="168"/>
      <c r="G5393" s="168"/>
      <c r="H5393" s="530"/>
      <c r="I5393" s="530"/>
      <c r="J5393" s="660"/>
      <c r="K5393" s="530"/>
      <c r="L5393" s="657"/>
      <c r="M5393" s="168"/>
      <c r="N5393" s="828"/>
      <c r="O5393" s="168"/>
      <c r="P5393" s="168"/>
      <c r="AB5393" s="1129" t="str">
        <f t="shared" si="104"/>
        <v/>
      </c>
    </row>
    <row r="5394" spans="1:28" ht="12.95" customHeight="1">
      <c r="A5394" s="168"/>
      <c r="B5394" s="168"/>
      <c r="C5394" s="532"/>
      <c r="D5394" s="168"/>
      <c r="E5394" s="168"/>
      <c r="F5394" s="168"/>
      <c r="G5394" s="168"/>
      <c r="H5394" s="530"/>
      <c r="I5394" s="530"/>
      <c r="J5394" s="660"/>
      <c r="K5394" s="530"/>
      <c r="L5394" s="657"/>
      <c r="M5394" s="168"/>
      <c r="N5394" s="828"/>
      <c r="O5394" s="168"/>
      <c r="P5394" s="168"/>
      <c r="AB5394" s="1129" t="str">
        <f t="shared" si="104"/>
        <v/>
      </c>
    </row>
    <row r="5395" spans="1:28" ht="12.95" customHeight="1">
      <c r="A5395" s="168"/>
      <c r="B5395" s="168"/>
      <c r="C5395" s="532"/>
      <c r="D5395" s="168"/>
      <c r="E5395" s="168"/>
      <c r="F5395" s="168"/>
      <c r="G5395" s="168"/>
      <c r="H5395" s="530"/>
      <c r="I5395" s="530"/>
      <c r="J5395" s="660"/>
      <c r="K5395" s="530"/>
      <c r="L5395" s="657"/>
      <c r="M5395" s="168"/>
      <c r="N5395" s="828"/>
      <c r="O5395" s="168"/>
      <c r="P5395" s="168"/>
      <c r="AB5395" s="1129" t="str">
        <f t="shared" si="104"/>
        <v/>
      </c>
    </row>
    <row r="5396" spans="1:28" ht="12.95" customHeight="1">
      <c r="A5396" s="168"/>
      <c r="B5396" s="168"/>
      <c r="C5396" s="532"/>
      <c r="D5396" s="168"/>
      <c r="E5396" s="168"/>
      <c r="F5396" s="168"/>
      <c r="G5396" s="168"/>
      <c r="H5396" s="530"/>
      <c r="I5396" s="530"/>
      <c r="J5396" s="660"/>
      <c r="K5396" s="530"/>
      <c r="L5396" s="657"/>
      <c r="M5396" s="168"/>
      <c r="N5396" s="828"/>
      <c r="O5396" s="168"/>
      <c r="P5396" s="168"/>
      <c r="AB5396" s="1129" t="str">
        <f t="shared" si="104"/>
        <v/>
      </c>
    </row>
    <row r="5397" spans="1:28" ht="12.95" customHeight="1">
      <c r="A5397" s="168"/>
      <c r="B5397" s="168"/>
      <c r="C5397" s="532"/>
      <c r="D5397" s="168"/>
      <c r="E5397" s="168"/>
      <c r="F5397" s="168"/>
      <c r="G5397" s="168"/>
      <c r="H5397" s="530"/>
      <c r="I5397" s="530"/>
      <c r="J5397" s="660"/>
      <c r="K5397" s="530"/>
      <c r="L5397" s="657"/>
      <c r="M5397" s="168"/>
      <c r="N5397" s="828"/>
      <c r="O5397" s="168"/>
      <c r="P5397" s="168"/>
      <c r="AB5397" s="1129" t="str">
        <f t="shared" si="104"/>
        <v/>
      </c>
    </row>
    <row r="5398" spans="1:28" ht="12.95" customHeight="1">
      <c r="A5398" s="168"/>
      <c r="B5398" s="168"/>
      <c r="C5398" s="532"/>
      <c r="D5398" s="168"/>
      <c r="E5398" s="168"/>
      <c r="F5398" s="168"/>
      <c r="G5398" s="168"/>
      <c r="H5398" s="530"/>
      <c r="I5398" s="530"/>
      <c r="J5398" s="660"/>
      <c r="K5398" s="530"/>
      <c r="L5398" s="657"/>
      <c r="M5398" s="168"/>
      <c r="N5398" s="828"/>
      <c r="O5398" s="168"/>
      <c r="P5398" s="168"/>
      <c r="AB5398" s="1129" t="str">
        <f t="shared" si="104"/>
        <v/>
      </c>
    </row>
    <row r="5399" spans="1:28" ht="12.95" customHeight="1">
      <c r="A5399" s="168"/>
      <c r="B5399" s="168"/>
      <c r="C5399" s="532"/>
      <c r="D5399" s="168"/>
      <c r="E5399" s="168"/>
      <c r="F5399" s="168"/>
      <c r="G5399" s="168"/>
      <c r="H5399" s="530"/>
      <c r="I5399" s="530"/>
      <c r="J5399" s="660"/>
      <c r="K5399" s="530"/>
      <c r="L5399" s="657"/>
      <c r="M5399" s="168"/>
      <c r="N5399" s="828"/>
      <c r="O5399" s="168"/>
      <c r="P5399" s="168"/>
      <c r="AB5399" s="1129" t="str">
        <f t="shared" si="104"/>
        <v/>
      </c>
    </row>
    <row r="5400" spans="1:28" ht="12.95" customHeight="1">
      <c r="A5400" s="168"/>
      <c r="B5400" s="168"/>
      <c r="C5400" s="532"/>
      <c r="D5400" s="168"/>
      <c r="E5400" s="168"/>
      <c r="F5400" s="168"/>
      <c r="G5400" s="168"/>
      <c r="H5400" s="530"/>
      <c r="I5400" s="530"/>
      <c r="J5400" s="660"/>
      <c r="K5400" s="530"/>
      <c r="L5400" s="657"/>
      <c r="M5400" s="168"/>
      <c r="N5400" s="828"/>
      <c r="O5400" s="168"/>
      <c r="P5400" s="168"/>
      <c r="AB5400" s="1129" t="str">
        <f t="shared" si="104"/>
        <v/>
      </c>
    </row>
    <row r="5401" spans="1:28" ht="12.95" customHeight="1">
      <c r="A5401" s="168"/>
      <c r="B5401" s="168"/>
      <c r="C5401" s="532"/>
      <c r="D5401" s="168"/>
      <c r="E5401" s="168"/>
      <c r="F5401" s="168"/>
      <c r="G5401" s="168"/>
      <c r="H5401" s="530"/>
      <c r="I5401" s="530"/>
      <c r="J5401" s="660"/>
      <c r="K5401" s="530"/>
      <c r="L5401" s="657"/>
      <c r="M5401" s="168"/>
      <c r="N5401" s="828"/>
      <c r="O5401" s="168"/>
      <c r="P5401" s="168"/>
      <c r="AB5401" s="1129" t="str">
        <f t="shared" si="104"/>
        <v/>
      </c>
    </row>
    <row r="5402" spans="1:28" ht="12.95" customHeight="1">
      <c r="A5402" s="168"/>
      <c r="B5402" s="168"/>
      <c r="C5402" s="532"/>
      <c r="D5402" s="168"/>
      <c r="E5402" s="168"/>
      <c r="F5402" s="168"/>
      <c r="G5402" s="168"/>
      <c r="H5402" s="530"/>
      <c r="I5402" s="530"/>
      <c r="J5402" s="660"/>
      <c r="K5402" s="530"/>
      <c r="L5402" s="657"/>
      <c r="M5402" s="168"/>
      <c r="N5402" s="828"/>
      <c r="O5402" s="168"/>
      <c r="P5402" s="168"/>
      <c r="AB5402" s="1129" t="str">
        <f t="shared" si="104"/>
        <v/>
      </c>
    </row>
    <row r="5403" spans="1:28" ht="12.95" customHeight="1">
      <c r="A5403" s="168"/>
      <c r="B5403" s="168"/>
      <c r="C5403" s="532"/>
      <c r="D5403" s="168"/>
      <c r="E5403" s="168"/>
      <c r="F5403" s="168"/>
      <c r="G5403" s="168"/>
      <c r="H5403" s="530"/>
      <c r="I5403" s="530"/>
      <c r="J5403" s="660"/>
      <c r="K5403" s="530"/>
      <c r="L5403" s="657"/>
      <c r="M5403" s="168"/>
      <c r="N5403" s="828"/>
      <c r="O5403" s="168"/>
      <c r="P5403" s="168"/>
      <c r="AB5403" s="1129" t="str">
        <f t="shared" si="104"/>
        <v/>
      </c>
    </row>
    <row r="5404" spans="1:28" ht="12.95" customHeight="1">
      <c r="A5404" s="168"/>
      <c r="B5404" s="168"/>
      <c r="C5404" s="532"/>
      <c r="D5404" s="168"/>
      <c r="E5404" s="168"/>
      <c r="F5404" s="168"/>
      <c r="G5404" s="168"/>
      <c r="H5404" s="530"/>
      <c r="I5404" s="530"/>
      <c r="J5404" s="660"/>
      <c r="K5404" s="530"/>
      <c r="L5404" s="657"/>
      <c r="M5404" s="168"/>
      <c r="N5404" s="828"/>
      <c r="O5404" s="168"/>
      <c r="P5404" s="168"/>
      <c r="AB5404" s="1129" t="str">
        <f t="shared" si="104"/>
        <v/>
      </c>
    </row>
    <row r="5405" spans="1:28" ht="12.95" customHeight="1">
      <c r="A5405" s="168"/>
      <c r="B5405" s="168"/>
      <c r="C5405" s="532"/>
      <c r="D5405" s="168"/>
      <c r="E5405" s="168"/>
      <c r="F5405" s="168"/>
      <c r="G5405" s="168"/>
      <c r="H5405" s="530"/>
      <c r="I5405" s="530"/>
      <c r="J5405" s="660"/>
      <c r="K5405" s="530"/>
      <c r="L5405" s="657"/>
      <c r="M5405" s="168"/>
      <c r="N5405" s="828"/>
      <c r="O5405" s="168"/>
      <c r="P5405" s="168"/>
      <c r="AB5405" s="1129" t="str">
        <f t="shared" si="104"/>
        <v/>
      </c>
    </row>
    <row r="5406" spans="1:28" ht="12.95" customHeight="1">
      <c r="A5406" s="168"/>
      <c r="B5406" s="168"/>
      <c r="C5406" s="532"/>
      <c r="D5406" s="168"/>
      <c r="E5406" s="168"/>
      <c r="F5406" s="168"/>
      <c r="G5406" s="168"/>
      <c r="H5406" s="530"/>
      <c r="I5406" s="530"/>
      <c r="J5406" s="660"/>
      <c r="K5406" s="530"/>
      <c r="L5406" s="657"/>
      <c r="M5406" s="168"/>
      <c r="N5406" s="828"/>
      <c r="O5406" s="168"/>
      <c r="P5406" s="168"/>
      <c r="AB5406" s="1129" t="str">
        <f t="shared" si="104"/>
        <v/>
      </c>
    </row>
    <row r="5407" spans="1:28" ht="12.95" customHeight="1">
      <c r="A5407" s="168"/>
      <c r="B5407" s="168"/>
      <c r="C5407" s="532"/>
      <c r="D5407" s="168"/>
      <c r="E5407" s="168"/>
      <c r="F5407" s="168"/>
      <c r="G5407" s="168"/>
      <c r="H5407" s="530"/>
      <c r="I5407" s="530"/>
      <c r="J5407" s="660"/>
      <c r="K5407" s="530"/>
      <c r="L5407" s="657"/>
      <c r="M5407" s="168"/>
      <c r="N5407" s="828"/>
      <c r="O5407" s="168"/>
      <c r="P5407" s="168"/>
      <c r="AB5407" s="1129" t="str">
        <f t="shared" si="104"/>
        <v/>
      </c>
    </row>
    <row r="5408" spans="1:28" ht="12.95" customHeight="1">
      <c r="A5408" s="168"/>
      <c r="B5408" s="168"/>
      <c r="C5408" s="532"/>
      <c r="D5408" s="168"/>
      <c r="E5408" s="168"/>
      <c r="F5408" s="168"/>
      <c r="G5408" s="168"/>
      <c r="H5408" s="530"/>
      <c r="I5408" s="530"/>
      <c r="J5408" s="660"/>
      <c r="K5408" s="530"/>
      <c r="L5408" s="657"/>
      <c r="M5408" s="168"/>
      <c r="N5408" s="828"/>
      <c r="O5408" s="168"/>
      <c r="P5408" s="168"/>
      <c r="AB5408" s="1129" t="str">
        <f t="shared" si="104"/>
        <v/>
      </c>
    </row>
    <row r="5409" spans="1:28" ht="12.95" customHeight="1">
      <c r="A5409" s="168"/>
      <c r="B5409" s="168"/>
      <c r="C5409" s="532"/>
      <c r="D5409" s="168"/>
      <c r="E5409" s="168"/>
      <c r="F5409" s="168"/>
      <c r="G5409" s="168"/>
      <c r="H5409" s="530"/>
      <c r="I5409" s="530"/>
      <c r="J5409" s="660"/>
      <c r="K5409" s="530"/>
      <c r="L5409" s="657"/>
      <c r="M5409" s="168"/>
      <c r="N5409" s="828"/>
      <c r="O5409" s="168"/>
      <c r="P5409" s="168"/>
      <c r="AB5409" s="1129" t="str">
        <f t="shared" si="104"/>
        <v/>
      </c>
    </row>
    <row r="5410" spans="1:28" ht="12.95" customHeight="1">
      <c r="A5410" s="168"/>
      <c r="B5410" s="168"/>
      <c r="C5410" s="532"/>
      <c r="D5410" s="168"/>
      <c r="E5410" s="168"/>
      <c r="F5410" s="168"/>
      <c r="G5410" s="168"/>
      <c r="H5410" s="530"/>
      <c r="I5410" s="530"/>
      <c r="J5410" s="660"/>
      <c r="K5410" s="530"/>
      <c r="L5410" s="657"/>
      <c r="M5410" s="168"/>
      <c r="N5410" s="828"/>
      <c r="O5410" s="168"/>
      <c r="P5410" s="168"/>
      <c r="AB5410" s="1129" t="str">
        <f t="shared" si="104"/>
        <v/>
      </c>
    </row>
    <row r="5411" spans="1:28" ht="12.95" customHeight="1">
      <c r="A5411" s="168"/>
      <c r="B5411" s="168"/>
      <c r="C5411" s="532"/>
      <c r="D5411" s="168"/>
      <c r="E5411" s="168"/>
      <c r="F5411" s="168"/>
      <c r="G5411" s="168"/>
      <c r="H5411" s="530"/>
      <c r="I5411" s="530"/>
      <c r="J5411" s="660"/>
      <c r="K5411" s="530"/>
      <c r="L5411" s="657"/>
      <c r="M5411" s="168"/>
      <c r="N5411" s="828"/>
      <c r="O5411" s="168"/>
      <c r="P5411" s="168"/>
      <c r="AB5411" s="1129" t="str">
        <f t="shared" si="104"/>
        <v/>
      </c>
    </row>
    <row r="5412" spans="1:28" ht="12.95" customHeight="1">
      <c r="A5412" s="168"/>
      <c r="B5412" s="168"/>
      <c r="C5412" s="532"/>
      <c r="D5412" s="168"/>
      <c r="E5412" s="168"/>
      <c r="F5412" s="168"/>
      <c r="G5412" s="168"/>
      <c r="H5412" s="530"/>
      <c r="I5412" s="530"/>
      <c r="J5412" s="660"/>
      <c r="K5412" s="530"/>
      <c r="L5412" s="657"/>
      <c r="M5412" s="168"/>
      <c r="N5412" s="828"/>
      <c r="O5412" s="168"/>
      <c r="P5412" s="168"/>
      <c r="AB5412" s="1129" t="str">
        <f t="shared" si="104"/>
        <v/>
      </c>
    </row>
    <row r="5413" spans="1:28" ht="12.95" customHeight="1">
      <c r="A5413" s="168"/>
      <c r="B5413" s="168"/>
      <c r="C5413" s="532"/>
      <c r="D5413" s="168"/>
      <c r="E5413" s="168"/>
      <c r="F5413" s="168"/>
      <c r="G5413" s="168"/>
      <c r="H5413" s="530"/>
      <c r="I5413" s="530"/>
      <c r="J5413" s="660"/>
      <c r="K5413" s="530"/>
      <c r="L5413" s="657"/>
      <c r="M5413" s="168"/>
      <c r="N5413" s="828"/>
      <c r="O5413" s="168"/>
      <c r="P5413" s="168"/>
      <c r="AB5413" s="1129" t="str">
        <f t="shared" si="104"/>
        <v/>
      </c>
    </row>
    <row r="5414" spans="1:28" ht="12.95" customHeight="1">
      <c r="A5414" s="168"/>
      <c r="B5414" s="168"/>
      <c r="C5414" s="532"/>
      <c r="D5414" s="168"/>
      <c r="E5414" s="168"/>
      <c r="F5414" s="168"/>
      <c r="G5414" s="168"/>
      <c r="H5414" s="530"/>
      <c r="I5414" s="530"/>
      <c r="J5414" s="660"/>
      <c r="K5414" s="530"/>
      <c r="L5414" s="657"/>
      <c r="M5414" s="168"/>
      <c r="N5414" s="828"/>
      <c r="O5414" s="168"/>
      <c r="P5414" s="168"/>
      <c r="AB5414" s="1129" t="str">
        <f t="shared" si="104"/>
        <v/>
      </c>
    </row>
    <row r="5415" spans="1:28" ht="12.95" customHeight="1">
      <c r="A5415" s="168"/>
      <c r="B5415" s="168"/>
      <c r="C5415" s="532"/>
      <c r="D5415" s="168"/>
      <c r="E5415" s="168"/>
      <c r="F5415" s="168"/>
      <c r="G5415" s="168"/>
      <c r="H5415" s="530"/>
      <c r="I5415" s="530"/>
      <c r="J5415" s="660"/>
      <c r="K5415" s="530"/>
      <c r="L5415" s="657"/>
      <c r="M5415" s="168"/>
      <c r="N5415" s="828"/>
      <c r="O5415" s="168"/>
      <c r="P5415" s="168"/>
      <c r="AB5415" s="1129" t="str">
        <f t="shared" si="104"/>
        <v/>
      </c>
    </row>
    <row r="5416" spans="1:28" ht="12.95" customHeight="1">
      <c r="A5416" s="168"/>
      <c r="B5416" s="168"/>
      <c r="C5416" s="532"/>
      <c r="D5416" s="168"/>
      <c r="E5416" s="168"/>
      <c r="F5416" s="168"/>
      <c r="G5416" s="168"/>
      <c r="H5416" s="530"/>
      <c r="I5416" s="530"/>
      <c r="J5416" s="660"/>
      <c r="K5416" s="530"/>
      <c r="L5416" s="657"/>
      <c r="M5416" s="168"/>
      <c r="N5416" s="828"/>
      <c r="O5416" s="168"/>
      <c r="P5416" s="168"/>
      <c r="AB5416" s="1129" t="str">
        <f t="shared" si="104"/>
        <v/>
      </c>
    </row>
    <row r="5417" spans="1:28" ht="12.95" customHeight="1">
      <c r="A5417" s="168"/>
      <c r="B5417" s="168"/>
      <c r="C5417" s="532"/>
      <c r="D5417" s="168"/>
      <c r="E5417" s="168"/>
      <c r="F5417" s="168"/>
      <c r="G5417" s="168"/>
      <c r="H5417" s="530"/>
      <c r="I5417" s="530"/>
      <c r="J5417" s="660"/>
      <c r="K5417" s="530"/>
      <c r="L5417" s="657"/>
      <c r="M5417" s="168"/>
      <c r="N5417" s="828"/>
      <c r="O5417" s="168"/>
      <c r="P5417" s="168"/>
      <c r="AB5417" s="1129" t="str">
        <f t="shared" si="104"/>
        <v/>
      </c>
    </row>
    <row r="5418" spans="1:28" ht="12.95" customHeight="1">
      <c r="A5418" s="168"/>
      <c r="B5418" s="168"/>
      <c r="C5418" s="532"/>
      <c r="D5418" s="168"/>
      <c r="E5418" s="168"/>
      <c r="F5418" s="168"/>
      <c r="G5418" s="168"/>
      <c r="H5418" s="530"/>
      <c r="I5418" s="530"/>
      <c r="J5418" s="660"/>
      <c r="K5418" s="530"/>
      <c r="L5418" s="657"/>
      <c r="M5418" s="168"/>
      <c r="N5418" s="828"/>
      <c r="O5418" s="168"/>
      <c r="P5418" s="168"/>
      <c r="AB5418" s="1129" t="str">
        <f t="shared" si="104"/>
        <v/>
      </c>
    </row>
    <row r="5419" spans="1:28" ht="12.95" customHeight="1">
      <c r="A5419" s="168"/>
      <c r="B5419" s="168"/>
      <c r="C5419" s="532"/>
      <c r="D5419" s="168"/>
      <c r="E5419" s="168"/>
      <c r="F5419" s="168"/>
      <c r="G5419" s="168"/>
      <c r="H5419" s="530"/>
      <c r="I5419" s="530"/>
      <c r="J5419" s="660"/>
      <c r="K5419" s="530"/>
      <c r="L5419" s="657"/>
      <c r="M5419" s="168"/>
      <c r="N5419" s="828"/>
      <c r="O5419" s="168"/>
      <c r="P5419" s="168"/>
      <c r="AB5419" s="1129" t="str">
        <f t="shared" si="104"/>
        <v/>
      </c>
    </row>
    <row r="5420" spans="1:28" ht="12.95" customHeight="1">
      <c r="A5420" s="168"/>
      <c r="B5420" s="168"/>
      <c r="C5420" s="532"/>
      <c r="D5420" s="168"/>
      <c r="E5420" s="168"/>
      <c r="F5420" s="168"/>
      <c r="G5420" s="168"/>
      <c r="H5420" s="530"/>
      <c r="I5420" s="530"/>
      <c r="J5420" s="660"/>
      <c r="K5420" s="530"/>
      <c r="L5420" s="657"/>
      <c r="M5420" s="168"/>
      <c r="N5420" s="828"/>
      <c r="O5420" s="168"/>
      <c r="P5420" s="168"/>
      <c r="AB5420" s="1129" t="str">
        <f t="shared" si="104"/>
        <v/>
      </c>
    </row>
    <row r="5421" spans="1:28" ht="12.95" customHeight="1">
      <c r="A5421" s="168"/>
      <c r="B5421" s="168"/>
      <c r="C5421" s="532"/>
      <c r="D5421" s="168"/>
      <c r="E5421" s="168"/>
      <c r="F5421" s="168"/>
      <c r="G5421" s="168"/>
      <c r="H5421" s="530"/>
      <c r="I5421" s="530"/>
      <c r="J5421" s="660"/>
      <c r="K5421" s="530"/>
      <c r="L5421" s="657"/>
      <c r="M5421" s="168"/>
      <c r="N5421" s="828"/>
      <c r="O5421" s="168"/>
      <c r="P5421" s="168"/>
      <c r="AB5421" s="1129" t="str">
        <f t="shared" si="104"/>
        <v/>
      </c>
    </row>
    <row r="5422" spans="1:28" ht="12.95" customHeight="1">
      <c r="A5422" s="168"/>
      <c r="B5422" s="168"/>
      <c r="C5422" s="532"/>
      <c r="D5422" s="168"/>
      <c r="E5422" s="168"/>
      <c r="F5422" s="168"/>
      <c r="G5422" s="168"/>
      <c r="H5422" s="530"/>
      <c r="I5422" s="530"/>
      <c r="J5422" s="660"/>
      <c r="K5422" s="530"/>
      <c r="L5422" s="657"/>
      <c r="M5422" s="168"/>
      <c r="N5422" s="828"/>
      <c r="O5422" s="168"/>
      <c r="P5422" s="168"/>
      <c r="AB5422" s="1129" t="str">
        <f t="shared" si="104"/>
        <v/>
      </c>
    </row>
    <row r="5423" spans="1:28" ht="12.95" customHeight="1">
      <c r="A5423" s="168"/>
      <c r="B5423" s="168"/>
      <c r="C5423" s="532"/>
      <c r="D5423" s="168"/>
      <c r="E5423" s="168"/>
      <c r="F5423" s="168"/>
      <c r="G5423" s="168"/>
      <c r="H5423" s="530"/>
      <c r="I5423" s="530"/>
      <c r="J5423" s="660"/>
      <c r="K5423" s="530"/>
      <c r="L5423" s="657"/>
      <c r="M5423" s="168"/>
      <c r="N5423" s="828"/>
      <c r="O5423" s="168"/>
      <c r="P5423" s="168"/>
      <c r="AB5423" s="1129" t="str">
        <f t="shared" si="104"/>
        <v/>
      </c>
    </row>
    <row r="5424" spans="1:28" ht="12.95" customHeight="1">
      <c r="A5424" s="168"/>
      <c r="B5424" s="168"/>
      <c r="C5424" s="532"/>
      <c r="D5424" s="168"/>
      <c r="E5424" s="168"/>
      <c r="F5424" s="168"/>
      <c r="G5424" s="168"/>
      <c r="H5424" s="530"/>
      <c r="I5424" s="530"/>
      <c r="J5424" s="660"/>
      <c r="K5424" s="530"/>
      <c r="L5424" s="657"/>
      <c r="M5424" s="168"/>
      <c r="N5424" s="828"/>
      <c r="O5424" s="168"/>
      <c r="P5424" s="168"/>
      <c r="AB5424" s="1129" t="str">
        <f t="shared" si="104"/>
        <v/>
      </c>
    </row>
    <row r="5425" spans="1:28" ht="12.95" customHeight="1">
      <c r="A5425" s="168"/>
      <c r="B5425" s="168"/>
      <c r="C5425" s="532"/>
      <c r="D5425" s="168"/>
      <c r="E5425" s="168"/>
      <c r="F5425" s="168"/>
      <c r="G5425" s="168"/>
      <c r="H5425" s="530"/>
      <c r="I5425" s="530"/>
      <c r="J5425" s="660"/>
      <c r="K5425" s="530"/>
      <c r="L5425" s="657"/>
      <c r="M5425" s="168"/>
      <c r="N5425" s="828"/>
      <c r="O5425" s="168"/>
      <c r="P5425" s="168"/>
      <c r="AB5425" s="1129" t="str">
        <f t="shared" si="104"/>
        <v/>
      </c>
    </row>
    <row r="5426" spans="1:28" ht="12.95" customHeight="1">
      <c r="A5426" s="168"/>
      <c r="B5426" s="168"/>
      <c r="C5426" s="532"/>
      <c r="D5426" s="168"/>
      <c r="E5426" s="168"/>
      <c r="F5426" s="168"/>
      <c r="G5426" s="168"/>
      <c r="H5426" s="530"/>
      <c r="I5426" s="530"/>
      <c r="J5426" s="660"/>
      <c r="K5426" s="530"/>
      <c r="L5426" s="657"/>
      <c r="M5426" s="168"/>
      <c r="N5426" s="828"/>
      <c r="O5426" s="168"/>
      <c r="P5426" s="168"/>
      <c r="AB5426" s="1129" t="str">
        <f t="shared" si="104"/>
        <v/>
      </c>
    </row>
    <row r="5427" spans="1:28" ht="12.95" customHeight="1">
      <c r="A5427" s="168"/>
      <c r="B5427" s="168"/>
      <c r="C5427" s="532"/>
      <c r="D5427" s="168"/>
      <c r="E5427" s="168"/>
      <c r="F5427" s="168"/>
      <c r="G5427" s="168"/>
      <c r="H5427" s="530"/>
      <c r="I5427" s="530"/>
      <c r="J5427" s="660"/>
      <c r="K5427" s="530"/>
      <c r="L5427" s="657"/>
      <c r="M5427" s="168"/>
      <c r="N5427" s="828"/>
      <c r="O5427" s="168"/>
      <c r="P5427" s="168"/>
      <c r="AB5427" s="1129" t="str">
        <f t="shared" si="104"/>
        <v/>
      </c>
    </row>
    <row r="5428" spans="1:28" ht="12.95" customHeight="1">
      <c r="A5428" s="168"/>
      <c r="B5428" s="168"/>
      <c r="C5428" s="532"/>
      <c r="D5428" s="168"/>
      <c r="E5428" s="168"/>
      <c r="F5428" s="168"/>
      <c r="G5428" s="168"/>
      <c r="H5428" s="530"/>
      <c r="I5428" s="530"/>
      <c r="J5428" s="660"/>
      <c r="K5428" s="530"/>
      <c r="L5428" s="657"/>
      <c r="M5428" s="168"/>
      <c r="N5428" s="828"/>
      <c r="O5428" s="168"/>
      <c r="P5428" s="168"/>
      <c r="AB5428" s="1129" t="str">
        <f t="shared" si="104"/>
        <v/>
      </c>
    </row>
    <row r="5429" spans="1:28" ht="12.95" customHeight="1">
      <c r="A5429" s="168"/>
      <c r="B5429" s="168"/>
      <c r="C5429" s="532"/>
      <c r="D5429" s="168"/>
      <c r="E5429" s="168"/>
      <c r="F5429" s="168"/>
      <c r="G5429" s="168"/>
      <c r="H5429" s="530"/>
      <c r="I5429" s="530"/>
      <c r="J5429" s="660"/>
      <c r="K5429" s="530"/>
      <c r="L5429" s="657"/>
      <c r="M5429" s="168"/>
      <c r="N5429" s="828"/>
      <c r="O5429" s="168"/>
      <c r="P5429" s="168"/>
      <c r="AB5429" s="1129" t="str">
        <f t="shared" si="104"/>
        <v/>
      </c>
    </row>
    <row r="5430" spans="1:28" ht="12.95" customHeight="1">
      <c r="A5430" s="168"/>
      <c r="B5430" s="168"/>
      <c r="C5430" s="532"/>
      <c r="D5430" s="168"/>
      <c r="E5430" s="168"/>
      <c r="F5430" s="168"/>
      <c r="G5430" s="168"/>
      <c r="H5430" s="530"/>
      <c r="I5430" s="530"/>
      <c r="J5430" s="660"/>
      <c r="K5430" s="530"/>
      <c r="L5430" s="657"/>
      <c r="M5430" s="168"/>
      <c r="N5430" s="828"/>
      <c r="O5430" s="168"/>
      <c r="P5430" s="168"/>
      <c r="AB5430" s="1129" t="str">
        <f t="shared" si="104"/>
        <v/>
      </c>
    </row>
    <row r="5431" spans="1:28" ht="12.95" customHeight="1">
      <c r="A5431" s="168"/>
      <c r="B5431" s="168"/>
      <c r="C5431" s="532"/>
      <c r="D5431" s="168"/>
      <c r="E5431" s="168"/>
      <c r="F5431" s="168"/>
      <c r="G5431" s="168"/>
      <c r="H5431" s="530"/>
      <c r="I5431" s="530"/>
      <c r="J5431" s="660"/>
      <c r="K5431" s="530"/>
      <c r="L5431" s="657"/>
      <c r="M5431" s="168"/>
      <c r="N5431" s="828"/>
      <c r="O5431" s="168"/>
      <c r="P5431" s="168"/>
      <c r="AB5431" s="1129" t="str">
        <f t="shared" si="104"/>
        <v/>
      </c>
    </row>
    <row r="5432" spans="1:28" ht="12.95" customHeight="1">
      <c r="A5432" s="168"/>
      <c r="B5432" s="168"/>
      <c r="C5432" s="532"/>
      <c r="D5432" s="168"/>
      <c r="E5432" s="168"/>
      <c r="F5432" s="168"/>
      <c r="G5432" s="168"/>
      <c r="H5432" s="530"/>
      <c r="I5432" s="530"/>
      <c r="J5432" s="660"/>
      <c r="K5432" s="530"/>
      <c r="L5432" s="657"/>
      <c r="M5432" s="168"/>
      <c r="N5432" s="828"/>
      <c r="O5432" s="168"/>
      <c r="P5432" s="168"/>
      <c r="AB5432" s="1129" t="str">
        <f t="shared" si="104"/>
        <v/>
      </c>
    </row>
    <row r="5433" spans="1:28" ht="12.95" customHeight="1">
      <c r="A5433" s="168"/>
      <c r="B5433" s="168"/>
      <c r="C5433" s="532"/>
      <c r="D5433" s="168"/>
      <c r="E5433" s="168"/>
      <c r="F5433" s="168"/>
      <c r="G5433" s="168"/>
      <c r="H5433" s="530"/>
      <c r="I5433" s="530"/>
      <c r="J5433" s="660"/>
      <c r="K5433" s="530"/>
      <c r="L5433" s="657"/>
      <c r="M5433" s="168"/>
      <c r="N5433" s="828"/>
      <c r="O5433" s="168"/>
      <c r="P5433" s="168"/>
      <c r="AB5433" s="1129" t="str">
        <f t="shared" si="104"/>
        <v/>
      </c>
    </row>
    <row r="5434" spans="1:28" ht="12.95" customHeight="1">
      <c r="A5434" s="168"/>
      <c r="B5434" s="168"/>
      <c r="C5434" s="532"/>
      <c r="D5434" s="168"/>
      <c r="E5434" s="168"/>
      <c r="F5434" s="168"/>
      <c r="G5434" s="168"/>
      <c r="H5434" s="530"/>
      <c r="I5434" s="530"/>
      <c r="J5434" s="660"/>
      <c r="K5434" s="530"/>
      <c r="L5434" s="657"/>
      <c r="M5434" s="168"/>
      <c r="N5434" s="828"/>
      <c r="O5434" s="168"/>
      <c r="P5434" s="168"/>
      <c r="AB5434" s="1129" t="str">
        <f t="shared" si="104"/>
        <v/>
      </c>
    </row>
    <row r="5435" spans="1:28" ht="12.95" customHeight="1">
      <c r="A5435" s="168"/>
      <c r="B5435" s="168"/>
      <c r="C5435" s="532"/>
      <c r="D5435" s="168"/>
      <c r="E5435" s="168"/>
      <c r="F5435" s="168"/>
      <c r="G5435" s="168"/>
      <c r="H5435" s="530"/>
      <c r="I5435" s="530"/>
      <c r="J5435" s="660"/>
      <c r="K5435" s="530"/>
      <c r="L5435" s="657"/>
      <c r="M5435" s="168"/>
      <c r="N5435" s="828"/>
      <c r="O5435" s="168"/>
      <c r="P5435" s="168"/>
      <c r="AB5435" s="1129" t="str">
        <f t="shared" si="104"/>
        <v/>
      </c>
    </row>
    <row r="5436" spans="1:28" ht="12.95" customHeight="1">
      <c r="A5436" s="168"/>
      <c r="B5436" s="168"/>
      <c r="C5436" s="532"/>
      <c r="D5436" s="168"/>
      <c r="E5436" s="168"/>
      <c r="F5436" s="168"/>
      <c r="G5436" s="168"/>
      <c r="H5436" s="530"/>
      <c r="I5436" s="530"/>
      <c r="J5436" s="660"/>
      <c r="K5436" s="530"/>
      <c r="L5436" s="657"/>
      <c r="M5436" s="168"/>
      <c r="N5436" s="828"/>
      <c r="O5436" s="168"/>
      <c r="P5436" s="168"/>
      <c r="AB5436" s="1129" t="str">
        <f t="shared" si="104"/>
        <v/>
      </c>
    </row>
    <row r="5437" spans="1:28" ht="12.95" customHeight="1">
      <c r="A5437" s="168"/>
      <c r="B5437" s="168"/>
      <c r="C5437" s="532"/>
      <c r="D5437" s="168"/>
      <c r="E5437" s="168"/>
      <c r="F5437" s="168"/>
      <c r="G5437" s="168"/>
      <c r="H5437" s="530"/>
      <c r="I5437" s="530"/>
      <c r="J5437" s="660"/>
      <c r="K5437" s="530"/>
      <c r="L5437" s="657"/>
      <c r="M5437" s="168"/>
      <c r="N5437" s="828"/>
      <c r="O5437" s="168"/>
      <c r="P5437" s="168"/>
      <c r="AB5437" s="1129" t="str">
        <f t="shared" si="104"/>
        <v/>
      </c>
    </row>
    <row r="5438" spans="1:28" ht="12.95" customHeight="1">
      <c r="A5438" s="168"/>
      <c r="B5438" s="168"/>
      <c r="C5438" s="532"/>
      <c r="D5438" s="168"/>
      <c r="E5438" s="168"/>
      <c r="F5438" s="168"/>
      <c r="G5438" s="168"/>
      <c r="H5438" s="530"/>
      <c r="I5438" s="530"/>
      <c r="J5438" s="660"/>
      <c r="K5438" s="530"/>
      <c r="L5438" s="657"/>
      <c r="M5438" s="168"/>
      <c r="N5438" s="828"/>
      <c r="O5438" s="168"/>
      <c r="P5438" s="168"/>
      <c r="AB5438" s="1129" t="str">
        <f t="shared" si="104"/>
        <v/>
      </c>
    </row>
    <row r="5439" spans="1:28" ht="12.95" customHeight="1">
      <c r="A5439" s="168"/>
      <c r="B5439" s="168"/>
      <c r="C5439" s="532"/>
      <c r="D5439" s="168"/>
      <c r="E5439" s="168"/>
      <c r="F5439" s="168"/>
      <c r="G5439" s="168"/>
      <c r="H5439" s="530"/>
      <c r="I5439" s="530"/>
      <c r="J5439" s="660"/>
      <c r="K5439" s="530"/>
      <c r="L5439" s="657"/>
      <c r="M5439" s="168"/>
      <c r="N5439" s="828"/>
      <c r="O5439" s="168"/>
      <c r="P5439" s="168"/>
      <c r="AB5439" s="1129" t="str">
        <f t="shared" si="104"/>
        <v/>
      </c>
    </row>
    <row r="5440" spans="1:28" ht="12.95" customHeight="1">
      <c r="A5440" s="168"/>
      <c r="B5440" s="168"/>
      <c r="C5440" s="532"/>
      <c r="D5440" s="168"/>
      <c r="E5440" s="168"/>
      <c r="F5440" s="168"/>
      <c r="G5440" s="168"/>
      <c r="H5440" s="530"/>
      <c r="I5440" s="530"/>
      <c r="J5440" s="660"/>
      <c r="K5440" s="530"/>
      <c r="L5440" s="657"/>
      <c r="M5440" s="168"/>
      <c r="N5440" s="828"/>
      <c r="O5440" s="168"/>
      <c r="P5440" s="168"/>
      <c r="AB5440" s="1129" t="str">
        <f t="shared" si="104"/>
        <v/>
      </c>
    </row>
    <row r="5441" spans="1:28" ht="12.95" customHeight="1">
      <c r="A5441" s="168"/>
      <c r="B5441" s="168"/>
      <c r="C5441" s="532"/>
      <c r="D5441" s="168"/>
      <c r="E5441" s="168"/>
      <c r="F5441" s="168"/>
      <c r="G5441" s="168"/>
      <c r="H5441" s="530"/>
      <c r="I5441" s="530"/>
      <c r="J5441" s="660"/>
      <c r="K5441" s="530"/>
      <c r="L5441" s="657"/>
      <c r="M5441" s="168"/>
      <c r="N5441" s="828"/>
      <c r="O5441" s="168"/>
      <c r="P5441" s="168"/>
      <c r="AB5441" s="1129" t="str">
        <f t="shared" si="104"/>
        <v/>
      </c>
    </row>
    <row r="5442" spans="1:28" ht="12.95" customHeight="1">
      <c r="A5442" s="168"/>
      <c r="B5442" s="168"/>
      <c r="C5442" s="532"/>
      <c r="D5442" s="168"/>
      <c r="E5442" s="168"/>
      <c r="F5442" s="168"/>
      <c r="G5442" s="168"/>
      <c r="H5442" s="530"/>
      <c r="I5442" s="530"/>
      <c r="J5442" s="660"/>
      <c r="K5442" s="530"/>
      <c r="L5442" s="657"/>
      <c r="M5442" s="168"/>
      <c r="N5442" s="828"/>
      <c r="O5442" s="168"/>
      <c r="P5442" s="168"/>
      <c r="AB5442" s="1129" t="str">
        <f t="shared" si="104"/>
        <v/>
      </c>
    </row>
    <row r="5443" spans="1:28" ht="12.95" customHeight="1">
      <c r="A5443" s="168"/>
      <c r="B5443" s="168"/>
      <c r="C5443" s="532"/>
      <c r="D5443" s="168"/>
      <c r="E5443" s="168"/>
      <c r="F5443" s="168"/>
      <c r="G5443" s="168"/>
      <c r="H5443" s="530"/>
      <c r="I5443" s="530"/>
      <c r="J5443" s="660"/>
      <c r="K5443" s="530"/>
      <c r="L5443" s="657"/>
      <c r="M5443" s="168"/>
      <c r="N5443" s="828"/>
      <c r="O5443" s="168"/>
      <c r="P5443" s="168"/>
      <c r="AB5443" s="1129" t="str">
        <f t="shared" si="104"/>
        <v/>
      </c>
    </row>
    <row r="5444" spans="1:28" ht="12.95" customHeight="1">
      <c r="A5444" s="168"/>
      <c r="B5444" s="168"/>
      <c r="C5444" s="532"/>
      <c r="D5444" s="168"/>
      <c r="E5444" s="168"/>
      <c r="F5444" s="168"/>
      <c r="G5444" s="168"/>
      <c r="H5444" s="530"/>
      <c r="I5444" s="530"/>
      <c r="J5444" s="660"/>
      <c r="K5444" s="530"/>
      <c r="L5444" s="657"/>
      <c r="M5444" s="168"/>
      <c r="N5444" s="828"/>
      <c r="O5444" s="168"/>
      <c r="P5444" s="168"/>
      <c r="AB5444" s="1129" t="str">
        <f t="shared" si="104"/>
        <v/>
      </c>
    </row>
    <row r="5445" spans="1:28" ht="12.95" customHeight="1">
      <c r="A5445" s="168"/>
      <c r="B5445" s="168"/>
      <c r="C5445" s="532"/>
      <c r="D5445" s="168"/>
      <c r="E5445" s="168"/>
      <c r="F5445" s="168"/>
      <c r="G5445" s="168"/>
      <c r="H5445" s="530"/>
      <c r="I5445" s="530"/>
      <c r="J5445" s="660"/>
      <c r="K5445" s="530"/>
      <c r="L5445" s="657"/>
      <c r="M5445" s="168"/>
      <c r="N5445" s="828"/>
      <c r="O5445" s="168"/>
      <c r="P5445" s="168"/>
      <c r="AB5445" s="1129" t="str">
        <f t="shared" si="104"/>
        <v/>
      </c>
    </row>
    <row r="5446" spans="1:28" ht="12.95" customHeight="1">
      <c r="A5446" s="168"/>
      <c r="B5446" s="168"/>
      <c r="C5446" s="532"/>
      <c r="D5446" s="168"/>
      <c r="E5446" s="168"/>
      <c r="F5446" s="168"/>
      <c r="G5446" s="168"/>
      <c r="H5446" s="530"/>
      <c r="I5446" s="530"/>
      <c r="J5446" s="660"/>
      <c r="K5446" s="530"/>
      <c r="L5446" s="657"/>
      <c r="M5446" s="168"/>
      <c r="N5446" s="828"/>
      <c r="O5446" s="168"/>
      <c r="P5446" s="168"/>
      <c r="AB5446" s="1129" t="str">
        <f t="shared" si="104"/>
        <v/>
      </c>
    </row>
    <row r="5447" spans="1:28" ht="12.95" customHeight="1">
      <c r="A5447" s="168"/>
      <c r="B5447" s="168"/>
      <c r="C5447" s="532"/>
      <c r="D5447" s="168"/>
      <c r="E5447" s="168"/>
      <c r="F5447" s="168"/>
      <c r="G5447" s="168"/>
      <c r="H5447" s="530"/>
      <c r="I5447" s="530"/>
      <c r="J5447" s="660"/>
      <c r="K5447" s="530"/>
      <c r="L5447" s="657"/>
      <c r="M5447" s="168"/>
      <c r="N5447" s="828"/>
      <c r="O5447" s="168"/>
      <c r="P5447" s="168"/>
      <c r="AB5447" s="1129" t="str">
        <f t="shared" si="104"/>
        <v/>
      </c>
    </row>
    <row r="5448" spans="1:28" ht="12.95" customHeight="1">
      <c r="A5448" s="168"/>
      <c r="B5448" s="168"/>
      <c r="C5448" s="532"/>
      <c r="D5448" s="168"/>
      <c r="E5448" s="168"/>
      <c r="F5448" s="168"/>
      <c r="G5448" s="168"/>
      <c r="H5448" s="530"/>
      <c r="I5448" s="530"/>
      <c r="J5448" s="660"/>
      <c r="K5448" s="530"/>
      <c r="L5448" s="657"/>
      <c r="M5448" s="168"/>
      <c r="N5448" s="828"/>
      <c r="O5448" s="168"/>
      <c r="P5448" s="168"/>
      <c r="AB5448" s="1129" t="str">
        <f t="shared" si="104"/>
        <v/>
      </c>
    </row>
    <row r="5449" spans="1:28" ht="12.95" customHeight="1">
      <c r="A5449" s="168"/>
      <c r="B5449" s="168"/>
      <c r="C5449" s="532"/>
      <c r="D5449" s="168"/>
      <c r="E5449" s="168"/>
      <c r="F5449" s="168"/>
      <c r="G5449" s="168"/>
      <c r="H5449" s="530"/>
      <c r="I5449" s="530"/>
      <c r="J5449" s="660"/>
      <c r="K5449" s="530"/>
      <c r="L5449" s="657"/>
      <c r="M5449" s="168"/>
      <c r="N5449" s="828"/>
      <c r="O5449" s="168"/>
      <c r="P5449" s="168"/>
      <c r="AB5449" s="1129" t="str">
        <f t="shared" si="104"/>
        <v/>
      </c>
    </row>
    <row r="5450" spans="1:28" ht="12.95" customHeight="1">
      <c r="A5450" s="168"/>
      <c r="B5450" s="168"/>
      <c r="C5450" s="532"/>
      <c r="D5450" s="168"/>
      <c r="E5450" s="168"/>
      <c r="F5450" s="168"/>
      <c r="G5450" s="168"/>
      <c r="H5450" s="530"/>
      <c r="I5450" s="530"/>
      <c r="J5450" s="660"/>
      <c r="K5450" s="530"/>
      <c r="L5450" s="657"/>
      <c r="M5450" s="168"/>
      <c r="N5450" s="828"/>
      <c r="O5450" s="168"/>
      <c r="P5450" s="168"/>
      <c r="AB5450" s="1129" t="str">
        <f t="shared" si="104"/>
        <v/>
      </c>
    </row>
    <row r="5451" spans="1:28" ht="12.95" customHeight="1">
      <c r="A5451" s="168"/>
      <c r="B5451" s="168"/>
      <c r="C5451" s="532"/>
      <c r="D5451" s="168"/>
      <c r="E5451" s="168"/>
      <c r="F5451" s="168"/>
      <c r="G5451" s="168"/>
      <c r="H5451" s="530"/>
      <c r="I5451" s="530"/>
      <c r="J5451" s="660"/>
      <c r="K5451" s="530"/>
      <c r="L5451" s="657"/>
      <c r="M5451" s="168"/>
      <c r="N5451" s="828"/>
      <c r="O5451" s="168"/>
      <c r="P5451" s="168"/>
      <c r="AB5451" s="1129" t="str">
        <f t="shared" ref="AB5451:AB5514" si="105">IF(TRIM(A5451)="","",CONCATENATE(TRIM(D5451),TRIM(E5451)))</f>
        <v/>
      </c>
    </row>
    <row r="5452" spans="1:28" ht="12.95" customHeight="1">
      <c r="A5452" s="168"/>
      <c r="B5452" s="168"/>
      <c r="C5452" s="532"/>
      <c r="D5452" s="168"/>
      <c r="E5452" s="168"/>
      <c r="F5452" s="168"/>
      <c r="G5452" s="168"/>
      <c r="H5452" s="530"/>
      <c r="I5452" s="530"/>
      <c r="J5452" s="660"/>
      <c r="K5452" s="530"/>
      <c r="L5452" s="657"/>
      <c r="M5452" s="168"/>
      <c r="N5452" s="828"/>
      <c r="O5452" s="168"/>
      <c r="P5452" s="168"/>
      <c r="AB5452" s="1129" t="str">
        <f t="shared" si="105"/>
        <v/>
      </c>
    </row>
    <row r="5453" spans="1:28" ht="12.95" customHeight="1">
      <c r="A5453" s="168"/>
      <c r="B5453" s="168"/>
      <c r="C5453" s="532"/>
      <c r="D5453" s="168"/>
      <c r="E5453" s="168"/>
      <c r="F5453" s="168"/>
      <c r="G5453" s="168"/>
      <c r="H5453" s="530"/>
      <c r="I5453" s="530"/>
      <c r="J5453" s="660"/>
      <c r="K5453" s="530"/>
      <c r="L5453" s="657"/>
      <c r="M5453" s="168"/>
      <c r="N5453" s="828"/>
      <c r="O5453" s="168"/>
      <c r="P5453" s="168"/>
      <c r="AB5453" s="1129" t="str">
        <f t="shared" si="105"/>
        <v/>
      </c>
    </row>
    <row r="5454" spans="1:28" ht="12.95" customHeight="1">
      <c r="A5454" s="168"/>
      <c r="B5454" s="168"/>
      <c r="C5454" s="532"/>
      <c r="D5454" s="168"/>
      <c r="E5454" s="168"/>
      <c r="F5454" s="168"/>
      <c r="G5454" s="168"/>
      <c r="H5454" s="530"/>
      <c r="I5454" s="530"/>
      <c r="J5454" s="660"/>
      <c r="K5454" s="530"/>
      <c r="L5454" s="657"/>
      <c r="M5454" s="168"/>
      <c r="N5454" s="828"/>
      <c r="O5454" s="168"/>
      <c r="P5454" s="168"/>
      <c r="AB5454" s="1129" t="str">
        <f t="shared" si="105"/>
        <v/>
      </c>
    </row>
    <row r="5455" spans="1:28" ht="12.95" customHeight="1">
      <c r="A5455" s="168"/>
      <c r="B5455" s="168"/>
      <c r="C5455" s="532"/>
      <c r="D5455" s="168"/>
      <c r="E5455" s="168"/>
      <c r="F5455" s="168"/>
      <c r="G5455" s="168"/>
      <c r="H5455" s="530"/>
      <c r="I5455" s="530"/>
      <c r="J5455" s="660"/>
      <c r="K5455" s="530"/>
      <c r="L5455" s="657"/>
      <c r="M5455" s="168"/>
      <c r="N5455" s="828"/>
      <c r="O5455" s="168"/>
      <c r="P5455" s="168"/>
      <c r="AB5455" s="1129" t="str">
        <f t="shared" si="105"/>
        <v/>
      </c>
    </row>
    <row r="5456" spans="1:28" ht="12.95" customHeight="1">
      <c r="A5456" s="168"/>
      <c r="B5456" s="168"/>
      <c r="C5456" s="532"/>
      <c r="D5456" s="168"/>
      <c r="E5456" s="168"/>
      <c r="F5456" s="168"/>
      <c r="G5456" s="168"/>
      <c r="H5456" s="530"/>
      <c r="I5456" s="530"/>
      <c r="J5456" s="660"/>
      <c r="K5456" s="530"/>
      <c r="L5456" s="657"/>
      <c r="M5456" s="168"/>
      <c r="N5456" s="828"/>
      <c r="O5456" s="168"/>
      <c r="P5456" s="168"/>
      <c r="AB5456" s="1129" t="str">
        <f t="shared" si="105"/>
        <v/>
      </c>
    </row>
    <row r="5457" spans="1:28" ht="12.95" customHeight="1">
      <c r="A5457" s="168"/>
      <c r="B5457" s="168"/>
      <c r="C5457" s="532"/>
      <c r="D5457" s="168"/>
      <c r="E5457" s="168"/>
      <c r="F5457" s="168"/>
      <c r="G5457" s="168"/>
      <c r="H5457" s="530"/>
      <c r="I5457" s="530"/>
      <c r="J5457" s="660"/>
      <c r="K5457" s="530"/>
      <c r="L5457" s="657"/>
      <c r="M5457" s="168"/>
      <c r="N5457" s="828"/>
      <c r="O5457" s="168"/>
      <c r="P5457" s="168"/>
      <c r="AB5457" s="1129" t="str">
        <f t="shared" si="105"/>
        <v/>
      </c>
    </row>
    <row r="5458" spans="1:28" ht="12.95" customHeight="1">
      <c r="A5458" s="168"/>
      <c r="B5458" s="168"/>
      <c r="C5458" s="532"/>
      <c r="D5458" s="168"/>
      <c r="E5458" s="168"/>
      <c r="F5458" s="168"/>
      <c r="G5458" s="168"/>
      <c r="H5458" s="530"/>
      <c r="I5458" s="530"/>
      <c r="J5458" s="660"/>
      <c r="K5458" s="530"/>
      <c r="L5458" s="657"/>
      <c r="M5458" s="168"/>
      <c r="N5458" s="828"/>
      <c r="O5458" s="168"/>
      <c r="P5458" s="168"/>
      <c r="AB5458" s="1129" t="str">
        <f t="shared" si="105"/>
        <v/>
      </c>
    </row>
    <row r="5459" spans="1:28" ht="12.95" customHeight="1">
      <c r="A5459" s="168"/>
      <c r="B5459" s="168"/>
      <c r="C5459" s="532"/>
      <c r="D5459" s="168"/>
      <c r="E5459" s="168"/>
      <c r="F5459" s="168"/>
      <c r="G5459" s="168"/>
      <c r="H5459" s="530"/>
      <c r="I5459" s="530"/>
      <c r="J5459" s="660"/>
      <c r="K5459" s="530"/>
      <c r="L5459" s="657"/>
      <c r="M5459" s="168"/>
      <c r="N5459" s="828"/>
      <c r="O5459" s="168"/>
      <c r="P5459" s="168"/>
      <c r="AB5459" s="1129" t="str">
        <f t="shared" si="105"/>
        <v/>
      </c>
    </row>
    <row r="5460" spans="1:28" ht="12.95" customHeight="1">
      <c r="A5460" s="168"/>
      <c r="B5460" s="168"/>
      <c r="C5460" s="532"/>
      <c r="D5460" s="168"/>
      <c r="E5460" s="168"/>
      <c r="F5460" s="168"/>
      <c r="G5460" s="168"/>
      <c r="H5460" s="530"/>
      <c r="I5460" s="530"/>
      <c r="J5460" s="660"/>
      <c r="K5460" s="530"/>
      <c r="L5460" s="657"/>
      <c r="M5460" s="168"/>
      <c r="N5460" s="828"/>
      <c r="O5460" s="168"/>
      <c r="P5460" s="168"/>
      <c r="AB5460" s="1129" t="str">
        <f t="shared" si="105"/>
        <v/>
      </c>
    </row>
    <row r="5461" spans="1:28" ht="12.95" customHeight="1">
      <c r="A5461" s="168"/>
      <c r="B5461" s="168"/>
      <c r="C5461" s="532"/>
      <c r="D5461" s="168"/>
      <c r="E5461" s="168"/>
      <c r="F5461" s="168"/>
      <c r="G5461" s="168"/>
      <c r="H5461" s="530"/>
      <c r="I5461" s="530"/>
      <c r="J5461" s="660"/>
      <c r="K5461" s="530"/>
      <c r="L5461" s="657"/>
      <c r="M5461" s="168"/>
      <c r="N5461" s="828"/>
      <c r="O5461" s="168"/>
      <c r="P5461" s="168"/>
      <c r="AB5461" s="1129" t="str">
        <f t="shared" si="105"/>
        <v/>
      </c>
    </row>
    <row r="5462" spans="1:28" ht="12.95" customHeight="1">
      <c r="A5462" s="168"/>
      <c r="B5462" s="168"/>
      <c r="C5462" s="532"/>
      <c r="D5462" s="168"/>
      <c r="E5462" s="168"/>
      <c r="F5462" s="168"/>
      <c r="G5462" s="168"/>
      <c r="H5462" s="530"/>
      <c r="I5462" s="530"/>
      <c r="J5462" s="660"/>
      <c r="K5462" s="530"/>
      <c r="L5462" s="657"/>
      <c r="M5462" s="168"/>
      <c r="N5462" s="828"/>
      <c r="O5462" s="168"/>
      <c r="P5462" s="168"/>
      <c r="AB5462" s="1129" t="str">
        <f t="shared" si="105"/>
        <v/>
      </c>
    </row>
    <row r="5463" spans="1:28" ht="12.95" customHeight="1">
      <c r="A5463" s="168"/>
      <c r="B5463" s="168"/>
      <c r="C5463" s="532"/>
      <c r="D5463" s="168"/>
      <c r="E5463" s="168"/>
      <c r="F5463" s="168"/>
      <c r="G5463" s="168"/>
      <c r="H5463" s="530"/>
      <c r="I5463" s="530"/>
      <c r="J5463" s="660"/>
      <c r="K5463" s="530"/>
      <c r="L5463" s="657"/>
      <c r="M5463" s="168"/>
      <c r="N5463" s="828"/>
      <c r="O5463" s="168"/>
      <c r="P5463" s="168"/>
      <c r="AB5463" s="1129" t="str">
        <f t="shared" si="105"/>
        <v/>
      </c>
    </row>
    <row r="5464" spans="1:28" ht="12.95" customHeight="1">
      <c r="A5464" s="168"/>
      <c r="B5464" s="168"/>
      <c r="C5464" s="532"/>
      <c r="D5464" s="168"/>
      <c r="E5464" s="168"/>
      <c r="F5464" s="168"/>
      <c r="G5464" s="168"/>
      <c r="H5464" s="530"/>
      <c r="I5464" s="530"/>
      <c r="J5464" s="660"/>
      <c r="K5464" s="530"/>
      <c r="L5464" s="657"/>
      <c r="M5464" s="168"/>
      <c r="N5464" s="828"/>
      <c r="O5464" s="168"/>
      <c r="P5464" s="168"/>
      <c r="AB5464" s="1129" t="str">
        <f t="shared" si="105"/>
        <v/>
      </c>
    </row>
    <row r="5465" spans="1:28" ht="12.95" customHeight="1">
      <c r="A5465" s="168"/>
      <c r="B5465" s="168"/>
      <c r="C5465" s="532"/>
      <c r="D5465" s="168"/>
      <c r="E5465" s="168"/>
      <c r="F5465" s="168"/>
      <c r="G5465" s="168"/>
      <c r="H5465" s="530"/>
      <c r="I5465" s="530"/>
      <c r="J5465" s="660"/>
      <c r="K5465" s="530"/>
      <c r="L5465" s="657"/>
      <c r="M5465" s="168"/>
      <c r="N5465" s="828"/>
      <c r="O5465" s="168"/>
      <c r="P5465" s="168"/>
      <c r="AB5465" s="1129" t="str">
        <f t="shared" si="105"/>
        <v/>
      </c>
    </row>
    <row r="5466" spans="1:28" ht="12.95" customHeight="1">
      <c r="A5466" s="168"/>
      <c r="B5466" s="168"/>
      <c r="C5466" s="532"/>
      <c r="D5466" s="168"/>
      <c r="E5466" s="168"/>
      <c r="F5466" s="168"/>
      <c r="G5466" s="168"/>
      <c r="H5466" s="530"/>
      <c r="I5466" s="530"/>
      <c r="J5466" s="660"/>
      <c r="K5466" s="530"/>
      <c r="L5466" s="657"/>
      <c r="M5466" s="168"/>
      <c r="N5466" s="828"/>
      <c r="O5466" s="168"/>
      <c r="P5466" s="168"/>
      <c r="AB5466" s="1129" t="str">
        <f t="shared" si="105"/>
        <v/>
      </c>
    </row>
    <row r="5467" spans="1:28" ht="12.95" customHeight="1">
      <c r="A5467" s="168"/>
      <c r="B5467" s="168"/>
      <c r="C5467" s="532"/>
      <c r="D5467" s="168"/>
      <c r="E5467" s="168"/>
      <c r="F5467" s="168"/>
      <c r="G5467" s="168"/>
      <c r="H5467" s="530"/>
      <c r="I5467" s="530"/>
      <c r="J5467" s="660"/>
      <c r="K5467" s="530"/>
      <c r="L5467" s="657"/>
      <c r="M5467" s="168"/>
      <c r="N5467" s="828"/>
      <c r="O5467" s="168"/>
      <c r="P5467" s="168"/>
      <c r="AB5467" s="1129" t="str">
        <f t="shared" si="105"/>
        <v/>
      </c>
    </row>
    <row r="5468" spans="1:28" ht="12.95" customHeight="1">
      <c r="A5468" s="168"/>
      <c r="B5468" s="168"/>
      <c r="C5468" s="532"/>
      <c r="D5468" s="168"/>
      <c r="E5468" s="168"/>
      <c r="F5468" s="168"/>
      <c r="G5468" s="168"/>
      <c r="H5468" s="530"/>
      <c r="I5468" s="530"/>
      <c r="J5468" s="660"/>
      <c r="K5468" s="530"/>
      <c r="L5468" s="657"/>
      <c r="M5468" s="168"/>
      <c r="N5468" s="828"/>
      <c r="O5468" s="168"/>
      <c r="P5468" s="168"/>
      <c r="AB5468" s="1129" t="str">
        <f t="shared" si="105"/>
        <v/>
      </c>
    </row>
    <row r="5469" spans="1:28" ht="12.95" customHeight="1">
      <c r="A5469" s="168"/>
      <c r="B5469" s="168"/>
      <c r="C5469" s="532"/>
      <c r="D5469" s="168"/>
      <c r="E5469" s="168"/>
      <c r="F5469" s="168"/>
      <c r="G5469" s="168"/>
      <c r="H5469" s="530"/>
      <c r="I5469" s="530"/>
      <c r="J5469" s="660"/>
      <c r="K5469" s="530"/>
      <c r="L5469" s="657"/>
      <c r="M5469" s="168"/>
      <c r="N5469" s="828"/>
      <c r="O5469" s="168"/>
      <c r="P5469" s="168"/>
      <c r="AB5469" s="1129" t="str">
        <f t="shared" si="105"/>
        <v/>
      </c>
    </row>
    <row r="5470" spans="1:28" ht="12.95" customHeight="1">
      <c r="A5470" s="168"/>
      <c r="B5470" s="168"/>
      <c r="C5470" s="532"/>
      <c r="D5470" s="168"/>
      <c r="E5470" s="168"/>
      <c r="F5470" s="168"/>
      <c r="G5470" s="168"/>
      <c r="H5470" s="530"/>
      <c r="I5470" s="530"/>
      <c r="J5470" s="660"/>
      <c r="K5470" s="530"/>
      <c r="L5470" s="657"/>
      <c r="M5470" s="168"/>
      <c r="N5470" s="828"/>
      <c r="O5470" s="168"/>
      <c r="P5470" s="168"/>
      <c r="AB5470" s="1129" t="str">
        <f t="shared" si="105"/>
        <v/>
      </c>
    </row>
    <row r="5471" spans="1:28" ht="12.95" customHeight="1">
      <c r="A5471" s="168"/>
      <c r="B5471" s="168"/>
      <c r="C5471" s="532"/>
      <c r="D5471" s="168"/>
      <c r="E5471" s="168"/>
      <c r="F5471" s="168"/>
      <c r="G5471" s="168"/>
      <c r="H5471" s="530"/>
      <c r="I5471" s="530"/>
      <c r="J5471" s="660"/>
      <c r="K5471" s="530"/>
      <c r="L5471" s="657"/>
      <c r="M5471" s="168"/>
      <c r="N5471" s="828"/>
      <c r="O5471" s="168"/>
      <c r="P5471" s="168"/>
      <c r="AB5471" s="1129" t="str">
        <f t="shared" si="105"/>
        <v/>
      </c>
    </row>
    <row r="5472" spans="1:28" ht="12.95" customHeight="1">
      <c r="A5472" s="168"/>
      <c r="B5472" s="168"/>
      <c r="C5472" s="532"/>
      <c r="D5472" s="168"/>
      <c r="E5472" s="168"/>
      <c r="F5472" s="168"/>
      <c r="G5472" s="168"/>
      <c r="H5472" s="530"/>
      <c r="I5472" s="530"/>
      <c r="J5472" s="660"/>
      <c r="K5472" s="530"/>
      <c r="L5472" s="657"/>
      <c r="M5472" s="168"/>
      <c r="N5472" s="828"/>
      <c r="O5472" s="168"/>
      <c r="P5472" s="168"/>
      <c r="AB5472" s="1129" t="str">
        <f t="shared" si="105"/>
        <v/>
      </c>
    </row>
    <row r="5473" spans="1:28" ht="12.95" customHeight="1">
      <c r="A5473" s="168"/>
      <c r="B5473" s="168"/>
      <c r="C5473" s="532"/>
      <c r="D5473" s="168"/>
      <c r="E5473" s="168"/>
      <c r="F5473" s="168"/>
      <c r="G5473" s="168"/>
      <c r="H5473" s="530"/>
      <c r="I5473" s="530"/>
      <c r="J5473" s="660"/>
      <c r="K5473" s="530"/>
      <c r="L5473" s="657"/>
      <c r="M5473" s="168"/>
      <c r="N5473" s="828"/>
      <c r="O5473" s="168"/>
      <c r="P5473" s="168"/>
      <c r="AB5473" s="1129" t="str">
        <f t="shared" si="105"/>
        <v/>
      </c>
    </row>
    <row r="5474" spans="1:28" ht="12.95" customHeight="1">
      <c r="A5474" s="168"/>
      <c r="B5474" s="168"/>
      <c r="C5474" s="532"/>
      <c r="D5474" s="168"/>
      <c r="E5474" s="168"/>
      <c r="F5474" s="168"/>
      <c r="G5474" s="168"/>
      <c r="H5474" s="530"/>
      <c r="I5474" s="530"/>
      <c r="J5474" s="660"/>
      <c r="K5474" s="530"/>
      <c r="L5474" s="657"/>
      <c r="M5474" s="168"/>
      <c r="N5474" s="828"/>
      <c r="O5474" s="168"/>
      <c r="P5474" s="168"/>
      <c r="AB5474" s="1129" t="str">
        <f t="shared" si="105"/>
        <v/>
      </c>
    </row>
    <row r="5475" spans="1:28" ht="12.95" customHeight="1">
      <c r="A5475" s="168"/>
      <c r="B5475" s="168"/>
      <c r="C5475" s="532"/>
      <c r="D5475" s="168"/>
      <c r="E5475" s="168"/>
      <c r="F5475" s="168"/>
      <c r="G5475" s="168"/>
      <c r="H5475" s="530"/>
      <c r="I5475" s="530"/>
      <c r="J5475" s="660"/>
      <c r="K5475" s="530"/>
      <c r="L5475" s="657"/>
      <c r="M5475" s="168"/>
      <c r="N5475" s="828"/>
      <c r="O5475" s="168"/>
      <c r="P5475" s="168"/>
      <c r="AB5475" s="1129" t="str">
        <f t="shared" si="105"/>
        <v/>
      </c>
    </row>
    <row r="5476" spans="1:28" ht="12.95" customHeight="1">
      <c r="A5476" s="168"/>
      <c r="B5476" s="168"/>
      <c r="C5476" s="532"/>
      <c r="D5476" s="168"/>
      <c r="E5476" s="168"/>
      <c r="F5476" s="168"/>
      <c r="G5476" s="168"/>
      <c r="H5476" s="530"/>
      <c r="I5476" s="530"/>
      <c r="J5476" s="660"/>
      <c r="K5476" s="530"/>
      <c r="L5476" s="657"/>
      <c r="M5476" s="168"/>
      <c r="N5476" s="828"/>
      <c r="O5476" s="168"/>
      <c r="P5476" s="168"/>
      <c r="AB5476" s="1129" t="str">
        <f t="shared" si="105"/>
        <v/>
      </c>
    </row>
    <row r="5477" spans="1:28" ht="12.95" customHeight="1">
      <c r="A5477" s="168"/>
      <c r="B5477" s="168"/>
      <c r="C5477" s="532"/>
      <c r="D5477" s="168"/>
      <c r="E5477" s="168"/>
      <c r="F5477" s="168"/>
      <c r="G5477" s="168"/>
      <c r="H5477" s="530"/>
      <c r="I5477" s="530"/>
      <c r="J5477" s="660"/>
      <c r="K5477" s="530"/>
      <c r="L5477" s="657"/>
      <c r="M5477" s="168"/>
      <c r="N5477" s="828"/>
      <c r="O5477" s="168"/>
      <c r="P5477" s="168"/>
      <c r="AB5477" s="1129" t="str">
        <f t="shared" si="105"/>
        <v/>
      </c>
    </row>
    <row r="5478" spans="1:28" ht="12.95" customHeight="1">
      <c r="A5478" s="168"/>
      <c r="B5478" s="168"/>
      <c r="C5478" s="532"/>
      <c r="D5478" s="168"/>
      <c r="E5478" s="168"/>
      <c r="F5478" s="168"/>
      <c r="G5478" s="168"/>
      <c r="H5478" s="530"/>
      <c r="I5478" s="530"/>
      <c r="J5478" s="660"/>
      <c r="K5478" s="530"/>
      <c r="L5478" s="657"/>
      <c r="M5478" s="168"/>
      <c r="N5478" s="828"/>
      <c r="O5478" s="168"/>
      <c r="P5478" s="168"/>
      <c r="AB5478" s="1129" t="str">
        <f t="shared" si="105"/>
        <v/>
      </c>
    </row>
    <row r="5479" spans="1:28" ht="12.95" customHeight="1">
      <c r="A5479" s="168"/>
      <c r="B5479" s="168"/>
      <c r="C5479" s="532"/>
      <c r="D5479" s="168"/>
      <c r="E5479" s="168"/>
      <c r="F5479" s="168"/>
      <c r="G5479" s="168"/>
      <c r="H5479" s="530"/>
      <c r="I5479" s="530"/>
      <c r="J5479" s="660"/>
      <c r="K5479" s="530"/>
      <c r="L5479" s="657"/>
      <c r="M5479" s="168"/>
      <c r="N5479" s="828"/>
      <c r="O5479" s="168"/>
      <c r="P5479" s="168"/>
      <c r="AB5479" s="1129" t="str">
        <f t="shared" si="105"/>
        <v/>
      </c>
    </row>
    <row r="5480" spans="1:28" ht="12.95" customHeight="1">
      <c r="A5480" s="168"/>
      <c r="B5480" s="168"/>
      <c r="C5480" s="532"/>
      <c r="D5480" s="168"/>
      <c r="E5480" s="168"/>
      <c r="F5480" s="168"/>
      <c r="G5480" s="168"/>
      <c r="H5480" s="530"/>
      <c r="I5480" s="530"/>
      <c r="J5480" s="660"/>
      <c r="K5480" s="530"/>
      <c r="L5480" s="657"/>
      <c r="M5480" s="168"/>
      <c r="N5480" s="828"/>
      <c r="O5480" s="168"/>
      <c r="P5480" s="168"/>
      <c r="AB5480" s="1129" t="str">
        <f t="shared" si="105"/>
        <v/>
      </c>
    </row>
    <row r="5481" spans="1:28" ht="12.95" customHeight="1">
      <c r="A5481" s="168"/>
      <c r="B5481" s="168"/>
      <c r="C5481" s="532"/>
      <c r="D5481" s="168"/>
      <c r="E5481" s="168"/>
      <c r="F5481" s="168"/>
      <c r="G5481" s="168"/>
      <c r="H5481" s="530"/>
      <c r="I5481" s="530"/>
      <c r="J5481" s="660"/>
      <c r="K5481" s="530"/>
      <c r="L5481" s="657"/>
      <c r="M5481" s="168"/>
      <c r="N5481" s="828"/>
      <c r="O5481" s="168"/>
      <c r="P5481" s="168"/>
      <c r="AB5481" s="1129" t="str">
        <f t="shared" si="105"/>
        <v/>
      </c>
    </row>
    <row r="5482" spans="1:28" ht="12.95" customHeight="1">
      <c r="A5482" s="168"/>
      <c r="B5482" s="168"/>
      <c r="C5482" s="532"/>
      <c r="D5482" s="168"/>
      <c r="E5482" s="168"/>
      <c r="F5482" s="168"/>
      <c r="G5482" s="168"/>
      <c r="H5482" s="530"/>
      <c r="I5482" s="530"/>
      <c r="J5482" s="660"/>
      <c r="K5482" s="530"/>
      <c r="L5482" s="657"/>
      <c r="M5482" s="168"/>
      <c r="N5482" s="828"/>
      <c r="O5482" s="168"/>
      <c r="P5482" s="168"/>
      <c r="AB5482" s="1129" t="str">
        <f t="shared" si="105"/>
        <v/>
      </c>
    </row>
    <row r="5483" spans="1:28" ht="12.95" customHeight="1">
      <c r="A5483" s="168"/>
      <c r="B5483" s="168"/>
      <c r="C5483" s="532"/>
      <c r="D5483" s="168"/>
      <c r="E5483" s="168"/>
      <c r="F5483" s="168"/>
      <c r="G5483" s="168"/>
      <c r="H5483" s="530"/>
      <c r="I5483" s="530"/>
      <c r="J5483" s="660"/>
      <c r="K5483" s="530"/>
      <c r="L5483" s="657"/>
      <c r="M5483" s="168"/>
      <c r="N5483" s="828"/>
      <c r="O5483" s="168"/>
      <c r="P5483" s="168"/>
      <c r="AB5483" s="1129" t="str">
        <f t="shared" si="105"/>
        <v/>
      </c>
    </row>
    <row r="5484" spans="1:28" ht="12.95" customHeight="1">
      <c r="A5484" s="168"/>
      <c r="B5484" s="168"/>
      <c r="C5484" s="532"/>
      <c r="D5484" s="168"/>
      <c r="E5484" s="168"/>
      <c r="F5484" s="168"/>
      <c r="G5484" s="168"/>
      <c r="H5484" s="530"/>
      <c r="I5484" s="530"/>
      <c r="J5484" s="660"/>
      <c r="K5484" s="530"/>
      <c r="L5484" s="657"/>
      <c r="M5484" s="168"/>
      <c r="N5484" s="828"/>
      <c r="O5484" s="168"/>
      <c r="P5484" s="168"/>
      <c r="AB5484" s="1129" t="str">
        <f t="shared" si="105"/>
        <v/>
      </c>
    </row>
    <row r="5485" spans="1:28" ht="12.95" customHeight="1">
      <c r="A5485" s="168"/>
      <c r="B5485" s="168"/>
      <c r="C5485" s="532"/>
      <c r="D5485" s="168"/>
      <c r="E5485" s="168"/>
      <c r="F5485" s="168"/>
      <c r="G5485" s="168"/>
      <c r="H5485" s="530"/>
      <c r="I5485" s="530"/>
      <c r="J5485" s="660"/>
      <c r="K5485" s="530"/>
      <c r="L5485" s="657"/>
      <c r="M5485" s="168"/>
      <c r="N5485" s="828"/>
      <c r="O5485" s="168"/>
      <c r="P5485" s="168"/>
      <c r="AB5485" s="1129" t="str">
        <f t="shared" si="105"/>
        <v/>
      </c>
    </row>
    <row r="5486" spans="1:28" ht="12.95" customHeight="1">
      <c r="A5486" s="168"/>
      <c r="B5486" s="168"/>
      <c r="C5486" s="532"/>
      <c r="D5486" s="168"/>
      <c r="E5486" s="168"/>
      <c r="F5486" s="168"/>
      <c r="G5486" s="168"/>
      <c r="H5486" s="530"/>
      <c r="I5486" s="530"/>
      <c r="J5486" s="660"/>
      <c r="K5486" s="530"/>
      <c r="L5486" s="657"/>
      <c r="M5486" s="168"/>
      <c r="N5486" s="828"/>
      <c r="O5486" s="168"/>
      <c r="P5486" s="168"/>
      <c r="AB5486" s="1129" t="str">
        <f t="shared" si="105"/>
        <v/>
      </c>
    </row>
    <row r="5487" spans="1:28" ht="12.95" customHeight="1">
      <c r="A5487" s="168"/>
      <c r="B5487" s="168"/>
      <c r="C5487" s="532"/>
      <c r="D5487" s="168"/>
      <c r="E5487" s="168"/>
      <c r="F5487" s="168"/>
      <c r="G5487" s="168"/>
      <c r="H5487" s="530"/>
      <c r="I5487" s="530"/>
      <c r="J5487" s="660"/>
      <c r="K5487" s="530"/>
      <c r="L5487" s="657"/>
      <c r="M5487" s="168"/>
      <c r="N5487" s="828"/>
      <c r="O5487" s="168"/>
      <c r="P5487" s="168"/>
      <c r="AB5487" s="1129" t="str">
        <f t="shared" si="105"/>
        <v/>
      </c>
    </row>
    <row r="5488" spans="1:28" ht="12.95" customHeight="1">
      <c r="A5488" s="168"/>
      <c r="B5488" s="168"/>
      <c r="C5488" s="532"/>
      <c r="D5488" s="168"/>
      <c r="E5488" s="168"/>
      <c r="F5488" s="168"/>
      <c r="G5488" s="168"/>
      <c r="H5488" s="530"/>
      <c r="I5488" s="530"/>
      <c r="J5488" s="660"/>
      <c r="K5488" s="530"/>
      <c r="L5488" s="657"/>
      <c r="M5488" s="168"/>
      <c r="N5488" s="828"/>
      <c r="O5488" s="168"/>
      <c r="P5488" s="168"/>
      <c r="AB5488" s="1129" t="str">
        <f t="shared" si="105"/>
        <v/>
      </c>
    </row>
    <row r="5489" spans="1:28" ht="12.95" customHeight="1">
      <c r="A5489" s="168"/>
      <c r="B5489" s="168"/>
      <c r="C5489" s="532"/>
      <c r="D5489" s="168"/>
      <c r="E5489" s="168"/>
      <c r="F5489" s="168"/>
      <c r="G5489" s="168"/>
      <c r="H5489" s="530"/>
      <c r="I5489" s="530"/>
      <c r="J5489" s="660"/>
      <c r="K5489" s="530"/>
      <c r="L5489" s="657"/>
      <c r="M5489" s="168"/>
      <c r="N5489" s="828"/>
      <c r="O5489" s="168"/>
      <c r="P5489" s="168"/>
      <c r="AB5489" s="1129" t="str">
        <f t="shared" si="105"/>
        <v/>
      </c>
    </row>
    <row r="5490" spans="1:28" ht="12.95" customHeight="1">
      <c r="A5490" s="168"/>
      <c r="B5490" s="168"/>
      <c r="C5490" s="532"/>
      <c r="D5490" s="168"/>
      <c r="E5490" s="168"/>
      <c r="F5490" s="168"/>
      <c r="G5490" s="168"/>
      <c r="H5490" s="530"/>
      <c r="I5490" s="530"/>
      <c r="J5490" s="660"/>
      <c r="K5490" s="530"/>
      <c r="L5490" s="657"/>
      <c r="M5490" s="168"/>
      <c r="N5490" s="828"/>
      <c r="O5490" s="168"/>
      <c r="P5490" s="168"/>
      <c r="AB5490" s="1129" t="str">
        <f t="shared" si="105"/>
        <v/>
      </c>
    </row>
    <row r="5491" spans="1:28" ht="12.95" customHeight="1">
      <c r="A5491" s="168"/>
      <c r="B5491" s="168"/>
      <c r="C5491" s="532"/>
      <c r="D5491" s="168"/>
      <c r="E5491" s="168"/>
      <c r="F5491" s="168"/>
      <c r="G5491" s="168"/>
      <c r="H5491" s="530"/>
      <c r="I5491" s="530"/>
      <c r="J5491" s="660"/>
      <c r="K5491" s="530"/>
      <c r="L5491" s="657"/>
      <c r="M5491" s="168"/>
      <c r="N5491" s="828"/>
      <c r="O5491" s="168"/>
      <c r="P5491" s="168"/>
      <c r="AB5491" s="1129" t="str">
        <f t="shared" si="105"/>
        <v/>
      </c>
    </row>
    <row r="5492" spans="1:28" ht="12.95" customHeight="1">
      <c r="A5492" s="168"/>
      <c r="B5492" s="168"/>
      <c r="C5492" s="532"/>
      <c r="D5492" s="168"/>
      <c r="E5492" s="168"/>
      <c r="F5492" s="168"/>
      <c r="G5492" s="168"/>
      <c r="H5492" s="530"/>
      <c r="I5492" s="530"/>
      <c r="J5492" s="660"/>
      <c r="K5492" s="530"/>
      <c r="L5492" s="657"/>
      <c r="M5492" s="168"/>
      <c r="N5492" s="828"/>
      <c r="O5492" s="168"/>
      <c r="P5492" s="168"/>
      <c r="AB5492" s="1129" t="str">
        <f t="shared" si="105"/>
        <v/>
      </c>
    </row>
    <row r="5493" spans="1:28" ht="12.95" customHeight="1">
      <c r="A5493" s="168"/>
      <c r="B5493" s="168"/>
      <c r="C5493" s="532"/>
      <c r="D5493" s="168"/>
      <c r="E5493" s="168"/>
      <c r="F5493" s="168"/>
      <c r="G5493" s="168"/>
      <c r="H5493" s="530"/>
      <c r="I5493" s="530"/>
      <c r="J5493" s="660"/>
      <c r="K5493" s="530"/>
      <c r="L5493" s="657"/>
      <c r="M5493" s="168"/>
      <c r="N5493" s="828"/>
      <c r="O5493" s="168"/>
      <c r="P5493" s="168"/>
      <c r="AB5493" s="1129" t="str">
        <f t="shared" si="105"/>
        <v/>
      </c>
    </row>
    <row r="5494" spans="1:28" ht="12.95" customHeight="1">
      <c r="A5494" s="168"/>
      <c r="B5494" s="168"/>
      <c r="C5494" s="532"/>
      <c r="D5494" s="168"/>
      <c r="E5494" s="168"/>
      <c r="F5494" s="168"/>
      <c r="G5494" s="168"/>
      <c r="H5494" s="530"/>
      <c r="I5494" s="530"/>
      <c r="J5494" s="660"/>
      <c r="K5494" s="530"/>
      <c r="L5494" s="657"/>
      <c r="M5494" s="168"/>
      <c r="N5494" s="828"/>
      <c r="O5494" s="168"/>
      <c r="P5494" s="168"/>
      <c r="AB5494" s="1129" t="str">
        <f t="shared" si="105"/>
        <v/>
      </c>
    </row>
    <row r="5495" spans="1:28" ht="12.95" customHeight="1">
      <c r="A5495" s="168"/>
      <c r="B5495" s="168"/>
      <c r="C5495" s="532"/>
      <c r="D5495" s="168"/>
      <c r="E5495" s="168"/>
      <c r="F5495" s="168"/>
      <c r="G5495" s="168"/>
      <c r="H5495" s="530"/>
      <c r="I5495" s="530"/>
      <c r="J5495" s="660"/>
      <c r="K5495" s="530"/>
      <c r="L5495" s="657"/>
      <c r="M5495" s="168"/>
      <c r="N5495" s="828"/>
      <c r="O5495" s="168"/>
      <c r="P5495" s="168"/>
      <c r="AB5495" s="1129" t="str">
        <f t="shared" si="105"/>
        <v/>
      </c>
    </row>
    <row r="5496" spans="1:28" ht="12.95" customHeight="1">
      <c r="A5496" s="168"/>
      <c r="B5496" s="168"/>
      <c r="C5496" s="532"/>
      <c r="D5496" s="168"/>
      <c r="E5496" s="168"/>
      <c r="F5496" s="168"/>
      <c r="G5496" s="168"/>
      <c r="H5496" s="530"/>
      <c r="I5496" s="530"/>
      <c r="J5496" s="660"/>
      <c r="K5496" s="530"/>
      <c r="L5496" s="657"/>
      <c r="M5496" s="168"/>
      <c r="N5496" s="828"/>
      <c r="O5496" s="168"/>
      <c r="P5496" s="168"/>
      <c r="AB5496" s="1129" t="str">
        <f t="shared" si="105"/>
        <v/>
      </c>
    </row>
    <row r="5497" spans="1:28" ht="12.95" customHeight="1">
      <c r="A5497" s="168"/>
      <c r="B5497" s="168"/>
      <c r="C5497" s="532"/>
      <c r="D5497" s="168"/>
      <c r="E5497" s="168"/>
      <c r="F5497" s="168"/>
      <c r="G5497" s="168"/>
      <c r="H5497" s="530"/>
      <c r="I5497" s="530"/>
      <c r="J5497" s="660"/>
      <c r="K5497" s="530"/>
      <c r="L5497" s="657"/>
      <c r="M5497" s="168"/>
      <c r="N5497" s="828"/>
      <c r="O5497" s="168"/>
      <c r="P5497" s="168"/>
      <c r="AB5497" s="1129" t="str">
        <f t="shared" si="105"/>
        <v/>
      </c>
    </row>
    <row r="5498" spans="1:28" ht="12.95" customHeight="1">
      <c r="A5498" s="168"/>
      <c r="B5498" s="168"/>
      <c r="C5498" s="532"/>
      <c r="D5498" s="168"/>
      <c r="E5498" s="168"/>
      <c r="F5498" s="168"/>
      <c r="G5498" s="168"/>
      <c r="H5498" s="530"/>
      <c r="I5498" s="530"/>
      <c r="J5498" s="660"/>
      <c r="K5498" s="530"/>
      <c r="L5498" s="657"/>
      <c r="M5498" s="168"/>
      <c r="N5498" s="828"/>
      <c r="O5498" s="168"/>
      <c r="P5498" s="168"/>
      <c r="AB5498" s="1129" t="str">
        <f t="shared" si="105"/>
        <v/>
      </c>
    </row>
    <row r="5499" spans="1:28" ht="12.95" customHeight="1">
      <c r="A5499" s="168"/>
      <c r="B5499" s="168"/>
      <c r="C5499" s="532"/>
      <c r="D5499" s="168"/>
      <c r="E5499" s="168"/>
      <c r="F5499" s="168"/>
      <c r="G5499" s="168"/>
      <c r="H5499" s="530"/>
      <c r="I5499" s="530"/>
      <c r="J5499" s="660"/>
      <c r="K5499" s="530"/>
      <c r="L5499" s="657"/>
      <c r="M5499" s="168"/>
      <c r="N5499" s="828"/>
      <c r="O5499" s="168"/>
      <c r="P5499" s="168"/>
      <c r="AB5499" s="1129" t="str">
        <f t="shared" si="105"/>
        <v/>
      </c>
    </row>
    <row r="5500" spans="1:28" ht="12.95" customHeight="1">
      <c r="A5500" s="168"/>
      <c r="B5500" s="168"/>
      <c r="C5500" s="532"/>
      <c r="D5500" s="168"/>
      <c r="E5500" s="168"/>
      <c r="F5500" s="168"/>
      <c r="G5500" s="168"/>
      <c r="H5500" s="530"/>
      <c r="I5500" s="530"/>
      <c r="J5500" s="660"/>
      <c r="K5500" s="530"/>
      <c r="L5500" s="657"/>
      <c r="M5500" s="168"/>
      <c r="N5500" s="828"/>
      <c r="O5500" s="168"/>
      <c r="P5500" s="168"/>
      <c r="AB5500" s="1129" t="str">
        <f t="shared" si="105"/>
        <v/>
      </c>
    </row>
    <row r="5501" spans="1:28" ht="12.95" customHeight="1">
      <c r="A5501" s="168"/>
      <c r="B5501" s="168"/>
      <c r="C5501" s="532"/>
      <c r="D5501" s="168"/>
      <c r="E5501" s="168"/>
      <c r="F5501" s="168"/>
      <c r="G5501" s="168"/>
      <c r="H5501" s="530"/>
      <c r="I5501" s="530"/>
      <c r="J5501" s="660"/>
      <c r="K5501" s="530"/>
      <c r="L5501" s="657"/>
      <c r="M5501" s="168"/>
      <c r="N5501" s="828"/>
      <c r="O5501" s="168"/>
      <c r="P5501" s="168"/>
      <c r="AB5501" s="1129" t="str">
        <f t="shared" si="105"/>
        <v/>
      </c>
    </row>
    <row r="5502" spans="1:28" ht="12.95" customHeight="1">
      <c r="A5502" s="168"/>
      <c r="B5502" s="168"/>
      <c r="C5502" s="532"/>
      <c r="D5502" s="168"/>
      <c r="E5502" s="168"/>
      <c r="F5502" s="168"/>
      <c r="G5502" s="168"/>
      <c r="H5502" s="530"/>
      <c r="I5502" s="530"/>
      <c r="J5502" s="660"/>
      <c r="K5502" s="530"/>
      <c r="L5502" s="657"/>
      <c r="M5502" s="168"/>
      <c r="N5502" s="828"/>
      <c r="O5502" s="168"/>
      <c r="P5502" s="168"/>
      <c r="AB5502" s="1129" t="str">
        <f t="shared" si="105"/>
        <v/>
      </c>
    </row>
    <row r="5503" spans="1:28" ht="12.95" customHeight="1">
      <c r="A5503" s="168"/>
      <c r="B5503" s="168"/>
      <c r="C5503" s="532"/>
      <c r="D5503" s="168"/>
      <c r="E5503" s="168"/>
      <c r="F5503" s="168"/>
      <c r="G5503" s="168"/>
      <c r="H5503" s="530"/>
      <c r="I5503" s="530"/>
      <c r="J5503" s="660"/>
      <c r="K5503" s="530"/>
      <c r="L5503" s="657"/>
      <c r="M5503" s="168"/>
      <c r="N5503" s="828"/>
      <c r="O5503" s="168"/>
      <c r="P5503" s="168"/>
      <c r="AB5503" s="1129" t="str">
        <f t="shared" si="105"/>
        <v/>
      </c>
    </row>
    <row r="5504" spans="1:28" ht="12.95" customHeight="1">
      <c r="A5504" s="168"/>
      <c r="B5504" s="168"/>
      <c r="C5504" s="532"/>
      <c r="D5504" s="168"/>
      <c r="E5504" s="168"/>
      <c r="F5504" s="168"/>
      <c r="G5504" s="168"/>
      <c r="H5504" s="530"/>
      <c r="I5504" s="530"/>
      <c r="J5504" s="660"/>
      <c r="K5504" s="530"/>
      <c r="L5504" s="657"/>
      <c r="M5504" s="168"/>
      <c r="N5504" s="828"/>
      <c r="O5504" s="168"/>
      <c r="P5504" s="168"/>
      <c r="AB5504" s="1129" t="str">
        <f t="shared" si="105"/>
        <v/>
      </c>
    </row>
    <row r="5505" spans="1:28" ht="12.95" customHeight="1">
      <c r="A5505" s="168"/>
      <c r="B5505" s="168"/>
      <c r="C5505" s="532"/>
      <c r="D5505" s="168"/>
      <c r="E5505" s="168"/>
      <c r="F5505" s="168"/>
      <c r="G5505" s="168"/>
      <c r="H5505" s="530"/>
      <c r="I5505" s="530"/>
      <c r="J5505" s="660"/>
      <c r="K5505" s="530"/>
      <c r="L5505" s="657"/>
      <c r="M5505" s="168"/>
      <c r="N5505" s="828"/>
      <c r="O5505" s="168"/>
      <c r="P5505" s="168"/>
      <c r="AB5505" s="1129" t="str">
        <f t="shared" si="105"/>
        <v/>
      </c>
    </row>
    <row r="5506" spans="1:28" ht="12.95" customHeight="1">
      <c r="A5506" s="168"/>
      <c r="B5506" s="168"/>
      <c r="C5506" s="532"/>
      <c r="D5506" s="168"/>
      <c r="E5506" s="168"/>
      <c r="F5506" s="168"/>
      <c r="G5506" s="168"/>
      <c r="H5506" s="530"/>
      <c r="I5506" s="530"/>
      <c r="J5506" s="660"/>
      <c r="K5506" s="530"/>
      <c r="L5506" s="657"/>
      <c r="M5506" s="168"/>
      <c r="N5506" s="828"/>
      <c r="O5506" s="168"/>
      <c r="P5506" s="168"/>
      <c r="AB5506" s="1129" t="str">
        <f t="shared" si="105"/>
        <v/>
      </c>
    </row>
    <row r="5507" spans="1:28" ht="12.95" customHeight="1">
      <c r="A5507" s="168"/>
      <c r="B5507" s="168"/>
      <c r="C5507" s="532"/>
      <c r="D5507" s="168"/>
      <c r="E5507" s="168"/>
      <c r="F5507" s="168"/>
      <c r="G5507" s="168"/>
      <c r="H5507" s="530"/>
      <c r="I5507" s="530"/>
      <c r="J5507" s="660"/>
      <c r="K5507" s="530"/>
      <c r="L5507" s="657"/>
      <c r="M5507" s="168"/>
      <c r="N5507" s="828"/>
      <c r="O5507" s="168"/>
      <c r="P5507" s="168"/>
      <c r="AB5507" s="1129" t="str">
        <f t="shared" si="105"/>
        <v/>
      </c>
    </row>
    <row r="5508" spans="1:28" ht="12.95" customHeight="1">
      <c r="A5508" s="168"/>
      <c r="B5508" s="168"/>
      <c r="C5508" s="532"/>
      <c r="D5508" s="168"/>
      <c r="E5508" s="168"/>
      <c r="F5508" s="168"/>
      <c r="G5508" s="168"/>
      <c r="H5508" s="530"/>
      <c r="I5508" s="530"/>
      <c r="J5508" s="660"/>
      <c r="K5508" s="530"/>
      <c r="L5508" s="657"/>
      <c r="M5508" s="168"/>
      <c r="N5508" s="828"/>
      <c r="O5508" s="168"/>
      <c r="P5508" s="168"/>
      <c r="AB5508" s="1129" t="str">
        <f t="shared" si="105"/>
        <v/>
      </c>
    </row>
    <row r="5509" spans="1:28" ht="12.95" customHeight="1">
      <c r="A5509" s="168"/>
      <c r="B5509" s="168"/>
      <c r="C5509" s="532"/>
      <c r="D5509" s="168"/>
      <c r="E5509" s="168"/>
      <c r="F5509" s="168"/>
      <c r="G5509" s="168"/>
      <c r="H5509" s="530"/>
      <c r="I5509" s="530"/>
      <c r="J5509" s="660"/>
      <c r="K5509" s="530"/>
      <c r="L5509" s="657"/>
      <c r="M5509" s="168"/>
      <c r="N5509" s="828"/>
      <c r="O5509" s="168"/>
      <c r="P5509" s="168"/>
      <c r="AB5509" s="1129" t="str">
        <f t="shared" si="105"/>
        <v/>
      </c>
    </row>
    <row r="5510" spans="1:28" ht="12.95" customHeight="1">
      <c r="A5510" s="168"/>
      <c r="B5510" s="168"/>
      <c r="C5510" s="532"/>
      <c r="D5510" s="168"/>
      <c r="E5510" s="168"/>
      <c r="F5510" s="168"/>
      <c r="G5510" s="168"/>
      <c r="H5510" s="530"/>
      <c r="I5510" s="530"/>
      <c r="J5510" s="660"/>
      <c r="K5510" s="530"/>
      <c r="L5510" s="657"/>
      <c r="M5510" s="168"/>
      <c r="N5510" s="828"/>
      <c r="O5510" s="168"/>
      <c r="P5510" s="168"/>
      <c r="AB5510" s="1129" t="str">
        <f t="shared" si="105"/>
        <v/>
      </c>
    </row>
    <row r="5511" spans="1:28" ht="12.95" customHeight="1">
      <c r="A5511" s="168"/>
      <c r="B5511" s="168"/>
      <c r="C5511" s="532"/>
      <c r="D5511" s="168"/>
      <c r="E5511" s="168"/>
      <c r="F5511" s="168"/>
      <c r="G5511" s="168"/>
      <c r="H5511" s="530"/>
      <c r="I5511" s="530"/>
      <c r="J5511" s="660"/>
      <c r="K5511" s="530"/>
      <c r="L5511" s="657"/>
      <c r="M5511" s="168"/>
      <c r="N5511" s="828"/>
      <c r="O5511" s="168"/>
      <c r="P5511" s="168"/>
      <c r="AB5511" s="1129" t="str">
        <f t="shared" si="105"/>
        <v/>
      </c>
    </row>
    <row r="5512" spans="1:28" ht="12.95" customHeight="1">
      <c r="A5512" s="168"/>
      <c r="B5512" s="168"/>
      <c r="C5512" s="532"/>
      <c r="D5512" s="168"/>
      <c r="E5512" s="168"/>
      <c r="F5512" s="168"/>
      <c r="G5512" s="168"/>
      <c r="H5512" s="530"/>
      <c r="I5512" s="530"/>
      <c r="J5512" s="660"/>
      <c r="K5512" s="530"/>
      <c r="L5512" s="657"/>
      <c r="M5512" s="168"/>
      <c r="N5512" s="828"/>
      <c r="O5512" s="168"/>
      <c r="P5512" s="168"/>
      <c r="AB5512" s="1129" t="str">
        <f t="shared" si="105"/>
        <v/>
      </c>
    </row>
    <row r="5513" spans="1:28" ht="12.95" customHeight="1">
      <c r="A5513" s="168"/>
      <c r="B5513" s="168"/>
      <c r="C5513" s="532"/>
      <c r="D5513" s="168"/>
      <c r="E5513" s="168"/>
      <c r="F5513" s="168"/>
      <c r="G5513" s="168"/>
      <c r="H5513" s="530"/>
      <c r="I5513" s="530"/>
      <c r="J5513" s="660"/>
      <c r="K5513" s="530"/>
      <c r="L5513" s="657"/>
      <c r="M5513" s="168"/>
      <c r="N5513" s="828"/>
      <c r="O5513" s="168"/>
      <c r="P5513" s="168"/>
      <c r="AB5513" s="1129" t="str">
        <f t="shared" si="105"/>
        <v/>
      </c>
    </row>
    <row r="5514" spans="1:28" ht="12.95" customHeight="1">
      <c r="A5514" s="168"/>
      <c r="B5514" s="168"/>
      <c r="C5514" s="532"/>
      <c r="D5514" s="168"/>
      <c r="E5514" s="168"/>
      <c r="F5514" s="168"/>
      <c r="G5514" s="168"/>
      <c r="H5514" s="530"/>
      <c r="I5514" s="530"/>
      <c r="J5514" s="660"/>
      <c r="K5514" s="530"/>
      <c r="L5514" s="657"/>
      <c r="M5514" s="168"/>
      <c r="N5514" s="828"/>
      <c r="O5514" s="168"/>
      <c r="P5514" s="168"/>
      <c r="AB5514" s="1129" t="str">
        <f t="shared" si="105"/>
        <v/>
      </c>
    </row>
    <row r="5515" spans="1:28" ht="12.95" customHeight="1">
      <c r="A5515" s="168"/>
      <c r="B5515" s="168"/>
      <c r="C5515" s="532"/>
      <c r="D5515" s="168"/>
      <c r="E5515" s="168"/>
      <c r="F5515" s="168"/>
      <c r="G5515" s="168"/>
      <c r="H5515" s="530"/>
      <c r="I5515" s="530"/>
      <c r="J5515" s="660"/>
      <c r="K5515" s="530"/>
      <c r="L5515" s="657"/>
      <c r="M5515" s="168"/>
      <c r="N5515" s="828"/>
      <c r="O5515" s="168"/>
      <c r="P5515" s="168"/>
      <c r="AB5515" s="1129" t="str">
        <f t="shared" ref="AB5515:AB5578" si="106">IF(TRIM(A5515)="","",CONCATENATE(TRIM(D5515),TRIM(E5515)))</f>
        <v/>
      </c>
    </row>
    <row r="5516" spans="1:28" ht="12.95" customHeight="1">
      <c r="A5516" s="168"/>
      <c r="B5516" s="168"/>
      <c r="C5516" s="532"/>
      <c r="D5516" s="168"/>
      <c r="E5516" s="168"/>
      <c r="F5516" s="168"/>
      <c r="G5516" s="168"/>
      <c r="H5516" s="530"/>
      <c r="I5516" s="530"/>
      <c r="J5516" s="660"/>
      <c r="K5516" s="530"/>
      <c r="L5516" s="657"/>
      <c r="M5516" s="168"/>
      <c r="N5516" s="828"/>
      <c r="O5516" s="168"/>
      <c r="P5516" s="168"/>
      <c r="AB5516" s="1129" t="str">
        <f t="shared" si="106"/>
        <v/>
      </c>
    </row>
    <row r="5517" spans="1:28" ht="12.95" customHeight="1">
      <c r="A5517" s="168"/>
      <c r="B5517" s="168"/>
      <c r="C5517" s="532"/>
      <c r="D5517" s="168"/>
      <c r="E5517" s="168"/>
      <c r="F5517" s="168"/>
      <c r="G5517" s="168"/>
      <c r="H5517" s="530"/>
      <c r="I5517" s="530"/>
      <c r="J5517" s="660"/>
      <c r="K5517" s="530"/>
      <c r="L5517" s="657"/>
      <c r="M5517" s="168"/>
      <c r="N5517" s="828"/>
      <c r="O5517" s="168"/>
      <c r="P5517" s="168"/>
      <c r="AB5517" s="1129" t="str">
        <f t="shared" si="106"/>
        <v/>
      </c>
    </row>
    <row r="5518" spans="1:28" ht="12.95" customHeight="1">
      <c r="A5518" s="168"/>
      <c r="B5518" s="168"/>
      <c r="C5518" s="532"/>
      <c r="D5518" s="168"/>
      <c r="E5518" s="168"/>
      <c r="F5518" s="168"/>
      <c r="G5518" s="168"/>
      <c r="H5518" s="530"/>
      <c r="I5518" s="530"/>
      <c r="J5518" s="660"/>
      <c r="K5518" s="530"/>
      <c r="L5518" s="657"/>
      <c r="M5518" s="168"/>
      <c r="N5518" s="828"/>
      <c r="O5518" s="168"/>
      <c r="P5518" s="168"/>
      <c r="AB5518" s="1129" t="str">
        <f t="shared" si="106"/>
        <v/>
      </c>
    </row>
    <row r="5519" spans="1:28" ht="12.95" customHeight="1">
      <c r="A5519" s="168"/>
      <c r="B5519" s="168"/>
      <c r="C5519" s="532"/>
      <c r="D5519" s="168"/>
      <c r="E5519" s="168"/>
      <c r="F5519" s="168"/>
      <c r="G5519" s="168"/>
      <c r="H5519" s="530"/>
      <c r="I5519" s="530"/>
      <c r="J5519" s="660"/>
      <c r="K5519" s="530"/>
      <c r="L5519" s="657"/>
      <c r="M5519" s="168"/>
      <c r="N5519" s="828"/>
      <c r="O5519" s="168"/>
      <c r="P5519" s="168"/>
      <c r="AB5519" s="1129" t="str">
        <f t="shared" si="106"/>
        <v/>
      </c>
    </row>
    <row r="5520" spans="1:28" ht="12.95" customHeight="1">
      <c r="A5520" s="168"/>
      <c r="B5520" s="168"/>
      <c r="C5520" s="532"/>
      <c r="D5520" s="168"/>
      <c r="E5520" s="168"/>
      <c r="F5520" s="168"/>
      <c r="G5520" s="168"/>
      <c r="H5520" s="530"/>
      <c r="I5520" s="530"/>
      <c r="J5520" s="660"/>
      <c r="K5520" s="530"/>
      <c r="L5520" s="657"/>
      <c r="M5520" s="168"/>
      <c r="N5520" s="828"/>
      <c r="O5520" s="168"/>
      <c r="P5520" s="168"/>
      <c r="AB5520" s="1129" t="str">
        <f t="shared" si="106"/>
        <v/>
      </c>
    </row>
    <row r="5521" spans="1:28" ht="12.95" customHeight="1">
      <c r="A5521" s="168"/>
      <c r="B5521" s="168"/>
      <c r="C5521" s="532"/>
      <c r="D5521" s="168"/>
      <c r="E5521" s="168"/>
      <c r="F5521" s="168"/>
      <c r="G5521" s="168"/>
      <c r="H5521" s="530"/>
      <c r="I5521" s="530"/>
      <c r="J5521" s="660"/>
      <c r="K5521" s="530"/>
      <c r="L5521" s="657"/>
      <c r="M5521" s="168"/>
      <c r="N5521" s="828"/>
      <c r="O5521" s="168"/>
      <c r="P5521" s="168"/>
      <c r="AB5521" s="1129" t="str">
        <f t="shared" si="106"/>
        <v/>
      </c>
    </row>
    <row r="5522" spans="1:28" ht="12.95" customHeight="1">
      <c r="A5522" s="168"/>
      <c r="B5522" s="168"/>
      <c r="C5522" s="532"/>
      <c r="D5522" s="168"/>
      <c r="E5522" s="168"/>
      <c r="F5522" s="168"/>
      <c r="G5522" s="168"/>
      <c r="H5522" s="530"/>
      <c r="I5522" s="530"/>
      <c r="J5522" s="660"/>
      <c r="K5522" s="530"/>
      <c r="L5522" s="657"/>
      <c r="M5522" s="168"/>
      <c r="N5522" s="828"/>
      <c r="O5522" s="168"/>
      <c r="P5522" s="168"/>
      <c r="AB5522" s="1129" t="str">
        <f t="shared" si="106"/>
        <v/>
      </c>
    </row>
    <row r="5523" spans="1:28" ht="12.95" customHeight="1">
      <c r="A5523" s="168"/>
      <c r="B5523" s="168"/>
      <c r="C5523" s="532"/>
      <c r="D5523" s="168"/>
      <c r="E5523" s="168"/>
      <c r="F5523" s="168"/>
      <c r="G5523" s="168"/>
      <c r="H5523" s="530"/>
      <c r="I5523" s="530"/>
      <c r="J5523" s="660"/>
      <c r="K5523" s="530"/>
      <c r="L5523" s="657"/>
      <c r="M5523" s="168"/>
      <c r="N5523" s="828"/>
      <c r="O5523" s="168"/>
      <c r="P5523" s="168"/>
      <c r="AB5523" s="1129" t="str">
        <f t="shared" si="106"/>
        <v/>
      </c>
    </row>
    <row r="5524" spans="1:28" ht="12.95" customHeight="1">
      <c r="A5524" s="168"/>
      <c r="B5524" s="168"/>
      <c r="C5524" s="532"/>
      <c r="D5524" s="168"/>
      <c r="E5524" s="168"/>
      <c r="F5524" s="168"/>
      <c r="G5524" s="168"/>
      <c r="H5524" s="530"/>
      <c r="I5524" s="530"/>
      <c r="J5524" s="660"/>
      <c r="K5524" s="530"/>
      <c r="L5524" s="657"/>
      <c r="M5524" s="168"/>
      <c r="N5524" s="828"/>
      <c r="O5524" s="168"/>
      <c r="P5524" s="168"/>
      <c r="AB5524" s="1129" t="str">
        <f t="shared" si="106"/>
        <v/>
      </c>
    </row>
    <row r="5525" spans="1:28" ht="12.95" customHeight="1">
      <c r="A5525" s="168"/>
      <c r="B5525" s="168"/>
      <c r="C5525" s="532"/>
      <c r="D5525" s="168"/>
      <c r="E5525" s="168"/>
      <c r="F5525" s="168"/>
      <c r="G5525" s="168"/>
      <c r="H5525" s="530"/>
      <c r="I5525" s="530"/>
      <c r="J5525" s="660"/>
      <c r="K5525" s="530"/>
      <c r="L5525" s="657"/>
      <c r="M5525" s="168"/>
      <c r="N5525" s="828"/>
      <c r="O5525" s="168"/>
      <c r="P5525" s="168"/>
      <c r="AB5525" s="1129" t="str">
        <f t="shared" si="106"/>
        <v/>
      </c>
    </row>
    <row r="5526" spans="1:28" ht="12.95" customHeight="1">
      <c r="A5526" s="168"/>
      <c r="B5526" s="168"/>
      <c r="C5526" s="532"/>
      <c r="D5526" s="168"/>
      <c r="E5526" s="168"/>
      <c r="F5526" s="168"/>
      <c r="G5526" s="168"/>
      <c r="H5526" s="530"/>
      <c r="I5526" s="530"/>
      <c r="J5526" s="660"/>
      <c r="K5526" s="530"/>
      <c r="L5526" s="657"/>
      <c r="M5526" s="168"/>
      <c r="N5526" s="828"/>
      <c r="O5526" s="168"/>
      <c r="P5526" s="168"/>
      <c r="AB5526" s="1129" t="str">
        <f t="shared" si="106"/>
        <v/>
      </c>
    </row>
    <row r="5527" spans="1:28" ht="12.95" customHeight="1">
      <c r="A5527" s="168"/>
      <c r="B5527" s="168"/>
      <c r="C5527" s="532"/>
      <c r="D5527" s="168"/>
      <c r="E5527" s="168"/>
      <c r="F5527" s="168"/>
      <c r="G5527" s="168"/>
      <c r="H5527" s="530"/>
      <c r="I5527" s="530"/>
      <c r="J5527" s="660"/>
      <c r="K5527" s="530"/>
      <c r="L5527" s="657"/>
      <c r="M5527" s="168"/>
      <c r="N5527" s="828"/>
      <c r="O5527" s="168"/>
      <c r="P5527" s="168"/>
      <c r="AB5527" s="1129" t="str">
        <f t="shared" si="106"/>
        <v/>
      </c>
    </row>
    <row r="5528" spans="1:28" ht="12.95" customHeight="1">
      <c r="A5528" s="168"/>
      <c r="B5528" s="168"/>
      <c r="C5528" s="532"/>
      <c r="D5528" s="168"/>
      <c r="E5528" s="168"/>
      <c r="F5528" s="168"/>
      <c r="G5528" s="168"/>
      <c r="H5528" s="530"/>
      <c r="I5528" s="530"/>
      <c r="J5528" s="660"/>
      <c r="K5528" s="530"/>
      <c r="L5528" s="657"/>
      <c r="M5528" s="168"/>
      <c r="N5528" s="828"/>
      <c r="O5528" s="168"/>
      <c r="P5528" s="168"/>
      <c r="AB5528" s="1129" t="str">
        <f t="shared" si="106"/>
        <v/>
      </c>
    </row>
    <row r="5529" spans="1:28" ht="12.95" customHeight="1">
      <c r="A5529" s="168"/>
      <c r="B5529" s="168"/>
      <c r="C5529" s="532"/>
      <c r="D5529" s="168"/>
      <c r="E5529" s="168"/>
      <c r="F5529" s="168"/>
      <c r="G5529" s="168"/>
      <c r="H5529" s="530"/>
      <c r="I5529" s="530"/>
      <c r="J5529" s="660"/>
      <c r="K5529" s="530"/>
      <c r="L5529" s="657"/>
      <c r="M5529" s="168"/>
      <c r="N5529" s="828"/>
      <c r="O5529" s="168"/>
      <c r="P5529" s="168"/>
      <c r="AB5529" s="1129" t="str">
        <f t="shared" si="106"/>
        <v/>
      </c>
    </row>
    <row r="5530" spans="1:28" ht="12.95" customHeight="1">
      <c r="A5530" s="168"/>
      <c r="B5530" s="168"/>
      <c r="C5530" s="532"/>
      <c r="D5530" s="168"/>
      <c r="E5530" s="168"/>
      <c r="F5530" s="168"/>
      <c r="G5530" s="168"/>
      <c r="H5530" s="530"/>
      <c r="I5530" s="530"/>
      <c r="J5530" s="660"/>
      <c r="K5530" s="530"/>
      <c r="L5530" s="657"/>
      <c r="M5530" s="168"/>
      <c r="N5530" s="828"/>
      <c r="O5530" s="168"/>
      <c r="P5530" s="168"/>
      <c r="AB5530" s="1129" t="str">
        <f t="shared" si="106"/>
        <v/>
      </c>
    </row>
    <row r="5531" spans="1:28" ht="12.95" customHeight="1">
      <c r="A5531" s="168"/>
      <c r="B5531" s="168"/>
      <c r="C5531" s="532"/>
      <c r="D5531" s="168"/>
      <c r="E5531" s="168"/>
      <c r="F5531" s="168"/>
      <c r="G5531" s="168"/>
      <c r="H5531" s="530"/>
      <c r="I5531" s="530"/>
      <c r="J5531" s="660"/>
      <c r="K5531" s="530"/>
      <c r="L5531" s="657"/>
      <c r="M5531" s="168"/>
      <c r="N5531" s="828"/>
      <c r="O5531" s="168"/>
      <c r="P5531" s="168"/>
      <c r="AB5531" s="1129" t="str">
        <f t="shared" si="106"/>
        <v/>
      </c>
    </row>
    <row r="5532" spans="1:28" ht="12.95" customHeight="1">
      <c r="A5532" s="168"/>
      <c r="B5532" s="168"/>
      <c r="C5532" s="532"/>
      <c r="D5532" s="168"/>
      <c r="E5532" s="168"/>
      <c r="F5532" s="168"/>
      <c r="G5532" s="168"/>
      <c r="H5532" s="530"/>
      <c r="I5532" s="530"/>
      <c r="J5532" s="660"/>
      <c r="K5532" s="530"/>
      <c r="L5532" s="657"/>
      <c r="M5532" s="168"/>
      <c r="N5532" s="828"/>
      <c r="O5532" s="168"/>
      <c r="P5532" s="168"/>
      <c r="AB5532" s="1129" t="str">
        <f t="shared" si="106"/>
        <v/>
      </c>
    </row>
    <row r="5533" spans="1:28" ht="12.95" customHeight="1">
      <c r="A5533" s="168"/>
      <c r="B5533" s="168"/>
      <c r="C5533" s="532"/>
      <c r="D5533" s="168"/>
      <c r="E5533" s="168"/>
      <c r="F5533" s="168"/>
      <c r="G5533" s="168"/>
      <c r="H5533" s="530"/>
      <c r="I5533" s="530"/>
      <c r="J5533" s="660"/>
      <c r="K5533" s="530"/>
      <c r="L5533" s="657"/>
      <c r="M5533" s="168"/>
      <c r="N5533" s="828"/>
      <c r="O5533" s="168"/>
      <c r="P5533" s="168"/>
      <c r="AB5533" s="1129" t="str">
        <f t="shared" si="106"/>
        <v/>
      </c>
    </row>
    <row r="5534" spans="1:28" ht="12.95" customHeight="1">
      <c r="A5534" s="168"/>
      <c r="B5534" s="168"/>
      <c r="C5534" s="532"/>
      <c r="D5534" s="168"/>
      <c r="E5534" s="168"/>
      <c r="F5534" s="168"/>
      <c r="G5534" s="168"/>
      <c r="H5534" s="530"/>
      <c r="I5534" s="530"/>
      <c r="J5534" s="660"/>
      <c r="K5534" s="530"/>
      <c r="L5534" s="657"/>
      <c r="M5534" s="168"/>
      <c r="N5534" s="828"/>
      <c r="O5534" s="168"/>
      <c r="P5534" s="168"/>
      <c r="AB5534" s="1129" t="str">
        <f t="shared" si="106"/>
        <v/>
      </c>
    </row>
    <row r="5535" spans="1:28" ht="12.95" customHeight="1">
      <c r="A5535" s="168"/>
      <c r="B5535" s="168"/>
      <c r="C5535" s="532"/>
      <c r="D5535" s="168"/>
      <c r="E5535" s="168"/>
      <c r="F5535" s="168"/>
      <c r="G5535" s="168"/>
      <c r="H5535" s="530"/>
      <c r="I5535" s="530"/>
      <c r="J5535" s="660"/>
      <c r="K5535" s="530"/>
      <c r="L5535" s="657"/>
      <c r="M5535" s="168"/>
      <c r="N5535" s="828"/>
      <c r="O5535" s="168"/>
      <c r="P5535" s="168"/>
      <c r="AB5535" s="1129" t="str">
        <f t="shared" si="106"/>
        <v/>
      </c>
    </row>
    <row r="5536" spans="1:28" ht="12.95" customHeight="1">
      <c r="A5536" s="168"/>
      <c r="B5536" s="168"/>
      <c r="C5536" s="532"/>
      <c r="D5536" s="168"/>
      <c r="E5536" s="168"/>
      <c r="F5536" s="168"/>
      <c r="G5536" s="168"/>
      <c r="H5536" s="530"/>
      <c r="I5536" s="530"/>
      <c r="J5536" s="660"/>
      <c r="K5536" s="530"/>
      <c r="L5536" s="657"/>
      <c r="M5536" s="168"/>
      <c r="N5536" s="828"/>
      <c r="O5536" s="168"/>
      <c r="P5536" s="168"/>
      <c r="AB5536" s="1129" t="str">
        <f t="shared" si="106"/>
        <v/>
      </c>
    </row>
    <row r="5537" spans="1:28" ht="12.95" customHeight="1">
      <c r="A5537" s="168"/>
      <c r="B5537" s="168"/>
      <c r="C5537" s="532"/>
      <c r="D5537" s="168"/>
      <c r="E5537" s="168"/>
      <c r="F5537" s="168"/>
      <c r="G5537" s="168"/>
      <c r="H5537" s="530"/>
      <c r="I5537" s="530"/>
      <c r="J5537" s="660"/>
      <c r="K5537" s="530"/>
      <c r="L5537" s="657"/>
      <c r="M5537" s="168"/>
      <c r="N5537" s="828"/>
      <c r="O5537" s="168"/>
      <c r="P5537" s="168"/>
      <c r="AB5537" s="1129" t="str">
        <f t="shared" si="106"/>
        <v/>
      </c>
    </row>
    <row r="5538" spans="1:28" ht="12.95" customHeight="1">
      <c r="A5538" s="168"/>
      <c r="B5538" s="168"/>
      <c r="C5538" s="532"/>
      <c r="D5538" s="168"/>
      <c r="E5538" s="168"/>
      <c r="F5538" s="168"/>
      <c r="G5538" s="168"/>
      <c r="H5538" s="530"/>
      <c r="I5538" s="530"/>
      <c r="J5538" s="660"/>
      <c r="K5538" s="530"/>
      <c r="L5538" s="657"/>
      <c r="M5538" s="168"/>
      <c r="N5538" s="828"/>
      <c r="O5538" s="168"/>
      <c r="P5538" s="168"/>
      <c r="AB5538" s="1129" t="str">
        <f t="shared" si="106"/>
        <v/>
      </c>
    </row>
    <row r="5539" spans="1:28" ht="12.95" customHeight="1">
      <c r="A5539" s="168"/>
      <c r="B5539" s="168"/>
      <c r="C5539" s="532"/>
      <c r="D5539" s="168"/>
      <c r="E5539" s="168"/>
      <c r="F5539" s="168"/>
      <c r="G5539" s="168"/>
      <c r="H5539" s="530"/>
      <c r="I5539" s="530"/>
      <c r="J5539" s="660"/>
      <c r="K5539" s="530"/>
      <c r="L5539" s="657"/>
      <c r="M5539" s="168"/>
      <c r="N5539" s="828"/>
      <c r="O5539" s="168"/>
      <c r="P5539" s="168"/>
      <c r="AB5539" s="1129" t="str">
        <f t="shared" si="106"/>
        <v/>
      </c>
    </row>
    <row r="5540" spans="1:28" ht="12.95" customHeight="1">
      <c r="A5540" s="168"/>
      <c r="B5540" s="168"/>
      <c r="C5540" s="532"/>
      <c r="D5540" s="168"/>
      <c r="E5540" s="168"/>
      <c r="F5540" s="168"/>
      <c r="G5540" s="168"/>
      <c r="H5540" s="530"/>
      <c r="I5540" s="530"/>
      <c r="J5540" s="660"/>
      <c r="K5540" s="530"/>
      <c r="L5540" s="657"/>
      <c r="M5540" s="168"/>
      <c r="N5540" s="828"/>
      <c r="O5540" s="168"/>
      <c r="P5540" s="168"/>
      <c r="AB5540" s="1129" t="str">
        <f t="shared" si="106"/>
        <v/>
      </c>
    </row>
    <row r="5541" spans="1:28" ht="12.95" customHeight="1">
      <c r="A5541" s="168"/>
      <c r="B5541" s="168"/>
      <c r="C5541" s="532"/>
      <c r="D5541" s="168"/>
      <c r="E5541" s="168"/>
      <c r="F5541" s="168"/>
      <c r="G5541" s="168"/>
      <c r="H5541" s="530"/>
      <c r="I5541" s="530"/>
      <c r="J5541" s="660"/>
      <c r="K5541" s="530"/>
      <c r="L5541" s="657"/>
      <c r="M5541" s="168"/>
      <c r="N5541" s="828"/>
      <c r="O5541" s="168"/>
      <c r="P5541" s="168"/>
      <c r="AB5541" s="1129" t="str">
        <f t="shared" si="106"/>
        <v/>
      </c>
    </row>
    <row r="5542" spans="1:28" ht="12.95" customHeight="1">
      <c r="A5542" s="168"/>
      <c r="B5542" s="168"/>
      <c r="C5542" s="532"/>
      <c r="D5542" s="168"/>
      <c r="E5542" s="168"/>
      <c r="F5542" s="168"/>
      <c r="G5542" s="168"/>
      <c r="H5542" s="530"/>
      <c r="I5542" s="530"/>
      <c r="J5542" s="660"/>
      <c r="K5542" s="530"/>
      <c r="L5542" s="657"/>
      <c r="M5542" s="168"/>
      <c r="N5542" s="828"/>
      <c r="O5542" s="168"/>
      <c r="P5542" s="168"/>
      <c r="AB5542" s="1129" t="str">
        <f t="shared" si="106"/>
        <v/>
      </c>
    </row>
    <row r="5543" spans="1:28" ht="12.95" customHeight="1">
      <c r="A5543" s="168"/>
      <c r="B5543" s="168"/>
      <c r="C5543" s="532"/>
      <c r="D5543" s="168"/>
      <c r="E5543" s="168"/>
      <c r="F5543" s="168"/>
      <c r="G5543" s="168"/>
      <c r="H5543" s="530"/>
      <c r="I5543" s="530"/>
      <c r="J5543" s="660"/>
      <c r="K5543" s="530"/>
      <c r="L5543" s="657"/>
      <c r="M5543" s="168"/>
      <c r="N5543" s="828"/>
      <c r="O5543" s="168"/>
      <c r="P5543" s="168"/>
      <c r="AB5543" s="1129" t="str">
        <f t="shared" si="106"/>
        <v/>
      </c>
    </row>
    <row r="5544" spans="1:28" ht="12.95" customHeight="1">
      <c r="A5544" s="168"/>
      <c r="B5544" s="168"/>
      <c r="C5544" s="532"/>
      <c r="D5544" s="168"/>
      <c r="E5544" s="168"/>
      <c r="F5544" s="168"/>
      <c r="G5544" s="168"/>
      <c r="H5544" s="530"/>
      <c r="I5544" s="530"/>
      <c r="J5544" s="660"/>
      <c r="K5544" s="530"/>
      <c r="L5544" s="657"/>
      <c r="M5544" s="168"/>
      <c r="N5544" s="828"/>
      <c r="O5544" s="168"/>
      <c r="P5544" s="168"/>
      <c r="AB5544" s="1129" t="str">
        <f t="shared" si="106"/>
        <v/>
      </c>
    </row>
    <row r="5545" spans="1:28" ht="12.95" customHeight="1">
      <c r="A5545" s="168"/>
      <c r="B5545" s="168"/>
      <c r="C5545" s="532"/>
      <c r="D5545" s="168"/>
      <c r="E5545" s="168"/>
      <c r="F5545" s="168"/>
      <c r="G5545" s="168"/>
      <c r="H5545" s="530"/>
      <c r="I5545" s="530"/>
      <c r="J5545" s="660"/>
      <c r="K5545" s="530"/>
      <c r="L5545" s="657"/>
      <c r="M5545" s="168"/>
      <c r="N5545" s="828"/>
      <c r="O5545" s="168"/>
      <c r="P5545" s="168"/>
      <c r="AB5545" s="1129" t="str">
        <f t="shared" si="106"/>
        <v/>
      </c>
    </row>
    <row r="5546" spans="1:28" ht="12.95" customHeight="1">
      <c r="A5546" s="168"/>
      <c r="B5546" s="168"/>
      <c r="C5546" s="532"/>
      <c r="D5546" s="168"/>
      <c r="E5546" s="168"/>
      <c r="F5546" s="168"/>
      <c r="G5546" s="168"/>
      <c r="H5546" s="530"/>
      <c r="I5546" s="530"/>
      <c r="J5546" s="660"/>
      <c r="K5546" s="530"/>
      <c r="L5546" s="657"/>
      <c r="M5546" s="168"/>
      <c r="N5546" s="828"/>
      <c r="O5546" s="168"/>
      <c r="P5546" s="168"/>
      <c r="AB5546" s="1129" t="str">
        <f t="shared" si="106"/>
        <v/>
      </c>
    </row>
    <row r="5547" spans="1:28" ht="12.95" customHeight="1">
      <c r="A5547" s="168"/>
      <c r="B5547" s="168"/>
      <c r="C5547" s="532"/>
      <c r="D5547" s="168"/>
      <c r="E5547" s="168"/>
      <c r="F5547" s="168"/>
      <c r="G5547" s="168"/>
      <c r="H5547" s="530"/>
      <c r="I5547" s="530"/>
      <c r="J5547" s="660"/>
      <c r="K5547" s="530"/>
      <c r="L5547" s="657"/>
      <c r="M5547" s="168"/>
      <c r="N5547" s="828"/>
      <c r="O5547" s="168"/>
      <c r="P5547" s="168"/>
      <c r="AB5547" s="1129" t="str">
        <f t="shared" si="106"/>
        <v/>
      </c>
    </row>
    <row r="5548" spans="1:28" ht="12.95" customHeight="1">
      <c r="A5548" s="168"/>
      <c r="B5548" s="168"/>
      <c r="C5548" s="532"/>
      <c r="D5548" s="168"/>
      <c r="E5548" s="168"/>
      <c r="F5548" s="168"/>
      <c r="G5548" s="168"/>
      <c r="H5548" s="530"/>
      <c r="I5548" s="530"/>
      <c r="J5548" s="660"/>
      <c r="K5548" s="530"/>
      <c r="L5548" s="657"/>
      <c r="M5548" s="168"/>
      <c r="N5548" s="828"/>
      <c r="O5548" s="168"/>
      <c r="P5548" s="168"/>
      <c r="AB5548" s="1129" t="str">
        <f t="shared" si="106"/>
        <v/>
      </c>
    </row>
    <row r="5549" spans="1:28" ht="12.95" customHeight="1">
      <c r="A5549" s="168"/>
      <c r="B5549" s="168"/>
      <c r="C5549" s="532"/>
      <c r="D5549" s="168"/>
      <c r="E5549" s="168"/>
      <c r="F5549" s="168"/>
      <c r="G5549" s="168"/>
      <c r="H5549" s="530"/>
      <c r="I5549" s="530"/>
      <c r="J5549" s="660"/>
      <c r="K5549" s="530"/>
      <c r="L5549" s="657"/>
      <c r="M5549" s="168"/>
      <c r="N5549" s="828"/>
      <c r="O5549" s="168"/>
      <c r="P5549" s="168"/>
      <c r="AB5549" s="1129" t="str">
        <f t="shared" si="106"/>
        <v/>
      </c>
    </row>
    <row r="5550" spans="1:28" ht="12.95" customHeight="1">
      <c r="A5550" s="168"/>
      <c r="B5550" s="168"/>
      <c r="C5550" s="532"/>
      <c r="D5550" s="168"/>
      <c r="E5550" s="168"/>
      <c r="F5550" s="168"/>
      <c r="G5550" s="168"/>
      <c r="H5550" s="530"/>
      <c r="I5550" s="530"/>
      <c r="J5550" s="660"/>
      <c r="K5550" s="530"/>
      <c r="L5550" s="657"/>
      <c r="M5550" s="168"/>
      <c r="N5550" s="828"/>
      <c r="O5550" s="168"/>
      <c r="P5550" s="168"/>
      <c r="AB5550" s="1129" t="str">
        <f t="shared" si="106"/>
        <v/>
      </c>
    </row>
    <row r="5551" spans="1:28" ht="12.95" customHeight="1">
      <c r="A5551" s="168"/>
      <c r="B5551" s="168"/>
      <c r="C5551" s="532"/>
      <c r="D5551" s="168"/>
      <c r="E5551" s="168"/>
      <c r="F5551" s="168"/>
      <c r="G5551" s="168"/>
      <c r="H5551" s="530"/>
      <c r="I5551" s="530"/>
      <c r="J5551" s="660"/>
      <c r="K5551" s="530"/>
      <c r="L5551" s="657"/>
      <c r="M5551" s="168"/>
      <c r="N5551" s="828"/>
      <c r="O5551" s="168"/>
      <c r="P5551" s="168"/>
      <c r="AB5551" s="1129" t="str">
        <f t="shared" si="106"/>
        <v/>
      </c>
    </row>
    <row r="5552" spans="1:28" ht="12.95" customHeight="1">
      <c r="A5552" s="168"/>
      <c r="B5552" s="168"/>
      <c r="C5552" s="532"/>
      <c r="D5552" s="168"/>
      <c r="E5552" s="168"/>
      <c r="F5552" s="168"/>
      <c r="G5552" s="168"/>
      <c r="H5552" s="530"/>
      <c r="I5552" s="530"/>
      <c r="J5552" s="660"/>
      <c r="K5552" s="530"/>
      <c r="L5552" s="657"/>
      <c r="M5552" s="168"/>
      <c r="N5552" s="828"/>
      <c r="O5552" s="168"/>
      <c r="P5552" s="168"/>
      <c r="AB5552" s="1129" t="str">
        <f t="shared" si="106"/>
        <v/>
      </c>
    </row>
    <row r="5553" spans="1:28" ht="12.95" customHeight="1">
      <c r="A5553" s="168"/>
      <c r="B5553" s="168"/>
      <c r="C5553" s="532"/>
      <c r="D5553" s="168"/>
      <c r="E5553" s="168"/>
      <c r="F5553" s="168"/>
      <c r="G5553" s="168"/>
      <c r="H5553" s="530"/>
      <c r="I5553" s="530"/>
      <c r="J5553" s="660"/>
      <c r="K5553" s="530"/>
      <c r="L5553" s="657"/>
      <c r="M5553" s="168"/>
      <c r="N5553" s="828"/>
      <c r="O5553" s="168"/>
      <c r="P5553" s="168"/>
      <c r="AB5553" s="1129" t="str">
        <f t="shared" si="106"/>
        <v/>
      </c>
    </row>
    <row r="5554" spans="1:28" ht="12.95" customHeight="1">
      <c r="A5554" s="168"/>
      <c r="B5554" s="168"/>
      <c r="C5554" s="532"/>
      <c r="D5554" s="168"/>
      <c r="E5554" s="168"/>
      <c r="F5554" s="168"/>
      <c r="G5554" s="168"/>
      <c r="H5554" s="530"/>
      <c r="I5554" s="530"/>
      <c r="J5554" s="660"/>
      <c r="K5554" s="530"/>
      <c r="L5554" s="657"/>
      <c r="M5554" s="168"/>
      <c r="N5554" s="828"/>
      <c r="O5554" s="168"/>
      <c r="P5554" s="168"/>
      <c r="AB5554" s="1129" t="str">
        <f t="shared" si="106"/>
        <v/>
      </c>
    </row>
    <row r="5555" spans="1:28" ht="12.95" customHeight="1">
      <c r="A5555" s="168"/>
      <c r="B5555" s="168"/>
      <c r="C5555" s="532"/>
      <c r="D5555" s="168"/>
      <c r="E5555" s="168"/>
      <c r="F5555" s="168"/>
      <c r="G5555" s="168"/>
      <c r="H5555" s="530"/>
      <c r="I5555" s="530"/>
      <c r="J5555" s="660"/>
      <c r="K5555" s="530"/>
      <c r="L5555" s="657"/>
      <c r="M5555" s="168"/>
      <c r="N5555" s="828"/>
      <c r="O5555" s="168"/>
      <c r="P5555" s="168"/>
      <c r="AB5555" s="1129" t="str">
        <f t="shared" si="106"/>
        <v/>
      </c>
    </row>
    <row r="5556" spans="1:28" ht="12.95" customHeight="1">
      <c r="A5556" s="168"/>
      <c r="B5556" s="168"/>
      <c r="C5556" s="532"/>
      <c r="D5556" s="168"/>
      <c r="E5556" s="168"/>
      <c r="F5556" s="168"/>
      <c r="G5556" s="168"/>
      <c r="H5556" s="530"/>
      <c r="I5556" s="530"/>
      <c r="J5556" s="660"/>
      <c r="K5556" s="530"/>
      <c r="L5556" s="657"/>
      <c r="M5556" s="168"/>
      <c r="N5556" s="828"/>
      <c r="O5556" s="168"/>
      <c r="P5556" s="168"/>
      <c r="AB5556" s="1129" t="str">
        <f t="shared" si="106"/>
        <v/>
      </c>
    </row>
    <row r="5557" spans="1:28" ht="12.95" customHeight="1">
      <c r="A5557" s="168"/>
      <c r="B5557" s="168"/>
      <c r="C5557" s="532"/>
      <c r="D5557" s="168"/>
      <c r="E5557" s="168"/>
      <c r="F5557" s="168"/>
      <c r="G5557" s="168"/>
      <c r="H5557" s="530"/>
      <c r="I5557" s="530"/>
      <c r="J5557" s="660"/>
      <c r="K5557" s="530"/>
      <c r="L5557" s="657"/>
      <c r="M5557" s="168"/>
      <c r="N5557" s="828"/>
      <c r="O5557" s="168"/>
      <c r="P5557" s="168"/>
      <c r="AB5557" s="1129" t="str">
        <f t="shared" si="106"/>
        <v/>
      </c>
    </row>
    <row r="5558" spans="1:28" ht="12.95" customHeight="1">
      <c r="A5558" s="168"/>
      <c r="B5558" s="168"/>
      <c r="C5558" s="532"/>
      <c r="D5558" s="168"/>
      <c r="E5558" s="168"/>
      <c r="F5558" s="168"/>
      <c r="G5558" s="168"/>
      <c r="H5558" s="530"/>
      <c r="I5558" s="530"/>
      <c r="J5558" s="660"/>
      <c r="K5558" s="530"/>
      <c r="L5558" s="657"/>
      <c r="M5558" s="168"/>
      <c r="N5558" s="828"/>
      <c r="O5558" s="168"/>
      <c r="P5558" s="168"/>
      <c r="AB5558" s="1129" t="str">
        <f t="shared" si="106"/>
        <v/>
      </c>
    </row>
    <row r="5559" spans="1:28" ht="12.95" customHeight="1">
      <c r="A5559" s="168"/>
      <c r="B5559" s="168"/>
      <c r="C5559" s="532"/>
      <c r="D5559" s="168"/>
      <c r="E5559" s="168"/>
      <c r="F5559" s="168"/>
      <c r="G5559" s="168"/>
      <c r="H5559" s="530"/>
      <c r="I5559" s="530"/>
      <c r="J5559" s="660"/>
      <c r="K5559" s="530"/>
      <c r="L5559" s="657"/>
      <c r="M5559" s="168"/>
      <c r="N5559" s="828"/>
      <c r="O5559" s="168"/>
      <c r="P5559" s="168"/>
      <c r="AB5559" s="1129" t="str">
        <f t="shared" si="106"/>
        <v/>
      </c>
    </row>
    <row r="5560" spans="1:28" ht="12.95" customHeight="1">
      <c r="A5560" s="168"/>
      <c r="B5560" s="168"/>
      <c r="C5560" s="532"/>
      <c r="D5560" s="168"/>
      <c r="E5560" s="168"/>
      <c r="F5560" s="168"/>
      <c r="G5560" s="168"/>
      <c r="H5560" s="530"/>
      <c r="I5560" s="530"/>
      <c r="J5560" s="660"/>
      <c r="K5560" s="530"/>
      <c r="L5560" s="657"/>
      <c r="M5560" s="168"/>
      <c r="N5560" s="828"/>
      <c r="O5560" s="168"/>
      <c r="P5560" s="168"/>
      <c r="AB5560" s="1129" t="str">
        <f t="shared" si="106"/>
        <v/>
      </c>
    </row>
    <row r="5561" spans="1:28" ht="12.95" customHeight="1">
      <c r="A5561" s="168"/>
      <c r="B5561" s="168"/>
      <c r="C5561" s="532"/>
      <c r="D5561" s="168"/>
      <c r="E5561" s="168"/>
      <c r="F5561" s="168"/>
      <c r="G5561" s="168"/>
      <c r="H5561" s="530"/>
      <c r="I5561" s="530"/>
      <c r="J5561" s="660"/>
      <c r="K5561" s="530"/>
      <c r="L5561" s="657"/>
      <c r="M5561" s="168"/>
      <c r="N5561" s="828"/>
      <c r="O5561" s="168"/>
      <c r="P5561" s="168"/>
      <c r="AB5561" s="1129" t="str">
        <f t="shared" si="106"/>
        <v/>
      </c>
    </row>
    <row r="5562" spans="1:28" ht="12.95" customHeight="1">
      <c r="A5562" s="168"/>
      <c r="B5562" s="168"/>
      <c r="C5562" s="532"/>
      <c r="D5562" s="168"/>
      <c r="E5562" s="168"/>
      <c r="F5562" s="168"/>
      <c r="G5562" s="168"/>
      <c r="H5562" s="530"/>
      <c r="I5562" s="530"/>
      <c r="J5562" s="660"/>
      <c r="K5562" s="530"/>
      <c r="L5562" s="657"/>
      <c r="M5562" s="168"/>
      <c r="N5562" s="828"/>
      <c r="O5562" s="168"/>
      <c r="P5562" s="168"/>
      <c r="AB5562" s="1129" t="str">
        <f t="shared" si="106"/>
        <v/>
      </c>
    </row>
    <row r="5563" spans="1:28" ht="12.95" customHeight="1">
      <c r="A5563" s="168"/>
      <c r="B5563" s="168"/>
      <c r="C5563" s="532"/>
      <c r="D5563" s="168"/>
      <c r="E5563" s="168"/>
      <c r="F5563" s="168"/>
      <c r="G5563" s="168"/>
      <c r="H5563" s="530"/>
      <c r="I5563" s="530"/>
      <c r="J5563" s="660"/>
      <c r="K5563" s="530"/>
      <c r="L5563" s="657"/>
      <c r="M5563" s="168"/>
      <c r="N5563" s="828"/>
      <c r="O5563" s="168"/>
      <c r="P5563" s="168"/>
      <c r="AB5563" s="1129" t="str">
        <f t="shared" si="106"/>
        <v/>
      </c>
    </row>
    <row r="5564" spans="1:28" ht="12.95" customHeight="1">
      <c r="A5564" s="168"/>
      <c r="B5564" s="168"/>
      <c r="C5564" s="532"/>
      <c r="D5564" s="168"/>
      <c r="E5564" s="168"/>
      <c r="F5564" s="168"/>
      <c r="G5564" s="168"/>
      <c r="H5564" s="530"/>
      <c r="I5564" s="530"/>
      <c r="J5564" s="660"/>
      <c r="K5564" s="530"/>
      <c r="L5564" s="657"/>
      <c r="M5564" s="168"/>
      <c r="N5564" s="828"/>
      <c r="O5564" s="168"/>
      <c r="P5564" s="168"/>
      <c r="AB5564" s="1129" t="str">
        <f t="shared" si="106"/>
        <v/>
      </c>
    </row>
    <row r="5565" spans="1:28" ht="12.95" customHeight="1">
      <c r="A5565" s="168"/>
      <c r="B5565" s="168"/>
      <c r="C5565" s="532"/>
      <c r="D5565" s="168"/>
      <c r="E5565" s="168"/>
      <c r="F5565" s="168"/>
      <c r="G5565" s="168"/>
      <c r="H5565" s="530"/>
      <c r="I5565" s="530"/>
      <c r="J5565" s="660"/>
      <c r="K5565" s="530"/>
      <c r="L5565" s="657"/>
      <c r="M5565" s="168"/>
      <c r="N5565" s="828"/>
      <c r="O5565" s="168"/>
      <c r="P5565" s="168"/>
      <c r="AB5565" s="1129" t="str">
        <f t="shared" si="106"/>
        <v/>
      </c>
    </row>
    <row r="5566" spans="1:28" ht="12.95" customHeight="1">
      <c r="A5566" s="168"/>
      <c r="B5566" s="168"/>
      <c r="C5566" s="532"/>
      <c r="D5566" s="168"/>
      <c r="E5566" s="168"/>
      <c r="F5566" s="168"/>
      <c r="G5566" s="168"/>
      <c r="H5566" s="530"/>
      <c r="I5566" s="530"/>
      <c r="J5566" s="660"/>
      <c r="K5566" s="530"/>
      <c r="L5566" s="657"/>
      <c r="M5566" s="168"/>
      <c r="N5566" s="828"/>
      <c r="O5566" s="168"/>
      <c r="P5566" s="168"/>
      <c r="AB5566" s="1129" t="str">
        <f t="shared" si="106"/>
        <v/>
      </c>
    </row>
    <row r="5567" spans="1:28" ht="12.95" customHeight="1">
      <c r="A5567" s="168"/>
      <c r="B5567" s="168"/>
      <c r="C5567" s="532"/>
      <c r="D5567" s="168"/>
      <c r="E5567" s="168"/>
      <c r="F5567" s="168"/>
      <c r="G5567" s="168"/>
      <c r="H5567" s="530"/>
      <c r="I5567" s="530"/>
      <c r="J5567" s="660"/>
      <c r="K5567" s="530"/>
      <c r="L5567" s="657"/>
      <c r="M5567" s="168"/>
      <c r="N5567" s="828"/>
      <c r="O5567" s="168"/>
      <c r="P5567" s="168"/>
      <c r="AB5567" s="1129" t="str">
        <f t="shared" si="106"/>
        <v/>
      </c>
    </row>
    <row r="5568" spans="1:28" ht="12.95" customHeight="1">
      <c r="A5568" s="168"/>
      <c r="B5568" s="168"/>
      <c r="C5568" s="532"/>
      <c r="D5568" s="168"/>
      <c r="E5568" s="168"/>
      <c r="F5568" s="168"/>
      <c r="G5568" s="168"/>
      <c r="H5568" s="530"/>
      <c r="I5568" s="530"/>
      <c r="J5568" s="660"/>
      <c r="K5568" s="530"/>
      <c r="L5568" s="657"/>
      <c r="M5568" s="168"/>
      <c r="N5568" s="828"/>
      <c r="O5568" s="168"/>
      <c r="P5568" s="168"/>
      <c r="AB5568" s="1129" t="str">
        <f t="shared" si="106"/>
        <v/>
      </c>
    </row>
    <row r="5569" spans="1:28" ht="12.95" customHeight="1">
      <c r="A5569" s="168"/>
      <c r="B5569" s="168"/>
      <c r="C5569" s="532"/>
      <c r="D5569" s="168"/>
      <c r="E5569" s="168"/>
      <c r="F5569" s="168"/>
      <c r="G5569" s="168"/>
      <c r="H5569" s="530"/>
      <c r="I5569" s="530"/>
      <c r="J5569" s="660"/>
      <c r="K5569" s="530"/>
      <c r="L5569" s="657"/>
      <c r="M5569" s="168"/>
      <c r="N5569" s="828"/>
      <c r="O5569" s="168"/>
      <c r="P5569" s="168"/>
      <c r="AB5569" s="1129" t="str">
        <f t="shared" si="106"/>
        <v/>
      </c>
    </row>
    <row r="5570" spans="1:28" ht="12.95" customHeight="1">
      <c r="A5570" s="168"/>
      <c r="B5570" s="168"/>
      <c r="C5570" s="532"/>
      <c r="D5570" s="168"/>
      <c r="E5570" s="168"/>
      <c r="F5570" s="168"/>
      <c r="G5570" s="168"/>
      <c r="H5570" s="530"/>
      <c r="I5570" s="530"/>
      <c r="J5570" s="660"/>
      <c r="K5570" s="530"/>
      <c r="L5570" s="657"/>
      <c r="M5570" s="168"/>
      <c r="N5570" s="828"/>
      <c r="O5570" s="168"/>
      <c r="P5570" s="168"/>
      <c r="AB5570" s="1129" t="str">
        <f t="shared" si="106"/>
        <v/>
      </c>
    </row>
    <row r="5571" spans="1:28" ht="12.95" customHeight="1">
      <c r="A5571" s="168"/>
      <c r="B5571" s="168"/>
      <c r="C5571" s="532"/>
      <c r="D5571" s="168"/>
      <c r="E5571" s="168"/>
      <c r="F5571" s="168"/>
      <c r="G5571" s="168"/>
      <c r="H5571" s="530"/>
      <c r="I5571" s="530"/>
      <c r="J5571" s="660"/>
      <c r="K5571" s="530"/>
      <c r="L5571" s="657"/>
      <c r="M5571" s="168"/>
      <c r="N5571" s="828"/>
      <c r="O5571" s="168"/>
      <c r="P5571" s="168"/>
      <c r="AB5571" s="1129" t="str">
        <f t="shared" si="106"/>
        <v/>
      </c>
    </row>
    <row r="5572" spans="1:28" ht="12.95" customHeight="1">
      <c r="A5572" s="168"/>
      <c r="B5572" s="168"/>
      <c r="C5572" s="532"/>
      <c r="D5572" s="168"/>
      <c r="E5572" s="168"/>
      <c r="F5572" s="168"/>
      <c r="G5572" s="168"/>
      <c r="H5572" s="530"/>
      <c r="I5572" s="530"/>
      <c r="J5572" s="660"/>
      <c r="K5572" s="530"/>
      <c r="L5572" s="657"/>
      <c r="M5572" s="168"/>
      <c r="N5572" s="828"/>
      <c r="O5572" s="168"/>
      <c r="P5572" s="168"/>
      <c r="AB5572" s="1129" t="str">
        <f t="shared" si="106"/>
        <v/>
      </c>
    </row>
    <row r="5573" spans="1:28" ht="12.95" customHeight="1">
      <c r="A5573" s="168"/>
      <c r="B5573" s="168"/>
      <c r="C5573" s="532"/>
      <c r="D5573" s="168"/>
      <c r="E5573" s="168"/>
      <c r="F5573" s="168"/>
      <c r="G5573" s="168"/>
      <c r="H5573" s="530"/>
      <c r="I5573" s="530"/>
      <c r="J5573" s="660"/>
      <c r="K5573" s="530"/>
      <c r="L5573" s="657"/>
      <c r="M5573" s="168"/>
      <c r="N5573" s="828"/>
      <c r="O5573" s="168"/>
      <c r="P5573" s="168"/>
      <c r="AB5573" s="1129" t="str">
        <f t="shared" si="106"/>
        <v/>
      </c>
    </row>
    <row r="5574" spans="1:28" ht="12.95" customHeight="1">
      <c r="A5574" s="168"/>
      <c r="B5574" s="168"/>
      <c r="C5574" s="532"/>
      <c r="D5574" s="168"/>
      <c r="E5574" s="168"/>
      <c r="F5574" s="168"/>
      <c r="G5574" s="168"/>
      <c r="H5574" s="530"/>
      <c r="I5574" s="530"/>
      <c r="J5574" s="660"/>
      <c r="K5574" s="530"/>
      <c r="L5574" s="657"/>
      <c r="M5574" s="168"/>
      <c r="N5574" s="828"/>
      <c r="O5574" s="168"/>
      <c r="P5574" s="168"/>
      <c r="AB5574" s="1129" t="str">
        <f t="shared" si="106"/>
        <v/>
      </c>
    </row>
    <row r="5575" spans="1:28" ht="12.95" customHeight="1">
      <c r="A5575" s="168"/>
      <c r="B5575" s="168"/>
      <c r="C5575" s="532"/>
      <c r="D5575" s="168"/>
      <c r="E5575" s="168"/>
      <c r="F5575" s="168"/>
      <c r="G5575" s="168"/>
      <c r="H5575" s="530"/>
      <c r="I5575" s="530"/>
      <c r="J5575" s="660"/>
      <c r="K5575" s="530"/>
      <c r="L5575" s="657"/>
      <c r="M5575" s="168"/>
      <c r="N5575" s="828"/>
      <c r="O5575" s="168"/>
      <c r="P5575" s="168"/>
      <c r="AB5575" s="1129" t="str">
        <f t="shared" si="106"/>
        <v/>
      </c>
    </row>
    <row r="5576" spans="1:28" ht="12.95" customHeight="1">
      <c r="A5576" s="168"/>
      <c r="B5576" s="168"/>
      <c r="C5576" s="532"/>
      <c r="D5576" s="168"/>
      <c r="E5576" s="168"/>
      <c r="F5576" s="168"/>
      <c r="G5576" s="168"/>
      <c r="H5576" s="530"/>
      <c r="I5576" s="530"/>
      <c r="J5576" s="660"/>
      <c r="K5576" s="530"/>
      <c r="L5576" s="657"/>
      <c r="M5576" s="168"/>
      <c r="N5576" s="828"/>
      <c r="O5576" s="168"/>
      <c r="P5576" s="168"/>
      <c r="AB5576" s="1129" t="str">
        <f t="shared" si="106"/>
        <v/>
      </c>
    </row>
    <row r="5577" spans="1:28" ht="12.95" customHeight="1">
      <c r="A5577" s="168"/>
      <c r="B5577" s="168"/>
      <c r="C5577" s="532"/>
      <c r="D5577" s="168"/>
      <c r="E5577" s="168"/>
      <c r="F5577" s="168"/>
      <c r="G5577" s="168"/>
      <c r="H5577" s="530"/>
      <c r="I5577" s="530"/>
      <c r="J5577" s="660"/>
      <c r="K5577" s="530"/>
      <c r="L5577" s="657"/>
      <c r="M5577" s="168"/>
      <c r="N5577" s="828"/>
      <c r="O5577" s="168"/>
      <c r="P5577" s="168"/>
      <c r="AB5577" s="1129" t="str">
        <f t="shared" si="106"/>
        <v/>
      </c>
    </row>
    <row r="5578" spans="1:28" ht="12.95" customHeight="1">
      <c r="A5578" s="168"/>
      <c r="B5578" s="168"/>
      <c r="C5578" s="532"/>
      <c r="D5578" s="168"/>
      <c r="E5578" s="168"/>
      <c r="F5578" s="168"/>
      <c r="G5578" s="168"/>
      <c r="H5578" s="530"/>
      <c r="I5578" s="530"/>
      <c r="J5578" s="660"/>
      <c r="K5578" s="530"/>
      <c r="L5578" s="657"/>
      <c r="M5578" s="168"/>
      <c r="N5578" s="828"/>
      <c r="O5578" s="168"/>
      <c r="P5578" s="168"/>
      <c r="AB5578" s="1129" t="str">
        <f t="shared" si="106"/>
        <v/>
      </c>
    </row>
    <row r="5579" spans="1:28" ht="12.95" customHeight="1">
      <c r="A5579" s="168"/>
      <c r="B5579" s="168"/>
      <c r="C5579" s="532"/>
      <c r="D5579" s="168"/>
      <c r="E5579" s="168"/>
      <c r="F5579" s="168"/>
      <c r="G5579" s="168"/>
      <c r="H5579" s="530"/>
      <c r="I5579" s="530"/>
      <c r="J5579" s="660"/>
      <c r="K5579" s="530"/>
      <c r="L5579" s="657"/>
      <c r="M5579" s="168"/>
      <c r="N5579" s="828"/>
      <c r="O5579" s="168"/>
      <c r="P5579" s="168"/>
      <c r="AB5579" s="1129" t="str">
        <f t="shared" ref="AB5579:AB5642" si="107">IF(TRIM(A5579)="","",CONCATENATE(TRIM(D5579),TRIM(E5579)))</f>
        <v/>
      </c>
    </row>
    <row r="5580" spans="1:28" ht="12.95" customHeight="1">
      <c r="A5580" s="168"/>
      <c r="B5580" s="168"/>
      <c r="C5580" s="532"/>
      <c r="D5580" s="168"/>
      <c r="E5580" s="168"/>
      <c r="F5580" s="168"/>
      <c r="G5580" s="168"/>
      <c r="H5580" s="530"/>
      <c r="I5580" s="530"/>
      <c r="J5580" s="660"/>
      <c r="K5580" s="530"/>
      <c r="L5580" s="657"/>
      <c r="M5580" s="168"/>
      <c r="N5580" s="828"/>
      <c r="O5580" s="168"/>
      <c r="P5580" s="168"/>
      <c r="AB5580" s="1129" t="str">
        <f t="shared" si="107"/>
        <v/>
      </c>
    </row>
    <row r="5581" spans="1:28" ht="12.95" customHeight="1">
      <c r="A5581" s="168"/>
      <c r="B5581" s="168"/>
      <c r="C5581" s="532"/>
      <c r="D5581" s="168"/>
      <c r="E5581" s="168"/>
      <c r="F5581" s="168"/>
      <c r="G5581" s="168"/>
      <c r="H5581" s="530"/>
      <c r="I5581" s="530"/>
      <c r="J5581" s="660"/>
      <c r="K5581" s="530"/>
      <c r="L5581" s="657"/>
      <c r="M5581" s="168"/>
      <c r="N5581" s="828"/>
      <c r="O5581" s="168"/>
      <c r="P5581" s="168"/>
      <c r="AB5581" s="1129" t="str">
        <f t="shared" si="107"/>
        <v/>
      </c>
    </row>
    <row r="5582" spans="1:28" ht="12.95" customHeight="1">
      <c r="A5582" s="168"/>
      <c r="B5582" s="168"/>
      <c r="C5582" s="532"/>
      <c r="D5582" s="168"/>
      <c r="E5582" s="168"/>
      <c r="F5582" s="168"/>
      <c r="G5582" s="168"/>
      <c r="H5582" s="530"/>
      <c r="I5582" s="530"/>
      <c r="J5582" s="660"/>
      <c r="K5582" s="530"/>
      <c r="L5582" s="657"/>
      <c r="M5582" s="168"/>
      <c r="N5582" s="828"/>
      <c r="O5582" s="168"/>
      <c r="P5582" s="168"/>
      <c r="AB5582" s="1129" t="str">
        <f t="shared" si="107"/>
        <v/>
      </c>
    </row>
    <row r="5583" spans="1:28" ht="12.95" customHeight="1">
      <c r="A5583" s="168"/>
      <c r="B5583" s="168"/>
      <c r="C5583" s="532"/>
      <c r="D5583" s="168"/>
      <c r="E5583" s="168"/>
      <c r="F5583" s="168"/>
      <c r="G5583" s="168"/>
      <c r="H5583" s="530"/>
      <c r="I5583" s="530"/>
      <c r="J5583" s="660"/>
      <c r="K5583" s="530"/>
      <c r="L5583" s="657"/>
      <c r="M5583" s="168"/>
      <c r="N5583" s="828"/>
      <c r="O5583" s="168"/>
      <c r="P5583" s="168"/>
      <c r="AB5583" s="1129" t="str">
        <f t="shared" si="107"/>
        <v/>
      </c>
    </row>
    <row r="5584" spans="1:28" ht="12.95" customHeight="1">
      <c r="A5584" s="168"/>
      <c r="B5584" s="168"/>
      <c r="C5584" s="532"/>
      <c r="D5584" s="168"/>
      <c r="E5584" s="168"/>
      <c r="F5584" s="168"/>
      <c r="G5584" s="168"/>
      <c r="H5584" s="530"/>
      <c r="I5584" s="530"/>
      <c r="J5584" s="660"/>
      <c r="K5584" s="530"/>
      <c r="L5584" s="657"/>
      <c r="M5584" s="168"/>
      <c r="N5584" s="828"/>
      <c r="O5584" s="168"/>
      <c r="P5584" s="168"/>
      <c r="AB5584" s="1129" t="str">
        <f t="shared" si="107"/>
        <v/>
      </c>
    </row>
    <row r="5585" spans="1:28" ht="12.95" customHeight="1">
      <c r="A5585" s="168"/>
      <c r="B5585" s="168"/>
      <c r="C5585" s="532"/>
      <c r="D5585" s="168"/>
      <c r="E5585" s="168"/>
      <c r="F5585" s="168"/>
      <c r="G5585" s="168"/>
      <c r="H5585" s="530"/>
      <c r="I5585" s="530"/>
      <c r="J5585" s="660"/>
      <c r="K5585" s="530"/>
      <c r="L5585" s="657"/>
      <c r="M5585" s="168"/>
      <c r="N5585" s="828"/>
      <c r="O5585" s="168"/>
      <c r="P5585" s="168"/>
      <c r="AB5585" s="1129" t="str">
        <f t="shared" si="107"/>
        <v/>
      </c>
    </row>
    <row r="5586" spans="1:28" ht="12.95" customHeight="1">
      <c r="A5586" s="168"/>
      <c r="B5586" s="168"/>
      <c r="C5586" s="532"/>
      <c r="D5586" s="168"/>
      <c r="E5586" s="168"/>
      <c r="F5586" s="168"/>
      <c r="G5586" s="168"/>
      <c r="H5586" s="530"/>
      <c r="I5586" s="530"/>
      <c r="J5586" s="660"/>
      <c r="K5586" s="530"/>
      <c r="L5586" s="657"/>
      <c r="M5586" s="168"/>
      <c r="N5586" s="828"/>
      <c r="O5586" s="168"/>
      <c r="P5586" s="168"/>
      <c r="AB5586" s="1129" t="str">
        <f t="shared" si="107"/>
        <v/>
      </c>
    </row>
    <row r="5587" spans="1:28" ht="12.95" customHeight="1">
      <c r="A5587" s="168"/>
      <c r="B5587" s="168"/>
      <c r="C5587" s="532"/>
      <c r="D5587" s="168"/>
      <c r="E5587" s="168"/>
      <c r="F5587" s="168"/>
      <c r="G5587" s="168"/>
      <c r="H5587" s="530"/>
      <c r="I5587" s="530"/>
      <c r="J5587" s="660"/>
      <c r="K5587" s="530"/>
      <c r="L5587" s="657"/>
      <c r="M5587" s="168"/>
      <c r="N5587" s="828"/>
      <c r="O5587" s="168"/>
      <c r="P5587" s="168"/>
      <c r="AB5587" s="1129" t="str">
        <f t="shared" si="107"/>
        <v/>
      </c>
    </row>
    <row r="5588" spans="1:28" ht="12.95" customHeight="1">
      <c r="A5588" s="168"/>
      <c r="B5588" s="168"/>
      <c r="C5588" s="532"/>
      <c r="D5588" s="168"/>
      <c r="E5588" s="168"/>
      <c r="F5588" s="168"/>
      <c r="G5588" s="168"/>
      <c r="H5588" s="530"/>
      <c r="I5588" s="530"/>
      <c r="J5588" s="660"/>
      <c r="K5588" s="530"/>
      <c r="L5588" s="657"/>
      <c r="M5588" s="168"/>
      <c r="N5588" s="828"/>
      <c r="O5588" s="168"/>
      <c r="P5588" s="168"/>
      <c r="AB5588" s="1129" t="str">
        <f t="shared" si="107"/>
        <v/>
      </c>
    </row>
    <row r="5589" spans="1:28" ht="12.95" customHeight="1">
      <c r="A5589" s="168"/>
      <c r="B5589" s="168"/>
      <c r="C5589" s="532"/>
      <c r="D5589" s="168"/>
      <c r="E5589" s="168"/>
      <c r="F5589" s="168"/>
      <c r="G5589" s="168"/>
      <c r="H5589" s="530"/>
      <c r="I5589" s="530"/>
      <c r="J5589" s="660"/>
      <c r="K5589" s="530"/>
      <c r="L5589" s="657"/>
      <c r="M5589" s="168"/>
      <c r="N5589" s="828"/>
      <c r="O5589" s="168"/>
      <c r="P5589" s="168"/>
      <c r="AB5589" s="1129" t="str">
        <f t="shared" si="107"/>
        <v/>
      </c>
    </row>
    <row r="5590" spans="1:28" ht="12.95" customHeight="1">
      <c r="A5590" s="168"/>
      <c r="B5590" s="168"/>
      <c r="C5590" s="532"/>
      <c r="D5590" s="168"/>
      <c r="E5590" s="168"/>
      <c r="F5590" s="168"/>
      <c r="G5590" s="168"/>
      <c r="H5590" s="530"/>
      <c r="I5590" s="530"/>
      <c r="J5590" s="660"/>
      <c r="K5590" s="530"/>
      <c r="L5590" s="657"/>
      <c r="M5590" s="168"/>
      <c r="N5590" s="828"/>
      <c r="O5590" s="168"/>
      <c r="P5590" s="168"/>
      <c r="AB5590" s="1129" t="str">
        <f t="shared" si="107"/>
        <v/>
      </c>
    </row>
    <row r="5591" spans="1:28" ht="12.95" customHeight="1">
      <c r="A5591" s="168"/>
      <c r="B5591" s="168"/>
      <c r="C5591" s="532"/>
      <c r="D5591" s="168"/>
      <c r="E5591" s="168"/>
      <c r="F5591" s="168"/>
      <c r="G5591" s="168"/>
      <c r="H5591" s="530"/>
      <c r="I5591" s="530"/>
      <c r="J5591" s="660"/>
      <c r="K5591" s="530"/>
      <c r="L5591" s="657"/>
      <c r="M5591" s="168"/>
      <c r="N5591" s="828"/>
      <c r="O5591" s="168"/>
      <c r="P5591" s="168"/>
      <c r="AB5591" s="1129" t="str">
        <f t="shared" si="107"/>
        <v/>
      </c>
    </row>
    <row r="5592" spans="1:28" ht="12.95" customHeight="1">
      <c r="A5592" s="168"/>
      <c r="B5592" s="168"/>
      <c r="C5592" s="532"/>
      <c r="D5592" s="168"/>
      <c r="E5592" s="168"/>
      <c r="F5592" s="168"/>
      <c r="G5592" s="168"/>
      <c r="H5592" s="530"/>
      <c r="I5592" s="530"/>
      <c r="J5592" s="660"/>
      <c r="K5592" s="530"/>
      <c r="L5592" s="657"/>
      <c r="M5592" s="168"/>
      <c r="N5592" s="828"/>
      <c r="O5592" s="168"/>
      <c r="P5592" s="168"/>
      <c r="AB5592" s="1129" t="str">
        <f t="shared" si="107"/>
        <v/>
      </c>
    </row>
    <row r="5593" spans="1:28" ht="12.95" customHeight="1">
      <c r="A5593" s="168"/>
      <c r="B5593" s="168"/>
      <c r="C5593" s="532"/>
      <c r="D5593" s="168"/>
      <c r="E5593" s="168"/>
      <c r="F5593" s="168"/>
      <c r="G5593" s="168"/>
      <c r="H5593" s="530"/>
      <c r="I5593" s="530"/>
      <c r="J5593" s="660"/>
      <c r="K5593" s="530"/>
      <c r="L5593" s="657"/>
      <c r="M5593" s="168"/>
      <c r="N5593" s="828"/>
      <c r="O5593" s="168"/>
      <c r="P5593" s="168"/>
      <c r="AB5593" s="1129" t="str">
        <f t="shared" si="107"/>
        <v/>
      </c>
    </row>
    <row r="5594" spans="1:28" ht="12.95" customHeight="1">
      <c r="A5594" s="168"/>
      <c r="B5594" s="168"/>
      <c r="C5594" s="532"/>
      <c r="D5594" s="168"/>
      <c r="E5594" s="168"/>
      <c r="F5594" s="168"/>
      <c r="G5594" s="168"/>
      <c r="H5594" s="530"/>
      <c r="I5594" s="530"/>
      <c r="J5594" s="660"/>
      <c r="K5594" s="530"/>
      <c r="L5594" s="657"/>
      <c r="M5594" s="168"/>
      <c r="N5594" s="828"/>
      <c r="O5594" s="168"/>
      <c r="P5594" s="168"/>
      <c r="AB5594" s="1129" t="str">
        <f t="shared" si="107"/>
        <v/>
      </c>
    </row>
    <row r="5595" spans="1:28" ht="12.95" customHeight="1">
      <c r="A5595" s="168"/>
      <c r="B5595" s="168"/>
      <c r="C5595" s="532"/>
      <c r="D5595" s="168"/>
      <c r="E5595" s="168"/>
      <c r="F5595" s="168"/>
      <c r="G5595" s="168"/>
      <c r="H5595" s="530"/>
      <c r="I5595" s="530"/>
      <c r="J5595" s="660"/>
      <c r="K5595" s="530"/>
      <c r="L5595" s="657"/>
      <c r="M5595" s="168"/>
      <c r="N5595" s="828"/>
      <c r="O5595" s="168"/>
      <c r="P5595" s="168"/>
      <c r="AB5595" s="1129" t="str">
        <f t="shared" si="107"/>
        <v/>
      </c>
    </row>
    <row r="5596" spans="1:28" ht="12.95" customHeight="1">
      <c r="A5596" s="168"/>
      <c r="B5596" s="168"/>
      <c r="C5596" s="532"/>
      <c r="D5596" s="168"/>
      <c r="E5596" s="168"/>
      <c r="F5596" s="168"/>
      <c r="G5596" s="168"/>
      <c r="H5596" s="530"/>
      <c r="I5596" s="530"/>
      <c r="J5596" s="660"/>
      <c r="K5596" s="530"/>
      <c r="L5596" s="657"/>
      <c r="M5596" s="168"/>
      <c r="N5596" s="828"/>
      <c r="O5596" s="168"/>
      <c r="P5596" s="168"/>
      <c r="AB5596" s="1129" t="str">
        <f t="shared" si="107"/>
        <v/>
      </c>
    </row>
    <row r="5597" spans="1:28" ht="12.95" customHeight="1">
      <c r="A5597" s="168"/>
      <c r="B5597" s="168"/>
      <c r="C5597" s="532"/>
      <c r="D5597" s="168"/>
      <c r="E5597" s="168"/>
      <c r="F5597" s="168"/>
      <c r="G5597" s="168"/>
      <c r="H5597" s="530"/>
      <c r="I5597" s="530"/>
      <c r="J5597" s="660"/>
      <c r="K5597" s="530"/>
      <c r="L5597" s="657"/>
      <c r="M5597" s="168"/>
      <c r="N5597" s="828"/>
      <c r="O5597" s="168"/>
      <c r="P5597" s="168"/>
      <c r="AB5597" s="1129" t="str">
        <f t="shared" si="107"/>
        <v/>
      </c>
    </row>
    <row r="5598" spans="1:28" ht="12.95" customHeight="1">
      <c r="A5598" s="168"/>
      <c r="B5598" s="168"/>
      <c r="C5598" s="532"/>
      <c r="D5598" s="168"/>
      <c r="E5598" s="168"/>
      <c r="F5598" s="168"/>
      <c r="G5598" s="168"/>
      <c r="H5598" s="530"/>
      <c r="I5598" s="530"/>
      <c r="J5598" s="660"/>
      <c r="K5598" s="530"/>
      <c r="L5598" s="657"/>
      <c r="M5598" s="168"/>
      <c r="N5598" s="828"/>
      <c r="O5598" s="168"/>
      <c r="P5598" s="168"/>
      <c r="AB5598" s="1129" t="str">
        <f t="shared" si="107"/>
        <v/>
      </c>
    </row>
    <row r="5599" spans="1:28" ht="12.95" customHeight="1">
      <c r="A5599" s="168"/>
      <c r="B5599" s="168"/>
      <c r="C5599" s="532"/>
      <c r="D5599" s="168"/>
      <c r="E5599" s="168"/>
      <c r="F5599" s="168"/>
      <c r="G5599" s="168"/>
      <c r="H5599" s="530"/>
      <c r="I5599" s="530"/>
      <c r="J5599" s="660"/>
      <c r="K5599" s="530"/>
      <c r="L5599" s="657"/>
      <c r="M5599" s="168"/>
      <c r="N5599" s="828"/>
      <c r="O5599" s="168"/>
      <c r="P5599" s="168"/>
      <c r="AB5599" s="1129" t="str">
        <f t="shared" si="107"/>
        <v/>
      </c>
    </row>
    <row r="5600" spans="1:28" ht="12.95" customHeight="1">
      <c r="A5600" s="168"/>
      <c r="B5600" s="168"/>
      <c r="C5600" s="532"/>
      <c r="D5600" s="168"/>
      <c r="E5600" s="168"/>
      <c r="F5600" s="168"/>
      <c r="G5600" s="168"/>
      <c r="H5600" s="530"/>
      <c r="I5600" s="530"/>
      <c r="J5600" s="660"/>
      <c r="K5600" s="530"/>
      <c r="L5600" s="657"/>
      <c r="M5600" s="168"/>
      <c r="N5600" s="828"/>
      <c r="O5600" s="168"/>
      <c r="P5600" s="168"/>
      <c r="AB5600" s="1129" t="str">
        <f t="shared" si="107"/>
        <v/>
      </c>
    </row>
    <row r="5601" spans="1:28" ht="12.95" customHeight="1">
      <c r="A5601" s="168"/>
      <c r="B5601" s="168"/>
      <c r="C5601" s="532"/>
      <c r="D5601" s="168"/>
      <c r="E5601" s="168"/>
      <c r="F5601" s="168"/>
      <c r="G5601" s="168"/>
      <c r="H5601" s="530"/>
      <c r="I5601" s="530"/>
      <c r="J5601" s="660"/>
      <c r="K5601" s="530"/>
      <c r="L5601" s="657"/>
      <c r="M5601" s="168"/>
      <c r="N5601" s="828"/>
      <c r="O5601" s="168"/>
      <c r="P5601" s="168"/>
      <c r="AB5601" s="1129" t="str">
        <f t="shared" si="107"/>
        <v/>
      </c>
    </row>
    <row r="5602" spans="1:28" ht="12.95" customHeight="1">
      <c r="A5602" s="168"/>
      <c r="B5602" s="168"/>
      <c r="C5602" s="532"/>
      <c r="D5602" s="168"/>
      <c r="E5602" s="168"/>
      <c r="F5602" s="168"/>
      <c r="G5602" s="168"/>
      <c r="H5602" s="530"/>
      <c r="I5602" s="530"/>
      <c r="J5602" s="660"/>
      <c r="K5602" s="530"/>
      <c r="L5602" s="657"/>
      <c r="M5602" s="168"/>
      <c r="N5602" s="828"/>
      <c r="O5602" s="168"/>
      <c r="P5602" s="168"/>
      <c r="AB5602" s="1129" t="str">
        <f t="shared" si="107"/>
        <v/>
      </c>
    </row>
    <row r="5603" spans="1:28" ht="12.95" customHeight="1">
      <c r="A5603" s="168"/>
      <c r="B5603" s="168"/>
      <c r="C5603" s="532"/>
      <c r="D5603" s="168"/>
      <c r="E5603" s="168"/>
      <c r="F5603" s="168"/>
      <c r="G5603" s="168"/>
      <c r="H5603" s="530"/>
      <c r="I5603" s="530"/>
      <c r="J5603" s="660"/>
      <c r="K5603" s="530"/>
      <c r="L5603" s="657"/>
      <c r="M5603" s="168"/>
      <c r="N5603" s="828"/>
      <c r="O5603" s="168"/>
      <c r="P5603" s="168"/>
      <c r="AB5603" s="1129" t="str">
        <f t="shared" si="107"/>
        <v/>
      </c>
    </row>
    <row r="5604" spans="1:28" ht="12.95" customHeight="1">
      <c r="A5604" s="168"/>
      <c r="B5604" s="168"/>
      <c r="C5604" s="532"/>
      <c r="D5604" s="168"/>
      <c r="E5604" s="168"/>
      <c r="F5604" s="168"/>
      <c r="G5604" s="168"/>
      <c r="H5604" s="530"/>
      <c r="I5604" s="530"/>
      <c r="J5604" s="660"/>
      <c r="K5604" s="530"/>
      <c r="L5604" s="657"/>
      <c r="M5604" s="168"/>
      <c r="N5604" s="828"/>
      <c r="O5604" s="168"/>
      <c r="P5604" s="168"/>
      <c r="AB5604" s="1129" t="str">
        <f t="shared" si="107"/>
        <v/>
      </c>
    </row>
    <row r="5605" spans="1:28" ht="12.95" customHeight="1">
      <c r="A5605" s="168"/>
      <c r="B5605" s="168"/>
      <c r="C5605" s="532"/>
      <c r="D5605" s="168"/>
      <c r="E5605" s="168"/>
      <c r="F5605" s="168"/>
      <c r="G5605" s="168"/>
      <c r="H5605" s="530"/>
      <c r="I5605" s="530"/>
      <c r="J5605" s="660"/>
      <c r="K5605" s="530"/>
      <c r="L5605" s="657"/>
      <c r="M5605" s="168"/>
      <c r="N5605" s="828"/>
      <c r="O5605" s="168"/>
      <c r="P5605" s="168"/>
      <c r="AB5605" s="1129" t="str">
        <f t="shared" si="107"/>
        <v/>
      </c>
    </row>
    <row r="5606" spans="1:28" ht="12.95" customHeight="1">
      <c r="A5606" s="168"/>
      <c r="B5606" s="168"/>
      <c r="C5606" s="532"/>
      <c r="D5606" s="168"/>
      <c r="E5606" s="168"/>
      <c r="F5606" s="168"/>
      <c r="G5606" s="168"/>
      <c r="H5606" s="530"/>
      <c r="I5606" s="530"/>
      <c r="J5606" s="660"/>
      <c r="K5606" s="530"/>
      <c r="L5606" s="657"/>
      <c r="M5606" s="168"/>
      <c r="N5606" s="828"/>
      <c r="O5606" s="168"/>
      <c r="P5606" s="168"/>
      <c r="AB5606" s="1129" t="str">
        <f t="shared" si="107"/>
        <v/>
      </c>
    </row>
    <row r="5607" spans="1:28" ht="12.95" customHeight="1">
      <c r="A5607" s="168"/>
      <c r="B5607" s="168"/>
      <c r="C5607" s="532"/>
      <c r="D5607" s="168"/>
      <c r="E5607" s="168"/>
      <c r="F5607" s="168"/>
      <c r="G5607" s="168"/>
      <c r="H5607" s="530"/>
      <c r="I5607" s="530"/>
      <c r="J5607" s="660"/>
      <c r="K5607" s="530"/>
      <c r="L5607" s="657"/>
      <c r="M5607" s="168"/>
      <c r="N5607" s="828"/>
      <c r="O5607" s="168"/>
      <c r="P5607" s="168"/>
      <c r="AB5607" s="1129" t="str">
        <f t="shared" si="107"/>
        <v/>
      </c>
    </row>
    <row r="5608" spans="1:28" ht="12.95" customHeight="1">
      <c r="A5608" s="168"/>
      <c r="B5608" s="168"/>
      <c r="C5608" s="532"/>
      <c r="D5608" s="168"/>
      <c r="E5608" s="168"/>
      <c r="F5608" s="168"/>
      <c r="G5608" s="168"/>
      <c r="H5608" s="530"/>
      <c r="I5608" s="530"/>
      <c r="J5608" s="660"/>
      <c r="K5608" s="530"/>
      <c r="L5608" s="657"/>
      <c r="M5608" s="168"/>
      <c r="N5608" s="828"/>
      <c r="O5608" s="168"/>
      <c r="P5608" s="168"/>
      <c r="AB5608" s="1129" t="str">
        <f t="shared" si="107"/>
        <v/>
      </c>
    </row>
    <row r="5609" spans="1:28" ht="12.95" customHeight="1">
      <c r="A5609" s="168"/>
      <c r="B5609" s="168"/>
      <c r="C5609" s="532"/>
      <c r="D5609" s="168"/>
      <c r="E5609" s="168"/>
      <c r="F5609" s="168"/>
      <c r="G5609" s="168"/>
      <c r="H5609" s="530"/>
      <c r="I5609" s="530"/>
      <c r="J5609" s="660"/>
      <c r="K5609" s="530"/>
      <c r="L5609" s="657"/>
      <c r="M5609" s="168"/>
      <c r="N5609" s="828"/>
      <c r="O5609" s="168"/>
      <c r="P5609" s="168"/>
      <c r="AB5609" s="1129" t="str">
        <f t="shared" si="107"/>
        <v/>
      </c>
    </row>
    <row r="5610" spans="1:28" ht="12.95" customHeight="1">
      <c r="A5610" s="168"/>
      <c r="B5610" s="168"/>
      <c r="C5610" s="532"/>
      <c r="D5610" s="168"/>
      <c r="E5610" s="168"/>
      <c r="F5610" s="168"/>
      <c r="G5610" s="168"/>
      <c r="H5610" s="530"/>
      <c r="I5610" s="530"/>
      <c r="J5610" s="660"/>
      <c r="K5610" s="530"/>
      <c r="L5610" s="657"/>
      <c r="M5610" s="168"/>
      <c r="N5610" s="828"/>
      <c r="O5610" s="168"/>
      <c r="P5610" s="168"/>
      <c r="AB5610" s="1129" t="str">
        <f t="shared" si="107"/>
        <v/>
      </c>
    </row>
    <row r="5611" spans="1:28" ht="12.95" customHeight="1">
      <c r="A5611" s="168"/>
      <c r="B5611" s="168"/>
      <c r="C5611" s="532"/>
      <c r="D5611" s="168"/>
      <c r="E5611" s="168"/>
      <c r="F5611" s="168"/>
      <c r="G5611" s="168"/>
      <c r="H5611" s="530"/>
      <c r="I5611" s="530"/>
      <c r="J5611" s="660"/>
      <c r="K5611" s="530"/>
      <c r="L5611" s="657"/>
      <c r="M5611" s="168"/>
      <c r="N5611" s="828"/>
      <c r="O5611" s="168"/>
      <c r="P5611" s="168"/>
      <c r="AB5611" s="1129" t="str">
        <f t="shared" si="107"/>
        <v/>
      </c>
    </row>
    <row r="5612" spans="1:28" ht="12.95" customHeight="1">
      <c r="A5612" s="168"/>
      <c r="B5612" s="168"/>
      <c r="C5612" s="532"/>
      <c r="D5612" s="168"/>
      <c r="E5612" s="168"/>
      <c r="F5612" s="168"/>
      <c r="G5612" s="168"/>
      <c r="H5612" s="530"/>
      <c r="I5612" s="530"/>
      <c r="J5612" s="660"/>
      <c r="K5612" s="530"/>
      <c r="L5612" s="657"/>
      <c r="M5612" s="168"/>
      <c r="N5612" s="828"/>
      <c r="O5612" s="168"/>
      <c r="P5612" s="168"/>
      <c r="AB5612" s="1129" t="str">
        <f t="shared" si="107"/>
        <v/>
      </c>
    </row>
    <row r="5613" spans="1:28" ht="12.95" customHeight="1">
      <c r="A5613" s="168"/>
      <c r="B5613" s="168"/>
      <c r="C5613" s="532"/>
      <c r="D5613" s="168"/>
      <c r="E5613" s="168"/>
      <c r="F5613" s="168"/>
      <c r="G5613" s="168"/>
      <c r="H5613" s="530"/>
      <c r="I5613" s="530"/>
      <c r="J5613" s="660"/>
      <c r="K5613" s="530"/>
      <c r="L5613" s="657"/>
      <c r="M5613" s="168"/>
      <c r="N5613" s="828"/>
      <c r="O5613" s="168"/>
      <c r="P5613" s="168"/>
      <c r="AB5613" s="1129" t="str">
        <f t="shared" si="107"/>
        <v/>
      </c>
    </row>
    <row r="5614" spans="1:28" ht="12.95" customHeight="1">
      <c r="A5614" s="168"/>
      <c r="B5614" s="168"/>
      <c r="C5614" s="532"/>
      <c r="D5614" s="168"/>
      <c r="E5614" s="168"/>
      <c r="F5614" s="168"/>
      <c r="G5614" s="168"/>
      <c r="H5614" s="530"/>
      <c r="I5614" s="530"/>
      <c r="J5614" s="660"/>
      <c r="K5614" s="530"/>
      <c r="L5614" s="657"/>
      <c r="M5614" s="168"/>
      <c r="N5614" s="828"/>
      <c r="O5614" s="168"/>
      <c r="P5614" s="168"/>
      <c r="AB5614" s="1129" t="str">
        <f t="shared" si="107"/>
        <v/>
      </c>
    </row>
    <row r="5615" spans="1:28" ht="12.95" customHeight="1">
      <c r="A5615" s="168"/>
      <c r="B5615" s="168"/>
      <c r="C5615" s="532"/>
      <c r="D5615" s="168"/>
      <c r="E5615" s="168"/>
      <c r="F5615" s="168"/>
      <c r="G5615" s="168"/>
      <c r="H5615" s="530"/>
      <c r="I5615" s="530"/>
      <c r="J5615" s="660"/>
      <c r="K5615" s="530"/>
      <c r="L5615" s="657"/>
      <c r="M5615" s="168"/>
      <c r="N5615" s="828"/>
      <c r="O5615" s="168"/>
      <c r="P5615" s="168"/>
      <c r="AB5615" s="1129" t="str">
        <f t="shared" si="107"/>
        <v/>
      </c>
    </row>
    <row r="5616" spans="1:28" ht="12.95" customHeight="1">
      <c r="A5616" s="168"/>
      <c r="B5616" s="168"/>
      <c r="C5616" s="532"/>
      <c r="D5616" s="168"/>
      <c r="E5616" s="168"/>
      <c r="F5616" s="168"/>
      <c r="G5616" s="168"/>
      <c r="H5616" s="530"/>
      <c r="I5616" s="530"/>
      <c r="J5616" s="660"/>
      <c r="K5616" s="530"/>
      <c r="L5616" s="657"/>
      <c r="M5616" s="168"/>
      <c r="N5616" s="828"/>
      <c r="O5616" s="168"/>
      <c r="P5616" s="168"/>
      <c r="AB5616" s="1129" t="str">
        <f t="shared" si="107"/>
        <v/>
      </c>
    </row>
    <row r="5617" spans="1:28" ht="12.95" customHeight="1">
      <c r="A5617" s="168"/>
      <c r="B5617" s="168"/>
      <c r="C5617" s="532"/>
      <c r="D5617" s="168"/>
      <c r="E5617" s="168"/>
      <c r="F5617" s="168"/>
      <c r="G5617" s="168"/>
      <c r="H5617" s="530"/>
      <c r="I5617" s="530"/>
      <c r="J5617" s="660"/>
      <c r="K5617" s="530"/>
      <c r="L5617" s="657"/>
      <c r="M5617" s="168"/>
      <c r="N5617" s="828"/>
      <c r="O5617" s="168"/>
      <c r="P5617" s="168"/>
      <c r="AB5617" s="1129" t="str">
        <f t="shared" si="107"/>
        <v/>
      </c>
    </row>
    <row r="5618" spans="1:28" ht="12.95" customHeight="1">
      <c r="A5618" s="168"/>
      <c r="B5618" s="168"/>
      <c r="C5618" s="532"/>
      <c r="D5618" s="168"/>
      <c r="E5618" s="168"/>
      <c r="F5618" s="168"/>
      <c r="G5618" s="168"/>
      <c r="H5618" s="530"/>
      <c r="I5618" s="530"/>
      <c r="J5618" s="660"/>
      <c r="K5618" s="530"/>
      <c r="L5618" s="657"/>
      <c r="M5618" s="168"/>
      <c r="N5618" s="828"/>
      <c r="O5618" s="168"/>
      <c r="P5618" s="168"/>
      <c r="AB5618" s="1129" t="str">
        <f t="shared" si="107"/>
        <v/>
      </c>
    </row>
    <row r="5619" spans="1:28" ht="12.95" customHeight="1">
      <c r="A5619" s="168"/>
      <c r="B5619" s="168"/>
      <c r="C5619" s="532"/>
      <c r="D5619" s="168"/>
      <c r="E5619" s="168"/>
      <c r="F5619" s="168"/>
      <c r="G5619" s="168"/>
      <c r="H5619" s="530"/>
      <c r="I5619" s="530"/>
      <c r="J5619" s="660"/>
      <c r="K5619" s="530"/>
      <c r="L5619" s="657"/>
      <c r="M5619" s="168"/>
      <c r="N5619" s="828"/>
      <c r="O5619" s="168"/>
      <c r="P5619" s="168"/>
      <c r="AB5619" s="1129" t="str">
        <f t="shared" si="107"/>
        <v/>
      </c>
    </row>
    <row r="5620" spans="1:28" ht="12.95" customHeight="1">
      <c r="A5620" s="168"/>
      <c r="B5620" s="168"/>
      <c r="C5620" s="532"/>
      <c r="D5620" s="168"/>
      <c r="E5620" s="168"/>
      <c r="F5620" s="168"/>
      <c r="G5620" s="168"/>
      <c r="H5620" s="530"/>
      <c r="I5620" s="530"/>
      <c r="J5620" s="660"/>
      <c r="K5620" s="530"/>
      <c r="L5620" s="657"/>
      <c r="M5620" s="168"/>
      <c r="N5620" s="828"/>
      <c r="O5620" s="168"/>
      <c r="P5620" s="168"/>
      <c r="AB5620" s="1129" t="str">
        <f t="shared" si="107"/>
        <v/>
      </c>
    </row>
    <row r="5621" spans="1:28" ht="12.95" customHeight="1">
      <c r="A5621" s="168"/>
      <c r="B5621" s="168"/>
      <c r="C5621" s="532"/>
      <c r="D5621" s="168"/>
      <c r="E5621" s="168"/>
      <c r="F5621" s="168"/>
      <c r="G5621" s="168"/>
      <c r="H5621" s="530"/>
      <c r="I5621" s="530"/>
      <c r="J5621" s="660"/>
      <c r="K5621" s="530"/>
      <c r="L5621" s="657"/>
      <c r="M5621" s="168"/>
      <c r="N5621" s="828"/>
      <c r="O5621" s="168"/>
      <c r="P5621" s="168"/>
      <c r="AB5621" s="1129" t="str">
        <f t="shared" si="107"/>
        <v/>
      </c>
    </row>
    <row r="5622" spans="1:28" ht="12.95" customHeight="1">
      <c r="A5622" s="168"/>
      <c r="B5622" s="168"/>
      <c r="C5622" s="532"/>
      <c r="D5622" s="168"/>
      <c r="E5622" s="168"/>
      <c r="F5622" s="168"/>
      <c r="G5622" s="168"/>
      <c r="H5622" s="530"/>
      <c r="I5622" s="530"/>
      <c r="J5622" s="660"/>
      <c r="K5622" s="530"/>
      <c r="L5622" s="657"/>
      <c r="M5622" s="168"/>
      <c r="N5622" s="828"/>
      <c r="O5622" s="168"/>
      <c r="P5622" s="168"/>
      <c r="AB5622" s="1129" t="str">
        <f t="shared" si="107"/>
        <v/>
      </c>
    </row>
    <row r="5623" spans="1:28" ht="12.95" customHeight="1">
      <c r="A5623" s="168"/>
      <c r="B5623" s="168"/>
      <c r="C5623" s="532"/>
      <c r="D5623" s="168"/>
      <c r="E5623" s="168"/>
      <c r="F5623" s="168"/>
      <c r="G5623" s="168"/>
      <c r="H5623" s="530"/>
      <c r="I5623" s="530"/>
      <c r="J5623" s="660"/>
      <c r="K5623" s="530"/>
      <c r="L5623" s="657"/>
      <c r="M5623" s="168"/>
      <c r="N5623" s="828"/>
      <c r="O5623" s="168"/>
      <c r="P5623" s="168"/>
      <c r="AB5623" s="1129" t="str">
        <f t="shared" si="107"/>
        <v/>
      </c>
    </row>
    <row r="5624" spans="1:28" ht="12.95" customHeight="1">
      <c r="A5624" s="168"/>
      <c r="B5624" s="168"/>
      <c r="C5624" s="532"/>
      <c r="D5624" s="168"/>
      <c r="E5624" s="168"/>
      <c r="F5624" s="168"/>
      <c r="G5624" s="168"/>
      <c r="H5624" s="530"/>
      <c r="I5624" s="530"/>
      <c r="J5624" s="660"/>
      <c r="K5624" s="530"/>
      <c r="L5624" s="657"/>
      <c r="M5624" s="168"/>
      <c r="N5624" s="828"/>
      <c r="O5624" s="168"/>
      <c r="P5624" s="168"/>
      <c r="AB5624" s="1129" t="str">
        <f t="shared" si="107"/>
        <v/>
      </c>
    </row>
    <row r="5625" spans="1:28" ht="12.95" customHeight="1">
      <c r="A5625" s="168"/>
      <c r="B5625" s="168"/>
      <c r="C5625" s="532"/>
      <c r="D5625" s="168"/>
      <c r="E5625" s="168"/>
      <c r="F5625" s="168"/>
      <c r="G5625" s="168"/>
      <c r="H5625" s="530"/>
      <c r="I5625" s="530"/>
      <c r="J5625" s="660"/>
      <c r="K5625" s="530"/>
      <c r="L5625" s="657"/>
      <c r="M5625" s="168"/>
      <c r="N5625" s="828"/>
      <c r="O5625" s="168"/>
      <c r="P5625" s="168"/>
      <c r="AB5625" s="1129" t="str">
        <f t="shared" si="107"/>
        <v/>
      </c>
    </row>
    <row r="5626" spans="1:28" ht="12.95" customHeight="1">
      <c r="A5626" s="168"/>
      <c r="B5626" s="168"/>
      <c r="C5626" s="532"/>
      <c r="D5626" s="168"/>
      <c r="E5626" s="168"/>
      <c r="F5626" s="168"/>
      <c r="G5626" s="168"/>
      <c r="H5626" s="530"/>
      <c r="I5626" s="530"/>
      <c r="J5626" s="660"/>
      <c r="K5626" s="530"/>
      <c r="L5626" s="657"/>
      <c r="M5626" s="168"/>
      <c r="N5626" s="828"/>
      <c r="O5626" s="168"/>
      <c r="P5626" s="168"/>
      <c r="AB5626" s="1129" t="str">
        <f t="shared" si="107"/>
        <v/>
      </c>
    </row>
    <row r="5627" spans="1:28" ht="12.95" customHeight="1">
      <c r="A5627" s="168"/>
      <c r="B5627" s="168"/>
      <c r="C5627" s="532"/>
      <c r="D5627" s="168"/>
      <c r="E5627" s="168"/>
      <c r="F5627" s="168"/>
      <c r="G5627" s="168"/>
      <c r="H5627" s="530"/>
      <c r="I5627" s="530"/>
      <c r="J5627" s="660"/>
      <c r="K5627" s="530"/>
      <c r="L5627" s="657"/>
      <c r="M5627" s="168"/>
      <c r="N5627" s="828"/>
      <c r="O5627" s="168"/>
      <c r="P5627" s="168"/>
      <c r="AB5627" s="1129" t="str">
        <f t="shared" si="107"/>
        <v/>
      </c>
    </row>
    <row r="5628" spans="1:28" ht="12.95" customHeight="1">
      <c r="A5628" s="168"/>
      <c r="B5628" s="168"/>
      <c r="C5628" s="532"/>
      <c r="D5628" s="168"/>
      <c r="E5628" s="168"/>
      <c r="F5628" s="168"/>
      <c r="G5628" s="168"/>
      <c r="H5628" s="530"/>
      <c r="I5628" s="530"/>
      <c r="J5628" s="660"/>
      <c r="K5628" s="530"/>
      <c r="L5628" s="657"/>
      <c r="M5628" s="168"/>
      <c r="N5628" s="828"/>
      <c r="O5628" s="168"/>
      <c r="P5628" s="168"/>
      <c r="AB5628" s="1129" t="str">
        <f t="shared" si="107"/>
        <v/>
      </c>
    </row>
    <row r="5629" spans="1:28" ht="12.95" customHeight="1">
      <c r="A5629" s="168"/>
      <c r="B5629" s="168"/>
      <c r="C5629" s="532"/>
      <c r="D5629" s="168"/>
      <c r="E5629" s="168"/>
      <c r="F5629" s="168"/>
      <c r="G5629" s="168"/>
      <c r="H5629" s="530"/>
      <c r="I5629" s="530"/>
      <c r="J5629" s="660"/>
      <c r="K5629" s="530"/>
      <c r="L5629" s="657"/>
      <c r="M5629" s="168"/>
      <c r="N5629" s="828"/>
      <c r="O5629" s="168"/>
      <c r="P5629" s="168"/>
      <c r="AB5629" s="1129" t="str">
        <f t="shared" si="107"/>
        <v/>
      </c>
    </row>
    <row r="5630" spans="1:28" ht="12.95" customHeight="1">
      <c r="A5630" s="168"/>
      <c r="B5630" s="168"/>
      <c r="C5630" s="532"/>
      <c r="D5630" s="168"/>
      <c r="E5630" s="168"/>
      <c r="F5630" s="168"/>
      <c r="G5630" s="168"/>
      <c r="H5630" s="530"/>
      <c r="I5630" s="530"/>
      <c r="J5630" s="660"/>
      <c r="K5630" s="530"/>
      <c r="L5630" s="657"/>
      <c r="M5630" s="168"/>
      <c r="N5630" s="828"/>
      <c r="O5630" s="168"/>
      <c r="P5630" s="168"/>
      <c r="AB5630" s="1129" t="str">
        <f t="shared" si="107"/>
        <v/>
      </c>
    </row>
    <row r="5631" spans="1:28" ht="12.95" customHeight="1">
      <c r="A5631" s="168"/>
      <c r="B5631" s="168"/>
      <c r="C5631" s="532"/>
      <c r="D5631" s="168"/>
      <c r="E5631" s="168"/>
      <c r="F5631" s="168"/>
      <c r="G5631" s="168"/>
      <c r="H5631" s="530"/>
      <c r="I5631" s="530"/>
      <c r="J5631" s="660"/>
      <c r="K5631" s="530"/>
      <c r="L5631" s="657"/>
      <c r="M5631" s="168"/>
      <c r="N5631" s="828"/>
      <c r="O5631" s="168"/>
      <c r="P5631" s="168"/>
      <c r="AB5631" s="1129" t="str">
        <f t="shared" si="107"/>
        <v/>
      </c>
    </row>
    <row r="5632" spans="1:28" ht="12.95" customHeight="1">
      <c r="A5632" s="168"/>
      <c r="B5632" s="168"/>
      <c r="C5632" s="532"/>
      <c r="D5632" s="168"/>
      <c r="E5632" s="168"/>
      <c r="F5632" s="168"/>
      <c r="G5632" s="168"/>
      <c r="H5632" s="530"/>
      <c r="I5632" s="530"/>
      <c r="J5632" s="660"/>
      <c r="K5632" s="530"/>
      <c r="L5632" s="657"/>
      <c r="M5632" s="168"/>
      <c r="N5632" s="828"/>
      <c r="O5632" s="168"/>
      <c r="P5632" s="168"/>
      <c r="AB5632" s="1129" t="str">
        <f t="shared" si="107"/>
        <v/>
      </c>
    </row>
    <row r="5633" spans="1:28" ht="12.95" customHeight="1">
      <c r="A5633" s="168"/>
      <c r="B5633" s="168"/>
      <c r="C5633" s="532"/>
      <c r="D5633" s="168"/>
      <c r="E5633" s="168"/>
      <c r="F5633" s="168"/>
      <c r="G5633" s="168"/>
      <c r="H5633" s="530"/>
      <c r="I5633" s="530"/>
      <c r="J5633" s="660"/>
      <c r="K5633" s="530"/>
      <c r="L5633" s="657"/>
      <c r="M5633" s="168"/>
      <c r="N5633" s="828"/>
      <c r="O5633" s="168"/>
      <c r="P5633" s="168"/>
      <c r="AB5633" s="1129" t="str">
        <f t="shared" si="107"/>
        <v/>
      </c>
    </row>
    <row r="5634" spans="1:28" ht="12.95" customHeight="1">
      <c r="A5634" s="168"/>
      <c r="B5634" s="168"/>
      <c r="C5634" s="532"/>
      <c r="D5634" s="168"/>
      <c r="E5634" s="168"/>
      <c r="F5634" s="168"/>
      <c r="G5634" s="168"/>
      <c r="H5634" s="530"/>
      <c r="I5634" s="530"/>
      <c r="J5634" s="660"/>
      <c r="K5634" s="530"/>
      <c r="L5634" s="657"/>
      <c r="M5634" s="168"/>
      <c r="N5634" s="828"/>
      <c r="O5634" s="168"/>
      <c r="P5634" s="168"/>
      <c r="AB5634" s="1129" t="str">
        <f t="shared" si="107"/>
        <v/>
      </c>
    </row>
    <row r="5635" spans="1:28" ht="12.95" customHeight="1">
      <c r="A5635" s="168"/>
      <c r="B5635" s="168"/>
      <c r="C5635" s="532"/>
      <c r="D5635" s="168"/>
      <c r="E5635" s="168"/>
      <c r="F5635" s="168"/>
      <c r="G5635" s="168"/>
      <c r="H5635" s="530"/>
      <c r="I5635" s="530"/>
      <c r="J5635" s="660"/>
      <c r="K5635" s="530"/>
      <c r="L5635" s="657"/>
      <c r="M5635" s="168"/>
      <c r="N5635" s="828"/>
      <c r="O5635" s="168"/>
      <c r="P5635" s="168"/>
      <c r="AB5635" s="1129" t="str">
        <f t="shared" si="107"/>
        <v/>
      </c>
    </row>
    <row r="5636" spans="1:28" ht="12.95" customHeight="1">
      <c r="A5636" s="168"/>
      <c r="B5636" s="168"/>
      <c r="C5636" s="532"/>
      <c r="D5636" s="168"/>
      <c r="E5636" s="168"/>
      <c r="F5636" s="168"/>
      <c r="G5636" s="168"/>
      <c r="H5636" s="530"/>
      <c r="I5636" s="530"/>
      <c r="J5636" s="660"/>
      <c r="K5636" s="530"/>
      <c r="L5636" s="657"/>
      <c r="M5636" s="168"/>
      <c r="N5636" s="828"/>
      <c r="O5636" s="168"/>
      <c r="P5636" s="168"/>
      <c r="AB5636" s="1129" t="str">
        <f t="shared" si="107"/>
        <v/>
      </c>
    </row>
    <row r="5637" spans="1:28" ht="12.95" customHeight="1">
      <c r="A5637" s="168"/>
      <c r="B5637" s="168"/>
      <c r="C5637" s="532"/>
      <c r="D5637" s="168"/>
      <c r="E5637" s="168"/>
      <c r="F5637" s="168"/>
      <c r="G5637" s="168"/>
      <c r="H5637" s="530"/>
      <c r="I5637" s="530"/>
      <c r="J5637" s="660"/>
      <c r="K5637" s="530"/>
      <c r="L5637" s="657"/>
      <c r="M5637" s="168"/>
      <c r="N5637" s="828"/>
      <c r="O5637" s="168"/>
      <c r="P5637" s="168"/>
      <c r="AB5637" s="1129" t="str">
        <f t="shared" si="107"/>
        <v/>
      </c>
    </row>
    <row r="5638" spans="1:28" ht="12.95" customHeight="1">
      <c r="A5638" s="168"/>
      <c r="B5638" s="168"/>
      <c r="C5638" s="532"/>
      <c r="D5638" s="168"/>
      <c r="E5638" s="168"/>
      <c r="F5638" s="168"/>
      <c r="G5638" s="168"/>
      <c r="H5638" s="530"/>
      <c r="I5638" s="530"/>
      <c r="J5638" s="660"/>
      <c r="K5638" s="530"/>
      <c r="L5638" s="657"/>
      <c r="M5638" s="168"/>
      <c r="N5638" s="828"/>
      <c r="O5638" s="168"/>
      <c r="P5638" s="168"/>
      <c r="AB5638" s="1129" t="str">
        <f t="shared" si="107"/>
        <v/>
      </c>
    </row>
    <row r="5639" spans="1:28" ht="12.95" customHeight="1">
      <c r="A5639" s="168"/>
      <c r="B5639" s="168"/>
      <c r="C5639" s="532"/>
      <c r="D5639" s="168"/>
      <c r="E5639" s="168"/>
      <c r="F5639" s="168"/>
      <c r="G5639" s="168"/>
      <c r="H5639" s="530"/>
      <c r="I5639" s="530"/>
      <c r="J5639" s="660"/>
      <c r="K5639" s="530"/>
      <c r="L5639" s="657"/>
      <c r="M5639" s="168"/>
      <c r="N5639" s="828"/>
      <c r="O5639" s="168"/>
      <c r="P5639" s="168"/>
      <c r="AB5639" s="1129" t="str">
        <f t="shared" si="107"/>
        <v/>
      </c>
    </row>
    <row r="5640" spans="1:28" ht="12.95" customHeight="1">
      <c r="A5640" s="168"/>
      <c r="B5640" s="168"/>
      <c r="C5640" s="532"/>
      <c r="D5640" s="168"/>
      <c r="E5640" s="168"/>
      <c r="F5640" s="168"/>
      <c r="G5640" s="168"/>
      <c r="H5640" s="530"/>
      <c r="I5640" s="530"/>
      <c r="J5640" s="660"/>
      <c r="K5640" s="530"/>
      <c r="L5640" s="657"/>
      <c r="M5640" s="168"/>
      <c r="N5640" s="828"/>
      <c r="O5640" s="168"/>
      <c r="P5640" s="168"/>
      <c r="AB5640" s="1129" t="str">
        <f t="shared" si="107"/>
        <v/>
      </c>
    </row>
    <row r="5641" spans="1:28" ht="12.95" customHeight="1">
      <c r="A5641" s="168"/>
      <c r="B5641" s="168"/>
      <c r="C5641" s="532"/>
      <c r="D5641" s="168"/>
      <c r="E5641" s="168"/>
      <c r="F5641" s="168"/>
      <c r="G5641" s="168"/>
      <c r="H5641" s="530"/>
      <c r="I5641" s="530"/>
      <c r="J5641" s="660"/>
      <c r="K5641" s="530"/>
      <c r="L5641" s="657"/>
      <c r="M5641" s="168"/>
      <c r="N5641" s="828"/>
      <c r="O5641" s="168"/>
      <c r="P5641" s="168"/>
      <c r="AB5641" s="1129" t="str">
        <f t="shared" si="107"/>
        <v/>
      </c>
    </row>
    <row r="5642" spans="1:28" ht="12.95" customHeight="1">
      <c r="A5642" s="168"/>
      <c r="B5642" s="168"/>
      <c r="C5642" s="532"/>
      <c r="D5642" s="168"/>
      <c r="E5642" s="168"/>
      <c r="F5642" s="168"/>
      <c r="G5642" s="168"/>
      <c r="H5642" s="530"/>
      <c r="I5642" s="530"/>
      <c r="J5642" s="660"/>
      <c r="K5642" s="530"/>
      <c r="L5642" s="657"/>
      <c r="M5642" s="168"/>
      <c r="N5642" s="828"/>
      <c r="O5642" s="168"/>
      <c r="P5642" s="168"/>
      <c r="AB5642" s="1129" t="str">
        <f t="shared" si="107"/>
        <v/>
      </c>
    </row>
    <row r="5643" spans="1:28" ht="12.95" customHeight="1">
      <c r="A5643" s="168"/>
      <c r="B5643" s="168"/>
      <c r="C5643" s="532"/>
      <c r="D5643" s="168"/>
      <c r="E5643" s="168"/>
      <c r="F5643" s="168"/>
      <c r="G5643" s="168"/>
      <c r="H5643" s="530"/>
      <c r="I5643" s="530"/>
      <c r="J5643" s="660"/>
      <c r="K5643" s="530"/>
      <c r="L5643" s="657"/>
      <c r="M5643" s="168"/>
      <c r="N5643" s="828"/>
      <c r="O5643" s="168"/>
      <c r="P5643" s="168"/>
      <c r="AB5643" s="1129" t="str">
        <f t="shared" ref="AB5643:AB5706" si="108">IF(TRIM(A5643)="","",CONCATENATE(TRIM(D5643),TRIM(E5643)))</f>
        <v/>
      </c>
    </row>
    <row r="5644" spans="1:28" ht="12.95" customHeight="1">
      <c r="A5644" s="168"/>
      <c r="B5644" s="168"/>
      <c r="C5644" s="532"/>
      <c r="D5644" s="168"/>
      <c r="E5644" s="168"/>
      <c r="F5644" s="168"/>
      <c r="G5644" s="168"/>
      <c r="H5644" s="530"/>
      <c r="I5644" s="530"/>
      <c r="J5644" s="660"/>
      <c r="K5644" s="530"/>
      <c r="L5644" s="657"/>
      <c r="M5644" s="168"/>
      <c r="N5644" s="828"/>
      <c r="O5644" s="168"/>
      <c r="P5644" s="168"/>
      <c r="AB5644" s="1129" t="str">
        <f t="shared" si="108"/>
        <v/>
      </c>
    </row>
    <row r="5645" spans="1:28" ht="12.95" customHeight="1">
      <c r="A5645" s="168"/>
      <c r="B5645" s="168"/>
      <c r="C5645" s="532"/>
      <c r="D5645" s="168"/>
      <c r="E5645" s="168"/>
      <c r="F5645" s="168"/>
      <c r="G5645" s="168"/>
      <c r="H5645" s="530"/>
      <c r="I5645" s="530"/>
      <c r="J5645" s="660"/>
      <c r="K5645" s="530"/>
      <c r="L5645" s="657"/>
      <c r="M5645" s="168"/>
      <c r="N5645" s="828"/>
      <c r="O5645" s="168"/>
      <c r="P5645" s="168"/>
      <c r="AB5645" s="1129" t="str">
        <f t="shared" si="108"/>
        <v/>
      </c>
    </row>
    <row r="5646" spans="1:28" ht="12.95" customHeight="1">
      <c r="A5646" s="168"/>
      <c r="B5646" s="168"/>
      <c r="C5646" s="532"/>
      <c r="D5646" s="168"/>
      <c r="E5646" s="168"/>
      <c r="F5646" s="168"/>
      <c r="G5646" s="168"/>
      <c r="H5646" s="530"/>
      <c r="I5646" s="530"/>
      <c r="J5646" s="660"/>
      <c r="K5646" s="530"/>
      <c r="L5646" s="657"/>
      <c r="M5646" s="168"/>
      <c r="N5646" s="828"/>
      <c r="O5646" s="168"/>
      <c r="P5646" s="168"/>
      <c r="AB5646" s="1129" t="str">
        <f t="shared" si="108"/>
        <v/>
      </c>
    </row>
    <row r="5647" spans="1:28" ht="12.95" customHeight="1">
      <c r="A5647" s="168"/>
      <c r="B5647" s="168"/>
      <c r="C5647" s="532"/>
      <c r="D5647" s="168"/>
      <c r="E5647" s="168"/>
      <c r="F5647" s="168"/>
      <c r="G5647" s="168"/>
      <c r="H5647" s="530"/>
      <c r="I5647" s="530"/>
      <c r="J5647" s="660"/>
      <c r="K5647" s="530"/>
      <c r="L5647" s="657"/>
      <c r="M5647" s="168"/>
      <c r="N5647" s="828"/>
      <c r="O5647" s="168"/>
      <c r="P5647" s="168"/>
      <c r="AB5647" s="1129" t="str">
        <f t="shared" si="108"/>
        <v/>
      </c>
    </row>
    <row r="5648" spans="1:28" ht="12.95" customHeight="1">
      <c r="A5648" s="168"/>
      <c r="B5648" s="168"/>
      <c r="C5648" s="532"/>
      <c r="D5648" s="168"/>
      <c r="E5648" s="168"/>
      <c r="F5648" s="168"/>
      <c r="G5648" s="168"/>
      <c r="H5648" s="530"/>
      <c r="I5648" s="530"/>
      <c r="J5648" s="660"/>
      <c r="K5648" s="530"/>
      <c r="L5648" s="657"/>
      <c r="M5648" s="168"/>
      <c r="N5648" s="828"/>
      <c r="O5648" s="168"/>
      <c r="P5648" s="168"/>
      <c r="AB5648" s="1129" t="str">
        <f t="shared" si="108"/>
        <v/>
      </c>
    </row>
    <row r="5649" spans="1:28" ht="12.95" customHeight="1">
      <c r="A5649" s="168"/>
      <c r="B5649" s="168"/>
      <c r="C5649" s="532"/>
      <c r="D5649" s="168"/>
      <c r="E5649" s="168"/>
      <c r="F5649" s="168"/>
      <c r="G5649" s="168"/>
      <c r="H5649" s="530"/>
      <c r="I5649" s="530"/>
      <c r="J5649" s="660"/>
      <c r="K5649" s="530"/>
      <c r="L5649" s="657"/>
      <c r="M5649" s="168"/>
      <c r="N5649" s="828"/>
      <c r="O5649" s="168"/>
      <c r="P5649" s="168"/>
      <c r="AB5649" s="1129" t="str">
        <f t="shared" si="108"/>
        <v/>
      </c>
    </row>
    <row r="5650" spans="1:28" ht="12.95" customHeight="1">
      <c r="A5650" s="168"/>
      <c r="B5650" s="168"/>
      <c r="C5650" s="532"/>
      <c r="D5650" s="168"/>
      <c r="E5650" s="168"/>
      <c r="F5650" s="168"/>
      <c r="G5650" s="168"/>
      <c r="H5650" s="530"/>
      <c r="I5650" s="530"/>
      <c r="J5650" s="660"/>
      <c r="K5650" s="530"/>
      <c r="L5650" s="657"/>
      <c r="M5650" s="168"/>
      <c r="N5650" s="828"/>
      <c r="O5650" s="168"/>
      <c r="P5650" s="168"/>
      <c r="AB5650" s="1129" t="str">
        <f t="shared" si="108"/>
        <v/>
      </c>
    </row>
    <row r="5651" spans="1:28" ht="12.95" customHeight="1">
      <c r="A5651" s="168"/>
      <c r="B5651" s="168"/>
      <c r="C5651" s="532"/>
      <c r="D5651" s="168"/>
      <c r="E5651" s="168"/>
      <c r="F5651" s="168"/>
      <c r="G5651" s="168"/>
      <c r="H5651" s="530"/>
      <c r="I5651" s="530"/>
      <c r="J5651" s="660"/>
      <c r="K5651" s="530"/>
      <c r="L5651" s="657"/>
      <c r="M5651" s="168"/>
      <c r="N5651" s="828"/>
      <c r="O5651" s="168"/>
      <c r="P5651" s="168"/>
      <c r="AB5651" s="1129" t="str">
        <f t="shared" si="108"/>
        <v/>
      </c>
    </row>
    <row r="5652" spans="1:28" ht="12.95" customHeight="1">
      <c r="A5652" s="168"/>
      <c r="B5652" s="168"/>
      <c r="C5652" s="532"/>
      <c r="D5652" s="168"/>
      <c r="E5652" s="168"/>
      <c r="F5652" s="168"/>
      <c r="G5652" s="168"/>
      <c r="H5652" s="530"/>
      <c r="I5652" s="530"/>
      <c r="J5652" s="660"/>
      <c r="K5652" s="530"/>
      <c r="L5652" s="657"/>
      <c r="M5652" s="168"/>
      <c r="N5652" s="828"/>
      <c r="O5652" s="168"/>
      <c r="P5652" s="168"/>
      <c r="AB5652" s="1129" t="str">
        <f t="shared" si="108"/>
        <v/>
      </c>
    </row>
    <row r="5653" spans="1:28" ht="12.95" customHeight="1">
      <c r="A5653" s="168"/>
      <c r="B5653" s="168"/>
      <c r="C5653" s="532"/>
      <c r="D5653" s="168"/>
      <c r="E5653" s="168"/>
      <c r="F5653" s="168"/>
      <c r="G5653" s="168"/>
      <c r="H5653" s="530"/>
      <c r="I5653" s="530"/>
      <c r="J5653" s="660"/>
      <c r="K5653" s="530"/>
      <c r="L5653" s="657"/>
      <c r="M5653" s="168"/>
      <c r="N5653" s="828"/>
      <c r="O5653" s="168"/>
      <c r="P5653" s="168"/>
      <c r="AB5653" s="1129" t="str">
        <f t="shared" si="108"/>
        <v/>
      </c>
    </row>
    <row r="5654" spans="1:28" ht="12.95" customHeight="1">
      <c r="A5654" s="168"/>
      <c r="B5654" s="168"/>
      <c r="C5654" s="532"/>
      <c r="D5654" s="168"/>
      <c r="E5654" s="168"/>
      <c r="F5654" s="168"/>
      <c r="G5654" s="168"/>
      <c r="H5654" s="530"/>
      <c r="I5654" s="530"/>
      <c r="J5654" s="660"/>
      <c r="K5654" s="530"/>
      <c r="L5654" s="657"/>
      <c r="M5654" s="168"/>
      <c r="N5654" s="828"/>
      <c r="O5654" s="168"/>
      <c r="P5654" s="168"/>
      <c r="AB5654" s="1129" t="str">
        <f t="shared" si="108"/>
        <v/>
      </c>
    </row>
    <row r="5655" spans="1:28" ht="12.95" customHeight="1">
      <c r="A5655" s="168"/>
      <c r="B5655" s="168"/>
      <c r="C5655" s="532"/>
      <c r="D5655" s="168"/>
      <c r="E5655" s="168"/>
      <c r="F5655" s="168"/>
      <c r="G5655" s="168"/>
      <c r="H5655" s="530"/>
      <c r="I5655" s="530"/>
      <c r="J5655" s="660"/>
      <c r="K5655" s="530"/>
      <c r="L5655" s="657"/>
      <c r="M5655" s="168"/>
      <c r="N5655" s="828"/>
      <c r="O5655" s="168"/>
      <c r="P5655" s="168"/>
      <c r="AB5655" s="1129" t="str">
        <f t="shared" si="108"/>
        <v/>
      </c>
    </row>
    <row r="5656" spans="1:28" ht="12.95" customHeight="1">
      <c r="A5656" s="168"/>
      <c r="B5656" s="168"/>
      <c r="C5656" s="532"/>
      <c r="D5656" s="168"/>
      <c r="E5656" s="168"/>
      <c r="F5656" s="168"/>
      <c r="G5656" s="168"/>
      <c r="H5656" s="530"/>
      <c r="I5656" s="530"/>
      <c r="J5656" s="660"/>
      <c r="K5656" s="530"/>
      <c r="L5656" s="657"/>
      <c r="M5656" s="168"/>
      <c r="N5656" s="828"/>
      <c r="O5656" s="168"/>
      <c r="P5656" s="168"/>
      <c r="AB5656" s="1129" t="str">
        <f t="shared" si="108"/>
        <v/>
      </c>
    </row>
    <row r="5657" spans="1:28" ht="12.95" customHeight="1">
      <c r="A5657" s="168"/>
      <c r="B5657" s="168"/>
      <c r="C5657" s="532"/>
      <c r="D5657" s="168"/>
      <c r="E5657" s="168"/>
      <c r="F5657" s="168"/>
      <c r="G5657" s="168"/>
      <c r="H5657" s="530"/>
      <c r="I5657" s="530"/>
      <c r="J5657" s="660"/>
      <c r="K5657" s="530"/>
      <c r="L5657" s="657"/>
      <c r="M5657" s="168"/>
      <c r="N5657" s="828"/>
      <c r="O5657" s="168"/>
      <c r="P5657" s="168"/>
      <c r="AB5657" s="1129" t="str">
        <f t="shared" si="108"/>
        <v/>
      </c>
    </row>
    <row r="5658" spans="1:28" ht="12.95" customHeight="1">
      <c r="A5658" s="168"/>
      <c r="B5658" s="168"/>
      <c r="C5658" s="532"/>
      <c r="D5658" s="168"/>
      <c r="E5658" s="168"/>
      <c r="F5658" s="168"/>
      <c r="G5658" s="168"/>
      <c r="H5658" s="530"/>
      <c r="I5658" s="530"/>
      <c r="J5658" s="660"/>
      <c r="K5658" s="530"/>
      <c r="L5658" s="657"/>
      <c r="M5658" s="168"/>
      <c r="N5658" s="828"/>
      <c r="O5658" s="168"/>
      <c r="P5658" s="168"/>
      <c r="AB5658" s="1129" t="str">
        <f t="shared" si="108"/>
        <v/>
      </c>
    </row>
    <row r="5659" spans="1:28" ht="12.95" customHeight="1">
      <c r="A5659" s="168"/>
      <c r="B5659" s="168"/>
      <c r="C5659" s="532"/>
      <c r="D5659" s="168"/>
      <c r="E5659" s="168"/>
      <c r="F5659" s="168"/>
      <c r="G5659" s="168"/>
      <c r="H5659" s="530"/>
      <c r="I5659" s="530"/>
      <c r="J5659" s="660"/>
      <c r="K5659" s="530"/>
      <c r="L5659" s="657"/>
      <c r="M5659" s="168"/>
      <c r="N5659" s="828"/>
      <c r="O5659" s="168"/>
      <c r="P5659" s="168"/>
      <c r="AB5659" s="1129" t="str">
        <f t="shared" si="108"/>
        <v/>
      </c>
    </row>
    <row r="5660" spans="1:28" ht="12.95" customHeight="1">
      <c r="A5660" s="168"/>
      <c r="B5660" s="168"/>
      <c r="C5660" s="532"/>
      <c r="D5660" s="168"/>
      <c r="E5660" s="168"/>
      <c r="F5660" s="168"/>
      <c r="G5660" s="168"/>
      <c r="H5660" s="530"/>
      <c r="I5660" s="530"/>
      <c r="J5660" s="660"/>
      <c r="K5660" s="530"/>
      <c r="L5660" s="657"/>
      <c r="M5660" s="168"/>
      <c r="N5660" s="828"/>
      <c r="O5660" s="168"/>
      <c r="P5660" s="168"/>
      <c r="AB5660" s="1129" t="str">
        <f t="shared" si="108"/>
        <v/>
      </c>
    </row>
    <row r="5661" spans="1:28" ht="12.95" customHeight="1">
      <c r="A5661" s="168"/>
      <c r="B5661" s="168"/>
      <c r="C5661" s="532"/>
      <c r="D5661" s="168"/>
      <c r="E5661" s="168"/>
      <c r="F5661" s="168"/>
      <c r="G5661" s="168"/>
      <c r="H5661" s="530"/>
      <c r="I5661" s="530"/>
      <c r="J5661" s="660"/>
      <c r="K5661" s="530"/>
      <c r="L5661" s="657"/>
      <c r="M5661" s="168"/>
      <c r="N5661" s="828"/>
      <c r="O5661" s="168"/>
      <c r="P5661" s="168"/>
      <c r="AB5661" s="1129" t="str">
        <f t="shared" si="108"/>
        <v/>
      </c>
    </row>
    <row r="5662" spans="1:28" ht="12.95" customHeight="1">
      <c r="A5662" s="168"/>
      <c r="B5662" s="168"/>
      <c r="C5662" s="532"/>
      <c r="D5662" s="168"/>
      <c r="E5662" s="168"/>
      <c r="F5662" s="168"/>
      <c r="G5662" s="168"/>
      <c r="H5662" s="530"/>
      <c r="I5662" s="530"/>
      <c r="J5662" s="660"/>
      <c r="K5662" s="530"/>
      <c r="L5662" s="657"/>
      <c r="M5662" s="168"/>
      <c r="N5662" s="828"/>
      <c r="O5662" s="168"/>
      <c r="P5662" s="168"/>
      <c r="AB5662" s="1129" t="str">
        <f t="shared" si="108"/>
        <v/>
      </c>
    </row>
    <row r="5663" spans="1:28" ht="12.95" customHeight="1">
      <c r="A5663" s="168"/>
      <c r="B5663" s="168"/>
      <c r="C5663" s="532"/>
      <c r="D5663" s="168"/>
      <c r="E5663" s="168"/>
      <c r="F5663" s="168"/>
      <c r="G5663" s="168"/>
      <c r="H5663" s="530"/>
      <c r="I5663" s="530"/>
      <c r="J5663" s="660"/>
      <c r="K5663" s="530"/>
      <c r="L5663" s="657"/>
      <c r="M5663" s="168"/>
      <c r="N5663" s="828"/>
      <c r="O5663" s="168"/>
      <c r="P5663" s="168"/>
      <c r="AB5663" s="1129" t="str">
        <f t="shared" si="108"/>
        <v/>
      </c>
    </row>
    <row r="5664" spans="1:28" ht="12.95" customHeight="1">
      <c r="A5664" s="168"/>
      <c r="B5664" s="168"/>
      <c r="C5664" s="532"/>
      <c r="D5664" s="168"/>
      <c r="E5664" s="168"/>
      <c r="F5664" s="168"/>
      <c r="G5664" s="168"/>
      <c r="H5664" s="530"/>
      <c r="I5664" s="530"/>
      <c r="J5664" s="660"/>
      <c r="K5664" s="530"/>
      <c r="L5664" s="657"/>
      <c r="M5664" s="168"/>
      <c r="N5664" s="828"/>
      <c r="O5664" s="168"/>
      <c r="P5664" s="168"/>
      <c r="AB5664" s="1129" t="str">
        <f t="shared" si="108"/>
        <v/>
      </c>
    </row>
    <row r="5665" spans="1:28" ht="12.95" customHeight="1">
      <c r="A5665" s="168"/>
      <c r="B5665" s="168"/>
      <c r="C5665" s="532"/>
      <c r="D5665" s="168"/>
      <c r="E5665" s="168"/>
      <c r="F5665" s="168"/>
      <c r="G5665" s="168"/>
      <c r="H5665" s="530"/>
      <c r="I5665" s="530"/>
      <c r="J5665" s="660"/>
      <c r="K5665" s="530"/>
      <c r="L5665" s="657"/>
      <c r="M5665" s="168"/>
      <c r="N5665" s="828"/>
      <c r="O5665" s="168"/>
      <c r="P5665" s="168"/>
      <c r="AB5665" s="1129" t="str">
        <f t="shared" si="108"/>
        <v/>
      </c>
    </row>
    <row r="5666" spans="1:28" ht="12.95" customHeight="1">
      <c r="A5666" s="168"/>
      <c r="B5666" s="168"/>
      <c r="C5666" s="532"/>
      <c r="D5666" s="168"/>
      <c r="E5666" s="168"/>
      <c r="F5666" s="168"/>
      <c r="G5666" s="168"/>
      <c r="H5666" s="530"/>
      <c r="I5666" s="530"/>
      <c r="J5666" s="660"/>
      <c r="K5666" s="530"/>
      <c r="L5666" s="657"/>
      <c r="M5666" s="168"/>
      <c r="N5666" s="828"/>
      <c r="O5666" s="168"/>
      <c r="P5666" s="168"/>
      <c r="AB5666" s="1129" t="str">
        <f t="shared" si="108"/>
        <v/>
      </c>
    </row>
    <row r="5667" spans="1:28" ht="12.95" customHeight="1">
      <c r="A5667" s="168"/>
      <c r="B5667" s="168"/>
      <c r="C5667" s="532"/>
      <c r="D5667" s="168"/>
      <c r="E5667" s="168"/>
      <c r="F5667" s="168"/>
      <c r="G5667" s="168"/>
      <c r="H5667" s="530"/>
      <c r="I5667" s="530"/>
      <c r="J5667" s="660"/>
      <c r="K5667" s="530"/>
      <c r="L5667" s="657"/>
      <c r="M5667" s="168"/>
      <c r="N5667" s="828"/>
      <c r="O5667" s="168"/>
      <c r="P5667" s="168"/>
      <c r="AB5667" s="1129" t="str">
        <f t="shared" si="108"/>
        <v/>
      </c>
    </row>
    <row r="5668" spans="1:28" ht="12.95" customHeight="1">
      <c r="A5668" s="168"/>
      <c r="B5668" s="168"/>
      <c r="C5668" s="532"/>
      <c r="D5668" s="168"/>
      <c r="E5668" s="168"/>
      <c r="F5668" s="168"/>
      <c r="G5668" s="168"/>
      <c r="H5668" s="530"/>
      <c r="I5668" s="530"/>
      <c r="J5668" s="660"/>
      <c r="K5668" s="530"/>
      <c r="L5668" s="657"/>
      <c r="M5668" s="168"/>
      <c r="N5668" s="828"/>
      <c r="O5668" s="168"/>
      <c r="P5668" s="168"/>
      <c r="AB5668" s="1129" t="str">
        <f t="shared" si="108"/>
        <v/>
      </c>
    </row>
    <row r="5669" spans="1:28" ht="12.95" customHeight="1">
      <c r="A5669" s="168"/>
      <c r="B5669" s="168"/>
      <c r="C5669" s="532"/>
      <c r="D5669" s="168"/>
      <c r="E5669" s="168"/>
      <c r="F5669" s="168"/>
      <c r="G5669" s="168"/>
      <c r="H5669" s="530"/>
      <c r="I5669" s="530"/>
      <c r="J5669" s="660"/>
      <c r="K5669" s="530"/>
      <c r="L5669" s="657"/>
      <c r="M5669" s="168"/>
      <c r="N5669" s="828"/>
      <c r="O5669" s="168"/>
      <c r="P5669" s="168"/>
      <c r="AB5669" s="1129" t="str">
        <f t="shared" si="108"/>
        <v/>
      </c>
    </row>
    <row r="5670" spans="1:28" ht="12.95" customHeight="1">
      <c r="A5670" s="168"/>
      <c r="B5670" s="168"/>
      <c r="C5670" s="532"/>
      <c r="D5670" s="168"/>
      <c r="E5670" s="168"/>
      <c r="F5670" s="168"/>
      <c r="G5670" s="168"/>
      <c r="H5670" s="530"/>
      <c r="I5670" s="530"/>
      <c r="J5670" s="660"/>
      <c r="K5670" s="530"/>
      <c r="L5670" s="657"/>
      <c r="M5670" s="168"/>
      <c r="N5670" s="828"/>
      <c r="O5670" s="168"/>
      <c r="P5670" s="168"/>
      <c r="AB5670" s="1129" t="str">
        <f t="shared" si="108"/>
        <v/>
      </c>
    </row>
    <row r="5671" spans="1:28" ht="12.95" customHeight="1">
      <c r="A5671" s="168"/>
      <c r="B5671" s="168"/>
      <c r="C5671" s="532"/>
      <c r="D5671" s="168"/>
      <c r="E5671" s="168"/>
      <c r="F5671" s="168"/>
      <c r="G5671" s="168"/>
      <c r="H5671" s="530"/>
      <c r="I5671" s="530"/>
      <c r="J5671" s="660"/>
      <c r="K5671" s="530"/>
      <c r="L5671" s="657"/>
      <c r="M5671" s="168"/>
      <c r="N5671" s="828"/>
      <c r="O5671" s="168"/>
      <c r="P5671" s="168"/>
      <c r="AB5671" s="1129" t="str">
        <f t="shared" si="108"/>
        <v/>
      </c>
    </row>
    <row r="5672" spans="1:28" ht="12.95" customHeight="1">
      <c r="A5672" s="168"/>
      <c r="B5672" s="168"/>
      <c r="C5672" s="532"/>
      <c r="D5672" s="168"/>
      <c r="E5672" s="168"/>
      <c r="F5672" s="168"/>
      <c r="G5672" s="168"/>
      <c r="H5672" s="530"/>
      <c r="I5672" s="530"/>
      <c r="J5672" s="660"/>
      <c r="K5672" s="530"/>
      <c r="L5672" s="657"/>
      <c r="M5672" s="168"/>
      <c r="N5672" s="828"/>
      <c r="O5672" s="168"/>
      <c r="P5672" s="168"/>
      <c r="AB5672" s="1129" t="str">
        <f t="shared" si="108"/>
        <v/>
      </c>
    </row>
    <row r="5673" spans="1:28" ht="12.95" customHeight="1">
      <c r="A5673" s="168"/>
      <c r="B5673" s="168"/>
      <c r="C5673" s="532"/>
      <c r="D5673" s="168"/>
      <c r="E5673" s="168"/>
      <c r="F5673" s="168"/>
      <c r="G5673" s="168"/>
      <c r="H5673" s="530"/>
      <c r="I5673" s="530"/>
      <c r="J5673" s="660"/>
      <c r="K5673" s="530"/>
      <c r="L5673" s="657"/>
      <c r="M5673" s="168"/>
      <c r="N5673" s="828"/>
      <c r="O5673" s="168"/>
      <c r="P5673" s="168"/>
      <c r="AB5673" s="1129" t="str">
        <f t="shared" si="108"/>
        <v/>
      </c>
    </row>
    <row r="5674" spans="1:28" ht="12.95" customHeight="1">
      <c r="A5674" s="168"/>
      <c r="B5674" s="168"/>
      <c r="C5674" s="532"/>
      <c r="D5674" s="168"/>
      <c r="E5674" s="168"/>
      <c r="F5674" s="168"/>
      <c r="G5674" s="168"/>
      <c r="H5674" s="530"/>
      <c r="I5674" s="530"/>
      <c r="J5674" s="660"/>
      <c r="K5674" s="530"/>
      <c r="L5674" s="657"/>
      <c r="M5674" s="168"/>
      <c r="N5674" s="828"/>
      <c r="O5674" s="168"/>
      <c r="P5674" s="168"/>
      <c r="AB5674" s="1129" t="str">
        <f t="shared" si="108"/>
        <v/>
      </c>
    </row>
    <row r="5675" spans="1:28" ht="12.95" customHeight="1">
      <c r="A5675" s="168"/>
      <c r="B5675" s="168"/>
      <c r="C5675" s="532"/>
      <c r="D5675" s="168"/>
      <c r="E5675" s="168"/>
      <c r="F5675" s="168"/>
      <c r="G5675" s="168"/>
      <c r="H5675" s="530"/>
      <c r="I5675" s="530"/>
      <c r="J5675" s="660"/>
      <c r="K5675" s="530"/>
      <c r="L5675" s="657"/>
      <c r="M5675" s="168"/>
      <c r="N5675" s="828"/>
      <c r="O5675" s="168"/>
      <c r="P5675" s="168"/>
      <c r="AB5675" s="1129" t="str">
        <f t="shared" si="108"/>
        <v/>
      </c>
    </row>
    <row r="5676" spans="1:28" ht="12.95" customHeight="1">
      <c r="A5676" s="168"/>
      <c r="B5676" s="168"/>
      <c r="C5676" s="532"/>
      <c r="D5676" s="168"/>
      <c r="E5676" s="168"/>
      <c r="F5676" s="168"/>
      <c r="G5676" s="168"/>
      <c r="H5676" s="530"/>
      <c r="I5676" s="530"/>
      <c r="J5676" s="660"/>
      <c r="K5676" s="530"/>
      <c r="L5676" s="657"/>
      <c r="M5676" s="168"/>
      <c r="N5676" s="828"/>
      <c r="O5676" s="168"/>
      <c r="P5676" s="168"/>
      <c r="AB5676" s="1129" t="str">
        <f t="shared" si="108"/>
        <v/>
      </c>
    </row>
    <row r="5677" spans="1:28" ht="12.95" customHeight="1">
      <c r="A5677" s="168"/>
      <c r="B5677" s="168"/>
      <c r="C5677" s="532"/>
      <c r="D5677" s="168"/>
      <c r="E5677" s="168"/>
      <c r="F5677" s="168"/>
      <c r="G5677" s="168"/>
      <c r="H5677" s="530"/>
      <c r="I5677" s="530"/>
      <c r="J5677" s="660"/>
      <c r="K5677" s="530"/>
      <c r="L5677" s="657"/>
      <c r="M5677" s="168"/>
      <c r="N5677" s="828"/>
      <c r="O5677" s="168"/>
      <c r="P5677" s="168"/>
      <c r="AB5677" s="1129" t="str">
        <f t="shared" si="108"/>
        <v/>
      </c>
    </row>
    <row r="5678" spans="1:28" ht="12.95" customHeight="1">
      <c r="A5678" s="168"/>
      <c r="B5678" s="168"/>
      <c r="C5678" s="532"/>
      <c r="D5678" s="168"/>
      <c r="E5678" s="168"/>
      <c r="F5678" s="168"/>
      <c r="G5678" s="168"/>
      <c r="H5678" s="530"/>
      <c r="I5678" s="530"/>
      <c r="J5678" s="660"/>
      <c r="K5678" s="530"/>
      <c r="L5678" s="657"/>
      <c r="M5678" s="168"/>
      <c r="N5678" s="828"/>
      <c r="O5678" s="168"/>
      <c r="P5678" s="168"/>
      <c r="AB5678" s="1129" t="str">
        <f t="shared" si="108"/>
        <v/>
      </c>
    </row>
    <row r="5679" spans="1:28" ht="12.95" customHeight="1">
      <c r="A5679" s="168"/>
      <c r="B5679" s="168"/>
      <c r="C5679" s="532"/>
      <c r="D5679" s="168"/>
      <c r="E5679" s="168"/>
      <c r="F5679" s="168"/>
      <c r="G5679" s="168"/>
      <c r="H5679" s="530"/>
      <c r="I5679" s="530"/>
      <c r="J5679" s="660"/>
      <c r="K5679" s="530"/>
      <c r="L5679" s="657"/>
      <c r="M5679" s="168"/>
      <c r="N5679" s="828"/>
      <c r="O5679" s="168"/>
      <c r="P5679" s="168"/>
      <c r="AB5679" s="1129" t="str">
        <f t="shared" si="108"/>
        <v/>
      </c>
    </row>
    <row r="5680" spans="1:28" ht="12.95" customHeight="1">
      <c r="A5680" s="168"/>
      <c r="B5680" s="168"/>
      <c r="C5680" s="532"/>
      <c r="D5680" s="168"/>
      <c r="E5680" s="168"/>
      <c r="F5680" s="168"/>
      <c r="G5680" s="168"/>
      <c r="H5680" s="530"/>
      <c r="I5680" s="530"/>
      <c r="J5680" s="660"/>
      <c r="K5680" s="530"/>
      <c r="L5680" s="657"/>
      <c r="M5680" s="168"/>
      <c r="N5680" s="828"/>
      <c r="O5680" s="168"/>
      <c r="P5680" s="168"/>
      <c r="AB5680" s="1129" t="str">
        <f t="shared" si="108"/>
        <v/>
      </c>
    </row>
    <row r="5681" spans="1:28" ht="12.95" customHeight="1">
      <c r="A5681" s="168"/>
      <c r="B5681" s="168"/>
      <c r="C5681" s="532"/>
      <c r="D5681" s="168"/>
      <c r="E5681" s="168"/>
      <c r="F5681" s="168"/>
      <c r="G5681" s="168"/>
      <c r="H5681" s="530"/>
      <c r="I5681" s="530"/>
      <c r="J5681" s="660"/>
      <c r="K5681" s="530"/>
      <c r="L5681" s="657"/>
      <c r="M5681" s="168"/>
      <c r="N5681" s="828"/>
      <c r="O5681" s="168"/>
      <c r="P5681" s="168"/>
      <c r="AB5681" s="1129" t="str">
        <f t="shared" si="108"/>
        <v/>
      </c>
    </row>
    <row r="5682" spans="1:28" ht="12.95" customHeight="1">
      <c r="A5682" s="168"/>
      <c r="B5682" s="168"/>
      <c r="C5682" s="532"/>
      <c r="D5682" s="168"/>
      <c r="E5682" s="168"/>
      <c r="F5682" s="168"/>
      <c r="G5682" s="168"/>
      <c r="H5682" s="530"/>
      <c r="I5682" s="530"/>
      <c r="J5682" s="660"/>
      <c r="K5682" s="530"/>
      <c r="L5682" s="657"/>
      <c r="M5682" s="168"/>
      <c r="N5682" s="828"/>
      <c r="O5682" s="168"/>
      <c r="P5682" s="168"/>
      <c r="AB5682" s="1129" t="str">
        <f t="shared" si="108"/>
        <v/>
      </c>
    </row>
    <row r="5683" spans="1:28" ht="12.95" customHeight="1">
      <c r="A5683" s="168"/>
      <c r="B5683" s="168"/>
      <c r="C5683" s="532"/>
      <c r="D5683" s="168"/>
      <c r="E5683" s="168"/>
      <c r="F5683" s="168"/>
      <c r="G5683" s="168"/>
      <c r="H5683" s="530"/>
      <c r="I5683" s="530"/>
      <c r="J5683" s="660"/>
      <c r="K5683" s="530"/>
      <c r="L5683" s="657"/>
      <c r="M5683" s="168"/>
      <c r="N5683" s="828"/>
      <c r="O5683" s="168"/>
      <c r="P5683" s="168"/>
      <c r="AB5683" s="1129" t="str">
        <f t="shared" si="108"/>
        <v/>
      </c>
    </row>
    <row r="5684" spans="1:28" ht="12.95" customHeight="1">
      <c r="A5684" s="168"/>
      <c r="B5684" s="168"/>
      <c r="C5684" s="532"/>
      <c r="D5684" s="168"/>
      <c r="E5684" s="168"/>
      <c r="F5684" s="168"/>
      <c r="G5684" s="168"/>
      <c r="H5684" s="530"/>
      <c r="I5684" s="530"/>
      <c r="J5684" s="660"/>
      <c r="K5684" s="530"/>
      <c r="L5684" s="657"/>
      <c r="M5684" s="168"/>
      <c r="N5684" s="828"/>
      <c r="O5684" s="168"/>
      <c r="P5684" s="168"/>
      <c r="AB5684" s="1129" t="str">
        <f t="shared" si="108"/>
        <v/>
      </c>
    </row>
    <row r="5685" spans="1:28" ht="12.95" customHeight="1">
      <c r="A5685" s="168"/>
      <c r="B5685" s="168"/>
      <c r="C5685" s="532"/>
      <c r="D5685" s="168"/>
      <c r="E5685" s="168"/>
      <c r="F5685" s="168"/>
      <c r="G5685" s="168"/>
      <c r="H5685" s="530"/>
      <c r="I5685" s="530"/>
      <c r="J5685" s="660"/>
      <c r="K5685" s="530"/>
      <c r="L5685" s="657"/>
      <c r="M5685" s="168"/>
      <c r="N5685" s="828"/>
      <c r="O5685" s="168"/>
      <c r="P5685" s="168"/>
      <c r="AB5685" s="1129" t="str">
        <f t="shared" si="108"/>
        <v/>
      </c>
    </row>
    <row r="5686" spans="1:28" ht="12.95" customHeight="1">
      <c r="A5686" s="168"/>
      <c r="B5686" s="168"/>
      <c r="C5686" s="532"/>
      <c r="D5686" s="168"/>
      <c r="E5686" s="168"/>
      <c r="F5686" s="168"/>
      <c r="G5686" s="168"/>
      <c r="H5686" s="530"/>
      <c r="I5686" s="530"/>
      <c r="J5686" s="660"/>
      <c r="K5686" s="530"/>
      <c r="L5686" s="657"/>
      <c r="M5686" s="168"/>
      <c r="N5686" s="828"/>
      <c r="O5686" s="168"/>
      <c r="P5686" s="168"/>
      <c r="AB5686" s="1129" t="str">
        <f t="shared" si="108"/>
        <v/>
      </c>
    </row>
    <row r="5687" spans="1:28" ht="12.95" customHeight="1">
      <c r="A5687" s="168"/>
      <c r="B5687" s="168"/>
      <c r="C5687" s="532"/>
      <c r="D5687" s="168"/>
      <c r="E5687" s="168"/>
      <c r="F5687" s="168"/>
      <c r="G5687" s="168"/>
      <c r="H5687" s="530"/>
      <c r="I5687" s="530"/>
      <c r="J5687" s="660"/>
      <c r="K5687" s="530"/>
      <c r="L5687" s="657"/>
      <c r="M5687" s="168"/>
      <c r="N5687" s="828"/>
      <c r="O5687" s="168"/>
      <c r="P5687" s="168"/>
      <c r="AB5687" s="1129" t="str">
        <f t="shared" si="108"/>
        <v/>
      </c>
    </row>
    <row r="5688" spans="1:28" ht="12.95" customHeight="1">
      <c r="A5688" s="168"/>
      <c r="B5688" s="168"/>
      <c r="C5688" s="532"/>
      <c r="D5688" s="168"/>
      <c r="E5688" s="168"/>
      <c r="F5688" s="168"/>
      <c r="G5688" s="168"/>
      <c r="H5688" s="530"/>
      <c r="I5688" s="530"/>
      <c r="J5688" s="660"/>
      <c r="K5688" s="530"/>
      <c r="L5688" s="657"/>
      <c r="M5688" s="168"/>
      <c r="N5688" s="828"/>
      <c r="O5688" s="168"/>
      <c r="P5688" s="168"/>
      <c r="AB5688" s="1129" t="str">
        <f t="shared" si="108"/>
        <v/>
      </c>
    </row>
    <row r="5689" spans="1:28" ht="12.95" customHeight="1">
      <c r="A5689" s="168"/>
      <c r="B5689" s="168"/>
      <c r="C5689" s="532"/>
      <c r="D5689" s="168"/>
      <c r="E5689" s="168"/>
      <c r="F5689" s="168"/>
      <c r="G5689" s="168"/>
      <c r="H5689" s="530"/>
      <c r="I5689" s="530"/>
      <c r="J5689" s="660"/>
      <c r="K5689" s="530"/>
      <c r="L5689" s="657"/>
      <c r="M5689" s="168"/>
      <c r="N5689" s="828"/>
      <c r="O5689" s="168"/>
      <c r="P5689" s="168"/>
      <c r="AB5689" s="1129" t="str">
        <f t="shared" si="108"/>
        <v/>
      </c>
    </row>
    <row r="5690" spans="1:28" ht="12.95" customHeight="1">
      <c r="A5690" s="168"/>
      <c r="B5690" s="168"/>
      <c r="C5690" s="532"/>
      <c r="D5690" s="168"/>
      <c r="E5690" s="168"/>
      <c r="F5690" s="168"/>
      <c r="G5690" s="168"/>
      <c r="H5690" s="530"/>
      <c r="I5690" s="530"/>
      <c r="J5690" s="660"/>
      <c r="K5690" s="530"/>
      <c r="L5690" s="657"/>
      <c r="M5690" s="168"/>
      <c r="N5690" s="828"/>
      <c r="O5690" s="168"/>
      <c r="P5690" s="168"/>
      <c r="AB5690" s="1129" t="str">
        <f t="shared" si="108"/>
        <v/>
      </c>
    </row>
    <row r="5691" spans="1:28" ht="12.95" customHeight="1">
      <c r="A5691" s="168"/>
      <c r="B5691" s="168"/>
      <c r="C5691" s="532"/>
      <c r="D5691" s="168"/>
      <c r="E5691" s="168"/>
      <c r="F5691" s="168"/>
      <c r="G5691" s="168"/>
      <c r="H5691" s="530"/>
      <c r="I5691" s="530"/>
      <c r="J5691" s="660"/>
      <c r="K5691" s="530"/>
      <c r="L5691" s="657"/>
      <c r="M5691" s="168"/>
      <c r="N5691" s="828"/>
      <c r="O5691" s="168"/>
      <c r="P5691" s="168"/>
      <c r="AB5691" s="1129" t="str">
        <f t="shared" si="108"/>
        <v/>
      </c>
    </row>
    <row r="5692" spans="1:28" ht="12.95" customHeight="1">
      <c r="A5692" s="168"/>
      <c r="B5692" s="168"/>
      <c r="C5692" s="532"/>
      <c r="D5692" s="168"/>
      <c r="E5692" s="168"/>
      <c r="F5692" s="168"/>
      <c r="G5692" s="168"/>
      <c r="H5692" s="530"/>
      <c r="I5692" s="530"/>
      <c r="J5692" s="660"/>
      <c r="K5692" s="530"/>
      <c r="L5692" s="657"/>
      <c r="M5692" s="168"/>
      <c r="N5692" s="828"/>
      <c r="O5692" s="168"/>
      <c r="P5692" s="168"/>
      <c r="AB5692" s="1129" t="str">
        <f t="shared" si="108"/>
        <v/>
      </c>
    </row>
    <row r="5693" spans="1:28" ht="12.95" customHeight="1">
      <c r="A5693" s="168"/>
      <c r="B5693" s="168"/>
      <c r="C5693" s="532"/>
      <c r="D5693" s="168"/>
      <c r="E5693" s="168"/>
      <c r="F5693" s="168"/>
      <c r="G5693" s="168"/>
      <c r="H5693" s="530"/>
      <c r="I5693" s="530"/>
      <c r="J5693" s="660"/>
      <c r="K5693" s="530"/>
      <c r="L5693" s="657"/>
      <c r="M5693" s="168"/>
      <c r="N5693" s="828"/>
      <c r="O5693" s="168"/>
      <c r="P5693" s="168"/>
      <c r="AB5693" s="1129" t="str">
        <f t="shared" si="108"/>
        <v/>
      </c>
    </row>
    <row r="5694" spans="1:28" ht="12.95" customHeight="1">
      <c r="A5694" s="168"/>
      <c r="B5694" s="168"/>
      <c r="C5694" s="532"/>
      <c r="D5694" s="168"/>
      <c r="E5694" s="168"/>
      <c r="F5694" s="168"/>
      <c r="G5694" s="168"/>
      <c r="H5694" s="530"/>
      <c r="I5694" s="530"/>
      <c r="J5694" s="660"/>
      <c r="K5694" s="530"/>
      <c r="L5694" s="657"/>
      <c r="M5694" s="168"/>
      <c r="N5694" s="828"/>
      <c r="O5694" s="168"/>
      <c r="P5694" s="168"/>
      <c r="AB5694" s="1129" t="str">
        <f t="shared" si="108"/>
        <v/>
      </c>
    </row>
    <row r="5695" spans="1:28" ht="12.95" customHeight="1">
      <c r="A5695" s="168"/>
      <c r="B5695" s="168"/>
      <c r="C5695" s="532"/>
      <c r="D5695" s="168"/>
      <c r="E5695" s="168"/>
      <c r="F5695" s="168"/>
      <c r="G5695" s="168"/>
      <c r="H5695" s="530"/>
      <c r="I5695" s="530"/>
      <c r="J5695" s="660"/>
      <c r="K5695" s="530"/>
      <c r="L5695" s="657"/>
      <c r="M5695" s="168"/>
      <c r="N5695" s="828"/>
      <c r="O5695" s="168"/>
      <c r="P5695" s="168"/>
      <c r="AB5695" s="1129" t="str">
        <f t="shared" si="108"/>
        <v/>
      </c>
    </row>
    <row r="5696" spans="1:28" ht="12.95" customHeight="1">
      <c r="A5696" s="168"/>
      <c r="B5696" s="168"/>
      <c r="C5696" s="532"/>
      <c r="D5696" s="168"/>
      <c r="E5696" s="168"/>
      <c r="F5696" s="168"/>
      <c r="G5696" s="168"/>
      <c r="H5696" s="530"/>
      <c r="I5696" s="530"/>
      <c r="J5696" s="660"/>
      <c r="K5696" s="530"/>
      <c r="L5696" s="657"/>
      <c r="M5696" s="168"/>
      <c r="N5696" s="828"/>
      <c r="O5696" s="168"/>
      <c r="P5696" s="168"/>
      <c r="AB5696" s="1129" t="str">
        <f t="shared" si="108"/>
        <v/>
      </c>
    </row>
    <row r="5697" spans="1:28" ht="12.95" customHeight="1">
      <c r="A5697" s="168"/>
      <c r="B5697" s="168"/>
      <c r="C5697" s="532"/>
      <c r="D5697" s="168"/>
      <c r="E5697" s="168"/>
      <c r="F5697" s="168"/>
      <c r="G5697" s="168"/>
      <c r="H5697" s="530"/>
      <c r="I5697" s="530"/>
      <c r="J5697" s="660"/>
      <c r="K5697" s="530"/>
      <c r="L5697" s="657"/>
      <c r="M5697" s="168"/>
      <c r="N5697" s="828"/>
      <c r="O5697" s="168"/>
      <c r="P5697" s="168"/>
      <c r="AB5697" s="1129" t="str">
        <f t="shared" si="108"/>
        <v/>
      </c>
    </row>
    <row r="5698" spans="1:28" ht="12.95" customHeight="1">
      <c r="A5698" s="168"/>
      <c r="B5698" s="168"/>
      <c r="C5698" s="532"/>
      <c r="D5698" s="168"/>
      <c r="E5698" s="168"/>
      <c r="F5698" s="168"/>
      <c r="G5698" s="168"/>
      <c r="H5698" s="530"/>
      <c r="I5698" s="530"/>
      <c r="J5698" s="660"/>
      <c r="K5698" s="530"/>
      <c r="L5698" s="657"/>
      <c r="M5698" s="168"/>
      <c r="N5698" s="828"/>
      <c r="O5698" s="168"/>
      <c r="P5698" s="168"/>
      <c r="AB5698" s="1129" t="str">
        <f t="shared" si="108"/>
        <v/>
      </c>
    </row>
    <row r="5699" spans="1:28" ht="12.95" customHeight="1">
      <c r="A5699" s="168"/>
      <c r="B5699" s="168"/>
      <c r="C5699" s="532"/>
      <c r="D5699" s="168"/>
      <c r="E5699" s="168"/>
      <c r="F5699" s="168"/>
      <c r="G5699" s="168"/>
      <c r="H5699" s="530"/>
      <c r="I5699" s="530"/>
      <c r="J5699" s="660"/>
      <c r="K5699" s="530"/>
      <c r="L5699" s="657"/>
      <c r="M5699" s="168"/>
      <c r="N5699" s="828"/>
      <c r="O5699" s="168"/>
      <c r="P5699" s="168"/>
      <c r="AB5699" s="1129" t="str">
        <f t="shared" si="108"/>
        <v/>
      </c>
    </row>
    <row r="5700" spans="1:28" ht="12.95" customHeight="1">
      <c r="A5700" s="168"/>
      <c r="B5700" s="168"/>
      <c r="C5700" s="532"/>
      <c r="D5700" s="168"/>
      <c r="E5700" s="168"/>
      <c r="F5700" s="168"/>
      <c r="G5700" s="168"/>
      <c r="H5700" s="530"/>
      <c r="I5700" s="530"/>
      <c r="J5700" s="660"/>
      <c r="K5700" s="530"/>
      <c r="L5700" s="657"/>
      <c r="M5700" s="168"/>
      <c r="N5700" s="828"/>
      <c r="O5700" s="168"/>
      <c r="P5700" s="168"/>
      <c r="AB5700" s="1129" t="str">
        <f t="shared" si="108"/>
        <v/>
      </c>
    </row>
    <row r="5701" spans="1:28" ht="12.95" customHeight="1">
      <c r="A5701" s="168"/>
      <c r="B5701" s="168"/>
      <c r="C5701" s="532"/>
      <c r="D5701" s="168"/>
      <c r="E5701" s="168"/>
      <c r="F5701" s="168"/>
      <c r="G5701" s="168"/>
      <c r="H5701" s="530"/>
      <c r="I5701" s="530"/>
      <c r="J5701" s="660"/>
      <c r="K5701" s="530"/>
      <c r="L5701" s="657"/>
      <c r="M5701" s="168"/>
      <c r="N5701" s="828"/>
      <c r="O5701" s="168"/>
      <c r="P5701" s="168"/>
      <c r="AB5701" s="1129" t="str">
        <f t="shared" si="108"/>
        <v/>
      </c>
    </row>
    <row r="5702" spans="1:28" ht="12.95" customHeight="1">
      <c r="A5702" s="168"/>
      <c r="B5702" s="168"/>
      <c r="C5702" s="532"/>
      <c r="D5702" s="168"/>
      <c r="E5702" s="168"/>
      <c r="F5702" s="168"/>
      <c r="G5702" s="168"/>
      <c r="H5702" s="530"/>
      <c r="I5702" s="530"/>
      <c r="J5702" s="660"/>
      <c r="K5702" s="530"/>
      <c r="L5702" s="657"/>
      <c r="M5702" s="168"/>
      <c r="N5702" s="828"/>
      <c r="O5702" s="168"/>
      <c r="P5702" s="168"/>
      <c r="AB5702" s="1129" t="str">
        <f t="shared" si="108"/>
        <v/>
      </c>
    </row>
    <row r="5703" spans="1:28" ht="12.95" customHeight="1">
      <c r="A5703" s="168"/>
      <c r="B5703" s="168"/>
      <c r="C5703" s="532"/>
      <c r="D5703" s="168"/>
      <c r="E5703" s="168"/>
      <c r="F5703" s="168"/>
      <c r="G5703" s="168"/>
      <c r="H5703" s="530"/>
      <c r="I5703" s="530"/>
      <c r="J5703" s="660"/>
      <c r="K5703" s="530"/>
      <c r="L5703" s="657"/>
      <c r="M5703" s="168"/>
      <c r="N5703" s="828"/>
      <c r="O5703" s="168"/>
      <c r="P5703" s="168"/>
      <c r="AB5703" s="1129" t="str">
        <f t="shared" si="108"/>
        <v/>
      </c>
    </row>
    <row r="5704" spans="1:28" ht="12.95" customHeight="1">
      <c r="A5704" s="168"/>
      <c r="B5704" s="168"/>
      <c r="C5704" s="532"/>
      <c r="D5704" s="168"/>
      <c r="E5704" s="168"/>
      <c r="F5704" s="168"/>
      <c r="G5704" s="168"/>
      <c r="H5704" s="530"/>
      <c r="I5704" s="530"/>
      <c r="J5704" s="660"/>
      <c r="K5704" s="530"/>
      <c r="L5704" s="657"/>
      <c r="M5704" s="168"/>
      <c r="N5704" s="828"/>
      <c r="O5704" s="168"/>
      <c r="P5704" s="168"/>
      <c r="AB5704" s="1129" t="str">
        <f t="shared" si="108"/>
        <v/>
      </c>
    </row>
    <row r="5705" spans="1:28" ht="12.95" customHeight="1">
      <c r="A5705" s="168"/>
      <c r="B5705" s="168"/>
      <c r="C5705" s="532"/>
      <c r="D5705" s="168"/>
      <c r="E5705" s="168"/>
      <c r="F5705" s="168"/>
      <c r="G5705" s="168"/>
      <c r="H5705" s="530"/>
      <c r="I5705" s="530"/>
      <c r="J5705" s="660"/>
      <c r="K5705" s="530"/>
      <c r="L5705" s="657"/>
      <c r="M5705" s="168"/>
      <c r="N5705" s="828"/>
      <c r="O5705" s="168"/>
      <c r="P5705" s="168"/>
      <c r="AB5705" s="1129" t="str">
        <f t="shared" si="108"/>
        <v/>
      </c>
    </row>
    <row r="5706" spans="1:28" ht="12.95" customHeight="1">
      <c r="A5706" s="168"/>
      <c r="B5706" s="168"/>
      <c r="C5706" s="532"/>
      <c r="D5706" s="168"/>
      <c r="E5706" s="168"/>
      <c r="F5706" s="168"/>
      <c r="G5706" s="168"/>
      <c r="H5706" s="530"/>
      <c r="I5706" s="530"/>
      <c r="J5706" s="660"/>
      <c r="K5706" s="530"/>
      <c r="L5706" s="657"/>
      <c r="M5706" s="168"/>
      <c r="N5706" s="828"/>
      <c r="O5706" s="168"/>
      <c r="P5706" s="168"/>
      <c r="AB5706" s="1129" t="str">
        <f t="shared" si="108"/>
        <v/>
      </c>
    </row>
    <row r="5707" spans="1:28" ht="12.95" customHeight="1">
      <c r="A5707" s="168"/>
      <c r="B5707" s="168"/>
      <c r="C5707" s="532"/>
      <c r="D5707" s="168"/>
      <c r="E5707" s="168"/>
      <c r="F5707" s="168"/>
      <c r="G5707" s="168"/>
      <c r="H5707" s="530"/>
      <c r="I5707" s="530"/>
      <c r="J5707" s="660"/>
      <c r="K5707" s="530"/>
      <c r="L5707" s="657"/>
      <c r="M5707" s="168"/>
      <c r="N5707" s="828"/>
      <c r="O5707" s="168"/>
      <c r="P5707" s="168"/>
      <c r="AB5707" s="1129" t="str">
        <f t="shared" ref="AB5707:AB5770" si="109">IF(TRIM(A5707)="","",CONCATENATE(TRIM(D5707),TRIM(E5707)))</f>
        <v/>
      </c>
    </row>
    <row r="5708" spans="1:28" ht="12.95" customHeight="1">
      <c r="A5708" s="168"/>
      <c r="B5708" s="168"/>
      <c r="C5708" s="532"/>
      <c r="D5708" s="168"/>
      <c r="E5708" s="168"/>
      <c r="F5708" s="168"/>
      <c r="G5708" s="168"/>
      <c r="H5708" s="530"/>
      <c r="I5708" s="530"/>
      <c r="J5708" s="660"/>
      <c r="K5708" s="530"/>
      <c r="L5708" s="657"/>
      <c r="M5708" s="168"/>
      <c r="N5708" s="828"/>
      <c r="O5708" s="168"/>
      <c r="P5708" s="168"/>
      <c r="AB5708" s="1129" t="str">
        <f t="shared" si="109"/>
        <v/>
      </c>
    </row>
    <row r="5709" spans="1:28" ht="12.95" customHeight="1">
      <c r="A5709" s="168"/>
      <c r="B5709" s="168"/>
      <c r="C5709" s="532"/>
      <c r="D5709" s="168"/>
      <c r="E5709" s="168"/>
      <c r="F5709" s="168"/>
      <c r="G5709" s="168"/>
      <c r="H5709" s="530"/>
      <c r="I5709" s="530"/>
      <c r="J5709" s="660"/>
      <c r="K5709" s="530"/>
      <c r="L5709" s="657"/>
      <c r="M5709" s="168"/>
      <c r="N5709" s="828"/>
      <c r="O5709" s="168"/>
      <c r="P5709" s="168"/>
      <c r="AB5709" s="1129" t="str">
        <f t="shared" si="109"/>
        <v/>
      </c>
    </row>
    <row r="5710" spans="1:28" ht="12.95" customHeight="1">
      <c r="A5710" s="168"/>
      <c r="B5710" s="168"/>
      <c r="C5710" s="532"/>
      <c r="D5710" s="168"/>
      <c r="E5710" s="168"/>
      <c r="F5710" s="168"/>
      <c r="G5710" s="168"/>
      <c r="H5710" s="530"/>
      <c r="I5710" s="530"/>
      <c r="J5710" s="660"/>
      <c r="K5710" s="530"/>
      <c r="L5710" s="657"/>
      <c r="M5710" s="168"/>
      <c r="N5710" s="828"/>
      <c r="O5710" s="168"/>
      <c r="P5710" s="168"/>
      <c r="AB5710" s="1129" t="str">
        <f t="shared" si="109"/>
        <v/>
      </c>
    </row>
    <row r="5711" spans="1:28" ht="12.95" customHeight="1">
      <c r="A5711" s="168"/>
      <c r="B5711" s="168"/>
      <c r="C5711" s="532"/>
      <c r="D5711" s="168"/>
      <c r="E5711" s="168"/>
      <c r="F5711" s="168"/>
      <c r="G5711" s="168"/>
      <c r="H5711" s="530"/>
      <c r="I5711" s="530"/>
      <c r="J5711" s="660"/>
      <c r="K5711" s="530"/>
      <c r="L5711" s="657"/>
      <c r="M5711" s="168"/>
      <c r="N5711" s="828"/>
      <c r="O5711" s="168"/>
      <c r="P5711" s="168"/>
      <c r="AB5711" s="1129" t="str">
        <f t="shared" si="109"/>
        <v/>
      </c>
    </row>
    <row r="5712" spans="1:28" ht="12.95" customHeight="1">
      <c r="A5712" s="168"/>
      <c r="B5712" s="168"/>
      <c r="C5712" s="532"/>
      <c r="D5712" s="168"/>
      <c r="E5712" s="168"/>
      <c r="F5712" s="168"/>
      <c r="G5712" s="168"/>
      <c r="H5712" s="530"/>
      <c r="I5712" s="530"/>
      <c r="J5712" s="660"/>
      <c r="K5712" s="530"/>
      <c r="L5712" s="657"/>
      <c r="M5712" s="168"/>
      <c r="N5712" s="828"/>
      <c r="O5712" s="168"/>
      <c r="P5712" s="168"/>
      <c r="AB5712" s="1129" t="str">
        <f t="shared" si="109"/>
        <v/>
      </c>
    </row>
    <row r="5713" spans="1:28" ht="12.95" customHeight="1">
      <c r="A5713" s="168"/>
      <c r="B5713" s="168"/>
      <c r="C5713" s="532"/>
      <c r="D5713" s="168"/>
      <c r="E5713" s="168"/>
      <c r="F5713" s="168"/>
      <c r="G5713" s="168"/>
      <c r="H5713" s="530"/>
      <c r="I5713" s="530"/>
      <c r="J5713" s="660"/>
      <c r="K5713" s="530"/>
      <c r="L5713" s="657"/>
      <c r="M5713" s="168"/>
      <c r="N5713" s="828"/>
      <c r="O5713" s="168"/>
      <c r="P5713" s="168"/>
      <c r="AB5713" s="1129" t="str">
        <f t="shared" si="109"/>
        <v/>
      </c>
    </row>
    <row r="5714" spans="1:28" ht="12.95" customHeight="1">
      <c r="A5714" s="168"/>
      <c r="B5714" s="168"/>
      <c r="C5714" s="532"/>
      <c r="D5714" s="168"/>
      <c r="E5714" s="168"/>
      <c r="F5714" s="168"/>
      <c r="G5714" s="168"/>
      <c r="H5714" s="530"/>
      <c r="I5714" s="530"/>
      <c r="J5714" s="660"/>
      <c r="K5714" s="530"/>
      <c r="L5714" s="657"/>
      <c r="M5714" s="168"/>
      <c r="N5714" s="828"/>
      <c r="O5714" s="168"/>
      <c r="P5714" s="168"/>
      <c r="AB5714" s="1129" t="str">
        <f t="shared" si="109"/>
        <v/>
      </c>
    </row>
    <row r="5715" spans="1:28" ht="12.95" customHeight="1">
      <c r="A5715" s="168"/>
      <c r="B5715" s="168"/>
      <c r="C5715" s="532"/>
      <c r="D5715" s="168"/>
      <c r="E5715" s="168"/>
      <c r="F5715" s="168"/>
      <c r="G5715" s="168"/>
      <c r="H5715" s="530"/>
      <c r="I5715" s="530"/>
      <c r="J5715" s="660"/>
      <c r="K5715" s="530"/>
      <c r="L5715" s="657"/>
      <c r="M5715" s="168"/>
      <c r="N5715" s="828"/>
      <c r="O5715" s="168"/>
      <c r="P5715" s="168"/>
      <c r="AB5715" s="1129" t="str">
        <f t="shared" si="109"/>
        <v/>
      </c>
    </row>
    <row r="5716" spans="1:28" ht="12.95" customHeight="1">
      <c r="A5716" s="168"/>
      <c r="B5716" s="168"/>
      <c r="C5716" s="532"/>
      <c r="D5716" s="168"/>
      <c r="E5716" s="168"/>
      <c r="F5716" s="168"/>
      <c r="G5716" s="168"/>
      <c r="H5716" s="530"/>
      <c r="I5716" s="530"/>
      <c r="J5716" s="660"/>
      <c r="K5716" s="530"/>
      <c r="L5716" s="657"/>
      <c r="M5716" s="168"/>
      <c r="N5716" s="828"/>
      <c r="O5716" s="168"/>
      <c r="P5716" s="168"/>
      <c r="AB5716" s="1129" t="str">
        <f t="shared" si="109"/>
        <v/>
      </c>
    </row>
    <row r="5717" spans="1:28" ht="12.95" customHeight="1">
      <c r="A5717" s="168"/>
      <c r="B5717" s="168"/>
      <c r="C5717" s="532"/>
      <c r="D5717" s="168"/>
      <c r="E5717" s="168"/>
      <c r="F5717" s="168"/>
      <c r="G5717" s="168"/>
      <c r="H5717" s="530"/>
      <c r="I5717" s="530"/>
      <c r="J5717" s="660"/>
      <c r="K5717" s="530"/>
      <c r="L5717" s="657"/>
      <c r="M5717" s="168"/>
      <c r="N5717" s="828"/>
      <c r="O5717" s="168"/>
      <c r="P5717" s="168"/>
      <c r="AB5717" s="1129" t="str">
        <f t="shared" si="109"/>
        <v/>
      </c>
    </row>
    <row r="5718" spans="1:28" ht="12.95" customHeight="1">
      <c r="A5718" s="168"/>
      <c r="B5718" s="168"/>
      <c r="C5718" s="532"/>
      <c r="D5718" s="168"/>
      <c r="E5718" s="168"/>
      <c r="F5718" s="168"/>
      <c r="G5718" s="168"/>
      <c r="H5718" s="530"/>
      <c r="I5718" s="530"/>
      <c r="J5718" s="660"/>
      <c r="K5718" s="530"/>
      <c r="L5718" s="657"/>
      <c r="M5718" s="168"/>
      <c r="N5718" s="828"/>
      <c r="O5718" s="168"/>
      <c r="P5718" s="168"/>
      <c r="AB5718" s="1129" t="str">
        <f t="shared" si="109"/>
        <v/>
      </c>
    </row>
    <row r="5719" spans="1:28" ht="12.95" customHeight="1">
      <c r="A5719" s="168"/>
      <c r="B5719" s="168"/>
      <c r="C5719" s="532"/>
      <c r="D5719" s="168"/>
      <c r="E5719" s="168"/>
      <c r="F5719" s="168"/>
      <c r="G5719" s="168"/>
      <c r="H5719" s="530"/>
      <c r="I5719" s="530"/>
      <c r="J5719" s="660"/>
      <c r="K5719" s="530"/>
      <c r="L5719" s="657"/>
      <c r="M5719" s="168"/>
      <c r="N5719" s="828"/>
      <c r="O5719" s="168"/>
      <c r="P5719" s="168"/>
      <c r="AB5719" s="1129" t="str">
        <f t="shared" si="109"/>
        <v/>
      </c>
    </row>
    <row r="5720" spans="1:28" ht="12.95" customHeight="1">
      <c r="A5720" s="168"/>
      <c r="B5720" s="168"/>
      <c r="C5720" s="532"/>
      <c r="D5720" s="168"/>
      <c r="E5720" s="168"/>
      <c r="F5720" s="168"/>
      <c r="G5720" s="168"/>
      <c r="H5720" s="530"/>
      <c r="I5720" s="530"/>
      <c r="J5720" s="660"/>
      <c r="K5720" s="530"/>
      <c r="L5720" s="657"/>
      <c r="M5720" s="168"/>
      <c r="N5720" s="828"/>
      <c r="O5720" s="168"/>
      <c r="P5720" s="168"/>
      <c r="AB5720" s="1129" t="str">
        <f t="shared" si="109"/>
        <v/>
      </c>
    </row>
    <row r="5721" spans="1:28" ht="12.95" customHeight="1">
      <c r="A5721" s="168"/>
      <c r="B5721" s="168"/>
      <c r="C5721" s="532"/>
      <c r="D5721" s="168"/>
      <c r="E5721" s="168"/>
      <c r="F5721" s="168"/>
      <c r="G5721" s="168"/>
      <c r="H5721" s="530"/>
      <c r="I5721" s="530"/>
      <c r="J5721" s="660"/>
      <c r="K5721" s="530"/>
      <c r="L5721" s="657"/>
      <c r="M5721" s="168"/>
      <c r="N5721" s="828"/>
      <c r="O5721" s="168"/>
      <c r="P5721" s="168"/>
      <c r="AB5721" s="1129" t="str">
        <f t="shared" si="109"/>
        <v/>
      </c>
    </row>
    <row r="5722" spans="1:28" ht="12.95" customHeight="1">
      <c r="A5722" s="168"/>
      <c r="B5722" s="168"/>
      <c r="C5722" s="532"/>
      <c r="D5722" s="168"/>
      <c r="E5722" s="168"/>
      <c r="F5722" s="168"/>
      <c r="G5722" s="168"/>
      <c r="H5722" s="530"/>
      <c r="I5722" s="530"/>
      <c r="J5722" s="660"/>
      <c r="K5722" s="530"/>
      <c r="L5722" s="657"/>
      <c r="M5722" s="168"/>
      <c r="N5722" s="828"/>
      <c r="O5722" s="168"/>
      <c r="P5722" s="168"/>
      <c r="AB5722" s="1129" t="str">
        <f t="shared" si="109"/>
        <v/>
      </c>
    </row>
    <row r="5723" spans="1:28" ht="12.95" customHeight="1">
      <c r="A5723" s="168"/>
      <c r="B5723" s="168"/>
      <c r="C5723" s="532"/>
      <c r="D5723" s="168"/>
      <c r="E5723" s="168"/>
      <c r="F5723" s="168"/>
      <c r="G5723" s="168"/>
      <c r="H5723" s="530"/>
      <c r="I5723" s="530"/>
      <c r="J5723" s="660"/>
      <c r="K5723" s="530"/>
      <c r="L5723" s="657"/>
      <c r="M5723" s="168"/>
      <c r="N5723" s="828"/>
      <c r="O5723" s="168"/>
      <c r="P5723" s="168"/>
      <c r="AB5723" s="1129" t="str">
        <f t="shared" si="109"/>
        <v/>
      </c>
    </row>
    <row r="5724" spans="1:28" ht="12.95" customHeight="1">
      <c r="A5724" s="168"/>
      <c r="B5724" s="168"/>
      <c r="C5724" s="532"/>
      <c r="D5724" s="168"/>
      <c r="E5724" s="168"/>
      <c r="F5724" s="168"/>
      <c r="G5724" s="168"/>
      <c r="H5724" s="530"/>
      <c r="I5724" s="530"/>
      <c r="J5724" s="660"/>
      <c r="K5724" s="530"/>
      <c r="L5724" s="657"/>
      <c r="M5724" s="168"/>
      <c r="N5724" s="828"/>
      <c r="O5724" s="168"/>
      <c r="P5724" s="168"/>
      <c r="AB5724" s="1129" t="str">
        <f t="shared" si="109"/>
        <v/>
      </c>
    </row>
    <row r="5725" spans="1:28" ht="12.95" customHeight="1">
      <c r="A5725" s="168"/>
      <c r="B5725" s="168"/>
      <c r="C5725" s="532"/>
      <c r="D5725" s="168"/>
      <c r="E5725" s="168"/>
      <c r="F5725" s="168"/>
      <c r="G5725" s="168"/>
      <c r="H5725" s="530"/>
      <c r="I5725" s="530"/>
      <c r="J5725" s="660"/>
      <c r="K5725" s="530"/>
      <c r="L5725" s="657"/>
      <c r="M5725" s="168"/>
      <c r="N5725" s="828"/>
      <c r="O5725" s="168"/>
      <c r="P5725" s="168"/>
      <c r="AB5725" s="1129" t="str">
        <f t="shared" si="109"/>
        <v/>
      </c>
    </row>
    <row r="5726" spans="1:28" ht="12.95" customHeight="1">
      <c r="A5726" s="168"/>
      <c r="B5726" s="168"/>
      <c r="C5726" s="532"/>
      <c r="D5726" s="168"/>
      <c r="E5726" s="168"/>
      <c r="F5726" s="168"/>
      <c r="G5726" s="168"/>
      <c r="H5726" s="530"/>
      <c r="I5726" s="530"/>
      <c r="J5726" s="660"/>
      <c r="K5726" s="530"/>
      <c r="L5726" s="657"/>
      <c r="M5726" s="168"/>
      <c r="N5726" s="828"/>
      <c r="O5726" s="168"/>
      <c r="P5726" s="168"/>
      <c r="AB5726" s="1129" t="str">
        <f t="shared" si="109"/>
        <v/>
      </c>
    </row>
    <row r="5727" spans="1:28" ht="12.95" customHeight="1">
      <c r="A5727" s="168"/>
      <c r="B5727" s="168"/>
      <c r="C5727" s="532"/>
      <c r="D5727" s="168"/>
      <c r="E5727" s="168"/>
      <c r="F5727" s="168"/>
      <c r="G5727" s="168"/>
      <c r="H5727" s="530"/>
      <c r="I5727" s="530"/>
      <c r="J5727" s="660"/>
      <c r="K5727" s="530"/>
      <c r="L5727" s="657"/>
      <c r="M5727" s="168"/>
      <c r="N5727" s="828"/>
      <c r="O5727" s="168"/>
      <c r="P5727" s="168"/>
      <c r="AB5727" s="1129" t="str">
        <f t="shared" si="109"/>
        <v/>
      </c>
    </row>
    <row r="5728" spans="1:28" ht="12.95" customHeight="1">
      <c r="A5728" s="168"/>
      <c r="B5728" s="168"/>
      <c r="C5728" s="532"/>
      <c r="D5728" s="168"/>
      <c r="E5728" s="168"/>
      <c r="F5728" s="168"/>
      <c r="G5728" s="168"/>
      <c r="H5728" s="530"/>
      <c r="I5728" s="530"/>
      <c r="J5728" s="660"/>
      <c r="K5728" s="530"/>
      <c r="L5728" s="657"/>
      <c r="M5728" s="168"/>
      <c r="N5728" s="828"/>
      <c r="O5728" s="168"/>
      <c r="P5728" s="168"/>
      <c r="AB5728" s="1129" t="str">
        <f t="shared" si="109"/>
        <v/>
      </c>
    </row>
    <row r="5729" spans="1:28" ht="12.95" customHeight="1">
      <c r="A5729" s="168"/>
      <c r="B5729" s="168"/>
      <c r="C5729" s="532"/>
      <c r="D5729" s="168"/>
      <c r="E5729" s="168"/>
      <c r="F5729" s="168"/>
      <c r="G5729" s="168"/>
      <c r="H5729" s="530"/>
      <c r="I5729" s="530"/>
      <c r="J5729" s="660"/>
      <c r="K5729" s="530"/>
      <c r="L5729" s="657"/>
      <c r="M5729" s="168"/>
      <c r="N5729" s="828"/>
      <c r="O5729" s="168"/>
      <c r="P5729" s="168"/>
      <c r="AB5729" s="1129" t="str">
        <f t="shared" si="109"/>
        <v/>
      </c>
    </row>
    <row r="5730" spans="1:28" ht="12.95" customHeight="1">
      <c r="A5730" s="168"/>
      <c r="B5730" s="168"/>
      <c r="C5730" s="532"/>
      <c r="D5730" s="168"/>
      <c r="E5730" s="168"/>
      <c r="F5730" s="168"/>
      <c r="G5730" s="168"/>
      <c r="H5730" s="530"/>
      <c r="I5730" s="530"/>
      <c r="J5730" s="660"/>
      <c r="K5730" s="530"/>
      <c r="L5730" s="657"/>
      <c r="M5730" s="168"/>
      <c r="N5730" s="828"/>
      <c r="O5730" s="168"/>
      <c r="P5730" s="168"/>
      <c r="AB5730" s="1129" t="str">
        <f t="shared" si="109"/>
        <v/>
      </c>
    </row>
    <row r="5731" spans="1:28" ht="12.95" customHeight="1">
      <c r="A5731" s="168"/>
      <c r="B5731" s="168"/>
      <c r="C5731" s="532"/>
      <c r="D5731" s="168"/>
      <c r="E5731" s="168"/>
      <c r="F5731" s="168"/>
      <c r="G5731" s="168"/>
      <c r="H5731" s="530"/>
      <c r="I5731" s="530"/>
      <c r="J5731" s="660"/>
      <c r="K5731" s="530"/>
      <c r="L5731" s="657"/>
      <c r="M5731" s="168"/>
      <c r="N5731" s="828"/>
      <c r="O5731" s="168"/>
      <c r="P5731" s="168"/>
      <c r="AB5731" s="1129" t="str">
        <f t="shared" si="109"/>
        <v/>
      </c>
    </row>
    <row r="5732" spans="1:28" ht="12.95" customHeight="1">
      <c r="A5732" s="168"/>
      <c r="B5732" s="168"/>
      <c r="C5732" s="532"/>
      <c r="D5732" s="168"/>
      <c r="E5732" s="168"/>
      <c r="F5732" s="168"/>
      <c r="G5732" s="168"/>
      <c r="H5732" s="530"/>
      <c r="I5732" s="530"/>
      <c r="J5732" s="660"/>
      <c r="K5732" s="530"/>
      <c r="L5732" s="657"/>
      <c r="M5732" s="168"/>
      <c r="N5732" s="828"/>
      <c r="O5732" s="168"/>
      <c r="P5732" s="168"/>
      <c r="AB5732" s="1129" t="str">
        <f t="shared" si="109"/>
        <v/>
      </c>
    </row>
    <row r="5733" spans="1:28" ht="12.95" customHeight="1">
      <c r="A5733" s="168"/>
      <c r="B5733" s="168"/>
      <c r="C5733" s="532"/>
      <c r="D5733" s="168"/>
      <c r="E5733" s="168"/>
      <c r="F5733" s="168"/>
      <c r="G5733" s="168"/>
      <c r="H5733" s="530"/>
      <c r="I5733" s="530"/>
      <c r="J5733" s="660"/>
      <c r="K5733" s="530"/>
      <c r="L5733" s="657"/>
      <c r="M5733" s="168"/>
      <c r="N5733" s="828"/>
      <c r="O5733" s="168"/>
      <c r="P5733" s="168"/>
      <c r="AB5733" s="1129" t="str">
        <f t="shared" si="109"/>
        <v/>
      </c>
    </row>
    <row r="5734" spans="1:28" ht="12.95" customHeight="1">
      <c r="A5734" s="168"/>
      <c r="B5734" s="168"/>
      <c r="C5734" s="532"/>
      <c r="D5734" s="168"/>
      <c r="E5734" s="168"/>
      <c r="F5734" s="168"/>
      <c r="G5734" s="168"/>
      <c r="H5734" s="530"/>
      <c r="I5734" s="530"/>
      <c r="J5734" s="660"/>
      <c r="K5734" s="530"/>
      <c r="L5734" s="657"/>
      <c r="M5734" s="168"/>
      <c r="N5734" s="828"/>
      <c r="O5734" s="168"/>
      <c r="P5734" s="168"/>
      <c r="AB5734" s="1129" t="str">
        <f t="shared" si="109"/>
        <v/>
      </c>
    </row>
    <row r="5735" spans="1:28" ht="12.95" customHeight="1">
      <c r="A5735" s="168"/>
      <c r="B5735" s="168"/>
      <c r="C5735" s="532"/>
      <c r="D5735" s="168"/>
      <c r="E5735" s="168"/>
      <c r="F5735" s="168"/>
      <c r="G5735" s="168"/>
      <c r="H5735" s="530"/>
      <c r="I5735" s="530"/>
      <c r="J5735" s="660"/>
      <c r="K5735" s="530"/>
      <c r="L5735" s="657"/>
      <c r="M5735" s="168"/>
      <c r="N5735" s="828"/>
      <c r="O5735" s="168"/>
      <c r="P5735" s="168"/>
      <c r="AB5735" s="1129" t="str">
        <f t="shared" si="109"/>
        <v/>
      </c>
    </row>
    <row r="5736" spans="1:28" ht="12.95" customHeight="1">
      <c r="A5736" s="168"/>
      <c r="B5736" s="168"/>
      <c r="C5736" s="532"/>
      <c r="D5736" s="168"/>
      <c r="E5736" s="168"/>
      <c r="F5736" s="168"/>
      <c r="G5736" s="168"/>
      <c r="H5736" s="530"/>
      <c r="I5736" s="530"/>
      <c r="J5736" s="660"/>
      <c r="K5736" s="530"/>
      <c r="L5736" s="657"/>
      <c r="M5736" s="168"/>
      <c r="N5736" s="828"/>
      <c r="O5736" s="168"/>
      <c r="P5736" s="168"/>
      <c r="AB5736" s="1129" t="str">
        <f t="shared" si="109"/>
        <v/>
      </c>
    </row>
    <row r="5737" spans="1:28" ht="12.95" customHeight="1">
      <c r="A5737" s="168"/>
      <c r="B5737" s="168"/>
      <c r="C5737" s="532"/>
      <c r="D5737" s="168"/>
      <c r="E5737" s="168"/>
      <c r="F5737" s="168"/>
      <c r="G5737" s="168"/>
      <c r="H5737" s="530"/>
      <c r="I5737" s="530"/>
      <c r="J5737" s="660"/>
      <c r="K5737" s="530"/>
      <c r="L5737" s="657"/>
      <c r="M5737" s="168"/>
      <c r="N5737" s="828"/>
      <c r="O5737" s="168"/>
      <c r="P5737" s="168"/>
      <c r="AB5737" s="1129" t="str">
        <f t="shared" si="109"/>
        <v/>
      </c>
    </row>
    <row r="5738" spans="1:28" ht="12.95" customHeight="1">
      <c r="A5738" s="168"/>
      <c r="B5738" s="168"/>
      <c r="C5738" s="532"/>
      <c r="D5738" s="168"/>
      <c r="E5738" s="168"/>
      <c r="F5738" s="168"/>
      <c r="G5738" s="168"/>
      <c r="H5738" s="530"/>
      <c r="I5738" s="530"/>
      <c r="J5738" s="660"/>
      <c r="K5738" s="530"/>
      <c r="L5738" s="657"/>
      <c r="M5738" s="168"/>
      <c r="N5738" s="828"/>
      <c r="O5738" s="168"/>
      <c r="P5738" s="168"/>
      <c r="AB5738" s="1129" t="str">
        <f t="shared" si="109"/>
        <v/>
      </c>
    </row>
    <row r="5739" spans="1:28" ht="12.95" customHeight="1">
      <c r="A5739" s="168"/>
      <c r="B5739" s="168"/>
      <c r="C5739" s="532"/>
      <c r="D5739" s="168"/>
      <c r="E5739" s="168"/>
      <c r="F5739" s="168"/>
      <c r="G5739" s="168"/>
      <c r="H5739" s="530"/>
      <c r="I5739" s="530"/>
      <c r="J5739" s="660"/>
      <c r="K5739" s="530"/>
      <c r="L5739" s="657"/>
      <c r="M5739" s="168"/>
      <c r="N5739" s="828"/>
      <c r="O5739" s="168"/>
      <c r="P5739" s="168"/>
      <c r="AB5739" s="1129" t="str">
        <f t="shared" si="109"/>
        <v/>
      </c>
    </row>
    <row r="5740" spans="1:28" ht="12.95" customHeight="1">
      <c r="A5740" s="168"/>
      <c r="B5740" s="168"/>
      <c r="C5740" s="532"/>
      <c r="D5740" s="168"/>
      <c r="E5740" s="168"/>
      <c r="F5740" s="168"/>
      <c r="G5740" s="168"/>
      <c r="H5740" s="530"/>
      <c r="I5740" s="530"/>
      <c r="J5740" s="660"/>
      <c r="K5740" s="530"/>
      <c r="L5740" s="657"/>
      <c r="M5740" s="168"/>
      <c r="N5740" s="828"/>
      <c r="O5740" s="168"/>
      <c r="P5740" s="168"/>
      <c r="AB5740" s="1129" t="str">
        <f t="shared" si="109"/>
        <v/>
      </c>
    </row>
    <row r="5741" spans="1:28" ht="12.95" customHeight="1">
      <c r="A5741" s="168"/>
      <c r="B5741" s="168"/>
      <c r="C5741" s="532"/>
      <c r="D5741" s="168"/>
      <c r="E5741" s="168"/>
      <c r="F5741" s="168"/>
      <c r="G5741" s="168"/>
      <c r="H5741" s="530"/>
      <c r="I5741" s="530"/>
      <c r="J5741" s="660"/>
      <c r="K5741" s="530"/>
      <c r="L5741" s="657"/>
      <c r="M5741" s="168"/>
      <c r="N5741" s="828"/>
      <c r="O5741" s="168"/>
      <c r="P5741" s="168"/>
      <c r="AB5741" s="1129" t="str">
        <f t="shared" si="109"/>
        <v/>
      </c>
    </row>
    <row r="5742" spans="1:28" ht="12.95" customHeight="1">
      <c r="A5742" s="168"/>
      <c r="B5742" s="168"/>
      <c r="C5742" s="532"/>
      <c r="D5742" s="168"/>
      <c r="E5742" s="168"/>
      <c r="F5742" s="168"/>
      <c r="G5742" s="168"/>
      <c r="H5742" s="530"/>
      <c r="I5742" s="530"/>
      <c r="J5742" s="660"/>
      <c r="K5742" s="530"/>
      <c r="L5742" s="657"/>
      <c r="M5742" s="168"/>
      <c r="N5742" s="828"/>
      <c r="O5742" s="168"/>
      <c r="P5742" s="168"/>
      <c r="AB5742" s="1129" t="str">
        <f t="shared" si="109"/>
        <v/>
      </c>
    </row>
    <row r="5743" spans="1:28" ht="12.95" customHeight="1">
      <c r="A5743" s="168"/>
      <c r="B5743" s="168"/>
      <c r="C5743" s="532"/>
      <c r="D5743" s="168"/>
      <c r="E5743" s="168"/>
      <c r="F5743" s="168"/>
      <c r="G5743" s="168"/>
      <c r="H5743" s="530"/>
      <c r="I5743" s="530"/>
      <c r="J5743" s="660"/>
      <c r="K5743" s="530"/>
      <c r="L5743" s="657"/>
      <c r="M5743" s="168"/>
      <c r="N5743" s="828"/>
      <c r="O5743" s="168"/>
      <c r="P5743" s="168"/>
      <c r="AB5743" s="1129" t="str">
        <f t="shared" si="109"/>
        <v/>
      </c>
    </row>
    <row r="5744" spans="1:28" ht="12.95" customHeight="1">
      <c r="A5744" s="168"/>
      <c r="B5744" s="168"/>
      <c r="C5744" s="532"/>
      <c r="D5744" s="168"/>
      <c r="E5744" s="168"/>
      <c r="F5744" s="168"/>
      <c r="G5744" s="168"/>
      <c r="H5744" s="530"/>
      <c r="I5744" s="530"/>
      <c r="J5744" s="660"/>
      <c r="K5744" s="530"/>
      <c r="L5744" s="657"/>
      <c r="M5744" s="168"/>
      <c r="N5744" s="828"/>
      <c r="O5744" s="168"/>
      <c r="P5744" s="168"/>
      <c r="AB5744" s="1129" t="str">
        <f t="shared" si="109"/>
        <v/>
      </c>
    </row>
    <row r="5745" spans="1:28" ht="12.95" customHeight="1">
      <c r="A5745" s="168"/>
      <c r="B5745" s="168"/>
      <c r="C5745" s="532"/>
      <c r="D5745" s="168"/>
      <c r="E5745" s="168"/>
      <c r="F5745" s="168"/>
      <c r="G5745" s="168"/>
      <c r="H5745" s="530"/>
      <c r="I5745" s="530"/>
      <c r="J5745" s="660"/>
      <c r="K5745" s="530"/>
      <c r="L5745" s="657"/>
      <c r="M5745" s="168"/>
      <c r="N5745" s="828"/>
      <c r="O5745" s="168"/>
      <c r="P5745" s="168"/>
      <c r="AB5745" s="1129" t="str">
        <f t="shared" si="109"/>
        <v/>
      </c>
    </row>
    <row r="5746" spans="1:28" ht="12.95" customHeight="1">
      <c r="A5746" s="168"/>
      <c r="B5746" s="168"/>
      <c r="C5746" s="532"/>
      <c r="D5746" s="168"/>
      <c r="E5746" s="168"/>
      <c r="F5746" s="168"/>
      <c r="G5746" s="168"/>
      <c r="H5746" s="530"/>
      <c r="I5746" s="530"/>
      <c r="J5746" s="660"/>
      <c r="K5746" s="530"/>
      <c r="L5746" s="657"/>
      <c r="M5746" s="168"/>
      <c r="N5746" s="828"/>
      <c r="O5746" s="168"/>
      <c r="P5746" s="168"/>
      <c r="AB5746" s="1129" t="str">
        <f t="shared" si="109"/>
        <v/>
      </c>
    </row>
    <row r="5747" spans="1:28" ht="12.95" customHeight="1">
      <c r="A5747" s="168"/>
      <c r="B5747" s="168"/>
      <c r="C5747" s="532"/>
      <c r="D5747" s="168"/>
      <c r="E5747" s="168"/>
      <c r="F5747" s="168"/>
      <c r="G5747" s="168"/>
      <c r="H5747" s="530"/>
      <c r="I5747" s="530"/>
      <c r="J5747" s="660"/>
      <c r="K5747" s="530"/>
      <c r="L5747" s="657"/>
      <c r="M5747" s="168"/>
      <c r="N5747" s="828"/>
      <c r="O5747" s="168"/>
      <c r="P5747" s="168"/>
      <c r="AB5747" s="1129" t="str">
        <f t="shared" si="109"/>
        <v/>
      </c>
    </row>
    <row r="5748" spans="1:28" ht="12.95" customHeight="1">
      <c r="A5748" s="168"/>
      <c r="B5748" s="168"/>
      <c r="C5748" s="532"/>
      <c r="D5748" s="168"/>
      <c r="E5748" s="168"/>
      <c r="F5748" s="168"/>
      <c r="G5748" s="168"/>
      <c r="H5748" s="530"/>
      <c r="I5748" s="530"/>
      <c r="J5748" s="660"/>
      <c r="K5748" s="530"/>
      <c r="L5748" s="657"/>
      <c r="M5748" s="168"/>
      <c r="N5748" s="828"/>
      <c r="O5748" s="168"/>
      <c r="P5748" s="168"/>
      <c r="AB5748" s="1129" t="str">
        <f t="shared" si="109"/>
        <v/>
      </c>
    </row>
    <row r="5749" spans="1:28" ht="12.95" customHeight="1">
      <c r="A5749" s="168"/>
      <c r="B5749" s="168"/>
      <c r="C5749" s="532"/>
      <c r="D5749" s="168"/>
      <c r="E5749" s="168"/>
      <c r="F5749" s="168"/>
      <c r="G5749" s="168"/>
      <c r="H5749" s="530"/>
      <c r="I5749" s="530"/>
      <c r="J5749" s="660"/>
      <c r="K5749" s="530"/>
      <c r="L5749" s="657"/>
      <c r="M5749" s="168"/>
      <c r="N5749" s="828"/>
      <c r="O5749" s="168"/>
      <c r="P5749" s="168"/>
      <c r="AB5749" s="1129" t="str">
        <f t="shared" si="109"/>
        <v/>
      </c>
    </row>
    <row r="5750" spans="1:28" ht="12.95" customHeight="1">
      <c r="A5750" s="168"/>
      <c r="B5750" s="168"/>
      <c r="C5750" s="532"/>
      <c r="D5750" s="168"/>
      <c r="E5750" s="168"/>
      <c r="F5750" s="168"/>
      <c r="G5750" s="168"/>
      <c r="H5750" s="530"/>
      <c r="I5750" s="530"/>
      <c r="J5750" s="660"/>
      <c r="K5750" s="530"/>
      <c r="L5750" s="657"/>
      <c r="M5750" s="168"/>
      <c r="N5750" s="828"/>
      <c r="O5750" s="168"/>
      <c r="P5750" s="168"/>
      <c r="AB5750" s="1129" t="str">
        <f t="shared" si="109"/>
        <v/>
      </c>
    </row>
    <row r="5751" spans="1:28" ht="12.95" customHeight="1">
      <c r="A5751" s="168"/>
      <c r="B5751" s="168"/>
      <c r="C5751" s="532"/>
      <c r="D5751" s="168"/>
      <c r="E5751" s="168"/>
      <c r="F5751" s="168"/>
      <c r="G5751" s="168"/>
      <c r="H5751" s="530"/>
      <c r="I5751" s="530"/>
      <c r="J5751" s="660"/>
      <c r="K5751" s="530"/>
      <c r="L5751" s="657"/>
      <c r="M5751" s="168"/>
      <c r="N5751" s="828"/>
      <c r="O5751" s="168"/>
      <c r="P5751" s="168"/>
      <c r="AB5751" s="1129" t="str">
        <f t="shared" si="109"/>
        <v/>
      </c>
    </row>
    <row r="5752" spans="1:28" ht="12.95" customHeight="1">
      <c r="A5752" s="168"/>
      <c r="B5752" s="168"/>
      <c r="C5752" s="532"/>
      <c r="D5752" s="168"/>
      <c r="E5752" s="168"/>
      <c r="F5752" s="168"/>
      <c r="G5752" s="168"/>
      <c r="H5752" s="530"/>
      <c r="I5752" s="530"/>
      <c r="J5752" s="660"/>
      <c r="K5752" s="530"/>
      <c r="L5752" s="657"/>
      <c r="M5752" s="168"/>
      <c r="N5752" s="828"/>
      <c r="O5752" s="168"/>
      <c r="P5752" s="168"/>
      <c r="AB5752" s="1129" t="str">
        <f t="shared" si="109"/>
        <v/>
      </c>
    </row>
    <row r="5753" spans="1:28" ht="12.95" customHeight="1">
      <c r="A5753" s="168"/>
      <c r="B5753" s="168"/>
      <c r="C5753" s="532"/>
      <c r="D5753" s="168"/>
      <c r="E5753" s="168"/>
      <c r="F5753" s="168"/>
      <c r="G5753" s="168"/>
      <c r="H5753" s="530"/>
      <c r="I5753" s="530"/>
      <c r="J5753" s="660"/>
      <c r="K5753" s="530"/>
      <c r="L5753" s="657"/>
      <c r="M5753" s="168"/>
      <c r="N5753" s="828"/>
      <c r="O5753" s="168"/>
      <c r="P5753" s="168"/>
      <c r="AB5753" s="1129" t="str">
        <f t="shared" si="109"/>
        <v/>
      </c>
    </row>
    <row r="5754" spans="1:28" ht="12.95" customHeight="1">
      <c r="A5754" s="168"/>
      <c r="B5754" s="168"/>
      <c r="C5754" s="532"/>
      <c r="D5754" s="168"/>
      <c r="E5754" s="168"/>
      <c r="F5754" s="168"/>
      <c r="G5754" s="168"/>
      <c r="H5754" s="530"/>
      <c r="I5754" s="530"/>
      <c r="J5754" s="660"/>
      <c r="K5754" s="530"/>
      <c r="L5754" s="657"/>
      <c r="M5754" s="168"/>
      <c r="N5754" s="828"/>
      <c r="O5754" s="168"/>
      <c r="P5754" s="168"/>
      <c r="AB5754" s="1129" t="str">
        <f t="shared" si="109"/>
        <v/>
      </c>
    </row>
    <row r="5755" spans="1:28" ht="12.95" customHeight="1">
      <c r="A5755" s="168"/>
      <c r="B5755" s="168"/>
      <c r="C5755" s="532"/>
      <c r="D5755" s="168"/>
      <c r="E5755" s="168"/>
      <c r="F5755" s="168"/>
      <c r="G5755" s="168"/>
      <c r="H5755" s="530"/>
      <c r="I5755" s="530"/>
      <c r="J5755" s="660"/>
      <c r="K5755" s="530"/>
      <c r="L5755" s="657"/>
      <c r="M5755" s="168"/>
      <c r="N5755" s="828"/>
      <c r="O5755" s="168"/>
      <c r="P5755" s="168"/>
      <c r="AB5755" s="1129" t="str">
        <f t="shared" si="109"/>
        <v/>
      </c>
    </row>
    <row r="5756" spans="1:28" ht="12.95" customHeight="1">
      <c r="A5756" s="168"/>
      <c r="B5756" s="168"/>
      <c r="C5756" s="532"/>
      <c r="D5756" s="168"/>
      <c r="E5756" s="168"/>
      <c r="F5756" s="168"/>
      <c r="G5756" s="168"/>
      <c r="H5756" s="530"/>
      <c r="I5756" s="530"/>
      <c r="J5756" s="660"/>
      <c r="K5756" s="530"/>
      <c r="L5756" s="657"/>
      <c r="M5756" s="168"/>
      <c r="N5756" s="828"/>
      <c r="O5756" s="168"/>
      <c r="P5756" s="168"/>
      <c r="AB5756" s="1129" t="str">
        <f t="shared" si="109"/>
        <v/>
      </c>
    </row>
    <row r="5757" spans="1:28" ht="12.95" customHeight="1">
      <c r="A5757" s="168"/>
      <c r="B5757" s="168"/>
      <c r="C5757" s="532"/>
      <c r="D5757" s="168"/>
      <c r="E5757" s="168"/>
      <c r="F5757" s="168"/>
      <c r="G5757" s="168"/>
      <c r="H5757" s="530"/>
      <c r="I5757" s="530"/>
      <c r="J5757" s="660"/>
      <c r="K5757" s="530"/>
      <c r="L5757" s="657"/>
      <c r="M5757" s="168"/>
      <c r="N5757" s="828"/>
      <c r="O5757" s="168"/>
      <c r="P5757" s="168"/>
      <c r="AB5757" s="1129" t="str">
        <f t="shared" si="109"/>
        <v/>
      </c>
    </row>
    <row r="5758" spans="1:28" ht="12.95" customHeight="1">
      <c r="A5758" s="168"/>
      <c r="B5758" s="168"/>
      <c r="C5758" s="532"/>
      <c r="D5758" s="168"/>
      <c r="E5758" s="168"/>
      <c r="F5758" s="168"/>
      <c r="G5758" s="168"/>
      <c r="H5758" s="530"/>
      <c r="I5758" s="530"/>
      <c r="J5758" s="660"/>
      <c r="K5758" s="530"/>
      <c r="L5758" s="657"/>
      <c r="M5758" s="168"/>
      <c r="N5758" s="828"/>
      <c r="O5758" s="168"/>
      <c r="P5758" s="168"/>
      <c r="AB5758" s="1129" t="str">
        <f t="shared" si="109"/>
        <v/>
      </c>
    </row>
    <row r="5759" spans="1:28" ht="12.95" customHeight="1">
      <c r="A5759" s="168"/>
      <c r="B5759" s="168"/>
      <c r="C5759" s="532"/>
      <c r="D5759" s="168"/>
      <c r="E5759" s="168"/>
      <c r="F5759" s="168"/>
      <c r="G5759" s="168"/>
      <c r="H5759" s="530"/>
      <c r="I5759" s="530"/>
      <c r="J5759" s="660"/>
      <c r="K5759" s="530"/>
      <c r="L5759" s="657"/>
      <c r="M5759" s="168"/>
      <c r="N5759" s="828"/>
      <c r="O5759" s="168"/>
      <c r="P5759" s="168"/>
      <c r="AB5759" s="1129" t="str">
        <f t="shared" si="109"/>
        <v/>
      </c>
    </row>
    <row r="5760" spans="1:28" ht="12.95" customHeight="1">
      <c r="A5760" s="168"/>
      <c r="B5760" s="168"/>
      <c r="C5760" s="532"/>
      <c r="D5760" s="168"/>
      <c r="E5760" s="168"/>
      <c r="F5760" s="168"/>
      <c r="G5760" s="168"/>
      <c r="H5760" s="530"/>
      <c r="I5760" s="530"/>
      <c r="J5760" s="660"/>
      <c r="K5760" s="530"/>
      <c r="L5760" s="657"/>
      <c r="M5760" s="168"/>
      <c r="N5760" s="828"/>
      <c r="O5760" s="168"/>
      <c r="P5760" s="168"/>
      <c r="AB5760" s="1129" t="str">
        <f t="shared" si="109"/>
        <v/>
      </c>
    </row>
    <row r="5761" spans="1:28" ht="12.95" customHeight="1">
      <c r="A5761" s="168"/>
      <c r="B5761" s="168"/>
      <c r="C5761" s="532"/>
      <c r="D5761" s="168"/>
      <c r="E5761" s="168"/>
      <c r="F5761" s="168"/>
      <c r="G5761" s="168"/>
      <c r="H5761" s="530"/>
      <c r="I5761" s="530"/>
      <c r="J5761" s="660"/>
      <c r="K5761" s="530"/>
      <c r="L5761" s="657"/>
      <c r="M5761" s="168"/>
      <c r="N5761" s="828"/>
      <c r="O5761" s="168"/>
      <c r="P5761" s="168"/>
      <c r="AB5761" s="1129" t="str">
        <f t="shared" si="109"/>
        <v/>
      </c>
    </row>
    <row r="5762" spans="1:28" ht="12.95" customHeight="1">
      <c r="A5762" s="168"/>
      <c r="B5762" s="168"/>
      <c r="C5762" s="532"/>
      <c r="D5762" s="168"/>
      <c r="E5762" s="168"/>
      <c r="F5762" s="168"/>
      <c r="G5762" s="168"/>
      <c r="H5762" s="530"/>
      <c r="I5762" s="530"/>
      <c r="J5762" s="660"/>
      <c r="K5762" s="530"/>
      <c r="L5762" s="657"/>
      <c r="M5762" s="168"/>
      <c r="N5762" s="828"/>
      <c r="O5762" s="168"/>
      <c r="P5762" s="168"/>
      <c r="AB5762" s="1129" t="str">
        <f t="shared" si="109"/>
        <v/>
      </c>
    </row>
    <row r="5763" spans="1:28" ht="12.95" customHeight="1">
      <c r="A5763" s="168"/>
      <c r="B5763" s="168"/>
      <c r="C5763" s="532"/>
      <c r="D5763" s="168"/>
      <c r="E5763" s="168"/>
      <c r="F5763" s="168"/>
      <c r="G5763" s="168"/>
      <c r="H5763" s="530"/>
      <c r="I5763" s="530"/>
      <c r="J5763" s="660"/>
      <c r="K5763" s="530"/>
      <c r="L5763" s="657"/>
      <c r="M5763" s="168"/>
      <c r="N5763" s="828"/>
      <c r="O5763" s="168"/>
      <c r="P5763" s="168"/>
      <c r="AB5763" s="1129" t="str">
        <f t="shared" si="109"/>
        <v/>
      </c>
    </row>
    <row r="5764" spans="1:28" ht="12.95" customHeight="1">
      <c r="A5764" s="168"/>
      <c r="B5764" s="168"/>
      <c r="C5764" s="532"/>
      <c r="D5764" s="168"/>
      <c r="E5764" s="168"/>
      <c r="F5764" s="168"/>
      <c r="G5764" s="168"/>
      <c r="H5764" s="530"/>
      <c r="I5764" s="530"/>
      <c r="J5764" s="660"/>
      <c r="K5764" s="530"/>
      <c r="L5764" s="657"/>
      <c r="M5764" s="168"/>
      <c r="N5764" s="828"/>
      <c r="O5764" s="168"/>
      <c r="P5764" s="168"/>
      <c r="AB5764" s="1129" t="str">
        <f t="shared" si="109"/>
        <v/>
      </c>
    </row>
    <row r="5765" spans="1:28" ht="12.95" customHeight="1">
      <c r="A5765" s="168"/>
      <c r="B5765" s="168"/>
      <c r="C5765" s="532"/>
      <c r="D5765" s="168"/>
      <c r="E5765" s="168"/>
      <c r="F5765" s="168"/>
      <c r="G5765" s="168"/>
      <c r="H5765" s="530"/>
      <c r="I5765" s="530"/>
      <c r="J5765" s="660"/>
      <c r="K5765" s="530"/>
      <c r="L5765" s="657"/>
      <c r="M5765" s="168"/>
      <c r="N5765" s="828"/>
      <c r="O5765" s="168"/>
      <c r="P5765" s="168"/>
      <c r="AB5765" s="1129" t="str">
        <f t="shared" si="109"/>
        <v/>
      </c>
    </row>
    <row r="5766" spans="1:28" ht="12.95" customHeight="1">
      <c r="A5766" s="168"/>
      <c r="B5766" s="168"/>
      <c r="C5766" s="532"/>
      <c r="D5766" s="168"/>
      <c r="E5766" s="168"/>
      <c r="F5766" s="168"/>
      <c r="G5766" s="168"/>
      <c r="H5766" s="530"/>
      <c r="I5766" s="530"/>
      <c r="J5766" s="660"/>
      <c r="K5766" s="530"/>
      <c r="L5766" s="657"/>
      <c r="M5766" s="168"/>
      <c r="N5766" s="828"/>
      <c r="O5766" s="168"/>
      <c r="P5766" s="168"/>
      <c r="AB5766" s="1129" t="str">
        <f t="shared" si="109"/>
        <v/>
      </c>
    </row>
    <row r="5767" spans="1:28" ht="12.95" customHeight="1">
      <c r="A5767" s="168"/>
      <c r="B5767" s="168"/>
      <c r="C5767" s="532"/>
      <c r="D5767" s="168"/>
      <c r="E5767" s="168"/>
      <c r="F5767" s="168"/>
      <c r="G5767" s="168"/>
      <c r="H5767" s="530"/>
      <c r="I5767" s="530"/>
      <c r="J5767" s="660"/>
      <c r="K5767" s="530"/>
      <c r="L5767" s="657"/>
      <c r="M5767" s="168"/>
      <c r="N5767" s="828"/>
      <c r="O5767" s="168"/>
      <c r="P5767" s="168"/>
      <c r="AB5767" s="1129" t="str">
        <f t="shared" si="109"/>
        <v/>
      </c>
    </row>
    <row r="5768" spans="1:28" ht="12.95" customHeight="1">
      <c r="A5768" s="168"/>
      <c r="B5768" s="168"/>
      <c r="C5768" s="532"/>
      <c r="D5768" s="168"/>
      <c r="E5768" s="168"/>
      <c r="F5768" s="168"/>
      <c r="G5768" s="168"/>
      <c r="H5768" s="530"/>
      <c r="I5768" s="530"/>
      <c r="J5768" s="660"/>
      <c r="K5768" s="530"/>
      <c r="L5768" s="657"/>
      <c r="M5768" s="168"/>
      <c r="N5768" s="828"/>
      <c r="O5768" s="168"/>
      <c r="P5768" s="168"/>
      <c r="AB5768" s="1129" t="str">
        <f t="shared" si="109"/>
        <v/>
      </c>
    </row>
    <row r="5769" spans="1:28" ht="12.95" customHeight="1">
      <c r="A5769" s="168"/>
      <c r="B5769" s="168"/>
      <c r="C5769" s="532"/>
      <c r="D5769" s="168"/>
      <c r="E5769" s="168"/>
      <c r="F5769" s="168"/>
      <c r="G5769" s="168"/>
      <c r="H5769" s="530"/>
      <c r="I5769" s="530"/>
      <c r="J5769" s="660"/>
      <c r="K5769" s="530"/>
      <c r="L5769" s="657"/>
      <c r="M5769" s="168"/>
      <c r="N5769" s="828"/>
      <c r="O5769" s="168"/>
      <c r="P5769" s="168"/>
      <c r="AB5769" s="1129" t="str">
        <f t="shared" si="109"/>
        <v/>
      </c>
    </row>
    <row r="5770" spans="1:28" ht="12.95" customHeight="1">
      <c r="A5770" s="168"/>
      <c r="B5770" s="168"/>
      <c r="C5770" s="532"/>
      <c r="D5770" s="168"/>
      <c r="E5770" s="168"/>
      <c r="F5770" s="168"/>
      <c r="G5770" s="168"/>
      <c r="H5770" s="530"/>
      <c r="I5770" s="530"/>
      <c r="J5770" s="660"/>
      <c r="K5770" s="530"/>
      <c r="L5770" s="657"/>
      <c r="M5770" s="168"/>
      <c r="N5770" s="828"/>
      <c r="O5770" s="168"/>
      <c r="P5770" s="168"/>
      <c r="AB5770" s="1129" t="str">
        <f t="shared" si="109"/>
        <v/>
      </c>
    </row>
    <row r="5771" spans="1:28" ht="12.95" customHeight="1">
      <c r="A5771" s="168"/>
      <c r="B5771" s="168"/>
      <c r="C5771" s="532"/>
      <c r="D5771" s="168"/>
      <c r="E5771" s="168"/>
      <c r="F5771" s="168"/>
      <c r="G5771" s="168"/>
      <c r="H5771" s="530"/>
      <c r="I5771" s="530"/>
      <c r="J5771" s="660"/>
      <c r="K5771" s="530"/>
      <c r="L5771" s="657"/>
      <c r="M5771" s="168"/>
      <c r="N5771" s="828"/>
      <c r="O5771" s="168"/>
      <c r="P5771" s="168"/>
      <c r="AB5771" s="1129" t="str">
        <f t="shared" ref="AB5771:AB5834" si="110">IF(TRIM(A5771)="","",CONCATENATE(TRIM(D5771),TRIM(E5771)))</f>
        <v/>
      </c>
    </row>
    <row r="5772" spans="1:28" ht="12.95" customHeight="1">
      <c r="A5772" s="168"/>
      <c r="B5772" s="168"/>
      <c r="C5772" s="532"/>
      <c r="D5772" s="168"/>
      <c r="E5772" s="168"/>
      <c r="F5772" s="168"/>
      <c r="G5772" s="168"/>
      <c r="H5772" s="530"/>
      <c r="I5772" s="530"/>
      <c r="J5772" s="660"/>
      <c r="K5772" s="530"/>
      <c r="L5772" s="657"/>
      <c r="M5772" s="168"/>
      <c r="N5772" s="828"/>
      <c r="O5772" s="168"/>
      <c r="P5772" s="168"/>
      <c r="AB5772" s="1129" t="str">
        <f t="shared" si="110"/>
        <v/>
      </c>
    </row>
    <row r="5773" spans="1:28" ht="12.95" customHeight="1">
      <c r="A5773" s="168"/>
      <c r="B5773" s="168"/>
      <c r="C5773" s="532"/>
      <c r="D5773" s="168"/>
      <c r="E5773" s="168"/>
      <c r="F5773" s="168"/>
      <c r="G5773" s="168"/>
      <c r="H5773" s="530"/>
      <c r="I5773" s="530"/>
      <c r="J5773" s="660"/>
      <c r="K5773" s="530"/>
      <c r="L5773" s="657"/>
      <c r="M5773" s="168"/>
      <c r="N5773" s="828"/>
      <c r="O5773" s="168"/>
      <c r="P5773" s="168"/>
      <c r="AB5773" s="1129" t="str">
        <f t="shared" si="110"/>
        <v/>
      </c>
    </row>
    <row r="5774" spans="1:28" ht="12.95" customHeight="1">
      <c r="A5774" s="168"/>
      <c r="B5774" s="168"/>
      <c r="C5774" s="532"/>
      <c r="D5774" s="168"/>
      <c r="E5774" s="168"/>
      <c r="F5774" s="168"/>
      <c r="G5774" s="168"/>
      <c r="H5774" s="530"/>
      <c r="I5774" s="530"/>
      <c r="J5774" s="660"/>
      <c r="K5774" s="530"/>
      <c r="L5774" s="657"/>
      <c r="M5774" s="168"/>
      <c r="N5774" s="828"/>
      <c r="O5774" s="168"/>
      <c r="P5774" s="168"/>
      <c r="AB5774" s="1129" t="str">
        <f t="shared" si="110"/>
        <v/>
      </c>
    </row>
    <row r="5775" spans="1:28" ht="12.95" customHeight="1">
      <c r="A5775" s="168"/>
      <c r="B5775" s="168"/>
      <c r="C5775" s="532"/>
      <c r="D5775" s="168"/>
      <c r="E5775" s="168"/>
      <c r="F5775" s="168"/>
      <c r="G5775" s="168"/>
      <c r="H5775" s="530"/>
      <c r="I5775" s="530"/>
      <c r="J5775" s="660"/>
      <c r="K5775" s="530"/>
      <c r="L5775" s="657"/>
      <c r="M5775" s="168"/>
      <c r="N5775" s="828"/>
      <c r="O5775" s="168"/>
      <c r="P5775" s="168"/>
      <c r="AB5775" s="1129" t="str">
        <f t="shared" si="110"/>
        <v/>
      </c>
    </row>
    <row r="5776" spans="1:28" ht="12.95" customHeight="1">
      <c r="A5776" s="168"/>
      <c r="B5776" s="168"/>
      <c r="C5776" s="532"/>
      <c r="D5776" s="168"/>
      <c r="E5776" s="168"/>
      <c r="F5776" s="168"/>
      <c r="G5776" s="168"/>
      <c r="H5776" s="530"/>
      <c r="I5776" s="530"/>
      <c r="J5776" s="660"/>
      <c r="K5776" s="530"/>
      <c r="L5776" s="657"/>
      <c r="M5776" s="168"/>
      <c r="N5776" s="828"/>
      <c r="O5776" s="168"/>
      <c r="P5776" s="168"/>
      <c r="AB5776" s="1129" t="str">
        <f t="shared" si="110"/>
        <v/>
      </c>
    </row>
    <row r="5777" spans="1:28" ht="12.95" customHeight="1">
      <c r="A5777" s="168"/>
      <c r="B5777" s="168"/>
      <c r="C5777" s="532"/>
      <c r="D5777" s="168"/>
      <c r="E5777" s="168"/>
      <c r="F5777" s="168"/>
      <c r="G5777" s="168"/>
      <c r="H5777" s="530"/>
      <c r="I5777" s="530"/>
      <c r="J5777" s="660"/>
      <c r="K5777" s="530"/>
      <c r="L5777" s="657"/>
      <c r="M5777" s="168"/>
      <c r="N5777" s="828"/>
      <c r="O5777" s="168"/>
      <c r="P5777" s="168"/>
      <c r="AB5777" s="1129" t="str">
        <f t="shared" si="110"/>
        <v/>
      </c>
    </row>
    <row r="5778" spans="1:28" ht="12.95" customHeight="1">
      <c r="A5778" s="168"/>
      <c r="B5778" s="168"/>
      <c r="C5778" s="532"/>
      <c r="D5778" s="168"/>
      <c r="E5778" s="168"/>
      <c r="F5778" s="168"/>
      <c r="G5778" s="168"/>
      <c r="H5778" s="530"/>
      <c r="I5778" s="530"/>
      <c r="J5778" s="660"/>
      <c r="K5778" s="530"/>
      <c r="L5778" s="657"/>
      <c r="M5778" s="168"/>
      <c r="N5778" s="828"/>
      <c r="O5778" s="168"/>
      <c r="P5778" s="168"/>
      <c r="AB5778" s="1129" t="str">
        <f t="shared" si="110"/>
        <v/>
      </c>
    </row>
    <row r="5779" spans="1:28" ht="12.95" customHeight="1">
      <c r="A5779" s="168"/>
      <c r="B5779" s="168"/>
      <c r="C5779" s="532"/>
      <c r="D5779" s="168"/>
      <c r="E5779" s="168"/>
      <c r="F5779" s="168"/>
      <c r="G5779" s="168"/>
      <c r="H5779" s="530"/>
      <c r="I5779" s="530"/>
      <c r="J5779" s="660"/>
      <c r="K5779" s="530"/>
      <c r="L5779" s="657"/>
      <c r="M5779" s="168"/>
      <c r="N5779" s="828"/>
      <c r="O5779" s="168"/>
      <c r="P5779" s="168"/>
      <c r="AB5779" s="1129" t="str">
        <f t="shared" si="110"/>
        <v/>
      </c>
    </row>
    <row r="5780" spans="1:28" ht="12.95" customHeight="1">
      <c r="A5780" s="168"/>
      <c r="B5780" s="168"/>
      <c r="C5780" s="532"/>
      <c r="D5780" s="168"/>
      <c r="E5780" s="168"/>
      <c r="F5780" s="168"/>
      <c r="G5780" s="168"/>
      <c r="H5780" s="530"/>
      <c r="I5780" s="530"/>
      <c r="J5780" s="660"/>
      <c r="K5780" s="530"/>
      <c r="L5780" s="657"/>
      <c r="M5780" s="168"/>
      <c r="N5780" s="828"/>
      <c r="O5780" s="168"/>
      <c r="P5780" s="168"/>
      <c r="AB5780" s="1129" t="str">
        <f t="shared" si="110"/>
        <v/>
      </c>
    </row>
    <row r="5781" spans="1:28" ht="12.95" customHeight="1">
      <c r="A5781" s="168"/>
      <c r="B5781" s="168"/>
      <c r="C5781" s="532"/>
      <c r="D5781" s="168"/>
      <c r="E5781" s="168"/>
      <c r="F5781" s="168"/>
      <c r="G5781" s="168"/>
      <c r="H5781" s="530"/>
      <c r="I5781" s="530"/>
      <c r="J5781" s="660"/>
      <c r="K5781" s="530"/>
      <c r="L5781" s="657"/>
      <c r="M5781" s="168"/>
      <c r="N5781" s="828"/>
      <c r="O5781" s="168"/>
      <c r="P5781" s="168"/>
      <c r="AB5781" s="1129" t="str">
        <f t="shared" si="110"/>
        <v/>
      </c>
    </row>
    <row r="5782" spans="1:28" ht="12.95" customHeight="1">
      <c r="A5782" s="168"/>
      <c r="B5782" s="168"/>
      <c r="C5782" s="532"/>
      <c r="D5782" s="168"/>
      <c r="E5782" s="168"/>
      <c r="F5782" s="168"/>
      <c r="G5782" s="168"/>
      <c r="H5782" s="530"/>
      <c r="I5782" s="530"/>
      <c r="J5782" s="660"/>
      <c r="K5782" s="530"/>
      <c r="L5782" s="657"/>
      <c r="M5782" s="168"/>
      <c r="N5782" s="828"/>
      <c r="O5782" s="168"/>
      <c r="P5782" s="168"/>
      <c r="AB5782" s="1129" t="str">
        <f t="shared" si="110"/>
        <v/>
      </c>
    </row>
    <row r="5783" spans="1:28" ht="12.95" customHeight="1">
      <c r="A5783" s="168"/>
      <c r="B5783" s="168"/>
      <c r="C5783" s="532"/>
      <c r="D5783" s="168"/>
      <c r="E5783" s="168"/>
      <c r="F5783" s="168"/>
      <c r="G5783" s="168"/>
      <c r="H5783" s="530"/>
      <c r="I5783" s="530"/>
      <c r="J5783" s="660"/>
      <c r="K5783" s="530"/>
      <c r="L5783" s="657"/>
      <c r="M5783" s="168"/>
      <c r="N5783" s="828"/>
      <c r="O5783" s="168"/>
      <c r="P5783" s="168"/>
      <c r="AB5783" s="1129" t="str">
        <f t="shared" si="110"/>
        <v/>
      </c>
    </row>
    <row r="5784" spans="1:28" ht="12.95" customHeight="1">
      <c r="A5784" s="168"/>
      <c r="B5784" s="168"/>
      <c r="C5784" s="532"/>
      <c r="D5784" s="168"/>
      <c r="E5784" s="168"/>
      <c r="F5784" s="168"/>
      <c r="G5784" s="168"/>
      <c r="H5784" s="530"/>
      <c r="I5784" s="530"/>
      <c r="J5784" s="660"/>
      <c r="K5784" s="530"/>
      <c r="L5784" s="657"/>
      <c r="M5784" s="168"/>
      <c r="N5784" s="828"/>
      <c r="O5784" s="168"/>
      <c r="P5784" s="168"/>
      <c r="AB5784" s="1129" t="str">
        <f t="shared" si="110"/>
        <v/>
      </c>
    </row>
    <row r="5785" spans="1:28" ht="12.95" customHeight="1">
      <c r="A5785" s="168"/>
      <c r="B5785" s="168"/>
      <c r="C5785" s="532"/>
      <c r="D5785" s="168"/>
      <c r="E5785" s="168"/>
      <c r="F5785" s="168"/>
      <c r="G5785" s="168"/>
      <c r="H5785" s="530"/>
      <c r="I5785" s="530"/>
      <c r="J5785" s="660"/>
      <c r="K5785" s="530"/>
      <c r="L5785" s="657"/>
      <c r="M5785" s="168"/>
      <c r="N5785" s="828"/>
      <c r="O5785" s="168"/>
      <c r="P5785" s="168"/>
      <c r="AB5785" s="1129" t="str">
        <f t="shared" si="110"/>
        <v/>
      </c>
    </row>
    <row r="5786" spans="1:28" ht="12.95" customHeight="1">
      <c r="A5786" s="168"/>
      <c r="B5786" s="168"/>
      <c r="C5786" s="532"/>
      <c r="D5786" s="168"/>
      <c r="E5786" s="168"/>
      <c r="F5786" s="168"/>
      <c r="G5786" s="168"/>
      <c r="H5786" s="530"/>
      <c r="I5786" s="530"/>
      <c r="J5786" s="660"/>
      <c r="K5786" s="530"/>
      <c r="L5786" s="657"/>
      <c r="M5786" s="168"/>
      <c r="N5786" s="828"/>
      <c r="O5786" s="168"/>
      <c r="P5786" s="168"/>
      <c r="AB5786" s="1129" t="str">
        <f t="shared" si="110"/>
        <v/>
      </c>
    </row>
    <row r="5787" spans="1:28" ht="12.95" customHeight="1">
      <c r="A5787" s="168"/>
      <c r="B5787" s="168"/>
      <c r="C5787" s="532"/>
      <c r="D5787" s="168"/>
      <c r="E5787" s="168"/>
      <c r="F5787" s="168"/>
      <c r="G5787" s="168"/>
      <c r="H5787" s="530"/>
      <c r="I5787" s="530"/>
      <c r="J5787" s="660"/>
      <c r="K5787" s="530"/>
      <c r="L5787" s="657"/>
      <c r="M5787" s="168"/>
      <c r="N5787" s="828"/>
      <c r="O5787" s="168"/>
      <c r="P5787" s="168"/>
      <c r="AB5787" s="1129" t="str">
        <f t="shared" si="110"/>
        <v/>
      </c>
    </row>
    <row r="5788" spans="1:28" ht="12.95" customHeight="1">
      <c r="A5788" s="168"/>
      <c r="B5788" s="168"/>
      <c r="C5788" s="532"/>
      <c r="D5788" s="168"/>
      <c r="E5788" s="168"/>
      <c r="F5788" s="168"/>
      <c r="G5788" s="168"/>
      <c r="H5788" s="530"/>
      <c r="I5788" s="530"/>
      <c r="J5788" s="660"/>
      <c r="K5788" s="530"/>
      <c r="L5788" s="657"/>
      <c r="M5788" s="168"/>
      <c r="N5788" s="828"/>
      <c r="O5788" s="168"/>
      <c r="P5788" s="168"/>
      <c r="AB5788" s="1129" t="str">
        <f t="shared" si="110"/>
        <v/>
      </c>
    </row>
    <row r="5789" spans="1:28" ht="12.95" customHeight="1">
      <c r="A5789" s="168"/>
      <c r="B5789" s="168"/>
      <c r="C5789" s="532"/>
      <c r="D5789" s="168"/>
      <c r="E5789" s="168"/>
      <c r="F5789" s="168"/>
      <c r="G5789" s="168"/>
      <c r="H5789" s="530"/>
      <c r="I5789" s="530"/>
      <c r="J5789" s="660"/>
      <c r="K5789" s="530"/>
      <c r="L5789" s="657"/>
      <c r="M5789" s="168"/>
      <c r="N5789" s="828"/>
      <c r="O5789" s="168"/>
      <c r="P5789" s="168"/>
      <c r="AB5789" s="1129" t="str">
        <f t="shared" si="110"/>
        <v/>
      </c>
    </row>
    <row r="5790" spans="1:28" ht="12.95" customHeight="1">
      <c r="A5790" s="168"/>
      <c r="B5790" s="168"/>
      <c r="C5790" s="532"/>
      <c r="D5790" s="168"/>
      <c r="E5790" s="168"/>
      <c r="F5790" s="168"/>
      <c r="G5790" s="168"/>
      <c r="H5790" s="530"/>
      <c r="I5790" s="530"/>
      <c r="J5790" s="660"/>
      <c r="K5790" s="530"/>
      <c r="L5790" s="657"/>
      <c r="M5790" s="168"/>
      <c r="N5790" s="828"/>
      <c r="O5790" s="168"/>
      <c r="P5790" s="168"/>
      <c r="AB5790" s="1129" t="str">
        <f t="shared" si="110"/>
        <v/>
      </c>
    </row>
    <row r="5791" spans="1:28" ht="12.95" customHeight="1">
      <c r="A5791" s="168"/>
      <c r="B5791" s="168"/>
      <c r="C5791" s="532"/>
      <c r="D5791" s="168"/>
      <c r="E5791" s="168"/>
      <c r="F5791" s="168"/>
      <c r="G5791" s="168"/>
      <c r="H5791" s="530"/>
      <c r="I5791" s="530"/>
      <c r="J5791" s="660"/>
      <c r="K5791" s="530"/>
      <c r="L5791" s="657"/>
      <c r="M5791" s="168"/>
      <c r="N5791" s="828"/>
      <c r="O5791" s="168"/>
      <c r="P5791" s="168"/>
      <c r="AB5791" s="1129" t="str">
        <f t="shared" si="110"/>
        <v/>
      </c>
    </row>
    <row r="5792" spans="1:28" ht="12.95" customHeight="1">
      <c r="A5792" s="168"/>
      <c r="B5792" s="168"/>
      <c r="C5792" s="532"/>
      <c r="D5792" s="168"/>
      <c r="E5792" s="168"/>
      <c r="F5792" s="168"/>
      <c r="G5792" s="168"/>
      <c r="H5792" s="530"/>
      <c r="I5792" s="530"/>
      <c r="J5792" s="660"/>
      <c r="K5792" s="530"/>
      <c r="L5792" s="657"/>
      <c r="M5792" s="168"/>
      <c r="N5792" s="828"/>
      <c r="O5792" s="168"/>
      <c r="P5792" s="168"/>
      <c r="AB5792" s="1129" t="str">
        <f t="shared" si="110"/>
        <v/>
      </c>
    </row>
    <row r="5793" spans="1:28" ht="12.95" customHeight="1">
      <c r="A5793" s="168"/>
      <c r="B5793" s="168"/>
      <c r="C5793" s="532"/>
      <c r="D5793" s="168"/>
      <c r="E5793" s="168"/>
      <c r="F5793" s="168"/>
      <c r="G5793" s="168"/>
      <c r="H5793" s="530"/>
      <c r="I5793" s="530"/>
      <c r="J5793" s="660"/>
      <c r="K5793" s="530"/>
      <c r="L5793" s="657"/>
      <c r="M5793" s="168"/>
      <c r="N5793" s="828"/>
      <c r="O5793" s="168"/>
      <c r="P5793" s="168"/>
      <c r="AB5793" s="1129" t="str">
        <f t="shared" si="110"/>
        <v/>
      </c>
    </row>
    <row r="5794" spans="1:28" ht="12.95" customHeight="1">
      <c r="A5794" s="168"/>
      <c r="B5794" s="168"/>
      <c r="C5794" s="532"/>
      <c r="D5794" s="168"/>
      <c r="E5794" s="168"/>
      <c r="F5794" s="168"/>
      <c r="G5794" s="168"/>
      <c r="H5794" s="530"/>
      <c r="I5794" s="530"/>
      <c r="J5794" s="660"/>
      <c r="K5794" s="530"/>
      <c r="L5794" s="657"/>
      <c r="M5794" s="168"/>
      <c r="N5794" s="828"/>
      <c r="O5794" s="168"/>
      <c r="P5794" s="168"/>
      <c r="AB5794" s="1129" t="str">
        <f t="shared" si="110"/>
        <v/>
      </c>
    </row>
    <row r="5795" spans="1:28" ht="12.95" customHeight="1">
      <c r="A5795" s="168"/>
      <c r="B5795" s="168"/>
      <c r="C5795" s="532"/>
      <c r="D5795" s="168"/>
      <c r="E5795" s="168"/>
      <c r="F5795" s="168"/>
      <c r="G5795" s="168"/>
      <c r="H5795" s="530"/>
      <c r="I5795" s="530"/>
      <c r="J5795" s="660"/>
      <c r="K5795" s="530"/>
      <c r="L5795" s="657"/>
      <c r="M5795" s="168"/>
      <c r="N5795" s="828"/>
      <c r="O5795" s="168"/>
      <c r="P5795" s="168"/>
      <c r="AB5795" s="1129" t="str">
        <f t="shared" si="110"/>
        <v/>
      </c>
    </row>
    <row r="5796" spans="1:28" ht="12.95" customHeight="1">
      <c r="A5796" s="168"/>
      <c r="B5796" s="168"/>
      <c r="C5796" s="532"/>
      <c r="D5796" s="168"/>
      <c r="E5796" s="168"/>
      <c r="F5796" s="168"/>
      <c r="G5796" s="168"/>
      <c r="H5796" s="530"/>
      <c r="I5796" s="530"/>
      <c r="J5796" s="660"/>
      <c r="K5796" s="530"/>
      <c r="L5796" s="657"/>
      <c r="M5796" s="168"/>
      <c r="N5796" s="828"/>
      <c r="O5796" s="168"/>
      <c r="P5796" s="168"/>
      <c r="AB5796" s="1129" t="str">
        <f t="shared" si="110"/>
        <v/>
      </c>
    </row>
    <row r="5797" spans="1:28" ht="12.95" customHeight="1">
      <c r="A5797" s="168"/>
      <c r="B5797" s="168"/>
      <c r="C5797" s="532"/>
      <c r="D5797" s="168"/>
      <c r="E5797" s="168"/>
      <c r="F5797" s="168"/>
      <c r="G5797" s="168"/>
      <c r="H5797" s="530"/>
      <c r="I5797" s="530"/>
      <c r="J5797" s="660"/>
      <c r="K5797" s="530"/>
      <c r="L5797" s="657"/>
      <c r="M5797" s="168"/>
      <c r="N5797" s="828"/>
      <c r="O5797" s="168"/>
      <c r="P5797" s="168"/>
      <c r="AB5797" s="1129" t="str">
        <f t="shared" si="110"/>
        <v/>
      </c>
    </row>
    <row r="5798" spans="1:28" ht="12.95" customHeight="1">
      <c r="A5798" s="168"/>
      <c r="B5798" s="168"/>
      <c r="C5798" s="532"/>
      <c r="D5798" s="168"/>
      <c r="E5798" s="168"/>
      <c r="F5798" s="168"/>
      <c r="G5798" s="168"/>
      <c r="H5798" s="530"/>
      <c r="I5798" s="530"/>
      <c r="J5798" s="660"/>
      <c r="K5798" s="530"/>
      <c r="L5798" s="657"/>
      <c r="M5798" s="168"/>
      <c r="N5798" s="828"/>
      <c r="O5798" s="168"/>
      <c r="P5798" s="168"/>
      <c r="AB5798" s="1129" t="str">
        <f t="shared" si="110"/>
        <v/>
      </c>
    </row>
    <row r="5799" spans="1:28" ht="12.95" customHeight="1">
      <c r="A5799" s="168"/>
      <c r="B5799" s="168"/>
      <c r="C5799" s="532"/>
      <c r="D5799" s="168"/>
      <c r="E5799" s="168"/>
      <c r="F5799" s="168"/>
      <c r="G5799" s="168"/>
      <c r="H5799" s="530"/>
      <c r="I5799" s="530"/>
      <c r="J5799" s="660"/>
      <c r="K5799" s="530"/>
      <c r="L5799" s="657"/>
      <c r="M5799" s="168"/>
      <c r="N5799" s="828"/>
      <c r="O5799" s="168"/>
      <c r="P5799" s="168"/>
      <c r="AB5799" s="1129" t="str">
        <f t="shared" si="110"/>
        <v/>
      </c>
    </row>
    <row r="5800" spans="1:28" ht="12.95" customHeight="1">
      <c r="A5800" s="168"/>
      <c r="B5800" s="168"/>
      <c r="C5800" s="532"/>
      <c r="D5800" s="168"/>
      <c r="E5800" s="168"/>
      <c r="F5800" s="168"/>
      <c r="G5800" s="168"/>
      <c r="H5800" s="530"/>
      <c r="I5800" s="530"/>
      <c r="J5800" s="660"/>
      <c r="K5800" s="530"/>
      <c r="L5800" s="657"/>
      <c r="M5800" s="168"/>
      <c r="N5800" s="828"/>
      <c r="O5800" s="168"/>
      <c r="P5800" s="168"/>
      <c r="AB5800" s="1129" t="str">
        <f t="shared" si="110"/>
        <v/>
      </c>
    </row>
    <row r="5801" spans="1:28" ht="12.95" customHeight="1">
      <c r="A5801" s="168"/>
      <c r="B5801" s="168"/>
      <c r="C5801" s="532"/>
      <c r="D5801" s="168"/>
      <c r="E5801" s="168"/>
      <c r="F5801" s="168"/>
      <c r="G5801" s="168"/>
      <c r="H5801" s="530"/>
      <c r="I5801" s="530"/>
      <c r="J5801" s="660"/>
      <c r="K5801" s="530"/>
      <c r="L5801" s="657"/>
      <c r="M5801" s="168"/>
      <c r="N5801" s="828"/>
      <c r="O5801" s="168"/>
      <c r="P5801" s="168"/>
      <c r="AB5801" s="1129" t="str">
        <f t="shared" si="110"/>
        <v/>
      </c>
    </row>
    <row r="5802" spans="1:28" ht="12.95" customHeight="1">
      <c r="A5802" s="168"/>
      <c r="B5802" s="168"/>
      <c r="C5802" s="532"/>
      <c r="D5802" s="168"/>
      <c r="E5802" s="168"/>
      <c r="F5802" s="168"/>
      <c r="G5802" s="168"/>
      <c r="H5802" s="530"/>
      <c r="I5802" s="530"/>
      <c r="J5802" s="660"/>
      <c r="K5802" s="530"/>
      <c r="L5802" s="657"/>
      <c r="M5802" s="168"/>
      <c r="N5802" s="828"/>
      <c r="O5802" s="168"/>
      <c r="P5802" s="168"/>
      <c r="AB5802" s="1129" t="str">
        <f t="shared" si="110"/>
        <v/>
      </c>
    </row>
    <row r="5803" spans="1:28" ht="12.95" customHeight="1">
      <c r="A5803" s="168"/>
      <c r="B5803" s="168"/>
      <c r="C5803" s="532"/>
      <c r="D5803" s="168"/>
      <c r="E5803" s="168"/>
      <c r="F5803" s="168"/>
      <c r="G5803" s="168"/>
      <c r="H5803" s="530"/>
      <c r="I5803" s="530"/>
      <c r="J5803" s="660"/>
      <c r="K5803" s="530"/>
      <c r="L5803" s="657"/>
      <c r="M5803" s="168"/>
      <c r="N5803" s="828"/>
      <c r="O5803" s="168"/>
      <c r="P5803" s="168"/>
      <c r="AB5803" s="1129" t="str">
        <f t="shared" si="110"/>
        <v/>
      </c>
    </row>
    <row r="5804" spans="1:28" ht="12.95" customHeight="1">
      <c r="A5804" s="168"/>
      <c r="B5804" s="168"/>
      <c r="C5804" s="532"/>
      <c r="D5804" s="168"/>
      <c r="E5804" s="168"/>
      <c r="F5804" s="168"/>
      <c r="G5804" s="168"/>
      <c r="H5804" s="530"/>
      <c r="I5804" s="530"/>
      <c r="J5804" s="660"/>
      <c r="K5804" s="530"/>
      <c r="L5804" s="657"/>
      <c r="M5804" s="168"/>
      <c r="N5804" s="828"/>
      <c r="O5804" s="168"/>
      <c r="P5804" s="168"/>
      <c r="AB5804" s="1129" t="str">
        <f t="shared" si="110"/>
        <v/>
      </c>
    </row>
    <row r="5805" spans="1:28" ht="12.95" customHeight="1">
      <c r="A5805" s="168"/>
      <c r="B5805" s="168"/>
      <c r="C5805" s="532"/>
      <c r="D5805" s="168"/>
      <c r="E5805" s="168"/>
      <c r="F5805" s="168"/>
      <c r="G5805" s="168"/>
      <c r="H5805" s="530"/>
      <c r="I5805" s="530"/>
      <c r="J5805" s="660"/>
      <c r="K5805" s="530"/>
      <c r="L5805" s="657"/>
      <c r="M5805" s="168"/>
      <c r="N5805" s="828"/>
      <c r="O5805" s="168"/>
      <c r="P5805" s="168"/>
      <c r="AB5805" s="1129" t="str">
        <f t="shared" si="110"/>
        <v/>
      </c>
    </row>
    <row r="5806" spans="1:28" ht="12.95" customHeight="1">
      <c r="A5806" s="168"/>
      <c r="B5806" s="168"/>
      <c r="C5806" s="532"/>
      <c r="D5806" s="168"/>
      <c r="E5806" s="168"/>
      <c r="F5806" s="168"/>
      <c r="G5806" s="168"/>
      <c r="H5806" s="530"/>
      <c r="I5806" s="530"/>
      <c r="J5806" s="660"/>
      <c r="K5806" s="530"/>
      <c r="L5806" s="657"/>
      <c r="M5806" s="168"/>
      <c r="N5806" s="828"/>
      <c r="O5806" s="168"/>
      <c r="P5806" s="168"/>
      <c r="AB5806" s="1129" t="str">
        <f t="shared" si="110"/>
        <v/>
      </c>
    </row>
    <row r="5807" spans="1:28" ht="12.95" customHeight="1">
      <c r="A5807" s="168"/>
      <c r="B5807" s="168"/>
      <c r="C5807" s="532"/>
      <c r="D5807" s="168"/>
      <c r="E5807" s="168"/>
      <c r="F5807" s="168"/>
      <c r="G5807" s="168"/>
      <c r="H5807" s="530"/>
      <c r="I5807" s="530"/>
      <c r="J5807" s="660"/>
      <c r="K5807" s="530"/>
      <c r="L5807" s="657"/>
      <c r="M5807" s="168"/>
      <c r="N5807" s="828"/>
      <c r="O5807" s="168"/>
      <c r="P5807" s="168"/>
      <c r="AB5807" s="1129" t="str">
        <f t="shared" si="110"/>
        <v/>
      </c>
    </row>
    <row r="5808" spans="1:28" ht="12.95" customHeight="1">
      <c r="A5808" s="168"/>
      <c r="B5808" s="168"/>
      <c r="C5808" s="532"/>
      <c r="D5808" s="168"/>
      <c r="E5808" s="168"/>
      <c r="F5808" s="168"/>
      <c r="G5808" s="168"/>
      <c r="H5808" s="530"/>
      <c r="I5808" s="530"/>
      <c r="J5808" s="660"/>
      <c r="K5808" s="530"/>
      <c r="L5808" s="657"/>
      <c r="M5808" s="168"/>
      <c r="N5808" s="828"/>
      <c r="O5808" s="168"/>
      <c r="P5808" s="168"/>
      <c r="AB5808" s="1129" t="str">
        <f t="shared" si="110"/>
        <v/>
      </c>
    </row>
    <row r="5809" spans="1:28" ht="12.95" customHeight="1">
      <c r="A5809" s="168"/>
      <c r="B5809" s="168"/>
      <c r="C5809" s="532"/>
      <c r="D5809" s="168"/>
      <c r="E5809" s="168"/>
      <c r="F5809" s="168"/>
      <c r="G5809" s="168"/>
      <c r="H5809" s="530"/>
      <c r="I5809" s="530"/>
      <c r="J5809" s="660"/>
      <c r="K5809" s="530"/>
      <c r="L5809" s="657"/>
      <c r="M5809" s="168"/>
      <c r="N5809" s="828"/>
      <c r="O5809" s="168"/>
      <c r="P5809" s="168"/>
      <c r="AB5809" s="1129" t="str">
        <f t="shared" si="110"/>
        <v/>
      </c>
    </row>
    <row r="5810" spans="1:28" ht="12.95" customHeight="1">
      <c r="A5810" s="168"/>
      <c r="B5810" s="168"/>
      <c r="C5810" s="532"/>
      <c r="D5810" s="168"/>
      <c r="E5810" s="168"/>
      <c r="F5810" s="168"/>
      <c r="G5810" s="168"/>
      <c r="H5810" s="530"/>
      <c r="I5810" s="530"/>
      <c r="J5810" s="660"/>
      <c r="K5810" s="530"/>
      <c r="L5810" s="657"/>
      <c r="M5810" s="168"/>
      <c r="N5810" s="828"/>
      <c r="O5810" s="168"/>
      <c r="P5810" s="168"/>
      <c r="AB5810" s="1129" t="str">
        <f t="shared" si="110"/>
        <v/>
      </c>
    </row>
    <row r="5811" spans="1:28" ht="12.95" customHeight="1">
      <c r="A5811" s="168"/>
      <c r="B5811" s="168"/>
      <c r="C5811" s="532"/>
      <c r="D5811" s="168"/>
      <c r="E5811" s="168"/>
      <c r="F5811" s="168"/>
      <c r="G5811" s="168"/>
      <c r="H5811" s="530"/>
      <c r="I5811" s="530"/>
      <c r="J5811" s="660"/>
      <c r="K5811" s="530"/>
      <c r="L5811" s="657"/>
      <c r="M5811" s="168"/>
      <c r="N5811" s="828"/>
      <c r="O5811" s="168"/>
      <c r="P5811" s="168"/>
      <c r="AB5811" s="1129" t="str">
        <f t="shared" si="110"/>
        <v/>
      </c>
    </row>
    <row r="5812" spans="1:28" ht="12.95" customHeight="1">
      <c r="A5812" s="168"/>
      <c r="B5812" s="168"/>
      <c r="C5812" s="532"/>
      <c r="D5812" s="168"/>
      <c r="E5812" s="168"/>
      <c r="F5812" s="168"/>
      <c r="G5812" s="168"/>
      <c r="H5812" s="530"/>
      <c r="I5812" s="530"/>
      <c r="J5812" s="660"/>
      <c r="K5812" s="530"/>
      <c r="L5812" s="657"/>
      <c r="M5812" s="168"/>
      <c r="N5812" s="828"/>
      <c r="O5812" s="168"/>
      <c r="P5812" s="168"/>
      <c r="AB5812" s="1129" t="str">
        <f t="shared" si="110"/>
        <v/>
      </c>
    </row>
    <row r="5813" spans="1:28" ht="12.95" customHeight="1">
      <c r="A5813" s="168"/>
      <c r="B5813" s="168"/>
      <c r="C5813" s="532"/>
      <c r="D5813" s="168"/>
      <c r="E5813" s="168"/>
      <c r="F5813" s="168"/>
      <c r="G5813" s="168"/>
      <c r="H5813" s="530"/>
      <c r="I5813" s="530"/>
      <c r="J5813" s="660"/>
      <c r="K5813" s="530"/>
      <c r="L5813" s="657"/>
      <c r="M5813" s="168"/>
      <c r="N5813" s="828"/>
      <c r="O5813" s="168"/>
      <c r="P5813" s="168"/>
      <c r="AB5813" s="1129" t="str">
        <f t="shared" si="110"/>
        <v/>
      </c>
    </row>
    <row r="5814" spans="1:28" ht="12.95" customHeight="1">
      <c r="A5814" s="168"/>
      <c r="B5814" s="168"/>
      <c r="C5814" s="532"/>
      <c r="D5814" s="168"/>
      <c r="E5814" s="168"/>
      <c r="F5814" s="168"/>
      <c r="G5814" s="168"/>
      <c r="H5814" s="530"/>
      <c r="I5814" s="530"/>
      <c r="J5814" s="660"/>
      <c r="K5814" s="530"/>
      <c r="L5814" s="657"/>
      <c r="M5814" s="168"/>
      <c r="N5814" s="828"/>
      <c r="O5814" s="168"/>
      <c r="P5814" s="168"/>
      <c r="AB5814" s="1129" t="str">
        <f t="shared" si="110"/>
        <v/>
      </c>
    </row>
    <row r="5815" spans="1:28" ht="12.95" customHeight="1">
      <c r="A5815" s="168"/>
      <c r="B5815" s="168"/>
      <c r="C5815" s="532"/>
      <c r="D5815" s="168"/>
      <c r="E5815" s="168"/>
      <c r="F5815" s="168"/>
      <c r="G5815" s="168"/>
      <c r="H5815" s="530"/>
      <c r="I5815" s="530"/>
      <c r="J5815" s="660"/>
      <c r="K5815" s="530"/>
      <c r="L5815" s="657"/>
      <c r="M5815" s="168"/>
      <c r="N5815" s="828"/>
      <c r="O5815" s="168"/>
      <c r="P5815" s="168"/>
      <c r="AB5815" s="1129" t="str">
        <f t="shared" si="110"/>
        <v/>
      </c>
    </row>
    <row r="5816" spans="1:28" ht="12.95" customHeight="1">
      <c r="A5816" s="168"/>
      <c r="B5816" s="168"/>
      <c r="C5816" s="532"/>
      <c r="D5816" s="168"/>
      <c r="E5816" s="168"/>
      <c r="F5816" s="168"/>
      <c r="G5816" s="168"/>
      <c r="H5816" s="530"/>
      <c r="I5816" s="530"/>
      <c r="J5816" s="660"/>
      <c r="K5816" s="530"/>
      <c r="L5816" s="657"/>
      <c r="M5816" s="168"/>
      <c r="N5816" s="828"/>
      <c r="O5816" s="168"/>
      <c r="P5816" s="168"/>
      <c r="AB5816" s="1129" t="str">
        <f t="shared" si="110"/>
        <v/>
      </c>
    </row>
    <row r="5817" spans="1:28" ht="12.95" customHeight="1">
      <c r="A5817" s="168"/>
      <c r="B5817" s="168"/>
      <c r="C5817" s="532"/>
      <c r="D5817" s="168"/>
      <c r="E5817" s="168"/>
      <c r="F5817" s="168"/>
      <c r="G5817" s="168"/>
      <c r="H5817" s="530"/>
      <c r="I5817" s="530"/>
      <c r="J5817" s="660"/>
      <c r="K5817" s="530"/>
      <c r="L5817" s="657"/>
      <c r="M5817" s="168"/>
      <c r="N5817" s="828"/>
      <c r="O5817" s="168"/>
      <c r="P5817" s="168"/>
      <c r="AB5817" s="1129" t="str">
        <f t="shared" si="110"/>
        <v/>
      </c>
    </row>
    <row r="5818" spans="1:28" ht="12.95" customHeight="1">
      <c r="A5818" s="168"/>
      <c r="B5818" s="168"/>
      <c r="C5818" s="532"/>
      <c r="D5818" s="168"/>
      <c r="E5818" s="168"/>
      <c r="F5818" s="168"/>
      <c r="G5818" s="168"/>
      <c r="H5818" s="530"/>
      <c r="I5818" s="530"/>
      <c r="J5818" s="660"/>
      <c r="K5818" s="530"/>
      <c r="L5818" s="657"/>
      <c r="M5818" s="168"/>
      <c r="N5818" s="828"/>
      <c r="O5818" s="168"/>
      <c r="P5818" s="168"/>
      <c r="AB5818" s="1129" t="str">
        <f t="shared" si="110"/>
        <v/>
      </c>
    </row>
    <row r="5819" spans="1:28" ht="12.95" customHeight="1">
      <c r="A5819" s="168"/>
      <c r="B5819" s="168"/>
      <c r="C5819" s="532"/>
      <c r="D5819" s="168"/>
      <c r="E5819" s="168"/>
      <c r="F5819" s="168"/>
      <c r="G5819" s="168"/>
      <c r="H5819" s="530"/>
      <c r="I5819" s="530"/>
      <c r="J5819" s="660"/>
      <c r="K5819" s="530"/>
      <c r="L5819" s="657"/>
      <c r="M5819" s="168"/>
      <c r="N5819" s="828"/>
      <c r="O5819" s="168"/>
      <c r="P5819" s="168"/>
      <c r="AB5819" s="1129" t="str">
        <f t="shared" si="110"/>
        <v/>
      </c>
    </row>
    <row r="5820" spans="1:28" ht="12.95" customHeight="1">
      <c r="A5820" s="168"/>
      <c r="B5820" s="168"/>
      <c r="C5820" s="532"/>
      <c r="D5820" s="168"/>
      <c r="E5820" s="168"/>
      <c r="F5820" s="168"/>
      <c r="G5820" s="168"/>
      <c r="H5820" s="530"/>
      <c r="I5820" s="530"/>
      <c r="J5820" s="660"/>
      <c r="K5820" s="530"/>
      <c r="L5820" s="657"/>
      <c r="M5820" s="168"/>
      <c r="N5820" s="828"/>
      <c r="O5820" s="168"/>
      <c r="P5820" s="168"/>
      <c r="AB5820" s="1129" t="str">
        <f t="shared" si="110"/>
        <v/>
      </c>
    </row>
    <row r="5821" spans="1:28" ht="12.95" customHeight="1">
      <c r="A5821" s="168"/>
      <c r="B5821" s="168"/>
      <c r="C5821" s="532"/>
      <c r="D5821" s="168"/>
      <c r="E5821" s="168"/>
      <c r="F5821" s="168"/>
      <c r="G5821" s="168"/>
      <c r="H5821" s="530"/>
      <c r="I5821" s="530"/>
      <c r="J5821" s="660"/>
      <c r="K5821" s="530"/>
      <c r="L5821" s="657"/>
      <c r="M5821" s="168"/>
      <c r="N5821" s="828"/>
      <c r="O5821" s="168"/>
      <c r="P5821" s="168"/>
      <c r="AB5821" s="1129" t="str">
        <f t="shared" si="110"/>
        <v/>
      </c>
    </row>
    <row r="5822" spans="1:28" ht="12.95" customHeight="1">
      <c r="A5822" s="168"/>
      <c r="B5822" s="168"/>
      <c r="C5822" s="532"/>
      <c r="D5822" s="168"/>
      <c r="E5822" s="168"/>
      <c r="F5822" s="168"/>
      <c r="G5822" s="168"/>
      <c r="H5822" s="530"/>
      <c r="I5822" s="530"/>
      <c r="J5822" s="660"/>
      <c r="K5822" s="530"/>
      <c r="L5822" s="657"/>
      <c r="M5822" s="168"/>
      <c r="N5822" s="828"/>
      <c r="O5822" s="168"/>
      <c r="P5822" s="168"/>
      <c r="AB5822" s="1129" t="str">
        <f t="shared" si="110"/>
        <v/>
      </c>
    </row>
    <row r="5823" spans="1:28" ht="12.95" customHeight="1">
      <c r="A5823" s="168"/>
      <c r="B5823" s="168"/>
      <c r="C5823" s="532"/>
      <c r="D5823" s="168"/>
      <c r="E5823" s="168"/>
      <c r="F5823" s="168"/>
      <c r="G5823" s="168"/>
      <c r="H5823" s="530"/>
      <c r="I5823" s="530"/>
      <c r="J5823" s="660"/>
      <c r="K5823" s="530"/>
      <c r="L5823" s="657"/>
      <c r="M5823" s="168"/>
      <c r="N5823" s="828"/>
      <c r="O5823" s="168"/>
      <c r="P5823" s="168"/>
      <c r="AB5823" s="1129" t="str">
        <f t="shared" si="110"/>
        <v/>
      </c>
    </row>
    <row r="5824" spans="1:28" ht="12.95" customHeight="1">
      <c r="A5824" s="168"/>
      <c r="B5824" s="168"/>
      <c r="C5824" s="532"/>
      <c r="D5824" s="168"/>
      <c r="E5824" s="168"/>
      <c r="F5824" s="168"/>
      <c r="G5824" s="168"/>
      <c r="H5824" s="530"/>
      <c r="I5824" s="530"/>
      <c r="J5824" s="660"/>
      <c r="K5824" s="530"/>
      <c r="L5824" s="657"/>
      <c r="M5824" s="168"/>
      <c r="N5824" s="828"/>
      <c r="O5824" s="168"/>
      <c r="P5824" s="168"/>
      <c r="AB5824" s="1129" t="str">
        <f t="shared" si="110"/>
        <v/>
      </c>
    </row>
    <row r="5825" spans="1:28" ht="12.95" customHeight="1">
      <c r="A5825" s="168"/>
      <c r="B5825" s="168"/>
      <c r="C5825" s="532"/>
      <c r="D5825" s="168"/>
      <c r="E5825" s="168"/>
      <c r="F5825" s="168"/>
      <c r="G5825" s="168"/>
      <c r="H5825" s="530"/>
      <c r="I5825" s="530"/>
      <c r="J5825" s="660"/>
      <c r="K5825" s="530"/>
      <c r="L5825" s="657"/>
      <c r="M5825" s="168"/>
      <c r="N5825" s="828"/>
      <c r="O5825" s="168"/>
      <c r="P5825" s="168"/>
      <c r="AB5825" s="1129" t="str">
        <f t="shared" si="110"/>
        <v/>
      </c>
    </row>
    <row r="5826" spans="1:28" ht="12.95" customHeight="1">
      <c r="A5826" s="168"/>
      <c r="B5826" s="168"/>
      <c r="C5826" s="532"/>
      <c r="D5826" s="168"/>
      <c r="E5826" s="168"/>
      <c r="F5826" s="168"/>
      <c r="G5826" s="168"/>
      <c r="H5826" s="530"/>
      <c r="I5826" s="530"/>
      <c r="J5826" s="660"/>
      <c r="K5826" s="530"/>
      <c r="L5826" s="657"/>
      <c r="M5826" s="168"/>
      <c r="N5826" s="828"/>
      <c r="O5826" s="168"/>
      <c r="P5826" s="168"/>
      <c r="AB5826" s="1129" t="str">
        <f t="shared" si="110"/>
        <v/>
      </c>
    </row>
    <row r="5827" spans="1:28" ht="12.95" customHeight="1">
      <c r="A5827" s="168"/>
      <c r="B5827" s="168"/>
      <c r="C5827" s="532"/>
      <c r="D5827" s="168"/>
      <c r="E5827" s="168"/>
      <c r="F5827" s="168"/>
      <c r="G5827" s="168"/>
      <c r="H5827" s="530"/>
      <c r="I5827" s="530"/>
      <c r="J5827" s="660"/>
      <c r="K5827" s="530"/>
      <c r="L5827" s="657"/>
      <c r="M5827" s="168"/>
      <c r="N5827" s="828"/>
      <c r="O5827" s="168"/>
      <c r="P5827" s="168"/>
      <c r="AB5827" s="1129" t="str">
        <f t="shared" si="110"/>
        <v/>
      </c>
    </row>
    <row r="5828" spans="1:28" ht="12.95" customHeight="1">
      <c r="A5828" s="168"/>
      <c r="B5828" s="168"/>
      <c r="C5828" s="532"/>
      <c r="D5828" s="168"/>
      <c r="E5828" s="168"/>
      <c r="F5828" s="168"/>
      <c r="G5828" s="168"/>
      <c r="H5828" s="530"/>
      <c r="I5828" s="530"/>
      <c r="J5828" s="660"/>
      <c r="K5828" s="530"/>
      <c r="L5828" s="657"/>
      <c r="M5828" s="168"/>
      <c r="N5828" s="828"/>
      <c r="O5828" s="168"/>
      <c r="P5828" s="168"/>
      <c r="AB5828" s="1129" t="str">
        <f t="shared" si="110"/>
        <v/>
      </c>
    </row>
    <row r="5829" spans="1:28" ht="12.95" customHeight="1">
      <c r="A5829" s="168"/>
      <c r="B5829" s="168"/>
      <c r="C5829" s="532"/>
      <c r="D5829" s="168"/>
      <c r="E5829" s="168"/>
      <c r="F5829" s="168"/>
      <c r="G5829" s="168"/>
      <c r="H5829" s="530"/>
      <c r="I5829" s="530"/>
      <c r="J5829" s="660"/>
      <c r="K5829" s="530"/>
      <c r="L5829" s="657"/>
      <c r="M5829" s="168"/>
      <c r="N5829" s="828"/>
      <c r="O5829" s="168"/>
      <c r="P5829" s="168"/>
      <c r="AB5829" s="1129" t="str">
        <f t="shared" si="110"/>
        <v/>
      </c>
    </row>
    <row r="5830" spans="1:28" ht="12.95" customHeight="1">
      <c r="A5830" s="168"/>
      <c r="B5830" s="168"/>
      <c r="C5830" s="532"/>
      <c r="D5830" s="168"/>
      <c r="E5830" s="168"/>
      <c r="F5830" s="168"/>
      <c r="G5830" s="168"/>
      <c r="H5830" s="530"/>
      <c r="I5830" s="530"/>
      <c r="J5830" s="660"/>
      <c r="K5830" s="530"/>
      <c r="L5830" s="657"/>
      <c r="M5830" s="168"/>
      <c r="N5830" s="828"/>
      <c r="O5830" s="168"/>
      <c r="P5830" s="168"/>
      <c r="AB5830" s="1129" t="str">
        <f t="shared" si="110"/>
        <v/>
      </c>
    </row>
    <row r="5831" spans="1:28" ht="12.95" customHeight="1">
      <c r="A5831" s="168"/>
      <c r="B5831" s="168"/>
      <c r="C5831" s="532"/>
      <c r="D5831" s="168"/>
      <c r="E5831" s="168"/>
      <c r="F5831" s="168"/>
      <c r="G5831" s="168"/>
      <c r="H5831" s="530"/>
      <c r="I5831" s="530"/>
      <c r="J5831" s="660"/>
      <c r="K5831" s="530"/>
      <c r="L5831" s="657"/>
      <c r="M5831" s="168"/>
      <c r="N5831" s="828"/>
      <c r="O5831" s="168"/>
      <c r="P5831" s="168"/>
      <c r="AB5831" s="1129" t="str">
        <f t="shared" si="110"/>
        <v/>
      </c>
    </row>
    <row r="5832" spans="1:28" ht="12.95" customHeight="1">
      <c r="A5832" s="168"/>
      <c r="B5832" s="168"/>
      <c r="C5832" s="532"/>
      <c r="D5832" s="168"/>
      <c r="E5832" s="168"/>
      <c r="F5832" s="168"/>
      <c r="G5832" s="168"/>
      <c r="H5832" s="530"/>
      <c r="I5832" s="530"/>
      <c r="J5832" s="660"/>
      <c r="K5832" s="530"/>
      <c r="L5832" s="657"/>
      <c r="M5832" s="168"/>
      <c r="N5832" s="828"/>
      <c r="O5832" s="168"/>
      <c r="P5832" s="168"/>
      <c r="AB5832" s="1129" t="str">
        <f t="shared" si="110"/>
        <v/>
      </c>
    </row>
    <row r="5833" spans="1:28" ht="12.95" customHeight="1">
      <c r="A5833" s="168"/>
      <c r="B5833" s="168"/>
      <c r="C5833" s="532"/>
      <c r="D5833" s="168"/>
      <c r="E5833" s="168"/>
      <c r="F5833" s="168"/>
      <c r="G5833" s="168"/>
      <c r="H5833" s="530"/>
      <c r="I5833" s="530"/>
      <c r="J5833" s="660"/>
      <c r="K5833" s="530"/>
      <c r="L5833" s="657"/>
      <c r="M5833" s="168"/>
      <c r="N5833" s="828"/>
      <c r="O5833" s="168"/>
      <c r="P5833" s="168"/>
      <c r="AB5833" s="1129" t="str">
        <f t="shared" si="110"/>
        <v/>
      </c>
    </row>
    <row r="5834" spans="1:28" ht="12.95" customHeight="1">
      <c r="A5834" s="168"/>
      <c r="B5834" s="168"/>
      <c r="C5834" s="532"/>
      <c r="D5834" s="168"/>
      <c r="E5834" s="168"/>
      <c r="F5834" s="168"/>
      <c r="G5834" s="168"/>
      <c r="H5834" s="530"/>
      <c r="I5834" s="530"/>
      <c r="J5834" s="660"/>
      <c r="K5834" s="530"/>
      <c r="L5834" s="657"/>
      <c r="M5834" s="168"/>
      <c r="N5834" s="828"/>
      <c r="O5834" s="168"/>
      <c r="P5834" s="168"/>
      <c r="AB5834" s="1129" t="str">
        <f t="shared" si="110"/>
        <v/>
      </c>
    </row>
    <row r="5835" spans="1:28" ht="12.95" customHeight="1">
      <c r="A5835" s="168"/>
      <c r="B5835" s="168"/>
      <c r="C5835" s="532"/>
      <c r="D5835" s="168"/>
      <c r="E5835" s="168"/>
      <c r="F5835" s="168"/>
      <c r="G5835" s="168"/>
      <c r="H5835" s="530"/>
      <c r="I5835" s="530"/>
      <c r="J5835" s="660"/>
      <c r="K5835" s="530"/>
      <c r="L5835" s="657"/>
      <c r="M5835" s="168"/>
      <c r="N5835" s="828"/>
      <c r="O5835" s="168"/>
      <c r="P5835" s="168"/>
      <c r="AB5835" s="1129" t="str">
        <f t="shared" ref="AB5835:AB5898" si="111">IF(TRIM(A5835)="","",CONCATENATE(TRIM(D5835),TRIM(E5835)))</f>
        <v/>
      </c>
    </row>
    <row r="5836" spans="1:28" ht="12.95" customHeight="1">
      <c r="A5836" s="168"/>
      <c r="B5836" s="168"/>
      <c r="C5836" s="532"/>
      <c r="D5836" s="168"/>
      <c r="E5836" s="168"/>
      <c r="F5836" s="168"/>
      <c r="G5836" s="168"/>
      <c r="H5836" s="530"/>
      <c r="I5836" s="530"/>
      <c r="J5836" s="660"/>
      <c r="K5836" s="530"/>
      <c r="L5836" s="657"/>
      <c r="M5836" s="168"/>
      <c r="N5836" s="828"/>
      <c r="O5836" s="168"/>
      <c r="P5836" s="168"/>
      <c r="AB5836" s="1129" t="str">
        <f t="shared" si="111"/>
        <v/>
      </c>
    </row>
    <row r="5837" spans="1:28" ht="12.95" customHeight="1">
      <c r="A5837" s="168"/>
      <c r="B5837" s="168"/>
      <c r="C5837" s="532"/>
      <c r="D5837" s="168"/>
      <c r="E5837" s="168"/>
      <c r="F5837" s="168"/>
      <c r="G5837" s="168"/>
      <c r="H5837" s="530"/>
      <c r="I5837" s="530"/>
      <c r="J5837" s="660"/>
      <c r="K5837" s="530"/>
      <c r="L5837" s="657"/>
      <c r="M5837" s="168"/>
      <c r="N5837" s="828"/>
      <c r="O5837" s="168"/>
      <c r="P5837" s="168"/>
      <c r="AB5837" s="1129" t="str">
        <f t="shared" si="111"/>
        <v/>
      </c>
    </row>
    <row r="5838" spans="1:28" ht="12.95" customHeight="1">
      <c r="A5838" s="168"/>
      <c r="B5838" s="168"/>
      <c r="C5838" s="532"/>
      <c r="D5838" s="168"/>
      <c r="E5838" s="168"/>
      <c r="F5838" s="168"/>
      <c r="G5838" s="168"/>
      <c r="H5838" s="530"/>
      <c r="I5838" s="530"/>
      <c r="J5838" s="660"/>
      <c r="K5838" s="530"/>
      <c r="L5838" s="657"/>
      <c r="M5838" s="168"/>
      <c r="N5838" s="828"/>
      <c r="O5838" s="168"/>
      <c r="P5838" s="168"/>
      <c r="AB5838" s="1129" t="str">
        <f t="shared" si="111"/>
        <v/>
      </c>
    </row>
    <row r="5839" spans="1:28" ht="12.95" customHeight="1">
      <c r="A5839" s="168"/>
      <c r="B5839" s="168"/>
      <c r="C5839" s="532"/>
      <c r="D5839" s="168"/>
      <c r="E5839" s="168"/>
      <c r="F5839" s="168"/>
      <c r="G5839" s="168"/>
      <c r="H5839" s="530"/>
      <c r="I5839" s="530"/>
      <c r="J5839" s="660"/>
      <c r="K5839" s="530"/>
      <c r="L5839" s="657"/>
      <c r="M5839" s="168"/>
      <c r="N5839" s="828"/>
      <c r="O5839" s="168"/>
      <c r="P5839" s="168"/>
      <c r="AB5839" s="1129" t="str">
        <f t="shared" si="111"/>
        <v/>
      </c>
    </row>
    <row r="5840" spans="1:28" ht="12.95" customHeight="1">
      <c r="A5840" s="168"/>
      <c r="B5840" s="168"/>
      <c r="C5840" s="532"/>
      <c r="D5840" s="168"/>
      <c r="E5840" s="168"/>
      <c r="F5840" s="168"/>
      <c r="G5840" s="168"/>
      <c r="H5840" s="530"/>
      <c r="I5840" s="530"/>
      <c r="J5840" s="660"/>
      <c r="K5840" s="530"/>
      <c r="L5840" s="657"/>
      <c r="M5840" s="168"/>
      <c r="N5840" s="828"/>
      <c r="O5840" s="168"/>
      <c r="P5840" s="168"/>
      <c r="AB5840" s="1129" t="str">
        <f t="shared" si="111"/>
        <v/>
      </c>
    </row>
    <row r="5841" spans="1:28" ht="12.95" customHeight="1">
      <c r="A5841" s="168"/>
      <c r="B5841" s="168"/>
      <c r="C5841" s="532"/>
      <c r="D5841" s="168"/>
      <c r="E5841" s="168"/>
      <c r="F5841" s="168"/>
      <c r="G5841" s="168"/>
      <c r="H5841" s="530"/>
      <c r="I5841" s="530"/>
      <c r="J5841" s="660"/>
      <c r="K5841" s="530"/>
      <c r="L5841" s="657"/>
      <c r="M5841" s="168"/>
      <c r="N5841" s="828"/>
      <c r="O5841" s="168"/>
      <c r="P5841" s="168"/>
      <c r="AB5841" s="1129" t="str">
        <f t="shared" si="111"/>
        <v/>
      </c>
    </row>
    <row r="5842" spans="1:28" ht="12.95" customHeight="1">
      <c r="A5842" s="168"/>
      <c r="B5842" s="168"/>
      <c r="C5842" s="532"/>
      <c r="D5842" s="168"/>
      <c r="E5842" s="168"/>
      <c r="F5842" s="168"/>
      <c r="G5842" s="168"/>
      <c r="H5842" s="530"/>
      <c r="I5842" s="530"/>
      <c r="J5842" s="660"/>
      <c r="K5842" s="530"/>
      <c r="L5842" s="657"/>
      <c r="M5842" s="168"/>
      <c r="N5842" s="828"/>
      <c r="O5842" s="168"/>
      <c r="P5842" s="168"/>
      <c r="AB5842" s="1129" t="str">
        <f t="shared" si="111"/>
        <v/>
      </c>
    </row>
    <row r="5843" spans="1:28" ht="12.95" customHeight="1">
      <c r="A5843" s="168"/>
      <c r="B5843" s="168"/>
      <c r="C5843" s="532"/>
      <c r="D5843" s="168"/>
      <c r="E5843" s="168"/>
      <c r="F5843" s="168"/>
      <c r="G5843" s="168"/>
      <c r="H5843" s="530"/>
      <c r="I5843" s="530"/>
      <c r="J5843" s="660"/>
      <c r="K5843" s="530"/>
      <c r="L5843" s="657"/>
      <c r="M5843" s="168"/>
      <c r="N5843" s="828"/>
      <c r="O5843" s="168"/>
      <c r="P5843" s="168"/>
      <c r="AB5843" s="1129" t="str">
        <f t="shared" si="111"/>
        <v/>
      </c>
    </row>
    <row r="5844" spans="1:28" ht="12.95" customHeight="1">
      <c r="A5844" s="168"/>
      <c r="B5844" s="168"/>
      <c r="C5844" s="532"/>
      <c r="D5844" s="168"/>
      <c r="E5844" s="168"/>
      <c r="F5844" s="168"/>
      <c r="G5844" s="168"/>
      <c r="H5844" s="530"/>
      <c r="I5844" s="530"/>
      <c r="J5844" s="660"/>
      <c r="K5844" s="530"/>
      <c r="L5844" s="657"/>
      <c r="M5844" s="168"/>
      <c r="N5844" s="828"/>
      <c r="O5844" s="168"/>
      <c r="P5844" s="168"/>
      <c r="AB5844" s="1129" t="str">
        <f t="shared" si="111"/>
        <v/>
      </c>
    </row>
    <row r="5845" spans="1:28" ht="12.95" customHeight="1">
      <c r="A5845" s="168"/>
      <c r="B5845" s="168"/>
      <c r="C5845" s="532"/>
      <c r="D5845" s="168"/>
      <c r="E5845" s="168"/>
      <c r="F5845" s="168"/>
      <c r="G5845" s="168"/>
      <c r="H5845" s="530"/>
      <c r="I5845" s="530"/>
      <c r="J5845" s="660"/>
      <c r="K5845" s="530"/>
      <c r="L5845" s="657"/>
      <c r="M5845" s="168"/>
      <c r="N5845" s="828"/>
      <c r="O5845" s="168"/>
      <c r="P5845" s="168"/>
      <c r="AB5845" s="1129" t="str">
        <f t="shared" si="111"/>
        <v/>
      </c>
    </row>
    <row r="5846" spans="1:28" ht="12.95" customHeight="1">
      <c r="A5846" s="168"/>
      <c r="B5846" s="168"/>
      <c r="C5846" s="532"/>
      <c r="D5846" s="168"/>
      <c r="E5846" s="168"/>
      <c r="F5846" s="168"/>
      <c r="G5846" s="168"/>
      <c r="H5846" s="530"/>
      <c r="I5846" s="530"/>
      <c r="J5846" s="660"/>
      <c r="K5846" s="530"/>
      <c r="L5846" s="657"/>
      <c r="M5846" s="168"/>
      <c r="N5846" s="828"/>
      <c r="O5846" s="168"/>
      <c r="P5846" s="168"/>
      <c r="AB5846" s="1129" t="str">
        <f t="shared" si="111"/>
        <v/>
      </c>
    </row>
    <row r="5847" spans="1:28" ht="12.95" customHeight="1">
      <c r="A5847" s="168"/>
      <c r="B5847" s="168"/>
      <c r="C5847" s="532"/>
      <c r="D5847" s="168"/>
      <c r="E5847" s="168"/>
      <c r="F5847" s="168"/>
      <c r="G5847" s="168"/>
      <c r="H5847" s="530"/>
      <c r="I5847" s="530"/>
      <c r="J5847" s="660"/>
      <c r="K5847" s="530"/>
      <c r="L5847" s="657"/>
      <c r="M5847" s="168"/>
      <c r="N5847" s="828"/>
      <c r="O5847" s="168"/>
      <c r="P5847" s="168"/>
      <c r="AB5847" s="1129" t="str">
        <f t="shared" si="111"/>
        <v/>
      </c>
    </row>
    <row r="5848" spans="1:28" ht="12.95" customHeight="1">
      <c r="A5848" s="168"/>
      <c r="B5848" s="168"/>
      <c r="C5848" s="532"/>
      <c r="D5848" s="168"/>
      <c r="E5848" s="168"/>
      <c r="F5848" s="168"/>
      <c r="G5848" s="168"/>
      <c r="H5848" s="530"/>
      <c r="I5848" s="530"/>
      <c r="J5848" s="660"/>
      <c r="K5848" s="530"/>
      <c r="L5848" s="657"/>
      <c r="M5848" s="168"/>
      <c r="N5848" s="828"/>
      <c r="O5848" s="168"/>
      <c r="P5848" s="168"/>
      <c r="AB5848" s="1129" t="str">
        <f t="shared" si="111"/>
        <v/>
      </c>
    </row>
    <row r="5849" spans="1:28" ht="12.95" customHeight="1">
      <c r="A5849" s="168"/>
      <c r="B5849" s="168"/>
      <c r="C5849" s="532"/>
      <c r="D5849" s="168"/>
      <c r="E5849" s="168"/>
      <c r="F5849" s="168"/>
      <c r="G5849" s="168"/>
      <c r="H5849" s="530"/>
      <c r="I5849" s="530"/>
      <c r="J5849" s="660"/>
      <c r="K5849" s="530"/>
      <c r="L5849" s="657"/>
      <c r="M5849" s="168"/>
      <c r="N5849" s="828"/>
      <c r="O5849" s="168"/>
      <c r="P5849" s="168"/>
      <c r="AB5849" s="1129" t="str">
        <f t="shared" si="111"/>
        <v/>
      </c>
    </row>
    <row r="5850" spans="1:28" ht="12.95" customHeight="1">
      <c r="A5850" s="168"/>
      <c r="B5850" s="168"/>
      <c r="C5850" s="532"/>
      <c r="D5850" s="168"/>
      <c r="E5850" s="168"/>
      <c r="F5850" s="168"/>
      <c r="G5850" s="168"/>
      <c r="H5850" s="530"/>
      <c r="I5850" s="530"/>
      <c r="J5850" s="660"/>
      <c r="K5850" s="530"/>
      <c r="L5850" s="657"/>
      <c r="M5850" s="168"/>
      <c r="N5850" s="828"/>
      <c r="O5850" s="168"/>
      <c r="P5850" s="168"/>
      <c r="AB5850" s="1129" t="str">
        <f t="shared" si="111"/>
        <v/>
      </c>
    </row>
    <row r="5851" spans="1:28" ht="12.95" customHeight="1">
      <c r="A5851" s="168"/>
      <c r="B5851" s="168"/>
      <c r="C5851" s="532"/>
      <c r="D5851" s="168"/>
      <c r="E5851" s="168"/>
      <c r="F5851" s="168"/>
      <c r="G5851" s="168"/>
      <c r="H5851" s="530"/>
      <c r="I5851" s="530"/>
      <c r="J5851" s="660"/>
      <c r="K5851" s="530"/>
      <c r="L5851" s="657"/>
      <c r="M5851" s="168"/>
      <c r="N5851" s="828"/>
      <c r="O5851" s="168"/>
      <c r="P5851" s="168"/>
      <c r="AB5851" s="1129" t="str">
        <f t="shared" si="111"/>
        <v/>
      </c>
    </row>
    <row r="5852" spans="1:28" ht="12.95" customHeight="1">
      <c r="A5852" s="168"/>
      <c r="B5852" s="168"/>
      <c r="C5852" s="532"/>
      <c r="D5852" s="168"/>
      <c r="E5852" s="168"/>
      <c r="F5852" s="168"/>
      <c r="G5852" s="168"/>
      <c r="H5852" s="530"/>
      <c r="I5852" s="530"/>
      <c r="J5852" s="660"/>
      <c r="K5852" s="530"/>
      <c r="L5852" s="657"/>
      <c r="M5852" s="168"/>
      <c r="N5852" s="828"/>
      <c r="O5852" s="168"/>
      <c r="P5852" s="168"/>
      <c r="AB5852" s="1129" t="str">
        <f t="shared" si="111"/>
        <v/>
      </c>
    </row>
    <row r="5853" spans="1:28" ht="12.95" customHeight="1">
      <c r="A5853" s="168"/>
      <c r="B5853" s="168"/>
      <c r="C5853" s="532"/>
      <c r="D5853" s="168"/>
      <c r="E5853" s="168"/>
      <c r="F5853" s="168"/>
      <c r="G5853" s="168"/>
      <c r="H5853" s="530"/>
      <c r="I5853" s="530"/>
      <c r="J5853" s="660"/>
      <c r="K5853" s="530"/>
      <c r="L5853" s="657"/>
      <c r="M5853" s="168"/>
      <c r="N5853" s="828"/>
      <c r="O5853" s="168"/>
      <c r="P5853" s="168"/>
      <c r="AB5853" s="1129" t="str">
        <f t="shared" si="111"/>
        <v/>
      </c>
    </row>
    <row r="5854" spans="1:28" ht="12.95" customHeight="1">
      <c r="A5854" s="168"/>
      <c r="B5854" s="168"/>
      <c r="C5854" s="532"/>
      <c r="D5854" s="168"/>
      <c r="E5854" s="168"/>
      <c r="F5854" s="168"/>
      <c r="G5854" s="168"/>
      <c r="H5854" s="530"/>
      <c r="I5854" s="530"/>
      <c r="J5854" s="660"/>
      <c r="K5854" s="530"/>
      <c r="L5854" s="657"/>
      <c r="M5854" s="168"/>
      <c r="N5854" s="828"/>
      <c r="O5854" s="168"/>
      <c r="P5854" s="168"/>
      <c r="AB5854" s="1129" t="str">
        <f t="shared" si="111"/>
        <v/>
      </c>
    </row>
    <row r="5855" spans="1:28" ht="12.95" customHeight="1">
      <c r="A5855" s="168"/>
      <c r="B5855" s="168"/>
      <c r="C5855" s="532"/>
      <c r="D5855" s="168"/>
      <c r="E5855" s="168"/>
      <c r="F5855" s="168"/>
      <c r="G5855" s="168"/>
      <c r="H5855" s="530"/>
      <c r="I5855" s="530"/>
      <c r="J5855" s="660"/>
      <c r="K5855" s="530"/>
      <c r="L5855" s="657"/>
      <c r="M5855" s="168"/>
      <c r="N5855" s="828"/>
      <c r="O5855" s="168"/>
      <c r="P5855" s="168"/>
      <c r="AB5855" s="1129" t="str">
        <f t="shared" si="111"/>
        <v/>
      </c>
    </row>
    <row r="5856" spans="1:28" ht="12.95" customHeight="1">
      <c r="A5856" s="168"/>
      <c r="B5856" s="168"/>
      <c r="C5856" s="532"/>
      <c r="D5856" s="168"/>
      <c r="E5856" s="168"/>
      <c r="F5856" s="168"/>
      <c r="G5856" s="168"/>
      <c r="H5856" s="530"/>
      <c r="I5856" s="530"/>
      <c r="J5856" s="660"/>
      <c r="K5856" s="530"/>
      <c r="L5856" s="657"/>
      <c r="M5856" s="168"/>
      <c r="N5856" s="828"/>
      <c r="O5856" s="168"/>
      <c r="P5856" s="168"/>
      <c r="AB5856" s="1129" t="str">
        <f t="shared" si="111"/>
        <v/>
      </c>
    </row>
    <row r="5857" spans="1:28" ht="12.95" customHeight="1">
      <c r="A5857" s="168"/>
      <c r="B5857" s="168"/>
      <c r="C5857" s="532"/>
      <c r="D5857" s="168"/>
      <c r="E5857" s="168"/>
      <c r="F5857" s="168"/>
      <c r="G5857" s="168"/>
      <c r="H5857" s="530"/>
      <c r="I5857" s="530"/>
      <c r="J5857" s="660"/>
      <c r="K5857" s="530"/>
      <c r="L5857" s="657"/>
      <c r="M5857" s="168"/>
      <c r="N5857" s="828"/>
      <c r="O5857" s="168"/>
      <c r="P5857" s="168"/>
      <c r="AB5857" s="1129" t="str">
        <f t="shared" si="111"/>
        <v/>
      </c>
    </row>
    <row r="5858" spans="1:28" ht="12.95" customHeight="1">
      <c r="A5858" s="168"/>
      <c r="B5858" s="168"/>
      <c r="C5858" s="532"/>
      <c r="D5858" s="168"/>
      <c r="E5858" s="168"/>
      <c r="F5858" s="168"/>
      <c r="G5858" s="168"/>
      <c r="H5858" s="530"/>
      <c r="I5858" s="530"/>
      <c r="J5858" s="660"/>
      <c r="K5858" s="530"/>
      <c r="L5858" s="657"/>
      <c r="M5858" s="168"/>
      <c r="N5858" s="828"/>
      <c r="O5858" s="168"/>
      <c r="P5858" s="168"/>
      <c r="AB5858" s="1129" t="str">
        <f t="shared" si="111"/>
        <v/>
      </c>
    </row>
    <row r="5859" spans="1:28" ht="12.95" customHeight="1">
      <c r="A5859" s="168"/>
      <c r="B5859" s="168"/>
      <c r="C5859" s="532"/>
      <c r="D5859" s="168"/>
      <c r="E5859" s="168"/>
      <c r="F5859" s="168"/>
      <c r="G5859" s="168"/>
      <c r="H5859" s="530"/>
      <c r="I5859" s="530"/>
      <c r="J5859" s="660"/>
      <c r="K5859" s="530"/>
      <c r="L5859" s="657"/>
      <c r="M5859" s="168"/>
      <c r="N5859" s="828"/>
      <c r="O5859" s="168"/>
      <c r="P5859" s="168"/>
      <c r="AB5859" s="1129" t="str">
        <f t="shared" si="111"/>
        <v/>
      </c>
    </row>
    <row r="5860" spans="1:28" ht="12.95" customHeight="1">
      <c r="A5860" s="168"/>
      <c r="B5860" s="168"/>
      <c r="C5860" s="532"/>
      <c r="D5860" s="168"/>
      <c r="E5860" s="168"/>
      <c r="F5860" s="168"/>
      <c r="G5860" s="168"/>
      <c r="H5860" s="530"/>
      <c r="I5860" s="530"/>
      <c r="J5860" s="660"/>
      <c r="K5860" s="530"/>
      <c r="L5860" s="657"/>
      <c r="M5860" s="168"/>
      <c r="N5860" s="828"/>
      <c r="O5860" s="168"/>
      <c r="P5860" s="168"/>
      <c r="AB5860" s="1129" t="str">
        <f t="shared" si="111"/>
        <v/>
      </c>
    </row>
    <row r="5861" spans="1:28" ht="12.95" customHeight="1">
      <c r="A5861" s="168"/>
      <c r="B5861" s="168"/>
      <c r="C5861" s="532"/>
      <c r="D5861" s="168"/>
      <c r="E5861" s="168"/>
      <c r="F5861" s="168"/>
      <c r="G5861" s="168"/>
      <c r="H5861" s="530"/>
      <c r="I5861" s="530"/>
      <c r="J5861" s="660"/>
      <c r="K5861" s="530"/>
      <c r="L5861" s="657"/>
      <c r="M5861" s="168"/>
      <c r="N5861" s="828"/>
      <c r="O5861" s="168"/>
      <c r="P5861" s="168"/>
      <c r="AB5861" s="1129" t="str">
        <f t="shared" si="111"/>
        <v/>
      </c>
    </row>
    <row r="5862" spans="1:28" ht="12.95" customHeight="1">
      <c r="A5862" s="168"/>
      <c r="B5862" s="168"/>
      <c r="C5862" s="532"/>
      <c r="D5862" s="168"/>
      <c r="E5862" s="168"/>
      <c r="F5862" s="168"/>
      <c r="G5862" s="168"/>
      <c r="H5862" s="530"/>
      <c r="I5862" s="530"/>
      <c r="J5862" s="660"/>
      <c r="K5862" s="530"/>
      <c r="L5862" s="657"/>
      <c r="M5862" s="168"/>
      <c r="N5862" s="828"/>
      <c r="O5862" s="168"/>
      <c r="P5862" s="168"/>
      <c r="AB5862" s="1129" t="str">
        <f t="shared" si="111"/>
        <v/>
      </c>
    </row>
    <row r="5863" spans="1:28" ht="12.95" customHeight="1">
      <c r="A5863" s="168"/>
      <c r="B5863" s="168"/>
      <c r="C5863" s="532"/>
      <c r="D5863" s="168"/>
      <c r="E5863" s="168"/>
      <c r="F5863" s="168"/>
      <c r="G5863" s="168"/>
      <c r="H5863" s="530"/>
      <c r="I5863" s="530"/>
      <c r="J5863" s="660"/>
      <c r="K5863" s="530"/>
      <c r="L5863" s="657"/>
      <c r="M5863" s="168"/>
      <c r="N5863" s="828"/>
      <c r="O5863" s="168"/>
      <c r="P5863" s="168"/>
      <c r="AB5863" s="1129" t="str">
        <f t="shared" si="111"/>
        <v/>
      </c>
    </row>
    <row r="5864" spans="1:28" ht="12.95" customHeight="1">
      <c r="A5864" s="168"/>
      <c r="B5864" s="168"/>
      <c r="C5864" s="532"/>
      <c r="D5864" s="168"/>
      <c r="E5864" s="168"/>
      <c r="F5864" s="168"/>
      <c r="G5864" s="168"/>
      <c r="H5864" s="530"/>
      <c r="I5864" s="530"/>
      <c r="J5864" s="660"/>
      <c r="K5864" s="530"/>
      <c r="L5864" s="657"/>
      <c r="M5864" s="168"/>
      <c r="N5864" s="828"/>
      <c r="O5864" s="168"/>
      <c r="P5864" s="168"/>
      <c r="AB5864" s="1129" t="str">
        <f t="shared" si="111"/>
        <v/>
      </c>
    </row>
    <row r="5865" spans="1:28" ht="12.95" customHeight="1">
      <c r="A5865" s="168"/>
      <c r="B5865" s="168"/>
      <c r="C5865" s="532"/>
      <c r="D5865" s="168"/>
      <c r="E5865" s="168"/>
      <c r="F5865" s="168"/>
      <c r="G5865" s="168"/>
      <c r="H5865" s="530"/>
      <c r="I5865" s="530"/>
      <c r="J5865" s="660"/>
      <c r="K5865" s="530"/>
      <c r="L5865" s="657"/>
      <c r="M5865" s="168"/>
      <c r="N5865" s="828"/>
      <c r="O5865" s="168"/>
      <c r="P5865" s="168"/>
      <c r="AB5865" s="1129" t="str">
        <f t="shared" si="111"/>
        <v/>
      </c>
    </row>
    <row r="5866" spans="1:28" ht="12.95" customHeight="1">
      <c r="A5866" s="168"/>
      <c r="B5866" s="168"/>
      <c r="C5866" s="532"/>
      <c r="D5866" s="168"/>
      <c r="E5866" s="168"/>
      <c r="F5866" s="168"/>
      <c r="G5866" s="168"/>
      <c r="H5866" s="530"/>
      <c r="I5866" s="530"/>
      <c r="J5866" s="660"/>
      <c r="K5866" s="530"/>
      <c r="L5866" s="657"/>
      <c r="M5866" s="168"/>
      <c r="N5866" s="828"/>
      <c r="O5866" s="168"/>
      <c r="P5866" s="168"/>
      <c r="AB5866" s="1129" t="str">
        <f t="shared" si="111"/>
        <v/>
      </c>
    </row>
    <row r="5867" spans="1:28" ht="12.95" customHeight="1">
      <c r="A5867" s="168"/>
      <c r="B5867" s="168"/>
      <c r="C5867" s="532"/>
      <c r="D5867" s="168"/>
      <c r="E5867" s="168"/>
      <c r="F5867" s="168"/>
      <c r="G5867" s="168"/>
      <c r="H5867" s="530"/>
      <c r="I5867" s="530"/>
      <c r="J5867" s="660"/>
      <c r="K5867" s="530"/>
      <c r="L5867" s="657"/>
      <c r="M5867" s="168"/>
      <c r="N5867" s="828"/>
      <c r="O5867" s="168"/>
      <c r="P5867" s="168"/>
      <c r="AB5867" s="1129" t="str">
        <f t="shared" si="111"/>
        <v/>
      </c>
    </row>
    <row r="5868" spans="1:28" ht="12.95" customHeight="1">
      <c r="A5868" s="168"/>
      <c r="B5868" s="168"/>
      <c r="C5868" s="532"/>
      <c r="D5868" s="168"/>
      <c r="E5868" s="168"/>
      <c r="F5868" s="168"/>
      <c r="G5868" s="168"/>
      <c r="H5868" s="530"/>
      <c r="I5868" s="530"/>
      <c r="J5868" s="660"/>
      <c r="K5868" s="530"/>
      <c r="L5868" s="657"/>
      <c r="M5868" s="168"/>
      <c r="N5868" s="828"/>
      <c r="O5868" s="168"/>
      <c r="P5868" s="168"/>
      <c r="AB5868" s="1129" t="str">
        <f t="shared" si="111"/>
        <v/>
      </c>
    </row>
    <row r="5869" spans="1:28" ht="12.95" customHeight="1">
      <c r="A5869" s="168"/>
      <c r="B5869" s="168"/>
      <c r="C5869" s="532"/>
      <c r="D5869" s="168"/>
      <c r="E5869" s="168"/>
      <c r="F5869" s="168"/>
      <c r="G5869" s="168"/>
      <c r="H5869" s="530"/>
      <c r="I5869" s="530"/>
      <c r="J5869" s="660"/>
      <c r="K5869" s="530"/>
      <c r="L5869" s="657"/>
      <c r="M5869" s="168"/>
      <c r="N5869" s="828"/>
      <c r="O5869" s="168"/>
      <c r="P5869" s="168"/>
      <c r="AB5869" s="1129" t="str">
        <f t="shared" si="111"/>
        <v/>
      </c>
    </row>
    <row r="5870" spans="1:28" ht="12.95" customHeight="1">
      <c r="A5870" s="168"/>
      <c r="B5870" s="168"/>
      <c r="C5870" s="532"/>
      <c r="D5870" s="168"/>
      <c r="E5870" s="168"/>
      <c r="F5870" s="168"/>
      <c r="G5870" s="168"/>
      <c r="H5870" s="530"/>
      <c r="I5870" s="530"/>
      <c r="J5870" s="660"/>
      <c r="K5870" s="530"/>
      <c r="L5870" s="657"/>
      <c r="M5870" s="168"/>
      <c r="N5870" s="828"/>
      <c r="O5870" s="168"/>
      <c r="P5870" s="168"/>
      <c r="AB5870" s="1129" t="str">
        <f t="shared" si="111"/>
        <v/>
      </c>
    </row>
    <row r="5871" spans="1:28" ht="12.95" customHeight="1">
      <c r="A5871" s="168"/>
      <c r="B5871" s="168"/>
      <c r="C5871" s="532"/>
      <c r="D5871" s="168"/>
      <c r="E5871" s="168"/>
      <c r="F5871" s="168"/>
      <c r="G5871" s="168"/>
      <c r="H5871" s="530"/>
      <c r="I5871" s="530"/>
      <c r="J5871" s="660"/>
      <c r="K5871" s="530"/>
      <c r="L5871" s="657"/>
      <c r="M5871" s="168"/>
      <c r="N5871" s="828"/>
      <c r="O5871" s="168"/>
      <c r="P5871" s="168"/>
      <c r="AB5871" s="1129" t="str">
        <f t="shared" si="111"/>
        <v/>
      </c>
    </row>
    <row r="5872" spans="1:28" ht="12.95" customHeight="1">
      <c r="A5872" s="168"/>
      <c r="B5872" s="168"/>
      <c r="C5872" s="532"/>
      <c r="D5872" s="168"/>
      <c r="E5872" s="168"/>
      <c r="F5872" s="168"/>
      <c r="G5872" s="168"/>
      <c r="H5872" s="530"/>
      <c r="I5872" s="530"/>
      <c r="J5872" s="660"/>
      <c r="K5872" s="530"/>
      <c r="L5872" s="657"/>
      <c r="M5872" s="168"/>
      <c r="N5872" s="828"/>
      <c r="O5872" s="168"/>
      <c r="P5872" s="168"/>
      <c r="AB5872" s="1129" t="str">
        <f t="shared" si="111"/>
        <v/>
      </c>
    </row>
    <row r="5873" spans="1:28" ht="12.95" customHeight="1">
      <c r="A5873" s="168"/>
      <c r="B5873" s="168"/>
      <c r="C5873" s="532"/>
      <c r="D5873" s="168"/>
      <c r="E5873" s="168"/>
      <c r="F5873" s="168"/>
      <c r="G5873" s="168"/>
      <c r="H5873" s="530"/>
      <c r="I5873" s="530"/>
      <c r="J5873" s="660"/>
      <c r="K5873" s="530"/>
      <c r="L5873" s="657"/>
      <c r="M5873" s="168"/>
      <c r="N5873" s="828"/>
      <c r="O5873" s="168"/>
      <c r="P5873" s="168"/>
      <c r="AB5873" s="1129" t="str">
        <f t="shared" si="111"/>
        <v/>
      </c>
    </row>
    <row r="5874" spans="1:28" ht="12.95" customHeight="1">
      <c r="A5874" s="168"/>
      <c r="B5874" s="168"/>
      <c r="C5874" s="532"/>
      <c r="D5874" s="168"/>
      <c r="E5874" s="168"/>
      <c r="F5874" s="168"/>
      <c r="G5874" s="168"/>
      <c r="H5874" s="530"/>
      <c r="I5874" s="530"/>
      <c r="J5874" s="660"/>
      <c r="K5874" s="530"/>
      <c r="L5874" s="657"/>
      <c r="M5874" s="168"/>
      <c r="N5874" s="828"/>
      <c r="O5874" s="168"/>
      <c r="P5874" s="168"/>
      <c r="AB5874" s="1129" t="str">
        <f t="shared" si="111"/>
        <v/>
      </c>
    </row>
    <row r="5875" spans="1:28" ht="12.95" customHeight="1">
      <c r="A5875" s="168"/>
      <c r="B5875" s="168"/>
      <c r="C5875" s="532"/>
      <c r="D5875" s="168"/>
      <c r="E5875" s="168"/>
      <c r="F5875" s="168"/>
      <c r="G5875" s="168"/>
      <c r="H5875" s="530"/>
      <c r="I5875" s="530"/>
      <c r="J5875" s="660"/>
      <c r="K5875" s="530"/>
      <c r="L5875" s="657"/>
      <c r="M5875" s="168"/>
      <c r="N5875" s="828"/>
      <c r="O5875" s="168"/>
      <c r="P5875" s="168"/>
      <c r="AB5875" s="1129" t="str">
        <f t="shared" si="111"/>
        <v/>
      </c>
    </row>
    <row r="5876" spans="1:28" ht="12.95" customHeight="1">
      <c r="A5876" s="168"/>
      <c r="B5876" s="168"/>
      <c r="C5876" s="532"/>
      <c r="D5876" s="168"/>
      <c r="E5876" s="168"/>
      <c r="F5876" s="168"/>
      <c r="G5876" s="168"/>
      <c r="H5876" s="530"/>
      <c r="I5876" s="530"/>
      <c r="J5876" s="660"/>
      <c r="K5876" s="530"/>
      <c r="L5876" s="657"/>
      <c r="M5876" s="168"/>
      <c r="N5876" s="828"/>
      <c r="O5876" s="168"/>
      <c r="P5876" s="168"/>
      <c r="AB5876" s="1129" t="str">
        <f t="shared" si="111"/>
        <v/>
      </c>
    </row>
    <row r="5877" spans="1:28" ht="12.95" customHeight="1">
      <c r="A5877" s="168"/>
      <c r="B5877" s="168"/>
      <c r="C5877" s="532"/>
      <c r="D5877" s="168"/>
      <c r="E5877" s="168"/>
      <c r="F5877" s="168"/>
      <c r="G5877" s="168"/>
      <c r="H5877" s="530"/>
      <c r="I5877" s="530"/>
      <c r="J5877" s="660"/>
      <c r="K5877" s="530"/>
      <c r="L5877" s="657"/>
      <c r="M5877" s="168"/>
      <c r="N5877" s="828"/>
      <c r="O5877" s="168"/>
      <c r="P5877" s="168"/>
      <c r="AB5877" s="1129" t="str">
        <f t="shared" si="111"/>
        <v/>
      </c>
    </row>
    <row r="5878" spans="1:28" ht="12.95" customHeight="1">
      <c r="A5878" s="168"/>
      <c r="B5878" s="168"/>
      <c r="C5878" s="532"/>
      <c r="D5878" s="168"/>
      <c r="E5878" s="168"/>
      <c r="F5878" s="168"/>
      <c r="G5878" s="168"/>
      <c r="H5878" s="530"/>
      <c r="I5878" s="530"/>
      <c r="J5878" s="660"/>
      <c r="K5878" s="530"/>
      <c r="L5878" s="657"/>
      <c r="M5878" s="168"/>
      <c r="N5878" s="828"/>
      <c r="O5878" s="168"/>
      <c r="P5878" s="168"/>
      <c r="AB5878" s="1129" t="str">
        <f t="shared" si="111"/>
        <v/>
      </c>
    </row>
    <row r="5879" spans="1:28" ht="12.95" customHeight="1">
      <c r="A5879" s="168"/>
      <c r="B5879" s="168"/>
      <c r="C5879" s="532"/>
      <c r="D5879" s="168"/>
      <c r="E5879" s="168"/>
      <c r="F5879" s="168"/>
      <c r="G5879" s="168"/>
      <c r="H5879" s="530"/>
      <c r="I5879" s="530"/>
      <c r="J5879" s="660"/>
      <c r="K5879" s="530"/>
      <c r="L5879" s="657"/>
      <c r="M5879" s="168"/>
      <c r="N5879" s="828"/>
      <c r="O5879" s="168"/>
      <c r="P5879" s="168"/>
      <c r="AB5879" s="1129" t="str">
        <f t="shared" si="111"/>
        <v/>
      </c>
    </row>
    <row r="5880" spans="1:28" ht="12.95" customHeight="1">
      <c r="A5880" s="168"/>
      <c r="B5880" s="168"/>
      <c r="C5880" s="532"/>
      <c r="D5880" s="168"/>
      <c r="E5880" s="168"/>
      <c r="F5880" s="168"/>
      <c r="G5880" s="168"/>
      <c r="H5880" s="530"/>
      <c r="I5880" s="530"/>
      <c r="J5880" s="660"/>
      <c r="K5880" s="530"/>
      <c r="L5880" s="657"/>
      <c r="M5880" s="168"/>
      <c r="N5880" s="828"/>
      <c r="O5880" s="168"/>
      <c r="P5880" s="168"/>
      <c r="AB5880" s="1129" t="str">
        <f t="shared" si="111"/>
        <v/>
      </c>
    </row>
    <row r="5881" spans="1:28" ht="12.95" customHeight="1">
      <c r="A5881" s="168"/>
      <c r="B5881" s="168"/>
      <c r="C5881" s="532"/>
      <c r="D5881" s="168"/>
      <c r="E5881" s="168"/>
      <c r="F5881" s="168"/>
      <c r="G5881" s="168"/>
      <c r="H5881" s="530"/>
      <c r="I5881" s="530"/>
      <c r="J5881" s="660"/>
      <c r="K5881" s="530"/>
      <c r="L5881" s="657"/>
      <c r="M5881" s="168"/>
      <c r="N5881" s="828"/>
      <c r="O5881" s="168"/>
      <c r="P5881" s="168"/>
      <c r="AB5881" s="1129" t="str">
        <f t="shared" si="111"/>
        <v/>
      </c>
    </row>
    <row r="5882" spans="1:28" ht="12.95" customHeight="1">
      <c r="A5882" s="168"/>
      <c r="B5882" s="168"/>
      <c r="C5882" s="532"/>
      <c r="D5882" s="168"/>
      <c r="E5882" s="168"/>
      <c r="F5882" s="168"/>
      <c r="G5882" s="168"/>
      <c r="H5882" s="530"/>
      <c r="I5882" s="530"/>
      <c r="J5882" s="660"/>
      <c r="K5882" s="530"/>
      <c r="L5882" s="657"/>
      <c r="M5882" s="168"/>
      <c r="N5882" s="828"/>
      <c r="O5882" s="168"/>
      <c r="P5882" s="168"/>
      <c r="AB5882" s="1129" t="str">
        <f t="shared" si="111"/>
        <v/>
      </c>
    </row>
    <row r="5883" spans="1:28" ht="12.95" customHeight="1">
      <c r="A5883" s="168"/>
      <c r="B5883" s="168"/>
      <c r="C5883" s="532"/>
      <c r="D5883" s="168"/>
      <c r="E5883" s="168"/>
      <c r="F5883" s="168"/>
      <c r="G5883" s="168"/>
      <c r="H5883" s="530"/>
      <c r="I5883" s="530"/>
      <c r="J5883" s="660"/>
      <c r="K5883" s="530"/>
      <c r="L5883" s="657"/>
      <c r="M5883" s="168"/>
      <c r="N5883" s="828"/>
      <c r="O5883" s="168"/>
      <c r="P5883" s="168"/>
      <c r="AB5883" s="1129" t="str">
        <f t="shared" si="111"/>
        <v/>
      </c>
    </row>
    <row r="5884" spans="1:28" ht="12.95" customHeight="1">
      <c r="A5884" s="168"/>
      <c r="B5884" s="168"/>
      <c r="C5884" s="532"/>
      <c r="D5884" s="168"/>
      <c r="E5884" s="168"/>
      <c r="F5884" s="168"/>
      <c r="G5884" s="168"/>
      <c r="H5884" s="530"/>
      <c r="I5884" s="530"/>
      <c r="J5884" s="660"/>
      <c r="K5884" s="530"/>
      <c r="L5884" s="657"/>
      <c r="M5884" s="168"/>
      <c r="N5884" s="828"/>
      <c r="O5884" s="168"/>
      <c r="P5884" s="168"/>
      <c r="AB5884" s="1129" t="str">
        <f t="shared" si="111"/>
        <v/>
      </c>
    </row>
    <row r="5885" spans="1:28" ht="12.95" customHeight="1">
      <c r="A5885" s="168"/>
      <c r="B5885" s="168"/>
      <c r="C5885" s="532"/>
      <c r="D5885" s="168"/>
      <c r="E5885" s="168"/>
      <c r="F5885" s="168"/>
      <c r="G5885" s="168"/>
      <c r="H5885" s="530"/>
      <c r="I5885" s="530"/>
      <c r="J5885" s="660"/>
      <c r="K5885" s="530"/>
      <c r="L5885" s="657"/>
      <c r="M5885" s="168"/>
      <c r="N5885" s="828"/>
      <c r="O5885" s="168"/>
      <c r="P5885" s="168"/>
      <c r="AB5885" s="1129" t="str">
        <f t="shared" si="111"/>
        <v/>
      </c>
    </row>
    <row r="5886" spans="1:28" ht="12.95" customHeight="1">
      <c r="A5886" s="168"/>
      <c r="B5886" s="168"/>
      <c r="C5886" s="532"/>
      <c r="D5886" s="168"/>
      <c r="E5886" s="168"/>
      <c r="F5886" s="168"/>
      <c r="G5886" s="168"/>
      <c r="H5886" s="530"/>
      <c r="I5886" s="530"/>
      <c r="J5886" s="660"/>
      <c r="K5886" s="530"/>
      <c r="L5886" s="657"/>
      <c r="M5886" s="168"/>
      <c r="N5886" s="828"/>
      <c r="O5886" s="168"/>
      <c r="P5886" s="168"/>
      <c r="AB5886" s="1129" t="str">
        <f t="shared" si="111"/>
        <v/>
      </c>
    </row>
    <row r="5887" spans="1:28" ht="12.95" customHeight="1">
      <c r="A5887" s="168"/>
      <c r="B5887" s="168"/>
      <c r="C5887" s="532"/>
      <c r="D5887" s="168"/>
      <c r="E5887" s="168"/>
      <c r="F5887" s="168"/>
      <c r="G5887" s="168"/>
      <c r="H5887" s="530"/>
      <c r="I5887" s="530"/>
      <c r="J5887" s="660"/>
      <c r="K5887" s="530"/>
      <c r="L5887" s="657"/>
      <c r="M5887" s="168"/>
      <c r="N5887" s="828"/>
      <c r="O5887" s="168"/>
      <c r="P5887" s="168"/>
      <c r="AB5887" s="1129" t="str">
        <f t="shared" si="111"/>
        <v/>
      </c>
    </row>
    <row r="5888" spans="1:28" ht="12.95" customHeight="1">
      <c r="A5888" s="168"/>
      <c r="B5888" s="168"/>
      <c r="C5888" s="532"/>
      <c r="D5888" s="168"/>
      <c r="E5888" s="168"/>
      <c r="F5888" s="168"/>
      <c r="G5888" s="168"/>
      <c r="H5888" s="530"/>
      <c r="I5888" s="530"/>
      <c r="J5888" s="660"/>
      <c r="K5888" s="530"/>
      <c r="L5888" s="657"/>
      <c r="M5888" s="168"/>
      <c r="N5888" s="828"/>
      <c r="O5888" s="168"/>
      <c r="P5888" s="168"/>
      <c r="AB5888" s="1129" t="str">
        <f t="shared" si="111"/>
        <v/>
      </c>
    </row>
    <row r="5889" spans="1:28" ht="12.95" customHeight="1">
      <c r="A5889" s="168"/>
      <c r="B5889" s="168"/>
      <c r="C5889" s="532"/>
      <c r="D5889" s="168"/>
      <c r="E5889" s="168"/>
      <c r="F5889" s="168"/>
      <c r="G5889" s="168"/>
      <c r="H5889" s="530"/>
      <c r="I5889" s="530"/>
      <c r="J5889" s="660"/>
      <c r="K5889" s="530"/>
      <c r="L5889" s="657"/>
      <c r="M5889" s="168"/>
      <c r="N5889" s="828"/>
      <c r="O5889" s="168"/>
      <c r="P5889" s="168"/>
      <c r="AB5889" s="1129" t="str">
        <f t="shared" si="111"/>
        <v/>
      </c>
    </row>
    <row r="5890" spans="1:28" ht="12.95" customHeight="1">
      <c r="A5890" s="168"/>
      <c r="B5890" s="168"/>
      <c r="C5890" s="532"/>
      <c r="D5890" s="168"/>
      <c r="E5890" s="168"/>
      <c r="F5890" s="168"/>
      <c r="G5890" s="168"/>
      <c r="H5890" s="530"/>
      <c r="I5890" s="530"/>
      <c r="J5890" s="660"/>
      <c r="K5890" s="530"/>
      <c r="L5890" s="657"/>
      <c r="M5890" s="168"/>
      <c r="N5890" s="828"/>
      <c r="O5890" s="168"/>
      <c r="P5890" s="168"/>
      <c r="AB5890" s="1129" t="str">
        <f t="shared" si="111"/>
        <v/>
      </c>
    </row>
    <row r="5891" spans="1:28" ht="12.95" customHeight="1">
      <c r="A5891" s="168"/>
      <c r="B5891" s="168"/>
      <c r="C5891" s="532"/>
      <c r="D5891" s="168"/>
      <c r="E5891" s="168"/>
      <c r="F5891" s="168"/>
      <c r="G5891" s="168"/>
      <c r="H5891" s="530"/>
      <c r="I5891" s="530"/>
      <c r="J5891" s="660"/>
      <c r="K5891" s="530"/>
      <c r="L5891" s="657"/>
      <c r="M5891" s="168"/>
      <c r="N5891" s="828"/>
      <c r="O5891" s="168"/>
      <c r="P5891" s="168"/>
      <c r="AB5891" s="1129" t="str">
        <f t="shared" si="111"/>
        <v/>
      </c>
    </row>
    <row r="5892" spans="1:28" ht="12.95" customHeight="1">
      <c r="A5892" s="168"/>
      <c r="B5892" s="168"/>
      <c r="C5892" s="532"/>
      <c r="D5892" s="168"/>
      <c r="E5892" s="168"/>
      <c r="F5892" s="168"/>
      <c r="G5892" s="168"/>
      <c r="H5892" s="530"/>
      <c r="I5892" s="530"/>
      <c r="J5892" s="660"/>
      <c r="K5892" s="530"/>
      <c r="L5892" s="657"/>
      <c r="M5892" s="168"/>
      <c r="N5892" s="828"/>
      <c r="O5892" s="168"/>
      <c r="P5892" s="168"/>
      <c r="AB5892" s="1129" t="str">
        <f t="shared" si="111"/>
        <v/>
      </c>
    </row>
    <row r="5893" spans="1:28" ht="12.95" customHeight="1">
      <c r="A5893" s="168"/>
      <c r="B5893" s="168"/>
      <c r="C5893" s="532"/>
      <c r="D5893" s="168"/>
      <c r="E5893" s="168"/>
      <c r="F5893" s="168"/>
      <c r="G5893" s="168"/>
      <c r="H5893" s="530"/>
      <c r="I5893" s="530"/>
      <c r="J5893" s="660"/>
      <c r="K5893" s="530"/>
      <c r="L5893" s="657"/>
      <c r="M5893" s="168"/>
      <c r="N5893" s="828"/>
      <c r="O5893" s="168"/>
      <c r="P5893" s="168"/>
      <c r="AB5893" s="1129" t="str">
        <f t="shared" si="111"/>
        <v/>
      </c>
    </row>
    <row r="5894" spans="1:28" ht="12.95" customHeight="1">
      <c r="A5894" s="168"/>
      <c r="B5894" s="168"/>
      <c r="C5894" s="532"/>
      <c r="D5894" s="168"/>
      <c r="E5894" s="168"/>
      <c r="F5894" s="168"/>
      <c r="G5894" s="168"/>
      <c r="H5894" s="530"/>
      <c r="I5894" s="530"/>
      <c r="J5894" s="660"/>
      <c r="K5894" s="530"/>
      <c r="L5894" s="657"/>
      <c r="M5894" s="168"/>
      <c r="N5894" s="828"/>
      <c r="O5894" s="168"/>
      <c r="P5894" s="168"/>
      <c r="AB5894" s="1129" t="str">
        <f t="shared" si="111"/>
        <v/>
      </c>
    </row>
    <row r="5895" spans="1:28" ht="12.95" customHeight="1">
      <c r="A5895" s="168"/>
      <c r="B5895" s="168"/>
      <c r="C5895" s="532"/>
      <c r="D5895" s="168"/>
      <c r="E5895" s="168"/>
      <c r="F5895" s="168"/>
      <c r="G5895" s="168"/>
      <c r="H5895" s="530"/>
      <c r="I5895" s="530"/>
      <c r="J5895" s="660"/>
      <c r="K5895" s="530"/>
      <c r="L5895" s="657"/>
      <c r="M5895" s="168"/>
      <c r="N5895" s="828"/>
      <c r="O5895" s="168"/>
      <c r="P5895" s="168"/>
      <c r="AB5895" s="1129" t="str">
        <f t="shared" si="111"/>
        <v/>
      </c>
    </row>
    <row r="5896" spans="1:28" ht="12.95" customHeight="1">
      <c r="A5896" s="168"/>
      <c r="B5896" s="168"/>
      <c r="C5896" s="532"/>
      <c r="D5896" s="168"/>
      <c r="E5896" s="168"/>
      <c r="F5896" s="168"/>
      <c r="G5896" s="168"/>
      <c r="H5896" s="530"/>
      <c r="I5896" s="530"/>
      <c r="J5896" s="660"/>
      <c r="K5896" s="530"/>
      <c r="L5896" s="657"/>
      <c r="M5896" s="168"/>
      <c r="N5896" s="828"/>
      <c r="O5896" s="168"/>
      <c r="P5896" s="168"/>
      <c r="AB5896" s="1129" t="str">
        <f t="shared" si="111"/>
        <v/>
      </c>
    </row>
    <row r="5897" spans="1:28" ht="12.95" customHeight="1">
      <c r="A5897" s="168"/>
      <c r="B5897" s="168"/>
      <c r="C5897" s="532"/>
      <c r="D5897" s="168"/>
      <c r="E5897" s="168"/>
      <c r="F5897" s="168"/>
      <c r="G5897" s="168"/>
      <c r="H5897" s="530"/>
      <c r="I5897" s="530"/>
      <c r="J5897" s="660"/>
      <c r="K5897" s="530"/>
      <c r="L5897" s="657"/>
      <c r="M5897" s="168"/>
      <c r="N5897" s="828"/>
      <c r="O5897" s="168"/>
      <c r="P5897" s="168"/>
      <c r="AB5897" s="1129" t="str">
        <f t="shared" si="111"/>
        <v/>
      </c>
    </row>
    <row r="5898" spans="1:28" ht="12.95" customHeight="1">
      <c r="A5898" s="168"/>
      <c r="B5898" s="168"/>
      <c r="C5898" s="532"/>
      <c r="D5898" s="168"/>
      <c r="E5898" s="168"/>
      <c r="F5898" s="168"/>
      <c r="G5898" s="168"/>
      <c r="H5898" s="530"/>
      <c r="I5898" s="530"/>
      <c r="J5898" s="660"/>
      <c r="K5898" s="530"/>
      <c r="L5898" s="657"/>
      <c r="M5898" s="168"/>
      <c r="N5898" s="828"/>
      <c r="O5898" s="168"/>
      <c r="P5898" s="168"/>
      <c r="AB5898" s="1129" t="str">
        <f t="shared" si="111"/>
        <v/>
      </c>
    </row>
    <row r="5899" spans="1:28" ht="12.95" customHeight="1">
      <c r="A5899" s="168"/>
      <c r="B5899" s="168"/>
      <c r="C5899" s="532"/>
      <c r="D5899" s="168"/>
      <c r="E5899" s="168"/>
      <c r="F5899" s="168"/>
      <c r="G5899" s="168"/>
      <c r="H5899" s="530"/>
      <c r="I5899" s="530"/>
      <c r="J5899" s="660"/>
      <c r="K5899" s="530"/>
      <c r="L5899" s="657"/>
      <c r="M5899" s="168"/>
      <c r="N5899" s="828"/>
      <c r="O5899" s="168"/>
      <c r="P5899" s="168"/>
      <c r="AB5899" s="1129" t="str">
        <f t="shared" ref="AB5899:AB5962" si="112">IF(TRIM(A5899)="","",CONCATENATE(TRIM(D5899),TRIM(E5899)))</f>
        <v/>
      </c>
    </row>
    <row r="5900" spans="1:28" ht="12.95" customHeight="1">
      <c r="A5900" s="168"/>
      <c r="B5900" s="168"/>
      <c r="C5900" s="532"/>
      <c r="D5900" s="168"/>
      <c r="E5900" s="168"/>
      <c r="F5900" s="168"/>
      <c r="G5900" s="168"/>
      <c r="H5900" s="530"/>
      <c r="I5900" s="530"/>
      <c r="J5900" s="660"/>
      <c r="K5900" s="530"/>
      <c r="L5900" s="657"/>
      <c r="M5900" s="168"/>
      <c r="N5900" s="828"/>
      <c r="O5900" s="168"/>
      <c r="P5900" s="168"/>
      <c r="AB5900" s="1129" t="str">
        <f t="shared" si="112"/>
        <v/>
      </c>
    </row>
    <row r="5901" spans="1:28" ht="12.95" customHeight="1">
      <c r="A5901" s="168"/>
      <c r="B5901" s="168"/>
      <c r="C5901" s="532"/>
      <c r="D5901" s="168"/>
      <c r="E5901" s="168"/>
      <c r="F5901" s="168"/>
      <c r="G5901" s="168"/>
      <c r="H5901" s="530"/>
      <c r="I5901" s="530"/>
      <c r="J5901" s="660"/>
      <c r="K5901" s="530"/>
      <c r="L5901" s="657"/>
      <c r="M5901" s="168"/>
      <c r="N5901" s="828"/>
      <c r="O5901" s="168"/>
      <c r="P5901" s="168"/>
      <c r="AB5901" s="1129" t="str">
        <f t="shared" si="112"/>
        <v/>
      </c>
    </row>
    <row r="5902" spans="1:28" ht="12.95" customHeight="1">
      <c r="A5902" s="168"/>
      <c r="B5902" s="168"/>
      <c r="C5902" s="532"/>
      <c r="D5902" s="168"/>
      <c r="E5902" s="168"/>
      <c r="F5902" s="168"/>
      <c r="G5902" s="168"/>
      <c r="H5902" s="530"/>
      <c r="I5902" s="530"/>
      <c r="J5902" s="660"/>
      <c r="K5902" s="530"/>
      <c r="L5902" s="657"/>
      <c r="M5902" s="168"/>
      <c r="N5902" s="828"/>
      <c r="O5902" s="168"/>
      <c r="P5902" s="168"/>
      <c r="AB5902" s="1129" t="str">
        <f t="shared" si="112"/>
        <v/>
      </c>
    </row>
    <row r="5903" spans="1:28" ht="12.95" customHeight="1">
      <c r="A5903" s="168"/>
      <c r="B5903" s="168"/>
      <c r="C5903" s="532"/>
      <c r="D5903" s="168"/>
      <c r="E5903" s="168"/>
      <c r="F5903" s="168"/>
      <c r="G5903" s="168"/>
      <c r="H5903" s="530"/>
      <c r="I5903" s="530"/>
      <c r="J5903" s="660"/>
      <c r="K5903" s="530"/>
      <c r="L5903" s="657"/>
      <c r="M5903" s="168"/>
      <c r="N5903" s="828"/>
      <c r="O5903" s="168"/>
      <c r="P5903" s="168"/>
      <c r="AB5903" s="1129" t="str">
        <f t="shared" si="112"/>
        <v/>
      </c>
    </row>
    <row r="5904" spans="1:28" ht="12.95" customHeight="1">
      <c r="A5904" s="168"/>
      <c r="B5904" s="168"/>
      <c r="C5904" s="532"/>
      <c r="D5904" s="168"/>
      <c r="E5904" s="168"/>
      <c r="F5904" s="168"/>
      <c r="G5904" s="168"/>
      <c r="H5904" s="530"/>
      <c r="I5904" s="530"/>
      <c r="J5904" s="660"/>
      <c r="K5904" s="530"/>
      <c r="L5904" s="657"/>
      <c r="M5904" s="168"/>
      <c r="N5904" s="828"/>
      <c r="O5904" s="168"/>
      <c r="P5904" s="168"/>
      <c r="AB5904" s="1129" t="str">
        <f t="shared" si="112"/>
        <v/>
      </c>
    </row>
    <row r="5905" spans="1:28" ht="12.95" customHeight="1">
      <c r="A5905" s="168"/>
      <c r="B5905" s="168"/>
      <c r="C5905" s="532"/>
      <c r="D5905" s="168"/>
      <c r="E5905" s="168"/>
      <c r="F5905" s="168"/>
      <c r="G5905" s="168"/>
      <c r="H5905" s="530"/>
      <c r="I5905" s="530"/>
      <c r="J5905" s="660"/>
      <c r="K5905" s="530"/>
      <c r="L5905" s="657"/>
      <c r="M5905" s="168"/>
      <c r="N5905" s="828"/>
      <c r="O5905" s="168"/>
      <c r="P5905" s="168"/>
      <c r="AB5905" s="1129" t="str">
        <f t="shared" si="112"/>
        <v/>
      </c>
    </row>
    <row r="5906" spans="1:28" ht="12.95" customHeight="1">
      <c r="A5906" s="168"/>
      <c r="B5906" s="168"/>
      <c r="C5906" s="532"/>
      <c r="D5906" s="168"/>
      <c r="E5906" s="168"/>
      <c r="F5906" s="168"/>
      <c r="G5906" s="168"/>
      <c r="H5906" s="530"/>
      <c r="I5906" s="530"/>
      <c r="J5906" s="660"/>
      <c r="K5906" s="530"/>
      <c r="L5906" s="657"/>
      <c r="M5906" s="168"/>
      <c r="N5906" s="828"/>
      <c r="O5906" s="168"/>
      <c r="P5906" s="168"/>
      <c r="AB5906" s="1129" t="str">
        <f t="shared" si="112"/>
        <v/>
      </c>
    </row>
    <row r="5907" spans="1:28" ht="12.95" customHeight="1">
      <c r="A5907" s="168"/>
      <c r="B5907" s="168"/>
      <c r="C5907" s="532"/>
      <c r="D5907" s="168"/>
      <c r="E5907" s="168"/>
      <c r="F5907" s="168"/>
      <c r="G5907" s="168"/>
      <c r="H5907" s="530"/>
      <c r="I5907" s="530"/>
      <c r="J5907" s="660"/>
      <c r="K5907" s="530"/>
      <c r="L5907" s="657"/>
      <c r="M5907" s="168"/>
      <c r="N5907" s="828"/>
      <c r="O5907" s="168"/>
      <c r="P5907" s="168"/>
      <c r="AB5907" s="1129" t="str">
        <f t="shared" si="112"/>
        <v/>
      </c>
    </row>
    <row r="5908" spans="1:28" ht="12.95" customHeight="1">
      <c r="A5908" s="168"/>
      <c r="B5908" s="168"/>
      <c r="C5908" s="532"/>
      <c r="D5908" s="168"/>
      <c r="E5908" s="168"/>
      <c r="F5908" s="168"/>
      <c r="G5908" s="168"/>
      <c r="H5908" s="530"/>
      <c r="I5908" s="530"/>
      <c r="J5908" s="660"/>
      <c r="K5908" s="530"/>
      <c r="L5908" s="657"/>
      <c r="M5908" s="168"/>
      <c r="N5908" s="828"/>
      <c r="O5908" s="168"/>
      <c r="P5908" s="168"/>
      <c r="AB5908" s="1129" t="str">
        <f t="shared" si="112"/>
        <v/>
      </c>
    </row>
    <row r="5909" spans="1:28" ht="12.95" customHeight="1">
      <c r="A5909" s="168"/>
      <c r="B5909" s="168"/>
      <c r="C5909" s="532"/>
      <c r="D5909" s="168"/>
      <c r="E5909" s="168"/>
      <c r="F5909" s="168"/>
      <c r="G5909" s="168"/>
      <c r="H5909" s="530"/>
      <c r="I5909" s="530"/>
      <c r="J5909" s="660"/>
      <c r="K5909" s="530"/>
      <c r="L5909" s="657"/>
      <c r="M5909" s="168"/>
      <c r="N5909" s="828"/>
      <c r="O5909" s="168"/>
      <c r="P5909" s="168"/>
      <c r="AB5909" s="1129" t="str">
        <f t="shared" si="112"/>
        <v/>
      </c>
    </row>
    <row r="5910" spans="1:28" ht="12.95" customHeight="1">
      <c r="A5910" s="168"/>
      <c r="B5910" s="168"/>
      <c r="C5910" s="532"/>
      <c r="D5910" s="168"/>
      <c r="E5910" s="168"/>
      <c r="F5910" s="168"/>
      <c r="G5910" s="168"/>
      <c r="H5910" s="530"/>
      <c r="I5910" s="530"/>
      <c r="J5910" s="660"/>
      <c r="K5910" s="530"/>
      <c r="L5910" s="657"/>
      <c r="M5910" s="168"/>
      <c r="N5910" s="828"/>
      <c r="O5910" s="168"/>
      <c r="P5910" s="168"/>
      <c r="AB5910" s="1129" t="str">
        <f t="shared" si="112"/>
        <v/>
      </c>
    </row>
    <row r="5911" spans="1:28" ht="12.95" customHeight="1">
      <c r="A5911" s="168"/>
      <c r="B5911" s="168"/>
      <c r="C5911" s="532"/>
      <c r="D5911" s="168"/>
      <c r="E5911" s="168"/>
      <c r="F5911" s="168"/>
      <c r="G5911" s="168"/>
      <c r="H5911" s="530"/>
      <c r="I5911" s="530"/>
      <c r="J5911" s="660"/>
      <c r="K5911" s="530"/>
      <c r="L5911" s="657"/>
      <c r="M5911" s="168"/>
      <c r="N5911" s="828"/>
      <c r="O5911" s="168"/>
      <c r="P5911" s="168"/>
      <c r="AB5911" s="1129" t="str">
        <f t="shared" si="112"/>
        <v/>
      </c>
    </row>
    <row r="5912" spans="1:28" ht="12.95" customHeight="1">
      <c r="A5912" s="168"/>
      <c r="B5912" s="168"/>
      <c r="C5912" s="532"/>
      <c r="D5912" s="168"/>
      <c r="E5912" s="168"/>
      <c r="F5912" s="168"/>
      <c r="G5912" s="168"/>
      <c r="H5912" s="530"/>
      <c r="I5912" s="530"/>
      <c r="J5912" s="660"/>
      <c r="K5912" s="530"/>
      <c r="L5912" s="657"/>
      <c r="M5912" s="168"/>
      <c r="N5912" s="828"/>
      <c r="O5912" s="168"/>
      <c r="P5912" s="168"/>
      <c r="AB5912" s="1129" t="str">
        <f t="shared" si="112"/>
        <v/>
      </c>
    </row>
    <row r="5913" spans="1:28" ht="12.95" customHeight="1">
      <c r="A5913" s="168"/>
      <c r="B5913" s="168"/>
      <c r="C5913" s="532"/>
      <c r="D5913" s="168"/>
      <c r="E5913" s="168"/>
      <c r="F5913" s="168"/>
      <c r="G5913" s="168"/>
      <c r="H5913" s="530"/>
      <c r="I5913" s="530"/>
      <c r="J5913" s="660"/>
      <c r="K5913" s="530"/>
      <c r="L5913" s="657"/>
      <c r="M5913" s="168"/>
      <c r="N5913" s="828"/>
      <c r="O5913" s="168"/>
      <c r="P5913" s="168"/>
      <c r="AB5913" s="1129" t="str">
        <f t="shared" si="112"/>
        <v/>
      </c>
    </row>
    <row r="5914" spans="1:28" ht="12.95" customHeight="1">
      <c r="A5914" s="168"/>
      <c r="B5914" s="168"/>
      <c r="C5914" s="532"/>
      <c r="D5914" s="168"/>
      <c r="E5914" s="168"/>
      <c r="F5914" s="168"/>
      <c r="G5914" s="168"/>
      <c r="H5914" s="530"/>
      <c r="I5914" s="530"/>
      <c r="J5914" s="660"/>
      <c r="K5914" s="530"/>
      <c r="L5914" s="657"/>
      <c r="M5914" s="168"/>
      <c r="N5914" s="828"/>
      <c r="O5914" s="168"/>
      <c r="P5914" s="168"/>
      <c r="AB5914" s="1129" t="str">
        <f t="shared" si="112"/>
        <v/>
      </c>
    </row>
    <row r="5915" spans="1:28" ht="12.95" customHeight="1">
      <c r="A5915" s="168"/>
      <c r="B5915" s="168"/>
      <c r="C5915" s="532"/>
      <c r="D5915" s="168"/>
      <c r="E5915" s="168"/>
      <c r="F5915" s="168"/>
      <c r="G5915" s="168"/>
      <c r="H5915" s="530"/>
      <c r="I5915" s="530"/>
      <c r="J5915" s="660"/>
      <c r="K5915" s="530"/>
      <c r="L5915" s="657"/>
      <c r="M5915" s="168"/>
      <c r="N5915" s="828"/>
      <c r="O5915" s="168"/>
      <c r="P5915" s="168"/>
      <c r="AB5915" s="1129" t="str">
        <f t="shared" si="112"/>
        <v/>
      </c>
    </row>
    <row r="5916" spans="1:28" ht="12.95" customHeight="1">
      <c r="A5916" s="168"/>
      <c r="B5916" s="168"/>
      <c r="C5916" s="532"/>
      <c r="D5916" s="168"/>
      <c r="E5916" s="168"/>
      <c r="F5916" s="168"/>
      <c r="G5916" s="168"/>
      <c r="H5916" s="530"/>
      <c r="I5916" s="530"/>
      <c r="J5916" s="660"/>
      <c r="K5916" s="530"/>
      <c r="L5916" s="657"/>
      <c r="M5916" s="168"/>
      <c r="N5916" s="828"/>
      <c r="O5916" s="168"/>
      <c r="P5916" s="168"/>
      <c r="AB5916" s="1129" t="str">
        <f t="shared" si="112"/>
        <v/>
      </c>
    </row>
    <row r="5917" spans="1:28" ht="12.95" customHeight="1">
      <c r="A5917" s="168"/>
      <c r="B5917" s="168"/>
      <c r="C5917" s="532"/>
      <c r="D5917" s="168"/>
      <c r="E5917" s="168"/>
      <c r="F5917" s="168"/>
      <c r="G5917" s="168"/>
      <c r="H5917" s="530"/>
      <c r="I5917" s="530"/>
      <c r="J5917" s="660"/>
      <c r="K5917" s="530"/>
      <c r="L5917" s="657"/>
      <c r="M5917" s="168"/>
      <c r="N5917" s="828"/>
      <c r="O5917" s="168"/>
      <c r="P5917" s="168"/>
      <c r="AB5917" s="1129" t="str">
        <f t="shared" si="112"/>
        <v/>
      </c>
    </row>
    <row r="5918" spans="1:28" ht="12.95" customHeight="1">
      <c r="A5918" s="168"/>
      <c r="B5918" s="168"/>
      <c r="C5918" s="532"/>
      <c r="D5918" s="168"/>
      <c r="E5918" s="168"/>
      <c r="F5918" s="168"/>
      <c r="G5918" s="168"/>
      <c r="H5918" s="530"/>
      <c r="I5918" s="530"/>
      <c r="J5918" s="660"/>
      <c r="K5918" s="530"/>
      <c r="L5918" s="657"/>
      <c r="M5918" s="168"/>
      <c r="N5918" s="828"/>
      <c r="O5918" s="168"/>
      <c r="P5918" s="168"/>
      <c r="AB5918" s="1129" t="str">
        <f t="shared" si="112"/>
        <v/>
      </c>
    </row>
    <row r="5919" spans="1:28" ht="12.95" customHeight="1">
      <c r="A5919" s="168"/>
      <c r="B5919" s="168"/>
      <c r="C5919" s="532"/>
      <c r="D5919" s="168"/>
      <c r="E5919" s="168"/>
      <c r="F5919" s="168"/>
      <c r="G5919" s="168"/>
      <c r="H5919" s="530"/>
      <c r="I5919" s="530"/>
      <c r="J5919" s="660"/>
      <c r="K5919" s="530"/>
      <c r="L5919" s="657"/>
      <c r="M5919" s="168"/>
      <c r="N5919" s="828"/>
      <c r="O5919" s="168"/>
      <c r="P5919" s="168"/>
      <c r="AB5919" s="1129" t="str">
        <f t="shared" si="112"/>
        <v/>
      </c>
    </row>
    <row r="5920" spans="1:28" ht="12.95" customHeight="1">
      <c r="A5920" s="168"/>
      <c r="B5920" s="168"/>
      <c r="C5920" s="532"/>
      <c r="D5920" s="168"/>
      <c r="E5920" s="168"/>
      <c r="F5920" s="168"/>
      <c r="G5920" s="168"/>
      <c r="H5920" s="530"/>
      <c r="I5920" s="530"/>
      <c r="J5920" s="660"/>
      <c r="K5920" s="530"/>
      <c r="L5920" s="657"/>
      <c r="M5920" s="168"/>
      <c r="N5920" s="828"/>
      <c r="O5920" s="168"/>
      <c r="P5920" s="168"/>
      <c r="AB5920" s="1129" t="str">
        <f t="shared" si="112"/>
        <v/>
      </c>
    </row>
    <row r="5921" spans="1:28" ht="12.95" customHeight="1">
      <c r="A5921" s="168"/>
      <c r="B5921" s="168"/>
      <c r="C5921" s="532"/>
      <c r="D5921" s="168"/>
      <c r="E5921" s="168"/>
      <c r="F5921" s="168"/>
      <c r="G5921" s="168"/>
      <c r="H5921" s="530"/>
      <c r="I5921" s="530"/>
      <c r="J5921" s="660"/>
      <c r="K5921" s="530"/>
      <c r="L5921" s="657"/>
      <c r="M5921" s="168"/>
      <c r="N5921" s="828"/>
      <c r="O5921" s="168"/>
      <c r="P5921" s="168"/>
      <c r="AB5921" s="1129" t="str">
        <f t="shared" si="112"/>
        <v/>
      </c>
    </row>
    <row r="5922" spans="1:28" ht="12.95" customHeight="1">
      <c r="A5922" s="168"/>
      <c r="B5922" s="168"/>
      <c r="C5922" s="532"/>
      <c r="D5922" s="168"/>
      <c r="E5922" s="168"/>
      <c r="F5922" s="168"/>
      <c r="G5922" s="168"/>
      <c r="H5922" s="530"/>
      <c r="I5922" s="530"/>
      <c r="J5922" s="660"/>
      <c r="K5922" s="530"/>
      <c r="L5922" s="657"/>
      <c r="M5922" s="168"/>
      <c r="N5922" s="828"/>
      <c r="O5922" s="168"/>
      <c r="P5922" s="168"/>
      <c r="AB5922" s="1129" t="str">
        <f t="shared" si="112"/>
        <v/>
      </c>
    </row>
    <row r="5923" spans="1:28" ht="12.95" customHeight="1">
      <c r="A5923" s="168"/>
      <c r="B5923" s="168"/>
      <c r="C5923" s="532"/>
      <c r="D5923" s="168"/>
      <c r="E5923" s="168"/>
      <c r="F5923" s="168"/>
      <c r="G5923" s="168"/>
      <c r="H5923" s="530"/>
      <c r="I5923" s="530"/>
      <c r="J5923" s="660"/>
      <c r="K5923" s="530"/>
      <c r="L5923" s="657"/>
      <c r="M5923" s="168"/>
      <c r="N5923" s="828"/>
      <c r="O5923" s="168"/>
      <c r="P5923" s="168"/>
      <c r="AB5923" s="1129" t="str">
        <f t="shared" si="112"/>
        <v/>
      </c>
    </row>
    <row r="5924" spans="1:28" ht="12.95" customHeight="1">
      <c r="A5924" s="168"/>
      <c r="B5924" s="168"/>
      <c r="C5924" s="532"/>
      <c r="D5924" s="168"/>
      <c r="E5924" s="168"/>
      <c r="F5924" s="168"/>
      <c r="G5924" s="168"/>
      <c r="H5924" s="530"/>
      <c r="I5924" s="530"/>
      <c r="J5924" s="660"/>
      <c r="K5924" s="530"/>
      <c r="L5924" s="657"/>
      <c r="M5924" s="168"/>
      <c r="N5924" s="828"/>
      <c r="O5924" s="168"/>
      <c r="P5924" s="168"/>
      <c r="AB5924" s="1129" t="str">
        <f t="shared" si="112"/>
        <v/>
      </c>
    </row>
    <row r="5925" spans="1:28" ht="12.95" customHeight="1">
      <c r="A5925" s="168"/>
      <c r="B5925" s="168"/>
      <c r="C5925" s="532"/>
      <c r="D5925" s="168"/>
      <c r="E5925" s="168"/>
      <c r="F5925" s="168"/>
      <c r="G5925" s="168"/>
      <c r="H5925" s="530"/>
      <c r="I5925" s="530"/>
      <c r="J5925" s="660"/>
      <c r="K5925" s="530"/>
      <c r="L5925" s="657"/>
      <c r="M5925" s="168"/>
      <c r="N5925" s="828"/>
      <c r="O5925" s="168"/>
      <c r="P5925" s="168"/>
      <c r="AB5925" s="1129" t="str">
        <f t="shared" si="112"/>
        <v/>
      </c>
    </row>
    <row r="5926" spans="1:28" ht="12.95" customHeight="1">
      <c r="A5926" s="168"/>
      <c r="B5926" s="168"/>
      <c r="C5926" s="532"/>
      <c r="D5926" s="168"/>
      <c r="E5926" s="168"/>
      <c r="F5926" s="168"/>
      <c r="G5926" s="168"/>
      <c r="H5926" s="530"/>
      <c r="I5926" s="530"/>
      <c r="J5926" s="660"/>
      <c r="K5926" s="530"/>
      <c r="L5926" s="657"/>
      <c r="M5926" s="168"/>
      <c r="N5926" s="828"/>
      <c r="O5926" s="168"/>
      <c r="P5926" s="168"/>
      <c r="AB5926" s="1129" t="str">
        <f t="shared" si="112"/>
        <v/>
      </c>
    </row>
    <row r="5927" spans="1:28" ht="12.95" customHeight="1">
      <c r="A5927" s="168"/>
      <c r="B5927" s="168"/>
      <c r="C5927" s="532"/>
      <c r="D5927" s="168"/>
      <c r="E5927" s="168"/>
      <c r="F5927" s="168"/>
      <c r="G5927" s="168"/>
      <c r="H5927" s="530"/>
      <c r="I5927" s="530"/>
      <c r="J5927" s="660"/>
      <c r="K5927" s="530"/>
      <c r="L5927" s="657"/>
      <c r="M5927" s="168"/>
      <c r="N5927" s="828"/>
      <c r="O5927" s="168"/>
      <c r="P5927" s="168"/>
      <c r="AB5927" s="1129" t="str">
        <f t="shared" si="112"/>
        <v/>
      </c>
    </row>
    <row r="5928" spans="1:28" ht="12.95" customHeight="1">
      <c r="A5928" s="168"/>
      <c r="B5928" s="168"/>
      <c r="C5928" s="532"/>
      <c r="D5928" s="168"/>
      <c r="E5928" s="168"/>
      <c r="F5928" s="168"/>
      <c r="G5928" s="168"/>
      <c r="H5928" s="530"/>
      <c r="I5928" s="530"/>
      <c r="J5928" s="660"/>
      <c r="K5928" s="530"/>
      <c r="L5928" s="657"/>
      <c r="M5928" s="168"/>
      <c r="N5928" s="828"/>
      <c r="O5928" s="168"/>
      <c r="P5928" s="168"/>
      <c r="AB5928" s="1129" t="str">
        <f t="shared" si="112"/>
        <v/>
      </c>
    </row>
    <row r="5929" spans="1:28" ht="12.95" customHeight="1">
      <c r="A5929" s="168"/>
      <c r="B5929" s="168"/>
      <c r="C5929" s="532"/>
      <c r="D5929" s="168"/>
      <c r="E5929" s="168"/>
      <c r="F5929" s="168"/>
      <c r="G5929" s="168"/>
      <c r="H5929" s="530"/>
      <c r="I5929" s="530"/>
      <c r="J5929" s="660"/>
      <c r="K5929" s="530"/>
      <c r="L5929" s="657"/>
      <c r="M5929" s="168"/>
      <c r="N5929" s="828"/>
      <c r="O5929" s="168"/>
      <c r="P5929" s="168"/>
      <c r="AB5929" s="1129" t="str">
        <f t="shared" si="112"/>
        <v/>
      </c>
    </row>
    <row r="5930" spans="1:28" ht="12.95" customHeight="1">
      <c r="A5930" s="168"/>
      <c r="B5930" s="168"/>
      <c r="C5930" s="532"/>
      <c r="D5930" s="168"/>
      <c r="E5930" s="168"/>
      <c r="F5930" s="168"/>
      <c r="G5930" s="168"/>
      <c r="H5930" s="530"/>
      <c r="I5930" s="530"/>
      <c r="J5930" s="660"/>
      <c r="K5930" s="530"/>
      <c r="L5930" s="657"/>
      <c r="M5930" s="168"/>
      <c r="N5930" s="828"/>
      <c r="O5930" s="168"/>
      <c r="P5930" s="168"/>
      <c r="AB5930" s="1129" t="str">
        <f t="shared" si="112"/>
        <v/>
      </c>
    </row>
    <row r="5931" spans="1:28" ht="12.95" customHeight="1">
      <c r="A5931" s="168"/>
      <c r="B5931" s="168"/>
      <c r="C5931" s="532"/>
      <c r="D5931" s="168"/>
      <c r="E5931" s="168"/>
      <c r="F5931" s="168"/>
      <c r="G5931" s="168"/>
      <c r="H5931" s="530"/>
      <c r="I5931" s="530"/>
      <c r="J5931" s="660"/>
      <c r="K5931" s="530"/>
      <c r="L5931" s="657"/>
      <c r="M5931" s="168"/>
      <c r="N5931" s="828"/>
      <c r="O5931" s="168"/>
      <c r="P5931" s="168"/>
      <c r="AB5931" s="1129" t="str">
        <f t="shared" si="112"/>
        <v/>
      </c>
    </row>
    <row r="5932" spans="1:28" ht="12.95" customHeight="1">
      <c r="A5932" s="168"/>
      <c r="B5932" s="168"/>
      <c r="C5932" s="532"/>
      <c r="D5932" s="168"/>
      <c r="E5932" s="168"/>
      <c r="F5932" s="168"/>
      <c r="G5932" s="168"/>
      <c r="H5932" s="530"/>
      <c r="I5932" s="530"/>
      <c r="J5932" s="660"/>
      <c r="K5932" s="530"/>
      <c r="L5932" s="657"/>
      <c r="M5932" s="168"/>
      <c r="N5932" s="828"/>
      <c r="O5932" s="168"/>
      <c r="P5932" s="168"/>
      <c r="AB5932" s="1129" t="str">
        <f t="shared" si="112"/>
        <v/>
      </c>
    </row>
    <row r="5933" spans="1:28" ht="12.95" customHeight="1">
      <c r="A5933" s="168"/>
      <c r="B5933" s="168"/>
      <c r="C5933" s="532"/>
      <c r="D5933" s="168"/>
      <c r="E5933" s="168"/>
      <c r="F5933" s="168"/>
      <c r="G5933" s="168"/>
      <c r="H5933" s="530"/>
      <c r="I5933" s="530"/>
      <c r="J5933" s="660"/>
      <c r="K5933" s="530"/>
      <c r="L5933" s="657"/>
      <c r="M5933" s="168"/>
      <c r="N5933" s="828"/>
      <c r="O5933" s="168"/>
      <c r="P5933" s="168"/>
      <c r="AB5933" s="1129" t="str">
        <f t="shared" si="112"/>
        <v/>
      </c>
    </row>
    <row r="5934" spans="1:28" ht="12.95" customHeight="1">
      <c r="A5934" s="168"/>
      <c r="B5934" s="168"/>
      <c r="C5934" s="532"/>
      <c r="D5934" s="168"/>
      <c r="E5934" s="168"/>
      <c r="F5934" s="168"/>
      <c r="G5934" s="168"/>
      <c r="H5934" s="530"/>
      <c r="I5934" s="530"/>
      <c r="J5934" s="660"/>
      <c r="K5934" s="530"/>
      <c r="L5934" s="657"/>
      <c r="M5934" s="168"/>
      <c r="N5934" s="828"/>
      <c r="O5934" s="168"/>
      <c r="P5934" s="168"/>
      <c r="AB5934" s="1129" t="str">
        <f t="shared" si="112"/>
        <v/>
      </c>
    </row>
    <row r="5935" spans="1:28" ht="12.95" customHeight="1">
      <c r="A5935" s="168"/>
      <c r="B5935" s="168"/>
      <c r="C5935" s="532"/>
      <c r="D5935" s="168"/>
      <c r="E5935" s="168"/>
      <c r="F5935" s="168"/>
      <c r="G5935" s="168"/>
      <c r="H5935" s="530"/>
      <c r="I5935" s="530"/>
      <c r="J5935" s="660"/>
      <c r="K5935" s="530"/>
      <c r="L5935" s="657"/>
      <c r="M5935" s="168"/>
      <c r="N5935" s="828"/>
      <c r="O5935" s="168"/>
      <c r="P5935" s="168"/>
      <c r="AB5935" s="1129" t="str">
        <f t="shared" si="112"/>
        <v/>
      </c>
    </row>
    <row r="5936" spans="1:28" ht="12.95" customHeight="1">
      <c r="A5936" s="168"/>
      <c r="B5936" s="168"/>
      <c r="C5936" s="532"/>
      <c r="D5936" s="168"/>
      <c r="E5936" s="168"/>
      <c r="F5936" s="168"/>
      <c r="G5936" s="168"/>
      <c r="H5936" s="530"/>
      <c r="I5936" s="530"/>
      <c r="J5936" s="660"/>
      <c r="K5936" s="530"/>
      <c r="L5936" s="657"/>
      <c r="M5936" s="168"/>
      <c r="N5936" s="828"/>
      <c r="O5936" s="168"/>
      <c r="P5936" s="168"/>
      <c r="AB5936" s="1129" t="str">
        <f t="shared" si="112"/>
        <v/>
      </c>
    </row>
    <row r="5937" spans="1:28" ht="12.95" customHeight="1">
      <c r="A5937" s="168"/>
      <c r="B5937" s="168"/>
      <c r="C5937" s="532"/>
      <c r="D5937" s="168"/>
      <c r="E5937" s="168"/>
      <c r="F5937" s="168"/>
      <c r="G5937" s="168"/>
      <c r="H5937" s="530"/>
      <c r="I5937" s="530"/>
      <c r="J5937" s="660"/>
      <c r="K5937" s="530"/>
      <c r="L5937" s="657"/>
      <c r="M5937" s="168"/>
      <c r="N5937" s="828"/>
      <c r="O5937" s="168"/>
      <c r="P5937" s="168"/>
      <c r="AB5937" s="1129" t="str">
        <f t="shared" si="112"/>
        <v/>
      </c>
    </row>
    <row r="5938" spans="1:28" ht="12.95" customHeight="1">
      <c r="A5938" s="168"/>
      <c r="B5938" s="168"/>
      <c r="C5938" s="532"/>
      <c r="D5938" s="168"/>
      <c r="E5938" s="168"/>
      <c r="F5938" s="168"/>
      <c r="G5938" s="168"/>
      <c r="H5938" s="530"/>
      <c r="I5938" s="530"/>
      <c r="J5938" s="660"/>
      <c r="K5938" s="530"/>
      <c r="L5938" s="657"/>
      <c r="M5938" s="168"/>
      <c r="N5938" s="828"/>
      <c r="O5938" s="168"/>
      <c r="P5938" s="168"/>
      <c r="AB5938" s="1129" t="str">
        <f t="shared" si="112"/>
        <v/>
      </c>
    </row>
    <row r="5939" spans="1:28" ht="12.95" customHeight="1">
      <c r="A5939" s="168"/>
      <c r="B5939" s="168"/>
      <c r="C5939" s="532"/>
      <c r="D5939" s="168"/>
      <c r="E5939" s="168"/>
      <c r="F5939" s="168"/>
      <c r="G5939" s="168"/>
      <c r="H5939" s="530"/>
      <c r="I5939" s="530"/>
      <c r="J5939" s="660"/>
      <c r="K5939" s="530"/>
      <c r="L5939" s="657"/>
      <c r="M5939" s="168"/>
      <c r="N5939" s="828"/>
      <c r="O5939" s="168"/>
      <c r="P5939" s="168"/>
      <c r="AB5939" s="1129" t="str">
        <f t="shared" si="112"/>
        <v/>
      </c>
    </row>
    <row r="5940" spans="1:28" ht="12.95" customHeight="1">
      <c r="A5940" s="168"/>
      <c r="B5940" s="168"/>
      <c r="C5940" s="532"/>
      <c r="D5940" s="168"/>
      <c r="E5940" s="168"/>
      <c r="F5940" s="168"/>
      <c r="G5940" s="168"/>
      <c r="H5940" s="530"/>
      <c r="I5940" s="530"/>
      <c r="J5940" s="660"/>
      <c r="K5940" s="530"/>
      <c r="L5940" s="657"/>
      <c r="M5940" s="168"/>
      <c r="N5940" s="828"/>
      <c r="O5940" s="168"/>
      <c r="P5940" s="168"/>
      <c r="AB5940" s="1129" t="str">
        <f t="shared" si="112"/>
        <v/>
      </c>
    </row>
    <row r="5941" spans="1:28" ht="12.95" customHeight="1">
      <c r="A5941" s="168"/>
      <c r="B5941" s="168"/>
      <c r="C5941" s="532"/>
      <c r="D5941" s="168"/>
      <c r="E5941" s="168"/>
      <c r="F5941" s="168"/>
      <c r="G5941" s="168"/>
      <c r="H5941" s="530"/>
      <c r="I5941" s="530"/>
      <c r="J5941" s="660"/>
      <c r="K5941" s="530"/>
      <c r="L5941" s="657"/>
      <c r="M5941" s="168"/>
      <c r="N5941" s="828"/>
      <c r="O5941" s="168"/>
      <c r="P5941" s="168"/>
      <c r="AB5941" s="1129" t="str">
        <f t="shared" si="112"/>
        <v/>
      </c>
    </row>
    <row r="5942" spans="1:28" ht="12.95" customHeight="1">
      <c r="A5942" s="168"/>
      <c r="B5942" s="168"/>
      <c r="C5942" s="532"/>
      <c r="D5942" s="168"/>
      <c r="E5942" s="168"/>
      <c r="F5942" s="168"/>
      <c r="G5942" s="168"/>
      <c r="H5942" s="530"/>
      <c r="I5942" s="530"/>
      <c r="J5942" s="660"/>
      <c r="K5942" s="530"/>
      <c r="L5942" s="657"/>
      <c r="M5942" s="168"/>
      <c r="N5942" s="828"/>
      <c r="O5942" s="168"/>
      <c r="P5942" s="168"/>
      <c r="AB5942" s="1129" t="str">
        <f t="shared" si="112"/>
        <v/>
      </c>
    </row>
    <row r="5943" spans="1:28" ht="12.95" customHeight="1">
      <c r="A5943" s="168"/>
      <c r="B5943" s="168"/>
      <c r="C5943" s="532"/>
      <c r="D5943" s="168"/>
      <c r="E5943" s="168"/>
      <c r="F5943" s="168"/>
      <c r="G5943" s="168"/>
      <c r="H5943" s="530"/>
      <c r="I5943" s="530"/>
      <c r="J5943" s="660"/>
      <c r="K5943" s="530"/>
      <c r="L5943" s="657"/>
      <c r="M5943" s="168"/>
      <c r="N5943" s="828"/>
      <c r="O5943" s="168"/>
      <c r="P5943" s="168"/>
      <c r="AB5943" s="1129" t="str">
        <f t="shared" si="112"/>
        <v/>
      </c>
    </row>
    <row r="5944" spans="1:28" ht="12.95" customHeight="1">
      <c r="A5944" s="168"/>
      <c r="B5944" s="168"/>
      <c r="C5944" s="532"/>
      <c r="D5944" s="168"/>
      <c r="E5944" s="168"/>
      <c r="F5944" s="168"/>
      <c r="G5944" s="168"/>
      <c r="H5944" s="530"/>
      <c r="I5944" s="530"/>
      <c r="J5944" s="660"/>
      <c r="K5944" s="530"/>
      <c r="L5944" s="657"/>
      <c r="M5944" s="168"/>
      <c r="N5944" s="828"/>
      <c r="O5944" s="168"/>
      <c r="P5944" s="168"/>
      <c r="AB5944" s="1129" t="str">
        <f t="shared" si="112"/>
        <v/>
      </c>
    </row>
    <row r="5945" spans="1:28" ht="12.95" customHeight="1">
      <c r="A5945" s="168"/>
      <c r="B5945" s="168"/>
      <c r="C5945" s="532"/>
      <c r="D5945" s="168"/>
      <c r="E5945" s="168"/>
      <c r="F5945" s="168"/>
      <c r="G5945" s="168"/>
      <c r="H5945" s="530"/>
      <c r="I5945" s="530"/>
      <c r="J5945" s="660"/>
      <c r="K5945" s="530"/>
      <c r="L5945" s="657"/>
      <c r="M5945" s="168"/>
      <c r="N5945" s="828"/>
      <c r="O5945" s="168"/>
      <c r="P5945" s="168"/>
      <c r="AB5945" s="1129" t="str">
        <f t="shared" si="112"/>
        <v/>
      </c>
    </row>
    <row r="5946" spans="1:28" ht="12.95" customHeight="1">
      <c r="A5946" s="168"/>
      <c r="B5946" s="168"/>
      <c r="C5946" s="532"/>
      <c r="D5946" s="168"/>
      <c r="E5946" s="168"/>
      <c r="F5946" s="168"/>
      <c r="G5946" s="168"/>
      <c r="H5946" s="530"/>
      <c r="I5946" s="530"/>
      <c r="J5946" s="660"/>
      <c r="K5946" s="530"/>
      <c r="L5946" s="657"/>
      <c r="M5946" s="168"/>
      <c r="N5946" s="828"/>
      <c r="O5946" s="168"/>
      <c r="P5946" s="168"/>
      <c r="AB5946" s="1129" t="str">
        <f t="shared" si="112"/>
        <v/>
      </c>
    </row>
    <row r="5947" spans="1:28" ht="12.95" customHeight="1">
      <c r="A5947" s="168"/>
      <c r="B5947" s="168"/>
      <c r="C5947" s="532"/>
      <c r="D5947" s="168"/>
      <c r="E5947" s="168"/>
      <c r="F5947" s="168"/>
      <c r="G5947" s="168"/>
      <c r="H5947" s="530"/>
      <c r="I5947" s="530"/>
      <c r="J5947" s="660"/>
      <c r="K5947" s="530"/>
      <c r="L5947" s="657"/>
      <c r="M5947" s="168"/>
      <c r="N5947" s="828"/>
      <c r="O5947" s="168"/>
      <c r="P5947" s="168"/>
      <c r="AB5947" s="1129" t="str">
        <f t="shared" si="112"/>
        <v/>
      </c>
    </row>
    <row r="5948" spans="1:28" ht="12.95" customHeight="1">
      <c r="A5948" s="168"/>
      <c r="B5948" s="168"/>
      <c r="C5948" s="532"/>
      <c r="D5948" s="168"/>
      <c r="E5948" s="168"/>
      <c r="F5948" s="168"/>
      <c r="G5948" s="168"/>
      <c r="H5948" s="530"/>
      <c r="I5948" s="530"/>
      <c r="J5948" s="660"/>
      <c r="K5948" s="530"/>
      <c r="L5948" s="657"/>
      <c r="M5948" s="168"/>
      <c r="N5948" s="828"/>
      <c r="O5948" s="168"/>
      <c r="P5948" s="168"/>
      <c r="AB5948" s="1129" t="str">
        <f t="shared" si="112"/>
        <v/>
      </c>
    </row>
    <row r="5949" spans="1:28" ht="12.95" customHeight="1">
      <c r="A5949" s="168"/>
      <c r="B5949" s="168"/>
      <c r="C5949" s="532"/>
      <c r="D5949" s="168"/>
      <c r="E5949" s="168"/>
      <c r="F5949" s="168"/>
      <c r="G5949" s="168"/>
      <c r="H5949" s="530"/>
      <c r="I5949" s="530"/>
      <c r="J5949" s="660"/>
      <c r="K5949" s="530"/>
      <c r="L5949" s="657"/>
      <c r="M5949" s="168"/>
      <c r="N5949" s="828"/>
      <c r="O5949" s="168"/>
      <c r="P5949" s="168"/>
      <c r="AB5949" s="1129" t="str">
        <f t="shared" si="112"/>
        <v/>
      </c>
    </row>
    <row r="5950" spans="1:28" ht="12.95" customHeight="1">
      <c r="A5950" s="168"/>
      <c r="B5950" s="168"/>
      <c r="C5950" s="532"/>
      <c r="D5950" s="168"/>
      <c r="E5950" s="168"/>
      <c r="F5950" s="168"/>
      <c r="G5950" s="168"/>
      <c r="H5950" s="530"/>
      <c r="I5950" s="530"/>
      <c r="J5950" s="660"/>
      <c r="K5950" s="530"/>
      <c r="L5950" s="657"/>
      <c r="M5950" s="168"/>
      <c r="N5950" s="828"/>
      <c r="O5950" s="168"/>
      <c r="P5950" s="168"/>
      <c r="AB5950" s="1129" t="str">
        <f t="shared" si="112"/>
        <v/>
      </c>
    </row>
    <row r="5951" spans="1:28" ht="12.95" customHeight="1">
      <c r="A5951" s="168"/>
      <c r="B5951" s="168"/>
      <c r="C5951" s="532"/>
      <c r="D5951" s="168"/>
      <c r="E5951" s="168"/>
      <c r="F5951" s="168"/>
      <c r="G5951" s="168"/>
      <c r="H5951" s="530"/>
      <c r="I5951" s="530"/>
      <c r="J5951" s="660"/>
      <c r="K5951" s="530"/>
      <c r="L5951" s="657"/>
      <c r="M5951" s="168"/>
      <c r="N5951" s="828"/>
      <c r="O5951" s="168"/>
      <c r="P5951" s="168"/>
      <c r="AB5951" s="1129" t="str">
        <f t="shared" si="112"/>
        <v/>
      </c>
    </row>
    <row r="5952" spans="1:28" ht="12.95" customHeight="1">
      <c r="A5952" s="168"/>
      <c r="B5952" s="168"/>
      <c r="C5952" s="532"/>
      <c r="D5952" s="168"/>
      <c r="E5952" s="168"/>
      <c r="F5952" s="168"/>
      <c r="G5952" s="168"/>
      <c r="H5952" s="530"/>
      <c r="I5952" s="530"/>
      <c r="J5952" s="660"/>
      <c r="K5952" s="530"/>
      <c r="L5952" s="657"/>
      <c r="M5952" s="168"/>
      <c r="N5952" s="828"/>
      <c r="O5952" s="168"/>
      <c r="P5952" s="168"/>
      <c r="AB5952" s="1129" t="str">
        <f t="shared" si="112"/>
        <v/>
      </c>
    </row>
    <row r="5953" spans="1:28" ht="12.95" customHeight="1">
      <c r="A5953" s="168"/>
      <c r="B5953" s="168"/>
      <c r="C5953" s="532"/>
      <c r="D5953" s="168"/>
      <c r="E5953" s="168"/>
      <c r="F5953" s="168"/>
      <c r="G5953" s="168"/>
      <c r="H5953" s="530"/>
      <c r="I5953" s="530"/>
      <c r="J5953" s="660"/>
      <c r="K5953" s="530"/>
      <c r="L5953" s="657"/>
      <c r="M5953" s="168"/>
      <c r="N5953" s="828"/>
      <c r="O5953" s="168"/>
      <c r="P5953" s="168"/>
      <c r="AB5953" s="1129" t="str">
        <f t="shared" si="112"/>
        <v/>
      </c>
    </row>
    <row r="5954" spans="1:28" ht="12.95" customHeight="1">
      <c r="A5954" s="168"/>
      <c r="B5954" s="168"/>
      <c r="C5954" s="532"/>
      <c r="D5954" s="168"/>
      <c r="E5954" s="168"/>
      <c r="F5954" s="168"/>
      <c r="G5954" s="168"/>
      <c r="H5954" s="530"/>
      <c r="I5954" s="530"/>
      <c r="J5954" s="660"/>
      <c r="K5954" s="530"/>
      <c r="L5954" s="657"/>
      <c r="M5954" s="168"/>
      <c r="N5954" s="828"/>
      <c r="O5954" s="168"/>
      <c r="P5954" s="168"/>
      <c r="AB5954" s="1129" t="str">
        <f t="shared" si="112"/>
        <v/>
      </c>
    </row>
    <row r="5955" spans="1:28" ht="12.95" customHeight="1">
      <c r="A5955" s="168"/>
      <c r="B5955" s="168"/>
      <c r="C5955" s="532"/>
      <c r="D5955" s="168"/>
      <c r="E5955" s="168"/>
      <c r="F5955" s="168"/>
      <c r="G5955" s="168"/>
      <c r="H5955" s="530"/>
      <c r="I5955" s="530"/>
      <c r="J5955" s="660"/>
      <c r="K5955" s="530"/>
      <c r="L5955" s="657"/>
      <c r="M5955" s="168"/>
      <c r="N5955" s="828"/>
      <c r="O5955" s="168"/>
      <c r="P5955" s="168"/>
      <c r="AB5955" s="1129" t="str">
        <f t="shared" si="112"/>
        <v/>
      </c>
    </row>
    <row r="5956" spans="1:28" ht="12.95" customHeight="1">
      <c r="A5956" s="168"/>
      <c r="B5956" s="168"/>
      <c r="C5956" s="532"/>
      <c r="D5956" s="168"/>
      <c r="E5956" s="168"/>
      <c r="F5956" s="168"/>
      <c r="G5956" s="168"/>
      <c r="H5956" s="530"/>
      <c r="I5956" s="530"/>
      <c r="J5956" s="660"/>
      <c r="K5956" s="530"/>
      <c r="L5956" s="657"/>
      <c r="M5956" s="168"/>
      <c r="N5956" s="828"/>
      <c r="O5956" s="168"/>
      <c r="P5956" s="168"/>
      <c r="AB5956" s="1129" t="str">
        <f t="shared" si="112"/>
        <v/>
      </c>
    </row>
    <row r="5957" spans="1:28" ht="12.95" customHeight="1">
      <c r="A5957" s="168"/>
      <c r="B5957" s="168"/>
      <c r="C5957" s="532"/>
      <c r="D5957" s="168"/>
      <c r="E5957" s="168"/>
      <c r="F5957" s="168"/>
      <c r="G5957" s="168"/>
      <c r="H5957" s="530"/>
      <c r="I5957" s="530"/>
      <c r="J5957" s="660"/>
      <c r="K5957" s="530"/>
      <c r="L5957" s="657"/>
      <c r="M5957" s="168"/>
      <c r="N5957" s="828"/>
      <c r="O5957" s="168"/>
      <c r="P5957" s="168"/>
      <c r="AB5957" s="1129" t="str">
        <f t="shared" si="112"/>
        <v/>
      </c>
    </row>
    <row r="5958" spans="1:28" ht="12.95" customHeight="1">
      <c r="A5958" s="168"/>
      <c r="B5958" s="168"/>
      <c r="C5958" s="532"/>
      <c r="D5958" s="168"/>
      <c r="E5958" s="168"/>
      <c r="F5958" s="168"/>
      <c r="G5958" s="168"/>
      <c r="H5958" s="530"/>
      <c r="I5958" s="530"/>
      <c r="J5958" s="660"/>
      <c r="K5958" s="530"/>
      <c r="L5958" s="657"/>
      <c r="M5958" s="168"/>
      <c r="N5958" s="828"/>
      <c r="O5958" s="168"/>
      <c r="P5958" s="168"/>
      <c r="AB5958" s="1129" t="str">
        <f t="shared" si="112"/>
        <v/>
      </c>
    </row>
    <row r="5959" spans="1:28" ht="12.95" customHeight="1">
      <c r="A5959" s="168"/>
      <c r="B5959" s="168"/>
      <c r="C5959" s="532"/>
      <c r="D5959" s="168"/>
      <c r="E5959" s="168"/>
      <c r="F5959" s="168"/>
      <c r="G5959" s="168"/>
      <c r="H5959" s="530"/>
      <c r="I5959" s="530"/>
      <c r="J5959" s="660"/>
      <c r="K5959" s="530"/>
      <c r="L5959" s="657"/>
      <c r="M5959" s="168"/>
      <c r="N5959" s="828"/>
      <c r="O5959" s="168"/>
      <c r="P5959" s="168"/>
      <c r="AB5959" s="1129" t="str">
        <f t="shared" si="112"/>
        <v/>
      </c>
    </row>
    <row r="5960" spans="1:28" ht="12.95" customHeight="1">
      <c r="A5960" s="168"/>
      <c r="B5960" s="168"/>
      <c r="C5960" s="532"/>
      <c r="D5960" s="168"/>
      <c r="E5960" s="168"/>
      <c r="F5960" s="168"/>
      <c r="G5960" s="168"/>
      <c r="H5960" s="530"/>
      <c r="I5960" s="530"/>
      <c r="J5960" s="660"/>
      <c r="K5960" s="530"/>
      <c r="L5960" s="657"/>
      <c r="M5960" s="168"/>
      <c r="N5960" s="828"/>
      <c r="O5960" s="168"/>
      <c r="P5960" s="168"/>
      <c r="AB5960" s="1129" t="str">
        <f t="shared" si="112"/>
        <v/>
      </c>
    </row>
    <row r="5961" spans="1:28" ht="12.95" customHeight="1">
      <c r="A5961" s="168"/>
      <c r="B5961" s="168"/>
      <c r="C5961" s="532"/>
      <c r="D5961" s="168"/>
      <c r="E5961" s="168"/>
      <c r="F5961" s="168"/>
      <c r="G5961" s="168"/>
      <c r="H5961" s="530"/>
      <c r="I5961" s="530"/>
      <c r="J5961" s="660"/>
      <c r="K5961" s="530"/>
      <c r="L5961" s="657"/>
      <c r="M5961" s="168"/>
      <c r="N5961" s="828"/>
      <c r="O5961" s="168"/>
      <c r="P5961" s="168"/>
      <c r="AB5961" s="1129" t="str">
        <f t="shared" si="112"/>
        <v/>
      </c>
    </row>
    <row r="5962" spans="1:28" ht="12.95" customHeight="1">
      <c r="A5962" s="168"/>
      <c r="B5962" s="168"/>
      <c r="C5962" s="532"/>
      <c r="D5962" s="168"/>
      <c r="E5962" s="168"/>
      <c r="F5962" s="168"/>
      <c r="G5962" s="168"/>
      <c r="H5962" s="530"/>
      <c r="I5962" s="530"/>
      <c r="J5962" s="660"/>
      <c r="K5962" s="530"/>
      <c r="L5962" s="657"/>
      <c r="M5962" s="168"/>
      <c r="N5962" s="828"/>
      <c r="O5962" s="168"/>
      <c r="P5962" s="168"/>
      <c r="AB5962" s="1129" t="str">
        <f t="shared" si="112"/>
        <v/>
      </c>
    </row>
    <row r="5963" spans="1:28" ht="12.95" customHeight="1">
      <c r="A5963" s="168"/>
      <c r="B5963" s="168"/>
      <c r="C5963" s="532"/>
      <c r="D5963" s="168"/>
      <c r="E5963" s="168"/>
      <c r="F5963" s="168"/>
      <c r="G5963" s="168"/>
      <c r="H5963" s="530"/>
      <c r="I5963" s="530"/>
      <c r="J5963" s="660"/>
      <c r="K5963" s="530"/>
      <c r="L5963" s="657"/>
      <c r="M5963" s="168"/>
      <c r="N5963" s="828"/>
      <c r="O5963" s="168"/>
      <c r="P5963" s="168"/>
      <c r="AB5963" s="1129" t="str">
        <f t="shared" ref="AB5963:AB6026" si="113">IF(TRIM(A5963)="","",CONCATENATE(TRIM(D5963),TRIM(E5963)))</f>
        <v/>
      </c>
    </row>
    <row r="5964" spans="1:28" ht="12.95" customHeight="1">
      <c r="A5964" s="168"/>
      <c r="B5964" s="168"/>
      <c r="C5964" s="532"/>
      <c r="D5964" s="168"/>
      <c r="E5964" s="168"/>
      <c r="F5964" s="168"/>
      <c r="G5964" s="168"/>
      <c r="H5964" s="530"/>
      <c r="I5964" s="530"/>
      <c r="J5964" s="660"/>
      <c r="K5964" s="530"/>
      <c r="L5964" s="657"/>
      <c r="M5964" s="168"/>
      <c r="N5964" s="828"/>
      <c r="O5964" s="168"/>
      <c r="P5964" s="168"/>
      <c r="AB5964" s="1129" t="str">
        <f t="shared" si="113"/>
        <v/>
      </c>
    </row>
    <row r="5965" spans="1:28" ht="12.95" customHeight="1">
      <c r="A5965" s="168"/>
      <c r="B5965" s="168"/>
      <c r="C5965" s="532"/>
      <c r="D5965" s="168"/>
      <c r="E5965" s="168"/>
      <c r="F5965" s="168"/>
      <c r="G5965" s="168"/>
      <c r="H5965" s="530"/>
      <c r="I5965" s="530"/>
      <c r="J5965" s="660"/>
      <c r="K5965" s="530"/>
      <c r="L5965" s="657"/>
      <c r="M5965" s="168"/>
      <c r="N5965" s="828"/>
      <c r="O5965" s="168"/>
      <c r="P5965" s="168"/>
      <c r="AB5965" s="1129" t="str">
        <f t="shared" si="113"/>
        <v/>
      </c>
    </row>
    <row r="5966" spans="1:28" ht="12.95" customHeight="1">
      <c r="A5966" s="168"/>
      <c r="B5966" s="168"/>
      <c r="C5966" s="532"/>
      <c r="D5966" s="168"/>
      <c r="E5966" s="168"/>
      <c r="F5966" s="168"/>
      <c r="G5966" s="168"/>
      <c r="H5966" s="530"/>
      <c r="I5966" s="530"/>
      <c r="J5966" s="660"/>
      <c r="K5966" s="530"/>
      <c r="L5966" s="657"/>
      <c r="M5966" s="168"/>
      <c r="N5966" s="828"/>
      <c r="O5966" s="168"/>
      <c r="P5966" s="168"/>
      <c r="AB5966" s="1129" t="str">
        <f t="shared" si="113"/>
        <v/>
      </c>
    </row>
    <row r="5967" spans="1:28" ht="12.95" customHeight="1">
      <c r="A5967" s="168"/>
      <c r="B5967" s="168"/>
      <c r="C5967" s="532"/>
      <c r="D5967" s="168"/>
      <c r="E5967" s="168"/>
      <c r="F5967" s="168"/>
      <c r="G5967" s="168"/>
      <c r="H5967" s="530"/>
      <c r="I5967" s="530"/>
      <c r="J5967" s="660"/>
      <c r="K5967" s="530"/>
      <c r="L5967" s="657"/>
      <c r="M5967" s="168"/>
      <c r="N5967" s="828"/>
      <c r="O5967" s="168"/>
      <c r="P5967" s="168"/>
      <c r="AB5967" s="1129" t="str">
        <f t="shared" si="113"/>
        <v/>
      </c>
    </row>
    <row r="5968" spans="1:28" ht="12.95" customHeight="1">
      <c r="A5968" s="168"/>
      <c r="B5968" s="168"/>
      <c r="C5968" s="532"/>
      <c r="D5968" s="168"/>
      <c r="E5968" s="168"/>
      <c r="F5968" s="168"/>
      <c r="G5968" s="168"/>
      <c r="H5968" s="530"/>
      <c r="I5968" s="530"/>
      <c r="J5968" s="660"/>
      <c r="K5968" s="530"/>
      <c r="L5968" s="657"/>
      <c r="M5968" s="168"/>
      <c r="N5968" s="828"/>
      <c r="O5968" s="168"/>
      <c r="P5968" s="168"/>
      <c r="AB5968" s="1129" t="str">
        <f t="shared" si="113"/>
        <v/>
      </c>
    </row>
    <row r="5969" spans="1:28" ht="12.95" customHeight="1">
      <c r="A5969" s="168"/>
      <c r="B5969" s="168"/>
      <c r="C5969" s="532"/>
      <c r="D5969" s="168"/>
      <c r="E5969" s="168"/>
      <c r="F5969" s="168"/>
      <c r="G5969" s="168"/>
      <c r="H5969" s="530"/>
      <c r="I5969" s="530"/>
      <c r="J5969" s="660"/>
      <c r="K5969" s="530"/>
      <c r="L5969" s="657"/>
      <c r="M5969" s="168"/>
      <c r="N5969" s="828"/>
      <c r="O5969" s="168"/>
      <c r="P5969" s="168"/>
      <c r="AB5969" s="1129" t="str">
        <f t="shared" si="113"/>
        <v/>
      </c>
    </row>
    <row r="5970" spans="1:28" ht="12.95" customHeight="1">
      <c r="A5970" s="168"/>
      <c r="B5970" s="168"/>
      <c r="C5970" s="532"/>
      <c r="D5970" s="168"/>
      <c r="E5970" s="168"/>
      <c r="F5970" s="168"/>
      <c r="G5970" s="168"/>
      <c r="H5970" s="530"/>
      <c r="I5970" s="530"/>
      <c r="J5970" s="660"/>
      <c r="K5970" s="530"/>
      <c r="L5970" s="657"/>
      <c r="M5970" s="168"/>
      <c r="N5970" s="828"/>
      <c r="O5970" s="168"/>
      <c r="P5970" s="168"/>
      <c r="AB5970" s="1129" t="str">
        <f t="shared" si="113"/>
        <v/>
      </c>
    </row>
    <row r="5971" spans="1:28" ht="12.95" customHeight="1">
      <c r="A5971" s="168"/>
      <c r="B5971" s="168"/>
      <c r="C5971" s="532"/>
      <c r="D5971" s="168"/>
      <c r="E5971" s="168"/>
      <c r="F5971" s="168"/>
      <c r="G5971" s="168"/>
      <c r="H5971" s="530"/>
      <c r="I5971" s="530"/>
      <c r="J5971" s="660"/>
      <c r="K5971" s="530"/>
      <c r="L5971" s="657"/>
      <c r="M5971" s="168"/>
      <c r="N5971" s="828"/>
      <c r="O5971" s="168"/>
      <c r="P5971" s="168"/>
      <c r="AB5971" s="1129" t="str">
        <f t="shared" si="113"/>
        <v/>
      </c>
    </row>
    <row r="5972" spans="1:28" ht="12.95" customHeight="1">
      <c r="A5972" s="168"/>
      <c r="B5972" s="168"/>
      <c r="C5972" s="532"/>
      <c r="D5972" s="168"/>
      <c r="E5972" s="168"/>
      <c r="F5972" s="168"/>
      <c r="G5972" s="168"/>
      <c r="H5972" s="530"/>
      <c r="I5972" s="530"/>
      <c r="J5972" s="660"/>
      <c r="K5972" s="530"/>
      <c r="L5972" s="657"/>
      <c r="M5972" s="168"/>
      <c r="N5972" s="828"/>
      <c r="O5972" s="168"/>
      <c r="P5972" s="168"/>
      <c r="AB5972" s="1129" t="str">
        <f t="shared" si="113"/>
        <v/>
      </c>
    </row>
    <row r="5973" spans="1:28" ht="12.95" customHeight="1">
      <c r="A5973" s="168"/>
      <c r="B5973" s="168"/>
      <c r="C5973" s="532"/>
      <c r="D5973" s="168"/>
      <c r="E5973" s="168"/>
      <c r="F5973" s="168"/>
      <c r="G5973" s="168"/>
      <c r="H5973" s="530"/>
      <c r="I5973" s="530"/>
      <c r="J5973" s="660"/>
      <c r="K5973" s="530"/>
      <c r="L5973" s="657"/>
      <c r="M5973" s="168"/>
      <c r="N5973" s="828"/>
      <c r="O5973" s="168"/>
      <c r="P5973" s="168"/>
      <c r="AB5973" s="1129" t="str">
        <f t="shared" si="113"/>
        <v/>
      </c>
    </row>
    <row r="5974" spans="1:28" ht="12.95" customHeight="1">
      <c r="A5974" s="168"/>
      <c r="B5974" s="168"/>
      <c r="C5974" s="532"/>
      <c r="D5974" s="168"/>
      <c r="E5974" s="168"/>
      <c r="F5974" s="168"/>
      <c r="G5974" s="168"/>
      <c r="H5974" s="530"/>
      <c r="I5974" s="530"/>
      <c r="J5974" s="660"/>
      <c r="K5974" s="530"/>
      <c r="L5974" s="657"/>
      <c r="M5974" s="168"/>
      <c r="N5974" s="828"/>
      <c r="O5974" s="168"/>
      <c r="P5974" s="168"/>
      <c r="AB5974" s="1129" t="str">
        <f t="shared" si="113"/>
        <v/>
      </c>
    </row>
    <row r="5975" spans="1:28" ht="12.95" customHeight="1">
      <c r="A5975" s="168"/>
      <c r="B5975" s="168"/>
      <c r="C5975" s="532"/>
      <c r="D5975" s="168"/>
      <c r="E5975" s="168"/>
      <c r="F5975" s="168"/>
      <c r="G5975" s="168"/>
      <c r="H5975" s="530"/>
      <c r="I5975" s="530"/>
      <c r="J5975" s="660"/>
      <c r="K5975" s="530"/>
      <c r="L5975" s="657"/>
      <c r="M5975" s="168"/>
      <c r="N5975" s="828"/>
      <c r="O5975" s="168"/>
      <c r="P5975" s="168"/>
      <c r="AB5975" s="1129" t="str">
        <f t="shared" si="113"/>
        <v/>
      </c>
    </row>
    <row r="5976" spans="1:28" ht="12.95" customHeight="1">
      <c r="A5976" s="168"/>
      <c r="B5976" s="168"/>
      <c r="C5976" s="532"/>
      <c r="D5976" s="168"/>
      <c r="E5976" s="168"/>
      <c r="F5976" s="168"/>
      <c r="G5976" s="168"/>
      <c r="H5976" s="530"/>
      <c r="I5976" s="530"/>
      <c r="J5976" s="660"/>
      <c r="K5976" s="530"/>
      <c r="L5976" s="657"/>
      <c r="M5976" s="168"/>
      <c r="N5976" s="828"/>
      <c r="O5976" s="168"/>
      <c r="P5976" s="168"/>
      <c r="AB5976" s="1129" t="str">
        <f t="shared" si="113"/>
        <v/>
      </c>
    </row>
    <row r="5977" spans="1:28" ht="12.95" customHeight="1">
      <c r="A5977" s="168"/>
      <c r="B5977" s="168"/>
      <c r="C5977" s="532"/>
      <c r="D5977" s="168"/>
      <c r="E5977" s="168"/>
      <c r="F5977" s="168"/>
      <c r="G5977" s="168"/>
      <c r="H5977" s="530"/>
      <c r="I5977" s="530"/>
      <c r="J5977" s="660"/>
      <c r="K5977" s="530"/>
      <c r="L5977" s="657"/>
      <c r="M5977" s="168"/>
      <c r="N5977" s="828"/>
      <c r="O5977" s="168"/>
      <c r="P5977" s="168"/>
      <c r="AB5977" s="1129" t="str">
        <f t="shared" si="113"/>
        <v/>
      </c>
    </row>
    <row r="5978" spans="1:28" ht="12.95" customHeight="1">
      <c r="A5978" s="168"/>
      <c r="B5978" s="168"/>
      <c r="C5978" s="532"/>
      <c r="D5978" s="168"/>
      <c r="E5978" s="168"/>
      <c r="F5978" s="168"/>
      <c r="G5978" s="168"/>
      <c r="H5978" s="530"/>
      <c r="I5978" s="530"/>
      <c r="J5978" s="660"/>
      <c r="K5978" s="530"/>
      <c r="L5978" s="657"/>
      <c r="M5978" s="168"/>
      <c r="N5978" s="828"/>
      <c r="O5978" s="168"/>
      <c r="P5978" s="168"/>
      <c r="AB5978" s="1129" t="str">
        <f t="shared" si="113"/>
        <v/>
      </c>
    </row>
    <row r="5979" spans="1:28" ht="12.95" customHeight="1">
      <c r="A5979" s="168"/>
      <c r="B5979" s="168"/>
      <c r="C5979" s="532"/>
      <c r="D5979" s="168"/>
      <c r="E5979" s="168"/>
      <c r="F5979" s="168"/>
      <c r="G5979" s="168"/>
      <c r="H5979" s="530"/>
      <c r="I5979" s="530"/>
      <c r="J5979" s="660"/>
      <c r="K5979" s="530"/>
      <c r="L5979" s="657"/>
      <c r="M5979" s="168"/>
      <c r="N5979" s="828"/>
      <c r="O5979" s="168"/>
      <c r="P5979" s="168"/>
      <c r="AB5979" s="1129" t="str">
        <f t="shared" si="113"/>
        <v/>
      </c>
    </row>
    <row r="5980" spans="1:28" ht="12.95" customHeight="1">
      <c r="A5980" s="168"/>
      <c r="B5980" s="168"/>
      <c r="C5980" s="532"/>
      <c r="D5980" s="168"/>
      <c r="E5980" s="168"/>
      <c r="F5980" s="168"/>
      <c r="G5980" s="168"/>
      <c r="H5980" s="530"/>
      <c r="I5980" s="530"/>
      <c r="J5980" s="660"/>
      <c r="K5980" s="530"/>
      <c r="L5980" s="657"/>
      <c r="M5980" s="168"/>
      <c r="N5980" s="828"/>
      <c r="O5980" s="168"/>
      <c r="P5980" s="168"/>
      <c r="AB5980" s="1129" t="str">
        <f t="shared" si="113"/>
        <v/>
      </c>
    </row>
    <row r="5981" spans="1:28" ht="12.95" customHeight="1">
      <c r="A5981" s="168"/>
      <c r="B5981" s="168"/>
      <c r="C5981" s="532"/>
      <c r="D5981" s="168"/>
      <c r="E5981" s="168"/>
      <c r="F5981" s="168"/>
      <c r="G5981" s="168"/>
      <c r="H5981" s="530"/>
      <c r="I5981" s="530"/>
      <c r="J5981" s="660"/>
      <c r="K5981" s="530"/>
      <c r="L5981" s="657"/>
      <c r="M5981" s="168"/>
      <c r="N5981" s="828"/>
      <c r="O5981" s="168"/>
      <c r="P5981" s="168"/>
      <c r="AB5981" s="1129" t="str">
        <f t="shared" si="113"/>
        <v/>
      </c>
    </row>
    <row r="5982" spans="1:28" ht="12.95" customHeight="1">
      <c r="A5982" s="168"/>
      <c r="B5982" s="168"/>
      <c r="C5982" s="532"/>
      <c r="D5982" s="168"/>
      <c r="E5982" s="168"/>
      <c r="F5982" s="168"/>
      <c r="G5982" s="168"/>
      <c r="H5982" s="530"/>
      <c r="I5982" s="530"/>
      <c r="J5982" s="660"/>
      <c r="K5982" s="530"/>
      <c r="L5982" s="657"/>
      <c r="M5982" s="168"/>
      <c r="N5982" s="828"/>
      <c r="O5982" s="168"/>
      <c r="P5982" s="168"/>
      <c r="AB5982" s="1129" t="str">
        <f t="shared" si="113"/>
        <v/>
      </c>
    </row>
    <row r="5983" spans="1:28" ht="12.95" customHeight="1">
      <c r="A5983" s="168"/>
      <c r="B5983" s="168"/>
      <c r="C5983" s="532"/>
      <c r="D5983" s="168"/>
      <c r="E5983" s="168"/>
      <c r="F5983" s="168"/>
      <c r="G5983" s="168"/>
      <c r="H5983" s="530"/>
      <c r="I5983" s="530"/>
      <c r="J5983" s="660"/>
      <c r="K5983" s="530"/>
      <c r="L5983" s="657"/>
      <c r="M5983" s="168"/>
      <c r="N5983" s="828"/>
      <c r="O5983" s="168"/>
      <c r="P5983" s="168"/>
      <c r="AB5983" s="1129" t="str">
        <f t="shared" si="113"/>
        <v/>
      </c>
    </row>
    <row r="5984" spans="1:28" ht="12.95" customHeight="1">
      <c r="A5984" s="168"/>
      <c r="B5984" s="168"/>
      <c r="C5984" s="532"/>
      <c r="D5984" s="168"/>
      <c r="E5984" s="168"/>
      <c r="F5984" s="168"/>
      <c r="G5984" s="168"/>
      <c r="H5984" s="530"/>
      <c r="I5984" s="530"/>
      <c r="J5984" s="660"/>
      <c r="K5984" s="530"/>
      <c r="L5984" s="657"/>
      <c r="M5984" s="168"/>
      <c r="N5984" s="828"/>
      <c r="O5984" s="168"/>
      <c r="P5984" s="168"/>
      <c r="AB5984" s="1129" t="str">
        <f t="shared" si="113"/>
        <v/>
      </c>
    </row>
    <row r="5985" spans="1:28" ht="12.95" customHeight="1">
      <c r="A5985" s="168"/>
      <c r="B5985" s="168"/>
      <c r="C5985" s="532"/>
      <c r="D5985" s="168"/>
      <c r="E5985" s="168"/>
      <c r="F5985" s="168"/>
      <c r="G5985" s="168"/>
      <c r="H5985" s="530"/>
      <c r="I5985" s="530"/>
      <c r="J5985" s="660"/>
      <c r="K5985" s="530"/>
      <c r="L5985" s="657"/>
      <c r="M5985" s="168"/>
      <c r="N5985" s="828"/>
      <c r="O5985" s="168"/>
      <c r="P5985" s="168"/>
      <c r="AB5985" s="1129" t="str">
        <f t="shared" si="113"/>
        <v/>
      </c>
    </row>
    <row r="5986" spans="1:28" ht="12.95" customHeight="1">
      <c r="A5986" s="168"/>
      <c r="B5986" s="168"/>
      <c r="C5986" s="532"/>
      <c r="D5986" s="168"/>
      <c r="E5986" s="168"/>
      <c r="F5986" s="168"/>
      <c r="G5986" s="168"/>
      <c r="H5986" s="530"/>
      <c r="I5986" s="530"/>
      <c r="J5986" s="660"/>
      <c r="K5986" s="530"/>
      <c r="L5986" s="657"/>
      <c r="M5986" s="168"/>
      <c r="N5986" s="828"/>
      <c r="O5986" s="168"/>
      <c r="P5986" s="168"/>
      <c r="AB5986" s="1129" t="str">
        <f t="shared" si="113"/>
        <v/>
      </c>
    </row>
    <row r="5987" spans="1:28" ht="12.95" customHeight="1">
      <c r="A5987" s="168"/>
      <c r="B5987" s="168"/>
      <c r="C5987" s="532"/>
      <c r="D5987" s="168"/>
      <c r="E5987" s="168"/>
      <c r="F5987" s="168"/>
      <c r="G5987" s="168"/>
      <c r="H5987" s="530"/>
      <c r="I5987" s="530"/>
      <c r="J5987" s="660"/>
      <c r="K5987" s="530"/>
      <c r="L5987" s="657"/>
      <c r="M5987" s="168"/>
      <c r="N5987" s="828"/>
      <c r="O5987" s="168"/>
      <c r="P5987" s="168"/>
      <c r="AB5987" s="1129" t="str">
        <f t="shared" si="113"/>
        <v/>
      </c>
    </row>
    <row r="5988" spans="1:28" ht="12.95" customHeight="1">
      <c r="A5988" s="168"/>
      <c r="B5988" s="168"/>
      <c r="C5988" s="532"/>
      <c r="D5988" s="168"/>
      <c r="E5988" s="168"/>
      <c r="F5988" s="168"/>
      <c r="G5988" s="168"/>
      <c r="H5988" s="530"/>
      <c r="I5988" s="530"/>
      <c r="J5988" s="660"/>
      <c r="K5988" s="530"/>
      <c r="L5988" s="657"/>
      <c r="M5988" s="168"/>
      <c r="N5988" s="828"/>
      <c r="O5988" s="168"/>
      <c r="P5988" s="168"/>
      <c r="AB5988" s="1129" t="str">
        <f t="shared" si="113"/>
        <v/>
      </c>
    </row>
    <row r="5989" spans="1:28" ht="12.95" customHeight="1">
      <c r="A5989" s="168"/>
      <c r="B5989" s="168"/>
      <c r="C5989" s="532"/>
      <c r="D5989" s="168"/>
      <c r="E5989" s="168"/>
      <c r="F5989" s="168"/>
      <c r="G5989" s="168"/>
      <c r="H5989" s="530"/>
      <c r="I5989" s="530"/>
      <c r="J5989" s="660"/>
      <c r="K5989" s="530"/>
      <c r="L5989" s="657"/>
      <c r="M5989" s="168"/>
      <c r="N5989" s="828"/>
      <c r="O5989" s="168"/>
      <c r="P5989" s="168"/>
      <c r="AB5989" s="1129" t="str">
        <f t="shared" si="113"/>
        <v/>
      </c>
    </row>
    <row r="5990" spans="1:28" ht="12.95" customHeight="1">
      <c r="A5990" s="168"/>
      <c r="B5990" s="168"/>
      <c r="C5990" s="532"/>
      <c r="D5990" s="168"/>
      <c r="E5990" s="168"/>
      <c r="F5990" s="168"/>
      <c r="G5990" s="168"/>
      <c r="H5990" s="530"/>
      <c r="I5990" s="530"/>
      <c r="J5990" s="660"/>
      <c r="K5990" s="530"/>
      <c r="L5990" s="657"/>
      <c r="M5990" s="168"/>
      <c r="N5990" s="828"/>
      <c r="O5990" s="168"/>
      <c r="P5990" s="168"/>
      <c r="AB5990" s="1129" t="str">
        <f t="shared" si="113"/>
        <v/>
      </c>
    </row>
    <row r="5991" spans="1:28" ht="12.95" customHeight="1">
      <c r="A5991" s="168"/>
      <c r="B5991" s="168"/>
      <c r="C5991" s="532"/>
      <c r="D5991" s="168"/>
      <c r="E5991" s="168"/>
      <c r="F5991" s="168"/>
      <c r="G5991" s="168"/>
      <c r="H5991" s="530"/>
      <c r="I5991" s="530"/>
      <c r="J5991" s="660"/>
      <c r="K5991" s="530"/>
      <c r="L5991" s="657"/>
      <c r="M5991" s="168"/>
      <c r="N5991" s="828"/>
      <c r="O5991" s="168"/>
      <c r="P5991" s="168"/>
      <c r="AB5991" s="1129" t="str">
        <f t="shared" si="113"/>
        <v/>
      </c>
    </row>
    <row r="5992" spans="1:28" ht="12.95" customHeight="1">
      <c r="A5992" s="168"/>
      <c r="B5992" s="168"/>
      <c r="C5992" s="532"/>
      <c r="D5992" s="168"/>
      <c r="E5992" s="168"/>
      <c r="F5992" s="168"/>
      <c r="G5992" s="168"/>
      <c r="H5992" s="530"/>
      <c r="I5992" s="530"/>
      <c r="J5992" s="660"/>
      <c r="K5992" s="530"/>
      <c r="L5992" s="657"/>
      <c r="M5992" s="168"/>
      <c r="N5992" s="828"/>
      <c r="O5992" s="168"/>
      <c r="P5992" s="168"/>
      <c r="AB5992" s="1129" t="str">
        <f t="shared" si="113"/>
        <v/>
      </c>
    </row>
    <row r="5993" spans="1:28" ht="12.95" customHeight="1">
      <c r="A5993" s="168"/>
      <c r="B5993" s="168"/>
      <c r="C5993" s="532"/>
      <c r="D5993" s="168"/>
      <c r="E5993" s="168"/>
      <c r="F5993" s="168"/>
      <c r="G5993" s="168"/>
      <c r="H5993" s="530"/>
      <c r="I5993" s="530"/>
      <c r="J5993" s="660"/>
      <c r="K5993" s="530"/>
      <c r="L5993" s="657"/>
      <c r="M5993" s="168"/>
      <c r="N5993" s="828"/>
      <c r="O5993" s="168"/>
      <c r="P5993" s="168"/>
      <c r="AB5993" s="1129" t="str">
        <f t="shared" si="113"/>
        <v/>
      </c>
    </row>
    <row r="5994" spans="1:28" ht="12.95" customHeight="1">
      <c r="A5994" s="168"/>
      <c r="B5994" s="168"/>
      <c r="C5994" s="532"/>
      <c r="D5994" s="168"/>
      <c r="E5994" s="168"/>
      <c r="F5994" s="168"/>
      <c r="G5994" s="168"/>
      <c r="H5994" s="530"/>
      <c r="I5994" s="530"/>
      <c r="J5994" s="660"/>
      <c r="K5994" s="530"/>
      <c r="L5994" s="657"/>
      <c r="M5994" s="168"/>
      <c r="N5994" s="828"/>
      <c r="O5994" s="168"/>
      <c r="P5994" s="168"/>
      <c r="AB5994" s="1129" t="str">
        <f t="shared" si="113"/>
        <v/>
      </c>
    </row>
    <row r="5995" spans="1:28" ht="12.95" customHeight="1">
      <c r="A5995" s="168"/>
      <c r="B5995" s="168"/>
      <c r="C5995" s="532"/>
      <c r="D5995" s="168"/>
      <c r="E5995" s="168"/>
      <c r="F5995" s="168"/>
      <c r="G5995" s="168"/>
      <c r="H5995" s="530"/>
      <c r="I5995" s="530"/>
      <c r="J5995" s="660"/>
      <c r="K5995" s="530"/>
      <c r="L5995" s="657"/>
      <c r="M5995" s="168"/>
      <c r="N5995" s="828"/>
      <c r="O5995" s="168"/>
      <c r="P5995" s="168"/>
      <c r="AB5995" s="1129" t="str">
        <f t="shared" si="113"/>
        <v/>
      </c>
    </row>
    <row r="5996" spans="1:28" ht="12.95" customHeight="1">
      <c r="A5996" s="168"/>
      <c r="B5996" s="168"/>
      <c r="C5996" s="532"/>
      <c r="D5996" s="168"/>
      <c r="E5996" s="168"/>
      <c r="F5996" s="168"/>
      <c r="G5996" s="168"/>
      <c r="H5996" s="530"/>
      <c r="I5996" s="530"/>
      <c r="J5996" s="660"/>
      <c r="K5996" s="530"/>
      <c r="L5996" s="657"/>
      <c r="M5996" s="168"/>
      <c r="N5996" s="828"/>
      <c r="O5996" s="168"/>
      <c r="P5996" s="168"/>
      <c r="AB5996" s="1129" t="str">
        <f t="shared" si="113"/>
        <v/>
      </c>
    </row>
    <row r="5997" spans="1:28" ht="12.95" customHeight="1">
      <c r="A5997" s="168"/>
      <c r="B5997" s="168"/>
      <c r="C5997" s="532"/>
      <c r="D5997" s="168"/>
      <c r="E5997" s="168"/>
      <c r="F5997" s="168"/>
      <c r="G5997" s="168"/>
      <c r="H5997" s="530"/>
      <c r="I5997" s="530"/>
      <c r="J5997" s="660"/>
      <c r="K5997" s="530"/>
      <c r="L5997" s="657"/>
      <c r="M5997" s="168"/>
      <c r="N5997" s="828"/>
      <c r="O5997" s="168"/>
      <c r="P5997" s="168"/>
      <c r="AB5997" s="1129" t="str">
        <f t="shared" si="113"/>
        <v/>
      </c>
    </row>
    <row r="5998" spans="1:28" ht="12.95" customHeight="1">
      <c r="A5998" s="168"/>
      <c r="B5998" s="168"/>
      <c r="C5998" s="532"/>
      <c r="D5998" s="168"/>
      <c r="E5998" s="168"/>
      <c r="F5998" s="168"/>
      <c r="G5998" s="168"/>
      <c r="H5998" s="530"/>
      <c r="I5998" s="530"/>
      <c r="J5998" s="660"/>
      <c r="K5998" s="530"/>
      <c r="L5998" s="657"/>
      <c r="M5998" s="168"/>
      <c r="N5998" s="828"/>
      <c r="O5998" s="168"/>
      <c r="P5998" s="168"/>
      <c r="AB5998" s="1129" t="str">
        <f t="shared" si="113"/>
        <v/>
      </c>
    </row>
    <row r="5999" spans="1:28" ht="12.95" customHeight="1">
      <c r="A5999" s="168"/>
      <c r="B5999" s="168"/>
      <c r="C5999" s="532"/>
      <c r="D5999" s="168"/>
      <c r="E5999" s="168"/>
      <c r="F5999" s="168"/>
      <c r="G5999" s="168"/>
      <c r="H5999" s="530"/>
      <c r="I5999" s="530"/>
      <c r="J5999" s="660"/>
      <c r="K5999" s="530"/>
      <c r="L5999" s="657"/>
      <c r="M5999" s="168"/>
      <c r="N5999" s="828"/>
      <c r="O5999" s="168"/>
      <c r="P5999" s="168"/>
      <c r="AB5999" s="1129" t="str">
        <f t="shared" si="113"/>
        <v/>
      </c>
    </row>
    <row r="6000" spans="1:28" ht="12.95" customHeight="1">
      <c r="A6000" s="168"/>
      <c r="B6000" s="168"/>
      <c r="C6000" s="532"/>
      <c r="D6000" s="168"/>
      <c r="E6000" s="168"/>
      <c r="F6000" s="168"/>
      <c r="G6000" s="168"/>
      <c r="H6000" s="530"/>
      <c r="I6000" s="530"/>
      <c r="J6000" s="660"/>
      <c r="K6000" s="530"/>
      <c r="L6000" s="657"/>
      <c r="M6000" s="168"/>
      <c r="N6000" s="828"/>
      <c r="O6000" s="168"/>
      <c r="P6000" s="168"/>
      <c r="AB6000" s="1129" t="str">
        <f t="shared" si="113"/>
        <v/>
      </c>
    </row>
    <row r="6001" spans="1:28" ht="12.95" customHeight="1">
      <c r="A6001" s="168"/>
      <c r="B6001" s="168"/>
      <c r="C6001" s="532"/>
      <c r="D6001" s="168"/>
      <c r="E6001" s="168"/>
      <c r="F6001" s="168"/>
      <c r="G6001" s="168"/>
      <c r="H6001" s="530"/>
      <c r="I6001" s="530"/>
      <c r="J6001" s="660"/>
      <c r="K6001" s="530"/>
      <c r="L6001" s="657"/>
      <c r="M6001" s="168"/>
      <c r="N6001" s="828"/>
      <c r="O6001" s="168"/>
      <c r="P6001" s="168"/>
      <c r="AB6001" s="1129" t="str">
        <f t="shared" si="113"/>
        <v/>
      </c>
    </row>
    <row r="6002" spans="1:28" ht="12.95" customHeight="1">
      <c r="A6002" s="168"/>
      <c r="B6002" s="168"/>
      <c r="C6002" s="532"/>
      <c r="D6002" s="168"/>
      <c r="E6002" s="168"/>
      <c r="F6002" s="168"/>
      <c r="G6002" s="168"/>
      <c r="H6002" s="530"/>
      <c r="I6002" s="530"/>
      <c r="J6002" s="660"/>
      <c r="K6002" s="530"/>
      <c r="L6002" s="657"/>
      <c r="M6002" s="168"/>
      <c r="N6002" s="828"/>
      <c r="O6002" s="168"/>
      <c r="P6002" s="168"/>
      <c r="AB6002" s="1129" t="str">
        <f t="shared" si="113"/>
        <v/>
      </c>
    </row>
    <row r="6003" spans="1:28" ht="12.95" customHeight="1">
      <c r="A6003" s="168"/>
      <c r="B6003" s="168"/>
      <c r="C6003" s="532"/>
      <c r="D6003" s="168"/>
      <c r="E6003" s="168"/>
      <c r="F6003" s="168"/>
      <c r="G6003" s="168"/>
      <c r="H6003" s="530"/>
      <c r="I6003" s="530"/>
      <c r="J6003" s="660"/>
      <c r="K6003" s="530"/>
      <c r="L6003" s="657"/>
      <c r="M6003" s="168"/>
      <c r="N6003" s="828"/>
      <c r="O6003" s="168"/>
      <c r="P6003" s="168"/>
      <c r="AB6003" s="1129" t="str">
        <f t="shared" si="113"/>
        <v/>
      </c>
    </row>
    <row r="6004" spans="1:28" ht="12.95" customHeight="1">
      <c r="A6004" s="168"/>
      <c r="B6004" s="168"/>
      <c r="C6004" s="532"/>
      <c r="D6004" s="168"/>
      <c r="E6004" s="168"/>
      <c r="F6004" s="168"/>
      <c r="G6004" s="168"/>
      <c r="H6004" s="530"/>
      <c r="I6004" s="530"/>
      <c r="J6004" s="660"/>
      <c r="K6004" s="530"/>
      <c r="L6004" s="657"/>
      <c r="M6004" s="168"/>
      <c r="N6004" s="828"/>
      <c r="O6004" s="168"/>
      <c r="P6004" s="168"/>
      <c r="AB6004" s="1129" t="str">
        <f t="shared" si="113"/>
        <v/>
      </c>
    </row>
    <row r="6005" spans="1:28" ht="12.95" customHeight="1">
      <c r="A6005" s="168"/>
      <c r="B6005" s="168"/>
      <c r="C6005" s="532"/>
      <c r="D6005" s="168"/>
      <c r="E6005" s="168"/>
      <c r="F6005" s="168"/>
      <c r="G6005" s="168"/>
      <c r="H6005" s="530"/>
      <c r="I6005" s="530"/>
      <c r="J6005" s="660"/>
      <c r="K6005" s="530"/>
      <c r="L6005" s="657"/>
      <c r="M6005" s="168"/>
      <c r="N6005" s="828"/>
      <c r="O6005" s="168"/>
      <c r="P6005" s="168"/>
      <c r="AB6005" s="1129" t="str">
        <f t="shared" si="113"/>
        <v/>
      </c>
    </row>
    <row r="6006" spans="1:28" ht="12.95" customHeight="1">
      <c r="A6006" s="168"/>
      <c r="B6006" s="168"/>
      <c r="C6006" s="532"/>
      <c r="D6006" s="168"/>
      <c r="E6006" s="168"/>
      <c r="F6006" s="168"/>
      <c r="G6006" s="168"/>
      <c r="H6006" s="530"/>
      <c r="I6006" s="530"/>
      <c r="J6006" s="660"/>
      <c r="K6006" s="530"/>
      <c r="L6006" s="657"/>
      <c r="M6006" s="168"/>
      <c r="N6006" s="828"/>
      <c r="O6006" s="168"/>
      <c r="P6006" s="168"/>
      <c r="AB6006" s="1129" t="str">
        <f t="shared" si="113"/>
        <v/>
      </c>
    </row>
    <row r="6007" spans="1:28" ht="12.95" customHeight="1">
      <c r="A6007" s="168"/>
      <c r="B6007" s="168"/>
      <c r="C6007" s="532"/>
      <c r="D6007" s="168"/>
      <c r="E6007" s="168"/>
      <c r="F6007" s="168"/>
      <c r="G6007" s="168"/>
      <c r="H6007" s="530"/>
      <c r="I6007" s="530"/>
      <c r="J6007" s="660"/>
      <c r="K6007" s="530"/>
      <c r="L6007" s="657"/>
      <c r="M6007" s="168"/>
      <c r="N6007" s="828"/>
      <c r="O6007" s="168"/>
      <c r="P6007" s="168"/>
      <c r="AB6007" s="1129" t="str">
        <f t="shared" si="113"/>
        <v/>
      </c>
    </row>
    <row r="6008" spans="1:28" ht="12.95" customHeight="1">
      <c r="A6008" s="168"/>
      <c r="B6008" s="168"/>
      <c r="C6008" s="532"/>
      <c r="D6008" s="168"/>
      <c r="E6008" s="168"/>
      <c r="F6008" s="168"/>
      <c r="G6008" s="168"/>
      <c r="H6008" s="530"/>
      <c r="I6008" s="530"/>
      <c r="J6008" s="660"/>
      <c r="K6008" s="530"/>
      <c r="L6008" s="657"/>
      <c r="M6008" s="168"/>
      <c r="N6008" s="828"/>
      <c r="O6008" s="168"/>
      <c r="P6008" s="168"/>
      <c r="AB6008" s="1129" t="str">
        <f t="shared" si="113"/>
        <v/>
      </c>
    </row>
    <row r="6009" spans="1:28" ht="12.95" customHeight="1">
      <c r="A6009" s="168"/>
      <c r="B6009" s="168"/>
      <c r="C6009" s="532"/>
      <c r="D6009" s="168"/>
      <c r="E6009" s="168"/>
      <c r="F6009" s="168"/>
      <c r="G6009" s="168"/>
      <c r="H6009" s="530"/>
      <c r="I6009" s="530"/>
      <c r="J6009" s="660"/>
      <c r="K6009" s="530"/>
      <c r="L6009" s="657"/>
      <c r="M6009" s="168"/>
      <c r="N6009" s="828"/>
      <c r="O6009" s="168"/>
      <c r="P6009" s="168"/>
      <c r="AB6009" s="1129" t="str">
        <f t="shared" si="113"/>
        <v/>
      </c>
    </row>
    <row r="6010" spans="1:28" ht="12.95" customHeight="1">
      <c r="A6010" s="168"/>
      <c r="B6010" s="168"/>
      <c r="C6010" s="532"/>
      <c r="D6010" s="168"/>
      <c r="E6010" s="168"/>
      <c r="F6010" s="168"/>
      <c r="G6010" s="168"/>
      <c r="H6010" s="530"/>
      <c r="I6010" s="530"/>
      <c r="J6010" s="660"/>
      <c r="K6010" s="530"/>
      <c r="L6010" s="657"/>
      <c r="M6010" s="168"/>
      <c r="N6010" s="828"/>
      <c r="O6010" s="168"/>
      <c r="P6010" s="168"/>
      <c r="AB6010" s="1129" t="str">
        <f t="shared" si="113"/>
        <v/>
      </c>
    </row>
    <row r="6011" spans="1:28" ht="12.95" customHeight="1">
      <c r="A6011" s="168"/>
      <c r="B6011" s="168"/>
      <c r="C6011" s="532"/>
      <c r="D6011" s="168"/>
      <c r="E6011" s="168"/>
      <c r="F6011" s="168"/>
      <c r="G6011" s="168"/>
      <c r="H6011" s="530"/>
      <c r="I6011" s="530"/>
      <c r="J6011" s="660"/>
      <c r="K6011" s="530"/>
      <c r="L6011" s="657"/>
      <c r="M6011" s="168"/>
      <c r="N6011" s="828"/>
      <c r="O6011" s="168"/>
      <c r="P6011" s="168"/>
      <c r="AB6011" s="1129" t="str">
        <f t="shared" si="113"/>
        <v/>
      </c>
    </row>
    <row r="6012" spans="1:28" ht="12.95" customHeight="1">
      <c r="A6012" s="168"/>
      <c r="B6012" s="168"/>
      <c r="C6012" s="532"/>
      <c r="D6012" s="168"/>
      <c r="E6012" s="168"/>
      <c r="F6012" s="168"/>
      <c r="G6012" s="168"/>
      <c r="H6012" s="530"/>
      <c r="I6012" s="530"/>
      <c r="J6012" s="660"/>
      <c r="K6012" s="530"/>
      <c r="L6012" s="657"/>
      <c r="M6012" s="168"/>
      <c r="N6012" s="828"/>
      <c r="O6012" s="168"/>
      <c r="P6012" s="168"/>
      <c r="AB6012" s="1129" t="str">
        <f t="shared" si="113"/>
        <v/>
      </c>
    </row>
    <row r="6013" spans="1:28" ht="12.95" customHeight="1">
      <c r="A6013" s="168"/>
      <c r="B6013" s="168"/>
      <c r="C6013" s="532"/>
      <c r="D6013" s="168"/>
      <c r="E6013" s="168"/>
      <c r="F6013" s="168"/>
      <c r="G6013" s="168"/>
      <c r="H6013" s="530"/>
      <c r="I6013" s="530"/>
      <c r="J6013" s="660"/>
      <c r="K6013" s="530"/>
      <c r="L6013" s="657"/>
      <c r="M6013" s="168"/>
      <c r="N6013" s="828"/>
      <c r="O6013" s="168"/>
      <c r="P6013" s="168"/>
      <c r="AB6013" s="1129" t="str">
        <f t="shared" si="113"/>
        <v/>
      </c>
    </row>
    <row r="6014" spans="1:28" ht="12.95" customHeight="1">
      <c r="A6014" s="168"/>
      <c r="B6014" s="168"/>
      <c r="C6014" s="532"/>
      <c r="D6014" s="168"/>
      <c r="E6014" s="168"/>
      <c r="F6014" s="168"/>
      <c r="G6014" s="168"/>
      <c r="H6014" s="530"/>
      <c r="I6014" s="530"/>
      <c r="J6014" s="660"/>
      <c r="K6014" s="530"/>
      <c r="L6014" s="657"/>
      <c r="M6014" s="168"/>
      <c r="N6014" s="828"/>
      <c r="O6014" s="168"/>
      <c r="P6014" s="168"/>
      <c r="AB6014" s="1129" t="str">
        <f t="shared" si="113"/>
        <v/>
      </c>
    </row>
    <row r="6015" spans="1:28" ht="12.95" customHeight="1">
      <c r="A6015" s="168"/>
      <c r="B6015" s="168"/>
      <c r="C6015" s="532"/>
      <c r="D6015" s="168"/>
      <c r="E6015" s="168"/>
      <c r="F6015" s="168"/>
      <c r="G6015" s="168"/>
      <c r="H6015" s="530"/>
      <c r="I6015" s="530"/>
      <c r="J6015" s="660"/>
      <c r="K6015" s="530"/>
      <c r="L6015" s="657"/>
      <c r="M6015" s="168"/>
      <c r="N6015" s="828"/>
      <c r="O6015" s="168"/>
      <c r="P6015" s="168"/>
      <c r="AB6015" s="1129" t="str">
        <f t="shared" si="113"/>
        <v/>
      </c>
    </row>
    <row r="6016" spans="1:28" ht="12.95" customHeight="1">
      <c r="A6016" s="168"/>
      <c r="B6016" s="168"/>
      <c r="C6016" s="532"/>
      <c r="D6016" s="168"/>
      <c r="E6016" s="168"/>
      <c r="F6016" s="168"/>
      <c r="G6016" s="168"/>
      <c r="H6016" s="530"/>
      <c r="I6016" s="530"/>
      <c r="J6016" s="660"/>
      <c r="K6016" s="530"/>
      <c r="L6016" s="657"/>
      <c r="M6016" s="168"/>
      <c r="N6016" s="828"/>
      <c r="O6016" s="168"/>
      <c r="P6016" s="168"/>
      <c r="AB6016" s="1129" t="str">
        <f t="shared" si="113"/>
        <v/>
      </c>
    </row>
    <row r="6017" spans="1:28" ht="12.95" customHeight="1">
      <c r="A6017" s="168"/>
      <c r="B6017" s="168"/>
      <c r="C6017" s="532"/>
      <c r="D6017" s="168"/>
      <c r="E6017" s="168"/>
      <c r="F6017" s="168"/>
      <c r="G6017" s="168"/>
      <c r="H6017" s="530"/>
      <c r="I6017" s="530"/>
      <c r="J6017" s="660"/>
      <c r="K6017" s="530"/>
      <c r="L6017" s="657"/>
      <c r="M6017" s="168"/>
      <c r="N6017" s="828"/>
      <c r="O6017" s="168"/>
      <c r="P6017" s="168"/>
      <c r="AB6017" s="1129" t="str">
        <f t="shared" si="113"/>
        <v/>
      </c>
    </row>
    <row r="6018" spans="1:28" ht="12.95" customHeight="1">
      <c r="A6018" s="168"/>
      <c r="B6018" s="168"/>
      <c r="C6018" s="532"/>
      <c r="D6018" s="168"/>
      <c r="E6018" s="168"/>
      <c r="F6018" s="168"/>
      <c r="G6018" s="168"/>
      <c r="H6018" s="530"/>
      <c r="I6018" s="530"/>
      <c r="J6018" s="660"/>
      <c r="K6018" s="530"/>
      <c r="L6018" s="657"/>
      <c r="M6018" s="168"/>
      <c r="N6018" s="828"/>
      <c r="O6018" s="168"/>
      <c r="P6018" s="168"/>
      <c r="AB6018" s="1129" t="str">
        <f t="shared" si="113"/>
        <v/>
      </c>
    </row>
    <row r="6019" spans="1:28" ht="12.95" customHeight="1">
      <c r="A6019" s="168"/>
      <c r="B6019" s="168"/>
      <c r="C6019" s="532"/>
      <c r="D6019" s="168"/>
      <c r="E6019" s="168"/>
      <c r="F6019" s="168"/>
      <c r="G6019" s="168"/>
      <c r="H6019" s="530"/>
      <c r="I6019" s="530"/>
      <c r="J6019" s="660"/>
      <c r="K6019" s="530"/>
      <c r="L6019" s="657"/>
      <c r="M6019" s="168"/>
      <c r="N6019" s="828"/>
      <c r="O6019" s="168"/>
      <c r="P6019" s="168"/>
      <c r="AB6019" s="1129" t="str">
        <f t="shared" si="113"/>
        <v/>
      </c>
    </row>
    <row r="6020" spans="1:28" ht="12.95" customHeight="1">
      <c r="A6020" s="168"/>
      <c r="B6020" s="168"/>
      <c r="C6020" s="532"/>
      <c r="D6020" s="168"/>
      <c r="E6020" s="168"/>
      <c r="F6020" s="168"/>
      <c r="G6020" s="168"/>
      <c r="H6020" s="530"/>
      <c r="I6020" s="530"/>
      <c r="J6020" s="660"/>
      <c r="K6020" s="530"/>
      <c r="L6020" s="657"/>
      <c r="M6020" s="168"/>
      <c r="N6020" s="828"/>
      <c r="O6020" s="168"/>
      <c r="P6020" s="168"/>
      <c r="AB6020" s="1129" t="str">
        <f t="shared" si="113"/>
        <v/>
      </c>
    </row>
    <row r="6021" spans="1:28" ht="12.95" customHeight="1">
      <c r="A6021" s="168"/>
      <c r="B6021" s="168"/>
      <c r="C6021" s="532"/>
      <c r="D6021" s="168"/>
      <c r="E6021" s="168"/>
      <c r="F6021" s="168"/>
      <c r="G6021" s="168"/>
      <c r="H6021" s="530"/>
      <c r="I6021" s="530"/>
      <c r="J6021" s="660"/>
      <c r="K6021" s="530"/>
      <c r="L6021" s="657"/>
      <c r="M6021" s="168"/>
      <c r="N6021" s="828"/>
      <c r="O6021" s="168"/>
      <c r="P6021" s="168"/>
      <c r="AB6021" s="1129" t="str">
        <f t="shared" si="113"/>
        <v/>
      </c>
    </row>
    <row r="6022" spans="1:28" ht="12.95" customHeight="1">
      <c r="A6022" s="168"/>
      <c r="B6022" s="168"/>
      <c r="C6022" s="532"/>
      <c r="D6022" s="168"/>
      <c r="E6022" s="168"/>
      <c r="F6022" s="168"/>
      <c r="G6022" s="168"/>
      <c r="H6022" s="530"/>
      <c r="I6022" s="530"/>
      <c r="J6022" s="660"/>
      <c r="K6022" s="530"/>
      <c r="L6022" s="657"/>
      <c r="M6022" s="168"/>
      <c r="N6022" s="828"/>
      <c r="O6022" s="168"/>
      <c r="P6022" s="168"/>
      <c r="AB6022" s="1129" t="str">
        <f t="shared" si="113"/>
        <v/>
      </c>
    </row>
    <row r="6023" spans="1:28" ht="12.95" customHeight="1">
      <c r="A6023" s="168"/>
      <c r="B6023" s="168"/>
      <c r="C6023" s="532"/>
      <c r="D6023" s="168"/>
      <c r="E6023" s="168"/>
      <c r="F6023" s="168"/>
      <c r="G6023" s="168"/>
      <c r="H6023" s="530"/>
      <c r="I6023" s="530"/>
      <c r="J6023" s="660"/>
      <c r="K6023" s="530"/>
      <c r="L6023" s="657"/>
      <c r="M6023" s="168"/>
      <c r="N6023" s="828"/>
      <c r="O6023" s="168"/>
      <c r="P6023" s="168"/>
      <c r="AB6023" s="1129" t="str">
        <f t="shared" si="113"/>
        <v/>
      </c>
    </row>
    <row r="6024" spans="1:28" ht="12.95" customHeight="1">
      <c r="A6024" s="168"/>
      <c r="B6024" s="168"/>
      <c r="C6024" s="532"/>
      <c r="D6024" s="168"/>
      <c r="E6024" s="168"/>
      <c r="F6024" s="168"/>
      <c r="G6024" s="168"/>
      <c r="H6024" s="530"/>
      <c r="I6024" s="530"/>
      <c r="J6024" s="660"/>
      <c r="K6024" s="530"/>
      <c r="L6024" s="657"/>
      <c r="M6024" s="168"/>
      <c r="N6024" s="828"/>
      <c r="O6024" s="168"/>
      <c r="P6024" s="168"/>
      <c r="AB6024" s="1129" t="str">
        <f t="shared" si="113"/>
        <v/>
      </c>
    </row>
    <row r="6025" spans="1:28" ht="12.95" customHeight="1">
      <c r="A6025" s="168"/>
      <c r="B6025" s="168"/>
      <c r="C6025" s="532"/>
      <c r="D6025" s="168"/>
      <c r="E6025" s="168"/>
      <c r="F6025" s="168"/>
      <c r="G6025" s="168"/>
      <c r="H6025" s="530"/>
      <c r="I6025" s="530"/>
      <c r="J6025" s="660"/>
      <c r="K6025" s="530"/>
      <c r="L6025" s="657"/>
      <c r="M6025" s="168"/>
      <c r="N6025" s="828"/>
      <c r="O6025" s="168"/>
      <c r="P6025" s="168"/>
      <c r="AB6025" s="1129" t="str">
        <f t="shared" si="113"/>
        <v/>
      </c>
    </row>
    <row r="6026" spans="1:28" ht="12.95" customHeight="1">
      <c r="A6026" s="168"/>
      <c r="B6026" s="168"/>
      <c r="C6026" s="532"/>
      <c r="D6026" s="168"/>
      <c r="E6026" s="168"/>
      <c r="F6026" s="168"/>
      <c r="G6026" s="168"/>
      <c r="H6026" s="530"/>
      <c r="I6026" s="530"/>
      <c r="J6026" s="660"/>
      <c r="K6026" s="530"/>
      <c r="L6026" s="657"/>
      <c r="M6026" s="168"/>
      <c r="N6026" s="828"/>
      <c r="O6026" s="168"/>
      <c r="P6026" s="168"/>
      <c r="AB6026" s="1129" t="str">
        <f t="shared" si="113"/>
        <v/>
      </c>
    </row>
    <row r="6027" spans="1:28" ht="12.95" customHeight="1">
      <c r="A6027" s="168"/>
      <c r="B6027" s="168"/>
      <c r="C6027" s="532"/>
      <c r="D6027" s="168"/>
      <c r="E6027" s="168"/>
      <c r="F6027" s="168"/>
      <c r="G6027" s="168"/>
      <c r="H6027" s="530"/>
      <c r="I6027" s="530"/>
      <c r="J6027" s="660"/>
      <c r="K6027" s="530"/>
      <c r="L6027" s="657"/>
      <c r="M6027" s="168"/>
      <c r="N6027" s="828"/>
      <c r="O6027" s="168"/>
      <c r="P6027" s="168"/>
      <c r="AB6027" s="1129" t="str">
        <f t="shared" ref="AB6027:AB6090" si="114">IF(TRIM(A6027)="","",CONCATENATE(TRIM(D6027),TRIM(E6027)))</f>
        <v/>
      </c>
    </row>
    <row r="6028" spans="1:28" ht="12.95" customHeight="1">
      <c r="A6028" s="168"/>
      <c r="B6028" s="168"/>
      <c r="C6028" s="532"/>
      <c r="D6028" s="168"/>
      <c r="E6028" s="168"/>
      <c r="F6028" s="168"/>
      <c r="G6028" s="168"/>
      <c r="H6028" s="530"/>
      <c r="I6028" s="530"/>
      <c r="J6028" s="660"/>
      <c r="K6028" s="530"/>
      <c r="L6028" s="657"/>
      <c r="M6028" s="168"/>
      <c r="N6028" s="828"/>
      <c r="O6028" s="168"/>
      <c r="P6028" s="168"/>
      <c r="AB6028" s="1129" t="str">
        <f t="shared" si="114"/>
        <v/>
      </c>
    </row>
    <row r="6029" spans="1:28" ht="12.95" customHeight="1">
      <c r="A6029" s="168"/>
      <c r="B6029" s="168"/>
      <c r="C6029" s="532"/>
      <c r="D6029" s="168"/>
      <c r="E6029" s="168"/>
      <c r="F6029" s="168"/>
      <c r="G6029" s="168"/>
      <c r="H6029" s="530"/>
      <c r="I6029" s="530"/>
      <c r="J6029" s="660"/>
      <c r="K6029" s="530"/>
      <c r="L6029" s="657"/>
      <c r="M6029" s="168"/>
      <c r="N6029" s="828"/>
      <c r="O6029" s="168"/>
      <c r="P6029" s="168"/>
      <c r="AB6029" s="1129" t="str">
        <f t="shared" si="114"/>
        <v/>
      </c>
    </row>
    <row r="6030" spans="1:28" ht="12.95" customHeight="1">
      <c r="A6030" s="168"/>
      <c r="B6030" s="168"/>
      <c r="C6030" s="532"/>
      <c r="D6030" s="168"/>
      <c r="E6030" s="168"/>
      <c r="F6030" s="168"/>
      <c r="G6030" s="168"/>
      <c r="H6030" s="530"/>
      <c r="I6030" s="530"/>
      <c r="J6030" s="660"/>
      <c r="K6030" s="530"/>
      <c r="L6030" s="657"/>
      <c r="M6030" s="168"/>
      <c r="N6030" s="828"/>
      <c r="O6030" s="168"/>
      <c r="P6030" s="168"/>
      <c r="AB6030" s="1129" t="str">
        <f t="shared" si="114"/>
        <v/>
      </c>
    </row>
    <row r="6031" spans="1:28" ht="12.95" customHeight="1">
      <c r="A6031" s="168"/>
      <c r="B6031" s="168"/>
      <c r="C6031" s="532"/>
      <c r="D6031" s="168"/>
      <c r="E6031" s="168"/>
      <c r="F6031" s="168"/>
      <c r="G6031" s="168"/>
      <c r="H6031" s="530"/>
      <c r="I6031" s="530"/>
      <c r="J6031" s="660"/>
      <c r="K6031" s="530"/>
      <c r="L6031" s="657"/>
      <c r="M6031" s="168"/>
      <c r="N6031" s="828"/>
      <c r="O6031" s="168"/>
      <c r="P6031" s="168"/>
      <c r="AB6031" s="1129" t="str">
        <f t="shared" si="114"/>
        <v/>
      </c>
    </row>
    <row r="6032" spans="1:28" ht="12.95" customHeight="1">
      <c r="A6032" s="168"/>
      <c r="B6032" s="168"/>
      <c r="C6032" s="532"/>
      <c r="D6032" s="168"/>
      <c r="E6032" s="168"/>
      <c r="F6032" s="168"/>
      <c r="G6032" s="168"/>
      <c r="H6032" s="530"/>
      <c r="I6032" s="530"/>
      <c r="J6032" s="660"/>
      <c r="K6032" s="530"/>
      <c r="L6032" s="657"/>
      <c r="M6032" s="168"/>
      <c r="N6032" s="828"/>
      <c r="O6032" s="168"/>
      <c r="P6032" s="168"/>
      <c r="AB6032" s="1129" t="str">
        <f t="shared" si="114"/>
        <v/>
      </c>
    </row>
    <row r="6033" spans="1:28" ht="12.95" customHeight="1">
      <c r="A6033" s="168"/>
      <c r="B6033" s="168"/>
      <c r="C6033" s="532"/>
      <c r="D6033" s="168"/>
      <c r="E6033" s="168"/>
      <c r="F6033" s="168"/>
      <c r="G6033" s="168"/>
      <c r="H6033" s="530"/>
      <c r="I6033" s="530"/>
      <c r="J6033" s="660"/>
      <c r="K6033" s="530"/>
      <c r="L6033" s="657"/>
      <c r="M6033" s="168"/>
      <c r="N6033" s="828"/>
      <c r="O6033" s="168"/>
      <c r="P6033" s="168"/>
      <c r="AB6033" s="1129" t="str">
        <f t="shared" si="114"/>
        <v/>
      </c>
    </row>
    <row r="6034" spans="1:28" ht="12.95" customHeight="1">
      <c r="A6034" s="168"/>
      <c r="B6034" s="168"/>
      <c r="C6034" s="532"/>
      <c r="D6034" s="168"/>
      <c r="E6034" s="168"/>
      <c r="F6034" s="168"/>
      <c r="G6034" s="168"/>
      <c r="H6034" s="530"/>
      <c r="I6034" s="530"/>
      <c r="J6034" s="660"/>
      <c r="K6034" s="530"/>
      <c r="L6034" s="657"/>
      <c r="M6034" s="168"/>
      <c r="N6034" s="828"/>
      <c r="O6034" s="168"/>
      <c r="P6034" s="168"/>
      <c r="AB6034" s="1129" t="str">
        <f t="shared" si="114"/>
        <v/>
      </c>
    </row>
    <row r="6035" spans="1:28" ht="12.95" customHeight="1">
      <c r="A6035" s="168"/>
      <c r="B6035" s="168"/>
      <c r="C6035" s="532"/>
      <c r="D6035" s="168"/>
      <c r="E6035" s="168"/>
      <c r="F6035" s="168"/>
      <c r="G6035" s="168"/>
      <c r="H6035" s="530"/>
      <c r="I6035" s="530"/>
      <c r="J6035" s="660"/>
      <c r="K6035" s="530"/>
      <c r="L6035" s="657"/>
      <c r="M6035" s="168"/>
      <c r="N6035" s="828"/>
      <c r="O6035" s="168"/>
      <c r="P6035" s="168"/>
      <c r="AB6035" s="1129" t="str">
        <f t="shared" si="114"/>
        <v/>
      </c>
    </row>
    <row r="6036" spans="1:28" ht="12.95" customHeight="1">
      <c r="A6036" s="168"/>
      <c r="B6036" s="168"/>
      <c r="C6036" s="532"/>
      <c r="D6036" s="168"/>
      <c r="E6036" s="168"/>
      <c r="F6036" s="168"/>
      <c r="G6036" s="168"/>
      <c r="H6036" s="530"/>
      <c r="I6036" s="530"/>
      <c r="J6036" s="660"/>
      <c r="K6036" s="530"/>
      <c r="L6036" s="657"/>
      <c r="M6036" s="168"/>
      <c r="N6036" s="828"/>
      <c r="O6036" s="168"/>
      <c r="P6036" s="168"/>
      <c r="AB6036" s="1129" t="str">
        <f t="shared" si="114"/>
        <v/>
      </c>
    </row>
    <row r="6037" spans="1:28" ht="12.95" customHeight="1">
      <c r="A6037" s="168"/>
      <c r="B6037" s="168"/>
      <c r="C6037" s="532"/>
      <c r="D6037" s="168"/>
      <c r="E6037" s="168"/>
      <c r="F6037" s="168"/>
      <c r="G6037" s="168"/>
      <c r="H6037" s="530"/>
      <c r="I6037" s="530"/>
      <c r="J6037" s="660"/>
      <c r="K6037" s="530"/>
      <c r="L6037" s="657"/>
      <c r="M6037" s="168"/>
      <c r="N6037" s="828"/>
      <c r="O6037" s="168"/>
      <c r="P6037" s="168"/>
      <c r="AB6037" s="1129" t="str">
        <f t="shared" si="114"/>
        <v/>
      </c>
    </row>
    <row r="6038" spans="1:28" ht="12.95" customHeight="1">
      <c r="A6038" s="168"/>
      <c r="B6038" s="168"/>
      <c r="C6038" s="532"/>
      <c r="D6038" s="168"/>
      <c r="E6038" s="168"/>
      <c r="F6038" s="168"/>
      <c r="G6038" s="168"/>
      <c r="H6038" s="530"/>
      <c r="I6038" s="530"/>
      <c r="J6038" s="660"/>
      <c r="K6038" s="530"/>
      <c r="L6038" s="657"/>
      <c r="M6038" s="168"/>
      <c r="N6038" s="828"/>
      <c r="O6038" s="168"/>
      <c r="P6038" s="168"/>
      <c r="AB6038" s="1129" t="str">
        <f t="shared" si="114"/>
        <v/>
      </c>
    </row>
    <row r="6039" spans="1:28" ht="12.95" customHeight="1">
      <c r="A6039" s="168"/>
      <c r="B6039" s="168"/>
      <c r="C6039" s="532"/>
      <c r="D6039" s="168"/>
      <c r="E6039" s="168"/>
      <c r="F6039" s="168"/>
      <c r="G6039" s="168"/>
      <c r="H6039" s="530"/>
      <c r="I6039" s="530"/>
      <c r="J6039" s="660"/>
      <c r="K6039" s="530"/>
      <c r="L6039" s="657"/>
      <c r="M6039" s="168"/>
      <c r="N6039" s="828"/>
      <c r="O6039" s="168"/>
      <c r="P6039" s="168"/>
      <c r="AB6039" s="1129" t="str">
        <f t="shared" si="114"/>
        <v/>
      </c>
    </row>
    <row r="6040" spans="1:28" ht="12.95" customHeight="1">
      <c r="A6040" s="168"/>
      <c r="B6040" s="168"/>
      <c r="C6040" s="532"/>
      <c r="D6040" s="168"/>
      <c r="E6040" s="168"/>
      <c r="F6040" s="168"/>
      <c r="G6040" s="168"/>
      <c r="H6040" s="530"/>
      <c r="I6040" s="530"/>
      <c r="J6040" s="660"/>
      <c r="K6040" s="530"/>
      <c r="L6040" s="657"/>
      <c r="M6040" s="168"/>
      <c r="N6040" s="828"/>
      <c r="O6040" s="168"/>
      <c r="P6040" s="168"/>
      <c r="AB6040" s="1129" t="str">
        <f t="shared" si="114"/>
        <v/>
      </c>
    </row>
    <row r="6041" spans="1:28" ht="12.95" customHeight="1">
      <c r="A6041" s="168"/>
      <c r="B6041" s="168"/>
      <c r="C6041" s="532"/>
      <c r="D6041" s="168"/>
      <c r="E6041" s="168"/>
      <c r="F6041" s="168"/>
      <c r="G6041" s="168"/>
      <c r="H6041" s="530"/>
      <c r="I6041" s="530"/>
      <c r="J6041" s="660"/>
      <c r="K6041" s="530"/>
      <c r="L6041" s="657"/>
      <c r="M6041" s="168"/>
      <c r="N6041" s="828"/>
      <c r="O6041" s="168"/>
      <c r="P6041" s="168"/>
      <c r="AB6041" s="1129" t="str">
        <f t="shared" si="114"/>
        <v/>
      </c>
    </row>
    <row r="6042" spans="1:28" ht="12.95" customHeight="1">
      <c r="A6042" s="168"/>
      <c r="B6042" s="168"/>
      <c r="C6042" s="532"/>
      <c r="D6042" s="168"/>
      <c r="E6042" s="168"/>
      <c r="F6042" s="168"/>
      <c r="G6042" s="168"/>
      <c r="H6042" s="530"/>
      <c r="I6042" s="530"/>
      <c r="J6042" s="660"/>
      <c r="K6042" s="530"/>
      <c r="L6042" s="657"/>
      <c r="M6042" s="168"/>
      <c r="N6042" s="828"/>
      <c r="O6042" s="168"/>
      <c r="P6042" s="168"/>
      <c r="AB6042" s="1129" t="str">
        <f t="shared" si="114"/>
        <v/>
      </c>
    </row>
    <row r="6043" spans="1:28" ht="12.95" customHeight="1">
      <c r="A6043" s="168"/>
      <c r="B6043" s="168"/>
      <c r="C6043" s="532"/>
      <c r="D6043" s="168"/>
      <c r="E6043" s="168"/>
      <c r="F6043" s="168"/>
      <c r="G6043" s="168"/>
      <c r="H6043" s="530"/>
      <c r="I6043" s="530"/>
      <c r="J6043" s="660"/>
      <c r="K6043" s="530"/>
      <c r="L6043" s="657"/>
      <c r="M6043" s="168"/>
      <c r="N6043" s="828"/>
      <c r="O6043" s="168"/>
      <c r="P6043" s="168"/>
      <c r="AB6043" s="1129" t="str">
        <f t="shared" si="114"/>
        <v/>
      </c>
    </row>
    <row r="6044" spans="1:28" ht="12.95" customHeight="1">
      <c r="A6044" s="168"/>
      <c r="B6044" s="168"/>
      <c r="C6044" s="532"/>
      <c r="D6044" s="168"/>
      <c r="E6044" s="168"/>
      <c r="F6044" s="168"/>
      <c r="G6044" s="168"/>
      <c r="H6044" s="530"/>
      <c r="I6044" s="530"/>
      <c r="J6044" s="660"/>
      <c r="K6044" s="530"/>
      <c r="L6044" s="657"/>
      <c r="M6044" s="168"/>
      <c r="N6044" s="828"/>
      <c r="O6044" s="168"/>
      <c r="P6044" s="168"/>
      <c r="AB6044" s="1129" t="str">
        <f t="shared" si="114"/>
        <v/>
      </c>
    </row>
    <row r="6045" spans="1:28" ht="12.95" customHeight="1">
      <c r="A6045" s="168"/>
      <c r="B6045" s="168"/>
      <c r="C6045" s="532"/>
      <c r="D6045" s="168"/>
      <c r="E6045" s="168"/>
      <c r="F6045" s="168"/>
      <c r="G6045" s="168"/>
      <c r="H6045" s="530"/>
      <c r="I6045" s="530"/>
      <c r="J6045" s="660"/>
      <c r="K6045" s="530"/>
      <c r="L6045" s="657"/>
      <c r="M6045" s="168"/>
      <c r="N6045" s="828"/>
      <c r="O6045" s="168"/>
      <c r="P6045" s="168"/>
      <c r="AB6045" s="1129" t="str">
        <f t="shared" si="114"/>
        <v/>
      </c>
    </row>
    <row r="6046" spans="1:28" ht="12.95" customHeight="1">
      <c r="A6046" s="168"/>
      <c r="B6046" s="168"/>
      <c r="C6046" s="532"/>
      <c r="D6046" s="168"/>
      <c r="E6046" s="168"/>
      <c r="F6046" s="168"/>
      <c r="G6046" s="168"/>
      <c r="H6046" s="530"/>
      <c r="I6046" s="530"/>
      <c r="J6046" s="660"/>
      <c r="K6046" s="530"/>
      <c r="L6046" s="657"/>
      <c r="M6046" s="168"/>
      <c r="N6046" s="828"/>
      <c r="O6046" s="168"/>
      <c r="P6046" s="168"/>
      <c r="AB6046" s="1129" t="str">
        <f t="shared" si="114"/>
        <v/>
      </c>
    </row>
    <row r="6047" spans="1:28" ht="12.95" customHeight="1">
      <c r="A6047" s="168"/>
      <c r="B6047" s="168"/>
      <c r="C6047" s="532"/>
      <c r="D6047" s="168"/>
      <c r="E6047" s="168"/>
      <c r="F6047" s="168"/>
      <c r="G6047" s="168"/>
      <c r="H6047" s="530"/>
      <c r="I6047" s="530"/>
      <c r="J6047" s="660"/>
      <c r="K6047" s="530"/>
      <c r="L6047" s="657"/>
      <c r="M6047" s="168"/>
      <c r="N6047" s="828"/>
      <c r="O6047" s="168"/>
      <c r="P6047" s="168"/>
      <c r="AB6047" s="1129" t="str">
        <f t="shared" si="114"/>
        <v/>
      </c>
    </row>
    <row r="6048" spans="1:28" ht="12.95" customHeight="1">
      <c r="A6048" s="168"/>
      <c r="B6048" s="168"/>
      <c r="C6048" s="532"/>
      <c r="D6048" s="168"/>
      <c r="E6048" s="168"/>
      <c r="F6048" s="168"/>
      <c r="G6048" s="168"/>
      <c r="H6048" s="530"/>
      <c r="I6048" s="530"/>
      <c r="J6048" s="660"/>
      <c r="K6048" s="530"/>
      <c r="L6048" s="657"/>
      <c r="M6048" s="168"/>
      <c r="N6048" s="828"/>
      <c r="O6048" s="168"/>
      <c r="P6048" s="168"/>
      <c r="AB6048" s="1129" t="str">
        <f t="shared" si="114"/>
        <v/>
      </c>
    </row>
    <row r="6049" spans="1:28" ht="12.95" customHeight="1">
      <c r="A6049" s="168"/>
      <c r="B6049" s="168"/>
      <c r="C6049" s="532"/>
      <c r="D6049" s="168"/>
      <c r="E6049" s="168"/>
      <c r="F6049" s="168"/>
      <c r="G6049" s="168"/>
      <c r="H6049" s="530"/>
      <c r="I6049" s="530"/>
      <c r="J6049" s="660"/>
      <c r="K6049" s="530"/>
      <c r="L6049" s="657"/>
      <c r="M6049" s="168"/>
      <c r="N6049" s="828"/>
      <c r="O6049" s="168"/>
      <c r="P6049" s="168"/>
      <c r="AB6049" s="1129" t="str">
        <f t="shared" si="114"/>
        <v/>
      </c>
    </row>
    <row r="6050" spans="1:28" ht="12.95" customHeight="1">
      <c r="A6050" s="168"/>
      <c r="B6050" s="168"/>
      <c r="C6050" s="532"/>
      <c r="D6050" s="168"/>
      <c r="E6050" s="168"/>
      <c r="F6050" s="168"/>
      <c r="G6050" s="168"/>
      <c r="H6050" s="530"/>
      <c r="I6050" s="530"/>
      <c r="J6050" s="660"/>
      <c r="K6050" s="530"/>
      <c r="L6050" s="657"/>
      <c r="M6050" s="168"/>
      <c r="N6050" s="828"/>
      <c r="O6050" s="168"/>
      <c r="P6050" s="168"/>
      <c r="AB6050" s="1129" t="str">
        <f t="shared" si="114"/>
        <v/>
      </c>
    </row>
    <row r="6051" spans="1:28" ht="12.95" customHeight="1">
      <c r="A6051" s="168"/>
      <c r="B6051" s="168"/>
      <c r="C6051" s="532"/>
      <c r="D6051" s="168"/>
      <c r="E6051" s="168"/>
      <c r="F6051" s="168"/>
      <c r="G6051" s="168"/>
      <c r="H6051" s="530"/>
      <c r="I6051" s="530"/>
      <c r="J6051" s="660"/>
      <c r="K6051" s="530"/>
      <c r="L6051" s="657"/>
      <c r="M6051" s="168"/>
      <c r="N6051" s="828"/>
      <c r="O6051" s="168"/>
      <c r="P6051" s="168"/>
      <c r="AB6051" s="1129" t="str">
        <f t="shared" si="114"/>
        <v/>
      </c>
    </row>
    <row r="6052" spans="1:28" ht="12.95" customHeight="1">
      <c r="A6052" s="168"/>
      <c r="B6052" s="168"/>
      <c r="C6052" s="532"/>
      <c r="D6052" s="168"/>
      <c r="E6052" s="168"/>
      <c r="F6052" s="168"/>
      <c r="G6052" s="168"/>
      <c r="H6052" s="530"/>
      <c r="I6052" s="530"/>
      <c r="J6052" s="660"/>
      <c r="K6052" s="530"/>
      <c r="L6052" s="657"/>
      <c r="M6052" s="168"/>
      <c r="N6052" s="828"/>
      <c r="O6052" s="168"/>
      <c r="P6052" s="168"/>
      <c r="AB6052" s="1129" t="str">
        <f t="shared" si="114"/>
        <v/>
      </c>
    </row>
    <row r="6053" spans="1:28" ht="12.95" customHeight="1">
      <c r="A6053" s="168"/>
      <c r="B6053" s="168"/>
      <c r="C6053" s="532"/>
      <c r="D6053" s="168"/>
      <c r="E6053" s="168"/>
      <c r="F6053" s="168"/>
      <c r="G6053" s="168"/>
      <c r="H6053" s="530"/>
      <c r="I6053" s="530"/>
      <c r="J6053" s="660"/>
      <c r="K6053" s="530"/>
      <c r="L6053" s="657"/>
      <c r="M6053" s="168"/>
      <c r="N6053" s="828"/>
      <c r="O6053" s="168"/>
      <c r="P6053" s="168"/>
      <c r="AB6053" s="1129" t="str">
        <f t="shared" si="114"/>
        <v/>
      </c>
    </row>
    <row r="6054" spans="1:28" ht="12.95" customHeight="1">
      <c r="A6054" s="168"/>
      <c r="B6054" s="168"/>
      <c r="C6054" s="532"/>
      <c r="D6054" s="168"/>
      <c r="E6054" s="168"/>
      <c r="F6054" s="168"/>
      <c r="G6054" s="168"/>
      <c r="H6054" s="530"/>
      <c r="I6054" s="530"/>
      <c r="J6054" s="660"/>
      <c r="K6054" s="530"/>
      <c r="L6054" s="657"/>
      <c r="M6054" s="168"/>
      <c r="N6054" s="828"/>
      <c r="O6054" s="168"/>
      <c r="P6054" s="168"/>
      <c r="AB6054" s="1129" t="str">
        <f t="shared" si="114"/>
        <v/>
      </c>
    </row>
    <row r="6055" spans="1:28" ht="12.95" customHeight="1">
      <c r="A6055" s="168"/>
      <c r="B6055" s="168"/>
      <c r="C6055" s="532"/>
      <c r="D6055" s="168"/>
      <c r="E6055" s="168"/>
      <c r="F6055" s="168"/>
      <c r="G6055" s="168"/>
      <c r="H6055" s="530"/>
      <c r="I6055" s="530"/>
      <c r="J6055" s="660"/>
      <c r="K6055" s="530"/>
      <c r="L6055" s="657"/>
      <c r="M6055" s="168"/>
      <c r="N6055" s="828"/>
      <c r="O6055" s="168"/>
      <c r="P6055" s="168"/>
      <c r="AB6055" s="1129" t="str">
        <f t="shared" si="114"/>
        <v/>
      </c>
    </row>
    <row r="6056" spans="1:28" ht="12.95" customHeight="1">
      <c r="A6056" s="168"/>
      <c r="B6056" s="168"/>
      <c r="C6056" s="532"/>
      <c r="D6056" s="168"/>
      <c r="E6056" s="168"/>
      <c r="F6056" s="168"/>
      <c r="G6056" s="168"/>
      <c r="H6056" s="530"/>
      <c r="I6056" s="530"/>
      <c r="J6056" s="660"/>
      <c r="K6056" s="530"/>
      <c r="L6056" s="657"/>
      <c r="M6056" s="168"/>
      <c r="N6056" s="828"/>
      <c r="O6056" s="168"/>
      <c r="P6056" s="168"/>
      <c r="AB6056" s="1129" t="str">
        <f t="shared" si="114"/>
        <v/>
      </c>
    </row>
    <row r="6057" spans="1:28" ht="12.95" customHeight="1">
      <c r="A6057" s="168"/>
      <c r="B6057" s="168"/>
      <c r="C6057" s="532"/>
      <c r="D6057" s="168"/>
      <c r="E6057" s="168"/>
      <c r="F6057" s="168"/>
      <c r="G6057" s="168"/>
      <c r="H6057" s="530"/>
      <c r="I6057" s="530"/>
      <c r="J6057" s="660"/>
      <c r="K6057" s="530"/>
      <c r="L6057" s="657"/>
      <c r="M6057" s="168"/>
      <c r="N6057" s="828"/>
      <c r="O6057" s="168"/>
      <c r="P6057" s="168"/>
      <c r="AB6057" s="1129" t="str">
        <f t="shared" si="114"/>
        <v/>
      </c>
    </row>
    <row r="6058" spans="1:28" ht="12.95" customHeight="1">
      <c r="A6058" s="168"/>
      <c r="B6058" s="168"/>
      <c r="C6058" s="532"/>
      <c r="D6058" s="168"/>
      <c r="E6058" s="168"/>
      <c r="F6058" s="168"/>
      <c r="G6058" s="168"/>
      <c r="H6058" s="530"/>
      <c r="I6058" s="530"/>
      <c r="J6058" s="660"/>
      <c r="K6058" s="530"/>
      <c r="L6058" s="657"/>
      <c r="M6058" s="168"/>
      <c r="N6058" s="828"/>
      <c r="O6058" s="168"/>
      <c r="P6058" s="168"/>
      <c r="AB6058" s="1129" t="str">
        <f t="shared" si="114"/>
        <v/>
      </c>
    </row>
    <row r="6059" spans="1:28" ht="12.95" customHeight="1">
      <c r="A6059" s="168"/>
      <c r="B6059" s="168"/>
      <c r="C6059" s="532"/>
      <c r="D6059" s="168"/>
      <c r="E6059" s="168"/>
      <c r="F6059" s="168"/>
      <c r="G6059" s="168"/>
      <c r="H6059" s="530"/>
      <c r="I6059" s="530"/>
      <c r="J6059" s="660"/>
      <c r="K6059" s="530"/>
      <c r="L6059" s="657"/>
      <c r="M6059" s="168"/>
      <c r="N6059" s="828"/>
      <c r="O6059" s="168"/>
      <c r="P6059" s="168"/>
      <c r="AB6059" s="1129" t="str">
        <f t="shared" si="114"/>
        <v/>
      </c>
    </row>
    <row r="6060" spans="1:28" ht="12.95" customHeight="1">
      <c r="A6060" s="168"/>
      <c r="B6060" s="168"/>
      <c r="C6060" s="532"/>
      <c r="D6060" s="168"/>
      <c r="E6060" s="168"/>
      <c r="F6060" s="168"/>
      <c r="G6060" s="168"/>
      <c r="H6060" s="530"/>
      <c r="I6060" s="530"/>
      <c r="J6060" s="660"/>
      <c r="K6060" s="530"/>
      <c r="L6060" s="657"/>
      <c r="M6060" s="168"/>
      <c r="N6060" s="828"/>
      <c r="O6060" s="168"/>
      <c r="P6060" s="168"/>
      <c r="AB6060" s="1129" t="str">
        <f t="shared" si="114"/>
        <v/>
      </c>
    </row>
    <row r="6061" spans="1:28" ht="12.95" customHeight="1">
      <c r="A6061" s="168"/>
      <c r="B6061" s="168"/>
      <c r="C6061" s="532"/>
      <c r="D6061" s="168"/>
      <c r="E6061" s="168"/>
      <c r="F6061" s="168"/>
      <c r="G6061" s="168"/>
      <c r="H6061" s="530"/>
      <c r="I6061" s="530"/>
      <c r="J6061" s="660"/>
      <c r="K6061" s="530"/>
      <c r="L6061" s="657"/>
      <c r="M6061" s="168"/>
      <c r="N6061" s="828"/>
      <c r="O6061" s="168"/>
      <c r="P6061" s="168"/>
      <c r="AB6061" s="1129" t="str">
        <f t="shared" si="114"/>
        <v/>
      </c>
    </row>
    <row r="6062" spans="1:28" ht="12.95" customHeight="1">
      <c r="A6062" s="168"/>
      <c r="B6062" s="168"/>
      <c r="C6062" s="532"/>
      <c r="D6062" s="168"/>
      <c r="E6062" s="168"/>
      <c r="F6062" s="168"/>
      <c r="G6062" s="168"/>
      <c r="H6062" s="530"/>
      <c r="I6062" s="530"/>
      <c r="J6062" s="660"/>
      <c r="K6062" s="530"/>
      <c r="L6062" s="657"/>
      <c r="M6062" s="168"/>
      <c r="N6062" s="828"/>
      <c r="O6062" s="168"/>
      <c r="P6062" s="168"/>
      <c r="AB6062" s="1129" t="str">
        <f t="shared" si="114"/>
        <v/>
      </c>
    </row>
    <row r="6063" spans="1:28" ht="12.95" customHeight="1">
      <c r="A6063" s="168"/>
      <c r="B6063" s="168"/>
      <c r="C6063" s="532"/>
      <c r="D6063" s="168"/>
      <c r="E6063" s="168"/>
      <c r="F6063" s="168"/>
      <c r="G6063" s="168"/>
      <c r="H6063" s="530"/>
      <c r="I6063" s="530"/>
      <c r="J6063" s="660"/>
      <c r="K6063" s="530"/>
      <c r="L6063" s="657"/>
      <c r="M6063" s="168"/>
      <c r="N6063" s="828"/>
      <c r="O6063" s="168"/>
      <c r="P6063" s="168"/>
      <c r="AB6063" s="1129" t="str">
        <f t="shared" si="114"/>
        <v/>
      </c>
    </row>
    <row r="6064" spans="1:28" ht="12.95" customHeight="1">
      <c r="A6064" s="168"/>
      <c r="B6064" s="168"/>
      <c r="C6064" s="532"/>
      <c r="D6064" s="168"/>
      <c r="E6064" s="168"/>
      <c r="F6064" s="168"/>
      <c r="G6064" s="168"/>
      <c r="H6064" s="530"/>
      <c r="I6064" s="530"/>
      <c r="J6064" s="660"/>
      <c r="K6064" s="530"/>
      <c r="L6064" s="657"/>
      <c r="M6064" s="168"/>
      <c r="N6064" s="828"/>
      <c r="O6064" s="168"/>
      <c r="P6064" s="168"/>
      <c r="AB6064" s="1129" t="str">
        <f t="shared" si="114"/>
        <v/>
      </c>
    </row>
    <row r="6065" spans="1:28" ht="12.95" customHeight="1">
      <c r="A6065" s="168"/>
      <c r="B6065" s="168"/>
      <c r="C6065" s="532"/>
      <c r="D6065" s="168"/>
      <c r="E6065" s="168"/>
      <c r="F6065" s="168"/>
      <c r="G6065" s="168"/>
      <c r="H6065" s="530"/>
      <c r="I6065" s="530"/>
      <c r="J6065" s="660"/>
      <c r="K6065" s="530"/>
      <c r="L6065" s="657"/>
      <c r="M6065" s="168"/>
      <c r="N6065" s="828"/>
      <c r="O6065" s="168"/>
      <c r="P6065" s="168"/>
      <c r="AB6065" s="1129" t="str">
        <f t="shared" si="114"/>
        <v/>
      </c>
    </row>
    <row r="6066" spans="1:28" ht="12.95" customHeight="1">
      <c r="A6066" s="168"/>
      <c r="B6066" s="168"/>
      <c r="C6066" s="532"/>
      <c r="D6066" s="168"/>
      <c r="E6066" s="168"/>
      <c r="F6066" s="168"/>
      <c r="G6066" s="168"/>
      <c r="H6066" s="530"/>
      <c r="I6066" s="530"/>
      <c r="J6066" s="660"/>
      <c r="K6066" s="530"/>
      <c r="L6066" s="657"/>
      <c r="M6066" s="168"/>
      <c r="N6066" s="828"/>
      <c r="O6066" s="168"/>
      <c r="P6066" s="168"/>
      <c r="AB6066" s="1129" t="str">
        <f t="shared" si="114"/>
        <v/>
      </c>
    </row>
    <row r="6067" spans="1:28" ht="12.95" customHeight="1">
      <c r="A6067" s="168"/>
      <c r="B6067" s="168"/>
      <c r="C6067" s="532"/>
      <c r="D6067" s="168"/>
      <c r="E6067" s="168"/>
      <c r="F6067" s="168"/>
      <c r="G6067" s="168"/>
      <c r="H6067" s="530"/>
      <c r="I6067" s="530"/>
      <c r="J6067" s="660"/>
      <c r="K6067" s="530"/>
      <c r="L6067" s="657"/>
      <c r="M6067" s="168"/>
      <c r="N6067" s="828"/>
      <c r="O6067" s="168"/>
      <c r="P6067" s="168"/>
      <c r="AB6067" s="1129" t="str">
        <f t="shared" si="114"/>
        <v/>
      </c>
    </row>
    <row r="6068" spans="1:28" ht="12.95" customHeight="1">
      <c r="A6068" s="168"/>
      <c r="B6068" s="168"/>
      <c r="C6068" s="532"/>
      <c r="D6068" s="168"/>
      <c r="E6068" s="168"/>
      <c r="F6068" s="168"/>
      <c r="G6068" s="168"/>
      <c r="H6068" s="530"/>
      <c r="I6068" s="530"/>
      <c r="J6068" s="660"/>
      <c r="K6068" s="530"/>
      <c r="L6068" s="657"/>
      <c r="M6068" s="168"/>
      <c r="N6068" s="828"/>
      <c r="O6068" s="168"/>
      <c r="P6068" s="168"/>
      <c r="AB6068" s="1129" t="str">
        <f t="shared" si="114"/>
        <v/>
      </c>
    </row>
    <row r="6069" spans="1:28" ht="12.95" customHeight="1">
      <c r="A6069" s="168"/>
      <c r="B6069" s="168"/>
      <c r="C6069" s="532"/>
      <c r="D6069" s="168"/>
      <c r="E6069" s="168"/>
      <c r="F6069" s="168"/>
      <c r="G6069" s="168"/>
      <c r="H6069" s="530"/>
      <c r="I6069" s="530"/>
      <c r="J6069" s="660"/>
      <c r="K6069" s="530"/>
      <c r="L6069" s="657"/>
      <c r="M6069" s="168"/>
      <c r="N6069" s="828"/>
      <c r="O6069" s="168"/>
      <c r="P6069" s="168"/>
      <c r="AB6069" s="1129" t="str">
        <f t="shared" si="114"/>
        <v/>
      </c>
    </row>
    <row r="6070" spans="1:28" ht="12.95" customHeight="1">
      <c r="A6070" s="168"/>
      <c r="B6070" s="168"/>
      <c r="C6070" s="532"/>
      <c r="D6070" s="168"/>
      <c r="E6070" s="168"/>
      <c r="F6070" s="168"/>
      <c r="G6070" s="168"/>
      <c r="H6070" s="530"/>
      <c r="I6070" s="530"/>
      <c r="J6070" s="660"/>
      <c r="K6070" s="530"/>
      <c r="L6070" s="657"/>
      <c r="M6070" s="168"/>
      <c r="N6070" s="828"/>
      <c r="O6070" s="168"/>
      <c r="P6070" s="168"/>
      <c r="AB6070" s="1129" t="str">
        <f t="shared" si="114"/>
        <v/>
      </c>
    </row>
    <row r="6071" spans="1:28" ht="12.95" customHeight="1">
      <c r="A6071" s="168"/>
      <c r="B6071" s="168"/>
      <c r="C6071" s="532"/>
      <c r="D6071" s="168"/>
      <c r="E6071" s="168"/>
      <c r="F6071" s="168"/>
      <c r="G6071" s="168"/>
      <c r="H6071" s="530"/>
      <c r="I6071" s="530"/>
      <c r="J6071" s="660"/>
      <c r="K6071" s="530"/>
      <c r="L6071" s="657"/>
      <c r="M6071" s="168"/>
      <c r="N6071" s="828"/>
      <c r="O6071" s="168"/>
      <c r="P6071" s="168"/>
      <c r="AB6071" s="1129" t="str">
        <f t="shared" si="114"/>
        <v/>
      </c>
    </row>
    <row r="6072" spans="1:28" ht="12.95" customHeight="1">
      <c r="A6072" s="168"/>
      <c r="B6072" s="168"/>
      <c r="C6072" s="532"/>
      <c r="D6072" s="168"/>
      <c r="E6072" s="168"/>
      <c r="F6072" s="168"/>
      <c r="G6072" s="168"/>
      <c r="H6072" s="530"/>
      <c r="I6072" s="530"/>
      <c r="J6072" s="660"/>
      <c r="K6072" s="530"/>
      <c r="L6072" s="657"/>
      <c r="M6072" s="168"/>
      <c r="N6072" s="828"/>
      <c r="O6072" s="168"/>
      <c r="P6072" s="168"/>
      <c r="AB6072" s="1129" t="str">
        <f t="shared" si="114"/>
        <v/>
      </c>
    </row>
    <row r="6073" spans="1:28" ht="12.95" customHeight="1">
      <c r="A6073" s="168"/>
      <c r="B6073" s="168"/>
      <c r="C6073" s="532"/>
      <c r="D6073" s="168"/>
      <c r="E6073" s="168"/>
      <c r="F6073" s="168"/>
      <c r="G6073" s="168"/>
      <c r="H6073" s="530"/>
      <c r="I6073" s="530"/>
      <c r="J6073" s="660"/>
      <c r="K6073" s="530"/>
      <c r="L6073" s="657"/>
      <c r="M6073" s="168"/>
      <c r="N6073" s="828"/>
      <c r="O6073" s="168"/>
      <c r="P6073" s="168"/>
      <c r="AB6073" s="1129" t="str">
        <f t="shared" si="114"/>
        <v/>
      </c>
    </row>
    <row r="6074" spans="1:28" ht="12.95" customHeight="1">
      <c r="A6074" s="168"/>
      <c r="B6074" s="168"/>
      <c r="C6074" s="532"/>
      <c r="D6074" s="168"/>
      <c r="E6074" s="168"/>
      <c r="F6074" s="168"/>
      <c r="G6074" s="168"/>
      <c r="H6074" s="530"/>
      <c r="I6074" s="530"/>
      <c r="J6074" s="660"/>
      <c r="K6074" s="530"/>
      <c r="L6074" s="657"/>
      <c r="M6074" s="168"/>
      <c r="N6074" s="828"/>
      <c r="O6074" s="168"/>
      <c r="P6074" s="168"/>
      <c r="AB6074" s="1129" t="str">
        <f t="shared" si="114"/>
        <v/>
      </c>
    </row>
    <row r="6075" spans="1:28" ht="12.95" customHeight="1">
      <c r="A6075" s="168"/>
      <c r="B6075" s="168"/>
      <c r="C6075" s="532"/>
      <c r="D6075" s="168"/>
      <c r="E6075" s="168"/>
      <c r="F6075" s="168"/>
      <c r="G6075" s="168"/>
      <c r="H6075" s="530"/>
      <c r="I6075" s="530"/>
      <c r="J6075" s="660"/>
      <c r="K6075" s="530"/>
      <c r="L6075" s="657"/>
      <c r="M6075" s="168"/>
      <c r="N6075" s="828"/>
      <c r="O6075" s="168"/>
      <c r="P6075" s="168"/>
      <c r="AB6075" s="1129" t="str">
        <f t="shared" si="114"/>
        <v/>
      </c>
    </row>
    <row r="6076" spans="1:28" ht="12.95" customHeight="1">
      <c r="A6076" s="168"/>
      <c r="B6076" s="168"/>
      <c r="C6076" s="532"/>
      <c r="D6076" s="168"/>
      <c r="E6076" s="168"/>
      <c r="F6076" s="168"/>
      <c r="G6076" s="168"/>
      <c r="H6076" s="530"/>
      <c r="I6076" s="530"/>
      <c r="J6076" s="660"/>
      <c r="K6076" s="530"/>
      <c r="L6076" s="657"/>
      <c r="M6076" s="168"/>
      <c r="N6076" s="828"/>
      <c r="O6076" s="168"/>
      <c r="P6076" s="168"/>
      <c r="AB6076" s="1129" t="str">
        <f t="shared" si="114"/>
        <v/>
      </c>
    </row>
    <row r="6077" spans="1:28" ht="12.95" customHeight="1">
      <c r="A6077" s="168"/>
      <c r="B6077" s="168"/>
      <c r="C6077" s="532"/>
      <c r="D6077" s="168"/>
      <c r="E6077" s="168"/>
      <c r="F6077" s="168"/>
      <c r="G6077" s="168"/>
      <c r="H6077" s="530"/>
      <c r="I6077" s="530"/>
      <c r="J6077" s="660"/>
      <c r="K6077" s="530"/>
      <c r="L6077" s="657"/>
      <c r="M6077" s="168"/>
      <c r="N6077" s="828"/>
      <c r="O6077" s="168"/>
      <c r="P6077" s="168"/>
      <c r="AB6077" s="1129" t="str">
        <f t="shared" si="114"/>
        <v/>
      </c>
    </row>
    <row r="6078" spans="1:28" ht="12.95" customHeight="1">
      <c r="A6078" s="168"/>
      <c r="B6078" s="168"/>
      <c r="C6078" s="532"/>
      <c r="D6078" s="168"/>
      <c r="E6078" s="168"/>
      <c r="F6078" s="168"/>
      <c r="G6078" s="168"/>
      <c r="H6078" s="530"/>
      <c r="I6078" s="530"/>
      <c r="J6078" s="660"/>
      <c r="K6078" s="530"/>
      <c r="L6078" s="657"/>
      <c r="M6078" s="168"/>
      <c r="N6078" s="828"/>
      <c r="O6078" s="168"/>
      <c r="P6078" s="168"/>
      <c r="AB6078" s="1129" t="str">
        <f t="shared" si="114"/>
        <v/>
      </c>
    </row>
    <row r="6079" spans="1:28" ht="12.95" customHeight="1">
      <c r="A6079" s="168"/>
      <c r="B6079" s="168"/>
      <c r="C6079" s="532"/>
      <c r="D6079" s="168"/>
      <c r="E6079" s="168"/>
      <c r="F6079" s="168"/>
      <c r="G6079" s="168"/>
      <c r="H6079" s="530"/>
      <c r="I6079" s="530"/>
      <c r="J6079" s="660"/>
      <c r="K6079" s="530"/>
      <c r="L6079" s="657"/>
      <c r="M6079" s="168"/>
      <c r="N6079" s="828"/>
      <c r="O6079" s="168"/>
      <c r="P6079" s="168"/>
      <c r="AB6079" s="1129" t="str">
        <f t="shared" si="114"/>
        <v/>
      </c>
    </row>
    <row r="6080" spans="1:28" ht="12.95" customHeight="1">
      <c r="A6080" s="168"/>
      <c r="B6080" s="168"/>
      <c r="C6080" s="532"/>
      <c r="D6080" s="168"/>
      <c r="E6080" s="168"/>
      <c r="F6080" s="168"/>
      <c r="G6080" s="168"/>
      <c r="H6080" s="530"/>
      <c r="I6080" s="530"/>
      <c r="J6080" s="660"/>
      <c r="K6080" s="530"/>
      <c r="L6080" s="657"/>
      <c r="M6080" s="168"/>
      <c r="N6080" s="828"/>
      <c r="O6080" s="168"/>
      <c r="P6080" s="168"/>
      <c r="AB6080" s="1129" t="str">
        <f t="shared" si="114"/>
        <v/>
      </c>
    </row>
    <row r="6081" spans="1:28" ht="12.95" customHeight="1">
      <c r="A6081" s="168"/>
      <c r="B6081" s="168"/>
      <c r="C6081" s="532"/>
      <c r="D6081" s="168"/>
      <c r="E6081" s="168"/>
      <c r="F6081" s="168"/>
      <c r="G6081" s="168"/>
      <c r="H6081" s="530"/>
      <c r="I6081" s="530"/>
      <c r="J6081" s="660"/>
      <c r="K6081" s="530"/>
      <c r="L6081" s="657"/>
      <c r="M6081" s="168"/>
      <c r="N6081" s="828"/>
      <c r="O6081" s="168"/>
      <c r="P6081" s="168"/>
      <c r="AB6081" s="1129" t="str">
        <f t="shared" si="114"/>
        <v/>
      </c>
    </row>
    <row r="6082" spans="1:28" ht="12.95" customHeight="1">
      <c r="A6082" s="168"/>
      <c r="B6082" s="168"/>
      <c r="C6082" s="532"/>
      <c r="D6082" s="168"/>
      <c r="E6082" s="168"/>
      <c r="F6082" s="168"/>
      <c r="G6082" s="168"/>
      <c r="H6082" s="530"/>
      <c r="I6082" s="530"/>
      <c r="J6082" s="660"/>
      <c r="K6082" s="530"/>
      <c r="L6082" s="657"/>
      <c r="M6082" s="168"/>
      <c r="N6082" s="828"/>
      <c r="O6082" s="168"/>
      <c r="P6082" s="168"/>
      <c r="AB6082" s="1129" t="str">
        <f t="shared" si="114"/>
        <v/>
      </c>
    </row>
    <row r="6083" spans="1:28" ht="12.95" customHeight="1">
      <c r="A6083" s="168"/>
      <c r="B6083" s="168"/>
      <c r="C6083" s="532"/>
      <c r="D6083" s="168"/>
      <c r="E6083" s="168"/>
      <c r="F6083" s="168"/>
      <c r="G6083" s="168"/>
      <c r="H6083" s="530"/>
      <c r="I6083" s="530"/>
      <c r="J6083" s="660"/>
      <c r="K6083" s="530"/>
      <c r="L6083" s="657"/>
      <c r="M6083" s="168"/>
      <c r="N6083" s="828"/>
      <c r="O6083" s="168"/>
      <c r="P6083" s="168"/>
      <c r="AB6083" s="1129" t="str">
        <f t="shared" si="114"/>
        <v/>
      </c>
    </row>
    <row r="6084" spans="1:28" ht="12.95" customHeight="1">
      <c r="A6084" s="168"/>
      <c r="B6084" s="168"/>
      <c r="C6084" s="532"/>
      <c r="D6084" s="168"/>
      <c r="E6084" s="168"/>
      <c r="F6084" s="168"/>
      <c r="G6084" s="168"/>
      <c r="H6084" s="530"/>
      <c r="I6084" s="530"/>
      <c r="J6084" s="660"/>
      <c r="K6084" s="530"/>
      <c r="L6084" s="657"/>
      <c r="M6084" s="168"/>
      <c r="N6084" s="828"/>
      <c r="O6084" s="168"/>
      <c r="P6084" s="168"/>
      <c r="AB6084" s="1129" t="str">
        <f t="shared" si="114"/>
        <v/>
      </c>
    </row>
    <row r="6085" spans="1:28" ht="12.95" customHeight="1">
      <c r="A6085" s="168"/>
      <c r="B6085" s="168"/>
      <c r="C6085" s="532"/>
      <c r="D6085" s="168"/>
      <c r="E6085" s="168"/>
      <c r="F6085" s="168"/>
      <c r="G6085" s="168"/>
      <c r="H6085" s="530"/>
      <c r="I6085" s="530"/>
      <c r="J6085" s="660"/>
      <c r="K6085" s="530"/>
      <c r="L6085" s="657"/>
      <c r="M6085" s="168"/>
      <c r="N6085" s="828"/>
      <c r="O6085" s="168"/>
      <c r="P6085" s="168"/>
      <c r="AB6085" s="1129" t="str">
        <f t="shared" si="114"/>
        <v/>
      </c>
    </row>
    <row r="6086" spans="1:28" ht="12.95" customHeight="1">
      <c r="A6086" s="168"/>
      <c r="B6086" s="168"/>
      <c r="C6086" s="532"/>
      <c r="D6086" s="168"/>
      <c r="E6086" s="168"/>
      <c r="F6086" s="168"/>
      <c r="G6086" s="168"/>
      <c r="H6086" s="530"/>
      <c r="I6086" s="530"/>
      <c r="J6086" s="660"/>
      <c r="K6086" s="530"/>
      <c r="L6086" s="657"/>
      <c r="M6086" s="168"/>
      <c r="N6086" s="828"/>
      <c r="O6086" s="168"/>
      <c r="P6086" s="168"/>
      <c r="AB6086" s="1129" t="str">
        <f t="shared" si="114"/>
        <v/>
      </c>
    </row>
    <row r="6087" spans="1:28" ht="12.95" customHeight="1">
      <c r="A6087" s="168"/>
      <c r="B6087" s="168"/>
      <c r="C6087" s="532"/>
      <c r="D6087" s="168"/>
      <c r="E6087" s="168"/>
      <c r="F6087" s="168"/>
      <c r="G6087" s="168"/>
      <c r="H6087" s="530"/>
      <c r="I6087" s="530"/>
      <c r="J6087" s="660"/>
      <c r="K6087" s="530"/>
      <c r="L6087" s="657"/>
      <c r="M6087" s="168"/>
      <c r="N6087" s="828"/>
      <c r="O6087" s="168"/>
      <c r="P6087" s="168"/>
      <c r="AB6087" s="1129" t="str">
        <f t="shared" si="114"/>
        <v/>
      </c>
    </row>
    <row r="6088" spans="1:28" ht="12.95" customHeight="1">
      <c r="A6088" s="168"/>
      <c r="B6088" s="168"/>
      <c r="C6088" s="532"/>
      <c r="D6088" s="168"/>
      <c r="E6088" s="168"/>
      <c r="F6088" s="168"/>
      <c r="G6088" s="168"/>
      <c r="H6088" s="530"/>
      <c r="I6088" s="530"/>
      <c r="J6088" s="660"/>
      <c r="K6088" s="530"/>
      <c r="L6088" s="657"/>
      <c r="M6088" s="168"/>
      <c r="N6088" s="828"/>
      <c r="O6088" s="168"/>
      <c r="P6088" s="168"/>
      <c r="AB6088" s="1129" t="str">
        <f t="shared" si="114"/>
        <v/>
      </c>
    </row>
    <row r="6089" spans="1:28" ht="12.95" customHeight="1">
      <c r="A6089" s="168"/>
      <c r="B6089" s="168"/>
      <c r="C6089" s="532"/>
      <c r="D6089" s="168"/>
      <c r="E6089" s="168"/>
      <c r="F6089" s="168"/>
      <c r="G6089" s="168"/>
      <c r="H6089" s="530"/>
      <c r="I6089" s="530"/>
      <c r="J6089" s="660"/>
      <c r="K6089" s="530"/>
      <c r="L6089" s="657"/>
      <c r="M6089" s="168"/>
      <c r="N6089" s="828"/>
      <c r="O6089" s="168"/>
      <c r="P6089" s="168"/>
      <c r="AB6089" s="1129" t="str">
        <f t="shared" si="114"/>
        <v/>
      </c>
    </row>
    <row r="6090" spans="1:28" ht="12.95" customHeight="1">
      <c r="A6090" s="168"/>
      <c r="B6090" s="168"/>
      <c r="C6090" s="532"/>
      <c r="D6090" s="168"/>
      <c r="E6090" s="168"/>
      <c r="F6090" s="168"/>
      <c r="G6090" s="168"/>
      <c r="H6090" s="530"/>
      <c r="I6090" s="530"/>
      <c r="J6090" s="660"/>
      <c r="K6090" s="530"/>
      <c r="L6090" s="657"/>
      <c r="M6090" s="168"/>
      <c r="N6090" s="828"/>
      <c r="O6090" s="168"/>
      <c r="P6090" s="168"/>
      <c r="AB6090" s="1129" t="str">
        <f t="shared" si="114"/>
        <v/>
      </c>
    </row>
    <row r="6091" spans="1:28" ht="12.95" customHeight="1">
      <c r="A6091" s="168"/>
      <c r="B6091" s="168"/>
      <c r="C6091" s="532"/>
      <c r="D6091" s="168"/>
      <c r="E6091" s="168"/>
      <c r="F6091" s="168"/>
      <c r="G6091" s="168"/>
      <c r="H6091" s="530"/>
      <c r="I6091" s="530"/>
      <c r="J6091" s="660"/>
      <c r="K6091" s="530"/>
      <c r="L6091" s="657"/>
      <c r="M6091" s="168"/>
      <c r="N6091" s="828"/>
      <c r="O6091" s="168"/>
      <c r="P6091" s="168"/>
      <c r="AB6091" s="1129" t="str">
        <f t="shared" ref="AB6091:AB6154" si="115">IF(TRIM(A6091)="","",CONCATENATE(TRIM(D6091),TRIM(E6091)))</f>
        <v/>
      </c>
    </row>
    <row r="6092" spans="1:28" ht="12.95" customHeight="1">
      <c r="A6092" s="168"/>
      <c r="B6092" s="168"/>
      <c r="C6092" s="532"/>
      <c r="D6092" s="168"/>
      <c r="E6092" s="168"/>
      <c r="F6092" s="168"/>
      <c r="G6092" s="168"/>
      <c r="H6092" s="530"/>
      <c r="I6092" s="530"/>
      <c r="J6092" s="660"/>
      <c r="K6092" s="530"/>
      <c r="L6092" s="657"/>
      <c r="M6092" s="168"/>
      <c r="N6092" s="828"/>
      <c r="O6092" s="168"/>
      <c r="P6092" s="168"/>
      <c r="AB6092" s="1129" t="str">
        <f t="shared" si="115"/>
        <v/>
      </c>
    </row>
    <row r="6093" spans="1:28" ht="12.95" customHeight="1">
      <c r="A6093" s="168"/>
      <c r="B6093" s="168"/>
      <c r="C6093" s="532"/>
      <c r="D6093" s="168"/>
      <c r="E6093" s="168"/>
      <c r="F6093" s="168"/>
      <c r="G6093" s="168"/>
      <c r="H6093" s="530"/>
      <c r="I6093" s="530"/>
      <c r="J6093" s="660"/>
      <c r="K6093" s="530"/>
      <c r="L6093" s="657"/>
      <c r="M6093" s="168"/>
      <c r="N6093" s="828"/>
      <c r="O6093" s="168"/>
      <c r="P6093" s="168"/>
      <c r="AB6093" s="1129" t="str">
        <f t="shared" si="115"/>
        <v/>
      </c>
    </row>
    <row r="6094" spans="1:28" ht="12.95" customHeight="1">
      <c r="A6094" s="168"/>
      <c r="B6094" s="168"/>
      <c r="C6094" s="532"/>
      <c r="D6094" s="168"/>
      <c r="E6094" s="168"/>
      <c r="F6094" s="168"/>
      <c r="G6094" s="168"/>
      <c r="H6094" s="530"/>
      <c r="I6094" s="530"/>
      <c r="J6094" s="660"/>
      <c r="K6094" s="530"/>
      <c r="L6094" s="657"/>
      <c r="M6094" s="168"/>
      <c r="N6094" s="828"/>
      <c r="O6094" s="168"/>
      <c r="P6094" s="168"/>
      <c r="AB6094" s="1129" t="str">
        <f t="shared" si="115"/>
        <v/>
      </c>
    </row>
    <row r="6095" spans="1:28" ht="12.95" customHeight="1">
      <c r="A6095" s="168"/>
      <c r="B6095" s="168"/>
      <c r="C6095" s="532"/>
      <c r="D6095" s="168"/>
      <c r="E6095" s="168"/>
      <c r="F6095" s="168"/>
      <c r="G6095" s="168"/>
      <c r="H6095" s="530"/>
      <c r="I6095" s="530"/>
      <c r="J6095" s="660"/>
      <c r="K6095" s="530"/>
      <c r="L6095" s="657"/>
      <c r="M6095" s="168"/>
      <c r="N6095" s="828"/>
      <c r="O6095" s="168"/>
      <c r="P6095" s="168"/>
      <c r="AB6095" s="1129" t="str">
        <f t="shared" si="115"/>
        <v/>
      </c>
    </row>
    <row r="6096" spans="1:28" ht="12.95" customHeight="1">
      <c r="A6096" s="168"/>
      <c r="B6096" s="168"/>
      <c r="C6096" s="532"/>
      <c r="D6096" s="168"/>
      <c r="E6096" s="168"/>
      <c r="F6096" s="168"/>
      <c r="G6096" s="168"/>
      <c r="H6096" s="530"/>
      <c r="I6096" s="530"/>
      <c r="J6096" s="660"/>
      <c r="K6096" s="530"/>
      <c r="L6096" s="657"/>
      <c r="M6096" s="168"/>
      <c r="N6096" s="828"/>
      <c r="O6096" s="168"/>
      <c r="P6096" s="168"/>
      <c r="AB6096" s="1129" t="str">
        <f t="shared" si="115"/>
        <v/>
      </c>
    </row>
    <row r="6097" spans="1:28" ht="12.95" customHeight="1">
      <c r="A6097" s="168"/>
      <c r="B6097" s="168"/>
      <c r="C6097" s="532"/>
      <c r="D6097" s="168"/>
      <c r="E6097" s="168"/>
      <c r="F6097" s="168"/>
      <c r="G6097" s="168"/>
      <c r="H6097" s="530"/>
      <c r="I6097" s="530"/>
      <c r="J6097" s="660"/>
      <c r="K6097" s="530"/>
      <c r="L6097" s="657"/>
      <c r="M6097" s="168"/>
      <c r="N6097" s="828"/>
      <c r="O6097" s="168"/>
      <c r="P6097" s="168"/>
      <c r="AB6097" s="1129" t="str">
        <f t="shared" si="115"/>
        <v/>
      </c>
    </row>
    <row r="6098" spans="1:28" ht="12.95" customHeight="1">
      <c r="A6098" s="168"/>
      <c r="B6098" s="168"/>
      <c r="C6098" s="532"/>
      <c r="D6098" s="168"/>
      <c r="E6098" s="168"/>
      <c r="F6098" s="168"/>
      <c r="G6098" s="168"/>
      <c r="H6098" s="530"/>
      <c r="I6098" s="530"/>
      <c r="J6098" s="660"/>
      <c r="K6098" s="530"/>
      <c r="L6098" s="657"/>
      <c r="M6098" s="168"/>
      <c r="N6098" s="828"/>
      <c r="O6098" s="168"/>
      <c r="P6098" s="168"/>
      <c r="AB6098" s="1129" t="str">
        <f t="shared" si="115"/>
        <v/>
      </c>
    </row>
    <row r="6099" spans="1:28" ht="12.95" customHeight="1">
      <c r="A6099" s="168"/>
      <c r="B6099" s="168"/>
      <c r="C6099" s="532"/>
      <c r="D6099" s="168"/>
      <c r="E6099" s="168"/>
      <c r="F6099" s="168"/>
      <c r="G6099" s="168"/>
      <c r="H6099" s="530"/>
      <c r="I6099" s="530"/>
      <c r="J6099" s="660"/>
      <c r="K6099" s="530"/>
      <c r="L6099" s="657"/>
      <c r="M6099" s="168"/>
      <c r="N6099" s="828"/>
      <c r="O6099" s="168"/>
      <c r="P6099" s="168"/>
      <c r="AB6099" s="1129" t="str">
        <f t="shared" si="115"/>
        <v/>
      </c>
    </row>
    <row r="6100" spans="1:28" ht="12.95" customHeight="1">
      <c r="A6100" s="168"/>
      <c r="B6100" s="168"/>
      <c r="C6100" s="532"/>
      <c r="D6100" s="168"/>
      <c r="E6100" s="168"/>
      <c r="F6100" s="168"/>
      <c r="G6100" s="168"/>
      <c r="H6100" s="530"/>
      <c r="I6100" s="530"/>
      <c r="J6100" s="660"/>
      <c r="K6100" s="530"/>
      <c r="L6100" s="657"/>
      <c r="M6100" s="168"/>
      <c r="N6100" s="828"/>
      <c r="O6100" s="168"/>
      <c r="P6100" s="168"/>
      <c r="AB6100" s="1129" t="str">
        <f t="shared" si="115"/>
        <v/>
      </c>
    </row>
    <row r="6101" spans="1:28" ht="12.95" customHeight="1">
      <c r="A6101" s="168"/>
      <c r="B6101" s="168"/>
      <c r="C6101" s="532"/>
      <c r="D6101" s="168"/>
      <c r="E6101" s="168"/>
      <c r="F6101" s="168"/>
      <c r="G6101" s="168"/>
      <c r="H6101" s="530"/>
      <c r="I6101" s="530"/>
      <c r="J6101" s="660"/>
      <c r="K6101" s="530"/>
      <c r="L6101" s="657"/>
      <c r="M6101" s="168"/>
      <c r="N6101" s="828"/>
      <c r="O6101" s="168"/>
      <c r="P6101" s="168"/>
      <c r="AB6101" s="1129" t="str">
        <f t="shared" si="115"/>
        <v/>
      </c>
    </row>
    <row r="6102" spans="1:28" ht="12.95" customHeight="1">
      <c r="A6102" s="168"/>
      <c r="B6102" s="168"/>
      <c r="C6102" s="532"/>
      <c r="D6102" s="168"/>
      <c r="E6102" s="168"/>
      <c r="F6102" s="168"/>
      <c r="G6102" s="168"/>
      <c r="H6102" s="530"/>
      <c r="I6102" s="530"/>
      <c r="J6102" s="660"/>
      <c r="K6102" s="530"/>
      <c r="L6102" s="657"/>
      <c r="M6102" s="168"/>
      <c r="N6102" s="828"/>
      <c r="O6102" s="168"/>
      <c r="P6102" s="168"/>
      <c r="AB6102" s="1129" t="str">
        <f t="shared" si="115"/>
        <v/>
      </c>
    </row>
    <row r="6103" spans="1:28" ht="12.95" customHeight="1">
      <c r="A6103" s="168"/>
      <c r="B6103" s="168"/>
      <c r="C6103" s="532"/>
      <c r="D6103" s="168"/>
      <c r="E6103" s="168"/>
      <c r="F6103" s="168"/>
      <c r="G6103" s="168"/>
      <c r="H6103" s="530"/>
      <c r="I6103" s="530"/>
      <c r="J6103" s="660"/>
      <c r="K6103" s="530"/>
      <c r="L6103" s="657"/>
      <c r="M6103" s="168"/>
      <c r="N6103" s="828"/>
      <c r="O6103" s="168"/>
      <c r="P6103" s="168"/>
      <c r="AB6103" s="1129" t="str">
        <f t="shared" si="115"/>
        <v/>
      </c>
    </row>
    <row r="6104" spans="1:28" ht="12.95" customHeight="1">
      <c r="A6104" s="168"/>
      <c r="B6104" s="168"/>
      <c r="C6104" s="532"/>
      <c r="D6104" s="168"/>
      <c r="E6104" s="168"/>
      <c r="F6104" s="168"/>
      <c r="G6104" s="168"/>
      <c r="H6104" s="530"/>
      <c r="I6104" s="530"/>
      <c r="J6104" s="660"/>
      <c r="K6104" s="530"/>
      <c r="L6104" s="657"/>
      <c r="M6104" s="168"/>
      <c r="N6104" s="828"/>
      <c r="O6104" s="168"/>
      <c r="P6104" s="168"/>
      <c r="AB6104" s="1129" t="str">
        <f t="shared" si="115"/>
        <v/>
      </c>
    </row>
    <row r="6105" spans="1:28" ht="12.95" customHeight="1">
      <c r="A6105" s="168"/>
      <c r="B6105" s="168"/>
      <c r="C6105" s="532"/>
      <c r="D6105" s="168"/>
      <c r="E6105" s="168"/>
      <c r="F6105" s="168"/>
      <c r="G6105" s="168"/>
      <c r="H6105" s="530"/>
      <c r="I6105" s="530"/>
      <c r="J6105" s="660"/>
      <c r="K6105" s="530"/>
      <c r="L6105" s="657"/>
      <c r="M6105" s="168"/>
      <c r="N6105" s="828"/>
      <c r="O6105" s="168"/>
      <c r="P6105" s="168"/>
      <c r="AB6105" s="1129" t="str">
        <f t="shared" si="115"/>
        <v/>
      </c>
    </row>
    <row r="6106" spans="1:28" ht="12.95" customHeight="1">
      <c r="A6106" s="168"/>
      <c r="B6106" s="168"/>
      <c r="C6106" s="532"/>
      <c r="D6106" s="168"/>
      <c r="E6106" s="168"/>
      <c r="F6106" s="168"/>
      <c r="G6106" s="168"/>
      <c r="H6106" s="530"/>
      <c r="I6106" s="530"/>
      <c r="J6106" s="660"/>
      <c r="K6106" s="530"/>
      <c r="L6106" s="657"/>
      <c r="M6106" s="168"/>
      <c r="N6106" s="828"/>
      <c r="O6106" s="168"/>
      <c r="P6106" s="168"/>
      <c r="AB6106" s="1129" t="str">
        <f t="shared" si="115"/>
        <v/>
      </c>
    </row>
    <row r="6107" spans="1:28" ht="12.95" customHeight="1">
      <c r="A6107" s="168"/>
      <c r="B6107" s="168"/>
      <c r="C6107" s="532"/>
      <c r="D6107" s="168"/>
      <c r="E6107" s="168"/>
      <c r="F6107" s="168"/>
      <c r="G6107" s="168"/>
      <c r="H6107" s="530"/>
      <c r="I6107" s="530"/>
      <c r="J6107" s="660"/>
      <c r="K6107" s="530"/>
      <c r="L6107" s="657"/>
      <c r="M6107" s="168"/>
      <c r="N6107" s="828"/>
      <c r="O6107" s="168"/>
      <c r="P6107" s="168"/>
      <c r="AB6107" s="1129" t="str">
        <f t="shared" si="115"/>
        <v/>
      </c>
    </row>
    <row r="6108" spans="1:28" ht="12.95" customHeight="1">
      <c r="A6108" s="168"/>
      <c r="B6108" s="168"/>
      <c r="C6108" s="532"/>
      <c r="D6108" s="168"/>
      <c r="E6108" s="168"/>
      <c r="F6108" s="168"/>
      <c r="G6108" s="168"/>
      <c r="H6108" s="530"/>
      <c r="I6108" s="530"/>
      <c r="J6108" s="660"/>
      <c r="K6108" s="530"/>
      <c r="L6108" s="657"/>
      <c r="M6108" s="168"/>
      <c r="N6108" s="828"/>
      <c r="O6108" s="168"/>
      <c r="P6108" s="168"/>
      <c r="AB6108" s="1129" t="str">
        <f t="shared" si="115"/>
        <v/>
      </c>
    </row>
    <row r="6109" spans="1:28" ht="12.95" customHeight="1">
      <c r="A6109" s="168"/>
      <c r="B6109" s="168"/>
      <c r="C6109" s="532"/>
      <c r="D6109" s="168"/>
      <c r="E6109" s="168"/>
      <c r="F6109" s="168"/>
      <c r="G6109" s="168"/>
      <c r="H6109" s="530"/>
      <c r="I6109" s="530"/>
      <c r="J6109" s="660"/>
      <c r="K6109" s="530"/>
      <c r="L6109" s="657"/>
      <c r="M6109" s="168"/>
      <c r="N6109" s="828"/>
      <c r="O6109" s="168"/>
      <c r="P6109" s="168"/>
      <c r="AB6109" s="1129" t="str">
        <f t="shared" si="115"/>
        <v/>
      </c>
    </row>
    <row r="6110" spans="1:28" ht="12.95" customHeight="1">
      <c r="A6110" s="168"/>
      <c r="B6110" s="168"/>
      <c r="C6110" s="532"/>
      <c r="D6110" s="168"/>
      <c r="E6110" s="168"/>
      <c r="F6110" s="168"/>
      <c r="G6110" s="168"/>
      <c r="H6110" s="530"/>
      <c r="I6110" s="530"/>
      <c r="J6110" s="660"/>
      <c r="K6110" s="530"/>
      <c r="L6110" s="657"/>
      <c r="M6110" s="168"/>
      <c r="N6110" s="828"/>
      <c r="O6110" s="168"/>
      <c r="P6110" s="168"/>
      <c r="AB6110" s="1129" t="str">
        <f t="shared" si="115"/>
        <v/>
      </c>
    </row>
    <row r="6111" spans="1:28" ht="12.95" customHeight="1">
      <c r="A6111" s="168"/>
      <c r="B6111" s="168"/>
      <c r="C6111" s="532"/>
      <c r="D6111" s="168"/>
      <c r="E6111" s="168"/>
      <c r="F6111" s="168"/>
      <c r="G6111" s="168"/>
      <c r="H6111" s="530"/>
      <c r="I6111" s="530"/>
      <c r="J6111" s="660"/>
      <c r="K6111" s="530"/>
      <c r="L6111" s="657"/>
      <c r="M6111" s="168"/>
      <c r="N6111" s="828"/>
      <c r="O6111" s="168"/>
      <c r="P6111" s="168"/>
      <c r="AB6111" s="1129" t="str">
        <f t="shared" si="115"/>
        <v/>
      </c>
    </row>
    <row r="6112" spans="1:28" ht="12.95" customHeight="1">
      <c r="A6112" s="168"/>
      <c r="B6112" s="168"/>
      <c r="C6112" s="532"/>
      <c r="D6112" s="168"/>
      <c r="E6112" s="168"/>
      <c r="F6112" s="168"/>
      <c r="G6112" s="168"/>
      <c r="H6112" s="530"/>
      <c r="I6112" s="530"/>
      <c r="J6112" s="660"/>
      <c r="K6112" s="530"/>
      <c r="L6112" s="657"/>
      <c r="M6112" s="168"/>
      <c r="N6112" s="828"/>
      <c r="O6112" s="168"/>
      <c r="P6112" s="168"/>
      <c r="AB6112" s="1129" t="str">
        <f t="shared" si="115"/>
        <v/>
      </c>
    </row>
    <row r="6113" spans="1:28" ht="12.95" customHeight="1">
      <c r="A6113" s="168"/>
      <c r="B6113" s="168"/>
      <c r="C6113" s="532"/>
      <c r="D6113" s="168"/>
      <c r="E6113" s="168"/>
      <c r="F6113" s="168"/>
      <c r="G6113" s="168"/>
      <c r="H6113" s="530"/>
      <c r="I6113" s="530"/>
      <c r="J6113" s="660"/>
      <c r="K6113" s="530"/>
      <c r="L6113" s="657"/>
      <c r="M6113" s="168"/>
      <c r="N6113" s="828"/>
      <c r="O6113" s="168"/>
      <c r="P6113" s="168"/>
      <c r="AB6113" s="1129" t="str">
        <f t="shared" si="115"/>
        <v/>
      </c>
    </row>
    <row r="6114" spans="1:28" ht="12.95" customHeight="1">
      <c r="A6114" s="168"/>
      <c r="B6114" s="168"/>
      <c r="C6114" s="532"/>
      <c r="D6114" s="168"/>
      <c r="E6114" s="168"/>
      <c r="F6114" s="168"/>
      <c r="G6114" s="168"/>
      <c r="H6114" s="530"/>
      <c r="I6114" s="530"/>
      <c r="J6114" s="660"/>
      <c r="K6114" s="530"/>
      <c r="L6114" s="657"/>
      <c r="M6114" s="168"/>
      <c r="N6114" s="828"/>
      <c r="O6114" s="168"/>
      <c r="P6114" s="168"/>
      <c r="AB6114" s="1129" t="str">
        <f t="shared" si="115"/>
        <v/>
      </c>
    </row>
    <row r="6115" spans="1:28" ht="12.95" customHeight="1">
      <c r="A6115" s="168"/>
      <c r="B6115" s="168"/>
      <c r="C6115" s="532"/>
      <c r="D6115" s="168"/>
      <c r="E6115" s="168"/>
      <c r="F6115" s="168"/>
      <c r="G6115" s="168"/>
      <c r="H6115" s="530"/>
      <c r="I6115" s="530"/>
      <c r="J6115" s="660"/>
      <c r="K6115" s="530"/>
      <c r="L6115" s="657"/>
      <c r="M6115" s="168"/>
      <c r="N6115" s="828"/>
      <c r="O6115" s="168"/>
      <c r="P6115" s="168"/>
      <c r="AB6115" s="1129" t="str">
        <f t="shared" si="115"/>
        <v/>
      </c>
    </row>
    <row r="6116" spans="1:28" ht="12.95" customHeight="1">
      <c r="A6116" s="168"/>
      <c r="B6116" s="168"/>
      <c r="C6116" s="532"/>
      <c r="D6116" s="168"/>
      <c r="E6116" s="168"/>
      <c r="F6116" s="168"/>
      <c r="G6116" s="168"/>
      <c r="H6116" s="530"/>
      <c r="I6116" s="530"/>
      <c r="J6116" s="660"/>
      <c r="K6116" s="530"/>
      <c r="L6116" s="657"/>
      <c r="M6116" s="168"/>
      <c r="N6116" s="828"/>
      <c r="O6116" s="168"/>
      <c r="P6116" s="168"/>
      <c r="AB6116" s="1129" t="str">
        <f t="shared" si="115"/>
        <v/>
      </c>
    </row>
    <row r="6117" spans="1:28" ht="12.95" customHeight="1">
      <c r="A6117" s="168"/>
      <c r="B6117" s="168"/>
      <c r="C6117" s="532"/>
      <c r="D6117" s="168"/>
      <c r="E6117" s="168"/>
      <c r="F6117" s="168"/>
      <c r="G6117" s="168"/>
      <c r="H6117" s="530"/>
      <c r="I6117" s="530"/>
      <c r="J6117" s="660"/>
      <c r="K6117" s="530"/>
      <c r="L6117" s="657"/>
      <c r="M6117" s="168"/>
      <c r="N6117" s="828"/>
      <c r="O6117" s="168"/>
      <c r="P6117" s="168"/>
      <c r="AB6117" s="1129" t="str">
        <f t="shared" si="115"/>
        <v/>
      </c>
    </row>
    <row r="6118" spans="1:28" ht="12.95" customHeight="1">
      <c r="A6118" s="168"/>
      <c r="B6118" s="168"/>
      <c r="C6118" s="532"/>
      <c r="D6118" s="168"/>
      <c r="E6118" s="168"/>
      <c r="F6118" s="168"/>
      <c r="G6118" s="168"/>
      <c r="H6118" s="530"/>
      <c r="I6118" s="530"/>
      <c r="J6118" s="660"/>
      <c r="K6118" s="530"/>
      <c r="L6118" s="657"/>
      <c r="M6118" s="168"/>
      <c r="N6118" s="828"/>
      <c r="O6118" s="168"/>
      <c r="P6118" s="168"/>
      <c r="AB6118" s="1129" t="str">
        <f t="shared" si="115"/>
        <v/>
      </c>
    </row>
    <row r="6119" spans="1:28" ht="12.95" customHeight="1">
      <c r="A6119" s="168"/>
      <c r="B6119" s="168"/>
      <c r="C6119" s="532"/>
      <c r="D6119" s="168"/>
      <c r="E6119" s="168"/>
      <c r="F6119" s="168"/>
      <c r="G6119" s="168"/>
      <c r="H6119" s="530"/>
      <c r="I6119" s="530"/>
      <c r="J6119" s="660"/>
      <c r="K6119" s="530"/>
      <c r="L6119" s="657"/>
      <c r="M6119" s="168"/>
      <c r="N6119" s="828"/>
      <c r="O6119" s="168"/>
      <c r="P6119" s="168"/>
      <c r="AB6119" s="1129" t="str">
        <f t="shared" si="115"/>
        <v/>
      </c>
    </row>
    <row r="6120" spans="1:28" ht="12.95" customHeight="1">
      <c r="A6120" s="168"/>
      <c r="B6120" s="168"/>
      <c r="C6120" s="532"/>
      <c r="D6120" s="168"/>
      <c r="E6120" s="168"/>
      <c r="F6120" s="168"/>
      <c r="G6120" s="168"/>
      <c r="H6120" s="530"/>
      <c r="I6120" s="530"/>
      <c r="J6120" s="660"/>
      <c r="K6120" s="530"/>
      <c r="L6120" s="657"/>
      <c r="M6120" s="168"/>
      <c r="N6120" s="828"/>
      <c r="O6120" s="168"/>
      <c r="P6120" s="168"/>
      <c r="AB6120" s="1129" t="str">
        <f t="shared" si="115"/>
        <v/>
      </c>
    </row>
    <row r="6121" spans="1:28" ht="12.95" customHeight="1">
      <c r="A6121" s="168"/>
      <c r="B6121" s="168"/>
      <c r="C6121" s="532"/>
      <c r="D6121" s="168"/>
      <c r="E6121" s="168"/>
      <c r="F6121" s="168"/>
      <c r="G6121" s="168"/>
      <c r="H6121" s="530"/>
      <c r="I6121" s="530"/>
      <c r="J6121" s="660"/>
      <c r="K6121" s="530"/>
      <c r="L6121" s="657"/>
      <c r="M6121" s="168"/>
      <c r="N6121" s="828"/>
      <c r="O6121" s="168"/>
      <c r="P6121" s="168"/>
      <c r="AB6121" s="1129" t="str">
        <f t="shared" si="115"/>
        <v/>
      </c>
    </row>
    <row r="6122" spans="1:28" ht="12.95" customHeight="1">
      <c r="A6122" s="168"/>
      <c r="B6122" s="168"/>
      <c r="C6122" s="532"/>
      <c r="D6122" s="168"/>
      <c r="E6122" s="168"/>
      <c r="F6122" s="168"/>
      <c r="G6122" s="168"/>
      <c r="H6122" s="530"/>
      <c r="I6122" s="530"/>
      <c r="J6122" s="660"/>
      <c r="K6122" s="530"/>
      <c r="L6122" s="657"/>
      <c r="M6122" s="168"/>
      <c r="N6122" s="828"/>
      <c r="O6122" s="168"/>
      <c r="P6122" s="168"/>
      <c r="AB6122" s="1129" t="str">
        <f t="shared" si="115"/>
        <v/>
      </c>
    </row>
    <row r="6123" spans="1:28" ht="12.95" customHeight="1">
      <c r="A6123" s="168"/>
      <c r="B6123" s="168"/>
      <c r="C6123" s="532"/>
      <c r="D6123" s="168"/>
      <c r="E6123" s="168"/>
      <c r="F6123" s="168"/>
      <c r="G6123" s="168"/>
      <c r="H6123" s="530"/>
      <c r="I6123" s="530"/>
      <c r="J6123" s="660"/>
      <c r="K6123" s="530"/>
      <c r="L6123" s="657"/>
      <c r="M6123" s="168"/>
      <c r="N6123" s="828"/>
      <c r="O6123" s="168"/>
      <c r="P6123" s="168"/>
      <c r="AB6123" s="1129" t="str">
        <f t="shared" si="115"/>
        <v/>
      </c>
    </row>
    <row r="6124" spans="1:28" ht="12.95" customHeight="1">
      <c r="A6124" s="168"/>
      <c r="B6124" s="168"/>
      <c r="C6124" s="532"/>
      <c r="D6124" s="168"/>
      <c r="E6124" s="168"/>
      <c r="F6124" s="168"/>
      <c r="G6124" s="168"/>
      <c r="H6124" s="530"/>
      <c r="I6124" s="530"/>
      <c r="J6124" s="660"/>
      <c r="K6124" s="530"/>
      <c r="L6124" s="657"/>
      <c r="M6124" s="168"/>
      <c r="N6124" s="828"/>
      <c r="O6124" s="168"/>
      <c r="P6124" s="168"/>
      <c r="AB6124" s="1129" t="str">
        <f t="shared" si="115"/>
        <v/>
      </c>
    </row>
    <row r="6125" spans="1:28" ht="12.95" customHeight="1">
      <c r="A6125" s="168"/>
      <c r="B6125" s="168"/>
      <c r="C6125" s="532"/>
      <c r="D6125" s="168"/>
      <c r="E6125" s="168"/>
      <c r="F6125" s="168"/>
      <c r="G6125" s="168"/>
      <c r="H6125" s="530"/>
      <c r="I6125" s="530"/>
      <c r="J6125" s="660"/>
      <c r="K6125" s="530"/>
      <c r="L6125" s="657"/>
      <c r="M6125" s="168"/>
      <c r="N6125" s="828"/>
      <c r="O6125" s="168"/>
      <c r="P6125" s="168"/>
      <c r="AB6125" s="1129" t="str">
        <f t="shared" si="115"/>
        <v/>
      </c>
    </row>
    <row r="6126" spans="1:28" ht="12.95" customHeight="1">
      <c r="A6126" s="168"/>
      <c r="B6126" s="168"/>
      <c r="C6126" s="532"/>
      <c r="D6126" s="168"/>
      <c r="E6126" s="168"/>
      <c r="F6126" s="168"/>
      <c r="G6126" s="168"/>
      <c r="H6126" s="530"/>
      <c r="I6126" s="530"/>
      <c r="J6126" s="660"/>
      <c r="K6126" s="530"/>
      <c r="L6126" s="657"/>
      <c r="M6126" s="168"/>
      <c r="N6126" s="828"/>
      <c r="O6126" s="168"/>
      <c r="P6126" s="168"/>
      <c r="AB6126" s="1129" t="str">
        <f t="shared" si="115"/>
        <v/>
      </c>
    </row>
    <row r="6127" spans="1:28" ht="12.95" customHeight="1">
      <c r="A6127" s="168"/>
      <c r="B6127" s="168"/>
      <c r="C6127" s="532"/>
      <c r="D6127" s="168"/>
      <c r="E6127" s="168"/>
      <c r="F6127" s="168"/>
      <c r="G6127" s="168"/>
      <c r="H6127" s="530"/>
      <c r="I6127" s="530"/>
      <c r="J6127" s="660"/>
      <c r="K6127" s="530"/>
      <c r="L6127" s="657"/>
      <c r="M6127" s="168"/>
      <c r="N6127" s="828"/>
      <c r="O6127" s="168"/>
      <c r="P6127" s="168"/>
      <c r="AB6127" s="1129" t="str">
        <f t="shared" si="115"/>
        <v/>
      </c>
    </row>
    <row r="6128" spans="1:28" ht="12.95" customHeight="1">
      <c r="A6128" s="168"/>
      <c r="B6128" s="168"/>
      <c r="C6128" s="532"/>
      <c r="D6128" s="168"/>
      <c r="E6128" s="168"/>
      <c r="F6128" s="168"/>
      <c r="G6128" s="168"/>
      <c r="H6128" s="530"/>
      <c r="I6128" s="530"/>
      <c r="J6128" s="660"/>
      <c r="K6128" s="530"/>
      <c r="L6128" s="657"/>
      <c r="M6128" s="168"/>
      <c r="N6128" s="828"/>
      <c r="O6128" s="168"/>
      <c r="P6128" s="168"/>
      <c r="AB6128" s="1129" t="str">
        <f t="shared" si="115"/>
        <v/>
      </c>
    </row>
    <row r="6129" spans="1:28" ht="12.95" customHeight="1">
      <c r="A6129" s="168"/>
      <c r="B6129" s="168"/>
      <c r="C6129" s="532"/>
      <c r="D6129" s="168"/>
      <c r="E6129" s="168"/>
      <c r="F6129" s="168"/>
      <c r="G6129" s="168"/>
      <c r="H6129" s="530"/>
      <c r="I6129" s="530"/>
      <c r="J6129" s="660"/>
      <c r="K6129" s="530"/>
      <c r="L6129" s="657"/>
      <c r="M6129" s="168"/>
      <c r="N6129" s="828"/>
      <c r="O6129" s="168"/>
      <c r="P6129" s="168"/>
      <c r="AB6129" s="1129" t="str">
        <f t="shared" si="115"/>
        <v/>
      </c>
    </row>
    <row r="6130" spans="1:28" ht="12.95" customHeight="1">
      <c r="A6130" s="168"/>
      <c r="B6130" s="168"/>
      <c r="C6130" s="532"/>
      <c r="D6130" s="168"/>
      <c r="E6130" s="168"/>
      <c r="F6130" s="168"/>
      <c r="G6130" s="168"/>
      <c r="H6130" s="530"/>
      <c r="I6130" s="530"/>
      <c r="J6130" s="660"/>
      <c r="K6130" s="530"/>
      <c r="L6130" s="657"/>
      <c r="M6130" s="168"/>
      <c r="N6130" s="828"/>
      <c r="O6130" s="168"/>
      <c r="P6130" s="168"/>
      <c r="AB6130" s="1129" t="str">
        <f t="shared" si="115"/>
        <v/>
      </c>
    </row>
    <row r="6131" spans="1:28" ht="12.95" customHeight="1">
      <c r="A6131" s="168"/>
      <c r="B6131" s="168"/>
      <c r="C6131" s="532"/>
      <c r="D6131" s="168"/>
      <c r="E6131" s="168"/>
      <c r="F6131" s="168"/>
      <c r="G6131" s="168"/>
      <c r="H6131" s="530"/>
      <c r="I6131" s="530"/>
      <c r="J6131" s="660"/>
      <c r="K6131" s="530"/>
      <c r="L6131" s="657"/>
      <c r="M6131" s="168"/>
      <c r="N6131" s="828"/>
      <c r="O6131" s="168"/>
      <c r="P6131" s="168"/>
      <c r="AB6131" s="1129" t="str">
        <f t="shared" si="115"/>
        <v/>
      </c>
    </row>
    <row r="6132" spans="1:28" ht="12.95" customHeight="1">
      <c r="A6132" s="168"/>
      <c r="B6132" s="168"/>
      <c r="C6132" s="532"/>
      <c r="D6132" s="168"/>
      <c r="E6132" s="168"/>
      <c r="F6132" s="168"/>
      <c r="G6132" s="168"/>
      <c r="H6132" s="530"/>
      <c r="I6132" s="530"/>
      <c r="J6132" s="660"/>
      <c r="K6132" s="530"/>
      <c r="L6132" s="657"/>
      <c r="M6132" s="168"/>
      <c r="N6132" s="828"/>
      <c r="O6132" s="168"/>
      <c r="P6132" s="168"/>
      <c r="AB6132" s="1129" t="str">
        <f t="shared" si="115"/>
        <v/>
      </c>
    </row>
    <row r="6133" spans="1:28" ht="12.95" customHeight="1">
      <c r="A6133" s="168"/>
      <c r="B6133" s="168"/>
      <c r="C6133" s="532"/>
      <c r="D6133" s="168"/>
      <c r="E6133" s="168"/>
      <c r="F6133" s="168"/>
      <c r="G6133" s="168"/>
      <c r="H6133" s="530"/>
      <c r="I6133" s="530"/>
      <c r="J6133" s="660"/>
      <c r="K6133" s="530"/>
      <c r="L6133" s="657"/>
      <c r="M6133" s="168"/>
      <c r="N6133" s="828"/>
      <c r="O6133" s="168"/>
      <c r="P6133" s="168"/>
      <c r="AB6133" s="1129" t="str">
        <f t="shared" si="115"/>
        <v/>
      </c>
    </row>
    <row r="6134" spans="1:28" ht="12.95" customHeight="1">
      <c r="A6134" s="168"/>
      <c r="B6134" s="168"/>
      <c r="C6134" s="532"/>
      <c r="D6134" s="168"/>
      <c r="E6134" s="168"/>
      <c r="F6134" s="168"/>
      <c r="G6134" s="168"/>
      <c r="H6134" s="530"/>
      <c r="I6134" s="530"/>
      <c r="J6134" s="660"/>
      <c r="K6134" s="530"/>
      <c r="L6134" s="657"/>
      <c r="M6134" s="168"/>
      <c r="N6134" s="828"/>
      <c r="O6134" s="168"/>
      <c r="P6134" s="168"/>
      <c r="AB6134" s="1129" t="str">
        <f t="shared" si="115"/>
        <v/>
      </c>
    </row>
    <row r="6135" spans="1:28" ht="12.95" customHeight="1">
      <c r="A6135" s="168"/>
      <c r="B6135" s="168"/>
      <c r="C6135" s="532"/>
      <c r="D6135" s="168"/>
      <c r="E6135" s="168"/>
      <c r="F6135" s="168"/>
      <c r="G6135" s="168"/>
      <c r="H6135" s="530"/>
      <c r="I6135" s="530"/>
      <c r="J6135" s="660"/>
      <c r="K6135" s="530"/>
      <c r="L6135" s="657"/>
      <c r="M6135" s="168"/>
      <c r="N6135" s="828"/>
      <c r="O6135" s="168"/>
      <c r="P6135" s="168"/>
      <c r="AB6135" s="1129" t="str">
        <f t="shared" si="115"/>
        <v/>
      </c>
    </row>
    <row r="6136" spans="1:28" ht="12.95" customHeight="1">
      <c r="A6136" s="168"/>
      <c r="B6136" s="168"/>
      <c r="C6136" s="532"/>
      <c r="D6136" s="168"/>
      <c r="E6136" s="168"/>
      <c r="F6136" s="168"/>
      <c r="G6136" s="168"/>
      <c r="H6136" s="530"/>
      <c r="I6136" s="530"/>
      <c r="J6136" s="660"/>
      <c r="K6136" s="530"/>
      <c r="L6136" s="657"/>
      <c r="M6136" s="168"/>
      <c r="N6136" s="828"/>
      <c r="O6136" s="168"/>
      <c r="P6136" s="168"/>
      <c r="AB6136" s="1129" t="str">
        <f t="shared" si="115"/>
        <v/>
      </c>
    </row>
    <row r="6137" spans="1:28" ht="12.95" customHeight="1">
      <c r="A6137" s="168"/>
      <c r="B6137" s="168"/>
      <c r="C6137" s="532"/>
      <c r="D6137" s="168"/>
      <c r="E6137" s="168"/>
      <c r="F6137" s="168"/>
      <c r="G6137" s="168"/>
      <c r="H6137" s="530"/>
      <c r="I6137" s="530"/>
      <c r="J6137" s="660"/>
      <c r="K6137" s="530"/>
      <c r="L6137" s="657"/>
      <c r="M6137" s="168"/>
      <c r="N6137" s="828"/>
      <c r="O6137" s="168"/>
      <c r="P6137" s="168"/>
      <c r="AB6137" s="1129" t="str">
        <f t="shared" si="115"/>
        <v/>
      </c>
    </row>
    <row r="6138" spans="1:28" ht="12.95" customHeight="1">
      <c r="A6138" s="168"/>
      <c r="B6138" s="168"/>
      <c r="C6138" s="532"/>
      <c r="D6138" s="168"/>
      <c r="E6138" s="168"/>
      <c r="F6138" s="168"/>
      <c r="G6138" s="168"/>
      <c r="H6138" s="530"/>
      <c r="I6138" s="530"/>
      <c r="J6138" s="660"/>
      <c r="K6138" s="530"/>
      <c r="L6138" s="657"/>
      <c r="M6138" s="168"/>
      <c r="N6138" s="828"/>
      <c r="O6138" s="168"/>
      <c r="P6138" s="168"/>
      <c r="AB6138" s="1129" t="str">
        <f t="shared" si="115"/>
        <v/>
      </c>
    </row>
    <row r="6139" spans="1:28" ht="12.95" customHeight="1">
      <c r="A6139" s="168"/>
      <c r="B6139" s="168"/>
      <c r="C6139" s="532"/>
      <c r="D6139" s="168"/>
      <c r="E6139" s="168"/>
      <c r="F6139" s="168"/>
      <c r="G6139" s="168"/>
      <c r="H6139" s="530"/>
      <c r="I6139" s="530"/>
      <c r="J6139" s="660"/>
      <c r="K6139" s="530"/>
      <c r="L6139" s="657"/>
      <c r="M6139" s="168"/>
      <c r="N6139" s="828"/>
      <c r="O6139" s="168"/>
      <c r="P6139" s="168"/>
      <c r="AB6139" s="1129" t="str">
        <f t="shared" si="115"/>
        <v/>
      </c>
    </row>
    <row r="6140" spans="1:28" ht="12.95" customHeight="1">
      <c r="A6140" s="168"/>
      <c r="B6140" s="168"/>
      <c r="C6140" s="532"/>
      <c r="D6140" s="168"/>
      <c r="E6140" s="168"/>
      <c r="F6140" s="168"/>
      <c r="G6140" s="168"/>
      <c r="H6140" s="530"/>
      <c r="I6140" s="530"/>
      <c r="J6140" s="660"/>
      <c r="K6140" s="530"/>
      <c r="L6140" s="657"/>
      <c r="M6140" s="168"/>
      <c r="N6140" s="828"/>
      <c r="O6140" s="168"/>
      <c r="P6140" s="168"/>
      <c r="AB6140" s="1129" t="str">
        <f t="shared" si="115"/>
        <v/>
      </c>
    </row>
    <row r="6141" spans="1:28" ht="12.95" customHeight="1">
      <c r="A6141" s="168"/>
      <c r="B6141" s="168"/>
      <c r="C6141" s="532"/>
      <c r="D6141" s="168"/>
      <c r="E6141" s="168"/>
      <c r="F6141" s="168"/>
      <c r="G6141" s="168"/>
      <c r="H6141" s="530"/>
      <c r="I6141" s="530"/>
      <c r="J6141" s="660"/>
      <c r="K6141" s="530"/>
      <c r="L6141" s="657"/>
      <c r="M6141" s="168"/>
      <c r="N6141" s="828"/>
      <c r="O6141" s="168"/>
      <c r="P6141" s="168"/>
      <c r="AB6141" s="1129" t="str">
        <f t="shared" si="115"/>
        <v/>
      </c>
    </row>
    <row r="6142" spans="1:28" ht="12.95" customHeight="1">
      <c r="A6142" s="168"/>
      <c r="B6142" s="168"/>
      <c r="C6142" s="532"/>
      <c r="D6142" s="168"/>
      <c r="E6142" s="168"/>
      <c r="F6142" s="168"/>
      <c r="G6142" s="168"/>
      <c r="H6142" s="530"/>
      <c r="I6142" s="530"/>
      <c r="J6142" s="660"/>
      <c r="K6142" s="530"/>
      <c r="L6142" s="657"/>
      <c r="M6142" s="168"/>
      <c r="N6142" s="828"/>
      <c r="O6142" s="168"/>
      <c r="P6142" s="168"/>
      <c r="AB6142" s="1129" t="str">
        <f t="shared" si="115"/>
        <v/>
      </c>
    </row>
    <row r="6143" spans="1:28" ht="12.95" customHeight="1">
      <c r="A6143" s="168"/>
      <c r="B6143" s="168"/>
      <c r="C6143" s="532"/>
      <c r="D6143" s="168"/>
      <c r="E6143" s="168"/>
      <c r="F6143" s="168"/>
      <c r="G6143" s="168"/>
      <c r="H6143" s="530"/>
      <c r="I6143" s="530"/>
      <c r="J6143" s="660"/>
      <c r="K6143" s="530"/>
      <c r="L6143" s="657"/>
      <c r="M6143" s="168"/>
      <c r="N6143" s="828"/>
      <c r="O6143" s="168"/>
      <c r="P6143" s="168"/>
      <c r="AB6143" s="1129" t="str">
        <f t="shared" si="115"/>
        <v/>
      </c>
    </row>
    <row r="6144" spans="1:28" ht="12.95" customHeight="1">
      <c r="A6144" s="168"/>
      <c r="B6144" s="168"/>
      <c r="C6144" s="532"/>
      <c r="D6144" s="168"/>
      <c r="E6144" s="168"/>
      <c r="F6144" s="168"/>
      <c r="G6144" s="168"/>
      <c r="H6144" s="530"/>
      <c r="I6144" s="530"/>
      <c r="J6144" s="660"/>
      <c r="K6144" s="530"/>
      <c r="L6144" s="657"/>
      <c r="M6144" s="168"/>
      <c r="N6144" s="828"/>
      <c r="O6144" s="168"/>
      <c r="P6144" s="168"/>
      <c r="AB6144" s="1129" t="str">
        <f t="shared" si="115"/>
        <v/>
      </c>
    </row>
    <row r="6145" spans="1:28" ht="12.95" customHeight="1">
      <c r="A6145" s="168"/>
      <c r="B6145" s="168"/>
      <c r="C6145" s="532"/>
      <c r="D6145" s="168"/>
      <c r="E6145" s="168"/>
      <c r="F6145" s="168"/>
      <c r="G6145" s="168"/>
      <c r="H6145" s="530"/>
      <c r="I6145" s="530"/>
      <c r="J6145" s="660"/>
      <c r="K6145" s="530"/>
      <c r="L6145" s="657"/>
      <c r="M6145" s="168"/>
      <c r="N6145" s="828"/>
      <c r="O6145" s="168"/>
      <c r="P6145" s="168"/>
      <c r="AB6145" s="1129" t="str">
        <f t="shared" si="115"/>
        <v/>
      </c>
    </row>
    <row r="6146" spans="1:28" ht="12.95" customHeight="1">
      <c r="A6146" s="168"/>
      <c r="B6146" s="168"/>
      <c r="C6146" s="532"/>
      <c r="D6146" s="168"/>
      <c r="E6146" s="168"/>
      <c r="F6146" s="168"/>
      <c r="G6146" s="168"/>
      <c r="H6146" s="530"/>
      <c r="I6146" s="530"/>
      <c r="J6146" s="660"/>
      <c r="K6146" s="530"/>
      <c r="L6146" s="657"/>
      <c r="M6146" s="168"/>
      <c r="N6146" s="828"/>
      <c r="O6146" s="168"/>
      <c r="P6146" s="168"/>
      <c r="AB6146" s="1129" t="str">
        <f t="shared" si="115"/>
        <v/>
      </c>
    </row>
    <row r="6147" spans="1:28" ht="12.95" customHeight="1">
      <c r="A6147" s="168"/>
      <c r="B6147" s="168"/>
      <c r="C6147" s="532"/>
      <c r="D6147" s="168"/>
      <c r="E6147" s="168"/>
      <c r="F6147" s="168"/>
      <c r="G6147" s="168"/>
      <c r="H6147" s="530"/>
      <c r="I6147" s="530"/>
      <c r="J6147" s="660"/>
      <c r="K6147" s="530"/>
      <c r="L6147" s="657"/>
      <c r="M6147" s="168"/>
      <c r="N6147" s="828"/>
      <c r="O6147" s="168"/>
      <c r="P6147" s="168"/>
      <c r="AB6147" s="1129" t="str">
        <f t="shared" si="115"/>
        <v/>
      </c>
    </row>
    <row r="6148" spans="1:28" ht="12.95" customHeight="1">
      <c r="A6148" s="168"/>
      <c r="B6148" s="168"/>
      <c r="C6148" s="532"/>
      <c r="D6148" s="168"/>
      <c r="E6148" s="168"/>
      <c r="F6148" s="168"/>
      <c r="G6148" s="168"/>
      <c r="H6148" s="530"/>
      <c r="I6148" s="530"/>
      <c r="J6148" s="660"/>
      <c r="K6148" s="530"/>
      <c r="L6148" s="657"/>
      <c r="M6148" s="168"/>
      <c r="N6148" s="828"/>
      <c r="O6148" s="168"/>
      <c r="P6148" s="168"/>
      <c r="AB6148" s="1129" t="str">
        <f t="shared" si="115"/>
        <v/>
      </c>
    </row>
    <row r="6149" spans="1:28" ht="12.95" customHeight="1">
      <c r="A6149" s="168"/>
      <c r="B6149" s="168"/>
      <c r="C6149" s="532"/>
      <c r="D6149" s="168"/>
      <c r="E6149" s="168"/>
      <c r="F6149" s="168"/>
      <c r="G6149" s="168"/>
      <c r="H6149" s="530"/>
      <c r="I6149" s="530"/>
      <c r="J6149" s="660"/>
      <c r="K6149" s="530"/>
      <c r="L6149" s="657"/>
      <c r="M6149" s="168"/>
      <c r="N6149" s="828"/>
      <c r="O6149" s="168"/>
      <c r="P6149" s="168"/>
      <c r="AB6149" s="1129" t="str">
        <f t="shared" si="115"/>
        <v/>
      </c>
    </row>
    <row r="6150" spans="1:28" ht="12.95" customHeight="1">
      <c r="A6150" s="168"/>
      <c r="B6150" s="168"/>
      <c r="C6150" s="532"/>
      <c r="D6150" s="168"/>
      <c r="E6150" s="168"/>
      <c r="F6150" s="168"/>
      <c r="G6150" s="168"/>
      <c r="H6150" s="530"/>
      <c r="I6150" s="530"/>
      <c r="J6150" s="660"/>
      <c r="K6150" s="530"/>
      <c r="L6150" s="657"/>
      <c r="M6150" s="168"/>
      <c r="N6150" s="828"/>
      <c r="O6150" s="168"/>
      <c r="P6150" s="168"/>
      <c r="AB6150" s="1129" t="str">
        <f t="shared" si="115"/>
        <v/>
      </c>
    </row>
    <row r="6151" spans="1:28" ht="12.95" customHeight="1">
      <c r="A6151" s="168"/>
      <c r="B6151" s="168"/>
      <c r="C6151" s="532"/>
      <c r="D6151" s="168"/>
      <c r="E6151" s="168"/>
      <c r="F6151" s="168"/>
      <c r="G6151" s="168"/>
      <c r="H6151" s="530"/>
      <c r="I6151" s="530"/>
      <c r="J6151" s="660"/>
      <c r="K6151" s="530"/>
      <c r="L6151" s="657"/>
      <c r="M6151" s="168"/>
      <c r="N6151" s="828"/>
      <c r="O6151" s="168"/>
      <c r="P6151" s="168"/>
      <c r="AB6151" s="1129" t="str">
        <f t="shared" si="115"/>
        <v/>
      </c>
    </row>
    <row r="6152" spans="1:28" ht="12.95" customHeight="1">
      <c r="A6152" s="168"/>
      <c r="B6152" s="168"/>
      <c r="C6152" s="532"/>
      <c r="D6152" s="168"/>
      <c r="E6152" s="168"/>
      <c r="F6152" s="168"/>
      <c r="G6152" s="168"/>
      <c r="H6152" s="530"/>
      <c r="I6152" s="530"/>
      <c r="J6152" s="660"/>
      <c r="K6152" s="530"/>
      <c r="L6152" s="657"/>
      <c r="M6152" s="168"/>
      <c r="N6152" s="828"/>
      <c r="O6152" s="168"/>
      <c r="P6152" s="168"/>
      <c r="AB6152" s="1129" t="str">
        <f t="shared" si="115"/>
        <v/>
      </c>
    </row>
    <row r="6153" spans="1:28" ht="12.95" customHeight="1">
      <c r="A6153" s="168"/>
      <c r="B6153" s="168"/>
      <c r="C6153" s="532"/>
      <c r="D6153" s="168"/>
      <c r="E6153" s="168"/>
      <c r="F6153" s="168"/>
      <c r="G6153" s="168"/>
      <c r="H6153" s="530"/>
      <c r="I6153" s="530"/>
      <c r="J6153" s="660"/>
      <c r="K6153" s="530"/>
      <c r="L6153" s="657"/>
      <c r="M6153" s="168"/>
      <c r="N6153" s="828"/>
      <c r="O6153" s="168"/>
      <c r="P6153" s="168"/>
      <c r="AB6153" s="1129" t="str">
        <f t="shared" si="115"/>
        <v/>
      </c>
    </row>
    <row r="6154" spans="1:28" ht="12.95" customHeight="1">
      <c r="A6154" s="168"/>
      <c r="B6154" s="168"/>
      <c r="C6154" s="532"/>
      <c r="D6154" s="168"/>
      <c r="E6154" s="168"/>
      <c r="F6154" s="168"/>
      <c r="G6154" s="168"/>
      <c r="H6154" s="530"/>
      <c r="I6154" s="530"/>
      <c r="J6154" s="660"/>
      <c r="K6154" s="530"/>
      <c r="L6154" s="657"/>
      <c r="M6154" s="168"/>
      <c r="N6154" s="828"/>
      <c r="O6154" s="168"/>
      <c r="P6154" s="168"/>
      <c r="AB6154" s="1129" t="str">
        <f t="shared" si="115"/>
        <v/>
      </c>
    </row>
    <row r="6155" spans="1:28" ht="12.95" customHeight="1">
      <c r="A6155" s="168"/>
      <c r="B6155" s="168"/>
      <c r="C6155" s="532"/>
      <c r="D6155" s="168"/>
      <c r="E6155" s="168"/>
      <c r="F6155" s="168"/>
      <c r="G6155" s="168"/>
      <c r="H6155" s="530"/>
      <c r="I6155" s="530"/>
      <c r="J6155" s="660"/>
      <c r="K6155" s="530"/>
      <c r="L6155" s="657"/>
      <c r="M6155" s="168"/>
      <c r="N6155" s="828"/>
      <c r="O6155" s="168"/>
      <c r="P6155" s="168"/>
      <c r="AB6155" s="1129" t="str">
        <f t="shared" ref="AB6155:AB6218" si="116">IF(TRIM(A6155)="","",CONCATENATE(TRIM(D6155),TRIM(E6155)))</f>
        <v/>
      </c>
    </row>
    <row r="6156" spans="1:28" ht="12.95" customHeight="1">
      <c r="A6156" s="168"/>
      <c r="B6156" s="168"/>
      <c r="C6156" s="532"/>
      <c r="D6156" s="168"/>
      <c r="E6156" s="168"/>
      <c r="F6156" s="168"/>
      <c r="G6156" s="168"/>
      <c r="H6156" s="530"/>
      <c r="I6156" s="530"/>
      <c r="J6156" s="660"/>
      <c r="K6156" s="530"/>
      <c r="L6156" s="657"/>
      <c r="M6156" s="168"/>
      <c r="N6156" s="828"/>
      <c r="O6156" s="168"/>
      <c r="P6156" s="168"/>
      <c r="AB6156" s="1129" t="str">
        <f t="shared" si="116"/>
        <v/>
      </c>
    </row>
    <row r="6157" spans="1:28" ht="12.95" customHeight="1">
      <c r="A6157" s="168"/>
      <c r="B6157" s="168"/>
      <c r="C6157" s="532"/>
      <c r="D6157" s="168"/>
      <c r="E6157" s="168"/>
      <c r="F6157" s="168"/>
      <c r="G6157" s="168"/>
      <c r="H6157" s="530"/>
      <c r="I6157" s="530"/>
      <c r="J6157" s="660"/>
      <c r="K6157" s="530"/>
      <c r="L6157" s="657"/>
      <c r="M6157" s="168"/>
      <c r="N6157" s="828"/>
      <c r="O6157" s="168"/>
      <c r="P6157" s="168"/>
      <c r="AB6157" s="1129" t="str">
        <f t="shared" si="116"/>
        <v/>
      </c>
    </row>
    <row r="6158" spans="1:28" ht="12.95" customHeight="1">
      <c r="A6158" s="168"/>
      <c r="B6158" s="168"/>
      <c r="C6158" s="532"/>
      <c r="D6158" s="168"/>
      <c r="E6158" s="168"/>
      <c r="F6158" s="168"/>
      <c r="G6158" s="168"/>
      <c r="H6158" s="530"/>
      <c r="I6158" s="530"/>
      <c r="J6158" s="660"/>
      <c r="K6158" s="530"/>
      <c r="L6158" s="657"/>
      <c r="M6158" s="168"/>
      <c r="N6158" s="828"/>
      <c r="O6158" s="168"/>
      <c r="P6158" s="168"/>
      <c r="AB6158" s="1129" t="str">
        <f t="shared" si="116"/>
        <v/>
      </c>
    </row>
    <row r="6159" spans="1:28" ht="12.95" customHeight="1">
      <c r="A6159" s="168"/>
      <c r="B6159" s="168"/>
      <c r="C6159" s="532"/>
      <c r="D6159" s="168"/>
      <c r="E6159" s="168"/>
      <c r="F6159" s="168"/>
      <c r="G6159" s="168"/>
      <c r="H6159" s="530"/>
      <c r="I6159" s="530"/>
      <c r="J6159" s="660"/>
      <c r="K6159" s="530"/>
      <c r="L6159" s="657"/>
      <c r="M6159" s="168"/>
      <c r="N6159" s="828"/>
      <c r="O6159" s="168"/>
      <c r="P6159" s="168"/>
      <c r="AB6159" s="1129" t="str">
        <f t="shared" si="116"/>
        <v/>
      </c>
    </row>
    <row r="6160" spans="1:28" ht="12.95" customHeight="1">
      <c r="A6160" s="168"/>
      <c r="B6160" s="168"/>
      <c r="C6160" s="532"/>
      <c r="D6160" s="168"/>
      <c r="E6160" s="168"/>
      <c r="F6160" s="168"/>
      <c r="G6160" s="168"/>
      <c r="H6160" s="530"/>
      <c r="I6160" s="530"/>
      <c r="J6160" s="660"/>
      <c r="K6160" s="530"/>
      <c r="L6160" s="657"/>
      <c r="M6160" s="168"/>
      <c r="N6160" s="828"/>
      <c r="O6160" s="168"/>
      <c r="P6160" s="168"/>
      <c r="AB6160" s="1129" t="str">
        <f t="shared" si="116"/>
        <v/>
      </c>
    </row>
    <row r="6161" spans="1:28" ht="12.95" customHeight="1">
      <c r="A6161" s="168"/>
      <c r="B6161" s="168"/>
      <c r="C6161" s="532"/>
      <c r="D6161" s="168"/>
      <c r="E6161" s="168"/>
      <c r="F6161" s="168"/>
      <c r="G6161" s="168"/>
      <c r="H6161" s="530"/>
      <c r="I6161" s="530"/>
      <c r="J6161" s="660"/>
      <c r="K6161" s="530"/>
      <c r="L6161" s="657"/>
      <c r="M6161" s="168"/>
      <c r="N6161" s="828"/>
      <c r="O6161" s="168"/>
      <c r="P6161" s="168"/>
      <c r="AB6161" s="1129" t="str">
        <f t="shared" si="116"/>
        <v/>
      </c>
    </row>
    <row r="6162" spans="1:28" ht="12.95" customHeight="1">
      <c r="A6162" s="168"/>
      <c r="B6162" s="168"/>
      <c r="C6162" s="532"/>
      <c r="D6162" s="168"/>
      <c r="E6162" s="168"/>
      <c r="F6162" s="168"/>
      <c r="G6162" s="168"/>
      <c r="H6162" s="530"/>
      <c r="I6162" s="530"/>
      <c r="J6162" s="660"/>
      <c r="K6162" s="530"/>
      <c r="L6162" s="657"/>
      <c r="M6162" s="168"/>
      <c r="N6162" s="828"/>
      <c r="O6162" s="168"/>
      <c r="P6162" s="168"/>
      <c r="AB6162" s="1129" t="str">
        <f t="shared" si="116"/>
        <v/>
      </c>
    </row>
    <row r="6163" spans="1:28" ht="12.95" customHeight="1">
      <c r="A6163" s="168"/>
      <c r="B6163" s="168"/>
      <c r="C6163" s="532"/>
      <c r="D6163" s="168"/>
      <c r="E6163" s="168"/>
      <c r="F6163" s="168"/>
      <c r="G6163" s="168"/>
      <c r="H6163" s="530"/>
      <c r="I6163" s="530"/>
      <c r="J6163" s="660"/>
      <c r="K6163" s="530"/>
      <c r="L6163" s="657"/>
      <c r="M6163" s="168"/>
      <c r="N6163" s="828"/>
      <c r="O6163" s="168"/>
      <c r="P6163" s="168"/>
      <c r="AB6163" s="1129" t="str">
        <f t="shared" si="116"/>
        <v/>
      </c>
    </row>
    <row r="6164" spans="1:28" ht="12.95" customHeight="1">
      <c r="A6164" s="168"/>
      <c r="B6164" s="168"/>
      <c r="C6164" s="532"/>
      <c r="D6164" s="168"/>
      <c r="E6164" s="168"/>
      <c r="F6164" s="168"/>
      <c r="G6164" s="168"/>
      <c r="H6164" s="530"/>
      <c r="I6164" s="530"/>
      <c r="J6164" s="660"/>
      <c r="K6164" s="530"/>
      <c r="L6164" s="657"/>
      <c r="M6164" s="168"/>
      <c r="N6164" s="828"/>
      <c r="O6164" s="168"/>
      <c r="P6164" s="168"/>
      <c r="AB6164" s="1129" t="str">
        <f t="shared" si="116"/>
        <v/>
      </c>
    </row>
    <row r="6165" spans="1:28" ht="12.95" customHeight="1">
      <c r="A6165" s="168"/>
      <c r="B6165" s="168"/>
      <c r="C6165" s="532"/>
      <c r="D6165" s="168"/>
      <c r="E6165" s="168"/>
      <c r="F6165" s="168"/>
      <c r="G6165" s="168"/>
      <c r="H6165" s="530"/>
      <c r="I6165" s="530"/>
      <c r="J6165" s="660"/>
      <c r="K6165" s="530"/>
      <c r="L6165" s="657"/>
      <c r="M6165" s="168"/>
      <c r="N6165" s="828"/>
      <c r="O6165" s="168"/>
      <c r="P6165" s="168"/>
      <c r="AB6165" s="1129" t="str">
        <f t="shared" si="116"/>
        <v/>
      </c>
    </row>
    <row r="6166" spans="1:28" ht="12.95" customHeight="1">
      <c r="A6166" s="168"/>
      <c r="B6166" s="168"/>
      <c r="C6166" s="532"/>
      <c r="D6166" s="168"/>
      <c r="E6166" s="168"/>
      <c r="F6166" s="168"/>
      <c r="G6166" s="168"/>
      <c r="H6166" s="530"/>
      <c r="I6166" s="530"/>
      <c r="J6166" s="660"/>
      <c r="K6166" s="530"/>
      <c r="L6166" s="657"/>
      <c r="M6166" s="168"/>
      <c r="N6166" s="828"/>
      <c r="O6166" s="168"/>
      <c r="P6166" s="168"/>
      <c r="AB6166" s="1129" t="str">
        <f t="shared" si="116"/>
        <v/>
      </c>
    </row>
    <row r="6167" spans="1:28" ht="12.95" customHeight="1">
      <c r="A6167" s="168"/>
      <c r="B6167" s="168"/>
      <c r="C6167" s="532"/>
      <c r="D6167" s="168"/>
      <c r="E6167" s="168"/>
      <c r="F6167" s="168"/>
      <c r="G6167" s="168"/>
      <c r="H6167" s="530"/>
      <c r="I6167" s="530"/>
      <c r="J6167" s="660"/>
      <c r="K6167" s="530"/>
      <c r="L6167" s="657"/>
      <c r="M6167" s="168"/>
      <c r="N6167" s="828"/>
      <c r="O6167" s="168"/>
      <c r="P6167" s="168"/>
      <c r="AB6167" s="1129" t="str">
        <f t="shared" si="116"/>
        <v/>
      </c>
    </row>
    <row r="6168" spans="1:28" ht="12.95" customHeight="1">
      <c r="A6168" s="168"/>
      <c r="B6168" s="168"/>
      <c r="C6168" s="532"/>
      <c r="D6168" s="168"/>
      <c r="E6168" s="168"/>
      <c r="F6168" s="168"/>
      <c r="G6168" s="168"/>
      <c r="H6168" s="530"/>
      <c r="I6168" s="530"/>
      <c r="J6168" s="660"/>
      <c r="K6168" s="530"/>
      <c r="L6168" s="657"/>
      <c r="M6168" s="168"/>
      <c r="N6168" s="828"/>
      <c r="O6168" s="168"/>
      <c r="P6168" s="168"/>
      <c r="AB6168" s="1129" t="str">
        <f t="shared" si="116"/>
        <v/>
      </c>
    </row>
    <row r="6169" spans="1:28" ht="12.95" customHeight="1">
      <c r="A6169" s="168"/>
      <c r="B6169" s="168"/>
      <c r="C6169" s="532"/>
      <c r="D6169" s="168"/>
      <c r="E6169" s="168"/>
      <c r="F6169" s="168"/>
      <c r="G6169" s="168"/>
      <c r="H6169" s="530"/>
      <c r="I6169" s="530"/>
      <c r="J6169" s="660"/>
      <c r="K6169" s="530"/>
      <c r="L6169" s="657"/>
      <c r="M6169" s="168"/>
      <c r="N6169" s="828"/>
      <c r="O6169" s="168"/>
      <c r="P6169" s="168"/>
      <c r="AB6169" s="1129" t="str">
        <f t="shared" si="116"/>
        <v/>
      </c>
    </row>
    <row r="6170" spans="1:28" ht="12.95" customHeight="1">
      <c r="A6170" s="168"/>
      <c r="B6170" s="168"/>
      <c r="C6170" s="532"/>
      <c r="D6170" s="168"/>
      <c r="E6170" s="168"/>
      <c r="F6170" s="168"/>
      <c r="G6170" s="168"/>
      <c r="H6170" s="530"/>
      <c r="I6170" s="530"/>
      <c r="J6170" s="660"/>
      <c r="K6170" s="530"/>
      <c r="L6170" s="657"/>
      <c r="M6170" s="168"/>
      <c r="N6170" s="828"/>
      <c r="O6170" s="168"/>
      <c r="P6170" s="168"/>
      <c r="AB6170" s="1129" t="str">
        <f t="shared" si="116"/>
        <v/>
      </c>
    </row>
    <row r="6171" spans="1:28" ht="12.95" customHeight="1">
      <c r="A6171" s="168"/>
      <c r="B6171" s="168"/>
      <c r="C6171" s="532"/>
      <c r="D6171" s="168"/>
      <c r="E6171" s="168"/>
      <c r="F6171" s="168"/>
      <c r="G6171" s="168"/>
      <c r="H6171" s="530"/>
      <c r="I6171" s="530"/>
      <c r="J6171" s="660"/>
      <c r="K6171" s="530"/>
      <c r="L6171" s="657"/>
      <c r="M6171" s="168"/>
      <c r="N6171" s="828"/>
      <c r="O6171" s="168"/>
      <c r="P6171" s="168"/>
      <c r="AB6171" s="1129" t="str">
        <f t="shared" si="116"/>
        <v/>
      </c>
    </row>
    <row r="6172" spans="1:28" ht="12.95" customHeight="1">
      <c r="A6172" s="168"/>
      <c r="B6172" s="168"/>
      <c r="C6172" s="532"/>
      <c r="D6172" s="168"/>
      <c r="E6172" s="168"/>
      <c r="F6172" s="168"/>
      <c r="G6172" s="168"/>
      <c r="H6172" s="530"/>
      <c r="I6172" s="530"/>
      <c r="J6172" s="660"/>
      <c r="K6172" s="530"/>
      <c r="L6172" s="657"/>
      <c r="M6172" s="168"/>
      <c r="N6172" s="828"/>
      <c r="O6172" s="168"/>
      <c r="P6172" s="168"/>
      <c r="AB6172" s="1129" t="str">
        <f t="shared" si="116"/>
        <v/>
      </c>
    </row>
    <row r="6173" spans="1:28" ht="12.95" customHeight="1">
      <c r="A6173" s="168"/>
      <c r="B6173" s="168"/>
      <c r="C6173" s="532"/>
      <c r="D6173" s="168"/>
      <c r="E6173" s="168"/>
      <c r="F6173" s="168"/>
      <c r="G6173" s="168"/>
      <c r="H6173" s="530"/>
      <c r="I6173" s="530"/>
      <c r="J6173" s="660"/>
      <c r="K6173" s="530"/>
      <c r="L6173" s="657"/>
      <c r="M6173" s="168"/>
      <c r="N6173" s="828"/>
      <c r="O6173" s="168"/>
      <c r="P6173" s="168"/>
      <c r="AB6173" s="1129" t="str">
        <f t="shared" si="116"/>
        <v/>
      </c>
    </row>
    <row r="6174" spans="1:28" ht="12.95" customHeight="1">
      <c r="A6174" s="168"/>
      <c r="B6174" s="168"/>
      <c r="C6174" s="532"/>
      <c r="D6174" s="168"/>
      <c r="E6174" s="168"/>
      <c r="F6174" s="168"/>
      <c r="G6174" s="168"/>
      <c r="H6174" s="530"/>
      <c r="I6174" s="530"/>
      <c r="J6174" s="660"/>
      <c r="K6174" s="530"/>
      <c r="L6174" s="657"/>
      <c r="M6174" s="168"/>
      <c r="N6174" s="828"/>
      <c r="O6174" s="168"/>
      <c r="P6174" s="168"/>
      <c r="AB6174" s="1129" t="str">
        <f t="shared" si="116"/>
        <v/>
      </c>
    </row>
    <row r="6175" spans="1:28" ht="12.95" customHeight="1">
      <c r="A6175" s="168"/>
      <c r="B6175" s="168"/>
      <c r="C6175" s="532"/>
      <c r="D6175" s="168"/>
      <c r="E6175" s="168"/>
      <c r="F6175" s="168"/>
      <c r="G6175" s="168"/>
      <c r="H6175" s="530"/>
      <c r="I6175" s="530"/>
      <c r="J6175" s="660"/>
      <c r="K6175" s="530"/>
      <c r="L6175" s="657"/>
      <c r="M6175" s="168"/>
      <c r="N6175" s="828"/>
      <c r="O6175" s="168"/>
      <c r="P6175" s="168"/>
      <c r="AB6175" s="1129" t="str">
        <f t="shared" si="116"/>
        <v/>
      </c>
    </row>
    <row r="6176" spans="1:28" ht="12.95" customHeight="1">
      <c r="A6176" s="168"/>
      <c r="B6176" s="168"/>
      <c r="C6176" s="532"/>
      <c r="D6176" s="168"/>
      <c r="E6176" s="168"/>
      <c r="F6176" s="168"/>
      <c r="G6176" s="168"/>
      <c r="H6176" s="530"/>
      <c r="I6176" s="530"/>
      <c r="J6176" s="660"/>
      <c r="K6176" s="530"/>
      <c r="L6176" s="657"/>
      <c r="M6176" s="168"/>
      <c r="N6176" s="828"/>
      <c r="O6176" s="168"/>
      <c r="P6176" s="168"/>
      <c r="AB6176" s="1129" t="str">
        <f t="shared" si="116"/>
        <v/>
      </c>
    </row>
    <row r="6177" spans="1:28" ht="12.95" customHeight="1">
      <c r="A6177" s="168"/>
      <c r="B6177" s="168"/>
      <c r="C6177" s="532"/>
      <c r="D6177" s="168"/>
      <c r="E6177" s="168"/>
      <c r="F6177" s="168"/>
      <c r="G6177" s="168"/>
      <c r="H6177" s="530"/>
      <c r="I6177" s="530"/>
      <c r="J6177" s="660"/>
      <c r="K6177" s="530"/>
      <c r="L6177" s="657"/>
      <c r="M6177" s="168"/>
      <c r="N6177" s="828"/>
      <c r="O6177" s="168"/>
      <c r="P6177" s="168"/>
      <c r="AB6177" s="1129" t="str">
        <f t="shared" si="116"/>
        <v/>
      </c>
    </row>
    <row r="6178" spans="1:28" ht="12.95" customHeight="1">
      <c r="A6178" s="168"/>
      <c r="B6178" s="168"/>
      <c r="C6178" s="532"/>
      <c r="D6178" s="168"/>
      <c r="E6178" s="168"/>
      <c r="F6178" s="168"/>
      <c r="G6178" s="168"/>
      <c r="H6178" s="530"/>
      <c r="I6178" s="530"/>
      <c r="J6178" s="660"/>
      <c r="K6178" s="530"/>
      <c r="L6178" s="657"/>
      <c r="M6178" s="168"/>
      <c r="N6178" s="828"/>
      <c r="O6178" s="168"/>
      <c r="P6178" s="168"/>
      <c r="AB6178" s="1129" t="str">
        <f t="shared" si="116"/>
        <v/>
      </c>
    </row>
    <row r="6179" spans="1:28" ht="12.95" customHeight="1">
      <c r="A6179" s="168"/>
      <c r="B6179" s="168"/>
      <c r="C6179" s="532"/>
      <c r="D6179" s="168"/>
      <c r="E6179" s="168"/>
      <c r="F6179" s="168"/>
      <c r="G6179" s="168"/>
      <c r="H6179" s="530"/>
      <c r="I6179" s="530"/>
      <c r="J6179" s="660"/>
      <c r="K6179" s="530"/>
      <c r="L6179" s="657"/>
      <c r="M6179" s="168"/>
      <c r="N6179" s="828"/>
      <c r="O6179" s="168"/>
      <c r="P6179" s="168"/>
      <c r="AB6179" s="1129" t="str">
        <f t="shared" si="116"/>
        <v/>
      </c>
    </row>
    <row r="6180" spans="1:28" ht="12.95" customHeight="1">
      <c r="A6180" s="168"/>
      <c r="B6180" s="168"/>
      <c r="C6180" s="532"/>
      <c r="D6180" s="168"/>
      <c r="E6180" s="168"/>
      <c r="F6180" s="168"/>
      <c r="G6180" s="168"/>
      <c r="H6180" s="530"/>
      <c r="I6180" s="530"/>
      <c r="J6180" s="660"/>
      <c r="K6180" s="530"/>
      <c r="L6180" s="657"/>
      <c r="M6180" s="168"/>
      <c r="N6180" s="828"/>
      <c r="O6180" s="168"/>
      <c r="P6180" s="168"/>
      <c r="AB6180" s="1129" t="str">
        <f t="shared" si="116"/>
        <v/>
      </c>
    </row>
    <row r="6181" spans="1:28" ht="12.95" customHeight="1">
      <c r="A6181" s="168"/>
      <c r="B6181" s="168"/>
      <c r="C6181" s="532"/>
      <c r="D6181" s="168"/>
      <c r="E6181" s="168"/>
      <c r="F6181" s="168"/>
      <c r="G6181" s="168"/>
      <c r="H6181" s="530"/>
      <c r="I6181" s="530"/>
      <c r="J6181" s="660"/>
      <c r="K6181" s="530"/>
      <c r="L6181" s="657"/>
      <c r="M6181" s="168"/>
      <c r="N6181" s="828"/>
      <c r="O6181" s="168"/>
      <c r="P6181" s="168"/>
      <c r="AB6181" s="1129" t="str">
        <f t="shared" si="116"/>
        <v/>
      </c>
    </row>
    <row r="6182" spans="1:28" ht="12.95" customHeight="1">
      <c r="A6182" s="168"/>
      <c r="B6182" s="168"/>
      <c r="C6182" s="532"/>
      <c r="D6182" s="168"/>
      <c r="E6182" s="168"/>
      <c r="F6182" s="168"/>
      <c r="G6182" s="168"/>
      <c r="H6182" s="530"/>
      <c r="I6182" s="530"/>
      <c r="J6182" s="660"/>
      <c r="K6182" s="530"/>
      <c r="L6182" s="657"/>
      <c r="M6182" s="168"/>
      <c r="N6182" s="828"/>
      <c r="O6182" s="168"/>
      <c r="P6182" s="168"/>
      <c r="AB6182" s="1129" t="str">
        <f t="shared" si="116"/>
        <v/>
      </c>
    </row>
    <row r="6183" spans="1:28" ht="12.95" customHeight="1">
      <c r="A6183" s="168"/>
      <c r="B6183" s="168"/>
      <c r="C6183" s="532"/>
      <c r="D6183" s="168"/>
      <c r="E6183" s="168"/>
      <c r="F6183" s="168"/>
      <c r="G6183" s="168"/>
      <c r="H6183" s="530"/>
      <c r="I6183" s="530"/>
      <c r="J6183" s="660"/>
      <c r="K6183" s="530"/>
      <c r="L6183" s="657"/>
      <c r="M6183" s="168"/>
      <c r="N6183" s="828"/>
      <c r="O6183" s="168"/>
      <c r="P6183" s="168"/>
      <c r="AB6183" s="1129" t="str">
        <f t="shared" si="116"/>
        <v/>
      </c>
    </row>
    <row r="6184" spans="1:28" ht="12.95" customHeight="1">
      <c r="A6184" s="168"/>
      <c r="B6184" s="168"/>
      <c r="C6184" s="532"/>
      <c r="D6184" s="168"/>
      <c r="E6184" s="168"/>
      <c r="F6184" s="168"/>
      <c r="G6184" s="168"/>
      <c r="H6184" s="530"/>
      <c r="I6184" s="530"/>
      <c r="J6184" s="660"/>
      <c r="K6184" s="530"/>
      <c r="L6184" s="657"/>
      <c r="M6184" s="168"/>
      <c r="N6184" s="828"/>
      <c r="O6184" s="168"/>
      <c r="P6184" s="168"/>
      <c r="AB6184" s="1129" t="str">
        <f t="shared" si="116"/>
        <v/>
      </c>
    </row>
    <row r="6185" spans="1:28" ht="12.95" customHeight="1">
      <c r="A6185" s="168"/>
      <c r="B6185" s="168"/>
      <c r="C6185" s="532"/>
      <c r="D6185" s="168"/>
      <c r="E6185" s="168"/>
      <c r="F6185" s="168"/>
      <c r="G6185" s="168"/>
      <c r="H6185" s="530"/>
      <c r="I6185" s="530"/>
      <c r="J6185" s="660"/>
      <c r="K6185" s="530"/>
      <c r="L6185" s="657"/>
      <c r="M6185" s="168"/>
      <c r="N6185" s="828"/>
      <c r="O6185" s="168"/>
      <c r="P6185" s="168"/>
      <c r="AB6185" s="1129" t="str">
        <f t="shared" si="116"/>
        <v/>
      </c>
    </row>
    <row r="6186" spans="1:28" ht="12.95" customHeight="1">
      <c r="A6186" s="168"/>
      <c r="B6186" s="168"/>
      <c r="C6186" s="532"/>
      <c r="D6186" s="168"/>
      <c r="E6186" s="168"/>
      <c r="F6186" s="168"/>
      <c r="G6186" s="168"/>
      <c r="H6186" s="530"/>
      <c r="I6186" s="530"/>
      <c r="J6186" s="660"/>
      <c r="K6186" s="530"/>
      <c r="L6186" s="657"/>
      <c r="M6186" s="168"/>
      <c r="N6186" s="828"/>
      <c r="O6186" s="168"/>
      <c r="P6186" s="168"/>
      <c r="AB6186" s="1129" t="str">
        <f t="shared" si="116"/>
        <v/>
      </c>
    </row>
    <row r="6187" spans="1:28" ht="12.95" customHeight="1">
      <c r="A6187" s="168"/>
      <c r="B6187" s="168"/>
      <c r="C6187" s="532"/>
      <c r="D6187" s="168"/>
      <c r="E6187" s="168"/>
      <c r="F6187" s="168"/>
      <c r="G6187" s="168"/>
      <c r="H6187" s="530"/>
      <c r="I6187" s="530"/>
      <c r="J6187" s="660"/>
      <c r="K6187" s="530"/>
      <c r="L6187" s="657"/>
      <c r="M6187" s="168"/>
      <c r="N6187" s="828"/>
      <c r="O6187" s="168"/>
      <c r="P6187" s="168"/>
      <c r="AB6187" s="1129" t="str">
        <f t="shared" si="116"/>
        <v/>
      </c>
    </row>
    <row r="6188" spans="1:28" ht="12.95" customHeight="1">
      <c r="A6188" s="168"/>
      <c r="B6188" s="168"/>
      <c r="C6188" s="532"/>
      <c r="D6188" s="168"/>
      <c r="E6188" s="168"/>
      <c r="F6188" s="168"/>
      <c r="G6188" s="168"/>
      <c r="H6188" s="530"/>
      <c r="I6188" s="530"/>
      <c r="J6188" s="660"/>
      <c r="K6188" s="530"/>
      <c r="L6188" s="657"/>
      <c r="M6188" s="168"/>
      <c r="N6188" s="828"/>
      <c r="O6188" s="168"/>
      <c r="P6188" s="168"/>
      <c r="AB6188" s="1129" t="str">
        <f t="shared" si="116"/>
        <v/>
      </c>
    </row>
    <row r="6189" spans="1:28" ht="12.95" customHeight="1">
      <c r="A6189" s="168"/>
      <c r="B6189" s="168"/>
      <c r="C6189" s="532"/>
      <c r="D6189" s="168"/>
      <c r="E6189" s="168"/>
      <c r="F6189" s="168"/>
      <c r="G6189" s="168"/>
      <c r="H6189" s="530"/>
      <c r="I6189" s="530"/>
      <c r="J6189" s="660"/>
      <c r="K6189" s="530"/>
      <c r="L6189" s="657"/>
      <c r="M6189" s="168"/>
      <c r="N6189" s="828"/>
      <c r="O6189" s="168"/>
      <c r="P6189" s="168"/>
      <c r="AB6189" s="1129" t="str">
        <f t="shared" si="116"/>
        <v/>
      </c>
    </row>
    <row r="6190" spans="1:28" ht="12.95" customHeight="1">
      <c r="A6190" s="168"/>
      <c r="B6190" s="168"/>
      <c r="C6190" s="532"/>
      <c r="D6190" s="168"/>
      <c r="E6190" s="168"/>
      <c r="F6190" s="168"/>
      <c r="G6190" s="168"/>
      <c r="H6190" s="530"/>
      <c r="I6190" s="530"/>
      <c r="J6190" s="660"/>
      <c r="K6190" s="530"/>
      <c r="L6190" s="657"/>
      <c r="M6190" s="168"/>
      <c r="N6190" s="828"/>
      <c r="O6190" s="168"/>
      <c r="P6190" s="168"/>
      <c r="AB6190" s="1129" t="str">
        <f t="shared" si="116"/>
        <v/>
      </c>
    </row>
    <row r="6191" spans="1:28" ht="12.95" customHeight="1">
      <c r="A6191" s="168"/>
      <c r="B6191" s="168"/>
      <c r="C6191" s="532"/>
      <c r="D6191" s="168"/>
      <c r="E6191" s="168"/>
      <c r="F6191" s="168"/>
      <c r="G6191" s="168"/>
      <c r="H6191" s="530"/>
      <c r="I6191" s="530"/>
      <c r="J6191" s="660"/>
      <c r="K6191" s="530"/>
      <c r="L6191" s="657"/>
      <c r="M6191" s="168"/>
      <c r="N6191" s="828"/>
      <c r="O6191" s="168"/>
      <c r="P6191" s="168"/>
      <c r="AB6191" s="1129" t="str">
        <f t="shared" si="116"/>
        <v/>
      </c>
    </row>
    <row r="6192" spans="1:28" ht="12.95" customHeight="1">
      <c r="A6192" s="168"/>
      <c r="B6192" s="168"/>
      <c r="C6192" s="532"/>
      <c r="D6192" s="168"/>
      <c r="E6192" s="168"/>
      <c r="F6192" s="168"/>
      <c r="G6192" s="168"/>
      <c r="H6192" s="530"/>
      <c r="I6192" s="530"/>
      <c r="J6192" s="660"/>
      <c r="K6192" s="530"/>
      <c r="L6192" s="657"/>
      <c r="M6192" s="168"/>
      <c r="N6192" s="828"/>
      <c r="O6192" s="168"/>
      <c r="P6192" s="168"/>
      <c r="AB6192" s="1129" t="str">
        <f t="shared" si="116"/>
        <v/>
      </c>
    </row>
    <row r="6193" spans="1:28" ht="12.95" customHeight="1">
      <c r="A6193" s="168"/>
      <c r="B6193" s="168"/>
      <c r="C6193" s="532"/>
      <c r="D6193" s="168"/>
      <c r="E6193" s="168"/>
      <c r="F6193" s="168"/>
      <c r="G6193" s="168"/>
      <c r="H6193" s="530"/>
      <c r="I6193" s="530"/>
      <c r="J6193" s="660"/>
      <c r="K6193" s="530"/>
      <c r="L6193" s="657"/>
      <c r="M6193" s="168"/>
      <c r="N6193" s="828"/>
      <c r="O6193" s="168"/>
      <c r="P6193" s="168"/>
      <c r="AB6193" s="1129" t="str">
        <f t="shared" si="116"/>
        <v/>
      </c>
    </row>
    <row r="6194" spans="1:28" ht="12.95" customHeight="1">
      <c r="A6194" s="168"/>
      <c r="B6194" s="168"/>
      <c r="C6194" s="532"/>
      <c r="D6194" s="168"/>
      <c r="E6194" s="168"/>
      <c r="F6194" s="168"/>
      <c r="G6194" s="168"/>
      <c r="H6194" s="530"/>
      <c r="I6194" s="530"/>
      <c r="J6194" s="660"/>
      <c r="K6194" s="530"/>
      <c r="L6194" s="657"/>
      <c r="M6194" s="168"/>
      <c r="N6194" s="828"/>
      <c r="O6194" s="168"/>
      <c r="P6194" s="168"/>
      <c r="AB6194" s="1129" t="str">
        <f t="shared" si="116"/>
        <v/>
      </c>
    </row>
    <row r="6195" spans="1:28" ht="12.95" customHeight="1">
      <c r="A6195" s="168"/>
      <c r="B6195" s="168"/>
      <c r="C6195" s="532"/>
      <c r="D6195" s="168"/>
      <c r="E6195" s="168"/>
      <c r="F6195" s="168"/>
      <c r="G6195" s="168"/>
      <c r="H6195" s="530"/>
      <c r="I6195" s="530"/>
      <c r="J6195" s="660"/>
      <c r="K6195" s="530"/>
      <c r="L6195" s="657"/>
      <c r="M6195" s="168"/>
      <c r="N6195" s="828"/>
      <c r="O6195" s="168"/>
      <c r="P6195" s="168"/>
      <c r="AB6195" s="1129" t="str">
        <f t="shared" si="116"/>
        <v/>
      </c>
    </row>
    <row r="6196" spans="1:28" ht="12.95" customHeight="1">
      <c r="A6196" s="168"/>
      <c r="B6196" s="168"/>
      <c r="C6196" s="532"/>
      <c r="D6196" s="168"/>
      <c r="E6196" s="168"/>
      <c r="F6196" s="168"/>
      <c r="G6196" s="168"/>
      <c r="H6196" s="530"/>
      <c r="I6196" s="530"/>
      <c r="J6196" s="660"/>
      <c r="K6196" s="530"/>
      <c r="L6196" s="657"/>
      <c r="M6196" s="168"/>
      <c r="N6196" s="828"/>
      <c r="O6196" s="168"/>
      <c r="P6196" s="168"/>
      <c r="AB6196" s="1129" t="str">
        <f t="shared" si="116"/>
        <v/>
      </c>
    </row>
    <row r="6197" spans="1:28" ht="12.95" customHeight="1">
      <c r="A6197" s="168"/>
      <c r="B6197" s="168"/>
      <c r="C6197" s="532"/>
      <c r="D6197" s="168"/>
      <c r="E6197" s="168"/>
      <c r="F6197" s="168"/>
      <c r="G6197" s="168"/>
      <c r="H6197" s="530"/>
      <c r="I6197" s="530"/>
      <c r="J6197" s="660"/>
      <c r="K6197" s="530"/>
      <c r="L6197" s="657"/>
      <c r="M6197" s="168"/>
      <c r="N6197" s="828"/>
      <c r="O6197" s="168"/>
      <c r="P6197" s="168"/>
      <c r="AB6197" s="1129" t="str">
        <f t="shared" si="116"/>
        <v/>
      </c>
    </row>
    <row r="6198" spans="1:28" ht="12.95" customHeight="1">
      <c r="A6198" s="168"/>
      <c r="B6198" s="168"/>
      <c r="C6198" s="532"/>
      <c r="D6198" s="168"/>
      <c r="E6198" s="168"/>
      <c r="F6198" s="168"/>
      <c r="G6198" s="168"/>
      <c r="H6198" s="530"/>
      <c r="I6198" s="530"/>
      <c r="J6198" s="660"/>
      <c r="K6198" s="530"/>
      <c r="L6198" s="657"/>
      <c r="M6198" s="168"/>
      <c r="N6198" s="828"/>
      <c r="O6198" s="168"/>
      <c r="P6198" s="168"/>
      <c r="AB6198" s="1129" t="str">
        <f t="shared" si="116"/>
        <v/>
      </c>
    </row>
    <row r="6199" spans="1:28" ht="12.95" customHeight="1">
      <c r="A6199" s="168"/>
      <c r="B6199" s="168"/>
      <c r="C6199" s="532"/>
      <c r="D6199" s="168"/>
      <c r="E6199" s="168"/>
      <c r="F6199" s="168"/>
      <c r="G6199" s="168"/>
      <c r="H6199" s="530"/>
      <c r="I6199" s="530"/>
      <c r="J6199" s="660"/>
      <c r="K6199" s="530"/>
      <c r="L6199" s="657"/>
      <c r="M6199" s="168"/>
      <c r="N6199" s="828"/>
      <c r="O6199" s="168"/>
      <c r="P6199" s="168"/>
      <c r="AB6199" s="1129" t="str">
        <f t="shared" si="116"/>
        <v/>
      </c>
    </row>
    <row r="6200" spans="1:28" ht="12.95" customHeight="1">
      <c r="A6200" s="168"/>
      <c r="B6200" s="168"/>
      <c r="C6200" s="532"/>
      <c r="D6200" s="168"/>
      <c r="E6200" s="168"/>
      <c r="F6200" s="168"/>
      <c r="G6200" s="168"/>
      <c r="H6200" s="530"/>
      <c r="I6200" s="530"/>
      <c r="J6200" s="660"/>
      <c r="K6200" s="530"/>
      <c r="L6200" s="657"/>
      <c r="M6200" s="168"/>
      <c r="N6200" s="828"/>
      <c r="O6200" s="168"/>
      <c r="P6200" s="168"/>
      <c r="AB6200" s="1129" t="str">
        <f t="shared" si="116"/>
        <v/>
      </c>
    </row>
    <row r="6201" spans="1:28" ht="12.95" customHeight="1">
      <c r="A6201" s="168"/>
      <c r="B6201" s="168"/>
      <c r="C6201" s="532"/>
      <c r="D6201" s="168"/>
      <c r="E6201" s="168"/>
      <c r="F6201" s="168"/>
      <c r="G6201" s="168"/>
      <c r="H6201" s="530"/>
      <c r="I6201" s="530"/>
      <c r="J6201" s="660"/>
      <c r="K6201" s="530"/>
      <c r="L6201" s="657"/>
      <c r="M6201" s="168"/>
      <c r="N6201" s="828"/>
      <c r="O6201" s="168"/>
      <c r="P6201" s="168"/>
      <c r="AB6201" s="1129" t="str">
        <f t="shared" si="116"/>
        <v/>
      </c>
    </row>
    <row r="6202" spans="1:28" ht="12.95" customHeight="1">
      <c r="A6202" s="168"/>
      <c r="B6202" s="168"/>
      <c r="C6202" s="532"/>
      <c r="D6202" s="168"/>
      <c r="E6202" s="168"/>
      <c r="F6202" s="168"/>
      <c r="G6202" s="168"/>
      <c r="H6202" s="530"/>
      <c r="I6202" s="530"/>
      <c r="J6202" s="660"/>
      <c r="K6202" s="530"/>
      <c r="L6202" s="657"/>
      <c r="M6202" s="168"/>
      <c r="N6202" s="828"/>
      <c r="O6202" s="168"/>
      <c r="P6202" s="168"/>
      <c r="AB6202" s="1129" t="str">
        <f t="shared" si="116"/>
        <v/>
      </c>
    </row>
    <row r="6203" spans="1:28" ht="12.95" customHeight="1">
      <c r="A6203" s="168"/>
      <c r="B6203" s="168"/>
      <c r="C6203" s="532"/>
      <c r="D6203" s="168"/>
      <c r="E6203" s="168"/>
      <c r="F6203" s="168"/>
      <c r="G6203" s="168"/>
      <c r="H6203" s="530"/>
      <c r="I6203" s="530"/>
      <c r="J6203" s="660"/>
      <c r="K6203" s="530"/>
      <c r="L6203" s="657"/>
      <c r="M6203" s="168"/>
      <c r="N6203" s="828"/>
      <c r="O6203" s="168"/>
      <c r="P6203" s="168"/>
      <c r="AB6203" s="1129" t="str">
        <f t="shared" si="116"/>
        <v/>
      </c>
    </row>
    <row r="6204" spans="1:28" ht="12.95" customHeight="1">
      <c r="A6204" s="168"/>
      <c r="B6204" s="168"/>
      <c r="C6204" s="532"/>
      <c r="D6204" s="168"/>
      <c r="E6204" s="168"/>
      <c r="F6204" s="168"/>
      <c r="G6204" s="168"/>
      <c r="H6204" s="530"/>
      <c r="I6204" s="530"/>
      <c r="J6204" s="660"/>
      <c r="K6204" s="530"/>
      <c r="L6204" s="657"/>
      <c r="M6204" s="168"/>
      <c r="N6204" s="828"/>
      <c r="O6204" s="168"/>
      <c r="P6204" s="168"/>
      <c r="AB6204" s="1129" t="str">
        <f t="shared" si="116"/>
        <v/>
      </c>
    </row>
    <row r="6205" spans="1:28" ht="12.95" customHeight="1">
      <c r="A6205" s="168"/>
      <c r="B6205" s="168"/>
      <c r="C6205" s="532"/>
      <c r="D6205" s="168"/>
      <c r="E6205" s="168"/>
      <c r="F6205" s="168"/>
      <c r="G6205" s="168"/>
      <c r="H6205" s="530"/>
      <c r="I6205" s="530"/>
      <c r="J6205" s="660"/>
      <c r="K6205" s="530"/>
      <c r="L6205" s="657"/>
      <c r="M6205" s="168"/>
      <c r="N6205" s="828"/>
      <c r="O6205" s="168"/>
      <c r="P6205" s="168"/>
      <c r="AB6205" s="1129" t="str">
        <f t="shared" si="116"/>
        <v/>
      </c>
    </row>
    <row r="6206" spans="1:28" ht="12.95" customHeight="1">
      <c r="A6206" s="168"/>
      <c r="B6206" s="168"/>
      <c r="C6206" s="532"/>
      <c r="D6206" s="168"/>
      <c r="E6206" s="168"/>
      <c r="F6206" s="168"/>
      <c r="G6206" s="168"/>
      <c r="H6206" s="530"/>
      <c r="I6206" s="530"/>
      <c r="J6206" s="660"/>
      <c r="K6206" s="530"/>
      <c r="L6206" s="657"/>
      <c r="M6206" s="168"/>
      <c r="N6206" s="828"/>
      <c r="O6206" s="168"/>
      <c r="P6206" s="168"/>
      <c r="AB6206" s="1129" t="str">
        <f t="shared" si="116"/>
        <v/>
      </c>
    </row>
    <row r="6207" spans="1:28" ht="12.95" customHeight="1">
      <c r="A6207" s="168"/>
      <c r="B6207" s="168"/>
      <c r="C6207" s="532"/>
      <c r="D6207" s="168"/>
      <c r="E6207" s="168"/>
      <c r="F6207" s="168"/>
      <c r="G6207" s="168"/>
      <c r="H6207" s="530"/>
      <c r="I6207" s="530"/>
      <c r="J6207" s="660"/>
      <c r="K6207" s="530"/>
      <c r="L6207" s="657"/>
      <c r="M6207" s="168"/>
      <c r="N6207" s="828"/>
      <c r="O6207" s="168"/>
      <c r="P6207" s="168"/>
      <c r="AB6207" s="1129" t="str">
        <f t="shared" si="116"/>
        <v/>
      </c>
    </row>
    <row r="6208" spans="1:28" ht="12.95" customHeight="1">
      <c r="A6208" s="168"/>
      <c r="B6208" s="168"/>
      <c r="C6208" s="532"/>
      <c r="D6208" s="168"/>
      <c r="E6208" s="168"/>
      <c r="F6208" s="168"/>
      <c r="G6208" s="168"/>
      <c r="H6208" s="530"/>
      <c r="I6208" s="530"/>
      <c r="J6208" s="660"/>
      <c r="K6208" s="530"/>
      <c r="L6208" s="657"/>
      <c r="M6208" s="168"/>
      <c r="N6208" s="828"/>
      <c r="O6208" s="168"/>
      <c r="P6208" s="168"/>
      <c r="AB6208" s="1129" t="str">
        <f t="shared" si="116"/>
        <v/>
      </c>
    </row>
    <row r="6209" spans="1:28" ht="12.95" customHeight="1">
      <c r="A6209" s="168"/>
      <c r="B6209" s="168"/>
      <c r="C6209" s="532"/>
      <c r="D6209" s="168"/>
      <c r="E6209" s="168"/>
      <c r="F6209" s="168"/>
      <c r="G6209" s="168"/>
      <c r="H6209" s="530"/>
      <c r="I6209" s="530"/>
      <c r="J6209" s="660"/>
      <c r="K6209" s="530"/>
      <c r="L6209" s="657"/>
      <c r="M6209" s="168"/>
      <c r="N6209" s="828"/>
      <c r="O6209" s="168"/>
      <c r="P6209" s="168"/>
      <c r="AB6209" s="1129" t="str">
        <f t="shared" si="116"/>
        <v/>
      </c>
    </row>
    <row r="6210" spans="1:28" ht="12.95" customHeight="1">
      <c r="A6210" s="168"/>
      <c r="B6210" s="168"/>
      <c r="C6210" s="532"/>
      <c r="D6210" s="168"/>
      <c r="E6210" s="168"/>
      <c r="F6210" s="168"/>
      <c r="G6210" s="168"/>
      <c r="H6210" s="530"/>
      <c r="I6210" s="530"/>
      <c r="J6210" s="660"/>
      <c r="K6210" s="530"/>
      <c r="L6210" s="657"/>
      <c r="M6210" s="168"/>
      <c r="N6210" s="828"/>
      <c r="O6210" s="168"/>
      <c r="P6210" s="168"/>
      <c r="AB6210" s="1129" t="str">
        <f t="shared" si="116"/>
        <v/>
      </c>
    </row>
    <row r="6211" spans="1:28" ht="12.95" customHeight="1">
      <c r="A6211" s="168"/>
      <c r="B6211" s="168"/>
      <c r="C6211" s="532"/>
      <c r="D6211" s="168"/>
      <c r="E6211" s="168"/>
      <c r="F6211" s="168"/>
      <c r="G6211" s="168"/>
      <c r="H6211" s="530"/>
      <c r="I6211" s="530"/>
      <c r="J6211" s="660"/>
      <c r="K6211" s="530"/>
      <c r="L6211" s="657"/>
      <c r="M6211" s="168"/>
      <c r="N6211" s="828"/>
      <c r="O6211" s="168"/>
      <c r="P6211" s="168"/>
      <c r="AB6211" s="1129" t="str">
        <f t="shared" si="116"/>
        <v/>
      </c>
    </row>
    <row r="6212" spans="1:28" ht="12.95" customHeight="1">
      <c r="A6212" s="168"/>
      <c r="B6212" s="168"/>
      <c r="C6212" s="532"/>
      <c r="D6212" s="168"/>
      <c r="E6212" s="168"/>
      <c r="F6212" s="168"/>
      <c r="G6212" s="168"/>
      <c r="H6212" s="530"/>
      <c r="I6212" s="530"/>
      <c r="J6212" s="660"/>
      <c r="K6212" s="530"/>
      <c r="L6212" s="657"/>
      <c r="M6212" s="168"/>
      <c r="N6212" s="828"/>
      <c r="O6212" s="168"/>
      <c r="P6212" s="168"/>
      <c r="AB6212" s="1129" t="str">
        <f t="shared" si="116"/>
        <v/>
      </c>
    </row>
    <row r="6213" spans="1:28" ht="12.95" customHeight="1">
      <c r="A6213" s="168"/>
      <c r="B6213" s="168"/>
      <c r="C6213" s="532"/>
      <c r="D6213" s="168"/>
      <c r="E6213" s="168"/>
      <c r="F6213" s="168"/>
      <c r="G6213" s="168"/>
      <c r="H6213" s="530"/>
      <c r="I6213" s="530"/>
      <c r="J6213" s="660"/>
      <c r="K6213" s="530"/>
      <c r="L6213" s="657"/>
      <c r="M6213" s="168"/>
      <c r="N6213" s="828"/>
      <c r="O6213" s="168"/>
      <c r="P6213" s="168"/>
      <c r="AB6213" s="1129" t="str">
        <f t="shared" si="116"/>
        <v/>
      </c>
    </row>
    <row r="6214" spans="1:28" ht="12.95" customHeight="1">
      <c r="A6214" s="168"/>
      <c r="B6214" s="168"/>
      <c r="C6214" s="532"/>
      <c r="D6214" s="168"/>
      <c r="E6214" s="168"/>
      <c r="F6214" s="168"/>
      <c r="G6214" s="168"/>
      <c r="H6214" s="530"/>
      <c r="I6214" s="530"/>
      <c r="J6214" s="660"/>
      <c r="K6214" s="530"/>
      <c r="L6214" s="657"/>
      <c r="M6214" s="168"/>
      <c r="N6214" s="828"/>
      <c r="O6214" s="168"/>
      <c r="P6214" s="168"/>
      <c r="AB6214" s="1129" t="str">
        <f t="shared" si="116"/>
        <v/>
      </c>
    </row>
    <row r="6215" spans="1:28" ht="12.95" customHeight="1">
      <c r="A6215" s="168"/>
      <c r="B6215" s="168"/>
      <c r="C6215" s="532"/>
      <c r="D6215" s="168"/>
      <c r="E6215" s="168"/>
      <c r="F6215" s="168"/>
      <c r="G6215" s="168"/>
      <c r="H6215" s="530"/>
      <c r="I6215" s="530"/>
      <c r="J6215" s="660"/>
      <c r="K6215" s="530"/>
      <c r="L6215" s="657"/>
      <c r="M6215" s="168"/>
      <c r="N6215" s="828"/>
      <c r="O6215" s="168"/>
      <c r="P6215" s="168"/>
      <c r="AB6215" s="1129" t="str">
        <f t="shared" si="116"/>
        <v/>
      </c>
    </row>
    <row r="6216" spans="1:28" ht="12.95" customHeight="1">
      <c r="A6216" s="168"/>
      <c r="B6216" s="168"/>
      <c r="C6216" s="532"/>
      <c r="D6216" s="168"/>
      <c r="E6216" s="168"/>
      <c r="F6216" s="168"/>
      <c r="G6216" s="168"/>
      <c r="H6216" s="530"/>
      <c r="I6216" s="530"/>
      <c r="J6216" s="660"/>
      <c r="K6216" s="530"/>
      <c r="L6216" s="657"/>
      <c r="M6216" s="168"/>
      <c r="N6216" s="828"/>
      <c r="O6216" s="168"/>
      <c r="P6216" s="168"/>
      <c r="AB6216" s="1129" t="str">
        <f t="shared" si="116"/>
        <v/>
      </c>
    </row>
    <row r="6217" spans="1:28" ht="12.95" customHeight="1">
      <c r="A6217" s="168"/>
      <c r="B6217" s="168"/>
      <c r="C6217" s="532"/>
      <c r="D6217" s="168"/>
      <c r="E6217" s="168"/>
      <c r="F6217" s="168"/>
      <c r="G6217" s="168"/>
      <c r="H6217" s="530"/>
      <c r="I6217" s="530"/>
      <c r="J6217" s="660"/>
      <c r="K6217" s="530"/>
      <c r="L6217" s="657"/>
      <c r="M6217" s="168"/>
      <c r="N6217" s="828"/>
      <c r="O6217" s="168"/>
      <c r="P6217" s="168"/>
      <c r="AB6217" s="1129" t="str">
        <f t="shared" si="116"/>
        <v/>
      </c>
    </row>
    <row r="6218" spans="1:28" ht="12.95" customHeight="1">
      <c r="A6218" s="168"/>
      <c r="B6218" s="168"/>
      <c r="C6218" s="532"/>
      <c r="D6218" s="168"/>
      <c r="E6218" s="168"/>
      <c r="F6218" s="168"/>
      <c r="G6218" s="168"/>
      <c r="H6218" s="530"/>
      <c r="I6218" s="530"/>
      <c r="J6218" s="660"/>
      <c r="K6218" s="530"/>
      <c r="L6218" s="657"/>
      <c r="M6218" s="168"/>
      <c r="N6218" s="828"/>
      <c r="O6218" s="168"/>
      <c r="P6218" s="168"/>
      <c r="AB6218" s="1129" t="str">
        <f t="shared" si="116"/>
        <v/>
      </c>
    </row>
    <row r="6219" spans="1:28" ht="12.95" customHeight="1">
      <c r="A6219" s="168"/>
      <c r="B6219" s="168"/>
      <c r="C6219" s="532"/>
      <c r="D6219" s="168"/>
      <c r="E6219" s="168"/>
      <c r="F6219" s="168"/>
      <c r="G6219" s="168"/>
      <c r="H6219" s="530"/>
      <c r="I6219" s="530"/>
      <c r="J6219" s="660"/>
      <c r="K6219" s="530"/>
      <c r="L6219" s="657"/>
      <c r="M6219" s="168"/>
      <c r="N6219" s="828"/>
      <c r="O6219" s="168"/>
      <c r="P6219" s="168"/>
      <c r="AB6219" s="1129" t="str">
        <f t="shared" ref="AB6219:AB6282" si="117">IF(TRIM(A6219)="","",CONCATENATE(TRIM(D6219),TRIM(E6219)))</f>
        <v/>
      </c>
    </row>
    <row r="6220" spans="1:28" ht="12.95" customHeight="1">
      <c r="A6220" s="168"/>
      <c r="B6220" s="168"/>
      <c r="C6220" s="532"/>
      <c r="D6220" s="168"/>
      <c r="E6220" s="168"/>
      <c r="F6220" s="168"/>
      <c r="G6220" s="168"/>
      <c r="H6220" s="530"/>
      <c r="I6220" s="530"/>
      <c r="J6220" s="660"/>
      <c r="K6220" s="530"/>
      <c r="L6220" s="657"/>
      <c r="M6220" s="168"/>
      <c r="N6220" s="828"/>
      <c r="O6220" s="168"/>
      <c r="P6220" s="168"/>
      <c r="AB6220" s="1129" t="str">
        <f t="shared" si="117"/>
        <v/>
      </c>
    </row>
    <row r="6221" spans="1:28" ht="12.95" customHeight="1">
      <c r="A6221" s="168"/>
      <c r="B6221" s="168"/>
      <c r="C6221" s="532"/>
      <c r="D6221" s="168"/>
      <c r="E6221" s="168"/>
      <c r="F6221" s="168"/>
      <c r="G6221" s="168"/>
      <c r="H6221" s="530"/>
      <c r="I6221" s="530"/>
      <c r="J6221" s="660"/>
      <c r="K6221" s="530"/>
      <c r="L6221" s="657"/>
      <c r="M6221" s="168"/>
      <c r="N6221" s="828"/>
      <c r="O6221" s="168"/>
      <c r="P6221" s="168"/>
      <c r="AB6221" s="1129" t="str">
        <f t="shared" si="117"/>
        <v/>
      </c>
    </row>
    <row r="6222" spans="1:28" ht="12.95" customHeight="1">
      <c r="A6222" s="168"/>
      <c r="B6222" s="168"/>
      <c r="C6222" s="532"/>
      <c r="D6222" s="168"/>
      <c r="E6222" s="168"/>
      <c r="F6222" s="168"/>
      <c r="G6222" s="168"/>
      <c r="H6222" s="530"/>
      <c r="I6222" s="530"/>
      <c r="J6222" s="660"/>
      <c r="K6222" s="530"/>
      <c r="L6222" s="657"/>
      <c r="M6222" s="168"/>
      <c r="N6222" s="828"/>
      <c r="O6222" s="168"/>
      <c r="P6222" s="168"/>
      <c r="AB6222" s="1129" t="str">
        <f t="shared" si="117"/>
        <v/>
      </c>
    </row>
    <row r="6223" spans="1:28" ht="12.95" customHeight="1">
      <c r="A6223" s="168"/>
      <c r="B6223" s="168"/>
      <c r="C6223" s="532"/>
      <c r="D6223" s="168"/>
      <c r="E6223" s="168"/>
      <c r="F6223" s="168"/>
      <c r="G6223" s="168"/>
      <c r="H6223" s="530"/>
      <c r="I6223" s="530"/>
      <c r="J6223" s="660"/>
      <c r="K6223" s="530"/>
      <c r="L6223" s="657"/>
      <c r="M6223" s="168"/>
      <c r="N6223" s="828"/>
      <c r="O6223" s="168"/>
      <c r="P6223" s="168"/>
      <c r="AB6223" s="1129" t="str">
        <f t="shared" si="117"/>
        <v/>
      </c>
    </row>
    <row r="6224" spans="1:28" ht="12.95" customHeight="1">
      <c r="A6224" s="168"/>
      <c r="B6224" s="168"/>
      <c r="C6224" s="532"/>
      <c r="D6224" s="168"/>
      <c r="E6224" s="168"/>
      <c r="F6224" s="168"/>
      <c r="G6224" s="168"/>
      <c r="H6224" s="530"/>
      <c r="I6224" s="530"/>
      <c r="J6224" s="660"/>
      <c r="K6224" s="530"/>
      <c r="L6224" s="657"/>
      <c r="M6224" s="168"/>
      <c r="N6224" s="828"/>
      <c r="O6224" s="168"/>
      <c r="P6224" s="168"/>
      <c r="AB6224" s="1129" t="str">
        <f t="shared" si="117"/>
        <v/>
      </c>
    </row>
    <row r="6225" spans="1:28" ht="12.95" customHeight="1">
      <c r="A6225" s="168"/>
      <c r="B6225" s="168"/>
      <c r="C6225" s="532"/>
      <c r="D6225" s="168"/>
      <c r="E6225" s="168"/>
      <c r="F6225" s="168"/>
      <c r="G6225" s="168"/>
      <c r="H6225" s="530"/>
      <c r="I6225" s="530"/>
      <c r="J6225" s="660"/>
      <c r="K6225" s="530"/>
      <c r="L6225" s="657"/>
      <c r="M6225" s="168"/>
      <c r="N6225" s="828"/>
      <c r="O6225" s="168"/>
      <c r="P6225" s="168"/>
      <c r="AB6225" s="1129" t="str">
        <f t="shared" si="117"/>
        <v/>
      </c>
    </row>
    <row r="6226" spans="1:28" ht="12.95" customHeight="1">
      <c r="A6226" s="168"/>
      <c r="B6226" s="168"/>
      <c r="C6226" s="532"/>
      <c r="D6226" s="168"/>
      <c r="E6226" s="168"/>
      <c r="F6226" s="168"/>
      <c r="G6226" s="168"/>
      <c r="H6226" s="530"/>
      <c r="I6226" s="530"/>
      <c r="J6226" s="660"/>
      <c r="K6226" s="530"/>
      <c r="L6226" s="657"/>
      <c r="M6226" s="168"/>
      <c r="N6226" s="828"/>
      <c r="O6226" s="168"/>
      <c r="P6226" s="168"/>
      <c r="AB6226" s="1129" t="str">
        <f t="shared" si="117"/>
        <v/>
      </c>
    </row>
    <row r="6227" spans="1:28" ht="12.95" customHeight="1">
      <c r="A6227" s="168"/>
      <c r="B6227" s="168"/>
      <c r="C6227" s="532"/>
      <c r="D6227" s="168"/>
      <c r="E6227" s="168"/>
      <c r="F6227" s="168"/>
      <c r="G6227" s="168"/>
      <c r="H6227" s="530"/>
      <c r="I6227" s="530"/>
      <c r="J6227" s="660"/>
      <c r="K6227" s="530"/>
      <c r="L6227" s="657"/>
      <c r="M6227" s="168"/>
      <c r="N6227" s="828"/>
      <c r="O6227" s="168"/>
      <c r="P6227" s="168"/>
      <c r="AB6227" s="1129" t="str">
        <f t="shared" si="117"/>
        <v/>
      </c>
    </row>
    <row r="6228" spans="1:28" ht="12.95" customHeight="1">
      <c r="A6228" s="168"/>
      <c r="B6228" s="168"/>
      <c r="C6228" s="532"/>
      <c r="D6228" s="168"/>
      <c r="E6228" s="168"/>
      <c r="F6228" s="168"/>
      <c r="G6228" s="168"/>
      <c r="H6228" s="530"/>
      <c r="I6228" s="530"/>
      <c r="J6228" s="660"/>
      <c r="K6228" s="530"/>
      <c r="L6228" s="657"/>
      <c r="M6228" s="168"/>
      <c r="N6228" s="828"/>
      <c r="O6228" s="168"/>
      <c r="P6228" s="168"/>
      <c r="AB6228" s="1129" t="str">
        <f t="shared" si="117"/>
        <v/>
      </c>
    </row>
    <row r="6229" spans="1:28" ht="12.95" customHeight="1">
      <c r="A6229" s="168"/>
      <c r="B6229" s="168"/>
      <c r="C6229" s="532"/>
      <c r="D6229" s="168"/>
      <c r="E6229" s="168"/>
      <c r="F6229" s="168"/>
      <c r="G6229" s="168"/>
      <c r="H6229" s="530"/>
      <c r="I6229" s="530"/>
      <c r="J6229" s="660"/>
      <c r="K6229" s="530"/>
      <c r="L6229" s="657"/>
      <c r="M6229" s="168"/>
      <c r="N6229" s="828"/>
      <c r="O6229" s="168"/>
      <c r="P6229" s="168"/>
      <c r="AB6229" s="1129" t="str">
        <f t="shared" si="117"/>
        <v/>
      </c>
    </row>
    <row r="6230" spans="1:28" ht="12.95" customHeight="1">
      <c r="A6230" s="168"/>
      <c r="B6230" s="168"/>
      <c r="C6230" s="532"/>
      <c r="D6230" s="168"/>
      <c r="E6230" s="168"/>
      <c r="F6230" s="168"/>
      <c r="G6230" s="168"/>
      <c r="H6230" s="530"/>
      <c r="I6230" s="530"/>
      <c r="J6230" s="660"/>
      <c r="K6230" s="530"/>
      <c r="L6230" s="657"/>
      <c r="M6230" s="168"/>
      <c r="N6230" s="828"/>
      <c r="O6230" s="168"/>
      <c r="P6230" s="168"/>
      <c r="AB6230" s="1129" t="str">
        <f t="shared" si="117"/>
        <v/>
      </c>
    </row>
    <row r="6231" spans="1:28" ht="12.95" customHeight="1">
      <c r="A6231" s="168"/>
      <c r="B6231" s="168"/>
      <c r="C6231" s="532"/>
      <c r="D6231" s="168"/>
      <c r="E6231" s="168"/>
      <c r="F6231" s="168"/>
      <c r="G6231" s="168"/>
      <c r="H6231" s="530"/>
      <c r="I6231" s="530"/>
      <c r="J6231" s="660"/>
      <c r="K6231" s="530"/>
      <c r="L6231" s="657"/>
      <c r="M6231" s="168"/>
      <c r="N6231" s="828"/>
      <c r="O6231" s="168"/>
      <c r="P6231" s="168"/>
      <c r="AB6231" s="1129" t="str">
        <f t="shared" si="117"/>
        <v/>
      </c>
    </row>
    <row r="6232" spans="1:28" ht="12.95" customHeight="1">
      <c r="A6232" s="168"/>
      <c r="B6232" s="168"/>
      <c r="C6232" s="532"/>
      <c r="D6232" s="168"/>
      <c r="E6232" s="168"/>
      <c r="F6232" s="168"/>
      <c r="G6232" s="168"/>
      <c r="H6232" s="530"/>
      <c r="I6232" s="530"/>
      <c r="J6232" s="660"/>
      <c r="K6232" s="530"/>
      <c r="L6232" s="657"/>
      <c r="M6232" s="168"/>
      <c r="N6232" s="828"/>
      <c r="O6232" s="168"/>
      <c r="P6232" s="168"/>
      <c r="AB6232" s="1129" t="str">
        <f t="shared" si="117"/>
        <v/>
      </c>
    </row>
    <row r="6233" spans="1:28" ht="12.95" customHeight="1">
      <c r="A6233" s="168"/>
      <c r="B6233" s="168"/>
      <c r="C6233" s="532"/>
      <c r="D6233" s="168"/>
      <c r="E6233" s="168"/>
      <c r="F6233" s="168"/>
      <c r="G6233" s="168"/>
      <c r="H6233" s="530"/>
      <c r="I6233" s="530"/>
      <c r="J6233" s="660"/>
      <c r="K6233" s="530"/>
      <c r="L6233" s="657"/>
      <c r="M6233" s="168"/>
      <c r="N6233" s="828"/>
      <c r="O6233" s="168"/>
      <c r="P6233" s="168"/>
      <c r="AB6233" s="1129" t="str">
        <f t="shared" si="117"/>
        <v/>
      </c>
    </row>
    <row r="6234" spans="1:28" ht="12.95" customHeight="1">
      <c r="A6234" s="168"/>
      <c r="B6234" s="168"/>
      <c r="C6234" s="532"/>
      <c r="D6234" s="168"/>
      <c r="E6234" s="168"/>
      <c r="F6234" s="168"/>
      <c r="G6234" s="168"/>
      <c r="H6234" s="530"/>
      <c r="I6234" s="530"/>
      <c r="J6234" s="660"/>
      <c r="K6234" s="530"/>
      <c r="L6234" s="657"/>
      <c r="M6234" s="168"/>
      <c r="N6234" s="828"/>
      <c r="O6234" s="168"/>
      <c r="P6234" s="168"/>
      <c r="AB6234" s="1129" t="str">
        <f t="shared" si="117"/>
        <v/>
      </c>
    </row>
    <row r="6235" spans="1:28" ht="12.95" customHeight="1">
      <c r="A6235" s="168"/>
      <c r="B6235" s="168"/>
      <c r="C6235" s="532"/>
      <c r="D6235" s="168"/>
      <c r="E6235" s="168"/>
      <c r="F6235" s="168"/>
      <c r="G6235" s="168"/>
      <c r="H6235" s="530"/>
      <c r="I6235" s="530"/>
      <c r="J6235" s="660"/>
      <c r="K6235" s="530"/>
      <c r="L6235" s="657"/>
      <c r="M6235" s="168"/>
      <c r="N6235" s="828"/>
      <c r="O6235" s="168"/>
      <c r="P6235" s="168"/>
      <c r="AB6235" s="1129" t="str">
        <f t="shared" si="117"/>
        <v/>
      </c>
    </row>
    <row r="6236" spans="1:28" ht="12.95" customHeight="1">
      <c r="A6236" s="168"/>
      <c r="B6236" s="168"/>
      <c r="C6236" s="532"/>
      <c r="D6236" s="168"/>
      <c r="E6236" s="168"/>
      <c r="F6236" s="168"/>
      <c r="G6236" s="168"/>
      <c r="H6236" s="530"/>
      <c r="I6236" s="530"/>
      <c r="J6236" s="660"/>
      <c r="K6236" s="530"/>
      <c r="L6236" s="657"/>
      <c r="M6236" s="168"/>
      <c r="N6236" s="828"/>
      <c r="O6236" s="168"/>
      <c r="P6236" s="168"/>
      <c r="AB6236" s="1129" t="str">
        <f t="shared" si="117"/>
        <v/>
      </c>
    </row>
    <row r="6237" spans="1:28" ht="12.95" customHeight="1">
      <c r="A6237" s="168"/>
      <c r="B6237" s="168"/>
      <c r="C6237" s="532"/>
      <c r="D6237" s="168"/>
      <c r="E6237" s="168"/>
      <c r="F6237" s="168"/>
      <c r="G6237" s="168"/>
      <c r="H6237" s="530"/>
      <c r="I6237" s="530"/>
      <c r="J6237" s="660"/>
      <c r="K6237" s="530"/>
      <c r="L6237" s="657"/>
      <c r="M6237" s="168"/>
      <c r="N6237" s="828"/>
      <c r="O6237" s="168"/>
      <c r="P6237" s="168"/>
      <c r="AB6237" s="1129" t="str">
        <f t="shared" si="117"/>
        <v/>
      </c>
    </row>
    <row r="6238" spans="1:28" ht="12.95" customHeight="1">
      <c r="A6238" s="168"/>
      <c r="B6238" s="168"/>
      <c r="C6238" s="532"/>
      <c r="D6238" s="168"/>
      <c r="E6238" s="168"/>
      <c r="F6238" s="168"/>
      <c r="G6238" s="168"/>
      <c r="H6238" s="530"/>
      <c r="I6238" s="530"/>
      <c r="J6238" s="660"/>
      <c r="K6238" s="530"/>
      <c r="L6238" s="657"/>
      <c r="M6238" s="168"/>
      <c r="N6238" s="828"/>
      <c r="O6238" s="168"/>
      <c r="P6238" s="168"/>
      <c r="AB6238" s="1129" t="str">
        <f t="shared" si="117"/>
        <v/>
      </c>
    </row>
    <row r="6239" spans="1:28" ht="12.95" customHeight="1">
      <c r="A6239" s="168"/>
      <c r="B6239" s="168"/>
      <c r="C6239" s="532"/>
      <c r="D6239" s="168"/>
      <c r="E6239" s="168"/>
      <c r="F6239" s="168"/>
      <c r="G6239" s="168"/>
      <c r="H6239" s="530"/>
      <c r="I6239" s="530"/>
      <c r="J6239" s="660"/>
      <c r="K6239" s="530"/>
      <c r="L6239" s="657"/>
      <c r="M6239" s="168"/>
      <c r="N6239" s="828"/>
      <c r="O6239" s="168"/>
      <c r="P6239" s="168"/>
      <c r="AB6239" s="1129" t="str">
        <f t="shared" si="117"/>
        <v/>
      </c>
    </row>
    <row r="6240" spans="1:28" ht="12.95" customHeight="1">
      <c r="A6240" s="168"/>
      <c r="B6240" s="168"/>
      <c r="C6240" s="532"/>
      <c r="D6240" s="168"/>
      <c r="E6240" s="168"/>
      <c r="F6240" s="168"/>
      <c r="G6240" s="168"/>
      <c r="H6240" s="530"/>
      <c r="I6240" s="530"/>
      <c r="J6240" s="660"/>
      <c r="K6240" s="530"/>
      <c r="L6240" s="657"/>
      <c r="M6240" s="168"/>
      <c r="N6240" s="828"/>
      <c r="O6240" s="168"/>
      <c r="P6240" s="168"/>
      <c r="AB6240" s="1129" t="str">
        <f t="shared" si="117"/>
        <v/>
      </c>
    </row>
    <row r="6241" spans="1:28" ht="12.95" customHeight="1">
      <c r="A6241" s="168"/>
      <c r="B6241" s="168"/>
      <c r="C6241" s="532"/>
      <c r="D6241" s="168"/>
      <c r="E6241" s="168"/>
      <c r="F6241" s="168"/>
      <c r="G6241" s="168"/>
      <c r="H6241" s="530"/>
      <c r="I6241" s="530"/>
      <c r="J6241" s="660"/>
      <c r="K6241" s="530"/>
      <c r="L6241" s="657"/>
      <c r="M6241" s="168"/>
      <c r="N6241" s="828"/>
      <c r="O6241" s="168"/>
      <c r="P6241" s="168"/>
      <c r="AB6241" s="1129" t="str">
        <f t="shared" si="117"/>
        <v/>
      </c>
    </row>
    <row r="6242" spans="1:28" ht="12.95" customHeight="1">
      <c r="A6242" s="168"/>
      <c r="B6242" s="168"/>
      <c r="C6242" s="532"/>
      <c r="D6242" s="168"/>
      <c r="E6242" s="168"/>
      <c r="F6242" s="168"/>
      <c r="G6242" s="168"/>
      <c r="H6242" s="530"/>
      <c r="I6242" s="530"/>
      <c r="J6242" s="660"/>
      <c r="K6242" s="530"/>
      <c r="L6242" s="657"/>
      <c r="M6242" s="168"/>
      <c r="N6242" s="828"/>
      <c r="O6242" s="168"/>
      <c r="P6242" s="168"/>
      <c r="AB6242" s="1129" t="str">
        <f t="shared" si="117"/>
        <v/>
      </c>
    </row>
    <row r="6243" spans="1:28" ht="12.95" customHeight="1">
      <c r="A6243" s="168"/>
      <c r="B6243" s="168"/>
      <c r="C6243" s="532"/>
      <c r="D6243" s="168"/>
      <c r="E6243" s="168"/>
      <c r="F6243" s="168"/>
      <c r="G6243" s="168"/>
      <c r="H6243" s="530"/>
      <c r="I6243" s="530"/>
      <c r="J6243" s="660"/>
      <c r="K6243" s="530"/>
      <c r="L6243" s="657"/>
      <c r="M6243" s="168"/>
      <c r="N6243" s="828"/>
      <c r="O6243" s="168"/>
      <c r="P6243" s="168"/>
      <c r="AB6243" s="1129" t="str">
        <f t="shared" si="117"/>
        <v/>
      </c>
    </row>
    <row r="6244" spans="1:28" ht="12.95" customHeight="1">
      <c r="A6244" s="168"/>
      <c r="B6244" s="168"/>
      <c r="C6244" s="532"/>
      <c r="D6244" s="168"/>
      <c r="E6244" s="168"/>
      <c r="F6244" s="168"/>
      <c r="G6244" s="168"/>
      <c r="H6244" s="530"/>
      <c r="I6244" s="530"/>
      <c r="J6244" s="660"/>
      <c r="K6244" s="530"/>
      <c r="L6244" s="657"/>
      <c r="M6244" s="168"/>
      <c r="N6244" s="828"/>
      <c r="O6244" s="168"/>
      <c r="P6244" s="168"/>
      <c r="AB6244" s="1129" t="str">
        <f t="shared" si="117"/>
        <v/>
      </c>
    </row>
    <row r="6245" spans="1:28" ht="12.95" customHeight="1">
      <c r="A6245" s="168"/>
      <c r="B6245" s="168"/>
      <c r="C6245" s="532"/>
      <c r="D6245" s="168"/>
      <c r="E6245" s="168"/>
      <c r="F6245" s="168"/>
      <c r="G6245" s="168"/>
      <c r="H6245" s="530"/>
      <c r="I6245" s="530"/>
      <c r="J6245" s="660"/>
      <c r="K6245" s="530"/>
      <c r="L6245" s="657"/>
      <c r="M6245" s="168"/>
      <c r="N6245" s="828"/>
      <c r="O6245" s="168"/>
      <c r="P6245" s="168"/>
      <c r="AB6245" s="1129" t="str">
        <f t="shared" si="117"/>
        <v/>
      </c>
    </row>
    <row r="6246" spans="1:28" ht="12.95" customHeight="1">
      <c r="A6246" s="168"/>
      <c r="B6246" s="168"/>
      <c r="C6246" s="532"/>
      <c r="D6246" s="168"/>
      <c r="E6246" s="168"/>
      <c r="F6246" s="168"/>
      <c r="G6246" s="168"/>
      <c r="H6246" s="530"/>
      <c r="I6246" s="530"/>
      <c r="J6246" s="660"/>
      <c r="K6246" s="530"/>
      <c r="L6246" s="657"/>
      <c r="M6246" s="168"/>
      <c r="N6246" s="828"/>
      <c r="O6246" s="168"/>
      <c r="P6246" s="168"/>
      <c r="AB6246" s="1129" t="str">
        <f t="shared" si="117"/>
        <v/>
      </c>
    </row>
    <row r="6247" spans="1:28" ht="12.95" customHeight="1">
      <c r="A6247" s="168"/>
      <c r="B6247" s="168"/>
      <c r="C6247" s="532"/>
      <c r="D6247" s="168"/>
      <c r="E6247" s="168"/>
      <c r="F6247" s="168"/>
      <c r="G6247" s="168"/>
      <c r="H6247" s="530"/>
      <c r="I6247" s="530"/>
      <c r="J6247" s="660"/>
      <c r="K6247" s="530"/>
      <c r="L6247" s="657"/>
      <c r="M6247" s="168"/>
      <c r="N6247" s="828"/>
      <c r="O6247" s="168"/>
      <c r="P6247" s="168"/>
      <c r="AB6247" s="1129" t="str">
        <f t="shared" si="117"/>
        <v/>
      </c>
    </row>
    <row r="6248" spans="1:28" ht="12.95" customHeight="1">
      <c r="A6248" s="168"/>
      <c r="B6248" s="168"/>
      <c r="C6248" s="532"/>
      <c r="D6248" s="168"/>
      <c r="E6248" s="168"/>
      <c r="F6248" s="168"/>
      <c r="G6248" s="168"/>
      <c r="H6248" s="530"/>
      <c r="I6248" s="530"/>
      <c r="J6248" s="660"/>
      <c r="K6248" s="530"/>
      <c r="L6248" s="657"/>
      <c r="M6248" s="168"/>
      <c r="N6248" s="828"/>
      <c r="O6248" s="168"/>
      <c r="P6248" s="168"/>
      <c r="AB6248" s="1129" t="str">
        <f t="shared" si="117"/>
        <v/>
      </c>
    </row>
    <row r="6249" spans="1:28" ht="12.95" customHeight="1">
      <c r="A6249" s="168"/>
      <c r="B6249" s="168"/>
      <c r="C6249" s="532"/>
      <c r="D6249" s="168"/>
      <c r="E6249" s="168"/>
      <c r="F6249" s="168"/>
      <c r="G6249" s="168"/>
      <c r="H6249" s="530"/>
      <c r="I6249" s="530"/>
      <c r="J6249" s="660"/>
      <c r="K6249" s="530"/>
      <c r="L6249" s="657"/>
      <c r="M6249" s="168"/>
      <c r="N6249" s="828"/>
      <c r="O6249" s="168"/>
      <c r="P6249" s="168"/>
      <c r="AB6249" s="1129" t="str">
        <f t="shared" si="117"/>
        <v/>
      </c>
    </row>
    <row r="6250" spans="1:28" ht="12.95" customHeight="1">
      <c r="A6250" s="168"/>
      <c r="B6250" s="168"/>
      <c r="C6250" s="532"/>
      <c r="D6250" s="168"/>
      <c r="E6250" s="168"/>
      <c r="F6250" s="168"/>
      <c r="G6250" s="168"/>
      <c r="H6250" s="530"/>
      <c r="I6250" s="530"/>
      <c r="J6250" s="660"/>
      <c r="K6250" s="530"/>
      <c r="L6250" s="657"/>
      <c r="M6250" s="168"/>
      <c r="N6250" s="828"/>
      <c r="O6250" s="168"/>
      <c r="P6250" s="168"/>
      <c r="AB6250" s="1129" t="str">
        <f t="shared" si="117"/>
        <v/>
      </c>
    </row>
    <row r="6251" spans="1:28" ht="12.95" customHeight="1">
      <c r="A6251" s="168"/>
      <c r="B6251" s="168"/>
      <c r="C6251" s="532"/>
      <c r="D6251" s="168"/>
      <c r="E6251" s="168"/>
      <c r="F6251" s="168"/>
      <c r="G6251" s="168"/>
      <c r="H6251" s="530"/>
      <c r="I6251" s="530"/>
      <c r="J6251" s="660"/>
      <c r="K6251" s="530"/>
      <c r="L6251" s="657"/>
      <c r="M6251" s="168"/>
      <c r="N6251" s="828"/>
      <c r="O6251" s="168"/>
      <c r="P6251" s="168"/>
      <c r="AB6251" s="1129" t="str">
        <f t="shared" si="117"/>
        <v/>
      </c>
    </row>
    <row r="6252" spans="1:28" ht="12.95" customHeight="1">
      <c r="A6252" s="168"/>
      <c r="B6252" s="168"/>
      <c r="C6252" s="532"/>
      <c r="D6252" s="168"/>
      <c r="E6252" s="168"/>
      <c r="F6252" s="168"/>
      <c r="G6252" s="168"/>
      <c r="H6252" s="530"/>
      <c r="I6252" s="530"/>
      <c r="J6252" s="660"/>
      <c r="K6252" s="530"/>
      <c r="L6252" s="657"/>
      <c r="M6252" s="168"/>
      <c r="N6252" s="828"/>
      <c r="O6252" s="168"/>
      <c r="P6252" s="168"/>
      <c r="AB6252" s="1129" t="str">
        <f t="shared" si="117"/>
        <v/>
      </c>
    </row>
    <row r="6253" spans="1:28" ht="12.95" customHeight="1">
      <c r="A6253" s="168"/>
      <c r="B6253" s="168"/>
      <c r="C6253" s="532"/>
      <c r="D6253" s="168"/>
      <c r="E6253" s="168"/>
      <c r="F6253" s="168"/>
      <c r="G6253" s="168"/>
      <c r="H6253" s="530"/>
      <c r="I6253" s="530"/>
      <c r="J6253" s="660"/>
      <c r="K6253" s="530"/>
      <c r="L6253" s="657"/>
      <c r="M6253" s="168"/>
      <c r="N6253" s="828"/>
      <c r="O6253" s="168"/>
      <c r="P6253" s="168"/>
      <c r="AB6253" s="1129" t="str">
        <f t="shared" si="117"/>
        <v/>
      </c>
    </row>
    <row r="6254" spans="1:28" ht="12.95" customHeight="1">
      <c r="A6254" s="168"/>
      <c r="B6254" s="168"/>
      <c r="C6254" s="532"/>
      <c r="D6254" s="168"/>
      <c r="E6254" s="168"/>
      <c r="F6254" s="168"/>
      <c r="G6254" s="168"/>
      <c r="H6254" s="530"/>
      <c r="I6254" s="530"/>
      <c r="J6254" s="660"/>
      <c r="K6254" s="530"/>
      <c r="L6254" s="657"/>
      <c r="M6254" s="168"/>
      <c r="N6254" s="828"/>
      <c r="O6254" s="168"/>
      <c r="P6254" s="168"/>
      <c r="AB6254" s="1129" t="str">
        <f t="shared" si="117"/>
        <v/>
      </c>
    </row>
    <row r="6255" spans="1:28" ht="12.95" customHeight="1">
      <c r="A6255" s="168"/>
      <c r="B6255" s="168"/>
      <c r="C6255" s="532"/>
      <c r="D6255" s="168"/>
      <c r="E6255" s="168"/>
      <c r="F6255" s="168"/>
      <c r="G6255" s="168"/>
      <c r="H6255" s="530"/>
      <c r="I6255" s="530"/>
      <c r="J6255" s="660"/>
      <c r="K6255" s="530"/>
      <c r="L6255" s="657"/>
      <c r="M6255" s="168"/>
      <c r="N6255" s="828"/>
      <c r="O6255" s="168"/>
      <c r="P6255" s="168"/>
      <c r="AB6255" s="1129" t="str">
        <f t="shared" si="117"/>
        <v/>
      </c>
    </row>
    <row r="6256" spans="1:28" ht="12.95" customHeight="1">
      <c r="A6256" s="168"/>
      <c r="B6256" s="168"/>
      <c r="C6256" s="532"/>
      <c r="D6256" s="168"/>
      <c r="E6256" s="168"/>
      <c r="F6256" s="168"/>
      <c r="G6256" s="168"/>
      <c r="H6256" s="530"/>
      <c r="I6256" s="530"/>
      <c r="J6256" s="660"/>
      <c r="K6256" s="530"/>
      <c r="L6256" s="657"/>
      <c r="M6256" s="168"/>
      <c r="N6256" s="828"/>
      <c r="O6256" s="168"/>
      <c r="P6256" s="168"/>
      <c r="AB6256" s="1129" t="str">
        <f t="shared" si="117"/>
        <v/>
      </c>
    </row>
    <row r="6257" spans="1:28" ht="12.95" customHeight="1">
      <c r="A6257" s="168"/>
      <c r="B6257" s="168"/>
      <c r="C6257" s="532"/>
      <c r="D6257" s="168"/>
      <c r="E6257" s="168"/>
      <c r="F6257" s="168"/>
      <c r="G6257" s="168"/>
      <c r="H6257" s="530"/>
      <c r="I6257" s="530"/>
      <c r="J6257" s="660"/>
      <c r="K6257" s="530"/>
      <c r="L6257" s="657"/>
      <c r="M6257" s="168"/>
      <c r="N6257" s="828"/>
      <c r="O6257" s="168"/>
      <c r="P6257" s="168"/>
      <c r="AB6257" s="1129" t="str">
        <f t="shared" si="117"/>
        <v/>
      </c>
    </row>
    <row r="6258" spans="1:28" ht="12.95" customHeight="1">
      <c r="A6258" s="168"/>
      <c r="B6258" s="168"/>
      <c r="C6258" s="532"/>
      <c r="D6258" s="168"/>
      <c r="E6258" s="168"/>
      <c r="F6258" s="168"/>
      <c r="G6258" s="168"/>
      <c r="H6258" s="530"/>
      <c r="I6258" s="530"/>
      <c r="J6258" s="660"/>
      <c r="K6258" s="530"/>
      <c r="L6258" s="657"/>
      <c r="M6258" s="168"/>
      <c r="N6258" s="828"/>
      <c r="O6258" s="168"/>
      <c r="P6258" s="168"/>
      <c r="AB6258" s="1129" t="str">
        <f t="shared" si="117"/>
        <v/>
      </c>
    </row>
    <row r="6259" spans="1:28" ht="12.95" customHeight="1">
      <c r="A6259" s="168"/>
      <c r="B6259" s="168"/>
      <c r="C6259" s="532"/>
      <c r="D6259" s="168"/>
      <c r="E6259" s="168"/>
      <c r="F6259" s="168"/>
      <c r="G6259" s="168"/>
      <c r="H6259" s="530"/>
      <c r="I6259" s="530"/>
      <c r="J6259" s="660"/>
      <c r="K6259" s="530"/>
      <c r="L6259" s="657"/>
      <c r="M6259" s="168"/>
      <c r="N6259" s="828"/>
      <c r="O6259" s="168"/>
      <c r="P6259" s="168"/>
      <c r="AB6259" s="1129" t="str">
        <f t="shared" si="117"/>
        <v/>
      </c>
    </row>
    <row r="6260" spans="1:28" ht="12.95" customHeight="1">
      <c r="A6260" s="168"/>
      <c r="B6260" s="168"/>
      <c r="C6260" s="532"/>
      <c r="D6260" s="168"/>
      <c r="E6260" s="168"/>
      <c r="F6260" s="168"/>
      <c r="G6260" s="168"/>
      <c r="H6260" s="530"/>
      <c r="I6260" s="530"/>
      <c r="J6260" s="660"/>
      <c r="K6260" s="530"/>
      <c r="L6260" s="657"/>
      <c r="M6260" s="168"/>
      <c r="N6260" s="828"/>
      <c r="O6260" s="168"/>
      <c r="P6260" s="168"/>
      <c r="AB6260" s="1129" t="str">
        <f t="shared" si="117"/>
        <v/>
      </c>
    </row>
    <row r="6261" spans="1:28" ht="12.95" customHeight="1">
      <c r="A6261" s="168"/>
      <c r="B6261" s="168"/>
      <c r="C6261" s="532"/>
      <c r="D6261" s="168"/>
      <c r="E6261" s="168"/>
      <c r="F6261" s="168"/>
      <c r="G6261" s="168"/>
      <c r="H6261" s="530"/>
      <c r="I6261" s="530"/>
      <c r="J6261" s="660"/>
      <c r="K6261" s="530"/>
      <c r="L6261" s="657"/>
      <c r="M6261" s="168"/>
      <c r="N6261" s="828"/>
      <c r="O6261" s="168"/>
      <c r="P6261" s="168"/>
      <c r="AB6261" s="1129" t="str">
        <f t="shared" si="117"/>
        <v/>
      </c>
    </row>
    <row r="6262" spans="1:28" ht="12.95" customHeight="1">
      <c r="A6262" s="168"/>
      <c r="B6262" s="168"/>
      <c r="C6262" s="532"/>
      <c r="D6262" s="168"/>
      <c r="E6262" s="168"/>
      <c r="F6262" s="168"/>
      <c r="G6262" s="168"/>
      <c r="H6262" s="530"/>
      <c r="I6262" s="530"/>
      <c r="J6262" s="660"/>
      <c r="K6262" s="530"/>
      <c r="L6262" s="657"/>
      <c r="M6262" s="168"/>
      <c r="N6262" s="828"/>
      <c r="O6262" s="168"/>
      <c r="P6262" s="168"/>
      <c r="AB6262" s="1129" t="str">
        <f t="shared" si="117"/>
        <v/>
      </c>
    </row>
    <row r="6263" spans="1:28" ht="12.95" customHeight="1">
      <c r="A6263" s="168"/>
      <c r="B6263" s="168"/>
      <c r="C6263" s="532"/>
      <c r="D6263" s="168"/>
      <c r="E6263" s="168"/>
      <c r="F6263" s="168"/>
      <c r="G6263" s="168"/>
      <c r="H6263" s="530"/>
      <c r="I6263" s="530"/>
      <c r="J6263" s="660"/>
      <c r="K6263" s="530"/>
      <c r="L6263" s="657"/>
      <c r="M6263" s="168"/>
      <c r="N6263" s="828"/>
      <c r="O6263" s="168"/>
      <c r="P6263" s="168"/>
      <c r="AB6263" s="1129" t="str">
        <f t="shared" si="117"/>
        <v/>
      </c>
    </row>
    <row r="6264" spans="1:28" ht="12.95" customHeight="1">
      <c r="A6264" s="168"/>
      <c r="B6264" s="168"/>
      <c r="C6264" s="532"/>
      <c r="D6264" s="168"/>
      <c r="E6264" s="168"/>
      <c r="F6264" s="168"/>
      <c r="G6264" s="168"/>
      <c r="H6264" s="530"/>
      <c r="I6264" s="530"/>
      <c r="J6264" s="660"/>
      <c r="K6264" s="530"/>
      <c r="L6264" s="657"/>
      <c r="M6264" s="168"/>
      <c r="N6264" s="828"/>
      <c r="O6264" s="168"/>
      <c r="P6264" s="168"/>
      <c r="AB6264" s="1129" t="str">
        <f t="shared" si="117"/>
        <v/>
      </c>
    </row>
    <row r="6265" spans="1:28" ht="12.95" customHeight="1">
      <c r="A6265" s="168"/>
      <c r="B6265" s="168"/>
      <c r="C6265" s="532"/>
      <c r="D6265" s="168"/>
      <c r="E6265" s="168"/>
      <c r="F6265" s="168"/>
      <c r="G6265" s="168"/>
      <c r="H6265" s="530"/>
      <c r="I6265" s="530"/>
      <c r="J6265" s="660"/>
      <c r="K6265" s="530"/>
      <c r="L6265" s="657"/>
      <c r="M6265" s="168"/>
      <c r="N6265" s="828"/>
      <c r="O6265" s="168"/>
      <c r="P6265" s="168"/>
      <c r="AB6265" s="1129" t="str">
        <f t="shared" si="117"/>
        <v/>
      </c>
    </row>
    <row r="6266" spans="1:28" ht="12.95" customHeight="1">
      <c r="A6266" s="168"/>
      <c r="B6266" s="168"/>
      <c r="C6266" s="532"/>
      <c r="D6266" s="168"/>
      <c r="E6266" s="168"/>
      <c r="F6266" s="168"/>
      <c r="G6266" s="168"/>
      <c r="H6266" s="530"/>
      <c r="I6266" s="530"/>
      <c r="J6266" s="660"/>
      <c r="K6266" s="530"/>
      <c r="L6266" s="657"/>
      <c r="M6266" s="168"/>
      <c r="N6266" s="828"/>
      <c r="O6266" s="168"/>
      <c r="P6266" s="168"/>
      <c r="AB6266" s="1129" t="str">
        <f t="shared" si="117"/>
        <v/>
      </c>
    </row>
    <row r="6267" spans="1:28" ht="12.95" customHeight="1">
      <c r="A6267" s="168"/>
      <c r="B6267" s="168"/>
      <c r="C6267" s="532"/>
      <c r="D6267" s="168"/>
      <c r="E6267" s="168"/>
      <c r="F6267" s="168"/>
      <c r="G6267" s="168"/>
      <c r="H6267" s="530"/>
      <c r="I6267" s="530"/>
      <c r="J6267" s="660"/>
      <c r="K6267" s="530"/>
      <c r="L6267" s="657"/>
      <c r="M6267" s="168"/>
      <c r="N6267" s="828"/>
      <c r="O6267" s="168"/>
      <c r="P6267" s="168"/>
      <c r="AB6267" s="1129" t="str">
        <f t="shared" si="117"/>
        <v/>
      </c>
    </row>
    <row r="6268" spans="1:28" ht="12.95" customHeight="1">
      <c r="A6268" s="168"/>
      <c r="B6268" s="168"/>
      <c r="C6268" s="532"/>
      <c r="D6268" s="168"/>
      <c r="E6268" s="168"/>
      <c r="F6268" s="168"/>
      <c r="G6268" s="168"/>
      <c r="H6268" s="530"/>
      <c r="I6268" s="530"/>
      <c r="J6268" s="660"/>
      <c r="K6268" s="530"/>
      <c r="L6268" s="657"/>
      <c r="M6268" s="168"/>
      <c r="N6268" s="828"/>
      <c r="O6268" s="168"/>
      <c r="P6268" s="168"/>
      <c r="AB6268" s="1129" t="str">
        <f t="shared" si="117"/>
        <v/>
      </c>
    </row>
    <row r="6269" spans="1:28" ht="12.95" customHeight="1">
      <c r="A6269" s="168"/>
      <c r="B6269" s="168"/>
      <c r="C6269" s="532"/>
      <c r="D6269" s="168"/>
      <c r="E6269" s="168"/>
      <c r="F6269" s="168"/>
      <c r="G6269" s="168"/>
      <c r="H6269" s="530"/>
      <c r="I6269" s="530"/>
      <c r="J6269" s="660"/>
      <c r="K6269" s="530"/>
      <c r="L6269" s="657"/>
      <c r="M6269" s="168"/>
      <c r="N6269" s="828"/>
      <c r="O6269" s="168"/>
      <c r="P6269" s="168"/>
      <c r="AB6269" s="1129" t="str">
        <f t="shared" si="117"/>
        <v/>
      </c>
    </row>
    <row r="6270" spans="1:28" ht="12.95" customHeight="1">
      <c r="A6270" s="168"/>
      <c r="B6270" s="168"/>
      <c r="C6270" s="532"/>
      <c r="D6270" s="168"/>
      <c r="E6270" s="168"/>
      <c r="F6270" s="168"/>
      <c r="G6270" s="168"/>
      <c r="H6270" s="530"/>
      <c r="I6270" s="530"/>
      <c r="J6270" s="660"/>
      <c r="K6270" s="530"/>
      <c r="L6270" s="657"/>
      <c r="M6270" s="168"/>
      <c r="N6270" s="828"/>
      <c r="O6270" s="168"/>
      <c r="P6270" s="168"/>
      <c r="AB6270" s="1129" t="str">
        <f t="shared" si="117"/>
        <v/>
      </c>
    </row>
    <row r="6271" spans="1:28" ht="12.95" customHeight="1">
      <c r="A6271" s="168"/>
      <c r="B6271" s="168"/>
      <c r="C6271" s="532"/>
      <c r="D6271" s="168"/>
      <c r="E6271" s="168"/>
      <c r="F6271" s="168"/>
      <c r="G6271" s="168"/>
      <c r="H6271" s="530"/>
      <c r="I6271" s="530"/>
      <c r="J6271" s="660"/>
      <c r="K6271" s="530"/>
      <c r="L6271" s="657"/>
      <c r="M6271" s="168"/>
      <c r="N6271" s="828"/>
      <c r="O6271" s="168"/>
      <c r="P6271" s="168"/>
      <c r="AB6271" s="1129" t="str">
        <f t="shared" si="117"/>
        <v/>
      </c>
    </row>
    <row r="6272" spans="1:28" ht="12.95" customHeight="1">
      <c r="A6272" s="168"/>
      <c r="B6272" s="168"/>
      <c r="C6272" s="532"/>
      <c r="D6272" s="168"/>
      <c r="E6272" s="168"/>
      <c r="F6272" s="168"/>
      <c r="G6272" s="168"/>
      <c r="H6272" s="530"/>
      <c r="I6272" s="530"/>
      <c r="J6272" s="660"/>
      <c r="K6272" s="530"/>
      <c r="L6272" s="657"/>
      <c r="M6272" s="168"/>
      <c r="N6272" s="828"/>
      <c r="O6272" s="168"/>
      <c r="P6272" s="168"/>
      <c r="AB6272" s="1129" t="str">
        <f t="shared" si="117"/>
        <v/>
      </c>
    </row>
    <row r="6273" spans="1:28" ht="12.95" customHeight="1">
      <c r="A6273" s="168"/>
      <c r="B6273" s="168"/>
      <c r="C6273" s="532"/>
      <c r="D6273" s="168"/>
      <c r="E6273" s="168"/>
      <c r="F6273" s="168"/>
      <c r="G6273" s="168"/>
      <c r="H6273" s="530"/>
      <c r="I6273" s="530"/>
      <c r="J6273" s="660"/>
      <c r="K6273" s="530"/>
      <c r="L6273" s="657"/>
      <c r="M6273" s="168"/>
      <c r="N6273" s="828"/>
      <c r="O6273" s="168"/>
      <c r="P6273" s="168"/>
      <c r="AB6273" s="1129" t="str">
        <f t="shared" si="117"/>
        <v/>
      </c>
    </row>
    <row r="6274" spans="1:28" ht="12.95" customHeight="1">
      <c r="A6274" s="168"/>
      <c r="B6274" s="168"/>
      <c r="C6274" s="532"/>
      <c r="D6274" s="168"/>
      <c r="E6274" s="168"/>
      <c r="F6274" s="168"/>
      <c r="G6274" s="168"/>
      <c r="H6274" s="530"/>
      <c r="I6274" s="530"/>
      <c r="J6274" s="660"/>
      <c r="K6274" s="530"/>
      <c r="L6274" s="657"/>
      <c r="M6274" s="168"/>
      <c r="N6274" s="828"/>
      <c r="O6274" s="168"/>
      <c r="P6274" s="168"/>
      <c r="AB6274" s="1129" t="str">
        <f t="shared" si="117"/>
        <v/>
      </c>
    </row>
    <row r="6275" spans="1:28" ht="12.95" customHeight="1">
      <c r="A6275" s="168"/>
      <c r="B6275" s="168"/>
      <c r="C6275" s="532"/>
      <c r="D6275" s="168"/>
      <c r="E6275" s="168"/>
      <c r="F6275" s="168"/>
      <c r="G6275" s="168"/>
      <c r="H6275" s="530"/>
      <c r="I6275" s="530"/>
      <c r="J6275" s="660"/>
      <c r="K6275" s="530"/>
      <c r="L6275" s="657"/>
      <c r="M6275" s="168"/>
      <c r="N6275" s="828"/>
      <c r="O6275" s="168"/>
      <c r="P6275" s="168"/>
      <c r="AB6275" s="1129" t="str">
        <f t="shared" si="117"/>
        <v/>
      </c>
    </row>
    <row r="6276" spans="1:28" ht="12.95" customHeight="1">
      <c r="A6276" s="168"/>
      <c r="B6276" s="168"/>
      <c r="C6276" s="532"/>
      <c r="D6276" s="168"/>
      <c r="E6276" s="168"/>
      <c r="F6276" s="168"/>
      <c r="G6276" s="168"/>
      <c r="H6276" s="530"/>
      <c r="I6276" s="530"/>
      <c r="J6276" s="660"/>
      <c r="K6276" s="530"/>
      <c r="L6276" s="657"/>
      <c r="M6276" s="168"/>
      <c r="N6276" s="828"/>
      <c r="O6276" s="168"/>
      <c r="P6276" s="168"/>
      <c r="AB6276" s="1129" t="str">
        <f t="shared" si="117"/>
        <v/>
      </c>
    </row>
    <row r="6277" spans="1:28" ht="12.95" customHeight="1">
      <c r="A6277" s="168"/>
      <c r="B6277" s="168"/>
      <c r="C6277" s="532"/>
      <c r="D6277" s="168"/>
      <c r="E6277" s="168"/>
      <c r="F6277" s="168"/>
      <c r="G6277" s="168"/>
      <c r="H6277" s="530"/>
      <c r="I6277" s="530"/>
      <c r="J6277" s="660"/>
      <c r="K6277" s="530"/>
      <c r="L6277" s="657"/>
      <c r="M6277" s="168"/>
      <c r="N6277" s="828"/>
      <c r="O6277" s="168"/>
      <c r="P6277" s="168"/>
      <c r="AB6277" s="1129" t="str">
        <f t="shared" si="117"/>
        <v/>
      </c>
    </row>
    <row r="6278" spans="1:28" ht="12.95" customHeight="1">
      <c r="A6278" s="168"/>
      <c r="B6278" s="168"/>
      <c r="C6278" s="532"/>
      <c r="D6278" s="168"/>
      <c r="E6278" s="168"/>
      <c r="F6278" s="168"/>
      <c r="G6278" s="168"/>
      <c r="H6278" s="530"/>
      <c r="I6278" s="530"/>
      <c r="J6278" s="660"/>
      <c r="K6278" s="530"/>
      <c r="L6278" s="657"/>
      <c r="M6278" s="168"/>
      <c r="N6278" s="828"/>
      <c r="O6278" s="168"/>
      <c r="P6278" s="168"/>
      <c r="AB6278" s="1129" t="str">
        <f t="shared" si="117"/>
        <v/>
      </c>
    </row>
    <row r="6279" spans="1:28" ht="12.95" customHeight="1">
      <c r="A6279" s="168"/>
      <c r="B6279" s="168"/>
      <c r="C6279" s="532"/>
      <c r="D6279" s="168"/>
      <c r="E6279" s="168"/>
      <c r="F6279" s="168"/>
      <c r="G6279" s="168"/>
      <c r="H6279" s="530"/>
      <c r="I6279" s="530"/>
      <c r="J6279" s="660"/>
      <c r="K6279" s="530"/>
      <c r="L6279" s="657"/>
      <c r="M6279" s="168"/>
      <c r="N6279" s="828"/>
      <c r="O6279" s="168"/>
      <c r="P6279" s="168"/>
      <c r="AB6279" s="1129" t="str">
        <f t="shared" si="117"/>
        <v/>
      </c>
    </row>
    <row r="6280" spans="1:28" ht="12.95" customHeight="1">
      <c r="A6280" s="168"/>
      <c r="B6280" s="168"/>
      <c r="C6280" s="532"/>
      <c r="D6280" s="168"/>
      <c r="E6280" s="168"/>
      <c r="F6280" s="168"/>
      <c r="G6280" s="168"/>
      <c r="H6280" s="530"/>
      <c r="I6280" s="530"/>
      <c r="J6280" s="660"/>
      <c r="K6280" s="530"/>
      <c r="L6280" s="657"/>
      <c r="M6280" s="168"/>
      <c r="N6280" s="828"/>
      <c r="O6280" s="168"/>
      <c r="P6280" s="168"/>
      <c r="AB6280" s="1129" t="str">
        <f t="shared" si="117"/>
        <v/>
      </c>
    </row>
    <row r="6281" spans="1:28" ht="12.95" customHeight="1">
      <c r="A6281" s="168"/>
      <c r="B6281" s="168"/>
      <c r="C6281" s="532"/>
      <c r="D6281" s="168"/>
      <c r="E6281" s="168"/>
      <c r="F6281" s="168"/>
      <c r="G6281" s="168"/>
      <c r="H6281" s="530"/>
      <c r="I6281" s="530"/>
      <c r="J6281" s="660"/>
      <c r="K6281" s="530"/>
      <c r="L6281" s="657"/>
      <c r="M6281" s="168"/>
      <c r="N6281" s="828"/>
      <c r="O6281" s="168"/>
      <c r="P6281" s="168"/>
      <c r="AB6281" s="1129" t="str">
        <f t="shared" si="117"/>
        <v/>
      </c>
    </row>
    <row r="6282" spans="1:28" ht="12.95" customHeight="1">
      <c r="A6282" s="168"/>
      <c r="B6282" s="168"/>
      <c r="C6282" s="532"/>
      <c r="D6282" s="168"/>
      <c r="E6282" s="168"/>
      <c r="F6282" s="168"/>
      <c r="G6282" s="168"/>
      <c r="H6282" s="530"/>
      <c r="I6282" s="530"/>
      <c r="J6282" s="660"/>
      <c r="K6282" s="530"/>
      <c r="L6282" s="657"/>
      <c r="M6282" s="168"/>
      <c r="N6282" s="828"/>
      <c r="O6282" s="168"/>
      <c r="P6282" s="168"/>
      <c r="AB6282" s="1129" t="str">
        <f t="shared" si="117"/>
        <v/>
      </c>
    </row>
    <row r="6283" spans="1:28" ht="12.95" customHeight="1">
      <c r="A6283" s="168"/>
      <c r="B6283" s="168"/>
      <c r="C6283" s="532"/>
      <c r="D6283" s="168"/>
      <c r="E6283" s="168"/>
      <c r="F6283" s="168"/>
      <c r="G6283" s="168"/>
      <c r="H6283" s="530"/>
      <c r="I6283" s="530"/>
      <c r="J6283" s="660"/>
      <c r="K6283" s="530"/>
      <c r="L6283" s="657"/>
      <c r="M6283" s="168"/>
      <c r="N6283" s="828"/>
      <c r="O6283" s="168"/>
      <c r="P6283" s="168"/>
      <c r="AB6283" s="1129" t="str">
        <f t="shared" ref="AB6283:AB6346" si="118">IF(TRIM(A6283)="","",CONCATENATE(TRIM(D6283),TRIM(E6283)))</f>
        <v/>
      </c>
    </row>
    <row r="6284" spans="1:28" ht="12.95" customHeight="1">
      <c r="A6284" s="168"/>
      <c r="B6284" s="168"/>
      <c r="C6284" s="532"/>
      <c r="D6284" s="168"/>
      <c r="E6284" s="168"/>
      <c r="F6284" s="168"/>
      <c r="G6284" s="168"/>
      <c r="H6284" s="530"/>
      <c r="I6284" s="530"/>
      <c r="J6284" s="660"/>
      <c r="K6284" s="530"/>
      <c r="L6284" s="657"/>
      <c r="M6284" s="168"/>
      <c r="N6284" s="828"/>
      <c r="O6284" s="168"/>
      <c r="P6284" s="168"/>
      <c r="AB6284" s="1129" t="str">
        <f t="shared" si="118"/>
        <v/>
      </c>
    </row>
    <row r="6285" spans="1:28" ht="12.95" customHeight="1">
      <c r="A6285" s="168"/>
      <c r="B6285" s="168"/>
      <c r="C6285" s="532"/>
      <c r="D6285" s="168"/>
      <c r="E6285" s="168"/>
      <c r="F6285" s="168"/>
      <c r="G6285" s="168"/>
      <c r="H6285" s="530"/>
      <c r="I6285" s="530"/>
      <c r="J6285" s="660"/>
      <c r="K6285" s="530"/>
      <c r="L6285" s="657"/>
      <c r="M6285" s="168"/>
      <c r="N6285" s="828"/>
      <c r="O6285" s="168"/>
      <c r="P6285" s="168"/>
      <c r="AB6285" s="1129" t="str">
        <f t="shared" si="118"/>
        <v/>
      </c>
    </row>
    <row r="6286" spans="1:28" ht="12.95" customHeight="1">
      <c r="A6286" s="168"/>
      <c r="B6286" s="168"/>
      <c r="C6286" s="532"/>
      <c r="D6286" s="168"/>
      <c r="E6286" s="168"/>
      <c r="F6286" s="168"/>
      <c r="G6286" s="168"/>
      <c r="H6286" s="530"/>
      <c r="I6286" s="530"/>
      <c r="J6286" s="660"/>
      <c r="K6286" s="530"/>
      <c r="L6286" s="657"/>
      <c r="M6286" s="168"/>
      <c r="N6286" s="828"/>
      <c r="O6286" s="168"/>
      <c r="P6286" s="168"/>
      <c r="AB6286" s="1129" t="str">
        <f t="shared" si="118"/>
        <v/>
      </c>
    </row>
    <row r="6287" spans="1:28" ht="12.95" customHeight="1">
      <c r="A6287" s="168"/>
      <c r="B6287" s="168"/>
      <c r="C6287" s="532"/>
      <c r="D6287" s="168"/>
      <c r="E6287" s="168"/>
      <c r="F6287" s="168"/>
      <c r="G6287" s="168"/>
      <c r="H6287" s="530"/>
      <c r="I6287" s="530"/>
      <c r="J6287" s="660"/>
      <c r="K6287" s="530"/>
      <c r="L6287" s="657"/>
      <c r="M6287" s="168"/>
      <c r="N6287" s="828"/>
      <c r="O6287" s="168"/>
      <c r="P6287" s="168"/>
      <c r="AB6287" s="1129" t="str">
        <f t="shared" si="118"/>
        <v/>
      </c>
    </row>
    <row r="6288" spans="1:28" ht="12.95" customHeight="1">
      <c r="A6288" s="168"/>
      <c r="B6288" s="168"/>
      <c r="C6288" s="532"/>
      <c r="D6288" s="168"/>
      <c r="E6288" s="168"/>
      <c r="F6288" s="168"/>
      <c r="G6288" s="168"/>
      <c r="H6288" s="530"/>
      <c r="I6288" s="530"/>
      <c r="J6288" s="660"/>
      <c r="K6288" s="530"/>
      <c r="L6288" s="657"/>
      <c r="M6288" s="168"/>
      <c r="N6288" s="828"/>
      <c r="O6288" s="168"/>
      <c r="P6288" s="168"/>
      <c r="AB6288" s="1129" t="str">
        <f t="shared" si="118"/>
        <v/>
      </c>
    </row>
    <row r="6289" spans="1:28" ht="12.95" customHeight="1">
      <c r="A6289" s="168"/>
      <c r="B6289" s="168"/>
      <c r="C6289" s="532"/>
      <c r="D6289" s="168"/>
      <c r="E6289" s="168"/>
      <c r="F6289" s="168"/>
      <c r="G6289" s="168"/>
      <c r="H6289" s="530"/>
      <c r="I6289" s="530"/>
      <c r="J6289" s="660"/>
      <c r="K6289" s="530"/>
      <c r="L6289" s="657"/>
      <c r="M6289" s="168"/>
      <c r="N6289" s="828"/>
      <c r="O6289" s="168"/>
      <c r="P6289" s="168"/>
      <c r="AB6289" s="1129" t="str">
        <f t="shared" si="118"/>
        <v/>
      </c>
    </row>
    <row r="6290" spans="1:28" ht="12.95" customHeight="1">
      <c r="A6290" s="168"/>
      <c r="B6290" s="168"/>
      <c r="C6290" s="532"/>
      <c r="D6290" s="168"/>
      <c r="E6290" s="168"/>
      <c r="F6290" s="168"/>
      <c r="G6290" s="168"/>
      <c r="H6290" s="530"/>
      <c r="I6290" s="530"/>
      <c r="J6290" s="660"/>
      <c r="K6290" s="530"/>
      <c r="L6290" s="657"/>
      <c r="M6290" s="168"/>
      <c r="N6290" s="828"/>
      <c r="O6290" s="168"/>
      <c r="P6290" s="168"/>
      <c r="AB6290" s="1129" t="str">
        <f t="shared" si="118"/>
        <v/>
      </c>
    </row>
    <row r="6291" spans="1:28" ht="12.95" customHeight="1">
      <c r="A6291" s="168"/>
      <c r="B6291" s="168"/>
      <c r="C6291" s="532"/>
      <c r="D6291" s="168"/>
      <c r="E6291" s="168"/>
      <c r="F6291" s="168"/>
      <c r="G6291" s="168"/>
      <c r="H6291" s="530"/>
      <c r="I6291" s="530"/>
      <c r="J6291" s="660"/>
      <c r="K6291" s="530"/>
      <c r="L6291" s="657"/>
      <c r="M6291" s="168"/>
      <c r="N6291" s="828"/>
      <c r="O6291" s="168"/>
      <c r="P6291" s="168"/>
      <c r="AB6291" s="1129" t="str">
        <f t="shared" si="118"/>
        <v/>
      </c>
    </row>
    <row r="6292" spans="1:28" ht="12.95" customHeight="1">
      <c r="A6292" s="168"/>
      <c r="B6292" s="168"/>
      <c r="C6292" s="532"/>
      <c r="D6292" s="168"/>
      <c r="E6292" s="168"/>
      <c r="F6292" s="168"/>
      <c r="G6292" s="168"/>
      <c r="H6292" s="530"/>
      <c r="I6292" s="530"/>
      <c r="J6292" s="660"/>
      <c r="K6292" s="530"/>
      <c r="L6292" s="657"/>
      <c r="M6292" s="168"/>
      <c r="N6292" s="828"/>
      <c r="O6292" s="168"/>
      <c r="P6292" s="168"/>
      <c r="AB6292" s="1129" t="str">
        <f t="shared" si="118"/>
        <v/>
      </c>
    </row>
    <row r="6293" spans="1:28" ht="12.95" customHeight="1">
      <c r="A6293" s="168"/>
      <c r="B6293" s="168"/>
      <c r="C6293" s="532"/>
      <c r="D6293" s="168"/>
      <c r="E6293" s="168"/>
      <c r="F6293" s="168"/>
      <c r="G6293" s="168"/>
      <c r="H6293" s="530"/>
      <c r="I6293" s="530"/>
      <c r="J6293" s="660"/>
      <c r="K6293" s="530"/>
      <c r="L6293" s="657"/>
      <c r="M6293" s="168"/>
      <c r="N6293" s="828"/>
      <c r="O6293" s="168"/>
      <c r="P6293" s="168"/>
      <c r="AB6293" s="1129" t="str">
        <f t="shared" si="118"/>
        <v/>
      </c>
    </row>
    <row r="6294" spans="1:28" ht="12.95" customHeight="1">
      <c r="A6294" s="168"/>
      <c r="B6294" s="168"/>
      <c r="C6294" s="532"/>
      <c r="D6294" s="168"/>
      <c r="E6294" s="168"/>
      <c r="F6294" s="168"/>
      <c r="G6294" s="168"/>
      <c r="H6294" s="530"/>
      <c r="I6294" s="530"/>
      <c r="J6294" s="660"/>
      <c r="K6294" s="530"/>
      <c r="L6294" s="657"/>
      <c r="M6294" s="168"/>
      <c r="N6294" s="828"/>
      <c r="O6294" s="168"/>
      <c r="P6294" s="168"/>
      <c r="AB6294" s="1129" t="str">
        <f t="shared" si="118"/>
        <v/>
      </c>
    </row>
    <row r="6295" spans="1:28" ht="12.95" customHeight="1">
      <c r="A6295" s="168"/>
      <c r="B6295" s="168"/>
      <c r="C6295" s="532"/>
      <c r="D6295" s="168"/>
      <c r="E6295" s="168"/>
      <c r="F6295" s="168"/>
      <c r="G6295" s="168"/>
      <c r="H6295" s="530"/>
      <c r="I6295" s="530"/>
      <c r="J6295" s="660"/>
      <c r="K6295" s="530"/>
      <c r="L6295" s="657"/>
      <c r="M6295" s="168"/>
      <c r="N6295" s="828"/>
      <c r="O6295" s="168"/>
      <c r="P6295" s="168"/>
      <c r="AB6295" s="1129" t="str">
        <f t="shared" si="118"/>
        <v/>
      </c>
    </row>
    <row r="6296" spans="1:28" ht="12.95" customHeight="1">
      <c r="A6296" s="168"/>
      <c r="B6296" s="168"/>
      <c r="C6296" s="532"/>
      <c r="D6296" s="168"/>
      <c r="E6296" s="168"/>
      <c r="F6296" s="168"/>
      <c r="G6296" s="168"/>
      <c r="H6296" s="530"/>
      <c r="I6296" s="530"/>
      <c r="J6296" s="660"/>
      <c r="K6296" s="530"/>
      <c r="L6296" s="657"/>
      <c r="M6296" s="168"/>
      <c r="N6296" s="828"/>
      <c r="O6296" s="168"/>
      <c r="P6296" s="168"/>
      <c r="AB6296" s="1129" t="str">
        <f t="shared" si="118"/>
        <v/>
      </c>
    </row>
    <row r="6297" spans="1:28" ht="12.95" customHeight="1">
      <c r="A6297" s="168"/>
      <c r="B6297" s="168"/>
      <c r="C6297" s="532"/>
      <c r="D6297" s="168"/>
      <c r="E6297" s="168"/>
      <c r="F6297" s="168"/>
      <c r="G6297" s="168"/>
      <c r="H6297" s="530"/>
      <c r="I6297" s="530"/>
      <c r="J6297" s="660"/>
      <c r="K6297" s="530"/>
      <c r="L6297" s="657"/>
      <c r="M6297" s="168"/>
      <c r="N6297" s="828"/>
      <c r="O6297" s="168"/>
      <c r="P6297" s="168"/>
      <c r="AB6297" s="1129" t="str">
        <f t="shared" si="118"/>
        <v/>
      </c>
    </row>
    <row r="6298" spans="1:28" ht="12.95" customHeight="1">
      <c r="A6298" s="168"/>
      <c r="B6298" s="168"/>
      <c r="C6298" s="532"/>
      <c r="D6298" s="168"/>
      <c r="E6298" s="168"/>
      <c r="F6298" s="168"/>
      <c r="G6298" s="168"/>
      <c r="H6298" s="530"/>
      <c r="I6298" s="530"/>
      <c r="J6298" s="660"/>
      <c r="K6298" s="530"/>
      <c r="L6298" s="657"/>
      <c r="M6298" s="168"/>
      <c r="N6298" s="828"/>
      <c r="O6298" s="168"/>
      <c r="P6298" s="168"/>
      <c r="AB6298" s="1129" t="str">
        <f t="shared" si="118"/>
        <v/>
      </c>
    </row>
    <row r="6299" spans="1:28" ht="12.95" customHeight="1">
      <c r="A6299" s="168"/>
      <c r="B6299" s="168"/>
      <c r="C6299" s="532"/>
      <c r="D6299" s="168"/>
      <c r="E6299" s="168"/>
      <c r="F6299" s="168"/>
      <c r="G6299" s="168"/>
      <c r="H6299" s="530"/>
      <c r="I6299" s="530"/>
      <c r="J6299" s="660"/>
      <c r="K6299" s="530"/>
      <c r="L6299" s="657"/>
      <c r="M6299" s="168"/>
      <c r="N6299" s="828"/>
      <c r="O6299" s="168"/>
      <c r="P6299" s="168"/>
      <c r="AB6299" s="1129" t="str">
        <f t="shared" si="118"/>
        <v/>
      </c>
    </row>
    <row r="6300" spans="1:28" ht="12.95" customHeight="1">
      <c r="A6300" s="168"/>
      <c r="B6300" s="168"/>
      <c r="C6300" s="532"/>
      <c r="D6300" s="168"/>
      <c r="E6300" s="168"/>
      <c r="F6300" s="168"/>
      <c r="G6300" s="168"/>
      <c r="H6300" s="530"/>
      <c r="I6300" s="530"/>
      <c r="J6300" s="660"/>
      <c r="K6300" s="530"/>
      <c r="L6300" s="657"/>
      <c r="M6300" s="168"/>
      <c r="N6300" s="828"/>
      <c r="O6300" s="168"/>
      <c r="P6300" s="168"/>
      <c r="AB6300" s="1129" t="str">
        <f t="shared" si="118"/>
        <v/>
      </c>
    </row>
    <row r="6301" spans="1:28" ht="12.95" customHeight="1">
      <c r="A6301" s="168"/>
      <c r="B6301" s="168"/>
      <c r="C6301" s="532"/>
      <c r="D6301" s="168"/>
      <c r="E6301" s="168"/>
      <c r="F6301" s="168"/>
      <c r="G6301" s="168"/>
      <c r="H6301" s="530"/>
      <c r="I6301" s="530"/>
      <c r="J6301" s="660"/>
      <c r="K6301" s="530"/>
      <c r="L6301" s="657"/>
      <c r="M6301" s="168"/>
      <c r="N6301" s="828"/>
      <c r="O6301" s="168"/>
      <c r="P6301" s="168"/>
      <c r="AB6301" s="1129" t="str">
        <f t="shared" si="118"/>
        <v/>
      </c>
    </row>
    <row r="6302" spans="1:28" ht="12.95" customHeight="1">
      <c r="A6302" s="168"/>
      <c r="B6302" s="168"/>
      <c r="C6302" s="532"/>
      <c r="D6302" s="168"/>
      <c r="E6302" s="168"/>
      <c r="F6302" s="168"/>
      <c r="G6302" s="168"/>
      <c r="H6302" s="530"/>
      <c r="I6302" s="530"/>
      <c r="J6302" s="660"/>
      <c r="K6302" s="530"/>
      <c r="L6302" s="657"/>
      <c r="M6302" s="168"/>
      <c r="N6302" s="828"/>
      <c r="O6302" s="168"/>
      <c r="P6302" s="168"/>
      <c r="AB6302" s="1129" t="str">
        <f t="shared" si="118"/>
        <v/>
      </c>
    </row>
    <row r="6303" spans="1:28" ht="12.95" customHeight="1">
      <c r="A6303" s="168"/>
      <c r="B6303" s="168"/>
      <c r="C6303" s="532"/>
      <c r="D6303" s="168"/>
      <c r="E6303" s="168"/>
      <c r="F6303" s="168"/>
      <c r="G6303" s="168"/>
      <c r="H6303" s="530"/>
      <c r="I6303" s="530"/>
      <c r="J6303" s="660"/>
      <c r="K6303" s="530"/>
      <c r="L6303" s="657"/>
      <c r="M6303" s="168"/>
      <c r="N6303" s="828"/>
      <c r="O6303" s="168"/>
      <c r="P6303" s="168"/>
      <c r="AB6303" s="1129" t="str">
        <f t="shared" si="118"/>
        <v/>
      </c>
    </row>
    <row r="6304" spans="1:28" ht="12.95" customHeight="1">
      <c r="A6304" s="168"/>
      <c r="B6304" s="168"/>
      <c r="C6304" s="532"/>
      <c r="D6304" s="168"/>
      <c r="E6304" s="168"/>
      <c r="F6304" s="168"/>
      <c r="G6304" s="168"/>
      <c r="H6304" s="530"/>
      <c r="I6304" s="530"/>
      <c r="J6304" s="660"/>
      <c r="K6304" s="530"/>
      <c r="L6304" s="657"/>
      <c r="M6304" s="168"/>
      <c r="N6304" s="828"/>
      <c r="O6304" s="168"/>
      <c r="P6304" s="168"/>
      <c r="AB6304" s="1129" t="str">
        <f t="shared" si="118"/>
        <v/>
      </c>
    </row>
    <row r="6305" spans="1:28" ht="12.95" customHeight="1">
      <c r="A6305" s="168"/>
      <c r="B6305" s="168"/>
      <c r="C6305" s="532"/>
      <c r="D6305" s="168"/>
      <c r="E6305" s="168"/>
      <c r="F6305" s="168"/>
      <c r="G6305" s="168"/>
      <c r="H6305" s="530"/>
      <c r="I6305" s="530"/>
      <c r="J6305" s="660"/>
      <c r="K6305" s="530"/>
      <c r="L6305" s="657"/>
      <c r="M6305" s="168"/>
      <c r="N6305" s="828"/>
      <c r="O6305" s="168"/>
      <c r="P6305" s="168"/>
      <c r="AB6305" s="1129" t="str">
        <f t="shared" si="118"/>
        <v/>
      </c>
    </row>
    <row r="6306" spans="1:28" ht="12.95" customHeight="1">
      <c r="A6306" s="168"/>
      <c r="B6306" s="168"/>
      <c r="C6306" s="532"/>
      <c r="D6306" s="168"/>
      <c r="E6306" s="168"/>
      <c r="F6306" s="168"/>
      <c r="G6306" s="168"/>
      <c r="H6306" s="530"/>
      <c r="I6306" s="530"/>
      <c r="J6306" s="660"/>
      <c r="K6306" s="530"/>
      <c r="L6306" s="657"/>
      <c r="M6306" s="168"/>
      <c r="N6306" s="828"/>
      <c r="O6306" s="168"/>
      <c r="P6306" s="168"/>
      <c r="AB6306" s="1129" t="str">
        <f t="shared" si="118"/>
        <v/>
      </c>
    </row>
    <row r="6307" spans="1:28" ht="12.95" customHeight="1">
      <c r="A6307" s="168"/>
      <c r="B6307" s="168"/>
      <c r="C6307" s="532"/>
      <c r="D6307" s="168"/>
      <c r="E6307" s="168"/>
      <c r="F6307" s="168"/>
      <c r="G6307" s="168"/>
      <c r="H6307" s="530"/>
      <c r="I6307" s="530"/>
      <c r="J6307" s="660"/>
      <c r="K6307" s="530"/>
      <c r="L6307" s="657"/>
      <c r="M6307" s="168"/>
      <c r="N6307" s="828"/>
      <c r="O6307" s="168"/>
      <c r="P6307" s="168"/>
      <c r="AB6307" s="1129" t="str">
        <f t="shared" si="118"/>
        <v/>
      </c>
    </row>
    <row r="6308" spans="1:28" ht="12.95" customHeight="1">
      <c r="A6308" s="168"/>
      <c r="B6308" s="168"/>
      <c r="C6308" s="532"/>
      <c r="D6308" s="168"/>
      <c r="E6308" s="168"/>
      <c r="F6308" s="168"/>
      <c r="G6308" s="168"/>
      <c r="H6308" s="530"/>
      <c r="I6308" s="530"/>
      <c r="J6308" s="660"/>
      <c r="K6308" s="530"/>
      <c r="L6308" s="657"/>
      <c r="M6308" s="168"/>
      <c r="N6308" s="828"/>
      <c r="O6308" s="168"/>
      <c r="P6308" s="168"/>
      <c r="AB6308" s="1129" t="str">
        <f t="shared" si="118"/>
        <v/>
      </c>
    </row>
    <row r="6309" spans="1:28" ht="12.95" customHeight="1">
      <c r="A6309" s="168"/>
      <c r="B6309" s="168"/>
      <c r="C6309" s="532"/>
      <c r="D6309" s="168"/>
      <c r="E6309" s="168"/>
      <c r="F6309" s="168"/>
      <c r="G6309" s="168"/>
      <c r="H6309" s="530"/>
      <c r="I6309" s="530"/>
      <c r="J6309" s="660"/>
      <c r="K6309" s="530"/>
      <c r="L6309" s="657"/>
      <c r="M6309" s="168"/>
      <c r="N6309" s="828"/>
      <c r="O6309" s="168"/>
      <c r="P6309" s="168"/>
      <c r="AB6309" s="1129" t="str">
        <f t="shared" si="118"/>
        <v/>
      </c>
    </row>
    <row r="6310" spans="1:28" ht="12.95" customHeight="1">
      <c r="A6310" s="168"/>
      <c r="B6310" s="168"/>
      <c r="C6310" s="532"/>
      <c r="D6310" s="168"/>
      <c r="E6310" s="168"/>
      <c r="F6310" s="168"/>
      <c r="G6310" s="168"/>
      <c r="H6310" s="530"/>
      <c r="I6310" s="530"/>
      <c r="J6310" s="660"/>
      <c r="K6310" s="530"/>
      <c r="L6310" s="657"/>
      <c r="M6310" s="168"/>
      <c r="N6310" s="828"/>
      <c r="O6310" s="168"/>
      <c r="P6310" s="168"/>
      <c r="AB6310" s="1129" t="str">
        <f t="shared" si="118"/>
        <v/>
      </c>
    </row>
    <row r="6311" spans="1:28" ht="12.95" customHeight="1">
      <c r="A6311" s="168"/>
      <c r="B6311" s="168"/>
      <c r="C6311" s="532"/>
      <c r="D6311" s="168"/>
      <c r="E6311" s="168"/>
      <c r="F6311" s="168"/>
      <c r="G6311" s="168"/>
      <c r="H6311" s="530"/>
      <c r="I6311" s="530"/>
      <c r="J6311" s="660"/>
      <c r="K6311" s="530"/>
      <c r="L6311" s="657"/>
      <c r="M6311" s="168"/>
      <c r="N6311" s="828"/>
      <c r="O6311" s="168"/>
      <c r="P6311" s="168"/>
      <c r="AB6311" s="1129" t="str">
        <f t="shared" si="118"/>
        <v/>
      </c>
    </row>
    <row r="6312" spans="1:28" ht="12.95" customHeight="1">
      <c r="A6312" s="168"/>
      <c r="B6312" s="168"/>
      <c r="C6312" s="532"/>
      <c r="D6312" s="168"/>
      <c r="E6312" s="168"/>
      <c r="F6312" s="168"/>
      <c r="G6312" s="168"/>
      <c r="H6312" s="530"/>
      <c r="I6312" s="530"/>
      <c r="J6312" s="660"/>
      <c r="K6312" s="530"/>
      <c r="L6312" s="657"/>
      <c r="M6312" s="168"/>
      <c r="N6312" s="828"/>
      <c r="O6312" s="168"/>
      <c r="P6312" s="168"/>
      <c r="AB6312" s="1129" t="str">
        <f t="shared" si="118"/>
        <v/>
      </c>
    </row>
    <row r="6313" spans="1:28" ht="12.95" customHeight="1">
      <c r="A6313" s="168"/>
      <c r="B6313" s="168"/>
      <c r="C6313" s="532"/>
      <c r="D6313" s="168"/>
      <c r="E6313" s="168"/>
      <c r="F6313" s="168"/>
      <c r="G6313" s="168"/>
      <c r="H6313" s="530"/>
      <c r="I6313" s="530"/>
      <c r="J6313" s="660"/>
      <c r="K6313" s="530"/>
      <c r="L6313" s="657"/>
      <c r="M6313" s="168"/>
      <c r="N6313" s="828"/>
      <c r="O6313" s="168"/>
      <c r="P6313" s="168"/>
      <c r="AB6313" s="1129" t="str">
        <f t="shared" si="118"/>
        <v/>
      </c>
    </row>
    <row r="6314" spans="1:28" ht="12.95" customHeight="1">
      <c r="A6314" s="168"/>
      <c r="B6314" s="168"/>
      <c r="C6314" s="532"/>
      <c r="D6314" s="168"/>
      <c r="E6314" s="168"/>
      <c r="F6314" s="168"/>
      <c r="G6314" s="168"/>
      <c r="H6314" s="530"/>
      <c r="I6314" s="530"/>
      <c r="J6314" s="660"/>
      <c r="K6314" s="530"/>
      <c r="L6314" s="657"/>
      <c r="M6314" s="168"/>
      <c r="N6314" s="828"/>
      <c r="O6314" s="168"/>
      <c r="P6314" s="168"/>
      <c r="AB6314" s="1129" t="str">
        <f t="shared" si="118"/>
        <v/>
      </c>
    </row>
    <row r="6315" spans="1:28" ht="12.95" customHeight="1">
      <c r="A6315" s="168"/>
      <c r="B6315" s="168"/>
      <c r="C6315" s="532"/>
      <c r="D6315" s="168"/>
      <c r="E6315" s="168"/>
      <c r="F6315" s="168"/>
      <c r="G6315" s="168"/>
      <c r="H6315" s="530"/>
      <c r="I6315" s="530"/>
      <c r="J6315" s="660"/>
      <c r="K6315" s="530"/>
      <c r="L6315" s="657"/>
      <c r="M6315" s="168"/>
      <c r="N6315" s="828"/>
      <c r="O6315" s="168"/>
      <c r="P6315" s="168"/>
      <c r="AB6315" s="1129" t="str">
        <f t="shared" si="118"/>
        <v/>
      </c>
    </row>
    <row r="6316" spans="1:28" ht="12.95" customHeight="1">
      <c r="A6316" s="168"/>
      <c r="B6316" s="168"/>
      <c r="C6316" s="532"/>
      <c r="D6316" s="168"/>
      <c r="E6316" s="168"/>
      <c r="F6316" s="168"/>
      <c r="G6316" s="168"/>
      <c r="H6316" s="530"/>
      <c r="I6316" s="530"/>
      <c r="J6316" s="660"/>
      <c r="K6316" s="530"/>
      <c r="L6316" s="657"/>
      <c r="M6316" s="168"/>
      <c r="N6316" s="828"/>
      <c r="O6316" s="168"/>
      <c r="P6316" s="168"/>
      <c r="AB6316" s="1129" t="str">
        <f t="shared" si="118"/>
        <v/>
      </c>
    </row>
    <row r="6317" spans="1:28" ht="12.95" customHeight="1">
      <c r="A6317" s="168"/>
      <c r="B6317" s="168"/>
      <c r="C6317" s="532"/>
      <c r="D6317" s="168"/>
      <c r="E6317" s="168"/>
      <c r="F6317" s="168"/>
      <c r="G6317" s="168"/>
      <c r="H6317" s="530"/>
      <c r="I6317" s="530"/>
      <c r="J6317" s="660"/>
      <c r="K6317" s="530"/>
      <c r="L6317" s="657"/>
      <c r="M6317" s="168"/>
      <c r="N6317" s="828"/>
      <c r="O6317" s="168"/>
      <c r="P6317" s="168"/>
      <c r="AB6317" s="1129" t="str">
        <f t="shared" si="118"/>
        <v/>
      </c>
    </row>
    <row r="6318" spans="1:28" ht="12.95" customHeight="1">
      <c r="A6318" s="168"/>
      <c r="B6318" s="168"/>
      <c r="C6318" s="532"/>
      <c r="D6318" s="168"/>
      <c r="E6318" s="168"/>
      <c r="F6318" s="168"/>
      <c r="G6318" s="168"/>
      <c r="H6318" s="530"/>
      <c r="I6318" s="530"/>
      <c r="J6318" s="660"/>
      <c r="K6318" s="530"/>
      <c r="L6318" s="657"/>
      <c r="M6318" s="168"/>
      <c r="N6318" s="828"/>
      <c r="O6318" s="168"/>
      <c r="P6318" s="168"/>
      <c r="AB6318" s="1129" t="str">
        <f t="shared" si="118"/>
        <v/>
      </c>
    </row>
    <row r="6319" spans="1:28" ht="12.95" customHeight="1">
      <c r="A6319" s="168"/>
      <c r="B6319" s="168"/>
      <c r="C6319" s="532"/>
      <c r="D6319" s="168"/>
      <c r="E6319" s="168"/>
      <c r="F6319" s="168"/>
      <c r="G6319" s="168"/>
      <c r="H6319" s="530"/>
      <c r="I6319" s="530"/>
      <c r="J6319" s="660"/>
      <c r="K6319" s="530"/>
      <c r="L6319" s="657"/>
      <c r="M6319" s="168"/>
      <c r="N6319" s="828"/>
      <c r="O6319" s="168"/>
      <c r="P6319" s="168"/>
      <c r="AB6319" s="1129" t="str">
        <f t="shared" si="118"/>
        <v/>
      </c>
    </row>
    <row r="6320" spans="1:28" ht="12.95" customHeight="1">
      <c r="A6320" s="168"/>
      <c r="B6320" s="168"/>
      <c r="C6320" s="532"/>
      <c r="D6320" s="168"/>
      <c r="E6320" s="168"/>
      <c r="F6320" s="168"/>
      <c r="G6320" s="168"/>
      <c r="H6320" s="530"/>
      <c r="I6320" s="530"/>
      <c r="J6320" s="660"/>
      <c r="K6320" s="530"/>
      <c r="L6320" s="657"/>
      <c r="M6320" s="168"/>
      <c r="N6320" s="828"/>
      <c r="O6320" s="168"/>
      <c r="P6320" s="168"/>
      <c r="AB6320" s="1129" t="str">
        <f t="shared" si="118"/>
        <v/>
      </c>
    </row>
    <row r="6321" spans="1:28" ht="12.95" customHeight="1">
      <c r="A6321" s="168"/>
      <c r="B6321" s="168"/>
      <c r="C6321" s="532"/>
      <c r="D6321" s="168"/>
      <c r="E6321" s="168"/>
      <c r="F6321" s="168"/>
      <c r="G6321" s="168"/>
      <c r="H6321" s="530"/>
      <c r="I6321" s="530"/>
      <c r="J6321" s="660"/>
      <c r="K6321" s="530"/>
      <c r="L6321" s="657"/>
      <c r="M6321" s="168"/>
      <c r="N6321" s="828"/>
      <c r="O6321" s="168"/>
      <c r="P6321" s="168"/>
      <c r="AB6321" s="1129" t="str">
        <f t="shared" si="118"/>
        <v/>
      </c>
    </row>
    <row r="6322" spans="1:28" ht="12.95" customHeight="1">
      <c r="A6322" s="168"/>
      <c r="B6322" s="168"/>
      <c r="C6322" s="532"/>
      <c r="D6322" s="168"/>
      <c r="E6322" s="168"/>
      <c r="F6322" s="168"/>
      <c r="G6322" s="168"/>
      <c r="H6322" s="530"/>
      <c r="I6322" s="530"/>
      <c r="J6322" s="660"/>
      <c r="K6322" s="530"/>
      <c r="L6322" s="657"/>
      <c r="M6322" s="168"/>
      <c r="N6322" s="828"/>
      <c r="O6322" s="168"/>
      <c r="P6322" s="168"/>
      <c r="AB6322" s="1129" t="str">
        <f t="shared" si="118"/>
        <v/>
      </c>
    </row>
    <row r="6323" spans="1:28" ht="12.95" customHeight="1">
      <c r="A6323" s="168"/>
      <c r="B6323" s="168"/>
      <c r="C6323" s="532"/>
      <c r="D6323" s="168"/>
      <c r="E6323" s="168"/>
      <c r="F6323" s="168"/>
      <c r="G6323" s="168"/>
      <c r="H6323" s="530"/>
      <c r="I6323" s="530"/>
      <c r="J6323" s="660"/>
      <c r="K6323" s="530"/>
      <c r="L6323" s="657"/>
      <c r="M6323" s="168"/>
      <c r="N6323" s="828"/>
      <c r="O6323" s="168"/>
      <c r="P6323" s="168"/>
      <c r="AB6323" s="1129" t="str">
        <f t="shared" si="118"/>
        <v/>
      </c>
    </row>
    <row r="6324" spans="1:28" ht="12.95" customHeight="1">
      <c r="A6324" s="168"/>
      <c r="B6324" s="168"/>
      <c r="C6324" s="532"/>
      <c r="D6324" s="168"/>
      <c r="E6324" s="168"/>
      <c r="F6324" s="168"/>
      <c r="G6324" s="168"/>
      <c r="H6324" s="530"/>
      <c r="I6324" s="530"/>
      <c r="J6324" s="660"/>
      <c r="K6324" s="530"/>
      <c r="L6324" s="657"/>
      <c r="M6324" s="168"/>
      <c r="N6324" s="828"/>
      <c r="O6324" s="168"/>
      <c r="P6324" s="168"/>
      <c r="AB6324" s="1129" t="str">
        <f t="shared" si="118"/>
        <v/>
      </c>
    </row>
    <row r="6325" spans="1:28" ht="12.95" customHeight="1">
      <c r="A6325" s="168"/>
      <c r="B6325" s="168"/>
      <c r="C6325" s="532"/>
      <c r="D6325" s="168"/>
      <c r="E6325" s="168"/>
      <c r="F6325" s="168"/>
      <c r="G6325" s="168"/>
      <c r="H6325" s="530"/>
      <c r="I6325" s="530"/>
      <c r="J6325" s="660"/>
      <c r="K6325" s="530"/>
      <c r="L6325" s="657"/>
      <c r="M6325" s="168"/>
      <c r="N6325" s="828"/>
      <c r="O6325" s="168"/>
      <c r="P6325" s="168"/>
      <c r="AB6325" s="1129" t="str">
        <f t="shared" si="118"/>
        <v/>
      </c>
    </row>
    <row r="6326" spans="1:28" ht="12.95" customHeight="1">
      <c r="A6326" s="168"/>
      <c r="B6326" s="168"/>
      <c r="C6326" s="532"/>
      <c r="D6326" s="168"/>
      <c r="E6326" s="168"/>
      <c r="F6326" s="168"/>
      <c r="G6326" s="168"/>
      <c r="H6326" s="530"/>
      <c r="I6326" s="530"/>
      <c r="J6326" s="660"/>
      <c r="K6326" s="530"/>
      <c r="L6326" s="657"/>
      <c r="M6326" s="168"/>
      <c r="N6326" s="828"/>
      <c r="O6326" s="168"/>
      <c r="P6326" s="168"/>
      <c r="AB6326" s="1129" t="str">
        <f t="shared" si="118"/>
        <v/>
      </c>
    </row>
    <row r="6327" spans="1:28" ht="12.95" customHeight="1">
      <c r="A6327" s="168"/>
      <c r="B6327" s="168"/>
      <c r="C6327" s="532"/>
      <c r="D6327" s="168"/>
      <c r="E6327" s="168"/>
      <c r="F6327" s="168"/>
      <c r="G6327" s="168"/>
      <c r="H6327" s="530"/>
      <c r="I6327" s="530"/>
      <c r="J6327" s="660"/>
      <c r="K6327" s="530"/>
      <c r="L6327" s="657"/>
      <c r="M6327" s="168"/>
      <c r="N6327" s="828"/>
      <c r="O6327" s="168"/>
      <c r="P6327" s="168"/>
      <c r="AB6327" s="1129" t="str">
        <f t="shared" si="118"/>
        <v/>
      </c>
    </row>
    <row r="6328" spans="1:28" ht="12.95" customHeight="1">
      <c r="A6328" s="168"/>
      <c r="B6328" s="168"/>
      <c r="C6328" s="532"/>
      <c r="D6328" s="168"/>
      <c r="E6328" s="168"/>
      <c r="F6328" s="168"/>
      <c r="G6328" s="168"/>
      <c r="H6328" s="530"/>
      <c r="I6328" s="530"/>
      <c r="J6328" s="660"/>
      <c r="K6328" s="530"/>
      <c r="L6328" s="657"/>
      <c r="M6328" s="168"/>
      <c r="N6328" s="828"/>
      <c r="O6328" s="168"/>
      <c r="P6328" s="168"/>
      <c r="AB6328" s="1129" t="str">
        <f t="shared" si="118"/>
        <v/>
      </c>
    </row>
    <row r="6329" spans="1:28" ht="12.95" customHeight="1">
      <c r="A6329" s="168"/>
      <c r="B6329" s="168"/>
      <c r="C6329" s="532"/>
      <c r="D6329" s="168"/>
      <c r="E6329" s="168"/>
      <c r="F6329" s="168"/>
      <c r="G6329" s="168"/>
      <c r="H6329" s="530"/>
      <c r="I6329" s="530"/>
      <c r="J6329" s="660"/>
      <c r="K6329" s="530"/>
      <c r="L6329" s="657"/>
      <c r="M6329" s="168"/>
      <c r="N6329" s="828"/>
      <c r="O6329" s="168"/>
      <c r="P6329" s="168"/>
      <c r="AB6329" s="1129" t="str">
        <f t="shared" si="118"/>
        <v/>
      </c>
    </row>
    <row r="6330" spans="1:28" ht="12.95" customHeight="1">
      <c r="A6330" s="168"/>
      <c r="B6330" s="168"/>
      <c r="C6330" s="532"/>
      <c r="D6330" s="168"/>
      <c r="E6330" s="168"/>
      <c r="F6330" s="168"/>
      <c r="G6330" s="168"/>
      <c r="H6330" s="530"/>
      <c r="I6330" s="530"/>
      <c r="J6330" s="660"/>
      <c r="K6330" s="530"/>
      <c r="L6330" s="657"/>
      <c r="M6330" s="168"/>
      <c r="N6330" s="828"/>
      <c r="O6330" s="168"/>
      <c r="P6330" s="168"/>
      <c r="AB6330" s="1129" t="str">
        <f t="shared" si="118"/>
        <v/>
      </c>
    </row>
    <row r="6331" spans="1:28" ht="12.95" customHeight="1">
      <c r="A6331" s="168"/>
      <c r="B6331" s="168"/>
      <c r="C6331" s="532"/>
      <c r="D6331" s="168"/>
      <c r="E6331" s="168"/>
      <c r="F6331" s="168"/>
      <c r="G6331" s="168"/>
      <c r="H6331" s="530"/>
      <c r="I6331" s="530"/>
      <c r="J6331" s="660"/>
      <c r="K6331" s="530"/>
      <c r="L6331" s="657"/>
      <c r="M6331" s="168"/>
      <c r="N6331" s="828"/>
      <c r="O6331" s="168"/>
      <c r="P6331" s="168"/>
      <c r="AB6331" s="1129" t="str">
        <f t="shared" si="118"/>
        <v/>
      </c>
    </row>
    <row r="6332" spans="1:28" ht="12.95" customHeight="1">
      <c r="A6332" s="168"/>
      <c r="B6332" s="168"/>
      <c r="C6332" s="532"/>
      <c r="D6332" s="168"/>
      <c r="E6332" s="168"/>
      <c r="F6332" s="168"/>
      <c r="G6332" s="168"/>
      <c r="H6332" s="530"/>
      <c r="I6332" s="530"/>
      <c r="J6332" s="660"/>
      <c r="K6332" s="530"/>
      <c r="L6332" s="657"/>
      <c r="M6332" s="168"/>
      <c r="N6332" s="828"/>
      <c r="O6332" s="168"/>
      <c r="P6332" s="168"/>
      <c r="AB6332" s="1129" t="str">
        <f t="shared" si="118"/>
        <v/>
      </c>
    </row>
    <row r="6333" spans="1:28" ht="12.95" customHeight="1">
      <c r="A6333" s="168"/>
      <c r="B6333" s="168"/>
      <c r="C6333" s="532"/>
      <c r="D6333" s="168"/>
      <c r="E6333" s="168"/>
      <c r="F6333" s="168"/>
      <c r="G6333" s="168"/>
      <c r="H6333" s="530"/>
      <c r="I6333" s="530"/>
      <c r="J6333" s="660"/>
      <c r="K6333" s="530"/>
      <c r="L6333" s="657"/>
      <c r="M6333" s="168"/>
      <c r="N6333" s="828"/>
      <c r="O6333" s="168"/>
      <c r="P6333" s="168"/>
      <c r="AB6333" s="1129" t="str">
        <f t="shared" si="118"/>
        <v/>
      </c>
    </row>
    <row r="6334" spans="1:28" ht="12.95" customHeight="1">
      <c r="A6334" s="168"/>
      <c r="B6334" s="168"/>
      <c r="C6334" s="532"/>
      <c r="D6334" s="168"/>
      <c r="E6334" s="168"/>
      <c r="F6334" s="168"/>
      <c r="G6334" s="168"/>
      <c r="H6334" s="530"/>
      <c r="I6334" s="530"/>
      <c r="J6334" s="660"/>
      <c r="K6334" s="530"/>
      <c r="L6334" s="657"/>
      <c r="M6334" s="168"/>
      <c r="N6334" s="828"/>
      <c r="O6334" s="168"/>
      <c r="P6334" s="168"/>
      <c r="AB6334" s="1129" t="str">
        <f t="shared" si="118"/>
        <v/>
      </c>
    </row>
    <row r="6335" spans="1:28" ht="12.95" customHeight="1">
      <c r="A6335" s="168"/>
      <c r="B6335" s="168"/>
      <c r="C6335" s="532"/>
      <c r="D6335" s="168"/>
      <c r="E6335" s="168"/>
      <c r="F6335" s="168"/>
      <c r="G6335" s="168"/>
      <c r="H6335" s="530"/>
      <c r="I6335" s="530"/>
      <c r="J6335" s="660"/>
      <c r="K6335" s="530"/>
      <c r="L6335" s="657"/>
      <c r="M6335" s="168"/>
      <c r="N6335" s="828"/>
      <c r="O6335" s="168"/>
      <c r="P6335" s="168"/>
      <c r="AB6335" s="1129" t="str">
        <f t="shared" si="118"/>
        <v/>
      </c>
    </row>
    <row r="6336" spans="1:28" ht="12.95" customHeight="1">
      <c r="A6336" s="168"/>
      <c r="B6336" s="168"/>
      <c r="C6336" s="532"/>
      <c r="D6336" s="168"/>
      <c r="E6336" s="168"/>
      <c r="F6336" s="168"/>
      <c r="G6336" s="168"/>
      <c r="H6336" s="530"/>
      <c r="I6336" s="530"/>
      <c r="J6336" s="660"/>
      <c r="K6336" s="530"/>
      <c r="L6336" s="657"/>
      <c r="M6336" s="168"/>
      <c r="N6336" s="828"/>
      <c r="O6336" s="168"/>
      <c r="P6336" s="168"/>
      <c r="AB6336" s="1129" t="str">
        <f t="shared" si="118"/>
        <v/>
      </c>
    </row>
    <row r="6337" spans="1:28" ht="12.95" customHeight="1">
      <c r="A6337" s="168"/>
      <c r="B6337" s="168"/>
      <c r="C6337" s="532"/>
      <c r="D6337" s="168"/>
      <c r="E6337" s="168"/>
      <c r="F6337" s="168"/>
      <c r="G6337" s="168"/>
      <c r="H6337" s="530"/>
      <c r="I6337" s="530"/>
      <c r="J6337" s="660"/>
      <c r="K6337" s="530"/>
      <c r="L6337" s="657"/>
      <c r="M6337" s="168"/>
      <c r="N6337" s="828"/>
      <c r="O6337" s="168"/>
      <c r="P6337" s="168"/>
      <c r="AB6337" s="1129" t="str">
        <f t="shared" si="118"/>
        <v/>
      </c>
    </row>
    <row r="6338" spans="1:28" ht="12.95" customHeight="1">
      <c r="A6338" s="168"/>
      <c r="B6338" s="168"/>
      <c r="C6338" s="532"/>
      <c r="D6338" s="168"/>
      <c r="E6338" s="168"/>
      <c r="F6338" s="168"/>
      <c r="G6338" s="168"/>
      <c r="H6338" s="530"/>
      <c r="I6338" s="530"/>
      <c r="J6338" s="660"/>
      <c r="K6338" s="530"/>
      <c r="L6338" s="657"/>
      <c r="M6338" s="168"/>
      <c r="N6338" s="828"/>
      <c r="O6338" s="168"/>
      <c r="P6338" s="168"/>
      <c r="AB6338" s="1129" t="str">
        <f t="shared" si="118"/>
        <v/>
      </c>
    </row>
    <row r="6339" spans="1:28" ht="12.95" customHeight="1">
      <c r="A6339" s="168"/>
      <c r="B6339" s="168"/>
      <c r="C6339" s="532"/>
      <c r="D6339" s="168"/>
      <c r="E6339" s="168"/>
      <c r="F6339" s="168"/>
      <c r="G6339" s="168"/>
      <c r="H6339" s="530"/>
      <c r="I6339" s="530"/>
      <c r="J6339" s="660"/>
      <c r="K6339" s="530"/>
      <c r="L6339" s="657"/>
      <c r="M6339" s="168"/>
      <c r="N6339" s="828"/>
      <c r="O6339" s="168"/>
      <c r="P6339" s="168"/>
      <c r="AB6339" s="1129" t="str">
        <f t="shared" si="118"/>
        <v/>
      </c>
    </row>
    <row r="6340" spans="1:28" ht="12.95" customHeight="1">
      <c r="A6340" s="168"/>
      <c r="B6340" s="168"/>
      <c r="C6340" s="532"/>
      <c r="D6340" s="168"/>
      <c r="E6340" s="168"/>
      <c r="F6340" s="168"/>
      <c r="G6340" s="168"/>
      <c r="H6340" s="530"/>
      <c r="I6340" s="530"/>
      <c r="J6340" s="660"/>
      <c r="K6340" s="530"/>
      <c r="L6340" s="657"/>
      <c r="M6340" s="168"/>
      <c r="N6340" s="828"/>
      <c r="O6340" s="168"/>
      <c r="P6340" s="168"/>
      <c r="AB6340" s="1129" t="str">
        <f t="shared" si="118"/>
        <v/>
      </c>
    </row>
    <row r="6341" spans="1:28" ht="12.95" customHeight="1">
      <c r="A6341" s="168"/>
      <c r="B6341" s="168"/>
      <c r="C6341" s="532"/>
      <c r="D6341" s="168"/>
      <c r="E6341" s="168"/>
      <c r="F6341" s="168"/>
      <c r="G6341" s="168"/>
      <c r="H6341" s="530"/>
      <c r="I6341" s="530"/>
      <c r="J6341" s="660"/>
      <c r="K6341" s="530"/>
      <c r="L6341" s="657"/>
      <c r="M6341" s="168"/>
      <c r="N6341" s="828"/>
      <c r="O6341" s="168"/>
      <c r="P6341" s="168"/>
      <c r="AB6341" s="1129" t="str">
        <f t="shared" si="118"/>
        <v/>
      </c>
    </row>
    <row r="6342" spans="1:28" ht="12.95" customHeight="1">
      <c r="A6342" s="168"/>
      <c r="B6342" s="168"/>
      <c r="C6342" s="532"/>
      <c r="D6342" s="168"/>
      <c r="E6342" s="168"/>
      <c r="F6342" s="168"/>
      <c r="G6342" s="168"/>
      <c r="H6342" s="530"/>
      <c r="I6342" s="530"/>
      <c r="J6342" s="660"/>
      <c r="K6342" s="530"/>
      <c r="L6342" s="657"/>
      <c r="M6342" s="168"/>
      <c r="N6342" s="828"/>
      <c r="O6342" s="168"/>
      <c r="P6342" s="168"/>
      <c r="AB6342" s="1129" t="str">
        <f t="shared" si="118"/>
        <v/>
      </c>
    </row>
    <row r="6343" spans="1:28" ht="12.95" customHeight="1">
      <c r="A6343" s="168"/>
      <c r="B6343" s="168"/>
      <c r="C6343" s="532"/>
      <c r="D6343" s="168"/>
      <c r="E6343" s="168"/>
      <c r="F6343" s="168"/>
      <c r="G6343" s="168"/>
      <c r="H6343" s="530"/>
      <c r="I6343" s="530"/>
      <c r="J6343" s="660"/>
      <c r="K6343" s="530"/>
      <c r="L6343" s="657"/>
      <c r="M6343" s="168"/>
      <c r="N6343" s="828"/>
      <c r="O6343" s="168"/>
      <c r="P6343" s="168"/>
      <c r="AB6343" s="1129" t="str">
        <f t="shared" si="118"/>
        <v/>
      </c>
    </row>
    <row r="6344" spans="1:28" ht="12.95" customHeight="1">
      <c r="A6344" s="168"/>
      <c r="B6344" s="168"/>
      <c r="C6344" s="532"/>
      <c r="D6344" s="168"/>
      <c r="E6344" s="168"/>
      <c r="F6344" s="168"/>
      <c r="G6344" s="168"/>
      <c r="H6344" s="530"/>
      <c r="I6344" s="530"/>
      <c r="J6344" s="660"/>
      <c r="K6344" s="530"/>
      <c r="L6344" s="657"/>
      <c r="M6344" s="168"/>
      <c r="N6344" s="828"/>
      <c r="O6344" s="168"/>
      <c r="P6344" s="168"/>
      <c r="AB6344" s="1129" t="str">
        <f t="shared" si="118"/>
        <v/>
      </c>
    </row>
    <row r="6345" spans="1:28" ht="12.95" customHeight="1">
      <c r="A6345" s="168"/>
      <c r="B6345" s="168"/>
      <c r="C6345" s="532"/>
      <c r="D6345" s="168"/>
      <c r="E6345" s="168"/>
      <c r="F6345" s="168"/>
      <c r="G6345" s="168"/>
      <c r="H6345" s="530"/>
      <c r="I6345" s="530"/>
      <c r="J6345" s="660"/>
      <c r="K6345" s="530"/>
      <c r="L6345" s="657"/>
      <c r="M6345" s="168"/>
      <c r="N6345" s="828"/>
      <c r="O6345" s="168"/>
      <c r="P6345" s="168"/>
      <c r="AB6345" s="1129" t="str">
        <f t="shared" si="118"/>
        <v/>
      </c>
    </row>
    <row r="6346" spans="1:28" ht="12.95" customHeight="1">
      <c r="A6346" s="168"/>
      <c r="B6346" s="168"/>
      <c r="C6346" s="532"/>
      <c r="D6346" s="168"/>
      <c r="E6346" s="168"/>
      <c r="F6346" s="168"/>
      <c r="G6346" s="168"/>
      <c r="H6346" s="530"/>
      <c r="I6346" s="530"/>
      <c r="J6346" s="660"/>
      <c r="K6346" s="530"/>
      <c r="L6346" s="657"/>
      <c r="M6346" s="168"/>
      <c r="N6346" s="828"/>
      <c r="O6346" s="168"/>
      <c r="P6346" s="168"/>
      <c r="AB6346" s="1129" t="str">
        <f t="shared" si="118"/>
        <v/>
      </c>
    </row>
    <row r="6347" spans="1:28" ht="12.95" customHeight="1">
      <c r="A6347" s="168"/>
      <c r="B6347" s="168"/>
      <c r="C6347" s="532"/>
      <c r="D6347" s="168"/>
      <c r="E6347" s="168"/>
      <c r="F6347" s="168"/>
      <c r="G6347" s="168"/>
      <c r="H6347" s="530"/>
      <c r="I6347" s="530"/>
      <c r="J6347" s="660"/>
      <c r="K6347" s="530"/>
      <c r="L6347" s="657"/>
      <c r="M6347" s="168"/>
      <c r="N6347" s="828"/>
      <c r="O6347" s="168"/>
      <c r="P6347" s="168"/>
      <c r="AB6347" s="1129" t="str">
        <f t="shared" ref="AB6347:AB6410" si="119">IF(TRIM(A6347)="","",CONCATENATE(TRIM(D6347),TRIM(E6347)))</f>
        <v/>
      </c>
    </row>
    <row r="6348" spans="1:28" ht="12.95" customHeight="1">
      <c r="A6348" s="168"/>
      <c r="B6348" s="168"/>
      <c r="C6348" s="532"/>
      <c r="D6348" s="168"/>
      <c r="E6348" s="168"/>
      <c r="F6348" s="168"/>
      <c r="G6348" s="168"/>
      <c r="H6348" s="530"/>
      <c r="I6348" s="530"/>
      <c r="J6348" s="660"/>
      <c r="K6348" s="530"/>
      <c r="L6348" s="657"/>
      <c r="M6348" s="168"/>
      <c r="N6348" s="828"/>
      <c r="O6348" s="168"/>
      <c r="P6348" s="168"/>
      <c r="AB6348" s="1129" t="str">
        <f t="shared" si="119"/>
        <v/>
      </c>
    </row>
    <row r="6349" spans="1:28" ht="12.95" customHeight="1">
      <c r="A6349" s="168"/>
      <c r="B6349" s="168"/>
      <c r="C6349" s="532"/>
      <c r="D6349" s="168"/>
      <c r="E6349" s="168"/>
      <c r="F6349" s="168"/>
      <c r="G6349" s="168"/>
      <c r="H6349" s="530"/>
      <c r="I6349" s="530"/>
      <c r="J6349" s="660"/>
      <c r="K6349" s="530"/>
      <c r="L6349" s="657"/>
      <c r="M6349" s="168"/>
      <c r="N6349" s="828"/>
      <c r="O6349" s="168"/>
      <c r="P6349" s="168"/>
      <c r="AB6349" s="1129" t="str">
        <f t="shared" si="119"/>
        <v/>
      </c>
    </row>
    <row r="6350" spans="1:28" ht="12.95" customHeight="1">
      <c r="A6350" s="168"/>
      <c r="B6350" s="168"/>
      <c r="C6350" s="532"/>
      <c r="D6350" s="168"/>
      <c r="E6350" s="168"/>
      <c r="F6350" s="168"/>
      <c r="G6350" s="168"/>
      <c r="H6350" s="530"/>
      <c r="I6350" s="530"/>
      <c r="J6350" s="660"/>
      <c r="K6350" s="530"/>
      <c r="L6350" s="657"/>
      <c r="M6350" s="168"/>
      <c r="N6350" s="828"/>
      <c r="O6350" s="168"/>
      <c r="P6350" s="168"/>
      <c r="AB6350" s="1129" t="str">
        <f t="shared" si="119"/>
        <v/>
      </c>
    </row>
    <row r="6351" spans="1:28" ht="12.95" customHeight="1">
      <c r="A6351" s="168"/>
      <c r="B6351" s="168"/>
      <c r="C6351" s="532"/>
      <c r="D6351" s="168"/>
      <c r="E6351" s="168"/>
      <c r="F6351" s="168"/>
      <c r="G6351" s="168"/>
      <c r="H6351" s="530"/>
      <c r="I6351" s="530"/>
      <c r="J6351" s="660"/>
      <c r="K6351" s="530"/>
      <c r="L6351" s="657"/>
      <c r="M6351" s="168"/>
      <c r="N6351" s="828"/>
      <c r="O6351" s="168"/>
      <c r="P6351" s="168"/>
      <c r="AB6351" s="1129" t="str">
        <f t="shared" si="119"/>
        <v/>
      </c>
    </row>
    <row r="6352" spans="1:28" ht="12.95" customHeight="1">
      <c r="A6352" s="168"/>
      <c r="B6352" s="168"/>
      <c r="C6352" s="532"/>
      <c r="D6352" s="168"/>
      <c r="E6352" s="168"/>
      <c r="F6352" s="168"/>
      <c r="G6352" s="168"/>
      <c r="H6352" s="530"/>
      <c r="I6352" s="530"/>
      <c r="J6352" s="660"/>
      <c r="K6352" s="530"/>
      <c r="L6352" s="657"/>
      <c r="M6352" s="168"/>
      <c r="N6352" s="828"/>
      <c r="O6352" s="168"/>
      <c r="P6352" s="168"/>
      <c r="AB6352" s="1129" t="str">
        <f t="shared" si="119"/>
        <v/>
      </c>
    </row>
    <row r="6353" spans="1:28" ht="12.95" customHeight="1">
      <c r="A6353" s="168"/>
      <c r="B6353" s="168"/>
      <c r="C6353" s="532"/>
      <c r="D6353" s="168"/>
      <c r="E6353" s="168"/>
      <c r="F6353" s="168"/>
      <c r="G6353" s="168"/>
      <c r="H6353" s="530"/>
      <c r="I6353" s="530"/>
      <c r="J6353" s="660"/>
      <c r="K6353" s="530"/>
      <c r="L6353" s="657"/>
      <c r="M6353" s="168"/>
      <c r="N6353" s="828"/>
      <c r="O6353" s="168"/>
      <c r="P6353" s="168"/>
      <c r="AB6353" s="1129" t="str">
        <f t="shared" si="119"/>
        <v/>
      </c>
    </row>
    <row r="6354" spans="1:28" ht="12.95" customHeight="1">
      <c r="A6354" s="168"/>
      <c r="B6354" s="168"/>
      <c r="C6354" s="532"/>
      <c r="D6354" s="168"/>
      <c r="E6354" s="168"/>
      <c r="F6354" s="168"/>
      <c r="G6354" s="168"/>
      <c r="H6354" s="530"/>
      <c r="I6354" s="530"/>
      <c r="J6354" s="660"/>
      <c r="K6354" s="530"/>
      <c r="L6354" s="657"/>
      <c r="M6354" s="168"/>
      <c r="N6354" s="828"/>
      <c r="O6354" s="168"/>
      <c r="P6354" s="168"/>
      <c r="AB6354" s="1129" t="str">
        <f t="shared" si="119"/>
        <v/>
      </c>
    </row>
    <row r="6355" spans="1:28" ht="12.95" customHeight="1">
      <c r="A6355" s="168"/>
      <c r="B6355" s="168"/>
      <c r="C6355" s="532"/>
      <c r="D6355" s="168"/>
      <c r="E6355" s="168"/>
      <c r="F6355" s="168"/>
      <c r="G6355" s="168"/>
      <c r="H6355" s="530"/>
      <c r="I6355" s="530"/>
      <c r="J6355" s="660"/>
      <c r="K6355" s="530"/>
      <c r="L6355" s="657"/>
      <c r="M6355" s="168"/>
      <c r="N6355" s="828"/>
      <c r="O6355" s="168"/>
      <c r="P6355" s="168"/>
      <c r="AB6355" s="1129" t="str">
        <f t="shared" si="119"/>
        <v/>
      </c>
    </row>
    <row r="6356" spans="1:28" ht="12.95" customHeight="1">
      <c r="A6356" s="168"/>
      <c r="B6356" s="168"/>
      <c r="C6356" s="532"/>
      <c r="D6356" s="168"/>
      <c r="E6356" s="168"/>
      <c r="F6356" s="168"/>
      <c r="G6356" s="168"/>
      <c r="H6356" s="530"/>
      <c r="I6356" s="530"/>
      <c r="J6356" s="660"/>
      <c r="K6356" s="530"/>
      <c r="L6356" s="657"/>
      <c r="M6356" s="168"/>
      <c r="N6356" s="828"/>
      <c r="O6356" s="168"/>
      <c r="P6356" s="168"/>
      <c r="AB6356" s="1129" t="str">
        <f t="shared" si="119"/>
        <v/>
      </c>
    </row>
    <row r="6357" spans="1:28" ht="12.95" customHeight="1">
      <c r="A6357" s="168"/>
      <c r="B6357" s="168"/>
      <c r="C6357" s="532"/>
      <c r="D6357" s="168"/>
      <c r="E6357" s="168"/>
      <c r="F6357" s="168"/>
      <c r="G6357" s="168"/>
      <c r="H6357" s="530"/>
      <c r="I6357" s="530"/>
      <c r="J6357" s="660"/>
      <c r="K6357" s="530"/>
      <c r="L6357" s="657"/>
      <c r="M6357" s="168"/>
      <c r="N6357" s="828"/>
      <c r="O6357" s="168"/>
      <c r="P6357" s="168"/>
      <c r="AB6357" s="1129" t="str">
        <f t="shared" si="119"/>
        <v/>
      </c>
    </row>
    <row r="6358" spans="1:28" ht="12.95" customHeight="1">
      <c r="A6358" s="168"/>
      <c r="B6358" s="168"/>
      <c r="C6358" s="532"/>
      <c r="D6358" s="168"/>
      <c r="E6358" s="168"/>
      <c r="F6358" s="168"/>
      <c r="G6358" s="168"/>
      <c r="H6358" s="530"/>
      <c r="I6358" s="530"/>
      <c r="J6358" s="660"/>
      <c r="K6358" s="530"/>
      <c r="L6358" s="657"/>
      <c r="M6358" s="168"/>
      <c r="N6358" s="828"/>
      <c r="O6358" s="168"/>
      <c r="P6358" s="168"/>
      <c r="AB6358" s="1129" t="str">
        <f t="shared" si="119"/>
        <v/>
      </c>
    </row>
    <row r="6359" spans="1:28" ht="12.95" customHeight="1">
      <c r="A6359" s="168"/>
      <c r="B6359" s="168"/>
      <c r="C6359" s="532"/>
      <c r="D6359" s="168"/>
      <c r="E6359" s="168"/>
      <c r="F6359" s="168"/>
      <c r="G6359" s="168"/>
      <c r="H6359" s="530"/>
      <c r="I6359" s="530"/>
      <c r="J6359" s="660"/>
      <c r="K6359" s="530"/>
      <c r="L6359" s="657"/>
      <c r="M6359" s="168"/>
      <c r="N6359" s="828"/>
      <c r="O6359" s="168"/>
      <c r="P6359" s="168"/>
      <c r="AB6359" s="1129" t="str">
        <f t="shared" si="119"/>
        <v/>
      </c>
    </row>
    <row r="6360" spans="1:28" ht="12.95" customHeight="1">
      <c r="A6360" s="168"/>
      <c r="B6360" s="168"/>
      <c r="C6360" s="532"/>
      <c r="D6360" s="168"/>
      <c r="E6360" s="168"/>
      <c r="F6360" s="168"/>
      <c r="G6360" s="168"/>
      <c r="H6360" s="530"/>
      <c r="I6360" s="530"/>
      <c r="J6360" s="660"/>
      <c r="K6360" s="530"/>
      <c r="L6360" s="657"/>
      <c r="M6360" s="168"/>
      <c r="N6360" s="828"/>
      <c r="O6360" s="168"/>
      <c r="P6360" s="168"/>
      <c r="AB6360" s="1129" t="str">
        <f t="shared" si="119"/>
        <v/>
      </c>
    </row>
    <row r="6361" spans="1:28" ht="12.95" customHeight="1">
      <c r="A6361" s="168"/>
      <c r="B6361" s="168"/>
      <c r="C6361" s="532"/>
      <c r="D6361" s="168"/>
      <c r="E6361" s="168"/>
      <c r="F6361" s="168"/>
      <c r="G6361" s="168"/>
      <c r="H6361" s="530"/>
      <c r="I6361" s="530"/>
      <c r="J6361" s="660"/>
      <c r="K6361" s="530"/>
      <c r="L6361" s="657"/>
      <c r="M6361" s="168"/>
      <c r="N6361" s="828"/>
      <c r="O6361" s="168"/>
      <c r="P6361" s="168"/>
      <c r="AB6361" s="1129" t="str">
        <f t="shared" si="119"/>
        <v/>
      </c>
    </row>
    <row r="6362" spans="1:28" ht="12.95" customHeight="1">
      <c r="A6362" s="168"/>
      <c r="B6362" s="168"/>
      <c r="C6362" s="532"/>
      <c r="D6362" s="168"/>
      <c r="E6362" s="168"/>
      <c r="F6362" s="168"/>
      <c r="G6362" s="168"/>
      <c r="H6362" s="530"/>
      <c r="I6362" s="530"/>
      <c r="J6362" s="660"/>
      <c r="K6362" s="530"/>
      <c r="L6362" s="657"/>
      <c r="M6362" s="168"/>
      <c r="N6362" s="828"/>
      <c r="O6362" s="168"/>
      <c r="P6362" s="168"/>
      <c r="AB6362" s="1129" t="str">
        <f t="shared" si="119"/>
        <v/>
      </c>
    </row>
    <row r="6363" spans="1:28" ht="12.95" customHeight="1">
      <c r="A6363" s="168"/>
      <c r="B6363" s="168"/>
      <c r="C6363" s="532"/>
      <c r="D6363" s="168"/>
      <c r="E6363" s="168"/>
      <c r="F6363" s="168"/>
      <c r="G6363" s="168"/>
      <c r="H6363" s="530"/>
      <c r="I6363" s="530"/>
      <c r="J6363" s="660"/>
      <c r="K6363" s="530"/>
      <c r="L6363" s="657"/>
      <c r="M6363" s="168"/>
      <c r="N6363" s="828"/>
      <c r="O6363" s="168"/>
      <c r="P6363" s="168"/>
      <c r="AB6363" s="1129" t="str">
        <f t="shared" si="119"/>
        <v/>
      </c>
    </row>
    <row r="6364" spans="1:28" ht="12.95" customHeight="1">
      <c r="A6364" s="168"/>
      <c r="B6364" s="168"/>
      <c r="C6364" s="532"/>
      <c r="D6364" s="168"/>
      <c r="E6364" s="168"/>
      <c r="F6364" s="168"/>
      <c r="G6364" s="168"/>
      <c r="H6364" s="530"/>
      <c r="I6364" s="530"/>
      <c r="J6364" s="660"/>
      <c r="K6364" s="530"/>
      <c r="L6364" s="657"/>
      <c r="M6364" s="168"/>
      <c r="N6364" s="828"/>
      <c r="O6364" s="168"/>
      <c r="P6364" s="168"/>
      <c r="AB6364" s="1129" t="str">
        <f t="shared" si="119"/>
        <v/>
      </c>
    </row>
    <row r="6365" spans="1:28" ht="12.95" customHeight="1">
      <c r="A6365" s="168"/>
      <c r="B6365" s="168"/>
      <c r="C6365" s="532"/>
      <c r="D6365" s="168"/>
      <c r="E6365" s="168"/>
      <c r="F6365" s="168"/>
      <c r="G6365" s="168"/>
      <c r="H6365" s="530"/>
      <c r="I6365" s="530"/>
      <c r="J6365" s="660"/>
      <c r="K6365" s="530"/>
      <c r="L6365" s="657"/>
      <c r="M6365" s="168"/>
      <c r="N6365" s="828"/>
      <c r="O6365" s="168"/>
      <c r="P6365" s="168"/>
      <c r="AB6365" s="1129" t="str">
        <f t="shared" si="119"/>
        <v/>
      </c>
    </row>
    <row r="6366" spans="1:28" ht="12.95" customHeight="1">
      <c r="A6366" s="168"/>
      <c r="B6366" s="168"/>
      <c r="C6366" s="532"/>
      <c r="D6366" s="168"/>
      <c r="E6366" s="168"/>
      <c r="F6366" s="168"/>
      <c r="G6366" s="168"/>
      <c r="H6366" s="530"/>
      <c r="I6366" s="530"/>
      <c r="J6366" s="660"/>
      <c r="K6366" s="530"/>
      <c r="L6366" s="657"/>
      <c r="M6366" s="168"/>
      <c r="N6366" s="828"/>
      <c r="O6366" s="168"/>
      <c r="P6366" s="168"/>
      <c r="AB6366" s="1129" t="str">
        <f t="shared" si="119"/>
        <v/>
      </c>
    </row>
    <row r="6367" spans="1:28" ht="12.95" customHeight="1">
      <c r="A6367" s="168"/>
      <c r="B6367" s="168"/>
      <c r="C6367" s="532"/>
      <c r="D6367" s="168"/>
      <c r="E6367" s="168"/>
      <c r="F6367" s="168"/>
      <c r="G6367" s="168"/>
      <c r="H6367" s="530"/>
      <c r="I6367" s="530"/>
      <c r="J6367" s="660"/>
      <c r="K6367" s="530"/>
      <c r="L6367" s="657"/>
      <c r="M6367" s="168"/>
      <c r="N6367" s="828"/>
      <c r="O6367" s="168"/>
      <c r="P6367" s="168"/>
      <c r="AB6367" s="1129" t="str">
        <f t="shared" si="119"/>
        <v/>
      </c>
    </row>
    <row r="6368" spans="1:28" ht="12.95" customHeight="1">
      <c r="A6368" s="168"/>
      <c r="B6368" s="168"/>
      <c r="C6368" s="532"/>
      <c r="D6368" s="168"/>
      <c r="E6368" s="168"/>
      <c r="F6368" s="168"/>
      <c r="G6368" s="168"/>
      <c r="H6368" s="530"/>
      <c r="I6368" s="530"/>
      <c r="J6368" s="660"/>
      <c r="K6368" s="530"/>
      <c r="L6368" s="657"/>
      <c r="M6368" s="168"/>
      <c r="N6368" s="828"/>
      <c r="O6368" s="168"/>
      <c r="P6368" s="168"/>
      <c r="AB6368" s="1129" t="str">
        <f t="shared" si="119"/>
        <v/>
      </c>
    </row>
    <row r="6369" spans="1:28" ht="12.95" customHeight="1">
      <c r="A6369" s="168"/>
      <c r="B6369" s="168"/>
      <c r="C6369" s="532"/>
      <c r="D6369" s="168"/>
      <c r="E6369" s="168"/>
      <c r="F6369" s="168"/>
      <c r="G6369" s="168"/>
      <c r="H6369" s="530"/>
      <c r="I6369" s="530"/>
      <c r="J6369" s="660"/>
      <c r="K6369" s="530"/>
      <c r="L6369" s="657"/>
      <c r="M6369" s="168"/>
      <c r="N6369" s="828"/>
      <c r="O6369" s="168"/>
      <c r="P6369" s="168"/>
      <c r="AB6369" s="1129" t="str">
        <f t="shared" si="119"/>
        <v/>
      </c>
    </row>
    <row r="6370" spans="1:28" ht="12.95" customHeight="1">
      <c r="A6370" s="168"/>
      <c r="B6370" s="168"/>
      <c r="C6370" s="532"/>
      <c r="D6370" s="168"/>
      <c r="E6370" s="168"/>
      <c r="F6370" s="168"/>
      <c r="G6370" s="168"/>
      <c r="H6370" s="530"/>
      <c r="I6370" s="530"/>
      <c r="J6370" s="660"/>
      <c r="K6370" s="530"/>
      <c r="L6370" s="657"/>
      <c r="M6370" s="168"/>
      <c r="N6370" s="828"/>
      <c r="O6370" s="168"/>
      <c r="P6370" s="168"/>
      <c r="AB6370" s="1129" t="str">
        <f t="shared" si="119"/>
        <v/>
      </c>
    </row>
    <row r="6371" spans="1:28" ht="12.95" customHeight="1">
      <c r="A6371" s="168"/>
      <c r="B6371" s="168"/>
      <c r="C6371" s="532"/>
      <c r="D6371" s="168"/>
      <c r="E6371" s="168"/>
      <c r="F6371" s="168"/>
      <c r="G6371" s="168"/>
      <c r="H6371" s="530"/>
      <c r="I6371" s="530"/>
      <c r="J6371" s="660"/>
      <c r="K6371" s="530"/>
      <c r="L6371" s="657"/>
      <c r="M6371" s="168"/>
      <c r="N6371" s="828"/>
      <c r="O6371" s="168"/>
      <c r="P6371" s="168"/>
      <c r="AB6371" s="1129" t="str">
        <f t="shared" si="119"/>
        <v/>
      </c>
    </row>
    <row r="6372" spans="1:28" ht="12.95" customHeight="1">
      <c r="A6372" s="168"/>
      <c r="B6372" s="168"/>
      <c r="C6372" s="532"/>
      <c r="D6372" s="168"/>
      <c r="E6372" s="168"/>
      <c r="F6372" s="168"/>
      <c r="G6372" s="168"/>
      <c r="H6372" s="530"/>
      <c r="I6372" s="530"/>
      <c r="J6372" s="660"/>
      <c r="K6372" s="530"/>
      <c r="L6372" s="657"/>
      <c r="M6372" s="168"/>
      <c r="N6372" s="828"/>
      <c r="O6372" s="168"/>
      <c r="P6372" s="168"/>
      <c r="AB6372" s="1129" t="str">
        <f t="shared" si="119"/>
        <v/>
      </c>
    </row>
    <row r="6373" spans="1:28" ht="12.95" customHeight="1">
      <c r="A6373" s="168"/>
      <c r="B6373" s="168"/>
      <c r="C6373" s="532"/>
      <c r="D6373" s="168"/>
      <c r="E6373" s="168"/>
      <c r="F6373" s="168"/>
      <c r="G6373" s="168"/>
      <c r="H6373" s="530"/>
      <c r="I6373" s="530"/>
      <c r="J6373" s="660"/>
      <c r="K6373" s="530"/>
      <c r="L6373" s="657"/>
      <c r="M6373" s="168"/>
      <c r="N6373" s="828"/>
      <c r="O6373" s="168"/>
      <c r="P6373" s="168"/>
      <c r="AB6373" s="1129" t="str">
        <f t="shared" si="119"/>
        <v/>
      </c>
    </row>
    <row r="6374" spans="1:28" ht="12.95" customHeight="1">
      <c r="A6374" s="168"/>
      <c r="B6374" s="168"/>
      <c r="C6374" s="532"/>
      <c r="D6374" s="168"/>
      <c r="E6374" s="168"/>
      <c r="F6374" s="168"/>
      <c r="G6374" s="168"/>
      <c r="H6374" s="530"/>
      <c r="I6374" s="530"/>
      <c r="J6374" s="660"/>
      <c r="K6374" s="530"/>
      <c r="L6374" s="657"/>
      <c r="M6374" s="168"/>
      <c r="N6374" s="828"/>
      <c r="O6374" s="168"/>
      <c r="P6374" s="168"/>
      <c r="AB6374" s="1129" t="str">
        <f t="shared" si="119"/>
        <v/>
      </c>
    </row>
    <row r="6375" spans="1:28" ht="12.95" customHeight="1">
      <c r="A6375" s="168"/>
      <c r="B6375" s="168"/>
      <c r="C6375" s="532"/>
      <c r="D6375" s="168"/>
      <c r="E6375" s="168"/>
      <c r="F6375" s="168"/>
      <c r="G6375" s="168"/>
      <c r="H6375" s="530"/>
      <c r="I6375" s="530"/>
      <c r="J6375" s="660"/>
      <c r="K6375" s="530"/>
      <c r="L6375" s="657"/>
      <c r="M6375" s="168"/>
      <c r="N6375" s="828"/>
      <c r="O6375" s="168"/>
      <c r="P6375" s="168"/>
      <c r="AB6375" s="1129" t="str">
        <f t="shared" si="119"/>
        <v/>
      </c>
    </row>
    <row r="6376" spans="1:28" ht="12.95" customHeight="1">
      <c r="A6376" s="168"/>
      <c r="B6376" s="168"/>
      <c r="C6376" s="532"/>
      <c r="D6376" s="168"/>
      <c r="E6376" s="168"/>
      <c r="F6376" s="168"/>
      <c r="G6376" s="168"/>
      <c r="H6376" s="530"/>
      <c r="I6376" s="530"/>
      <c r="J6376" s="660"/>
      <c r="K6376" s="530"/>
      <c r="L6376" s="657"/>
      <c r="M6376" s="168"/>
      <c r="N6376" s="828"/>
      <c r="O6376" s="168"/>
      <c r="P6376" s="168"/>
      <c r="AB6376" s="1129" t="str">
        <f t="shared" si="119"/>
        <v/>
      </c>
    </row>
    <row r="6377" spans="1:28" ht="12.95" customHeight="1">
      <c r="A6377" s="168"/>
      <c r="B6377" s="168"/>
      <c r="C6377" s="532"/>
      <c r="D6377" s="168"/>
      <c r="E6377" s="168"/>
      <c r="F6377" s="168"/>
      <c r="G6377" s="168"/>
      <c r="H6377" s="530"/>
      <c r="I6377" s="530"/>
      <c r="J6377" s="660"/>
      <c r="K6377" s="530"/>
      <c r="L6377" s="657"/>
      <c r="M6377" s="168"/>
      <c r="N6377" s="828"/>
      <c r="O6377" s="168"/>
      <c r="P6377" s="168"/>
      <c r="AB6377" s="1129" t="str">
        <f t="shared" si="119"/>
        <v/>
      </c>
    </row>
    <row r="6378" spans="1:28" ht="12.95" customHeight="1">
      <c r="A6378" s="168"/>
      <c r="B6378" s="168"/>
      <c r="C6378" s="532"/>
      <c r="D6378" s="168"/>
      <c r="E6378" s="168"/>
      <c r="F6378" s="168"/>
      <c r="G6378" s="168"/>
      <c r="H6378" s="530"/>
      <c r="I6378" s="530"/>
      <c r="J6378" s="660"/>
      <c r="K6378" s="530"/>
      <c r="L6378" s="657"/>
      <c r="M6378" s="168"/>
      <c r="N6378" s="828"/>
      <c r="O6378" s="168"/>
      <c r="P6378" s="168"/>
      <c r="AB6378" s="1129" t="str">
        <f t="shared" si="119"/>
        <v/>
      </c>
    </row>
    <row r="6379" spans="1:28" ht="12.95" customHeight="1">
      <c r="A6379" s="168"/>
      <c r="B6379" s="168"/>
      <c r="C6379" s="532"/>
      <c r="D6379" s="168"/>
      <c r="E6379" s="168"/>
      <c r="F6379" s="168"/>
      <c r="G6379" s="168"/>
      <c r="H6379" s="530"/>
      <c r="I6379" s="530"/>
      <c r="J6379" s="660"/>
      <c r="K6379" s="530"/>
      <c r="L6379" s="657"/>
      <c r="M6379" s="168"/>
      <c r="N6379" s="828"/>
      <c r="O6379" s="168"/>
      <c r="P6379" s="168"/>
      <c r="AB6379" s="1129" t="str">
        <f t="shared" si="119"/>
        <v/>
      </c>
    </row>
    <row r="6380" spans="1:28" ht="12.95" customHeight="1">
      <c r="A6380" s="168"/>
      <c r="B6380" s="168"/>
      <c r="C6380" s="532"/>
      <c r="D6380" s="168"/>
      <c r="E6380" s="168"/>
      <c r="F6380" s="168"/>
      <c r="G6380" s="168"/>
      <c r="H6380" s="530"/>
      <c r="I6380" s="530"/>
      <c r="J6380" s="660"/>
      <c r="K6380" s="530"/>
      <c r="L6380" s="657"/>
      <c r="M6380" s="168"/>
      <c r="N6380" s="828"/>
      <c r="O6380" s="168"/>
      <c r="P6380" s="168"/>
      <c r="AB6380" s="1129" t="str">
        <f t="shared" si="119"/>
        <v/>
      </c>
    </row>
    <row r="6381" spans="1:28" ht="12.95" customHeight="1">
      <c r="A6381" s="168"/>
      <c r="B6381" s="168"/>
      <c r="C6381" s="532"/>
      <c r="D6381" s="168"/>
      <c r="E6381" s="168"/>
      <c r="F6381" s="168"/>
      <c r="G6381" s="168"/>
      <c r="H6381" s="530"/>
      <c r="I6381" s="530"/>
      <c r="J6381" s="660"/>
      <c r="K6381" s="530"/>
      <c r="L6381" s="657"/>
      <c r="M6381" s="168"/>
      <c r="N6381" s="828"/>
      <c r="O6381" s="168"/>
      <c r="P6381" s="168"/>
      <c r="AB6381" s="1129" t="str">
        <f t="shared" si="119"/>
        <v/>
      </c>
    </row>
    <row r="6382" spans="1:28" ht="12.95" customHeight="1">
      <c r="A6382" s="168"/>
      <c r="B6382" s="168"/>
      <c r="C6382" s="532"/>
      <c r="D6382" s="168"/>
      <c r="E6382" s="168"/>
      <c r="F6382" s="168"/>
      <c r="G6382" s="168"/>
      <c r="H6382" s="530"/>
      <c r="I6382" s="530"/>
      <c r="J6382" s="660"/>
      <c r="K6382" s="530"/>
      <c r="L6382" s="657"/>
      <c r="M6382" s="168"/>
      <c r="N6382" s="828"/>
      <c r="O6382" s="168"/>
      <c r="P6382" s="168"/>
      <c r="AB6382" s="1129" t="str">
        <f t="shared" si="119"/>
        <v/>
      </c>
    </row>
    <row r="6383" spans="1:28" ht="12.95" customHeight="1">
      <c r="A6383" s="168"/>
      <c r="B6383" s="168"/>
      <c r="C6383" s="532"/>
      <c r="D6383" s="168"/>
      <c r="E6383" s="168"/>
      <c r="F6383" s="168"/>
      <c r="G6383" s="168"/>
      <c r="H6383" s="530"/>
      <c r="I6383" s="530"/>
      <c r="J6383" s="660"/>
      <c r="K6383" s="530"/>
      <c r="L6383" s="657"/>
      <c r="M6383" s="168"/>
      <c r="N6383" s="828"/>
      <c r="O6383" s="168"/>
      <c r="P6383" s="168"/>
      <c r="AB6383" s="1129" t="str">
        <f t="shared" si="119"/>
        <v/>
      </c>
    </row>
    <row r="6384" spans="1:28" ht="12.95" customHeight="1">
      <c r="A6384" s="168"/>
      <c r="B6384" s="168"/>
      <c r="C6384" s="532"/>
      <c r="D6384" s="168"/>
      <c r="E6384" s="168"/>
      <c r="F6384" s="168"/>
      <c r="G6384" s="168"/>
      <c r="H6384" s="530"/>
      <c r="I6384" s="530"/>
      <c r="J6384" s="660"/>
      <c r="K6384" s="530"/>
      <c r="L6384" s="657"/>
      <c r="M6384" s="168"/>
      <c r="N6384" s="828"/>
      <c r="O6384" s="168"/>
      <c r="P6384" s="168"/>
      <c r="AB6384" s="1129" t="str">
        <f t="shared" si="119"/>
        <v/>
      </c>
    </row>
    <row r="6385" spans="1:28" ht="12.95" customHeight="1">
      <c r="A6385" s="168"/>
      <c r="B6385" s="168"/>
      <c r="C6385" s="532"/>
      <c r="D6385" s="168"/>
      <c r="E6385" s="168"/>
      <c r="F6385" s="168"/>
      <c r="G6385" s="168"/>
      <c r="H6385" s="530"/>
      <c r="I6385" s="530"/>
      <c r="J6385" s="660"/>
      <c r="K6385" s="530"/>
      <c r="L6385" s="657"/>
      <c r="M6385" s="168"/>
      <c r="N6385" s="828"/>
      <c r="O6385" s="168"/>
      <c r="P6385" s="168"/>
      <c r="AB6385" s="1129" t="str">
        <f t="shared" si="119"/>
        <v/>
      </c>
    </row>
    <row r="6386" spans="1:28" ht="12.95" customHeight="1">
      <c r="A6386" s="168"/>
      <c r="B6386" s="168"/>
      <c r="C6386" s="532"/>
      <c r="D6386" s="168"/>
      <c r="E6386" s="168"/>
      <c r="F6386" s="168"/>
      <c r="G6386" s="168"/>
      <c r="H6386" s="530"/>
      <c r="I6386" s="530"/>
      <c r="J6386" s="660"/>
      <c r="K6386" s="530"/>
      <c r="L6386" s="657"/>
      <c r="M6386" s="168"/>
      <c r="N6386" s="828"/>
      <c r="O6386" s="168"/>
      <c r="P6386" s="168"/>
      <c r="AB6386" s="1129" t="str">
        <f t="shared" si="119"/>
        <v/>
      </c>
    </row>
    <row r="6387" spans="1:28" ht="12.95" customHeight="1">
      <c r="A6387" s="168"/>
      <c r="B6387" s="168"/>
      <c r="C6387" s="532"/>
      <c r="D6387" s="168"/>
      <c r="E6387" s="168"/>
      <c r="F6387" s="168"/>
      <c r="G6387" s="168"/>
      <c r="H6387" s="530"/>
      <c r="I6387" s="530"/>
      <c r="J6387" s="660"/>
      <c r="K6387" s="530"/>
      <c r="L6387" s="657"/>
      <c r="M6387" s="168"/>
      <c r="N6387" s="828"/>
      <c r="O6387" s="168"/>
      <c r="P6387" s="168"/>
      <c r="AB6387" s="1129" t="str">
        <f t="shared" si="119"/>
        <v/>
      </c>
    </row>
    <row r="6388" spans="1:28" ht="12.95" customHeight="1">
      <c r="A6388" s="168"/>
      <c r="B6388" s="168"/>
      <c r="C6388" s="532"/>
      <c r="D6388" s="168"/>
      <c r="E6388" s="168"/>
      <c r="F6388" s="168"/>
      <c r="G6388" s="168"/>
      <c r="H6388" s="530"/>
      <c r="I6388" s="530"/>
      <c r="J6388" s="660"/>
      <c r="K6388" s="530"/>
      <c r="L6388" s="657"/>
      <c r="M6388" s="168"/>
      <c r="N6388" s="828"/>
      <c r="O6388" s="168"/>
      <c r="P6388" s="168"/>
      <c r="AB6388" s="1129" t="str">
        <f t="shared" si="119"/>
        <v/>
      </c>
    </row>
    <row r="6389" spans="1:28" ht="12.95" customHeight="1">
      <c r="A6389" s="168"/>
      <c r="B6389" s="168"/>
      <c r="C6389" s="532"/>
      <c r="D6389" s="168"/>
      <c r="E6389" s="168"/>
      <c r="F6389" s="168"/>
      <c r="G6389" s="168"/>
      <c r="H6389" s="530"/>
      <c r="I6389" s="530"/>
      <c r="J6389" s="660"/>
      <c r="K6389" s="530"/>
      <c r="L6389" s="657"/>
      <c r="M6389" s="168"/>
      <c r="N6389" s="828"/>
      <c r="O6389" s="168"/>
      <c r="P6389" s="168"/>
      <c r="AB6389" s="1129" t="str">
        <f t="shared" si="119"/>
        <v/>
      </c>
    </row>
    <row r="6390" spans="1:28" ht="12.95" customHeight="1">
      <c r="A6390" s="168"/>
      <c r="B6390" s="168"/>
      <c r="C6390" s="532"/>
      <c r="D6390" s="168"/>
      <c r="E6390" s="168"/>
      <c r="F6390" s="168"/>
      <c r="G6390" s="168"/>
      <c r="H6390" s="530"/>
      <c r="I6390" s="530"/>
      <c r="J6390" s="660"/>
      <c r="K6390" s="530"/>
      <c r="L6390" s="657"/>
      <c r="M6390" s="168"/>
      <c r="N6390" s="828"/>
      <c r="O6390" s="168"/>
      <c r="P6390" s="168"/>
      <c r="AB6390" s="1129" t="str">
        <f t="shared" si="119"/>
        <v/>
      </c>
    </row>
    <row r="6391" spans="1:28" ht="12.95" customHeight="1">
      <c r="A6391" s="168"/>
      <c r="B6391" s="168"/>
      <c r="C6391" s="532"/>
      <c r="D6391" s="168"/>
      <c r="E6391" s="168"/>
      <c r="F6391" s="168"/>
      <c r="G6391" s="168"/>
      <c r="H6391" s="530"/>
      <c r="I6391" s="530"/>
      <c r="J6391" s="660"/>
      <c r="K6391" s="530"/>
      <c r="L6391" s="657"/>
      <c r="M6391" s="168"/>
      <c r="N6391" s="828"/>
      <c r="O6391" s="168"/>
      <c r="P6391" s="168"/>
      <c r="AB6391" s="1129" t="str">
        <f t="shared" si="119"/>
        <v/>
      </c>
    </row>
    <row r="6392" spans="1:28" ht="12.95" customHeight="1">
      <c r="A6392" s="168"/>
      <c r="B6392" s="168"/>
      <c r="C6392" s="532"/>
      <c r="D6392" s="168"/>
      <c r="E6392" s="168"/>
      <c r="F6392" s="168"/>
      <c r="G6392" s="168"/>
      <c r="H6392" s="530"/>
      <c r="I6392" s="530"/>
      <c r="J6392" s="660"/>
      <c r="K6392" s="530"/>
      <c r="L6392" s="657"/>
      <c r="M6392" s="168"/>
      <c r="N6392" s="828"/>
      <c r="O6392" s="168"/>
      <c r="P6392" s="168"/>
      <c r="AB6392" s="1129" t="str">
        <f t="shared" si="119"/>
        <v/>
      </c>
    </row>
    <row r="6393" spans="1:28" ht="12.95" customHeight="1">
      <c r="A6393" s="168"/>
      <c r="B6393" s="168"/>
      <c r="C6393" s="532"/>
      <c r="D6393" s="168"/>
      <c r="E6393" s="168"/>
      <c r="F6393" s="168"/>
      <c r="G6393" s="168"/>
      <c r="H6393" s="530"/>
      <c r="I6393" s="530"/>
      <c r="J6393" s="660"/>
      <c r="K6393" s="530"/>
      <c r="L6393" s="657"/>
      <c r="M6393" s="168"/>
      <c r="N6393" s="828"/>
      <c r="O6393" s="168"/>
      <c r="P6393" s="168"/>
      <c r="AB6393" s="1129" t="str">
        <f t="shared" si="119"/>
        <v/>
      </c>
    </row>
    <row r="6394" spans="1:28" ht="12.95" customHeight="1">
      <c r="A6394" s="168"/>
      <c r="B6394" s="168"/>
      <c r="C6394" s="532"/>
      <c r="D6394" s="168"/>
      <c r="E6394" s="168"/>
      <c r="F6394" s="168"/>
      <c r="G6394" s="168"/>
      <c r="H6394" s="530"/>
      <c r="I6394" s="530"/>
      <c r="J6394" s="660"/>
      <c r="K6394" s="530"/>
      <c r="L6394" s="657"/>
      <c r="M6394" s="168"/>
      <c r="N6394" s="828"/>
      <c r="O6394" s="168"/>
      <c r="P6394" s="168"/>
      <c r="AB6394" s="1129" t="str">
        <f t="shared" si="119"/>
        <v/>
      </c>
    </row>
    <row r="6395" spans="1:28" ht="12.95" customHeight="1">
      <c r="A6395" s="168"/>
      <c r="B6395" s="168"/>
      <c r="C6395" s="532"/>
      <c r="D6395" s="168"/>
      <c r="E6395" s="168"/>
      <c r="F6395" s="168"/>
      <c r="G6395" s="168"/>
      <c r="H6395" s="530"/>
      <c r="I6395" s="530"/>
      <c r="J6395" s="660"/>
      <c r="K6395" s="530"/>
      <c r="L6395" s="657"/>
      <c r="M6395" s="168"/>
      <c r="N6395" s="828"/>
      <c r="O6395" s="168"/>
      <c r="P6395" s="168"/>
      <c r="AB6395" s="1129" t="str">
        <f t="shared" si="119"/>
        <v/>
      </c>
    </row>
    <row r="6396" spans="1:28" ht="12.95" customHeight="1">
      <c r="A6396" s="168"/>
      <c r="B6396" s="168"/>
      <c r="C6396" s="532"/>
      <c r="D6396" s="168"/>
      <c r="E6396" s="168"/>
      <c r="F6396" s="168"/>
      <c r="G6396" s="168"/>
      <c r="H6396" s="530"/>
      <c r="I6396" s="530"/>
      <c r="J6396" s="660"/>
      <c r="K6396" s="530"/>
      <c r="L6396" s="657"/>
      <c r="M6396" s="168"/>
      <c r="N6396" s="828"/>
      <c r="O6396" s="168"/>
      <c r="P6396" s="168"/>
      <c r="AB6396" s="1129" t="str">
        <f t="shared" si="119"/>
        <v/>
      </c>
    </row>
    <row r="6397" spans="1:28" ht="12.95" customHeight="1">
      <c r="A6397" s="168"/>
      <c r="B6397" s="168"/>
      <c r="C6397" s="532"/>
      <c r="D6397" s="168"/>
      <c r="E6397" s="168"/>
      <c r="F6397" s="168"/>
      <c r="G6397" s="168"/>
      <c r="H6397" s="530"/>
      <c r="I6397" s="530"/>
      <c r="J6397" s="660"/>
      <c r="K6397" s="530"/>
      <c r="L6397" s="657"/>
      <c r="M6397" s="168"/>
      <c r="N6397" s="828"/>
      <c r="O6397" s="168"/>
      <c r="P6397" s="168"/>
      <c r="AB6397" s="1129" t="str">
        <f t="shared" si="119"/>
        <v/>
      </c>
    </row>
    <row r="6398" spans="1:28" ht="12.95" customHeight="1">
      <c r="A6398" s="168"/>
      <c r="B6398" s="168"/>
      <c r="C6398" s="532"/>
      <c r="D6398" s="168"/>
      <c r="E6398" s="168"/>
      <c r="F6398" s="168"/>
      <c r="G6398" s="168"/>
      <c r="H6398" s="530"/>
      <c r="I6398" s="530"/>
      <c r="J6398" s="660"/>
      <c r="K6398" s="530"/>
      <c r="L6398" s="657"/>
      <c r="M6398" s="168"/>
      <c r="N6398" s="828"/>
      <c r="O6398" s="168"/>
      <c r="P6398" s="168"/>
      <c r="AB6398" s="1129" t="str">
        <f t="shared" si="119"/>
        <v/>
      </c>
    </row>
    <row r="6399" spans="1:28" ht="12.95" customHeight="1">
      <c r="A6399" s="168"/>
      <c r="B6399" s="168"/>
      <c r="C6399" s="532"/>
      <c r="D6399" s="168"/>
      <c r="E6399" s="168"/>
      <c r="F6399" s="168"/>
      <c r="G6399" s="168"/>
      <c r="H6399" s="530"/>
      <c r="I6399" s="530"/>
      <c r="J6399" s="660"/>
      <c r="K6399" s="530"/>
      <c r="L6399" s="657"/>
      <c r="M6399" s="168"/>
      <c r="N6399" s="828"/>
      <c r="O6399" s="168"/>
      <c r="P6399" s="168"/>
      <c r="AB6399" s="1129" t="str">
        <f t="shared" si="119"/>
        <v/>
      </c>
    </row>
    <row r="6400" spans="1:28" ht="12.95" customHeight="1">
      <c r="A6400" s="168"/>
      <c r="B6400" s="168"/>
      <c r="C6400" s="532"/>
      <c r="D6400" s="168"/>
      <c r="E6400" s="168"/>
      <c r="F6400" s="168"/>
      <c r="G6400" s="168"/>
      <c r="H6400" s="530"/>
      <c r="I6400" s="530"/>
      <c r="J6400" s="660"/>
      <c r="K6400" s="530"/>
      <c r="L6400" s="657"/>
      <c r="M6400" s="168"/>
      <c r="N6400" s="828"/>
      <c r="O6400" s="168"/>
      <c r="P6400" s="168"/>
      <c r="AB6400" s="1129" t="str">
        <f t="shared" si="119"/>
        <v/>
      </c>
    </row>
    <row r="6401" spans="1:28" ht="12.95" customHeight="1">
      <c r="A6401" s="168"/>
      <c r="B6401" s="168"/>
      <c r="C6401" s="532"/>
      <c r="D6401" s="168"/>
      <c r="E6401" s="168"/>
      <c r="F6401" s="168"/>
      <c r="G6401" s="168"/>
      <c r="H6401" s="530"/>
      <c r="I6401" s="530"/>
      <c r="J6401" s="660"/>
      <c r="K6401" s="530"/>
      <c r="L6401" s="657"/>
      <c r="M6401" s="168"/>
      <c r="N6401" s="828"/>
      <c r="O6401" s="168"/>
      <c r="P6401" s="168"/>
      <c r="AB6401" s="1129" t="str">
        <f t="shared" si="119"/>
        <v/>
      </c>
    </row>
    <row r="6402" spans="1:28" ht="12.95" customHeight="1">
      <c r="A6402" s="168"/>
      <c r="B6402" s="168"/>
      <c r="C6402" s="532"/>
      <c r="D6402" s="168"/>
      <c r="E6402" s="168"/>
      <c r="F6402" s="168"/>
      <c r="G6402" s="168"/>
      <c r="H6402" s="530"/>
      <c r="I6402" s="530"/>
      <c r="J6402" s="660"/>
      <c r="K6402" s="530"/>
      <c r="L6402" s="657"/>
      <c r="M6402" s="168"/>
      <c r="N6402" s="828"/>
      <c r="O6402" s="168"/>
      <c r="P6402" s="168"/>
      <c r="AB6402" s="1129" t="str">
        <f t="shared" si="119"/>
        <v/>
      </c>
    </row>
    <row r="6403" spans="1:28" ht="12.95" customHeight="1">
      <c r="A6403" s="168"/>
      <c r="B6403" s="168"/>
      <c r="C6403" s="532"/>
      <c r="D6403" s="168"/>
      <c r="E6403" s="168"/>
      <c r="F6403" s="168"/>
      <c r="G6403" s="168"/>
      <c r="H6403" s="530"/>
      <c r="I6403" s="530"/>
      <c r="J6403" s="660"/>
      <c r="K6403" s="530"/>
      <c r="L6403" s="657"/>
      <c r="M6403" s="168"/>
      <c r="N6403" s="828"/>
      <c r="O6403" s="168"/>
      <c r="P6403" s="168"/>
      <c r="AB6403" s="1129" t="str">
        <f t="shared" si="119"/>
        <v/>
      </c>
    </row>
    <row r="6404" spans="1:28" ht="12.95" customHeight="1">
      <c r="A6404" s="168"/>
      <c r="B6404" s="168"/>
      <c r="C6404" s="532"/>
      <c r="D6404" s="168"/>
      <c r="E6404" s="168"/>
      <c r="F6404" s="168"/>
      <c r="G6404" s="168"/>
      <c r="H6404" s="530"/>
      <c r="I6404" s="530"/>
      <c r="J6404" s="660"/>
      <c r="K6404" s="530"/>
      <c r="L6404" s="657"/>
      <c r="M6404" s="168"/>
      <c r="N6404" s="828"/>
      <c r="O6404" s="168"/>
      <c r="P6404" s="168"/>
      <c r="AB6404" s="1129" t="str">
        <f t="shared" si="119"/>
        <v/>
      </c>
    </row>
    <row r="6405" spans="1:28" ht="12.95" customHeight="1">
      <c r="A6405" s="168"/>
      <c r="B6405" s="168"/>
      <c r="C6405" s="532"/>
      <c r="D6405" s="168"/>
      <c r="E6405" s="168"/>
      <c r="F6405" s="168"/>
      <c r="G6405" s="168"/>
      <c r="H6405" s="530"/>
      <c r="I6405" s="530"/>
      <c r="J6405" s="660"/>
      <c r="K6405" s="530"/>
      <c r="L6405" s="657"/>
      <c r="M6405" s="168"/>
      <c r="N6405" s="828"/>
      <c r="O6405" s="168"/>
      <c r="P6405" s="168"/>
      <c r="AB6405" s="1129" t="str">
        <f t="shared" si="119"/>
        <v/>
      </c>
    </row>
    <row r="6406" spans="1:28" ht="12.95" customHeight="1">
      <c r="A6406" s="168"/>
      <c r="B6406" s="168"/>
      <c r="C6406" s="532"/>
      <c r="D6406" s="168"/>
      <c r="E6406" s="168"/>
      <c r="F6406" s="168"/>
      <c r="G6406" s="168"/>
      <c r="H6406" s="530"/>
      <c r="I6406" s="530"/>
      <c r="J6406" s="660"/>
      <c r="K6406" s="530"/>
      <c r="L6406" s="657"/>
      <c r="M6406" s="168"/>
      <c r="N6406" s="828"/>
      <c r="O6406" s="168"/>
      <c r="P6406" s="168"/>
      <c r="AB6406" s="1129" t="str">
        <f t="shared" si="119"/>
        <v/>
      </c>
    </row>
    <row r="6407" spans="1:28" ht="12.95" customHeight="1">
      <c r="A6407" s="168"/>
      <c r="B6407" s="168"/>
      <c r="C6407" s="532"/>
      <c r="D6407" s="168"/>
      <c r="E6407" s="168"/>
      <c r="F6407" s="168"/>
      <c r="G6407" s="168"/>
      <c r="H6407" s="530"/>
      <c r="I6407" s="530"/>
      <c r="J6407" s="660"/>
      <c r="K6407" s="530"/>
      <c r="L6407" s="657"/>
      <c r="M6407" s="168"/>
      <c r="N6407" s="828"/>
      <c r="O6407" s="168"/>
      <c r="P6407" s="168"/>
      <c r="AB6407" s="1129" t="str">
        <f t="shared" si="119"/>
        <v/>
      </c>
    </row>
    <row r="6408" spans="1:28" ht="12.95" customHeight="1">
      <c r="A6408" s="168"/>
      <c r="B6408" s="168"/>
      <c r="C6408" s="532"/>
      <c r="D6408" s="168"/>
      <c r="E6408" s="168"/>
      <c r="F6408" s="168"/>
      <c r="G6408" s="168"/>
      <c r="H6408" s="530"/>
      <c r="I6408" s="530"/>
      <c r="J6408" s="660"/>
      <c r="K6408" s="530"/>
      <c r="L6408" s="657"/>
      <c r="M6408" s="168"/>
      <c r="N6408" s="828"/>
      <c r="O6408" s="168"/>
      <c r="P6408" s="168"/>
      <c r="AB6408" s="1129" t="str">
        <f t="shared" si="119"/>
        <v/>
      </c>
    </row>
    <row r="6409" spans="1:28" ht="12.95" customHeight="1">
      <c r="A6409" s="168"/>
      <c r="B6409" s="168"/>
      <c r="C6409" s="532"/>
      <c r="D6409" s="168"/>
      <c r="E6409" s="168"/>
      <c r="F6409" s="168"/>
      <c r="G6409" s="168"/>
      <c r="H6409" s="530"/>
      <c r="I6409" s="530"/>
      <c r="J6409" s="660"/>
      <c r="K6409" s="530"/>
      <c r="L6409" s="657"/>
      <c r="M6409" s="168"/>
      <c r="N6409" s="828"/>
      <c r="O6409" s="168"/>
      <c r="P6409" s="168"/>
      <c r="AB6409" s="1129" t="str">
        <f t="shared" si="119"/>
        <v/>
      </c>
    </row>
    <row r="6410" spans="1:28" ht="12.95" customHeight="1">
      <c r="A6410" s="168"/>
      <c r="B6410" s="168"/>
      <c r="C6410" s="532"/>
      <c r="D6410" s="168"/>
      <c r="E6410" s="168"/>
      <c r="F6410" s="168"/>
      <c r="G6410" s="168"/>
      <c r="H6410" s="530"/>
      <c r="I6410" s="530"/>
      <c r="J6410" s="660"/>
      <c r="K6410" s="530"/>
      <c r="L6410" s="657"/>
      <c r="M6410" s="168"/>
      <c r="N6410" s="828"/>
      <c r="O6410" s="168"/>
      <c r="P6410" s="168"/>
      <c r="AB6410" s="1129" t="str">
        <f t="shared" si="119"/>
        <v/>
      </c>
    </row>
    <row r="6411" spans="1:28" ht="12.95" customHeight="1">
      <c r="A6411" s="168"/>
      <c r="B6411" s="168"/>
      <c r="C6411" s="532"/>
      <c r="D6411" s="168"/>
      <c r="E6411" s="168"/>
      <c r="F6411" s="168"/>
      <c r="G6411" s="168"/>
      <c r="H6411" s="530"/>
      <c r="I6411" s="530"/>
      <c r="J6411" s="660"/>
      <c r="K6411" s="530"/>
      <c r="L6411" s="657"/>
      <c r="M6411" s="168"/>
      <c r="N6411" s="828"/>
      <c r="O6411" s="168"/>
      <c r="P6411" s="168"/>
      <c r="AB6411" s="1129" t="str">
        <f t="shared" ref="AB6411:AB6474" si="120">IF(TRIM(A6411)="","",CONCATENATE(TRIM(D6411),TRIM(E6411)))</f>
        <v/>
      </c>
    </row>
    <row r="6412" spans="1:28" ht="12.95" customHeight="1">
      <c r="A6412" s="168"/>
      <c r="B6412" s="168"/>
      <c r="C6412" s="532"/>
      <c r="D6412" s="168"/>
      <c r="E6412" s="168"/>
      <c r="F6412" s="168"/>
      <c r="G6412" s="168"/>
      <c r="H6412" s="530"/>
      <c r="I6412" s="530"/>
      <c r="J6412" s="660"/>
      <c r="K6412" s="530"/>
      <c r="L6412" s="657"/>
      <c r="M6412" s="168"/>
      <c r="N6412" s="828"/>
      <c r="O6412" s="168"/>
      <c r="P6412" s="168"/>
      <c r="AB6412" s="1129" t="str">
        <f t="shared" si="120"/>
        <v/>
      </c>
    </row>
    <row r="6413" spans="1:28" ht="12.95" customHeight="1">
      <c r="A6413" s="168"/>
      <c r="B6413" s="168"/>
      <c r="C6413" s="532"/>
      <c r="D6413" s="168"/>
      <c r="E6413" s="168"/>
      <c r="F6413" s="168"/>
      <c r="G6413" s="168"/>
      <c r="H6413" s="530"/>
      <c r="I6413" s="530"/>
      <c r="J6413" s="660"/>
      <c r="K6413" s="530"/>
      <c r="L6413" s="657"/>
      <c r="M6413" s="168"/>
      <c r="N6413" s="828"/>
      <c r="O6413" s="168"/>
      <c r="P6413" s="168"/>
      <c r="AB6413" s="1129" t="str">
        <f t="shared" si="120"/>
        <v/>
      </c>
    </row>
    <row r="6414" spans="1:28" ht="12.95" customHeight="1">
      <c r="A6414" s="168"/>
      <c r="B6414" s="168"/>
      <c r="C6414" s="532"/>
      <c r="D6414" s="168"/>
      <c r="E6414" s="168"/>
      <c r="F6414" s="168"/>
      <c r="G6414" s="168"/>
      <c r="H6414" s="530"/>
      <c r="I6414" s="530"/>
      <c r="J6414" s="660"/>
      <c r="K6414" s="530"/>
      <c r="L6414" s="657"/>
      <c r="M6414" s="168"/>
      <c r="N6414" s="828"/>
      <c r="O6414" s="168"/>
      <c r="P6414" s="168"/>
      <c r="AB6414" s="1129" t="str">
        <f t="shared" si="120"/>
        <v/>
      </c>
    </row>
    <row r="6415" spans="1:28" ht="12.95" customHeight="1">
      <c r="A6415" s="168"/>
      <c r="B6415" s="168"/>
      <c r="C6415" s="532"/>
      <c r="D6415" s="168"/>
      <c r="E6415" s="168"/>
      <c r="F6415" s="168"/>
      <c r="G6415" s="168"/>
      <c r="H6415" s="530"/>
      <c r="I6415" s="530"/>
      <c r="J6415" s="660"/>
      <c r="K6415" s="530"/>
      <c r="L6415" s="657"/>
      <c r="M6415" s="168"/>
      <c r="N6415" s="828"/>
      <c r="O6415" s="168"/>
      <c r="P6415" s="168"/>
      <c r="AB6415" s="1129" t="str">
        <f t="shared" si="120"/>
        <v/>
      </c>
    </row>
    <row r="6416" spans="1:28" ht="12.95" customHeight="1">
      <c r="A6416" s="168"/>
      <c r="B6416" s="168"/>
      <c r="C6416" s="532"/>
      <c r="D6416" s="168"/>
      <c r="E6416" s="168"/>
      <c r="F6416" s="168"/>
      <c r="G6416" s="168"/>
      <c r="H6416" s="530"/>
      <c r="I6416" s="530"/>
      <c r="J6416" s="660"/>
      <c r="K6416" s="530"/>
      <c r="L6416" s="657"/>
      <c r="M6416" s="168"/>
      <c r="N6416" s="828"/>
      <c r="O6416" s="168"/>
      <c r="P6416" s="168"/>
      <c r="AB6416" s="1129" t="str">
        <f t="shared" si="120"/>
        <v/>
      </c>
    </row>
    <row r="6417" spans="1:28" ht="12.95" customHeight="1">
      <c r="A6417" s="168"/>
      <c r="B6417" s="168"/>
      <c r="C6417" s="532"/>
      <c r="D6417" s="168"/>
      <c r="E6417" s="168"/>
      <c r="F6417" s="168"/>
      <c r="G6417" s="168"/>
      <c r="H6417" s="530"/>
      <c r="I6417" s="530"/>
      <c r="J6417" s="660"/>
      <c r="K6417" s="530"/>
      <c r="L6417" s="657"/>
      <c r="M6417" s="168"/>
      <c r="N6417" s="828"/>
      <c r="O6417" s="168"/>
      <c r="P6417" s="168"/>
      <c r="AB6417" s="1129" t="str">
        <f t="shared" si="120"/>
        <v/>
      </c>
    </row>
    <row r="6418" spans="1:28" ht="12.95" customHeight="1">
      <c r="A6418" s="168"/>
      <c r="B6418" s="168"/>
      <c r="C6418" s="532"/>
      <c r="D6418" s="168"/>
      <c r="E6418" s="168"/>
      <c r="F6418" s="168"/>
      <c r="G6418" s="168"/>
      <c r="H6418" s="530"/>
      <c r="I6418" s="530"/>
      <c r="J6418" s="660"/>
      <c r="K6418" s="530"/>
      <c r="L6418" s="657"/>
      <c r="M6418" s="168"/>
      <c r="N6418" s="828"/>
      <c r="O6418" s="168"/>
      <c r="P6418" s="168"/>
      <c r="AB6418" s="1129" t="str">
        <f t="shared" si="120"/>
        <v/>
      </c>
    </row>
    <row r="6419" spans="1:28" ht="12.95" customHeight="1">
      <c r="A6419" s="168"/>
      <c r="B6419" s="168"/>
      <c r="C6419" s="532"/>
      <c r="D6419" s="168"/>
      <c r="E6419" s="168"/>
      <c r="F6419" s="168"/>
      <c r="G6419" s="168"/>
      <c r="H6419" s="530"/>
      <c r="I6419" s="530"/>
      <c r="J6419" s="660"/>
      <c r="K6419" s="530"/>
      <c r="L6419" s="657"/>
      <c r="M6419" s="168"/>
      <c r="N6419" s="828"/>
      <c r="O6419" s="168"/>
      <c r="P6419" s="168"/>
      <c r="AB6419" s="1129" t="str">
        <f t="shared" si="120"/>
        <v/>
      </c>
    </row>
    <row r="6420" spans="1:28" ht="12.95" customHeight="1">
      <c r="A6420" s="168"/>
      <c r="B6420" s="168"/>
      <c r="C6420" s="532"/>
      <c r="D6420" s="168"/>
      <c r="E6420" s="168"/>
      <c r="F6420" s="168"/>
      <c r="G6420" s="168"/>
      <c r="H6420" s="530"/>
      <c r="I6420" s="530"/>
      <c r="J6420" s="660"/>
      <c r="K6420" s="530"/>
      <c r="L6420" s="657"/>
      <c r="M6420" s="168"/>
      <c r="N6420" s="828"/>
      <c r="O6420" s="168"/>
      <c r="P6420" s="168"/>
      <c r="AB6420" s="1129" t="str">
        <f t="shared" si="120"/>
        <v/>
      </c>
    </row>
    <row r="6421" spans="1:28" ht="12.95" customHeight="1">
      <c r="A6421" s="168"/>
      <c r="B6421" s="168"/>
      <c r="C6421" s="532"/>
      <c r="D6421" s="168"/>
      <c r="E6421" s="168"/>
      <c r="F6421" s="168"/>
      <c r="G6421" s="168"/>
      <c r="H6421" s="530"/>
      <c r="I6421" s="530"/>
      <c r="J6421" s="660"/>
      <c r="K6421" s="530"/>
      <c r="L6421" s="657"/>
      <c r="M6421" s="168"/>
      <c r="N6421" s="828"/>
      <c r="O6421" s="168"/>
      <c r="P6421" s="168"/>
      <c r="AB6421" s="1129" t="str">
        <f t="shared" si="120"/>
        <v/>
      </c>
    </row>
    <row r="6422" spans="1:28" ht="12.95" customHeight="1">
      <c r="A6422" s="168"/>
      <c r="B6422" s="168"/>
      <c r="C6422" s="532"/>
      <c r="D6422" s="168"/>
      <c r="E6422" s="168"/>
      <c r="F6422" s="168"/>
      <c r="G6422" s="168"/>
      <c r="H6422" s="530"/>
      <c r="I6422" s="530"/>
      <c r="J6422" s="660"/>
      <c r="K6422" s="530"/>
      <c r="L6422" s="657"/>
      <c r="M6422" s="168"/>
      <c r="N6422" s="828"/>
      <c r="O6422" s="168"/>
      <c r="P6422" s="168"/>
      <c r="AB6422" s="1129" t="str">
        <f t="shared" si="120"/>
        <v/>
      </c>
    </row>
    <row r="6423" spans="1:28" ht="12.95" customHeight="1">
      <c r="A6423" s="168"/>
      <c r="B6423" s="168"/>
      <c r="C6423" s="532"/>
      <c r="D6423" s="168"/>
      <c r="E6423" s="168"/>
      <c r="F6423" s="168"/>
      <c r="G6423" s="168"/>
      <c r="H6423" s="530"/>
      <c r="I6423" s="530"/>
      <c r="J6423" s="660"/>
      <c r="K6423" s="530"/>
      <c r="L6423" s="657"/>
      <c r="M6423" s="168"/>
      <c r="N6423" s="828"/>
      <c r="O6423" s="168"/>
      <c r="P6423" s="168"/>
      <c r="AB6423" s="1129" t="str">
        <f t="shared" si="120"/>
        <v/>
      </c>
    </row>
    <row r="6424" spans="1:28" ht="12.95" customHeight="1">
      <c r="A6424" s="168"/>
      <c r="B6424" s="168"/>
      <c r="C6424" s="532"/>
      <c r="D6424" s="168"/>
      <c r="E6424" s="168"/>
      <c r="F6424" s="168"/>
      <c r="G6424" s="168"/>
      <c r="H6424" s="530"/>
      <c r="I6424" s="530"/>
      <c r="J6424" s="660"/>
      <c r="K6424" s="530"/>
      <c r="L6424" s="657"/>
      <c r="M6424" s="168"/>
      <c r="N6424" s="828"/>
      <c r="O6424" s="168"/>
      <c r="P6424" s="168"/>
      <c r="AB6424" s="1129" t="str">
        <f t="shared" si="120"/>
        <v/>
      </c>
    </row>
    <row r="6425" spans="1:28" ht="12.95" customHeight="1">
      <c r="A6425" s="168"/>
      <c r="B6425" s="168"/>
      <c r="C6425" s="532"/>
      <c r="D6425" s="168"/>
      <c r="E6425" s="168"/>
      <c r="F6425" s="168"/>
      <c r="G6425" s="168"/>
      <c r="H6425" s="530"/>
      <c r="I6425" s="530"/>
      <c r="J6425" s="660"/>
      <c r="K6425" s="530"/>
      <c r="L6425" s="657"/>
      <c r="M6425" s="168"/>
      <c r="N6425" s="828"/>
      <c r="O6425" s="168"/>
      <c r="P6425" s="168"/>
      <c r="AB6425" s="1129" t="str">
        <f t="shared" si="120"/>
        <v/>
      </c>
    </row>
    <row r="6426" spans="1:28" ht="12.95" customHeight="1">
      <c r="A6426" s="168"/>
      <c r="B6426" s="168"/>
      <c r="C6426" s="532"/>
      <c r="D6426" s="168"/>
      <c r="E6426" s="168"/>
      <c r="F6426" s="168"/>
      <c r="G6426" s="168"/>
      <c r="H6426" s="530"/>
      <c r="I6426" s="530"/>
      <c r="J6426" s="660"/>
      <c r="K6426" s="530"/>
      <c r="L6426" s="657"/>
      <c r="M6426" s="168"/>
      <c r="N6426" s="828"/>
      <c r="O6426" s="168"/>
      <c r="P6426" s="168"/>
      <c r="AB6426" s="1129" t="str">
        <f t="shared" si="120"/>
        <v/>
      </c>
    </row>
    <row r="6427" spans="1:28" ht="12.95" customHeight="1">
      <c r="A6427" s="168"/>
      <c r="B6427" s="168"/>
      <c r="C6427" s="532"/>
      <c r="D6427" s="168"/>
      <c r="E6427" s="168"/>
      <c r="F6427" s="168"/>
      <c r="G6427" s="168"/>
      <c r="H6427" s="530"/>
      <c r="I6427" s="530"/>
      <c r="J6427" s="660"/>
      <c r="K6427" s="530"/>
      <c r="L6427" s="657"/>
      <c r="M6427" s="168"/>
      <c r="N6427" s="828"/>
      <c r="O6427" s="168"/>
      <c r="P6427" s="168"/>
      <c r="AB6427" s="1129" t="str">
        <f t="shared" si="120"/>
        <v/>
      </c>
    </row>
    <row r="6428" spans="1:28" ht="12.95" customHeight="1">
      <c r="A6428" s="168"/>
      <c r="B6428" s="168"/>
      <c r="C6428" s="532"/>
      <c r="D6428" s="168"/>
      <c r="E6428" s="168"/>
      <c r="F6428" s="168"/>
      <c r="G6428" s="168"/>
      <c r="H6428" s="530"/>
      <c r="I6428" s="530"/>
      <c r="J6428" s="660"/>
      <c r="K6428" s="530"/>
      <c r="L6428" s="657"/>
      <c r="M6428" s="168"/>
      <c r="N6428" s="828"/>
      <c r="O6428" s="168"/>
      <c r="P6428" s="168"/>
      <c r="AB6428" s="1129" t="str">
        <f t="shared" si="120"/>
        <v/>
      </c>
    </row>
    <row r="6429" spans="1:28" ht="12.95" customHeight="1">
      <c r="A6429" s="168"/>
      <c r="B6429" s="168"/>
      <c r="C6429" s="532"/>
      <c r="D6429" s="168"/>
      <c r="E6429" s="168"/>
      <c r="F6429" s="168"/>
      <c r="G6429" s="168"/>
      <c r="H6429" s="530"/>
      <c r="I6429" s="530"/>
      <c r="J6429" s="660"/>
      <c r="K6429" s="530"/>
      <c r="L6429" s="657"/>
      <c r="M6429" s="168"/>
      <c r="N6429" s="828"/>
      <c r="O6429" s="168"/>
      <c r="P6429" s="168"/>
      <c r="AB6429" s="1129" t="str">
        <f t="shared" si="120"/>
        <v/>
      </c>
    </row>
    <row r="6430" spans="1:28" ht="12.95" customHeight="1">
      <c r="A6430" s="168"/>
      <c r="B6430" s="168"/>
      <c r="C6430" s="532"/>
      <c r="D6430" s="168"/>
      <c r="E6430" s="168"/>
      <c r="F6430" s="168"/>
      <c r="G6430" s="168"/>
      <c r="H6430" s="530"/>
      <c r="I6430" s="530"/>
      <c r="J6430" s="660"/>
      <c r="K6430" s="530"/>
      <c r="L6430" s="657"/>
      <c r="M6430" s="168"/>
      <c r="N6430" s="828"/>
      <c r="O6430" s="168"/>
      <c r="P6430" s="168"/>
      <c r="AB6430" s="1129" t="str">
        <f t="shared" si="120"/>
        <v/>
      </c>
    </row>
    <row r="6431" spans="1:28" ht="12.95" customHeight="1">
      <c r="A6431" s="168"/>
      <c r="B6431" s="168"/>
      <c r="C6431" s="532"/>
      <c r="D6431" s="168"/>
      <c r="E6431" s="168"/>
      <c r="F6431" s="168"/>
      <c r="G6431" s="168"/>
      <c r="H6431" s="530"/>
      <c r="I6431" s="530"/>
      <c r="J6431" s="660"/>
      <c r="K6431" s="530"/>
      <c r="L6431" s="657"/>
      <c r="M6431" s="168"/>
      <c r="N6431" s="828"/>
      <c r="O6431" s="168"/>
      <c r="P6431" s="168"/>
      <c r="AB6431" s="1129" t="str">
        <f t="shared" si="120"/>
        <v/>
      </c>
    </row>
    <row r="6432" spans="1:28" ht="12.95" customHeight="1">
      <c r="A6432" s="168"/>
      <c r="B6432" s="168"/>
      <c r="C6432" s="532"/>
      <c r="D6432" s="168"/>
      <c r="E6432" s="168"/>
      <c r="F6432" s="168"/>
      <c r="G6432" s="168"/>
      <c r="H6432" s="530"/>
      <c r="I6432" s="530"/>
      <c r="J6432" s="660"/>
      <c r="K6432" s="530"/>
      <c r="L6432" s="657"/>
      <c r="M6432" s="168"/>
      <c r="N6432" s="828"/>
      <c r="O6432" s="168"/>
      <c r="P6432" s="168"/>
      <c r="AB6432" s="1129" t="str">
        <f t="shared" si="120"/>
        <v/>
      </c>
    </row>
    <row r="6433" spans="1:28" ht="12.95" customHeight="1">
      <c r="A6433" s="168"/>
      <c r="B6433" s="168"/>
      <c r="C6433" s="532"/>
      <c r="D6433" s="168"/>
      <c r="E6433" s="168"/>
      <c r="F6433" s="168"/>
      <c r="G6433" s="168"/>
      <c r="H6433" s="530"/>
      <c r="I6433" s="530"/>
      <c r="J6433" s="660"/>
      <c r="K6433" s="530"/>
      <c r="L6433" s="657"/>
      <c r="M6433" s="168"/>
      <c r="N6433" s="828"/>
      <c r="O6433" s="168"/>
      <c r="P6433" s="168"/>
      <c r="AB6433" s="1129" t="str">
        <f t="shared" si="120"/>
        <v/>
      </c>
    </row>
    <row r="6434" spans="1:28" ht="12.95" customHeight="1">
      <c r="A6434" s="168"/>
      <c r="B6434" s="168"/>
      <c r="C6434" s="532"/>
      <c r="D6434" s="168"/>
      <c r="E6434" s="168"/>
      <c r="F6434" s="168"/>
      <c r="G6434" s="168"/>
      <c r="H6434" s="530"/>
      <c r="I6434" s="530"/>
      <c r="J6434" s="660"/>
      <c r="K6434" s="530"/>
      <c r="L6434" s="657"/>
      <c r="M6434" s="168"/>
      <c r="N6434" s="828"/>
      <c r="O6434" s="168"/>
      <c r="P6434" s="168"/>
      <c r="AB6434" s="1129" t="str">
        <f t="shared" si="120"/>
        <v/>
      </c>
    </row>
    <row r="6435" spans="1:28" ht="12.95" customHeight="1">
      <c r="A6435" s="168"/>
      <c r="B6435" s="168"/>
      <c r="C6435" s="532"/>
      <c r="D6435" s="168"/>
      <c r="E6435" s="168"/>
      <c r="F6435" s="168"/>
      <c r="G6435" s="168"/>
      <c r="H6435" s="530"/>
      <c r="I6435" s="530"/>
      <c r="J6435" s="660"/>
      <c r="K6435" s="530"/>
      <c r="L6435" s="657"/>
      <c r="M6435" s="168"/>
      <c r="N6435" s="828"/>
      <c r="O6435" s="168"/>
      <c r="P6435" s="168"/>
      <c r="AB6435" s="1129" t="str">
        <f t="shared" si="120"/>
        <v/>
      </c>
    </row>
    <row r="6436" spans="1:28" ht="12.95" customHeight="1">
      <c r="A6436" s="168"/>
      <c r="B6436" s="168"/>
      <c r="C6436" s="532"/>
      <c r="D6436" s="168"/>
      <c r="E6436" s="168"/>
      <c r="F6436" s="168"/>
      <c r="G6436" s="168"/>
      <c r="H6436" s="530"/>
      <c r="I6436" s="530"/>
      <c r="J6436" s="660"/>
      <c r="K6436" s="530"/>
      <c r="L6436" s="657"/>
      <c r="M6436" s="168"/>
      <c r="N6436" s="828"/>
      <c r="O6436" s="168"/>
      <c r="P6436" s="168"/>
      <c r="AB6436" s="1129" t="str">
        <f t="shared" si="120"/>
        <v/>
      </c>
    </row>
    <row r="6437" spans="1:28" ht="12.95" customHeight="1">
      <c r="A6437" s="168"/>
      <c r="B6437" s="168"/>
      <c r="C6437" s="532"/>
      <c r="D6437" s="168"/>
      <c r="E6437" s="168"/>
      <c r="F6437" s="168"/>
      <c r="G6437" s="168"/>
      <c r="H6437" s="530"/>
      <c r="I6437" s="530"/>
      <c r="J6437" s="660"/>
      <c r="K6437" s="530"/>
      <c r="L6437" s="657"/>
      <c r="M6437" s="168"/>
      <c r="N6437" s="828"/>
      <c r="O6437" s="168"/>
      <c r="P6437" s="168"/>
      <c r="AB6437" s="1129" t="str">
        <f t="shared" si="120"/>
        <v/>
      </c>
    </row>
    <row r="6438" spans="1:28" ht="12.95" customHeight="1">
      <c r="A6438" s="168"/>
      <c r="B6438" s="168"/>
      <c r="C6438" s="532"/>
      <c r="D6438" s="168"/>
      <c r="E6438" s="168"/>
      <c r="F6438" s="168"/>
      <c r="G6438" s="168"/>
      <c r="H6438" s="530"/>
      <c r="I6438" s="530"/>
      <c r="J6438" s="660"/>
      <c r="K6438" s="530"/>
      <c r="L6438" s="657"/>
      <c r="M6438" s="168"/>
      <c r="N6438" s="828"/>
      <c r="O6438" s="168"/>
      <c r="P6438" s="168"/>
      <c r="AB6438" s="1129" t="str">
        <f t="shared" si="120"/>
        <v/>
      </c>
    </row>
    <row r="6439" spans="1:28" ht="12.95" customHeight="1">
      <c r="A6439" s="168"/>
      <c r="B6439" s="168"/>
      <c r="C6439" s="532"/>
      <c r="D6439" s="168"/>
      <c r="E6439" s="168"/>
      <c r="F6439" s="168"/>
      <c r="G6439" s="168"/>
      <c r="H6439" s="530"/>
      <c r="I6439" s="530"/>
      <c r="J6439" s="660"/>
      <c r="K6439" s="530"/>
      <c r="L6439" s="657"/>
      <c r="M6439" s="168"/>
      <c r="N6439" s="828"/>
      <c r="O6439" s="168"/>
      <c r="P6439" s="168"/>
      <c r="AB6439" s="1129" t="str">
        <f t="shared" si="120"/>
        <v/>
      </c>
    </row>
    <row r="6440" spans="1:28" ht="12.95" customHeight="1">
      <c r="A6440" s="168"/>
      <c r="B6440" s="168"/>
      <c r="C6440" s="532"/>
      <c r="D6440" s="168"/>
      <c r="E6440" s="168"/>
      <c r="F6440" s="168"/>
      <c r="G6440" s="168"/>
      <c r="H6440" s="530"/>
      <c r="I6440" s="530"/>
      <c r="J6440" s="660"/>
      <c r="K6440" s="530"/>
      <c r="L6440" s="657"/>
      <c r="M6440" s="168"/>
      <c r="N6440" s="828"/>
      <c r="O6440" s="168"/>
      <c r="P6440" s="168"/>
      <c r="AB6440" s="1129" t="str">
        <f t="shared" si="120"/>
        <v/>
      </c>
    </row>
    <row r="6441" spans="1:28" ht="12.95" customHeight="1">
      <c r="A6441" s="168"/>
      <c r="B6441" s="168"/>
      <c r="C6441" s="532"/>
      <c r="D6441" s="168"/>
      <c r="E6441" s="168"/>
      <c r="F6441" s="168"/>
      <c r="G6441" s="168"/>
      <c r="H6441" s="530"/>
      <c r="I6441" s="530"/>
      <c r="J6441" s="660"/>
      <c r="K6441" s="530"/>
      <c r="L6441" s="657"/>
      <c r="M6441" s="168"/>
      <c r="N6441" s="828"/>
      <c r="O6441" s="168"/>
      <c r="P6441" s="168"/>
      <c r="AB6441" s="1129" t="str">
        <f t="shared" si="120"/>
        <v/>
      </c>
    </row>
    <row r="6442" spans="1:28" ht="12.95" customHeight="1">
      <c r="A6442" s="168"/>
      <c r="B6442" s="168"/>
      <c r="C6442" s="532"/>
      <c r="D6442" s="168"/>
      <c r="E6442" s="168"/>
      <c r="F6442" s="168"/>
      <c r="G6442" s="168"/>
      <c r="H6442" s="530"/>
      <c r="I6442" s="530"/>
      <c r="J6442" s="660"/>
      <c r="K6442" s="530"/>
      <c r="L6442" s="657"/>
      <c r="M6442" s="168"/>
      <c r="N6442" s="828"/>
      <c r="O6442" s="168"/>
      <c r="P6442" s="168"/>
      <c r="AB6442" s="1129" t="str">
        <f t="shared" si="120"/>
        <v/>
      </c>
    </row>
    <row r="6443" spans="1:28" ht="12.95" customHeight="1">
      <c r="A6443" s="168"/>
      <c r="B6443" s="168"/>
      <c r="C6443" s="532"/>
      <c r="D6443" s="168"/>
      <c r="E6443" s="168"/>
      <c r="F6443" s="168"/>
      <c r="G6443" s="168"/>
      <c r="H6443" s="530"/>
      <c r="I6443" s="530"/>
      <c r="J6443" s="660"/>
      <c r="K6443" s="530"/>
      <c r="L6443" s="657"/>
      <c r="M6443" s="168"/>
      <c r="N6443" s="828"/>
      <c r="O6443" s="168"/>
      <c r="P6443" s="168"/>
      <c r="AB6443" s="1129" t="str">
        <f t="shared" si="120"/>
        <v/>
      </c>
    </row>
    <row r="6444" spans="1:28" ht="12.95" customHeight="1">
      <c r="A6444" s="168"/>
      <c r="B6444" s="168"/>
      <c r="C6444" s="532"/>
      <c r="D6444" s="168"/>
      <c r="E6444" s="168"/>
      <c r="F6444" s="168"/>
      <c r="G6444" s="168"/>
      <c r="H6444" s="530"/>
      <c r="I6444" s="530"/>
      <c r="J6444" s="660"/>
      <c r="K6444" s="530"/>
      <c r="L6444" s="657"/>
      <c r="M6444" s="168"/>
      <c r="N6444" s="828"/>
      <c r="O6444" s="168"/>
      <c r="P6444" s="168"/>
      <c r="AB6444" s="1129" t="str">
        <f t="shared" si="120"/>
        <v/>
      </c>
    </row>
    <row r="6445" spans="1:28" ht="12.95" customHeight="1">
      <c r="A6445" s="168"/>
      <c r="B6445" s="168"/>
      <c r="C6445" s="532"/>
      <c r="D6445" s="168"/>
      <c r="E6445" s="168"/>
      <c r="F6445" s="168"/>
      <c r="G6445" s="168"/>
      <c r="H6445" s="530"/>
      <c r="I6445" s="530"/>
      <c r="J6445" s="660"/>
      <c r="K6445" s="530"/>
      <c r="L6445" s="657"/>
      <c r="M6445" s="168"/>
      <c r="N6445" s="828"/>
      <c r="O6445" s="168"/>
      <c r="P6445" s="168"/>
      <c r="AB6445" s="1129" t="str">
        <f t="shared" si="120"/>
        <v/>
      </c>
    </row>
    <row r="6446" spans="1:28" ht="12.95" customHeight="1">
      <c r="A6446" s="168"/>
      <c r="B6446" s="168"/>
      <c r="C6446" s="532"/>
      <c r="D6446" s="168"/>
      <c r="E6446" s="168"/>
      <c r="F6446" s="168"/>
      <c r="G6446" s="168"/>
      <c r="H6446" s="530"/>
      <c r="I6446" s="530"/>
      <c r="J6446" s="660"/>
      <c r="K6446" s="530"/>
      <c r="L6446" s="657"/>
      <c r="M6446" s="168"/>
      <c r="N6446" s="828"/>
      <c r="O6446" s="168"/>
      <c r="P6446" s="168"/>
      <c r="AB6446" s="1129" t="str">
        <f t="shared" si="120"/>
        <v/>
      </c>
    </row>
    <row r="6447" spans="1:28" ht="12.95" customHeight="1">
      <c r="A6447" s="168"/>
      <c r="B6447" s="168"/>
      <c r="C6447" s="532"/>
      <c r="D6447" s="168"/>
      <c r="E6447" s="168"/>
      <c r="F6447" s="168"/>
      <c r="G6447" s="168"/>
      <c r="H6447" s="530"/>
      <c r="I6447" s="530"/>
      <c r="J6447" s="660"/>
      <c r="K6447" s="530"/>
      <c r="L6447" s="657"/>
      <c r="M6447" s="168"/>
      <c r="N6447" s="828"/>
      <c r="O6447" s="168"/>
      <c r="P6447" s="168"/>
      <c r="AB6447" s="1129" t="str">
        <f t="shared" si="120"/>
        <v/>
      </c>
    </row>
    <row r="6448" spans="1:28" ht="12.95" customHeight="1">
      <c r="A6448" s="168"/>
      <c r="B6448" s="168"/>
      <c r="C6448" s="532"/>
      <c r="D6448" s="168"/>
      <c r="E6448" s="168"/>
      <c r="F6448" s="168"/>
      <c r="G6448" s="168"/>
      <c r="H6448" s="530"/>
      <c r="I6448" s="530"/>
      <c r="J6448" s="660"/>
      <c r="K6448" s="530"/>
      <c r="L6448" s="657"/>
      <c r="M6448" s="168"/>
      <c r="N6448" s="828"/>
      <c r="O6448" s="168"/>
      <c r="P6448" s="168"/>
      <c r="AB6448" s="1129" t="str">
        <f t="shared" si="120"/>
        <v/>
      </c>
    </row>
    <row r="6449" spans="1:28" ht="12.95" customHeight="1">
      <c r="A6449" s="168"/>
      <c r="B6449" s="168"/>
      <c r="C6449" s="532"/>
      <c r="D6449" s="168"/>
      <c r="E6449" s="168"/>
      <c r="F6449" s="168"/>
      <c r="G6449" s="168"/>
      <c r="H6449" s="530"/>
      <c r="I6449" s="530"/>
      <c r="J6449" s="660"/>
      <c r="K6449" s="530"/>
      <c r="L6449" s="657"/>
      <c r="M6449" s="168"/>
      <c r="N6449" s="828"/>
      <c r="O6449" s="168"/>
      <c r="P6449" s="168"/>
      <c r="AB6449" s="1129" t="str">
        <f t="shared" si="120"/>
        <v/>
      </c>
    </row>
    <row r="6450" spans="1:28" ht="12.95" customHeight="1">
      <c r="A6450" s="168"/>
      <c r="B6450" s="168"/>
      <c r="C6450" s="532"/>
      <c r="D6450" s="168"/>
      <c r="E6450" s="168"/>
      <c r="F6450" s="168"/>
      <c r="G6450" s="168"/>
      <c r="H6450" s="530"/>
      <c r="I6450" s="530"/>
      <c r="J6450" s="660"/>
      <c r="K6450" s="530"/>
      <c r="L6450" s="657"/>
      <c r="M6450" s="168"/>
      <c r="N6450" s="828"/>
      <c r="O6450" s="168"/>
      <c r="P6450" s="168"/>
      <c r="AB6450" s="1129" t="str">
        <f t="shared" si="120"/>
        <v/>
      </c>
    </row>
    <row r="6451" spans="1:28" ht="12.95" customHeight="1">
      <c r="A6451" s="168"/>
      <c r="B6451" s="168"/>
      <c r="C6451" s="532"/>
      <c r="D6451" s="168"/>
      <c r="E6451" s="168"/>
      <c r="F6451" s="168"/>
      <c r="G6451" s="168"/>
      <c r="H6451" s="530"/>
      <c r="I6451" s="530"/>
      <c r="J6451" s="660"/>
      <c r="K6451" s="530"/>
      <c r="L6451" s="657"/>
      <c r="M6451" s="168"/>
      <c r="N6451" s="828"/>
      <c r="O6451" s="168"/>
      <c r="P6451" s="168"/>
      <c r="AB6451" s="1129" t="str">
        <f t="shared" si="120"/>
        <v/>
      </c>
    </row>
    <row r="6452" spans="1:28" ht="12.95" customHeight="1">
      <c r="A6452" s="168"/>
      <c r="B6452" s="168"/>
      <c r="C6452" s="532"/>
      <c r="D6452" s="168"/>
      <c r="E6452" s="168"/>
      <c r="F6452" s="168"/>
      <c r="G6452" s="168"/>
      <c r="H6452" s="530"/>
      <c r="I6452" s="530"/>
      <c r="J6452" s="660"/>
      <c r="K6452" s="530"/>
      <c r="L6452" s="657"/>
      <c r="M6452" s="168"/>
      <c r="N6452" s="828"/>
      <c r="O6452" s="168"/>
      <c r="P6452" s="168"/>
      <c r="AB6452" s="1129" t="str">
        <f t="shared" si="120"/>
        <v/>
      </c>
    </row>
    <row r="6453" spans="1:28" ht="12.95" customHeight="1">
      <c r="A6453" s="168"/>
      <c r="B6453" s="168"/>
      <c r="C6453" s="532"/>
      <c r="D6453" s="168"/>
      <c r="E6453" s="168"/>
      <c r="F6453" s="168"/>
      <c r="G6453" s="168"/>
      <c r="H6453" s="530"/>
      <c r="I6453" s="530"/>
      <c r="J6453" s="660"/>
      <c r="K6453" s="530"/>
      <c r="L6453" s="657"/>
      <c r="M6453" s="168"/>
      <c r="N6453" s="828"/>
      <c r="O6453" s="168"/>
      <c r="P6453" s="168"/>
      <c r="AB6453" s="1129" t="str">
        <f t="shared" si="120"/>
        <v/>
      </c>
    </row>
    <row r="6454" spans="1:28" ht="12.95" customHeight="1">
      <c r="A6454" s="168"/>
      <c r="B6454" s="168"/>
      <c r="C6454" s="532"/>
      <c r="D6454" s="168"/>
      <c r="E6454" s="168"/>
      <c r="F6454" s="168"/>
      <c r="G6454" s="168"/>
      <c r="H6454" s="530"/>
      <c r="I6454" s="530"/>
      <c r="J6454" s="660"/>
      <c r="K6454" s="530"/>
      <c r="L6454" s="657"/>
      <c r="M6454" s="168"/>
      <c r="N6454" s="828"/>
      <c r="O6454" s="168"/>
      <c r="P6454" s="168"/>
      <c r="AB6454" s="1129" t="str">
        <f t="shared" si="120"/>
        <v/>
      </c>
    </row>
    <row r="6455" spans="1:28" ht="12.95" customHeight="1">
      <c r="A6455" s="168"/>
      <c r="B6455" s="168"/>
      <c r="C6455" s="532"/>
      <c r="D6455" s="168"/>
      <c r="E6455" s="168"/>
      <c r="F6455" s="168"/>
      <c r="G6455" s="168"/>
      <c r="H6455" s="530"/>
      <c r="I6455" s="530"/>
      <c r="J6455" s="660"/>
      <c r="K6455" s="530"/>
      <c r="L6455" s="657"/>
      <c r="M6455" s="168"/>
      <c r="N6455" s="828"/>
      <c r="O6455" s="168"/>
      <c r="P6455" s="168"/>
      <c r="AB6455" s="1129" t="str">
        <f t="shared" si="120"/>
        <v/>
      </c>
    </row>
    <row r="6456" spans="1:28" ht="12.95" customHeight="1">
      <c r="A6456" s="168"/>
      <c r="B6456" s="168"/>
      <c r="C6456" s="532"/>
      <c r="D6456" s="168"/>
      <c r="E6456" s="168"/>
      <c r="F6456" s="168"/>
      <c r="G6456" s="168"/>
      <c r="H6456" s="530"/>
      <c r="I6456" s="530"/>
      <c r="J6456" s="660"/>
      <c r="K6456" s="530"/>
      <c r="L6456" s="657"/>
      <c r="M6456" s="168"/>
      <c r="N6456" s="828"/>
      <c r="O6456" s="168"/>
      <c r="P6456" s="168"/>
      <c r="AB6456" s="1129" t="str">
        <f t="shared" si="120"/>
        <v/>
      </c>
    </row>
    <row r="6457" spans="1:28" ht="12.95" customHeight="1">
      <c r="A6457" s="168"/>
      <c r="B6457" s="168"/>
      <c r="C6457" s="532"/>
      <c r="D6457" s="168"/>
      <c r="E6457" s="168"/>
      <c r="F6457" s="168"/>
      <c r="G6457" s="168"/>
      <c r="H6457" s="530"/>
      <c r="I6457" s="530"/>
      <c r="J6457" s="660"/>
      <c r="K6457" s="530"/>
      <c r="L6457" s="657"/>
      <c r="M6457" s="168"/>
      <c r="N6457" s="828"/>
      <c r="O6457" s="168"/>
      <c r="P6457" s="168"/>
      <c r="AB6457" s="1129" t="str">
        <f t="shared" si="120"/>
        <v/>
      </c>
    </row>
    <row r="6458" spans="1:28" ht="12.95" customHeight="1">
      <c r="A6458" s="168"/>
      <c r="B6458" s="168"/>
      <c r="C6458" s="532"/>
      <c r="D6458" s="168"/>
      <c r="E6458" s="168"/>
      <c r="F6458" s="168"/>
      <c r="G6458" s="168"/>
      <c r="H6458" s="530"/>
      <c r="I6458" s="530"/>
      <c r="J6458" s="660"/>
      <c r="K6458" s="530"/>
      <c r="L6458" s="657"/>
      <c r="M6458" s="168"/>
      <c r="N6458" s="828"/>
      <c r="O6458" s="168"/>
      <c r="P6458" s="168"/>
      <c r="AB6458" s="1129" t="str">
        <f t="shared" si="120"/>
        <v/>
      </c>
    </row>
    <row r="6459" spans="1:28" ht="12.95" customHeight="1">
      <c r="A6459" s="168"/>
      <c r="B6459" s="168"/>
      <c r="C6459" s="532"/>
      <c r="D6459" s="168"/>
      <c r="E6459" s="168"/>
      <c r="F6459" s="168"/>
      <c r="G6459" s="168"/>
      <c r="H6459" s="530"/>
      <c r="I6459" s="530"/>
      <c r="J6459" s="660"/>
      <c r="K6459" s="530"/>
      <c r="L6459" s="657"/>
      <c r="M6459" s="168"/>
      <c r="N6459" s="828"/>
      <c r="O6459" s="168"/>
      <c r="P6459" s="168"/>
      <c r="AB6459" s="1129" t="str">
        <f t="shared" si="120"/>
        <v/>
      </c>
    </row>
    <row r="6460" spans="1:28" ht="12.95" customHeight="1">
      <c r="A6460" s="168"/>
      <c r="B6460" s="168"/>
      <c r="C6460" s="532"/>
      <c r="D6460" s="168"/>
      <c r="E6460" s="168"/>
      <c r="F6460" s="168"/>
      <c r="G6460" s="168"/>
      <c r="H6460" s="530"/>
      <c r="I6460" s="530"/>
      <c r="J6460" s="660"/>
      <c r="K6460" s="530"/>
      <c r="L6460" s="657"/>
      <c r="M6460" s="168"/>
      <c r="N6460" s="828"/>
      <c r="O6460" s="168"/>
      <c r="P6460" s="168"/>
      <c r="AB6460" s="1129" t="str">
        <f t="shared" si="120"/>
        <v/>
      </c>
    </row>
    <row r="6461" spans="1:28" ht="12.95" customHeight="1">
      <c r="A6461" s="168"/>
      <c r="B6461" s="168"/>
      <c r="C6461" s="532"/>
      <c r="D6461" s="168"/>
      <c r="E6461" s="168"/>
      <c r="F6461" s="168"/>
      <c r="G6461" s="168"/>
      <c r="H6461" s="530"/>
      <c r="I6461" s="530"/>
      <c r="J6461" s="660"/>
      <c r="K6461" s="530"/>
      <c r="L6461" s="657"/>
      <c r="M6461" s="168"/>
      <c r="N6461" s="828"/>
      <c r="O6461" s="168"/>
      <c r="P6461" s="168"/>
      <c r="AB6461" s="1129" t="str">
        <f t="shared" si="120"/>
        <v/>
      </c>
    </row>
    <row r="6462" spans="1:28" ht="12.95" customHeight="1">
      <c r="A6462" s="168"/>
      <c r="B6462" s="168"/>
      <c r="C6462" s="532"/>
      <c r="D6462" s="168"/>
      <c r="E6462" s="168"/>
      <c r="F6462" s="168"/>
      <c r="G6462" s="168"/>
      <c r="H6462" s="530"/>
      <c r="I6462" s="530"/>
      <c r="J6462" s="660"/>
      <c r="K6462" s="530"/>
      <c r="L6462" s="657"/>
      <c r="M6462" s="168"/>
      <c r="N6462" s="828"/>
      <c r="O6462" s="168"/>
      <c r="P6462" s="168"/>
      <c r="AB6462" s="1129" t="str">
        <f t="shared" si="120"/>
        <v/>
      </c>
    </row>
    <row r="6463" spans="1:28" ht="12.95" customHeight="1">
      <c r="A6463" s="168"/>
      <c r="B6463" s="168"/>
      <c r="C6463" s="532"/>
      <c r="D6463" s="168"/>
      <c r="E6463" s="168"/>
      <c r="F6463" s="168"/>
      <c r="G6463" s="168"/>
      <c r="H6463" s="530"/>
      <c r="I6463" s="530"/>
      <c r="J6463" s="660"/>
      <c r="K6463" s="530"/>
      <c r="L6463" s="657"/>
      <c r="M6463" s="168"/>
      <c r="N6463" s="828"/>
      <c r="O6463" s="168"/>
      <c r="P6463" s="168"/>
      <c r="AB6463" s="1129" t="str">
        <f t="shared" si="120"/>
        <v/>
      </c>
    </row>
    <row r="6464" spans="1:28" ht="12.95" customHeight="1">
      <c r="A6464" s="168"/>
      <c r="B6464" s="168"/>
      <c r="C6464" s="532"/>
      <c r="D6464" s="168"/>
      <c r="E6464" s="168"/>
      <c r="F6464" s="168"/>
      <c r="G6464" s="168"/>
      <c r="H6464" s="530"/>
      <c r="I6464" s="530"/>
      <c r="J6464" s="660"/>
      <c r="K6464" s="530"/>
      <c r="L6464" s="657"/>
      <c r="M6464" s="168"/>
      <c r="N6464" s="828"/>
      <c r="O6464" s="168"/>
      <c r="P6464" s="168"/>
      <c r="AB6464" s="1129" t="str">
        <f t="shared" si="120"/>
        <v/>
      </c>
    </row>
    <row r="6465" spans="1:28" ht="12.95" customHeight="1">
      <c r="A6465" s="168"/>
      <c r="B6465" s="168"/>
      <c r="C6465" s="532"/>
      <c r="D6465" s="168"/>
      <c r="E6465" s="168"/>
      <c r="F6465" s="168"/>
      <c r="G6465" s="168"/>
      <c r="H6465" s="530"/>
      <c r="I6465" s="530"/>
      <c r="J6465" s="660"/>
      <c r="K6465" s="530"/>
      <c r="L6465" s="657"/>
      <c r="M6465" s="168"/>
      <c r="N6465" s="828"/>
      <c r="O6465" s="168"/>
      <c r="P6465" s="168"/>
      <c r="AB6465" s="1129" t="str">
        <f t="shared" si="120"/>
        <v/>
      </c>
    </row>
    <row r="6466" spans="1:28" ht="12.95" customHeight="1">
      <c r="A6466" s="168"/>
      <c r="B6466" s="168"/>
      <c r="C6466" s="532"/>
      <c r="D6466" s="168"/>
      <c r="E6466" s="168"/>
      <c r="F6466" s="168"/>
      <c r="G6466" s="168"/>
      <c r="H6466" s="530"/>
      <c r="I6466" s="530"/>
      <c r="J6466" s="660"/>
      <c r="K6466" s="530"/>
      <c r="L6466" s="657"/>
      <c r="M6466" s="168"/>
      <c r="N6466" s="828"/>
      <c r="O6466" s="168"/>
      <c r="P6466" s="168"/>
      <c r="AB6466" s="1129" t="str">
        <f t="shared" si="120"/>
        <v/>
      </c>
    </row>
    <row r="6467" spans="1:28" ht="12.95" customHeight="1">
      <c r="A6467" s="168"/>
      <c r="B6467" s="168"/>
      <c r="C6467" s="532"/>
      <c r="D6467" s="168"/>
      <c r="E6467" s="168"/>
      <c r="F6467" s="168"/>
      <c r="G6467" s="168"/>
      <c r="H6467" s="530"/>
      <c r="I6467" s="530"/>
      <c r="J6467" s="660"/>
      <c r="K6467" s="530"/>
      <c r="L6467" s="657"/>
      <c r="M6467" s="168"/>
      <c r="N6467" s="828"/>
      <c r="O6467" s="168"/>
      <c r="P6467" s="168"/>
      <c r="AB6467" s="1129" t="str">
        <f t="shared" si="120"/>
        <v/>
      </c>
    </row>
    <row r="6468" spans="1:28" ht="12.95" customHeight="1">
      <c r="A6468" s="168"/>
      <c r="B6468" s="168"/>
      <c r="C6468" s="532"/>
      <c r="D6468" s="168"/>
      <c r="E6468" s="168"/>
      <c r="F6468" s="168"/>
      <c r="G6468" s="168"/>
      <c r="H6468" s="530"/>
      <c r="I6468" s="530"/>
      <c r="J6468" s="660"/>
      <c r="K6468" s="530"/>
      <c r="L6468" s="657"/>
      <c r="M6468" s="168"/>
      <c r="N6468" s="828"/>
      <c r="O6468" s="168"/>
      <c r="P6468" s="168"/>
      <c r="AB6468" s="1129" t="str">
        <f t="shared" si="120"/>
        <v/>
      </c>
    </row>
    <row r="6469" spans="1:28" ht="12.95" customHeight="1">
      <c r="A6469" s="168"/>
      <c r="B6469" s="168"/>
      <c r="C6469" s="532"/>
      <c r="D6469" s="168"/>
      <c r="E6469" s="168"/>
      <c r="F6469" s="168"/>
      <c r="G6469" s="168"/>
      <c r="H6469" s="530"/>
      <c r="I6469" s="530"/>
      <c r="J6469" s="660"/>
      <c r="K6469" s="530"/>
      <c r="L6469" s="657"/>
      <c r="M6469" s="168"/>
      <c r="N6469" s="828"/>
      <c r="O6469" s="168"/>
      <c r="P6469" s="168"/>
      <c r="AB6469" s="1129" t="str">
        <f t="shared" si="120"/>
        <v/>
      </c>
    </row>
    <row r="6470" spans="1:28" ht="12.95" customHeight="1">
      <c r="A6470" s="168"/>
      <c r="B6470" s="168"/>
      <c r="C6470" s="532"/>
      <c r="D6470" s="168"/>
      <c r="E6470" s="168"/>
      <c r="F6470" s="168"/>
      <c r="G6470" s="168"/>
      <c r="H6470" s="530"/>
      <c r="I6470" s="530"/>
      <c r="J6470" s="660"/>
      <c r="K6470" s="530"/>
      <c r="L6470" s="657"/>
      <c r="M6470" s="168"/>
      <c r="N6470" s="828"/>
      <c r="O6470" s="168"/>
      <c r="P6470" s="168"/>
      <c r="AB6470" s="1129" t="str">
        <f t="shared" si="120"/>
        <v/>
      </c>
    </row>
    <row r="6471" spans="1:28" ht="12.95" customHeight="1">
      <c r="A6471" s="168"/>
      <c r="B6471" s="168"/>
      <c r="C6471" s="532"/>
      <c r="D6471" s="168"/>
      <c r="E6471" s="168"/>
      <c r="F6471" s="168"/>
      <c r="G6471" s="168"/>
      <c r="H6471" s="530"/>
      <c r="I6471" s="530"/>
      <c r="J6471" s="660"/>
      <c r="K6471" s="530"/>
      <c r="L6471" s="657"/>
      <c r="M6471" s="168"/>
      <c r="N6471" s="828"/>
      <c r="O6471" s="168"/>
      <c r="P6471" s="168"/>
      <c r="AB6471" s="1129" t="str">
        <f t="shared" si="120"/>
        <v/>
      </c>
    </row>
    <row r="6472" spans="1:28" ht="12.95" customHeight="1">
      <c r="A6472" s="168"/>
      <c r="B6472" s="168"/>
      <c r="C6472" s="532"/>
      <c r="D6472" s="168"/>
      <c r="E6472" s="168"/>
      <c r="F6472" s="168"/>
      <c r="G6472" s="168"/>
      <c r="H6472" s="530"/>
      <c r="I6472" s="530"/>
      <c r="J6472" s="660"/>
      <c r="K6472" s="530"/>
      <c r="L6472" s="657"/>
      <c r="M6472" s="168"/>
      <c r="N6472" s="828"/>
      <c r="O6472" s="168"/>
      <c r="P6472" s="168"/>
      <c r="AB6472" s="1129" t="str">
        <f t="shared" si="120"/>
        <v/>
      </c>
    </row>
    <row r="6473" spans="1:28" ht="12.95" customHeight="1">
      <c r="A6473" s="168"/>
      <c r="B6473" s="168"/>
      <c r="C6473" s="532"/>
      <c r="D6473" s="168"/>
      <c r="E6473" s="168"/>
      <c r="F6473" s="168"/>
      <c r="G6473" s="168"/>
      <c r="H6473" s="530"/>
      <c r="I6473" s="530"/>
      <c r="J6473" s="660"/>
      <c r="K6473" s="530"/>
      <c r="L6473" s="657"/>
      <c r="M6473" s="168"/>
      <c r="N6473" s="828"/>
      <c r="O6473" s="168"/>
      <c r="P6473" s="168"/>
      <c r="AB6473" s="1129" t="str">
        <f t="shared" si="120"/>
        <v/>
      </c>
    </row>
    <row r="6474" spans="1:28" ht="12.95" customHeight="1">
      <c r="A6474" s="168"/>
      <c r="B6474" s="168"/>
      <c r="C6474" s="532"/>
      <c r="D6474" s="168"/>
      <c r="E6474" s="168"/>
      <c r="F6474" s="168"/>
      <c r="G6474" s="168"/>
      <c r="H6474" s="530"/>
      <c r="I6474" s="530"/>
      <c r="J6474" s="660"/>
      <c r="K6474" s="530"/>
      <c r="L6474" s="657"/>
      <c r="M6474" s="168"/>
      <c r="N6474" s="828"/>
      <c r="O6474" s="168"/>
      <c r="P6474" s="168"/>
      <c r="AB6474" s="1129" t="str">
        <f t="shared" si="120"/>
        <v/>
      </c>
    </row>
    <row r="6475" spans="1:28" ht="12.95" customHeight="1">
      <c r="A6475" s="168"/>
      <c r="B6475" s="168"/>
      <c r="C6475" s="532"/>
      <c r="D6475" s="168"/>
      <c r="E6475" s="168"/>
      <c r="F6475" s="168"/>
      <c r="G6475" s="168"/>
      <c r="H6475" s="530"/>
      <c r="I6475" s="530"/>
      <c r="J6475" s="660"/>
      <c r="K6475" s="530"/>
      <c r="L6475" s="657"/>
      <c r="M6475" s="168"/>
      <c r="N6475" s="828"/>
      <c r="O6475" s="168"/>
      <c r="P6475" s="168"/>
      <c r="AB6475" s="1129" t="str">
        <f t="shared" ref="AB6475:AB6538" si="121">IF(TRIM(A6475)="","",CONCATENATE(TRIM(D6475),TRIM(E6475)))</f>
        <v/>
      </c>
    </row>
    <row r="6476" spans="1:28" ht="12.95" customHeight="1">
      <c r="A6476" s="168"/>
      <c r="B6476" s="168"/>
      <c r="C6476" s="532"/>
      <c r="D6476" s="168"/>
      <c r="E6476" s="168"/>
      <c r="F6476" s="168"/>
      <c r="G6476" s="168"/>
      <c r="H6476" s="530"/>
      <c r="I6476" s="530"/>
      <c r="J6476" s="660"/>
      <c r="K6476" s="530"/>
      <c r="L6476" s="657"/>
      <c r="M6476" s="168"/>
      <c r="N6476" s="828"/>
      <c r="O6476" s="168"/>
      <c r="P6476" s="168"/>
      <c r="AB6476" s="1129" t="str">
        <f t="shared" si="121"/>
        <v/>
      </c>
    </row>
    <row r="6477" spans="1:28" ht="12.95" customHeight="1">
      <c r="A6477" s="168"/>
      <c r="B6477" s="168"/>
      <c r="C6477" s="532"/>
      <c r="D6477" s="168"/>
      <c r="E6477" s="168"/>
      <c r="F6477" s="168"/>
      <c r="G6477" s="168"/>
      <c r="H6477" s="530"/>
      <c r="I6477" s="530"/>
      <c r="J6477" s="660"/>
      <c r="K6477" s="530"/>
      <c r="L6477" s="657"/>
      <c r="M6477" s="168"/>
      <c r="N6477" s="828"/>
      <c r="O6477" s="168"/>
      <c r="P6477" s="168"/>
      <c r="AB6477" s="1129" t="str">
        <f t="shared" si="121"/>
        <v/>
      </c>
    </row>
    <row r="6478" spans="1:28" ht="12.95" customHeight="1">
      <c r="A6478" s="168"/>
      <c r="B6478" s="168"/>
      <c r="C6478" s="532"/>
      <c r="D6478" s="168"/>
      <c r="E6478" s="168"/>
      <c r="F6478" s="168"/>
      <c r="G6478" s="168"/>
      <c r="H6478" s="530"/>
      <c r="I6478" s="530"/>
      <c r="J6478" s="660"/>
      <c r="K6478" s="530"/>
      <c r="L6478" s="657"/>
      <c r="M6478" s="168"/>
      <c r="N6478" s="828"/>
      <c r="O6478" s="168"/>
      <c r="P6478" s="168"/>
      <c r="AB6478" s="1129" t="str">
        <f t="shared" si="121"/>
        <v/>
      </c>
    </row>
    <row r="6479" spans="1:28" ht="12.95" customHeight="1">
      <c r="A6479" s="168"/>
      <c r="B6479" s="168"/>
      <c r="C6479" s="532"/>
      <c r="D6479" s="168"/>
      <c r="E6479" s="168"/>
      <c r="F6479" s="168"/>
      <c r="G6479" s="168"/>
      <c r="H6479" s="530"/>
      <c r="I6479" s="530"/>
      <c r="J6479" s="660"/>
      <c r="K6479" s="530"/>
      <c r="L6479" s="657"/>
      <c r="M6479" s="168"/>
      <c r="N6479" s="828"/>
      <c r="O6479" s="168"/>
      <c r="P6479" s="168"/>
      <c r="AB6479" s="1129" t="str">
        <f t="shared" si="121"/>
        <v/>
      </c>
    </row>
    <row r="6480" spans="1:28" ht="12.95" customHeight="1">
      <c r="A6480" s="168"/>
      <c r="B6480" s="168"/>
      <c r="C6480" s="532"/>
      <c r="D6480" s="168"/>
      <c r="E6480" s="168"/>
      <c r="F6480" s="168"/>
      <c r="G6480" s="168"/>
      <c r="H6480" s="530"/>
      <c r="I6480" s="530"/>
      <c r="J6480" s="660"/>
      <c r="K6480" s="530"/>
      <c r="L6480" s="657"/>
      <c r="M6480" s="168"/>
      <c r="N6480" s="828"/>
      <c r="O6480" s="168"/>
      <c r="P6480" s="168"/>
      <c r="AB6480" s="1129" t="str">
        <f t="shared" si="121"/>
        <v/>
      </c>
    </row>
    <row r="6481" spans="1:28" ht="12.95" customHeight="1">
      <c r="A6481" s="168"/>
      <c r="B6481" s="168"/>
      <c r="C6481" s="532"/>
      <c r="D6481" s="168"/>
      <c r="E6481" s="168"/>
      <c r="F6481" s="168"/>
      <c r="G6481" s="168"/>
      <c r="H6481" s="530"/>
      <c r="I6481" s="530"/>
      <c r="J6481" s="660"/>
      <c r="K6481" s="530"/>
      <c r="L6481" s="657"/>
      <c r="M6481" s="168"/>
      <c r="N6481" s="828"/>
      <c r="O6481" s="168"/>
      <c r="P6481" s="168"/>
      <c r="AB6481" s="1129" t="str">
        <f t="shared" si="121"/>
        <v/>
      </c>
    </row>
    <row r="6482" spans="1:28" ht="12.95" customHeight="1">
      <c r="A6482" s="168"/>
      <c r="B6482" s="168"/>
      <c r="C6482" s="532"/>
      <c r="D6482" s="168"/>
      <c r="E6482" s="168"/>
      <c r="F6482" s="168"/>
      <c r="G6482" s="168"/>
      <c r="H6482" s="530"/>
      <c r="I6482" s="530"/>
      <c r="J6482" s="660"/>
      <c r="K6482" s="530"/>
      <c r="L6482" s="657"/>
      <c r="M6482" s="168"/>
      <c r="N6482" s="828"/>
      <c r="O6482" s="168"/>
      <c r="P6482" s="168"/>
      <c r="AB6482" s="1129" t="str">
        <f t="shared" si="121"/>
        <v/>
      </c>
    </row>
    <row r="6483" spans="1:28" ht="12.95" customHeight="1">
      <c r="A6483" s="168"/>
      <c r="B6483" s="168"/>
      <c r="C6483" s="532"/>
      <c r="D6483" s="168"/>
      <c r="E6483" s="168"/>
      <c r="F6483" s="168"/>
      <c r="G6483" s="168"/>
      <c r="H6483" s="530"/>
      <c r="I6483" s="530"/>
      <c r="J6483" s="660"/>
      <c r="K6483" s="530"/>
      <c r="L6483" s="657"/>
      <c r="M6483" s="168"/>
      <c r="N6483" s="828"/>
      <c r="O6483" s="168"/>
      <c r="P6483" s="168"/>
      <c r="AB6483" s="1129" t="str">
        <f t="shared" si="121"/>
        <v/>
      </c>
    </row>
    <row r="6484" spans="1:28" ht="12.95" customHeight="1">
      <c r="A6484" s="168"/>
      <c r="B6484" s="168"/>
      <c r="C6484" s="532"/>
      <c r="D6484" s="168"/>
      <c r="E6484" s="168"/>
      <c r="F6484" s="168"/>
      <c r="G6484" s="168"/>
      <c r="H6484" s="530"/>
      <c r="I6484" s="530"/>
      <c r="J6484" s="660"/>
      <c r="K6484" s="530"/>
      <c r="L6484" s="657"/>
      <c r="M6484" s="168"/>
      <c r="N6484" s="828"/>
      <c r="O6484" s="168"/>
      <c r="P6484" s="168"/>
      <c r="AB6484" s="1129" t="str">
        <f t="shared" si="121"/>
        <v/>
      </c>
    </row>
    <row r="6485" spans="1:28" ht="12.95" customHeight="1">
      <c r="A6485" s="168"/>
      <c r="B6485" s="168"/>
      <c r="C6485" s="532"/>
      <c r="D6485" s="168"/>
      <c r="E6485" s="168"/>
      <c r="F6485" s="168"/>
      <c r="G6485" s="168"/>
      <c r="H6485" s="530"/>
      <c r="I6485" s="530"/>
      <c r="J6485" s="660"/>
      <c r="K6485" s="530"/>
      <c r="L6485" s="657"/>
      <c r="M6485" s="168"/>
      <c r="N6485" s="828"/>
      <c r="O6485" s="168"/>
      <c r="P6485" s="168"/>
      <c r="AB6485" s="1129" t="str">
        <f t="shared" si="121"/>
        <v/>
      </c>
    </row>
    <row r="6486" spans="1:28" ht="12.95" customHeight="1">
      <c r="A6486" s="168"/>
      <c r="B6486" s="168"/>
      <c r="C6486" s="532"/>
      <c r="D6486" s="168"/>
      <c r="E6486" s="168"/>
      <c r="F6486" s="168"/>
      <c r="G6486" s="168"/>
      <c r="H6486" s="530"/>
      <c r="I6486" s="530"/>
      <c r="J6486" s="660"/>
      <c r="K6486" s="530"/>
      <c r="L6486" s="657"/>
      <c r="M6486" s="168"/>
      <c r="N6486" s="828"/>
      <c r="O6486" s="168"/>
      <c r="P6486" s="168"/>
      <c r="AB6486" s="1129" t="str">
        <f t="shared" si="121"/>
        <v/>
      </c>
    </row>
    <row r="6487" spans="1:28" ht="12.95" customHeight="1">
      <c r="A6487" s="168"/>
      <c r="B6487" s="168"/>
      <c r="C6487" s="532"/>
      <c r="D6487" s="168"/>
      <c r="E6487" s="168"/>
      <c r="F6487" s="168"/>
      <c r="G6487" s="168"/>
      <c r="H6487" s="530"/>
      <c r="I6487" s="530"/>
      <c r="J6487" s="660"/>
      <c r="K6487" s="530"/>
      <c r="L6487" s="657"/>
      <c r="M6487" s="168"/>
      <c r="N6487" s="828"/>
      <c r="O6487" s="168"/>
      <c r="P6487" s="168"/>
      <c r="AB6487" s="1129" t="str">
        <f t="shared" si="121"/>
        <v/>
      </c>
    </row>
    <row r="6488" spans="1:28" ht="12.95" customHeight="1">
      <c r="A6488" s="168"/>
      <c r="B6488" s="168"/>
      <c r="C6488" s="532"/>
      <c r="D6488" s="168"/>
      <c r="E6488" s="168"/>
      <c r="F6488" s="168"/>
      <c r="G6488" s="168"/>
      <c r="H6488" s="530"/>
      <c r="I6488" s="530"/>
      <c r="J6488" s="660"/>
      <c r="K6488" s="530"/>
      <c r="L6488" s="657"/>
      <c r="M6488" s="168"/>
      <c r="N6488" s="828"/>
      <c r="O6488" s="168"/>
      <c r="P6488" s="168"/>
      <c r="AB6488" s="1129" t="str">
        <f t="shared" si="121"/>
        <v/>
      </c>
    </row>
    <row r="6489" spans="1:28" ht="12.95" customHeight="1">
      <c r="A6489" s="168"/>
      <c r="B6489" s="168"/>
      <c r="C6489" s="532"/>
      <c r="D6489" s="168"/>
      <c r="E6489" s="168"/>
      <c r="F6489" s="168"/>
      <c r="G6489" s="168"/>
      <c r="H6489" s="530"/>
      <c r="I6489" s="530"/>
      <c r="J6489" s="660"/>
      <c r="K6489" s="530"/>
      <c r="L6489" s="657"/>
      <c r="M6489" s="168"/>
      <c r="N6489" s="828"/>
      <c r="O6489" s="168"/>
      <c r="P6489" s="168"/>
      <c r="AB6489" s="1129" t="str">
        <f t="shared" si="121"/>
        <v/>
      </c>
    </row>
    <row r="6490" spans="1:28" ht="12.95" customHeight="1">
      <c r="A6490" s="168"/>
      <c r="B6490" s="168"/>
      <c r="C6490" s="532"/>
      <c r="D6490" s="168"/>
      <c r="E6490" s="168"/>
      <c r="F6490" s="168"/>
      <c r="G6490" s="168"/>
      <c r="H6490" s="530"/>
      <c r="I6490" s="530"/>
      <c r="J6490" s="660"/>
      <c r="K6490" s="530"/>
      <c r="L6490" s="657"/>
      <c r="M6490" s="168"/>
      <c r="N6490" s="828"/>
      <c r="O6490" s="168"/>
      <c r="P6490" s="168"/>
      <c r="AB6490" s="1129" t="str">
        <f t="shared" si="121"/>
        <v/>
      </c>
    </row>
    <row r="6491" spans="1:28" ht="12.95" customHeight="1">
      <c r="A6491" s="168"/>
      <c r="B6491" s="168"/>
      <c r="C6491" s="532"/>
      <c r="D6491" s="168"/>
      <c r="E6491" s="168"/>
      <c r="F6491" s="168"/>
      <c r="G6491" s="168"/>
      <c r="H6491" s="530"/>
      <c r="I6491" s="530"/>
      <c r="J6491" s="660"/>
      <c r="K6491" s="530"/>
      <c r="L6491" s="657"/>
      <c r="M6491" s="168"/>
      <c r="N6491" s="828"/>
      <c r="O6491" s="168"/>
      <c r="P6491" s="168"/>
      <c r="AB6491" s="1129" t="str">
        <f t="shared" si="121"/>
        <v/>
      </c>
    </row>
    <row r="6492" spans="1:28" ht="12.95" customHeight="1">
      <c r="A6492" s="168"/>
      <c r="B6492" s="168"/>
      <c r="C6492" s="532"/>
      <c r="D6492" s="168"/>
      <c r="E6492" s="168"/>
      <c r="F6492" s="168"/>
      <c r="G6492" s="168"/>
      <c r="H6492" s="530"/>
      <c r="I6492" s="530"/>
      <c r="J6492" s="660"/>
      <c r="K6492" s="530"/>
      <c r="L6492" s="657"/>
      <c r="M6492" s="168"/>
      <c r="N6492" s="828"/>
      <c r="O6492" s="168"/>
      <c r="P6492" s="168"/>
      <c r="AB6492" s="1129" t="str">
        <f t="shared" si="121"/>
        <v/>
      </c>
    </row>
    <row r="6493" spans="1:28" ht="12.95" customHeight="1">
      <c r="A6493" s="168"/>
      <c r="B6493" s="168"/>
      <c r="C6493" s="532"/>
      <c r="D6493" s="168"/>
      <c r="E6493" s="168"/>
      <c r="F6493" s="168"/>
      <c r="G6493" s="168"/>
      <c r="H6493" s="530"/>
      <c r="I6493" s="530"/>
      <c r="J6493" s="660"/>
      <c r="K6493" s="530"/>
      <c r="L6493" s="657"/>
      <c r="M6493" s="168"/>
      <c r="N6493" s="828"/>
      <c r="O6493" s="168"/>
      <c r="P6493" s="168"/>
      <c r="AB6493" s="1129" t="str">
        <f t="shared" si="121"/>
        <v/>
      </c>
    </row>
    <row r="6494" spans="1:28" ht="12.95" customHeight="1">
      <c r="A6494" s="168"/>
      <c r="B6494" s="168"/>
      <c r="C6494" s="532"/>
      <c r="D6494" s="168"/>
      <c r="E6494" s="168"/>
      <c r="F6494" s="168"/>
      <c r="G6494" s="168"/>
      <c r="H6494" s="530"/>
      <c r="I6494" s="530"/>
      <c r="J6494" s="660"/>
      <c r="K6494" s="530"/>
      <c r="L6494" s="657"/>
      <c r="M6494" s="168"/>
      <c r="N6494" s="828"/>
      <c r="O6494" s="168"/>
      <c r="P6494" s="168"/>
      <c r="AB6494" s="1129" t="str">
        <f t="shared" si="121"/>
        <v/>
      </c>
    </row>
    <row r="6495" spans="1:28" ht="12.95" customHeight="1">
      <c r="A6495" s="168"/>
      <c r="B6495" s="168"/>
      <c r="C6495" s="532"/>
      <c r="D6495" s="168"/>
      <c r="E6495" s="168"/>
      <c r="F6495" s="168"/>
      <c r="G6495" s="168"/>
      <c r="H6495" s="530"/>
      <c r="I6495" s="530"/>
      <c r="J6495" s="660"/>
      <c r="K6495" s="530"/>
      <c r="L6495" s="657"/>
      <c r="M6495" s="168"/>
      <c r="N6495" s="828"/>
      <c r="O6495" s="168"/>
      <c r="P6495" s="168"/>
      <c r="AB6495" s="1129" t="str">
        <f t="shared" si="121"/>
        <v/>
      </c>
    </row>
    <row r="6496" spans="1:28" ht="12.95" customHeight="1">
      <c r="A6496" s="168"/>
      <c r="B6496" s="168"/>
      <c r="C6496" s="532"/>
      <c r="D6496" s="168"/>
      <c r="E6496" s="168"/>
      <c r="F6496" s="168"/>
      <c r="G6496" s="168"/>
      <c r="H6496" s="530"/>
      <c r="I6496" s="530"/>
      <c r="J6496" s="660"/>
      <c r="K6496" s="530"/>
      <c r="L6496" s="657"/>
      <c r="M6496" s="168"/>
      <c r="N6496" s="828"/>
      <c r="O6496" s="168"/>
      <c r="P6496" s="168"/>
      <c r="AB6496" s="1129" t="str">
        <f t="shared" si="121"/>
        <v/>
      </c>
    </row>
    <row r="6497" spans="1:28" ht="12.95" customHeight="1">
      <c r="A6497" s="168"/>
      <c r="B6497" s="168"/>
      <c r="C6497" s="532"/>
      <c r="D6497" s="168"/>
      <c r="E6497" s="168"/>
      <c r="F6497" s="168"/>
      <c r="G6497" s="168"/>
      <c r="H6497" s="530"/>
      <c r="I6497" s="530"/>
      <c r="J6497" s="660"/>
      <c r="K6497" s="530"/>
      <c r="L6497" s="657"/>
      <c r="M6497" s="168"/>
      <c r="N6497" s="828"/>
      <c r="O6497" s="168"/>
      <c r="P6497" s="168"/>
      <c r="AB6497" s="1129" t="str">
        <f t="shared" si="121"/>
        <v/>
      </c>
    </row>
    <row r="6498" spans="1:28" ht="12.95" customHeight="1">
      <c r="A6498" s="168"/>
      <c r="B6498" s="168"/>
      <c r="C6498" s="532"/>
      <c r="D6498" s="168"/>
      <c r="E6498" s="168"/>
      <c r="F6498" s="168"/>
      <c r="G6498" s="168"/>
      <c r="H6498" s="530"/>
      <c r="I6498" s="530"/>
      <c r="J6498" s="660"/>
      <c r="K6498" s="530"/>
      <c r="L6498" s="657"/>
      <c r="M6498" s="168"/>
      <c r="N6498" s="828"/>
      <c r="O6498" s="168"/>
      <c r="P6498" s="168"/>
      <c r="AB6498" s="1129" t="str">
        <f t="shared" si="121"/>
        <v/>
      </c>
    </row>
    <row r="6499" spans="1:28" ht="12.95" customHeight="1">
      <c r="A6499" s="168"/>
      <c r="B6499" s="168"/>
      <c r="C6499" s="532"/>
      <c r="D6499" s="168"/>
      <c r="E6499" s="168"/>
      <c r="F6499" s="168"/>
      <c r="G6499" s="168"/>
      <c r="H6499" s="530"/>
      <c r="I6499" s="530"/>
      <c r="J6499" s="660"/>
      <c r="K6499" s="530"/>
      <c r="L6499" s="657"/>
      <c r="M6499" s="168"/>
      <c r="N6499" s="828"/>
      <c r="O6499" s="168"/>
      <c r="P6499" s="168"/>
      <c r="AB6499" s="1129" t="str">
        <f t="shared" si="121"/>
        <v/>
      </c>
    </row>
    <row r="6500" spans="1:28" ht="12.95" customHeight="1">
      <c r="A6500" s="168"/>
      <c r="B6500" s="168"/>
      <c r="C6500" s="532"/>
      <c r="D6500" s="168"/>
      <c r="E6500" s="168"/>
      <c r="F6500" s="168"/>
      <c r="G6500" s="168"/>
      <c r="H6500" s="530"/>
      <c r="I6500" s="530"/>
      <c r="J6500" s="660"/>
      <c r="K6500" s="530"/>
      <c r="L6500" s="657"/>
      <c r="M6500" s="168"/>
      <c r="N6500" s="828"/>
      <c r="O6500" s="168"/>
      <c r="P6500" s="168"/>
      <c r="AB6500" s="1129" t="str">
        <f t="shared" si="121"/>
        <v/>
      </c>
    </row>
    <row r="6501" spans="1:28" ht="12.95" customHeight="1">
      <c r="A6501" s="168"/>
      <c r="B6501" s="168"/>
      <c r="C6501" s="532"/>
      <c r="D6501" s="168"/>
      <c r="E6501" s="168"/>
      <c r="F6501" s="168"/>
      <c r="G6501" s="168"/>
      <c r="H6501" s="530"/>
      <c r="I6501" s="530"/>
      <c r="J6501" s="660"/>
      <c r="K6501" s="530"/>
      <c r="L6501" s="657"/>
      <c r="M6501" s="168"/>
      <c r="N6501" s="828"/>
      <c r="O6501" s="168"/>
      <c r="P6501" s="168"/>
      <c r="AB6501" s="1129" t="str">
        <f t="shared" si="121"/>
        <v/>
      </c>
    </row>
    <row r="6502" spans="1:28" ht="12.95" customHeight="1">
      <c r="A6502" s="168"/>
      <c r="B6502" s="168"/>
      <c r="C6502" s="532"/>
      <c r="D6502" s="168"/>
      <c r="E6502" s="168"/>
      <c r="F6502" s="168"/>
      <c r="G6502" s="168"/>
      <c r="H6502" s="530"/>
      <c r="I6502" s="530"/>
      <c r="J6502" s="660"/>
      <c r="K6502" s="530"/>
      <c r="L6502" s="657"/>
      <c r="M6502" s="168"/>
      <c r="N6502" s="828"/>
      <c r="O6502" s="168"/>
      <c r="P6502" s="168"/>
      <c r="AB6502" s="1129" t="str">
        <f t="shared" si="121"/>
        <v/>
      </c>
    </row>
    <row r="6503" spans="1:28" ht="12.95" customHeight="1">
      <c r="A6503" s="168"/>
      <c r="B6503" s="168"/>
      <c r="C6503" s="532"/>
      <c r="D6503" s="168"/>
      <c r="E6503" s="168"/>
      <c r="F6503" s="168"/>
      <c r="G6503" s="168"/>
      <c r="H6503" s="530"/>
      <c r="I6503" s="530"/>
      <c r="J6503" s="660"/>
      <c r="K6503" s="530"/>
      <c r="L6503" s="657"/>
      <c r="M6503" s="168"/>
      <c r="N6503" s="828"/>
      <c r="O6503" s="168"/>
      <c r="P6503" s="168"/>
      <c r="AB6503" s="1129" t="str">
        <f t="shared" si="121"/>
        <v/>
      </c>
    </row>
    <row r="6504" spans="1:28" ht="12.95" customHeight="1">
      <c r="A6504" s="168"/>
      <c r="B6504" s="168"/>
      <c r="C6504" s="532"/>
      <c r="D6504" s="168"/>
      <c r="E6504" s="168"/>
      <c r="F6504" s="168"/>
      <c r="G6504" s="168"/>
      <c r="H6504" s="530"/>
      <c r="I6504" s="530"/>
      <c r="J6504" s="660"/>
      <c r="K6504" s="530"/>
      <c r="L6504" s="657"/>
      <c r="M6504" s="168"/>
      <c r="N6504" s="828"/>
      <c r="O6504" s="168"/>
      <c r="P6504" s="168"/>
      <c r="AB6504" s="1129" t="str">
        <f t="shared" si="121"/>
        <v/>
      </c>
    </row>
    <row r="6505" spans="1:28" ht="12.95" customHeight="1">
      <c r="A6505" s="168"/>
      <c r="B6505" s="168"/>
      <c r="C6505" s="532"/>
      <c r="D6505" s="168"/>
      <c r="E6505" s="168"/>
      <c r="F6505" s="168"/>
      <c r="G6505" s="168"/>
      <c r="H6505" s="530"/>
      <c r="I6505" s="530"/>
      <c r="J6505" s="660"/>
      <c r="K6505" s="530"/>
      <c r="L6505" s="657"/>
      <c r="M6505" s="168"/>
      <c r="N6505" s="828"/>
      <c r="O6505" s="168"/>
      <c r="P6505" s="168"/>
      <c r="AB6505" s="1129" t="str">
        <f t="shared" si="121"/>
        <v/>
      </c>
    </row>
    <row r="6506" spans="1:28" ht="12.95" customHeight="1">
      <c r="A6506" s="168"/>
      <c r="B6506" s="168"/>
      <c r="C6506" s="532"/>
      <c r="D6506" s="168"/>
      <c r="E6506" s="168"/>
      <c r="F6506" s="168"/>
      <c r="G6506" s="168"/>
      <c r="H6506" s="530"/>
      <c r="I6506" s="530"/>
      <c r="J6506" s="660"/>
      <c r="K6506" s="530"/>
      <c r="L6506" s="657"/>
      <c r="M6506" s="168"/>
      <c r="N6506" s="828"/>
      <c r="O6506" s="168"/>
      <c r="P6506" s="168"/>
      <c r="AB6506" s="1129" t="str">
        <f t="shared" si="121"/>
        <v/>
      </c>
    </row>
    <row r="6507" spans="1:28" ht="12.95" customHeight="1">
      <c r="A6507" s="168"/>
      <c r="B6507" s="168"/>
      <c r="C6507" s="532"/>
      <c r="D6507" s="168"/>
      <c r="E6507" s="168"/>
      <c r="F6507" s="168"/>
      <c r="G6507" s="168"/>
      <c r="H6507" s="530"/>
      <c r="I6507" s="530"/>
      <c r="J6507" s="660"/>
      <c r="K6507" s="530"/>
      <c r="L6507" s="657"/>
      <c r="M6507" s="168"/>
      <c r="N6507" s="828"/>
      <c r="O6507" s="168"/>
      <c r="P6507" s="168"/>
      <c r="AB6507" s="1129" t="str">
        <f t="shared" si="121"/>
        <v/>
      </c>
    </row>
    <row r="6508" spans="1:28" ht="12.95" customHeight="1">
      <c r="A6508" s="168"/>
      <c r="B6508" s="168"/>
      <c r="C6508" s="532"/>
      <c r="D6508" s="168"/>
      <c r="E6508" s="168"/>
      <c r="F6508" s="168"/>
      <c r="G6508" s="168"/>
      <c r="H6508" s="530"/>
      <c r="I6508" s="530"/>
      <c r="J6508" s="660"/>
      <c r="K6508" s="530"/>
      <c r="L6508" s="657"/>
      <c r="M6508" s="168"/>
      <c r="N6508" s="828"/>
      <c r="O6508" s="168"/>
      <c r="P6508" s="168"/>
      <c r="AB6508" s="1129" t="str">
        <f t="shared" si="121"/>
        <v/>
      </c>
    </row>
    <row r="6509" spans="1:28" ht="12.95" customHeight="1">
      <c r="A6509" s="168"/>
      <c r="B6509" s="168"/>
      <c r="C6509" s="532"/>
      <c r="D6509" s="168"/>
      <c r="E6509" s="168"/>
      <c r="F6509" s="168"/>
      <c r="G6509" s="168"/>
      <c r="H6509" s="530"/>
      <c r="I6509" s="530"/>
      <c r="J6509" s="660"/>
      <c r="K6509" s="530"/>
      <c r="L6509" s="657"/>
      <c r="M6509" s="168"/>
      <c r="N6509" s="828"/>
      <c r="O6509" s="168"/>
      <c r="P6509" s="168"/>
      <c r="AB6509" s="1129" t="str">
        <f t="shared" si="121"/>
        <v/>
      </c>
    </row>
    <row r="6510" spans="1:28" ht="12.95" customHeight="1">
      <c r="A6510" s="168"/>
      <c r="B6510" s="168"/>
      <c r="C6510" s="532"/>
      <c r="D6510" s="168"/>
      <c r="E6510" s="168"/>
      <c r="F6510" s="168"/>
      <c r="G6510" s="168"/>
      <c r="H6510" s="530"/>
      <c r="I6510" s="530"/>
      <c r="J6510" s="660"/>
      <c r="K6510" s="530"/>
      <c r="L6510" s="657"/>
      <c r="M6510" s="168"/>
      <c r="N6510" s="828"/>
      <c r="O6510" s="168"/>
      <c r="P6510" s="168"/>
      <c r="AB6510" s="1129" t="str">
        <f t="shared" si="121"/>
        <v/>
      </c>
    </row>
    <row r="6511" spans="1:28" ht="12.95" customHeight="1">
      <c r="A6511" s="168"/>
      <c r="B6511" s="168"/>
      <c r="C6511" s="532"/>
      <c r="D6511" s="168"/>
      <c r="E6511" s="168"/>
      <c r="F6511" s="168"/>
      <c r="G6511" s="168"/>
      <c r="H6511" s="530"/>
      <c r="I6511" s="530"/>
      <c r="J6511" s="660"/>
      <c r="K6511" s="530"/>
      <c r="L6511" s="657"/>
      <c r="M6511" s="168"/>
      <c r="N6511" s="828"/>
      <c r="O6511" s="168"/>
      <c r="P6511" s="168"/>
      <c r="AB6511" s="1129" t="str">
        <f t="shared" si="121"/>
        <v/>
      </c>
    </row>
    <row r="6512" spans="1:28" ht="12.95" customHeight="1">
      <c r="A6512" s="168"/>
      <c r="B6512" s="168"/>
      <c r="C6512" s="532"/>
      <c r="D6512" s="168"/>
      <c r="E6512" s="168"/>
      <c r="F6512" s="168"/>
      <c r="G6512" s="168"/>
      <c r="H6512" s="530"/>
      <c r="I6512" s="530"/>
      <c r="J6512" s="660"/>
      <c r="K6512" s="530"/>
      <c r="L6512" s="657"/>
      <c r="M6512" s="168"/>
      <c r="N6512" s="828"/>
      <c r="O6512" s="168"/>
      <c r="P6512" s="168"/>
      <c r="AB6512" s="1129" t="str">
        <f t="shared" si="121"/>
        <v/>
      </c>
    </row>
    <row r="6513" spans="1:28" ht="12.95" customHeight="1">
      <c r="A6513" s="168"/>
      <c r="B6513" s="168"/>
      <c r="C6513" s="532"/>
      <c r="D6513" s="168"/>
      <c r="E6513" s="168"/>
      <c r="F6513" s="168"/>
      <c r="G6513" s="168"/>
      <c r="H6513" s="530"/>
      <c r="I6513" s="530"/>
      <c r="J6513" s="660"/>
      <c r="K6513" s="530"/>
      <c r="L6513" s="657"/>
      <c r="M6513" s="168"/>
      <c r="N6513" s="828"/>
      <c r="O6513" s="168"/>
      <c r="P6513" s="168"/>
      <c r="AB6513" s="1129" t="str">
        <f t="shared" si="121"/>
        <v/>
      </c>
    </row>
    <row r="6514" spans="1:28" ht="12.95" customHeight="1">
      <c r="A6514" s="168"/>
      <c r="B6514" s="168"/>
      <c r="C6514" s="532"/>
      <c r="D6514" s="168"/>
      <c r="E6514" s="168"/>
      <c r="F6514" s="168"/>
      <c r="G6514" s="168"/>
      <c r="H6514" s="530"/>
      <c r="I6514" s="530"/>
      <c r="J6514" s="660"/>
      <c r="K6514" s="530"/>
      <c r="L6514" s="657"/>
      <c r="M6514" s="168"/>
      <c r="N6514" s="828"/>
      <c r="O6514" s="168"/>
      <c r="P6514" s="168"/>
      <c r="AB6514" s="1129" t="str">
        <f t="shared" si="121"/>
        <v/>
      </c>
    </row>
    <row r="6515" spans="1:28" ht="12.95" customHeight="1">
      <c r="A6515" s="168"/>
      <c r="B6515" s="168"/>
      <c r="C6515" s="532"/>
      <c r="D6515" s="168"/>
      <c r="E6515" s="168"/>
      <c r="F6515" s="168"/>
      <c r="G6515" s="168"/>
      <c r="H6515" s="530"/>
      <c r="I6515" s="530"/>
      <c r="J6515" s="660"/>
      <c r="K6515" s="530"/>
      <c r="L6515" s="657"/>
      <c r="M6515" s="168"/>
      <c r="N6515" s="828"/>
      <c r="O6515" s="168"/>
      <c r="P6515" s="168"/>
      <c r="AB6515" s="1129" t="str">
        <f t="shared" si="121"/>
        <v/>
      </c>
    </row>
    <row r="6516" spans="1:28" ht="12.95" customHeight="1">
      <c r="A6516" s="168"/>
      <c r="B6516" s="168"/>
      <c r="C6516" s="532"/>
      <c r="D6516" s="168"/>
      <c r="E6516" s="168"/>
      <c r="F6516" s="168"/>
      <c r="G6516" s="168"/>
      <c r="H6516" s="530"/>
      <c r="I6516" s="530"/>
      <c r="J6516" s="660"/>
      <c r="K6516" s="530"/>
      <c r="L6516" s="657"/>
      <c r="M6516" s="168"/>
      <c r="N6516" s="828"/>
      <c r="O6516" s="168"/>
      <c r="P6516" s="168"/>
      <c r="AB6516" s="1129" t="str">
        <f t="shared" si="121"/>
        <v/>
      </c>
    </row>
    <row r="6517" spans="1:28" ht="12.95" customHeight="1">
      <c r="A6517" s="168"/>
      <c r="B6517" s="168"/>
      <c r="C6517" s="532"/>
      <c r="D6517" s="168"/>
      <c r="E6517" s="168"/>
      <c r="F6517" s="168"/>
      <c r="G6517" s="168"/>
      <c r="H6517" s="530"/>
      <c r="I6517" s="530"/>
      <c r="J6517" s="660"/>
      <c r="K6517" s="530"/>
      <c r="L6517" s="657"/>
      <c r="M6517" s="168"/>
      <c r="N6517" s="828"/>
      <c r="O6517" s="168"/>
      <c r="P6517" s="168"/>
      <c r="AB6517" s="1129" t="str">
        <f t="shared" si="121"/>
        <v/>
      </c>
    </row>
    <row r="6518" spans="1:28" ht="12.95" customHeight="1">
      <c r="A6518" s="168"/>
      <c r="B6518" s="168"/>
      <c r="C6518" s="532"/>
      <c r="D6518" s="168"/>
      <c r="E6518" s="168"/>
      <c r="F6518" s="168"/>
      <c r="G6518" s="168"/>
      <c r="H6518" s="530"/>
      <c r="I6518" s="530"/>
      <c r="J6518" s="660"/>
      <c r="K6518" s="530"/>
      <c r="L6518" s="657"/>
      <c r="M6518" s="168"/>
      <c r="N6518" s="828"/>
      <c r="O6518" s="168"/>
      <c r="P6518" s="168"/>
      <c r="AB6518" s="1129" t="str">
        <f t="shared" si="121"/>
        <v/>
      </c>
    </row>
    <row r="6519" spans="1:28" ht="12.95" customHeight="1">
      <c r="A6519" s="168"/>
      <c r="B6519" s="168"/>
      <c r="C6519" s="532"/>
      <c r="D6519" s="168"/>
      <c r="E6519" s="168"/>
      <c r="F6519" s="168"/>
      <c r="G6519" s="168"/>
      <c r="H6519" s="530"/>
      <c r="I6519" s="530"/>
      <c r="J6519" s="660"/>
      <c r="K6519" s="530"/>
      <c r="L6519" s="657"/>
      <c r="M6519" s="168"/>
      <c r="N6519" s="828"/>
      <c r="O6519" s="168"/>
      <c r="P6519" s="168"/>
      <c r="AB6519" s="1129" t="str">
        <f t="shared" si="121"/>
        <v/>
      </c>
    </row>
    <row r="6520" spans="1:28" ht="12.95" customHeight="1">
      <c r="A6520" s="168"/>
      <c r="B6520" s="168"/>
      <c r="C6520" s="532"/>
      <c r="D6520" s="168"/>
      <c r="E6520" s="168"/>
      <c r="F6520" s="168"/>
      <c r="G6520" s="168"/>
      <c r="H6520" s="530"/>
      <c r="I6520" s="530"/>
      <c r="J6520" s="660"/>
      <c r="K6520" s="530"/>
      <c r="L6520" s="657"/>
      <c r="M6520" s="168"/>
      <c r="N6520" s="828"/>
      <c r="O6520" s="168"/>
      <c r="P6520" s="168"/>
      <c r="AB6520" s="1129" t="str">
        <f t="shared" si="121"/>
        <v/>
      </c>
    </row>
    <row r="6521" spans="1:28" ht="12.95" customHeight="1">
      <c r="A6521" s="168"/>
      <c r="B6521" s="168"/>
      <c r="C6521" s="532"/>
      <c r="D6521" s="168"/>
      <c r="E6521" s="168"/>
      <c r="F6521" s="168"/>
      <c r="G6521" s="168"/>
      <c r="H6521" s="530"/>
      <c r="I6521" s="530"/>
      <c r="J6521" s="660"/>
      <c r="K6521" s="530"/>
      <c r="L6521" s="657"/>
      <c r="M6521" s="168"/>
      <c r="N6521" s="828"/>
      <c r="O6521" s="168"/>
      <c r="P6521" s="168"/>
      <c r="AB6521" s="1129" t="str">
        <f t="shared" si="121"/>
        <v/>
      </c>
    </row>
    <row r="6522" spans="1:28" ht="12.95" customHeight="1">
      <c r="A6522" s="168"/>
      <c r="B6522" s="168"/>
      <c r="C6522" s="532"/>
      <c r="D6522" s="168"/>
      <c r="E6522" s="168"/>
      <c r="F6522" s="168"/>
      <c r="G6522" s="168"/>
      <c r="H6522" s="530"/>
      <c r="I6522" s="530"/>
      <c r="J6522" s="660"/>
      <c r="K6522" s="530"/>
      <c r="L6522" s="657"/>
      <c r="M6522" s="168"/>
      <c r="N6522" s="828"/>
      <c r="O6522" s="168"/>
      <c r="P6522" s="168"/>
      <c r="AB6522" s="1129" t="str">
        <f t="shared" si="121"/>
        <v/>
      </c>
    </row>
    <row r="6523" spans="1:28" ht="12.95" customHeight="1">
      <c r="A6523" s="168"/>
      <c r="B6523" s="168"/>
      <c r="C6523" s="532"/>
      <c r="D6523" s="168"/>
      <c r="E6523" s="168"/>
      <c r="F6523" s="168"/>
      <c r="G6523" s="168"/>
      <c r="H6523" s="530"/>
      <c r="I6523" s="530"/>
      <c r="J6523" s="660"/>
      <c r="K6523" s="530"/>
      <c r="L6523" s="657"/>
      <c r="M6523" s="168"/>
      <c r="N6523" s="828"/>
      <c r="O6523" s="168"/>
      <c r="P6523" s="168"/>
      <c r="AB6523" s="1129" t="str">
        <f t="shared" si="121"/>
        <v/>
      </c>
    </row>
    <row r="6524" spans="1:28" ht="12.95" customHeight="1">
      <c r="A6524" s="168"/>
      <c r="B6524" s="168"/>
      <c r="C6524" s="532"/>
      <c r="D6524" s="168"/>
      <c r="E6524" s="168"/>
      <c r="F6524" s="168"/>
      <c r="G6524" s="168"/>
      <c r="H6524" s="530"/>
      <c r="I6524" s="530"/>
      <c r="J6524" s="660"/>
      <c r="K6524" s="530"/>
      <c r="L6524" s="657"/>
      <c r="M6524" s="168"/>
      <c r="N6524" s="828"/>
      <c r="O6524" s="168"/>
      <c r="P6524" s="168"/>
      <c r="AB6524" s="1129" t="str">
        <f t="shared" si="121"/>
        <v/>
      </c>
    </row>
    <row r="6525" spans="1:28" ht="12.95" customHeight="1">
      <c r="A6525" s="168"/>
      <c r="B6525" s="168"/>
      <c r="C6525" s="532"/>
      <c r="D6525" s="168"/>
      <c r="E6525" s="168"/>
      <c r="F6525" s="168"/>
      <c r="G6525" s="168"/>
      <c r="H6525" s="530"/>
      <c r="I6525" s="530"/>
      <c r="J6525" s="660"/>
      <c r="K6525" s="530"/>
      <c r="L6525" s="657"/>
      <c r="M6525" s="168"/>
      <c r="N6525" s="828"/>
      <c r="O6525" s="168"/>
      <c r="P6525" s="168"/>
      <c r="AB6525" s="1129" t="str">
        <f t="shared" si="121"/>
        <v/>
      </c>
    </row>
    <row r="6526" spans="1:28" ht="12.95" customHeight="1">
      <c r="A6526" s="168"/>
      <c r="B6526" s="168"/>
      <c r="C6526" s="532"/>
      <c r="D6526" s="168"/>
      <c r="E6526" s="168"/>
      <c r="F6526" s="168"/>
      <c r="G6526" s="168"/>
      <c r="H6526" s="530"/>
      <c r="I6526" s="530"/>
      <c r="J6526" s="660"/>
      <c r="K6526" s="530"/>
      <c r="L6526" s="657"/>
      <c r="M6526" s="168"/>
      <c r="N6526" s="828"/>
      <c r="O6526" s="168"/>
      <c r="P6526" s="168"/>
      <c r="AB6526" s="1129" t="str">
        <f t="shared" si="121"/>
        <v/>
      </c>
    </row>
    <row r="6527" spans="1:28" ht="12.95" customHeight="1">
      <c r="A6527" s="168"/>
      <c r="B6527" s="168"/>
      <c r="C6527" s="532"/>
      <c r="D6527" s="168"/>
      <c r="E6527" s="168"/>
      <c r="F6527" s="168"/>
      <c r="G6527" s="168"/>
      <c r="H6527" s="530"/>
      <c r="I6527" s="530"/>
      <c r="J6527" s="660"/>
      <c r="K6527" s="530"/>
      <c r="L6527" s="657"/>
      <c r="M6527" s="168"/>
      <c r="N6527" s="828"/>
      <c r="O6527" s="168"/>
      <c r="P6527" s="168"/>
      <c r="AB6527" s="1129" t="str">
        <f t="shared" si="121"/>
        <v/>
      </c>
    </row>
    <row r="6528" spans="1:28" ht="12.95" customHeight="1">
      <c r="A6528" s="168"/>
      <c r="B6528" s="168"/>
      <c r="C6528" s="532"/>
      <c r="D6528" s="168"/>
      <c r="E6528" s="168"/>
      <c r="F6528" s="168"/>
      <c r="G6528" s="168"/>
      <c r="H6528" s="530"/>
      <c r="I6528" s="530"/>
      <c r="J6528" s="660"/>
      <c r="K6528" s="530"/>
      <c r="L6528" s="657"/>
      <c r="M6528" s="168"/>
      <c r="N6528" s="828"/>
      <c r="O6528" s="168"/>
      <c r="P6528" s="168"/>
      <c r="AB6528" s="1129" t="str">
        <f t="shared" si="121"/>
        <v/>
      </c>
    </row>
    <row r="6529" spans="1:28" ht="12.95" customHeight="1">
      <c r="A6529" s="168"/>
      <c r="B6529" s="168"/>
      <c r="C6529" s="532"/>
      <c r="D6529" s="168"/>
      <c r="E6529" s="168"/>
      <c r="F6529" s="168"/>
      <c r="G6529" s="168"/>
      <c r="H6529" s="530"/>
      <c r="I6529" s="530"/>
      <c r="J6529" s="660"/>
      <c r="K6529" s="530"/>
      <c r="L6529" s="657"/>
      <c r="M6529" s="168"/>
      <c r="N6529" s="828"/>
      <c r="O6529" s="168"/>
      <c r="P6529" s="168"/>
      <c r="AB6529" s="1129" t="str">
        <f t="shared" si="121"/>
        <v/>
      </c>
    </row>
    <row r="6530" spans="1:28" ht="12.95" customHeight="1">
      <c r="A6530" s="168"/>
      <c r="B6530" s="168"/>
      <c r="C6530" s="532"/>
      <c r="D6530" s="168"/>
      <c r="E6530" s="168"/>
      <c r="F6530" s="168"/>
      <c r="G6530" s="168"/>
      <c r="H6530" s="530"/>
      <c r="I6530" s="530"/>
      <c r="J6530" s="660"/>
      <c r="K6530" s="530"/>
      <c r="L6530" s="657"/>
      <c r="M6530" s="168"/>
      <c r="N6530" s="828"/>
      <c r="O6530" s="168"/>
      <c r="P6530" s="168"/>
      <c r="AB6530" s="1129" t="str">
        <f t="shared" si="121"/>
        <v/>
      </c>
    </row>
    <row r="6531" spans="1:28" ht="12.95" customHeight="1">
      <c r="A6531" s="168"/>
      <c r="B6531" s="168"/>
      <c r="C6531" s="532"/>
      <c r="D6531" s="168"/>
      <c r="E6531" s="168"/>
      <c r="F6531" s="168"/>
      <c r="G6531" s="168"/>
      <c r="H6531" s="530"/>
      <c r="I6531" s="530"/>
      <c r="J6531" s="660"/>
      <c r="K6531" s="530"/>
      <c r="L6531" s="657"/>
      <c r="M6531" s="168"/>
      <c r="N6531" s="828"/>
      <c r="O6531" s="168"/>
      <c r="P6531" s="168"/>
      <c r="AB6531" s="1129" t="str">
        <f t="shared" si="121"/>
        <v/>
      </c>
    </row>
    <row r="6532" spans="1:28" ht="12.95" customHeight="1">
      <c r="A6532" s="168"/>
      <c r="B6532" s="168"/>
      <c r="C6532" s="532"/>
      <c r="D6532" s="168"/>
      <c r="E6532" s="168"/>
      <c r="F6532" s="168"/>
      <c r="G6532" s="168"/>
      <c r="H6532" s="530"/>
      <c r="I6532" s="530"/>
      <c r="J6532" s="660"/>
      <c r="K6532" s="530"/>
      <c r="L6532" s="657"/>
      <c r="M6532" s="168"/>
      <c r="N6532" s="828"/>
      <c r="O6532" s="168"/>
      <c r="P6532" s="168"/>
      <c r="AB6532" s="1129" t="str">
        <f t="shared" si="121"/>
        <v/>
      </c>
    </row>
    <row r="6533" spans="1:28" ht="12.95" customHeight="1">
      <c r="A6533" s="168"/>
      <c r="B6533" s="168"/>
      <c r="C6533" s="532"/>
      <c r="D6533" s="168"/>
      <c r="E6533" s="168"/>
      <c r="F6533" s="168"/>
      <c r="G6533" s="168"/>
      <c r="H6533" s="530"/>
      <c r="I6533" s="530"/>
      <c r="J6533" s="660"/>
      <c r="K6533" s="530"/>
      <c r="L6533" s="657"/>
      <c r="M6533" s="168"/>
      <c r="N6533" s="828"/>
      <c r="O6533" s="168"/>
      <c r="P6533" s="168"/>
      <c r="AB6533" s="1129" t="str">
        <f t="shared" si="121"/>
        <v/>
      </c>
    </row>
    <row r="6534" spans="1:28" ht="12.95" customHeight="1">
      <c r="A6534" s="168"/>
      <c r="B6534" s="168"/>
      <c r="C6534" s="532"/>
      <c r="D6534" s="168"/>
      <c r="E6534" s="168"/>
      <c r="F6534" s="168"/>
      <c r="G6534" s="168"/>
      <c r="H6534" s="530"/>
      <c r="I6534" s="530"/>
      <c r="J6534" s="660"/>
      <c r="K6534" s="530"/>
      <c r="L6534" s="657"/>
      <c r="M6534" s="168"/>
      <c r="N6534" s="828"/>
      <c r="O6534" s="168"/>
      <c r="P6534" s="168"/>
      <c r="AB6534" s="1129" t="str">
        <f t="shared" si="121"/>
        <v/>
      </c>
    </row>
    <row r="6535" spans="1:28" ht="12.95" customHeight="1">
      <c r="A6535" s="168"/>
      <c r="B6535" s="168"/>
      <c r="C6535" s="532"/>
      <c r="D6535" s="168"/>
      <c r="E6535" s="168"/>
      <c r="F6535" s="168"/>
      <c r="G6535" s="168"/>
      <c r="H6535" s="530"/>
      <c r="I6535" s="530"/>
      <c r="J6535" s="660"/>
      <c r="K6535" s="530"/>
      <c r="L6535" s="657"/>
      <c r="M6535" s="168"/>
      <c r="N6535" s="828"/>
      <c r="O6535" s="168"/>
      <c r="P6535" s="168"/>
      <c r="AB6535" s="1129" t="str">
        <f t="shared" si="121"/>
        <v/>
      </c>
    </row>
    <row r="6536" spans="1:28" ht="12.95" customHeight="1">
      <c r="A6536" s="168"/>
      <c r="B6536" s="168"/>
      <c r="C6536" s="532"/>
      <c r="D6536" s="168"/>
      <c r="E6536" s="168"/>
      <c r="F6536" s="168"/>
      <c r="G6536" s="168"/>
      <c r="H6536" s="530"/>
      <c r="I6536" s="530"/>
      <c r="J6536" s="660"/>
      <c r="K6536" s="530"/>
      <c r="L6536" s="657"/>
      <c r="M6536" s="168"/>
      <c r="N6536" s="828"/>
      <c r="O6536" s="168"/>
      <c r="P6536" s="168"/>
      <c r="AB6536" s="1129" t="str">
        <f t="shared" si="121"/>
        <v/>
      </c>
    </row>
    <row r="6537" spans="1:28" ht="12.95" customHeight="1">
      <c r="A6537" s="168"/>
      <c r="B6537" s="168"/>
      <c r="C6537" s="532"/>
      <c r="D6537" s="168"/>
      <c r="E6537" s="168"/>
      <c r="F6537" s="168"/>
      <c r="G6537" s="168"/>
      <c r="H6537" s="530"/>
      <c r="I6537" s="530"/>
      <c r="J6537" s="660"/>
      <c r="K6537" s="530"/>
      <c r="L6537" s="657"/>
      <c r="M6537" s="168"/>
      <c r="N6537" s="828"/>
      <c r="O6537" s="168"/>
      <c r="P6537" s="168"/>
      <c r="AB6537" s="1129" t="str">
        <f t="shared" si="121"/>
        <v/>
      </c>
    </row>
    <row r="6538" spans="1:28" ht="12.95" customHeight="1">
      <c r="A6538" s="168"/>
      <c r="B6538" s="168"/>
      <c r="C6538" s="532"/>
      <c r="D6538" s="168"/>
      <c r="E6538" s="168"/>
      <c r="F6538" s="168"/>
      <c r="G6538" s="168"/>
      <c r="H6538" s="530"/>
      <c r="I6538" s="530"/>
      <c r="J6538" s="660"/>
      <c r="K6538" s="530"/>
      <c r="L6538" s="657"/>
      <c r="M6538" s="168"/>
      <c r="N6538" s="828"/>
      <c r="O6538" s="168"/>
      <c r="P6538" s="168"/>
      <c r="AB6538" s="1129" t="str">
        <f t="shared" si="121"/>
        <v/>
      </c>
    </row>
    <row r="6539" spans="1:28" ht="12.95" customHeight="1">
      <c r="A6539" s="168"/>
      <c r="B6539" s="168"/>
      <c r="C6539" s="532"/>
      <c r="D6539" s="168"/>
      <c r="E6539" s="168"/>
      <c r="F6539" s="168"/>
      <c r="G6539" s="168"/>
      <c r="H6539" s="530"/>
      <c r="I6539" s="530"/>
      <c r="J6539" s="660"/>
      <c r="K6539" s="530"/>
      <c r="L6539" s="657"/>
      <c r="M6539" s="168"/>
      <c r="N6539" s="828"/>
      <c r="O6539" s="168"/>
      <c r="P6539" s="168"/>
      <c r="AB6539" s="1129" t="str">
        <f t="shared" ref="AB6539:AB6602" si="122">IF(TRIM(A6539)="","",CONCATENATE(TRIM(D6539),TRIM(E6539)))</f>
        <v/>
      </c>
    </row>
    <row r="6540" spans="1:28" ht="12.95" customHeight="1">
      <c r="A6540" s="168"/>
      <c r="B6540" s="168"/>
      <c r="C6540" s="532"/>
      <c r="D6540" s="168"/>
      <c r="E6540" s="168"/>
      <c r="F6540" s="168"/>
      <c r="G6540" s="168"/>
      <c r="H6540" s="530"/>
      <c r="I6540" s="530"/>
      <c r="J6540" s="660"/>
      <c r="K6540" s="530"/>
      <c r="L6540" s="657"/>
      <c r="M6540" s="168"/>
      <c r="N6540" s="828"/>
      <c r="O6540" s="168"/>
      <c r="P6540" s="168"/>
      <c r="AB6540" s="1129" t="str">
        <f t="shared" si="122"/>
        <v/>
      </c>
    </row>
    <row r="6541" spans="1:28" ht="12.95" customHeight="1">
      <c r="A6541" s="168"/>
      <c r="B6541" s="168"/>
      <c r="C6541" s="532"/>
      <c r="D6541" s="168"/>
      <c r="E6541" s="168"/>
      <c r="F6541" s="168"/>
      <c r="G6541" s="168"/>
      <c r="H6541" s="530"/>
      <c r="I6541" s="530"/>
      <c r="J6541" s="660"/>
      <c r="K6541" s="530"/>
      <c r="L6541" s="657"/>
      <c r="M6541" s="168"/>
      <c r="N6541" s="828"/>
      <c r="O6541" s="168"/>
      <c r="P6541" s="168"/>
      <c r="AB6541" s="1129" t="str">
        <f t="shared" si="122"/>
        <v/>
      </c>
    </row>
    <row r="6542" spans="1:28" ht="12.95" customHeight="1">
      <c r="A6542" s="168"/>
      <c r="B6542" s="168"/>
      <c r="C6542" s="532"/>
      <c r="D6542" s="168"/>
      <c r="E6542" s="168"/>
      <c r="F6542" s="168"/>
      <c r="G6542" s="168"/>
      <c r="H6542" s="530"/>
      <c r="I6542" s="530"/>
      <c r="J6542" s="660"/>
      <c r="K6542" s="530"/>
      <c r="L6542" s="657"/>
      <c r="M6542" s="168"/>
      <c r="N6542" s="828"/>
      <c r="O6542" s="168"/>
      <c r="P6542" s="168"/>
      <c r="AB6542" s="1129" t="str">
        <f t="shared" si="122"/>
        <v/>
      </c>
    </row>
    <row r="6543" spans="1:28" ht="12.95" customHeight="1">
      <c r="A6543" s="168"/>
      <c r="B6543" s="168"/>
      <c r="C6543" s="532"/>
      <c r="D6543" s="168"/>
      <c r="E6543" s="168"/>
      <c r="F6543" s="168"/>
      <c r="G6543" s="168"/>
      <c r="H6543" s="530"/>
      <c r="I6543" s="530"/>
      <c r="J6543" s="660"/>
      <c r="K6543" s="530"/>
      <c r="L6543" s="657"/>
      <c r="M6543" s="168"/>
      <c r="N6543" s="828"/>
      <c r="O6543" s="168"/>
      <c r="P6543" s="168"/>
      <c r="AB6543" s="1129" t="str">
        <f t="shared" si="122"/>
        <v/>
      </c>
    </row>
    <row r="6544" spans="1:28" ht="12.95" customHeight="1">
      <c r="A6544" s="168"/>
      <c r="B6544" s="168"/>
      <c r="C6544" s="532"/>
      <c r="D6544" s="168"/>
      <c r="E6544" s="168"/>
      <c r="F6544" s="168"/>
      <c r="G6544" s="168"/>
      <c r="H6544" s="530"/>
      <c r="I6544" s="530"/>
      <c r="J6544" s="660"/>
      <c r="K6544" s="530"/>
      <c r="L6544" s="657"/>
      <c r="M6544" s="168"/>
      <c r="N6544" s="828"/>
      <c r="O6544" s="168"/>
      <c r="P6544" s="168"/>
      <c r="AB6544" s="1129" t="str">
        <f t="shared" si="122"/>
        <v/>
      </c>
    </row>
    <row r="6545" spans="1:28" ht="12.95" customHeight="1">
      <c r="A6545" s="168"/>
      <c r="B6545" s="168"/>
      <c r="C6545" s="532"/>
      <c r="D6545" s="168"/>
      <c r="E6545" s="168"/>
      <c r="F6545" s="168"/>
      <c r="G6545" s="168"/>
      <c r="H6545" s="530"/>
      <c r="I6545" s="530"/>
      <c r="J6545" s="660"/>
      <c r="K6545" s="530"/>
      <c r="L6545" s="657"/>
      <c r="M6545" s="168"/>
      <c r="N6545" s="828"/>
      <c r="O6545" s="168"/>
      <c r="P6545" s="168"/>
      <c r="AB6545" s="1129" t="str">
        <f t="shared" si="122"/>
        <v/>
      </c>
    </row>
    <row r="6546" spans="1:28" ht="12.95" customHeight="1">
      <c r="A6546" s="168"/>
      <c r="B6546" s="168"/>
      <c r="C6546" s="532"/>
      <c r="D6546" s="168"/>
      <c r="E6546" s="168"/>
      <c r="F6546" s="168"/>
      <c r="G6546" s="168"/>
      <c r="H6546" s="530"/>
      <c r="I6546" s="530"/>
      <c r="J6546" s="660"/>
      <c r="K6546" s="530"/>
      <c r="L6546" s="657"/>
      <c r="M6546" s="168"/>
      <c r="N6546" s="828"/>
      <c r="O6546" s="168"/>
      <c r="P6546" s="168"/>
      <c r="AB6546" s="1129" t="str">
        <f t="shared" si="122"/>
        <v/>
      </c>
    </row>
    <row r="6547" spans="1:28" ht="12.95" customHeight="1">
      <c r="A6547" s="168"/>
      <c r="B6547" s="168"/>
      <c r="C6547" s="532"/>
      <c r="D6547" s="168"/>
      <c r="E6547" s="168"/>
      <c r="F6547" s="168"/>
      <c r="G6547" s="168"/>
      <c r="H6547" s="530"/>
      <c r="I6547" s="530"/>
      <c r="J6547" s="660"/>
      <c r="K6547" s="530"/>
      <c r="L6547" s="657"/>
      <c r="M6547" s="168"/>
      <c r="N6547" s="828"/>
      <c r="O6547" s="168"/>
      <c r="P6547" s="168"/>
      <c r="AB6547" s="1129" t="str">
        <f t="shared" si="122"/>
        <v/>
      </c>
    </row>
    <row r="6548" spans="1:28" ht="12.95" customHeight="1">
      <c r="A6548" s="168"/>
      <c r="B6548" s="168"/>
      <c r="C6548" s="532"/>
      <c r="D6548" s="168"/>
      <c r="E6548" s="168"/>
      <c r="F6548" s="168"/>
      <c r="G6548" s="168"/>
      <c r="H6548" s="530"/>
      <c r="I6548" s="530"/>
      <c r="J6548" s="660"/>
      <c r="K6548" s="530"/>
      <c r="L6548" s="657"/>
      <c r="M6548" s="168"/>
      <c r="N6548" s="828"/>
      <c r="O6548" s="168"/>
      <c r="P6548" s="168"/>
      <c r="AB6548" s="1129" t="str">
        <f t="shared" si="122"/>
        <v/>
      </c>
    </row>
    <row r="6549" spans="1:28" ht="12.95" customHeight="1">
      <c r="A6549" s="168"/>
      <c r="B6549" s="168"/>
      <c r="C6549" s="532"/>
      <c r="D6549" s="168"/>
      <c r="E6549" s="168"/>
      <c r="F6549" s="168"/>
      <c r="G6549" s="168"/>
      <c r="H6549" s="530"/>
      <c r="I6549" s="530"/>
      <c r="J6549" s="660"/>
      <c r="K6549" s="530"/>
      <c r="L6549" s="657"/>
      <c r="M6549" s="168"/>
      <c r="N6549" s="828"/>
      <c r="O6549" s="168"/>
      <c r="P6549" s="168"/>
      <c r="AB6549" s="1129" t="str">
        <f t="shared" si="122"/>
        <v/>
      </c>
    </row>
    <row r="6550" spans="1:28" ht="12.95" customHeight="1">
      <c r="A6550" s="168"/>
      <c r="B6550" s="168"/>
      <c r="C6550" s="532"/>
      <c r="D6550" s="168"/>
      <c r="E6550" s="168"/>
      <c r="F6550" s="168"/>
      <c r="G6550" s="168"/>
      <c r="H6550" s="530"/>
      <c r="I6550" s="530"/>
      <c r="J6550" s="660"/>
      <c r="K6550" s="530"/>
      <c r="L6550" s="657"/>
      <c r="M6550" s="168"/>
      <c r="N6550" s="828"/>
      <c r="O6550" s="168"/>
      <c r="P6550" s="168"/>
      <c r="AB6550" s="1129" t="str">
        <f t="shared" si="122"/>
        <v/>
      </c>
    </row>
    <row r="6551" spans="1:28" ht="12.95" customHeight="1">
      <c r="A6551" s="168"/>
      <c r="B6551" s="168"/>
      <c r="C6551" s="532"/>
      <c r="D6551" s="168"/>
      <c r="E6551" s="168"/>
      <c r="F6551" s="168"/>
      <c r="G6551" s="168"/>
      <c r="H6551" s="530"/>
      <c r="I6551" s="530"/>
      <c r="J6551" s="660"/>
      <c r="K6551" s="530"/>
      <c r="L6551" s="657"/>
      <c r="M6551" s="168"/>
      <c r="N6551" s="828"/>
      <c r="O6551" s="168"/>
      <c r="P6551" s="168"/>
      <c r="AB6551" s="1129" t="str">
        <f t="shared" si="122"/>
        <v/>
      </c>
    </row>
    <row r="6552" spans="1:28" ht="12.95" customHeight="1">
      <c r="A6552" s="168"/>
      <c r="B6552" s="168"/>
      <c r="C6552" s="532"/>
      <c r="D6552" s="168"/>
      <c r="E6552" s="168"/>
      <c r="F6552" s="168"/>
      <c r="G6552" s="168"/>
      <c r="H6552" s="530"/>
      <c r="I6552" s="530"/>
      <c r="J6552" s="660"/>
      <c r="K6552" s="530"/>
      <c r="L6552" s="657"/>
      <c r="M6552" s="168"/>
      <c r="N6552" s="828"/>
      <c r="O6552" s="168"/>
      <c r="P6552" s="168"/>
      <c r="AB6552" s="1129" t="str">
        <f t="shared" si="122"/>
        <v/>
      </c>
    </row>
    <row r="6553" spans="1:28" ht="12.95" customHeight="1">
      <c r="A6553" s="168"/>
      <c r="B6553" s="168"/>
      <c r="C6553" s="532"/>
      <c r="D6553" s="168"/>
      <c r="E6553" s="168"/>
      <c r="F6553" s="168"/>
      <c r="G6553" s="168"/>
      <c r="H6553" s="530"/>
      <c r="I6553" s="530"/>
      <c r="J6553" s="660"/>
      <c r="K6553" s="530"/>
      <c r="L6553" s="657"/>
      <c r="M6553" s="168"/>
      <c r="N6553" s="828"/>
      <c r="O6553" s="168"/>
      <c r="P6553" s="168"/>
      <c r="AB6553" s="1129" t="str">
        <f t="shared" si="122"/>
        <v/>
      </c>
    </row>
    <row r="6554" spans="1:28" ht="12.95" customHeight="1">
      <c r="A6554" s="168"/>
      <c r="B6554" s="168"/>
      <c r="C6554" s="532"/>
      <c r="D6554" s="168"/>
      <c r="E6554" s="168"/>
      <c r="F6554" s="168"/>
      <c r="G6554" s="168"/>
      <c r="H6554" s="530"/>
      <c r="I6554" s="530"/>
      <c r="J6554" s="660"/>
      <c r="K6554" s="530"/>
      <c r="L6554" s="657"/>
      <c r="M6554" s="168"/>
      <c r="N6554" s="828"/>
      <c r="O6554" s="168"/>
      <c r="P6554" s="168"/>
      <c r="AB6554" s="1129" t="str">
        <f t="shared" si="122"/>
        <v/>
      </c>
    </row>
    <row r="6555" spans="1:28" ht="12.95" customHeight="1">
      <c r="A6555" s="168"/>
      <c r="B6555" s="168"/>
      <c r="C6555" s="532"/>
      <c r="D6555" s="168"/>
      <c r="E6555" s="168"/>
      <c r="F6555" s="168"/>
      <c r="G6555" s="168"/>
      <c r="H6555" s="530"/>
      <c r="I6555" s="530"/>
      <c r="J6555" s="660"/>
      <c r="K6555" s="530"/>
      <c r="L6555" s="657"/>
      <c r="M6555" s="168"/>
      <c r="N6555" s="828"/>
      <c r="O6555" s="168"/>
      <c r="P6555" s="168"/>
      <c r="AB6555" s="1129" t="str">
        <f t="shared" si="122"/>
        <v/>
      </c>
    </row>
    <row r="6556" spans="1:28" ht="12.95" customHeight="1">
      <c r="A6556" s="168"/>
      <c r="B6556" s="168"/>
      <c r="C6556" s="532"/>
      <c r="D6556" s="168"/>
      <c r="E6556" s="168"/>
      <c r="F6556" s="168"/>
      <c r="G6556" s="168"/>
      <c r="H6556" s="530"/>
      <c r="I6556" s="530"/>
      <c r="J6556" s="660"/>
      <c r="K6556" s="530"/>
      <c r="L6556" s="657"/>
      <c r="M6556" s="168"/>
      <c r="N6556" s="828"/>
      <c r="O6556" s="168"/>
      <c r="P6556" s="168"/>
      <c r="AB6556" s="1129" t="str">
        <f t="shared" si="122"/>
        <v/>
      </c>
    </row>
    <row r="6557" spans="1:28" ht="12.95" customHeight="1">
      <c r="A6557" s="168"/>
      <c r="B6557" s="168"/>
      <c r="C6557" s="532"/>
      <c r="D6557" s="168"/>
      <c r="E6557" s="168"/>
      <c r="F6557" s="168"/>
      <c r="G6557" s="168"/>
      <c r="H6557" s="530"/>
      <c r="I6557" s="530"/>
      <c r="J6557" s="660"/>
      <c r="K6557" s="530"/>
      <c r="L6557" s="657"/>
      <c r="M6557" s="168"/>
      <c r="N6557" s="828"/>
      <c r="O6557" s="168"/>
      <c r="P6557" s="168"/>
      <c r="AB6557" s="1129" t="str">
        <f t="shared" si="122"/>
        <v/>
      </c>
    </row>
    <row r="6558" spans="1:28" ht="12.95" customHeight="1">
      <c r="A6558" s="168"/>
      <c r="B6558" s="168"/>
      <c r="C6558" s="532"/>
      <c r="D6558" s="168"/>
      <c r="E6558" s="168"/>
      <c r="F6558" s="168"/>
      <c r="G6558" s="168"/>
      <c r="H6558" s="530"/>
      <c r="I6558" s="530"/>
      <c r="J6558" s="660"/>
      <c r="K6558" s="530"/>
      <c r="L6558" s="657"/>
      <c r="M6558" s="168"/>
      <c r="N6558" s="828"/>
      <c r="O6558" s="168"/>
      <c r="P6558" s="168"/>
      <c r="AB6558" s="1129" t="str">
        <f t="shared" si="122"/>
        <v/>
      </c>
    </row>
    <row r="6559" spans="1:28" ht="12.95" customHeight="1">
      <c r="A6559" s="168"/>
      <c r="B6559" s="168"/>
      <c r="C6559" s="532"/>
      <c r="D6559" s="168"/>
      <c r="E6559" s="168"/>
      <c r="F6559" s="168"/>
      <c r="G6559" s="168"/>
      <c r="H6559" s="530"/>
      <c r="I6559" s="530"/>
      <c r="J6559" s="660"/>
      <c r="K6559" s="530"/>
      <c r="L6559" s="657"/>
      <c r="M6559" s="168"/>
      <c r="N6559" s="828"/>
      <c r="O6559" s="168"/>
      <c r="P6559" s="168"/>
      <c r="AB6559" s="1129" t="str">
        <f t="shared" si="122"/>
        <v/>
      </c>
    </row>
    <row r="6560" spans="1:28" ht="12.95" customHeight="1">
      <c r="A6560" s="168"/>
      <c r="B6560" s="168"/>
      <c r="C6560" s="532"/>
      <c r="D6560" s="168"/>
      <c r="E6560" s="168"/>
      <c r="F6560" s="168"/>
      <c r="G6560" s="168"/>
      <c r="H6560" s="530"/>
      <c r="I6560" s="530"/>
      <c r="J6560" s="660"/>
      <c r="K6560" s="530"/>
      <c r="L6560" s="657"/>
      <c r="M6560" s="168"/>
      <c r="N6560" s="828"/>
      <c r="O6560" s="168"/>
      <c r="P6560" s="168"/>
      <c r="AB6560" s="1129" t="str">
        <f t="shared" si="122"/>
        <v/>
      </c>
    </row>
    <row r="6561" spans="1:28" ht="12.95" customHeight="1">
      <c r="A6561" s="168"/>
      <c r="B6561" s="168"/>
      <c r="C6561" s="532"/>
      <c r="D6561" s="168"/>
      <c r="E6561" s="168"/>
      <c r="F6561" s="168"/>
      <c r="G6561" s="168"/>
      <c r="H6561" s="530"/>
      <c r="I6561" s="530"/>
      <c r="J6561" s="660"/>
      <c r="K6561" s="530"/>
      <c r="L6561" s="657"/>
      <c r="M6561" s="168"/>
      <c r="N6561" s="828"/>
      <c r="O6561" s="168"/>
      <c r="P6561" s="168"/>
      <c r="AB6561" s="1129" t="str">
        <f t="shared" si="122"/>
        <v/>
      </c>
    </row>
    <row r="6562" spans="1:28" ht="12.95" customHeight="1">
      <c r="A6562" s="168"/>
      <c r="B6562" s="168"/>
      <c r="C6562" s="532"/>
      <c r="D6562" s="168"/>
      <c r="E6562" s="168"/>
      <c r="F6562" s="168"/>
      <c r="G6562" s="168"/>
      <c r="H6562" s="530"/>
      <c r="I6562" s="530"/>
      <c r="J6562" s="660"/>
      <c r="K6562" s="530"/>
      <c r="L6562" s="657"/>
      <c r="M6562" s="168"/>
      <c r="N6562" s="828"/>
      <c r="O6562" s="168"/>
      <c r="P6562" s="168"/>
      <c r="AB6562" s="1129" t="str">
        <f t="shared" si="122"/>
        <v/>
      </c>
    </row>
    <row r="6563" spans="1:28" ht="12.95" customHeight="1">
      <c r="A6563" s="168"/>
      <c r="B6563" s="168"/>
      <c r="C6563" s="532"/>
      <c r="D6563" s="168"/>
      <c r="E6563" s="168"/>
      <c r="F6563" s="168"/>
      <c r="G6563" s="168"/>
      <c r="H6563" s="530"/>
      <c r="I6563" s="530"/>
      <c r="J6563" s="660"/>
      <c r="K6563" s="530"/>
      <c r="L6563" s="657"/>
      <c r="M6563" s="168"/>
      <c r="N6563" s="828"/>
      <c r="O6563" s="168"/>
      <c r="P6563" s="168"/>
      <c r="AB6563" s="1129" t="str">
        <f t="shared" si="122"/>
        <v/>
      </c>
    </row>
    <row r="6564" spans="1:28" ht="12.95" customHeight="1">
      <c r="A6564" s="168"/>
      <c r="B6564" s="168"/>
      <c r="C6564" s="532"/>
      <c r="D6564" s="168"/>
      <c r="E6564" s="168"/>
      <c r="F6564" s="168"/>
      <c r="G6564" s="168"/>
      <c r="H6564" s="530"/>
      <c r="I6564" s="530"/>
      <c r="J6564" s="660"/>
      <c r="K6564" s="530"/>
      <c r="L6564" s="657"/>
      <c r="M6564" s="168"/>
      <c r="N6564" s="828"/>
      <c r="O6564" s="168"/>
      <c r="P6564" s="168"/>
      <c r="AB6564" s="1129" t="str">
        <f t="shared" si="122"/>
        <v/>
      </c>
    </row>
    <row r="6565" spans="1:28" ht="12.95" customHeight="1">
      <c r="A6565" s="168"/>
      <c r="B6565" s="168"/>
      <c r="C6565" s="532"/>
      <c r="D6565" s="168"/>
      <c r="E6565" s="168"/>
      <c r="F6565" s="168"/>
      <c r="G6565" s="168"/>
      <c r="H6565" s="530"/>
      <c r="I6565" s="530"/>
      <c r="J6565" s="660"/>
      <c r="K6565" s="530"/>
      <c r="L6565" s="657"/>
      <c r="M6565" s="168"/>
      <c r="N6565" s="828"/>
      <c r="O6565" s="168"/>
      <c r="P6565" s="168"/>
      <c r="AB6565" s="1129" t="str">
        <f t="shared" si="122"/>
        <v/>
      </c>
    </row>
    <row r="6566" spans="1:28" ht="12.95" customHeight="1">
      <c r="A6566" s="168"/>
      <c r="B6566" s="168"/>
      <c r="C6566" s="532"/>
      <c r="D6566" s="168"/>
      <c r="E6566" s="168"/>
      <c r="F6566" s="168"/>
      <c r="G6566" s="168"/>
      <c r="H6566" s="530"/>
      <c r="I6566" s="530"/>
      <c r="J6566" s="660"/>
      <c r="K6566" s="530"/>
      <c r="L6566" s="657"/>
      <c r="M6566" s="168"/>
      <c r="N6566" s="828"/>
      <c r="O6566" s="168"/>
      <c r="P6566" s="168"/>
      <c r="AB6566" s="1129" t="str">
        <f t="shared" si="122"/>
        <v/>
      </c>
    </row>
    <row r="6567" spans="1:28" ht="12.95" customHeight="1">
      <c r="A6567" s="168"/>
      <c r="B6567" s="168"/>
      <c r="C6567" s="532"/>
      <c r="D6567" s="168"/>
      <c r="E6567" s="168"/>
      <c r="F6567" s="168"/>
      <c r="G6567" s="168"/>
      <c r="H6567" s="530"/>
      <c r="I6567" s="530"/>
      <c r="J6567" s="660"/>
      <c r="K6567" s="530"/>
      <c r="L6567" s="657"/>
      <c r="M6567" s="168"/>
      <c r="N6567" s="828"/>
      <c r="O6567" s="168"/>
      <c r="P6567" s="168"/>
      <c r="AB6567" s="1129" t="str">
        <f t="shared" si="122"/>
        <v/>
      </c>
    </row>
    <row r="6568" spans="1:28" ht="12.95" customHeight="1">
      <c r="A6568" s="168"/>
      <c r="B6568" s="168"/>
      <c r="C6568" s="532"/>
      <c r="D6568" s="168"/>
      <c r="E6568" s="168"/>
      <c r="F6568" s="168"/>
      <c r="G6568" s="168"/>
      <c r="H6568" s="530"/>
      <c r="I6568" s="530"/>
      <c r="J6568" s="660"/>
      <c r="K6568" s="530"/>
      <c r="L6568" s="657"/>
      <c r="M6568" s="168"/>
      <c r="N6568" s="828"/>
      <c r="O6568" s="168"/>
      <c r="P6568" s="168"/>
      <c r="AB6568" s="1129" t="str">
        <f t="shared" si="122"/>
        <v/>
      </c>
    </row>
    <row r="6569" spans="1:28" ht="12.95" customHeight="1">
      <c r="A6569" s="168"/>
      <c r="B6569" s="168"/>
      <c r="C6569" s="532"/>
      <c r="D6569" s="168"/>
      <c r="E6569" s="168"/>
      <c r="F6569" s="168"/>
      <c r="G6569" s="168"/>
      <c r="H6569" s="530"/>
      <c r="I6569" s="530"/>
      <c r="J6569" s="660"/>
      <c r="K6569" s="530"/>
      <c r="L6569" s="657"/>
      <c r="M6569" s="168"/>
      <c r="N6569" s="828"/>
      <c r="O6569" s="168"/>
      <c r="P6569" s="168"/>
      <c r="AB6569" s="1129" t="str">
        <f t="shared" si="122"/>
        <v/>
      </c>
    </row>
    <row r="6570" spans="1:28" ht="12.95" customHeight="1">
      <c r="A6570" s="168"/>
      <c r="B6570" s="168"/>
      <c r="C6570" s="532"/>
      <c r="D6570" s="168"/>
      <c r="E6570" s="168"/>
      <c r="F6570" s="168"/>
      <c r="G6570" s="168"/>
      <c r="H6570" s="530"/>
      <c r="I6570" s="530"/>
      <c r="J6570" s="660"/>
      <c r="K6570" s="530"/>
      <c r="L6570" s="657"/>
      <c r="M6570" s="168"/>
      <c r="N6570" s="828"/>
      <c r="O6570" s="168"/>
      <c r="P6570" s="168"/>
      <c r="AB6570" s="1129" t="str">
        <f t="shared" si="122"/>
        <v/>
      </c>
    </row>
    <row r="6571" spans="1:28" ht="12.95" customHeight="1">
      <c r="A6571" s="168"/>
      <c r="B6571" s="168"/>
      <c r="C6571" s="532"/>
      <c r="D6571" s="168"/>
      <c r="E6571" s="168"/>
      <c r="F6571" s="168"/>
      <c r="G6571" s="168"/>
      <c r="H6571" s="530"/>
      <c r="I6571" s="530"/>
      <c r="J6571" s="660"/>
      <c r="K6571" s="530"/>
      <c r="L6571" s="657"/>
      <c r="M6571" s="168"/>
      <c r="N6571" s="828"/>
      <c r="O6571" s="168"/>
      <c r="P6571" s="168"/>
      <c r="AB6571" s="1129" t="str">
        <f t="shared" si="122"/>
        <v/>
      </c>
    </row>
    <row r="6572" spans="1:28" ht="12.95" customHeight="1">
      <c r="A6572" s="168"/>
      <c r="B6572" s="168"/>
      <c r="C6572" s="532"/>
      <c r="D6572" s="168"/>
      <c r="E6572" s="168"/>
      <c r="F6572" s="168"/>
      <c r="G6572" s="168"/>
      <c r="H6572" s="530"/>
      <c r="I6572" s="530"/>
      <c r="J6572" s="660"/>
      <c r="K6572" s="530"/>
      <c r="L6572" s="657"/>
      <c r="M6572" s="168"/>
      <c r="N6572" s="828"/>
      <c r="O6572" s="168"/>
      <c r="P6572" s="168"/>
      <c r="AB6572" s="1129" t="str">
        <f t="shared" si="122"/>
        <v/>
      </c>
    </row>
    <row r="6573" spans="1:28" ht="12.95" customHeight="1">
      <c r="A6573" s="168"/>
      <c r="B6573" s="168"/>
      <c r="C6573" s="532"/>
      <c r="D6573" s="168"/>
      <c r="E6573" s="168"/>
      <c r="F6573" s="168"/>
      <c r="G6573" s="168"/>
      <c r="H6573" s="530"/>
      <c r="I6573" s="530"/>
      <c r="J6573" s="660"/>
      <c r="K6573" s="530"/>
      <c r="L6573" s="657"/>
      <c r="M6573" s="168"/>
      <c r="N6573" s="828"/>
      <c r="O6573" s="168"/>
      <c r="P6573" s="168"/>
      <c r="AB6573" s="1129" t="str">
        <f t="shared" si="122"/>
        <v/>
      </c>
    </row>
    <row r="6574" spans="1:28" ht="12.95" customHeight="1">
      <c r="A6574" s="168"/>
      <c r="B6574" s="168"/>
      <c r="C6574" s="532"/>
      <c r="D6574" s="168"/>
      <c r="E6574" s="168"/>
      <c r="F6574" s="168"/>
      <c r="G6574" s="168"/>
      <c r="H6574" s="530"/>
      <c r="I6574" s="530"/>
      <c r="J6574" s="660"/>
      <c r="K6574" s="530"/>
      <c r="L6574" s="657"/>
      <c r="M6574" s="168"/>
      <c r="N6574" s="828"/>
      <c r="O6574" s="168"/>
      <c r="P6574" s="168"/>
      <c r="AB6574" s="1129" t="str">
        <f t="shared" si="122"/>
        <v/>
      </c>
    </row>
    <row r="6575" spans="1:28" ht="12.95" customHeight="1">
      <c r="A6575" s="168"/>
      <c r="B6575" s="168"/>
      <c r="C6575" s="532"/>
      <c r="D6575" s="168"/>
      <c r="E6575" s="168"/>
      <c r="F6575" s="168"/>
      <c r="G6575" s="168"/>
      <c r="H6575" s="530"/>
      <c r="I6575" s="530"/>
      <c r="J6575" s="660"/>
      <c r="K6575" s="530"/>
      <c r="L6575" s="657"/>
      <c r="M6575" s="168"/>
      <c r="N6575" s="828"/>
      <c r="O6575" s="168"/>
      <c r="P6575" s="168"/>
      <c r="AB6575" s="1129" t="str">
        <f t="shared" si="122"/>
        <v/>
      </c>
    </row>
    <row r="6576" spans="1:28" ht="12.95" customHeight="1">
      <c r="A6576" s="168"/>
      <c r="B6576" s="168"/>
      <c r="C6576" s="532"/>
      <c r="D6576" s="168"/>
      <c r="E6576" s="168"/>
      <c r="F6576" s="168"/>
      <c r="G6576" s="168"/>
      <c r="H6576" s="530"/>
      <c r="I6576" s="530"/>
      <c r="J6576" s="660"/>
      <c r="K6576" s="530"/>
      <c r="L6576" s="657"/>
      <c r="M6576" s="168"/>
      <c r="N6576" s="828"/>
      <c r="O6576" s="168"/>
      <c r="P6576" s="168"/>
      <c r="AB6576" s="1129" t="str">
        <f t="shared" si="122"/>
        <v/>
      </c>
    </row>
    <row r="6577" spans="1:28" ht="12.95" customHeight="1">
      <c r="A6577" s="168"/>
      <c r="B6577" s="168"/>
      <c r="C6577" s="532"/>
      <c r="D6577" s="168"/>
      <c r="E6577" s="168"/>
      <c r="F6577" s="168"/>
      <c r="G6577" s="168"/>
      <c r="H6577" s="530"/>
      <c r="I6577" s="530"/>
      <c r="J6577" s="660"/>
      <c r="K6577" s="530"/>
      <c r="L6577" s="657"/>
      <c r="M6577" s="168"/>
      <c r="N6577" s="828"/>
      <c r="O6577" s="168"/>
      <c r="P6577" s="168"/>
      <c r="AB6577" s="1129" t="str">
        <f t="shared" si="122"/>
        <v/>
      </c>
    </row>
    <row r="6578" spans="1:28" ht="12.95" customHeight="1">
      <c r="A6578" s="168"/>
      <c r="B6578" s="168"/>
      <c r="C6578" s="532"/>
      <c r="D6578" s="168"/>
      <c r="E6578" s="168"/>
      <c r="F6578" s="168"/>
      <c r="G6578" s="168"/>
      <c r="H6578" s="530"/>
      <c r="I6578" s="530"/>
      <c r="J6578" s="660"/>
      <c r="K6578" s="530"/>
      <c r="L6578" s="657"/>
      <c r="M6578" s="168"/>
      <c r="N6578" s="828"/>
      <c r="O6578" s="168"/>
      <c r="P6578" s="168"/>
      <c r="AB6578" s="1129" t="str">
        <f t="shared" si="122"/>
        <v/>
      </c>
    </row>
    <row r="6579" spans="1:28" ht="12.95" customHeight="1">
      <c r="A6579" s="168"/>
      <c r="B6579" s="168"/>
      <c r="C6579" s="532"/>
      <c r="D6579" s="168"/>
      <c r="E6579" s="168"/>
      <c r="F6579" s="168"/>
      <c r="G6579" s="168"/>
      <c r="H6579" s="530"/>
      <c r="I6579" s="530"/>
      <c r="J6579" s="660"/>
      <c r="K6579" s="530"/>
      <c r="L6579" s="657"/>
      <c r="M6579" s="168"/>
      <c r="N6579" s="828"/>
      <c r="O6579" s="168"/>
      <c r="P6579" s="168"/>
      <c r="AB6579" s="1129" t="str">
        <f t="shared" si="122"/>
        <v/>
      </c>
    </row>
    <row r="6580" spans="1:28" ht="12.95" customHeight="1">
      <c r="A6580" s="168"/>
      <c r="B6580" s="168"/>
      <c r="C6580" s="532"/>
      <c r="D6580" s="168"/>
      <c r="E6580" s="168"/>
      <c r="F6580" s="168"/>
      <c r="G6580" s="168"/>
      <c r="H6580" s="530"/>
      <c r="I6580" s="530"/>
      <c r="J6580" s="660"/>
      <c r="K6580" s="530"/>
      <c r="L6580" s="657"/>
      <c r="M6580" s="168"/>
      <c r="N6580" s="828"/>
      <c r="O6580" s="168"/>
      <c r="P6580" s="168"/>
      <c r="AB6580" s="1129" t="str">
        <f t="shared" si="122"/>
        <v/>
      </c>
    </row>
    <row r="6581" spans="1:28" ht="12.95" customHeight="1">
      <c r="A6581" s="168"/>
      <c r="B6581" s="168"/>
      <c r="C6581" s="532"/>
      <c r="D6581" s="168"/>
      <c r="E6581" s="168"/>
      <c r="F6581" s="168"/>
      <c r="G6581" s="168"/>
      <c r="H6581" s="530"/>
      <c r="I6581" s="530"/>
      <c r="J6581" s="660"/>
      <c r="K6581" s="530"/>
      <c r="L6581" s="657"/>
      <c r="M6581" s="168"/>
      <c r="N6581" s="828"/>
      <c r="O6581" s="168"/>
      <c r="P6581" s="168"/>
      <c r="AB6581" s="1129" t="str">
        <f t="shared" si="122"/>
        <v/>
      </c>
    </row>
    <row r="6582" spans="1:28" ht="12.95" customHeight="1">
      <c r="A6582" s="168"/>
      <c r="B6582" s="168"/>
      <c r="C6582" s="532"/>
      <c r="D6582" s="168"/>
      <c r="E6582" s="168"/>
      <c r="F6582" s="168"/>
      <c r="G6582" s="168"/>
      <c r="H6582" s="530"/>
      <c r="I6582" s="530"/>
      <c r="J6582" s="660"/>
      <c r="K6582" s="530"/>
      <c r="L6582" s="657"/>
      <c r="M6582" s="168"/>
      <c r="N6582" s="828"/>
      <c r="O6582" s="168"/>
      <c r="P6582" s="168"/>
      <c r="AB6582" s="1129" t="str">
        <f t="shared" si="122"/>
        <v/>
      </c>
    </row>
    <row r="6583" spans="1:28" ht="12.95" customHeight="1">
      <c r="A6583" s="168"/>
      <c r="B6583" s="168"/>
      <c r="C6583" s="532"/>
      <c r="D6583" s="168"/>
      <c r="E6583" s="168"/>
      <c r="F6583" s="168"/>
      <c r="G6583" s="168"/>
      <c r="H6583" s="530"/>
      <c r="I6583" s="530"/>
      <c r="J6583" s="660"/>
      <c r="K6583" s="530"/>
      <c r="L6583" s="657"/>
      <c r="M6583" s="168"/>
      <c r="N6583" s="828"/>
      <c r="O6583" s="168"/>
      <c r="P6583" s="168"/>
      <c r="AB6583" s="1129" t="str">
        <f t="shared" si="122"/>
        <v/>
      </c>
    </row>
    <row r="6584" spans="1:28" ht="12.95" customHeight="1">
      <c r="A6584" s="168"/>
      <c r="B6584" s="168"/>
      <c r="C6584" s="532"/>
      <c r="D6584" s="168"/>
      <c r="E6584" s="168"/>
      <c r="F6584" s="168"/>
      <c r="G6584" s="168"/>
      <c r="H6584" s="530"/>
      <c r="I6584" s="530"/>
      <c r="J6584" s="660"/>
      <c r="K6584" s="530"/>
      <c r="L6584" s="657"/>
      <c r="M6584" s="168"/>
      <c r="N6584" s="828"/>
      <c r="O6584" s="168"/>
      <c r="P6584" s="168"/>
      <c r="AB6584" s="1129" t="str">
        <f t="shared" si="122"/>
        <v/>
      </c>
    </row>
    <row r="6585" spans="1:28" ht="12.95" customHeight="1">
      <c r="A6585" s="168"/>
      <c r="B6585" s="168"/>
      <c r="C6585" s="532"/>
      <c r="D6585" s="168"/>
      <c r="E6585" s="168"/>
      <c r="F6585" s="168"/>
      <c r="G6585" s="168"/>
      <c r="H6585" s="530"/>
      <c r="I6585" s="530"/>
      <c r="J6585" s="660"/>
      <c r="K6585" s="530"/>
      <c r="L6585" s="657"/>
      <c r="M6585" s="168"/>
      <c r="N6585" s="828"/>
      <c r="O6585" s="168"/>
      <c r="P6585" s="168"/>
      <c r="AB6585" s="1129" t="str">
        <f t="shared" si="122"/>
        <v/>
      </c>
    </row>
    <row r="6586" spans="1:28" ht="12.95" customHeight="1">
      <c r="A6586" s="168"/>
      <c r="B6586" s="168"/>
      <c r="C6586" s="532"/>
      <c r="D6586" s="168"/>
      <c r="E6586" s="168"/>
      <c r="F6586" s="168"/>
      <c r="G6586" s="168"/>
      <c r="H6586" s="530"/>
      <c r="I6586" s="530"/>
      <c r="J6586" s="660"/>
      <c r="K6586" s="530"/>
      <c r="L6586" s="657"/>
      <c r="M6586" s="168"/>
      <c r="N6586" s="828"/>
      <c r="O6586" s="168"/>
      <c r="P6586" s="168"/>
      <c r="AB6586" s="1129" t="str">
        <f t="shared" si="122"/>
        <v/>
      </c>
    </row>
    <row r="6587" spans="1:28" ht="12.95" customHeight="1">
      <c r="A6587" s="168"/>
      <c r="B6587" s="168"/>
      <c r="C6587" s="532"/>
      <c r="D6587" s="168"/>
      <c r="E6587" s="168"/>
      <c r="F6587" s="168"/>
      <c r="G6587" s="168"/>
      <c r="H6587" s="530"/>
      <c r="I6587" s="530"/>
      <c r="J6587" s="660"/>
      <c r="K6587" s="530"/>
      <c r="L6587" s="657"/>
      <c r="M6587" s="168"/>
      <c r="N6587" s="828"/>
      <c r="O6587" s="168"/>
      <c r="P6587" s="168"/>
      <c r="AB6587" s="1129" t="str">
        <f t="shared" si="122"/>
        <v/>
      </c>
    </row>
    <row r="6588" spans="1:28" ht="12.95" customHeight="1">
      <c r="A6588" s="168"/>
      <c r="B6588" s="168"/>
      <c r="C6588" s="532"/>
      <c r="D6588" s="168"/>
      <c r="E6588" s="168"/>
      <c r="F6588" s="168"/>
      <c r="G6588" s="168"/>
      <c r="H6588" s="530"/>
      <c r="I6588" s="530"/>
      <c r="J6588" s="660"/>
      <c r="K6588" s="530"/>
      <c r="L6588" s="657"/>
      <c r="M6588" s="168"/>
      <c r="N6588" s="828"/>
      <c r="O6588" s="168"/>
      <c r="P6588" s="168"/>
      <c r="AB6588" s="1129" t="str">
        <f t="shared" si="122"/>
        <v/>
      </c>
    </row>
    <row r="6589" spans="1:28" ht="12.95" customHeight="1">
      <c r="A6589" s="168"/>
      <c r="B6589" s="168"/>
      <c r="C6589" s="532"/>
      <c r="D6589" s="168"/>
      <c r="E6589" s="168"/>
      <c r="F6589" s="168"/>
      <c r="G6589" s="168"/>
      <c r="H6589" s="530"/>
      <c r="I6589" s="530"/>
      <c r="J6589" s="660"/>
      <c r="K6589" s="530"/>
      <c r="L6589" s="657"/>
      <c r="M6589" s="168"/>
      <c r="N6589" s="828"/>
      <c r="O6589" s="168"/>
      <c r="P6589" s="168"/>
      <c r="AB6589" s="1129" t="str">
        <f t="shared" si="122"/>
        <v/>
      </c>
    </row>
    <row r="6590" spans="1:28" ht="12.95" customHeight="1">
      <c r="A6590" s="168"/>
      <c r="B6590" s="168"/>
      <c r="C6590" s="532"/>
      <c r="D6590" s="168"/>
      <c r="E6590" s="168"/>
      <c r="F6590" s="168"/>
      <c r="G6590" s="168"/>
      <c r="H6590" s="530"/>
      <c r="I6590" s="530"/>
      <c r="J6590" s="660"/>
      <c r="K6590" s="530"/>
      <c r="L6590" s="657"/>
      <c r="M6590" s="168"/>
      <c r="N6590" s="828"/>
      <c r="O6590" s="168"/>
      <c r="P6590" s="168"/>
      <c r="AB6590" s="1129" t="str">
        <f t="shared" si="122"/>
        <v/>
      </c>
    </row>
    <row r="6591" spans="1:28" ht="12.95" customHeight="1">
      <c r="A6591" s="168"/>
      <c r="B6591" s="168"/>
      <c r="C6591" s="532"/>
      <c r="D6591" s="168"/>
      <c r="E6591" s="168"/>
      <c r="F6591" s="168"/>
      <c r="G6591" s="168"/>
      <c r="H6591" s="530"/>
      <c r="I6591" s="530"/>
      <c r="J6591" s="660"/>
      <c r="K6591" s="530"/>
      <c r="L6591" s="657"/>
      <c r="M6591" s="168"/>
      <c r="N6591" s="828"/>
      <c r="O6591" s="168"/>
      <c r="P6591" s="168"/>
      <c r="AB6591" s="1129" t="str">
        <f t="shared" si="122"/>
        <v/>
      </c>
    </row>
    <row r="6592" spans="1:28" ht="12.95" customHeight="1">
      <c r="A6592" s="168"/>
      <c r="B6592" s="168"/>
      <c r="C6592" s="532"/>
      <c r="D6592" s="168"/>
      <c r="E6592" s="168"/>
      <c r="F6592" s="168"/>
      <c r="G6592" s="168"/>
      <c r="H6592" s="530"/>
      <c r="I6592" s="530"/>
      <c r="J6592" s="660"/>
      <c r="K6592" s="530"/>
      <c r="L6592" s="657"/>
      <c r="M6592" s="168"/>
      <c r="N6592" s="828"/>
      <c r="O6592" s="168"/>
      <c r="P6592" s="168"/>
      <c r="AB6592" s="1129" t="str">
        <f t="shared" si="122"/>
        <v/>
      </c>
    </row>
    <row r="6593" spans="1:28" ht="12.95" customHeight="1">
      <c r="A6593" s="168"/>
      <c r="B6593" s="168"/>
      <c r="C6593" s="532"/>
      <c r="D6593" s="168"/>
      <c r="E6593" s="168"/>
      <c r="F6593" s="168"/>
      <c r="G6593" s="168"/>
      <c r="H6593" s="530"/>
      <c r="I6593" s="530"/>
      <c r="J6593" s="660"/>
      <c r="K6593" s="530"/>
      <c r="L6593" s="657"/>
      <c r="M6593" s="168"/>
      <c r="N6593" s="828"/>
      <c r="O6593" s="168"/>
      <c r="P6593" s="168"/>
      <c r="AB6593" s="1129" t="str">
        <f t="shared" si="122"/>
        <v/>
      </c>
    </row>
    <row r="6594" spans="1:28" ht="12.95" customHeight="1">
      <c r="A6594" s="168"/>
      <c r="B6594" s="168"/>
      <c r="C6594" s="532"/>
      <c r="D6594" s="168"/>
      <c r="E6594" s="168"/>
      <c r="F6594" s="168"/>
      <c r="G6594" s="168"/>
      <c r="H6594" s="530"/>
      <c r="I6594" s="530"/>
      <c r="J6594" s="660"/>
      <c r="K6594" s="530"/>
      <c r="L6594" s="657"/>
      <c r="M6594" s="168"/>
      <c r="N6594" s="828"/>
      <c r="O6594" s="168"/>
      <c r="P6594" s="168"/>
      <c r="AB6594" s="1129" t="str">
        <f t="shared" si="122"/>
        <v/>
      </c>
    </row>
    <row r="6595" spans="1:28" ht="12.95" customHeight="1">
      <c r="A6595" s="168"/>
      <c r="B6595" s="168"/>
      <c r="C6595" s="532"/>
      <c r="D6595" s="168"/>
      <c r="E6595" s="168"/>
      <c r="F6595" s="168"/>
      <c r="G6595" s="168"/>
      <c r="H6595" s="530"/>
      <c r="I6595" s="530"/>
      <c r="J6595" s="660"/>
      <c r="K6595" s="530"/>
      <c r="L6595" s="657"/>
      <c r="M6595" s="168"/>
      <c r="N6595" s="828"/>
      <c r="O6595" s="168"/>
      <c r="P6595" s="168"/>
      <c r="AB6595" s="1129" t="str">
        <f t="shared" si="122"/>
        <v/>
      </c>
    </row>
    <row r="6596" spans="1:28" ht="12.95" customHeight="1">
      <c r="A6596" s="168"/>
      <c r="B6596" s="168"/>
      <c r="C6596" s="532"/>
      <c r="D6596" s="168"/>
      <c r="E6596" s="168"/>
      <c r="F6596" s="168"/>
      <c r="G6596" s="168"/>
      <c r="H6596" s="530"/>
      <c r="I6596" s="530"/>
      <c r="J6596" s="660"/>
      <c r="K6596" s="530"/>
      <c r="L6596" s="657"/>
      <c r="M6596" s="168"/>
      <c r="N6596" s="828"/>
      <c r="O6596" s="168"/>
      <c r="P6596" s="168"/>
      <c r="AB6596" s="1129" t="str">
        <f t="shared" si="122"/>
        <v/>
      </c>
    </row>
    <row r="6597" spans="1:28" ht="12.95" customHeight="1">
      <c r="A6597" s="168"/>
      <c r="B6597" s="168"/>
      <c r="C6597" s="532"/>
      <c r="D6597" s="168"/>
      <c r="E6597" s="168"/>
      <c r="F6597" s="168"/>
      <c r="G6597" s="168"/>
      <c r="H6597" s="530"/>
      <c r="I6597" s="530"/>
      <c r="J6597" s="660"/>
      <c r="K6597" s="530"/>
      <c r="L6597" s="657"/>
      <c r="M6597" s="168"/>
      <c r="N6597" s="828"/>
      <c r="O6597" s="168"/>
      <c r="P6597" s="168"/>
      <c r="AB6597" s="1129" t="str">
        <f t="shared" si="122"/>
        <v/>
      </c>
    </row>
    <row r="6598" spans="1:28" ht="12.95" customHeight="1">
      <c r="A6598" s="168"/>
      <c r="B6598" s="168"/>
      <c r="C6598" s="532"/>
      <c r="D6598" s="168"/>
      <c r="E6598" s="168"/>
      <c r="F6598" s="168"/>
      <c r="G6598" s="168"/>
      <c r="H6598" s="530"/>
      <c r="I6598" s="530"/>
      <c r="J6598" s="660"/>
      <c r="K6598" s="530"/>
      <c r="L6598" s="657"/>
      <c r="M6598" s="168"/>
      <c r="N6598" s="828"/>
      <c r="O6598" s="168"/>
      <c r="P6598" s="168"/>
      <c r="AB6598" s="1129" t="str">
        <f t="shared" si="122"/>
        <v/>
      </c>
    </row>
    <row r="6599" spans="1:28" ht="12.95" customHeight="1">
      <c r="A6599" s="168"/>
      <c r="B6599" s="168"/>
      <c r="C6599" s="532"/>
      <c r="D6599" s="168"/>
      <c r="E6599" s="168"/>
      <c r="F6599" s="168"/>
      <c r="G6599" s="168"/>
      <c r="H6599" s="530"/>
      <c r="I6599" s="530"/>
      <c r="J6599" s="660"/>
      <c r="K6599" s="530"/>
      <c r="L6599" s="657"/>
      <c r="M6599" s="168"/>
      <c r="N6599" s="828"/>
      <c r="O6599" s="168"/>
      <c r="P6599" s="168"/>
      <c r="AB6599" s="1129" t="str">
        <f t="shared" si="122"/>
        <v/>
      </c>
    </row>
    <row r="6600" spans="1:28" ht="12.95" customHeight="1">
      <c r="A6600" s="168"/>
      <c r="B6600" s="168"/>
      <c r="C6600" s="532"/>
      <c r="D6600" s="168"/>
      <c r="E6600" s="168"/>
      <c r="F6600" s="168"/>
      <c r="G6600" s="168"/>
      <c r="H6600" s="530"/>
      <c r="I6600" s="530"/>
      <c r="J6600" s="660"/>
      <c r="K6600" s="530"/>
      <c r="L6600" s="657"/>
      <c r="M6600" s="168"/>
      <c r="N6600" s="828"/>
      <c r="O6600" s="168"/>
      <c r="P6600" s="168"/>
      <c r="AB6600" s="1129" t="str">
        <f t="shared" si="122"/>
        <v/>
      </c>
    </row>
    <row r="6601" spans="1:28" ht="12.95" customHeight="1">
      <c r="A6601" s="168"/>
      <c r="B6601" s="168"/>
      <c r="C6601" s="532"/>
      <c r="D6601" s="168"/>
      <c r="E6601" s="168"/>
      <c r="F6601" s="168"/>
      <c r="G6601" s="168"/>
      <c r="H6601" s="530"/>
      <c r="I6601" s="530"/>
      <c r="J6601" s="660"/>
      <c r="K6601" s="530"/>
      <c r="L6601" s="657"/>
      <c r="M6601" s="168"/>
      <c r="N6601" s="828"/>
      <c r="O6601" s="168"/>
      <c r="P6601" s="168"/>
      <c r="AB6601" s="1129" t="str">
        <f t="shared" si="122"/>
        <v/>
      </c>
    </row>
    <row r="6602" spans="1:28" ht="12.95" customHeight="1">
      <c r="A6602" s="168"/>
      <c r="B6602" s="168"/>
      <c r="C6602" s="532"/>
      <c r="D6602" s="168"/>
      <c r="E6602" s="168"/>
      <c r="F6602" s="168"/>
      <c r="G6602" s="168"/>
      <c r="H6602" s="530"/>
      <c r="I6602" s="530"/>
      <c r="J6602" s="660"/>
      <c r="K6602" s="530"/>
      <c r="L6602" s="657"/>
      <c r="M6602" s="168"/>
      <c r="N6602" s="828"/>
      <c r="O6602" s="168"/>
      <c r="P6602" s="168"/>
      <c r="AB6602" s="1129" t="str">
        <f t="shared" si="122"/>
        <v/>
      </c>
    </row>
    <row r="6603" spans="1:28" ht="12.95" customHeight="1">
      <c r="A6603" s="168"/>
      <c r="B6603" s="168"/>
      <c r="C6603" s="532"/>
      <c r="D6603" s="168"/>
      <c r="E6603" s="168"/>
      <c r="F6603" s="168"/>
      <c r="G6603" s="168"/>
      <c r="H6603" s="530"/>
      <c r="I6603" s="530"/>
      <c r="J6603" s="660"/>
      <c r="K6603" s="530"/>
      <c r="L6603" s="657"/>
      <c r="M6603" s="168"/>
      <c r="N6603" s="828"/>
      <c r="O6603" s="168"/>
      <c r="P6603" s="168"/>
      <c r="AB6603" s="1129" t="str">
        <f t="shared" ref="AB6603:AB6666" si="123">IF(TRIM(A6603)="","",CONCATENATE(TRIM(D6603),TRIM(E6603)))</f>
        <v/>
      </c>
    </row>
    <row r="6604" spans="1:28" ht="12.95" customHeight="1">
      <c r="A6604" s="168"/>
      <c r="B6604" s="168"/>
      <c r="C6604" s="532"/>
      <c r="D6604" s="168"/>
      <c r="E6604" s="168"/>
      <c r="F6604" s="168"/>
      <c r="G6604" s="168"/>
      <c r="H6604" s="530"/>
      <c r="I6604" s="530"/>
      <c r="J6604" s="660"/>
      <c r="K6604" s="530"/>
      <c r="L6604" s="657"/>
      <c r="M6604" s="168"/>
      <c r="N6604" s="828"/>
      <c r="O6604" s="168"/>
      <c r="P6604" s="168"/>
      <c r="AB6604" s="1129" t="str">
        <f t="shared" si="123"/>
        <v/>
      </c>
    </row>
    <row r="6605" spans="1:28" ht="12.95" customHeight="1">
      <c r="A6605" s="168"/>
      <c r="B6605" s="168"/>
      <c r="C6605" s="532"/>
      <c r="D6605" s="168"/>
      <c r="E6605" s="168"/>
      <c r="F6605" s="168"/>
      <c r="G6605" s="168"/>
      <c r="H6605" s="530"/>
      <c r="I6605" s="530"/>
      <c r="J6605" s="660"/>
      <c r="K6605" s="530"/>
      <c r="L6605" s="657"/>
      <c r="M6605" s="168"/>
      <c r="N6605" s="828"/>
      <c r="O6605" s="168"/>
      <c r="P6605" s="168"/>
      <c r="AB6605" s="1129" t="str">
        <f t="shared" si="123"/>
        <v/>
      </c>
    </row>
    <row r="6606" spans="1:28" ht="12.95" customHeight="1">
      <c r="A6606" s="168"/>
      <c r="B6606" s="168"/>
      <c r="C6606" s="532"/>
      <c r="D6606" s="168"/>
      <c r="E6606" s="168"/>
      <c r="F6606" s="168"/>
      <c r="G6606" s="168"/>
      <c r="H6606" s="530"/>
      <c r="I6606" s="530"/>
      <c r="J6606" s="660"/>
      <c r="K6606" s="530"/>
      <c r="L6606" s="657"/>
      <c r="M6606" s="168"/>
      <c r="N6606" s="828"/>
      <c r="O6606" s="168"/>
      <c r="P6606" s="168"/>
      <c r="AB6606" s="1129" t="str">
        <f t="shared" si="123"/>
        <v/>
      </c>
    </row>
    <row r="6607" spans="1:28" ht="12.95" customHeight="1">
      <c r="A6607" s="168"/>
      <c r="B6607" s="168"/>
      <c r="C6607" s="532"/>
      <c r="D6607" s="168"/>
      <c r="E6607" s="168"/>
      <c r="F6607" s="168"/>
      <c r="G6607" s="168"/>
      <c r="H6607" s="530"/>
      <c r="I6607" s="530"/>
      <c r="J6607" s="660"/>
      <c r="K6607" s="530"/>
      <c r="L6607" s="657"/>
      <c r="M6607" s="168"/>
      <c r="N6607" s="828"/>
      <c r="O6607" s="168"/>
      <c r="P6607" s="168"/>
      <c r="AB6607" s="1129" t="str">
        <f t="shared" si="123"/>
        <v/>
      </c>
    </row>
    <row r="6608" spans="1:28" ht="12.95" customHeight="1">
      <c r="A6608" s="168"/>
      <c r="B6608" s="168"/>
      <c r="C6608" s="532"/>
      <c r="D6608" s="168"/>
      <c r="E6608" s="168"/>
      <c r="F6608" s="168"/>
      <c r="G6608" s="168"/>
      <c r="H6608" s="530"/>
      <c r="I6608" s="530"/>
      <c r="J6608" s="660"/>
      <c r="K6608" s="530"/>
      <c r="L6608" s="657"/>
      <c r="M6608" s="168"/>
      <c r="N6608" s="828"/>
      <c r="O6608" s="168"/>
      <c r="P6608" s="168"/>
      <c r="AB6608" s="1129" t="str">
        <f t="shared" si="123"/>
        <v/>
      </c>
    </row>
    <row r="6609" spans="1:28" ht="12.95" customHeight="1">
      <c r="A6609" s="168"/>
      <c r="B6609" s="168"/>
      <c r="C6609" s="532"/>
      <c r="D6609" s="168"/>
      <c r="E6609" s="168"/>
      <c r="F6609" s="168"/>
      <c r="G6609" s="168"/>
      <c r="H6609" s="530"/>
      <c r="I6609" s="530"/>
      <c r="J6609" s="660"/>
      <c r="K6609" s="530"/>
      <c r="L6609" s="657"/>
      <c r="M6609" s="168"/>
      <c r="N6609" s="828"/>
      <c r="O6609" s="168"/>
      <c r="P6609" s="168"/>
      <c r="AB6609" s="1129" t="str">
        <f t="shared" si="123"/>
        <v/>
      </c>
    </row>
    <row r="6610" spans="1:28" ht="12.95" customHeight="1">
      <c r="A6610" s="168"/>
      <c r="B6610" s="168"/>
      <c r="C6610" s="532"/>
      <c r="D6610" s="168"/>
      <c r="E6610" s="168"/>
      <c r="F6610" s="168"/>
      <c r="G6610" s="168"/>
      <c r="H6610" s="530"/>
      <c r="I6610" s="530"/>
      <c r="J6610" s="660"/>
      <c r="K6610" s="530"/>
      <c r="L6610" s="657"/>
      <c r="M6610" s="168"/>
      <c r="N6610" s="828"/>
      <c r="O6610" s="168"/>
      <c r="P6610" s="168"/>
      <c r="AB6610" s="1129" t="str">
        <f t="shared" si="123"/>
        <v/>
      </c>
    </row>
    <row r="6611" spans="1:28" ht="12.95" customHeight="1">
      <c r="A6611" s="168"/>
      <c r="B6611" s="168"/>
      <c r="C6611" s="532"/>
      <c r="D6611" s="168"/>
      <c r="E6611" s="168"/>
      <c r="F6611" s="168"/>
      <c r="G6611" s="168"/>
      <c r="H6611" s="530"/>
      <c r="I6611" s="530"/>
      <c r="J6611" s="660"/>
      <c r="K6611" s="530"/>
      <c r="L6611" s="657"/>
      <c r="M6611" s="168"/>
      <c r="N6611" s="828"/>
      <c r="O6611" s="168"/>
      <c r="P6611" s="168"/>
      <c r="AB6611" s="1129" t="str">
        <f t="shared" si="123"/>
        <v/>
      </c>
    </row>
    <row r="6612" spans="1:28" ht="12.95" customHeight="1">
      <c r="A6612" s="168"/>
      <c r="B6612" s="168"/>
      <c r="C6612" s="532"/>
      <c r="D6612" s="168"/>
      <c r="E6612" s="168"/>
      <c r="F6612" s="168"/>
      <c r="G6612" s="168"/>
      <c r="H6612" s="530"/>
      <c r="I6612" s="530"/>
      <c r="J6612" s="660"/>
      <c r="K6612" s="530"/>
      <c r="L6612" s="657"/>
      <c r="M6612" s="168"/>
      <c r="N6612" s="828"/>
      <c r="O6612" s="168"/>
      <c r="P6612" s="168"/>
      <c r="AB6612" s="1129" t="str">
        <f t="shared" si="123"/>
        <v/>
      </c>
    </row>
    <row r="6613" spans="1:28" ht="12.95" customHeight="1">
      <c r="A6613" s="168"/>
      <c r="B6613" s="168"/>
      <c r="C6613" s="532"/>
      <c r="D6613" s="168"/>
      <c r="E6613" s="168"/>
      <c r="F6613" s="168"/>
      <c r="G6613" s="168"/>
      <c r="H6613" s="530"/>
      <c r="I6613" s="530"/>
      <c r="J6613" s="660"/>
      <c r="K6613" s="530"/>
      <c r="L6613" s="657"/>
      <c r="M6613" s="168"/>
      <c r="N6613" s="828"/>
      <c r="O6613" s="168"/>
      <c r="P6613" s="168"/>
      <c r="AB6613" s="1129" t="str">
        <f t="shared" si="123"/>
        <v/>
      </c>
    </row>
    <row r="6614" spans="1:28" ht="12.95" customHeight="1">
      <c r="A6614" s="168"/>
      <c r="B6614" s="168"/>
      <c r="C6614" s="532"/>
      <c r="D6614" s="168"/>
      <c r="E6614" s="168"/>
      <c r="F6614" s="168"/>
      <c r="G6614" s="168"/>
      <c r="H6614" s="530"/>
      <c r="I6614" s="530"/>
      <c r="J6614" s="660"/>
      <c r="K6614" s="530"/>
      <c r="L6614" s="657"/>
      <c r="M6614" s="168"/>
      <c r="N6614" s="828"/>
      <c r="O6614" s="168"/>
      <c r="P6614" s="168"/>
      <c r="AB6614" s="1129" t="str">
        <f t="shared" si="123"/>
        <v/>
      </c>
    </row>
    <row r="6615" spans="1:28" ht="12.95" customHeight="1">
      <c r="A6615" s="168"/>
      <c r="B6615" s="168"/>
      <c r="C6615" s="532"/>
      <c r="D6615" s="168"/>
      <c r="E6615" s="168"/>
      <c r="F6615" s="168"/>
      <c r="G6615" s="168"/>
      <c r="H6615" s="530"/>
      <c r="I6615" s="530"/>
      <c r="J6615" s="660"/>
      <c r="K6615" s="530"/>
      <c r="L6615" s="657"/>
      <c r="M6615" s="168"/>
      <c r="N6615" s="828"/>
      <c r="O6615" s="168"/>
      <c r="P6615" s="168"/>
      <c r="AB6615" s="1129" t="str">
        <f t="shared" si="123"/>
        <v/>
      </c>
    </row>
    <row r="6616" spans="1:28" ht="12.95" customHeight="1">
      <c r="A6616" s="168"/>
      <c r="B6616" s="168"/>
      <c r="C6616" s="532"/>
      <c r="D6616" s="168"/>
      <c r="E6616" s="168"/>
      <c r="F6616" s="168"/>
      <c r="G6616" s="168"/>
      <c r="H6616" s="530"/>
      <c r="I6616" s="530"/>
      <c r="J6616" s="660"/>
      <c r="K6616" s="530"/>
      <c r="L6616" s="657"/>
      <c r="M6616" s="168"/>
      <c r="N6616" s="828"/>
      <c r="O6616" s="168"/>
      <c r="P6616" s="168"/>
      <c r="AB6616" s="1129" t="str">
        <f t="shared" si="123"/>
        <v/>
      </c>
    </row>
    <row r="6617" spans="1:28" ht="12.95" customHeight="1">
      <c r="A6617" s="168"/>
      <c r="B6617" s="168"/>
      <c r="C6617" s="532"/>
      <c r="D6617" s="168"/>
      <c r="E6617" s="168"/>
      <c r="F6617" s="168"/>
      <c r="G6617" s="168"/>
      <c r="H6617" s="530"/>
      <c r="I6617" s="530"/>
      <c r="J6617" s="660"/>
      <c r="K6617" s="530"/>
      <c r="L6617" s="657"/>
      <c r="M6617" s="168"/>
      <c r="N6617" s="828"/>
      <c r="O6617" s="168"/>
      <c r="P6617" s="168"/>
      <c r="AB6617" s="1129" t="str">
        <f t="shared" si="123"/>
        <v/>
      </c>
    </row>
    <row r="6618" spans="1:28" ht="12.95" customHeight="1">
      <c r="A6618" s="168"/>
      <c r="B6618" s="168"/>
      <c r="C6618" s="532"/>
      <c r="D6618" s="168"/>
      <c r="E6618" s="168"/>
      <c r="F6618" s="168"/>
      <c r="G6618" s="168"/>
      <c r="H6618" s="530"/>
      <c r="I6618" s="530"/>
      <c r="J6618" s="660"/>
      <c r="K6618" s="530"/>
      <c r="L6618" s="657"/>
      <c r="M6618" s="168"/>
      <c r="N6618" s="828"/>
      <c r="O6618" s="168"/>
      <c r="P6618" s="168"/>
      <c r="AB6618" s="1129" t="str">
        <f t="shared" si="123"/>
        <v/>
      </c>
    </row>
    <row r="6619" spans="1:28" ht="12.95" customHeight="1">
      <c r="A6619" s="168"/>
      <c r="B6619" s="168"/>
      <c r="C6619" s="532"/>
      <c r="D6619" s="168"/>
      <c r="E6619" s="168"/>
      <c r="F6619" s="168"/>
      <c r="G6619" s="168"/>
      <c r="H6619" s="530"/>
      <c r="I6619" s="530"/>
      <c r="J6619" s="660"/>
      <c r="K6619" s="530"/>
      <c r="L6619" s="657"/>
      <c r="M6619" s="168"/>
      <c r="N6619" s="828"/>
      <c r="O6619" s="168"/>
      <c r="P6619" s="168"/>
      <c r="AB6619" s="1129" t="str">
        <f t="shared" si="123"/>
        <v/>
      </c>
    </row>
    <row r="6620" spans="1:28" ht="12.95" customHeight="1">
      <c r="A6620" s="168"/>
      <c r="B6620" s="168"/>
      <c r="C6620" s="532"/>
      <c r="D6620" s="168"/>
      <c r="E6620" s="168"/>
      <c r="F6620" s="168"/>
      <c r="G6620" s="168"/>
      <c r="H6620" s="530"/>
      <c r="I6620" s="530"/>
      <c r="J6620" s="660"/>
      <c r="K6620" s="530"/>
      <c r="L6620" s="657"/>
      <c r="M6620" s="168"/>
      <c r="N6620" s="828"/>
      <c r="O6620" s="168"/>
      <c r="P6620" s="168"/>
      <c r="AB6620" s="1129" t="str">
        <f t="shared" si="123"/>
        <v/>
      </c>
    </row>
    <row r="6621" spans="1:28" ht="12.95" customHeight="1">
      <c r="A6621" s="168"/>
      <c r="B6621" s="168"/>
      <c r="C6621" s="532"/>
      <c r="D6621" s="168"/>
      <c r="E6621" s="168"/>
      <c r="F6621" s="168"/>
      <c r="G6621" s="168"/>
      <c r="H6621" s="530"/>
      <c r="I6621" s="530"/>
      <c r="J6621" s="660"/>
      <c r="K6621" s="530"/>
      <c r="L6621" s="657"/>
      <c r="M6621" s="168"/>
      <c r="N6621" s="828"/>
      <c r="O6621" s="168"/>
      <c r="P6621" s="168"/>
      <c r="AB6621" s="1129" t="str">
        <f t="shared" si="123"/>
        <v/>
      </c>
    </row>
    <row r="6622" spans="1:28" ht="12.95" customHeight="1">
      <c r="A6622" s="168"/>
      <c r="B6622" s="168"/>
      <c r="C6622" s="532"/>
      <c r="D6622" s="168"/>
      <c r="E6622" s="168"/>
      <c r="F6622" s="168"/>
      <c r="G6622" s="168"/>
      <c r="H6622" s="530"/>
      <c r="I6622" s="530"/>
      <c r="J6622" s="660"/>
      <c r="K6622" s="530"/>
      <c r="L6622" s="657"/>
      <c r="M6622" s="168"/>
      <c r="N6622" s="828"/>
      <c r="O6622" s="168"/>
      <c r="P6622" s="168"/>
      <c r="AB6622" s="1129" t="str">
        <f t="shared" si="123"/>
        <v/>
      </c>
    </row>
    <row r="6623" spans="1:28" ht="12.95" customHeight="1">
      <c r="A6623" s="168"/>
      <c r="B6623" s="168"/>
      <c r="C6623" s="532"/>
      <c r="D6623" s="168"/>
      <c r="E6623" s="168"/>
      <c r="F6623" s="168"/>
      <c r="G6623" s="168"/>
      <c r="H6623" s="530"/>
      <c r="I6623" s="530"/>
      <c r="J6623" s="660"/>
      <c r="K6623" s="530"/>
      <c r="L6623" s="657"/>
      <c r="M6623" s="168"/>
      <c r="N6623" s="828"/>
      <c r="O6623" s="168"/>
      <c r="P6623" s="168"/>
      <c r="AB6623" s="1129" t="str">
        <f t="shared" si="123"/>
        <v/>
      </c>
    </row>
    <row r="6624" spans="1:28" ht="12.95" customHeight="1">
      <c r="A6624" s="168"/>
      <c r="B6624" s="168"/>
      <c r="C6624" s="532"/>
      <c r="D6624" s="168"/>
      <c r="E6624" s="168"/>
      <c r="F6624" s="168"/>
      <c r="G6624" s="168"/>
      <c r="H6624" s="530"/>
      <c r="I6624" s="530"/>
      <c r="J6624" s="660"/>
      <c r="K6624" s="530"/>
      <c r="L6624" s="657"/>
      <c r="M6624" s="168"/>
      <c r="N6624" s="828"/>
      <c r="O6624" s="168"/>
      <c r="P6624" s="168"/>
      <c r="AB6624" s="1129" t="str">
        <f t="shared" si="123"/>
        <v/>
      </c>
    </row>
    <row r="6625" spans="1:28" ht="12.95" customHeight="1">
      <c r="A6625" s="168"/>
      <c r="B6625" s="168"/>
      <c r="C6625" s="532"/>
      <c r="D6625" s="168"/>
      <c r="E6625" s="168"/>
      <c r="F6625" s="168"/>
      <c r="G6625" s="168"/>
      <c r="H6625" s="530"/>
      <c r="I6625" s="530"/>
      <c r="J6625" s="660"/>
      <c r="K6625" s="530"/>
      <c r="L6625" s="657"/>
      <c r="M6625" s="168"/>
      <c r="N6625" s="828"/>
      <c r="O6625" s="168"/>
      <c r="P6625" s="168"/>
      <c r="AB6625" s="1129" t="str">
        <f t="shared" si="123"/>
        <v/>
      </c>
    </row>
    <row r="6626" spans="1:28" ht="12.95" customHeight="1">
      <c r="A6626" s="168"/>
      <c r="B6626" s="168"/>
      <c r="C6626" s="532"/>
      <c r="D6626" s="168"/>
      <c r="E6626" s="168"/>
      <c r="F6626" s="168"/>
      <c r="G6626" s="168"/>
      <c r="H6626" s="530"/>
      <c r="I6626" s="530"/>
      <c r="J6626" s="660"/>
      <c r="K6626" s="530"/>
      <c r="L6626" s="657"/>
      <c r="M6626" s="168"/>
      <c r="N6626" s="828"/>
      <c r="O6626" s="168"/>
      <c r="P6626" s="168"/>
      <c r="AB6626" s="1129" t="str">
        <f t="shared" si="123"/>
        <v/>
      </c>
    </row>
    <row r="6627" spans="1:28" ht="12.95" customHeight="1">
      <c r="A6627" s="168"/>
      <c r="B6627" s="168"/>
      <c r="C6627" s="532"/>
      <c r="D6627" s="168"/>
      <c r="E6627" s="168"/>
      <c r="F6627" s="168"/>
      <c r="G6627" s="168"/>
      <c r="H6627" s="530"/>
      <c r="I6627" s="530"/>
      <c r="J6627" s="660"/>
      <c r="K6627" s="530"/>
      <c r="L6627" s="657"/>
      <c r="M6627" s="168"/>
      <c r="N6627" s="828"/>
      <c r="O6627" s="168"/>
      <c r="P6627" s="168"/>
      <c r="AB6627" s="1129" t="str">
        <f t="shared" si="123"/>
        <v/>
      </c>
    </row>
    <row r="6628" spans="1:28" ht="12.95" customHeight="1">
      <c r="A6628" s="168"/>
      <c r="B6628" s="168"/>
      <c r="C6628" s="532"/>
      <c r="D6628" s="168"/>
      <c r="E6628" s="168"/>
      <c r="F6628" s="168"/>
      <c r="G6628" s="168"/>
      <c r="H6628" s="530"/>
      <c r="I6628" s="530"/>
      <c r="J6628" s="660"/>
      <c r="K6628" s="530"/>
      <c r="L6628" s="657"/>
      <c r="M6628" s="168"/>
      <c r="N6628" s="828"/>
      <c r="O6628" s="168"/>
      <c r="P6628" s="168"/>
      <c r="AB6628" s="1129" t="str">
        <f t="shared" si="123"/>
        <v/>
      </c>
    </row>
    <row r="6629" spans="1:28" ht="12.95" customHeight="1">
      <c r="A6629" s="168"/>
      <c r="B6629" s="168"/>
      <c r="C6629" s="532"/>
      <c r="D6629" s="168"/>
      <c r="E6629" s="168"/>
      <c r="F6629" s="168"/>
      <c r="G6629" s="168"/>
      <c r="H6629" s="530"/>
      <c r="I6629" s="530"/>
      <c r="J6629" s="660"/>
      <c r="K6629" s="530"/>
      <c r="L6629" s="657"/>
      <c r="M6629" s="168"/>
      <c r="N6629" s="828"/>
      <c r="O6629" s="168"/>
      <c r="P6629" s="168"/>
      <c r="AB6629" s="1129" t="str">
        <f t="shared" si="123"/>
        <v/>
      </c>
    </row>
    <row r="6630" spans="1:28" ht="12.95" customHeight="1">
      <c r="A6630" s="168"/>
      <c r="B6630" s="168"/>
      <c r="C6630" s="532"/>
      <c r="D6630" s="168"/>
      <c r="E6630" s="168"/>
      <c r="F6630" s="168"/>
      <c r="G6630" s="168"/>
      <c r="H6630" s="530"/>
      <c r="I6630" s="530"/>
      <c r="J6630" s="660"/>
      <c r="K6630" s="530"/>
      <c r="L6630" s="657"/>
      <c r="M6630" s="168"/>
      <c r="N6630" s="828"/>
      <c r="O6630" s="168"/>
      <c r="P6630" s="168"/>
      <c r="AB6630" s="1129" t="str">
        <f t="shared" si="123"/>
        <v/>
      </c>
    </row>
    <row r="6631" spans="1:28" ht="12.95" customHeight="1">
      <c r="A6631" s="168"/>
      <c r="B6631" s="168"/>
      <c r="C6631" s="532"/>
      <c r="D6631" s="168"/>
      <c r="E6631" s="168"/>
      <c r="F6631" s="168"/>
      <c r="G6631" s="168"/>
      <c r="H6631" s="530"/>
      <c r="I6631" s="530"/>
      <c r="J6631" s="660"/>
      <c r="K6631" s="530"/>
      <c r="L6631" s="657"/>
      <c r="M6631" s="168"/>
      <c r="N6631" s="828"/>
      <c r="O6631" s="168"/>
      <c r="P6631" s="168"/>
      <c r="AB6631" s="1129" t="str">
        <f t="shared" si="123"/>
        <v/>
      </c>
    </row>
    <row r="6632" spans="1:28" ht="12.95" customHeight="1">
      <c r="A6632" s="168"/>
      <c r="B6632" s="168"/>
      <c r="C6632" s="532"/>
      <c r="D6632" s="168"/>
      <c r="E6632" s="168"/>
      <c r="F6632" s="168"/>
      <c r="G6632" s="168"/>
      <c r="H6632" s="530"/>
      <c r="I6632" s="530"/>
      <c r="J6632" s="660"/>
      <c r="K6632" s="530"/>
      <c r="L6632" s="657"/>
      <c r="M6632" s="168"/>
      <c r="N6632" s="828"/>
      <c r="O6632" s="168"/>
      <c r="P6632" s="168"/>
      <c r="AB6632" s="1129" t="str">
        <f t="shared" si="123"/>
        <v/>
      </c>
    </row>
    <row r="6633" spans="1:28" ht="12.95" customHeight="1">
      <c r="A6633" s="168"/>
      <c r="B6633" s="168"/>
      <c r="C6633" s="532"/>
      <c r="D6633" s="168"/>
      <c r="E6633" s="168"/>
      <c r="F6633" s="168"/>
      <c r="G6633" s="168"/>
      <c r="H6633" s="530"/>
      <c r="I6633" s="530"/>
      <c r="J6633" s="660"/>
      <c r="K6633" s="530"/>
      <c r="L6633" s="657"/>
      <c r="M6633" s="168"/>
      <c r="N6633" s="828"/>
      <c r="O6633" s="168"/>
      <c r="P6633" s="168"/>
      <c r="AB6633" s="1129" t="str">
        <f t="shared" si="123"/>
        <v/>
      </c>
    </row>
    <row r="6634" spans="1:28" ht="12.95" customHeight="1">
      <c r="A6634" s="168"/>
      <c r="B6634" s="168"/>
      <c r="C6634" s="532"/>
      <c r="D6634" s="168"/>
      <c r="E6634" s="168"/>
      <c r="F6634" s="168"/>
      <c r="G6634" s="168"/>
      <c r="H6634" s="530"/>
      <c r="I6634" s="530"/>
      <c r="J6634" s="660"/>
      <c r="K6634" s="530"/>
      <c r="L6634" s="657"/>
      <c r="M6634" s="168"/>
      <c r="N6634" s="828"/>
      <c r="O6634" s="168"/>
      <c r="P6634" s="168"/>
      <c r="AB6634" s="1129" t="str">
        <f t="shared" si="123"/>
        <v/>
      </c>
    </row>
    <row r="6635" spans="1:28" ht="12.95" customHeight="1">
      <c r="A6635" s="168"/>
      <c r="B6635" s="168"/>
      <c r="C6635" s="532"/>
      <c r="D6635" s="168"/>
      <c r="E6635" s="168"/>
      <c r="F6635" s="168"/>
      <c r="G6635" s="168"/>
      <c r="H6635" s="530"/>
      <c r="I6635" s="530"/>
      <c r="J6635" s="660"/>
      <c r="K6635" s="530"/>
      <c r="L6635" s="657"/>
      <c r="M6635" s="168"/>
      <c r="N6635" s="828"/>
      <c r="O6635" s="168"/>
      <c r="P6635" s="168"/>
      <c r="AB6635" s="1129" t="str">
        <f t="shared" si="123"/>
        <v/>
      </c>
    </row>
    <row r="6636" spans="1:28" ht="12.95" customHeight="1">
      <c r="A6636" s="168"/>
      <c r="B6636" s="168"/>
      <c r="C6636" s="532"/>
      <c r="D6636" s="168"/>
      <c r="E6636" s="168"/>
      <c r="F6636" s="168"/>
      <c r="G6636" s="168"/>
      <c r="H6636" s="530"/>
      <c r="I6636" s="530"/>
      <c r="J6636" s="660"/>
      <c r="K6636" s="530"/>
      <c r="L6636" s="657"/>
      <c r="M6636" s="168"/>
      <c r="N6636" s="828"/>
      <c r="O6636" s="168"/>
      <c r="P6636" s="168"/>
      <c r="AB6636" s="1129" t="str">
        <f t="shared" si="123"/>
        <v/>
      </c>
    </row>
    <row r="6637" spans="1:28" ht="12.95" customHeight="1">
      <c r="A6637" s="168"/>
      <c r="B6637" s="168"/>
      <c r="C6637" s="532"/>
      <c r="D6637" s="168"/>
      <c r="E6637" s="168"/>
      <c r="F6637" s="168"/>
      <c r="G6637" s="168"/>
      <c r="H6637" s="530"/>
      <c r="I6637" s="530"/>
      <c r="J6637" s="660"/>
      <c r="K6637" s="530"/>
      <c r="L6637" s="657"/>
      <c r="M6637" s="168"/>
      <c r="N6637" s="828"/>
      <c r="O6637" s="168"/>
      <c r="P6637" s="168"/>
      <c r="AB6637" s="1129" t="str">
        <f t="shared" si="123"/>
        <v/>
      </c>
    </row>
    <row r="6638" spans="1:28" ht="12.95" customHeight="1">
      <c r="A6638" s="168"/>
      <c r="B6638" s="168"/>
      <c r="C6638" s="532"/>
      <c r="D6638" s="168"/>
      <c r="E6638" s="168"/>
      <c r="F6638" s="168"/>
      <c r="G6638" s="168"/>
      <c r="H6638" s="530"/>
      <c r="I6638" s="530"/>
      <c r="J6638" s="660"/>
      <c r="K6638" s="530"/>
      <c r="L6638" s="657"/>
      <c r="M6638" s="168"/>
      <c r="N6638" s="828"/>
      <c r="O6638" s="168"/>
      <c r="P6638" s="168"/>
      <c r="AB6638" s="1129" t="str">
        <f t="shared" si="123"/>
        <v/>
      </c>
    </row>
    <row r="6639" spans="1:28" ht="12.95" customHeight="1">
      <c r="A6639" s="168"/>
      <c r="B6639" s="168"/>
      <c r="C6639" s="532"/>
      <c r="D6639" s="168"/>
      <c r="E6639" s="168"/>
      <c r="F6639" s="168"/>
      <c r="G6639" s="168"/>
      <c r="H6639" s="530"/>
      <c r="I6639" s="530"/>
      <c r="J6639" s="660"/>
      <c r="K6639" s="530"/>
      <c r="L6639" s="657"/>
      <c r="M6639" s="168"/>
      <c r="N6639" s="828"/>
      <c r="O6639" s="168"/>
      <c r="P6639" s="168"/>
      <c r="AB6639" s="1129" t="str">
        <f t="shared" si="123"/>
        <v/>
      </c>
    </row>
    <row r="6640" spans="1:28" ht="12.95" customHeight="1">
      <c r="A6640" s="168"/>
      <c r="B6640" s="168"/>
      <c r="C6640" s="532"/>
      <c r="D6640" s="168"/>
      <c r="E6640" s="168"/>
      <c r="F6640" s="168"/>
      <c r="G6640" s="168"/>
      <c r="H6640" s="530"/>
      <c r="I6640" s="530"/>
      <c r="J6640" s="660"/>
      <c r="K6640" s="530"/>
      <c r="L6640" s="657"/>
      <c r="M6640" s="168"/>
      <c r="N6640" s="828"/>
      <c r="O6640" s="168"/>
      <c r="P6640" s="168"/>
      <c r="AB6640" s="1129" t="str">
        <f t="shared" si="123"/>
        <v/>
      </c>
    </row>
    <row r="6641" spans="1:28" ht="12.95" customHeight="1">
      <c r="A6641" s="168"/>
      <c r="B6641" s="168"/>
      <c r="C6641" s="532"/>
      <c r="D6641" s="168"/>
      <c r="E6641" s="168"/>
      <c r="F6641" s="168"/>
      <c r="G6641" s="168"/>
      <c r="H6641" s="530"/>
      <c r="I6641" s="530"/>
      <c r="J6641" s="660"/>
      <c r="K6641" s="530"/>
      <c r="L6641" s="657"/>
      <c r="M6641" s="168"/>
      <c r="N6641" s="828"/>
      <c r="O6641" s="168"/>
      <c r="P6641" s="168"/>
      <c r="AB6641" s="1129" t="str">
        <f t="shared" si="123"/>
        <v/>
      </c>
    </row>
    <row r="6642" spans="1:28" ht="12.95" customHeight="1">
      <c r="A6642" s="168"/>
      <c r="B6642" s="168"/>
      <c r="C6642" s="532"/>
      <c r="D6642" s="168"/>
      <c r="E6642" s="168"/>
      <c r="F6642" s="168"/>
      <c r="G6642" s="168"/>
      <c r="H6642" s="530"/>
      <c r="I6642" s="530"/>
      <c r="J6642" s="660"/>
      <c r="K6642" s="530"/>
      <c r="L6642" s="657"/>
      <c r="M6642" s="168"/>
      <c r="N6642" s="828"/>
      <c r="O6642" s="168"/>
      <c r="P6642" s="168"/>
      <c r="AB6642" s="1129" t="str">
        <f t="shared" si="123"/>
        <v/>
      </c>
    </row>
    <row r="6643" spans="1:28" ht="12.95" customHeight="1">
      <c r="A6643" s="168"/>
      <c r="B6643" s="168"/>
      <c r="C6643" s="532"/>
      <c r="D6643" s="168"/>
      <c r="E6643" s="168"/>
      <c r="F6643" s="168"/>
      <c r="G6643" s="168"/>
      <c r="H6643" s="530"/>
      <c r="I6643" s="530"/>
      <c r="J6643" s="660"/>
      <c r="K6643" s="530"/>
      <c r="L6643" s="657"/>
      <c r="M6643" s="168"/>
      <c r="N6643" s="828"/>
      <c r="O6643" s="168"/>
      <c r="P6643" s="168"/>
      <c r="AB6643" s="1129" t="str">
        <f t="shared" si="123"/>
        <v/>
      </c>
    </row>
    <row r="6644" spans="1:28" ht="12.95" customHeight="1">
      <c r="A6644" s="168"/>
      <c r="B6644" s="168"/>
      <c r="C6644" s="532"/>
      <c r="D6644" s="168"/>
      <c r="E6644" s="168"/>
      <c r="F6644" s="168"/>
      <c r="G6644" s="168"/>
      <c r="H6644" s="530"/>
      <c r="I6644" s="530"/>
      <c r="J6644" s="660"/>
      <c r="K6644" s="530"/>
      <c r="L6644" s="657"/>
      <c r="M6644" s="168"/>
      <c r="N6644" s="828"/>
      <c r="O6644" s="168"/>
      <c r="P6644" s="168"/>
      <c r="AB6644" s="1129" t="str">
        <f t="shared" si="123"/>
        <v/>
      </c>
    </row>
    <row r="6645" spans="1:28" ht="12.95" customHeight="1">
      <c r="A6645" s="168"/>
      <c r="B6645" s="168"/>
      <c r="C6645" s="532"/>
      <c r="D6645" s="168"/>
      <c r="E6645" s="168"/>
      <c r="F6645" s="168"/>
      <c r="G6645" s="168"/>
      <c r="H6645" s="530"/>
      <c r="I6645" s="530"/>
      <c r="J6645" s="660"/>
      <c r="K6645" s="530"/>
      <c r="L6645" s="657"/>
      <c r="M6645" s="168"/>
      <c r="N6645" s="828"/>
      <c r="O6645" s="168"/>
      <c r="P6645" s="168"/>
      <c r="AB6645" s="1129" t="str">
        <f t="shared" si="123"/>
        <v/>
      </c>
    </row>
    <row r="6646" spans="1:28" ht="12.95" customHeight="1">
      <c r="A6646" s="168"/>
      <c r="B6646" s="168"/>
      <c r="C6646" s="532"/>
      <c r="D6646" s="168"/>
      <c r="E6646" s="168"/>
      <c r="F6646" s="168"/>
      <c r="G6646" s="168"/>
      <c r="H6646" s="530"/>
      <c r="I6646" s="530"/>
      <c r="J6646" s="660"/>
      <c r="K6646" s="530"/>
      <c r="L6646" s="657"/>
      <c r="M6646" s="168"/>
      <c r="N6646" s="828"/>
      <c r="O6646" s="168"/>
      <c r="P6646" s="168"/>
      <c r="AB6646" s="1129" t="str">
        <f t="shared" si="123"/>
        <v/>
      </c>
    </row>
    <row r="6647" spans="1:28" ht="12.95" customHeight="1">
      <c r="A6647" s="168"/>
      <c r="B6647" s="168"/>
      <c r="C6647" s="532"/>
      <c r="D6647" s="168"/>
      <c r="E6647" s="168"/>
      <c r="F6647" s="168"/>
      <c r="G6647" s="168"/>
      <c r="H6647" s="530"/>
      <c r="I6647" s="530"/>
      <c r="J6647" s="660"/>
      <c r="K6647" s="530"/>
      <c r="L6647" s="657"/>
      <c r="M6647" s="168"/>
      <c r="N6647" s="828"/>
      <c r="O6647" s="168"/>
      <c r="P6647" s="168"/>
      <c r="AB6647" s="1129" t="str">
        <f t="shared" si="123"/>
        <v/>
      </c>
    </row>
    <row r="6648" spans="1:28" ht="12.95" customHeight="1">
      <c r="A6648" s="168"/>
      <c r="B6648" s="168"/>
      <c r="C6648" s="532"/>
      <c r="D6648" s="168"/>
      <c r="E6648" s="168"/>
      <c r="F6648" s="168"/>
      <c r="G6648" s="168"/>
      <c r="H6648" s="530"/>
      <c r="I6648" s="530"/>
      <c r="J6648" s="660"/>
      <c r="K6648" s="530"/>
      <c r="L6648" s="657"/>
      <c r="M6648" s="168"/>
      <c r="N6648" s="828"/>
      <c r="O6648" s="168"/>
      <c r="P6648" s="168"/>
      <c r="AB6648" s="1129" t="str">
        <f t="shared" si="123"/>
        <v/>
      </c>
    </row>
    <row r="6649" spans="1:28" ht="12.95" customHeight="1">
      <c r="A6649" s="168"/>
      <c r="B6649" s="168"/>
      <c r="C6649" s="532"/>
      <c r="D6649" s="168"/>
      <c r="E6649" s="168"/>
      <c r="F6649" s="168"/>
      <c r="G6649" s="168"/>
      <c r="H6649" s="530"/>
      <c r="I6649" s="530"/>
      <c r="J6649" s="660"/>
      <c r="K6649" s="530"/>
      <c r="L6649" s="657"/>
      <c r="M6649" s="168"/>
      <c r="N6649" s="828"/>
      <c r="O6649" s="168"/>
      <c r="P6649" s="168"/>
      <c r="AB6649" s="1129" t="str">
        <f t="shared" si="123"/>
        <v/>
      </c>
    </row>
    <row r="6650" spans="1:28" ht="12.95" customHeight="1">
      <c r="A6650" s="168"/>
      <c r="B6650" s="168"/>
      <c r="C6650" s="532"/>
      <c r="D6650" s="168"/>
      <c r="E6650" s="168"/>
      <c r="F6650" s="168"/>
      <c r="G6650" s="168"/>
      <c r="H6650" s="530"/>
      <c r="I6650" s="530"/>
      <c r="J6650" s="660"/>
      <c r="K6650" s="530"/>
      <c r="L6650" s="657"/>
      <c r="M6650" s="168"/>
      <c r="N6650" s="828"/>
      <c r="O6650" s="168"/>
      <c r="P6650" s="168"/>
      <c r="AB6650" s="1129" t="str">
        <f t="shared" si="123"/>
        <v/>
      </c>
    </row>
    <row r="6651" spans="1:28" ht="12.95" customHeight="1">
      <c r="A6651" s="168"/>
      <c r="B6651" s="168"/>
      <c r="C6651" s="532"/>
      <c r="D6651" s="168"/>
      <c r="E6651" s="168"/>
      <c r="F6651" s="168"/>
      <c r="G6651" s="168"/>
      <c r="H6651" s="530"/>
      <c r="I6651" s="530"/>
      <c r="J6651" s="660"/>
      <c r="K6651" s="530"/>
      <c r="L6651" s="657"/>
      <c r="M6651" s="168"/>
      <c r="N6651" s="828"/>
      <c r="O6651" s="168"/>
      <c r="P6651" s="168"/>
      <c r="AB6651" s="1129" t="str">
        <f t="shared" si="123"/>
        <v/>
      </c>
    </row>
    <row r="6652" spans="1:28" ht="12.95" customHeight="1">
      <c r="A6652" s="168"/>
      <c r="B6652" s="168"/>
      <c r="C6652" s="532"/>
      <c r="D6652" s="168"/>
      <c r="E6652" s="168"/>
      <c r="F6652" s="168"/>
      <c r="G6652" s="168"/>
      <c r="H6652" s="530"/>
      <c r="I6652" s="530"/>
      <c r="J6652" s="660"/>
      <c r="K6652" s="530"/>
      <c r="L6652" s="657"/>
      <c r="M6652" s="168"/>
      <c r="N6652" s="828"/>
      <c r="O6652" s="168"/>
      <c r="P6652" s="168"/>
      <c r="AB6652" s="1129" t="str">
        <f t="shared" si="123"/>
        <v/>
      </c>
    </row>
    <row r="6653" spans="1:28" ht="12.95" customHeight="1">
      <c r="A6653" s="168"/>
      <c r="B6653" s="168"/>
      <c r="C6653" s="532"/>
      <c r="D6653" s="168"/>
      <c r="E6653" s="168"/>
      <c r="F6653" s="168"/>
      <c r="G6653" s="168"/>
      <c r="H6653" s="530"/>
      <c r="I6653" s="530"/>
      <c r="J6653" s="660"/>
      <c r="K6653" s="530"/>
      <c r="L6653" s="657"/>
      <c r="M6653" s="168"/>
      <c r="N6653" s="828"/>
      <c r="O6653" s="168"/>
      <c r="P6653" s="168"/>
      <c r="AB6653" s="1129" t="str">
        <f t="shared" si="123"/>
        <v/>
      </c>
    </row>
    <row r="6654" spans="1:28" ht="12.95" customHeight="1">
      <c r="A6654" s="168"/>
      <c r="B6654" s="168"/>
      <c r="C6654" s="532"/>
      <c r="D6654" s="168"/>
      <c r="E6654" s="168"/>
      <c r="F6654" s="168"/>
      <c r="G6654" s="168"/>
      <c r="H6654" s="530"/>
      <c r="I6654" s="530"/>
      <c r="J6654" s="660"/>
      <c r="K6654" s="530"/>
      <c r="L6654" s="657"/>
      <c r="M6654" s="168"/>
      <c r="N6654" s="828"/>
      <c r="O6654" s="168"/>
      <c r="P6654" s="168"/>
      <c r="AB6654" s="1129" t="str">
        <f t="shared" si="123"/>
        <v/>
      </c>
    </row>
    <row r="6655" spans="1:28" ht="12.95" customHeight="1">
      <c r="A6655" s="168"/>
      <c r="B6655" s="168"/>
      <c r="C6655" s="532"/>
      <c r="D6655" s="168"/>
      <c r="E6655" s="168"/>
      <c r="F6655" s="168"/>
      <c r="G6655" s="168"/>
      <c r="H6655" s="530"/>
      <c r="I6655" s="530"/>
      <c r="J6655" s="660"/>
      <c r="K6655" s="530"/>
      <c r="L6655" s="657"/>
      <c r="M6655" s="168"/>
      <c r="N6655" s="828"/>
      <c r="O6655" s="168"/>
      <c r="P6655" s="168"/>
      <c r="AB6655" s="1129" t="str">
        <f t="shared" si="123"/>
        <v/>
      </c>
    </row>
    <row r="6656" spans="1:28" ht="12.95" customHeight="1">
      <c r="A6656" s="168"/>
      <c r="B6656" s="168"/>
      <c r="C6656" s="532"/>
      <c r="D6656" s="168"/>
      <c r="E6656" s="168"/>
      <c r="F6656" s="168"/>
      <c r="G6656" s="168"/>
      <c r="H6656" s="530"/>
      <c r="I6656" s="530"/>
      <c r="J6656" s="660"/>
      <c r="K6656" s="530"/>
      <c r="L6656" s="657"/>
      <c r="M6656" s="168"/>
      <c r="N6656" s="828"/>
      <c r="O6656" s="168"/>
      <c r="P6656" s="168"/>
      <c r="AB6656" s="1129" t="str">
        <f t="shared" si="123"/>
        <v/>
      </c>
    </row>
    <row r="6657" spans="1:28" ht="12.95" customHeight="1">
      <c r="A6657" s="168"/>
      <c r="B6657" s="168"/>
      <c r="C6657" s="532"/>
      <c r="D6657" s="168"/>
      <c r="E6657" s="168"/>
      <c r="F6657" s="168"/>
      <c r="G6657" s="168"/>
      <c r="H6657" s="530"/>
      <c r="I6657" s="530"/>
      <c r="J6657" s="660"/>
      <c r="K6657" s="530"/>
      <c r="L6657" s="657"/>
      <c r="M6657" s="168"/>
      <c r="N6657" s="828"/>
      <c r="O6657" s="168"/>
      <c r="P6657" s="168"/>
      <c r="AB6657" s="1129" t="str">
        <f t="shared" si="123"/>
        <v/>
      </c>
    </row>
    <row r="6658" spans="1:28" ht="12.95" customHeight="1">
      <c r="A6658" s="168"/>
      <c r="B6658" s="168"/>
      <c r="C6658" s="532"/>
      <c r="D6658" s="168"/>
      <c r="E6658" s="168"/>
      <c r="F6658" s="168"/>
      <c r="G6658" s="168"/>
      <c r="H6658" s="530"/>
      <c r="I6658" s="530"/>
      <c r="J6658" s="660"/>
      <c r="K6658" s="530"/>
      <c r="L6658" s="657"/>
      <c r="M6658" s="168"/>
      <c r="N6658" s="828"/>
      <c r="O6658" s="168"/>
      <c r="P6658" s="168"/>
      <c r="AB6658" s="1129" t="str">
        <f t="shared" si="123"/>
        <v/>
      </c>
    </row>
    <row r="6659" spans="1:28" ht="12.95" customHeight="1">
      <c r="A6659" s="168"/>
      <c r="B6659" s="168"/>
      <c r="C6659" s="532"/>
      <c r="D6659" s="168"/>
      <c r="E6659" s="168"/>
      <c r="F6659" s="168"/>
      <c r="G6659" s="168"/>
      <c r="H6659" s="530"/>
      <c r="I6659" s="530"/>
      <c r="J6659" s="660"/>
      <c r="K6659" s="530"/>
      <c r="L6659" s="657"/>
      <c r="M6659" s="168"/>
      <c r="N6659" s="828"/>
      <c r="O6659" s="168"/>
      <c r="P6659" s="168"/>
      <c r="AB6659" s="1129" t="str">
        <f t="shared" si="123"/>
        <v/>
      </c>
    </row>
    <row r="6660" spans="1:28" ht="12.95" customHeight="1">
      <c r="A6660" s="168"/>
      <c r="B6660" s="168"/>
      <c r="C6660" s="532"/>
      <c r="D6660" s="168"/>
      <c r="E6660" s="168"/>
      <c r="F6660" s="168"/>
      <c r="G6660" s="168"/>
      <c r="H6660" s="530"/>
      <c r="I6660" s="530"/>
      <c r="J6660" s="660"/>
      <c r="K6660" s="530"/>
      <c r="L6660" s="657"/>
      <c r="M6660" s="168"/>
      <c r="N6660" s="828"/>
      <c r="O6660" s="168"/>
      <c r="P6660" s="168"/>
      <c r="AB6660" s="1129" t="str">
        <f t="shared" si="123"/>
        <v/>
      </c>
    </row>
    <row r="6661" spans="1:28" ht="12.95" customHeight="1">
      <c r="A6661" s="168"/>
      <c r="B6661" s="168"/>
      <c r="C6661" s="532"/>
      <c r="D6661" s="168"/>
      <c r="E6661" s="168"/>
      <c r="F6661" s="168"/>
      <c r="G6661" s="168"/>
      <c r="H6661" s="530"/>
      <c r="I6661" s="530"/>
      <c r="J6661" s="660"/>
      <c r="K6661" s="530"/>
      <c r="L6661" s="657"/>
      <c r="M6661" s="168"/>
      <c r="N6661" s="828"/>
      <c r="O6661" s="168"/>
      <c r="P6661" s="168"/>
      <c r="AB6661" s="1129" t="str">
        <f t="shared" si="123"/>
        <v/>
      </c>
    </row>
    <row r="6662" spans="1:28" ht="12.95" customHeight="1">
      <c r="A6662" s="168"/>
      <c r="B6662" s="168"/>
      <c r="C6662" s="532"/>
      <c r="D6662" s="168"/>
      <c r="E6662" s="168"/>
      <c r="F6662" s="168"/>
      <c r="G6662" s="168"/>
      <c r="H6662" s="530"/>
      <c r="I6662" s="530"/>
      <c r="J6662" s="660"/>
      <c r="K6662" s="530"/>
      <c r="L6662" s="657"/>
      <c r="M6662" s="168"/>
      <c r="N6662" s="828"/>
      <c r="O6662" s="168"/>
      <c r="P6662" s="168"/>
      <c r="AB6662" s="1129" t="str">
        <f t="shared" si="123"/>
        <v/>
      </c>
    </row>
    <row r="6663" spans="1:28" ht="12.95" customHeight="1">
      <c r="A6663" s="168"/>
      <c r="B6663" s="168"/>
      <c r="C6663" s="532"/>
      <c r="D6663" s="168"/>
      <c r="E6663" s="168"/>
      <c r="F6663" s="168"/>
      <c r="G6663" s="168"/>
      <c r="H6663" s="530"/>
      <c r="I6663" s="530"/>
      <c r="J6663" s="660"/>
      <c r="K6663" s="530"/>
      <c r="L6663" s="657"/>
      <c r="M6663" s="168"/>
      <c r="N6663" s="828"/>
      <c r="O6663" s="168"/>
      <c r="P6663" s="168"/>
      <c r="AB6663" s="1129" t="str">
        <f t="shared" si="123"/>
        <v/>
      </c>
    </row>
    <row r="6664" spans="1:28" ht="12.95" customHeight="1">
      <c r="A6664" s="168"/>
      <c r="B6664" s="168"/>
      <c r="C6664" s="532"/>
      <c r="D6664" s="168"/>
      <c r="E6664" s="168"/>
      <c r="F6664" s="168"/>
      <c r="G6664" s="168"/>
      <c r="H6664" s="530"/>
      <c r="I6664" s="530"/>
      <c r="J6664" s="660"/>
      <c r="K6664" s="530"/>
      <c r="L6664" s="657"/>
      <c r="M6664" s="168"/>
      <c r="N6664" s="828"/>
      <c r="O6664" s="168"/>
      <c r="P6664" s="168"/>
      <c r="AB6664" s="1129" t="str">
        <f t="shared" si="123"/>
        <v/>
      </c>
    </row>
    <row r="6665" spans="1:28" ht="12.95" customHeight="1">
      <c r="A6665" s="168"/>
      <c r="B6665" s="168"/>
      <c r="C6665" s="532"/>
      <c r="D6665" s="168"/>
      <c r="E6665" s="168"/>
      <c r="F6665" s="168"/>
      <c r="G6665" s="168"/>
      <c r="H6665" s="530"/>
      <c r="I6665" s="530"/>
      <c r="J6665" s="660"/>
      <c r="K6665" s="530"/>
      <c r="L6665" s="657"/>
      <c r="M6665" s="168"/>
      <c r="N6665" s="828"/>
      <c r="O6665" s="168"/>
      <c r="P6665" s="168"/>
      <c r="AB6665" s="1129" t="str">
        <f t="shared" si="123"/>
        <v/>
      </c>
    </row>
    <row r="6666" spans="1:28" ht="12.95" customHeight="1">
      <c r="A6666" s="168"/>
      <c r="B6666" s="168"/>
      <c r="C6666" s="532"/>
      <c r="D6666" s="168"/>
      <c r="E6666" s="168"/>
      <c r="F6666" s="168"/>
      <c r="G6666" s="168"/>
      <c r="H6666" s="530"/>
      <c r="I6666" s="530"/>
      <c r="J6666" s="660"/>
      <c r="K6666" s="530"/>
      <c r="L6666" s="657"/>
      <c r="M6666" s="168"/>
      <c r="N6666" s="828"/>
      <c r="O6666" s="168"/>
      <c r="P6666" s="168"/>
      <c r="AB6666" s="1129" t="str">
        <f t="shared" si="123"/>
        <v/>
      </c>
    </row>
    <row r="6667" spans="1:28" ht="12.95" customHeight="1">
      <c r="A6667" s="168"/>
      <c r="B6667" s="168"/>
      <c r="C6667" s="532"/>
      <c r="D6667" s="168"/>
      <c r="E6667" s="168"/>
      <c r="F6667" s="168"/>
      <c r="G6667" s="168"/>
      <c r="H6667" s="530"/>
      <c r="I6667" s="530"/>
      <c r="J6667" s="660"/>
      <c r="K6667" s="530"/>
      <c r="L6667" s="657"/>
      <c r="M6667" s="168"/>
      <c r="N6667" s="828"/>
      <c r="O6667" s="168"/>
      <c r="P6667" s="168"/>
      <c r="AB6667" s="1129" t="str">
        <f t="shared" ref="AB6667:AB6730" si="124">IF(TRIM(A6667)="","",CONCATENATE(TRIM(D6667),TRIM(E6667)))</f>
        <v/>
      </c>
    </row>
    <row r="6668" spans="1:28" ht="12.95" customHeight="1">
      <c r="A6668" s="168"/>
      <c r="B6668" s="168"/>
      <c r="C6668" s="532"/>
      <c r="D6668" s="168"/>
      <c r="E6668" s="168"/>
      <c r="F6668" s="168"/>
      <c r="G6668" s="168"/>
      <c r="H6668" s="530"/>
      <c r="I6668" s="530"/>
      <c r="J6668" s="660"/>
      <c r="K6668" s="530"/>
      <c r="L6668" s="657"/>
      <c r="M6668" s="168"/>
      <c r="N6668" s="828"/>
      <c r="O6668" s="168"/>
      <c r="P6668" s="168"/>
      <c r="AB6668" s="1129" t="str">
        <f t="shared" si="124"/>
        <v/>
      </c>
    </row>
    <row r="6669" spans="1:28" ht="12.95" customHeight="1">
      <c r="A6669" s="168"/>
      <c r="B6669" s="168"/>
      <c r="C6669" s="532"/>
      <c r="D6669" s="168"/>
      <c r="E6669" s="168"/>
      <c r="F6669" s="168"/>
      <c r="G6669" s="168"/>
      <c r="H6669" s="530"/>
      <c r="I6669" s="530"/>
      <c r="J6669" s="660"/>
      <c r="K6669" s="530"/>
      <c r="L6669" s="657"/>
      <c r="M6669" s="168"/>
      <c r="N6669" s="828"/>
      <c r="O6669" s="168"/>
      <c r="P6669" s="168"/>
      <c r="AB6669" s="1129" t="str">
        <f t="shared" si="124"/>
        <v/>
      </c>
    </row>
    <row r="6670" spans="1:28" ht="12.95" customHeight="1">
      <c r="A6670" s="168"/>
      <c r="B6670" s="168"/>
      <c r="C6670" s="532"/>
      <c r="D6670" s="168"/>
      <c r="E6670" s="168"/>
      <c r="F6670" s="168"/>
      <c r="G6670" s="168"/>
      <c r="H6670" s="530"/>
      <c r="I6670" s="530"/>
      <c r="J6670" s="660"/>
      <c r="K6670" s="530"/>
      <c r="L6670" s="657"/>
      <c r="M6670" s="168"/>
      <c r="N6670" s="828"/>
      <c r="O6670" s="168"/>
      <c r="P6670" s="168"/>
      <c r="AB6670" s="1129" t="str">
        <f t="shared" si="124"/>
        <v/>
      </c>
    </row>
    <row r="6671" spans="1:28" ht="12.95" customHeight="1">
      <c r="A6671" s="168"/>
      <c r="B6671" s="168"/>
      <c r="C6671" s="532"/>
      <c r="D6671" s="168"/>
      <c r="E6671" s="168"/>
      <c r="F6671" s="168"/>
      <c r="G6671" s="168"/>
      <c r="H6671" s="530"/>
      <c r="I6671" s="530"/>
      <c r="J6671" s="660"/>
      <c r="K6671" s="530"/>
      <c r="L6671" s="657"/>
      <c r="M6671" s="168"/>
      <c r="N6671" s="828"/>
      <c r="O6671" s="168"/>
      <c r="P6671" s="168"/>
      <c r="AB6671" s="1129" t="str">
        <f t="shared" si="124"/>
        <v/>
      </c>
    </row>
    <row r="6672" spans="1:28" ht="12.95" customHeight="1">
      <c r="A6672" s="168"/>
      <c r="B6672" s="168"/>
      <c r="C6672" s="532"/>
      <c r="D6672" s="168"/>
      <c r="E6672" s="168"/>
      <c r="F6672" s="168"/>
      <c r="G6672" s="168"/>
      <c r="H6672" s="530"/>
      <c r="I6672" s="530"/>
      <c r="J6672" s="660"/>
      <c r="K6672" s="530"/>
      <c r="L6672" s="657"/>
      <c r="M6672" s="168"/>
      <c r="N6672" s="828"/>
      <c r="O6672" s="168"/>
      <c r="P6672" s="168"/>
      <c r="AB6672" s="1129" t="str">
        <f t="shared" si="124"/>
        <v/>
      </c>
    </row>
    <row r="6673" spans="1:28" ht="12.95" customHeight="1">
      <c r="A6673" s="168"/>
      <c r="B6673" s="168"/>
      <c r="C6673" s="532"/>
      <c r="D6673" s="168"/>
      <c r="E6673" s="168"/>
      <c r="F6673" s="168"/>
      <c r="G6673" s="168"/>
      <c r="H6673" s="530"/>
      <c r="I6673" s="530"/>
      <c r="J6673" s="660"/>
      <c r="K6673" s="530"/>
      <c r="L6673" s="657"/>
      <c r="M6673" s="168"/>
      <c r="N6673" s="828"/>
      <c r="O6673" s="168"/>
      <c r="P6673" s="168"/>
      <c r="AB6673" s="1129" t="str">
        <f t="shared" si="124"/>
        <v/>
      </c>
    </row>
    <row r="6674" spans="1:28" ht="12.95" customHeight="1">
      <c r="A6674" s="168"/>
      <c r="B6674" s="168"/>
      <c r="C6674" s="532"/>
      <c r="D6674" s="168"/>
      <c r="E6674" s="168"/>
      <c r="F6674" s="168"/>
      <c r="G6674" s="168"/>
      <c r="H6674" s="530"/>
      <c r="I6674" s="530"/>
      <c r="J6674" s="660"/>
      <c r="K6674" s="530"/>
      <c r="L6674" s="657"/>
      <c r="M6674" s="168"/>
      <c r="N6674" s="828"/>
      <c r="O6674" s="168"/>
      <c r="P6674" s="168"/>
      <c r="AB6674" s="1129" t="str">
        <f t="shared" si="124"/>
        <v/>
      </c>
    </row>
    <row r="6675" spans="1:28" ht="12.95" customHeight="1">
      <c r="A6675" s="168"/>
      <c r="B6675" s="168"/>
      <c r="C6675" s="532"/>
      <c r="D6675" s="168"/>
      <c r="E6675" s="168"/>
      <c r="F6675" s="168"/>
      <c r="G6675" s="168"/>
      <c r="H6675" s="530"/>
      <c r="I6675" s="530"/>
      <c r="J6675" s="660"/>
      <c r="K6675" s="530"/>
      <c r="L6675" s="657"/>
      <c r="M6675" s="168"/>
      <c r="N6675" s="828"/>
      <c r="O6675" s="168"/>
      <c r="P6675" s="168"/>
      <c r="AB6675" s="1129" t="str">
        <f t="shared" si="124"/>
        <v/>
      </c>
    </row>
    <row r="6676" spans="1:28" ht="12.95" customHeight="1">
      <c r="A6676" s="168"/>
      <c r="B6676" s="168"/>
      <c r="C6676" s="532"/>
      <c r="D6676" s="168"/>
      <c r="E6676" s="168"/>
      <c r="F6676" s="168"/>
      <c r="G6676" s="168"/>
      <c r="H6676" s="530"/>
      <c r="I6676" s="530"/>
      <c r="J6676" s="660"/>
      <c r="K6676" s="530"/>
      <c r="L6676" s="657"/>
      <c r="M6676" s="168"/>
      <c r="N6676" s="828"/>
      <c r="O6676" s="168"/>
      <c r="P6676" s="168"/>
      <c r="AB6676" s="1129" t="str">
        <f t="shared" si="124"/>
        <v/>
      </c>
    </row>
    <row r="6677" spans="1:28" ht="12.95" customHeight="1">
      <c r="A6677" s="168"/>
      <c r="B6677" s="168"/>
      <c r="C6677" s="532"/>
      <c r="D6677" s="168"/>
      <c r="E6677" s="168"/>
      <c r="F6677" s="168"/>
      <c r="G6677" s="168"/>
      <c r="H6677" s="530"/>
      <c r="I6677" s="530"/>
      <c r="J6677" s="660"/>
      <c r="K6677" s="530"/>
      <c r="L6677" s="657"/>
      <c r="M6677" s="168"/>
      <c r="N6677" s="828"/>
      <c r="O6677" s="168"/>
      <c r="P6677" s="168"/>
      <c r="AB6677" s="1129" t="str">
        <f t="shared" si="124"/>
        <v/>
      </c>
    </row>
    <row r="6678" spans="1:28" ht="12.95" customHeight="1">
      <c r="A6678" s="168"/>
      <c r="B6678" s="168"/>
      <c r="C6678" s="532"/>
      <c r="D6678" s="168"/>
      <c r="E6678" s="168"/>
      <c r="F6678" s="168"/>
      <c r="G6678" s="168"/>
      <c r="H6678" s="530"/>
      <c r="I6678" s="530"/>
      <c r="J6678" s="660"/>
      <c r="K6678" s="530"/>
      <c r="L6678" s="657"/>
      <c r="M6678" s="168"/>
      <c r="N6678" s="828"/>
      <c r="O6678" s="168"/>
      <c r="P6678" s="168"/>
      <c r="AB6678" s="1129" t="str">
        <f t="shared" si="124"/>
        <v/>
      </c>
    </row>
    <row r="6679" spans="1:28" ht="12.95" customHeight="1">
      <c r="A6679" s="168"/>
      <c r="B6679" s="168"/>
      <c r="C6679" s="532"/>
      <c r="D6679" s="168"/>
      <c r="E6679" s="168"/>
      <c r="F6679" s="168"/>
      <c r="G6679" s="168"/>
      <c r="H6679" s="530"/>
      <c r="I6679" s="530"/>
      <c r="J6679" s="660"/>
      <c r="K6679" s="530"/>
      <c r="L6679" s="657"/>
      <c r="M6679" s="168"/>
      <c r="N6679" s="828"/>
      <c r="O6679" s="168"/>
      <c r="P6679" s="168"/>
      <c r="AB6679" s="1129" t="str">
        <f t="shared" si="124"/>
        <v/>
      </c>
    </row>
    <row r="6680" spans="1:28" ht="12.95" customHeight="1">
      <c r="A6680" s="168"/>
      <c r="B6680" s="168"/>
      <c r="C6680" s="532"/>
      <c r="D6680" s="168"/>
      <c r="E6680" s="168"/>
      <c r="F6680" s="168"/>
      <c r="G6680" s="168"/>
      <c r="H6680" s="530"/>
      <c r="I6680" s="530"/>
      <c r="J6680" s="660"/>
      <c r="K6680" s="530"/>
      <c r="L6680" s="657"/>
      <c r="M6680" s="168"/>
      <c r="N6680" s="828"/>
      <c r="O6680" s="168"/>
      <c r="P6680" s="168"/>
      <c r="AB6680" s="1129" t="str">
        <f t="shared" si="124"/>
        <v/>
      </c>
    </row>
    <row r="6681" spans="1:28" ht="12.95" customHeight="1">
      <c r="A6681" s="168"/>
      <c r="B6681" s="168"/>
      <c r="C6681" s="532"/>
      <c r="D6681" s="168"/>
      <c r="E6681" s="168"/>
      <c r="F6681" s="168"/>
      <c r="G6681" s="168"/>
      <c r="H6681" s="530"/>
      <c r="I6681" s="530"/>
      <c r="J6681" s="660"/>
      <c r="K6681" s="530"/>
      <c r="L6681" s="657"/>
      <c r="M6681" s="168"/>
      <c r="N6681" s="828"/>
      <c r="O6681" s="168"/>
      <c r="P6681" s="168"/>
      <c r="AB6681" s="1129" t="str">
        <f t="shared" si="124"/>
        <v/>
      </c>
    </row>
    <row r="6682" spans="1:28" ht="12.95" customHeight="1">
      <c r="A6682" s="168"/>
      <c r="B6682" s="168"/>
      <c r="C6682" s="532"/>
      <c r="D6682" s="168"/>
      <c r="E6682" s="168"/>
      <c r="F6682" s="168"/>
      <c r="G6682" s="168"/>
      <c r="H6682" s="530"/>
      <c r="I6682" s="530"/>
      <c r="J6682" s="660"/>
      <c r="K6682" s="530"/>
      <c r="L6682" s="657"/>
      <c r="M6682" s="168"/>
      <c r="N6682" s="828"/>
      <c r="O6682" s="168"/>
      <c r="P6682" s="168"/>
      <c r="AB6682" s="1129" t="str">
        <f t="shared" si="124"/>
        <v/>
      </c>
    </row>
    <row r="6683" spans="1:28" ht="12.95" customHeight="1">
      <c r="A6683" s="168"/>
      <c r="B6683" s="168"/>
      <c r="C6683" s="532"/>
      <c r="D6683" s="168"/>
      <c r="E6683" s="168"/>
      <c r="F6683" s="168"/>
      <c r="G6683" s="168"/>
      <c r="H6683" s="530"/>
      <c r="I6683" s="530"/>
      <c r="J6683" s="660"/>
      <c r="K6683" s="530"/>
      <c r="L6683" s="657"/>
      <c r="M6683" s="168"/>
      <c r="N6683" s="828"/>
      <c r="O6683" s="168"/>
      <c r="P6683" s="168"/>
      <c r="AB6683" s="1129" t="str">
        <f t="shared" si="124"/>
        <v/>
      </c>
    </row>
    <row r="6684" spans="1:28" ht="12.95" customHeight="1">
      <c r="A6684" s="168"/>
      <c r="B6684" s="168"/>
      <c r="C6684" s="532"/>
      <c r="D6684" s="168"/>
      <c r="E6684" s="168"/>
      <c r="F6684" s="168"/>
      <c r="G6684" s="168"/>
      <c r="H6684" s="530"/>
      <c r="I6684" s="530"/>
      <c r="J6684" s="660"/>
      <c r="K6684" s="530"/>
      <c r="L6684" s="657"/>
      <c r="M6684" s="168"/>
      <c r="N6684" s="828"/>
      <c r="O6684" s="168"/>
      <c r="P6684" s="168"/>
      <c r="AB6684" s="1129" t="str">
        <f t="shared" si="124"/>
        <v/>
      </c>
    </row>
    <row r="6685" spans="1:28" ht="12.95" customHeight="1">
      <c r="A6685" s="168"/>
      <c r="B6685" s="168"/>
      <c r="C6685" s="532"/>
      <c r="D6685" s="168"/>
      <c r="E6685" s="168"/>
      <c r="F6685" s="168"/>
      <c r="G6685" s="168"/>
      <c r="H6685" s="530"/>
      <c r="I6685" s="530"/>
      <c r="J6685" s="660"/>
      <c r="K6685" s="530"/>
      <c r="L6685" s="657"/>
      <c r="M6685" s="168"/>
      <c r="N6685" s="828"/>
      <c r="O6685" s="168"/>
      <c r="P6685" s="168"/>
      <c r="AB6685" s="1129" t="str">
        <f t="shared" si="124"/>
        <v/>
      </c>
    </row>
    <row r="6686" spans="1:28" ht="12.95" customHeight="1">
      <c r="A6686" s="168"/>
      <c r="B6686" s="168"/>
      <c r="C6686" s="532"/>
      <c r="D6686" s="168"/>
      <c r="E6686" s="168"/>
      <c r="F6686" s="168"/>
      <c r="G6686" s="168"/>
      <c r="H6686" s="530"/>
      <c r="I6686" s="530"/>
      <c r="J6686" s="660"/>
      <c r="K6686" s="530"/>
      <c r="L6686" s="657"/>
      <c r="M6686" s="168"/>
      <c r="N6686" s="828"/>
      <c r="O6686" s="168"/>
      <c r="P6686" s="168"/>
      <c r="AB6686" s="1129" t="str">
        <f t="shared" si="124"/>
        <v/>
      </c>
    </row>
    <row r="6687" spans="1:28" ht="12.95" customHeight="1">
      <c r="A6687" s="168"/>
      <c r="B6687" s="168"/>
      <c r="C6687" s="532"/>
      <c r="D6687" s="168"/>
      <c r="E6687" s="168"/>
      <c r="F6687" s="168"/>
      <c r="G6687" s="168"/>
      <c r="H6687" s="530"/>
      <c r="I6687" s="530"/>
      <c r="J6687" s="660"/>
      <c r="K6687" s="530"/>
      <c r="L6687" s="657"/>
      <c r="M6687" s="168"/>
      <c r="N6687" s="828"/>
      <c r="O6687" s="168"/>
      <c r="P6687" s="168"/>
      <c r="AB6687" s="1129" t="str">
        <f t="shared" si="124"/>
        <v/>
      </c>
    </row>
    <row r="6688" spans="1:28" ht="12.95" customHeight="1">
      <c r="A6688" s="168"/>
      <c r="B6688" s="168"/>
      <c r="C6688" s="532"/>
      <c r="D6688" s="168"/>
      <c r="E6688" s="168"/>
      <c r="F6688" s="168"/>
      <c r="G6688" s="168"/>
      <c r="H6688" s="530"/>
      <c r="I6688" s="530"/>
      <c r="J6688" s="660"/>
      <c r="K6688" s="530"/>
      <c r="L6688" s="657"/>
      <c r="M6688" s="168"/>
      <c r="N6688" s="828"/>
      <c r="O6688" s="168"/>
      <c r="P6688" s="168"/>
      <c r="AB6688" s="1129" t="str">
        <f t="shared" si="124"/>
        <v/>
      </c>
    </row>
    <row r="6689" spans="1:28" ht="12.95" customHeight="1">
      <c r="A6689" s="168"/>
      <c r="B6689" s="168"/>
      <c r="C6689" s="532"/>
      <c r="D6689" s="168"/>
      <c r="E6689" s="168"/>
      <c r="F6689" s="168"/>
      <c r="G6689" s="168"/>
      <c r="H6689" s="530"/>
      <c r="I6689" s="530"/>
      <c r="J6689" s="660"/>
      <c r="K6689" s="530"/>
      <c r="L6689" s="657"/>
      <c r="M6689" s="168"/>
      <c r="N6689" s="828"/>
      <c r="O6689" s="168"/>
      <c r="P6689" s="168"/>
      <c r="AB6689" s="1129" t="str">
        <f t="shared" si="124"/>
        <v/>
      </c>
    </row>
    <row r="6690" spans="1:28" ht="12.95" customHeight="1">
      <c r="A6690" s="168"/>
      <c r="B6690" s="168"/>
      <c r="C6690" s="532"/>
      <c r="D6690" s="168"/>
      <c r="E6690" s="168"/>
      <c r="F6690" s="168"/>
      <c r="G6690" s="168"/>
      <c r="H6690" s="530"/>
      <c r="I6690" s="530"/>
      <c r="J6690" s="660"/>
      <c r="K6690" s="530"/>
      <c r="L6690" s="657"/>
      <c r="M6690" s="168"/>
      <c r="N6690" s="828"/>
      <c r="O6690" s="168"/>
      <c r="P6690" s="168"/>
      <c r="AB6690" s="1129" t="str">
        <f t="shared" si="124"/>
        <v/>
      </c>
    </row>
    <row r="6691" spans="1:28" ht="12.95" customHeight="1">
      <c r="A6691" s="168"/>
      <c r="B6691" s="168"/>
      <c r="C6691" s="532"/>
      <c r="D6691" s="168"/>
      <c r="E6691" s="168"/>
      <c r="F6691" s="168"/>
      <c r="G6691" s="168"/>
      <c r="H6691" s="530"/>
      <c r="I6691" s="530"/>
      <c r="J6691" s="660"/>
      <c r="K6691" s="530"/>
      <c r="L6691" s="657"/>
      <c r="M6691" s="168"/>
      <c r="N6691" s="828"/>
      <c r="O6691" s="168"/>
      <c r="P6691" s="168"/>
      <c r="AB6691" s="1129" t="str">
        <f t="shared" si="124"/>
        <v/>
      </c>
    </row>
    <row r="6692" spans="1:28" ht="12.95" customHeight="1">
      <c r="A6692" s="168"/>
      <c r="B6692" s="168"/>
      <c r="C6692" s="532"/>
      <c r="D6692" s="168"/>
      <c r="E6692" s="168"/>
      <c r="F6692" s="168"/>
      <c r="G6692" s="168"/>
      <c r="H6692" s="530"/>
      <c r="I6692" s="530"/>
      <c r="J6692" s="660"/>
      <c r="K6692" s="530"/>
      <c r="L6692" s="657"/>
      <c r="M6692" s="168"/>
      <c r="N6692" s="828"/>
      <c r="O6692" s="168"/>
      <c r="P6692" s="168"/>
      <c r="AB6692" s="1129" t="str">
        <f t="shared" si="124"/>
        <v/>
      </c>
    </row>
    <row r="6693" spans="1:28" ht="12.95" customHeight="1">
      <c r="A6693" s="168"/>
      <c r="B6693" s="168"/>
      <c r="C6693" s="532"/>
      <c r="D6693" s="168"/>
      <c r="E6693" s="168"/>
      <c r="F6693" s="168"/>
      <c r="G6693" s="168"/>
      <c r="H6693" s="530"/>
      <c r="I6693" s="530"/>
      <c r="J6693" s="660"/>
      <c r="K6693" s="530"/>
      <c r="L6693" s="657"/>
      <c r="M6693" s="168"/>
      <c r="N6693" s="828"/>
      <c r="O6693" s="168"/>
      <c r="P6693" s="168"/>
      <c r="AB6693" s="1129" t="str">
        <f t="shared" si="124"/>
        <v/>
      </c>
    </row>
    <row r="6694" spans="1:28" ht="12.95" customHeight="1">
      <c r="A6694" s="168"/>
      <c r="B6694" s="168"/>
      <c r="C6694" s="532"/>
      <c r="D6694" s="168"/>
      <c r="E6694" s="168"/>
      <c r="F6694" s="168"/>
      <c r="G6694" s="168"/>
      <c r="H6694" s="530"/>
      <c r="I6694" s="530"/>
      <c r="J6694" s="660"/>
      <c r="K6694" s="530"/>
      <c r="L6694" s="657"/>
      <c r="M6694" s="168"/>
      <c r="N6694" s="828"/>
      <c r="O6694" s="168"/>
      <c r="P6694" s="168"/>
      <c r="AB6694" s="1129" t="str">
        <f t="shared" si="124"/>
        <v/>
      </c>
    </row>
    <row r="6695" spans="1:28" ht="12.95" customHeight="1">
      <c r="A6695" s="168"/>
      <c r="B6695" s="168"/>
      <c r="C6695" s="532"/>
      <c r="D6695" s="168"/>
      <c r="E6695" s="168"/>
      <c r="F6695" s="168"/>
      <c r="G6695" s="168"/>
      <c r="H6695" s="530"/>
      <c r="I6695" s="530"/>
      <c r="J6695" s="660"/>
      <c r="K6695" s="530"/>
      <c r="L6695" s="657"/>
      <c r="M6695" s="168"/>
      <c r="N6695" s="828"/>
      <c r="O6695" s="168"/>
      <c r="P6695" s="168"/>
      <c r="AB6695" s="1129" t="str">
        <f t="shared" si="124"/>
        <v/>
      </c>
    </row>
    <row r="6696" spans="1:28" ht="12.95" customHeight="1">
      <c r="A6696" s="168"/>
      <c r="B6696" s="168"/>
      <c r="C6696" s="532"/>
      <c r="D6696" s="168"/>
      <c r="E6696" s="168"/>
      <c r="F6696" s="168"/>
      <c r="G6696" s="168"/>
      <c r="H6696" s="530"/>
      <c r="I6696" s="530"/>
      <c r="J6696" s="660"/>
      <c r="K6696" s="530"/>
      <c r="L6696" s="657"/>
      <c r="M6696" s="168"/>
      <c r="N6696" s="828"/>
      <c r="O6696" s="168"/>
      <c r="P6696" s="168"/>
      <c r="AB6696" s="1129" t="str">
        <f t="shared" si="124"/>
        <v/>
      </c>
    </row>
    <row r="6697" spans="1:28" ht="12.95" customHeight="1">
      <c r="A6697" s="168"/>
      <c r="B6697" s="168"/>
      <c r="C6697" s="532"/>
      <c r="D6697" s="168"/>
      <c r="E6697" s="168"/>
      <c r="F6697" s="168"/>
      <c r="G6697" s="168"/>
      <c r="H6697" s="530"/>
      <c r="I6697" s="530"/>
      <c r="J6697" s="660"/>
      <c r="K6697" s="530"/>
      <c r="L6697" s="657"/>
      <c r="M6697" s="168"/>
      <c r="N6697" s="828"/>
      <c r="O6697" s="168"/>
      <c r="P6697" s="168"/>
      <c r="AB6697" s="1129" t="str">
        <f t="shared" si="124"/>
        <v/>
      </c>
    </row>
    <row r="6698" spans="1:28" ht="12.95" customHeight="1">
      <c r="A6698" s="168"/>
      <c r="B6698" s="168"/>
      <c r="C6698" s="532"/>
      <c r="D6698" s="168"/>
      <c r="E6698" s="168"/>
      <c r="F6698" s="168"/>
      <c r="G6698" s="168"/>
      <c r="H6698" s="530"/>
      <c r="I6698" s="530"/>
      <c r="J6698" s="660"/>
      <c r="K6698" s="530"/>
      <c r="L6698" s="657"/>
      <c r="M6698" s="168"/>
      <c r="N6698" s="828"/>
      <c r="O6698" s="168"/>
      <c r="P6698" s="168"/>
      <c r="AB6698" s="1129" t="str">
        <f t="shared" si="124"/>
        <v/>
      </c>
    </row>
    <row r="6699" spans="1:28" ht="12.95" customHeight="1">
      <c r="A6699" s="168"/>
      <c r="B6699" s="168"/>
      <c r="C6699" s="532"/>
      <c r="D6699" s="168"/>
      <c r="E6699" s="168"/>
      <c r="F6699" s="168"/>
      <c r="G6699" s="168"/>
      <c r="H6699" s="530"/>
      <c r="I6699" s="530"/>
      <c r="J6699" s="660"/>
      <c r="K6699" s="530"/>
      <c r="L6699" s="657"/>
      <c r="M6699" s="168"/>
      <c r="N6699" s="828"/>
      <c r="O6699" s="168"/>
      <c r="P6699" s="168"/>
      <c r="AB6699" s="1129" t="str">
        <f t="shared" si="124"/>
        <v/>
      </c>
    </row>
    <row r="6700" spans="1:28" ht="12.95" customHeight="1">
      <c r="A6700" s="168"/>
      <c r="B6700" s="168"/>
      <c r="C6700" s="532"/>
      <c r="D6700" s="168"/>
      <c r="E6700" s="168"/>
      <c r="F6700" s="168"/>
      <c r="G6700" s="168"/>
      <c r="H6700" s="530"/>
      <c r="I6700" s="530"/>
      <c r="J6700" s="660"/>
      <c r="K6700" s="530"/>
      <c r="L6700" s="657"/>
      <c r="M6700" s="168"/>
      <c r="N6700" s="828"/>
      <c r="O6700" s="168"/>
      <c r="P6700" s="168"/>
      <c r="AB6700" s="1129" t="str">
        <f t="shared" si="124"/>
        <v/>
      </c>
    </row>
    <row r="6701" spans="1:28" ht="12.95" customHeight="1">
      <c r="A6701" s="168"/>
      <c r="B6701" s="168"/>
      <c r="C6701" s="532"/>
      <c r="D6701" s="168"/>
      <c r="E6701" s="168"/>
      <c r="F6701" s="168"/>
      <c r="G6701" s="168"/>
      <c r="H6701" s="530"/>
      <c r="I6701" s="530"/>
      <c r="J6701" s="660"/>
      <c r="K6701" s="530"/>
      <c r="L6701" s="657"/>
      <c r="M6701" s="168"/>
      <c r="N6701" s="828"/>
      <c r="O6701" s="168"/>
      <c r="P6701" s="168"/>
      <c r="AB6701" s="1129" t="str">
        <f t="shared" si="124"/>
        <v/>
      </c>
    </row>
    <row r="6702" spans="1:28" ht="12.95" customHeight="1">
      <c r="A6702" s="168"/>
      <c r="B6702" s="168"/>
      <c r="C6702" s="532"/>
      <c r="D6702" s="168"/>
      <c r="E6702" s="168"/>
      <c r="F6702" s="168"/>
      <c r="G6702" s="168"/>
      <c r="H6702" s="530"/>
      <c r="I6702" s="530"/>
      <c r="J6702" s="660"/>
      <c r="K6702" s="530"/>
      <c r="L6702" s="657"/>
      <c r="M6702" s="168"/>
      <c r="N6702" s="828"/>
      <c r="O6702" s="168"/>
      <c r="P6702" s="168"/>
      <c r="AB6702" s="1129" t="str">
        <f t="shared" si="124"/>
        <v/>
      </c>
    </row>
    <row r="6703" spans="1:28" ht="12.95" customHeight="1">
      <c r="A6703" s="168"/>
      <c r="B6703" s="168"/>
      <c r="C6703" s="532"/>
      <c r="D6703" s="168"/>
      <c r="E6703" s="168"/>
      <c r="F6703" s="168"/>
      <c r="G6703" s="168"/>
      <c r="H6703" s="530"/>
      <c r="I6703" s="530"/>
      <c r="J6703" s="660"/>
      <c r="K6703" s="530"/>
      <c r="L6703" s="657"/>
      <c r="M6703" s="168"/>
      <c r="N6703" s="828"/>
      <c r="O6703" s="168"/>
      <c r="P6703" s="168"/>
      <c r="AB6703" s="1129" t="str">
        <f t="shared" si="124"/>
        <v/>
      </c>
    </row>
    <row r="6704" spans="1:28" ht="12.95" customHeight="1">
      <c r="A6704" s="168"/>
      <c r="B6704" s="168"/>
      <c r="C6704" s="532"/>
      <c r="D6704" s="168"/>
      <c r="E6704" s="168"/>
      <c r="F6704" s="168"/>
      <c r="G6704" s="168"/>
      <c r="H6704" s="530"/>
      <c r="I6704" s="530"/>
      <c r="J6704" s="660"/>
      <c r="K6704" s="530"/>
      <c r="L6704" s="657"/>
      <c r="M6704" s="168"/>
      <c r="N6704" s="828"/>
      <c r="O6704" s="168"/>
      <c r="P6704" s="168"/>
      <c r="AB6704" s="1129" t="str">
        <f t="shared" si="124"/>
        <v/>
      </c>
    </row>
    <row r="6705" spans="1:28" ht="12.95" customHeight="1">
      <c r="A6705" s="168"/>
      <c r="B6705" s="168"/>
      <c r="C6705" s="532"/>
      <c r="D6705" s="168"/>
      <c r="E6705" s="168"/>
      <c r="F6705" s="168"/>
      <c r="G6705" s="168"/>
      <c r="H6705" s="530"/>
      <c r="I6705" s="530"/>
      <c r="J6705" s="660"/>
      <c r="K6705" s="530"/>
      <c r="L6705" s="657"/>
      <c r="M6705" s="168"/>
      <c r="N6705" s="828"/>
      <c r="O6705" s="168"/>
      <c r="P6705" s="168"/>
      <c r="AB6705" s="1129" t="str">
        <f t="shared" si="124"/>
        <v/>
      </c>
    </row>
    <row r="6706" spans="1:28" ht="12.95" customHeight="1">
      <c r="A6706" s="168"/>
      <c r="B6706" s="168"/>
      <c r="C6706" s="532"/>
      <c r="D6706" s="168"/>
      <c r="E6706" s="168"/>
      <c r="F6706" s="168"/>
      <c r="G6706" s="168"/>
      <c r="H6706" s="530"/>
      <c r="I6706" s="530"/>
      <c r="J6706" s="660"/>
      <c r="K6706" s="530"/>
      <c r="L6706" s="657"/>
      <c r="M6706" s="168"/>
      <c r="N6706" s="828"/>
      <c r="O6706" s="168"/>
      <c r="P6706" s="168"/>
      <c r="AB6706" s="1129" t="str">
        <f t="shared" si="124"/>
        <v/>
      </c>
    </row>
    <row r="6707" spans="1:28" ht="12.95" customHeight="1">
      <c r="A6707" s="168"/>
      <c r="B6707" s="168"/>
      <c r="C6707" s="532"/>
      <c r="D6707" s="168"/>
      <c r="E6707" s="168"/>
      <c r="F6707" s="168"/>
      <c r="G6707" s="168"/>
      <c r="H6707" s="530"/>
      <c r="I6707" s="530"/>
      <c r="J6707" s="660"/>
      <c r="K6707" s="530"/>
      <c r="L6707" s="657"/>
      <c r="M6707" s="168"/>
      <c r="N6707" s="828"/>
      <c r="O6707" s="168"/>
      <c r="P6707" s="168"/>
      <c r="AB6707" s="1129" t="str">
        <f t="shared" si="124"/>
        <v/>
      </c>
    </row>
    <row r="6708" spans="1:28" ht="12.95" customHeight="1">
      <c r="A6708" s="168"/>
      <c r="B6708" s="168"/>
      <c r="C6708" s="532"/>
      <c r="D6708" s="168"/>
      <c r="E6708" s="168"/>
      <c r="F6708" s="168"/>
      <c r="G6708" s="168"/>
      <c r="H6708" s="530"/>
      <c r="I6708" s="530"/>
      <c r="J6708" s="660"/>
      <c r="K6708" s="530"/>
      <c r="L6708" s="657"/>
      <c r="M6708" s="168"/>
      <c r="N6708" s="828"/>
      <c r="O6708" s="168"/>
      <c r="P6708" s="168"/>
      <c r="AB6708" s="1129" t="str">
        <f t="shared" si="124"/>
        <v/>
      </c>
    </row>
    <row r="6709" spans="1:28" ht="12.95" customHeight="1">
      <c r="A6709" s="168"/>
      <c r="B6709" s="168"/>
      <c r="C6709" s="532"/>
      <c r="D6709" s="168"/>
      <c r="E6709" s="168"/>
      <c r="F6709" s="168"/>
      <c r="G6709" s="168"/>
      <c r="H6709" s="530"/>
      <c r="I6709" s="530"/>
      <c r="J6709" s="660"/>
      <c r="K6709" s="530"/>
      <c r="L6709" s="657"/>
      <c r="M6709" s="168"/>
      <c r="N6709" s="828"/>
      <c r="O6709" s="168"/>
      <c r="P6709" s="168"/>
      <c r="AB6709" s="1129" t="str">
        <f t="shared" si="124"/>
        <v/>
      </c>
    </row>
    <row r="6710" spans="1:28" ht="12.95" customHeight="1">
      <c r="A6710" s="168"/>
      <c r="B6710" s="168"/>
      <c r="C6710" s="532"/>
      <c r="D6710" s="168"/>
      <c r="E6710" s="168"/>
      <c r="F6710" s="168"/>
      <c r="G6710" s="168"/>
      <c r="H6710" s="530"/>
      <c r="I6710" s="530"/>
      <c r="J6710" s="660"/>
      <c r="K6710" s="530"/>
      <c r="L6710" s="657"/>
      <c r="M6710" s="168"/>
      <c r="N6710" s="828"/>
      <c r="O6710" s="168"/>
      <c r="P6710" s="168"/>
      <c r="AB6710" s="1129" t="str">
        <f t="shared" si="124"/>
        <v/>
      </c>
    </row>
    <row r="6711" spans="1:28" ht="12.95" customHeight="1">
      <c r="A6711" s="168"/>
      <c r="B6711" s="168"/>
      <c r="C6711" s="532"/>
      <c r="D6711" s="168"/>
      <c r="E6711" s="168"/>
      <c r="F6711" s="168"/>
      <c r="G6711" s="168"/>
      <c r="H6711" s="530"/>
      <c r="I6711" s="530"/>
      <c r="J6711" s="660"/>
      <c r="K6711" s="530"/>
      <c r="L6711" s="657"/>
      <c r="M6711" s="168"/>
      <c r="N6711" s="828"/>
      <c r="O6711" s="168"/>
      <c r="P6711" s="168"/>
      <c r="AB6711" s="1129" t="str">
        <f t="shared" si="124"/>
        <v/>
      </c>
    </row>
    <row r="6712" spans="1:28" ht="12.95" customHeight="1">
      <c r="A6712" s="168"/>
      <c r="B6712" s="168"/>
      <c r="C6712" s="532"/>
      <c r="D6712" s="168"/>
      <c r="E6712" s="168"/>
      <c r="F6712" s="168"/>
      <c r="G6712" s="168"/>
      <c r="H6712" s="530"/>
      <c r="I6712" s="530"/>
      <c r="J6712" s="660"/>
      <c r="K6712" s="530"/>
      <c r="L6712" s="657"/>
      <c r="M6712" s="168"/>
      <c r="N6712" s="828"/>
      <c r="O6712" s="168"/>
      <c r="P6712" s="168"/>
      <c r="AB6712" s="1129" t="str">
        <f t="shared" si="124"/>
        <v/>
      </c>
    </row>
    <row r="6713" spans="1:28" ht="12.95" customHeight="1">
      <c r="A6713" s="168"/>
      <c r="B6713" s="168"/>
      <c r="C6713" s="532"/>
      <c r="D6713" s="168"/>
      <c r="E6713" s="168"/>
      <c r="F6713" s="168"/>
      <c r="G6713" s="168"/>
      <c r="H6713" s="530"/>
      <c r="I6713" s="530"/>
      <c r="J6713" s="660"/>
      <c r="K6713" s="530"/>
      <c r="L6713" s="657"/>
      <c r="M6713" s="168"/>
      <c r="N6713" s="828"/>
      <c r="O6713" s="168"/>
      <c r="P6713" s="168"/>
      <c r="AB6713" s="1129" t="str">
        <f t="shared" si="124"/>
        <v/>
      </c>
    </row>
    <row r="6714" spans="1:28" ht="12.95" customHeight="1">
      <c r="A6714" s="168"/>
      <c r="B6714" s="168"/>
      <c r="C6714" s="532"/>
      <c r="D6714" s="168"/>
      <c r="E6714" s="168"/>
      <c r="F6714" s="168"/>
      <c r="G6714" s="168"/>
      <c r="H6714" s="530"/>
      <c r="I6714" s="530"/>
      <c r="J6714" s="660"/>
      <c r="K6714" s="530"/>
      <c r="L6714" s="657"/>
      <c r="M6714" s="168"/>
      <c r="N6714" s="828"/>
      <c r="O6714" s="168"/>
      <c r="P6714" s="168"/>
      <c r="AB6714" s="1129" t="str">
        <f t="shared" si="124"/>
        <v/>
      </c>
    </row>
    <row r="6715" spans="1:28" ht="12.95" customHeight="1">
      <c r="A6715" s="168"/>
      <c r="B6715" s="168"/>
      <c r="C6715" s="532"/>
      <c r="D6715" s="168"/>
      <c r="E6715" s="168"/>
      <c r="F6715" s="168"/>
      <c r="G6715" s="168"/>
      <c r="H6715" s="530"/>
      <c r="I6715" s="530"/>
      <c r="J6715" s="660"/>
      <c r="K6715" s="530"/>
      <c r="L6715" s="657"/>
      <c r="M6715" s="168"/>
      <c r="N6715" s="828"/>
      <c r="O6715" s="168"/>
      <c r="P6715" s="168"/>
      <c r="AB6715" s="1129" t="str">
        <f t="shared" si="124"/>
        <v/>
      </c>
    </row>
    <row r="6716" spans="1:28" ht="12.95" customHeight="1">
      <c r="A6716" s="168"/>
      <c r="B6716" s="168"/>
      <c r="C6716" s="532"/>
      <c r="D6716" s="168"/>
      <c r="E6716" s="168"/>
      <c r="F6716" s="168"/>
      <c r="G6716" s="168"/>
      <c r="H6716" s="530"/>
      <c r="I6716" s="530"/>
      <c r="J6716" s="660"/>
      <c r="K6716" s="530"/>
      <c r="L6716" s="657"/>
      <c r="M6716" s="168"/>
      <c r="N6716" s="828"/>
      <c r="O6716" s="168"/>
      <c r="P6716" s="168"/>
      <c r="AB6716" s="1129" t="str">
        <f t="shared" si="124"/>
        <v/>
      </c>
    </row>
    <row r="6717" spans="1:28" ht="12.95" customHeight="1">
      <c r="A6717" s="168"/>
      <c r="B6717" s="168"/>
      <c r="C6717" s="532"/>
      <c r="D6717" s="168"/>
      <c r="E6717" s="168"/>
      <c r="F6717" s="168"/>
      <c r="G6717" s="168"/>
      <c r="H6717" s="530"/>
      <c r="I6717" s="530"/>
      <c r="J6717" s="660"/>
      <c r="K6717" s="530"/>
      <c r="L6717" s="657"/>
      <c r="M6717" s="168"/>
      <c r="N6717" s="828"/>
      <c r="O6717" s="168"/>
      <c r="P6717" s="168"/>
      <c r="AB6717" s="1129" t="str">
        <f t="shared" si="124"/>
        <v/>
      </c>
    </row>
    <row r="6718" spans="1:28" ht="12.95" customHeight="1">
      <c r="A6718" s="168"/>
      <c r="B6718" s="168"/>
      <c r="C6718" s="532"/>
      <c r="D6718" s="168"/>
      <c r="E6718" s="168"/>
      <c r="F6718" s="168"/>
      <c r="G6718" s="168"/>
      <c r="H6718" s="530"/>
      <c r="I6718" s="530"/>
      <c r="J6718" s="660"/>
      <c r="K6718" s="530"/>
      <c r="L6718" s="657"/>
      <c r="M6718" s="168"/>
      <c r="N6718" s="828"/>
      <c r="O6718" s="168"/>
      <c r="P6718" s="168"/>
      <c r="AB6718" s="1129" t="str">
        <f t="shared" si="124"/>
        <v/>
      </c>
    </row>
    <row r="6719" spans="1:28" ht="12.95" customHeight="1">
      <c r="A6719" s="168"/>
      <c r="B6719" s="168"/>
      <c r="C6719" s="532"/>
      <c r="D6719" s="168"/>
      <c r="E6719" s="168"/>
      <c r="F6719" s="168"/>
      <c r="G6719" s="168"/>
      <c r="H6719" s="530"/>
      <c r="I6719" s="530"/>
      <c r="J6719" s="660"/>
      <c r="K6719" s="530"/>
      <c r="L6719" s="657"/>
      <c r="M6719" s="168"/>
      <c r="N6719" s="828"/>
      <c r="O6719" s="168"/>
      <c r="P6719" s="168"/>
      <c r="AB6719" s="1129" t="str">
        <f t="shared" si="124"/>
        <v/>
      </c>
    </row>
    <row r="6720" spans="1:28" ht="12.95" customHeight="1">
      <c r="A6720" s="168"/>
      <c r="B6720" s="168"/>
      <c r="C6720" s="532"/>
      <c r="D6720" s="168"/>
      <c r="E6720" s="168"/>
      <c r="F6720" s="168"/>
      <c r="G6720" s="168"/>
      <c r="H6720" s="530"/>
      <c r="I6720" s="530"/>
      <c r="J6720" s="660"/>
      <c r="K6720" s="530"/>
      <c r="L6720" s="657"/>
      <c r="M6720" s="168"/>
      <c r="N6720" s="828"/>
      <c r="O6720" s="168"/>
      <c r="P6720" s="168"/>
      <c r="AB6720" s="1129" t="str">
        <f t="shared" si="124"/>
        <v/>
      </c>
    </row>
    <row r="6721" spans="1:28" ht="12.95" customHeight="1">
      <c r="A6721" s="168"/>
      <c r="B6721" s="168"/>
      <c r="C6721" s="532"/>
      <c r="D6721" s="168"/>
      <c r="E6721" s="168"/>
      <c r="F6721" s="168"/>
      <c r="G6721" s="168"/>
      <c r="H6721" s="530"/>
      <c r="I6721" s="530"/>
      <c r="J6721" s="660"/>
      <c r="K6721" s="530"/>
      <c r="L6721" s="657"/>
      <c r="M6721" s="168"/>
      <c r="N6721" s="828"/>
      <c r="O6721" s="168"/>
      <c r="P6721" s="168"/>
      <c r="AB6721" s="1129" t="str">
        <f t="shared" si="124"/>
        <v/>
      </c>
    </row>
    <row r="6722" spans="1:28" ht="12.95" customHeight="1">
      <c r="A6722" s="168"/>
      <c r="B6722" s="168"/>
      <c r="C6722" s="532"/>
      <c r="D6722" s="168"/>
      <c r="E6722" s="168"/>
      <c r="F6722" s="168"/>
      <c r="G6722" s="168"/>
      <c r="H6722" s="530"/>
      <c r="I6722" s="530"/>
      <c r="J6722" s="660"/>
      <c r="K6722" s="530"/>
      <c r="L6722" s="657"/>
      <c r="M6722" s="168"/>
      <c r="N6722" s="828"/>
      <c r="O6722" s="168"/>
      <c r="P6722" s="168"/>
      <c r="AB6722" s="1129" t="str">
        <f t="shared" si="124"/>
        <v/>
      </c>
    </row>
    <row r="6723" spans="1:28" ht="12.95" customHeight="1">
      <c r="A6723" s="168"/>
      <c r="B6723" s="168"/>
      <c r="C6723" s="532"/>
      <c r="D6723" s="168"/>
      <c r="E6723" s="168"/>
      <c r="F6723" s="168"/>
      <c r="G6723" s="168"/>
      <c r="H6723" s="530"/>
      <c r="I6723" s="530"/>
      <c r="J6723" s="660"/>
      <c r="K6723" s="530"/>
      <c r="L6723" s="657"/>
      <c r="M6723" s="168"/>
      <c r="N6723" s="828"/>
      <c r="O6723" s="168"/>
      <c r="P6723" s="168"/>
      <c r="AB6723" s="1129" t="str">
        <f t="shared" si="124"/>
        <v/>
      </c>
    </row>
    <row r="6724" spans="1:28" ht="12.95" customHeight="1">
      <c r="A6724" s="168"/>
      <c r="B6724" s="168"/>
      <c r="C6724" s="532"/>
      <c r="D6724" s="168"/>
      <c r="E6724" s="168"/>
      <c r="F6724" s="168"/>
      <c r="G6724" s="168"/>
      <c r="H6724" s="530"/>
      <c r="I6724" s="530"/>
      <c r="J6724" s="660"/>
      <c r="K6724" s="530"/>
      <c r="L6724" s="657"/>
      <c r="M6724" s="168"/>
      <c r="N6724" s="828"/>
      <c r="O6724" s="168"/>
      <c r="P6724" s="168"/>
      <c r="AB6724" s="1129" t="str">
        <f t="shared" si="124"/>
        <v/>
      </c>
    </row>
    <row r="6725" spans="1:28" ht="12.95" customHeight="1">
      <c r="A6725" s="168"/>
      <c r="B6725" s="168"/>
      <c r="C6725" s="532"/>
      <c r="D6725" s="168"/>
      <c r="E6725" s="168"/>
      <c r="F6725" s="168"/>
      <c r="G6725" s="168"/>
      <c r="H6725" s="530"/>
      <c r="I6725" s="530"/>
      <c r="J6725" s="660"/>
      <c r="K6725" s="530"/>
      <c r="L6725" s="657"/>
      <c r="M6725" s="168"/>
      <c r="N6725" s="828"/>
      <c r="O6725" s="168"/>
      <c r="P6725" s="168"/>
      <c r="AB6725" s="1129" t="str">
        <f t="shared" si="124"/>
        <v/>
      </c>
    </row>
    <row r="6726" spans="1:28" ht="12.95" customHeight="1">
      <c r="A6726" s="168"/>
      <c r="B6726" s="168"/>
      <c r="C6726" s="532"/>
      <c r="D6726" s="168"/>
      <c r="E6726" s="168"/>
      <c r="F6726" s="168"/>
      <c r="G6726" s="168"/>
      <c r="H6726" s="530"/>
      <c r="I6726" s="530"/>
      <c r="J6726" s="660"/>
      <c r="K6726" s="530"/>
      <c r="L6726" s="657"/>
      <c r="M6726" s="168"/>
      <c r="N6726" s="828"/>
      <c r="O6726" s="168"/>
      <c r="P6726" s="168"/>
      <c r="AB6726" s="1129" t="str">
        <f t="shared" si="124"/>
        <v/>
      </c>
    </row>
    <row r="6727" spans="1:28" ht="12.95" customHeight="1">
      <c r="A6727" s="168"/>
      <c r="B6727" s="168"/>
      <c r="C6727" s="532"/>
      <c r="D6727" s="168"/>
      <c r="E6727" s="168"/>
      <c r="F6727" s="168"/>
      <c r="G6727" s="168"/>
      <c r="H6727" s="530"/>
      <c r="I6727" s="530"/>
      <c r="J6727" s="660"/>
      <c r="K6727" s="530"/>
      <c r="L6727" s="657"/>
      <c r="M6727" s="168"/>
      <c r="N6727" s="828"/>
      <c r="O6727" s="168"/>
      <c r="P6727" s="168"/>
      <c r="AB6727" s="1129" t="str">
        <f t="shared" si="124"/>
        <v/>
      </c>
    </row>
    <row r="6728" spans="1:28" ht="12.95" customHeight="1">
      <c r="A6728" s="168"/>
      <c r="B6728" s="168"/>
      <c r="C6728" s="532"/>
      <c r="D6728" s="168"/>
      <c r="E6728" s="168"/>
      <c r="F6728" s="168"/>
      <c r="G6728" s="168"/>
      <c r="H6728" s="530"/>
      <c r="I6728" s="530"/>
      <c r="J6728" s="660"/>
      <c r="K6728" s="530"/>
      <c r="L6728" s="657"/>
      <c r="M6728" s="168"/>
      <c r="N6728" s="828"/>
      <c r="O6728" s="168"/>
      <c r="P6728" s="168"/>
      <c r="AB6728" s="1129" t="str">
        <f t="shared" si="124"/>
        <v/>
      </c>
    </row>
    <row r="6729" spans="1:28" ht="12.95" customHeight="1">
      <c r="A6729" s="168"/>
      <c r="B6729" s="168"/>
      <c r="C6729" s="532"/>
      <c r="D6729" s="168"/>
      <c r="E6729" s="168"/>
      <c r="F6729" s="168"/>
      <c r="G6729" s="168"/>
      <c r="H6729" s="530"/>
      <c r="I6729" s="530"/>
      <c r="J6729" s="660"/>
      <c r="K6729" s="530"/>
      <c r="L6729" s="657"/>
      <c r="M6729" s="168"/>
      <c r="N6729" s="828"/>
      <c r="O6729" s="168"/>
      <c r="P6729" s="168"/>
      <c r="AB6729" s="1129" t="str">
        <f t="shared" si="124"/>
        <v/>
      </c>
    </row>
    <row r="6730" spans="1:28" ht="12.95" customHeight="1">
      <c r="A6730" s="168"/>
      <c r="B6730" s="168"/>
      <c r="C6730" s="532"/>
      <c r="D6730" s="168"/>
      <c r="E6730" s="168"/>
      <c r="F6730" s="168"/>
      <c r="G6730" s="168"/>
      <c r="H6730" s="530"/>
      <c r="I6730" s="530"/>
      <c r="J6730" s="660"/>
      <c r="K6730" s="530"/>
      <c r="L6730" s="657"/>
      <c r="M6730" s="168"/>
      <c r="N6730" s="828"/>
      <c r="O6730" s="168"/>
      <c r="P6730" s="168"/>
      <c r="AB6730" s="1129" t="str">
        <f t="shared" si="124"/>
        <v/>
      </c>
    </row>
    <row r="6731" spans="1:28" ht="12.95" customHeight="1">
      <c r="A6731" s="168"/>
      <c r="B6731" s="168"/>
      <c r="C6731" s="532"/>
      <c r="D6731" s="168"/>
      <c r="E6731" s="168"/>
      <c r="F6731" s="168"/>
      <c r="G6731" s="168"/>
      <c r="H6731" s="530"/>
      <c r="I6731" s="530"/>
      <c r="J6731" s="660"/>
      <c r="K6731" s="530"/>
      <c r="L6731" s="657"/>
      <c r="M6731" s="168"/>
      <c r="N6731" s="828"/>
      <c r="O6731" s="168"/>
      <c r="P6731" s="168"/>
      <c r="AB6731" s="1129" t="str">
        <f t="shared" ref="AB6731:AB6744" si="125">IF(TRIM(A6731)="","",CONCATENATE(TRIM(D6731),TRIM(E6731)))</f>
        <v/>
      </c>
    </row>
    <row r="6732" spans="1:28" ht="12.95" customHeight="1">
      <c r="A6732" s="168"/>
      <c r="B6732" s="168"/>
      <c r="C6732" s="532"/>
      <c r="D6732" s="168"/>
      <c r="E6732" s="168"/>
      <c r="F6732" s="168"/>
      <c r="G6732" s="168"/>
      <c r="H6732" s="530"/>
      <c r="I6732" s="530"/>
      <c r="J6732" s="660"/>
      <c r="K6732" s="530"/>
      <c r="L6732" s="657"/>
      <c r="M6732" s="168"/>
      <c r="N6732" s="828"/>
      <c r="O6732" s="168"/>
      <c r="P6732" s="168"/>
      <c r="AB6732" s="1129" t="str">
        <f t="shared" si="125"/>
        <v/>
      </c>
    </row>
    <row r="6733" spans="1:28" ht="12.95" customHeight="1">
      <c r="A6733" s="168"/>
      <c r="B6733" s="168"/>
      <c r="C6733" s="532"/>
      <c r="D6733" s="168"/>
      <c r="E6733" s="168"/>
      <c r="F6733" s="168"/>
      <c r="G6733" s="168"/>
      <c r="H6733" s="530"/>
      <c r="I6733" s="530"/>
      <c r="J6733" s="660"/>
      <c r="K6733" s="530"/>
      <c r="L6733" s="657"/>
      <c r="M6733" s="168"/>
      <c r="N6733" s="828"/>
      <c r="O6733" s="168"/>
      <c r="P6733" s="168"/>
      <c r="AB6733" s="1129" t="str">
        <f t="shared" si="125"/>
        <v/>
      </c>
    </row>
    <row r="6734" spans="1:28" ht="12.95" customHeight="1">
      <c r="A6734" s="168"/>
      <c r="B6734" s="168"/>
      <c r="C6734" s="532"/>
      <c r="D6734" s="168"/>
      <c r="E6734" s="168"/>
      <c r="F6734" s="168"/>
      <c r="G6734" s="168"/>
      <c r="H6734" s="530"/>
      <c r="I6734" s="530"/>
      <c r="J6734" s="660"/>
      <c r="K6734" s="530"/>
      <c r="L6734" s="657"/>
      <c r="M6734" s="168"/>
      <c r="N6734" s="828"/>
      <c r="O6734" s="168"/>
      <c r="P6734" s="168"/>
      <c r="AB6734" s="1129" t="str">
        <f t="shared" si="125"/>
        <v/>
      </c>
    </row>
    <row r="6735" spans="1:28" ht="12.95" customHeight="1">
      <c r="A6735" s="168"/>
      <c r="B6735" s="168"/>
      <c r="C6735" s="532"/>
      <c r="D6735" s="168"/>
      <c r="E6735" s="168"/>
      <c r="F6735" s="168"/>
      <c r="G6735" s="168"/>
      <c r="H6735" s="530"/>
      <c r="I6735" s="530"/>
      <c r="J6735" s="660"/>
      <c r="K6735" s="530"/>
      <c r="L6735" s="657"/>
      <c r="M6735" s="168"/>
      <c r="N6735" s="828"/>
      <c r="O6735" s="168"/>
      <c r="P6735" s="168"/>
      <c r="AB6735" s="1129" t="str">
        <f t="shared" si="125"/>
        <v/>
      </c>
    </row>
    <row r="6736" spans="1:28" ht="12.95" customHeight="1">
      <c r="A6736" s="168"/>
      <c r="B6736" s="168"/>
      <c r="C6736" s="532"/>
      <c r="D6736" s="168"/>
      <c r="E6736" s="168"/>
      <c r="F6736" s="168"/>
      <c r="G6736" s="168"/>
      <c r="H6736" s="530"/>
      <c r="I6736" s="530"/>
      <c r="J6736" s="660"/>
      <c r="K6736" s="530"/>
      <c r="L6736" s="657"/>
      <c r="M6736" s="168"/>
      <c r="N6736" s="828"/>
      <c r="O6736" s="168"/>
      <c r="P6736" s="168"/>
      <c r="AB6736" s="1129" t="str">
        <f t="shared" si="125"/>
        <v/>
      </c>
    </row>
    <row r="6737" spans="1:28" ht="12.95" customHeight="1">
      <c r="A6737" s="168"/>
      <c r="B6737" s="168"/>
      <c r="C6737" s="532"/>
      <c r="D6737" s="168"/>
      <c r="E6737" s="168"/>
      <c r="F6737" s="168"/>
      <c r="G6737" s="168"/>
      <c r="H6737" s="530"/>
      <c r="I6737" s="530"/>
      <c r="J6737" s="660"/>
      <c r="K6737" s="530"/>
      <c r="L6737" s="657"/>
      <c r="M6737" s="168"/>
      <c r="N6737" s="828"/>
      <c r="O6737" s="168"/>
      <c r="P6737" s="168"/>
      <c r="AB6737" s="1129" t="str">
        <f t="shared" si="125"/>
        <v/>
      </c>
    </row>
    <row r="6738" spans="1:28" ht="12.95" customHeight="1">
      <c r="A6738" s="168"/>
      <c r="B6738" s="168"/>
      <c r="C6738" s="532"/>
      <c r="D6738" s="168"/>
      <c r="E6738" s="168"/>
      <c r="F6738" s="168"/>
      <c r="G6738" s="168"/>
      <c r="H6738" s="530"/>
      <c r="I6738" s="530"/>
      <c r="J6738" s="660"/>
      <c r="K6738" s="530"/>
      <c r="L6738" s="657"/>
      <c r="M6738" s="168"/>
      <c r="N6738" s="828"/>
      <c r="O6738" s="168"/>
      <c r="P6738" s="168"/>
      <c r="AB6738" s="1129" t="str">
        <f t="shared" si="125"/>
        <v/>
      </c>
    </row>
    <row r="6739" spans="1:28" ht="12.95" customHeight="1">
      <c r="A6739" s="168"/>
      <c r="B6739" s="168"/>
      <c r="C6739" s="532"/>
      <c r="D6739" s="168"/>
      <c r="E6739" s="168"/>
      <c r="F6739" s="168"/>
      <c r="G6739" s="168"/>
      <c r="H6739" s="530"/>
      <c r="I6739" s="530"/>
      <c r="J6739" s="660"/>
      <c r="K6739" s="530"/>
      <c r="L6739" s="657"/>
      <c r="M6739" s="168"/>
      <c r="N6739" s="828"/>
      <c r="O6739" s="168"/>
      <c r="P6739" s="168"/>
      <c r="AB6739" s="1129" t="str">
        <f t="shared" si="125"/>
        <v/>
      </c>
    </row>
    <row r="6740" spans="1:28" ht="12.95" customHeight="1">
      <c r="A6740" s="168"/>
      <c r="B6740" s="168"/>
      <c r="C6740" s="532"/>
      <c r="D6740" s="168"/>
      <c r="E6740" s="168"/>
      <c r="F6740" s="168"/>
      <c r="G6740" s="168"/>
      <c r="H6740" s="530"/>
      <c r="I6740" s="530"/>
      <c r="J6740" s="660"/>
      <c r="K6740" s="530"/>
      <c r="L6740" s="657"/>
      <c r="M6740" s="168"/>
      <c r="N6740" s="828"/>
      <c r="O6740" s="168"/>
      <c r="P6740" s="168"/>
      <c r="AB6740" s="1129" t="str">
        <f t="shared" si="125"/>
        <v/>
      </c>
    </row>
    <row r="6741" spans="1:28" ht="12.95" customHeight="1">
      <c r="A6741" s="168"/>
      <c r="B6741" s="168"/>
      <c r="C6741" s="532"/>
      <c r="D6741" s="168"/>
      <c r="E6741" s="168"/>
      <c r="F6741" s="168"/>
      <c r="G6741" s="168"/>
      <c r="H6741" s="530"/>
      <c r="I6741" s="530"/>
      <c r="J6741" s="660"/>
      <c r="K6741" s="530"/>
      <c r="L6741" s="657"/>
      <c r="M6741" s="168"/>
      <c r="N6741" s="828"/>
      <c r="O6741" s="168"/>
      <c r="P6741" s="168"/>
      <c r="AB6741" s="1129" t="str">
        <f t="shared" si="125"/>
        <v/>
      </c>
    </row>
    <row r="6742" spans="1:28" ht="12.95" customHeight="1">
      <c r="A6742" s="168"/>
      <c r="B6742" s="168"/>
      <c r="C6742" s="532"/>
      <c r="D6742" s="168"/>
      <c r="E6742" s="168"/>
      <c r="F6742" s="168"/>
      <c r="G6742" s="168"/>
      <c r="H6742" s="530"/>
      <c r="I6742" s="530"/>
      <c r="J6742" s="660"/>
      <c r="K6742" s="530"/>
      <c r="L6742" s="657"/>
      <c r="M6742" s="168"/>
      <c r="N6742" s="828"/>
      <c r="O6742" s="168"/>
      <c r="P6742" s="168"/>
      <c r="AB6742" s="1129" t="str">
        <f t="shared" si="125"/>
        <v/>
      </c>
    </row>
    <row r="6743" spans="1:28" ht="12.95" customHeight="1">
      <c r="A6743" s="168"/>
      <c r="B6743" s="168"/>
      <c r="C6743" s="532"/>
      <c r="D6743" s="168"/>
      <c r="E6743" s="168"/>
      <c r="F6743" s="168"/>
      <c r="G6743" s="168"/>
      <c r="H6743" s="530"/>
      <c r="I6743" s="530"/>
      <c r="J6743" s="660"/>
      <c r="K6743" s="530"/>
      <c r="L6743" s="657"/>
      <c r="M6743" s="168"/>
      <c r="N6743" s="828"/>
      <c r="O6743" s="168"/>
      <c r="P6743" s="168"/>
      <c r="AB6743" s="1129" t="str">
        <f t="shared" si="125"/>
        <v/>
      </c>
    </row>
    <row r="6744" spans="1:28" ht="12.95" customHeight="1">
      <c r="A6744" s="168"/>
      <c r="B6744" s="168"/>
      <c r="C6744" s="532"/>
      <c r="D6744" s="168"/>
      <c r="E6744" s="168"/>
      <c r="F6744" s="168"/>
      <c r="G6744" s="168"/>
      <c r="H6744" s="530"/>
      <c r="I6744" s="530"/>
      <c r="J6744" s="660"/>
      <c r="K6744" s="530"/>
      <c r="L6744" s="657"/>
      <c r="M6744" s="168"/>
      <c r="N6744" s="828"/>
      <c r="O6744" s="168"/>
      <c r="P6744" s="168"/>
      <c r="AB6744" s="1129" t="str">
        <f t="shared" si="125"/>
        <v/>
      </c>
    </row>
    <row r="6745" spans="1:28" ht="12.95" customHeight="1">
      <c r="A6745" s="168"/>
      <c r="B6745" s="168"/>
      <c r="C6745" s="532"/>
      <c r="D6745" s="168"/>
      <c r="E6745" s="168"/>
      <c r="F6745" s="168"/>
      <c r="G6745" s="168"/>
      <c r="H6745" s="530"/>
      <c r="I6745" s="530"/>
      <c r="J6745" s="660"/>
      <c r="K6745" s="530"/>
      <c r="L6745" s="657"/>
      <c r="M6745" s="168"/>
      <c r="N6745" s="828"/>
      <c r="O6745" s="168"/>
      <c r="P6745" s="168"/>
      <c r="AB6745" s="1129" t="str">
        <f>IF(TRIM(A6745)="","",CONCATENATE(TRIM(D6745),TRIM(E6745)))</f>
        <v/>
      </c>
    </row>
    <row r="6746" spans="1:28" ht="12.95" customHeight="1">
      <c r="A6746" s="168"/>
      <c r="B6746" s="168"/>
      <c r="C6746" s="532"/>
      <c r="D6746" s="168"/>
      <c r="E6746" s="168"/>
      <c r="F6746" s="168"/>
      <c r="G6746" s="168"/>
      <c r="H6746" s="530"/>
      <c r="I6746" s="530"/>
      <c r="J6746" s="660"/>
      <c r="K6746" s="530"/>
      <c r="L6746" s="657"/>
      <c r="M6746" s="168"/>
      <c r="N6746" s="828"/>
      <c r="O6746" s="168"/>
      <c r="P6746" s="168"/>
    </row>
    <row r="6747" spans="1:28" ht="12.95" customHeight="1">
      <c r="A6747" s="168"/>
      <c r="B6747" s="168"/>
      <c r="C6747" s="532"/>
      <c r="D6747" s="168"/>
      <c r="E6747" s="168"/>
      <c r="F6747" s="168"/>
      <c r="G6747" s="168"/>
      <c r="H6747" s="530"/>
      <c r="I6747" s="530"/>
      <c r="J6747" s="660"/>
      <c r="K6747" s="530"/>
      <c r="L6747" s="657"/>
      <c r="M6747" s="168"/>
      <c r="N6747" s="828"/>
      <c r="O6747" s="168"/>
      <c r="P6747" s="168"/>
    </row>
    <row r="6748" spans="1:28" ht="12.95" customHeight="1">
      <c r="A6748" s="168"/>
      <c r="B6748" s="168"/>
      <c r="C6748" s="532"/>
      <c r="D6748" s="168"/>
      <c r="E6748" s="168"/>
      <c r="F6748" s="168"/>
      <c r="G6748" s="168"/>
      <c r="H6748" s="530"/>
      <c r="I6748" s="530"/>
      <c r="J6748" s="660"/>
      <c r="K6748" s="530"/>
      <c r="L6748" s="657"/>
      <c r="M6748" s="168"/>
      <c r="N6748" s="828"/>
      <c r="O6748" s="168"/>
      <c r="P6748" s="168"/>
    </row>
    <row r="6749" spans="1:28" ht="12.95" customHeight="1">
      <c r="A6749" s="168"/>
      <c r="B6749" s="168"/>
      <c r="C6749" s="532"/>
      <c r="D6749" s="168"/>
      <c r="E6749" s="168"/>
      <c r="F6749" s="168"/>
      <c r="G6749" s="168"/>
      <c r="H6749" s="530"/>
      <c r="I6749" s="530"/>
      <c r="J6749" s="660"/>
      <c r="K6749" s="530"/>
      <c r="L6749" s="657"/>
      <c r="M6749" s="168"/>
      <c r="N6749" s="828"/>
      <c r="O6749" s="168"/>
      <c r="P6749" s="168"/>
    </row>
    <row r="6750" spans="1:28" ht="12.95" customHeight="1">
      <c r="A6750" s="168"/>
      <c r="B6750" s="168"/>
      <c r="C6750" s="532"/>
      <c r="D6750" s="168"/>
      <c r="E6750" s="168"/>
      <c r="F6750" s="168"/>
      <c r="G6750" s="168"/>
      <c r="H6750" s="530"/>
      <c r="I6750" s="530"/>
      <c r="J6750" s="660"/>
      <c r="K6750" s="530"/>
      <c r="L6750" s="657"/>
      <c r="M6750" s="168"/>
      <c r="N6750" s="828"/>
      <c r="O6750" s="168"/>
      <c r="P6750" s="168"/>
    </row>
    <row r="6751" spans="1:28" ht="12.95" customHeight="1">
      <c r="A6751" s="168"/>
      <c r="B6751" s="168"/>
      <c r="C6751" s="532"/>
      <c r="D6751" s="168"/>
      <c r="E6751" s="168"/>
      <c r="F6751" s="168"/>
      <c r="G6751" s="168"/>
      <c r="H6751" s="530"/>
      <c r="I6751" s="530"/>
      <c r="J6751" s="660"/>
      <c r="K6751" s="530"/>
      <c r="L6751" s="657"/>
      <c r="M6751" s="168"/>
      <c r="N6751" s="828"/>
      <c r="O6751" s="168"/>
      <c r="P6751" s="168"/>
    </row>
    <row r="6752" spans="1:28" ht="12.95" customHeight="1">
      <c r="A6752" s="168"/>
      <c r="B6752" s="168"/>
      <c r="C6752" s="532"/>
      <c r="D6752" s="168"/>
      <c r="E6752" s="168"/>
      <c r="F6752" s="168"/>
      <c r="G6752" s="168"/>
      <c r="H6752" s="530"/>
      <c r="I6752" s="530"/>
      <c r="J6752" s="660"/>
      <c r="K6752" s="530"/>
      <c r="L6752" s="657"/>
      <c r="M6752" s="168"/>
      <c r="N6752" s="828"/>
      <c r="O6752" s="168"/>
      <c r="P6752" s="168"/>
    </row>
    <row r="6753" spans="1:16" ht="12.95" customHeight="1">
      <c r="A6753" s="168"/>
      <c r="B6753" s="168"/>
      <c r="C6753" s="532"/>
      <c r="D6753" s="168"/>
      <c r="E6753" s="168"/>
      <c r="F6753" s="168"/>
      <c r="G6753" s="168"/>
      <c r="H6753" s="530"/>
      <c r="I6753" s="530"/>
      <c r="J6753" s="660"/>
      <c r="K6753" s="530"/>
      <c r="L6753" s="657"/>
      <c r="M6753" s="168"/>
      <c r="N6753" s="828"/>
      <c r="O6753" s="168"/>
      <c r="P6753" s="168"/>
    </row>
    <row r="6754" spans="1:16" ht="12.95" customHeight="1">
      <c r="A6754" s="168"/>
      <c r="B6754" s="168"/>
      <c r="C6754" s="532"/>
      <c r="D6754" s="168"/>
      <c r="E6754" s="168"/>
      <c r="F6754" s="168"/>
      <c r="G6754" s="168"/>
      <c r="H6754" s="530"/>
      <c r="I6754" s="530"/>
      <c r="J6754" s="660"/>
      <c r="K6754" s="530"/>
      <c r="L6754" s="657"/>
      <c r="M6754" s="168"/>
      <c r="N6754" s="828"/>
      <c r="O6754" s="168"/>
      <c r="P6754" s="168"/>
    </row>
    <row r="6755" spans="1:16" ht="12.95" customHeight="1">
      <c r="A6755" s="168"/>
      <c r="B6755" s="168"/>
      <c r="C6755" s="532"/>
      <c r="D6755" s="168"/>
      <c r="E6755" s="168"/>
      <c r="F6755" s="168"/>
      <c r="G6755" s="168"/>
      <c r="H6755" s="530"/>
      <c r="I6755" s="530"/>
      <c r="J6755" s="660"/>
      <c r="K6755" s="530"/>
      <c r="L6755" s="657"/>
      <c r="M6755" s="168"/>
      <c r="N6755" s="828"/>
      <c r="O6755" s="168"/>
      <c r="P6755" s="168"/>
    </row>
    <row r="6756" spans="1:16" ht="12.95" customHeight="1">
      <c r="A6756" s="168"/>
      <c r="B6756" s="168"/>
      <c r="C6756" s="532"/>
      <c r="D6756" s="168"/>
      <c r="E6756" s="168"/>
      <c r="F6756" s="168"/>
      <c r="G6756" s="168"/>
      <c r="H6756" s="530"/>
      <c r="I6756" s="530"/>
      <c r="J6756" s="660"/>
      <c r="K6756" s="530"/>
      <c r="L6756" s="657"/>
      <c r="M6756" s="168"/>
      <c r="N6756" s="828"/>
      <c r="O6756" s="168"/>
      <c r="P6756" s="168"/>
    </row>
    <row r="6757" spans="1:16" ht="12.95" customHeight="1">
      <c r="A6757" s="168"/>
      <c r="B6757" s="168"/>
      <c r="C6757" s="532"/>
      <c r="D6757" s="168"/>
      <c r="E6757" s="168"/>
      <c r="F6757" s="168"/>
      <c r="G6757" s="168"/>
      <c r="H6757" s="530"/>
      <c r="I6757" s="530"/>
      <c r="J6757" s="660"/>
      <c r="K6757" s="530"/>
      <c r="L6757" s="657"/>
      <c r="M6757" s="168"/>
      <c r="N6757" s="828"/>
      <c r="O6757" s="168"/>
      <c r="P6757" s="168"/>
    </row>
    <row r="6758" spans="1:16" ht="12.95" customHeight="1">
      <c r="A6758" s="168"/>
      <c r="B6758" s="168"/>
      <c r="C6758" s="532"/>
      <c r="D6758" s="168"/>
      <c r="E6758" s="168"/>
      <c r="F6758" s="168"/>
      <c r="G6758" s="168"/>
      <c r="H6758" s="530"/>
      <c r="I6758" s="530"/>
      <c r="J6758" s="660"/>
      <c r="K6758" s="530"/>
      <c r="L6758" s="657"/>
      <c r="M6758" s="168"/>
      <c r="N6758" s="828"/>
      <c r="O6758" s="168"/>
      <c r="P6758" s="168"/>
    </row>
    <row r="6759" spans="1:16" ht="12.95" customHeight="1">
      <c r="A6759" s="168"/>
      <c r="B6759" s="168"/>
      <c r="C6759" s="532"/>
      <c r="D6759" s="168"/>
      <c r="E6759" s="168"/>
      <c r="F6759" s="168"/>
      <c r="G6759" s="168"/>
      <c r="H6759" s="530"/>
      <c r="I6759" s="530"/>
      <c r="J6759" s="660"/>
      <c r="K6759" s="530"/>
      <c r="L6759" s="657"/>
      <c r="M6759" s="168"/>
      <c r="N6759" s="828"/>
      <c r="O6759" s="168"/>
      <c r="P6759" s="168"/>
    </row>
    <row r="6760" spans="1:16" ht="12.95" customHeight="1">
      <c r="A6760" s="168"/>
      <c r="B6760" s="168"/>
      <c r="C6760" s="532"/>
      <c r="D6760" s="168"/>
      <c r="E6760" s="168"/>
      <c r="F6760" s="168"/>
      <c r="G6760" s="168"/>
      <c r="H6760" s="530"/>
      <c r="I6760" s="530"/>
      <c r="J6760" s="660"/>
      <c r="K6760" s="530"/>
      <c r="L6760" s="657"/>
      <c r="M6760" s="168"/>
      <c r="N6760" s="828"/>
      <c r="O6760" s="168"/>
      <c r="P6760" s="168"/>
    </row>
    <row r="6761" spans="1:16" ht="12.95" customHeight="1">
      <c r="A6761" s="168"/>
      <c r="B6761" s="168"/>
      <c r="C6761" s="532"/>
      <c r="D6761" s="168"/>
      <c r="E6761" s="168"/>
      <c r="F6761" s="168"/>
      <c r="G6761" s="168"/>
      <c r="H6761" s="530"/>
      <c r="I6761" s="530"/>
      <c r="J6761" s="660"/>
      <c r="K6761" s="530"/>
      <c r="L6761" s="657"/>
      <c r="M6761" s="168"/>
      <c r="N6761" s="828"/>
      <c r="O6761" s="168"/>
      <c r="P6761" s="168"/>
    </row>
    <row r="6762" spans="1:16" ht="12.95" customHeight="1">
      <c r="A6762" s="168"/>
      <c r="B6762" s="168"/>
      <c r="C6762" s="532"/>
      <c r="D6762" s="168"/>
      <c r="E6762" s="168"/>
      <c r="F6762" s="168"/>
      <c r="G6762" s="168"/>
      <c r="H6762" s="530"/>
      <c r="I6762" s="530"/>
      <c r="J6762" s="660"/>
      <c r="K6762" s="530"/>
      <c r="L6762" s="657"/>
      <c r="M6762" s="168"/>
      <c r="N6762" s="828"/>
      <c r="O6762" s="168"/>
      <c r="P6762" s="168"/>
    </row>
    <row r="6763" spans="1:16" ht="12.95" customHeight="1">
      <c r="A6763" s="168"/>
      <c r="B6763" s="168"/>
      <c r="C6763" s="532"/>
      <c r="D6763" s="168"/>
      <c r="E6763" s="168"/>
      <c r="F6763" s="168"/>
      <c r="G6763" s="168"/>
      <c r="H6763" s="530"/>
      <c r="I6763" s="530"/>
      <c r="J6763" s="660"/>
      <c r="K6763" s="530"/>
      <c r="L6763" s="657"/>
      <c r="M6763" s="168"/>
      <c r="N6763" s="828"/>
      <c r="O6763" s="168"/>
      <c r="P6763" s="168"/>
    </row>
    <row r="6764" spans="1:16" ht="12.95" customHeight="1">
      <c r="A6764" s="168"/>
      <c r="B6764" s="168"/>
      <c r="C6764" s="532"/>
      <c r="D6764" s="168"/>
      <c r="E6764" s="168"/>
      <c r="F6764" s="168"/>
      <c r="G6764" s="168"/>
      <c r="H6764" s="530"/>
      <c r="I6764" s="530"/>
      <c r="J6764" s="660"/>
      <c r="K6764" s="530"/>
      <c r="L6764" s="657"/>
      <c r="M6764" s="168"/>
      <c r="N6764" s="828"/>
      <c r="O6764" s="168"/>
      <c r="P6764" s="168"/>
    </row>
    <row r="6765" spans="1:16" ht="12.95" customHeight="1">
      <c r="A6765" s="168"/>
      <c r="B6765" s="168"/>
      <c r="C6765" s="532"/>
      <c r="D6765" s="168"/>
      <c r="E6765" s="168"/>
      <c r="F6765" s="168"/>
      <c r="G6765" s="168"/>
      <c r="H6765" s="530"/>
      <c r="I6765" s="530"/>
      <c r="J6765" s="660"/>
      <c r="K6765" s="530"/>
      <c r="L6765" s="657"/>
      <c r="M6765" s="168"/>
      <c r="N6765" s="828"/>
      <c r="O6765" s="168"/>
      <c r="P6765" s="168"/>
    </row>
    <row r="6766" spans="1:16" ht="12.95" customHeight="1">
      <c r="A6766" s="168"/>
      <c r="B6766" s="168"/>
      <c r="C6766" s="532"/>
      <c r="D6766" s="168"/>
      <c r="E6766" s="168"/>
      <c r="F6766" s="168"/>
      <c r="G6766" s="168"/>
      <c r="H6766" s="530"/>
      <c r="I6766" s="530"/>
      <c r="J6766" s="660"/>
      <c r="K6766" s="530"/>
      <c r="L6766" s="657"/>
      <c r="M6766" s="168"/>
      <c r="N6766" s="828"/>
      <c r="O6766" s="168"/>
      <c r="P6766" s="168"/>
    </row>
    <row r="6767" spans="1:16" ht="12.95" customHeight="1">
      <c r="A6767" s="168"/>
      <c r="B6767" s="168"/>
      <c r="C6767" s="532"/>
      <c r="D6767" s="168"/>
      <c r="E6767" s="168"/>
      <c r="F6767" s="168"/>
      <c r="G6767" s="168"/>
      <c r="H6767" s="530"/>
      <c r="I6767" s="530"/>
      <c r="J6767" s="660"/>
      <c r="K6767" s="530"/>
      <c r="L6767" s="657"/>
      <c r="M6767" s="168"/>
      <c r="N6767" s="828"/>
      <c r="O6767" s="168"/>
      <c r="P6767" s="168"/>
    </row>
    <row r="6768" spans="1:16" ht="12.95" customHeight="1">
      <c r="A6768" s="168"/>
      <c r="B6768" s="168"/>
      <c r="C6768" s="532"/>
      <c r="D6768" s="168"/>
      <c r="E6768" s="168"/>
      <c r="F6768" s="168"/>
      <c r="G6768" s="168"/>
      <c r="H6768" s="530"/>
      <c r="I6768" s="530"/>
      <c r="J6768" s="660"/>
      <c r="K6768" s="530"/>
      <c r="L6768" s="657"/>
      <c r="M6768" s="168"/>
      <c r="N6768" s="828"/>
      <c r="O6768" s="168"/>
      <c r="P6768" s="168"/>
    </row>
    <row r="6769" spans="1:16" ht="12.95" customHeight="1">
      <c r="A6769" s="168"/>
      <c r="B6769" s="168"/>
      <c r="C6769" s="532"/>
      <c r="D6769" s="168"/>
      <c r="E6769" s="168"/>
      <c r="F6769" s="168"/>
      <c r="G6769" s="168"/>
      <c r="H6769" s="530"/>
      <c r="I6769" s="530"/>
      <c r="J6769" s="660"/>
      <c r="K6769" s="530"/>
      <c r="L6769" s="657"/>
      <c r="M6769" s="168"/>
      <c r="N6769" s="828"/>
      <c r="O6769" s="168"/>
      <c r="P6769" s="168"/>
    </row>
    <row r="6770" spans="1:16" ht="12.95" customHeight="1">
      <c r="A6770" s="168"/>
      <c r="B6770" s="168"/>
      <c r="C6770" s="532"/>
      <c r="D6770" s="168"/>
      <c r="E6770" s="168"/>
      <c r="F6770" s="168"/>
      <c r="G6770" s="168"/>
      <c r="H6770" s="530"/>
      <c r="I6770" s="530"/>
      <c r="J6770" s="660"/>
      <c r="K6770" s="530"/>
      <c r="L6770" s="657"/>
      <c r="M6770" s="168"/>
      <c r="N6770" s="828"/>
      <c r="O6770" s="168"/>
      <c r="P6770" s="168"/>
    </row>
    <row r="6771" spans="1:16" ht="12.95" customHeight="1">
      <c r="A6771" s="168"/>
      <c r="B6771" s="168"/>
      <c r="C6771" s="532"/>
      <c r="D6771" s="168"/>
      <c r="E6771" s="168"/>
      <c r="F6771" s="168"/>
      <c r="G6771" s="168"/>
      <c r="H6771" s="530"/>
      <c r="I6771" s="530"/>
      <c r="J6771" s="660"/>
      <c r="K6771" s="530"/>
      <c r="L6771" s="657"/>
      <c r="M6771" s="168"/>
      <c r="N6771" s="828"/>
      <c r="O6771" s="168"/>
      <c r="P6771" s="168"/>
    </row>
    <row r="6772" spans="1:16" ht="12.95" customHeight="1">
      <c r="A6772" s="168"/>
      <c r="B6772" s="168"/>
      <c r="C6772" s="532"/>
      <c r="D6772" s="168"/>
      <c r="E6772" s="168"/>
      <c r="F6772" s="168"/>
      <c r="G6772" s="168"/>
      <c r="H6772" s="530"/>
      <c r="I6772" s="530"/>
      <c r="J6772" s="660"/>
      <c r="K6772" s="530"/>
      <c r="L6772" s="657"/>
      <c r="M6772" s="168"/>
      <c r="N6772" s="828"/>
      <c r="O6772" s="168"/>
      <c r="P6772" s="168"/>
    </row>
    <row r="6773" spans="1:16" ht="12.95" customHeight="1">
      <c r="A6773" s="168"/>
      <c r="B6773" s="168"/>
      <c r="C6773" s="532"/>
      <c r="D6773" s="168"/>
      <c r="E6773" s="168"/>
      <c r="F6773" s="168"/>
      <c r="G6773" s="168"/>
      <c r="H6773" s="530"/>
      <c r="I6773" s="530"/>
      <c r="J6773" s="660"/>
      <c r="K6773" s="530"/>
      <c r="L6773" s="657"/>
      <c r="M6773" s="168"/>
      <c r="N6773" s="828"/>
      <c r="O6773" s="168"/>
      <c r="P6773" s="168"/>
    </row>
    <row r="6774" spans="1:16" ht="12.95" customHeight="1">
      <c r="A6774" s="168"/>
      <c r="B6774" s="168"/>
      <c r="C6774" s="532"/>
      <c r="D6774" s="168"/>
      <c r="E6774" s="168"/>
      <c r="F6774" s="168"/>
      <c r="G6774" s="168"/>
      <c r="H6774" s="530"/>
      <c r="I6774" s="530"/>
      <c r="J6774" s="660"/>
      <c r="K6774" s="530"/>
      <c r="L6774" s="657"/>
      <c r="M6774" s="168"/>
      <c r="N6774" s="828"/>
      <c r="O6774" s="168"/>
      <c r="P6774" s="168"/>
    </row>
    <row r="6775" spans="1:16" ht="12.95" customHeight="1">
      <c r="A6775" s="168"/>
      <c r="B6775" s="168"/>
      <c r="C6775" s="532"/>
      <c r="D6775" s="168"/>
      <c r="E6775" s="168"/>
      <c r="F6775" s="168"/>
      <c r="G6775" s="168"/>
      <c r="H6775" s="530"/>
      <c r="I6775" s="530"/>
      <c r="J6775" s="660"/>
      <c r="K6775" s="530"/>
      <c r="L6775" s="657"/>
      <c r="M6775" s="168"/>
      <c r="N6775" s="828"/>
      <c r="O6775" s="168"/>
      <c r="P6775" s="168"/>
    </row>
    <row r="6776" spans="1:16" ht="12.95" customHeight="1">
      <c r="A6776" s="168"/>
      <c r="B6776" s="168"/>
      <c r="C6776" s="532"/>
      <c r="D6776" s="168"/>
      <c r="E6776" s="168"/>
      <c r="F6776" s="168"/>
      <c r="G6776" s="168"/>
      <c r="H6776" s="530"/>
      <c r="I6776" s="530"/>
      <c r="J6776" s="660"/>
      <c r="K6776" s="530"/>
      <c r="L6776" s="657"/>
      <c r="M6776" s="168"/>
      <c r="N6776" s="828"/>
      <c r="O6776" s="168"/>
      <c r="P6776" s="168"/>
    </row>
    <row r="6777" spans="1:16" ht="12.95" customHeight="1">
      <c r="A6777" s="168"/>
      <c r="B6777" s="168"/>
      <c r="C6777" s="532"/>
      <c r="D6777" s="168"/>
      <c r="E6777" s="168"/>
      <c r="F6777" s="168"/>
      <c r="G6777" s="168"/>
      <c r="H6777" s="530"/>
      <c r="I6777" s="530"/>
      <c r="J6777" s="660"/>
      <c r="K6777" s="530"/>
      <c r="L6777" s="657"/>
      <c r="M6777" s="168"/>
      <c r="N6777" s="828"/>
      <c r="O6777" s="168"/>
      <c r="P6777" s="168"/>
    </row>
    <row r="6778" spans="1:16" ht="12.95" customHeight="1">
      <c r="A6778" s="168"/>
      <c r="B6778" s="168"/>
      <c r="C6778" s="532"/>
      <c r="D6778" s="168"/>
      <c r="E6778" s="168"/>
      <c r="F6778" s="168"/>
      <c r="G6778" s="168"/>
      <c r="H6778" s="530"/>
      <c r="I6778" s="530"/>
      <c r="J6778" s="660"/>
      <c r="K6778" s="530"/>
      <c r="L6778" s="657"/>
      <c r="M6778" s="168"/>
      <c r="N6778" s="828"/>
      <c r="O6778" s="168"/>
      <c r="P6778" s="168"/>
    </row>
    <row r="6779" spans="1:16" ht="12.95" customHeight="1">
      <c r="A6779" s="168"/>
      <c r="B6779" s="168"/>
      <c r="C6779" s="532"/>
      <c r="D6779" s="168"/>
      <c r="E6779" s="168"/>
      <c r="F6779" s="168"/>
      <c r="G6779" s="168"/>
      <c r="H6779" s="530"/>
      <c r="I6779" s="530"/>
      <c r="J6779" s="660"/>
      <c r="K6779" s="530"/>
      <c r="L6779" s="657"/>
      <c r="M6779" s="168"/>
      <c r="N6779" s="828"/>
      <c r="O6779" s="168"/>
      <c r="P6779" s="168"/>
    </row>
    <row r="6780" spans="1:16" ht="12.95" customHeight="1">
      <c r="A6780" s="168"/>
      <c r="B6780" s="168"/>
      <c r="C6780" s="532"/>
      <c r="D6780" s="168"/>
      <c r="E6780" s="168"/>
      <c r="F6780" s="168"/>
      <c r="G6780" s="168"/>
      <c r="H6780" s="530"/>
      <c r="I6780" s="530"/>
      <c r="J6780" s="660"/>
      <c r="K6780" s="530"/>
      <c r="L6780" s="657"/>
      <c r="M6780" s="168"/>
      <c r="N6780" s="828"/>
      <c r="O6780" s="168"/>
      <c r="P6780" s="168"/>
    </row>
    <row r="6781" spans="1:16" ht="12.95" customHeight="1">
      <c r="A6781" s="168"/>
      <c r="B6781" s="168"/>
      <c r="C6781" s="532"/>
      <c r="D6781" s="168"/>
      <c r="E6781" s="168"/>
      <c r="F6781" s="168"/>
      <c r="G6781" s="168"/>
      <c r="H6781" s="530"/>
      <c r="I6781" s="530"/>
      <c r="J6781" s="660"/>
      <c r="K6781" s="530"/>
      <c r="L6781" s="657"/>
      <c r="M6781" s="168"/>
      <c r="N6781" s="828"/>
      <c r="O6781" s="168"/>
      <c r="P6781" s="168"/>
    </row>
    <row r="6782" spans="1:16" ht="12.95" customHeight="1">
      <c r="A6782" s="168"/>
      <c r="B6782" s="168"/>
      <c r="C6782" s="532"/>
      <c r="D6782" s="168"/>
      <c r="E6782" s="168"/>
      <c r="F6782" s="168"/>
      <c r="G6782" s="168"/>
      <c r="H6782" s="530"/>
      <c r="I6782" s="530"/>
      <c r="J6782" s="660"/>
      <c r="K6782" s="530"/>
      <c r="L6782" s="657"/>
      <c r="M6782" s="168"/>
      <c r="N6782" s="828"/>
      <c r="O6782" s="168"/>
      <c r="P6782" s="168"/>
    </row>
    <row r="6783" spans="1:16" ht="12.95" customHeight="1">
      <c r="A6783" s="168"/>
      <c r="B6783" s="168"/>
      <c r="C6783" s="532"/>
      <c r="D6783" s="168"/>
      <c r="E6783" s="168"/>
      <c r="F6783" s="168"/>
      <c r="G6783" s="168"/>
      <c r="H6783" s="530"/>
      <c r="I6783" s="530"/>
      <c r="J6783" s="660"/>
      <c r="K6783" s="530"/>
      <c r="L6783" s="657"/>
      <c r="M6783" s="168"/>
      <c r="N6783" s="828"/>
      <c r="O6783" s="168"/>
      <c r="P6783" s="168"/>
    </row>
    <row r="6784" spans="1:16" ht="12.95" customHeight="1">
      <c r="A6784" s="168"/>
      <c r="B6784" s="168"/>
      <c r="C6784" s="532"/>
      <c r="D6784" s="168"/>
      <c r="E6784" s="168"/>
      <c r="F6784" s="168"/>
      <c r="G6784" s="168"/>
      <c r="H6784" s="530"/>
      <c r="I6784" s="530"/>
      <c r="J6784" s="660"/>
      <c r="K6784" s="530"/>
      <c r="L6784" s="657"/>
      <c r="M6784" s="168"/>
      <c r="N6784" s="828"/>
      <c r="O6784" s="168"/>
      <c r="P6784" s="168"/>
    </row>
    <row r="6785" spans="1:16" ht="12.95" customHeight="1">
      <c r="A6785" s="168"/>
      <c r="B6785" s="168"/>
      <c r="C6785" s="532"/>
      <c r="D6785" s="168"/>
      <c r="E6785" s="168"/>
      <c r="F6785" s="168"/>
      <c r="G6785" s="168"/>
      <c r="H6785" s="530"/>
      <c r="I6785" s="530"/>
      <c r="J6785" s="660"/>
      <c r="K6785" s="530"/>
      <c r="L6785" s="657"/>
      <c r="M6785" s="168"/>
      <c r="N6785" s="828"/>
      <c r="O6785" s="168"/>
      <c r="P6785" s="168"/>
    </row>
    <row r="6786" spans="1:16" ht="12.95" customHeight="1">
      <c r="A6786" s="168"/>
      <c r="B6786" s="168"/>
      <c r="C6786" s="532"/>
      <c r="D6786" s="168"/>
      <c r="E6786" s="168"/>
      <c r="F6786" s="168"/>
      <c r="G6786" s="168"/>
      <c r="H6786" s="530"/>
      <c r="I6786" s="530"/>
      <c r="J6786" s="660"/>
      <c r="K6786" s="530"/>
      <c r="L6786" s="657"/>
      <c r="M6786" s="168"/>
      <c r="N6786" s="828"/>
      <c r="O6786" s="168"/>
      <c r="P6786" s="168"/>
    </row>
    <row r="6787" spans="1:16" ht="12.95" customHeight="1">
      <c r="A6787" s="168"/>
      <c r="B6787" s="168"/>
      <c r="C6787" s="532"/>
      <c r="D6787" s="168"/>
      <c r="E6787" s="168"/>
      <c r="F6787" s="168"/>
      <c r="G6787" s="168"/>
      <c r="H6787" s="530"/>
      <c r="I6787" s="530"/>
      <c r="J6787" s="660"/>
      <c r="K6787" s="530"/>
      <c r="L6787" s="657"/>
      <c r="M6787" s="168"/>
      <c r="N6787" s="828"/>
      <c r="O6787" s="168"/>
      <c r="P6787" s="168"/>
    </row>
    <row r="6788" spans="1:16" ht="12.95" customHeight="1">
      <c r="A6788" s="168"/>
      <c r="B6788" s="168"/>
      <c r="C6788" s="532"/>
      <c r="D6788" s="168"/>
      <c r="E6788" s="168"/>
      <c r="F6788" s="168"/>
      <c r="G6788" s="168"/>
      <c r="H6788" s="530"/>
      <c r="I6788" s="530"/>
      <c r="J6788" s="660"/>
      <c r="K6788" s="530"/>
      <c r="L6788" s="657"/>
      <c r="M6788" s="168"/>
      <c r="N6788" s="828"/>
      <c r="O6788" s="168"/>
      <c r="P6788" s="168"/>
    </row>
    <row r="6789" spans="1:16" ht="12.95" customHeight="1">
      <c r="A6789" s="168"/>
      <c r="B6789" s="168"/>
      <c r="C6789" s="532"/>
      <c r="D6789" s="168"/>
      <c r="E6789" s="168"/>
      <c r="F6789" s="168"/>
      <c r="G6789" s="168"/>
      <c r="H6789" s="530"/>
      <c r="I6789" s="530"/>
      <c r="J6789" s="660"/>
      <c r="K6789" s="530"/>
      <c r="L6789" s="657"/>
      <c r="M6789" s="168"/>
      <c r="N6789" s="828"/>
      <c r="O6789" s="168"/>
      <c r="P6789" s="168"/>
    </row>
    <row r="6790" spans="1:16" ht="12.95" customHeight="1">
      <c r="A6790" s="168"/>
      <c r="B6790" s="168"/>
      <c r="C6790" s="532"/>
      <c r="D6790" s="168"/>
      <c r="E6790" s="168"/>
      <c r="F6790" s="168"/>
      <c r="G6790" s="168"/>
      <c r="H6790" s="530"/>
      <c r="I6790" s="530"/>
      <c r="J6790" s="660"/>
      <c r="K6790" s="530"/>
      <c r="L6790" s="657"/>
      <c r="M6790" s="168"/>
      <c r="N6790" s="828"/>
      <c r="O6790" s="168"/>
      <c r="P6790" s="168"/>
    </row>
    <row r="6791" spans="1:16" ht="12.95" customHeight="1">
      <c r="A6791" s="168"/>
      <c r="B6791" s="168"/>
      <c r="C6791" s="532"/>
      <c r="D6791" s="168"/>
      <c r="E6791" s="168"/>
      <c r="F6791" s="168"/>
      <c r="G6791" s="168"/>
      <c r="H6791" s="530"/>
      <c r="I6791" s="530"/>
      <c r="J6791" s="660"/>
      <c r="K6791" s="530"/>
      <c r="L6791" s="657"/>
      <c r="M6791" s="168"/>
      <c r="N6791" s="828"/>
      <c r="O6791" s="168"/>
      <c r="P6791" s="168"/>
    </row>
    <row r="6792" spans="1:16" ht="12.95" customHeight="1">
      <c r="A6792" s="168"/>
      <c r="B6792" s="168"/>
      <c r="C6792" s="532"/>
      <c r="D6792" s="168"/>
      <c r="E6792" s="168"/>
      <c r="F6792" s="168"/>
      <c r="G6792" s="168"/>
      <c r="H6792" s="530"/>
      <c r="I6792" s="530"/>
      <c r="J6792" s="660"/>
      <c r="K6792" s="530"/>
      <c r="L6792" s="657"/>
      <c r="M6792" s="168"/>
      <c r="N6792" s="828"/>
      <c r="O6792" s="168"/>
      <c r="P6792" s="168"/>
    </row>
    <row r="6793" spans="1:16" ht="12.95" customHeight="1">
      <c r="A6793" s="168"/>
      <c r="B6793" s="168"/>
      <c r="C6793" s="532"/>
      <c r="D6793" s="168"/>
      <c r="E6793" s="168"/>
      <c r="F6793" s="168"/>
      <c r="G6793" s="168"/>
      <c r="H6793" s="530"/>
      <c r="I6793" s="530"/>
      <c r="J6793" s="660"/>
      <c r="K6793" s="530"/>
      <c r="L6793" s="657"/>
      <c r="M6793" s="168"/>
      <c r="N6793" s="828"/>
      <c r="O6793" s="168"/>
      <c r="P6793" s="168"/>
    </row>
    <row r="6794" spans="1:16" ht="12.95" customHeight="1">
      <c r="A6794" s="168"/>
      <c r="B6794" s="168"/>
      <c r="C6794" s="532"/>
      <c r="D6794" s="168"/>
      <c r="E6794" s="168"/>
      <c r="F6794" s="168"/>
      <c r="G6794" s="168"/>
      <c r="H6794" s="530"/>
      <c r="I6794" s="530"/>
      <c r="J6794" s="660"/>
      <c r="K6794" s="530"/>
      <c r="L6794" s="657"/>
      <c r="M6794" s="168"/>
      <c r="N6794" s="828"/>
      <c r="O6794" s="168"/>
      <c r="P6794" s="168"/>
    </row>
    <row r="6795" spans="1:16" ht="12.95" customHeight="1">
      <c r="A6795" s="168"/>
      <c r="B6795" s="168"/>
      <c r="C6795" s="532"/>
      <c r="D6795" s="168"/>
      <c r="E6795" s="168"/>
      <c r="F6795" s="168"/>
      <c r="G6795" s="168"/>
      <c r="H6795" s="530"/>
      <c r="I6795" s="530"/>
      <c r="J6795" s="660"/>
      <c r="K6795" s="530"/>
      <c r="L6795" s="657"/>
      <c r="M6795" s="168"/>
      <c r="N6795" s="828"/>
      <c r="O6795" s="168"/>
      <c r="P6795" s="168"/>
    </row>
    <row r="6796" spans="1:16" ht="12.95" customHeight="1">
      <c r="A6796" s="168"/>
      <c r="B6796" s="168"/>
      <c r="C6796" s="532"/>
      <c r="D6796" s="168"/>
      <c r="E6796" s="168"/>
      <c r="F6796" s="168"/>
      <c r="G6796" s="168"/>
      <c r="H6796" s="530"/>
      <c r="I6796" s="530"/>
      <c r="J6796" s="660"/>
      <c r="K6796" s="530"/>
      <c r="L6796" s="657"/>
      <c r="M6796" s="168"/>
      <c r="N6796" s="828"/>
      <c r="O6796" s="168"/>
      <c r="P6796" s="168"/>
    </row>
    <row r="6797" spans="1:16" ht="12.95" customHeight="1">
      <c r="A6797" s="168"/>
      <c r="B6797" s="168"/>
      <c r="C6797" s="532"/>
      <c r="D6797" s="168"/>
      <c r="E6797" s="168"/>
      <c r="F6797" s="168"/>
      <c r="G6797" s="168"/>
      <c r="H6797" s="530"/>
      <c r="I6797" s="530"/>
      <c r="J6797" s="660"/>
      <c r="K6797" s="530"/>
      <c r="L6797" s="657"/>
      <c r="M6797" s="168"/>
      <c r="N6797" s="828"/>
      <c r="O6797" s="168"/>
      <c r="P6797" s="168"/>
    </row>
    <row r="6798" spans="1:16" ht="12.95" customHeight="1">
      <c r="A6798" s="168"/>
      <c r="B6798" s="168"/>
      <c r="C6798" s="532"/>
      <c r="D6798" s="168"/>
      <c r="E6798" s="168"/>
      <c r="F6798" s="168"/>
      <c r="G6798" s="168"/>
      <c r="H6798" s="530"/>
      <c r="I6798" s="530"/>
      <c r="J6798" s="660"/>
      <c r="K6798" s="530"/>
      <c r="L6798" s="657"/>
      <c r="M6798" s="168"/>
      <c r="N6798" s="828"/>
      <c r="O6798" s="168"/>
      <c r="P6798" s="168"/>
    </row>
    <row r="6799" spans="1:16" ht="12.95" customHeight="1">
      <c r="A6799" s="168"/>
      <c r="B6799" s="168"/>
      <c r="C6799" s="532"/>
      <c r="D6799" s="168"/>
      <c r="E6799" s="168"/>
      <c r="F6799" s="168"/>
      <c r="G6799" s="168"/>
      <c r="H6799" s="530"/>
      <c r="I6799" s="530"/>
      <c r="J6799" s="660"/>
      <c r="K6799" s="530"/>
      <c r="L6799" s="657"/>
      <c r="M6799" s="168"/>
      <c r="N6799" s="828"/>
      <c r="O6799" s="168"/>
      <c r="P6799" s="168"/>
    </row>
    <row r="6800" spans="1:16" ht="12.95" customHeight="1">
      <c r="A6800" s="168"/>
      <c r="B6800" s="168"/>
      <c r="C6800" s="532"/>
      <c r="D6800" s="168"/>
      <c r="E6800" s="168"/>
      <c r="F6800" s="168"/>
      <c r="G6800" s="168"/>
      <c r="H6800" s="530"/>
      <c r="I6800" s="530"/>
      <c r="J6800" s="660"/>
      <c r="K6800" s="530"/>
      <c r="L6800" s="657"/>
      <c r="M6800" s="168"/>
      <c r="N6800" s="828"/>
      <c r="O6800" s="168"/>
      <c r="P6800" s="168"/>
    </row>
    <row r="6801" spans="1:16" ht="12.95" customHeight="1">
      <c r="A6801" s="168"/>
      <c r="B6801" s="168"/>
      <c r="C6801" s="532"/>
      <c r="D6801" s="168"/>
      <c r="E6801" s="168"/>
      <c r="F6801" s="168"/>
      <c r="G6801" s="168"/>
      <c r="H6801" s="530"/>
      <c r="I6801" s="530"/>
      <c r="J6801" s="660"/>
      <c r="K6801" s="530"/>
      <c r="L6801" s="657"/>
      <c r="M6801" s="168"/>
      <c r="N6801" s="828"/>
      <c r="O6801" s="168"/>
      <c r="P6801" s="168"/>
    </row>
    <row r="6802" spans="1:16" ht="12.95" customHeight="1">
      <c r="A6802" s="168"/>
      <c r="B6802" s="168"/>
      <c r="C6802" s="532"/>
      <c r="D6802" s="168"/>
      <c r="E6802" s="168"/>
      <c r="F6802" s="168"/>
      <c r="G6802" s="168"/>
      <c r="H6802" s="530"/>
      <c r="I6802" s="530"/>
      <c r="J6802" s="660"/>
      <c r="K6802" s="530"/>
      <c r="L6802" s="657"/>
      <c r="M6802" s="168"/>
      <c r="N6802" s="828"/>
      <c r="O6802" s="168"/>
      <c r="P6802" s="168"/>
    </row>
    <row r="6803" spans="1:16" ht="12.95" customHeight="1">
      <c r="A6803" s="168"/>
      <c r="B6803" s="168"/>
      <c r="C6803" s="532"/>
      <c r="D6803" s="168"/>
      <c r="E6803" s="168"/>
      <c r="F6803" s="168"/>
      <c r="G6803" s="168"/>
      <c r="H6803" s="530"/>
      <c r="I6803" s="530"/>
      <c r="J6803" s="660"/>
      <c r="K6803" s="530"/>
      <c r="L6803" s="657"/>
      <c r="M6803" s="168"/>
      <c r="N6803" s="828"/>
      <c r="O6803" s="168"/>
      <c r="P6803" s="168"/>
    </row>
    <row r="6804" spans="1:16" ht="12.95" customHeight="1">
      <c r="A6804" s="168"/>
      <c r="B6804" s="168"/>
      <c r="C6804" s="532"/>
      <c r="D6804" s="168"/>
      <c r="E6804" s="168"/>
      <c r="F6804" s="168"/>
      <c r="G6804" s="168"/>
      <c r="H6804" s="530"/>
      <c r="I6804" s="530"/>
      <c r="J6804" s="660"/>
      <c r="K6804" s="530"/>
      <c r="L6804" s="657"/>
      <c r="M6804" s="168"/>
      <c r="N6804" s="828"/>
      <c r="O6804" s="168"/>
      <c r="P6804" s="168"/>
    </row>
    <row r="6805" spans="1:16" ht="12.95" customHeight="1">
      <c r="A6805" s="168"/>
      <c r="B6805" s="168"/>
      <c r="C6805" s="532"/>
      <c r="D6805" s="168"/>
      <c r="E6805" s="168"/>
      <c r="F6805" s="168"/>
      <c r="G6805" s="168"/>
      <c r="H6805" s="530"/>
      <c r="I6805" s="530"/>
      <c r="J6805" s="660"/>
      <c r="K6805" s="530"/>
      <c r="L6805" s="657"/>
      <c r="M6805" s="168"/>
      <c r="N6805" s="828"/>
      <c r="O6805" s="168"/>
      <c r="P6805" s="168"/>
    </row>
    <row r="6806" spans="1:16" ht="12.95" customHeight="1">
      <c r="A6806" s="168"/>
      <c r="B6806" s="168"/>
      <c r="C6806" s="532"/>
      <c r="D6806" s="168"/>
      <c r="E6806" s="168"/>
      <c r="F6806" s="168"/>
      <c r="G6806" s="168"/>
      <c r="H6806" s="530"/>
      <c r="I6806" s="530"/>
      <c r="J6806" s="660"/>
      <c r="K6806" s="530"/>
      <c r="L6806" s="657"/>
      <c r="M6806" s="168"/>
      <c r="N6806" s="828"/>
      <c r="O6806" s="168"/>
      <c r="P6806" s="168"/>
    </row>
    <row r="6807" spans="1:16" ht="12.95" customHeight="1">
      <c r="A6807" s="168"/>
      <c r="B6807" s="168"/>
      <c r="C6807" s="532"/>
      <c r="D6807" s="168"/>
      <c r="E6807" s="168"/>
      <c r="F6807" s="168"/>
      <c r="G6807" s="168"/>
      <c r="H6807" s="530"/>
      <c r="I6807" s="530"/>
      <c r="J6807" s="660"/>
      <c r="K6807" s="530"/>
      <c r="L6807" s="657"/>
      <c r="M6807" s="168"/>
      <c r="N6807" s="828"/>
      <c r="O6807" s="168"/>
      <c r="P6807" s="168"/>
    </row>
    <row r="6808" spans="1:16" ht="12.95" customHeight="1">
      <c r="A6808" s="168"/>
      <c r="B6808" s="168"/>
      <c r="C6808" s="532"/>
      <c r="D6808" s="168"/>
      <c r="E6808" s="168"/>
      <c r="F6808" s="168"/>
      <c r="G6808" s="168"/>
      <c r="H6808" s="530"/>
      <c r="I6808" s="530"/>
      <c r="J6808" s="660"/>
      <c r="K6808" s="530"/>
      <c r="L6808" s="657"/>
      <c r="M6808" s="168"/>
      <c r="N6808" s="828"/>
      <c r="O6808" s="168"/>
      <c r="P6808" s="168"/>
    </row>
    <row r="6809" spans="1:16" ht="12.95" customHeight="1">
      <c r="A6809" s="168"/>
      <c r="B6809" s="168"/>
      <c r="C6809" s="532"/>
      <c r="D6809" s="168"/>
      <c r="E6809" s="168"/>
      <c r="F6809" s="168"/>
      <c r="G6809" s="168"/>
      <c r="H6809" s="530"/>
      <c r="I6809" s="530"/>
      <c r="J6809" s="660"/>
      <c r="K6809" s="530"/>
      <c r="L6809" s="657"/>
      <c r="M6809" s="168"/>
      <c r="N6809" s="828"/>
      <c r="O6809" s="168"/>
      <c r="P6809" s="168"/>
    </row>
    <row r="6810" spans="1:16" ht="12.95" customHeight="1">
      <c r="A6810" s="168"/>
      <c r="B6810" s="168"/>
      <c r="C6810" s="532"/>
      <c r="D6810" s="168"/>
      <c r="E6810" s="168"/>
      <c r="F6810" s="168"/>
      <c r="G6810" s="168"/>
      <c r="H6810" s="530"/>
      <c r="I6810" s="530"/>
      <c r="J6810" s="660"/>
      <c r="K6810" s="530"/>
      <c r="L6810" s="657"/>
      <c r="M6810" s="168"/>
      <c r="N6810" s="828"/>
      <c r="O6810" s="168"/>
      <c r="P6810" s="168"/>
    </row>
    <row r="6811" spans="1:16" ht="12.95" customHeight="1">
      <c r="A6811" s="168"/>
      <c r="B6811" s="168"/>
      <c r="C6811" s="532"/>
      <c r="D6811" s="168"/>
      <c r="E6811" s="168"/>
      <c r="F6811" s="168"/>
      <c r="G6811" s="168"/>
      <c r="H6811" s="530"/>
      <c r="I6811" s="530"/>
      <c r="J6811" s="660"/>
      <c r="K6811" s="530"/>
      <c r="L6811" s="657"/>
      <c r="M6811" s="168"/>
      <c r="N6811" s="828"/>
      <c r="O6811" s="168"/>
      <c r="P6811" s="168"/>
    </row>
    <row r="6812" spans="1:16" ht="12.95" customHeight="1">
      <c r="A6812" s="168"/>
      <c r="B6812" s="168"/>
      <c r="C6812" s="532"/>
      <c r="D6812" s="168"/>
      <c r="E6812" s="168"/>
      <c r="F6812" s="168"/>
      <c r="G6812" s="168"/>
      <c r="H6812" s="530"/>
      <c r="I6812" s="530"/>
      <c r="J6812" s="660"/>
      <c r="K6812" s="530"/>
      <c r="L6812" s="657"/>
      <c r="M6812" s="168"/>
      <c r="N6812" s="828"/>
      <c r="O6812" s="168"/>
      <c r="P6812" s="168"/>
    </row>
    <row r="6813" spans="1:16" ht="12.95" customHeight="1">
      <c r="A6813" s="168"/>
      <c r="B6813" s="168"/>
      <c r="C6813" s="532"/>
      <c r="D6813" s="168"/>
      <c r="E6813" s="168"/>
      <c r="F6813" s="168"/>
      <c r="G6813" s="168"/>
      <c r="H6813" s="530"/>
      <c r="I6813" s="530"/>
      <c r="J6813" s="660"/>
      <c r="K6813" s="530"/>
      <c r="L6813" s="657"/>
      <c r="M6813" s="168"/>
      <c r="N6813" s="828"/>
      <c r="O6813" s="168"/>
      <c r="P6813" s="168"/>
    </row>
    <row r="6814" spans="1:16" ht="12.95" customHeight="1">
      <c r="A6814" s="168"/>
      <c r="B6814" s="168"/>
      <c r="C6814" s="532"/>
      <c r="D6814" s="168"/>
      <c r="E6814" s="168"/>
      <c r="F6814" s="168"/>
      <c r="G6814" s="168"/>
      <c r="H6814" s="530"/>
      <c r="I6814" s="530"/>
      <c r="J6814" s="660"/>
      <c r="K6814" s="530"/>
      <c r="L6814" s="657"/>
      <c r="M6814" s="168"/>
      <c r="N6814" s="828"/>
      <c r="O6814" s="168"/>
      <c r="P6814" s="168"/>
    </row>
    <row r="6815" spans="1:16" ht="12.95" customHeight="1">
      <c r="A6815" s="168"/>
      <c r="B6815" s="168"/>
      <c r="C6815" s="532"/>
      <c r="D6815" s="168"/>
      <c r="E6815" s="168"/>
      <c r="F6815" s="168"/>
      <c r="G6815" s="168"/>
      <c r="H6815" s="530"/>
      <c r="I6815" s="530"/>
      <c r="J6815" s="660"/>
      <c r="K6815" s="530"/>
      <c r="L6815" s="657"/>
      <c r="M6815" s="168"/>
      <c r="N6815" s="828"/>
      <c r="O6815" s="168"/>
      <c r="P6815" s="168"/>
    </row>
    <row r="6816" spans="1:16" ht="12.95" customHeight="1">
      <c r="A6816" s="168"/>
      <c r="B6816" s="168"/>
      <c r="C6816" s="532"/>
      <c r="D6816" s="168"/>
      <c r="E6816" s="168"/>
      <c r="F6816" s="168"/>
      <c r="G6816" s="168"/>
      <c r="H6816" s="530"/>
      <c r="I6816" s="530"/>
      <c r="J6816" s="660"/>
      <c r="K6816" s="530"/>
      <c r="L6816" s="657"/>
      <c r="M6816" s="168"/>
      <c r="N6816" s="828"/>
      <c r="O6816" s="168"/>
      <c r="P6816" s="168"/>
    </row>
    <row r="6817" spans="1:16" ht="12.95" customHeight="1">
      <c r="A6817" s="168"/>
      <c r="B6817" s="168"/>
      <c r="C6817" s="532"/>
      <c r="D6817" s="168"/>
      <c r="E6817" s="168"/>
      <c r="F6817" s="168"/>
      <c r="G6817" s="168"/>
      <c r="H6817" s="530"/>
      <c r="I6817" s="530"/>
      <c r="J6817" s="660"/>
      <c r="K6817" s="530"/>
      <c r="L6817" s="657"/>
      <c r="M6817" s="168"/>
      <c r="N6817" s="828"/>
      <c r="O6817" s="168"/>
      <c r="P6817" s="168"/>
    </row>
    <row r="6818" spans="1:16" ht="12.95" customHeight="1">
      <c r="A6818" s="168"/>
      <c r="B6818" s="168"/>
      <c r="C6818" s="532"/>
      <c r="D6818" s="168"/>
      <c r="E6818" s="168"/>
      <c r="F6818" s="168"/>
      <c r="G6818" s="168"/>
      <c r="H6818" s="530"/>
      <c r="I6818" s="530"/>
      <c r="J6818" s="660"/>
      <c r="K6818" s="530"/>
      <c r="L6818" s="657"/>
      <c r="M6818" s="168"/>
      <c r="N6818" s="828"/>
      <c r="O6818" s="168"/>
      <c r="P6818" s="168"/>
    </row>
    <row r="6819" spans="1:16" ht="12.95" customHeight="1">
      <c r="A6819" s="168"/>
      <c r="B6819" s="168"/>
      <c r="C6819" s="532"/>
      <c r="D6819" s="168"/>
      <c r="E6819" s="168"/>
      <c r="F6819" s="168"/>
      <c r="G6819" s="168"/>
      <c r="H6819" s="530"/>
      <c r="I6819" s="530"/>
      <c r="J6819" s="660"/>
      <c r="K6819" s="530"/>
      <c r="L6819" s="657"/>
      <c r="M6819" s="168"/>
      <c r="N6819" s="828"/>
      <c r="O6819" s="168"/>
      <c r="P6819" s="168"/>
    </row>
    <row r="6820" spans="1:16" ht="12.95" customHeight="1">
      <c r="A6820" s="168"/>
      <c r="B6820" s="168"/>
      <c r="C6820" s="532"/>
      <c r="D6820" s="168"/>
      <c r="E6820" s="168"/>
      <c r="F6820" s="168"/>
      <c r="G6820" s="168"/>
      <c r="H6820" s="530"/>
      <c r="I6820" s="530"/>
      <c r="J6820" s="660"/>
      <c r="K6820" s="530"/>
      <c r="L6820" s="657"/>
      <c r="M6820" s="168"/>
      <c r="N6820" s="828"/>
      <c r="O6820" s="168"/>
      <c r="P6820" s="168"/>
    </row>
    <row r="6821" spans="1:16" ht="12.95" customHeight="1">
      <c r="A6821" s="168"/>
      <c r="B6821" s="168"/>
      <c r="C6821" s="532"/>
      <c r="D6821" s="168"/>
      <c r="E6821" s="168"/>
      <c r="F6821" s="168"/>
      <c r="G6821" s="168"/>
      <c r="H6821" s="530"/>
      <c r="I6821" s="530"/>
      <c r="J6821" s="660"/>
      <c r="K6821" s="530"/>
      <c r="L6821" s="657"/>
      <c r="M6821" s="168"/>
      <c r="N6821" s="828"/>
      <c r="O6821" s="168"/>
      <c r="P6821" s="168"/>
    </row>
    <row r="6822" spans="1:16" ht="12.95" customHeight="1">
      <c r="A6822" s="168"/>
      <c r="B6822" s="168"/>
      <c r="C6822" s="532"/>
      <c r="D6822" s="168"/>
      <c r="E6822" s="168"/>
      <c r="F6822" s="168"/>
      <c r="G6822" s="168"/>
      <c r="H6822" s="530"/>
      <c r="I6822" s="530"/>
      <c r="J6822" s="660"/>
      <c r="K6822" s="530"/>
      <c r="L6822" s="657"/>
      <c r="M6822" s="168"/>
      <c r="N6822" s="828"/>
      <c r="O6822" s="168"/>
      <c r="P6822" s="168"/>
    </row>
    <row r="6823" spans="1:16" ht="12.95" customHeight="1">
      <c r="A6823" s="168"/>
      <c r="B6823" s="168"/>
      <c r="C6823" s="532"/>
      <c r="D6823" s="168"/>
      <c r="E6823" s="168"/>
      <c r="F6823" s="168"/>
      <c r="G6823" s="168"/>
      <c r="H6823" s="530"/>
      <c r="I6823" s="530"/>
      <c r="J6823" s="660"/>
      <c r="K6823" s="530"/>
      <c r="L6823" s="657"/>
      <c r="M6823" s="168"/>
      <c r="N6823" s="828"/>
      <c r="O6823" s="168"/>
      <c r="P6823" s="168"/>
    </row>
    <row r="6824" spans="1:16" ht="12.95" customHeight="1">
      <c r="A6824" s="168"/>
      <c r="B6824" s="168"/>
      <c r="C6824" s="532"/>
      <c r="D6824" s="168"/>
      <c r="E6824" s="168"/>
      <c r="F6824" s="168"/>
      <c r="G6824" s="168"/>
      <c r="H6824" s="530"/>
      <c r="I6824" s="530"/>
      <c r="J6824" s="660"/>
      <c r="K6824" s="530"/>
      <c r="L6824" s="657"/>
      <c r="M6824" s="168"/>
      <c r="N6824" s="828"/>
      <c r="O6824" s="168"/>
      <c r="P6824" s="168"/>
    </row>
    <row r="6825" spans="1:16" ht="12.95" customHeight="1">
      <c r="A6825" s="168"/>
      <c r="B6825" s="168"/>
      <c r="C6825" s="532"/>
      <c r="D6825" s="168"/>
      <c r="E6825" s="168"/>
      <c r="F6825" s="168"/>
      <c r="G6825" s="168"/>
      <c r="H6825" s="530"/>
      <c r="I6825" s="530"/>
      <c r="J6825" s="660"/>
      <c r="K6825" s="530"/>
      <c r="L6825" s="657"/>
      <c r="M6825" s="168"/>
      <c r="N6825" s="828"/>
      <c r="O6825" s="168"/>
      <c r="P6825" s="168"/>
    </row>
    <row r="6826" spans="1:16" ht="12.95" customHeight="1">
      <c r="A6826" s="168"/>
      <c r="B6826" s="168"/>
      <c r="C6826" s="532"/>
      <c r="D6826" s="168"/>
      <c r="E6826" s="168"/>
      <c r="F6826" s="168"/>
      <c r="G6826" s="168"/>
      <c r="H6826" s="530"/>
      <c r="I6826" s="530"/>
      <c r="J6826" s="660"/>
      <c r="K6826" s="530"/>
      <c r="L6826" s="657"/>
      <c r="M6826" s="168"/>
      <c r="N6826" s="828"/>
      <c r="O6826" s="168"/>
      <c r="P6826" s="168"/>
    </row>
    <row r="6827" spans="1:16" ht="12.95" customHeight="1">
      <c r="A6827" s="168"/>
      <c r="B6827" s="168"/>
      <c r="C6827" s="532"/>
      <c r="D6827" s="168"/>
      <c r="E6827" s="168"/>
      <c r="F6827" s="168"/>
      <c r="G6827" s="168"/>
      <c r="H6827" s="530"/>
      <c r="I6827" s="530"/>
      <c r="J6827" s="660"/>
      <c r="K6827" s="530"/>
      <c r="L6827" s="657"/>
      <c r="M6827" s="168"/>
      <c r="N6827" s="828"/>
      <c r="O6827" s="168"/>
      <c r="P6827" s="168"/>
    </row>
    <row r="6828" spans="1:16" ht="12.95" customHeight="1">
      <c r="A6828" s="168"/>
      <c r="B6828" s="168"/>
      <c r="C6828" s="532"/>
      <c r="D6828" s="168"/>
      <c r="E6828" s="168"/>
      <c r="F6828" s="168"/>
      <c r="G6828" s="168"/>
      <c r="H6828" s="530"/>
      <c r="I6828" s="530"/>
      <c r="J6828" s="660"/>
      <c r="K6828" s="530"/>
      <c r="L6828" s="657"/>
      <c r="M6828" s="168"/>
      <c r="N6828" s="828"/>
      <c r="O6828" s="168"/>
      <c r="P6828" s="168"/>
    </row>
    <row r="6829" spans="1:16" ht="12.95" customHeight="1">
      <c r="A6829" s="168"/>
      <c r="B6829" s="168"/>
      <c r="C6829" s="532"/>
      <c r="D6829" s="168"/>
      <c r="E6829" s="168"/>
      <c r="F6829" s="168"/>
      <c r="G6829" s="168"/>
      <c r="H6829" s="530"/>
      <c r="I6829" s="530"/>
      <c r="J6829" s="660"/>
      <c r="K6829" s="530"/>
      <c r="L6829" s="657"/>
      <c r="M6829" s="168"/>
      <c r="N6829" s="828"/>
      <c r="O6829" s="168"/>
      <c r="P6829" s="168"/>
    </row>
    <row r="6830" spans="1:16" ht="12.95" customHeight="1">
      <c r="A6830" s="168"/>
      <c r="B6830" s="168"/>
      <c r="C6830" s="532"/>
      <c r="D6830" s="168"/>
      <c r="E6830" s="168"/>
      <c r="F6830" s="168"/>
      <c r="G6830" s="168"/>
      <c r="H6830" s="530"/>
      <c r="I6830" s="530"/>
      <c r="J6830" s="660"/>
      <c r="K6830" s="530"/>
      <c r="L6830" s="657"/>
      <c r="M6830" s="168"/>
      <c r="N6830" s="828"/>
      <c r="O6830" s="168"/>
      <c r="P6830" s="168"/>
    </row>
    <row r="6831" spans="1:16" ht="12.95" customHeight="1">
      <c r="A6831" s="168"/>
      <c r="B6831" s="168"/>
      <c r="C6831" s="532"/>
      <c r="D6831" s="168"/>
      <c r="E6831" s="168"/>
      <c r="F6831" s="168"/>
      <c r="G6831" s="168"/>
      <c r="H6831" s="530"/>
      <c r="I6831" s="530"/>
      <c r="J6831" s="660"/>
      <c r="K6831" s="530"/>
      <c r="L6831" s="657"/>
      <c r="M6831" s="168"/>
      <c r="N6831" s="828"/>
      <c r="O6831" s="168"/>
      <c r="P6831" s="168"/>
    </row>
    <row r="6832" spans="1:16" ht="12.95" customHeight="1">
      <c r="A6832" s="168"/>
      <c r="B6832" s="168"/>
      <c r="C6832" s="532"/>
      <c r="D6832" s="168"/>
      <c r="E6832" s="168"/>
      <c r="F6832" s="168"/>
      <c r="G6832" s="168"/>
      <c r="H6832" s="530"/>
      <c r="I6832" s="530"/>
      <c r="J6832" s="660"/>
      <c r="K6832" s="530"/>
      <c r="L6832" s="657"/>
      <c r="M6832" s="168"/>
      <c r="N6832" s="828"/>
      <c r="O6832" s="168"/>
      <c r="P6832" s="168"/>
    </row>
    <row r="6833" spans="1:16" ht="12.95" customHeight="1">
      <c r="A6833" s="168"/>
      <c r="B6833" s="168"/>
      <c r="C6833" s="532"/>
      <c r="D6833" s="168"/>
      <c r="E6833" s="168"/>
      <c r="F6833" s="168"/>
      <c r="G6833" s="168"/>
      <c r="H6833" s="530"/>
      <c r="I6833" s="530"/>
      <c r="J6833" s="660"/>
      <c r="K6833" s="530"/>
      <c r="L6833" s="657"/>
      <c r="M6833" s="168"/>
      <c r="N6833" s="828"/>
      <c r="O6833" s="168"/>
      <c r="P6833" s="168"/>
    </row>
    <row r="6834" spans="1:16" ht="12.95" customHeight="1">
      <c r="A6834" s="168"/>
      <c r="B6834" s="168"/>
      <c r="C6834" s="532"/>
      <c r="D6834" s="168"/>
      <c r="E6834" s="168"/>
      <c r="F6834" s="168"/>
      <c r="G6834" s="168"/>
      <c r="H6834" s="530"/>
      <c r="I6834" s="530"/>
      <c r="J6834" s="660"/>
      <c r="K6834" s="530"/>
      <c r="L6834" s="657"/>
      <c r="M6834" s="168"/>
      <c r="N6834" s="828"/>
      <c r="O6834" s="168"/>
      <c r="P6834" s="168"/>
    </row>
    <row r="6835" spans="1:16" ht="12.95" customHeight="1">
      <c r="A6835" s="168"/>
      <c r="B6835" s="168"/>
      <c r="C6835" s="532"/>
      <c r="D6835" s="168"/>
      <c r="E6835" s="168"/>
      <c r="F6835" s="168"/>
      <c r="G6835" s="168"/>
      <c r="H6835" s="530"/>
      <c r="I6835" s="530"/>
      <c r="J6835" s="660"/>
      <c r="K6835" s="530"/>
      <c r="L6835" s="657"/>
      <c r="M6835" s="168"/>
      <c r="N6835" s="828"/>
      <c r="O6835" s="168"/>
      <c r="P6835" s="168"/>
    </row>
    <row r="6836" spans="1:16" ht="12.95" customHeight="1">
      <c r="A6836" s="168"/>
      <c r="B6836" s="168"/>
      <c r="C6836" s="532"/>
      <c r="D6836" s="168"/>
      <c r="E6836" s="168"/>
      <c r="F6836" s="168"/>
      <c r="G6836" s="168"/>
      <c r="H6836" s="530"/>
      <c r="I6836" s="530"/>
      <c r="J6836" s="660"/>
      <c r="K6836" s="530"/>
      <c r="L6836" s="657"/>
      <c r="M6836" s="168"/>
      <c r="N6836" s="828"/>
      <c r="O6836" s="168"/>
      <c r="P6836" s="168"/>
    </row>
    <row r="6837" spans="1:16" ht="12.95" customHeight="1">
      <c r="A6837" s="168"/>
      <c r="B6837" s="168"/>
      <c r="C6837" s="532"/>
      <c r="D6837" s="168"/>
      <c r="E6837" s="168"/>
      <c r="F6837" s="168"/>
      <c r="G6837" s="168"/>
      <c r="H6837" s="530"/>
      <c r="I6837" s="530"/>
      <c r="J6837" s="660"/>
      <c r="K6837" s="530"/>
      <c r="L6837" s="657"/>
      <c r="M6837" s="168"/>
      <c r="N6837" s="828"/>
      <c r="O6837" s="168"/>
      <c r="P6837" s="168"/>
    </row>
    <row r="6838" spans="1:16" ht="12.95" customHeight="1">
      <c r="A6838" s="168"/>
      <c r="B6838" s="168"/>
      <c r="C6838" s="532"/>
      <c r="D6838" s="168"/>
      <c r="E6838" s="168"/>
      <c r="F6838" s="168"/>
      <c r="G6838" s="168"/>
      <c r="H6838" s="530"/>
      <c r="I6838" s="530"/>
      <c r="J6838" s="660"/>
      <c r="K6838" s="530"/>
      <c r="L6838" s="657"/>
      <c r="M6838" s="168"/>
      <c r="N6838" s="828"/>
      <c r="O6838" s="168"/>
      <c r="P6838" s="168"/>
    </row>
    <row r="6839" spans="1:16" ht="12.95" customHeight="1">
      <c r="A6839" s="168"/>
      <c r="B6839" s="168"/>
      <c r="C6839" s="532"/>
      <c r="D6839" s="168"/>
      <c r="E6839" s="168"/>
      <c r="F6839" s="168"/>
      <c r="G6839" s="168"/>
      <c r="H6839" s="530"/>
      <c r="I6839" s="530"/>
      <c r="J6839" s="660"/>
      <c r="K6839" s="530"/>
      <c r="L6839" s="657"/>
      <c r="M6839" s="168"/>
      <c r="N6839" s="828"/>
      <c r="O6839" s="168"/>
      <c r="P6839" s="168"/>
    </row>
    <row r="6840" spans="1:16" ht="12.95" customHeight="1">
      <c r="A6840" s="168"/>
      <c r="B6840" s="168"/>
      <c r="C6840" s="532"/>
      <c r="D6840" s="168"/>
      <c r="E6840" s="168"/>
      <c r="F6840" s="168"/>
      <c r="G6840" s="168"/>
      <c r="H6840" s="530"/>
      <c r="I6840" s="530"/>
      <c r="J6840" s="660"/>
      <c r="K6840" s="530"/>
      <c r="L6840" s="657"/>
      <c r="M6840" s="168"/>
      <c r="N6840" s="828"/>
      <c r="O6840" s="168"/>
      <c r="P6840" s="168"/>
    </row>
    <row r="6841" spans="1:16" ht="12.95" customHeight="1">
      <c r="A6841" s="168"/>
      <c r="B6841" s="168"/>
      <c r="C6841" s="532"/>
      <c r="D6841" s="168"/>
      <c r="E6841" s="168"/>
      <c r="F6841" s="168"/>
      <c r="G6841" s="168"/>
      <c r="H6841" s="530"/>
      <c r="I6841" s="530"/>
      <c r="J6841" s="660"/>
      <c r="K6841" s="530"/>
      <c r="L6841" s="657"/>
      <c r="M6841" s="168"/>
      <c r="N6841" s="828"/>
      <c r="O6841" s="168"/>
      <c r="P6841" s="168"/>
    </row>
    <row r="6842" spans="1:16" ht="12.95" customHeight="1">
      <c r="A6842" s="168"/>
      <c r="B6842" s="168"/>
      <c r="C6842" s="532"/>
      <c r="D6842" s="168"/>
      <c r="E6842" s="168"/>
      <c r="F6842" s="168"/>
      <c r="G6842" s="168"/>
      <c r="H6842" s="530"/>
      <c r="I6842" s="530"/>
      <c r="J6842" s="660"/>
      <c r="K6842" s="530"/>
      <c r="L6842" s="657"/>
      <c r="M6842" s="168"/>
      <c r="N6842" s="828"/>
      <c r="O6842" s="168"/>
      <c r="P6842" s="168"/>
    </row>
    <row r="6843" spans="1:16" ht="12.95" customHeight="1">
      <c r="A6843" s="168"/>
      <c r="B6843" s="168"/>
      <c r="C6843" s="532"/>
      <c r="D6843" s="168"/>
      <c r="E6843" s="168"/>
      <c r="F6843" s="168"/>
      <c r="G6843" s="168"/>
      <c r="H6843" s="530"/>
      <c r="I6843" s="530"/>
      <c r="J6843" s="660"/>
      <c r="K6843" s="530"/>
      <c r="L6843" s="657"/>
      <c r="M6843" s="168"/>
      <c r="N6843" s="828"/>
      <c r="O6843" s="168"/>
      <c r="P6843" s="168"/>
    </row>
    <row r="6844" spans="1:16" ht="12.95" customHeight="1">
      <c r="A6844" s="168"/>
      <c r="B6844" s="168"/>
      <c r="C6844" s="532"/>
      <c r="D6844" s="168"/>
      <c r="E6844" s="168"/>
      <c r="F6844" s="168"/>
      <c r="G6844" s="168"/>
      <c r="H6844" s="530"/>
      <c r="I6844" s="530"/>
      <c r="J6844" s="660"/>
      <c r="K6844" s="530"/>
      <c r="L6844" s="657"/>
      <c r="M6844" s="168"/>
      <c r="N6844" s="828"/>
      <c r="O6844" s="168"/>
      <c r="P6844" s="168"/>
    </row>
    <row r="6845" spans="1:16" ht="12.95" customHeight="1">
      <c r="A6845" s="168"/>
      <c r="B6845" s="168"/>
      <c r="C6845" s="532"/>
      <c r="D6845" s="168"/>
      <c r="E6845" s="168"/>
      <c r="F6845" s="168"/>
      <c r="G6845" s="168"/>
      <c r="H6845" s="530"/>
      <c r="I6845" s="530"/>
      <c r="J6845" s="660"/>
      <c r="K6845" s="530"/>
      <c r="L6845" s="657"/>
      <c r="M6845" s="168"/>
      <c r="N6845" s="828"/>
      <c r="O6845" s="168"/>
      <c r="P6845" s="168"/>
    </row>
    <row r="6846" spans="1:16" ht="12.95" customHeight="1">
      <c r="A6846" s="168"/>
      <c r="B6846" s="168"/>
      <c r="C6846" s="532"/>
      <c r="D6846" s="168"/>
      <c r="E6846" s="168"/>
      <c r="F6846" s="168"/>
      <c r="G6846" s="168"/>
      <c r="H6846" s="530"/>
      <c r="I6846" s="530"/>
      <c r="J6846" s="660"/>
      <c r="K6846" s="530"/>
      <c r="L6846" s="657"/>
      <c r="M6846" s="168"/>
      <c r="N6846" s="828"/>
      <c r="O6846" s="168"/>
      <c r="P6846" s="168"/>
    </row>
    <row r="6847" spans="1:16" ht="12.95" customHeight="1">
      <c r="A6847" s="168"/>
      <c r="B6847" s="168"/>
      <c r="C6847" s="532"/>
      <c r="D6847" s="168"/>
      <c r="E6847" s="168"/>
      <c r="F6847" s="168"/>
      <c r="G6847" s="168"/>
      <c r="H6847" s="530"/>
      <c r="I6847" s="530"/>
      <c r="J6847" s="660"/>
      <c r="K6847" s="530"/>
      <c r="L6847" s="657"/>
      <c r="M6847" s="168"/>
      <c r="N6847" s="828"/>
      <c r="O6847" s="168"/>
      <c r="P6847" s="168"/>
    </row>
    <row r="6848" spans="1:16" ht="12.95" customHeight="1">
      <c r="A6848" s="168"/>
      <c r="B6848" s="168"/>
      <c r="C6848" s="532"/>
      <c r="D6848" s="168"/>
      <c r="E6848" s="168"/>
      <c r="F6848" s="168"/>
      <c r="G6848" s="168"/>
      <c r="H6848" s="530"/>
      <c r="I6848" s="530"/>
      <c r="J6848" s="660"/>
      <c r="K6848" s="530"/>
      <c r="L6848" s="657"/>
      <c r="M6848" s="168"/>
      <c r="N6848" s="828"/>
      <c r="O6848" s="168"/>
      <c r="P6848" s="168"/>
    </row>
    <row r="6849" spans="1:16" ht="12.95" customHeight="1">
      <c r="A6849" s="168"/>
      <c r="B6849" s="168"/>
      <c r="C6849" s="532"/>
      <c r="D6849" s="168"/>
      <c r="E6849" s="168"/>
      <c r="F6849" s="168"/>
      <c r="G6849" s="168"/>
      <c r="H6849" s="530"/>
      <c r="I6849" s="530"/>
      <c r="J6849" s="660"/>
      <c r="K6849" s="530"/>
      <c r="L6849" s="657"/>
      <c r="M6849" s="168"/>
      <c r="N6849" s="828"/>
      <c r="O6849" s="168"/>
      <c r="P6849" s="168"/>
    </row>
    <row r="6850" spans="1:16" ht="12.95" customHeight="1">
      <c r="A6850" s="168"/>
      <c r="B6850" s="168"/>
      <c r="C6850" s="532"/>
      <c r="D6850" s="168"/>
      <c r="E6850" s="168"/>
      <c r="F6850" s="168"/>
      <c r="G6850" s="168"/>
      <c r="H6850" s="530"/>
      <c r="I6850" s="530"/>
      <c r="J6850" s="660"/>
      <c r="K6850" s="530"/>
      <c r="L6850" s="657"/>
      <c r="M6850" s="168"/>
      <c r="N6850" s="828"/>
      <c r="O6850" s="168"/>
      <c r="P6850" s="168"/>
    </row>
    <row r="6851" spans="1:16" ht="12.95" customHeight="1">
      <c r="A6851" s="168"/>
      <c r="B6851" s="168"/>
      <c r="C6851" s="532"/>
      <c r="D6851" s="168"/>
      <c r="E6851" s="168"/>
      <c r="F6851" s="168"/>
      <c r="G6851" s="168"/>
      <c r="H6851" s="530"/>
      <c r="I6851" s="530"/>
      <c r="J6851" s="660"/>
      <c r="K6851" s="530"/>
      <c r="L6851" s="657"/>
      <c r="M6851" s="168"/>
      <c r="N6851" s="828"/>
      <c r="O6851" s="168"/>
      <c r="P6851" s="168"/>
    </row>
    <row r="6852" spans="1:16" ht="12.95" customHeight="1">
      <c r="A6852" s="168"/>
      <c r="B6852" s="168"/>
      <c r="C6852" s="532"/>
      <c r="D6852" s="168"/>
      <c r="E6852" s="168"/>
      <c r="F6852" s="168"/>
      <c r="G6852" s="168"/>
      <c r="H6852" s="530"/>
      <c r="I6852" s="530"/>
      <c r="J6852" s="660"/>
      <c r="K6852" s="530"/>
      <c r="L6852" s="657"/>
      <c r="M6852" s="168"/>
      <c r="N6852" s="828"/>
      <c r="O6852" s="168"/>
      <c r="P6852" s="168"/>
    </row>
    <row r="6853" spans="1:16" ht="12.95" customHeight="1">
      <c r="A6853" s="168"/>
      <c r="B6853" s="168"/>
      <c r="C6853" s="532"/>
      <c r="D6853" s="168"/>
      <c r="E6853" s="168"/>
      <c r="F6853" s="168"/>
      <c r="G6853" s="168"/>
      <c r="H6853" s="530"/>
      <c r="I6853" s="530"/>
      <c r="J6853" s="660"/>
      <c r="K6853" s="530"/>
      <c r="L6853" s="657"/>
      <c r="M6853" s="168"/>
      <c r="N6853" s="828"/>
      <c r="O6853" s="168"/>
      <c r="P6853" s="168"/>
    </row>
    <row r="6854" spans="1:16" ht="12.95" customHeight="1">
      <c r="A6854" s="168"/>
      <c r="B6854" s="168"/>
      <c r="C6854" s="532"/>
      <c r="D6854" s="168"/>
      <c r="E6854" s="168"/>
      <c r="F6854" s="168"/>
      <c r="G6854" s="168"/>
      <c r="H6854" s="530"/>
      <c r="I6854" s="530"/>
      <c r="J6854" s="660"/>
      <c r="K6854" s="530"/>
      <c r="L6854" s="657"/>
      <c r="M6854" s="168"/>
      <c r="N6854" s="828"/>
      <c r="O6854" s="168"/>
      <c r="P6854" s="168"/>
    </row>
    <row r="6855" spans="1:16" ht="12.95" customHeight="1">
      <c r="A6855" s="168"/>
      <c r="B6855" s="168"/>
      <c r="C6855" s="532"/>
      <c r="D6855" s="168"/>
      <c r="E6855" s="168"/>
      <c r="F6855" s="168"/>
      <c r="G6855" s="168"/>
      <c r="H6855" s="530"/>
      <c r="I6855" s="530"/>
      <c r="J6855" s="660"/>
      <c r="K6855" s="530"/>
      <c r="L6855" s="657"/>
      <c r="M6855" s="168"/>
      <c r="N6855" s="828"/>
      <c r="O6855" s="168"/>
      <c r="P6855" s="168"/>
    </row>
    <row r="6856" spans="1:16" ht="12.95" customHeight="1">
      <c r="A6856" s="168"/>
      <c r="B6856" s="168"/>
      <c r="C6856" s="532"/>
      <c r="D6856" s="168"/>
      <c r="E6856" s="168"/>
      <c r="F6856" s="168"/>
      <c r="G6856" s="168"/>
      <c r="H6856" s="530"/>
      <c r="I6856" s="530"/>
      <c r="J6856" s="660"/>
      <c r="K6856" s="530"/>
      <c r="L6856" s="657"/>
      <c r="M6856" s="168"/>
      <c r="N6856" s="828"/>
      <c r="O6856" s="168"/>
      <c r="P6856" s="168"/>
    </row>
    <row r="6857" spans="1:16" ht="12.95" customHeight="1">
      <c r="A6857" s="168"/>
      <c r="B6857" s="168"/>
      <c r="C6857" s="532"/>
      <c r="D6857" s="168"/>
      <c r="E6857" s="168"/>
      <c r="F6857" s="168"/>
      <c r="G6857" s="168"/>
      <c r="H6857" s="530"/>
      <c r="I6857" s="530"/>
      <c r="J6857" s="660"/>
      <c r="K6857" s="530"/>
      <c r="L6857" s="657"/>
      <c r="M6857" s="168"/>
      <c r="N6857" s="828"/>
      <c r="O6857" s="168"/>
      <c r="P6857" s="168"/>
    </row>
    <row r="6858" spans="1:16" ht="12.95" customHeight="1">
      <c r="A6858" s="168"/>
      <c r="B6858" s="168"/>
      <c r="C6858" s="532"/>
      <c r="D6858" s="168"/>
      <c r="E6858" s="168"/>
      <c r="F6858" s="168"/>
      <c r="G6858" s="168"/>
      <c r="H6858" s="530"/>
      <c r="I6858" s="530"/>
      <c r="J6858" s="660"/>
      <c r="K6858" s="530"/>
      <c r="L6858" s="657"/>
      <c r="M6858" s="168"/>
      <c r="N6858" s="828"/>
      <c r="O6858" s="168"/>
      <c r="P6858" s="168"/>
    </row>
    <row r="6859" spans="1:16" ht="12.95" customHeight="1">
      <c r="A6859" s="168"/>
      <c r="B6859" s="168"/>
      <c r="C6859" s="532"/>
      <c r="D6859" s="168"/>
      <c r="E6859" s="168"/>
      <c r="F6859" s="168"/>
      <c r="G6859" s="168"/>
      <c r="H6859" s="530"/>
      <c r="I6859" s="530"/>
      <c r="J6859" s="660"/>
      <c r="K6859" s="530"/>
      <c r="L6859" s="657"/>
      <c r="M6859" s="168"/>
      <c r="N6859" s="828"/>
      <c r="O6859" s="168"/>
      <c r="P6859" s="168"/>
    </row>
    <row r="6860" spans="1:16" ht="12.95" customHeight="1">
      <c r="A6860" s="168"/>
      <c r="B6860" s="168"/>
      <c r="C6860" s="532"/>
      <c r="D6860" s="168"/>
      <c r="E6860" s="168"/>
      <c r="F6860" s="168"/>
      <c r="G6860" s="168"/>
      <c r="H6860" s="530"/>
      <c r="I6860" s="530"/>
      <c r="J6860" s="660"/>
      <c r="K6860" s="530"/>
      <c r="L6860" s="657"/>
      <c r="M6860" s="168"/>
      <c r="N6860" s="828"/>
      <c r="O6860" s="168"/>
      <c r="P6860" s="168"/>
    </row>
    <row r="6861" spans="1:16" ht="12.95" customHeight="1">
      <c r="A6861" s="168"/>
      <c r="B6861" s="168"/>
      <c r="C6861" s="532"/>
      <c r="D6861" s="168"/>
      <c r="E6861" s="168"/>
      <c r="F6861" s="168"/>
      <c r="G6861" s="168"/>
      <c r="H6861" s="530"/>
      <c r="I6861" s="530"/>
      <c r="J6861" s="660"/>
      <c r="K6861" s="530"/>
      <c r="L6861" s="657"/>
      <c r="M6861" s="168"/>
      <c r="N6861" s="828"/>
      <c r="O6861" s="168"/>
      <c r="P6861" s="168"/>
    </row>
    <row r="6862" spans="1:16" ht="12.95" customHeight="1">
      <c r="A6862" s="168"/>
      <c r="B6862" s="168"/>
      <c r="C6862" s="532"/>
      <c r="D6862" s="168"/>
      <c r="E6862" s="168"/>
      <c r="F6862" s="168"/>
      <c r="G6862" s="168"/>
      <c r="H6862" s="530"/>
      <c r="I6862" s="530"/>
      <c r="J6862" s="660"/>
      <c r="K6862" s="530"/>
      <c r="L6862" s="657"/>
      <c r="M6862" s="168"/>
      <c r="N6862" s="828"/>
      <c r="O6862" s="168"/>
      <c r="P6862" s="168"/>
    </row>
    <row r="6863" spans="1:16" ht="12.95" customHeight="1">
      <c r="A6863" s="168"/>
      <c r="B6863" s="168"/>
      <c r="C6863" s="532"/>
      <c r="D6863" s="168"/>
      <c r="E6863" s="168"/>
      <c r="F6863" s="168"/>
      <c r="G6863" s="168"/>
      <c r="H6863" s="530"/>
      <c r="I6863" s="530"/>
      <c r="J6863" s="660"/>
      <c r="K6863" s="530"/>
      <c r="L6863" s="657"/>
      <c r="M6863" s="168"/>
      <c r="N6863" s="828"/>
      <c r="O6863" s="168"/>
      <c r="P6863" s="168"/>
    </row>
    <row r="6864" spans="1:16" ht="12.95" customHeight="1">
      <c r="A6864" s="168"/>
      <c r="B6864" s="168"/>
      <c r="C6864" s="532"/>
      <c r="D6864" s="168"/>
      <c r="E6864" s="168"/>
      <c r="F6864" s="168"/>
      <c r="G6864" s="168"/>
      <c r="H6864" s="530"/>
      <c r="I6864" s="530"/>
      <c r="J6864" s="660"/>
      <c r="K6864" s="530"/>
      <c r="L6864" s="657"/>
      <c r="M6864" s="168"/>
      <c r="N6864" s="828"/>
      <c r="O6864" s="168"/>
      <c r="P6864" s="168"/>
    </row>
    <row r="6865" spans="1:16" ht="12.95" customHeight="1">
      <c r="A6865" s="168"/>
      <c r="B6865" s="168"/>
      <c r="C6865" s="532"/>
      <c r="D6865" s="168"/>
      <c r="E6865" s="168"/>
      <c r="F6865" s="168"/>
      <c r="G6865" s="168"/>
      <c r="H6865" s="530"/>
      <c r="I6865" s="530"/>
      <c r="J6865" s="660"/>
      <c r="K6865" s="530"/>
      <c r="L6865" s="657"/>
      <c r="M6865" s="168"/>
      <c r="N6865" s="828"/>
      <c r="O6865" s="168"/>
      <c r="P6865" s="168"/>
    </row>
    <row r="6866" spans="1:16" ht="12.95" customHeight="1">
      <c r="A6866" s="168"/>
      <c r="B6866" s="168"/>
      <c r="C6866" s="532"/>
      <c r="D6866" s="168"/>
      <c r="E6866" s="168"/>
      <c r="F6866" s="168"/>
      <c r="G6866" s="168"/>
      <c r="H6866" s="530"/>
      <c r="I6866" s="530"/>
      <c r="J6866" s="660"/>
      <c r="K6866" s="530"/>
      <c r="L6866" s="657"/>
      <c r="M6866" s="168"/>
      <c r="N6866" s="828"/>
      <c r="O6866" s="168"/>
      <c r="P6866" s="168"/>
    </row>
    <row r="6867" spans="1:16" ht="12.95" customHeight="1">
      <c r="A6867" s="168"/>
      <c r="B6867" s="168"/>
      <c r="C6867" s="532"/>
      <c r="D6867" s="168"/>
      <c r="E6867" s="168"/>
      <c r="F6867" s="168"/>
      <c r="G6867" s="168"/>
      <c r="H6867" s="530"/>
      <c r="I6867" s="530"/>
      <c r="J6867" s="660"/>
      <c r="K6867" s="530"/>
      <c r="L6867" s="657"/>
      <c r="M6867" s="168"/>
      <c r="N6867" s="828"/>
      <c r="O6867" s="168"/>
      <c r="P6867" s="168"/>
    </row>
    <row r="6868" spans="1:16" ht="12.95" customHeight="1">
      <c r="A6868" s="168"/>
      <c r="B6868" s="168"/>
      <c r="C6868" s="532"/>
      <c r="D6868" s="168"/>
      <c r="E6868" s="168"/>
      <c r="F6868" s="168"/>
      <c r="G6868" s="168"/>
      <c r="H6868" s="530"/>
      <c r="I6868" s="530"/>
      <c r="J6868" s="660"/>
      <c r="K6868" s="530"/>
      <c r="L6868" s="657"/>
      <c r="M6868" s="168"/>
      <c r="N6868" s="828"/>
      <c r="O6868" s="168"/>
      <c r="P6868" s="168"/>
    </row>
    <row r="6869" spans="1:16" ht="12.95" customHeight="1">
      <c r="A6869" s="168"/>
      <c r="B6869" s="168"/>
      <c r="C6869" s="532"/>
      <c r="D6869" s="168"/>
      <c r="E6869" s="168"/>
      <c r="F6869" s="168"/>
      <c r="G6869" s="168"/>
      <c r="H6869" s="530"/>
      <c r="I6869" s="530"/>
      <c r="J6869" s="660"/>
      <c r="K6869" s="530"/>
      <c r="L6869" s="657"/>
      <c r="M6869" s="168"/>
      <c r="N6869" s="828"/>
      <c r="O6869" s="168"/>
      <c r="P6869" s="168"/>
    </row>
    <row r="6870" spans="1:16" ht="12.95" customHeight="1">
      <c r="A6870" s="168"/>
      <c r="B6870" s="168"/>
      <c r="C6870" s="532"/>
      <c r="D6870" s="168"/>
      <c r="E6870" s="168"/>
      <c r="F6870" s="168"/>
      <c r="G6870" s="168"/>
      <c r="H6870" s="530"/>
      <c r="I6870" s="530"/>
      <c r="J6870" s="660"/>
      <c r="K6870" s="530"/>
      <c r="L6870" s="657"/>
      <c r="M6870" s="168"/>
      <c r="N6870" s="828"/>
      <c r="O6870" s="168"/>
      <c r="P6870" s="168"/>
    </row>
    <row r="6871" spans="1:16" ht="12.95" customHeight="1">
      <c r="A6871" s="168"/>
      <c r="B6871" s="168"/>
      <c r="C6871" s="532"/>
      <c r="D6871" s="168"/>
      <c r="E6871" s="168"/>
      <c r="F6871" s="168"/>
      <c r="G6871" s="168"/>
      <c r="H6871" s="530"/>
      <c r="I6871" s="530"/>
      <c r="J6871" s="660"/>
      <c r="K6871" s="530"/>
      <c r="L6871" s="657"/>
      <c r="M6871" s="168"/>
      <c r="N6871" s="828"/>
      <c r="O6871" s="168"/>
      <c r="P6871" s="168"/>
    </row>
    <row r="6872" spans="1:16" ht="12.95" customHeight="1">
      <c r="A6872" s="168"/>
      <c r="B6872" s="168"/>
      <c r="C6872" s="532"/>
      <c r="D6872" s="168"/>
      <c r="E6872" s="168"/>
      <c r="F6872" s="168"/>
      <c r="G6872" s="168"/>
      <c r="H6872" s="530"/>
      <c r="I6872" s="530"/>
      <c r="J6872" s="660"/>
      <c r="K6872" s="530"/>
      <c r="L6872" s="657"/>
      <c r="M6872" s="168"/>
      <c r="N6872" s="828"/>
      <c r="O6872" s="168"/>
      <c r="P6872" s="168"/>
    </row>
    <row r="6873" spans="1:16" ht="12.95" customHeight="1">
      <c r="A6873" s="168"/>
      <c r="B6873" s="168"/>
      <c r="C6873" s="532"/>
      <c r="D6873" s="168"/>
      <c r="E6873" s="168"/>
      <c r="F6873" s="168"/>
      <c r="G6873" s="168"/>
      <c r="H6873" s="530"/>
      <c r="I6873" s="530"/>
      <c r="J6873" s="660"/>
      <c r="K6873" s="530"/>
      <c r="L6873" s="657"/>
      <c r="M6873" s="168"/>
      <c r="N6873" s="828"/>
      <c r="O6873" s="168"/>
      <c r="P6873" s="168"/>
    </row>
    <row r="6874" spans="1:16" ht="12.95" customHeight="1">
      <c r="A6874" s="168"/>
      <c r="B6874" s="168"/>
      <c r="C6874" s="532"/>
      <c r="D6874" s="168"/>
      <c r="E6874" s="168"/>
      <c r="F6874" s="168"/>
      <c r="G6874" s="168"/>
      <c r="H6874" s="530"/>
      <c r="I6874" s="530"/>
      <c r="J6874" s="660"/>
      <c r="K6874" s="530"/>
      <c r="L6874" s="657"/>
      <c r="M6874" s="168"/>
      <c r="N6874" s="828"/>
      <c r="O6874" s="168"/>
      <c r="P6874" s="168"/>
    </row>
    <row r="6875" spans="1:16" ht="12.95" customHeight="1">
      <c r="A6875" s="168"/>
      <c r="B6875" s="168"/>
      <c r="C6875" s="532"/>
      <c r="D6875" s="168"/>
      <c r="E6875" s="168"/>
      <c r="F6875" s="168"/>
      <c r="G6875" s="168"/>
      <c r="H6875" s="530"/>
      <c r="I6875" s="530"/>
      <c r="J6875" s="660"/>
      <c r="K6875" s="530"/>
      <c r="L6875" s="657"/>
      <c r="M6875" s="168"/>
      <c r="N6875" s="828"/>
      <c r="O6875" s="168"/>
      <c r="P6875" s="168"/>
    </row>
    <row r="6876" spans="1:16" ht="12.95" customHeight="1">
      <c r="A6876" s="168"/>
      <c r="B6876" s="168"/>
      <c r="C6876" s="532"/>
      <c r="D6876" s="168"/>
      <c r="E6876" s="168"/>
      <c r="F6876" s="168"/>
      <c r="G6876" s="168"/>
      <c r="H6876" s="530"/>
      <c r="I6876" s="530"/>
      <c r="J6876" s="660"/>
      <c r="K6876" s="530"/>
      <c r="L6876" s="657"/>
      <c r="M6876" s="168"/>
      <c r="N6876" s="828"/>
      <c r="O6876" s="168"/>
      <c r="P6876" s="168"/>
    </row>
    <row r="6877" spans="1:16" ht="12.95" customHeight="1">
      <c r="A6877" s="168"/>
      <c r="B6877" s="168"/>
      <c r="C6877" s="532"/>
      <c r="D6877" s="168"/>
      <c r="E6877" s="168"/>
      <c r="F6877" s="168"/>
      <c r="G6877" s="168"/>
      <c r="H6877" s="530"/>
      <c r="I6877" s="530"/>
      <c r="J6877" s="660"/>
      <c r="K6877" s="530"/>
      <c r="L6877" s="657"/>
      <c r="M6877" s="168"/>
      <c r="N6877" s="828"/>
      <c r="O6877" s="168"/>
      <c r="P6877" s="168"/>
    </row>
    <row r="6878" spans="1:16" ht="12.95" customHeight="1">
      <c r="A6878" s="168"/>
      <c r="B6878" s="168"/>
      <c r="C6878" s="532"/>
      <c r="D6878" s="168"/>
      <c r="E6878" s="168"/>
      <c r="F6878" s="168"/>
      <c r="G6878" s="168"/>
      <c r="H6878" s="530"/>
      <c r="I6878" s="530"/>
      <c r="J6878" s="660"/>
      <c r="K6878" s="530"/>
      <c r="L6878" s="657"/>
      <c r="M6878" s="168"/>
      <c r="N6878" s="828"/>
      <c r="O6878" s="168"/>
      <c r="P6878" s="168"/>
    </row>
    <row r="6879" spans="1:16" ht="12.95" customHeight="1">
      <c r="A6879" s="168"/>
      <c r="B6879" s="168"/>
      <c r="C6879" s="532"/>
      <c r="D6879" s="168"/>
      <c r="E6879" s="168"/>
      <c r="F6879" s="168"/>
      <c r="G6879" s="168"/>
      <c r="H6879" s="530"/>
      <c r="I6879" s="530"/>
      <c r="J6879" s="660"/>
      <c r="K6879" s="530"/>
      <c r="L6879" s="657"/>
      <c r="M6879" s="168"/>
      <c r="N6879" s="828"/>
      <c r="O6879" s="168"/>
      <c r="P6879" s="168"/>
    </row>
    <row r="6880" spans="1:16" ht="12.95" customHeight="1">
      <c r="A6880" s="168"/>
      <c r="B6880" s="168"/>
      <c r="C6880" s="532"/>
      <c r="D6880" s="168"/>
      <c r="E6880" s="168"/>
      <c r="F6880" s="168"/>
      <c r="G6880" s="168"/>
      <c r="H6880" s="530"/>
      <c r="I6880" s="530"/>
      <c r="J6880" s="660"/>
      <c r="K6880" s="530"/>
      <c r="L6880" s="657"/>
      <c r="M6880" s="168"/>
      <c r="N6880" s="828"/>
      <c r="O6880" s="168"/>
      <c r="P6880" s="168"/>
    </row>
    <row r="6881" spans="1:16" ht="12.95" customHeight="1">
      <c r="A6881" s="168"/>
      <c r="B6881" s="168"/>
      <c r="C6881" s="532"/>
      <c r="D6881" s="168"/>
      <c r="E6881" s="168"/>
      <c r="F6881" s="168"/>
      <c r="G6881" s="168"/>
      <c r="H6881" s="530"/>
      <c r="I6881" s="530"/>
      <c r="J6881" s="660"/>
      <c r="K6881" s="530"/>
      <c r="L6881" s="657"/>
      <c r="M6881" s="168"/>
      <c r="N6881" s="828"/>
      <c r="O6881" s="168"/>
      <c r="P6881" s="168"/>
    </row>
    <row r="6882" spans="1:16" ht="12.95" customHeight="1">
      <c r="A6882" s="168"/>
      <c r="B6882" s="168"/>
      <c r="C6882" s="532"/>
      <c r="D6882" s="168"/>
      <c r="E6882" s="168"/>
      <c r="F6882" s="168"/>
      <c r="G6882" s="168"/>
      <c r="H6882" s="530"/>
      <c r="I6882" s="530"/>
      <c r="J6882" s="660"/>
      <c r="K6882" s="530"/>
      <c r="L6882" s="657"/>
      <c r="M6882" s="168"/>
      <c r="N6882" s="828"/>
      <c r="O6882" s="168"/>
      <c r="P6882" s="168"/>
    </row>
    <row r="6883" spans="1:16" ht="12.95" customHeight="1">
      <c r="A6883" s="168"/>
      <c r="B6883" s="168"/>
      <c r="C6883" s="532"/>
      <c r="D6883" s="168"/>
      <c r="E6883" s="168"/>
      <c r="F6883" s="168"/>
      <c r="G6883" s="168"/>
      <c r="H6883" s="530"/>
      <c r="I6883" s="530"/>
      <c r="J6883" s="660"/>
      <c r="K6883" s="530"/>
      <c r="L6883" s="657"/>
      <c r="M6883" s="168"/>
      <c r="N6883" s="828"/>
      <c r="O6883" s="168"/>
      <c r="P6883" s="168"/>
    </row>
    <row r="6884" spans="1:16" ht="12.95" customHeight="1">
      <c r="A6884" s="168"/>
      <c r="B6884" s="168"/>
      <c r="C6884" s="532"/>
      <c r="D6884" s="168"/>
      <c r="E6884" s="168"/>
      <c r="F6884" s="168"/>
      <c r="G6884" s="168"/>
      <c r="H6884" s="530"/>
      <c r="I6884" s="530"/>
      <c r="J6884" s="660"/>
      <c r="K6884" s="530"/>
      <c r="L6884" s="657"/>
      <c r="M6884" s="168"/>
      <c r="N6884" s="828"/>
      <c r="O6884" s="168"/>
      <c r="P6884" s="168"/>
    </row>
    <row r="6885" spans="1:16" ht="12.95" customHeight="1">
      <c r="A6885" s="168"/>
      <c r="B6885" s="168"/>
      <c r="C6885" s="532"/>
      <c r="D6885" s="168"/>
      <c r="E6885" s="168"/>
      <c r="F6885" s="168"/>
      <c r="G6885" s="168"/>
      <c r="H6885" s="530"/>
      <c r="I6885" s="530"/>
      <c r="J6885" s="660"/>
      <c r="K6885" s="530"/>
      <c r="L6885" s="657"/>
      <c r="M6885" s="168"/>
      <c r="N6885" s="828"/>
      <c r="O6885" s="168"/>
      <c r="P6885" s="168"/>
    </row>
    <row r="6886" spans="1:16" ht="12.95" customHeight="1">
      <c r="A6886" s="168"/>
      <c r="B6886" s="168"/>
      <c r="C6886" s="532"/>
      <c r="D6886" s="168"/>
      <c r="E6886" s="168"/>
      <c r="F6886" s="168"/>
      <c r="G6886" s="168"/>
      <c r="H6886" s="530"/>
      <c r="I6886" s="530"/>
      <c r="J6886" s="660"/>
      <c r="K6886" s="530"/>
      <c r="L6886" s="657"/>
      <c r="M6886" s="168"/>
      <c r="N6886" s="828"/>
      <c r="O6886" s="168"/>
      <c r="P6886" s="168"/>
    </row>
    <row r="6887" spans="1:16" ht="12.95" customHeight="1">
      <c r="A6887" s="168"/>
      <c r="B6887" s="168"/>
      <c r="C6887" s="532"/>
      <c r="D6887" s="168"/>
      <c r="E6887" s="168"/>
      <c r="F6887" s="168"/>
      <c r="G6887" s="168"/>
      <c r="H6887" s="530"/>
      <c r="I6887" s="530"/>
      <c r="J6887" s="660"/>
      <c r="K6887" s="530"/>
      <c r="L6887" s="657"/>
      <c r="M6887" s="168"/>
      <c r="N6887" s="828"/>
      <c r="O6887" s="168"/>
      <c r="P6887" s="168"/>
    </row>
    <row r="6888" spans="1:16" ht="12.95" customHeight="1">
      <c r="A6888" s="168"/>
      <c r="B6888" s="168"/>
      <c r="C6888" s="532"/>
      <c r="D6888" s="168"/>
      <c r="E6888" s="168"/>
      <c r="F6888" s="168"/>
      <c r="G6888" s="168"/>
      <c r="H6888" s="530"/>
      <c r="I6888" s="530"/>
      <c r="J6888" s="660"/>
      <c r="K6888" s="530"/>
      <c r="L6888" s="657"/>
      <c r="M6888" s="168"/>
      <c r="N6888" s="828"/>
      <c r="O6888" s="168"/>
      <c r="P6888" s="168"/>
    </row>
    <row r="6889" spans="1:16" ht="12.95" customHeight="1">
      <c r="A6889" s="168"/>
      <c r="B6889" s="168"/>
      <c r="C6889" s="532"/>
      <c r="D6889" s="168"/>
      <c r="E6889" s="168"/>
      <c r="F6889" s="168"/>
      <c r="G6889" s="168"/>
      <c r="H6889" s="530"/>
      <c r="I6889" s="530"/>
      <c r="J6889" s="660"/>
      <c r="K6889" s="530"/>
      <c r="L6889" s="657"/>
      <c r="M6889" s="168"/>
      <c r="N6889" s="828"/>
      <c r="O6889" s="168"/>
      <c r="P6889" s="168"/>
    </row>
    <row r="6890" spans="1:16" ht="12.95" customHeight="1">
      <c r="A6890" s="168"/>
      <c r="B6890" s="168"/>
      <c r="C6890" s="532"/>
      <c r="D6890" s="168"/>
      <c r="E6890" s="168"/>
      <c r="F6890" s="168"/>
      <c r="G6890" s="168"/>
      <c r="H6890" s="530"/>
      <c r="I6890" s="530"/>
      <c r="J6890" s="660"/>
      <c r="K6890" s="530"/>
      <c r="L6890" s="657"/>
      <c r="M6890" s="168"/>
      <c r="N6890" s="828"/>
      <c r="O6890" s="168"/>
      <c r="P6890" s="168"/>
    </row>
    <row r="6891" spans="1:16" ht="12.95" customHeight="1">
      <c r="A6891" s="168"/>
      <c r="B6891" s="168"/>
      <c r="C6891" s="532"/>
      <c r="D6891" s="168"/>
      <c r="E6891" s="168"/>
      <c r="F6891" s="168"/>
      <c r="G6891" s="168"/>
      <c r="H6891" s="530"/>
      <c r="I6891" s="530"/>
      <c r="J6891" s="660"/>
      <c r="K6891" s="530"/>
      <c r="L6891" s="657"/>
      <c r="M6891" s="168"/>
      <c r="N6891" s="828"/>
      <c r="O6891" s="168"/>
      <c r="P6891" s="168"/>
    </row>
    <row r="6892" spans="1:16" ht="12.95" customHeight="1">
      <c r="A6892" s="168"/>
      <c r="B6892" s="168"/>
      <c r="C6892" s="532"/>
      <c r="D6892" s="168"/>
      <c r="E6892" s="168"/>
      <c r="F6892" s="168"/>
      <c r="G6892" s="168"/>
      <c r="H6892" s="530"/>
      <c r="I6892" s="530"/>
      <c r="J6892" s="660"/>
      <c r="K6892" s="530"/>
      <c r="L6892" s="657"/>
      <c r="M6892" s="168"/>
      <c r="N6892" s="828"/>
      <c r="O6892" s="168"/>
      <c r="P6892" s="168"/>
    </row>
    <row r="6893" spans="1:16" ht="12.95" customHeight="1">
      <c r="A6893" s="168"/>
      <c r="B6893" s="168"/>
      <c r="C6893" s="532"/>
      <c r="D6893" s="168"/>
      <c r="E6893" s="168"/>
      <c r="F6893" s="168"/>
      <c r="G6893" s="168"/>
      <c r="H6893" s="530"/>
      <c r="I6893" s="530"/>
      <c r="J6893" s="660"/>
      <c r="K6893" s="530"/>
      <c r="L6893" s="657"/>
      <c r="M6893" s="168"/>
      <c r="N6893" s="828"/>
      <c r="O6893" s="168"/>
      <c r="P6893" s="168"/>
    </row>
    <row r="6894" spans="1:16" ht="12.95" customHeight="1">
      <c r="A6894" s="168"/>
      <c r="B6894" s="168"/>
      <c r="C6894" s="532"/>
      <c r="D6894" s="168"/>
      <c r="E6894" s="168"/>
      <c r="F6894" s="168"/>
      <c r="G6894" s="168"/>
      <c r="H6894" s="530"/>
      <c r="I6894" s="530"/>
      <c r="J6894" s="660"/>
      <c r="K6894" s="530"/>
      <c r="L6894" s="657"/>
      <c r="M6894" s="168"/>
      <c r="N6894" s="828"/>
      <c r="O6894" s="168"/>
      <c r="P6894" s="168"/>
    </row>
    <row r="6895" spans="1:16" ht="12.95" customHeight="1">
      <c r="A6895" s="168"/>
      <c r="B6895" s="168"/>
      <c r="C6895" s="532"/>
      <c r="D6895" s="168"/>
      <c r="E6895" s="168"/>
      <c r="F6895" s="168"/>
      <c r="G6895" s="168"/>
      <c r="H6895" s="530"/>
      <c r="I6895" s="530"/>
      <c r="J6895" s="660"/>
      <c r="K6895" s="530"/>
      <c r="L6895" s="657"/>
      <c r="M6895" s="168"/>
      <c r="N6895" s="828"/>
      <c r="O6895" s="168"/>
      <c r="P6895" s="168"/>
    </row>
    <row r="6896" spans="1:16" ht="12.95" customHeight="1">
      <c r="A6896" s="168"/>
      <c r="B6896" s="168"/>
      <c r="C6896" s="532"/>
      <c r="D6896" s="168"/>
      <c r="E6896" s="168"/>
      <c r="F6896" s="168"/>
      <c r="G6896" s="168"/>
      <c r="H6896" s="530"/>
      <c r="I6896" s="530"/>
      <c r="J6896" s="660"/>
      <c r="K6896" s="530"/>
      <c r="L6896" s="657"/>
      <c r="M6896" s="168"/>
      <c r="N6896" s="828"/>
      <c r="O6896" s="168"/>
      <c r="P6896" s="168"/>
    </row>
    <row r="6897" spans="1:16" ht="12.95" customHeight="1">
      <c r="A6897" s="168"/>
      <c r="B6897" s="168"/>
      <c r="C6897" s="532"/>
      <c r="D6897" s="168"/>
      <c r="E6897" s="168"/>
      <c r="F6897" s="168"/>
      <c r="G6897" s="168"/>
      <c r="H6897" s="530"/>
      <c r="I6897" s="530"/>
      <c r="J6897" s="660"/>
      <c r="K6897" s="530"/>
      <c r="L6897" s="657"/>
      <c r="M6897" s="168"/>
      <c r="N6897" s="828"/>
      <c r="O6897" s="168"/>
      <c r="P6897" s="168"/>
    </row>
    <row r="6898" spans="1:16" ht="12.95" customHeight="1">
      <c r="A6898" s="168"/>
      <c r="B6898" s="168"/>
      <c r="C6898" s="532"/>
      <c r="D6898" s="168"/>
      <c r="E6898" s="168"/>
      <c r="F6898" s="168"/>
      <c r="G6898" s="168"/>
      <c r="H6898" s="530"/>
      <c r="I6898" s="530"/>
      <c r="J6898" s="660"/>
      <c r="K6898" s="530"/>
      <c r="L6898" s="657"/>
      <c r="M6898" s="168"/>
      <c r="N6898" s="828"/>
      <c r="O6898" s="168"/>
      <c r="P6898" s="168"/>
    </row>
    <row r="6899" spans="1:16" ht="12.95" customHeight="1">
      <c r="A6899" s="168"/>
      <c r="B6899" s="168"/>
      <c r="C6899" s="532"/>
      <c r="D6899" s="168"/>
      <c r="E6899" s="168"/>
      <c r="F6899" s="168"/>
      <c r="G6899" s="168"/>
      <c r="H6899" s="530"/>
      <c r="I6899" s="530"/>
      <c r="J6899" s="660"/>
      <c r="K6899" s="530"/>
      <c r="L6899" s="657"/>
      <c r="M6899" s="168"/>
      <c r="N6899" s="828"/>
      <c r="O6899" s="168"/>
      <c r="P6899" s="168"/>
    </row>
    <row r="6900" spans="1:16" ht="12.95" customHeight="1">
      <c r="A6900" s="168"/>
      <c r="B6900" s="168"/>
      <c r="C6900" s="532"/>
      <c r="D6900" s="168"/>
      <c r="E6900" s="168"/>
      <c r="F6900" s="168"/>
      <c r="G6900" s="168"/>
      <c r="H6900" s="530"/>
      <c r="I6900" s="530"/>
      <c r="J6900" s="660"/>
      <c r="K6900" s="530"/>
      <c r="L6900" s="657"/>
      <c r="M6900" s="168"/>
      <c r="N6900" s="828"/>
      <c r="O6900" s="168"/>
      <c r="P6900" s="168"/>
    </row>
    <row r="6901" spans="1:16" ht="12.95" customHeight="1">
      <c r="A6901" s="168"/>
      <c r="B6901" s="168"/>
      <c r="C6901" s="532"/>
      <c r="D6901" s="168"/>
      <c r="E6901" s="168"/>
      <c r="F6901" s="168"/>
      <c r="G6901" s="168"/>
      <c r="H6901" s="530"/>
      <c r="I6901" s="530"/>
      <c r="J6901" s="660"/>
      <c r="K6901" s="530"/>
      <c r="L6901" s="657"/>
      <c r="M6901" s="168"/>
      <c r="N6901" s="828"/>
      <c r="O6901" s="168"/>
      <c r="P6901" s="168"/>
    </row>
    <row r="6902" spans="1:16" ht="12.95" customHeight="1">
      <c r="A6902" s="168"/>
      <c r="B6902" s="168"/>
      <c r="C6902" s="532"/>
      <c r="D6902" s="168"/>
      <c r="E6902" s="168"/>
      <c r="F6902" s="168"/>
      <c r="G6902" s="168"/>
      <c r="H6902" s="530"/>
      <c r="I6902" s="530"/>
      <c r="J6902" s="660"/>
      <c r="K6902" s="530"/>
      <c r="L6902" s="657"/>
      <c r="M6902" s="168"/>
      <c r="N6902" s="828"/>
      <c r="O6902" s="168"/>
      <c r="P6902" s="168"/>
    </row>
    <row r="6903" spans="1:16" ht="12.95" customHeight="1">
      <c r="A6903" s="168"/>
      <c r="B6903" s="168"/>
      <c r="C6903" s="532"/>
      <c r="D6903" s="168"/>
      <c r="E6903" s="168"/>
      <c r="F6903" s="168"/>
      <c r="G6903" s="168"/>
      <c r="H6903" s="530"/>
      <c r="I6903" s="530"/>
      <c r="J6903" s="660"/>
      <c r="K6903" s="530"/>
      <c r="L6903" s="657"/>
      <c r="M6903" s="168"/>
      <c r="N6903" s="828"/>
      <c r="O6903" s="168"/>
      <c r="P6903" s="168"/>
    </row>
    <row r="6904" spans="1:16" ht="12.95" customHeight="1">
      <c r="A6904" s="168"/>
      <c r="B6904" s="168"/>
      <c r="C6904" s="532"/>
      <c r="D6904" s="168"/>
      <c r="E6904" s="168"/>
      <c r="F6904" s="168"/>
      <c r="G6904" s="168"/>
      <c r="H6904" s="530"/>
      <c r="I6904" s="530"/>
      <c r="J6904" s="660"/>
      <c r="K6904" s="530"/>
      <c r="L6904" s="657"/>
      <c r="M6904" s="168"/>
      <c r="N6904" s="828"/>
      <c r="O6904" s="168"/>
      <c r="P6904" s="168"/>
    </row>
    <row r="6905" spans="1:16" ht="12.95" customHeight="1">
      <c r="A6905" s="168"/>
      <c r="B6905" s="168"/>
      <c r="C6905" s="532"/>
      <c r="D6905" s="168"/>
      <c r="E6905" s="168"/>
      <c r="F6905" s="168"/>
      <c r="G6905" s="168"/>
      <c r="H6905" s="530"/>
      <c r="I6905" s="530"/>
      <c r="J6905" s="660"/>
      <c r="K6905" s="530"/>
      <c r="L6905" s="657"/>
      <c r="M6905" s="168"/>
      <c r="N6905" s="828"/>
      <c r="O6905" s="168"/>
      <c r="P6905" s="168"/>
    </row>
    <row r="6906" spans="1:16" ht="12.95" customHeight="1">
      <c r="A6906" s="168"/>
      <c r="B6906" s="168"/>
      <c r="C6906" s="532"/>
      <c r="D6906" s="168"/>
      <c r="E6906" s="168"/>
      <c r="F6906" s="168"/>
      <c r="G6906" s="168"/>
      <c r="H6906" s="530"/>
      <c r="I6906" s="530"/>
      <c r="J6906" s="660"/>
      <c r="K6906" s="530"/>
      <c r="L6906" s="657"/>
      <c r="M6906" s="168"/>
      <c r="N6906" s="828"/>
      <c r="O6906" s="168"/>
      <c r="P6906" s="168"/>
    </row>
    <row r="6907" spans="1:16" ht="12.95" customHeight="1">
      <c r="A6907" s="168"/>
      <c r="B6907" s="168"/>
      <c r="C6907" s="532"/>
      <c r="D6907" s="168"/>
      <c r="E6907" s="168"/>
      <c r="F6907" s="168"/>
      <c r="G6907" s="168"/>
      <c r="H6907" s="530"/>
      <c r="I6907" s="530"/>
      <c r="J6907" s="660"/>
      <c r="K6907" s="530"/>
      <c r="L6907" s="657"/>
      <c r="M6907" s="168"/>
      <c r="N6907" s="828"/>
      <c r="O6907" s="168"/>
      <c r="P6907" s="168"/>
    </row>
    <row r="6908" spans="1:16" ht="12.95" customHeight="1">
      <c r="A6908" s="168"/>
      <c r="B6908" s="168"/>
      <c r="C6908" s="532"/>
      <c r="D6908" s="168"/>
      <c r="E6908" s="168"/>
      <c r="F6908" s="168"/>
      <c r="G6908" s="168"/>
      <c r="H6908" s="530"/>
      <c r="I6908" s="530"/>
      <c r="J6908" s="660"/>
      <c r="K6908" s="530"/>
      <c r="L6908" s="657"/>
      <c r="M6908" s="168"/>
      <c r="N6908" s="828"/>
      <c r="O6908" s="168"/>
      <c r="P6908" s="168"/>
    </row>
    <row r="6909" spans="1:16" ht="12.95" customHeight="1">
      <c r="A6909" s="168"/>
      <c r="B6909" s="168"/>
      <c r="C6909" s="532"/>
      <c r="D6909" s="168"/>
      <c r="E6909" s="168"/>
      <c r="F6909" s="168"/>
      <c r="G6909" s="168"/>
      <c r="H6909" s="530"/>
      <c r="I6909" s="530"/>
      <c r="J6909" s="660"/>
      <c r="K6909" s="530"/>
      <c r="L6909" s="657"/>
      <c r="M6909" s="168"/>
      <c r="N6909" s="828"/>
      <c r="O6909" s="168"/>
      <c r="P6909" s="168"/>
    </row>
    <row r="6910" spans="1:16" ht="12.95" customHeight="1">
      <c r="A6910" s="168"/>
      <c r="B6910" s="168"/>
      <c r="C6910" s="532"/>
      <c r="D6910" s="168"/>
      <c r="E6910" s="168"/>
      <c r="F6910" s="168"/>
      <c r="G6910" s="168"/>
      <c r="H6910" s="530"/>
      <c r="I6910" s="530"/>
      <c r="J6910" s="660"/>
      <c r="K6910" s="530"/>
      <c r="L6910" s="657"/>
      <c r="M6910" s="168"/>
      <c r="N6910" s="828"/>
      <c r="O6910" s="168"/>
      <c r="P6910" s="168"/>
    </row>
    <row r="6911" spans="1:16" ht="12.95" customHeight="1">
      <c r="A6911" s="168"/>
      <c r="B6911" s="168"/>
      <c r="C6911" s="532"/>
      <c r="D6911" s="168"/>
      <c r="E6911" s="168"/>
      <c r="F6911" s="168"/>
      <c r="G6911" s="168"/>
      <c r="H6911" s="530"/>
      <c r="I6911" s="530"/>
      <c r="J6911" s="660"/>
      <c r="K6911" s="530"/>
      <c r="L6911" s="657"/>
      <c r="M6911" s="168"/>
      <c r="N6911" s="828"/>
      <c r="O6911" s="168"/>
      <c r="P6911" s="168"/>
    </row>
    <row r="6912" spans="1:16" ht="12.95" customHeight="1">
      <c r="A6912" s="168"/>
      <c r="B6912" s="168"/>
      <c r="C6912" s="532"/>
      <c r="D6912" s="168"/>
      <c r="E6912" s="168"/>
      <c r="F6912" s="168"/>
      <c r="G6912" s="168"/>
      <c r="H6912" s="530"/>
      <c r="I6912" s="530"/>
      <c r="J6912" s="660"/>
      <c r="K6912" s="530"/>
      <c r="L6912" s="657"/>
      <c r="M6912" s="168"/>
      <c r="N6912" s="828"/>
      <c r="O6912" s="168"/>
      <c r="P6912" s="168"/>
    </row>
    <row r="6913" spans="1:16" ht="12.95" customHeight="1">
      <c r="A6913" s="168"/>
      <c r="B6913" s="168"/>
      <c r="C6913" s="532"/>
      <c r="D6913" s="168"/>
      <c r="E6913" s="168"/>
      <c r="F6913" s="168"/>
      <c r="G6913" s="168"/>
      <c r="H6913" s="530"/>
      <c r="I6913" s="530"/>
      <c r="J6913" s="660"/>
      <c r="K6913" s="530"/>
      <c r="L6913" s="657"/>
      <c r="M6913" s="168"/>
      <c r="N6913" s="828"/>
      <c r="O6913" s="168"/>
      <c r="P6913" s="168"/>
    </row>
    <row r="6914" spans="1:16" ht="12.95" customHeight="1">
      <c r="A6914" s="168"/>
      <c r="B6914" s="168"/>
      <c r="C6914" s="532"/>
      <c r="D6914" s="168"/>
      <c r="E6914" s="168"/>
      <c r="F6914" s="168"/>
      <c r="G6914" s="168"/>
      <c r="H6914" s="530"/>
      <c r="I6914" s="530"/>
      <c r="J6914" s="660"/>
      <c r="K6914" s="530"/>
      <c r="L6914" s="657"/>
      <c r="M6914" s="168"/>
      <c r="N6914" s="828"/>
      <c r="O6914" s="168"/>
      <c r="P6914" s="168"/>
    </row>
    <row r="6915" spans="1:16" ht="12.95" customHeight="1">
      <c r="A6915" s="168"/>
      <c r="B6915" s="168"/>
      <c r="C6915" s="532"/>
      <c r="D6915" s="168"/>
      <c r="E6915" s="168"/>
      <c r="F6915" s="168"/>
      <c r="G6915" s="168"/>
      <c r="H6915" s="530"/>
      <c r="I6915" s="530"/>
      <c r="J6915" s="660"/>
      <c r="K6915" s="530"/>
      <c r="L6915" s="657"/>
      <c r="M6915" s="168"/>
      <c r="N6915" s="828"/>
      <c r="O6915" s="168"/>
      <c r="P6915" s="168"/>
    </row>
    <row r="6916" spans="1:16" ht="12.95" customHeight="1">
      <c r="A6916" s="168"/>
      <c r="B6916" s="168"/>
      <c r="C6916" s="532"/>
      <c r="D6916" s="168"/>
      <c r="E6916" s="168"/>
      <c r="F6916" s="168"/>
      <c r="G6916" s="168"/>
      <c r="H6916" s="530"/>
      <c r="I6916" s="530"/>
      <c r="J6916" s="660"/>
      <c r="K6916" s="530"/>
      <c r="L6916" s="657"/>
      <c r="M6916" s="168"/>
      <c r="N6916" s="828"/>
      <c r="O6916" s="168"/>
      <c r="P6916" s="168"/>
    </row>
    <row r="6917" spans="1:16" ht="12.95" customHeight="1">
      <c r="A6917" s="168"/>
      <c r="B6917" s="168"/>
      <c r="C6917" s="532"/>
      <c r="D6917" s="168"/>
      <c r="E6917" s="168"/>
      <c r="F6917" s="168"/>
      <c r="G6917" s="168"/>
      <c r="H6917" s="530"/>
      <c r="I6917" s="530"/>
      <c r="J6917" s="660"/>
      <c r="K6917" s="530"/>
      <c r="L6917" s="657"/>
      <c r="M6917" s="168"/>
      <c r="N6917" s="828"/>
      <c r="O6917" s="168"/>
      <c r="P6917" s="168"/>
    </row>
    <row r="6918" spans="1:16" ht="12.95" customHeight="1">
      <c r="A6918" s="168"/>
      <c r="B6918" s="168"/>
      <c r="C6918" s="532"/>
      <c r="D6918" s="168"/>
      <c r="E6918" s="168"/>
      <c r="F6918" s="168"/>
      <c r="G6918" s="168"/>
      <c r="H6918" s="530"/>
      <c r="I6918" s="530"/>
      <c r="J6918" s="660"/>
      <c r="K6918" s="530"/>
      <c r="L6918" s="657"/>
      <c r="M6918" s="168"/>
      <c r="N6918" s="828"/>
      <c r="O6918" s="168"/>
      <c r="P6918" s="168"/>
    </row>
    <row r="6919" spans="1:16" ht="12.95" customHeight="1">
      <c r="A6919" s="168"/>
      <c r="B6919" s="168"/>
      <c r="C6919" s="532"/>
      <c r="D6919" s="168"/>
      <c r="E6919" s="168"/>
      <c r="F6919" s="168"/>
      <c r="G6919" s="168"/>
      <c r="H6919" s="530"/>
      <c r="I6919" s="530"/>
      <c r="J6919" s="660"/>
      <c r="K6919" s="530"/>
      <c r="L6919" s="657"/>
      <c r="M6919" s="168"/>
      <c r="N6919" s="828"/>
      <c r="O6919" s="168"/>
      <c r="P6919" s="168"/>
    </row>
    <row r="6920" spans="1:16" ht="12.95" customHeight="1">
      <c r="A6920" s="168"/>
      <c r="B6920" s="168"/>
      <c r="C6920" s="532"/>
      <c r="D6920" s="168"/>
      <c r="E6920" s="168"/>
      <c r="F6920" s="168"/>
      <c r="G6920" s="168"/>
      <c r="H6920" s="530"/>
      <c r="I6920" s="530"/>
      <c r="J6920" s="660"/>
      <c r="K6920" s="530"/>
      <c r="L6920" s="657"/>
      <c r="M6920" s="168"/>
      <c r="N6920" s="828"/>
      <c r="O6920" s="168"/>
      <c r="P6920" s="168"/>
    </row>
    <row r="6921" spans="1:16" ht="12.95" customHeight="1">
      <c r="A6921" s="168"/>
      <c r="B6921" s="168"/>
      <c r="C6921" s="532"/>
      <c r="D6921" s="168"/>
      <c r="E6921" s="168"/>
      <c r="F6921" s="168"/>
      <c r="G6921" s="168"/>
      <c r="H6921" s="530"/>
      <c r="I6921" s="530"/>
      <c r="J6921" s="660"/>
      <c r="K6921" s="530"/>
      <c r="L6921" s="657"/>
      <c r="M6921" s="168"/>
      <c r="N6921" s="828"/>
      <c r="O6921" s="168"/>
      <c r="P6921" s="168"/>
    </row>
    <row r="6922" spans="1:16" ht="12.95" customHeight="1">
      <c r="A6922" s="168"/>
      <c r="B6922" s="168"/>
      <c r="C6922" s="532"/>
      <c r="D6922" s="168"/>
      <c r="E6922" s="168"/>
      <c r="F6922" s="168"/>
      <c r="G6922" s="168"/>
      <c r="H6922" s="530"/>
      <c r="I6922" s="530"/>
      <c r="J6922" s="660"/>
      <c r="K6922" s="530"/>
      <c r="L6922" s="657"/>
      <c r="M6922" s="168"/>
      <c r="N6922" s="828"/>
      <c r="O6922" s="168"/>
      <c r="P6922" s="168"/>
    </row>
    <row r="6923" spans="1:16" ht="12.95" customHeight="1">
      <c r="A6923" s="168"/>
      <c r="B6923" s="168"/>
      <c r="C6923" s="532"/>
      <c r="D6923" s="168"/>
      <c r="E6923" s="168"/>
      <c r="F6923" s="168"/>
      <c r="G6923" s="168"/>
      <c r="H6923" s="530"/>
      <c r="I6923" s="530"/>
      <c r="J6923" s="660"/>
      <c r="K6923" s="530"/>
      <c r="L6923" s="657"/>
      <c r="M6923" s="168"/>
      <c r="N6923" s="828"/>
      <c r="O6923" s="168"/>
      <c r="P6923" s="168"/>
    </row>
    <row r="6924" spans="1:16" ht="12.95" customHeight="1">
      <c r="A6924" s="168"/>
      <c r="B6924" s="168"/>
      <c r="C6924" s="532"/>
      <c r="D6924" s="168"/>
      <c r="E6924" s="168"/>
      <c r="F6924" s="168"/>
      <c r="G6924" s="168"/>
      <c r="H6924" s="530"/>
      <c r="I6924" s="530"/>
      <c r="J6924" s="660"/>
      <c r="K6924" s="530"/>
      <c r="L6924" s="657"/>
      <c r="M6924" s="168"/>
      <c r="N6924" s="828"/>
      <c r="O6924" s="168"/>
      <c r="P6924" s="168"/>
    </row>
    <row r="6925" spans="1:16" ht="12.95" customHeight="1">
      <c r="A6925" s="168"/>
      <c r="B6925" s="168"/>
      <c r="C6925" s="532"/>
      <c r="D6925" s="168"/>
      <c r="E6925" s="168"/>
      <c r="F6925" s="168"/>
      <c r="G6925" s="168"/>
      <c r="H6925" s="530"/>
      <c r="I6925" s="530"/>
      <c r="J6925" s="660"/>
      <c r="K6925" s="530"/>
      <c r="L6925" s="657"/>
      <c r="M6925" s="168"/>
      <c r="N6925" s="828"/>
      <c r="O6925" s="168"/>
      <c r="P6925" s="168"/>
    </row>
    <row r="6926" spans="1:16" ht="12.95" customHeight="1">
      <c r="A6926" s="168"/>
      <c r="B6926" s="168"/>
      <c r="C6926" s="532"/>
      <c r="D6926" s="168"/>
      <c r="E6926" s="168"/>
      <c r="F6926" s="168"/>
      <c r="G6926" s="168"/>
      <c r="H6926" s="530"/>
      <c r="I6926" s="530"/>
      <c r="J6926" s="660"/>
      <c r="K6926" s="530"/>
      <c r="L6926" s="657"/>
      <c r="M6926" s="168"/>
      <c r="N6926" s="828"/>
      <c r="O6926" s="168"/>
      <c r="P6926" s="168"/>
    </row>
    <row r="6927" spans="1:16" ht="12.95" customHeight="1">
      <c r="A6927" s="168"/>
      <c r="B6927" s="168"/>
      <c r="C6927" s="532"/>
      <c r="D6927" s="168"/>
      <c r="E6927" s="168"/>
      <c r="F6927" s="168"/>
      <c r="G6927" s="168"/>
      <c r="H6927" s="530"/>
      <c r="I6927" s="530"/>
      <c r="J6927" s="660"/>
      <c r="K6927" s="530"/>
      <c r="L6927" s="657"/>
      <c r="M6927" s="168"/>
      <c r="N6927" s="828"/>
      <c r="O6927" s="168"/>
      <c r="P6927" s="168"/>
    </row>
    <row r="6928" spans="1:16" ht="12.95" customHeight="1">
      <c r="A6928" s="168"/>
      <c r="B6928" s="168"/>
      <c r="C6928" s="532"/>
      <c r="D6928" s="168"/>
      <c r="E6928" s="168"/>
      <c r="F6928" s="168"/>
      <c r="G6928" s="168"/>
      <c r="H6928" s="530"/>
      <c r="I6928" s="530"/>
      <c r="J6928" s="660"/>
      <c r="K6928" s="530"/>
      <c r="L6928" s="657"/>
      <c r="M6928" s="168"/>
      <c r="N6928" s="828"/>
      <c r="O6928" s="168"/>
      <c r="P6928" s="168"/>
    </row>
    <row r="6929" spans="1:16" ht="12.95" customHeight="1">
      <c r="A6929" s="168"/>
      <c r="B6929" s="168"/>
      <c r="C6929" s="532"/>
      <c r="D6929" s="168"/>
      <c r="E6929" s="168"/>
      <c r="F6929" s="168"/>
      <c r="G6929" s="168"/>
      <c r="H6929" s="530"/>
      <c r="I6929" s="530"/>
      <c r="J6929" s="660"/>
      <c r="K6929" s="530"/>
      <c r="L6929" s="657"/>
      <c r="M6929" s="168"/>
      <c r="N6929" s="828"/>
      <c r="O6929" s="168"/>
      <c r="P6929" s="168"/>
    </row>
    <row r="6930" spans="1:16" ht="12.95" customHeight="1">
      <c r="A6930" s="168"/>
      <c r="B6930" s="168"/>
      <c r="C6930" s="532"/>
      <c r="D6930" s="168"/>
      <c r="E6930" s="168"/>
      <c r="F6930" s="168"/>
      <c r="G6930" s="168"/>
      <c r="H6930" s="530"/>
      <c r="I6930" s="530"/>
      <c r="J6930" s="660"/>
      <c r="K6930" s="530"/>
      <c r="L6930" s="657"/>
      <c r="M6930" s="168"/>
      <c r="N6930" s="828"/>
      <c r="O6930" s="168"/>
      <c r="P6930" s="168"/>
    </row>
    <row r="6931" spans="1:16" ht="12.95" customHeight="1">
      <c r="A6931" s="168"/>
      <c r="B6931" s="168"/>
      <c r="C6931" s="532"/>
      <c r="D6931" s="168"/>
      <c r="E6931" s="168"/>
      <c r="F6931" s="168"/>
      <c r="G6931" s="168"/>
      <c r="H6931" s="530"/>
      <c r="I6931" s="530"/>
      <c r="J6931" s="660"/>
      <c r="K6931" s="530"/>
      <c r="L6931" s="657"/>
      <c r="M6931" s="168"/>
      <c r="N6931" s="828"/>
      <c r="O6931" s="168"/>
      <c r="P6931" s="168"/>
    </row>
    <row r="6932" spans="1:16" ht="12.95" customHeight="1">
      <c r="A6932" s="168"/>
      <c r="B6932" s="168"/>
      <c r="C6932" s="532"/>
      <c r="D6932" s="168"/>
      <c r="E6932" s="168"/>
      <c r="F6932" s="168"/>
      <c r="G6932" s="168"/>
      <c r="H6932" s="530"/>
      <c r="I6932" s="530"/>
      <c r="J6932" s="660"/>
      <c r="K6932" s="530"/>
      <c r="L6932" s="657"/>
      <c r="M6932" s="168"/>
      <c r="N6932" s="828"/>
      <c r="O6932" s="168"/>
      <c r="P6932" s="168"/>
    </row>
    <row r="6933" spans="1:16" ht="12.95" customHeight="1">
      <c r="A6933" s="168"/>
      <c r="B6933" s="168"/>
      <c r="C6933" s="532"/>
      <c r="D6933" s="168"/>
      <c r="E6933" s="168"/>
      <c r="F6933" s="168"/>
      <c r="G6933" s="168"/>
      <c r="H6933" s="530"/>
      <c r="I6933" s="530"/>
      <c r="J6933" s="660"/>
      <c r="K6933" s="530"/>
      <c r="L6933" s="657"/>
      <c r="M6933" s="168"/>
      <c r="N6933" s="828"/>
      <c r="O6933" s="168"/>
      <c r="P6933" s="168"/>
    </row>
    <row r="6934" spans="1:16" ht="12.95" customHeight="1">
      <c r="A6934" s="168"/>
      <c r="B6934" s="168"/>
      <c r="C6934" s="532"/>
      <c r="D6934" s="168"/>
      <c r="E6934" s="168"/>
      <c r="F6934" s="168"/>
      <c r="G6934" s="168"/>
      <c r="H6934" s="530"/>
      <c r="I6934" s="530"/>
      <c r="J6934" s="660"/>
      <c r="K6934" s="530"/>
      <c r="L6934" s="657"/>
      <c r="M6934" s="168"/>
      <c r="N6934" s="828"/>
      <c r="O6934" s="168"/>
      <c r="P6934" s="168"/>
    </row>
    <row r="6935" spans="1:16" ht="12.95" customHeight="1">
      <c r="A6935" s="168"/>
      <c r="B6935" s="168"/>
      <c r="C6935" s="532"/>
      <c r="D6935" s="168"/>
      <c r="E6935" s="168"/>
      <c r="F6935" s="168"/>
      <c r="G6935" s="168"/>
      <c r="H6935" s="530"/>
      <c r="I6935" s="530"/>
      <c r="J6935" s="660"/>
      <c r="K6935" s="530"/>
      <c r="L6935" s="657"/>
      <c r="M6935" s="168"/>
      <c r="N6935" s="828"/>
      <c r="O6935" s="168"/>
      <c r="P6935" s="168"/>
    </row>
    <row r="6936" spans="1:16" ht="12.95" customHeight="1">
      <c r="A6936" s="168"/>
      <c r="B6936" s="168"/>
      <c r="C6936" s="532"/>
      <c r="D6936" s="168"/>
      <c r="E6936" s="168"/>
      <c r="F6936" s="168"/>
      <c r="G6936" s="168"/>
      <c r="H6936" s="530"/>
      <c r="I6936" s="530"/>
      <c r="J6936" s="660"/>
      <c r="K6936" s="530"/>
      <c r="L6936" s="657"/>
      <c r="M6936" s="168"/>
      <c r="N6936" s="828"/>
      <c r="O6936" s="168"/>
      <c r="P6936" s="168"/>
    </row>
    <row r="6937" spans="1:16" ht="12.95" customHeight="1">
      <c r="A6937" s="168"/>
      <c r="B6937" s="168"/>
      <c r="C6937" s="532"/>
      <c r="D6937" s="168"/>
      <c r="E6937" s="168"/>
      <c r="F6937" s="168"/>
      <c r="G6937" s="168"/>
      <c r="H6937" s="530"/>
      <c r="I6937" s="530"/>
      <c r="J6937" s="660"/>
      <c r="K6937" s="530"/>
      <c r="L6937" s="657"/>
      <c r="M6937" s="168"/>
      <c r="N6937" s="828"/>
      <c r="O6937" s="168"/>
      <c r="P6937" s="168"/>
    </row>
    <row r="6938" spans="1:16" ht="12.95" customHeight="1">
      <c r="A6938" s="168"/>
      <c r="B6938" s="168"/>
      <c r="C6938" s="532"/>
      <c r="D6938" s="168"/>
      <c r="E6938" s="168"/>
      <c r="F6938" s="168"/>
      <c r="G6938" s="168"/>
      <c r="H6938" s="530"/>
      <c r="I6938" s="530"/>
      <c r="J6938" s="660"/>
      <c r="K6938" s="530"/>
      <c r="L6938" s="657"/>
      <c r="M6938" s="168"/>
      <c r="N6938" s="828"/>
      <c r="O6938" s="168"/>
      <c r="P6938" s="168"/>
    </row>
    <row r="6939" spans="1:16" ht="12.95" customHeight="1">
      <c r="A6939" s="168"/>
      <c r="B6939" s="168"/>
      <c r="C6939" s="532"/>
      <c r="D6939" s="168"/>
      <c r="E6939" s="168"/>
      <c r="F6939" s="168"/>
      <c r="G6939" s="168"/>
      <c r="H6939" s="530"/>
      <c r="I6939" s="530"/>
      <c r="J6939" s="660"/>
      <c r="K6939" s="530"/>
      <c r="L6939" s="657"/>
      <c r="M6939" s="168"/>
      <c r="N6939" s="828"/>
      <c r="O6939" s="168"/>
      <c r="P6939" s="168"/>
    </row>
    <row r="6940" spans="1:16" ht="12.95" customHeight="1">
      <c r="A6940" s="168"/>
      <c r="B6940" s="168"/>
      <c r="C6940" s="532"/>
      <c r="D6940" s="168"/>
      <c r="E6940" s="168"/>
      <c r="F6940" s="168"/>
      <c r="G6940" s="168"/>
      <c r="H6940" s="530"/>
      <c r="I6940" s="530"/>
      <c r="J6940" s="660"/>
      <c r="K6940" s="530"/>
      <c r="L6940" s="657"/>
      <c r="M6940" s="168"/>
      <c r="N6940" s="828"/>
      <c r="O6940" s="168"/>
      <c r="P6940" s="168"/>
    </row>
    <row r="6941" spans="1:16" ht="12.95" customHeight="1">
      <c r="A6941" s="168"/>
      <c r="B6941" s="168"/>
      <c r="C6941" s="532"/>
      <c r="D6941" s="168"/>
      <c r="E6941" s="168"/>
      <c r="F6941" s="168"/>
      <c r="G6941" s="168"/>
      <c r="H6941" s="530"/>
      <c r="I6941" s="530"/>
      <c r="J6941" s="660"/>
      <c r="K6941" s="530"/>
      <c r="L6941" s="657"/>
      <c r="M6941" s="168"/>
      <c r="N6941" s="828"/>
      <c r="O6941" s="168"/>
      <c r="P6941" s="168"/>
    </row>
    <row r="6942" spans="1:16" ht="12.95" customHeight="1">
      <c r="A6942" s="168"/>
      <c r="B6942" s="168"/>
      <c r="C6942" s="532"/>
      <c r="D6942" s="168"/>
      <c r="E6942" s="168"/>
      <c r="F6942" s="168"/>
      <c r="G6942" s="168"/>
      <c r="H6942" s="530"/>
      <c r="I6942" s="530"/>
      <c r="J6942" s="660"/>
      <c r="K6942" s="530"/>
      <c r="L6942" s="657"/>
      <c r="M6942" s="168"/>
      <c r="N6942" s="828"/>
      <c r="O6942" s="168"/>
      <c r="P6942" s="168"/>
    </row>
    <row r="6943" spans="1:16" ht="12.95" customHeight="1">
      <c r="A6943" s="168"/>
      <c r="B6943" s="168"/>
      <c r="C6943" s="532"/>
      <c r="D6943" s="168"/>
      <c r="E6943" s="168"/>
      <c r="F6943" s="168"/>
      <c r="G6943" s="168"/>
      <c r="H6943" s="530"/>
      <c r="I6943" s="530"/>
      <c r="J6943" s="660"/>
      <c r="K6943" s="530"/>
      <c r="L6943" s="657"/>
      <c r="M6943" s="168"/>
      <c r="N6943" s="828"/>
      <c r="O6943" s="168"/>
      <c r="P6943" s="168"/>
    </row>
    <row r="6944" spans="1:16" ht="12.95" customHeight="1">
      <c r="A6944" s="168"/>
      <c r="B6944" s="168"/>
      <c r="C6944" s="532"/>
      <c r="D6944" s="168"/>
      <c r="E6944" s="168"/>
      <c r="F6944" s="168"/>
      <c r="G6944" s="168"/>
      <c r="H6944" s="530"/>
      <c r="I6944" s="530"/>
      <c r="J6944" s="660"/>
      <c r="K6944" s="530"/>
      <c r="L6944" s="657"/>
      <c r="M6944" s="168"/>
      <c r="N6944" s="828"/>
      <c r="O6944" s="168"/>
      <c r="P6944" s="168"/>
    </row>
    <row r="6945" spans="1:16" ht="12.95" customHeight="1">
      <c r="A6945" s="168"/>
      <c r="B6945" s="168"/>
      <c r="C6945" s="532"/>
      <c r="D6945" s="168"/>
      <c r="E6945" s="168"/>
      <c r="F6945" s="168"/>
      <c r="G6945" s="168"/>
      <c r="H6945" s="530"/>
      <c r="I6945" s="530"/>
      <c r="J6945" s="660"/>
      <c r="K6945" s="530"/>
      <c r="L6945" s="657"/>
      <c r="M6945" s="168"/>
      <c r="N6945" s="828"/>
      <c r="O6945" s="168"/>
      <c r="P6945" s="168"/>
    </row>
    <row r="6946" spans="1:16" ht="12.95" customHeight="1">
      <c r="A6946" s="168"/>
      <c r="B6946" s="168"/>
      <c r="C6946" s="532"/>
      <c r="D6946" s="168"/>
      <c r="E6946" s="168"/>
      <c r="F6946" s="168"/>
      <c r="G6946" s="168"/>
      <c r="H6946" s="530"/>
      <c r="I6946" s="530"/>
      <c r="J6946" s="660"/>
      <c r="K6946" s="530"/>
      <c r="L6946" s="657"/>
      <c r="M6946" s="168"/>
      <c r="N6946" s="828"/>
      <c r="O6946" s="168"/>
      <c r="P6946" s="168"/>
    </row>
    <row r="6947" spans="1:16" ht="12.95" customHeight="1">
      <c r="A6947" s="168"/>
      <c r="B6947" s="168"/>
      <c r="C6947" s="532"/>
      <c r="D6947" s="168"/>
      <c r="E6947" s="168"/>
      <c r="F6947" s="168"/>
      <c r="G6947" s="168"/>
      <c r="H6947" s="530"/>
      <c r="I6947" s="530"/>
      <c r="J6947" s="660"/>
      <c r="K6947" s="530"/>
      <c r="L6947" s="657"/>
      <c r="M6947" s="168"/>
      <c r="N6947" s="828"/>
      <c r="O6947" s="168"/>
      <c r="P6947" s="168"/>
    </row>
    <row r="6948" spans="1:16" ht="12.95" customHeight="1">
      <c r="A6948" s="168"/>
      <c r="B6948" s="168"/>
      <c r="C6948" s="532"/>
      <c r="D6948" s="168"/>
      <c r="E6948" s="168"/>
      <c r="F6948" s="168"/>
      <c r="G6948" s="168"/>
      <c r="H6948" s="530"/>
      <c r="I6948" s="530"/>
      <c r="J6948" s="660"/>
      <c r="K6948" s="530"/>
      <c r="L6948" s="657"/>
      <c r="M6948" s="168"/>
      <c r="N6948" s="828"/>
      <c r="O6948" s="168"/>
      <c r="P6948" s="168"/>
    </row>
    <row r="6949" spans="1:16" ht="12.95" customHeight="1">
      <c r="A6949" s="168"/>
      <c r="B6949" s="168"/>
      <c r="C6949" s="532"/>
      <c r="D6949" s="168"/>
      <c r="E6949" s="168"/>
      <c r="F6949" s="168"/>
      <c r="G6949" s="168"/>
      <c r="H6949" s="530"/>
      <c r="I6949" s="530"/>
      <c r="J6949" s="660"/>
      <c r="K6949" s="530"/>
      <c r="L6949" s="657"/>
      <c r="M6949" s="168"/>
      <c r="N6949" s="828"/>
      <c r="O6949" s="168"/>
      <c r="P6949" s="168"/>
    </row>
    <row r="6950" spans="1:16" ht="12.95" customHeight="1">
      <c r="A6950" s="168"/>
      <c r="B6950" s="168"/>
      <c r="C6950" s="532"/>
      <c r="D6950" s="168"/>
      <c r="E6950" s="168"/>
      <c r="F6950" s="168"/>
      <c r="G6950" s="168"/>
      <c r="H6950" s="530"/>
      <c r="I6950" s="530"/>
      <c r="J6950" s="660"/>
      <c r="K6950" s="530"/>
      <c r="L6950" s="657"/>
      <c r="M6950" s="168"/>
      <c r="N6950" s="828"/>
      <c r="O6950" s="168"/>
      <c r="P6950" s="168"/>
    </row>
    <row r="6951" spans="1:16" ht="12.95" customHeight="1">
      <c r="A6951" s="168"/>
      <c r="B6951" s="168"/>
      <c r="C6951" s="532"/>
      <c r="D6951" s="168"/>
      <c r="E6951" s="168"/>
      <c r="F6951" s="168"/>
      <c r="G6951" s="168"/>
      <c r="H6951" s="530"/>
      <c r="I6951" s="530"/>
      <c r="J6951" s="660"/>
      <c r="K6951" s="530"/>
      <c r="L6951" s="657"/>
      <c r="M6951" s="168"/>
      <c r="N6951" s="828"/>
      <c r="O6951" s="168"/>
      <c r="P6951" s="168"/>
    </row>
    <row r="6952" spans="1:16" ht="12.95" customHeight="1">
      <c r="A6952" s="168"/>
      <c r="B6952" s="168"/>
      <c r="C6952" s="532"/>
      <c r="D6952" s="168"/>
      <c r="E6952" s="168"/>
      <c r="F6952" s="168"/>
      <c r="G6952" s="168"/>
      <c r="H6952" s="530"/>
      <c r="I6952" s="530"/>
      <c r="J6952" s="660"/>
      <c r="K6952" s="530"/>
      <c r="L6952" s="657"/>
      <c r="M6952" s="168"/>
      <c r="N6952" s="828"/>
      <c r="O6952" s="168"/>
      <c r="P6952" s="168"/>
    </row>
    <row r="6953" spans="1:16" ht="12.95" customHeight="1">
      <c r="A6953" s="168"/>
      <c r="B6953" s="168"/>
      <c r="C6953" s="532"/>
      <c r="D6953" s="168"/>
      <c r="E6953" s="168"/>
      <c r="F6953" s="168"/>
      <c r="G6953" s="168"/>
      <c r="H6953" s="530"/>
      <c r="I6953" s="530"/>
      <c r="J6953" s="660"/>
      <c r="K6953" s="530"/>
      <c r="L6953" s="657"/>
      <c r="M6953" s="168"/>
      <c r="N6953" s="828"/>
      <c r="O6953" s="168"/>
      <c r="P6953" s="168"/>
    </row>
    <row r="6954" spans="1:16" ht="12.95" customHeight="1">
      <c r="A6954" s="168"/>
      <c r="B6954" s="168"/>
      <c r="C6954" s="532"/>
      <c r="D6954" s="168"/>
      <c r="E6954" s="168"/>
      <c r="F6954" s="168"/>
      <c r="G6954" s="168"/>
      <c r="H6954" s="530"/>
      <c r="I6954" s="530"/>
      <c r="J6954" s="660"/>
      <c r="K6954" s="530"/>
      <c r="L6954" s="657"/>
      <c r="M6954" s="168"/>
      <c r="N6954" s="828"/>
      <c r="O6954" s="168"/>
      <c r="P6954" s="168"/>
    </row>
    <row r="6955" spans="1:16" ht="12.95" customHeight="1">
      <c r="A6955" s="168"/>
      <c r="B6955" s="168"/>
      <c r="C6955" s="532"/>
      <c r="D6955" s="168"/>
      <c r="E6955" s="168"/>
      <c r="F6955" s="168"/>
      <c r="G6955" s="168"/>
      <c r="H6955" s="530"/>
      <c r="I6955" s="530"/>
      <c r="J6955" s="660"/>
      <c r="K6955" s="530"/>
      <c r="L6955" s="657"/>
      <c r="M6955" s="168"/>
      <c r="N6955" s="828"/>
      <c r="O6955" s="168"/>
      <c r="P6955" s="168"/>
    </row>
    <row r="6956" spans="1:16" ht="12.95" customHeight="1">
      <c r="A6956" s="168"/>
      <c r="B6956" s="168"/>
      <c r="C6956" s="532"/>
      <c r="D6956" s="168"/>
      <c r="E6956" s="168"/>
      <c r="F6956" s="168"/>
      <c r="G6956" s="168"/>
      <c r="H6956" s="530"/>
      <c r="I6956" s="530"/>
      <c r="J6956" s="660"/>
      <c r="K6956" s="530"/>
      <c r="L6956" s="657"/>
      <c r="M6956" s="168"/>
      <c r="N6956" s="828"/>
      <c r="O6956" s="168"/>
      <c r="P6956" s="168"/>
    </row>
    <row r="6957" spans="1:16" ht="12.95" customHeight="1">
      <c r="A6957" s="168"/>
      <c r="B6957" s="168"/>
      <c r="C6957" s="532"/>
      <c r="D6957" s="168"/>
      <c r="E6957" s="168"/>
      <c r="F6957" s="168"/>
      <c r="G6957" s="168"/>
      <c r="H6957" s="530"/>
      <c r="I6957" s="530"/>
      <c r="J6957" s="660"/>
      <c r="K6957" s="530"/>
      <c r="L6957" s="657"/>
      <c r="M6957" s="168"/>
      <c r="N6957" s="828"/>
      <c r="O6957" s="168"/>
      <c r="P6957" s="168"/>
    </row>
    <row r="6958" spans="1:16" ht="12.95" customHeight="1">
      <c r="A6958" s="168"/>
      <c r="B6958" s="168"/>
      <c r="C6958" s="532"/>
      <c r="D6958" s="168"/>
      <c r="E6958" s="168"/>
      <c r="F6958" s="168"/>
      <c r="G6958" s="168"/>
      <c r="H6958" s="530"/>
      <c r="I6958" s="530"/>
      <c r="J6958" s="660"/>
      <c r="K6958" s="530"/>
      <c r="L6958" s="657"/>
      <c r="M6958" s="168"/>
      <c r="N6958" s="828"/>
      <c r="O6958" s="168"/>
      <c r="P6958" s="168"/>
    </row>
    <row r="6959" spans="1:16" ht="12.95" customHeight="1">
      <c r="A6959" s="168"/>
      <c r="B6959" s="168"/>
      <c r="C6959" s="532"/>
      <c r="D6959" s="168"/>
      <c r="E6959" s="168"/>
      <c r="F6959" s="168"/>
      <c r="G6959" s="168"/>
      <c r="H6959" s="530"/>
      <c r="I6959" s="530"/>
      <c r="J6959" s="660"/>
      <c r="K6959" s="530"/>
      <c r="L6959" s="657"/>
      <c r="M6959" s="168"/>
      <c r="N6959" s="828"/>
      <c r="O6959" s="168"/>
      <c r="P6959" s="168"/>
    </row>
    <row r="6960" spans="1:16" ht="12.95" customHeight="1">
      <c r="A6960" s="168"/>
      <c r="B6960" s="168"/>
      <c r="C6960" s="532"/>
      <c r="D6960" s="168"/>
      <c r="E6960" s="168"/>
      <c r="F6960" s="168"/>
      <c r="G6960" s="168"/>
      <c r="H6960" s="530"/>
      <c r="I6960" s="530"/>
      <c r="J6960" s="660"/>
      <c r="K6960" s="530"/>
      <c r="L6960" s="657"/>
      <c r="M6960" s="168"/>
      <c r="N6960" s="828"/>
      <c r="O6960" s="168"/>
      <c r="P6960" s="168"/>
    </row>
    <row r="6961" spans="1:16" ht="12.95" customHeight="1">
      <c r="A6961" s="168"/>
      <c r="B6961" s="168"/>
      <c r="C6961" s="532"/>
      <c r="D6961" s="168"/>
      <c r="E6961" s="168"/>
      <c r="F6961" s="168"/>
      <c r="G6961" s="168"/>
      <c r="H6961" s="530"/>
      <c r="I6961" s="530"/>
      <c r="J6961" s="660"/>
      <c r="K6961" s="530"/>
      <c r="L6961" s="657"/>
      <c r="M6961" s="168"/>
      <c r="N6961" s="828"/>
      <c r="O6961" s="168"/>
      <c r="P6961" s="168"/>
    </row>
    <row r="6962" spans="1:16" ht="12.95" customHeight="1">
      <c r="A6962" s="168"/>
      <c r="B6962" s="168"/>
      <c r="C6962" s="532"/>
      <c r="D6962" s="168"/>
      <c r="E6962" s="168"/>
      <c r="F6962" s="168"/>
      <c r="G6962" s="168"/>
      <c r="H6962" s="530"/>
      <c r="I6962" s="530"/>
      <c r="J6962" s="660"/>
      <c r="K6962" s="530"/>
      <c r="L6962" s="657"/>
      <c r="M6962" s="168"/>
      <c r="N6962" s="828"/>
      <c r="O6962" s="168"/>
      <c r="P6962" s="168"/>
    </row>
    <row r="6963" spans="1:16" ht="12.95" customHeight="1">
      <c r="A6963" s="168"/>
      <c r="B6963" s="168"/>
      <c r="C6963" s="532"/>
      <c r="D6963" s="168"/>
      <c r="E6963" s="168"/>
      <c r="F6963" s="168"/>
      <c r="G6963" s="168"/>
      <c r="H6963" s="530"/>
      <c r="I6963" s="530"/>
      <c r="J6963" s="660"/>
      <c r="K6963" s="530"/>
      <c r="L6963" s="657"/>
      <c r="M6963" s="168"/>
      <c r="N6963" s="828"/>
      <c r="O6963" s="168"/>
      <c r="P6963" s="168"/>
    </row>
    <row r="6964" spans="1:16" ht="12.95" customHeight="1">
      <c r="A6964" s="168"/>
      <c r="B6964" s="168"/>
      <c r="C6964" s="532"/>
      <c r="D6964" s="168"/>
      <c r="E6964" s="168"/>
      <c r="F6964" s="168"/>
      <c r="G6964" s="168"/>
      <c r="H6964" s="530"/>
      <c r="I6964" s="530"/>
      <c r="J6964" s="660"/>
      <c r="K6964" s="530"/>
      <c r="L6964" s="657"/>
      <c r="M6964" s="168"/>
      <c r="N6964" s="828"/>
      <c r="O6964" s="168"/>
      <c r="P6964" s="168"/>
    </row>
    <row r="6965" spans="1:16" ht="12.95" customHeight="1">
      <c r="A6965" s="168"/>
      <c r="B6965" s="168"/>
      <c r="C6965" s="532"/>
      <c r="D6965" s="168"/>
      <c r="E6965" s="168"/>
      <c r="F6965" s="168"/>
      <c r="G6965" s="168"/>
      <c r="H6965" s="530"/>
      <c r="I6965" s="530"/>
      <c r="J6965" s="660"/>
      <c r="K6965" s="530"/>
      <c r="L6965" s="657"/>
      <c r="M6965" s="168"/>
      <c r="N6965" s="828"/>
      <c r="O6965" s="168"/>
      <c r="P6965" s="168"/>
    </row>
    <row r="6966" spans="1:16" ht="12.95" customHeight="1">
      <c r="A6966" s="168"/>
      <c r="B6966" s="168"/>
      <c r="C6966" s="532"/>
      <c r="D6966" s="168"/>
      <c r="E6966" s="168"/>
      <c r="F6966" s="168"/>
      <c r="G6966" s="168"/>
      <c r="H6966" s="530"/>
      <c r="I6966" s="530"/>
      <c r="J6966" s="660"/>
      <c r="K6966" s="530"/>
      <c r="L6966" s="657"/>
      <c r="M6966" s="168"/>
      <c r="N6966" s="828"/>
      <c r="O6966" s="168"/>
      <c r="P6966" s="168"/>
    </row>
    <row r="6967" spans="1:16" ht="12.95" customHeight="1">
      <c r="A6967" s="168"/>
      <c r="B6967" s="168"/>
      <c r="C6967" s="532"/>
      <c r="D6967" s="168"/>
      <c r="E6967" s="168"/>
      <c r="F6967" s="168"/>
      <c r="G6967" s="168"/>
      <c r="H6967" s="530"/>
      <c r="I6967" s="530"/>
      <c r="J6967" s="660"/>
      <c r="K6967" s="530"/>
      <c r="L6967" s="657"/>
      <c r="M6967" s="168"/>
      <c r="N6967" s="828"/>
      <c r="O6967" s="168"/>
      <c r="P6967" s="168"/>
    </row>
    <row r="6968" spans="1:16" ht="12.95" customHeight="1">
      <c r="A6968" s="168"/>
      <c r="B6968" s="168"/>
      <c r="C6968" s="532"/>
      <c r="D6968" s="168"/>
      <c r="E6968" s="168"/>
      <c r="F6968" s="168"/>
      <c r="G6968" s="168"/>
      <c r="H6968" s="530"/>
      <c r="I6968" s="530"/>
      <c r="J6968" s="660"/>
      <c r="K6968" s="530"/>
      <c r="L6968" s="657"/>
      <c r="M6968" s="168"/>
      <c r="N6968" s="828"/>
      <c r="O6968" s="168"/>
      <c r="P6968" s="168"/>
    </row>
    <row r="6969" spans="1:16" ht="12.95" customHeight="1">
      <c r="A6969" s="168"/>
      <c r="B6969" s="168"/>
      <c r="C6969" s="532"/>
      <c r="D6969" s="168"/>
      <c r="E6969" s="168"/>
      <c r="F6969" s="168"/>
      <c r="G6969" s="168"/>
      <c r="H6969" s="530"/>
      <c r="I6969" s="530"/>
      <c r="J6969" s="660"/>
      <c r="K6969" s="530"/>
      <c r="L6969" s="657"/>
      <c r="M6969" s="168"/>
      <c r="N6969" s="828"/>
      <c r="O6969" s="168"/>
      <c r="P6969" s="168"/>
    </row>
    <row r="6970" spans="1:16" ht="12.95" customHeight="1">
      <c r="A6970" s="168"/>
      <c r="B6970" s="168"/>
      <c r="C6970" s="532"/>
      <c r="D6970" s="168"/>
      <c r="E6970" s="168"/>
      <c r="F6970" s="168"/>
      <c r="G6970" s="168"/>
      <c r="H6970" s="530"/>
      <c r="I6970" s="530"/>
      <c r="J6970" s="660"/>
      <c r="K6970" s="530"/>
      <c r="L6970" s="657"/>
      <c r="M6970" s="168"/>
      <c r="N6970" s="828"/>
      <c r="O6970" s="168"/>
      <c r="P6970" s="168"/>
    </row>
    <row r="6971" spans="1:16" ht="12.95" customHeight="1">
      <c r="A6971" s="168"/>
      <c r="B6971" s="168"/>
      <c r="C6971" s="532"/>
      <c r="D6971" s="168"/>
      <c r="E6971" s="168"/>
      <c r="F6971" s="168"/>
      <c r="G6971" s="168"/>
      <c r="H6971" s="530"/>
      <c r="I6971" s="530"/>
      <c r="J6971" s="660"/>
      <c r="K6971" s="530"/>
      <c r="L6971" s="657"/>
      <c r="M6971" s="168"/>
      <c r="N6971" s="828"/>
      <c r="O6971" s="168"/>
      <c r="P6971" s="168"/>
    </row>
    <row r="6972" spans="1:16" ht="12.95" customHeight="1">
      <c r="A6972" s="168"/>
      <c r="B6972" s="168"/>
      <c r="C6972" s="532"/>
      <c r="D6972" s="168"/>
      <c r="E6972" s="168"/>
      <c r="F6972" s="168"/>
      <c r="G6972" s="168"/>
      <c r="H6972" s="530"/>
      <c r="I6972" s="530"/>
      <c r="J6972" s="660"/>
      <c r="K6972" s="530"/>
      <c r="L6972" s="657"/>
      <c r="M6972" s="168"/>
      <c r="N6972" s="828"/>
      <c r="O6972" s="168"/>
      <c r="P6972" s="168"/>
    </row>
    <row r="6973" spans="1:16" ht="12.95" customHeight="1">
      <c r="A6973" s="168"/>
      <c r="B6973" s="168"/>
      <c r="C6973" s="532"/>
      <c r="D6973" s="168"/>
      <c r="E6973" s="168"/>
      <c r="F6973" s="168"/>
      <c r="G6973" s="168"/>
      <c r="H6973" s="530"/>
      <c r="I6973" s="530"/>
      <c r="J6973" s="660"/>
      <c r="K6973" s="530"/>
      <c r="L6973" s="657"/>
      <c r="M6973" s="168"/>
      <c r="N6973" s="828"/>
      <c r="O6973" s="168"/>
      <c r="P6973" s="168"/>
    </row>
    <row r="6974" spans="1:16" ht="12.95" customHeight="1">
      <c r="A6974" s="168"/>
      <c r="B6974" s="168"/>
      <c r="C6974" s="532"/>
      <c r="D6974" s="168"/>
      <c r="E6974" s="168"/>
      <c r="F6974" s="168"/>
      <c r="G6974" s="168"/>
      <c r="H6974" s="530"/>
      <c r="I6974" s="530"/>
      <c r="J6974" s="660"/>
      <c r="K6974" s="530"/>
      <c r="L6974" s="657"/>
      <c r="M6974" s="168"/>
      <c r="N6974" s="828"/>
      <c r="O6974" s="168"/>
      <c r="P6974" s="168"/>
    </row>
    <row r="6975" spans="1:16" ht="12.95" customHeight="1">
      <c r="A6975" s="168"/>
      <c r="B6975" s="168"/>
      <c r="C6975" s="532"/>
      <c r="D6975" s="168"/>
      <c r="E6975" s="168"/>
      <c r="F6975" s="168"/>
      <c r="G6975" s="168"/>
      <c r="H6975" s="530"/>
      <c r="I6975" s="530"/>
      <c r="J6975" s="660"/>
      <c r="K6975" s="530"/>
      <c r="L6975" s="657"/>
      <c r="M6975" s="168"/>
      <c r="N6975" s="828"/>
      <c r="O6975" s="168"/>
      <c r="P6975" s="168"/>
    </row>
    <row r="6976" spans="1:16" ht="12.95" customHeight="1">
      <c r="A6976" s="168"/>
      <c r="B6976" s="168"/>
      <c r="C6976" s="532"/>
      <c r="D6976" s="168"/>
      <c r="E6976" s="168"/>
      <c r="F6976" s="168"/>
      <c r="G6976" s="168"/>
      <c r="H6976" s="530"/>
      <c r="I6976" s="530"/>
      <c r="J6976" s="660"/>
      <c r="K6976" s="530"/>
      <c r="L6976" s="657"/>
      <c r="M6976" s="168"/>
      <c r="N6976" s="828"/>
      <c r="O6976" s="168"/>
      <c r="P6976" s="168"/>
    </row>
    <row r="6977" spans="1:16" ht="12.95" customHeight="1">
      <c r="A6977" s="168"/>
      <c r="B6977" s="168"/>
      <c r="C6977" s="532"/>
      <c r="D6977" s="168"/>
      <c r="E6977" s="168"/>
      <c r="F6977" s="168"/>
      <c r="G6977" s="168"/>
      <c r="H6977" s="530"/>
      <c r="I6977" s="530"/>
      <c r="J6977" s="660"/>
      <c r="K6977" s="530"/>
      <c r="L6977" s="657"/>
      <c r="M6977" s="168"/>
      <c r="N6977" s="828"/>
      <c r="O6977" s="168"/>
      <c r="P6977" s="168"/>
    </row>
    <row r="6978" spans="1:16" ht="12.95" customHeight="1">
      <c r="A6978" s="168"/>
      <c r="B6978" s="168"/>
      <c r="C6978" s="532"/>
      <c r="D6978" s="168"/>
      <c r="E6978" s="168"/>
      <c r="F6978" s="168"/>
      <c r="G6978" s="168"/>
      <c r="H6978" s="530"/>
      <c r="I6978" s="530"/>
      <c r="J6978" s="660"/>
      <c r="K6978" s="530"/>
      <c r="L6978" s="657"/>
      <c r="M6978" s="168"/>
      <c r="N6978" s="828"/>
      <c r="O6978" s="168"/>
      <c r="P6978" s="168"/>
    </row>
    <row r="6979" spans="1:16" ht="12.95" customHeight="1">
      <c r="A6979" s="168"/>
      <c r="B6979" s="168"/>
      <c r="C6979" s="532"/>
      <c r="D6979" s="168"/>
      <c r="E6979" s="168"/>
      <c r="F6979" s="168"/>
      <c r="G6979" s="168"/>
      <c r="H6979" s="530"/>
      <c r="I6979" s="530"/>
      <c r="J6979" s="660"/>
      <c r="K6979" s="530"/>
      <c r="L6979" s="657"/>
      <c r="M6979" s="168"/>
      <c r="N6979" s="828"/>
      <c r="O6979" s="168"/>
      <c r="P6979" s="168"/>
    </row>
    <row r="6980" spans="1:16" ht="12.95" customHeight="1">
      <c r="A6980" s="168"/>
      <c r="B6980" s="168"/>
      <c r="C6980" s="532"/>
      <c r="D6980" s="168"/>
      <c r="E6980" s="168"/>
      <c r="F6980" s="168"/>
      <c r="G6980" s="168"/>
      <c r="H6980" s="530"/>
      <c r="I6980" s="530"/>
      <c r="J6980" s="660"/>
      <c r="K6980" s="530"/>
      <c r="L6980" s="657"/>
      <c r="M6980" s="168"/>
      <c r="N6980" s="828"/>
      <c r="O6980" s="168"/>
      <c r="P6980" s="168"/>
    </row>
    <row r="6981" spans="1:16" ht="12.95" customHeight="1">
      <c r="A6981" s="168"/>
      <c r="B6981" s="168"/>
      <c r="C6981" s="532"/>
      <c r="D6981" s="168"/>
      <c r="E6981" s="168"/>
      <c r="F6981" s="168"/>
      <c r="G6981" s="168"/>
      <c r="H6981" s="530"/>
      <c r="I6981" s="530"/>
      <c r="J6981" s="660"/>
      <c r="K6981" s="530"/>
      <c r="L6981" s="657"/>
      <c r="M6981" s="168"/>
      <c r="N6981" s="828"/>
      <c r="O6981" s="168"/>
      <c r="P6981" s="168"/>
    </row>
    <row r="6982" spans="1:16" ht="12.95" customHeight="1">
      <c r="A6982" s="168"/>
      <c r="B6982" s="168"/>
      <c r="C6982" s="532"/>
      <c r="D6982" s="168"/>
      <c r="E6982" s="168"/>
      <c r="F6982" s="168"/>
      <c r="G6982" s="168"/>
      <c r="H6982" s="530"/>
      <c r="I6982" s="530"/>
      <c r="J6982" s="660"/>
      <c r="K6982" s="530"/>
      <c r="L6982" s="657"/>
      <c r="M6982" s="168"/>
      <c r="N6982" s="828"/>
      <c r="O6982" s="168"/>
      <c r="P6982" s="168"/>
    </row>
    <row r="6983" spans="1:16" ht="12.95" customHeight="1">
      <c r="A6983" s="168"/>
      <c r="B6983" s="168"/>
      <c r="C6983" s="532"/>
      <c r="D6983" s="168"/>
      <c r="E6983" s="168"/>
      <c r="F6983" s="168"/>
      <c r="G6983" s="168"/>
      <c r="H6983" s="530"/>
      <c r="I6983" s="530"/>
      <c r="J6983" s="660"/>
      <c r="K6983" s="530"/>
      <c r="L6983" s="657"/>
      <c r="M6983" s="168"/>
      <c r="N6983" s="828"/>
      <c r="O6983" s="168"/>
      <c r="P6983" s="168"/>
    </row>
    <row r="6984" spans="1:16" ht="12.95" customHeight="1">
      <c r="A6984" s="168"/>
      <c r="B6984" s="168"/>
      <c r="C6984" s="532"/>
      <c r="D6984" s="168"/>
      <c r="E6984" s="168"/>
      <c r="F6984" s="168"/>
      <c r="G6984" s="168"/>
      <c r="H6984" s="530"/>
      <c r="I6984" s="530"/>
      <c r="J6984" s="660"/>
      <c r="K6984" s="530"/>
      <c r="L6984" s="657"/>
      <c r="M6984" s="168"/>
      <c r="N6984" s="828"/>
      <c r="O6984" s="168"/>
      <c r="P6984" s="168"/>
    </row>
    <row r="6985" spans="1:16" ht="12.95" customHeight="1">
      <c r="A6985" s="168"/>
      <c r="B6985" s="168"/>
      <c r="C6985" s="532"/>
      <c r="D6985" s="168"/>
      <c r="E6985" s="168"/>
      <c r="F6985" s="168"/>
      <c r="G6985" s="168"/>
      <c r="H6985" s="530"/>
      <c r="I6985" s="530"/>
      <c r="J6985" s="660"/>
      <c r="K6985" s="530"/>
      <c r="L6985" s="657"/>
      <c r="M6985" s="168"/>
      <c r="N6985" s="828"/>
      <c r="O6985" s="168"/>
      <c r="P6985" s="168"/>
    </row>
    <row r="6986" spans="1:16" ht="12.95" customHeight="1">
      <c r="A6986" s="168"/>
      <c r="B6986" s="168"/>
      <c r="C6986" s="532"/>
      <c r="D6986" s="168"/>
      <c r="E6986" s="168"/>
      <c r="F6986" s="168"/>
      <c r="G6986" s="168"/>
      <c r="H6986" s="530"/>
      <c r="I6986" s="530"/>
      <c r="J6986" s="660"/>
      <c r="K6986" s="530"/>
      <c r="L6986" s="657"/>
      <c r="M6986" s="168"/>
      <c r="N6986" s="828"/>
      <c r="O6986" s="168"/>
      <c r="P6986" s="168"/>
    </row>
    <row r="6987" spans="1:16" ht="12.95" customHeight="1">
      <c r="A6987" s="168"/>
      <c r="B6987" s="168"/>
      <c r="C6987" s="532"/>
      <c r="D6987" s="168"/>
      <c r="E6987" s="168"/>
      <c r="F6987" s="168"/>
      <c r="G6987" s="168"/>
      <c r="H6987" s="530"/>
      <c r="I6987" s="530"/>
      <c r="J6987" s="660"/>
      <c r="K6987" s="530"/>
      <c r="L6987" s="657"/>
      <c r="M6987" s="168"/>
      <c r="N6987" s="828"/>
      <c r="O6987" s="168"/>
      <c r="P6987" s="168"/>
    </row>
    <row r="6988" spans="1:16" ht="12.95" customHeight="1">
      <c r="A6988" s="168"/>
      <c r="B6988" s="168"/>
      <c r="C6988" s="532"/>
      <c r="D6988" s="168"/>
      <c r="E6988" s="168"/>
      <c r="F6988" s="168"/>
      <c r="G6988" s="168"/>
      <c r="H6988" s="530"/>
      <c r="I6988" s="530"/>
      <c r="J6988" s="660"/>
      <c r="K6988" s="530"/>
      <c r="L6988" s="657"/>
      <c r="M6988" s="168"/>
      <c r="N6988" s="828"/>
      <c r="O6988" s="168"/>
      <c r="P6988" s="168"/>
    </row>
    <row r="6989" spans="1:16" ht="12.95" customHeight="1">
      <c r="A6989" s="168"/>
      <c r="B6989" s="168"/>
      <c r="C6989" s="532"/>
      <c r="D6989" s="168"/>
      <c r="E6989" s="168"/>
      <c r="F6989" s="168"/>
      <c r="G6989" s="168"/>
      <c r="H6989" s="530"/>
      <c r="I6989" s="530"/>
      <c r="J6989" s="660"/>
      <c r="K6989" s="530"/>
      <c r="L6989" s="657"/>
      <c r="M6989" s="168"/>
      <c r="N6989" s="828"/>
      <c r="O6989" s="168"/>
      <c r="P6989" s="168"/>
    </row>
    <row r="6990" spans="1:16" ht="12.95" customHeight="1">
      <c r="A6990" s="168"/>
      <c r="B6990" s="168"/>
      <c r="C6990" s="532"/>
      <c r="D6990" s="168"/>
      <c r="E6990" s="168"/>
      <c r="F6990" s="168"/>
      <c r="G6990" s="168"/>
      <c r="H6990" s="530"/>
      <c r="I6990" s="530"/>
      <c r="J6990" s="660"/>
      <c r="K6990" s="530"/>
      <c r="L6990" s="657"/>
      <c r="M6990" s="168"/>
      <c r="N6990" s="828"/>
      <c r="O6990" s="168"/>
      <c r="P6990" s="168"/>
    </row>
    <row r="6991" spans="1:16" ht="12.95" customHeight="1">
      <c r="A6991" s="168"/>
      <c r="B6991" s="168"/>
      <c r="C6991" s="532"/>
      <c r="D6991" s="168"/>
      <c r="E6991" s="168"/>
      <c r="F6991" s="168"/>
      <c r="G6991" s="168"/>
      <c r="H6991" s="530"/>
      <c r="I6991" s="530"/>
      <c r="J6991" s="660"/>
      <c r="K6991" s="530"/>
      <c r="L6991" s="657"/>
      <c r="M6991" s="168"/>
      <c r="N6991" s="828"/>
      <c r="O6991" s="168"/>
      <c r="P6991" s="168"/>
    </row>
    <row r="6992" spans="1:16" ht="12.95" customHeight="1">
      <c r="A6992" s="168"/>
      <c r="B6992" s="168"/>
      <c r="C6992" s="532"/>
      <c r="D6992" s="168"/>
      <c r="E6992" s="168"/>
      <c r="F6992" s="168"/>
      <c r="G6992" s="168"/>
      <c r="H6992" s="530"/>
      <c r="I6992" s="530"/>
      <c r="J6992" s="660"/>
      <c r="K6992" s="530"/>
      <c r="L6992" s="657"/>
      <c r="M6992" s="168"/>
      <c r="N6992" s="828"/>
      <c r="O6992" s="168"/>
      <c r="P6992" s="168"/>
    </row>
    <row r="6993" spans="1:16" ht="12.95" customHeight="1">
      <c r="A6993" s="168"/>
      <c r="B6993" s="168"/>
      <c r="C6993" s="532"/>
      <c r="D6993" s="168"/>
      <c r="E6993" s="168"/>
      <c r="F6993" s="168"/>
      <c r="G6993" s="168"/>
      <c r="H6993" s="530"/>
      <c r="I6993" s="530"/>
      <c r="J6993" s="660"/>
      <c r="K6993" s="530"/>
      <c r="L6993" s="657"/>
      <c r="M6993" s="168"/>
      <c r="N6993" s="828"/>
      <c r="O6993" s="168"/>
      <c r="P6993" s="168"/>
    </row>
    <row r="6994" spans="1:16" ht="12.95" customHeight="1">
      <c r="A6994" s="168"/>
      <c r="B6994" s="168"/>
      <c r="C6994" s="532"/>
      <c r="D6994" s="168"/>
      <c r="E6994" s="168"/>
      <c r="F6994" s="168"/>
      <c r="G6994" s="168"/>
      <c r="H6994" s="530"/>
      <c r="I6994" s="530"/>
      <c r="J6994" s="660"/>
      <c r="K6994" s="530"/>
      <c r="L6994" s="657"/>
      <c r="M6994" s="168"/>
      <c r="N6994" s="828"/>
      <c r="O6994" s="168"/>
      <c r="P6994" s="168"/>
    </row>
    <row r="6995" spans="1:16" ht="12.95" customHeight="1">
      <c r="A6995" s="168"/>
      <c r="B6995" s="168"/>
      <c r="C6995" s="532"/>
      <c r="D6995" s="168"/>
      <c r="E6995" s="168"/>
      <c r="F6995" s="168"/>
      <c r="G6995" s="168"/>
      <c r="H6995" s="530"/>
      <c r="I6995" s="530"/>
      <c r="J6995" s="660"/>
      <c r="K6995" s="530"/>
      <c r="L6995" s="657"/>
      <c r="M6995" s="168"/>
      <c r="N6995" s="828"/>
      <c r="O6995" s="168"/>
      <c r="P6995" s="168"/>
    </row>
    <row r="6996" spans="1:16" ht="12.95" customHeight="1">
      <c r="A6996" s="168"/>
      <c r="B6996" s="168"/>
      <c r="C6996" s="532"/>
      <c r="D6996" s="168"/>
      <c r="E6996" s="168"/>
      <c r="F6996" s="168"/>
      <c r="G6996" s="168"/>
      <c r="H6996" s="530"/>
      <c r="I6996" s="530"/>
      <c r="J6996" s="660"/>
      <c r="K6996" s="530"/>
      <c r="L6996" s="657"/>
      <c r="M6996" s="168"/>
      <c r="N6996" s="828"/>
      <c r="O6996" s="168"/>
      <c r="P6996" s="168"/>
    </row>
    <row r="6997" spans="1:16" ht="12.95" customHeight="1">
      <c r="A6997" s="168"/>
      <c r="B6997" s="168"/>
      <c r="C6997" s="532"/>
      <c r="D6997" s="168"/>
      <c r="E6997" s="168"/>
      <c r="F6997" s="168"/>
      <c r="G6997" s="168"/>
      <c r="H6997" s="530"/>
      <c r="I6997" s="530"/>
      <c r="J6997" s="660"/>
      <c r="K6997" s="530"/>
      <c r="L6997" s="657"/>
      <c r="M6997" s="168"/>
      <c r="N6997" s="828"/>
      <c r="O6997" s="168"/>
      <c r="P6997" s="168"/>
    </row>
    <row r="6998" spans="1:16" ht="12.95" customHeight="1">
      <c r="A6998" s="168"/>
      <c r="B6998" s="168"/>
      <c r="C6998" s="532"/>
      <c r="D6998" s="168"/>
      <c r="E6998" s="168"/>
      <c r="F6998" s="168"/>
      <c r="G6998" s="168"/>
      <c r="H6998" s="530"/>
      <c r="I6998" s="530"/>
      <c r="J6998" s="660"/>
      <c r="K6998" s="530"/>
      <c r="L6998" s="657"/>
      <c r="M6998" s="168"/>
      <c r="N6998" s="828"/>
      <c r="O6998" s="168"/>
      <c r="P6998" s="168"/>
    </row>
    <row r="6999" spans="1:16" ht="12.95" customHeight="1">
      <c r="A6999" s="168"/>
      <c r="B6999" s="168"/>
      <c r="C6999" s="532"/>
      <c r="D6999" s="168"/>
      <c r="E6999" s="168"/>
      <c r="F6999" s="168"/>
      <c r="G6999" s="168"/>
      <c r="H6999" s="530"/>
      <c r="I6999" s="530"/>
      <c r="J6999" s="660"/>
      <c r="K6999" s="530"/>
      <c r="L6999" s="657"/>
      <c r="M6999" s="168"/>
      <c r="N6999" s="828"/>
      <c r="O6999" s="168"/>
      <c r="P6999" s="168"/>
    </row>
    <row r="7000" spans="1:16" ht="12.95" customHeight="1">
      <c r="A7000" s="168"/>
      <c r="B7000" s="168"/>
      <c r="C7000" s="532"/>
      <c r="D7000" s="168"/>
      <c r="E7000" s="168"/>
      <c r="F7000" s="168"/>
      <c r="G7000" s="168"/>
      <c r="H7000" s="530"/>
      <c r="I7000" s="530"/>
      <c r="J7000" s="660"/>
      <c r="K7000" s="530"/>
      <c r="L7000" s="657"/>
      <c r="M7000" s="168"/>
      <c r="N7000" s="828"/>
      <c r="O7000" s="168"/>
      <c r="P7000" s="168"/>
    </row>
    <row r="7001" spans="1:16" ht="12.95" customHeight="1">
      <c r="A7001" s="168"/>
      <c r="B7001" s="168"/>
      <c r="C7001" s="532"/>
      <c r="D7001" s="168"/>
      <c r="E7001" s="168"/>
      <c r="F7001" s="168"/>
      <c r="G7001" s="168"/>
      <c r="H7001" s="530"/>
      <c r="I7001" s="530"/>
      <c r="J7001" s="660"/>
      <c r="K7001" s="530"/>
      <c r="L7001" s="657"/>
      <c r="M7001" s="168"/>
      <c r="N7001" s="828"/>
      <c r="O7001" s="168"/>
      <c r="P7001" s="168"/>
    </row>
    <row r="7002" spans="1:16" ht="12.95" customHeight="1">
      <c r="A7002" s="168"/>
      <c r="B7002" s="168"/>
      <c r="C7002" s="532"/>
      <c r="D7002" s="168"/>
      <c r="E7002" s="168"/>
      <c r="F7002" s="168"/>
      <c r="G7002" s="168"/>
      <c r="H7002" s="530"/>
      <c r="I7002" s="530"/>
      <c r="J7002" s="660"/>
      <c r="K7002" s="530"/>
      <c r="L7002" s="657"/>
      <c r="M7002" s="168"/>
      <c r="N7002" s="828"/>
      <c r="O7002" s="168"/>
      <c r="P7002" s="168"/>
    </row>
    <row r="7003" spans="1:16" ht="12.95" customHeight="1">
      <c r="A7003" s="168"/>
      <c r="B7003" s="168"/>
      <c r="C7003" s="532"/>
      <c r="D7003" s="168"/>
      <c r="E7003" s="168"/>
      <c r="F7003" s="168"/>
      <c r="G7003" s="168"/>
      <c r="H7003" s="530"/>
      <c r="I7003" s="530"/>
      <c r="J7003" s="660"/>
      <c r="K7003" s="530"/>
      <c r="L7003" s="657"/>
      <c r="M7003" s="168"/>
      <c r="N7003" s="828"/>
      <c r="O7003" s="168"/>
      <c r="P7003" s="168"/>
    </row>
    <row r="7004" spans="1:16" ht="12.95" customHeight="1">
      <c r="A7004" s="168"/>
      <c r="B7004" s="168"/>
      <c r="C7004" s="532"/>
      <c r="D7004" s="168"/>
      <c r="E7004" s="168"/>
      <c r="F7004" s="168"/>
      <c r="G7004" s="168"/>
      <c r="H7004" s="530"/>
      <c r="I7004" s="530"/>
      <c r="J7004" s="660"/>
      <c r="K7004" s="530"/>
      <c r="L7004" s="657"/>
      <c r="M7004" s="168"/>
      <c r="N7004" s="828"/>
      <c r="O7004" s="168"/>
      <c r="P7004" s="168"/>
    </row>
    <row r="7005" spans="1:16" ht="12.95" customHeight="1">
      <c r="A7005" s="168"/>
      <c r="B7005" s="168"/>
      <c r="C7005" s="532"/>
      <c r="D7005" s="168"/>
      <c r="E7005" s="168"/>
      <c r="F7005" s="168"/>
      <c r="G7005" s="168"/>
      <c r="H7005" s="530"/>
      <c r="I7005" s="530"/>
      <c r="J7005" s="660"/>
      <c r="K7005" s="530"/>
      <c r="L7005" s="657"/>
      <c r="M7005" s="168"/>
      <c r="N7005" s="828"/>
      <c r="O7005" s="168"/>
      <c r="P7005" s="168"/>
    </row>
    <row r="7006" spans="1:16" ht="12.95" customHeight="1">
      <c r="A7006" s="168"/>
      <c r="B7006" s="168"/>
      <c r="C7006" s="532"/>
      <c r="D7006" s="168"/>
      <c r="E7006" s="168"/>
      <c r="F7006" s="168"/>
      <c r="G7006" s="168"/>
      <c r="H7006" s="530"/>
      <c r="I7006" s="530"/>
      <c r="J7006" s="660"/>
      <c r="K7006" s="530"/>
      <c r="L7006" s="657"/>
      <c r="M7006" s="168"/>
      <c r="N7006" s="828"/>
      <c r="O7006" s="168"/>
      <c r="P7006" s="168"/>
    </row>
    <row r="7007" spans="1:16" ht="12.95" customHeight="1">
      <c r="A7007" s="168"/>
      <c r="B7007" s="168"/>
      <c r="C7007" s="532"/>
      <c r="D7007" s="168"/>
      <c r="E7007" s="168"/>
      <c r="F7007" s="168"/>
      <c r="G7007" s="168"/>
      <c r="H7007" s="530"/>
      <c r="I7007" s="530"/>
      <c r="J7007" s="660"/>
      <c r="K7007" s="530"/>
      <c r="L7007" s="657"/>
      <c r="M7007" s="168"/>
      <c r="N7007" s="828"/>
      <c r="O7007" s="168"/>
      <c r="P7007" s="168"/>
    </row>
    <row r="7008" spans="1:16" ht="12.95" customHeight="1">
      <c r="A7008" s="168"/>
      <c r="B7008" s="168"/>
      <c r="C7008" s="532"/>
      <c r="D7008" s="168"/>
      <c r="E7008" s="168"/>
      <c r="F7008" s="168"/>
      <c r="G7008" s="168"/>
      <c r="H7008" s="530"/>
      <c r="I7008" s="530"/>
      <c r="J7008" s="660"/>
      <c r="K7008" s="530"/>
      <c r="L7008" s="657"/>
      <c r="M7008" s="168"/>
      <c r="N7008" s="828"/>
      <c r="O7008" s="168"/>
      <c r="P7008" s="168"/>
    </row>
    <row r="7009" spans="1:16" ht="12.95" customHeight="1">
      <c r="A7009" s="168"/>
      <c r="B7009" s="168"/>
      <c r="C7009" s="532"/>
      <c r="D7009" s="168"/>
      <c r="E7009" s="168"/>
      <c r="F7009" s="168"/>
      <c r="G7009" s="168"/>
      <c r="H7009" s="530"/>
      <c r="I7009" s="530"/>
      <c r="J7009" s="660"/>
      <c r="K7009" s="530"/>
      <c r="L7009" s="657"/>
      <c r="M7009" s="168"/>
      <c r="N7009" s="828"/>
      <c r="O7009" s="168"/>
      <c r="P7009" s="168"/>
    </row>
    <row r="7010" spans="1:16" ht="12.95" customHeight="1">
      <c r="A7010" s="168"/>
      <c r="B7010" s="168"/>
      <c r="C7010" s="532"/>
      <c r="D7010" s="168"/>
      <c r="E7010" s="168"/>
      <c r="F7010" s="168"/>
      <c r="G7010" s="168"/>
      <c r="H7010" s="530"/>
      <c r="I7010" s="530"/>
      <c r="J7010" s="660"/>
      <c r="K7010" s="530"/>
      <c r="L7010" s="658"/>
      <c r="M7010" s="168"/>
      <c r="N7010" s="828"/>
      <c r="O7010" s="168"/>
      <c r="P7010" s="168"/>
    </row>
    <row r="63492" spans="7:7" ht="12.95" customHeight="1">
      <c r="G63492" t="s">
        <v>58</v>
      </c>
    </row>
    <row r="63493" spans="7:7" ht="12.95" customHeight="1">
      <c r="G63493" t="s">
        <v>17</v>
      </c>
    </row>
  </sheetData>
  <sheetProtection selectLockedCells="1" selectUnlockedCells="1"/>
  <autoFilter ref="A1:N2748">
    <filterColumn colId="10"/>
  </autoFilter>
  <conditionalFormatting sqref="H1426">
    <cfRule type="expression" dxfId="8" priority="3">
      <formula>$Q1426</formula>
    </cfRule>
    <cfRule type="expression" dxfId="7" priority="4">
      <formula>$O1426</formula>
    </cfRule>
  </conditionalFormatting>
  <conditionalFormatting sqref="H1426">
    <cfRule type="expression" dxfId="6" priority="2">
      <formula>$Q1426</formula>
    </cfRule>
  </conditionalFormatting>
  <conditionalFormatting sqref="H1426">
    <cfRule type="expression" dxfId="5" priority="1">
      <formula>$V1426</formula>
    </cfRule>
  </conditionalFormatting>
  <printOptions horizontalCentered="1"/>
  <pageMargins left="0" right="0" top="1" bottom="0" header="0.51180555555555551" footer="0.51180555555555551"/>
  <pageSetup paperSize="9" firstPageNumber="0" orientation="portrait" horizontalDpi="300" verticalDpi="300" r:id="rId1"/>
  <headerFooter alignWithMargins="0"/>
  <colBreaks count="2" manualBreakCount="2">
    <brk id="15" max="1048575" man="1"/>
    <brk id="16" max="1048575" man="1"/>
  </colBreaks>
  <legacyDrawing r:id="rId2"/>
  <controls>
    <control shapeId="7197" r:id="rId3" name="CommandButton3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 filterMode="1"/>
  <dimension ref="A1:Q264"/>
  <sheetViews>
    <sheetView workbookViewId="0">
      <selection activeCell="C255" sqref="C255"/>
    </sheetView>
  </sheetViews>
  <sheetFormatPr defaultRowHeight="12.75"/>
  <cols>
    <col min="1" max="1" width="34.28515625" bestFit="1" customWidth="1"/>
    <col min="2" max="2" width="15.28515625" bestFit="1" customWidth="1"/>
    <col min="3" max="3" width="36.5703125" bestFit="1" customWidth="1"/>
    <col min="4" max="4" width="43" bestFit="1" customWidth="1"/>
    <col min="5" max="5" width="30.85546875" bestFit="1" customWidth="1"/>
    <col min="6" max="6" width="23.7109375" bestFit="1" customWidth="1"/>
    <col min="7" max="7" width="15.28515625" bestFit="1" customWidth="1"/>
    <col min="8" max="8" width="36.5703125" bestFit="1" customWidth="1"/>
    <col min="9" max="9" width="43" bestFit="1" customWidth="1"/>
    <col min="10" max="10" width="30.85546875" bestFit="1" customWidth="1"/>
    <col min="11" max="11" width="23.7109375" bestFit="1" customWidth="1"/>
    <col min="13" max="13" width="15.140625" bestFit="1" customWidth="1"/>
    <col min="14" max="14" width="83.140625" bestFit="1" customWidth="1"/>
    <col min="16" max="16" width="14.28515625" customWidth="1"/>
    <col min="17" max="17" width="21" customWidth="1"/>
    <col min="18" max="18" width="34.28515625" customWidth="1"/>
  </cols>
  <sheetData>
    <row r="1" spans="1:17">
      <c r="A1" t="s">
        <v>10359</v>
      </c>
      <c r="B1" t="s">
        <v>10360</v>
      </c>
      <c r="C1" t="s">
        <v>10361</v>
      </c>
      <c r="D1" t="s">
        <v>10362</v>
      </c>
      <c r="E1" t="s">
        <v>10363</v>
      </c>
      <c r="F1" t="s">
        <v>10364</v>
      </c>
    </row>
    <row r="2" spans="1:17" ht="15" hidden="1">
      <c r="A2" t="s">
        <v>9121</v>
      </c>
      <c r="B2" t="s">
        <v>428</v>
      </c>
      <c r="C2" t="str">
        <f>VLOOKUP(B2,$G$4:$K$22,2,FALSE)</f>
        <v>Shell Tankers Singapore Ltd</v>
      </c>
      <c r="D2" t="str">
        <f>VLOOKUP(B2,$G$4:$K$22,3,FALSE)</f>
        <v xml:space="preserve">The Metropolis Tower 1, </v>
      </c>
      <c r="E2" t="str">
        <f>VLOOKUP(B2,$G$4:$K$22,4,FALSE)</f>
        <v xml:space="preserve">9 North Buona Vista Drive, #07-01, </v>
      </c>
      <c r="F2" t="str">
        <f>VLOOKUP(B2,$G$4:$K$22,5,FALSE)</f>
        <v xml:space="preserve">Singapore, 138588 </v>
      </c>
      <c r="M2" s="1527" t="s">
        <v>9124</v>
      </c>
      <c r="N2" s="590" t="s">
        <v>9125</v>
      </c>
      <c r="P2" s="1529" t="s">
        <v>7795</v>
      </c>
      <c r="Q2" s="1529" t="s">
        <v>9354</v>
      </c>
    </row>
    <row r="3" spans="1:17" ht="15" hidden="1" thickBot="1">
      <c r="A3" t="s">
        <v>9122</v>
      </c>
      <c r="B3" t="s">
        <v>428</v>
      </c>
      <c r="C3" t="str">
        <f t="shared" ref="C3:C66" si="0">VLOOKUP(B3,$G$4:$K$22,2,FALSE)</f>
        <v>Shell Tankers Singapore Ltd</v>
      </c>
      <c r="D3" t="str">
        <f t="shared" ref="D3:D15" si="1">VLOOKUP(B3,$G$4:$K$22,3,FALSE)</f>
        <v xml:space="preserve">The Metropolis Tower 1, </v>
      </c>
      <c r="E3" t="str">
        <f t="shared" ref="E3:E15" si="2">VLOOKUP(B3,$G$4:$K$22,4,FALSE)</f>
        <v xml:space="preserve">9 North Buona Vista Drive, #07-01, </v>
      </c>
      <c r="F3" t="str">
        <f t="shared" ref="F3:F15" si="3">VLOOKUP(B3,$G$4:$K$22,5,FALSE)</f>
        <v xml:space="preserve">Singapore, 138588 </v>
      </c>
      <c r="M3" s="1528"/>
      <c r="N3" s="591" t="s">
        <v>9313</v>
      </c>
      <c r="P3" s="1530"/>
      <c r="Q3" s="1530"/>
    </row>
    <row r="4" spans="1:17" ht="15" hidden="1">
      <c r="A4" t="s">
        <v>9123</v>
      </c>
      <c r="B4" t="s">
        <v>428</v>
      </c>
      <c r="C4" t="str">
        <f t="shared" si="0"/>
        <v>Shell Tankers Singapore Ltd</v>
      </c>
      <c r="D4" t="str">
        <f t="shared" si="1"/>
        <v xml:space="preserve">The Metropolis Tower 1, </v>
      </c>
      <c r="E4" t="str">
        <f t="shared" si="2"/>
        <v xml:space="preserve">9 North Buona Vista Drive, #07-01, </v>
      </c>
      <c r="F4" t="str">
        <f t="shared" si="3"/>
        <v xml:space="preserve">Singapore, 138588 </v>
      </c>
      <c r="G4" t="s">
        <v>9124</v>
      </c>
      <c r="H4" t="s">
        <v>9125</v>
      </c>
      <c r="I4" t="s">
        <v>9126</v>
      </c>
      <c r="J4" t="s">
        <v>3080</v>
      </c>
      <c r="K4" t="s">
        <v>9314</v>
      </c>
      <c r="M4" s="1527" t="s">
        <v>9128</v>
      </c>
      <c r="N4" s="592" t="s">
        <v>9129</v>
      </c>
      <c r="P4" s="1531" t="s">
        <v>7792</v>
      </c>
      <c r="Q4" s="1531" t="s">
        <v>9355</v>
      </c>
    </row>
    <row r="5" spans="1:17" ht="15.75" hidden="1" thickBot="1">
      <c r="A5" t="s">
        <v>9127</v>
      </c>
      <c r="B5" t="s">
        <v>428</v>
      </c>
      <c r="C5" t="str">
        <f t="shared" si="0"/>
        <v>Shell Tankers Singapore Ltd</v>
      </c>
      <c r="D5" t="str">
        <f t="shared" si="1"/>
        <v xml:space="preserve">The Metropolis Tower 1, </v>
      </c>
      <c r="E5" t="str">
        <f t="shared" si="2"/>
        <v xml:space="preserve">9 North Buona Vista Drive, #07-01, </v>
      </c>
      <c r="F5" t="str">
        <f t="shared" si="3"/>
        <v xml:space="preserve">Singapore, 138588 </v>
      </c>
      <c r="G5" t="s">
        <v>9128</v>
      </c>
      <c r="H5" t="s">
        <v>9129</v>
      </c>
      <c r="I5" t="s">
        <v>9130</v>
      </c>
      <c r="J5" t="s">
        <v>9315</v>
      </c>
      <c r="K5" t="s">
        <v>9316</v>
      </c>
      <c r="M5" s="1528"/>
      <c r="N5" s="593" t="s">
        <v>9317</v>
      </c>
      <c r="P5" s="1530"/>
      <c r="Q5" s="1530"/>
    </row>
    <row r="6" spans="1:17" ht="15" hidden="1">
      <c r="A6" t="s">
        <v>9131</v>
      </c>
      <c r="B6" t="s">
        <v>428</v>
      </c>
      <c r="C6" t="str">
        <f t="shared" si="0"/>
        <v>Shell Tankers Singapore Ltd</v>
      </c>
      <c r="D6" t="str">
        <f t="shared" si="1"/>
        <v xml:space="preserve">The Metropolis Tower 1, </v>
      </c>
      <c r="E6" t="str">
        <f t="shared" si="2"/>
        <v xml:space="preserve">9 North Buona Vista Drive, #07-01, </v>
      </c>
      <c r="F6" t="str">
        <f t="shared" si="3"/>
        <v xml:space="preserve">Singapore, 138588 </v>
      </c>
      <c r="G6" t="s">
        <v>9132</v>
      </c>
      <c r="H6" t="s">
        <v>9129</v>
      </c>
      <c r="I6" t="s">
        <v>9130</v>
      </c>
      <c r="J6" t="s">
        <v>9315</v>
      </c>
      <c r="K6" t="s">
        <v>9316</v>
      </c>
      <c r="M6" s="1525" t="s">
        <v>9132</v>
      </c>
      <c r="N6" s="592" t="s">
        <v>9129</v>
      </c>
      <c r="P6" s="1531" t="s">
        <v>7411</v>
      </c>
      <c r="Q6" s="1531" t="s">
        <v>9355</v>
      </c>
    </row>
    <row r="7" spans="1:17" ht="15.75" hidden="1" thickBot="1">
      <c r="A7" t="s">
        <v>9133</v>
      </c>
      <c r="B7" t="s">
        <v>9134</v>
      </c>
      <c r="C7" t="str">
        <f t="shared" si="0"/>
        <v>Brazil Shipping Limited</v>
      </c>
      <c r="D7" t="str">
        <f t="shared" si="1"/>
        <v>Shell Centre, London</v>
      </c>
      <c r="E7" t="str">
        <f t="shared" si="2"/>
        <v>SE1 7NA United Kingdom</v>
      </c>
      <c r="F7" t="str">
        <f t="shared" si="3"/>
        <v>UK</v>
      </c>
      <c r="G7" t="s">
        <v>9135</v>
      </c>
      <c r="H7" t="s">
        <v>9129</v>
      </c>
      <c r="I7" t="s">
        <v>9130</v>
      </c>
      <c r="J7" t="s">
        <v>9315</v>
      </c>
      <c r="K7" t="s">
        <v>9316</v>
      </c>
      <c r="M7" s="1526"/>
      <c r="N7" s="593" t="s">
        <v>9317</v>
      </c>
      <c r="P7" s="1530"/>
      <c r="Q7" s="1530"/>
    </row>
    <row r="8" spans="1:17" ht="15" hidden="1">
      <c r="A8" t="s">
        <v>9136</v>
      </c>
      <c r="B8" t="s">
        <v>9134</v>
      </c>
      <c r="C8" t="str">
        <f t="shared" si="0"/>
        <v>Brazil Shipping Limited</v>
      </c>
      <c r="D8" t="str">
        <f t="shared" si="1"/>
        <v>Shell Centre, London</v>
      </c>
      <c r="E8" t="str">
        <f t="shared" si="2"/>
        <v>SE1 7NA United Kingdom</v>
      </c>
      <c r="F8" t="str">
        <f t="shared" si="3"/>
        <v>UK</v>
      </c>
      <c r="G8" t="s">
        <v>9137</v>
      </c>
      <c r="H8" t="s">
        <v>1537</v>
      </c>
      <c r="I8" t="s">
        <v>2298</v>
      </c>
      <c r="J8" s="635" t="s">
        <v>9577</v>
      </c>
      <c r="K8" s="635" t="s">
        <v>9578</v>
      </c>
      <c r="M8" s="1525" t="s">
        <v>9135</v>
      </c>
      <c r="N8" s="592" t="s">
        <v>9129</v>
      </c>
      <c r="P8" s="1531" t="s">
        <v>4094</v>
      </c>
      <c r="Q8" s="1531" t="s">
        <v>9354</v>
      </c>
    </row>
    <row r="9" spans="1:17" ht="15.75" hidden="1" thickBot="1">
      <c r="A9" t="s">
        <v>9138</v>
      </c>
      <c r="B9" t="s">
        <v>9134</v>
      </c>
      <c r="C9" t="str">
        <f t="shared" si="0"/>
        <v>Brazil Shipping Limited</v>
      </c>
      <c r="D9" t="str">
        <f t="shared" si="1"/>
        <v>Shell Centre, London</v>
      </c>
      <c r="E9" t="str">
        <f t="shared" si="2"/>
        <v>SE1 7NA United Kingdom</v>
      </c>
      <c r="F9" t="str">
        <f t="shared" si="3"/>
        <v>UK</v>
      </c>
      <c r="G9" t="s">
        <v>9139</v>
      </c>
      <c r="H9" t="s">
        <v>1537</v>
      </c>
      <c r="I9" t="s">
        <v>2298</v>
      </c>
      <c r="J9" s="635" t="s">
        <v>9577</v>
      </c>
      <c r="K9" s="635" t="s">
        <v>9578</v>
      </c>
      <c r="M9" s="1526"/>
      <c r="N9" s="592" t="s">
        <v>9317</v>
      </c>
      <c r="P9" s="1530"/>
      <c r="Q9" s="1530"/>
    </row>
    <row r="10" spans="1:17" ht="15" hidden="1">
      <c r="A10" t="s">
        <v>9140</v>
      </c>
      <c r="B10" t="s">
        <v>9134</v>
      </c>
      <c r="C10" t="str">
        <f t="shared" si="0"/>
        <v>Brazil Shipping Limited</v>
      </c>
      <c r="D10" t="str">
        <f t="shared" si="1"/>
        <v>Shell Centre, London</v>
      </c>
      <c r="E10" t="str">
        <f t="shared" si="2"/>
        <v>SE1 7NA United Kingdom</v>
      </c>
      <c r="F10" t="str">
        <f t="shared" si="3"/>
        <v>UK</v>
      </c>
      <c r="G10" t="s">
        <v>9141</v>
      </c>
      <c r="H10" t="s">
        <v>1537</v>
      </c>
      <c r="I10" t="s">
        <v>2298</v>
      </c>
      <c r="J10" s="635" t="s">
        <v>9577</v>
      </c>
      <c r="K10" s="635" t="s">
        <v>9578</v>
      </c>
      <c r="M10" s="1525" t="s">
        <v>9137</v>
      </c>
      <c r="N10" s="590" t="s">
        <v>9318</v>
      </c>
      <c r="P10" s="1531" t="s">
        <v>8228</v>
      </c>
      <c r="Q10" s="1531" t="s">
        <v>9354</v>
      </c>
    </row>
    <row r="11" spans="1:17" ht="15.75" hidden="1" thickBot="1">
      <c r="A11" t="s">
        <v>9142</v>
      </c>
      <c r="B11" t="s">
        <v>9134</v>
      </c>
      <c r="C11" t="str">
        <f t="shared" si="0"/>
        <v>Brazil Shipping Limited</v>
      </c>
      <c r="D11" t="str">
        <f t="shared" si="1"/>
        <v>Shell Centre, London</v>
      </c>
      <c r="E11" t="str">
        <f t="shared" si="2"/>
        <v>SE1 7NA United Kingdom</v>
      </c>
      <c r="F11" t="str">
        <f t="shared" si="3"/>
        <v>UK</v>
      </c>
      <c r="G11" t="s">
        <v>428</v>
      </c>
      <c r="H11" t="s">
        <v>9129</v>
      </c>
      <c r="I11" t="s">
        <v>9130</v>
      </c>
      <c r="J11" t="s">
        <v>9315</v>
      </c>
      <c r="K11" t="s">
        <v>9316</v>
      </c>
      <c r="M11" s="1526"/>
      <c r="N11" s="593" t="s">
        <v>9319</v>
      </c>
      <c r="P11" s="1530"/>
      <c r="Q11" s="1530"/>
    </row>
    <row r="12" spans="1:17" ht="15" hidden="1">
      <c r="A12" t="s">
        <v>9143</v>
      </c>
      <c r="B12" t="s">
        <v>9134</v>
      </c>
      <c r="C12" t="str">
        <f t="shared" si="0"/>
        <v>Brazil Shipping Limited</v>
      </c>
      <c r="D12" t="str">
        <f t="shared" si="1"/>
        <v>Shell Centre, London</v>
      </c>
      <c r="E12" t="str">
        <f t="shared" si="2"/>
        <v>SE1 7NA United Kingdom</v>
      </c>
      <c r="F12" t="str">
        <f t="shared" si="3"/>
        <v>UK</v>
      </c>
      <c r="G12" t="s">
        <v>9144</v>
      </c>
      <c r="H12" t="s">
        <v>9145</v>
      </c>
      <c r="I12" t="s">
        <v>9146</v>
      </c>
      <c r="J12" t="s">
        <v>9315</v>
      </c>
      <c r="K12" t="s">
        <v>9316</v>
      </c>
      <c r="M12" s="1525" t="s">
        <v>9139</v>
      </c>
      <c r="N12" s="592" t="s">
        <v>9318</v>
      </c>
      <c r="P12" s="1531" t="s">
        <v>8390</v>
      </c>
      <c r="Q12" s="1531" t="s">
        <v>9354</v>
      </c>
    </row>
    <row r="13" spans="1:17" ht="15.75" hidden="1" thickBot="1">
      <c r="A13" t="s">
        <v>9147</v>
      </c>
      <c r="B13" t="s">
        <v>9134</v>
      </c>
      <c r="C13" t="str">
        <f t="shared" si="0"/>
        <v>Brazil Shipping Limited</v>
      </c>
      <c r="D13" t="str">
        <f t="shared" si="1"/>
        <v>Shell Centre, London</v>
      </c>
      <c r="E13" t="str">
        <f t="shared" si="2"/>
        <v>SE1 7NA United Kingdom</v>
      </c>
      <c r="F13" t="str">
        <f t="shared" si="3"/>
        <v>UK</v>
      </c>
      <c r="G13" t="s">
        <v>9148</v>
      </c>
      <c r="H13" t="s">
        <v>9149</v>
      </c>
      <c r="I13" t="s">
        <v>9150</v>
      </c>
      <c r="J13" t="s">
        <v>9320</v>
      </c>
      <c r="K13" t="s">
        <v>9321</v>
      </c>
      <c r="M13" s="1526"/>
      <c r="N13" s="593" t="s">
        <v>9319</v>
      </c>
      <c r="P13" s="1530"/>
      <c r="Q13" s="1530"/>
    </row>
    <row r="14" spans="1:17" ht="15" hidden="1">
      <c r="A14" t="s">
        <v>9151</v>
      </c>
      <c r="B14" t="s">
        <v>9152</v>
      </c>
      <c r="C14" t="str">
        <f t="shared" si="0"/>
        <v>Brazil Shipping Limited</v>
      </c>
      <c r="D14" t="str">
        <f t="shared" si="1"/>
        <v>Shell Centre, London</v>
      </c>
      <c r="E14" t="str">
        <f t="shared" si="2"/>
        <v>SE1 7NA United Kingdom</v>
      </c>
      <c r="F14">
        <f t="shared" si="3"/>
        <v>0</v>
      </c>
      <c r="G14" t="s">
        <v>9153</v>
      </c>
      <c r="H14" t="s">
        <v>1537</v>
      </c>
      <c r="I14" t="s">
        <v>2298</v>
      </c>
      <c r="J14" s="635" t="s">
        <v>9577</v>
      </c>
      <c r="K14" s="635" t="s">
        <v>9578</v>
      </c>
      <c r="M14" s="1525" t="s">
        <v>9141</v>
      </c>
      <c r="N14" s="592" t="s">
        <v>9318</v>
      </c>
      <c r="P14" s="1531" t="s">
        <v>8300</v>
      </c>
      <c r="Q14" s="1531" t="s">
        <v>9356</v>
      </c>
    </row>
    <row r="15" spans="1:17" ht="15.75" hidden="1" thickBot="1">
      <c r="A15" t="s">
        <v>9154</v>
      </c>
      <c r="B15" t="s">
        <v>9152</v>
      </c>
      <c r="C15" t="str">
        <f t="shared" si="0"/>
        <v>Brazil Shipping Limited</v>
      </c>
      <c r="D15" t="str">
        <f t="shared" si="1"/>
        <v>Shell Centre, London</v>
      </c>
      <c r="E15" t="str">
        <f t="shared" si="2"/>
        <v>SE1 7NA United Kingdom</v>
      </c>
      <c r="F15">
        <f t="shared" si="3"/>
        <v>0</v>
      </c>
      <c r="G15" t="s">
        <v>9155</v>
      </c>
      <c r="H15" t="s">
        <v>1537</v>
      </c>
      <c r="I15" t="s">
        <v>2298</v>
      </c>
      <c r="J15" s="635" t="s">
        <v>9577</v>
      </c>
      <c r="K15" s="635" t="s">
        <v>9578</v>
      </c>
      <c r="M15" s="1526"/>
      <c r="N15" s="593" t="s">
        <v>9319</v>
      </c>
      <c r="P15" s="1530"/>
      <c r="Q15" s="1530"/>
    </row>
    <row r="16" spans="1:17" ht="15" hidden="1">
      <c r="A16" t="s">
        <v>9156</v>
      </c>
      <c r="B16" t="s">
        <v>9152</v>
      </c>
      <c r="C16" t="str">
        <f t="shared" si="0"/>
        <v>Brazil Shipping Limited</v>
      </c>
      <c r="D16" t="str">
        <f t="shared" ref="D16:D79" si="4">VLOOKUP(B16,$G$4:$K$22,3,FALSE)</f>
        <v>Shell Centre, London</v>
      </c>
      <c r="E16" t="str">
        <f t="shared" ref="E16:E79" si="5">VLOOKUP(B16,$G$4:$K$22,4,FALSE)</f>
        <v>SE1 7NA United Kingdom</v>
      </c>
      <c r="F16">
        <f t="shared" ref="F16:F79" si="6">VLOOKUP(B16,$G$4:$K$22,5,FALSE)</f>
        <v>0</v>
      </c>
      <c r="G16" t="s">
        <v>9134</v>
      </c>
      <c r="H16" t="s">
        <v>9157</v>
      </c>
      <c r="I16" s="635" t="s">
        <v>9577</v>
      </c>
      <c r="J16" s="635" t="s">
        <v>9578</v>
      </c>
      <c r="K16" t="s">
        <v>479</v>
      </c>
      <c r="M16" s="1525" t="s">
        <v>428</v>
      </c>
      <c r="N16" s="592" t="s">
        <v>9129</v>
      </c>
      <c r="P16" s="1531" t="s">
        <v>7396</v>
      </c>
      <c r="Q16" s="1531" t="s">
        <v>9356</v>
      </c>
    </row>
    <row r="17" spans="1:17" ht="15.75" hidden="1" thickBot="1">
      <c r="A17" t="s">
        <v>9158</v>
      </c>
      <c r="B17" t="s">
        <v>9152</v>
      </c>
      <c r="C17" t="str">
        <f t="shared" si="0"/>
        <v>Brazil Shipping Limited</v>
      </c>
      <c r="D17" t="str">
        <f t="shared" si="4"/>
        <v>Shell Centre, London</v>
      </c>
      <c r="E17" t="str">
        <f t="shared" si="5"/>
        <v>SE1 7NA United Kingdom</v>
      </c>
      <c r="F17">
        <f t="shared" si="6"/>
        <v>0</v>
      </c>
      <c r="G17" s="586" t="s">
        <v>9159</v>
      </c>
      <c r="H17" t="s">
        <v>9129</v>
      </c>
      <c r="I17" t="s">
        <v>9130</v>
      </c>
      <c r="J17" t="s">
        <v>9315</v>
      </c>
      <c r="K17" t="s">
        <v>9316</v>
      </c>
      <c r="M17" s="1526"/>
      <c r="N17" s="593" t="s">
        <v>9317</v>
      </c>
      <c r="P17" s="1530"/>
      <c r="Q17" s="1530"/>
    </row>
    <row r="18" spans="1:17" ht="15" hidden="1">
      <c r="A18" t="s">
        <v>9160</v>
      </c>
      <c r="B18" t="s">
        <v>9152</v>
      </c>
      <c r="C18" t="str">
        <f t="shared" si="0"/>
        <v>Brazil Shipping Limited</v>
      </c>
      <c r="D18" t="str">
        <f t="shared" si="4"/>
        <v>Shell Centre, London</v>
      </c>
      <c r="E18" t="str">
        <f t="shared" si="5"/>
        <v>SE1 7NA United Kingdom</v>
      </c>
      <c r="F18">
        <f t="shared" si="6"/>
        <v>0</v>
      </c>
      <c r="G18" t="s">
        <v>9161</v>
      </c>
      <c r="H18" t="s">
        <v>1537</v>
      </c>
      <c r="I18" t="s">
        <v>2298</v>
      </c>
      <c r="J18" s="635" t="s">
        <v>9577</v>
      </c>
      <c r="K18" s="635" t="s">
        <v>9578</v>
      </c>
      <c r="M18" s="1525" t="s">
        <v>9144</v>
      </c>
      <c r="N18" s="592" t="s">
        <v>9322</v>
      </c>
      <c r="P18" s="1531" t="s">
        <v>3107</v>
      </c>
      <c r="Q18" s="1531" t="s">
        <v>9354</v>
      </c>
    </row>
    <row r="19" spans="1:17" ht="15.75" hidden="1" thickBot="1">
      <c r="A19" t="s">
        <v>9162</v>
      </c>
      <c r="B19" t="s">
        <v>9152</v>
      </c>
      <c r="C19" t="str">
        <f t="shared" si="0"/>
        <v>Brazil Shipping Limited</v>
      </c>
      <c r="D19" t="str">
        <f t="shared" si="4"/>
        <v>Shell Centre, London</v>
      </c>
      <c r="E19" t="str">
        <f t="shared" si="5"/>
        <v>SE1 7NA United Kingdom</v>
      </c>
      <c r="F19">
        <f t="shared" si="6"/>
        <v>0</v>
      </c>
      <c r="G19" t="s">
        <v>9163</v>
      </c>
      <c r="H19" t="s">
        <v>9164</v>
      </c>
      <c r="I19" t="s">
        <v>9165</v>
      </c>
      <c r="J19" t="s">
        <v>9323</v>
      </c>
      <c r="K19" t="s">
        <v>9324</v>
      </c>
      <c r="M19" s="1526"/>
      <c r="N19" s="593" t="s">
        <v>9317</v>
      </c>
      <c r="P19" s="1532"/>
      <c r="Q19" s="1532"/>
    </row>
    <row r="20" spans="1:17" ht="15" hidden="1">
      <c r="A20" t="s">
        <v>9166</v>
      </c>
      <c r="B20" t="s">
        <v>9152</v>
      </c>
      <c r="C20" t="str">
        <f t="shared" si="0"/>
        <v>Brazil Shipping Limited</v>
      </c>
      <c r="D20" t="str">
        <f t="shared" si="4"/>
        <v>Shell Centre, London</v>
      </c>
      <c r="E20" t="str">
        <f t="shared" si="5"/>
        <v>SE1 7NA United Kingdom</v>
      </c>
      <c r="F20">
        <f t="shared" si="6"/>
        <v>0</v>
      </c>
      <c r="G20" t="s">
        <v>9167</v>
      </c>
      <c r="H20" t="s">
        <v>9168</v>
      </c>
      <c r="I20" t="s">
        <v>9169</v>
      </c>
      <c r="J20" t="s">
        <v>9325</v>
      </c>
      <c r="K20" t="s">
        <v>9326</v>
      </c>
      <c r="M20" s="1525" t="s">
        <v>9148</v>
      </c>
      <c r="N20" s="592" t="s">
        <v>9149</v>
      </c>
    </row>
    <row r="21" spans="1:17" ht="15.75" hidden="1" thickBot="1">
      <c r="A21" t="s">
        <v>9170</v>
      </c>
      <c r="B21" t="s">
        <v>9152</v>
      </c>
      <c r="C21" t="str">
        <f t="shared" si="0"/>
        <v>Brazil Shipping Limited</v>
      </c>
      <c r="D21" t="str">
        <f t="shared" si="4"/>
        <v>Shell Centre, London</v>
      </c>
      <c r="E21" t="str">
        <f t="shared" si="5"/>
        <v>SE1 7NA United Kingdom</v>
      </c>
      <c r="F21">
        <f t="shared" si="6"/>
        <v>0</v>
      </c>
      <c r="G21" t="s">
        <v>9152</v>
      </c>
      <c r="H21" t="s">
        <v>9157</v>
      </c>
      <c r="I21" s="635" t="s">
        <v>9577</v>
      </c>
      <c r="J21" s="635" t="s">
        <v>9578</v>
      </c>
      <c r="M21" s="1526"/>
      <c r="N21" s="591" t="s">
        <v>9327</v>
      </c>
    </row>
    <row r="22" spans="1:17" ht="15" hidden="1">
      <c r="A22" t="s">
        <v>9171</v>
      </c>
      <c r="B22" t="s">
        <v>9152</v>
      </c>
      <c r="C22" t="str">
        <f t="shared" si="0"/>
        <v>Brazil Shipping Limited</v>
      </c>
      <c r="D22" t="str">
        <f t="shared" si="4"/>
        <v>Shell Centre, London</v>
      </c>
      <c r="E22" t="str">
        <f t="shared" si="5"/>
        <v>SE1 7NA United Kingdom</v>
      </c>
      <c r="F22">
        <f t="shared" si="6"/>
        <v>0</v>
      </c>
      <c r="M22" s="1525" t="s">
        <v>9153</v>
      </c>
      <c r="N22" s="592" t="s">
        <v>9318</v>
      </c>
    </row>
    <row r="23" spans="1:17" ht="15.75" hidden="1" thickBot="1">
      <c r="A23" t="s">
        <v>9172</v>
      </c>
      <c r="B23" t="s">
        <v>9152</v>
      </c>
      <c r="C23" t="str">
        <f t="shared" si="0"/>
        <v>Brazil Shipping Limited</v>
      </c>
      <c r="D23" t="str">
        <f t="shared" si="4"/>
        <v>Shell Centre, London</v>
      </c>
      <c r="E23" t="str">
        <f t="shared" si="5"/>
        <v>SE1 7NA United Kingdom</v>
      </c>
      <c r="F23">
        <f t="shared" si="6"/>
        <v>0</v>
      </c>
      <c r="M23" s="1526"/>
      <c r="N23" s="593" t="s">
        <v>9319</v>
      </c>
    </row>
    <row r="24" spans="1:17" ht="15" hidden="1">
      <c r="A24" t="s">
        <v>9173</v>
      </c>
      <c r="B24" t="s">
        <v>9152</v>
      </c>
      <c r="C24" t="str">
        <f t="shared" si="0"/>
        <v>Brazil Shipping Limited</v>
      </c>
      <c r="D24" t="str">
        <f t="shared" si="4"/>
        <v>Shell Centre, London</v>
      </c>
      <c r="E24" t="str">
        <f t="shared" si="5"/>
        <v>SE1 7NA United Kingdom</v>
      </c>
      <c r="F24">
        <f t="shared" si="6"/>
        <v>0</v>
      </c>
      <c r="M24" s="1525" t="s">
        <v>9155</v>
      </c>
      <c r="N24" s="592" t="s">
        <v>9322</v>
      </c>
    </row>
    <row r="25" spans="1:17" ht="15.75" hidden="1" thickBot="1">
      <c r="A25" t="s">
        <v>9174</v>
      </c>
      <c r="B25" t="s">
        <v>9152</v>
      </c>
      <c r="C25" t="str">
        <f t="shared" si="0"/>
        <v>Brazil Shipping Limited</v>
      </c>
      <c r="D25" t="str">
        <f t="shared" si="4"/>
        <v>Shell Centre, London</v>
      </c>
      <c r="E25" t="str">
        <f t="shared" si="5"/>
        <v>SE1 7NA United Kingdom</v>
      </c>
      <c r="F25">
        <f t="shared" si="6"/>
        <v>0</v>
      </c>
      <c r="M25" s="1526"/>
      <c r="N25" s="593" t="s">
        <v>9319</v>
      </c>
    </row>
    <row r="26" spans="1:17" ht="15" hidden="1">
      <c r="A26" t="s">
        <v>9175</v>
      </c>
      <c r="B26" t="s">
        <v>9152</v>
      </c>
      <c r="C26" t="str">
        <f t="shared" si="0"/>
        <v>Brazil Shipping Limited</v>
      </c>
      <c r="D26" t="str">
        <f t="shared" si="4"/>
        <v>Shell Centre, London</v>
      </c>
      <c r="E26" t="str">
        <f t="shared" si="5"/>
        <v>SE1 7NA United Kingdom</v>
      </c>
      <c r="F26">
        <f t="shared" si="6"/>
        <v>0</v>
      </c>
      <c r="M26" s="1525" t="s">
        <v>9134</v>
      </c>
      <c r="N26" s="592" t="s">
        <v>9157</v>
      </c>
    </row>
    <row r="27" spans="1:17" ht="15.75" hidden="1" thickBot="1">
      <c r="A27" t="s">
        <v>9176</v>
      </c>
      <c r="B27" t="s">
        <v>9152</v>
      </c>
      <c r="C27" t="str">
        <f t="shared" si="0"/>
        <v>Brazil Shipping Limited</v>
      </c>
      <c r="D27" t="str">
        <f t="shared" si="4"/>
        <v>Shell Centre, London</v>
      </c>
      <c r="E27" t="str">
        <f t="shared" si="5"/>
        <v>SE1 7NA United Kingdom</v>
      </c>
      <c r="F27">
        <f t="shared" si="6"/>
        <v>0</v>
      </c>
      <c r="M27" s="1526"/>
      <c r="N27" s="593" t="s">
        <v>9319</v>
      </c>
    </row>
    <row r="28" spans="1:17" ht="15" hidden="1">
      <c r="A28" t="s">
        <v>9177</v>
      </c>
      <c r="B28" t="s">
        <v>9152</v>
      </c>
      <c r="C28" t="str">
        <f t="shared" si="0"/>
        <v>Brazil Shipping Limited</v>
      </c>
      <c r="D28" t="str">
        <f t="shared" si="4"/>
        <v>Shell Centre, London</v>
      </c>
      <c r="E28" t="str">
        <f t="shared" si="5"/>
        <v>SE1 7NA United Kingdom</v>
      </c>
      <c r="F28">
        <f t="shared" si="6"/>
        <v>0</v>
      </c>
      <c r="M28" s="1525" t="s">
        <v>9159</v>
      </c>
      <c r="N28" s="592" t="s">
        <v>9129</v>
      </c>
    </row>
    <row r="29" spans="1:17" ht="15.75" hidden="1" thickBot="1">
      <c r="A29" t="s">
        <v>9178</v>
      </c>
      <c r="B29" t="s">
        <v>9152</v>
      </c>
      <c r="C29" t="str">
        <f t="shared" si="0"/>
        <v>Brazil Shipping Limited</v>
      </c>
      <c r="D29" t="str">
        <f t="shared" si="4"/>
        <v>Shell Centre, London</v>
      </c>
      <c r="E29" t="str">
        <f t="shared" si="5"/>
        <v>SE1 7NA United Kingdom</v>
      </c>
      <c r="F29">
        <f t="shared" si="6"/>
        <v>0</v>
      </c>
      <c r="M29" s="1526"/>
      <c r="N29" s="593" t="s">
        <v>9317</v>
      </c>
    </row>
    <row r="30" spans="1:17" ht="15" hidden="1">
      <c r="A30" t="s">
        <v>9179</v>
      </c>
      <c r="B30" t="s">
        <v>9152</v>
      </c>
      <c r="C30" t="str">
        <f t="shared" si="0"/>
        <v>Brazil Shipping Limited</v>
      </c>
      <c r="D30" t="str">
        <f t="shared" si="4"/>
        <v>Shell Centre, London</v>
      </c>
      <c r="E30" t="str">
        <f t="shared" si="5"/>
        <v>SE1 7NA United Kingdom</v>
      </c>
      <c r="F30">
        <f t="shared" si="6"/>
        <v>0</v>
      </c>
      <c r="M30" s="1525" t="s">
        <v>9161</v>
      </c>
      <c r="N30" s="592" t="s">
        <v>9318</v>
      </c>
    </row>
    <row r="31" spans="1:17" ht="15.75" hidden="1" thickBot="1">
      <c r="A31" t="s">
        <v>9180</v>
      </c>
      <c r="B31" t="s">
        <v>9152</v>
      </c>
      <c r="C31" t="str">
        <f t="shared" si="0"/>
        <v>Brazil Shipping Limited</v>
      </c>
      <c r="D31" t="str">
        <f t="shared" si="4"/>
        <v>Shell Centre, London</v>
      </c>
      <c r="E31" t="str">
        <f t="shared" si="5"/>
        <v>SE1 7NA United Kingdom</v>
      </c>
      <c r="F31">
        <f t="shared" si="6"/>
        <v>0</v>
      </c>
      <c r="M31" s="1526"/>
      <c r="N31" s="593" t="s">
        <v>9319</v>
      </c>
    </row>
    <row r="32" spans="1:17" ht="15" hidden="1">
      <c r="A32" t="s">
        <v>9181</v>
      </c>
      <c r="B32" t="s">
        <v>9161</v>
      </c>
      <c r="C32" t="str">
        <f t="shared" si="0"/>
        <v>Shell International Trading and</v>
      </c>
      <c r="D32" t="str">
        <f t="shared" si="4"/>
        <v>Shipping Company Limited</v>
      </c>
      <c r="E32" t="str">
        <f t="shared" si="5"/>
        <v>Shell Centre, London</v>
      </c>
      <c r="F32" t="str">
        <f t="shared" si="6"/>
        <v>SE1 7NA United Kingdom</v>
      </c>
      <c r="M32" s="1525" t="s">
        <v>9163</v>
      </c>
      <c r="N32" s="592" t="s">
        <v>9164</v>
      </c>
    </row>
    <row r="33" spans="1:14" ht="15.75" hidden="1" thickBot="1">
      <c r="A33" t="s">
        <v>8953</v>
      </c>
      <c r="B33" t="s">
        <v>9161</v>
      </c>
      <c r="C33" t="str">
        <f t="shared" si="0"/>
        <v>Shell International Trading and</v>
      </c>
      <c r="D33" t="str">
        <f t="shared" si="4"/>
        <v>Shipping Company Limited</v>
      </c>
      <c r="E33" t="str">
        <f t="shared" si="5"/>
        <v>Shell Centre, London</v>
      </c>
      <c r="F33" t="str">
        <f t="shared" si="6"/>
        <v>SE1 7NA United Kingdom</v>
      </c>
      <c r="M33" s="1526"/>
      <c r="N33" s="593" t="s">
        <v>9328</v>
      </c>
    </row>
    <row r="34" spans="1:14" ht="15" hidden="1">
      <c r="A34" t="s">
        <v>9182</v>
      </c>
      <c r="B34" t="s">
        <v>9161</v>
      </c>
      <c r="C34" t="str">
        <f t="shared" si="0"/>
        <v>Shell International Trading and</v>
      </c>
      <c r="D34" t="str">
        <f t="shared" si="4"/>
        <v>Shipping Company Limited</v>
      </c>
      <c r="E34" t="str">
        <f t="shared" si="5"/>
        <v>Shell Centre, London</v>
      </c>
      <c r="F34" t="str">
        <f t="shared" si="6"/>
        <v>SE1 7NA United Kingdom</v>
      </c>
      <c r="M34" s="1525" t="s">
        <v>9167</v>
      </c>
      <c r="N34" s="592" t="s">
        <v>9168</v>
      </c>
    </row>
    <row r="35" spans="1:14" ht="15" hidden="1" thickBot="1">
      <c r="A35" t="s">
        <v>9183</v>
      </c>
      <c r="B35" t="s">
        <v>9161</v>
      </c>
      <c r="C35" t="str">
        <f t="shared" si="0"/>
        <v>Shell International Trading and</v>
      </c>
      <c r="D35" t="str">
        <f t="shared" si="4"/>
        <v>Shipping Company Limited</v>
      </c>
      <c r="E35" t="str">
        <f t="shared" si="5"/>
        <v>Shell Centre, London</v>
      </c>
      <c r="F35" t="str">
        <f t="shared" si="6"/>
        <v>SE1 7NA United Kingdom</v>
      </c>
      <c r="M35" s="1526"/>
      <c r="N35" s="591" t="s">
        <v>9329</v>
      </c>
    </row>
    <row r="36" spans="1:14" hidden="1">
      <c r="A36" t="s">
        <v>9976</v>
      </c>
      <c r="B36" t="s">
        <v>9161</v>
      </c>
      <c r="C36" t="str">
        <f t="shared" si="0"/>
        <v>Shell International Trading and</v>
      </c>
      <c r="D36" t="str">
        <f t="shared" si="4"/>
        <v>Shipping Company Limited</v>
      </c>
      <c r="E36" t="str">
        <f t="shared" si="5"/>
        <v>Shell Centre, London</v>
      </c>
      <c r="F36" t="str">
        <f t="shared" si="6"/>
        <v>SE1 7NA United Kingdom</v>
      </c>
    </row>
    <row r="37" spans="1:14" hidden="1">
      <c r="A37" t="s">
        <v>9184</v>
      </c>
      <c r="B37" t="s">
        <v>9161</v>
      </c>
      <c r="C37" t="str">
        <f t="shared" si="0"/>
        <v>Shell International Trading and</v>
      </c>
      <c r="D37" t="str">
        <f t="shared" si="4"/>
        <v>Shipping Company Limited</v>
      </c>
      <c r="E37" t="str">
        <f t="shared" si="5"/>
        <v>Shell Centre, London</v>
      </c>
      <c r="F37" t="str">
        <f t="shared" si="6"/>
        <v>SE1 7NA United Kingdom</v>
      </c>
    </row>
    <row r="38" spans="1:14" hidden="1">
      <c r="A38" t="s">
        <v>9185</v>
      </c>
      <c r="B38" t="s">
        <v>9161</v>
      </c>
      <c r="C38" t="str">
        <f t="shared" si="0"/>
        <v>Shell International Trading and</v>
      </c>
      <c r="D38" t="str">
        <f t="shared" si="4"/>
        <v>Shipping Company Limited</v>
      </c>
      <c r="E38" t="str">
        <f t="shared" si="5"/>
        <v>Shell Centre, London</v>
      </c>
      <c r="F38" t="str">
        <f t="shared" si="6"/>
        <v>SE1 7NA United Kingdom</v>
      </c>
    </row>
    <row r="39" spans="1:14" hidden="1">
      <c r="A39" t="s">
        <v>9186</v>
      </c>
      <c r="B39" t="s">
        <v>9161</v>
      </c>
      <c r="C39" t="str">
        <f t="shared" si="0"/>
        <v>Shell International Trading and</v>
      </c>
      <c r="D39" t="str">
        <f t="shared" si="4"/>
        <v>Shipping Company Limited</v>
      </c>
      <c r="E39" t="str">
        <f t="shared" si="5"/>
        <v>Shell Centre, London</v>
      </c>
      <c r="F39" t="str">
        <f t="shared" si="6"/>
        <v>SE1 7NA United Kingdom</v>
      </c>
    </row>
    <row r="40" spans="1:14" hidden="1">
      <c r="A40" t="s">
        <v>7887</v>
      </c>
      <c r="B40" t="s">
        <v>9161</v>
      </c>
      <c r="C40" t="str">
        <f t="shared" si="0"/>
        <v>Shell International Trading and</v>
      </c>
      <c r="D40" t="str">
        <f t="shared" si="4"/>
        <v>Shipping Company Limited</v>
      </c>
      <c r="E40" t="str">
        <f t="shared" si="5"/>
        <v>Shell Centre, London</v>
      </c>
      <c r="F40" t="str">
        <f t="shared" si="6"/>
        <v>SE1 7NA United Kingdom</v>
      </c>
    </row>
    <row r="41" spans="1:14" hidden="1">
      <c r="A41" t="s">
        <v>9187</v>
      </c>
      <c r="B41" t="s">
        <v>9161</v>
      </c>
      <c r="C41" t="str">
        <f t="shared" si="0"/>
        <v>Shell International Trading and</v>
      </c>
      <c r="D41" t="str">
        <f t="shared" si="4"/>
        <v>Shipping Company Limited</v>
      </c>
      <c r="E41" t="str">
        <f t="shared" si="5"/>
        <v>Shell Centre, London</v>
      </c>
      <c r="F41" t="str">
        <f t="shared" si="6"/>
        <v>SE1 7NA United Kingdom</v>
      </c>
    </row>
    <row r="42" spans="1:14" hidden="1">
      <c r="A42" t="s">
        <v>9188</v>
      </c>
      <c r="B42" t="s">
        <v>9159</v>
      </c>
      <c r="C42" t="str">
        <f t="shared" si="0"/>
        <v>Shell Tankers Singapore Ltd</v>
      </c>
      <c r="D42" t="str">
        <f t="shared" si="4"/>
        <v xml:space="preserve">The Metropolis Tower 1, </v>
      </c>
      <c r="E42" t="str">
        <f t="shared" si="5"/>
        <v xml:space="preserve">9 North Buona Vista Drive, #07-01, </v>
      </c>
      <c r="F42" t="str">
        <f t="shared" si="6"/>
        <v xml:space="preserve">Singapore, 138588 </v>
      </c>
    </row>
    <row r="43" spans="1:14" hidden="1">
      <c r="A43" t="s">
        <v>9189</v>
      </c>
      <c r="B43" t="s">
        <v>9159</v>
      </c>
      <c r="C43" t="str">
        <f t="shared" si="0"/>
        <v>Shell Tankers Singapore Ltd</v>
      </c>
      <c r="D43" t="str">
        <f t="shared" si="4"/>
        <v xml:space="preserve">The Metropolis Tower 1, </v>
      </c>
      <c r="E43" t="str">
        <f t="shared" si="5"/>
        <v xml:space="preserve">9 North Buona Vista Drive, #07-01, </v>
      </c>
      <c r="F43" t="str">
        <f t="shared" si="6"/>
        <v xml:space="preserve">Singapore, 138588 </v>
      </c>
    </row>
    <row r="44" spans="1:14" hidden="1">
      <c r="A44" t="s">
        <v>8229</v>
      </c>
      <c r="B44" t="s">
        <v>9159</v>
      </c>
      <c r="C44" t="str">
        <f t="shared" si="0"/>
        <v>Shell Tankers Singapore Ltd</v>
      </c>
      <c r="D44" t="str">
        <f t="shared" si="4"/>
        <v xml:space="preserve">The Metropolis Tower 1, </v>
      </c>
      <c r="E44" t="str">
        <f t="shared" si="5"/>
        <v xml:space="preserve">9 North Buona Vista Drive, #07-01, </v>
      </c>
      <c r="F44" t="str">
        <f t="shared" si="6"/>
        <v xml:space="preserve">Singapore, 138588 </v>
      </c>
    </row>
    <row r="45" spans="1:14" hidden="1">
      <c r="A45" t="s">
        <v>9190</v>
      </c>
      <c r="B45" t="s">
        <v>9159</v>
      </c>
      <c r="C45" t="str">
        <f t="shared" si="0"/>
        <v>Shell Tankers Singapore Ltd</v>
      </c>
      <c r="D45" t="str">
        <f t="shared" si="4"/>
        <v xml:space="preserve">The Metropolis Tower 1, </v>
      </c>
      <c r="E45" t="str">
        <f t="shared" si="5"/>
        <v xml:space="preserve">9 North Buona Vista Drive, #07-01, </v>
      </c>
      <c r="F45" t="str">
        <f t="shared" si="6"/>
        <v xml:space="preserve">Singapore, 138588 </v>
      </c>
    </row>
    <row r="46" spans="1:14" hidden="1">
      <c r="A46" t="s">
        <v>10110</v>
      </c>
      <c r="B46" t="s">
        <v>9159</v>
      </c>
      <c r="C46" t="str">
        <f t="shared" si="0"/>
        <v>Shell Tankers Singapore Ltd</v>
      </c>
      <c r="D46" t="str">
        <f t="shared" si="4"/>
        <v xml:space="preserve">The Metropolis Tower 1, </v>
      </c>
      <c r="E46" t="str">
        <f t="shared" si="5"/>
        <v xml:space="preserve">9 North Buona Vista Drive, #07-01, </v>
      </c>
      <c r="F46" t="str">
        <f t="shared" si="6"/>
        <v xml:space="preserve">Singapore, 138588 </v>
      </c>
    </row>
    <row r="47" spans="1:14" hidden="1">
      <c r="A47" t="s">
        <v>9191</v>
      </c>
      <c r="B47" t="s">
        <v>9159</v>
      </c>
      <c r="C47" t="str">
        <f t="shared" si="0"/>
        <v>Shell Tankers Singapore Ltd</v>
      </c>
      <c r="D47" t="str">
        <f t="shared" si="4"/>
        <v xml:space="preserve">The Metropolis Tower 1, </v>
      </c>
      <c r="E47" t="str">
        <f t="shared" si="5"/>
        <v xml:space="preserve">9 North Buona Vista Drive, #07-01, </v>
      </c>
      <c r="F47" t="str">
        <f t="shared" si="6"/>
        <v xml:space="preserve">Singapore, 138588 </v>
      </c>
    </row>
    <row r="48" spans="1:14" hidden="1">
      <c r="A48" t="s">
        <v>9192</v>
      </c>
      <c r="B48" t="s">
        <v>9159</v>
      </c>
      <c r="C48" t="str">
        <f t="shared" si="0"/>
        <v>Shell Tankers Singapore Ltd</v>
      </c>
      <c r="D48" t="str">
        <f t="shared" si="4"/>
        <v xml:space="preserve">The Metropolis Tower 1, </v>
      </c>
      <c r="E48" t="str">
        <f t="shared" si="5"/>
        <v xml:space="preserve">9 North Buona Vista Drive, #07-01, </v>
      </c>
      <c r="F48" t="str">
        <f t="shared" si="6"/>
        <v xml:space="preserve">Singapore, 138588 </v>
      </c>
    </row>
    <row r="49" spans="1:6" hidden="1">
      <c r="A49" t="s">
        <v>9193</v>
      </c>
      <c r="B49" t="s">
        <v>9159</v>
      </c>
      <c r="C49" t="str">
        <f t="shared" si="0"/>
        <v>Shell Tankers Singapore Ltd</v>
      </c>
      <c r="D49" t="str">
        <f t="shared" si="4"/>
        <v xml:space="preserve">The Metropolis Tower 1, </v>
      </c>
      <c r="E49" t="str">
        <f t="shared" si="5"/>
        <v xml:space="preserve">9 North Buona Vista Drive, #07-01, </v>
      </c>
      <c r="F49" t="str">
        <f t="shared" si="6"/>
        <v xml:space="preserve">Singapore, 138588 </v>
      </c>
    </row>
    <row r="50" spans="1:6" hidden="1">
      <c r="A50" t="s">
        <v>8398</v>
      </c>
      <c r="B50" t="s">
        <v>9159</v>
      </c>
      <c r="C50" t="str">
        <f t="shared" si="0"/>
        <v>Shell Tankers Singapore Ltd</v>
      </c>
      <c r="D50" t="str">
        <f t="shared" si="4"/>
        <v xml:space="preserve">The Metropolis Tower 1, </v>
      </c>
      <c r="E50" t="str">
        <f t="shared" si="5"/>
        <v xml:space="preserve">9 North Buona Vista Drive, #07-01, </v>
      </c>
      <c r="F50" t="str">
        <f t="shared" si="6"/>
        <v xml:space="preserve">Singapore, 138588 </v>
      </c>
    </row>
    <row r="51" spans="1:6" hidden="1">
      <c r="A51" t="s">
        <v>9194</v>
      </c>
      <c r="B51" t="s">
        <v>9159</v>
      </c>
      <c r="C51" t="str">
        <f t="shared" si="0"/>
        <v>Shell Tankers Singapore Ltd</v>
      </c>
      <c r="D51" t="str">
        <f t="shared" si="4"/>
        <v xml:space="preserve">The Metropolis Tower 1, </v>
      </c>
      <c r="E51" t="str">
        <f t="shared" si="5"/>
        <v xml:space="preserve">9 North Buona Vista Drive, #07-01, </v>
      </c>
      <c r="F51" t="str">
        <f t="shared" si="6"/>
        <v xml:space="preserve">Singapore, 138588 </v>
      </c>
    </row>
    <row r="52" spans="1:6" hidden="1">
      <c r="A52" t="s">
        <v>2125</v>
      </c>
      <c r="B52" t="s">
        <v>9159</v>
      </c>
      <c r="C52" t="str">
        <f t="shared" si="0"/>
        <v>Shell Tankers Singapore Ltd</v>
      </c>
      <c r="D52" t="str">
        <f t="shared" si="4"/>
        <v xml:space="preserve">The Metropolis Tower 1, </v>
      </c>
      <c r="E52" t="str">
        <f t="shared" si="5"/>
        <v xml:space="preserve">9 North Buona Vista Drive, #07-01, </v>
      </c>
      <c r="F52" t="str">
        <f t="shared" si="6"/>
        <v xml:space="preserve">Singapore, 138588 </v>
      </c>
    </row>
    <row r="53" spans="1:6" hidden="1">
      <c r="A53" t="s">
        <v>9195</v>
      </c>
      <c r="B53" t="s">
        <v>9159</v>
      </c>
      <c r="C53" t="str">
        <f t="shared" si="0"/>
        <v>Shell Tankers Singapore Ltd</v>
      </c>
      <c r="D53" t="str">
        <f t="shared" si="4"/>
        <v xml:space="preserve">The Metropolis Tower 1, </v>
      </c>
      <c r="E53" t="str">
        <f t="shared" si="5"/>
        <v xml:space="preserve">9 North Buona Vista Drive, #07-01, </v>
      </c>
      <c r="F53" t="str">
        <f t="shared" si="6"/>
        <v xml:space="preserve">Singapore, 138588 </v>
      </c>
    </row>
    <row r="54" spans="1:6" hidden="1">
      <c r="A54" t="s">
        <v>9196</v>
      </c>
      <c r="B54" t="s">
        <v>9159</v>
      </c>
      <c r="C54" t="str">
        <f t="shared" si="0"/>
        <v>Shell Tankers Singapore Ltd</v>
      </c>
      <c r="D54" t="str">
        <f t="shared" si="4"/>
        <v xml:space="preserve">The Metropolis Tower 1, </v>
      </c>
      <c r="E54" t="str">
        <f t="shared" si="5"/>
        <v xml:space="preserve">9 North Buona Vista Drive, #07-01, </v>
      </c>
      <c r="F54" t="str">
        <f t="shared" si="6"/>
        <v xml:space="preserve">Singapore, 138588 </v>
      </c>
    </row>
    <row r="55" spans="1:6" hidden="1">
      <c r="A55" t="s">
        <v>8903</v>
      </c>
      <c r="B55" t="s">
        <v>9159</v>
      </c>
      <c r="C55" t="str">
        <f t="shared" si="0"/>
        <v>Shell Tankers Singapore Ltd</v>
      </c>
      <c r="D55" t="str">
        <f t="shared" si="4"/>
        <v xml:space="preserve">The Metropolis Tower 1, </v>
      </c>
      <c r="E55" t="str">
        <f t="shared" si="5"/>
        <v xml:space="preserve">9 North Buona Vista Drive, #07-01, </v>
      </c>
      <c r="F55" t="str">
        <f t="shared" si="6"/>
        <v xml:space="preserve">Singapore, 138588 </v>
      </c>
    </row>
    <row r="56" spans="1:6" hidden="1">
      <c r="A56" t="s">
        <v>5851</v>
      </c>
      <c r="B56" t="s">
        <v>9159</v>
      </c>
      <c r="C56" t="str">
        <f t="shared" si="0"/>
        <v>Shell Tankers Singapore Ltd</v>
      </c>
      <c r="D56" t="str">
        <f t="shared" si="4"/>
        <v xml:space="preserve">The Metropolis Tower 1, </v>
      </c>
      <c r="E56" t="str">
        <f t="shared" si="5"/>
        <v xml:space="preserve">9 North Buona Vista Drive, #07-01, </v>
      </c>
      <c r="F56" t="str">
        <f t="shared" si="6"/>
        <v xml:space="preserve">Singapore, 138588 </v>
      </c>
    </row>
    <row r="57" spans="1:6" hidden="1">
      <c r="A57" t="s">
        <v>2634</v>
      </c>
      <c r="B57" t="s">
        <v>9159</v>
      </c>
      <c r="C57" t="str">
        <f t="shared" si="0"/>
        <v>Shell Tankers Singapore Ltd</v>
      </c>
      <c r="D57" t="str">
        <f t="shared" si="4"/>
        <v xml:space="preserve">The Metropolis Tower 1, </v>
      </c>
      <c r="E57" t="str">
        <f t="shared" si="5"/>
        <v xml:space="preserve">9 North Buona Vista Drive, #07-01, </v>
      </c>
      <c r="F57" t="str">
        <f t="shared" si="6"/>
        <v xml:space="preserve">Singapore, 138588 </v>
      </c>
    </row>
    <row r="58" spans="1:6" hidden="1">
      <c r="A58" t="s">
        <v>9197</v>
      </c>
      <c r="B58" t="s">
        <v>9159</v>
      </c>
      <c r="C58" t="str">
        <f t="shared" si="0"/>
        <v>Shell Tankers Singapore Ltd</v>
      </c>
      <c r="D58" t="str">
        <f t="shared" si="4"/>
        <v xml:space="preserve">The Metropolis Tower 1, </v>
      </c>
      <c r="E58" t="str">
        <f t="shared" si="5"/>
        <v xml:space="preserve">9 North Buona Vista Drive, #07-01, </v>
      </c>
      <c r="F58" t="str">
        <f t="shared" si="6"/>
        <v xml:space="preserve">Singapore, 138588 </v>
      </c>
    </row>
    <row r="59" spans="1:6" hidden="1">
      <c r="A59" t="s">
        <v>8097</v>
      </c>
      <c r="B59" t="s">
        <v>9167</v>
      </c>
      <c r="C59" t="str">
        <f t="shared" si="0"/>
        <v>Shell Trading US company</v>
      </c>
      <c r="D59" t="str">
        <f t="shared" si="4"/>
        <v xml:space="preserve">500 DALLAS ONE ALLEN CENTER, </v>
      </c>
      <c r="E59" t="str">
        <f t="shared" si="5"/>
        <v xml:space="preserve">HARRIS, POSTAL 77002 </v>
      </c>
      <c r="F59" t="str">
        <f t="shared" si="6"/>
        <v xml:space="preserve">CITY HOUSTON </v>
      </c>
    </row>
    <row r="60" spans="1:6" hidden="1">
      <c r="A60" t="s">
        <v>3093</v>
      </c>
      <c r="B60" t="s">
        <v>9163</v>
      </c>
      <c r="C60" t="str">
        <f t="shared" si="0"/>
        <v>Shell Western Supply and Trading Limited</v>
      </c>
      <c r="D60" t="str">
        <f t="shared" si="4"/>
        <v xml:space="preserve">Lyford Cay House, Western road, </v>
      </c>
      <c r="E60" t="str">
        <f t="shared" si="5"/>
        <v xml:space="preserve">P.O. Box N-7512, Nassau, </v>
      </c>
      <c r="F60" t="str">
        <f t="shared" si="6"/>
        <v>New Providence, Bahamas</v>
      </c>
    </row>
    <row r="61" spans="1:6" hidden="1">
      <c r="A61" t="s">
        <v>7569</v>
      </c>
      <c r="B61" t="s">
        <v>9163</v>
      </c>
      <c r="C61" t="str">
        <f t="shared" si="0"/>
        <v>Shell Western Supply and Trading Limited</v>
      </c>
      <c r="D61" t="str">
        <f t="shared" si="4"/>
        <v xml:space="preserve">Lyford Cay House, Western road, </v>
      </c>
      <c r="E61" t="str">
        <f t="shared" si="5"/>
        <v xml:space="preserve">P.O. Box N-7512, Nassau, </v>
      </c>
      <c r="F61" t="str">
        <f t="shared" si="6"/>
        <v>New Providence, Bahamas</v>
      </c>
    </row>
    <row r="62" spans="1:6" hidden="1">
      <c r="A62" t="s">
        <v>8388</v>
      </c>
      <c r="B62" t="s">
        <v>9163</v>
      </c>
      <c r="C62" t="str">
        <f t="shared" si="0"/>
        <v>Shell Western Supply and Trading Limited</v>
      </c>
      <c r="D62" t="str">
        <f t="shared" si="4"/>
        <v xml:space="preserve">Lyford Cay House, Western road, </v>
      </c>
      <c r="E62" t="str">
        <f t="shared" si="5"/>
        <v xml:space="preserve">P.O. Box N-7512, Nassau, </v>
      </c>
      <c r="F62" t="str">
        <f t="shared" si="6"/>
        <v>New Providence, Bahamas</v>
      </c>
    </row>
    <row r="63" spans="1:6" hidden="1">
      <c r="A63" t="s">
        <v>9198</v>
      </c>
      <c r="B63" t="s">
        <v>9163</v>
      </c>
      <c r="C63" t="str">
        <f t="shared" si="0"/>
        <v>Shell Western Supply and Trading Limited</v>
      </c>
      <c r="D63" t="str">
        <f t="shared" si="4"/>
        <v xml:space="preserve">Lyford Cay House, Western road, </v>
      </c>
      <c r="E63" t="str">
        <f t="shared" si="5"/>
        <v xml:space="preserve">P.O. Box N-7512, Nassau, </v>
      </c>
      <c r="F63" t="str">
        <f t="shared" si="6"/>
        <v>New Providence, Bahamas</v>
      </c>
    </row>
    <row r="64" spans="1:6" hidden="1">
      <c r="A64" t="s">
        <v>8073</v>
      </c>
      <c r="B64" t="s">
        <v>9163</v>
      </c>
      <c r="C64" t="str">
        <f t="shared" si="0"/>
        <v>Shell Western Supply and Trading Limited</v>
      </c>
      <c r="D64" t="str">
        <f t="shared" si="4"/>
        <v xml:space="preserve">Lyford Cay House, Western road, </v>
      </c>
      <c r="E64" t="str">
        <f t="shared" si="5"/>
        <v xml:space="preserve">P.O. Box N-7512, Nassau, </v>
      </c>
      <c r="F64" t="str">
        <f t="shared" si="6"/>
        <v>New Providence, Bahamas</v>
      </c>
    </row>
    <row r="65" spans="1:6" hidden="1">
      <c r="A65" t="s">
        <v>2471</v>
      </c>
      <c r="B65" t="s">
        <v>9163</v>
      </c>
      <c r="C65" t="str">
        <f t="shared" si="0"/>
        <v>Shell Western Supply and Trading Limited</v>
      </c>
      <c r="D65" t="str">
        <f t="shared" si="4"/>
        <v xml:space="preserve">Lyford Cay House, Western road, </v>
      </c>
      <c r="E65" t="str">
        <f t="shared" si="5"/>
        <v xml:space="preserve">P.O. Box N-7512, Nassau, </v>
      </c>
      <c r="F65" t="str">
        <f t="shared" si="6"/>
        <v>New Providence, Bahamas</v>
      </c>
    </row>
    <row r="66" spans="1:6" hidden="1">
      <c r="A66" t="s">
        <v>8965</v>
      </c>
      <c r="B66" t="s">
        <v>9163</v>
      </c>
      <c r="C66" t="str">
        <f t="shared" si="0"/>
        <v>Shell Western Supply and Trading Limited</v>
      </c>
      <c r="D66" t="str">
        <f t="shared" si="4"/>
        <v xml:space="preserve">Lyford Cay House, Western road, </v>
      </c>
      <c r="E66" t="str">
        <f t="shared" si="5"/>
        <v xml:space="preserve">P.O. Box N-7512, Nassau, </v>
      </c>
      <c r="F66" t="str">
        <f t="shared" si="6"/>
        <v>New Providence, Bahamas</v>
      </c>
    </row>
    <row r="67" spans="1:6" hidden="1">
      <c r="A67" t="s">
        <v>9199</v>
      </c>
      <c r="B67" t="s">
        <v>9163</v>
      </c>
      <c r="C67" t="str">
        <f t="shared" ref="C67:C130" si="7">VLOOKUP(B67,$G$4:$K$22,2,FALSE)</f>
        <v>Shell Western Supply and Trading Limited</v>
      </c>
      <c r="D67" t="str">
        <f t="shared" si="4"/>
        <v xml:space="preserve">Lyford Cay House, Western road, </v>
      </c>
      <c r="E67" t="str">
        <f t="shared" si="5"/>
        <v xml:space="preserve">P.O. Box N-7512, Nassau, </v>
      </c>
      <c r="F67" t="str">
        <f t="shared" si="6"/>
        <v>New Providence, Bahamas</v>
      </c>
    </row>
    <row r="68" spans="1:6" hidden="1">
      <c r="A68" t="s">
        <v>3270</v>
      </c>
      <c r="B68" t="s">
        <v>9163</v>
      </c>
      <c r="C68" t="str">
        <f t="shared" si="7"/>
        <v>Shell Western Supply and Trading Limited</v>
      </c>
      <c r="D68" t="str">
        <f t="shared" si="4"/>
        <v xml:space="preserve">Lyford Cay House, Western road, </v>
      </c>
      <c r="E68" t="str">
        <f t="shared" si="5"/>
        <v xml:space="preserve">P.O. Box N-7512, Nassau, </v>
      </c>
      <c r="F68" t="str">
        <f t="shared" si="6"/>
        <v>New Providence, Bahamas</v>
      </c>
    </row>
    <row r="69" spans="1:6" hidden="1">
      <c r="A69" t="s">
        <v>3168</v>
      </c>
      <c r="B69" t="s">
        <v>9163</v>
      </c>
      <c r="C69" t="str">
        <f t="shared" si="7"/>
        <v>Shell Western Supply and Trading Limited</v>
      </c>
      <c r="D69" t="str">
        <f t="shared" si="4"/>
        <v xml:space="preserve">Lyford Cay House, Western road, </v>
      </c>
      <c r="E69" t="str">
        <f t="shared" si="5"/>
        <v xml:space="preserve">P.O. Box N-7512, Nassau, </v>
      </c>
      <c r="F69" t="str">
        <f t="shared" si="6"/>
        <v>New Providence, Bahamas</v>
      </c>
    </row>
    <row r="70" spans="1:6" hidden="1">
      <c r="A70" t="s">
        <v>2204</v>
      </c>
      <c r="B70" t="s">
        <v>9163</v>
      </c>
      <c r="C70" t="str">
        <f t="shared" si="7"/>
        <v>Shell Western Supply and Trading Limited</v>
      </c>
      <c r="D70" t="str">
        <f t="shared" si="4"/>
        <v xml:space="preserve">Lyford Cay House, Western road, </v>
      </c>
      <c r="E70" t="str">
        <f t="shared" si="5"/>
        <v xml:space="preserve">P.O. Box N-7512, Nassau, </v>
      </c>
      <c r="F70" t="str">
        <f t="shared" si="6"/>
        <v>New Providence, Bahamas</v>
      </c>
    </row>
    <row r="71" spans="1:6">
      <c r="A71" t="s">
        <v>8587</v>
      </c>
      <c r="B71" t="s">
        <v>9163</v>
      </c>
      <c r="C71" t="str">
        <f t="shared" si="7"/>
        <v>Shell Western Supply and Trading Limited</v>
      </c>
      <c r="D71" t="str">
        <f t="shared" si="4"/>
        <v xml:space="preserve">Lyford Cay House, Western road, </v>
      </c>
      <c r="E71" t="str">
        <f t="shared" si="5"/>
        <v xml:space="preserve">P.O. Box N-7512, Nassau, </v>
      </c>
      <c r="F71" t="str">
        <f t="shared" si="6"/>
        <v>New Providence, Bahamas</v>
      </c>
    </row>
    <row r="72" spans="1:6" hidden="1">
      <c r="A72" t="s">
        <v>9200</v>
      </c>
      <c r="B72" t="s">
        <v>9163</v>
      </c>
      <c r="C72" t="str">
        <f t="shared" si="7"/>
        <v>Shell Western Supply and Trading Limited</v>
      </c>
      <c r="D72" t="str">
        <f t="shared" si="4"/>
        <v xml:space="preserve">Lyford Cay House, Western road, </v>
      </c>
      <c r="E72" t="str">
        <f t="shared" si="5"/>
        <v xml:space="preserve">P.O. Box N-7512, Nassau, </v>
      </c>
      <c r="F72" t="str">
        <f t="shared" si="6"/>
        <v>New Providence, Bahamas</v>
      </c>
    </row>
    <row r="73" spans="1:6" hidden="1">
      <c r="A73" t="s">
        <v>8395</v>
      </c>
      <c r="B73" t="s">
        <v>9163</v>
      </c>
      <c r="C73" t="str">
        <f t="shared" si="7"/>
        <v>Shell Western Supply and Trading Limited</v>
      </c>
      <c r="D73" t="str">
        <f t="shared" si="4"/>
        <v xml:space="preserve">Lyford Cay House, Western road, </v>
      </c>
      <c r="E73" t="str">
        <f t="shared" si="5"/>
        <v xml:space="preserve">P.O. Box N-7512, Nassau, </v>
      </c>
      <c r="F73" t="str">
        <f t="shared" si="6"/>
        <v>New Providence, Bahamas</v>
      </c>
    </row>
    <row r="74" spans="1:6" hidden="1">
      <c r="A74" t="s">
        <v>3656</v>
      </c>
      <c r="B74" t="s">
        <v>9163</v>
      </c>
      <c r="C74" t="str">
        <f t="shared" si="7"/>
        <v>Shell Western Supply and Trading Limited</v>
      </c>
      <c r="D74" t="str">
        <f t="shared" si="4"/>
        <v xml:space="preserve">Lyford Cay House, Western road, </v>
      </c>
      <c r="E74" t="str">
        <f t="shared" si="5"/>
        <v xml:space="preserve">P.O. Box N-7512, Nassau, </v>
      </c>
      <c r="F74" t="str">
        <f t="shared" si="6"/>
        <v>New Providence, Bahamas</v>
      </c>
    </row>
    <row r="75" spans="1:6" hidden="1">
      <c r="A75" t="s">
        <v>7504</v>
      </c>
      <c r="B75" t="s">
        <v>9163</v>
      </c>
      <c r="C75" t="str">
        <f t="shared" si="7"/>
        <v>Shell Western Supply and Trading Limited</v>
      </c>
      <c r="D75" t="str">
        <f t="shared" si="4"/>
        <v xml:space="preserve">Lyford Cay House, Western road, </v>
      </c>
      <c r="E75" t="str">
        <f t="shared" si="5"/>
        <v xml:space="preserve">P.O. Box N-7512, Nassau, </v>
      </c>
      <c r="F75" t="str">
        <f t="shared" si="6"/>
        <v>New Providence, Bahamas</v>
      </c>
    </row>
    <row r="76" spans="1:6" hidden="1">
      <c r="A76" t="s">
        <v>9201</v>
      </c>
      <c r="B76" t="s">
        <v>9155</v>
      </c>
      <c r="C76" t="str">
        <f t="shared" si="7"/>
        <v>Shell International Trading and</v>
      </c>
      <c r="D76" t="str">
        <f t="shared" si="4"/>
        <v>Shipping Company Limited</v>
      </c>
      <c r="E76" t="str">
        <f t="shared" si="5"/>
        <v>Shell Centre, London</v>
      </c>
      <c r="F76" t="str">
        <f t="shared" si="6"/>
        <v>SE1 7NA United Kingdom</v>
      </c>
    </row>
    <row r="77" spans="1:6" hidden="1">
      <c r="A77" t="s">
        <v>9202</v>
      </c>
      <c r="B77" t="s">
        <v>9155</v>
      </c>
      <c r="C77" t="str">
        <f t="shared" si="7"/>
        <v>Shell International Trading and</v>
      </c>
      <c r="D77" t="str">
        <f t="shared" si="4"/>
        <v>Shipping Company Limited</v>
      </c>
      <c r="E77" t="str">
        <f t="shared" si="5"/>
        <v>Shell Centre, London</v>
      </c>
      <c r="F77" t="str">
        <f t="shared" si="6"/>
        <v>SE1 7NA United Kingdom</v>
      </c>
    </row>
    <row r="78" spans="1:6" hidden="1">
      <c r="A78" t="s">
        <v>9203</v>
      </c>
      <c r="B78" t="s">
        <v>9155</v>
      </c>
      <c r="C78" t="str">
        <f t="shared" si="7"/>
        <v>Shell International Trading and</v>
      </c>
      <c r="D78" t="str">
        <f t="shared" si="4"/>
        <v>Shipping Company Limited</v>
      </c>
      <c r="E78" t="str">
        <f t="shared" si="5"/>
        <v>Shell Centre, London</v>
      </c>
      <c r="F78" t="str">
        <f t="shared" si="6"/>
        <v>SE1 7NA United Kingdom</v>
      </c>
    </row>
    <row r="79" spans="1:6" hidden="1">
      <c r="A79" t="s">
        <v>9204</v>
      </c>
      <c r="B79" t="s">
        <v>9155</v>
      </c>
      <c r="C79" t="str">
        <f t="shared" si="7"/>
        <v>Shell International Trading and</v>
      </c>
      <c r="D79" t="str">
        <f t="shared" si="4"/>
        <v>Shipping Company Limited</v>
      </c>
      <c r="E79" t="str">
        <f t="shared" si="5"/>
        <v>Shell Centre, London</v>
      </c>
      <c r="F79" t="str">
        <f t="shared" si="6"/>
        <v>SE1 7NA United Kingdom</v>
      </c>
    </row>
    <row r="80" spans="1:6" hidden="1">
      <c r="A80" t="s">
        <v>9205</v>
      </c>
      <c r="B80" t="s">
        <v>9153</v>
      </c>
      <c r="C80" t="str">
        <f t="shared" si="7"/>
        <v>Shell International Trading and</v>
      </c>
      <c r="D80" t="str">
        <f t="shared" ref="D80:D143" si="8">VLOOKUP(B80,$G$4:$K$22,3,FALSE)</f>
        <v>Shipping Company Limited</v>
      </c>
      <c r="E80" t="str">
        <f t="shared" ref="E80:E143" si="9">VLOOKUP(B80,$G$4:$K$22,4,FALSE)</f>
        <v>Shell Centre, London</v>
      </c>
      <c r="F80" t="str">
        <f t="shared" ref="F80:F143" si="10">VLOOKUP(B80,$G$4:$K$22,5,FALSE)</f>
        <v>SE1 7NA United Kingdom</v>
      </c>
    </row>
    <row r="81" spans="1:6" hidden="1">
      <c r="A81" t="s">
        <v>9206</v>
      </c>
      <c r="B81" t="s">
        <v>9153</v>
      </c>
      <c r="C81" t="str">
        <f t="shared" si="7"/>
        <v>Shell International Trading and</v>
      </c>
      <c r="D81" t="str">
        <f t="shared" si="8"/>
        <v>Shipping Company Limited</v>
      </c>
      <c r="E81" t="str">
        <f t="shared" si="9"/>
        <v>Shell Centre, London</v>
      </c>
      <c r="F81" t="str">
        <f t="shared" si="10"/>
        <v>SE1 7NA United Kingdom</v>
      </c>
    </row>
    <row r="82" spans="1:6" hidden="1">
      <c r="A82" t="s">
        <v>9207</v>
      </c>
      <c r="B82" t="s">
        <v>9153</v>
      </c>
      <c r="C82" t="str">
        <f t="shared" si="7"/>
        <v>Shell International Trading and</v>
      </c>
      <c r="D82" t="str">
        <f t="shared" si="8"/>
        <v>Shipping Company Limited</v>
      </c>
      <c r="E82" t="str">
        <f t="shared" si="9"/>
        <v>Shell Centre, London</v>
      </c>
      <c r="F82" t="str">
        <f t="shared" si="10"/>
        <v>SE1 7NA United Kingdom</v>
      </c>
    </row>
    <row r="83" spans="1:6" hidden="1">
      <c r="A83" t="s">
        <v>9208</v>
      </c>
      <c r="B83" t="s">
        <v>9153</v>
      </c>
      <c r="C83" t="str">
        <f t="shared" si="7"/>
        <v>Shell International Trading and</v>
      </c>
      <c r="D83" t="str">
        <f t="shared" si="8"/>
        <v>Shipping Company Limited</v>
      </c>
      <c r="E83" t="str">
        <f t="shared" si="9"/>
        <v>Shell Centre, London</v>
      </c>
      <c r="F83" t="str">
        <f t="shared" si="10"/>
        <v>SE1 7NA United Kingdom</v>
      </c>
    </row>
    <row r="84" spans="1:6" hidden="1">
      <c r="A84" t="s">
        <v>9209</v>
      </c>
      <c r="B84" t="s">
        <v>9153</v>
      </c>
      <c r="C84" t="str">
        <f t="shared" si="7"/>
        <v>Shell International Trading and</v>
      </c>
      <c r="D84" t="str">
        <f t="shared" si="8"/>
        <v>Shipping Company Limited</v>
      </c>
      <c r="E84" t="str">
        <f t="shared" si="9"/>
        <v>Shell Centre, London</v>
      </c>
      <c r="F84" t="str">
        <f t="shared" si="10"/>
        <v>SE1 7NA United Kingdom</v>
      </c>
    </row>
    <row r="85" spans="1:6" hidden="1">
      <c r="A85" t="s">
        <v>9210</v>
      </c>
      <c r="B85" t="s">
        <v>9153</v>
      </c>
      <c r="C85" t="str">
        <f t="shared" si="7"/>
        <v>Shell International Trading and</v>
      </c>
      <c r="D85" t="str">
        <f t="shared" si="8"/>
        <v>Shipping Company Limited</v>
      </c>
      <c r="E85" t="str">
        <f t="shared" si="9"/>
        <v>Shell Centre, London</v>
      </c>
      <c r="F85" t="str">
        <f t="shared" si="10"/>
        <v>SE1 7NA United Kingdom</v>
      </c>
    </row>
    <row r="86" spans="1:6" hidden="1">
      <c r="A86" t="s">
        <v>9211</v>
      </c>
      <c r="B86" t="s">
        <v>9153</v>
      </c>
      <c r="C86" t="str">
        <f t="shared" si="7"/>
        <v>Shell International Trading and</v>
      </c>
      <c r="D86" t="str">
        <f t="shared" si="8"/>
        <v>Shipping Company Limited</v>
      </c>
      <c r="E86" t="str">
        <f t="shared" si="9"/>
        <v>Shell Centre, London</v>
      </c>
      <c r="F86" t="str">
        <f t="shared" si="10"/>
        <v>SE1 7NA United Kingdom</v>
      </c>
    </row>
    <row r="87" spans="1:6" hidden="1">
      <c r="A87" t="s">
        <v>9212</v>
      </c>
      <c r="B87" t="s">
        <v>9153</v>
      </c>
      <c r="C87" t="str">
        <f t="shared" si="7"/>
        <v>Shell International Trading and</v>
      </c>
      <c r="D87" t="str">
        <f t="shared" si="8"/>
        <v>Shipping Company Limited</v>
      </c>
      <c r="E87" t="str">
        <f t="shared" si="9"/>
        <v>Shell Centre, London</v>
      </c>
      <c r="F87" t="str">
        <f t="shared" si="10"/>
        <v>SE1 7NA United Kingdom</v>
      </c>
    </row>
    <row r="88" spans="1:6" hidden="1">
      <c r="A88" t="s">
        <v>9213</v>
      </c>
      <c r="B88" t="s">
        <v>9153</v>
      </c>
      <c r="C88" t="str">
        <f t="shared" si="7"/>
        <v>Shell International Trading and</v>
      </c>
      <c r="D88" t="str">
        <f t="shared" si="8"/>
        <v>Shipping Company Limited</v>
      </c>
      <c r="E88" t="str">
        <f t="shared" si="9"/>
        <v>Shell Centre, London</v>
      </c>
      <c r="F88" t="str">
        <f t="shared" si="10"/>
        <v>SE1 7NA United Kingdom</v>
      </c>
    </row>
    <row r="89" spans="1:6" hidden="1">
      <c r="A89" t="s">
        <v>9214</v>
      </c>
      <c r="B89" t="s">
        <v>9153</v>
      </c>
      <c r="C89" t="str">
        <f t="shared" si="7"/>
        <v>Shell International Trading and</v>
      </c>
      <c r="D89" t="str">
        <f t="shared" si="8"/>
        <v>Shipping Company Limited</v>
      </c>
      <c r="E89" t="str">
        <f t="shared" si="9"/>
        <v>Shell Centre, London</v>
      </c>
      <c r="F89" t="str">
        <f t="shared" si="10"/>
        <v>SE1 7NA United Kingdom</v>
      </c>
    </row>
    <row r="90" spans="1:6" hidden="1">
      <c r="A90" t="s">
        <v>9215</v>
      </c>
      <c r="B90" t="s">
        <v>9153</v>
      </c>
      <c r="C90" t="str">
        <f t="shared" si="7"/>
        <v>Shell International Trading and</v>
      </c>
      <c r="D90" t="str">
        <f t="shared" si="8"/>
        <v>Shipping Company Limited</v>
      </c>
      <c r="E90" t="str">
        <f t="shared" si="9"/>
        <v>Shell Centre, London</v>
      </c>
      <c r="F90" t="str">
        <f t="shared" si="10"/>
        <v>SE1 7NA United Kingdom</v>
      </c>
    </row>
    <row r="91" spans="1:6" hidden="1">
      <c r="A91" t="s">
        <v>9216</v>
      </c>
      <c r="B91" t="s">
        <v>9153</v>
      </c>
      <c r="C91" t="str">
        <f t="shared" si="7"/>
        <v>Shell International Trading and</v>
      </c>
      <c r="D91" t="str">
        <f t="shared" si="8"/>
        <v>Shipping Company Limited</v>
      </c>
      <c r="E91" t="str">
        <f t="shared" si="9"/>
        <v>Shell Centre, London</v>
      </c>
      <c r="F91" t="str">
        <f t="shared" si="10"/>
        <v>SE1 7NA United Kingdom</v>
      </c>
    </row>
    <row r="92" spans="1:6" hidden="1">
      <c r="A92" t="s">
        <v>9217</v>
      </c>
      <c r="B92" t="s">
        <v>9153</v>
      </c>
      <c r="C92" t="str">
        <f t="shared" si="7"/>
        <v>Shell International Trading and</v>
      </c>
      <c r="D92" t="str">
        <f t="shared" si="8"/>
        <v>Shipping Company Limited</v>
      </c>
      <c r="E92" t="str">
        <f t="shared" si="9"/>
        <v>Shell Centre, London</v>
      </c>
      <c r="F92" t="str">
        <f t="shared" si="10"/>
        <v>SE1 7NA United Kingdom</v>
      </c>
    </row>
    <row r="93" spans="1:6" hidden="1">
      <c r="A93" t="s">
        <v>9218</v>
      </c>
      <c r="B93" t="s">
        <v>9153</v>
      </c>
      <c r="C93" t="str">
        <f t="shared" si="7"/>
        <v>Shell International Trading and</v>
      </c>
      <c r="D93" t="str">
        <f t="shared" si="8"/>
        <v>Shipping Company Limited</v>
      </c>
      <c r="E93" t="str">
        <f t="shared" si="9"/>
        <v>Shell Centre, London</v>
      </c>
      <c r="F93" t="str">
        <f t="shared" si="10"/>
        <v>SE1 7NA United Kingdom</v>
      </c>
    </row>
    <row r="94" spans="1:6" hidden="1">
      <c r="A94" t="s">
        <v>9219</v>
      </c>
      <c r="B94" t="s">
        <v>9153</v>
      </c>
      <c r="C94" t="str">
        <f t="shared" si="7"/>
        <v>Shell International Trading and</v>
      </c>
      <c r="D94" t="str">
        <f t="shared" si="8"/>
        <v>Shipping Company Limited</v>
      </c>
      <c r="E94" t="str">
        <f t="shared" si="9"/>
        <v>Shell Centre, London</v>
      </c>
      <c r="F94" t="str">
        <f t="shared" si="10"/>
        <v>SE1 7NA United Kingdom</v>
      </c>
    </row>
    <row r="95" spans="1:6" hidden="1">
      <c r="A95" t="s">
        <v>9220</v>
      </c>
      <c r="B95" t="s">
        <v>9153</v>
      </c>
      <c r="C95" t="str">
        <f t="shared" si="7"/>
        <v>Shell International Trading and</v>
      </c>
      <c r="D95" t="str">
        <f t="shared" si="8"/>
        <v>Shipping Company Limited</v>
      </c>
      <c r="E95" t="str">
        <f t="shared" si="9"/>
        <v>Shell Centre, London</v>
      </c>
      <c r="F95" t="str">
        <f t="shared" si="10"/>
        <v>SE1 7NA United Kingdom</v>
      </c>
    </row>
    <row r="96" spans="1:6" hidden="1">
      <c r="A96" t="s">
        <v>9221</v>
      </c>
      <c r="B96" t="s">
        <v>9124</v>
      </c>
      <c r="C96" t="str">
        <f t="shared" si="7"/>
        <v>Shell Trading Rotterdam</v>
      </c>
      <c r="D96" t="str">
        <f t="shared" si="8"/>
        <v xml:space="preserve">WEENA 70, 3012 CM </v>
      </c>
      <c r="E96" t="str">
        <f t="shared" si="9"/>
        <v>Rottedam</v>
      </c>
      <c r="F96" t="str">
        <f t="shared" si="10"/>
        <v>Netherlands</v>
      </c>
    </row>
    <row r="97" spans="1:6" hidden="1">
      <c r="A97" t="s">
        <v>9222</v>
      </c>
      <c r="B97" t="s">
        <v>9124</v>
      </c>
      <c r="C97" t="str">
        <f t="shared" si="7"/>
        <v>Shell Trading Rotterdam</v>
      </c>
      <c r="D97" t="str">
        <f t="shared" si="8"/>
        <v xml:space="preserve">WEENA 70, 3012 CM </v>
      </c>
      <c r="E97" t="str">
        <f t="shared" si="9"/>
        <v>Rottedam</v>
      </c>
      <c r="F97" t="str">
        <f t="shared" si="10"/>
        <v>Netherlands</v>
      </c>
    </row>
    <row r="98" spans="1:6" hidden="1">
      <c r="A98" s="587" t="s">
        <v>8103</v>
      </c>
      <c r="B98" t="s">
        <v>9124</v>
      </c>
      <c r="C98" t="str">
        <f t="shared" si="7"/>
        <v>Shell Trading Rotterdam</v>
      </c>
      <c r="D98" t="str">
        <f t="shared" si="8"/>
        <v xml:space="preserve">WEENA 70, 3012 CM </v>
      </c>
      <c r="E98" t="str">
        <f t="shared" si="9"/>
        <v>Rottedam</v>
      </c>
      <c r="F98" t="str">
        <f t="shared" si="10"/>
        <v>Netherlands</v>
      </c>
    </row>
    <row r="99" spans="1:6" hidden="1">
      <c r="A99" t="s">
        <v>9223</v>
      </c>
      <c r="B99" t="s">
        <v>9124</v>
      </c>
      <c r="C99" t="str">
        <f t="shared" si="7"/>
        <v>Shell Trading Rotterdam</v>
      </c>
      <c r="D99" t="str">
        <f t="shared" si="8"/>
        <v xml:space="preserve">WEENA 70, 3012 CM </v>
      </c>
      <c r="E99" t="str">
        <f t="shared" si="9"/>
        <v>Rottedam</v>
      </c>
      <c r="F99" t="str">
        <f t="shared" si="10"/>
        <v>Netherlands</v>
      </c>
    </row>
    <row r="100" spans="1:6" hidden="1">
      <c r="A100" s="587" t="s">
        <v>892</v>
      </c>
      <c r="B100" t="s">
        <v>9124</v>
      </c>
      <c r="C100" t="str">
        <f t="shared" si="7"/>
        <v>Shell Trading Rotterdam</v>
      </c>
      <c r="D100" t="str">
        <f t="shared" si="8"/>
        <v xml:space="preserve">WEENA 70, 3012 CM </v>
      </c>
      <c r="E100" t="str">
        <f t="shared" si="9"/>
        <v>Rottedam</v>
      </c>
      <c r="F100" t="str">
        <f t="shared" si="10"/>
        <v>Netherlands</v>
      </c>
    </row>
    <row r="101" spans="1:6" hidden="1">
      <c r="A101" s="587" t="s">
        <v>2854</v>
      </c>
      <c r="B101" t="s">
        <v>9124</v>
      </c>
      <c r="C101" t="str">
        <f t="shared" si="7"/>
        <v>Shell Trading Rotterdam</v>
      </c>
      <c r="D101" t="str">
        <f t="shared" si="8"/>
        <v xml:space="preserve">WEENA 70, 3012 CM </v>
      </c>
      <c r="E101" t="str">
        <f t="shared" si="9"/>
        <v>Rottedam</v>
      </c>
      <c r="F101" t="str">
        <f t="shared" si="10"/>
        <v>Netherlands</v>
      </c>
    </row>
    <row r="102" spans="1:6" hidden="1">
      <c r="A102" s="587" t="s">
        <v>692</v>
      </c>
      <c r="B102" t="s">
        <v>9124</v>
      </c>
      <c r="C102" t="str">
        <f t="shared" si="7"/>
        <v>Shell Trading Rotterdam</v>
      </c>
      <c r="D102" t="str">
        <f t="shared" si="8"/>
        <v xml:space="preserve">WEENA 70, 3012 CM </v>
      </c>
      <c r="E102" t="str">
        <f t="shared" si="9"/>
        <v>Rottedam</v>
      </c>
      <c r="F102" t="str">
        <f t="shared" si="10"/>
        <v>Netherlands</v>
      </c>
    </row>
    <row r="103" spans="1:6" hidden="1">
      <c r="A103" t="s">
        <v>597</v>
      </c>
      <c r="B103" t="s">
        <v>9124</v>
      </c>
      <c r="C103" t="str">
        <f t="shared" si="7"/>
        <v>Shell Trading Rotterdam</v>
      </c>
      <c r="D103" t="str">
        <f t="shared" si="8"/>
        <v xml:space="preserve">WEENA 70, 3012 CM </v>
      </c>
      <c r="E103" t="str">
        <f t="shared" si="9"/>
        <v>Rottedam</v>
      </c>
      <c r="F103" t="str">
        <f t="shared" si="10"/>
        <v>Netherlands</v>
      </c>
    </row>
    <row r="104" spans="1:6" hidden="1">
      <c r="A104" t="s">
        <v>9224</v>
      </c>
      <c r="B104" t="s">
        <v>9124</v>
      </c>
      <c r="C104" t="str">
        <f t="shared" si="7"/>
        <v>Shell Trading Rotterdam</v>
      </c>
      <c r="D104" t="str">
        <f t="shared" si="8"/>
        <v xml:space="preserve">WEENA 70, 3012 CM </v>
      </c>
      <c r="E104" t="str">
        <f t="shared" si="9"/>
        <v>Rottedam</v>
      </c>
      <c r="F104" t="str">
        <f t="shared" si="10"/>
        <v>Netherlands</v>
      </c>
    </row>
    <row r="105" spans="1:6" hidden="1">
      <c r="A105" t="s">
        <v>9225</v>
      </c>
      <c r="B105" t="s">
        <v>9124</v>
      </c>
      <c r="C105" t="str">
        <f t="shared" si="7"/>
        <v>Shell Trading Rotterdam</v>
      </c>
      <c r="D105" t="str">
        <f t="shared" si="8"/>
        <v xml:space="preserve">WEENA 70, 3012 CM </v>
      </c>
      <c r="E105" t="str">
        <f t="shared" si="9"/>
        <v>Rottedam</v>
      </c>
      <c r="F105" t="str">
        <f t="shared" si="10"/>
        <v>Netherlands</v>
      </c>
    </row>
    <row r="106" spans="1:6" hidden="1">
      <c r="A106" t="s">
        <v>9226</v>
      </c>
      <c r="B106" t="s">
        <v>9124</v>
      </c>
      <c r="C106" t="str">
        <f t="shared" si="7"/>
        <v>Shell Trading Rotterdam</v>
      </c>
      <c r="D106" t="str">
        <f t="shared" si="8"/>
        <v xml:space="preserve">WEENA 70, 3012 CM </v>
      </c>
      <c r="E106" t="str">
        <f t="shared" si="9"/>
        <v>Rottedam</v>
      </c>
      <c r="F106" t="str">
        <f t="shared" si="10"/>
        <v>Netherlands</v>
      </c>
    </row>
    <row r="107" spans="1:6" hidden="1">
      <c r="A107" t="s">
        <v>9227</v>
      </c>
      <c r="B107" t="s">
        <v>9124</v>
      </c>
      <c r="C107" t="str">
        <f t="shared" si="7"/>
        <v>Shell Trading Rotterdam</v>
      </c>
      <c r="D107" t="str">
        <f t="shared" si="8"/>
        <v xml:space="preserve">WEENA 70, 3012 CM </v>
      </c>
      <c r="E107" t="str">
        <f t="shared" si="9"/>
        <v>Rottedam</v>
      </c>
      <c r="F107" t="str">
        <f t="shared" si="10"/>
        <v>Netherlands</v>
      </c>
    </row>
    <row r="108" spans="1:6" hidden="1">
      <c r="A108" t="s">
        <v>2347</v>
      </c>
      <c r="B108" t="s">
        <v>9124</v>
      </c>
      <c r="C108" t="str">
        <f t="shared" si="7"/>
        <v>Shell Trading Rotterdam</v>
      </c>
      <c r="D108" t="str">
        <f t="shared" si="8"/>
        <v xml:space="preserve">WEENA 70, 3012 CM </v>
      </c>
      <c r="E108" t="str">
        <f t="shared" si="9"/>
        <v>Rottedam</v>
      </c>
      <c r="F108" t="str">
        <f t="shared" si="10"/>
        <v>Netherlands</v>
      </c>
    </row>
    <row r="109" spans="1:6" hidden="1">
      <c r="A109" t="s">
        <v>9228</v>
      </c>
      <c r="B109" t="s">
        <v>9124</v>
      </c>
      <c r="C109" t="str">
        <f t="shared" si="7"/>
        <v>Shell Trading Rotterdam</v>
      </c>
      <c r="D109" t="str">
        <f t="shared" si="8"/>
        <v xml:space="preserve">WEENA 70, 3012 CM </v>
      </c>
      <c r="E109" t="str">
        <f t="shared" si="9"/>
        <v>Rottedam</v>
      </c>
      <c r="F109" t="str">
        <f t="shared" si="10"/>
        <v>Netherlands</v>
      </c>
    </row>
    <row r="110" spans="1:6" hidden="1">
      <c r="A110" s="587" t="s">
        <v>2776</v>
      </c>
      <c r="B110" t="s">
        <v>9124</v>
      </c>
      <c r="C110" t="str">
        <f t="shared" si="7"/>
        <v>Shell Trading Rotterdam</v>
      </c>
      <c r="D110" t="str">
        <f t="shared" si="8"/>
        <v xml:space="preserve">WEENA 70, 3012 CM </v>
      </c>
      <c r="E110" t="str">
        <f t="shared" si="9"/>
        <v>Rottedam</v>
      </c>
      <c r="F110" t="str">
        <f t="shared" si="10"/>
        <v>Netherlands</v>
      </c>
    </row>
    <row r="111" spans="1:6" hidden="1">
      <c r="A111" t="s">
        <v>8730</v>
      </c>
      <c r="B111" t="s">
        <v>9124</v>
      </c>
      <c r="C111" t="str">
        <f t="shared" si="7"/>
        <v>Shell Trading Rotterdam</v>
      </c>
      <c r="D111" t="str">
        <f t="shared" si="8"/>
        <v xml:space="preserve">WEENA 70, 3012 CM </v>
      </c>
      <c r="E111" t="str">
        <f t="shared" si="9"/>
        <v>Rottedam</v>
      </c>
      <c r="F111" t="str">
        <f t="shared" si="10"/>
        <v>Netherlands</v>
      </c>
    </row>
    <row r="112" spans="1:6" hidden="1">
      <c r="A112" t="s">
        <v>2779</v>
      </c>
      <c r="B112" t="s">
        <v>9124</v>
      </c>
      <c r="C112" t="str">
        <f t="shared" si="7"/>
        <v>Shell Trading Rotterdam</v>
      </c>
      <c r="D112" t="str">
        <f t="shared" si="8"/>
        <v xml:space="preserve">WEENA 70, 3012 CM </v>
      </c>
      <c r="E112" t="str">
        <f t="shared" si="9"/>
        <v>Rottedam</v>
      </c>
      <c r="F112" t="str">
        <f t="shared" si="10"/>
        <v>Netherlands</v>
      </c>
    </row>
    <row r="113" spans="1:6" hidden="1">
      <c r="A113" t="s">
        <v>9229</v>
      </c>
      <c r="B113" t="s">
        <v>9124</v>
      </c>
      <c r="C113" t="str">
        <f t="shared" si="7"/>
        <v>Shell Trading Rotterdam</v>
      </c>
      <c r="D113" t="str">
        <f t="shared" si="8"/>
        <v xml:space="preserve">WEENA 70, 3012 CM </v>
      </c>
      <c r="E113" t="str">
        <f t="shared" si="9"/>
        <v>Rottedam</v>
      </c>
      <c r="F113" t="str">
        <f t="shared" si="10"/>
        <v>Netherlands</v>
      </c>
    </row>
    <row r="114" spans="1:6" hidden="1">
      <c r="A114" s="587" t="s">
        <v>8309</v>
      </c>
      <c r="B114" t="s">
        <v>9124</v>
      </c>
      <c r="C114" t="str">
        <f t="shared" si="7"/>
        <v>Shell Trading Rotterdam</v>
      </c>
      <c r="D114" t="str">
        <f t="shared" si="8"/>
        <v xml:space="preserve">WEENA 70, 3012 CM </v>
      </c>
      <c r="E114" t="str">
        <f t="shared" si="9"/>
        <v>Rottedam</v>
      </c>
      <c r="F114" t="str">
        <f t="shared" si="10"/>
        <v>Netherlands</v>
      </c>
    </row>
    <row r="115" spans="1:6" hidden="1">
      <c r="A115" t="s">
        <v>9230</v>
      </c>
      <c r="B115" t="s">
        <v>9124</v>
      </c>
      <c r="C115" t="str">
        <f t="shared" si="7"/>
        <v>Shell Trading Rotterdam</v>
      </c>
      <c r="D115" t="str">
        <f t="shared" si="8"/>
        <v xml:space="preserve">WEENA 70, 3012 CM </v>
      </c>
      <c r="E115" t="str">
        <f t="shared" si="9"/>
        <v>Rottedam</v>
      </c>
      <c r="F115" t="str">
        <f t="shared" si="10"/>
        <v>Netherlands</v>
      </c>
    </row>
    <row r="116" spans="1:6" hidden="1">
      <c r="A116" t="s">
        <v>9231</v>
      </c>
      <c r="B116" t="s">
        <v>9148</v>
      </c>
      <c r="C116" t="str">
        <f t="shared" si="7"/>
        <v>Shell International Trading Middle East</v>
      </c>
      <c r="D116" t="str">
        <f t="shared" si="8"/>
        <v xml:space="preserve">PO Box No 16968, THE CONVENTION TOWER, </v>
      </c>
      <c r="E116" t="str">
        <f t="shared" si="9"/>
        <v xml:space="preserve">12TH FLOOR DUBAI, </v>
      </c>
      <c r="F116" t="str">
        <f t="shared" si="10"/>
        <v>UNITED ARAB EMIRATES</v>
      </c>
    </row>
    <row r="117" spans="1:6" hidden="1">
      <c r="A117" t="s">
        <v>9232</v>
      </c>
      <c r="B117" t="s">
        <v>9141</v>
      </c>
      <c r="C117" t="str">
        <f t="shared" si="7"/>
        <v>Shell International Trading and</v>
      </c>
      <c r="D117" t="str">
        <f t="shared" si="8"/>
        <v>Shipping Company Limited</v>
      </c>
      <c r="E117" t="str">
        <f t="shared" si="9"/>
        <v>Shell Centre, London</v>
      </c>
      <c r="F117" t="str">
        <f t="shared" si="10"/>
        <v>SE1 7NA United Kingdom</v>
      </c>
    </row>
    <row r="118" spans="1:6" hidden="1">
      <c r="A118" t="s">
        <v>5986</v>
      </c>
      <c r="B118" t="s">
        <v>9128</v>
      </c>
      <c r="C118" t="str">
        <f t="shared" si="7"/>
        <v>Shell Tankers Singapore Ltd</v>
      </c>
      <c r="D118" t="str">
        <f t="shared" si="8"/>
        <v xml:space="preserve">The Metropolis Tower 1, </v>
      </c>
      <c r="E118" t="str">
        <f t="shared" si="9"/>
        <v xml:space="preserve">9 North Buona Vista Drive, #07-01, </v>
      </c>
      <c r="F118" t="str">
        <f t="shared" si="10"/>
        <v xml:space="preserve">Singapore, 138588 </v>
      </c>
    </row>
    <row r="119" spans="1:6" hidden="1">
      <c r="A119" t="s">
        <v>9233</v>
      </c>
      <c r="B119" t="s">
        <v>9128</v>
      </c>
      <c r="C119" t="str">
        <f t="shared" si="7"/>
        <v>Shell Tankers Singapore Ltd</v>
      </c>
      <c r="D119" t="str">
        <f t="shared" si="8"/>
        <v xml:space="preserve">The Metropolis Tower 1, </v>
      </c>
      <c r="E119" t="str">
        <f t="shared" si="9"/>
        <v xml:space="preserve">9 North Buona Vista Drive, #07-01, </v>
      </c>
      <c r="F119" t="str">
        <f t="shared" si="10"/>
        <v xml:space="preserve">Singapore, 138588 </v>
      </c>
    </row>
    <row r="120" spans="1:6" hidden="1">
      <c r="A120" t="s">
        <v>9234</v>
      </c>
      <c r="B120" t="s">
        <v>9128</v>
      </c>
      <c r="C120" t="str">
        <f t="shared" si="7"/>
        <v>Shell Tankers Singapore Ltd</v>
      </c>
      <c r="D120" t="str">
        <f t="shared" si="8"/>
        <v xml:space="preserve">The Metropolis Tower 1, </v>
      </c>
      <c r="E120" t="str">
        <f t="shared" si="9"/>
        <v xml:space="preserve">9 North Buona Vista Drive, #07-01, </v>
      </c>
      <c r="F120" t="str">
        <f t="shared" si="10"/>
        <v xml:space="preserve">Singapore, 138588 </v>
      </c>
    </row>
    <row r="121" spans="1:6" hidden="1">
      <c r="A121" t="s">
        <v>7027</v>
      </c>
      <c r="B121" t="s">
        <v>9128</v>
      </c>
      <c r="C121" t="str">
        <f t="shared" si="7"/>
        <v>Shell Tankers Singapore Ltd</v>
      </c>
      <c r="D121" t="str">
        <f t="shared" si="8"/>
        <v xml:space="preserve">The Metropolis Tower 1, </v>
      </c>
      <c r="E121" t="str">
        <f t="shared" si="9"/>
        <v xml:space="preserve">9 North Buona Vista Drive, #07-01, </v>
      </c>
      <c r="F121" t="str">
        <f t="shared" si="10"/>
        <v xml:space="preserve">Singapore, 138588 </v>
      </c>
    </row>
    <row r="122" spans="1:6" hidden="1">
      <c r="A122" t="s">
        <v>9235</v>
      </c>
      <c r="B122" t="s">
        <v>9128</v>
      </c>
      <c r="C122" t="str">
        <f t="shared" si="7"/>
        <v>Shell Tankers Singapore Ltd</v>
      </c>
      <c r="D122" t="str">
        <f t="shared" si="8"/>
        <v xml:space="preserve">The Metropolis Tower 1, </v>
      </c>
      <c r="E122" t="str">
        <f t="shared" si="9"/>
        <v xml:space="preserve">9 North Buona Vista Drive, #07-01, </v>
      </c>
      <c r="F122" t="str">
        <f t="shared" si="10"/>
        <v xml:space="preserve">Singapore, 138588 </v>
      </c>
    </row>
    <row r="123" spans="1:6" hidden="1">
      <c r="A123" t="s">
        <v>9236</v>
      </c>
      <c r="B123" t="s">
        <v>9128</v>
      </c>
      <c r="C123" t="str">
        <f t="shared" si="7"/>
        <v>Shell Tankers Singapore Ltd</v>
      </c>
      <c r="D123" t="str">
        <f t="shared" si="8"/>
        <v xml:space="preserve">The Metropolis Tower 1, </v>
      </c>
      <c r="E123" t="str">
        <f t="shared" si="9"/>
        <v xml:space="preserve">9 North Buona Vista Drive, #07-01, </v>
      </c>
      <c r="F123" t="str">
        <f t="shared" si="10"/>
        <v xml:space="preserve">Singapore, 138588 </v>
      </c>
    </row>
    <row r="124" spans="1:6" hidden="1">
      <c r="A124" t="s">
        <v>9237</v>
      </c>
      <c r="B124" t="s">
        <v>9128</v>
      </c>
      <c r="C124" t="str">
        <f t="shared" si="7"/>
        <v>Shell Tankers Singapore Ltd</v>
      </c>
      <c r="D124" t="str">
        <f t="shared" si="8"/>
        <v xml:space="preserve">The Metropolis Tower 1, </v>
      </c>
      <c r="E124" t="str">
        <f t="shared" si="9"/>
        <v xml:space="preserve">9 North Buona Vista Drive, #07-01, </v>
      </c>
      <c r="F124" t="str">
        <f t="shared" si="10"/>
        <v xml:space="preserve">Singapore, 138588 </v>
      </c>
    </row>
    <row r="125" spans="1:6" hidden="1">
      <c r="A125" t="s">
        <v>8467</v>
      </c>
      <c r="B125" t="s">
        <v>9128</v>
      </c>
      <c r="C125" t="str">
        <f t="shared" si="7"/>
        <v>Shell Tankers Singapore Ltd</v>
      </c>
      <c r="D125" t="str">
        <f t="shared" si="8"/>
        <v xml:space="preserve">The Metropolis Tower 1, </v>
      </c>
      <c r="E125" t="str">
        <f t="shared" si="9"/>
        <v xml:space="preserve">9 North Buona Vista Drive, #07-01, </v>
      </c>
      <c r="F125" t="str">
        <f t="shared" si="10"/>
        <v xml:space="preserve">Singapore, 138588 </v>
      </c>
    </row>
    <row r="126" spans="1:6" hidden="1">
      <c r="A126" t="s">
        <v>9238</v>
      </c>
      <c r="B126" t="s">
        <v>9128</v>
      </c>
      <c r="C126" t="str">
        <f t="shared" si="7"/>
        <v>Shell Tankers Singapore Ltd</v>
      </c>
      <c r="D126" t="str">
        <f t="shared" si="8"/>
        <v xml:space="preserve">The Metropolis Tower 1, </v>
      </c>
      <c r="E126" t="str">
        <f t="shared" si="9"/>
        <v xml:space="preserve">9 North Buona Vista Drive, #07-01, </v>
      </c>
      <c r="F126" t="str">
        <f t="shared" si="10"/>
        <v xml:space="preserve">Singapore, 138588 </v>
      </c>
    </row>
    <row r="127" spans="1:6" hidden="1">
      <c r="A127" t="s">
        <v>6036</v>
      </c>
      <c r="B127" t="s">
        <v>9128</v>
      </c>
      <c r="C127" t="str">
        <f t="shared" si="7"/>
        <v>Shell Tankers Singapore Ltd</v>
      </c>
      <c r="D127" t="str">
        <f t="shared" si="8"/>
        <v xml:space="preserve">The Metropolis Tower 1, </v>
      </c>
      <c r="E127" t="str">
        <f t="shared" si="9"/>
        <v xml:space="preserve">9 North Buona Vista Drive, #07-01, </v>
      </c>
      <c r="F127" t="str">
        <f t="shared" si="10"/>
        <v xml:space="preserve">Singapore, 138588 </v>
      </c>
    </row>
    <row r="128" spans="1:6" hidden="1">
      <c r="A128" t="s">
        <v>9239</v>
      </c>
      <c r="B128" t="s">
        <v>9128</v>
      </c>
      <c r="C128" t="str">
        <f t="shared" si="7"/>
        <v>Shell Tankers Singapore Ltd</v>
      </c>
      <c r="D128" t="str">
        <f t="shared" si="8"/>
        <v xml:space="preserve">The Metropolis Tower 1, </v>
      </c>
      <c r="E128" t="str">
        <f t="shared" si="9"/>
        <v xml:space="preserve">9 North Buona Vista Drive, #07-01, </v>
      </c>
      <c r="F128" t="str">
        <f t="shared" si="10"/>
        <v xml:space="preserve">Singapore, 138588 </v>
      </c>
    </row>
    <row r="129" spans="1:6" hidden="1">
      <c r="A129" t="s">
        <v>9240</v>
      </c>
      <c r="B129" t="s">
        <v>9128</v>
      </c>
      <c r="C129" t="str">
        <f t="shared" si="7"/>
        <v>Shell Tankers Singapore Ltd</v>
      </c>
      <c r="D129" t="str">
        <f t="shared" si="8"/>
        <v xml:space="preserve">The Metropolis Tower 1, </v>
      </c>
      <c r="E129" t="str">
        <f t="shared" si="9"/>
        <v xml:space="preserve">9 North Buona Vista Drive, #07-01, </v>
      </c>
      <c r="F129" t="str">
        <f t="shared" si="10"/>
        <v xml:space="preserve">Singapore, 138588 </v>
      </c>
    </row>
    <row r="130" spans="1:6" hidden="1">
      <c r="A130" t="s">
        <v>9241</v>
      </c>
      <c r="B130" t="s">
        <v>9128</v>
      </c>
      <c r="C130" t="str">
        <f t="shared" si="7"/>
        <v>Shell Tankers Singapore Ltd</v>
      </c>
      <c r="D130" t="str">
        <f t="shared" si="8"/>
        <v xml:space="preserve">The Metropolis Tower 1, </v>
      </c>
      <c r="E130" t="str">
        <f t="shared" si="9"/>
        <v xml:space="preserve">9 North Buona Vista Drive, #07-01, </v>
      </c>
      <c r="F130" t="str">
        <f t="shared" si="10"/>
        <v xml:space="preserve">Singapore, 138588 </v>
      </c>
    </row>
    <row r="131" spans="1:6" hidden="1">
      <c r="A131" t="s">
        <v>8728</v>
      </c>
      <c r="B131" t="s">
        <v>9128</v>
      </c>
      <c r="C131" t="str">
        <f t="shared" ref="C131:C194" si="11">VLOOKUP(B131,$G$4:$K$22,2,FALSE)</f>
        <v>Shell Tankers Singapore Ltd</v>
      </c>
      <c r="D131" t="str">
        <f t="shared" si="8"/>
        <v xml:space="preserve">The Metropolis Tower 1, </v>
      </c>
      <c r="E131" t="str">
        <f t="shared" si="9"/>
        <v xml:space="preserve">9 North Buona Vista Drive, #07-01, </v>
      </c>
      <c r="F131" t="str">
        <f t="shared" si="10"/>
        <v xml:space="preserve">Singapore, 138588 </v>
      </c>
    </row>
    <row r="132" spans="1:6" hidden="1">
      <c r="A132" t="s">
        <v>9242</v>
      </c>
      <c r="B132" t="s">
        <v>9128</v>
      </c>
      <c r="C132" t="str">
        <f t="shared" si="11"/>
        <v>Shell Tankers Singapore Ltd</v>
      </c>
      <c r="D132" t="str">
        <f t="shared" si="8"/>
        <v xml:space="preserve">The Metropolis Tower 1, </v>
      </c>
      <c r="E132" t="str">
        <f t="shared" si="9"/>
        <v xml:space="preserve">9 North Buona Vista Drive, #07-01, </v>
      </c>
      <c r="F132" t="str">
        <f t="shared" si="10"/>
        <v xml:space="preserve">Singapore, 138588 </v>
      </c>
    </row>
    <row r="133" spans="1:6" hidden="1">
      <c r="A133" t="s">
        <v>9243</v>
      </c>
      <c r="B133" t="s">
        <v>9128</v>
      </c>
      <c r="C133" t="str">
        <f t="shared" si="11"/>
        <v>Shell Tankers Singapore Ltd</v>
      </c>
      <c r="D133" t="str">
        <f t="shared" si="8"/>
        <v xml:space="preserve">The Metropolis Tower 1, </v>
      </c>
      <c r="E133" t="str">
        <f t="shared" si="9"/>
        <v xml:space="preserve">9 North Buona Vista Drive, #07-01, </v>
      </c>
      <c r="F133" t="str">
        <f t="shared" si="10"/>
        <v xml:space="preserve">Singapore, 138588 </v>
      </c>
    </row>
    <row r="134" spans="1:6" hidden="1">
      <c r="A134" t="s">
        <v>9244</v>
      </c>
      <c r="B134" t="s">
        <v>9128</v>
      </c>
      <c r="C134" t="str">
        <f t="shared" si="11"/>
        <v>Shell Tankers Singapore Ltd</v>
      </c>
      <c r="D134" t="str">
        <f t="shared" si="8"/>
        <v xml:space="preserve">The Metropolis Tower 1, </v>
      </c>
      <c r="E134" t="str">
        <f t="shared" si="9"/>
        <v xml:space="preserve">9 North Buona Vista Drive, #07-01, </v>
      </c>
      <c r="F134" t="str">
        <f t="shared" si="10"/>
        <v xml:space="preserve">Singapore, 138588 </v>
      </c>
    </row>
    <row r="135" spans="1:6" hidden="1">
      <c r="A135" t="s">
        <v>9245</v>
      </c>
      <c r="B135" t="s">
        <v>9128</v>
      </c>
      <c r="C135" t="str">
        <f t="shared" si="11"/>
        <v>Shell Tankers Singapore Ltd</v>
      </c>
      <c r="D135" t="str">
        <f t="shared" si="8"/>
        <v xml:space="preserve">The Metropolis Tower 1, </v>
      </c>
      <c r="E135" t="str">
        <f t="shared" si="9"/>
        <v xml:space="preserve">9 North Buona Vista Drive, #07-01, </v>
      </c>
      <c r="F135" t="str">
        <f t="shared" si="10"/>
        <v xml:space="preserve">Singapore, 138588 </v>
      </c>
    </row>
    <row r="136" spans="1:6" hidden="1">
      <c r="A136" t="s">
        <v>9246</v>
      </c>
      <c r="B136" t="s">
        <v>9128</v>
      </c>
      <c r="C136" t="str">
        <f t="shared" si="11"/>
        <v>Shell Tankers Singapore Ltd</v>
      </c>
      <c r="D136" t="str">
        <f t="shared" si="8"/>
        <v xml:space="preserve">The Metropolis Tower 1, </v>
      </c>
      <c r="E136" t="str">
        <f t="shared" si="9"/>
        <v xml:space="preserve">9 North Buona Vista Drive, #07-01, </v>
      </c>
      <c r="F136" t="str">
        <f t="shared" si="10"/>
        <v xml:space="preserve">Singapore, 138588 </v>
      </c>
    </row>
    <row r="137" spans="1:6" hidden="1">
      <c r="A137" t="s">
        <v>9247</v>
      </c>
      <c r="B137" t="s">
        <v>9128</v>
      </c>
      <c r="C137" t="str">
        <f t="shared" si="11"/>
        <v>Shell Tankers Singapore Ltd</v>
      </c>
      <c r="D137" t="str">
        <f t="shared" si="8"/>
        <v xml:space="preserve">The Metropolis Tower 1, </v>
      </c>
      <c r="E137" t="str">
        <f t="shared" si="9"/>
        <v xml:space="preserve">9 North Buona Vista Drive, #07-01, </v>
      </c>
      <c r="F137" t="str">
        <f t="shared" si="10"/>
        <v xml:space="preserve">Singapore, 138588 </v>
      </c>
    </row>
    <row r="138" spans="1:6" hidden="1">
      <c r="A138" t="s">
        <v>9248</v>
      </c>
      <c r="B138" t="s">
        <v>9128</v>
      </c>
      <c r="C138" t="str">
        <f t="shared" si="11"/>
        <v>Shell Tankers Singapore Ltd</v>
      </c>
      <c r="D138" t="str">
        <f t="shared" si="8"/>
        <v xml:space="preserve">The Metropolis Tower 1, </v>
      </c>
      <c r="E138" t="str">
        <f t="shared" si="9"/>
        <v xml:space="preserve">9 North Buona Vista Drive, #07-01, </v>
      </c>
      <c r="F138" t="str">
        <f t="shared" si="10"/>
        <v xml:space="preserve">Singapore, 138588 </v>
      </c>
    </row>
    <row r="139" spans="1:6" hidden="1">
      <c r="A139" t="s">
        <v>9249</v>
      </c>
      <c r="B139" t="s">
        <v>9128</v>
      </c>
      <c r="C139" t="str">
        <f t="shared" si="11"/>
        <v>Shell Tankers Singapore Ltd</v>
      </c>
      <c r="D139" t="str">
        <f t="shared" si="8"/>
        <v xml:space="preserve">The Metropolis Tower 1, </v>
      </c>
      <c r="E139" t="str">
        <f t="shared" si="9"/>
        <v xml:space="preserve">9 North Buona Vista Drive, #07-01, </v>
      </c>
      <c r="F139" t="str">
        <f t="shared" si="10"/>
        <v xml:space="preserve">Singapore, 138588 </v>
      </c>
    </row>
    <row r="140" spans="1:6" hidden="1">
      <c r="A140" t="s">
        <v>8970</v>
      </c>
      <c r="B140" t="s">
        <v>9128</v>
      </c>
      <c r="C140" t="str">
        <f t="shared" si="11"/>
        <v>Shell Tankers Singapore Ltd</v>
      </c>
      <c r="D140" t="str">
        <f t="shared" si="8"/>
        <v xml:space="preserve">The Metropolis Tower 1, </v>
      </c>
      <c r="E140" t="str">
        <f t="shared" si="9"/>
        <v xml:space="preserve">9 North Buona Vista Drive, #07-01, </v>
      </c>
      <c r="F140" t="str">
        <f t="shared" si="10"/>
        <v xml:space="preserve">Singapore, 138588 </v>
      </c>
    </row>
    <row r="141" spans="1:6" hidden="1">
      <c r="A141" t="s">
        <v>9250</v>
      </c>
      <c r="B141" t="s">
        <v>9128</v>
      </c>
      <c r="C141" t="str">
        <f t="shared" si="11"/>
        <v>Shell Tankers Singapore Ltd</v>
      </c>
      <c r="D141" t="str">
        <f t="shared" si="8"/>
        <v xml:space="preserve">The Metropolis Tower 1, </v>
      </c>
      <c r="E141" t="str">
        <f t="shared" si="9"/>
        <v xml:space="preserve">9 North Buona Vista Drive, #07-01, </v>
      </c>
      <c r="F141" t="str">
        <f t="shared" si="10"/>
        <v xml:space="preserve">Singapore, 138588 </v>
      </c>
    </row>
    <row r="142" spans="1:6" hidden="1">
      <c r="A142" t="s">
        <v>9251</v>
      </c>
      <c r="B142" t="s">
        <v>9128</v>
      </c>
      <c r="C142" t="str">
        <f t="shared" si="11"/>
        <v>Shell Tankers Singapore Ltd</v>
      </c>
      <c r="D142" t="str">
        <f t="shared" si="8"/>
        <v xml:space="preserve">The Metropolis Tower 1, </v>
      </c>
      <c r="E142" t="str">
        <f t="shared" si="9"/>
        <v xml:space="preserve">9 North Buona Vista Drive, #07-01, </v>
      </c>
      <c r="F142" t="str">
        <f t="shared" si="10"/>
        <v xml:space="preserve">Singapore, 138588 </v>
      </c>
    </row>
    <row r="143" spans="1:6" hidden="1">
      <c r="A143" t="s">
        <v>9252</v>
      </c>
      <c r="B143" t="s">
        <v>9128</v>
      </c>
      <c r="C143" t="str">
        <f t="shared" si="11"/>
        <v>Shell Tankers Singapore Ltd</v>
      </c>
      <c r="D143" t="str">
        <f t="shared" si="8"/>
        <v xml:space="preserve">The Metropolis Tower 1, </v>
      </c>
      <c r="E143" t="str">
        <f t="shared" si="9"/>
        <v xml:space="preserve">9 North Buona Vista Drive, #07-01, </v>
      </c>
      <c r="F143" t="str">
        <f t="shared" si="10"/>
        <v xml:space="preserve">Singapore, 138588 </v>
      </c>
    </row>
    <row r="144" spans="1:6" hidden="1">
      <c r="A144" t="s">
        <v>9253</v>
      </c>
      <c r="B144" t="s">
        <v>9128</v>
      </c>
      <c r="C144" t="str">
        <f t="shared" si="11"/>
        <v>Shell Tankers Singapore Ltd</v>
      </c>
      <c r="D144" t="str">
        <f t="shared" ref="D144:D207" si="12">VLOOKUP(B144,$G$4:$K$22,3,FALSE)</f>
        <v xml:space="preserve">The Metropolis Tower 1, </v>
      </c>
      <c r="E144" t="str">
        <f t="shared" ref="E144:E207" si="13">VLOOKUP(B144,$G$4:$K$22,4,FALSE)</f>
        <v xml:space="preserve">9 North Buona Vista Drive, #07-01, </v>
      </c>
      <c r="F144" t="str">
        <f t="shared" ref="F144:F207" si="14">VLOOKUP(B144,$G$4:$K$22,5,FALSE)</f>
        <v xml:space="preserve">Singapore, 138588 </v>
      </c>
    </row>
    <row r="145" spans="1:6" hidden="1">
      <c r="A145" t="s">
        <v>9254</v>
      </c>
      <c r="B145" t="s">
        <v>9132</v>
      </c>
      <c r="C145" t="str">
        <f t="shared" si="11"/>
        <v>Shell Tankers Singapore Ltd</v>
      </c>
      <c r="D145" t="str">
        <f t="shared" si="12"/>
        <v xml:space="preserve">The Metropolis Tower 1, </v>
      </c>
      <c r="E145" t="str">
        <f t="shared" si="13"/>
        <v xml:space="preserve">9 North Buona Vista Drive, #07-01, </v>
      </c>
      <c r="F145" t="str">
        <f t="shared" si="14"/>
        <v xml:space="preserve">Singapore, 138588 </v>
      </c>
    </row>
    <row r="146" spans="1:6" hidden="1">
      <c r="A146" t="s">
        <v>9255</v>
      </c>
      <c r="B146" t="s">
        <v>9132</v>
      </c>
      <c r="C146" t="str">
        <f t="shared" si="11"/>
        <v>Shell Tankers Singapore Ltd</v>
      </c>
      <c r="D146" t="str">
        <f t="shared" si="12"/>
        <v xml:space="preserve">The Metropolis Tower 1, </v>
      </c>
      <c r="E146" t="str">
        <f t="shared" si="13"/>
        <v xml:space="preserve">9 North Buona Vista Drive, #07-01, </v>
      </c>
      <c r="F146" t="str">
        <f t="shared" si="14"/>
        <v xml:space="preserve">Singapore, 138588 </v>
      </c>
    </row>
    <row r="147" spans="1:6" hidden="1">
      <c r="A147" t="s">
        <v>9256</v>
      </c>
      <c r="B147" t="s">
        <v>9132</v>
      </c>
      <c r="C147" t="str">
        <f t="shared" si="11"/>
        <v>Shell Tankers Singapore Ltd</v>
      </c>
      <c r="D147" t="str">
        <f t="shared" si="12"/>
        <v xml:space="preserve">The Metropolis Tower 1, </v>
      </c>
      <c r="E147" t="str">
        <f t="shared" si="13"/>
        <v xml:space="preserve">9 North Buona Vista Drive, #07-01, </v>
      </c>
      <c r="F147" t="str">
        <f t="shared" si="14"/>
        <v xml:space="preserve">Singapore, 138588 </v>
      </c>
    </row>
    <row r="148" spans="1:6" hidden="1">
      <c r="A148" t="s">
        <v>2208</v>
      </c>
      <c r="B148" t="s">
        <v>9132</v>
      </c>
      <c r="C148" t="str">
        <f t="shared" si="11"/>
        <v>Shell Tankers Singapore Ltd</v>
      </c>
      <c r="D148" t="str">
        <f t="shared" si="12"/>
        <v xml:space="preserve">The Metropolis Tower 1, </v>
      </c>
      <c r="E148" t="str">
        <f t="shared" si="13"/>
        <v xml:space="preserve">9 North Buona Vista Drive, #07-01, </v>
      </c>
      <c r="F148" t="str">
        <f t="shared" si="14"/>
        <v xml:space="preserve">Singapore, 138588 </v>
      </c>
    </row>
    <row r="149" spans="1:6" hidden="1">
      <c r="A149" t="s">
        <v>9257</v>
      </c>
      <c r="B149" t="s">
        <v>9132</v>
      </c>
      <c r="C149" t="str">
        <f t="shared" si="11"/>
        <v>Shell Tankers Singapore Ltd</v>
      </c>
      <c r="D149" t="str">
        <f t="shared" si="12"/>
        <v xml:space="preserve">The Metropolis Tower 1, </v>
      </c>
      <c r="E149" t="str">
        <f t="shared" si="13"/>
        <v xml:space="preserve">9 North Buona Vista Drive, #07-01, </v>
      </c>
      <c r="F149" t="str">
        <f t="shared" si="14"/>
        <v xml:space="preserve">Singapore, 138588 </v>
      </c>
    </row>
    <row r="150" spans="1:6" hidden="1">
      <c r="A150" t="s">
        <v>9258</v>
      </c>
      <c r="B150" t="s">
        <v>9132</v>
      </c>
      <c r="C150" t="str">
        <f t="shared" si="11"/>
        <v>Shell Tankers Singapore Ltd</v>
      </c>
      <c r="D150" t="str">
        <f t="shared" si="12"/>
        <v xml:space="preserve">The Metropolis Tower 1, </v>
      </c>
      <c r="E150" t="str">
        <f t="shared" si="13"/>
        <v xml:space="preserve">9 North Buona Vista Drive, #07-01, </v>
      </c>
      <c r="F150" t="str">
        <f t="shared" si="14"/>
        <v xml:space="preserve">Singapore, 138588 </v>
      </c>
    </row>
    <row r="151" spans="1:6" hidden="1">
      <c r="A151" t="s">
        <v>9259</v>
      </c>
      <c r="B151" t="s">
        <v>9132</v>
      </c>
      <c r="C151" t="str">
        <f t="shared" si="11"/>
        <v>Shell Tankers Singapore Ltd</v>
      </c>
      <c r="D151" t="str">
        <f t="shared" si="12"/>
        <v xml:space="preserve">The Metropolis Tower 1, </v>
      </c>
      <c r="E151" t="str">
        <f t="shared" si="13"/>
        <v xml:space="preserve">9 North Buona Vista Drive, #07-01, </v>
      </c>
      <c r="F151" t="str">
        <f t="shared" si="14"/>
        <v xml:space="preserve">Singapore, 138588 </v>
      </c>
    </row>
    <row r="152" spans="1:6" hidden="1">
      <c r="A152" t="s">
        <v>9260</v>
      </c>
      <c r="B152" t="s">
        <v>9132</v>
      </c>
      <c r="C152" t="str">
        <f t="shared" si="11"/>
        <v>Shell Tankers Singapore Ltd</v>
      </c>
      <c r="D152" t="str">
        <f t="shared" si="12"/>
        <v xml:space="preserve">The Metropolis Tower 1, </v>
      </c>
      <c r="E152" t="str">
        <f t="shared" si="13"/>
        <v xml:space="preserve">9 North Buona Vista Drive, #07-01, </v>
      </c>
      <c r="F152" t="str">
        <f t="shared" si="14"/>
        <v xml:space="preserve">Singapore, 138588 </v>
      </c>
    </row>
    <row r="153" spans="1:6" hidden="1">
      <c r="A153" t="s">
        <v>9261</v>
      </c>
      <c r="B153" t="s">
        <v>9132</v>
      </c>
      <c r="C153" t="str">
        <f t="shared" si="11"/>
        <v>Shell Tankers Singapore Ltd</v>
      </c>
      <c r="D153" t="str">
        <f t="shared" si="12"/>
        <v xml:space="preserve">The Metropolis Tower 1, </v>
      </c>
      <c r="E153" t="str">
        <f t="shared" si="13"/>
        <v xml:space="preserve">9 North Buona Vista Drive, #07-01, </v>
      </c>
      <c r="F153" t="str">
        <f t="shared" si="14"/>
        <v xml:space="preserve">Singapore, 138588 </v>
      </c>
    </row>
    <row r="154" spans="1:6" hidden="1">
      <c r="A154" t="s">
        <v>9262</v>
      </c>
      <c r="B154" t="s">
        <v>9132</v>
      </c>
      <c r="C154" t="str">
        <f t="shared" si="11"/>
        <v>Shell Tankers Singapore Ltd</v>
      </c>
      <c r="D154" t="str">
        <f t="shared" si="12"/>
        <v xml:space="preserve">The Metropolis Tower 1, </v>
      </c>
      <c r="E154" t="str">
        <f t="shared" si="13"/>
        <v xml:space="preserve">9 North Buona Vista Drive, #07-01, </v>
      </c>
      <c r="F154" t="str">
        <f t="shared" si="14"/>
        <v xml:space="preserve">Singapore, 138588 </v>
      </c>
    </row>
    <row r="155" spans="1:6" hidden="1">
      <c r="A155" t="s">
        <v>2274</v>
      </c>
      <c r="B155" t="s">
        <v>9132</v>
      </c>
      <c r="C155" t="str">
        <f t="shared" si="11"/>
        <v>Shell Tankers Singapore Ltd</v>
      </c>
      <c r="D155" t="str">
        <f t="shared" si="12"/>
        <v xml:space="preserve">The Metropolis Tower 1, </v>
      </c>
      <c r="E155" t="str">
        <f t="shared" si="13"/>
        <v xml:space="preserve">9 North Buona Vista Drive, #07-01, </v>
      </c>
      <c r="F155" t="str">
        <f t="shared" si="14"/>
        <v xml:space="preserve">Singapore, 138588 </v>
      </c>
    </row>
    <row r="156" spans="1:6" hidden="1">
      <c r="A156" t="s">
        <v>9263</v>
      </c>
      <c r="B156" t="s">
        <v>9132</v>
      </c>
      <c r="C156" t="str">
        <f t="shared" si="11"/>
        <v>Shell Tankers Singapore Ltd</v>
      </c>
      <c r="D156" t="str">
        <f t="shared" si="12"/>
        <v xml:space="preserve">The Metropolis Tower 1, </v>
      </c>
      <c r="E156" t="str">
        <f t="shared" si="13"/>
        <v xml:space="preserve">9 North Buona Vista Drive, #07-01, </v>
      </c>
      <c r="F156" t="str">
        <f t="shared" si="14"/>
        <v xml:space="preserve">Singapore, 138588 </v>
      </c>
    </row>
    <row r="157" spans="1:6" hidden="1">
      <c r="A157" t="s">
        <v>9264</v>
      </c>
      <c r="B157" t="s">
        <v>9132</v>
      </c>
      <c r="C157" t="str">
        <f t="shared" si="11"/>
        <v>Shell Tankers Singapore Ltd</v>
      </c>
      <c r="D157" t="str">
        <f t="shared" si="12"/>
        <v xml:space="preserve">The Metropolis Tower 1, </v>
      </c>
      <c r="E157" t="str">
        <f t="shared" si="13"/>
        <v xml:space="preserve">9 North Buona Vista Drive, #07-01, </v>
      </c>
      <c r="F157" t="str">
        <f t="shared" si="14"/>
        <v xml:space="preserve">Singapore, 138588 </v>
      </c>
    </row>
    <row r="158" spans="1:6" hidden="1">
      <c r="A158" t="s">
        <v>2057</v>
      </c>
      <c r="B158" t="s">
        <v>9132</v>
      </c>
      <c r="C158" t="str">
        <f t="shared" si="11"/>
        <v>Shell Tankers Singapore Ltd</v>
      </c>
      <c r="D158" t="str">
        <f t="shared" si="12"/>
        <v xml:space="preserve">The Metropolis Tower 1, </v>
      </c>
      <c r="E158" t="str">
        <f t="shared" si="13"/>
        <v xml:space="preserve">9 North Buona Vista Drive, #07-01, </v>
      </c>
      <c r="F158" t="str">
        <f t="shared" si="14"/>
        <v xml:space="preserve">Singapore, 138588 </v>
      </c>
    </row>
    <row r="159" spans="1:6" hidden="1">
      <c r="A159" t="s">
        <v>1478</v>
      </c>
      <c r="B159" t="s">
        <v>9132</v>
      </c>
      <c r="C159" t="str">
        <f t="shared" si="11"/>
        <v>Shell Tankers Singapore Ltd</v>
      </c>
      <c r="D159" t="str">
        <f t="shared" si="12"/>
        <v xml:space="preserve">The Metropolis Tower 1, </v>
      </c>
      <c r="E159" t="str">
        <f t="shared" si="13"/>
        <v xml:space="preserve">9 North Buona Vista Drive, #07-01, </v>
      </c>
      <c r="F159" t="str">
        <f t="shared" si="14"/>
        <v xml:space="preserve">Singapore, 138588 </v>
      </c>
    </row>
    <row r="160" spans="1:6" hidden="1">
      <c r="A160" t="s">
        <v>3330</v>
      </c>
      <c r="B160" t="s">
        <v>9132</v>
      </c>
      <c r="C160" t="str">
        <f t="shared" si="11"/>
        <v>Shell Tankers Singapore Ltd</v>
      </c>
      <c r="D160" t="str">
        <f t="shared" si="12"/>
        <v xml:space="preserve">The Metropolis Tower 1, </v>
      </c>
      <c r="E160" t="str">
        <f t="shared" si="13"/>
        <v xml:space="preserve">9 North Buona Vista Drive, #07-01, </v>
      </c>
      <c r="F160" t="str">
        <f t="shared" si="14"/>
        <v xml:space="preserve">Singapore, 138588 </v>
      </c>
    </row>
    <row r="161" spans="1:6" hidden="1">
      <c r="A161" t="s">
        <v>1380</v>
      </c>
      <c r="B161" t="s">
        <v>9132</v>
      </c>
      <c r="C161" t="str">
        <f t="shared" si="11"/>
        <v>Shell Tankers Singapore Ltd</v>
      </c>
      <c r="D161" t="str">
        <f t="shared" si="12"/>
        <v xml:space="preserve">The Metropolis Tower 1, </v>
      </c>
      <c r="E161" t="str">
        <f t="shared" si="13"/>
        <v xml:space="preserve">9 North Buona Vista Drive, #07-01, </v>
      </c>
      <c r="F161" t="str">
        <f t="shared" si="14"/>
        <v xml:space="preserve">Singapore, 138588 </v>
      </c>
    </row>
    <row r="162" spans="1:6" hidden="1">
      <c r="A162" t="s">
        <v>9265</v>
      </c>
      <c r="B162" t="s">
        <v>9132</v>
      </c>
      <c r="C162" t="str">
        <f t="shared" si="11"/>
        <v>Shell Tankers Singapore Ltd</v>
      </c>
      <c r="D162" t="str">
        <f t="shared" si="12"/>
        <v xml:space="preserve">The Metropolis Tower 1, </v>
      </c>
      <c r="E162" t="str">
        <f t="shared" si="13"/>
        <v xml:space="preserve">9 North Buona Vista Drive, #07-01, </v>
      </c>
      <c r="F162" t="str">
        <f t="shared" si="14"/>
        <v xml:space="preserve">Singapore, 138588 </v>
      </c>
    </row>
    <row r="163" spans="1:6" hidden="1">
      <c r="A163" t="s">
        <v>5194</v>
      </c>
      <c r="B163" t="s">
        <v>9132</v>
      </c>
      <c r="C163" t="str">
        <f t="shared" si="11"/>
        <v>Shell Tankers Singapore Ltd</v>
      </c>
      <c r="D163" t="str">
        <f t="shared" si="12"/>
        <v xml:space="preserve">The Metropolis Tower 1, </v>
      </c>
      <c r="E163" t="str">
        <f t="shared" si="13"/>
        <v xml:space="preserve">9 North Buona Vista Drive, #07-01, </v>
      </c>
      <c r="F163" t="str">
        <f t="shared" si="14"/>
        <v xml:space="preserve">Singapore, 138588 </v>
      </c>
    </row>
    <row r="164" spans="1:6" hidden="1">
      <c r="A164" t="s">
        <v>9266</v>
      </c>
      <c r="B164" t="s">
        <v>9132</v>
      </c>
      <c r="C164" t="str">
        <f t="shared" si="11"/>
        <v>Shell Tankers Singapore Ltd</v>
      </c>
      <c r="D164" t="str">
        <f t="shared" si="12"/>
        <v xml:space="preserve">The Metropolis Tower 1, </v>
      </c>
      <c r="E164" t="str">
        <f t="shared" si="13"/>
        <v xml:space="preserve">9 North Buona Vista Drive, #07-01, </v>
      </c>
      <c r="F164" t="str">
        <f t="shared" si="14"/>
        <v xml:space="preserve">Singapore, 138588 </v>
      </c>
    </row>
    <row r="165" spans="1:6" hidden="1">
      <c r="A165" t="s">
        <v>1721</v>
      </c>
      <c r="B165" t="s">
        <v>9132</v>
      </c>
      <c r="C165" t="str">
        <f t="shared" si="11"/>
        <v>Shell Tankers Singapore Ltd</v>
      </c>
      <c r="D165" t="str">
        <f t="shared" si="12"/>
        <v xml:space="preserve">The Metropolis Tower 1, </v>
      </c>
      <c r="E165" t="str">
        <f t="shared" si="13"/>
        <v xml:space="preserve">9 North Buona Vista Drive, #07-01, </v>
      </c>
      <c r="F165" t="str">
        <f t="shared" si="14"/>
        <v xml:space="preserve">Singapore, 138588 </v>
      </c>
    </row>
    <row r="166" spans="1:6" hidden="1">
      <c r="A166" t="s">
        <v>9267</v>
      </c>
      <c r="B166" t="s">
        <v>9132</v>
      </c>
      <c r="C166" t="str">
        <f t="shared" si="11"/>
        <v>Shell Tankers Singapore Ltd</v>
      </c>
      <c r="D166" t="str">
        <f t="shared" si="12"/>
        <v xml:space="preserve">The Metropolis Tower 1, </v>
      </c>
      <c r="E166" t="str">
        <f t="shared" si="13"/>
        <v xml:space="preserve">9 North Buona Vista Drive, #07-01, </v>
      </c>
      <c r="F166" t="str">
        <f t="shared" si="14"/>
        <v xml:space="preserve">Singapore, 138588 </v>
      </c>
    </row>
    <row r="167" spans="1:6" hidden="1">
      <c r="A167" t="s">
        <v>8507</v>
      </c>
      <c r="B167" t="s">
        <v>9132</v>
      </c>
      <c r="C167" t="str">
        <f t="shared" si="11"/>
        <v>Shell Tankers Singapore Ltd</v>
      </c>
      <c r="D167" t="str">
        <f t="shared" si="12"/>
        <v xml:space="preserve">The Metropolis Tower 1, </v>
      </c>
      <c r="E167" t="str">
        <f t="shared" si="13"/>
        <v xml:space="preserve">9 North Buona Vista Drive, #07-01, </v>
      </c>
      <c r="F167" t="str">
        <f t="shared" si="14"/>
        <v xml:space="preserve">Singapore, 138588 </v>
      </c>
    </row>
    <row r="168" spans="1:6" hidden="1">
      <c r="A168" t="s">
        <v>9268</v>
      </c>
      <c r="B168" t="s">
        <v>9132</v>
      </c>
      <c r="C168" t="str">
        <f t="shared" si="11"/>
        <v>Shell Tankers Singapore Ltd</v>
      </c>
      <c r="D168" t="str">
        <f t="shared" si="12"/>
        <v xml:space="preserve">The Metropolis Tower 1, </v>
      </c>
      <c r="E168" t="str">
        <f t="shared" si="13"/>
        <v xml:space="preserve">9 North Buona Vista Drive, #07-01, </v>
      </c>
      <c r="F168" t="str">
        <f t="shared" si="14"/>
        <v xml:space="preserve">Singapore, 138588 </v>
      </c>
    </row>
    <row r="169" spans="1:6" hidden="1">
      <c r="A169" t="s">
        <v>9269</v>
      </c>
      <c r="B169" t="s">
        <v>9132</v>
      </c>
      <c r="C169" t="str">
        <f t="shared" si="11"/>
        <v>Shell Tankers Singapore Ltd</v>
      </c>
      <c r="D169" t="str">
        <f t="shared" si="12"/>
        <v xml:space="preserve">The Metropolis Tower 1, </v>
      </c>
      <c r="E169" t="str">
        <f t="shared" si="13"/>
        <v xml:space="preserve">9 North Buona Vista Drive, #07-01, </v>
      </c>
      <c r="F169" t="str">
        <f t="shared" si="14"/>
        <v xml:space="preserve">Singapore, 138588 </v>
      </c>
    </row>
    <row r="170" spans="1:6" hidden="1">
      <c r="A170" t="s">
        <v>1379</v>
      </c>
      <c r="B170" t="s">
        <v>9132</v>
      </c>
      <c r="C170" t="str">
        <f t="shared" si="11"/>
        <v>Shell Tankers Singapore Ltd</v>
      </c>
      <c r="D170" t="str">
        <f t="shared" si="12"/>
        <v xml:space="preserve">The Metropolis Tower 1, </v>
      </c>
      <c r="E170" t="str">
        <f t="shared" si="13"/>
        <v xml:space="preserve">9 North Buona Vista Drive, #07-01, </v>
      </c>
      <c r="F170" t="str">
        <f t="shared" si="14"/>
        <v xml:space="preserve">Singapore, 138588 </v>
      </c>
    </row>
    <row r="171" spans="1:6" hidden="1">
      <c r="A171" t="s">
        <v>2505</v>
      </c>
      <c r="B171" t="s">
        <v>9132</v>
      </c>
      <c r="C171" t="str">
        <f t="shared" si="11"/>
        <v>Shell Tankers Singapore Ltd</v>
      </c>
      <c r="D171" t="str">
        <f t="shared" si="12"/>
        <v xml:space="preserve">The Metropolis Tower 1, </v>
      </c>
      <c r="E171" t="str">
        <f t="shared" si="13"/>
        <v xml:space="preserve">9 North Buona Vista Drive, #07-01, </v>
      </c>
      <c r="F171" t="str">
        <f t="shared" si="14"/>
        <v xml:space="preserve">Singapore, 138588 </v>
      </c>
    </row>
    <row r="172" spans="1:6" hidden="1">
      <c r="A172" t="s">
        <v>9270</v>
      </c>
      <c r="B172" t="s">
        <v>9132</v>
      </c>
      <c r="C172" t="str">
        <f t="shared" si="11"/>
        <v>Shell Tankers Singapore Ltd</v>
      </c>
      <c r="D172" t="str">
        <f t="shared" si="12"/>
        <v xml:space="preserve">The Metropolis Tower 1, </v>
      </c>
      <c r="E172" t="str">
        <f t="shared" si="13"/>
        <v xml:space="preserve">9 North Buona Vista Drive, #07-01, </v>
      </c>
      <c r="F172" t="str">
        <f t="shared" si="14"/>
        <v xml:space="preserve">Singapore, 138588 </v>
      </c>
    </row>
    <row r="173" spans="1:6" hidden="1">
      <c r="A173" t="s">
        <v>2190</v>
      </c>
      <c r="B173" t="s">
        <v>9132</v>
      </c>
      <c r="C173" t="str">
        <f t="shared" si="11"/>
        <v>Shell Tankers Singapore Ltd</v>
      </c>
      <c r="D173" t="str">
        <f t="shared" si="12"/>
        <v xml:space="preserve">The Metropolis Tower 1, </v>
      </c>
      <c r="E173" t="str">
        <f t="shared" si="13"/>
        <v xml:space="preserve">9 North Buona Vista Drive, #07-01, </v>
      </c>
      <c r="F173" t="str">
        <f t="shared" si="14"/>
        <v xml:space="preserve">Singapore, 138588 </v>
      </c>
    </row>
    <row r="174" spans="1:6" hidden="1">
      <c r="A174" t="s">
        <v>3946</v>
      </c>
      <c r="B174" t="s">
        <v>9132</v>
      </c>
      <c r="C174" t="str">
        <f t="shared" si="11"/>
        <v>Shell Tankers Singapore Ltd</v>
      </c>
      <c r="D174" t="str">
        <f t="shared" si="12"/>
        <v xml:space="preserve">The Metropolis Tower 1, </v>
      </c>
      <c r="E174" t="str">
        <f t="shared" si="13"/>
        <v xml:space="preserve">9 North Buona Vista Drive, #07-01, </v>
      </c>
      <c r="F174" t="str">
        <f t="shared" si="14"/>
        <v xml:space="preserve">Singapore, 138588 </v>
      </c>
    </row>
    <row r="175" spans="1:6" hidden="1">
      <c r="A175" t="s">
        <v>9271</v>
      </c>
      <c r="B175" t="s">
        <v>9132</v>
      </c>
      <c r="C175" t="str">
        <f t="shared" si="11"/>
        <v>Shell Tankers Singapore Ltd</v>
      </c>
      <c r="D175" t="str">
        <f t="shared" si="12"/>
        <v xml:space="preserve">The Metropolis Tower 1, </v>
      </c>
      <c r="E175" t="str">
        <f t="shared" si="13"/>
        <v xml:space="preserve">9 North Buona Vista Drive, #07-01, </v>
      </c>
      <c r="F175" t="str">
        <f t="shared" si="14"/>
        <v xml:space="preserve">Singapore, 138588 </v>
      </c>
    </row>
    <row r="176" spans="1:6" hidden="1">
      <c r="A176" t="s">
        <v>3110</v>
      </c>
      <c r="B176" t="s">
        <v>9132</v>
      </c>
      <c r="C176" t="str">
        <f t="shared" si="11"/>
        <v>Shell Tankers Singapore Ltd</v>
      </c>
      <c r="D176" t="str">
        <f t="shared" si="12"/>
        <v xml:space="preserve">The Metropolis Tower 1, </v>
      </c>
      <c r="E176" t="str">
        <f t="shared" si="13"/>
        <v xml:space="preserve">9 North Buona Vista Drive, #07-01, </v>
      </c>
      <c r="F176" t="str">
        <f t="shared" si="14"/>
        <v xml:space="preserve">Singapore, 138588 </v>
      </c>
    </row>
    <row r="177" spans="1:6" hidden="1">
      <c r="A177" t="s">
        <v>9272</v>
      </c>
      <c r="B177" t="s">
        <v>9132</v>
      </c>
      <c r="C177" t="str">
        <f t="shared" si="11"/>
        <v>Shell Tankers Singapore Ltd</v>
      </c>
      <c r="D177" t="str">
        <f t="shared" si="12"/>
        <v xml:space="preserve">The Metropolis Tower 1, </v>
      </c>
      <c r="E177" t="str">
        <f t="shared" si="13"/>
        <v xml:space="preserve">9 North Buona Vista Drive, #07-01, </v>
      </c>
      <c r="F177" t="str">
        <f t="shared" si="14"/>
        <v xml:space="preserve">Singapore, 138588 </v>
      </c>
    </row>
    <row r="178" spans="1:6" hidden="1">
      <c r="A178" t="s">
        <v>9273</v>
      </c>
      <c r="B178" t="s">
        <v>9132</v>
      </c>
      <c r="C178" t="str">
        <f t="shared" si="11"/>
        <v>Shell Tankers Singapore Ltd</v>
      </c>
      <c r="D178" t="str">
        <f t="shared" si="12"/>
        <v xml:space="preserve">The Metropolis Tower 1, </v>
      </c>
      <c r="E178" t="str">
        <f t="shared" si="13"/>
        <v xml:space="preserve">9 North Buona Vista Drive, #07-01, </v>
      </c>
      <c r="F178" t="str">
        <f t="shared" si="14"/>
        <v xml:space="preserve">Singapore, 138588 </v>
      </c>
    </row>
    <row r="179" spans="1:6" hidden="1">
      <c r="A179" t="s">
        <v>9274</v>
      </c>
      <c r="B179" t="s">
        <v>9132</v>
      </c>
      <c r="C179" t="str">
        <f t="shared" si="11"/>
        <v>Shell Tankers Singapore Ltd</v>
      </c>
      <c r="D179" t="str">
        <f t="shared" si="12"/>
        <v xml:space="preserve">The Metropolis Tower 1, </v>
      </c>
      <c r="E179" t="str">
        <f t="shared" si="13"/>
        <v xml:space="preserve">9 North Buona Vista Drive, #07-01, </v>
      </c>
      <c r="F179" t="str">
        <f t="shared" si="14"/>
        <v xml:space="preserve">Singapore, 138588 </v>
      </c>
    </row>
    <row r="180" spans="1:6" hidden="1">
      <c r="A180" t="s">
        <v>9275</v>
      </c>
      <c r="B180" t="s">
        <v>9132</v>
      </c>
      <c r="C180" t="str">
        <f t="shared" si="11"/>
        <v>Shell Tankers Singapore Ltd</v>
      </c>
      <c r="D180" t="str">
        <f t="shared" si="12"/>
        <v xml:space="preserve">The Metropolis Tower 1, </v>
      </c>
      <c r="E180" t="str">
        <f t="shared" si="13"/>
        <v xml:space="preserve">9 North Buona Vista Drive, #07-01, </v>
      </c>
      <c r="F180" t="str">
        <f t="shared" si="14"/>
        <v xml:space="preserve">Singapore, 138588 </v>
      </c>
    </row>
    <row r="181" spans="1:6" hidden="1">
      <c r="A181" t="s">
        <v>9276</v>
      </c>
      <c r="B181" t="s">
        <v>9132</v>
      </c>
      <c r="C181" t="str">
        <f t="shared" si="11"/>
        <v>Shell Tankers Singapore Ltd</v>
      </c>
      <c r="D181" t="str">
        <f t="shared" si="12"/>
        <v xml:space="preserve">The Metropolis Tower 1, </v>
      </c>
      <c r="E181" t="str">
        <f t="shared" si="13"/>
        <v xml:space="preserve">9 North Buona Vista Drive, #07-01, </v>
      </c>
      <c r="F181" t="str">
        <f t="shared" si="14"/>
        <v xml:space="preserve">Singapore, 138588 </v>
      </c>
    </row>
    <row r="182" spans="1:6" hidden="1">
      <c r="A182" t="s">
        <v>9277</v>
      </c>
      <c r="B182" t="s">
        <v>9132</v>
      </c>
      <c r="C182" t="str">
        <f t="shared" si="11"/>
        <v>Shell Tankers Singapore Ltd</v>
      </c>
      <c r="D182" t="str">
        <f t="shared" si="12"/>
        <v xml:space="preserve">The Metropolis Tower 1, </v>
      </c>
      <c r="E182" t="str">
        <f t="shared" si="13"/>
        <v xml:space="preserve">9 North Buona Vista Drive, #07-01, </v>
      </c>
      <c r="F182" t="str">
        <f t="shared" si="14"/>
        <v xml:space="preserve">Singapore, 138588 </v>
      </c>
    </row>
    <row r="183" spans="1:6" hidden="1">
      <c r="A183" t="s">
        <v>9278</v>
      </c>
      <c r="B183" t="s">
        <v>9132</v>
      </c>
      <c r="C183" t="str">
        <f t="shared" si="11"/>
        <v>Shell Tankers Singapore Ltd</v>
      </c>
      <c r="D183" t="str">
        <f t="shared" si="12"/>
        <v xml:space="preserve">The Metropolis Tower 1, </v>
      </c>
      <c r="E183" t="str">
        <f t="shared" si="13"/>
        <v xml:space="preserve">9 North Buona Vista Drive, #07-01, </v>
      </c>
      <c r="F183" t="str">
        <f t="shared" si="14"/>
        <v xml:space="preserve">Singapore, 138588 </v>
      </c>
    </row>
    <row r="184" spans="1:6" hidden="1">
      <c r="A184" t="s">
        <v>9279</v>
      </c>
      <c r="B184" t="s">
        <v>9132</v>
      </c>
      <c r="C184" t="str">
        <f t="shared" si="11"/>
        <v>Shell Tankers Singapore Ltd</v>
      </c>
      <c r="D184" t="str">
        <f t="shared" si="12"/>
        <v xml:space="preserve">The Metropolis Tower 1, </v>
      </c>
      <c r="E184" t="str">
        <f t="shared" si="13"/>
        <v xml:space="preserve">9 North Buona Vista Drive, #07-01, </v>
      </c>
      <c r="F184" t="str">
        <f t="shared" si="14"/>
        <v xml:space="preserve">Singapore, 138588 </v>
      </c>
    </row>
    <row r="185" spans="1:6" hidden="1">
      <c r="A185" t="s">
        <v>1442</v>
      </c>
      <c r="B185" t="s">
        <v>9132</v>
      </c>
      <c r="C185" t="str">
        <f t="shared" si="11"/>
        <v>Shell Tankers Singapore Ltd</v>
      </c>
      <c r="D185" t="str">
        <f t="shared" si="12"/>
        <v xml:space="preserve">The Metropolis Tower 1, </v>
      </c>
      <c r="E185" t="str">
        <f t="shared" si="13"/>
        <v xml:space="preserve">9 North Buona Vista Drive, #07-01, </v>
      </c>
      <c r="F185" t="str">
        <f t="shared" si="14"/>
        <v xml:space="preserve">Singapore, 138588 </v>
      </c>
    </row>
    <row r="186" spans="1:6" hidden="1">
      <c r="A186" t="s">
        <v>9280</v>
      </c>
      <c r="B186" t="s">
        <v>9132</v>
      </c>
      <c r="C186" t="str">
        <f t="shared" si="11"/>
        <v>Shell Tankers Singapore Ltd</v>
      </c>
      <c r="D186" t="str">
        <f t="shared" si="12"/>
        <v xml:space="preserve">The Metropolis Tower 1, </v>
      </c>
      <c r="E186" t="str">
        <f t="shared" si="13"/>
        <v xml:space="preserve">9 North Buona Vista Drive, #07-01, </v>
      </c>
      <c r="F186" t="str">
        <f t="shared" si="14"/>
        <v xml:space="preserve">Singapore, 138588 </v>
      </c>
    </row>
    <row r="187" spans="1:6" hidden="1">
      <c r="A187" t="s">
        <v>4884</v>
      </c>
      <c r="B187" t="s">
        <v>9132</v>
      </c>
      <c r="C187" t="str">
        <f t="shared" si="11"/>
        <v>Shell Tankers Singapore Ltd</v>
      </c>
      <c r="D187" t="str">
        <f t="shared" si="12"/>
        <v xml:space="preserve">The Metropolis Tower 1, </v>
      </c>
      <c r="E187" t="str">
        <f t="shared" si="13"/>
        <v xml:space="preserve">9 North Buona Vista Drive, #07-01, </v>
      </c>
      <c r="F187" t="str">
        <f t="shared" si="14"/>
        <v xml:space="preserve">Singapore, 138588 </v>
      </c>
    </row>
    <row r="188" spans="1:6" hidden="1">
      <c r="A188" t="s">
        <v>9281</v>
      </c>
      <c r="B188" t="s">
        <v>9132</v>
      </c>
      <c r="C188" t="str">
        <f t="shared" si="11"/>
        <v>Shell Tankers Singapore Ltd</v>
      </c>
      <c r="D188" t="str">
        <f t="shared" si="12"/>
        <v xml:space="preserve">The Metropolis Tower 1, </v>
      </c>
      <c r="E188" t="str">
        <f t="shared" si="13"/>
        <v xml:space="preserve">9 North Buona Vista Drive, #07-01, </v>
      </c>
      <c r="F188" t="str">
        <f t="shared" si="14"/>
        <v xml:space="preserve">Singapore, 138588 </v>
      </c>
    </row>
    <row r="189" spans="1:6" hidden="1">
      <c r="A189" t="s">
        <v>3460</v>
      </c>
      <c r="B189" t="s">
        <v>9132</v>
      </c>
      <c r="C189" t="str">
        <f t="shared" si="11"/>
        <v>Shell Tankers Singapore Ltd</v>
      </c>
      <c r="D189" t="str">
        <f t="shared" si="12"/>
        <v xml:space="preserve">The Metropolis Tower 1, </v>
      </c>
      <c r="E189" t="str">
        <f t="shared" si="13"/>
        <v xml:space="preserve">9 North Buona Vista Drive, #07-01, </v>
      </c>
      <c r="F189" t="str">
        <f t="shared" si="14"/>
        <v xml:space="preserve">Singapore, 138588 </v>
      </c>
    </row>
    <row r="190" spans="1:6" hidden="1">
      <c r="A190" t="s">
        <v>9282</v>
      </c>
      <c r="B190" t="s">
        <v>9132</v>
      </c>
      <c r="C190" t="str">
        <f t="shared" si="11"/>
        <v>Shell Tankers Singapore Ltd</v>
      </c>
      <c r="D190" t="str">
        <f t="shared" si="12"/>
        <v xml:space="preserve">The Metropolis Tower 1, </v>
      </c>
      <c r="E190" t="str">
        <f t="shared" si="13"/>
        <v xml:space="preserve">9 North Buona Vista Drive, #07-01, </v>
      </c>
      <c r="F190" t="str">
        <f t="shared" si="14"/>
        <v xml:space="preserve">Singapore, 138588 </v>
      </c>
    </row>
    <row r="191" spans="1:6" hidden="1">
      <c r="A191" t="s">
        <v>5108</v>
      </c>
      <c r="B191" t="s">
        <v>9132</v>
      </c>
      <c r="C191" t="str">
        <f t="shared" si="11"/>
        <v>Shell Tankers Singapore Ltd</v>
      </c>
      <c r="D191" t="str">
        <f t="shared" si="12"/>
        <v xml:space="preserve">The Metropolis Tower 1, </v>
      </c>
      <c r="E191" t="str">
        <f t="shared" si="13"/>
        <v xml:space="preserve">9 North Buona Vista Drive, #07-01, </v>
      </c>
      <c r="F191" t="str">
        <f t="shared" si="14"/>
        <v xml:space="preserve">Singapore, 138588 </v>
      </c>
    </row>
    <row r="192" spans="1:6" hidden="1">
      <c r="A192" t="s">
        <v>780</v>
      </c>
      <c r="B192" t="s">
        <v>9132</v>
      </c>
      <c r="C192" t="str">
        <f t="shared" si="11"/>
        <v>Shell Tankers Singapore Ltd</v>
      </c>
      <c r="D192" t="str">
        <f t="shared" si="12"/>
        <v xml:space="preserve">The Metropolis Tower 1, </v>
      </c>
      <c r="E192" t="str">
        <f t="shared" si="13"/>
        <v xml:space="preserve">9 North Buona Vista Drive, #07-01, </v>
      </c>
      <c r="F192" t="str">
        <f t="shared" si="14"/>
        <v xml:space="preserve">Singapore, 138588 </v>
      </c>
    </row>
    <row r="193" spans="1:6" hidden="1">
      <c r="A193" t="s">
        <v>9283</v>
      </c>
      <c r="B193" t="s">
        <v>9132</v>
      </c>
      <c r="C193" t="str">
        <f t="shared" si="11"/>
        <v>Shell Tankers Singapore Ltd</v>
      </c>
      <c r="D193" t="str">
        <f t="shared" si="12"/>
        <v xml:space="preserve">The Metropolis Tower 1, </v>
      </c>
      <c r="E193" t="str">
        <f t="shared" si="13"/>
        <v xml:space="preserve">9 North Buona Vista Drive, #07-01, </v>
      </c>
      <c r="F193" t="str">
        <f t="shared" si="14"/>
        <v xml:space="preserve">Singapore, 138588 </v>
      </c>
    </row>
    <row r="194" spans="1:6" hidden="1">
      <c r="A194" t="s">
        <v>9284</v>
      </c>
      <c r="B194" t="s">
        <v>9132</v>
      </c>
      <c r="C194" t="str">
        <f t="shared" si="11"/>
        <v>Shell Tankers Singapore Ltd</v>
      </c>
      <c r="D194" t="str">
        <f t="shared" si="12"/>
        <v xml:space="preserve">The Metropolis Tower 1, </v>
      </c>
      <c r="E194" t="str">
        <f t="shared" si="13"/>
        <v xml:space="preserve">9 North Buona Vista Drive, #07-01, </v>
      </c>
      <c r="F194" t="str">
        <f t="shared" si="14"/>
        <v xml:space="preserve">Singapore, 138588 </v>
      </c>
    </row>
    <row r="195" spans="1:6" hidden="1">
      <c r="A195" t="s">
        <v>9285</v>
      </c>
      <c r="B195" t="s">
        <v>9132</v>
      </c>
      <c r="C195" t="str">
        <f t="shared" ref="C195:C241" si="15">VLOOKUP(B195,$G$4:$K$22,2,FALSE)</f>
        <v>Shell Tankers Singapore Ltd</v>
      </c>
      <c r="D195" t="str">
        <f t="shared" si="12"/>
        <v xml:space="preserve">The Metropolis Tower 1, </v>
      </c>
      <c r="E195" t="str">
        <f t="shared" si="13"/>
        <v xml:space="preserve">9 North Buona Vista Drive, #07-01, </v>
      </c>
      <c r="F195" t="str">
        <f t="shared" si="14"/>
        <v xml:space="preserve">Singapore, 138588 </v>
      </c>
    </row>
    <row r="196" spans="1:6" hidden="1">
      <c r="A196" t="s">
        <v>9286</v>
      </c>
      <c r="B196" t="s">
        <v>9132</v>
      </c>
      <c r="C196" t="str">
        <f t="shared" si="15"/>
        <v>Shell Tankers Singapore Ltd</v>
      </c>
      <c r="D196" t="str">
        <f t="shared" si="12"/>
        <v xml:space="preserve">The Metropolis Tower 1, </v>
      </c>
      <c r="E196" t="str">
        <f t="shared" si="13"/>
        <v xml:space="preserve">9 North Buona Vista Drive, #07-01, </v>
      </c>
      <c r="F196" t="str">
        <f t="shared" si="14"/>
        <v xml:space="preserve">Singapore, 138588 </v>
      </c>
    </row>
    <row r="197" spans="1:6" hidden="1">
      <c r="A197" t="s">
        <v>9287</v>
      </c>
      <c r="B197" t="s">
        <v>9132</v>
      </c>
      <c r="C197" t="str">
        <f t="shared" si="15"/>
        <v>Shell Tankers Singapore Ltd</v>
      </c>
      <c r="D197" t="str">
        <f t="shared" si="12"/>
        <v xml:space="preserve">The Metropolis Tower 1, </v>
      </c>
      <c r="E197" t="str">
        <f t="shared" si="13"/>
        <v xml:space="preserve">9 North Buona Vista Drive, #07-01, </v>
      </c>
      <c r="F197" t="str">
        <f t="shared" si="14"/>
        <v xml:space="preserve">Singapore, 138588 </v>
      </c>
    </row>
    <row r="198" spans="1:6" hidden="1">
      <c r="A198" t="s">
        <v>2467</v>
      </c>
      <c r="B198" t="s">
        <v>9132</v>
      </c>
      <c r="C198" t="str">
        <f t="shared" si="15"/>
        <v>Shell Tankers Singapore Ltd</v>
      </c>
      <c r="D198" t="str">
        <f t="shared" si="12"/>
        <v xml:space="preserve">The Metropolis Tower 1, </v>
      </c>
      <c r="E198" t="str">
        <f t="shared" si="13"/>
        <v xml:space="preserve">9 North Buona Vista Drive, #07-01, </v>
      </c>
      <c r="F198" t="str">
        <f t="shared" si="14"/>
        <v xml:space="preserve">Singapore, 138588 </v>
      </c>
    </row>
    <row r="199" spans="1:6" hidden="1">
      <c r="A199" t="s">
        <v>3942</v>
      </c>
      <c r="B199" t="s">
        <v>9132</v>
      </c>
      <c r="C199" t="str">
        <f t="shared" si="15"/>
        <v>Shell Tankers Singapore Ltd</v>
      </c>
      <c r="D199" t="str">
        <f t="shared" si="12"/>
        <v xml:space="preserve">The Metropolis Tower 1, </v>
      </c>
      <c r="E199" t="str">
        <f t="shared" si="13"/>
        <v xml:space="preserve">9 North Buona Vista Drive, #07-01, </v>
      </c>
      <c r="F199" t="str">
        <f t="shared" si="14"/>
        <v xml:space="preserve">Singapore, 138588 </v>
      </c>
    </row>
    <row r="200" spans="1:6" hidden="1">
      <c r="A200" t="s">
        <v>793</v>
      </c>
      <c r="B200" t="s">
        <v>9132</v>
      </c>
      <c r="C200" t="str">
        <f t="shared" si="15"/>
        <v>Shell Tankers Singapore Ltd</v>
      </c>
      <c r="D200" t="str">
        <f t="shared" si="12"/>
        <v xml:space="preserve">The Metropolis Tower 1, </v>
      </c>
      <c r="E200" t="str">
        <f t="shared" si="13"/>
        <v xml:space="preserve">9 North Buona Vista Drive, #07-01, </v>
      </c>
      <c r="F200" t="str">
        <f t="shared" si="14"/>
        <v xml:space="preserve">Singapore, 138588 </v>
      </c>
    </row>
    <row r="201" spans="1:6" hidden="1">
      <c r="A201" t="s">
        <v>9288</v>
      </c>
      <c r="B201" t="s">
        <v>9132</v>
      </c>
      <c r="C201" t="str">
        <f t="shared" si="15"/>
        <v>Shell Tankers Singapore Ltd</v>
      </c>
      <c r="D201" t="str">
        <f t="shared" si="12"/>
        <v xml:space="preserve">The Metropolis Tower 1, </v>
      </c>
      <c r="E201" t="str">
        <f t="shared" si="13"/>
        <v xml:space="preserve">9 North Buona Vista Drive, #07-01, </v>
      </c>
      <c r="F201" t="str">
        <f t="shared" si="14"/>
        <v xml:space="preserve">Singapore, 138588 </v>
      </c>
    </row>
    <row r="202" spans="1:6" hidden="1">
      <c r="A202" t="s">
        <v>9289</v>
      </c>
      <c r="B202" t="s">
        <v>9132</v>
      </c>
      <c r="C202" t="str">
        <f t="shared" si="15"/>
        <v>Shell Tankers Singapore Ltd</v>
      </c>
      <c r="D202" t="str">
        <f t="shared" si="12"/>
        <v xml:space="preserve">The Metropolis Tower 1, </v>
      </c>
      <c r="E202" t="str">
        <f t="shared" si="13"/>
        <v xml:space="preserve">9 North Buona Vista Drive, #07-01, </v>
      </c>
      <c r="F202" t="str">
        <f t="shared" si="14"/>
        <v xml:space="preserve">Singapore, 138588 </v>
      </c>
    </row>
    <row r="203" spans="1:6" hidden="1">
      <c r="A203" t="s">
        <v>9290</v>
      </c>
      <c r="B203" t="s">
        <v>9132</v>
      </c>
      <c r="C203" t="str">
        <f t="shared" si="15"/>
        <v>Shell Tankers Singapore Ltd</v>
      </c>
      <c r="D203" t="str">
        <f t="shared" si="12"/>
        <v xml:space="preserve">The Metropolis Tower 1, </v>
      </c>
      <c r="E203" t="str">
        <f t="shared" si="13"/>
        <v xml:space="preserve">9 North Buona Vista Drive, #07-01, </v>
      </c>
      <c r="F203" t="str">
        <f t="shared" si="14"/>
        <v xml:space="preserve">Singapore, 138588 </v>
      </c>
    </row>
    <row r="204" spans="1:6" hidden="1">
      <c r="A204" t="s">
        <v>9291</v>
      </c>
      <c r="B204" t="s">
        <v>9132</v>
      </c>
      <c r="C204" t="str">
        <f t="shared" si="15"/>
        <v>Shell Tankers Singapore Ltd</v>
      </c>
      <c r="D204" t="str">
        <f t="shared" si="12"/>
        <v xml:space="preserve">The Metropolis Tower 1, </v>
      </c>
      <c r="E204" t="str">
        <f t="shared" si="13"/>
        <v xml:space="preserve">9 North Buona Vista Drive, #07-01, </v>
      </c>
      <c r="F204" t="str">
        <f t="shared" si="14"/>
        <v xml:space="preserve">Singapore, 138588 </v>
      </c>
    </row>
    <row r="205" spans="1:6" hidden="1">
      <c r="A205" t="s">
        <v>2473</v>
      </c>
      <c r="B205" t="s">
        <v>9132</v>
      </c>
      <c r="C205" t="str">
        <f t="shared" si="15"/>
        <v>Shell Tankers Singapore Ltd</v>
      </c>
      <c r="D205" t="str">
        <f t="shared" si="12"/>
        <v xml:space="preserve">The Metropolis Tower 1, </v>
      </c>
      <c r="E205" t="str">
        <f t="shared" si="13"/>
        <v xml:space="preserve">9 North Buona Vista Drive, #07-01, </v>
      </c>
      <c r="F205" t="str">
        <f t="shared" si="14"/>
        <v xml:space="preserve">Singapore, 138588 </v>
      </c>
    </row>
    <row r="206" spans="1:6" hidden="1">
      <c r="A206" t="s">
        <v>9292</v>
      </c>
      <c r="B206" t="s">
        <v>9132</v>
      </c>
      <c r="C206" t="str">
        <f t="shared" si="15"/>
        <v>Shell Tankers Singapore Ltd</v>
      </c>
      <c r="D206" t="str">
        <f t="shared" si="12"/>
        <v xml:space="preserve">The Metropolis Tower 1, </v>
      </c>
      <c r="E206" t="str">
        <f t="shared" si="13"/>
        <v xml:space="preserve">9 North Buona Vista Drive, #07-01, </v>
      </c>
      <c r="F206" t="str">
        <f t="shared" si="14"/>
        <v xml:space="preserve">Singapore, 138588 </v>
      </c>
    </row>
    <row r="207" spans="1:6" hidden="1">
      <c r="A207" t="s">
        <v>4087</v>
      </c>
      <c r="B207" t="s">
        <v>9132</v>
      </c>
      <c r="C207" t="str">
        <f t="shared" si="15"/>
        <v>Shell Tankers Singapore Ltd</v>
      </c>
      <c r="D207" t="str">
        <f t="shared" si="12"/>
        <v xml:space="preserve">The Metropolis Tower 1, </v>
      </c>
      <c r="E207" t="str">
        <f t="shared" si="13"/>
        <v xml:space="preserve">9 North Buona Vista Drive, #07-01, </v>
      </c>
      <c r="F207" t="str">
        <f t="shared" si="14"/>
        <v xml:space="preserve">Singapore, 138588 </v>
      </c>
    </row>
    <row r="208" spans="1:6" hidden="1">
      <c r="A208" t="s">
        <v>9293</v>
      </c>
      <c r="B208" t="s">
        <v>9132</v>
      </c>
      <c r="C208" t="str">
        <f t="shared" si="15"/>
        <v>Shell Tankers Singapore Ltd</v>
      </c>
      <c r="D208" t="str">
        <f t="shared" ref="D208:D241" si="16">VLOOKUP(B208,$G$4:$K$22,3,FALSE)</f>
        <v xml:space="preserve">The Metropolis Tower 1, </v>
      </c>
      <c r="E208" t="str">
        <f t="shared" ref="E208:E241" si="17">VLOOKUP(B208,$G$4:$K$22,4,FALSE)</f>
        <v xml:space="preserve">9 North Buona Vista Drive, #07-01, </v>
      </c>
      <c r="F208" t="str">
        <f t="shared" ref="F208:F241" si="18">VLOOKUP(B208,$G$4:$K$22,5,FALSE)</f>
        <v xml:space="preserve">Singapore, 138588 </v>
      </c>
    </row>
    <row r="209" spans="1:6" hidden="1">
      <c r="A209" t="s">
        <v>9294</v>
      </c>
      <c r="B209" t="s">
        <v>9132</v>
      </c>
      <c r="C209" t="str">
        <f t="shared" si="15"/>
        <v>Shell Tankers Singapore Ltd</v>
      </c>
      <c r="D209" t="str">
        <f t="shared" si="16"/>
        <v xml:space="preserve">The Metropolis Tower 1, </v>
      </c>
      <c r="E209" t="str">
        <f t="shared" si="17"/>
        <v xml:space="preserve">9 North Buona Vista Drive, #07-01, </v>
      </c>
      <c r="F209" t="str">
        <f t="shared" si="18"/>
        <v xml:space="preserve">Singapore, 138588 </v>
      </c>
    </row>
    <row r="210" spans="1:6" hidden="1">
      <c r="A210" t="s">
        <v>711</v>
      </c>
      <c r="B210" t="s">
        <v>9132</v>
      </c>
      <c r="C210" t="str">
        <f t="shared" si="15"/>
        <v>Shell Tankers Singapore Ltd</v>
      </c>
      <c r="D210" t="str">
        <f t="shared" si="16"/>
        <v xml:space="preserve">The Metropolis Tower 1, </v>
      </c>
      <c r="E210" t="str">
        <f t="shared" si="17"/>
        <v xml:space="preserve">9 North Buona Vista Drive, #07-01, </v>
      </c>
      <c r="F210" t="str">
        <f t="shared" si="18"/>
        <v xml:space="preserve">Singapore, 138588 </v>
      </c>
    </row>
    <row r="211" spans="1:6" hidden="1">
      <c r="A211" t="s">
        <v>3398</v>
      </c>
      <c r="B211" t="s">
        <v>9132</v>
      </c>
      <c r="C211" t="str">
        <f t="shared" si="15"/>
        <v>Shell Tankers Singapore Ltd</v>
      </c>
      <c r="D211" t="str">
        <f t="shared" si="16"/>
        <v xml:space="preserve">The Metropolis Tower 1, </v>
      </c>
      <c r="E211" t="str">
        <f t="shared" si="17"/>
        <v xml:space="preserve">9 North Buona Vista Drive, #07-01, </v>
      </c>
      <c r="F211" t="str">
        <f t="shared" si="18"/>
        <v xml:space="preserve">Singapore, 138588 </v>
      </c>
    </row>
    <row r="212" spans="1:6" hidden="1">
      <c r="A212" t="s">
        <v>3863</v>
      </c>
      <c r="B212" t="s">
        <v>9132</v>
      </c>
      <c r="C212" t="str">
        <f t="shared" si="15"/>
        <v>Shell Tankers Singapore Ltd</v>
      </c>
      <c r="D212" t="str">
        <f t="shared" si="16"/>
        <v xml:space="preserve">The Metropolis Tower 1, </v>
      </c>
      <c r="E212" t="str">
        <f t="shared" si="17"/>
        <v xml:space="preserve">9 North Buona Vista Drive, #07-01, </v>
      </c>
      <c r="F212" t="str">
        <f t="shared" si="18"/>
        <v xml:space="preserve">Singapore, 138588 </v>
      </c>
    </row>
    <row r="213" spans="1:6" hidden="1">
      <c r="A213" t="s">
        <v>9295</v>
      </c>
      <c r="B213" t="s">
        <v>9132</v>
      </c>
      <c r="C213" t="str">
        <f t="shared" si="15"/>
        <v>Shell Tankers Singapore Ltd</v>
      </c>
      <c r="D213" t="str">
        <f t="shared" si="16"/>
        <v xml:space="preserve">The Metropolis Tower 1, </v>
      </c>
      <c r="E213" t="str">
        <f t="shared" si="17"/>
        <v xml:space="preserve">9 North Buona Vista Drive, #07-01, </v>
      </c>
      <c r="F213" t="str">
        <f t="shared" si="18"/>
        <v xml:space="preserve">Singapore, 138588 </v>
      </c>
    </row>
    <row r="214" spans="1:6" hidden="1">
      <c r="A214" t="s">
        <v>9296</v>
      </c>
      <c r="B214" t="s">
        <v>9132</v>
      </c>
      <c r="C214" t="str">
        <f t="shared" si="15"/>
        <v>Shell Tankers Singapore Ltd</v>
      </c>
      <c r="D214" t="str">
        <f t="shared" si="16"/>
        <v xml:space="preserve">The Metropolis Tower 1, </v>
      </c>
      <c r="E214" t="str">
        <f t="shared" si="17"/>
        <v xml:space="preserve">9 North Buona Vista Drive, #07-01, </v>
      </c>
      <c r="F214" t="str">
        <f t="shared" si="18"/>
        <v xml:space="preserve">Singapore, 138588 </v>
      </c>
    </row>
    <row r="215" spans="1:6" hidden="1">
      <c r="A215" t="s">
        <v>9297</v>
      </c>
      <c r="B215" t="s">
        <v>9132</v>
      </c>
      <c r="C215" t="str">
        <f t="shared" si="15"/>
        <v>Shell Tankers Singapore Ltd</v>
      </c>
      <c r="D215" t="str">
        <f t="shared" si="16"/>
        <v xml:space="preserve">The Metropolis Tower 1, </v>
      </c>
      <c r="E215" t="str">
        <f t="shared" si="17"/>
        <v xml:space="preserve">9 North Buona Vista Drive, #07-01, </v>
      </c>
      <c r="F215" t="str">
        <f t="shared" si="18"/>
        <v xml:space="preserve">Singapore, 138588 </v>
      </c>
    </row>
    <row r="216" spans="1:6" hidden="1">
      <c r="A216" t="s">
        <v>2339</v>
      </c>
      <c r="B216" t="s">
        <v>9132</v>
      </c>
      <c r="C216" t="str">
        <f t="shared" si="15"/>
        <v>Shell Tankers Singapore Ltd</v>
      </c>
      <c r="D216" t="str">
        <f t="shared" si="16"/>
        <v xml:space="preserve">The Metropolis Tower 1, </v>
      </c>
      <c r="E216" t="str">
        <f t="shared" si="17"/>
        <v xml:space="preserve">9 North Buona Vista Drive, #07-01, </v>
      </c>
      <c r="F216" t="str">
        <f t="shared" si="18"/>
        <v xml:space="preserve">Singapore, 138588 </v>
      </c>
    </row>
    <row r="217" spans="1:6" hidden="1">
      <c r="A217" t="s">
        <v>9298</v>
      </c>
      <c r="B217" t="s">
        <v>9132</v>
      </c>
      <c r="C217" t="str">
        <f t="shared" si="15"/>
        <v>Shell Tankers Singapore Ltd</v>
      </c>
      <c r="D217" t="str">
        <f t="shared" si="16"/>
        <v xml:space="preserve">The Metropolis Tower 1, </v>
      </c>
      <c r="E217" t="str">
        <f t="shared" si="17"/>
        <v xml:space="preserve">9 North Buona Vista Drive, #07-01, </v>
      </c>
      <c r="F217" t="str">
        <f t="shared" si="18"/>
        <v xml:space="preserve">Singapore, 138588 </v>
      </c>
    </row>
    <row r="218" spans="1:6" hidden="1">
      <c r="A218" t="s">
        <v>9299</v>
      </c>
      <c r="B218" t="s">
        <v>9132</v>
      </c>
      <c r="C218" t="str">
        <f t="shared" si="15"/>
        <v>Shell Tankers Singapore Ltd</v>
      </c>
      <c r="D218" t="str">
        <f t="shared" si="16"/>
        <v xml:space="preserve">The Metropolis Tower 1, </v>
      </c>
      <c r="E218" t="str">
        <f t="shared" si="17"/>
        <v xml:space="preserve">9 North Buona Vista Drive, #07-01, </v>
      </c>
      <c r="F218" t="str">
        <f t="shared" si="18"/>
        <v xml:space="preserve">Singapore, 138588 </v>
      </c>
    </row>
    <row r="219" spans="1:6" hidden="1">
      <c r="A219" t="s">
        <v>9300</v>
      </c>
      <c r="B219" t="s">
        <v>9132</v>
      </c>
      <c r="C219" t="str">
        <f t="shared" si="15"/>
        <v>Shell Tankers Singapore Ltd</v>
      </c>
      <c r="D219" t="str">
        <f t="shared" si="16"/>
        <v xml:space="preserve">The Metropolis Tower 1, </v>
      </c>
      <c r="E219" t="str">
        <f t="shared" si="17"/>
        <v xml:space="preserve">9 North Buona Vista Drive, #07-01, </v>
      </c>
      <c r="F219" t="str">
        <f t="shared" si="18"/>
        <v xml:space="preserve">Singapore, 138588 </v>
      </c>
    </row>
    <row r="220" spans="1:6" hidden="1">
      <c r="A220" t="s">
        <v>9301</v>
      </c>
      <c r="B220" t="s">
        <v>9135</v>
      </c>
      <c r="C220" t="str">
        <f t="shared" si="15"/>
        <v>Shell Tankers Singapore Ltd</v>
      </c>
      <c r="D220" t="str">
        <f t="shared" si="16"/>
        <v xml:space="preserve">The Metropolis Tower 1, </v>
      </c>
      <c r="E220" t="str">
        <f t="shared" si="17"/>
        <v xml:space="preserve">9 North Buona Vista Drive, #07-01, </v>
      </c>
      <c r="F220" t="str">
        <f t="shared" si="18"/>
        <v xml:space="preserve">Singapore, 138588 </v>
      </c>
    </row>
    <row r="221" spans="1:6" hidden="1">
      <c r="A221" t="s">
        <v>9302</v>
      </c>
      <c r="B221" t="s">
        <v>9135</v>
      </c>
      <c r="C221" t="str">
        <f t="shared" si="15"/>
        <v>Shell Tankers Singapore Ltd</v>
      </c>
      <c r="D221" t="str">
        <f t="shared" si="16"/>
        <v xml:space="preserve">The Metropolis Tower 1, </v>
      </c>
      <c r="E221" t="str">
        <f t="shared" si="17"/>
        <v xml:space="preserve">9 North Buona Vista Drive, #07-01, </v>
      </c>
      <c r="F221" t="str">
        <f t="shared" si="18"/>
        <v xml:space="preserve">Singapore, 138588 </v>
      </c>
    </row>
    <row r="222" spans="1:6" hidden="1">
      <c r="A222" t="s">
        <v>9303</v>
      </c>
      <c r="B222" t="s">
        <v>9135</v>
      </c>
      <c r="C222" t="str">
        <f t="shared" si="15"/>
        <v>Shell Tankers Singapore Ltd</v>
      </c>
      <c r="D222" t="str">
        <f t="shared" si="16"/>
        <v xml:space="preserve">The Metropolis Tower 1, </v>
      </c>
      <c r="E222" t="str">
        <f t="shared" si="17"/>
        <v xml:space="preserve">9 North Buona Vista Drive, #07-01, </v>
      </c>
      <c r="F222" t="str">
        <f t="shared" si="18"/>
        <v xml:space="preserve">Singapore, 138588 </v>
      </c>
    </row>
    <row r="223" spans="1:6" hidden="1">
      <c r="A223" t="s">
        <v>677</v>
      </c>
      <c r="B223" t="s">
        <v>9135</v>
      </c>
      <c r="C223" t="str">
        <f t="shared" si="15"/>
        <v>Shell Tankers Singapore Ltd</v>
      </c>
      <c r="D223" t="str">
        <f t="shared" si="16"/>
        <v xml:space="preserve">The Metropolis Tower 1, </v>
      </c>
      <c r="E223" t="str">
        <f t="shared" si="17"/>
        <v xml:space="preserve">9 North Buona Vista Drive, #07-01, </v>
      </c>
      <c r="F223" t="str">
        <f t="shared" si="18"/>
        <v xml:space="preserve">Singapore, 138588 </v>
      </c>
    </row>
    <row r="224" spans="1:6" hidden="1">
      <c r="A224" t="s">
        <v>9304</v>
      </c>
      <c r="B224" t="s">
        <v>9135</v>
      </c>
      <c r="C224" t="str">
        <f t="shared" si="15"/>
        <v>Shell Tankers Singapore Ltd</v>
      </c>
      <c r="D224" t="str">
        <f t="shared" si="16"/>
        <v xml:space="preserve">The Metropolis Tower 1, </v>
      </c>
      <c r="E224" t="str">
        <f t="shared" si="17"/>
        <v xml:space="preserve">9 North Buona Vista Drive, #07-01, </v>
      </c>
      <c r="F224" t="str">
        <f t="shared" si="18"/>
        <v xml:space="preserve">Singapore, 138588 </v>
      </c>
    </row>
    <row r="225" spans="1:6" hidden="1">
      <c r="A225" t="s">
        <v>9305</v>
      </c>
      <c r="B225" t="s">
        <v>9135</v>
      </c>
      <c r="C225" t="str">
        <f t="shared" si="15"/>
        <v>Shell Tankers Singapore Ltd</v>
      </c>
      <c r="D225" t="str">
        <f t="shared" si="16"/>
        <v xml:space="preserve">The Metropolis Tower 1, </v>
      </c>
      <c r="E225" t="str">
        <f t="shared" si="17"/>
        <v xml:space="preserve">9 North Buona Vista Drive, #07-01, </v>
      </c>
      <c r="F225" t="str">
        <f t="shared" si="18"/>
        <v xml:space="preserve">Singapore, 138588 </v>
      </c>
    </row>
    <row r="226" spans="1:6" hidden="1">
      <c r="A226" t="s">
        <v>9306</v>
      </c>
      <c r="B226" t="s">
        <v>9135</v>
      </c>
      <c r="C226" t="str">
        <f t="shared" si="15"/>
        <v>Shell Tankers Singapore Ltd</v>
      </c>
      <c r="D226" t="str">
        <f t="shared" si="16"/>
        <v xml:space="preserve">The Metropolis Tower 1, </v>
      </c>
      <c r="E226" t="str">
        <f t="shared" si="17"/>
        <v xml:space="preserve">9 North Buona Vista Drive, #07-01, </v>
      </c>
      <c r="F226" t="str">
        <f t="shared" si="18"/>
        <v xml:space="preserve">Singapore, 138588 </v>
      </c>
    </row>
    <row r="227" spans="1:6" hidden="1">
      <c r="A227" t="s">
        <v>9307</v>
      </c>
      <c r="B227" t="s">
        <v>9135</v>
      </c>
      <c r="C227" t="str">
        <f t="shared" si="15"/>
        <v>Shell Tankers Singapore Ltd</v>
      </c>
      <c r="D227" t="str">
        <f t="shared" si="16"/>
        <v xml:space="preserve">The Metropolis Tower 1, </v>
      </c>
      <c r="E227" t="str">
        <f t="shared" si="17"/>
        <v xml:space="preserve">9 North Buona Vista Drive, #07-01, </v>
      </c>
      <c r="F227" t="str">
        <f t="shared" si="18"/>
        <v xml:space="preserve">Singapore, 138588 </v>
      </c>
    </row>
    <row r="228" spans="1:6" hidden="1">
      <c r="A228" t="s">
        <v>9308</v>
      </c>
      <c r="B228" t="s">
        <v>9135</v>
      </c>
      <c r="C228" t="str">
        <f t="shared" si="15"/>
        <v>Shell Tankers Singapore Ltd</v>
      </c>
      <c r="D228" t="str">
        <f t="shared" si="16"/>
        <v xml:space="preserve">The Metropolis Tower 1, </v>
      </c>
      <c r="E228" t="str">
        <f t="shared" si="17"/>
        <v xml:space="preserve">9 North Buona Vista Drive, #07-01, </v>
      </c>
      <c r="F228" t="str">
        <f t="shared" si="18"/>
        <v xml:space="preserve">Singapore, 138588 </v>
      </c>
    </row>
    <row r="229" spans="1:6" hidden="1">
      <c r="A229" t="s">
        <v>9309</v>
      </c>
      <c r="B229" t="s">
        <v>9135</v>
      </c>
      <c r="C229" t="str">
        <f t="shared" si="15"/>
        <v>Shell Tankers Singapore Ltd</v>
      </c>
      <c r="D229" t="str">
        <f t="shared" si="16"/>
        <v xml:space="preserve">The Metropolis Tower 1, </v>
      </c>
      <c r="E229" t="str">
        <f t="shared" si="17"/>
        <v xml:space="preserve">9 North Buona Vista Drive, #07-01, </v>
      </c>
      <c r="F229" t="str">
        <f t="shared" si="18"/>
        <v xml:space="preserve">Singapore, 138588 </v>
      </c>
    </row>
    <row r="230" spans="1:6" hidden="1">
      <c r="A230" t="s">
        <v>9310</v>
      </c>
      <c r="B230" t="s">
        <v>9135</v>
      </c>
      <c r="C230" t="str">
        <f t="shared" si="15"/>
        <v>Shell Tankers Singapore Ltd</v>
      </c>
      <c r="D230" t="str">
        <f t="shared" si="16"/>
        <v xml:space="preserve">The Metropolis Tower 1, </v>
      </c>
      <c r="E230" t="str">
        <f t="shared" si="17"/>
        <v xml:space="preserve">9 North Buona Vista Drive, #07-01, </v>
      </c>
      <c r="F230" t="str">
        <f t="shared" si="18"/>
        <v xml:space="preserve">Singapore, 138588 </v>
      </c>
    </row>
    <row r="231" spans="1:6" hidden="1">
      <c r="A231" t="s">
        <v>9311</v>
      </c>
      <c r="B231" t="s">
        <v>9135</v>
      </c>
      <c r="C231" t="str">
        <f t="shared" si="15"/>
        <v>Shell Tankers Singapore Ltd</v>
      </c>
      <c r="D231" t="str">
        <f t="shared" si="16"/>
        <v xml:space="preserve">The Metropolis Tower 1, </v>
      </c>
      <c r="E231" t="str">
        <f t="shared" si="17"/>
        <v xml:space="preserve">9 North Buona Vista Drive, #07-01, </v>
      </c>
      <c r="F231" t="str">
        <f t="shared" si="18"/>
        <v xml:space="preserve">Singapore, 138588 </v>
      </c>
    </row>
    <row r="232" spans="1:6" hidden="1">
      <c r="A232" t="s">
        <v>9312</v>
      </c>
      <c r="B232" t="s">
        <v>9135</v>
      </c>
      <c r="C232" t="str">
        <f t="shared" si="15"/>
        <v>Shell Tankers Singapore Ltd</v>
      </c>
      <c r="D232" t="str">
        <f t="shared" si="16"/>
        <v xml:space="preserve">The Metropolis Tower 1, </v>
      </c>
      <c r="E232" t="str">
        <f t="shared" si="17"/>
        <v xml:space="preserve">9 North Buona Vista Drive, #07-01, </v>
      </c>
      <c r="F232" t="str">
        <f t="shared" si="18"/>
        <v xml:space="preserve">Singapore, 138588 </v>
      </c>
    </row>
    <row r="233" spans="1:6" ht="15" hidden="1">
      <c r="A233" s="594" t="s">
        <v>7795</v>
      </c>
      <c r="B233" t="s">
        <v>9163</v>
      </c>
      <c r="C233" t="str">
        <f t="shared" si="15"/>
        <v>Shell Western Supply and Trading Limited</v>
      </c>
      <c r="D233" t="str">
        <f t="shared" si="16"/>
        <v xml:space="preserve">Lyford Cay House, Western road, </v>
      </c>
      <c r="E233" t="str">
        <f t="shared" si="17"/>
        <v xml:space="preserve">P.O. Box N-7512, Nassau, </v>
      </c>
      <c r="F233" t="str">
        <f t="shared" si="18"/>
        <v>New Providence, Bahamas</v>
      </c>
    </row>
    <row r="234" spans="1:6" ht="15" hidden="1">
      <c r="A234" s="595" t="s">
        <v>7792</v>
      </c>
      <c r="B234" t="s">
        <v>9161</v>
      </c>
      <c r="C234" t="str">
        <f t="shared" si="15"/>
        <v>Shell International Trading and</v>
      </c>
      <c r="D234" t="str">
        <f t="shared" si="16"/>
        <v>Shipping Company Limited</v>
      </c>
      <c r="E234" t="str">
        <f t="shared" si="17"/>
        <v>Shell Centre, London</v>
      </c>
      <c r="F234" t="str">
        <f t="shared" si="18"/>
        <v>SE1 7NA United Kingdom</v>
      </c>
    </row>
    <row r="235" spans="1:6" ht="15" hidden="1">
      <c r="A235" s="595" t="s">
        <v>7411</v>
      </c>
      <c r="B235" t="s">
        <v>9161</v>
      </c>
      <c r="C235" t="str">
        <f t="shared" si="15"/>
        <v>Shell International Trading and</v>
      </c>
      <c r="D235" t="str">
        <f t="shared" si="16"/>
        <v>Shipping Company Limited</v>
      </c>
      <c r="E235" t="str">
        <f t="shared" si="17"/>
        <v>Shell Centre, London</v>
      </c>
      <c r="F235" t="str">
        <f t="shared" si="18"/>
        <v>SE1 7NA United Kingdom</v>
      </c>
    </row>
    <row r="236" spans="1:6" ht="15" hidden="1">
      <c r="A236" s="595" t="s">
        <v>4094</v>
      </c>
      <c r="B236" t="s">
        <v>9163</v>
      </c>
      <c r="C236" t="str">
        <f t="shared" si="15"/>
        <v>Shell Western Supply and Trading Limited</v>
      </c>
      <c r="D236" t="str">
        <f t="shared" si="16"/>
        <v xml:space="preserve">Lyford Cay House, Western road, </v>
      </c>
      <c r="E236" t="str">
        <f t="shared" si="17"/>
        <v xml:space="preserve">P.O. Box N-7512, Nassau, </v>
      </c>
      <c r="F236" t="str">
        <f t="shared" si="18"/>
        <v>New Providence, Bahamas</v>
      </c>
    </row>
    <row r="237" spans="1:6" ht="15" hidden="1">
      <c r="A237" s="595" t="s">
        <v>8228</v>
      </c>
      <c r="B237" t="s">
        <v>9163</v>
      </c>
      <c r="C237" t="str">
        <f t="shared" si="15"/>
        <v>Shell Western Supply and Trading Limited</v>
      </c>
      <c r="D237" t="str">
        <f t="shared" si="16"/>
        <v xml:space="preserve">Lyford Cay House, Western road, </v>
      </c>
      <c r="E237" t="str">
        <f t="shared" si="17"/>
        <v xml:space="preserve">P.O. Box N-7512, Nassau, </v>
      </c>
      <c r="F237" t="str">
        <f t="shared" si="18"/>
        <v>New Providence, Bahamas</v>
      </c>
    </row>
    <row r="238" spans="1:6" ht="15" hidden="1">
      <c r="A238" s="595" t="s">
        <v>8390</v>
      </c>
      <c r="B238" t="s">
        <v>9163</v>
      </c>
      <c r="C238" t="str">
        <f t="shared" si="15"/>
        <v>Shell Western Supply and Trading Limited</v>
      </c>
      <c r="D238" t="str">
        <f t="shared" si="16"/>
        <v xml:space="preserve">Lyford Cay House, Western road, </v>
      </c>
      <c r="E238" t="str">
        <f t="shared" si="17"/>
        <v xml:space="preserve">P.O. Box N-7512, Nassau, </v>
      </c>
      <c r="F238" t="str">
        <f t="shared" si="18"/>
        <v>New Providence, Bahamas</v>
      </c>
    </row>
    <row r="239" spans="1:6" ht="15" hidden="1">
      <c r="A239" s="595" t="s">
        <v>8300</v>
      </c>
      <c r="B239" s="595" t="s">
        <v>9124</v>
      </c>
      <c r="C239" t="str">
        <f t="shared" si="15"/>
        <v>Shell Trading Rotterdam</v>
      </c>
      <c r="D239" t="str">
        <f t="shared" si="16"/>
        <v xml:space="preserve">WEENA 70, 3012 CM </v>
      </c>
      <c r="E239" t="str">
        <f t="shared" si="17"/>
        <v>Rottedam</v>
      </c>
      <c r="F239" t="str">
        <f t="shared" si="18"/>
        <v>Netherlands</v>
      </c>
    </row>
    <row r="240" spans="1:6" ht="15" hidden="1">
      <c r="A240" s="599" t="s">
        <v>7396</v>
      </c>
      <c r="B240" s="595" t="s">
        <v>9124</v>
      </c>
      <c r="C240" t="str">
        <f t="shared" si="15"/>
        <v>Shell Trading Rotterdam</v>
      </c>
      <c r="D240" t="str">
        <f t="shared" si="16"/>
        <v xml:space="preserve">WEENA 70, 3012 CM </v>
      </c>
      <c r="E240" t="str">
        <f t="shared" si="17"/>
        <v>Rottedam</v>
      </c>
      <c r="F240" t="str">
        <f t="shared" si="18"/>
        <v>Netherlands</v>
      </c>
    </row>
    <row r="241" spans="1:6" ht="15" hidden="1">
      <c r="A241" s="595" t="s">
        <v>3107</v>
      </c>
      <c r="B241" t="s">
        <v>9163</v>
      </c>
      <c r="C241" t="str">
        <f t="shared" si="15"/>
        <v>Shell Western Supply and Trading Limited</v>
      </c>
      <c r="D241" t="str">
        <f t="shared" si="16"/>
        <v xml:space="preserve">Lyford Cay House, Western road, </v>
      </c>
      <c r="E241" t="str">
        <f t="shared" si="17"/>
        <v xml:space="preserve">P.O. Box N-7512, Nassau, </v>
      </c>
      <c r="F241" t="str">
        <f t="shared" si="18"/>
        <v>New Providence, Bahamas</v>
      </c>
    </row>
    <row r="245" spans="1:6" ht="13.5" thickBot="1"/>
    <row r="246" spans="1:6" ht="15.75" thickBot="1">
      <c r="A246" s="588" t="s">
        <v>9124</v>
      </c>
    </row>
    <row r="247" spans="1:6" ht="15.75" thickBot="1">
      <c r="A247" s="588" t="s">
        <v>9128</v>
      </c>
    </row>
    <row r="248" spans="1:6" ht="15.75" thickBot="1">
      <c r="A248" s="589" t="s">
        <v>9132</v>
      </c>
    </row>
    <row r="249" spans="1:6" ht="15.75" thickBot="1">
      <c r="A249" s="589" t="s">
        <v>9135</v>
      </c>
    </row>
    <row r="250" spans="1:6" ht="15.75" thickBot="1">
      <c r="A250" s="589" t="s">
        <v>9137</v>
      </c>
    </row>
    <row r="251" spans="1:6" ht="15.75" thickBot="1">
      <c r="A251" s="589" t="s">
        <v>9139</v>
      </c>
    </row>
    <row r="252" spans="1:6" ht="15.75" thickBot="1">
      <c r="A252" s="589" t="s">
        <v>9141</v>
      </c>
    </row>
    <row r="253" spans="1:6" ht="15.75" thickBot="1">
      <c r="A253" s="589" t="s">
        <v>428</v>
      </c>
    </row>
    <row r="254" spans="1:6" ht="15.75" thickBot="1">
      <c r="A254" s="589" t="s">
        <v>9144</v>
      </c>
    </row>
    <row r="255" spans="1:6" ht="15.75" thickBot="1">
      <c r="A255" s="589" t="s">
        <v>9148</v>
      </c>
    </row>
    <row r="256" spans="1:6" ht="15.75" thickBot="1">
      <c r="A256" s="589" t="s">
        <v>9153</v>
      </c>
    </row>
    <row r="257" spans="1:4" ht="15.75" thickBot="1">
      <c r="A257" s="589" t="s">
        <v>9155</v>
      </c>
    </row>
    <row r="258" spans="1:4" ht="15.75" thickBot="1">
      <c r="A258" s="589" t="s">
        <v>9134</v>
      </c>
    </row>
    <row r="259" spans="1:4" ht="15.75" thickBot="1">
      <c r="A259" s="589" t="s">
        <v>9159</v>
      </c>
    </row>
    <row r="260" spans="1:4" ht="15.75" thickBot="1">
      <c r="A260" s="589" t="s">
        <v>9161</v>
      </c>
    </row>
    <row r="261" spans="1:4" ht="15.75" thickBot="1">
      <c r="A261" s="589" t="s">
        <v>9163</v>
      </c>
    </row>
    <row r="262" spans="1:4" ht="15">
      <c r="A262" s="589" t="s">
        <v>9167</v>
      </c>
    </row>
    <row r="263" spans="1:4" ht="12.75" customHeight="1"/>
    <row r="264" spans="1:4" ht="13.5" customHeight="1" thickBot="1">
      <c r="C264" s="596"/>
      <c r="D264" s="596"/>
    </row>
  </sheetData>
  <autoFilter ref="A1:F241">
    <filterColumn colId="0">
      <filters>
        <filter val="Almi Odyssey"/>
      </filters>
    </filterColumn>
  </autoFilter>
  <mergeCells count="35">
    <mergeCell ref="P14:P15"/>
    <mergeCell ref="Q14:Q15"/>
    <mergeCell ref="P16:P17"/>
    <mergeCell ref="Q16:Q17"/>
    <mergeCell ref="P18:P19"/>
    <mergeCell ref="Q18:Q19"/>
    <mergeCell ref="P8:P9"/>
    <mergeCell ref="Q8:Q9"/>
    <mergeCell ref="P10:P11"/>
    <mergeCell ref="Q10:Q11"/>
    <mergeCell ref="P12:P13"/>
    <mergeCell ref="Q12:Q13"/>
    <mergeCell ref="P2:P3"/>
    <mergeCell ref="Q2:Q3"/>
    <mergeCell ref="P4:P5"/>
    <mergeCell ref="Q4:Q5"/>
    <mergeCell ref="P6:P7"/>
    <mergeCell ref="Q6:Q7"/>
    <mergeCell ref="M24:M25"/>
    <mergeCell ref="M2:M3"/>
    <mergeCell ref="M4:M5"/>
    <mergeCell ref="M6:M7"/>
    <mergeCell ref="M8:M9"/>
    <mergeCell ref="M10:M11"/>
    <mergeCell ref="M12:M13"/>
    <mergeCell ref="M14:M15"/>
    <mergeCell ref="M16:M17"/>
    <mergeCell ref="M18:M19"/>
    <mergeCell ref="M20:M21"/>
    <mergeCell ref="M22:M23"/>
    <mergeCell ref="M26:M27"/>
    <mergeCell ref="M28:M29"/>
    <mergeCell ref="M30:M31"/>
    <mergeCell ref="M32:M33"/>
    <mergeCell ref="M34:M35"/>
  </mergeCells>
  <phoneticPr fontId="25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 filterMode="1"/>
  <dimension ref="A1:BR65508"/>
  <sheetViews>
    <sheetView zoomScaleSheetLayoutView="100" workbookViewId="0">
      <pane xSplit="5" ySplit="1" topLeftCell="F2" activePane="bottomRight" state="frozen"/>
      <selection pane="topRight" activeCell="H1" sqref="H1"/>
      <selection pane="bottomLeft" activeCell="A1058" sqref="A1058"/>
      <selection pane="bottomRight" activeCell="D1530" sqref="D1530"/>
    </sheetView>
  </sheetViews>
  <sheetFormatPr defaultRowHeight="12.95" customHeight="1"/>
  <cols>
    <col min="1" max="1" width="5.140625" customWidth="1"/>
    <col min="3" max="3" width="9.28515625" customWidth="1"/>
    <col min="4" max="4" width="18.42578125" customWidth="1"/>
    <col min="5" max="5" width="13.7109375" style="165" customWidth="1"/>
    <col min="6" max="6" width="0" hidden="1" customWidth="1"/>
    <col min="7" max="7" width="2.140625" hidden="1" customWidth="1"/>
    <col min="8" max="8" width="10.140625" style="1" customWidth="1"/>
    <col min="9" max="9" width="9.28515625" style="1" customWidth="1"/>
    <col min="10" max="10" width="10" customWidth="1"/>
    <col min="11" max="11" width="7.140625" customWidth="1"/>
    <col min="13" max="13" width="0" hidden="1" customWidth="1"/>
    <col min="14" max="14" width="9" style="6" customWidth="1"/>
    <col min="15" max="15" width="13.28515625" style="4" customWidth="1"/>
    <col min="16" max="16" width="21.140625" style="4" customWidth="1"/>
    <col min="17" max="17" width="0" hidden="1" customWidth="1"/>
    <col min="18" max="18" width="14" customWidth="1"/>
    <col min="19" max="19" width="10.7109375" customWidth="1"/>
    <col min="20" max="20" width="16.140625" style="146" customWidth="1"/>
    <col min="21" max="25" width="8.85546875" style="146" customWidth="1"/>
    <col min="26" max="26" width="9.42578125" style="146" customWidth="1"/>
    <col min="27" max="27" width="8.85546875" style="146" customWidth="1"/>
    <col min="28" max="28" width="55" style="146" customWidth="1"/>
    <col min="29" max="70" width="8.85546875" style="146" customWidth="1"/>
  </cols>
  <sheetData>
    <row r="1" spans="1:70" s="2" customFormat="1" ht="39" customHeight="1">
      <c r="A1" s="455" t="s">
        <v>0</v>
      </c>
      <c r="B1" s="448" t="s">
        <v>1</v>
      </c>
      <c r="C1" s="448" t="s">
        <v>2</v>
      </c>
      <c r="D1" s="448" t="s">
        <v>3</v>
      </c>
      <c r="E1" s="454" t="s">
        <v>4</v>
      </c>
      <c r="F1" s="453" t="s">
        <v>5</v>
      </c>
      <c r="G1" s="448" t="s">
        <v>6</v>
      </c>
      <c r="H1" s="452" t="s">
        <v>7</v>
      </c>
      <c r="I1" s="452" t="s">
        <v>8</v>
      </c>
      <c r="J1" s="451" t="s">
        <v>9</v>
      </c>
      <c r="K1" s="451" t="s">
        <v>10</v>
      </c>
      <c r="L1" s="451" t="s">
        <v>11</v>
      </c>
      <c r="M1" s="449" t="s">
        <v>12</v>
      </c>
      <c r="N1" s="450" t="s">
        <v>13</v>
      </c>
      <c r="O1" s="449" t="s">
        <v>1185</v>
      </c>
      <c r="P1" s="448" t="s">
        <v>1186</v>
      </c>
      <c r="Q1" s="2" t="s">
        <v>15</v>
      </c>
      <c r="R1" s="516">
        <v>1175</v>
      </c>
      <c r="T1" s="162" t="s">
        <v>1187</v>
      </c>
      <c r="U1" s="152"/>
      <c r="V1" s="152"/>
      <c r="W1" s="153"/>
      <c r="X1" s="153"/>
      <c r="Y1" s="153"/>
      <c r="Z1" s="153"/>
      <c r="AA1" s="163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</row>
    <row r="2" spans="1:70" s="4" customFormat="1" ht="13.5" hidden="1" customHeight="1">
      <c r="A2" s="329">
        <v>1</v>
      </c>
      <c r="B2" s="441" t="s">
        <v>7389</v>
      </c>
      <c r="C2" s="327">
        <v>40635</v>
      </c>
      <c r="D2" s="325" t="s">
        <v>7388</v>
      </c>
      <c r="E2" s="325">
        <v>37</v>
      </c>
      <c r="F2" s="325" t="s">
        <v>6837</v>
      </c>
      <c r="G2" s="356" t="s">
        <v>58</v>
      </c>
      <c r="H2" s="328" t="s">
        <v>5836</v>
      </c>
      <c r="I2" s="328" t="s">
        <v>59</v>
      </c>
      <c r="J2" s="327">
        <v>40622</v>
      </c>
      <c r="K2" s="3" t="s">
        <v>60</v>
      </c>
      <c r="L2" s="326">
        <v>640</v>
      </c>
      <c r="M2" s="356" t="s">
        <v>7257</v>
      </c>
      <c r="N2" s="423">
        <v>40639</v>
      </c>
      <c r="O2" s="356">
        <f t="shared" ref="O2:O65" si="0">IF(TRIM(N2)="",0,1)</f>
        <v>1</v>
      </c>
      <c r="P2" s="433" t="s">
        <v>7387</v>
      </c>
      <c r="Q2" s="4">
        <v>1</v>
      </c>
      <c r="R2" s="447" t="s">
        <v>7386</v>
      </c>
      <c r="S2" s="446"/>
      <c r="T2" s="5" t="s">
        <v>7385</v>
      </c>
      <c r="U2" s="5"/>
      <c r="V2" s="5"/>
      <c r="W2" s="5"/>
      <c r="X2" s="5"/>
      <c r="Y2" s="5"/>
      <c r="Z2" s="5"/>
      <c r="AA2" s="5"/>
      <c r="AB2" s="5" t="str">
        <f t="shared" ref="AB2:AB65" si="1">IF(TRIM(A2)="","",CONCATENATE(TRIM(D2),TRIM(E2)))</f>
        <v>Samar Spirit37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</row>
    <row r="3" spans="1:70" s="4" customFormat="1" ht="13.15" hidden="1" customHeight="1">
      <c r="A3" s="329">
        <v>2</v>
      </c>
      <c r="B3" s="441" t="s">
        <v>7384</v>
      </c>
      <c r="C3" s="327">
        <v>40635</v>
      </c>
      <c r="D3" s="325" t="s">
        <v>7383</v>
      </c>
      <c r="E3" s="325">
        <v>29</v>
      </c>
      <c r="F3" s="325" t="s">
        <v>6837</v>
      </c>
      <c r="G3" s="356" t="s">
        <v>58</v>
      </c>
      <c r="H3" s="328" t="s">
        <v>6080</v>
      </c>
      <c r="I3" s="328" t="s">
        <v>20</v>
      </c>
      <c r="J3" s="327">
        <v>40619</v>
      </c>
      <c r="K3" s="3" t="s">
        <v>60</v>
      </c>
      <c r="L3" s="326">
        <v>640</v>
      </c>
      <c r="M3" s="356" t="s">
        <v>7257</v>
      </c>
      <c r="N3" s="423">
        <v>40639</v>
      </c>
      <c r="O3" s="356">
        <f t="shared" si="0"/>
        <v>1</v>
      </c>
      <c r="P3" s="433" t="s">
        <v>7382</v>
      </c>
      <c r="Q3" s="443">
        <v>2</v>
      </c>
      <c r="R3" s="447"/>
      <c r="S3" s="446"/>
      <c r="T3" s="5"/>
      <c r="U3" s="5"/>
      <c r="V3" s="5"/>
      <c r="W3" s="5"/>
      <c r="X3" s="5"/>
      <c r="Y3" s="5"/>
      <c r="Z3" s="5"/>
      <c r="AA3" s="5"/>
      <c r="AB3" s="5" t="str">
        <f t="shared" si="1"/>
        <v>Continental Spirit29</v>
      </c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</row>
    <row r="4" spans="1:70" s="4" customFormat="1" ht="13.15" hidden="1" customHeight="1">
      <c r="A4" s="329">
        <v>3</v>
      </c>
      <c r="B4" s="441" t="s">
        <v>7381</v>
      </c>
      <c r="C4" s="327">
        <v>40635</v>
      </c>
      <c r="D4" s="325" t="s">
        <v>6898</v>
      </c>
      <c r="E4" s="325">
        <v>323</v>
      </c>
      <c r="F4" s="325" t="s">
        <v>6837</v>
      </c>
      <c r="G4" s="356" t="s">
        <v>58</v>
      </c>
      <c r="H4" s="328" t="s">
        <v>5836</v>
      </c>
      <c r="I4" s="328" t="s">
        <v>59</v>
      </c>
      <c r="J4" s="327">
        <v>40634</v>
      </c>
      <c r="K4" s="3" t="s">
        <v>60</v>
      </c>
      <c r="L4" s="326">
        <v>640</v>
      </c>
      <c r="M4" s="356" t="s">
        <v>7257</v>
      </c>
      <c r="N4" s="423">
        <v>40639</v>
      </c>
      <c r="O4" s="356">
        <f t="shared" si="0"/>
        <v>1</v>
      </c>
      <c r="P4" s="433" t="s">
        <v>7380</v>
      </c>
      <c r="Q4" s="443">
        <v>3</v>
      </c>
      <c r="R4" s="447"/>
      <c r="S4" s="446"/>
      <c r="T4" s="5"/>
      <c r="U4" s="5"/>
      <c r="V4" s="5"/>
      <c r="W4" s="5"/>
      <c r="X4" s="5"/>
      <c r="Y4" s="5"/>
      <c r="Z4" s="5"/>
      <c r="AA4" s="5"/>
      <c r="AB4" s="5" t="str">
        <f t="shared" si="1"/>
        <v>Senang Spirit323</v>
      </c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</row>
    <row r="5" spans="1:70" s="4" customFormat="1" ht="13.15" hidden="1" customHeight="1">
      <c r="A5" s="329">
        <v>4</v>
      </c>
      <c r="B5" s="441" t="s">
        <v>7379</v>
      </c>
      <c r="C5" s="327">
        <v>40635</v>
      </c>
      <c r="D5" s="325" t="s">
        <v>7202</v>
      </c>
      <c r="E5" s="325" t="s">
        <v>7378</v>
      </c>
      <c r="F5" s="325" t="s">
        <v>6837</v>
      </c>
      <c r="G5" s="356" t="s">
        <v>58</v>
      </c>
      <c r="H5" s="328" t="s">
        <v>5836</v>
      </c>
      <c r="I5" s="328" t="s">
        <v>61</v>
      </c>
      <c r="J5" s="327">
        <v>40633</v>
      </c>
      <c r="K5" s="3" t="s">
        <v>60</v>
      </c>
      <c r="L5" s="326">
        <v>640</v>
      </c>
      <c r="M5" s="356" t="s">
        <v>7257</v>
      </c>
      <c r="N5" s="423">
        <v>40639</v>
      </c>
      <c r="O5" s="356">
        <f t="shared" si="0"/>
        <v>1</v>
      </c>
      <c r="P5" s="433" t="s">
        <v>7377</v>
      </c>
      <c r="Q5" s="443">
        <v>4</v>
      </c>
      <c r="R5" s="447"/>
      <c r="S5" s="446"/>
      <c r="T5" s="5"/>
      <c r="U5" s="5"/>
      <c r="V5" s="5"/>
      <c r="W5" s="5"/>
      <c r="X5" s="5"/>
      <c r="Y5" s="5"/>
      <c r="Z5" s="5"/>
      <c r="AA5" s="5"/>
      <c r="AB5" s="5" t="str">
        <f t="shared" si="1"/>
        <v>Stavanger Prince053-2011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</row>
    <row r="6" spans="1:70" s="4" customFormat="1" ht="13.15" hidden="1" customHeight="1">
      <c r="A6" s="329">
        <v>5</v>
      </c>
      <c r="B6" s="441" t="s">
        <v>7376</v>
      </c>
      <c r="C6" s="327">
        <v>40635</v>
      </c>
      <c r="D6" s="325" t="s">
        <v>7375</v>
      </c>
      <c r="E6" s="325">
        <v>36</v>
      </c>
      <c r="F6" s="325" t="s">
        <v>6837</v>
      </c>
      <c r="G6" s="356" t="s">
        <v>58</v>
      </c>
      <c r="H6" s="328" t="s">
        <v>6080</v>
      </c>
      <c r="I6" s="328" t="s">
        <v>4505</v>
      </c>
      <c r="J6" s="327">
        <v>40630</v>
      </c>
      <c r="K6" s="3" t="s">
        <v>60</v>
      </c>
      <c r="L6" s="326">
        <v>640</v>
      </c>
      <c r="M6" s="356" t="s">
        <v>7257</v>
      </c>
      <c r="N6" s="423">
        <v>40639</v>
      </c>
      <c r="O6" s="356">
        <f t="shared" si="0"/>
        <v>1</v>
      </c>
      <c r="P6" s="433" t="s">
        <v>7374</v>
      </c>
      <c r="Q6" s="443">
        <v>5</v>
      </c>
      <c r="R6" s="447"/>
      <c r="S6" s="446"/>
      <c r="T6" s="5"/>
      <c r="U6" s="5"/>
      <c r="V6" s="5"/>
      <c r="W6" s="5"/>
      <c r="X6" s="5"/>
      <c r="Y6" s="5"/>
      <c r="Z6" s="5"/>
      <c r="AA6" s="5"/>
      <c r="AB6" s="5" t="str">
        <f t="shared" si="1"/>
        <v>Pioneer Spirit36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</row>
    <row r="7" spans="1:70" s="4" customFormat="1" ht="13.15" hidden="1" customHeight="1">
      <c r="A7" s="329">
        <v>6</v>
      </c>
      <c r="B7" s="441" t="s">
        <v>7373</v>
      </c>
      <c r="C7" s="327">
        <v>40635</v>
      </c>
      <c r="D7" s="325" t="s">
        <v>6922</v>
      </c>
      <c r="E7" s="325">
        <v>105</v>
      </c>
      <c r="F7" s="325" t="s">
        <v>6516</v>
      </c>
      <c r="G7" s="356" t="s">
        <v>58</v>
      </c>
      <c r="H7" s="328" t="s">
        <v>7364</v>
      </c>
      <c r="I7" s="328" t="s">
        <v>62</v>
      </c>
      <c r="J7" s="327">
        <v>40633</v>
      </c>
      <c r="K7" s="3" t="s">
        <v>60</v>
      </c>
      <c r="L7" s="326">
        <v>640</v>
      </c>
      <c r="M7" s="356" t="s">
        <v>7257</v>
      </c>
      <c r="N7" s="423">
        <v>40648</v>
      </c>
      <c r="O7" s="356">
        <f t="shared" si="0"/>
        <v>1</v>
      </c>
      <c r="P7" s="433" t="s">
        <v>7372</v>
      </c>
      <c r="Q7" s="4">
        <v>6</v>
      </c>
      <c r="T7" s="5"/>
      <c r="U7" s="5"/>
      <c r="V7" s="5"/>
      <c r="W7" s="5"/>
      <c r="X7" s="5"/>
      <c r="Y7" s="5"/>
      <c r="Z7" s="5"/>
      <c r="AA7" s="5"/>
      <c r="AB7" s="5" t="str">
        <f t="shared" si="1"/>
        <v>Koa Spirit105</v>
      </c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</row>
    <row r="8" spans="1:70" s="4" customFormat="1" ht="13.15" hidden="1" customHeight="1">
      <c r="A8" s="329">
        <v>7</v>
      </c>
      <c r="B8" s="441" t="s">
        <v>7371</v>
      </c>
      <c r="C8" s="327">
        <v>40635</v>
      </c>
      <c r="D8" s="325" t="s">
        <v>7304</v>
      </c>
      <c r="E8" s="325" t="s">
        <v>7370</v>
      </c>
      <c r="F8" s="325" t="s">
        <v>6516</v>
      </c>
      <c r="G8" s="356" t="s">
        <v>58</v>
      </c>
      <c r="H8" s="328" t="s">
        <v>6997</v>
      </c>
      <c r="I8" s="328" t="s">
        <v>3788</v>
      </c>
      <c r="J8" s="327">
        <v>40633</v>
      </c>
      <c r="K8" s="3" t="s">
        <v>60</v>
      </c>
      <c r="L8" s="326">
        <v>640</v>
      </c>
      <c r="M8" s="356" t="s">
        <v>7257</v>
      </c>
      <c r="N8" s="423">
        <v>40648</v>
      </c>
      <c r="O8" s="356">
        <f t="shared" si="0"/>
        <v>1</v>
      </c>
      <c r="P8" s="433" t="s">
        <v>7369</v>
      </c>
      <c r="Q8" s="443">
        <v>7</v>
      </c>
      <c r="R8" s="5"/>
      <c r="S8" s="5"/>
      <c r="T8" s="5"/>
      <c r="U8" s="5"/>
      <c r="V8" s="5"/>
      <c r="W8" s="5"/>
      <c r="X8" s="5"/>
      <c r="Y8" s="5"/>
      <c r="Z8" s="5"/>
      <c r="AA8" s="5"/>
      <c r="AB8" s="5" t="str">
        <f t="shared" si="1"/>
        <v>Teesta SpiritT002-49</v>
      </c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</row>
    <row r="9" spans="1:70" s="4" customFormat="1" ht="13.15" hidden="1" customHeight="1">
      <c r="A9" s="329">
        <v>8</v>
      </c>
      <c r="B9" s="441" t="s">
        <v>7368</v>
      </c>
      <c r="C9" s="327">
        <v>40660</v>
      </c>
      <c r="D9" s="325" t="s">
        <v>7265</v>
      </c>
      <c r="E9" s="325">
        <v>282</v>
      </c>
      <c r="F9" s="325" t="s">
        <v>6516</v>
      </c>
      <c r="G9" s="356" t="s">
        <v>17</v>
      </c>
      <c r="H9" s="328" t="s">
        <v>63</v>
      </c>
      <c r="I9" s="328" t="s">
        <v>64</v>
      </c>
      <c r="J9" s="327">
        <v>40651</v>
      </c>
      <c r="K9" s="3" t="s">
        <v>60</v>
      </c>
      <c r="L9" s="326">
        <v>640</v>
      </c>
      <c r="M9" s="356" t="s">
        <v>7257</v>
      </c>
      <c r="N9" s="423">
        <v>40669</v>
      </c>
      <c r="O9" s="356">
        <f t="shared" si="0"/>
        <v>1</v>
      </c>
      <c r="P9" s="433" t="s">
        <v>7367</v>
      </c>
      <c r="Q9" s="443">
        <v>8</v>
      </c>
      <c r="R9" s="5"/>
      <c r="S9" s="5"/>
      <c r="T9" s="5"/>
      <c r="U9" s="5"/>
      <c r="V9" s="5"/>
      <c r="W9" s="5"/>
      <c r="X9" s="5"/>
      <c r="Y9" s="5"/>
      <c r="Z9" s="5"/>
      <c r="AA9" s="5"/>
      <c r="AB9" s="5" t="str">
        <f t="shared" si="1"/>
        <v>Mayon Spirit282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</row>
    <row r="10" spans="1:70" s="4" customFormat="1" ht="13.15" hidden="1" customHeight="1">
      <c r="A10" s="329">
        <v>9</v>
      </c>
      <c r="B10" s="441" t="s">
        <v>7366</v>
      </c>
      <c r="C10" s="327">
        <v>40660</v>
      </c>
      <c r="D10" s="325" t="s">
        <v>65</v>
      </c>
      <c r="E10" s="325" t="s">
        <v>7365</v>
      </c>
      <c r="F10" s="325" t="s">
        <v>6516</v>
      </c>
      <c r="G10" s="356" t="s">
        <v>17</v>
      </c>
      <c r="H10" s="328" t="s">
        <v>7364</v>
      </c>
      <c r="I10" s="328" t="s">
        <v>66</v>
      </c>
      <c r="J10" s="327">
        <v>40639</v>
      </c>
      <c r="K10" s="3" t="s">
        <v>60</v>
      </c>
      <c r="L10" s="326">
        <v>640</v>
      </c>
      <c r="M10" s="356" t="s">
        <v>7257</v>
      </c>
      <c r="N10" s="423">
        <v>40669</v>
      </c>
      <c r="O10" s="356">
        <f t="shared" si="0"/>
        <v>1</v>
      </c>
      <c r="P10" s="433" t="s">
        <v>7363</v>
      </c>
      <c r="Q10" s="443">
        <v>9</v>
      </c>
      <c r="T10" s="5"/>
      <c r="U10" s="5"/>
      <c r="V10" s="5"/>
      <c r="W10" s="5"/>
      <c r="X10" s="5"/>
      <c r="Y10" s="5"/>
      <c r="Z10" s="5"/>
      <c r="AA10" s="5"/>
      <c r="AB10" s="5" t="str">
        <f t="shared" si="1"/>
        <v>Everest Spirit74-02</v>
      </c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</row>
    <row r="11" spans="1:70" s="4" customFormat="1" ht="13.15" hidden="1" customHeight="1">
      <c r="A11" s="329">
        <v>10</v>
      </c>
      <c r="B11" s="441" t="s">
        <v>7362</v>
      </c>
      <c r="C11" s="327">
        <v>40660</v>
      </c>
      <c r="D11" s="325" t="s">
        <v>5536</v>
      </c>
      <c r="E11" s="325">
        <v>45</v>
      </c>
      <c r="F11" s="325" t="s">
        <v>6516</v>
      </c>
      <c r="G11" s="356" t="s">
        <v>17</v>
      </c>
      <c r="H11" s="328" t="s">
        <v>7361</v>
      </c>
      <c r="I11" s="328" t="s">
        <v>67</v>
      </c>
      <c r="J11" s="327">
        <v>40653</v>
      </c>
      <c r="K11" s="3" t="s">
        <v>60</v>
      </c>
      <c r="L11" s="326">
        <v>640</v>
      </c>
      <c r="M11" s="356" t="s">
        <v>7257</v>
      </c>
      <c r="N11" s="423">
        <v>40669</v>
      </c>
      <c r="O11" s="356">
        <f t="shared" si="0"/>
        <v>1</v>
      </c>
      <c r="P11" s="433" t="s">
        <v>7360</v>
      </c>
      <c r="Q11" s="443">
        <v>10</v>
      </c>
      <c r="T11" s="5"/>
      <c r="U11" s="5"/>
      <c r="V11" s="5"/>
      <c r="W11" s="5"/>
      <c r="X11" s="5"/>
      <c r="Y11" s="5"/>
      <c r="Z11" s="5"/>
      <c r="AA11" s="5"/>
      <c r="AB11" s="5" t="str">
        <f t="shared" si="1"/>
        <v>SPT Navigator45</v>
      </c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</row>
    <row r="12" spans="1:70" s="4" customFormat="1" ht="13.15" hidden="1" customHeight="1">
      <c r="A12" s="329">
        <v>11</v>
      </c>
      <c r="B12" s="441" t="s">
        <v>7359</v>
      </c>
      <c r="C12" s="327">
        <v>40660</v>
      </c>
      <c r="D12" s="325" t="s">
        <v>7220</v>
      </c>
      <c r="E12" s="325">
        <v>220</v>
      </c>
      <c r="F12" s="325" t="s">
        <v>6837</v>
      </c>
      <c r="G12" s="356" t="s">
        <v>17</v>
      </c>
      <c r="H12" s="328" t="s">
        <v>7358</v>
      </c>
      <c r="I12" s="328" t="s">
        <v>59</v>
      </c>
      <c r="J12" s="327">
        <v>40659</v>
      </c>
      <c r="K12" s="3" t="s">
        <v>60</v>
      </c>
      <c r="L12" s="326">
        <v>640</v>
      </c>
      <c r="M12" s="356" t="s">
        <v>7257</v>
      </c>
      <c r="N12" s="423">
        <v>40675</v>
      </c>
      <c r="O12" s="356">
        <f t="shared" si="0"/>
        <v>1</v>
      </c>
      <c r="P12" s="433" t="s">
        <v>7357</v>
      </c>
      <c r="Q12" s="4">
        <v>11</v>
      </c>
      <c r="T12" s="5"/>
      <c r="U12" s="5"/>
      <c r="V12" s="5"/>
      <c r="W12" s="5"/>
      <c r="X12" s="5"/>
      <c r="Y12" s="5"/>
      <c r="Z12" s="5"/>
      <c r="AA12" s="5"/>
      <c r="AB12" s="5" t="str">
        <f t="shared" si="1"/>
        <v>Hamane Spirit220</v>
      </c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</row>
    <row r="13" spans="1:70" s="4" customFormat="1" ht="13.15" hidden="1" customHeight="1">
      <c r="A13" s="329">
        <v>12</v>
      </c>
      <c r="B13" s="441" t="s">
        <v>7356</v>
      </c>
      <c r="C13" s="327">
        <v>40660</v>
      </c>
      <c r="D13" s="325" t="s">
        <v>7355</v>
      </c>
      <c r="E13" s="325">
        <v>269</v>
      </c>
      <c r="F13" s="325" t="s">
        <v>6837</v>
      </c>
      <c r="G13" s="356" t="s">
        <v>17</v>
      </c>
      <c r="H13" s="328" t="s">
        <v>63</v>
      </c>
      <c r="I13" s="328" t="s">
        <v>4505</v>
      </c>
      <c r="J13" s="327">
        <v>40640</v>
      </c>
      <c r="K13" s="3" t="s">
        <v>60</v>
      </c>
      <c r="L13" s="326">
        <v>640</v>
      </c>
      <c r="M13" s="356" t="s">
        <v>7257</v>
      </c>
      <c r="N13" s="423">
        <v>40675</v>
      </c>
      <c r="O13" s="356">
        <f t="shared" si="0"/>
        <v>1</v>
      </c>
      <c r="P13" s="433" t="s">
        <v>7354</v>
      </c>
      <c r="Q13" s="443">
        <v>12</v>
      </c>
      <c r="T13" s="5"/>
      <c r="U13" s="5"/>
      <c r="V13" s="5"/>
      <c r="W13" s="5"/>
      <c r="X13" s="5"/>
      <c r="Y13" s="5"/>
      <c r="Z13" s="5"/>
      <c r="AA13" s="5"/>
      <c r="AB13" s="5" t="str">
        <f t="shared" si="1"/>
        <v>Gotland Spirit269</v>
      </c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</row>
    <row r="14" spans="1:70" s="4" customFormat="1" ht="13.15" hidden="1" customHeight="1">
      <c r="A14" s="329">
        <v>13</v>
      </c>
      <c r="B14" s="441" t="s">
        <v>7353</v>
      </c>
      <c r="C14" s="327">
        <v>40660</v>
      </c>
      <c r="D14" s="325" t="s">
        <v>7202</v>
      </c>
      <c r="E14" s="325">
        <v>54</v>
      </c>
      <c r="F14" s="325" t="s">
        <v>6837</v>
      </c>
      <c r="G14" s="356" t="s">
        <v>17</v>
      </c>
      <c r="H14" s="328" t="s">
        <v>5836</v>
      </c>
      <c r="I14" s="328" t="s">
        <v>20</v>
      </c>
      <c r="J14" s="327">
        <v>40657</v>
      </c>
      <c r="K14" s="3" t="s">
        <v>60</v>
      </c>
      <c r="L14" s="326">
        <v>640</v>
      </c>
      <c r="M14" s="356" t="s">
        <v>7257</v>
      </c>
      <c r="N14" s="423">
        <v>40675</v>
      </c>
      <c r="O14" s="356">
        <f t="shared" si="0"/>
        <v>1</v>
      </c>
      <c r="P14" s="433" t="s">
        <v>7352</v>
      </c>
      <c r="Q14" s="443">
        <v>13</v>
      </c>
      <c r="T14" s="5"/>
      <c r="U14" s="5"/>
      <c r="V14" s="5"/>
      <c r="W14" s="5"/>
      <c r="X14" s="5"/>
      <c r="Y14" s="5"/>
      <c r="Z14" s="5"/>
      <c r="AA14" s="5"/>
      <c r="AB14" s="5" t="str">
        <f t="shared" si="1"/>
        <v>Stavanger Prince54</v>
      </c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</row>
    <row r="15" spans="1:70" s="4" customFormat="1" ht="13.15" hidden="1" customHeight="1">
      <c r="A15" s="329">
        <v>14</v>
      </c>
      <c r="B15" s="441" t="s">
        <v>7351</v>
      </c>
      <c r="C15" s="327">
        <v>40660</v>
      </c>
      <c r="D15" s="325" t="s">
        <v>6266</v>
      </c>
      <c r="E15" s="325">
        <v>321</v>
      </c>
      <c r="F15" s="325" t="s">
        <v>6837</v>
      </c>
      <c r="G15" s="356" t="s">
        <v>17</v>
      </c>
      <c r="H15" s="328" t="s">
        <v>6272</v>
      </c>
      <c r="I15" s="328" t="s">
        <v>20</v>
      </c>
      <c r="J15" s="327">
        <v>40658</v>
      </c>
      <c r="K15" s="3" t="s">
        <v>60</v>
      </c>
      <c r="L15" s="326">
        <v>640</v>
      </c>
      <c r="M15" s="356" t="s">
        <v>7257</v>
      </c>
      <c r="N15" s="423">
        <v>40675</v>
      </c>
      <c r="O15" s="356">
        <f t="shared" si="0"/>
        <v>1</v>
      </c>
      <c r="P15" s="433" t="s">
        <v>7350</v>
      </c>
      <c r="Q15" s="443">
        <v>14</v>
      </c>
      <c r="T15" s="5"/>
      <c r="U15" s="5"/>
      <c r="V15" s="5"/>
      <c r="W15" s="5"/>
      <c r="X15" s="5"/>
      <c r="Y15" s="5"/>
      <c r="Z15" s="5"/>
      <c r="AA15" s="5"/>
      <c r="AB15" s="5" t="str">
        <f t="shared" si="1"/>
        <v>Orkney Spirit321</v>
      </c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</row>
    <row r="16" spans="1:70" s="4" customFormat="1" ht="13.15" hidden="1" customHeight="1">
      <c r="A16" s="329">
        <v>15</v>
      </c>
      <c r="B16" s="441" t="s">
        <v>7349</v>
      </c>
      <c r="C16" s="327">
        <v>40660</v>
      </c>
      <c r="D16" s="325" t="s">
        <v>6895</v>
      </c>
      <c r="E16" s="325">
        <v>245</v>
      </c>
      <c r="F16" s="325" t="s">
        <v>6837</v>
      </c>
      <c r="G16" s="356" t="s">
        <v>17</v>
      </c>
      <c r="H16" s="328" t="s">
        <v>6839</v>
      </c>
      <c r="I16" s="328" t="s">
        <v>20</v>
      </c>
      <c r="J16" s="327">
        <v>40659</v>
      </c>
      <c r="K16" s="3" t="s">
        <v>60</v>
      </c>
      <c r="L16" s="326">
        <v>640</v>
      </c>
      <c r="M16" s="356" t="s">
        <v>7257</v>
      </c>
      <c r="N16" s="423">
        <v>40675</v>
      </c>
      <c r="O16" s="356">
        <f t="shared" si="0"/>
        <v>1</v>
      </c>
      <c r="P16" s="433" t="s">
        <v>7348</v>
      </c>
      <c r="Q16" s="443">
        <v>15</v>
      </c>
      <c r="T16" s="5"/>
      <c r="U16" s="5"/>
      <c r="V16" s="5"/>
      <c r="W16" s="5"/>
      <c r="X16" s="5"/>
      <c r="Y16" s="5"/>
      <c r="Z16" s="5"/>
      <c r="AA16" s="5"/>
      <c r="AB16" s="5" t="str">
        <f t="shared" si="1"/>
        <v>Poul Spirit245</v>
      </c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</row>
    <row r="17" spans="1:70" s="4" customFormat="1" ht="13.15" hidden="1" customHeight="1">
      <c r="A17" s="445">
        <v>16</v>
      </c>
      <c r="B17" s="444" t="s">
        <v>7347</v>
      </c>
      <c r="C17" s="437">
        <v>40639</v>
      </c>
      <c r="D17" s="434" t="s">
        <v>7346</v>
      </c>
      <c r="E17" s="434" t="s">
        <v>7345</v>
      </c>
      <c r="F17" s="434"/>
      <c r="G17" s="434" t="s">
        <v>17</v>
      </c>
      <c r="H17" s="438" t="s">
        <v>7344</v>
      </c>
      <c r="I17" s="438" t="s">
        <v>25</v>
      </c>
      <c r="J17" s="437">
        <v>40574</v>
      </c>
      <c r="K17" s="436" t="s">
        <v>26</v>
      </c>
      <c r="L17" s="435">
        <v>1400</v>
      </c>
      <c r="M17" s="434"/>
      <c r="N17" s="436">
        <v>41110</v>
      </c>
      <c r="O17" s="356">
        <f t="shared" si="0"/>
        <v>1</v>
      </c>
      <c r="P17" s="434" t="s">
        <v>7343</v>
      </c>
      <c r="Q17" s="4">
        <v>16</v>
      </c>
      <c r="T17" s="5"/>
      <c r="U17" s="5"/>
      <c r="V17" s="5"/>
      <c r="W17" s="5"/>
      <c r="X17" s="5"/>
      <c r="Y17" s="5"/>
      <c r="Z17" s="5"/>
      <c r="AA17" s="5"/>
      <c r="AB17" s="5" t="str">
        <f t="shared" si="1"/>
        <v>Maersk Cameron1056-01</v>
      </c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</row>
    <row r="18" spans="1:70" s="4" customFormat="1" ht="13.15" hidden="1" customHeight="1">
      <c r="A18" s="329">
        <v>17</v>
      </c>
      <c r="B18" s="441" t="s">
        <v>7342</v>
      </c>
      <c r="C18" s="327">
        <v>40639</v>
      </c>
      <c r="D18" s="325" t="s">
        <v>7341</v>
      </c>
      <c r="E18" s="325" t="s">
        <v>7340</v>
      </c>
      <c r="F18" s="325"/>
      <c r="G18" s="356" t="s">
        <v>17</v>
      </c>
      <c r="H18" s="328" t="s">
        <v>7339</v>
      </c>
      <c r="I18" s="328" t="s">
        <v>25</v>
      </c>
      <c r="J18" s="327">
        <v>40552</v>
      </c>
      <c r="K18" s="3" t="s">
        <v>26</v>
      </c>
      <c r="L18" s="326">
        <v>1400</v>
      </c>
      <c r="M18" s="356" t="s">
        <v>7257</v>
      </c>
      <c r="N18" s="423">
        <v>40728</v>
      </c>
      <c r="O18" s="356">
        <f t="shared" si="0"/>
        <v>1</v>
      </c>
      <c r="P18" s="433" t="s">
        <v>7338</v>
      </c>
      <c r="Q18" s="443">
        <v>17</v>
      </c>
      <c r="T18" s="5"/>
      <c r="U18" s="5"/>
      <c r="V18" s="5"/>
      <c r="W18" s="5"/>
      <c r="X18" s="5"/>
      <c r="Y18" s="5"/>
      <c r="Z18" s="5"/>
      <c r="AA18" s="5"/>
      <c r="AB18" s="5" t="str">
        <f t="shared" si="1"/>
        <v>Bro Elliot1058-03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</row>
    <row r="19" spans="1:70" ht="13.9" hidden="1" customHeight="1">
      <c r="A19" s="329">
        <v>18</v>
      </c>
      <c r="B19" s="325" t="s">
        <v>7337</v>
      </c>
      <c r="C19" s="327">
        <v>40687</v>
      </c>
      <c r="D19" s="325" t="s">
        <v>7336</v>
      </c>
      <c r="E19" s="325" t="s">
        <v>7335</v>
      </c>
      <c r="F19" s="325" t="s">
        <v>16</v>
      </c>
      <c r="G19" s="356" t="s">
        <v>17</v>
      </c>
      <c r="H19" s="328" t="s">
        <v>7334</v>
      </c>
      <c r="I19" s="328" t="s">
        <v>7333</v>
      </c>
      <c r="J19" s="327">
        <v>40642</v>
      </c>
      <c r="K19" s="3" t="s">
        <v>16</v>
      </c>
      <c r="L19" s="326">
        <v>700</v>
      </c>
      <c r="M19" s="356" t="s">
        <v>7257</v>
      </c>
      <c r="N19" s="423">
        <v>40758</v>
      </c>
      <c r="O19" s="356">
        <f t="shared" si="0"/>
        <v>1</v>
      </c>
      <c r="P19" s="442"/>
      <c r="Q19" s="4">
        <v>18</v>
      </c>
      <c r="R19" s="4"/>
      <c r="AB19" s="5" t="str">
        <f t="shared" si="1"/>
        <v>Kim Jacob2011-01</v>
      </c>
    </row>
    <row r="20" spans="1:70" ht="13.9" hidden="1" customHeight="1">
      <c r="A20" s="329">
        <v>18</v>
      </c>
      <c r="B20" s="441" t="s">
        <v>7332</v>
      </c>
      <c r="C20" s="327">
        <v>40675</v>
      </c>
      <c r="D20" s="325" t="s">
        <v>7331</v>
      </c>
      <c r="E20" s="329" t="s">
        <v>7330</v>
      </c>
      <c r="F20" s="325"/>
      <c r="G20" s="356"/>
      <c r="H20" s="328" t="s">
        <v>7329</v>
      </c>
      <c r="I20" s="328" t="s">
        <v>20</v>
      </c>
      <c r="J20" s="327">
        <v>40631</v>
      </c>
      <c r="K20" s="3" t="s">
        <v>28</v>
      </c>
      <c r="L20" s="326">
        <v>1200</v>
      </c>
      <c r="M20" s="356" t="s">
        <v>7257</v>
      </c>
      <c r="N20" s="423">
        <v>40693</v>
      </c>
      <c r="O20" s="356">
        <f t="shared" si="0"/>
        <v>1</v>
      </c>
      <c r="P20" s="442" t="s">
        <v>7328</v>
      </c>
      <c r="Q20" s="4"/>
      <c r="R20" s="4"/>
      <c r="AB20" s="5" t="str">
        <f t="shared" si="1"/>
        <v>Miss Merilena4-11</v>
      </c>
    </row>
    <row r="21" spans="1:70" s="4" customFormat="1" ht="13.15" hidden="1" customHeight="1">
      <c r="A21" s="329">
        <v>19</v>
      </c>
      <c r="B21" s="325" t="s">
        <v>7327</v>
      </c>
      <c r="C21" s="327">
        <v>40687</v>
      </c>
      <c r="D21" s="325" t="s">
        <v>7326</v>
      </c>
      <c r="E21" s="325" t="s">
        <v>7325</v>
      </c>
      <c r="F21" s="325" t="s">
        <v>16</v>
      </c>
      <c r="G21" s="356"/>
      <c r="H21" s="328" t="s">
        <v>18</v>
      </c>
      <c r="I21" s="328" t="s">
        <v>19</v>
      </c>
      <c r="J21" s="327">
        <v>40652</v>
      </c>
      <c r="K21" s="3" t="s">
        <v>16</v>
      </c>
      <c r="L21" s="326">
        <v>700</v>
      </c>
      <c r="M21" s="356" t="s">
        <v>7257</v>
      </c>
      <c r="N21" s="423">
        <v>40758</v>
      </c>
      <c r="O21" s="356">
        <f t="shared" si="0"/>
        <v>1</v>
      </c>
      <c r="P21" s="433"/>
      <c r="Q21" s="4">
        <v>19</v>
      </c>
      <c r="T21" s="5"/>
      <c r="U21" s="5"/>
      <c r="V21" s="5"/>
      <c r="W21" s="5"/>
      <c r="X21" s="5"/>
      <c r="Y21" s="5"/>
      <c r="Z21" s="5"/>
      <c r="AA21" s="5"/>
      <c r="AB21" s="5" t="str">
        <f t="shared" si="1"/>
        <v>JiaolongJIA201102</v>
      </c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</row>
    <row r="22" spans="1:70" s="4" customFormat="1" ht="13.15" hidden="1" customHeight="1">
      <c r="A22" s="329">
        <v>20</v>
      </c>
      <c r="B22" s="441" t="s">
        <v>7324</v>
      </c>
      <c r="C22" s="327">
        <v>40687</v>
      </c>
      <c r="D22" s="325" t="s">
        <v>7323</v>
      </c>
      <c r="E22" s="325" t="s">
        <v>7248</v>
      </c>
      <c r="F22" s="325" t="s">
        <v>16</v>
      </c>
      <c r="G22" s="356"/>
      <c r="H22" s="328" t="s">
        <v>7236</v>
      </c>
      <c r="I22" s="328" t="s">
        <v>7322</v>
      </c>
      <c r="J22" s="327">
        <v>40666</v>
      </c>
      <c r="K22" s="3" t="s">
        <v>16</v>
      </c>
      <c r="L22" s="326">
        <v>700</v>
      </c>
      <c r="M22" s="356" t="s">
        <v>7257</v>
      </c>
      <c r="N22" s="423">
        <v>40758</v>
      </c>
      <c r="O22" s="356">
        <f t="shared" si="0"/>
        <v>1</v>
      </c>
      <c r="P22" s="433"/>
      <c r="Q22" s="4">
        <v>20</v>
      </c>
      <c r="T22" s="5"/>
      <c r="U22" s="5"/>
      <c r="V22" s="5"/>
      <c r="W22" s="5"/>
      <c r="X22" s="5"/>
      <c r="Y22" s="5"/>
      <c r="Z22" s="5"/>
      <c r="AA22" s="5"/>
      <c r="AB22" s="5" t="str">
        <f t="shared" si="1"/>
        <v>Front Splendor2011-02</v>
      </c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</row>
    <row r="23" spans="1:70" s="4" customFormat="1" ht="13.15" hidden="1" customHeight="1">
      <c r="A23" s="329">
        <v>21</v>
      </c>
      <c r="B23" s="325" t="s">
        <v>7321</v>
      </c>
      <c r="C23" s="327">
        <v>40689</v>
      </c>
      <c r="D23" s="325" t="s">
        <v>68</v>
      </c>
      <c r="E23" s="325" t="s">
        <v>69</v>
      </c>
      <c r="F23" s="325" t="s">
        <v>6837</v>
      </c>
      <c r="G23" s="356"/>
      <c r="H23" s="328" t="s">
        <v>6638</v>
      </c>
      <c r="I23" s="328" t="s">
        <v>7320</v>
      </c>
      <c r="J23" s="327">
        <v>40652</v>
      </c>
      <c r="K23" s="3" t="s">
        <v>60</v>
      </c>
      <c r="L23" s="326">
        <v>700</v>
      </c>
      <c r="M23" s="356" t="s">
        <v>7257</v>
      </c>
      <c r="N23" s="423">
        <v>40722</v>
      </c>
      <c r="O23" s="356">
        <f t="shared" si="0"/>
        <v>1</v>
      </c>
      <c r="P23" s="433"/>
      <c r="Q23" s="4">
        <v>21</v>
      </c>
      <c r="T23" s="5"/>
      <c r="U23" s="5"/>
      <c r="V23" s="5"/>
      <c r="W23" s="5"/>
      <c r="X23" s="5"/>
      <c r="Y23" s="5"/>
      <c r="Z23" s="5"/>
      <c r="AA23" s="5"/>
      <c r="AB23" s="5" t="str">
        <f t="shared" si="1"/>
        <v>Sebarok Spirit326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</row>
    <row r="24" spans="1:70" s="4" customFormat="1" ht="13.15" hidden="1" customHeight="1">
      <c r="A24" s="329">
        <v>22</v>
      </c>
      <c r="B24" s="325" t="s">
        <v>7319</v>
      </c>
      <c r="C24" s="327">
        <v>40689</v>
      </c>
      <c r="D24" s="325" t="s">
        <v>70</v>
      </c>
      <c r="E24" s="325" t="s">
        <v>7318</v>
      </c>
      <c r="F24" s="325" t="s">
        <v>6837</v>
      </c>
      <c r="G24" s="356"/>
      <c r="H24" s="328" t="s">
        <v>63</v>
      </c>
      <c r="I24" s="328" t="s">
        <v>71</v>
      </c>
      <c r="J24" s="327">
        <v>40673</v>
      </c>
      <c r="K24" s="3" t="s">
        <v>60</v>
      </c>
      <c r="L24" s="326">
        <v>700</v>
      </c>
      <c r="M24" s="356" t="s">
        <v>7257</v>
      </c>
      <c r="N24" s="423">
        <v>40722</v>
      </c>
      <c r="O24" s="356">
        <f t="shared" si="0"/>
        <v>1</v>
      </c>
      <c r="P24" s="433"/>
      <c r="Q24" s="4">
        <v>22</v>
      </c>
      <c r="T24" s="5"/>
      <c r="U24" s="5"/>
      <c r="V24" s="5"/>
      <c r="W24" s="5"/>
      <c r="X24" s="5"/>
      <c r="Y24" s="5"/>
      <c r="Z24" s="5"/>
      <c r="AA24" s="5"/>
      <c r="AB24" s="5" t="str">
        <f t="shared" si="1"/>
        <v>BahamasV145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</row>
    <row r="25" spans="1:70" s="4" customFormat="1" ht="13.15" hidden="1" customHeight="1">
      <c r="A25" s="329">
        <v>23</v>
      </c>
      <c r="B25" s="325" t="s">
        <v>7317</v>
      </c>
      <c r="C25" s="327">
        <v>40689</v>
      </c>
      <c r="D25" s="325" t="s">
        <v>7316</v>
      </c>
      <c r="E25" s="325" t="s">
        <v>72</v>
      </c>
      <c r="F25" s="325" t="s">
        <v>6837</v>
      </c>
      <c r="G25" s="356"/>
      <c r="H25" s="328" t="s">
        <v>5836</v>
      </c>
      <c r="I25" s="328" t="s">
        <v>20</v>
      </c>
      <c r="J25" s="327">
        <v>40675</v>
      </c>
      <c r="K25" s="3" t="s">
        <v>60</v>
      </c>
      <c r="L25" s="326">
        <v>700</v>
      </c>
      <c r="M25" s="356" t="s">
        <v>7257</v>
      </c>
      <c r="N25" s="423">
        <v>40722</v>
      </c>
      <c r="O25" s="356">
        <f t="shared" si="0"/>
        <v>1</v>
      </c>
      <c r="P25" s="433"/>
      <c r="Q25" s="4">
        <v>23</v>
      </c>
      <c r="T25" s="5"/>
      <c r="U25" s="5"/>
      <c r="V25" s="5"/>
      <c r="W25" s="5"/>
      <c r="X25" s="5"/>
      <c r="Y25" s="5"/>
      <c r="Z25" s="5"/>
      <c r="AA25" s="5"/>
      <c r="AB25" s="5" t="str">
        <f t="shared" si="1"/>
        <v>Scotia87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</row>
    <row r="26" spans="1:70" s="4" customFormat="1" ht="13.15" hidden="1" customHeight="1">
      <c r="A26" s="329">
        <v>24</v>
      </c>
      <c r="B26" s="325" t="s">
        <v>7315</v>
      </c>
      <c r="C26" s="327">
        <v>40689</v>
      </c>
      <c r="D26" s="325" t="s">
        <v>73</v>
      </c>
      <c r="E26" s="325" t="s">
        <v>74</v>
      </c>
      <c r="F26" s="325" t="s">
        <v>6837</v>
      </c>
      <c r="G26" s="356"/>
      <c r="H26" s="328" t="s">
        <v>75</v>
      </c>
      <c r="I26" s="328" t="s">
        <v>6679</v>
      </c>
      <c r="J26" s="327">
        <v>40692</v>
      </c>
      <c r="K26" s="3" t="s">
        <v>60</v>
      </c>
      <c r="L26" s="326">
        <v>700</v>
      </c>
      <c r="M26" s="356" t="s">
        <v>7257</v>
      </c>
      <c r="N26" s="423">
        <v>40722</v>
      </c>
      <c r="O26" s="356">
        <f t="shared" si="0"/>
        <v>1</v>
      </c>
      <c r="P26" s="433"/>
      <c r="Q26" s="4">
        <v>24</v>
      </c>
      <c r="T26" s="5"/>
      <c r="U26" s="5"/>
      <c r="V26" s="5"/>
      <c r="W26" s="5"/>
      <c r="X26" s="5"/>
      <c r="Y26" s="5"/>
      <c r="Z26" s="5"/>
      <c r="AA26" s="5"/>
      <c r="AB26" s="5" t="str">
        <f t="shared" si="1"/>
        <v>Erik Spirit52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</row>
    <row r="27" spans="1:70" s="4" customFormat="1" ht="13.15" hidden="1" customHeight="1">
      <c r="A27" s="329">
        <v>25</v>
      </c>
      <c r="B27" s="325" t="s">
        <v>7314</v>
      </c>
      <c r="C27" s="327">
        <v>40689</v>
      </c>
      <c r="D27" s="325" t="s">
        <v>7202</v>
      </c>
      <c r="E27" s="325" t="s">
        <v>76</v>
      </c>
      <c r="F27" s="325" t="s">
        <v>6837</v>
      </c>
      <c r="G27" s="356"/>
      <c r="H27" s="328" t="s">
        <v>5836</v>
      </c>
      <c r="I27" s="328" t="s">
        <v>77</v>
      </c>
      <c r="J27" s="327">
        <v>40690</v>
      </c>
      <c r="K27" s="3" t="s">
        <v>60</v>
      </c>
      <c r="L27" s="326">
        <v>700</v>
      </c>
      <c r="M27" s="356" t="s">
        <v>7257</v>
      </c>
      <c r="N27" s="423">
        <v>40722</v>
      </c>
      <c r="O27" s="356">
        <f t="shared" si="0"/>
        <v>1</v>
      </c>
      <c r="P27" s="433"/>
      <c r="Q27" s="4">
        <v>25</v>
      </c>
      <c r="T27" s="5"/>
      <c r="U27" s="5"/>
      <c r="V27" s="5"/>
      <c r="W27" s="5"/>
      <c r="X27" s="5"/>
      <c r="Y27" s="5"/>
      <c r="Z27" s="5"/>
      <c r="AA27" s="5"/>
      <c r="AB27" s="5" t="str">
        <f t="shared" si="1"/>
        <v>Stavanger Prince55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</row>
    <row r="28" spans="1:70" s="4" customFormat="1" ht="13.15" hidden="1" customHeight="1">
      <c r="A28" s="329">
        <v>26</v>
      </c>
      <c r="B28" s="325" t="s">
        <v>7313</v>
      </c>
      <c r="C28" s="327">
        <v>40689</v>
      </c>
      <c r="D28" s="325" t="s">
        <v>7312</v>
      </c>
      <c r="E28" s="325" t="s">
        <v>7311</v>
      </c>
      <c r="F28" s="325" t="s">
        <v>6837</v>
      </c>
      <c r="G28" s="356"/>
      <c r="H28" s="328" t="s">
        <v>63</v>
      </c>
      <c r="I28" s="328" t="s">
        <v>78</v>
      </c>
      <c r="J28" s="327">
        <v>40693</v>
      </c>
      <c r="K28" s="3" t="s">
        <v>60</v>
      </c>
      <c r="L28" s="326">
        <v>700</v>
      </c>
      <c r="M28" s="356" t="s">
        <v>7257</v>
      </c>
      <c r="N28" s="423">
        <v>40722</v>
      </c>
      <c r="O28" s="356">
        <f t="shared" si="0"/>
        <v>1</v>
      </c>
      <c r="P28" s="433"/>
      <c r="Q28" s="4">
        <v>26</v>
      </c>
      <c r="T28" s="5"/>
      <c r="U28" s="5"/>
      <c r="V28" s="5"/>
      <c r="W28" s="5"/>
      <c r="X28" s="5"/>
      <c r="Y28" s="5"/>
      <c r="Z28" s="5"/>
      <c r="AA28" s="5"/>
      <c r="AB28" s="5" t="str">
        <f t="shared" si="1"/>
        <v>kiowa Spirit250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</row>
    <row r="29" spans="1:70" s="4" customFormat="1" ht="13.15" hidden="1" customHeight="1">
      <c r="A29" s="329">
        <v>27</v>
      </c>
      <c r="B29" s="325" t="s">
        <v>7310</v>
      </c>
      <c r="C29" s="327">
        <v>40689</v>
      </c>
      <c r="D29" s="325" t="s">
        <v>4959</v>
      </c>
      <c r="E29" s="325" t="s">
        <v>79</v>
      </c>
      <c r="F29" s="325" t="s">
        <v>6837</v>
      </c>
      <c r="G29" s="356"/>
      <c r="H29" s="328" t="s">
        <v>7309</v>
      </c>
      <c r="I29" s="328" t="s">
        <v>51</v>
      </c>
      <c r="J29" s="327">
        <v>40690</v>
      </c>
      <c r="K29" s="3" t="s">
        <v>60</v>
      </c>
      <c r="L29" s="326">
        <v>700</v>
      </c>
      <c r="M29" s="356" t="s">
        <v>7257</v>
      </c>
      <c r="N29" s="423">
        <v>40722</v>
      </c>
      <c r="O29" s="356">
        <f t="shared" si="0"/>
        <v>1</v>
      </c>
      <c r="P29" s="433"/>
      <c r="Q29" s="4">
        <v>27</v>
      </c>
      <c r="T29" s="5"/>
      <c r="U29" s="5"/>
      <c r="V29" s="5"/>
      <c r="W29" s="5"/>
      <c r="X29" s="5"/>
      <c r="Y29" s="5"/>
      <c r="Z29" s="5"/>
      <c r="AA29" s="5"/>
      <c r="AB29" s="5" t="str">
        <f t="shared" si="1"/>
        <v>Mare Italicum24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</row>
    <row r="30" spans="1:70" s="4" customFormat="1" ht="13.15" hidden="1" customHeight="1">
      <c r="A30" s="329">
        <v>28</v>
      </c>
      <c r="B30" s="325" t="s">
        <v>7308</v>
      </c>
      <c r="C30" s="327">
        <v>40690</v>
      </c>
      <c r="D30" s="325" t="s">
        <v>80</v>
      </c>
      <c r="E30" s="325" t="s">
        <v>81</v>
      </c>
      <c r="F30" s="325" t="s">
        <v>6516</v>
      </c>
      <c r="G30" s="356"/>
      <c r="H30" s="328" t="s">
        <v>63</v>
      </c>
      <c r="I30" s="328" t="s">
        <v>66</v>
      </c>
      <c r="J30" s="327">
        <v>40668</v>
      </c>
      <c r="K30" s="3" t="s">
        <v>60</v>
      </c>
      <c r="L30" s="326">
        <v>700</v>
      </c>
      <c r="M30" s="356" t="s">
        <v>7257</v>
      </c>
      <c r="N30" s="423">
        <v>40700</v>
      </c>
      <c r="O30" s="356">
        <f t="shared" si="0"/>
        <v>1</v>
      </c>
      <c r="P30" s="433"/>
      <c r="Q30" s="4">
        <v>28</v>
      </c>
      <c r="T30" s="5"/>
      <c r="U30" s="5"/>
      <c r="V30" s="5"/>
      <c r="W30" s="5"/>
      <c r="X30" s="5"/>
      <c r="Y30" s="5"/>
      <c r="Z30" s="5"/>
      <c r="AA30" s="5"/>
      <c r="AB30" s="5" t="str">
        <f t="shared" si="1"/>
        <v>Helga Spirit26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</row>
    <row r="31" spans="1:70" s="4" customFormat="1" ht="13.15" hidden="1" customHeight="1">
      <c r="A31" s="329">
        <v>29</v>
      </c>
      <c r="B31" s="325" t="s">
        <v>7307</v>
      </c>
      <c r="C31" s="327">
        <v>40690</v>
      </c>
      <c r="D31" s="325" t="s">
        <v>7306</v>
      </c>
      <c r="E31" s="325" t="s">
        <v>6015</v>
      </c>
      <c r="F31" s="325" t="s">
        <v>6516</v>
      </c>
      <c r="G31" s="356"/>
      <c r="H31" s="328" t="s">
        <v>63</v>
      </c>
      <c r="I31" s="328" t="s">
        <v>82</v>
      </c>
      <c r="J31" s="327">
        <v>40694</v>
      </c>
      <c r="K31" s="3" t="s">
        <v>60</v>
      </c>
      <c r="L31" s="326">
        <v>700</v>
      </c>
      <c r="M31" s="356" t="s">
        <v>7257</v>
      </c>
      <c r="N31" s="423">
        <v>40700</v>
      </c>
      <c r="O31" s="356">
        <f t="shared" si="0"/>
        <v>1</v>
      </c>
      <c r="P31" s="433"/>
      <c r="Q31" s="4">
        <v>29</v>
      </c>
      <c r="T31" s="5"/>
      <c r="U31" s="5"/>
      <c r="V31" s="5"/>
      <c r="W31" s="5"/>
      <c r="X31" s="5"/>
      <c r="Y31" s="5"/>
      <c r="Z31" s="5"/>
      <c r="AA31" s="5"/>
      <c r="AB31" s="5" t="str">
        <f t="shared" si="1"/>
        <v>Gotland271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</row>
    <row r="32" spans="1:70" s="4" customFormat="1" ht="13.15" hidden="1" customHeight="1">
      <c r="A32" s="329">
        <v>30</v>
      </c>
      <c r="B32" s="325" t="s">
        <v>7305</v>
      </c>
      <c r="C32" s="327">
        <v>40690</v>
      </c>
      <c r="D32" s="325" t="s">
        <v>7304</v>
      </c>
      <c r="E32" s="325" t="s">
        <v>7303</v>
      </c>
      <c r="F32" s="325" t="s">
        <v>6255</v>
      </c>
      <c r="G32" s="356"/>
      <c r="H32" s="328" t="s">
        <v>6997</v>
      </c>
      <c r="I32" s="328" t="s">
        <v>25</v>
      </c>
      <c r="J32" s="327">
        <v>40664</v>
      </c>
      <c r="K32" s="3" t="s">
        <v>60</v>
      </c>
      <c r="L32" s="326">
        <v>700</v>
      </c>
      <c r="M32" s="356" t="s">
        <v>7302</v>
      </c>
      <c r="N32" s="423">
        <v>40711</v>
      </c>
      <c r="O32" s="356">
        <f t="shared" si="0"/>
        <v>1</v>
      </c>
      <c r="P32" s="433"/>
      <c r="Q32" s="4">
        <v>30</v>
      </c>
      <c r="T32" s="5"/>
      <c r="U32" s="5"/>
      <c r="V32" s="5"/>
      <c r="W32" s="5"/>
      <c r="X32" s="5"/>
      <c r="Y32" s="5"/>
      <c r="Z32" s="5"/>
      <c r="AA32" s="5"/>
      <c r="AB32" s="5" t="str">
        <f t="shared" si="1"/>
        <v>Teesta SpiritT002-51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</row>
    <row r="33" spans="1:70" s="4" customFormat="1" ht="13.15" hidden="1" customHeight="1">
      <c r="A33" s="329">
        <v>31</v>
      </c>
      <c r="B33" s="325" t="s">
        <v>7301</v>
      </c>
      <c r="C33" s="327">
        <v>40696</v>
      </c>
      <c r="D33" s="325" t="s">
        <v>7300</v>
      </c>
      <c r="E33" s="325"/>
      <c r="F33" s="325"/>
      <c r="G33" s="356"/>
      <c r="H33" s="328" t="s">
        <v>6562</v>
      </c>
      <c r="I33" s="328"/>
      <c r="J33" s="327"/>
      <c r="K33" s="3" t="s">
        <v>3595</v>
      </c>
      <c r="L33" s="326">
        <v>8598.2222222222226</v>
      </c>
      <c r="M33" s="356" t="s">
        <v>7257</v>
      </c>
      <c r="N33" s="423">
        <v>40711</v>
      </c>
      <c r="O33" s="356">
        <f t="shared" si="0"/>
        <v>1</v>
      </c>
      <c r="P33" s="433"/>
      <c r="Q33" s="4">
        <v>31</v>
      </c>
      <c r="T33" s="5"/>
      <c r="U33" s="5"/>
      <c r="V33" s="5"/>
      <c r="W33" s="5"/>
      <c r="X33" s="5"/>
      <c r="Y33" s="5"/>
      <c r="Z33" s="5"/>
      <c r="AA33" s="5"/>
      <c r="AB33" s="5" t="str">
        <f t="shared" si="1"/>
        <v>NS5 -INR May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</row>
    <row r="34" spans="1:70" s="4" customFormat="1" ht="13.15" hidden="1" customHeight="1">
      <c r="A34" s="329">
        <v>32</v>
      </c>
      <c r="B34" s="325" t="s">
        <v>7299</v>
      </c>
      <c r="C34" s="327">
        <v>40696</v>
      </c>
      <c r="D34" s="325" t="s">
        <v>7298</v>
      </c>
      <c r="E34" s="325"/>
      <c r="F34" s="325" t="s">
        <v>21</v>
      </c>
      <c r="G34" s="356"/>
      <c r="H34" s="328" t="s">
        <v>6562</v>
      </c>
      <c r="I34" s="328"/>
      <c r="J34" s="327"/>
      <c r="K34" s="3" t="s">
        <v>3598</v>
      </c>
      <c r="L34" s="326">
        <v>7884</v>
      </c>
      <c r="M34" s="356" t="s">
        <v>7257</v>
      </c>
      <c r="N34" s="423">
        <v>40711</v>
      </c>
      <c r="O34" s="356">
        <f t="shared" si="0"/>
        <v>1</v>
      </c>
      <c r="P34" s="433"/>
      <c r="Q34" s="4">
        <v>32</v>
      </c>
      <c r="T34" s="5"/>
      <c r="U34" s="5"/>
      <c r="V34" s="5"/>
      <c r="W34" s="5"/>
      <c r="X34" s="5"/>
      <c r="Y34" s="5"/>
      <c r="Z34" s="5"/>
      <c r="AA34" s="5"/>
      <c r="AB34" s="5" t="str">
        <f t="shared" si="1"/>
        <v>NS5 -USD May</v>
      </c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</row>
    <row r="35" spans="1:70" s="4" customFormat="1" ht="13.15" hidden="1" customHeight="1">
      <c r="A35" s="329">
        <v>33</v>
      </c>
      <c r="B35" s="325" t="s">
        <v>7297</v>
      </c>
      <c r="C35" s="327">
        <v>40717</v>
      </c>
      <c r="D35" s="325" t="s">
        <v>6892</v>
      </c>
      <c r="E35" s="325" t="s">
        <v>41</v>
      </c>
      <c r="F35" s="325" t="s">
        <v>21</v>
      </c>
      <c r="G35" s="356"/>
      <c r="H35" s="328" t="s">
        <v>42</v>
      </c>
      <c r="I35" s="328" t="s">
        <v>7296</v>
      </c>
      <c r="J35" s="327">
        <v>40640</v>
      </c>
      <c r="K35" s="3" t="s">
        <v>43</v>
      </c>
      <c r="L35" s="326">
        <v>1400</v>
      </c>
      <c r="M35" s="356" t="s">
        <v>7257</v>
      </c>
      <c r="N35" s="143">
        <v>41327</v>
      </c>
      <c r="O35" s="356">
        <f t="shared" si="0"/>
        <v>1</v>
      </c>
      <c r="P35" s="433"/>
      <c r="Q35" s="4">
        <v>33</v>
      </c>
      <c r="T35" s="5"/>
      <c r="U35" s="5"/>
      <c r="V35" s="5"/>
      <c r="W35" s="5"/>
      <c r="X35" s="5"/>
      <c r="Y35" s="5"/>
      <c r="Z35" s="5"/>
      <c r="AA35" s="5"/>
      <c r="AB35" s="5" t="str">
        <f t="shared" si="1"/>
        <v>Th Symphony12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</row>
    <row r="36" spans="1:70" s="4" customFormat="1" ht="13.15" hidden="1" customHeight="1">
      <c r="A36" s="329">
        <v>34</v>
      </c>
      <c r="B36" s="325" t="s">
        <v>7295</v>
      </c>
      <c r="C36" s="327">
        <v>40717</v>
      </c>
      <c r="D36" s="325" t="s">
        <v>7294</v>
      </c>
      <c r="E36" s="370" t="s">
        <v>6483</v>
      </c>
      <c r="F36" s="325"/>
      <c r="G36" s="356"/>
      <c r="H36" s="440" t="s">
        <v>44</v>
      </c>
      <c r="I36" s="328" t="s">
        <v>20</v>
      </c>
      <c r="J36" s="327">
        <v>40672</v>
      </c>
      <c r="K36" s="3" t="s">
        <v>43</v>
      </c>
      <c r="L36" s="326">
        <v>1400</v>
      </c>
      <c r="M36" s="356"/>
      <c r="N36" s="143">
        <v>40725</v>
      </c>
      <c r="O36" s="356">
        <f t="shared" si="0"/>
        <v>1</v>
      </c>
      <c r="P36" s="433"/>
      <c r="Q36" s="4">
        <v>34</v>
      </c>
      <c r="T36" s="5"/>
      <c r="U36" s="5"/>
      <c r="V36" s="5"/>
      <c r="W36" s="5"/>
      <c r="X36" s="5"/>
      <c r="Y36" s="5"/>
      <c r="Z36" s="5"/>
      <c r="AA36" s="5"/>
      <c r="AB36" s="5" t="str">
        <f t="shared" si="1"/>
        <v>MT ZallaqST-70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</row>
    <row r="37" spans="1:70" s="4" customFormat="1" ht="13.15" hidden="1" customHeight="1">
      <c r="A37" s="329">
        <v>35</v>
      </c>
      <c r="B37" s="325" t="s">
        <v>7293</v>
      </c>
      <c r="C37" s="327">
        <v>40717</v>
      </c>
      <c r="D37" s="325" t="s">
        <v>6708</v>
      </c>
      <c r="E37" s="325" t="s">
        <v>7292</v>
      </c>
      <c r="F37" s="325" t="s">
        <v>21</v>
      </c>
      <c r="G37" s="356"/>
      <c r="H37" s="328" t="s">
        <v>7183</v>
      </c>
      <c r="I37" s="328" t="s">
        <v>7291</v>
      </c>
      <c r="J37" s="327">
        <v>40683</v>
      </c>
      <c r="K37" s="3" t="s">
        <v>43</v>
      </c>
      <c r="L37" s="326">
        <v>1400</v>
      </c>
      <c r="M37" s="356"/>
      <c r="N37" s="143">
        <v>41330</v>
      </c>
      <c r="O37" s="356">
        <f t="shared" si="0"/>
        <v>1</v>
      </c>
      <c r="P37" s="433"/>
      <c r="Q37" s="4">
        <v>35</v>
      </c>
      <c r="T37" s="5"/>
      <c r="U37" s="5"/>
      <c r="V37" s="5"/>
      <c r="W37" s="5"/>
      <c r="X37" s="5"/>
      <c r="Y37" s="5"/>
      <c r="Z37" s="5"/>
      <c r="AA37" s="5"/>
      <c r="AB37" s="5" t="str">
        <f t="shared" si="1"/>
        <v>Baltic Galaxy02L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</row>
    <row r="38" spans="1:70" s="4" customFormat="1" ht="13.15" hidden="1" customHeight="1">
      <c r="A38" s="329">
        <v>36</v>
      </c>
      <c r="B38" s="325" t="s">
        <v>7290</v>
      </c>
      <c r="C38" s="327">
        <v>40725</v>
      </c>
      <c r="D38" s="325" t="s">
        <v>29</v>
      </c>
      <c r="E38" s="329"/>
      <c r="F38" s="325" t="s">
        <v>28</v>
      </c>
      <c r="G38" s="356"/>
      <c r="H38" s="328" t="s">
        <v>30</v>
      </c>
      <c r="I38" s="328" t="s">
        <v>20</v>
      </c>
      <c r="J38" s="327">
        <v>40708</v>
      </c>
      <c r="K38" s="3" t="s">
        <v>28</v>
      </c>
      <c r="L38" s="326">
        <v>1200</v>
      </c>
      <c r="M38" s="356" t="s">
        <v>7257</v>
      </c>
      <c r="N38" s="423">
        <v>40730</v>
      </c>
      <c r="O38" s="356">
        <f t="shared" si="0"/>
        <v>1</v>
      </c>
      <c r="P38" s="433" t="s">
        <v>7289</v>
      </c>
      <c r="Q38" s="4">
        <v>36</v>
      </c>
      <c r="T38" s="5"/>
      <c r="U38" s="5"/>
      <c r="V38" s="5"/>
      <c r="W38" s="5"/>
      <c r="X38" s="5"/>
      <c r="Y38" s="5"/>
      <c r="Z38" s="5"/>
      <c r="AA38" s="5"/>
      <c r="AB38" s="5" t="str">
        <f t="shared" si="1"/>
        <v>Primo Stealth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</row>
    <row r="39" spans="1:70" s="4" customFormat="1" ht="13.15" hidden="1" customHeight="1">
      <c r="A39" s="329">
        <v>37</v>
      </c>
      <c r="B39" s="325" t="s">
        <v>7288</v>
      </c>
      <c r="C39" s="327">
        <v>40725</v>
      </c>
      <c r="D39" s="325" t="s">
        <v>31</v>
      </c>
      <c r="E39" s="329" t="s">
        <v>7287</v>
      </c>
      <c r="F39" s="325" t="s">
        <v>28</v>
      </c>
      <c r="G39" s="356"/>
      <c r="H39" s="328" t="s">
        <v>32</v>
      </c>
      <c r="I39" s="328" t="s">
        <v>4056</v>
      </c>
      <c r="J39" s="327">
        <v>40698</v>
      </c>
      <c r="K39" s="3" t="s">
        <v>28</v>
      </c>
      <c r="L39" s="326">
        <v>1200</v>
      </c>
      <c r="M39" s="356" t="s">
        <v>7257</v>
      </c>
      <c r="N39" s="423">
        <v>40742</v>
      </c>
      <c r="O39" s="356">
        <f t="shared" si="0"/>
        <v>1</v>
      </c>
      <c r="P39" s="433"/>
      <c r="Q39" s="4">
        <v>37</v>
      </c>
      <c r="T39" s="5"/>
      <c r="U39" s="5"/>
      <c r="V39" s="5"/>
      <c r="W39" s="5"/>
      <c r="X39" s="5"/>
      <c r="Y39" s="5"/>
      <c r="Z39" s="5"/>
      <c r="AA39" s="5"/>
      <c r="AB39" s="5" t="str">
        <f t="shared" si="1"/>
        <v>Navig8 Loucas42-1011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</row>
    <row r="40" spans="1:70" s="4" customFormat="1" ht="13.15" hidden="1" customHeight="1">
      <c r="A40" s="329">
        <v>38</v>
      </c>
      <c r="B40" s="325" t="s">
        <v>7286</v>
      </c>
      <c r="C40" s="327">
        <v>40725</v>
      </c>
      <c r="D40" s="325" t="s">
        <v>33</v>
      </c>
      <c r="E40" s="329" t="s">
        <v>7285</v>
      </c>
      <c r="F40" s="325" t="s">
        <v>28</v>
      </c>
      <c r="G40" s="356"/>
      <c r="H40" s="328" t="s">
        <v>30</v>
      </c>
      <c r="I40" s="328" t="s">
        <v>7284</v>
      </c>
      <c r="J40" s="327">
        <v>40707</v>
      </c>
      <c r="K40" s="3" t="s">
        <v>28</v>
      </c>
      <c r="L40" s="326">
        <v>1200</v>
      </c>
      <c r="M40" s="356" t="s">
        <v>7257</v>
      </c>
      <c r="N40" s="423">
        <v>40730</v>
      </c>
      <c r="O40" s="356">
        <f t="shared" si="0"/>
        <v>1</v>
      </c>
      <c r="P40" s="433" t="s">
        <v>7282</v>
      </c>
      <c r="Q40" s="4">
        <v>38</v>
      </c>
      <c r="T40" s="5"/>
      <c r="U40" s="5"/>
      <c r="V40" s="5"/>
      <c r="W40" s="5"/>
      <c r="X40" s="5"/>
      <c r="Y40" s="5"/>
      <c r="Z40" s="5"/>
      <c r="AA40" s="5"/>
      <c r="AB40" s="5" t="str">
        <f t="shared" si="1"/>
        <v>MT Mesaieed055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</row>
    <row r="41" spans="1:70" s="4" customFormat="1" ht="13.15" hidden="1" customHeight="1">
      <c r="A41" s="329">
        <v>39</v>
      </c>
      <c r="B41" s="325" t="s">
        <v>7283</v>
      </c>
      <c r="C41" s="327">
        <v>40725</v>
      </c>
      <c r="D41" s="325" t="s">
        <v>34</v>
      </c>
      <c r="E41" s="329" t="s">
        <v>35</v>
      </c>
      <c r="F41" s="325" t="s">
        <v>28</v>
      </c>
      <c r="G41" s="356"/>
      <c r="H41" s="328" t="s">
        <v>30</v>
      </c>
      <c r="I41" s="328" t="s">
        <v>7129</v>
      </c>
      <c r="J41" s="327">
        <v>40698</v>
      </c>
      <c r="K41" s="3" t="s">
        <v>28</v>
      </c>
      <c r="L41" s="326">
        <v>1200</v>
      </c>
      <c r="M41" s="356" t="s">
        <v>7257</v>
      </c>
      <c r="N41" s="423">
        <v>40756</v>
      </c>
      <c r="O41" s="356">
        <f t="shared" si="0"/>
        <v>1</v>
      </c>
      <c r="P41" s="433" t="s">
        <v>7282</v>
      </c>
      <c r="Q41" s="4">
        <v>39</v>
      </c>
      <c r="T41" s="5"/>
      <c r="U41" s="5"/>
      <c r="V41" s="5"/>
      <c r="W41" s="5"/>
      <c r="X41" s="5"/>
      <c r="Y41" s="5"/>
      <c r="Z41" s="5"/>
      <c r="AA41" s="5"/>
      <c r="AB41" s="5" t="str">
        <f t="shared" si="1"/>
        <v>Sea Hope022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</row>
    <row r="42" spans="1:70" s="4" customFormat="1" ht="13.15" hidden="1" customHeight="1">
      <c r="A42" s="329">
        <v>40</v>
      </c>
      <c r="B42" s="325" t="s">
        <v>7281</v>
      </c>
      <c r="C42" s="327">
        <v>40728</v>
      </c>
      <c r="D42" s="325" t="s">
        <v>7280</v>
      </c>
      <c r="E42" s="325"/>
      <c r="F42" s="325"/>
      <c r="G42" s="356"/>
      <c r="H42" s="328" t="s">
        <v>6562</v>
      </c>
      <c r="I42" s="328"/>
      <c r="J42" s="327"/>
      <c r="K42" s="3" t="s">
        <v>3595</v>
      </c>
      <c r="L42" s="326">
        <v>1579.31</v>
      </c>
      <c r="M42" s="356" t="s">
        <v>7257</v>
      </c>
      <c r="N42" s="423">
        <v>40746</v>
      </c>
      <c r="O42" s="356">
        <f t="shared" si="0"/>
        <v>1</v>
      </c>
      <c r="P42" s="433"/>
      <c r="Q42" s="4">
        <v>40</v>
      </c>
      <c r="T42" s="5"/>
      <c r="U42" s="5"/>
      <c r="V42" s="5"/>
      <c r="W42" s="5"/>
      <c r="X42" s="5"/>
      <c r="Y42" s="5"/>
      <c r="Z42" s="5"/>
      <c r="AA42" s="5"/>
      <c r="AB42" s="5" t="str">
        <f t="shared" si="1"/>
        <v>NS5 -INR Jun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</row>
    <row r="43" spans="1:70" s="4" customFormat="1" ht="13.15" hidden="1" customHeight="1">
      <c r="A43" s="329">
        <v>41</v>
      </c>
      <c r="B43" s="325" t="s">
        <v>7279</v>
      </c>
      <c r="C43" s="327">
        <v>40728</v>
      </c>
      <c r="D43" s="325" t="s">
        <v>7278</v>
      </c>
      <c r="E43" s="325"/>
      <c r="F43" s="325"/>
      <c r="G43" s="356"/>
      <c r="H43" s="328" t="s">
        <v>6562</v>
      </c>
      <c r="I43" s="328"/>
      <c r="J43" s="327"/>
      <c r="K43" s="3" t="s">
        <v>3598</v>
      </c>
      <c r="L43" s="326">
        <v>2057.12</v>
      </c>
      <c r="M43" s="356" t="s">
        <v>7257</v>
      </c>
      <c r="N43" s="423">
        <v>40746</v>
      </c>
      <c r="O43" s="356">
        <f t="shared" si="0"/>
        <v>1</v>
      </c>
      <c r="P43" s="433"/>
      <c r="Q43" s="4">
        <v>41</v>
      </c>
      <c r="T43" s="5"/>
      <c r="U43" s="5"/>
      <c r="V43" s="5"/>
      <c r="W43" s="5"/>
      <c r="X43" s="5"/>
      <c r="Y43" s="5"/>
      <c r="Z43" s="5"/>
      <c r="AA43" s="5"/>
      <c r="AB43" s="5" t="str">
        <f t="shared" si="1"/>
        <v>NS5 -USD Jun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</row>
    <row r="44" spans="1:70" s="4" customFormat="1" ht="13.15" hidden="1" customHeight="1">
      <c r="A44" s="329">
        <v>42</v>
      </c>
      <c r="B44" s="325" t="s">
        <v>7277</v>
      </c>
      <c r="C44" s="327">
        <v>40739</v>
      </c>
      <c r="D44" s="325" t="s">
        <v>7276</v>
      </c>
      <c r="E44" s="325" t="s">
        <v>7275</v>
      </c>
      <c r="F44" s="325" t="s">
        <v>6516</v>
      </c>
      <c r="G44" s="356"/>
      <c r="H44" s="328" t="s">
        <v>6997</v>
      </c>
      <c r="I44" s="328" t="s">
        <v>7274</v>
      </c>
      <c r="J44" s="327">
        <v>40716</v>
      </c>
      <c r="K44" s="3" t="s">
        <v>60</v>
      </c>
      <c r="L44" s="326">
        <v>700</v>
      </c>
      <c r="M44" s="356" t="s">
        <v>7257</v>
      </c>
      <c r="N44" s="423">
        <v>40758</v>
      </c>
      <c r="O44" s="356">
        <f t="shared" si="0"/>
        <v>1</v>
      </c>
      <c r="P44" s="433"/>
      <c r="Q44" s="4">
        <v>42</v>
      </c>
      <c r="T44" s="5"/>
      <c r="U44" s="5"/>
      <c r="V44" s="5"/>
      <c r="W44" s="5"/>
      <c r="X44" s="5"/>
      <c r="Y44" s="5"/>
      <c r="Z44" s="5"/>
      <c r="AA44" s="5"/>
      <c r="AB44" s="5" t="str">
        <f t="shared" si="1"/>
        <v>TeestaT002-52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</row>
    <row r="45" spans="1:70" s="4" customFormat="1" ht="13.15" hidden="1" customHeight="1">
      <c r="A45" s="329">
        <v>43</v>
      </c>
      <c r="B45" s="325" t="s">
        <v>7273</v>
      </c>
      <c r="C45" s="327">
        <v>40739</v>
      </c>
      <c r="D45" s="325" t="s">
        <v>6125</v>
      </c>
      <c r="E45" s="325" t="s">
        <v>83</v>
      </c>
      <c r="F45" s="325" t="s">
        <v>6516</v>
      </c>
      <c r="G45" s="356"/>
      <c r="H45" s="328" t="s">
        <v>6930</v>
      </c>
      <c r="I45" s="328" t="s">
        <v>3655</v>
      </c>
      <c r="J45" s="327">
        <v>40721</v>
      </c>
      <c r="K45" s="3" t="s">
        <v>60</v>
      </c>
      <c r="L45" s="326">
        <v>700</v>
      </c>
      <c r="M45" s="356" t="s">
        <v>7257</v>
      </c>
      <c r="N45" s="423">
        <v>40758</v>
      </c>
      <c r="O45" s="356">
        <f t="shared" si="0"/>
        <v>1</v>
      </c>
      <c r="P45" s="433"/>
      <c r="Q45" s="4">
        <v>43</v>
      </c>
      <c r="T45" s="5"/>
      <c r="U45" s="5"/>
      <c r="V45" s="5"/>
      <c r="W45" s="5"/>
      <c r="X45" s="5"/>
      <c r="Y45" s="5"/>
      <c r="Z45" s="5"/>
      <c r="AA45" s="5"/>
      <c r="AB45" s="5" t="str">
        <f t="shared" si="1"/>
        <v>Valdarno001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</row>
    <row r="46" spans="1:70" s="4" customFormat="1" ht="13.15" hidden="1" customHeight="1">
      <c r="A46" s="329">
        <v>44</v>
      </c>
      <c r="B46" s="325" t="s">
        <v>7272</v>
      </c>
      <c r="C46" s="327">
        <v>40739</v>
      </c>
      <c r="D46" s="325" t="s">
        <v>5536</v>
      </c>
      <c r="E46" s="325" t="s">
        <v>84</v>
      </c>
      <c r="F46" s="325" t="s">
        <v>6516</v>
      </c>
      <c r="G46" s="356"/>
      <c r="H46" s="328" t="s">
        <v>7271</v>
      </c>
      <c r="I46" s="328" t="s">
        <v>67</v>
      </c>
      <c r="J46" s="327">
        <v>40724</v>
      </c>
      <c r="K46" s="3" t="s">
        <v>60</v>
      </c>
      <c r="L46" s="326">
        <v>700</v>
      </c>
      <c r="M46" s="356" t="s">
        <v>7257</v>
      </c>
      <c r="N46" s="423">
        <v>40758</v>
      </c>
      <c r="O46" s="356">
        <f t="shared" si="0"/>
        <v>1</v>
      </c>
      <c r="P46" s="433"/>
      <c r="Q46" s="4">
        <v>44</v>
      </c>
      <c r="T46" s="5"/>
      <c r="U46" s="5"/>
      <c r="V46" s="5"/>
      <c r="W46" s="5"/>
      <c r="X46" s="5"/>
      <c r="Y46" s="5"/>
      <c r="Z46" s="5"/>
      <c r="AA46" s="5"/>
      <c r="AB46" s="5" t="str">
        <f t="shared" si="1"/>
        <v>SPT Navigator47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</row>
    <row r="47" spans="1:70" s="4" customFormat="1" ht="13.15" hidden="1" customHeight="1">
      <c r="A47" s="329">
        <v>45</v>
      </c>
      <c r="B47" s="325" t="s">
        <v>7270</v>
      </c>
      <c r="C47" s="327">
        <v>40739</v>
      </c>
      <c r="D47" s="325" t="s">
        <v>7189</v>
      </c>
      <c r="E47" s="325" t="s">
        <v>7269</v>
      </c>
      <c r="F47" s="325" t="s">
        <v>6837</v>
      </c>
      <c r="G47" s="356"/>
      <c r="H47" s="328" t="s">
        <v>6930</v>
      </c>
      <c r="I47" s="328" t="s">
        <v>59</v>
      </c>
      <c r="J47" s="327">
        <v>40708</v>
      </c>
      <c r="K47" s="3" t="s">
        <v>60</v>
      </c>
      <c r="L47" s="326">
        <v>700</v>
      </c>
      <c r="M47" s="356" t="s">
        <v>7257</v>
      </c>
      <c r="N47" s="423">
        <v>40771</v>
      </c>
      <c r="O47" s="356">
        <f t="shared" si="0"/>
        <v>1</v>
      </c>
      <c r="P47" s="433"/>
      <c r="Q47" s="4">
        <v>45</v>
      </c>
      <c r="T47" s="5"/>
      <c r="U47" s="5"/>
      <c r="V47" s="5"/>
      <c r="W47" s="5"/>
      <c r="X47" s="5"/>
      <c r="Y47" s="5"/>
      <c r="Z47" s="5"/>
      <c r="AA47" s="5"/>
      <c r="AB47" s="5" t="str">
        <f t="shared" si="1"/>
        <v>Poul246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</row>
    <row r="48" spans="1:70" s="4" customFormat="1" ht="13.15" hidden="1" customHeight="1">
      <c r="A48" s="329">
        <v>46</v>
      </c>
      <c r="B48" s="325" t="s">
        <v>7268</v>
      </c>
      <c r="C48" s="327">
        <v>40739</v>
      </c>
      <c r="D48" s="325" t="s">
        <v>7267</v>
      </c>
      <c r="E48" s="325" t="s">
        <v>7225</v>
      </c>
      <c r="F48" s="325" t="s">
        <v>6837</v>
      </c>
      <c r="G48" s="356"/>
      <c r="H48" s="328" t="s">
        <v>6638</v>
      </c>
      <c r="I48" s="328" t="s">
        <v>6679</v>
      </c>
      <c r="J48" s="327">
        <v>40720</v>
      </c>
      <c r="K48" s="3" t="s">
        <v>60</v>
      </c>
      <c r="L48" s="326">
        <v>700</v>
      </c>
      <c r="M48" s="356" t="s">
        <v>7257</v>
      </c>
      <c r="N48" s="423">
        <v>40771</v>
      </c>
      <c r="O48" s="356">
        <f t="shared" si="0"/>
        <v>1</v>
      </c>
      <c r="P48" s="433"/>
      <c r="Q48" s="4">
        <v>46</v>
      </c>
      <c r="T48" s="5"/>
      <c r="U48" s="5"/>
      <c r="V48" s="5"/>
      <c r="W48" s="5"/>
      <c r="X48" s="5"/>
      <c r="Y48" s="5"/>
      <c r="Z48" s="5"/>
      <c r="AA48" s="5"/>
      <c r="AB48" s="5" t="str">
        <f t="shared" si="1"/>
        <v>Sebarok328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</row>
    <row r="49" spans="1:70" s="4" customFormat="1" ht="13.15" hidden="1" customHeight="1">
      <c r="A49" s="329">
        <v>47</v>
      </c>
      <c r="B49" s="325" t="s">
        <v>7266</v>
      </c>
      <c r="C49" s="327">
        <v>40739</v>
      </c>
      <c r="D49" s="325" t="s">
        <v>7265</v>
      </c>
      <c r="E49" s="325" t="s">
        <v>7264</v>
      </c>
      <c r="F49" s="325" t="s">
        <v>6837</v>
      </c>
      <c r="G49" s="356"/>
      <c r="H49" s="328" t="s">
        <v>63</v>
      </c>
      <c r="I49" s="328" t="s">
        <v>7263</v>
      </c>
      <c r="J49" s="327">
        <v>40724</v>
      </c>
      <c r="K49" s="3" t="s">
        <v>60</v>
      </c>
      <c r="L49" s="326">
        <v>700</v>
      </c>
      <c r="M49" s="356" t="s">
        <v>7257</v>
      </c>
      <c r="N49" s="423">
        <v>40771</v>
      </c>
      <c r="O49" s="356">
        <f t="shared" si="0"/>
        <v>1</v>
      </c>
      <c r="P49" s="433"/>
      <c r="Q49" s="4">
        <v>47</v>
      </c>
      <c r="T49" s="5"/>
      <c r="U49" s="5"/>
      <c r="V49" s="5"/>
      <c r="W49" s="5"/>
      <c r="X49" s="5"/>
      <c r="Y49" s="5"/>
      <c r="Z49" s="5"/>
      <c r="AA49" s="5"/>
      <c r="AB49" s="5" t="str">
        <f t="shared" si="1"/>
        <v>Mayon Spirit285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</row>
    <row r="50" spans="1:70" s="4" customFormat="1" ht="13.15" hidden="1" customHeight="1">
      <c r="A50" s="329">
        <v>48</v>
      </c>
      <c r="B50" s="325" t="s">
        <v>7262</v>
      </c>
      <c r="C50" s="327">
        <v>40739</v>
      </c>
      <c r="D50" s="325" t="s">
        <v>7171</v>
      </c>
      <c r="E50" s="325" t="s">
        <v>85</v>
      </c>
      <c r="F50" s="325" t="s">
        <v>6837</v>
      </c>
      <c r="G50" s="356"/>
      <c r="H50" s="328"/>
      <c r="I50" s="328" t="s">
        <v>86</v>
      </c>
      <c r="J50" s="327">
        <v>40713</v>
      </c>
      <c r="K50" s="3" t="s">
        <v>60</v>
      </c>
      <c r="L50" s="326">
        <v>700</v>
      </c>
      <c r="M50" s="356" t="s">
        <v>7257</v>
      </c>
      <c r="N50" s="423">
        <v>40771</v>
      </c>
      <c r="O50" s="356">
        <f t="shared" si="0"/>
        <v>1</v>
      </c>
      <c r="P50" s="433"/>
      <c r="Q50" s="4">
        <v>48</v>
      </c>
      <c r="T50" s="5"/>
      <c r="U50" s="5"/>
      <c r="V50" s="5"/>
      <c r="W50" s="5"/>
      <c r="X50" s="5"/>
      <c r="Y50" s="5"/>
      <c r="Z50" s="5"/>
      <c r="AA50" s="5"/>
      <c r="AB50" s="5" t="str">
        <f t="shared" si="1"/>
        <v>SC Laura007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</row>
    <row r="51" spans="1:70" s="4" customFormat="1" ht="13.15" hidden="1" customHeight="1">
      <c r="A51" s="329">
        <v>49</v>
      </c>
      <c r="B51" s="325" t="s">
        <v>7261</v>
      </c>
      <c r="C51" s="327">
        <v>40739</v>
      </c>
      <c r="D51" s="325" t="s">
        <v>6539</v>
      </c>
      <c r="E51" s="325" t="s">
        <v>7260</v>
      </c>
      <c r="F51" s="325" t="s">
        <v>6837</v>
      </c>
      <c r="G51" s="356"/>
      <c r="H51" s="328" t="s">
        <v>7259</v>
      </c>
      <c r="I51" s="328" t="s">
        <v>59</v>
      </c>
      <c r="J51" s="327">
        <v>40727</v>
      </c>
      <c r="K51" s="3" t="s">
        <v>60</v>
      </c>
      <c r="L51" s="326">
        <v>700</v>
      </c>
      <c r="M51" s="356" t="s">
        <v>7257</v>
      </c>
      <c r="N51" s="423">
        <v>40771</v>
      </c>
      <c r="O51" s="356">
        <f t="shared" si="0"/>
        <v>1</v>
      </c>
      <c r="P51" s="433"/>
      <c r="Q51" s="4">
        <v>49</v>
      </c>
      <c r="T51" s="5"/>
      <c r="U51" s="5"/>
      <c r="V51" s="5"/>
      <c r="W51" s="5"/>
      <c r="X51" s="5"/>
      <c r="Y51" s="5"/>
      <c r="Z51" s="5"/>
      <c r="AA51" s="5"/>
      <c r="AB51" s="5" t="str">
        <f t="shared" si="1"/>
        <v>Torben Spirit239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</row>
    <row r="52" spans="1:70" s="4" customFormat="1" ht="13.15" hidden="1" customHeight="1">
      <c r="A52" s="329">
        <v>50</v>
      </c>
      <c r="B52" s="325" t="s">
        <v>7258</v>
      </c>
      <c r="C52" s="327">
        <v>40739</v>
      </c>
      <c r="D52" s="325" t="s">
        <v>7216</v>
      </c>
      <c r="E52" s="325" t="s">
        <v>85</v>
      </c>
      <c r="F52" s="325" t="s">
        <v>6837</v>
      </c>
      <c r="G52" s="356"/>
      <c r="H52" s="328" t="s">
        <v>63</v>
      </c>
      <c r="I52" s="328" t="s">
        <v>87</v>
      </c>
      <c r="J52" s="327">
        <v>40726</v>
      </c>
      <c r="K52" s="3" t="s">
        <v>60</v>
      </c>
      <c r="L52" s="326">
        <v>700</v>
      </c>
      <c r="M52" s="356" t="s">
        <v>7257</v>
      </c>
      <c r="N52" s="423">
        <v>40771</v>
      </c>
      <c r="O52" s="356">
        <f t="shared" si="0"/>
        <v>1</v>
      </c>
      <c r="P52" s="433"/>
      <c r="Q52" s="4">
        <v>50</v>
      </c>
      <c r="T52" s="5"/>
      <c r="U52" s="5"/>
      <c r="V52" s="5"/>
      <c r="W52" s="5"/>
      <c r="X52" s="5"/>
      <c r="Y52" s="5"/>
      <c r="Z52" s="5"/>
      <c r="AA52" s="5"/>
      <c r="AB52" s="5" t="str">
        <f t="shared" si="1"/>
        <v>SPT Conquerer007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</row>
    <row r="53" spans="1:70" s="4" customFormat="1" ht="13.15" hidden="1" customHeight="1">
      <c r="A53" s="329">
        <v>51</v>
      </c>
      <c r="B53" s="325" t="s">
        <v>7256</v>
      </c>
      <c r="C53" s="327">
        <v>40759</v>
      </c>
      <c r="D53" s="325" t="s">
        <v>6761</v>
      </c>
      <c r="E53" s="325"/>
      <c r="F53" s="325"/>
      <c r="G53" s="356"/>
      <c r="H53" s="328" t="s">
        <v>6562</v>
      </c>
      <c r="I53" s="328"/>
      <c r="J53" s="327"/>
      <c r="K53" s="3" t="s">
        <v>3598</v>
      </c>
      <c r="L53" s="326">
        <v>6599.7528571428566</v>
      </c>
      <c r="M53" s="356">
        <v>51</v>
      </c>
      <c r="N53" s="423">
        <v>40773</v>
      </c>
      <c r="O53" s="356">
        <f t="shared" si="0"/>
        <v>1</v>
      </c>
      <c r="P53" s="433"/>
      <c r="T53" s="5"/>
      <c r="U53" s="5"/>
      <c r="V53" s="5"/>
      <c r="W53" s="5"/>
      <c r="X53" s="5"/>
      <c r="Y53" s="5"/>
      <c r="Z53" s="5"/>
      <c r="AA53" s="5"/>
      <c r="AB53" s="5" t="str">
        <f t="shared" si="1"/>
        <v>NS 5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</row>
    <row r="54" spans="1:70" s="4" customFormat="1" ht="13.15" hidden="1" customHeight="1">
      <c r="A54" s="329">
        <v>52</v>
      </c>
      <c r="B54" s="325" t="s">
        <v>7255</v>
      </c>
      <c r="C54" s="327">
        <v>40759</v>
      </c>
      <c r="D54" s="325" t="s">
        <v>6761</v>
      </c>
      <c r="E54" s="325"/>
      <c r="F54" s="325"/>
      <c r="G54" s="356"/>
      <c r="H54" s="328" t="s">
        <v>6562</v>
      </c>
      <c r="I54" s="328"/>
      <c r="J54" s="327"/>
      <c r="K54" s="3" t="s">
        <v>3595</v>
      </c>
      <c r="L54" s="326">
        <v>573.06397306397321</v>
      </c>
      <c r="M54" s="356">
        <v>52</v>
      </c>
      <c r="N54" s="423">
        <v>40773</v>
      </c>
      <c r="O54" s="356">
        <f t="shared" si="0"/>
        <v>1</v>
      </c>
      <c r="P54" s="433"/>
      <c r="T54" s="5"/>
      <c r="U54" s="5"/>
      <c r="V54" s="5"/>
      <c r="W54" s="5"/>
      <c r="X54" s="5"/>
      <c r="Y54" s="5"/>
      <c r="Z54" s="5"/>
      <c r="AA54" s="5"/>
      <c r="AB54" s="5" t="str">
        <f t="shared" si="1"/>
        <v>NS 5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</row>
    <row r="55" spans="1:70" s="4" customFormat="1" ht="13.15" hidden="1" customHeight="1">
      <c r="A55" s="329">
        <v>53</v>
      </c>
      <c r="B55" s="325" t="s">
        <v>7254</v>
      </c>
      <c r="C55" s="327">
        <v>40759</v>
      </c>
      <c r="D55" s="325" t="s">
        <v>6471</v>
      </c>
      <c r="E55" s="325" t="s">
        <v>7253</v>
      </c>
      <c r="F55" s="325" t="s">
        <v>21</v>
      </c>
      <c r="G55" s="356"/>
      <c r="H55" s="328" t="s">
        <v>22</v>
      </c>
      <c r="I55" s="328" t="s">
        <v>7252</v>
      </c>
      <c r="J55" s="327">
        <v>40726</v>
      </c>
      <c r="K55" s="3" t="s">
        <v>23</v>
      </c>
      <c r="L55" s="326">
        <v>1200</v>
      </c>
      <c r="M55" s="356">
        <v>53</v>
      </c>
      <c r="N55" s="423">
        <v>40824</v>
      </c>
      <c r="O55" s="356">
        <f t="shared" si="0"/>
        <v>1</v>
      </c>
      <c r="P55" s="433"/>
      <c r="T55" s="5"/>
      <c r="U55" s="5"/>
      <c r="V55" s="5"/>
      <c r="W55" s="5"/>
      <c r="X55" s="5"/>
      <c r="Y55" s="5"/>
      <c r="Z55" s="5"/>
      <c r="AA55" s="5"/>
      <c r="AB55" s="5" t="str">
        <f t="shared" si="1"/>
        <v>Genmar Ajax2011-9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</row>
    <row r="56" spans="1:70" s="4" customFormat="1" ht="13.15" hidden="1" customHeight="1">
      <c r="A56" s="329">
        <v>54</v>
      </c>
      <c r="B56" s="325" t="s">
        <v>7251</v>
      </c>
      <c r="C56" s="327">
        <v>40759</v>
      </c>
      <c r="D56" s="325" t="s">
        <v>7148</v>
      </c>
      <c r="E56" s="325"/>
      <c r="F56" s="325"/>
      <c r="G56" s="356"/>
      <c r="H56" s="328" t="s">
        <v>7250</v>
      </c>
      <c r="I56" s="328" t="s">
        <v>24</v>
      </c>
      <c r="J56" s="327">
        <v>40722</v>
      </c>
      <c r="K56" s="3" t="s">
        <v>23</v>
      </c>
      <c r="L56" s="326">
        <v>1200</v>
      </c>
      <c r="M56" s="356">
        <v>54</v>
      </c>
      <c r="N56" s="423">
        <v>40851</v>
      </c>
      <c r="O56" s="356">
        <f t="shared" si="0"/>
        <v>1</v>
      </c>
      <c r="P56" s="433"/>
      <c r="T56" s="5"/>
      <c r="U56" s="5"/>
      <c r="V56" s="5"/>
      <c r="W56" s="5"/>
      <c r="X56" s="5"/>
      <c r="Y56" s="5"/>
      <c r="Z56" s="5"/>
      <c r="AA56" s="5"/>
      <c r="AB56" s="5" t="str">
        <f t="shared" si="1"/>
        <v>Genmar St.Nikolas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</row>
    <row r="57" spans="1:70" s="4" customFormat="1" ht="13.15" hidden="1" customHeight="1">
      <c r="A57" s="329">
        <v>55</v>
      </c>
      <c r="B57" s="325" t="s">
        <v>7249</v>
      </c>
      <c r="C57" s="327">
        <v>40759</v>
      </c>
      <c r="D57" s="325" t="s">
        <v>3877</v>
      </c>
      <c r="E57" s="325" t="s">
        <v>7248</v>
      </c>
      <c r="F57" s="325"/>
      <c r="G57" s="356"/>
      <c r="H57" s="328" t="s">
        <v>22</v>
      </c>
      <c r="I57" s="328" t="s">
        <v>7247</v>
      </c>
      <c r="J57" s="327">
        <v>40739</v>
      </c>
      <c r="K57" s="3" t="s">
        <v>23</v>
      </c>
      <c r="L57" s="326">
        <v>1200</v>
      </c>
      <c r="M57" s="356">
        <v>59</v>
      </c>
      <c r="N57" s="143">
        <v>40851</v>
      </c>
      <c r="O57" s="356">
        <f t="shared" si="0"/>
        <v>1</v>
      </c>
      <c r="P57" s="433" t="s">
        <v>7246</v>
      </c>
      <c r="T57" s="5"/>
      <c r="U57" s="5"/>
      <c r="V57" s="5"/>
      <c r="W57" s="5"/>
      <c r="X57" s="5"/>
      <c r="Y57" s="5"/>
      <c r="Z57" s="5"/>
      <c r="AA57" s="5"/>
      <c r="AB57" s="5" t="str">
        <f t="shared" si="1"/>
        <v>Genmar Spartiate2011-02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</row>
    <row r="58" spans="1:70" s="4" customFormat="1" ht="13.15" hidden="1" customHeight="1">
      <c r="A58" s="329">
        <v>56</v>
      </c>
      <c r="B58" s="325" t="s">
        <v>7245</v>
      </c>
      <c r="C58" s="327">
        <v>40759</v>
      </c>
      <c r="D58" s="325" t="s">
        <v>7244</v>
      </c>
      <c r="E58" s="325" t="s">
        <v>7243</v>
      </c>
      <c r="F58" s="325" t="s">
        <v>16</v>
      </c>
      <c r="G58" s="356"/>
      <c r="H58" s="328" t="s">
        <v>3631</v>
      </c>
      <c r="I58" s="328" t="s">
        <v>20</v>
      </c>
      <c r="J58" s="327">
        <v>40719</v>
      </c>
      <c r="K58" s="3" t="s">
        <v>16</v>
      </c>
      <c r="L58" s="326">
        <v>700</v>
      </c>
      <c r="M58" s="356">
        <v>56</v>
      </c>
      <c r="N58" s="423">
        <v>40891</v>
      </c>
      <c r="O58" s="356">
        <f t="shared" si="0"/>
        <v>1</v>
      </c>
      <c r="P58" s="433"/>
      <c r="T58" s="5"/>
      <c r="U58" s="5"/>
      <c r="V58" s="5"/>
      <c r="W58" s="5"/>
      <c r="X58" s="5"/>
      <c r="Y58" s="5"/>
      <c r="Z58" s="5"/>
      <c r="AA58" s="5"/>
      <c r="AB58" s="5" t="str">
        <f t="shared" si="1"/>
        <v>ZenithSpirit2011-04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</row>
    <row r="59" spans="1:70" s="4" customFormat="1" ht="13.15" hidden="1" customHeight="1">
      <c r="A59" s="329">
        <v>57</v>
      </c>
      <c r="B59" s="325" t="s">
        <v>7242</v>
      </c>
      <c r="C59" s="327">
        <v>40759</v>
      </c>
      <c r="D59" s="325" t="s">
        <v>7241</v>
      </c>
      <c r="E59" s="325" t="s">
        <v>7240</v>
      </c>
      <c r="F59" s="325" t="s">
        <v>16</v>
      </c>
      <c r="G59" s="356"/>
      <c r="H59" s="328" t="s">
        <v>3679</v>
      </c>
      <c r="I59" s="328" t="s">
        <v>5356</v>
      </c>
      <c r="J59" s="327">
        <v>40749</v>
      </c>
      <c r="K59" s="3" t="s">
        <v>16</v>
      </c>
      <c r="L59" s="326">
        <v>700</v>
      </c>
      <c r="M59" s="356">
        <v>57</v>
      </c>
      <c r="N59" s="423">
        <v>40891</v>
      </c>
      <c r="O59" s="356">
        <f t="shared" si="0"/>
        <v>1</v>
      </c>
      <c r="P59" s="433"/>
      <c r="T59" s="5"/>
      <c r="U59" s="5"/>
      <c r="V59" s="5"/>
      <c r="W59" s="5"/>
      <c r="X59" s="5"/>
      <c r="Y59" s="5"/>
      <c r="Z59" s="5"/>
      <c r="AA59" s="5"/>
      <c r="AB59" s="5" t="str">
        <f t="shared" si="1"/>
        <v>Cape BataBAT 2011-03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</row>
    <row r="60" spans="1:70" s="4" customFormat="1" ht="13.15" hidden="1" customHeight="1">
      <c r="A60" s="329">
        <v>58</v>
      </c>
      <c r="B60" s="325" t="s">
        <v>7239</v>
      </c>
      <c r="C60" s="327">
        <v>40759</v>
      </c>
      <c r="D60" s="325" t="s">
        <v>7238</v>
      </c>
      <c r="E60" s="325" t="s">
        <v>7237</v>
      </c>
      <c r="F60" s="325" t="s">
        <v>16</v>
      </c>
      <c r="G60" s="356"/>
      <c r="H60" s="328" t="s">
        <v>7236</v>
      </c>
      <c r="I60" s="328" t="s">
        <v>19</v>
      </c>
      <c r="J60" s="327">
        <v>40719</v>
      </c>
      <c r="K60" s="3" t="s">
        <v>16</v>
      </c>
      <c r="L60" s="326">
        <v>700</v>
      </c>
      <c r="M60" s="356">
        <v>58</v>
      </c>
      <c r="N60" s="423">
        <v>40891</v>
      </c>
      <c r="O60" s="356">
        <f t="shared" si="0"/>
        <v>1</v>
      </c>
      <c r="P60" s="433"/>
      <c r="T60" s="5"/>
      <c r="U60" s="5"/>
      <c r="V60" s="5"/>
      <c r="W60" s="5"/>
      <c r="X60" s="5"/>
      <c r="Y60" s="5"/>
      <c r="Z60" s="5"/>
      <c r="AA60" s="5"/>
      <c r="AB60" s="5" t="str">
        <f t="shared" si="1"/>
        <v>Nordic Vega20011-03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</row>
    <row r="61" spans="1:70" s="4" customFormat="1" ht="13.15" hidden="1" customHeight="1">
      <c r="A61" s="329">
        <v>59</v>
      </c>
      <c r="B61" s="325" t="s">
        <v>7235</v>
      </c>
      <c r="C61" s="327">
        <v>40759</v>
      </c>
      <c r="D61" s="325" t="s">
        <v>36</v>
      </c>
      <c r="E61" s="329" t="s">
        <v>37</v>
      </c>
      <c r="F61" s="325"/>
      <c r="G61" s="356"/>
      <c r="H61" s="328" t="s">
        <v>30</v>
      </c>
      <c r="I61" s="328" t="s">
        <v>38</v>
      </c>
      <c r="J61" s="327">
        <v>40748</v>
      </c>
      <c r="K61" s="3" t="s">
        <v>28</v>
      </c>
      <c r="L61" s="326">
        <v>1200</v>
      </c>
      <c r="M61" s="356">
        <v>59</v>
      </c>
      <c r="N61" s="423">
        <v>40791</v>
      </c>
      <c r="O61" s="356">
        <f t="shared" si="0"/>
        <v>1</v>
      </c>
      <c r="P61" s="433"/>
      <c r="T61" s="5"/>
      <c r="U61" s="5"/>
      <c r="V61" s="5"/>
      <c r="W61" s="5"/>
      <c r="X61" s="5"/>
      <c r="Y61" s="5"/>
      <c r="Z61" s="5"/>
      <c r="AA61" s="5"/>
      <c r="AB61" s="5" t="str">
        <f t="shared" si="1"/>
        <v>Sea Bay22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</row>
    <row r="62" spans="1:70" s="4" customFormat="1" ht="13.15" hidden="1" customHeight="1">
      <c r="A62" s="329">
        <v>60</v>
      </c>
      <c r="B62" s="325" t="s">
        <v>7234</v>
      </c>
      <c r="C62" s="327">
        <v>40760</v>
      </c>
      <c r="D62" s="325" t="s">
        <v>39</v>
      </c>
      <c r="E62" s="329" t="s">
        <v>7233</v>
      </c>
      <c r="F62" s="325"/>
      <c r="G62" s="356"/>
      <c r="H62" s="328" t="s">
        <v>6296</v>
      </c>
      <c r="I62" s="328" t="s">
        <v>4056</v>
      </c>
      <c r="J62" s="327">
        <v>40729</v>
      </c>
      <c r="K62" s="3" t="s">
        <v>28</v>
      </c>
      <c r="L62" s="326">
        <v>1200</v>
      </c>
      <c r="M62" s="356">
        <v>60</v>
      </c>
      <c r="N62" s="423">
        <v>40780</v>
      </c>
      <c r="O62" s="356">
        <f t="shared" si="0"/>
        <v>1</v>
      </c>
      <c r="P62" s="433"/>
      <c r="T62" s="5"/>
      <c r="U62" s="5"/>
      <c r="V62" s="5"/>
      <c r="W62" s="5"/>
      <c r="X62" s="5"/>
      <c r="Y62" s="5"/>
      <c r="Z62" s="5"/>
      <c r="AA62" s="5"/>
      <c r="AB62" s="5" t="str">
        <f t="shared" si="1"/>
        <v>Navig 8 Loucas44-1211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</row>
    <row r="63" spans="1:70" s="4" customFormat="1" ht="13.15" hidden="1" customHeight="1">
      <c r="A63" s="329">
        <v>61</v>
      </c>
      <c r="B63" s="325" t="s">
        <v>7232</v>
      </c>
      <c r="C63" s="327">
        <v>40760</v>
      </c>
      <c r="D63" s="325" t="s">
        <v>40</v>
      </c>
      <c r="E63" s="329" t="s">
        <v>7231</v>
      </c>
      <c r="F63" s="325"/>
      <c r="G63" s="356"/>
      <c r="H63" s="328" t="s">
        <v>32</v>
      </c>
      <c r="I63" s="328" t="s">
        <v>20</v>
      </c>
      <c r="J63" s="327">
        <v>40736</v>
      </c>
      <c r="K63" s="3" t="s">
        <v>28</v>
      </c>
      <c r="L63" s="326">
        <v>1200</v>
      </c>
      <c r="M63" s="356">
        <v>65</v>
      </c>
      <c r="N63" s="423">
        <v>40772</v>
      </c>
      <c r="O63" s="356">
        <f t="shared" si="0"/>
        <v>1</v>
      </c>
      <c r="P63" s="433"/>
      <c r="T63" s="5"/>
      <c r="U63" s="5"/>
      <c r="V63" s="5"/>
      <c r="W63" s="5"/>
      <c r="X63" s="5"/>
      <c r="Y63" s="5"/>
      <c r="Z63" s="5"/>
      <c r="AA63" s="5"/>
      <c r="AB63" s="5" t="str">
        <f t="shared" si="1"/>
        <v>PVT Athena49.3L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</row>
    <row r="64" spans="1:70" s="4" customFormat="1" ht="13.15" hidden="1" customHeight="1">
      <c r="A64" s="329">
        <v>62</v>
      </c>
      <c r="B64" s="325" t="s">
        <v>7230</v>
      </c>
      <c r="C64" s="327">
        <v>40760</v>
      </c>
      <c r="D64" s="325" t="s">
        <v>29</v>
      </c>
      <c r="E64" s="329">
        <v>101</v>
      </c>
      <c r="F64" s="325"/>
      <c r="G64" s="356"/>
      <c r="H64" s="328" t="s">
        <v>32</v>
      </c>
      <c r="I64" s="328" t="s">
        <v>3615</v>
      </c>
      <c r="J64" s="327">
        <v>40738</v>
      </c>
      <c r="K64" s="3" t="s">
        <v>28</v>
      </c>
      <c r="L64" s="326">
        <v>1200</v>
      </c>
      <c r="M64" s="356">
        <v>62</v>
      </c>
      <c r="N64" s="423">
        <v>40772</v>
      </c>
      <c r="O64" s="356">
        <f t="shared" si="0"/>
        <v>1</v>
      </c>
      <c r="P64" s="433"/>
      <c r="T64" s="5"/>
      <c r="U64" s="5"/>
      <c r="V64" s="5"/>
      <c r="W64" s="5"/>
      <c r="X64" s="5"/>
      <c r="Y64" s="5"/>
      <c r="Z64" s="5"/>
      <c r="AA64" s="5"/>
      <c r="AB64" s="5" t="str">
        <f t="shared" si="1"/>
        <v>Primo Stealth101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</row>
    <row r="65" spans="1:70" s="4" customFormat="1" ht="13.15" hidden="1" customHeight="1">
      <c r="A65" s="329">
        <v>63</v>
      </c>
      <c r="B65" s="325" t="s">
        <v>7229</v>
      </c>
      <c r="C65" s="327">
        <v>40760</v>
      </c>
      <c r="D65" s="325" t="s">
        <v>5642</v>
      </c>
      <c r="E65" s="325" t="s">
        <v>7228</v>
      </c>
      <c r="F65" s="325"/>
      <c r="G65" s="356"/>
      <c r="H65" s="440" t="s">
        <v>7227</v>
      </c>
      <c r="I65" s="328" t="s">
        <v>20</v>
      </c>
      <c r="J65" s="327">
        <v>40723</v>
      </c>
      <c r="K65" s="3" t="s">
        <v>43</v>
      </c>
      <c r="L65" s="326">
        <v>1400</v>
      </c>
      <c r="M65" s="356">
        <v>63</v>
      </c>
      <c r="N65" s="143">
        <v>41089</v>
      </c>
      <c r="O65" s="356">
        <f t="shared" si="0"/>
        <v>1</v>
      </c>
      <c r="P65" s="433"/>
      <c r="T65" s="5"/>
      <c r="U65" s="5"/>
      <c r="V65" s="5"/>
      <c r="W65" s="5"/>
      <c r="X65" s="5"/>
      <c r="Y65" s="5"/>
      <c r="Z65" s="5"/>
      <c r="AA65" s="5"/>
      <c r="AB65" s="5" t="str">
        <f t="shared" si="1"/>
        <v>Alpine AlaskaST-06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</row>
    <row r="66" spans="1:70" s="4" customFormat="1" ht="13.15" hidden="1" customHeight="1">
      <c r="A66" s="329">
        <v>64</v>
      </c>
      <c r="B66" s="325" t="s">
        <v>7226</v>
      </c>
      <c r="C66" s="327">
        <v>40760</v>
      </c>
      <c r="D66" s="325" t="s">
        <v>6898</v>
      </c>
      <c r="E66" s="325" t="s">
        <v>7225</v>
      </c>
      <c r="F66" s="325"/>
      <c r="G66" s="356"/>
      <c r="H66" s="328" t="s">
        <v>7224</v>
      </c>
      <c r="I66" s="328" t="s">
        <v>88</v>
      </c>
      <c r="J66" s="327">
        <v>40751</v>
      </c>
      <c r="K66" s="3" t="s">
        <v>60</v>
      </c>
      <c r="L66" s="326">
        <v>700</v>
      </c>
      <c r="M66" s="356">
        <v>64</v>
      </c>
      <c r="N66" s="423">
        <v>40771</v>
      </c>
      <c r="O66" s="356">
        <f t="shared" ref="O66:O129" si="2">IF(TRIM(N66)="",0,1)</f>
        <v>1</v>
      </c>
      <c r="P66" s="433"/>
      <c r="T66" s="5"/>
      <c r="U66" s="5"/>
      <c r="V66" s="5"/>
      <c r="W66" s="5"/>
      <c r="X66" s="5"/>
      <c r="Y66" s="5"/>
      <c r="Z66" s="5"/>
      <c r="AA66" s="5"/>
      <c r="AB66" s="5" t="str">
        <f t="shared" ref="AB66:AB129" si="3">IF(TRIM(A66)="","",CONCATENATE(TRIM(D66),TRIM(E66)))</f>
        <v>Senang Spirit328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</row>
    <row r="67" spans="1:70" s="4" customFormat="1" ht="13.15" hidden="1" customHeight="1">
      <c r="A67" s="329">
        <v>65</v>
      </c>
      <c r="B67" s="325" t="s">
        <v>7223</v>
      </c>
      <c r="C67" s="327">
        <v>40760</v>
      </c>
      <c r="D67" s="325" t="s">
        <v>7222</v>
      </c>
      <c r="E67" s="325" t="s">
        <v>6282</v>
      </c>
      <c r="F67" s="325"/>
      <c r="G67" s="356"/>
      <c r="H67" s="328" t="s">
        <v>63</v>
      </c>
      <c r="I67" s="328" t="s">
        <v>20</v>
      </c>
      <c r="J67" s="327">
        <v>40753</v>
      </c>
      <c r="K67" s="3" t="s">
        <v>60</v>
      </c>
      <c r="L67" s="326">
        <v>700</v>
      </c>
      <c r="M67" s="356">
        <v>65</v>
      </c>
      <c r="N67" s="423">
        <v>40771</v>
      </c>
      <c r="O67" s="356">
        <f t="shared" si="2"/>
        <v>1</v>
      </c>
      <c r="P67" s="433"/>
      <c r="T67" s="5"/>
      <c r="U67" s="5"/>
      <c r="V67" s="5"/>
      <c r="W67" s="5"/>
      <c r="X67" s="5"/>
      <c r="Y67" s="5"/>
      <c r="Z67" s="5"/>
      <c r="AA67" s="5"/>
      <c r="AB67" s="5" t="str">
        <f t="shared" si="3"/>
        <v>Gotland266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</row>
    <row r="68" spans="1:70" s="4" customFormat="1" ht="13.15" hidden="1" customHeight="1">
      <c r="A68" s="329">
        <v>66</v>
      </c>
      <c r="B68" s="325" t="s">
        <v>7221</v>
      </c>
      <c r="C68" s="327">
        <v>40760</v>
      </c>
      <c r="D68" s="325" t="s">
        <v>7220</v>
      </c>
      <c r="E68" s="325" t="s">
        <v>89</v>
      </c>
      <c r="F68" s="325"/>
      <c r="G68" s="356"/>
      <c r="H68" s="328" t="s">
        <v>7173</v>
      </c>
      <c r="I68" s="328" t="s">
        <v>20</v>
      </c>
      <c r="J68" s="327">
        <v>40755</v>
      </c>
      <c r="K68" s="3" t="s">
        <v>60</v>
      </c>
      <c r="L68" s="326">
        <v>700</v>
      </c>
      <c r="M68" s="356">
        <v>66</v>
      </c>
      <c r="N68" s="423">
        <v>40771</v>
      </c>
      <c r="O68" s="356">
        <f t="shared" si="2"/>
        <v>1</v>
      </c>
      <c r="P68" s="433"/>
      <c r="T68" s="5"/>
      <c r="U68" s="5"/>
      <c r="V68" s="5"/>
      <c r="W68" s="5"/>
      <c r="X68" s="5"/>
      <c r="Y68" s="5"/>
      <c r="Z68" s="5"/>
      <c r="AA68" s="5"/>
      <c r="AB68" s="5" t="str">
        <f t="shared" si="3"/>
        <v>Hamane Spirit222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</row>
    <row r="69" spans="1:70" s="4" customFormat="1" ht="13.15" hidden="1" customHeight="1">
      <c r="A69" s="329">
        <v>67</v>
      </c>
      <c r="B69" s="325" t="s">
        <v>7219</v>
      </c>
      <c r="C69" s="327">
        <v>40760</v>
      </c>
      <c r="D69" s="325" t="s">
        <v>6817</v>
      </c>
      <c r="E69" s="325" t="s">
        <v>7218</v>
      </c>
      <c r="F69" s="325"/>
      <c r="G69" s="356"/>
      <c r="H69" s="328" t="s">
        <v>63</v>
      </c>
      <c r="I69" s="328" t="s">
        <v>90</v>
      </c>
      <c r="J69" s="327">
        <v>40756</v>
      </c>
      <c r="K69" s="3" t="s">
        <v>60</v>
      </c>
      <c r="L69" s="326">
        <v>700</v>
      </c>
      <c r="M69" s="356">
        <v>67</v>
      </c>
      <c r="N69" s="423">
        <v>40771</v>
      </c>
      <c r="O69" s="356">
        <f t="shared" si="2"/>
        <v>1</v>
      </c>
      <c r="P69" s="433"/>
      <c r="T69" s="5"/>
      <c r="U69" s="5"/>
      <c r="V69" s="5"/>
      <c r="W69" s="5"/>
      <c r="X69" s="5"/>
      <c r="Y69" s="5"/>
      <c r="Z69" s="5"/>
      <c r="AA69" s="5"/>
      <c r="AB69" s="5" t="str">
        <f t="shared" si="3"/>
        <v>Bahamas spirit147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</row>
    <row r="70" spans="1:70" s="4" customFormat="1" ht="13.15" hidden="1" customHeight="1">
      <c r="A70" s="329">
        <v>68</v>
      </c>
      <c r="B70" s="325" t="s">
        <v>7217</v>
      </c>
      <c r="C70" s="327">
        <v>40760</v>
      </c>
      <c r="D70" s="325" t="s">
        <v>7216</v>
      </c>
      <c r="E70" s="325" t="s">
        <v>7215</v>
      </c>
      <c r="F70" s="325"/>
      <c r="G70" s="356"/>
      <c r="H70" s="328" t="s">
        <v>63</v>
      </c>
      <c r="I70" s="328" t="s">
        <v>20</v>
      </c>
      <c r="J70" s="327">
        <v>40756</v>
      </c>
      <c r="K70" s="3" t="s">
        <v>60</v>
      </c>
      <c r="L70" s="326">
        <v>700</v>
      </c>
      <c r="M70" s="356">
        <v>68</v>
      </c>
      <c r="N70" s="423">
        <v>40771</v>
      </c>
      <c r="O70" s="356">
        <f t="shared" si="2"/>
        <v>1</v>
      </c>
      <c r="P70" s="433"/>
      <c r="T70" s="5"/>
      <c r="U70" s="5"/>
      <c r="V70" s="5"/>
      <c r="W70" s="5"/>
      <c r="X70" s="5"/>
      <c r="Y70" s="5"/>
      <c r="Z70" s="5"/>
      <c r="AA70" s="5"/>
      <c r="AB70" s="5" t="str">
        <f t="shared" si="3"/>
        <v>SPT ConquererRSA V008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</row>
    <row r="71" spans="1:70" s="4" customFormat="1" ht="13.15" hidden="1" customHeight="1">
      <c r="A71" s="329">
        <v>69</v>
      </c>
      <c r="B71" s="325" t="s">
        <v>7214</v>
      </c>
      <c r="C71" s="327">
        <v>40788</v>
      </c>
      <c r="D71" s="325" t="s">
        <v>4082</v>
      </c>
      <c r="E71" s="325" t="s">
        <v>96</v>
      </c>
      <c r="F71" s="325"/>
      <c r="G71" s="356"/>
      <c r="H71" s="328" t="s">
        <v>6878</v>
      </c>
      <c r="I71" s="328" t="s">
        <v>3913</v>
      </c>
      <c r="J71" s="327">
        <v>40762</v>
      </c>
      <c r="K71" s="3" t="s">
        <v>97</v>
      </c>
      <c r="L71" s="326">
        <v>1100</v>
      </c>
      <c r="M71" s="356">
        <v>72</v>
      </c>
      <c r="N71" s="423">
        <v>40956</v>
      </c>
      <c r="O71" s="356">
        <f t="shared" si="2"/>
        <v>1</v>
      </c>
      <c r="P71" s="433" t="s">
        <v>7213</v>
      </c>
      <c r="T71" s="5"/>
      <c r="U71" s="5"/>
      <c r="V71" s="5"/>
      <c r="W71" s="5"/>
      <c r="X71" s="5"/>
      <c r="Y71" s="5"/>
      <c r="Z71" s="5"/>
      <c r="AA71" s="5"/>
      <c r="AB71" s="5" t="str">
        <f t="shared" si="3"/>
        <v>Torm Gudrun124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</row>
    <row r="72" spans="1:70" s="4" customFormat="1" ht="13.15" hidden="1" customHeight="1">
      <c r="A72" s="329">
        <v>70</v>
      </c>
      <c r="B72" s="325" t="s">
        <v>7212</v>
      </c>
      <c r="C72" s="327">
        <v>40788</v>
      </c>
      <c r="D72" s="325" t="s">
        <v>6761</v>
      </c>
      <c r="E72" s="325"/>
      <c r="F72" s="325"/>
      <c r="G72" s="356"/>
      <c r="H72" s="328" t="s">
        <v>6562</v>
      </c>
      <c r="I72" s="328"/>
      <c r="J72" s="327"/>
      <c r="K72" s="3" t="s">
        <v>3595</v>
      </c>
      <c r="L72" s="326">
        <v>274</v>
      </c>
      <c r="M72" s="356"/>
      <c r="N72" s="423">
        <v>40801</v>
      </c>
      <c r="O72" s="356">
        <f t="shared" si="2"/>
        <v>1</v>
      </c>
      <c r="P72" s="433"/>
      <c r="T72" s="5"/>
      <c r="U72" s="5"/>
      <c r="V72" s="5"/>
      <c r="W72" s="5"/>
      <c r="X72" s="5"/>
      <c r="Y72" s="5"/>
      <c r="Z72" s="5"/>
      <c r="AA72" s="5"/>
      <c r="AB72" s="5" t="str">
        <f t="shared" si="3"/>
        <v>NS 5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</row>
    <row r="73" spans="1:70" s="4" customFormat="1" ht="13.15" hidden="1" customHeight="1">
      <c r="A73" s="329">
        <v>71</v>
      </c>
      <c r="B73" s="325" t="s">
        <v>7211</v>
      </c>
      <c r="C73" s="327">
        <v>40788</v>
      </c>
      <c r="D73" s="325" t="s">
        <v>6761</v>
      </c>
      <c r="E73" s="325"/>
      <c r="F73" s="325"/>
      <c r="G73" s="356"/>
      <c r="H73" s="328" t="s">
        <v>6562</v>
      </c>
      <c r="I73" s="328"/>
      <c r="J73" s="327"/>
      <c r="K73" s="3" t="s">
        <v>3598</v>
      </c>
      <c r="L73" s="326">
        <v>15909</v>
      </c>
      <c r="M73" s="356"/>
      <c r="N73" s="423">
        <v>40815</v>
      </c>
      <c r="O73" s="356">
        <f t="shared" si="2"/>
        <v>1</v>
      </c>
      <c r="P73" s="433"/>
      <c r="T73" s="5"/>
      <c r="U73" s="5"/>
      <c r="V73" s="5"/>
      <c r="W73" s="5"/>
      <c r="X73" s="5"/>
      <c r="Y73" s="5"/>
      <c r="Z73" s="5"/>
      <c r="AA73" s="5"/>
      <c r="AB73" s="5" t="str">
        <f t="shared" si="3"/>
        <v>NS 5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</row>
    <row r="74" spans="1:70" s="4" customFormat="1" ht="13.15" hidden="1" customHeight="1">
      <c r="A74" s="329">
        <v>72</v>
      </c>
      <c r="B74" s="325" t="s">
        <v>7210</v>
      </c>
      <c r="C74" s="327">
        <v>40794</v>
      </c>
      <c r="D74" s="325" t="s">
        <v>6137</v>
      </c>
      <c r="E74" s="325" t="s">
        <v>91</v>
      </c>
      <c r="F74" s="325"/>
      <c r="G74" s="356"/>
      <c r="H74" s="328" t="s">
        <v>7130</v>
      </c>
      <c r="I74" s="328" t="s">
        <v>20</v>
      </c>
      <c r="J74" s="327">
        <v>40765</v>
      </c>
      <c r="K74" s="3" t="s">
        <v>60</v>
      </c>
      <c r="L74" s="326">
        <v>700</v>
      </c>
      <c r="M74" s="356">
        <v>72</v>
      </c>
      <c r="N74" s="423">
        <v>40828</v>
      </c>
      <c r="O74" s="356">
        <f t="shared" si="2"/>
        <v>1</v>
      </c>
      <c r="P74" s="433"/>
      <c r="T74" s="5"/>
      <c r="U74" s="5"/>
      <c r="V74" s="5"/>
      <c r="W74" s="5"/>
      <c r="X74" s="5"/>
      <c r="Y74" s="5"/>
      <c r="Z74" s="5"/>
      <c r="AA74" s="5"/>
      <c r="AB74" s="5" t="str">
        <f t="shared" si="3"/>
        <v>Star Lady002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</row>
    <row r="75" spans="1:70" s="4" customFormat="1" ht="13.15" hidden="1" customHeight="1">
      <c r="A75" s="329">
        <v>73</v>
      </c>
      <c r="B75" s="325" t="s">
        <v>7209</v>
      </c>
      <c r="C75" s="327">
        <v>40794</v>
      </c>
      <c r="D75" s="325" t="s">
        <v>92</v>
      </c>
      <c r="E75" s="325" t="s">
        <v>93</v>
      </c>
      <c r="F75" s="325"/>
      <c r="G75" s="356"/>
      <c r="H75" s="328" t="s">
        <v>63</v>
      </c>
      <c r="I75" s="328" t="s">
        <v>6946</v>
      </c>
      <c r="J75" s="327">
        <v>40760</v>
      </c>
      <c r="K75" s="3" t="s">
        <v>60</v>
      </c>
      <c r="L75" s="326">
        <v>700</v>
      </c>
      <c r="M75" s="356">
        <v>73</v>
      </c>
      <c r="N75" s="423">
        <v>40828</v>
      </c>
      <c r="O75" s="356">
        <f t="shared" si="2"/>
        <v>1</v>
      </c>
      <c r="P75" s="433"/>
      <c r="T75" s="5"/>
      <c r="U75" s="5"/>
      <c r="V75" s="5"/>
      <c r="W75" s="5"/>
      <c r="X75" s="5"/>
      <c r="Y75" s="5"/>
      <c r="Z75" s="5"/>
      <c r="AA75" s="5"/>
      <c r="AB75" s="5" t="str">
        <f t="shared" si="3"/>
        <v>Luzon Spirit207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</row>
    <row r="76" spans="1:70" s="4" customFormat="1" ht="13.15" hidden="1" customHeight="1">
      <c r="A76" s="329">
        <v>74</v>
      </c>
      <c r="B76" s="325" t="s">
        <v>7208</v>
      </c>
      <c r="C76" s="327">
        <v>40794</v>
      </c>
      <c r="D76" s="325" t="s">
        <v>7207</v>
      </c>
      <c r="E76" s="325" t="s">
        <v>7206</v>
      </c>
      <c r="F76" s="325"/>
      <c r="G76" s="356"/>
      <c r="H76" s="328" t="s">
        <v>6638</v>
      </c>
      <c r="I76" s="328" t="s">
        <v>7205</v>
      </c>
      <c r="J76" s="327">
        <v>40783</v>
      </c>
      <c r="K76" s="3" t="s">
        <v>60</v>
      </c>
      <c r="L76" s="326">
        <v>700</v>
      </c>
      <c r="M76" s="356">
        <v>74</v>
      </c>
      <c r="N76" s="423">
        <v>40828</v>
      </c>
      <c r="O76" s="356">
        <f t="shared" si="2"/>
        <v>1</v>
      </c>
      <c r="P76" s="433"/>
      <c r="T76" s="5"/>
      <c r="U76" s="5"/>
      <c r="V76" s="5"/>
      <c r="W76" s="5"/>
      <c r="X76" s="5"/>
      <c r="Y76" s="5"/>
      <c r="Z76" s="5"/>
      <c r="AA76" s="5"/>
      <c r="AB76" s="5" t="str">
        <f t="shared" si="3"/>
        <v>Stavenger Bell017_001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</row>
    <row r="77" spans="1:70" s="4" customFormat="1" ht="13.15" hidden="1" customHeight="1">
      <c r="A77" s="329">
        <v>75</v>
      </c>
      <c r="B77" s="325" t="s">
        <v>7204</v>
      </c>
      <c r="C77" s="327">
        <v>40794</v>
      </c>
      <c r="D77" s="325" t="s">
        <v>6256</v>
      </c>
      <c r="E77" s="325" t="s">
        <v>83</v>
      </c>
      <c r="F77" s="325"/>
      <c r="G77" s="356"/>
      <c r="H77" s="328" t="s">
        <v>63</v>
      </c>
      <c r="I77" s="328" t="s">
        <v>20</v>
      </c>
      <c r="J77" s="327">
        <v>40776</v>
      </c>
      <c r="K77" s="3" t="s">
        <v>60</v>
      </c>
      <c r="L77" s="326">
        <v>700</v>
      </c>
      <c r="M77" s="356">
        <v>75</v>
      </c>
      <c r="N77" s="423">
        <v>40828</v>
      </c>
      <c r="O77" s="356">
        <f t="shared" si="2"/>
        <v>1</v>
      </c>
      <c r="P77" s="433"/>
      <c r="T77" s="5"/>
      <c r="U77" s="5"/>
      <c r="V77" s="5"/>
      <c r="W77" s="5"/>
      <c r="X77" s="5"/>
      <c r="Y77" s="5"/>
      <c r="Z77" s="5"/>
      <c r="AA77" s="5"/>
      <c r="AB77" s="5" t="str">
        <f t="shared" si="3"/>
        <v>Sea hope001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</row>
    <row r="78" spans="1:70" s="4" customFormat="1" ht="13.15" hidden="1" customHeight="1">
      <c r="A78" s="329">
        <v>76</v>
      </c>
      <c r="B78" s="325" t="s">
        <v>7203</v>
      </c>
      <c r="C78" s="327">
        <v>40794</v>
      </c>
      <c r="D78" s="325" t="s">
        <v>7202</v>
      </c>
      <c r="E78" s="325" t="s">
        <v>3806</v>
      </c>
      <c r="F78" s="325"/>
      <c r="G78" s="356"/>
      <c r="H78" s="328" t="s">
        <v>6640</v>
      </c>
      <c r="I78" s="328" t="s">
        <v>6824</v>
      </c>
      <c r="J78" s="327">
        <v>40780</v>
      </c>
      <c r="K78" s="3" t="s">
        <v>60</v>
      </c>
      <c r="L78" s="326">
        <v>700</v>
      </c>
      <c r="M78" s="356">
        <v>76</v>
      </c>
      <c r="N78" s="423">
        <v>40828</v>
      </c>
      <c r="O78" s="356">
        <f t="shared" si="2"/>
        <v>1</v>
      </c>
      <c r="P78" s="433"/>
      <c r="T78" s="5"/>
      <c r="U78" s="5"/>
      <c r="V78" s="5"/>
      <c r="W78" s="5"/>
      <c r="X78" s="5"/>
      <c r="Y78" s="5"/>
      <c r="Z78" s="5"/>
      <c r="AA78" s="5"/>
      <c r="AB78" s="5" t="str">
        <f t="shared" si="3"/>
        <v>Stavanger PrinceV58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</row>
    <row r="79" spans="1:70" s="4" customFormat="1" ht="13.15" hidden="1" customHeight="1">
      <c r="A79" s="329">
        <v>77</v>
      </c>
      <c r="B79" s="325" t="s">
        <v>7201</v>
      </c>
      <c r="C79" s="327">
        <v>40794</v>
      </c>
      <c r="D79" s="325" t="s">
        <v>7200</v>
      </c>
      <c r="E79" s="325" t="s">
        <v>7199</v>
      </c>
      <c r="F79" s="325"/>
      <c r="G79" s="356"/>
      <c r="H79" s="328" t="s">
        <v>63</v>
      </c>
      <c r="I79" s="328" t="s">
        <v>94</v>
      </c>
      <c r="J79" s="327">
        <v>40777</v>
      </c>
      <c r="K79" s="3" t="s">
        <v>60</v>
      </c>
      <c r="L79" s="326">
        <v>700</v>
      </c>
      <c r="M79" s="356">
        <v>77</v>
      </c>
      <c r="N79" s="423">
        <v>40828</v>
      </c>
      <c r="O79" s="356">
        <f t="shared" si="2"/>
        <v>1</v>
      </c>
      <c r="P79" s="433"/>
      <c r="T79" s="5"/>
      <c r="U79" s="5"/>
      <c r="V79" s="5"/>
      <c r="W79" s="5"/>
      <c r="X79" s="5"/>
      <c r="Y79" s="5"/>
      <c r="Z79" s="5"/>
      <c r="AA79" s="5"/>
      <c r="AB79" s="5" t="str">
        <f t="shared" si="3"/>
        <v>Letye Spirit227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</row>
    <row r="80" spans="1:70" s="4" customFormat="1" ht="13.15" hidden="1" customHeight="1">
      <c r="A80" s="329">
        <v>78</v>
      </c>
      <c r="B80" s="325" t="s">
        <v>7198</v>
      </c>
      <c r="C80" s="327">
        <v>40794</v>
      </c>
      <c r="D80" s="325" t="s">
        <v>6539</v>
      </c>
      <c r="E80" s="325" t="s">
        <v>7197</v>
      </c>
      <c r="F80" s="325"/>
      <c r="G80" s="356"/>
      <c r="H80" s="328" t="s">
        <v>5836</v>
      </c>
      <c r="I80" s="328" t="s">
        <v>7196</v>
      </c>
      <c r="J80" s="327">
        <v>40795</v>
      </c>
      <c r="K80" s="3" t="s">
        <v>60</v>
      </c>
      <c r="L80" s="326">
        <v>700</v>
      </c>
      <c r="M80" s="356">
        <v>78</v>
      </c>
      <c r="N80" s="423">
        <v>40828</v>
      </c>
      <c r="O80" s="356">
        <f t="shared" si="2"/>
        <v>1</v>
      </c>
      <c r="P80" s="433"/>
      <c r="T80" s="5"/>
      <c r="U80" s="5"/>
      <c r="V80" s="5"/>
      <c r="W80" s="5"/>
      <c r="X80" s="5"/>
      <c r="Y80" s="5"/>
      <c r="Z80" s="5"/>
      <c r="AA80" s="5"/>
      <c r="AB80" s="5" t="str">
        <f t="shared" si="3"/>
        <v>Torben Spirit241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</row>
    <row r="81" spans="1:70" s="4" customFormat="1" ht="13.15" hidden="1" customHeight="1">
      <c r="A81" s="329">
        <v>79</v>
      </c>
      <c r="B81" s="325" t="s">
        <v>7195</v>
      </c>
      <c r="C81" s="327">
        <v>40794</v>
      </c>
      <c r="D81" s="325" t="s">
        <v>5940</v>
      </c>
      <c r="E81" s="325" t="s">
        <v>7194</v>
      </c>
      <c r="F81" s="325"/>
      <c r="G81" s="356"/>
      <c r="H81" s="328" t="s">
        <v>63</v>
      </c>
      <c r="I81" s="328" t="s">
        <v>90</v>
      </c>
      <c r="J81" s="327">
        <v>40781</v>
      </c>
      <c r="K81" s="3" t="s">
        <v>60</v>
      </c>
      <c r="L81" s="326">
        <v>700</v>
      </c>
      <c r="M81" s="356">
        <v>79</v>
      </c>
      <c r="N81" s="423">
        <v>40828</v>
      </c>
      <c r="O81" s="356">
        <f t="shared" si="2"/>
        <v>1</v>
      </c>
      <c r="P81" s="433"/>
      <c r="T81" s="5"/>
      <c r="U81" s="5"/>
      <c r="V81" s="5"/>
      <c r="W81" s="5"/>
      <c r="X81" s="5"/>
      <c r="Y81" s="5"/>
      <c r="Z81" s="5"/>
      <c r="AA81" s="5"/>
      <c r="AB81" s="5" t="str">
        <f t="shared" si="3"/>
        <v>Bahamas Spirit148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</row>
    <row r="82" spans="1:70" s="4" customFormat="1" ht="13.15" hidden="1" customHeight="1">
      <c r="A82" s="329">
        <v>80</v>
      </c>
      <c r="B82" s="325" t="s">
        <v>7193</v>
      </c>
      <c r="C82" s="327">
        <v>40794</v>
      </c>
      <c r="D82" s="325" t="s">
        <v>6137</v>
      </c>
      <c r="E82" s="325" t="s">
        <v>95</v>
      </c>
      <c r="F82" s="325" t="s">
        <v>7085</v>
      </c>
      <c r="G82" s="356"/>
      <c r="H82" s="328" t="s">
        <v>7130</v>
      </c>
      <c r="I82" s="328" t="s">
        <v>7192</v>
      </c>
      <c r="J82" s="327">
        <v>40793</v>
      </c>
      <c r="K82" s="3" t="s">
        <v>60</v>
      </c>
      <c r="L82" s="326">
        <v>700</v>
      </c>
      <c r="M82" s="356">
        <v>80</v>
      </c>
      <c r="N82" s="423">
        <v>40828</v>
      </c>
      <c r="O82" s="356">
        <f t="shared" si="2"/>
        <v>1</v>
      </c>
      <c r="P82" s="433"/>
      <c r="T82" s="5"/>
      <c r="U82" s="5"/>
      <c r="V82" s="5"/>
      <c r="W82" s="5"/>
      <c r="X82" s="5"/>
      <c r="Y82" s="5"/>
      <c r="Z82" s="5"/>
      <c r="AA82" s="5"/>
      <c r="AB82" s="5" t="str">
        <f t="shared" si="3"/>
        <v>Star Lady003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</row>
    <row r="83" spans="1:70" s="4" customFormat="1" ht="13.15" hidden="1" customHeight="1">
      <c r="A83" s="329">
        <v>81</v>
      </c>
      <c r="B83" s="325" t="s">
        <v>7191</v>
      </c>
      <c r="C83" s="327">
        <v>40794</v>
      </c>
      <c r="D83" s="325" t="s">
        <v>92</v>
      </c>
      <c r="E83" s="325" t="s">
        <v>3248</v>
      </c>
      <c r="F83" s="325"/>
      <c r="G83" s="356"/>
      <c r="H83" s="328" t="s">
        <v>63</v>
      </c>
      <c r="I83" s="328" t="s">
        <v>20</v>
      </c>
      <c r="J83" s="327">
        <v>40793</v>
      </c>
      <c r="K83" s="3" t="s">
        <v>60</v>
      </c>
      <c r="L83" s="326">
        <v>700</v>
      </c>
      <c r="M83" s="356">
        <v>81</v>
      </c>
      <c r="N83" s="423">
        <v>40828</v>
      </c>
      <c r="O83" s="356">
        <f t="shared" si="2"/>
        <v>1</v>
      </c>
      <c r="P83" s="433"/>
      <c r="T83" s="5"/>
      <c r="U83" s="5"/>
      <c r="V83" s="5"/>
      <c r="W83" s="5"/>
      <c r="X83" s="5"/>
      <c r="Y83" s="5"/>
      <c r="Z83" s="5"/>
      <c r="AA83" s="5"/>
      <c r="AB83" s="5" t="str">
        <f t="shared" si="3"/>
        <v>Luzon Spirit208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</row>
    <row r="84" spans="1:70" s="4" customFormat="1" ht="13.15" hidden="1" customHeight="1">
      <c r="A84" s="329">
        <v>82</v>
      </c>
      <c r="B84" s="325" t="s">
        <v>7190</v>
      </c>
      <c r="C84" s="327">
        <v>40794</v>
      </c>
      <c r="D84" s="325" t="s">
        <v>7189</v>
      </c>
      <c r="E84" s="325" t="s">
        <v>7188</v>
      </c>
      <c r="F84" s="325"/>
      <c r="G84" s="356"/>
      <c r="H84" s="328" t="s">
        <v>6930</v>
      </c>
      <c r="I84" s="328" t="s">
        <v>20</v>
      </c>
      <c r="J84" s="327">
        <v>40792</v>
      </c>
      <c r="K84" s="3" t="s">
        <v>60</v>
      </c>
      <c r="L84" s="326">
        <v>700</v>
      </c>
      <c r="M84" s="356">
        <v>82</v>
      </c>
      <c r="N84" s="423">
        <v>40828</v>
      </c>
      <c r="O84" s="356">
        <f t="shared" si="2"/>
        <v>1</v>
      </c>
      <c r="P84" s="433"/>
      <c r="T84" s="5"/>
      <c r="U84" s="5"/>
      <c r="V84" s="5"/>
      <c r="W84" s="5"/>
      <c r="X84" s="5"/>
      <c r="Y84" s="5"/>
      <c r="Z84" s="5"/>
      <c r="AA84" s="5"/>
      <c r="AB84" s="5" t="str">
        <f t="shared" si="3"/>
        <v>Poul249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</row>
    <row r="85" spans="1:70" s="4" customFormat="1" ht="13.15" hidden="1" customHeight="1">
      <c r="A85" s="329">
        <v>83</v>
      </c>
      <c r="B85" s="325" t="s">
        <v>7187</v>
      </c>
      <c r="C85" s="327">
        <v>40795</v>
      </c>
      <c r="D85" s="325" t="s">
        <v>45</v>
      </c>
      <c r="E85" s="370" t="s">
        <v>46</v>
      </c>
      <c r="F85" s="325"/>
      <c r="G85" s="356"/>
      <c r="H85" s="440" t="s">
        <v>44</v>
      </c>
      <c r="I85" s="328" t="s">
        <v>20</v>
      </c>
      <c r="J85" s="327">
        <v>40763</v>
      </c>
      <c r="K85" s="3" t="s">
        <v>43</v>
      </c>
      <c r="L85" s="326">
        <v>1400</v>
      </c>
      <c r="M85" s="356">
        <v>83</v>
      </c>
      <c r="N85" s="389">
        <v>41089</v>
      </c>
      <c r="O85" s="356">
        <f t="shared" si="2"/>
        <v>1</v>
      </c>
      <c r="P85" s="433"/>
      <c r="T85" s="5"/>
      <c r="U85" s="5"/>
      <c r="V85" s="5"/>
      <c r="W85" s="5"/>
      <c r="X85" s="5"/>
      <c r="Y85" s="5"/>
      <c r="Z85" s="5"/>
      <c r="AA85" s="5"/>
      <c r="AB85" s="5" t="str">
        <f t="shared" si="3"/>
        <v>Ratna Puja41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</row>
    <row r="86" spans="1:70" s="4" customFormat="1" ht="13.15" hidden="1" customHeight="1">
      <c r="A86" s="329">
        <v>84</v>
      </c>
      <c r="B86" s="325" t="s">
        <v>7186</v>
      </c>
      <c r="C86" s="327">
        <v>40795</v>
      </c>
      <c r="D86" s="325" t="s">
        <v>6708</v>
      </c>
      <c r="E86" s="325" t="s">
        <v>7185</v>
      </c>
      <c r="F86" s="325"/>
      <c r="G86" s="356"/>
      <c r="H86" s="328" t="s">
        <v>47</v>
      </c>
      <c r="I86" s="328" t="s">
        <v>48</v>
      </c>
      <c r="J86" s="327">
        <v>40773</v>
      </c>
      <c r="K86" s="3" t="s">
        <v>43</v>
      </c>
      <c r="L86" s="326">
        <v>1400</v>
      </c>
      <c r="M86" s="356">
        <v>84</v>
      </c>
      <c r="N86" s="143">
        <v>41330</v>
      </c>
      <c r="O86" s="356">
        <f t="shared" si="2"/>
        <v>1</v>
      </c>
      <c r="P86" s="433"/>
      <c r="T86" s="5"/>
      <c r="U86" s="5"/>
      <c r="V86" s="5"/>
      <c r="W86" s="5"/>
      <c r="X86" s="5"/>
      <c r="Y86" s="5"/>
      <c r="Z86" s="5"/>
      <c r="AA86" s="5"/>
      <c r="AB86" s="5" t="str">
        <f t="shared" si="3"/>
        <v>Baltic Galaxy004L2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</row>
    <row r="87" spans="1:70" s="4" customFormat="1" ht="13.15" hidden="1" customHeight="1">
      <c r="A87" s="329">
        <v>85</v>
      </c>
      <c r="B87" s="325" t="s">
        <v>7184</v>
      </c>
      <c r="C87" s="327">
        <v>40795</v>
      </c>
      <c r="D87" s="325" t="s">
        <v>49</v>
      </c>
      <c r="E87" s="325" t="s">
        <v>50</v>
      </c>
      <c r="F87" s="325"/>
      <c r="G87" s="356"/>
      <c r="H87" s="328" t="s">
        <v>7183</v>
      </c>
      <c r="I87" s="328" t="s">
        <v>51</v>
      </c>
      <c r="J87" s="327">
        <v>40763</v>
      </c>
      <c r="K87" s="3" t="s">
        <v>43</v>
      </c>
      <c r="L87" s="326">
        <v>1400</v>
      </c>
      <c r="M87" s="356">
        <v>85</v>
      </c>
      <c r="N87" s="423">
        <v>40835</v>
      </c>
      <c r="O87" s="356">
        <f t="shared" si="2"/>
        <v>1</v>
      </c>
      <c r="P87" s="433"/>
      <c r="T87" s="5"/>
      <c r="U87" s="5"/>
      <c r="V87" s="5"/>
      <c r="W87" s="5"/>
      <c r="X87" s="5"/>
      <c r="Y87" s="5"/>
      <c r="Z87" s="5"/>
      <c r="AA87" s="5"/>
      <c r="AB87" s="5" t="str">
        <f t="shared" si="3"/>
        <v>Indian Point32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</row>
    <row r="88" spans="1:70" s="4" customFormat="1" ht="13.15" hidden="1" customHeight="1">
      <c r="A88" s="329">
        <v>86</v>
      </c>
      <c r="B88" s="325" t="s">
        <v>7182</v>
      </c>
      <c r="C88" s="327">
        <v>40795</v>
      </c>
      <c r="D88" s="325" t="s">
        <v>52</v>
      </c>
      <c r="E88" s="325" t="s">
        <v>53</v>
      </c>
      <c r="F88" s="325"/>
      <c r="G88" s="356"/>
      <c r="H88" s="328" t="s">
        <v>7136</v>
      </c>
      <c r="I88" s="328" t="s">
        <v>7181</v>
      </c>
      <c r="J88" s="327">
        <v>40760</v>
      </c>
      <c r="K88" s="3" t="s">
        <v>43</v>
      </c>
      <c r="L88" s="326">
        <v>1400</v>
      </c>
      <c r="M88" s="356">
        <v>86</v>
      </c>
      <c r="N88" s="423">
        <v>40836</v>
      </c>
      <c r="O88" s="356">
        <f t="shared" si="2"/>
        <v>1</v>
      </c>
      <c r="P88" s="433"/>
      <c r="T88" s="5"/>
      <c r="U88" s="5"/>
      <c r="V88" s="5"/>
      <c r="W88" s="5"/>
      <c r="X88" s="5"/>
      <c r="Y88" s="5"/>
      <c r="Z88" s="5"/>
      <c r="AA88" s="5"/>
      <c r="AB88" s="5" t="str">
        <f t="shared" si="3"/>
        <v>CPO England1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</row>
    <row r="89" spans="1:70" s="4" customFormat="1" ht="13.15" hidden="1" customHeight="1">
      <c r="A89" s="329">
        <v>87</v>
      </c>
      <c r="B89" s="325" t="s">
        <v>7180</v>
      </c>
      <c r="C89" s="327">
        <v>40795</v>
      </c>
      <c r="D89" s="325" t="s">
        <v>5888</v>
      </c>
      <c r="E89" s="325" t="s">
        <v>37</v>
      </c>
      <c r="F89" s="325"/>
      <c r="G89" s="356"/>
      <c r="H89" s="328" t="s">
        <v>54</v>
      </c>
      <c r="I89" s="328" t="s">
        <v>55</v>
      </c>
      <c r="J89" s="327">
        <v>40755</v>
      </c>
      <c r="K89" s="3" t="s">
        <v>43</v>
      </c>
      <c r="L89" s="326">
        <v>1400</v>
      </c>
      <c r="M89" s="356">
        <v>87</v>
      </c>
      <c r="N89" s="389">
        <v>41089</v>
      </c>
      <c r="O89" s="356">
        <f t="shared" si="2"/>
        <v>1</v>
      </c>
      <c r="P89" s="433"/>
      <c r="T89" s="5"/>
      <c r="U89" s="5"/>
      <c r="V89" s="5"/>
      <c r="W89" s="5"/>
      <c r="X89" s="5"/>
      <c r="Y89" s="5"/>
      <c r="Z89" s="5"/>
      <c r="AA89" s="5"/>
      <c r="AB89" s="5" t="str">
        <f t="shared" si="3"/>
        <v>Alpine Link22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</row>
    <row r="90" spans="1:70" s="4" customFormat="1" ht="13.15" hidden="1" customHeight="1">
      <c r="A90" s="329">
        <v>88</v>
      </c>
      <c r="B90" s="325" t="s">
        <v>7179</v>
      </c>
      <c r="C90" s="327">
        <v>40795</v>
      </c>
      <c r="D90" s="325" t="s">
        <v>56</v>
      </c>
      <c r="E90" s="325" t="s">
        <v>57</v>
      </c>
      <c r="F90" s="325"/>
      <c r="G90" s="356"/>
      <c r="H90" s="328" t="s">
        <v>42</v>
      </c>
      <c r="I90" s="328" t="s">
        <v>7178</v>
      </c>
      <c r="J90" s="327">
        <v>40767</v>
      </c>
      <c r="K90" s="3" t="s">
        <v>43</v>
      </c>
      <c r="L90" s="326">
        <v>1400</v>
      </c>
      <c r="M90" s="356">
        <v>88</v>
      </c>
      <c r="N90" s="423">
        <v>41201</v>
      </c>
      <c r="O90" s="356">
        <f t="shared" si="2"/>
        <v>1</v>
      </c>
      <c r="P90" s="433"/>
      <c r="T90" s="5"/>
      <c r="U90" s="5"/>
      <c r="V90" s="5"/>
      <c r="W90" s="5"/>
      <c r="X90" s="5"/>
      <c r="Y90" s="5"/>
      <c r="Z90" s="5"/>
      <c r="AA90" s="5"/>
      <c r="AB90" s="5" t="str">
        <f t="shared" si="3"/>
        <v>Blue Sea18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</row>
    <row r="91" spans="1:70" s="4" customFormat="1" ht="13.15" hidden="1" customHeight="1">
      <c r="A91" s="329">
        <v>89</v>
      </c>
      <c r="B91" s="325" t="s">
        <v>7177</v>
      </c>
      <c r="C91" s="327">
        <v>40815</v>
      </c>
      <c r="D91" s="325" t="s">
        <v>280</v>
      </c>
      <c r="E91" s="325" t="s">
        <v>281</v>
      </c>
      <c r="F91" s="325" t="s">
        <v>283</v>
      </c>
      <c r="G91" s="356"/>
      <c r="H91" s="328" t="s">
        <v>311</v>
      </c>
      <c r="I91" s="328" t="s">
        <v>282</v>
      </c>
      <c r="J91" s="327">
        <v>40800</v>
      </c>
      <c r="K91" s="3" t="s">
        <v>283</v>
      </c>
      <c r="L91" s="326">
        <v>1400</v>
      </c>
      <c r="M91" s="356">
        <v>89</v>
      </c>
      <c r="N91" s="423">
        <v>41217</v>
      </c>
      <c r="O91" s="356">
        <f t="shared" si="2"/>
        <v>1</v>
      </c>
      <c r="P91" s="433"/>
      <c r="T91" s="5"/>
      <c r="U91" s="5"/>
      <c r="V91" s="5"/>
      <c r="W91" s="5"/>
      <c r="X91" s="5"/>
      <c r="Y91" s="5"/>
      <c r="Z91" s="5"/>
      <c r="AA91" s="5"/>
      <c r="AB91" s="5" t="str">
        <f t="shared" si="3"/>
        <v>Josefa Camejo196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</row>
    <row r="92" spans="1:70" s="4" customFormat="1" ht="13.15" hidden="1" customHeight="1">
      <c r="A92" s="329">
        <v>90</v>
      </c>
      <c r="B92" s="325" t="s">
        <v>7176</v>
      </c>
      <c r="C92" s="327">
        <v>40819</v>
      </c>
      <c r="D92" s="325" t="s">
        <v>6761</v>
      </c>
      <c r="E92" s="325"/>
      <c r="F92" s="325" t="s">
        <v>6837</v>
      </c>
      <c r="G92" s="356"/>
      <c r="H92" s="328" t="s">
        <v>6562</v>
      </c>
      <c r="I92" s="328"/>
      <c r="J92" s="327"/>
      <c r="K92" s="3" t="s">
        <v>3598</v>
      </c>
      <c r="L92" s="326">
        <v>15394</v>
      </c>
      <c r="M92" s="356">
        <v>90</v>
      </c>
      <c r="N92" s="423">
        <v>40829</v>
      </c>
      <c r="O92" s="356">
        <f t="shared" si="2"/>
        <v>1</v>
      </c>
      <c r="P92" s="433"/>
      <c r="T92" s="5"/>
      <c r="U92" s="5"/>
      <c r="V92" s="5"/>
      <c r="W92" s="5"/>
      <c r="X92" s="5"/>
      <c r="Y92" s="5"/>
      <c r="Z92" s="5"/>
      <c r="AA92" s="5"/>
      <c r="AB92" s="5" t="str">
        <f t="shared" si="3"/>
        <v>NS 5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</row>
    <row r="93" spans="1:70" s="4" customFormat="1" ht="13.15" hidden="1" customHeight="1">
      <c r="A93" s="329">
        <v>91</v>
      </c>
      <c r="B93" s="325" t="s">
        <v>7175</v>
      </c>
      <c r="C93" s="327">
        <v>40821</v>
      </c>
      <c r="D93" s="325" t="s">
        <v>7174</v>
      </c>
      <c r="E93" s="325" t="s">
        <v>157</v>
      </c>
      <c r="F93" s="325" t="s">
        <v>6837</v>
      </c>
      <c r="G93" s="356"/>
      <c r="H93" s="328" t="s">
        <v>7173</v>
      </c>
      <c r="I93" s="328" t="s">
        <v>77</v>
      </c>
      <c r="J93" s="327">
        <v>40807</v>
      </c>
      <c r="K93" s="3" t="s">
        <v>60</v>
      </c>
      <c r="L93" s="326">
        <v>700</v>
      </c>
      <c r="M93" s="356">
        <v>91</v>
      </c>
      <c r="N93" s="423">
        <v>40828</v>
      </c>
      <c r="O93" s="356">
        <f t="shared" si="2"/>
        <v>1</v>
      </c>
      <c r="P93" s="433"/>
      <c r="T93" s="5"/>
      <c r="U93" s="5"/>
      <c r="V93" s="5"/>
      <c r="W93" s="5"/>
      <c r="X93" s="5"/>
      <c r="Y93" s="5"/>
      <c r="Z93" s="5"/>
      <c r="AA93" s="5"/>
      <c r="AB93" s="5" t="str">
        <f t="shared" si="3"/>
        <v>Hamane224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</row>
    <row r="94" spans="1:70" s="4" customFormat="1" ht="13.15" hidden="1" customHeight="1">
      <c r="A94" s="329">
        <v>92</v>
      </c>
      <c r="B94" s="325" t="s">
        <v>7172</v>
      </c>
      <c r="C94" s="327">
        <v>40821</v>
      </c>
      <c r="D94" s="325" t="s">
        <v>7171</v>
      </c>
      <c r="E94" s="325" t="s">
        <v>158</v>
      </c>
      <c r="F94" s="325" t="s">
        <v>6837</v>
      </c>
      <c r="G94" s="356"/>
      <c r="H94" s="328"/>
      <c r="I94" s="328" t="s">
        <v>7170</v>
      </c>
      <c r="J94" s="327">
        <v>40800</v>
      </c>
      <c r="K94" s="3" t="s">
        <v>60</v>
      </c>
      <c r="L94" s="326">
        <v>700</v>
      </c>
      <c r="M94" s="356">
        <v>92</v>
      </c>
      <c r="N94" s="423">
        <v>40828</v>
      </c>
      <c r="O94" s="356">
        <f t="shared" si="2"/>
        <v>1</v>
      </c>
      <c r="P94" s="433"/>
      <c r="T94" s="5"/>
      <c r="U94" s="5"/>
      <c r="V94" s="5"/>
      <c r="W94" s="5"/>
      <c r="X94" s="5"/>
      <c r="Y94" s="5"/>
      <c r="Z94" s="5"/>
      <c r="AA94" s="5"/>
      <c r="AB94" s="5" t="str">
        <f t="shared" si="3"/>
        <v>SC Laura10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</row>
    <row r="95" spans="1:70" s="4" customFormat="1" ht="13.15" hidden="1" customHeight="1">
      <c r="A95" s="329">
        <v>93</v>
      </c>
      <c r="B95" s="325" t="s">
        <v>7169</v>
      </c>
      <c r="C95" s="327">
        <v>40821</v>
      </c>
      <c r="D95" s="325" t="s">
        <v>6898</v>
      </c>
      <c r="E95" s="325" t="s">
        <v>6435</v>
      </c>
      <c r="F95" s="325" t="s">
        <v>6837</v>
      </c>
      <c r="G95" s="356"/>
      <c r="H95" s="328" t="s">
        <v>5836</v>
      </c>
      <c r="I95" s="328" t="s">
        <v>59</v>
      </c>
      <c r="J95" s="327">
        <v>40798</v>
      </c>
      <c r="K95" s="3" t="s">
        <v>60</v>
      </c>
      <c r="L95" s="326">
        <v>700</v>
      </c>
      <c r="M95" s="356">
        <v>93</v>
      </c>
      <c r="N95" s="423">
        <v>40828</v>
      </c>
      <c r="O95" s="356">
        <f t="shared" si="2"/>
        <v>1</v>
      </c>
      <c r="P95" s="433"/>
      <c r="T95" s="5"/>
      <c r="U95" s="5"/>
      <c r="V95" s="5"/>
      <c r="W95" s="5"/>
      <c r="X95" s="5"/>
      <c r="Y95" s="5"/>
      <c r="Z95" s="5"/>
      <c r="AA95" s="5"/>
      <c r="AB95" s="5" t="str">
        <f t="shared" si="3"/>
        <v>Senang Spirit330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</row>
    <row r="96" spans="1:70" s="4" customFormat="1" ht="13.15" hidden="1" customHeight="1">
      <c r="A96" s="329">
        <v>94</v>
      </c>
      <c r="B96" s="325" t="s">
        <v>7168</v>
      </c>
      <c r="C96" s="327">
        <v>40821</v>
      </c>
      <c r="D96" s="325" t="s">
        <v>6901</v>
      </c>
      <c r="E96" s="325" t="s">
        <v>234</v>
      </c>
      <c r="F96" s="325" t="s">
        <v>6837</v>
      </c>
      <c r="G96" s="356"/>
      <c r="H96" s="328" t="s">
        <v>6638</v>
      </c>
      <c r="I96" s="328" t="s">
        <v>6134</v>
      </c>
      <c r="J96" s="327">
        <v>40796</v>
      </c>
      <c r="K96" s="3" t="s">
        <v>60</v>
      </c>
      <c r="L96" s="326">
        <v>700</v>
      </c>
      <c r="M96" s="356">
        <v>94</v>
      </c>
      <c r="N96" s="423">
        <v>40828</v>
      </c>
      <c r="O96" s="356">
        <f t="shared" si="2"/>
        <v>1</v>
      </c>
      <c r="P96" s="433"/>
      <c r="T96" s="5"/>
      <c r="U96" s="5"/>
      <c r="V96" s="5"/>
      <c r="W96" s="5"/>
      <c r="X96" s="5"/>
      <c r="Y96" s="5"/>
      <c r="Z96" s="5"/>
      <c r="AA96" s="5"/>
      <c r="AB96" s="5" t="str">
        <f t="shared" si="3"/>
        <v>Sanko Brave01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</row>
    <row r="97" spans="1:70" s="4" customFormat="1" ht="13.15" hidden="1" customHeight="1">
      <c r="A97" s="329">
        <v>95</v>
      </c>
      <c r="B97" s="325" t="s">
        <v>7167</v>
      </c>
      <c r="C97" s="327">
        <v>40821</v>
      </c>
      <c r="D97" s="325" t="s">
        <v>4959</v>
      </c>
      <c r="E97" s="325" t="s">
        <v>7166</v>
      </c>
      <c r="F97" s="325" t="s">
        <v>6837</v>
      </c>
      <c r="G97" s="356"/>
      <c r="H97" s="328" t="s">
        <v>6839</v>
      </c>
      <c r="I97" s="328" t="s">
        <v>130</v>
      </c>
      <c r="J97" s="327">
        <v>40802</v>
      </c>
      <c r="K97" s="3" t="s">
        <v>60</v>
      </c>
      <c r="L97" s="326">
        <v>700</v>
      </c>
      <c r="M97" s="356">
        <v>95</v>
      </c>
      <c r="N97" s="423">
        <v>40828</v>
      </c>
      <c r="O97" s="356">
        <f t="shared" si="2"/>
        <v>1</v>
      </c>
      <c r="P97" s="433"/>
      <c r="T97" s="5"/>
      <c r="U97" s="5"/>
      <c r="V97" s="5"/>
      <c r="W97" s="5"/>
      <c r="X97" s="5"/>
      <c r="Y97" s="5"/>
      <c r="Z97" s="5"/>
      <c r="AA97" s="5"/>
      <c r="AB97" s="5" t="str">
        <f t="shared" si="3"/>
        <v>Mare Italicum0028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</row>
    <row r="98" spans="1:70" s="4" customFormat="1" ht="13.15" hidden="1" customHeight="1">
      <c r="A98" s="329">
        <v>96</v>
      </c>
      <c r="B98" s="325" t="s">
        <v>7165</v>
      </c>
      <c r="C98" s="327">
        <v>40821</v>
      </c>
      <c r="D98" s="325" t="s">
        <v>6857</v>
      </c>
      <c r="E98" s="325" t="s">
        <v>7164</v>
      </c>
      <c r="F98" s="325" t="s">
        <v>6516</v>
      </c>
      <c r="G98" s="356"/>
      <c r="H98" s="328" t="s">
        <v>7163</v>
      </c>
      <c r="I98" s="328" t="s">
        <v>67</v>
      </c>
      <c r="J98" s="327">
        <v>40814</v>
      </c>
      <c r="K98" s="3" t="s">
        <v>60</v>
      </c>
      <c r="L98" s="326">
        <v>700</v>
      </c>
      <c r="M98" s="356">
        <v>96</v>
      </c>
      <c r="N98" s="423">
        <v>40829</v>
      </c>
      <c r="O98" s="356">
        <f t="shared" si="2"/>
        <v>1</v>
      </c>
      <c r="P98" s="433"/>
      <c r="T98" s="5"/>
      <c r="U98" s="5"/>
      <c r="V98" s="5"/>
      <c r="W98" s="5"/>
      <c r="X98" s="5"/>
      <c r="Y98" s="5"/>
      <c r="Z98" s="5"/>
      <c r="AA98" s="5"/>
      <c r="AB98" s="5" t="str">
        <f t="shared" si="3"/>
        <v>Helga spirit028-01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</row>
    <row r="99" spans="1:70" s="4" customFormat="1" ht="13.15" hidden="1" customHeight="1">
      <c r="A99" s="329">
        <v>97</v>
      </c>
      <c r="B99" s="325" t="s">
        <v>7162</v>
      </c>
      <c r="C99" s="327">
        <v>40821</v>
      </c>
      <c r="D99" s="325" t="s">
        <v>7007</v>
      </c>
      <c r="E99" s="325" t="s">
        <v>247</v>
      </c>
      <c r="F99" s="325" t="s">
        <v>6516</v>
      </c>
      <c r="G99" s="356"/>
      <c r="H99" s="328" t="s">
        <v>7161</v>
      </c>
      <c r="I99" s="328" t="s">
        <v>67</v>
      </c>
      <c r="J99" s="327">
        <v>40813</v>
      </c>
      <c r="K99" s="3" t="s">
        <v>60</v>
      </c>
      <c r="L99" s="326">
        <v>700</v>
      </c>
      <c r="M99" s="356">
        <v>97</v>
      </c>
      <c r="N99" s="423">
        <v>40829</v>
      </c>
      <c r="O99" s="356">
        <f t="shared" si="2"/>
        <v>1</v>
      </c>
      <c r="P99" s="433"/>
      <c r="T99" s="5"/>
      <c r="U99" s="5"/>
      <c r="V99" s="5"/>
      <c r="W99" s="5"/>
      <c r="X99" s="5"/>
      <c r="Y99" s="5"/>
      <c r="Z99" s="5"/>
      <c r="AA99" s="5"/>
      <c r="AB99" s="5" t="str">
        <f t="shared" si="3"/>
        <v>SPT Champion37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</row>
    <row r="100" spans="1:70" s="4" customFormat="1" ht="13.15" hidden="1" customHeight="1">
      <c r="A100" s="329">
        <v>98</v>
      </c>
      <c r="B100" s="325" t="s">
        <v>7160</v>
      </c>
      <c r="C100" s="327">
        <v>40833</v>
      </c>
      <c r="D100" s="325" t="s">
        <v>272</v>
      </c>
      <c r="E100" s="325" t="s">
        <v>273</v>
      </c>
      <c r="F100" s="325"/>
      <c r="G100" s="356"/>
      <c r="H100" s="328" t="s">
        <v>274</v>
      </c>
      <c r="I100" s="328" t="s">
        <v>20</v>
      </c>
      <c r="J100" s="327">
        <v>40795</v>
      </c>
      <c r="K100" s="3" t="s">
        <v>43</v>
      </c>
      <c r="L100" s="326">
        <v>1400</v>
      </c>
      <c r="M100" s="356">
        <v>98</v>
      </c>
      <c r="N100" s="389">
        <v>40870</v>
      </c>
      <c r="O100" s="356">
        <f t="shared" si="2"/>
        <v>1</v>
      </c>
      <c r="P100" s="433"/>
      <c r="T100" s="5"/>
      <c r="U100" s="5"/>
      <c r="V100" s="5"/>
      <c r="W100" s="5"/>
      <c r="X100" s="5"/>
      <c r="Y100" s="5"/>
      <c r="Z100" s="5"/>
      <c r="AA100" s="5"/>
      <c r="AB100" s="5" t="str">
        <f t="shared" si="3"/>
        <v>Pink9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</row>
    <row r="101" spans="1:70" s="4" customFormat="1" ht="13.15" hidden="1" customHeight="1">
      <c r="A101" s="329">
        <v>99</v>
      </c>
      <c r="B101" s="325" t="s">
        <v>7159</v>
      </c>
      <c r="C101" s="327">
        <v>40833</v>
      </c>
      <c r="D101" s="325" t="s">
        <v>7158</v>
      </c>
      <c r="E101" s="325" t="s">
        <v>7157</v>
      </c>
      <c r="F101" s="325"/>
      <c r="G101" s="356"/>
      <c r="H101" s="440" t="s">
        <v>7156</v>
      </c>
      <c r="I101" s="328" t="s">
        <v>271</v>
      </c>
      <c r="J101" s="327">
        <v>40796</v>
      </c>
      <c r="K101" s="3" t="s">
        <v>43</v>
      </c>
      <c r="L101" s="326">
        <v>1400</v>
      </c>
      <c r="M101" s="356">
        <v>99</v>
      </c>
      <c r="N101" s="423">
        <v>40835</v>
      </c>
      <c r="O101" s="356">
        <f t="shared" si="2"/>
        <v>1</v>
      </c>
      <c r="P101" s="433"/>
      <c r="T101" s="5"/>
      <c r="U101" s="5"/>
      <c r="V101" s="5"/>
      <c r="W101" s="5"/>
      <c r="X101" s="5"/>
      <c r="Y101" s="5"/>
      <c r="Z101" s="5"/>
      <c r="AA101" s="5"/>
      <c r="AB101" s="5" t="str">
        <f t="shared" si="3"/>
        <v>Atlas NavigatorSTS 12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</row>
    <row r="102" spans="1:70" s="4" customFormat="1" ht="13.15" hidden="1" customHeight="1">
      <c r="A102" s="329">
        <v>100</v>
      </c>
      <c r="B102" s="325" t="s">
        <v>7155</v>
      </c>
      <c r="C102" s="327">
        <v>40844</v>
      </c>
      <c r="D102" s="325" t="s">
        <v>7020</v>
      </c>
      <c r="E102" s="325" t="s">
        <v>50</v>
      </c>
      <c r="F102" s="325" t="s">
        <v>283</v>
      </c>
      <c r="G102" s="356"/>
      <c r="H102" s="328" t="s">
        <v>311</v>
      </c>
      <c r="I102" s="328" t="s">
        <v>19</v>
      </c>
      <c r="J102" s="327">
        <v>40864</v>
      </c>
      <c r="K102" s="3" t="s">
        <v>283</v>
      </c>
      <c r="L102" s="326">
        <v>1400</v>
      </c>
      <c r="M102" s="356">
        <v>100</v>
      </c>
      <c r="N102" s="423">
        <v>40875</v>
      </c>
      <c r="O102" s="356">
        <f t="shared" si="2"/>
        <v>1</v>
      </c>
      <c r="P102" s="433"/>
      <c r="T102" s="5"/>
      <c r="U102" s="5"/>
      <c r="V102" s="5"/>
      <c r="W102" s="5"/>
      <c r="X102" s="5"/>
      <c r="Y102" s="5"/>
      <c r="Z102" s="5"/>
      <c r="AA102" s="5"/>
      <c r="AB102" s="5" t="str">
        <f t="shared" si="3"/>
        <v>Phoenix Light32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</row>
    <row r="103" spans="1:70" s="4" customFormat="1" ht="13.15" hidden="1" customHeight="1">
      <c r="A103" s="329">
        <v>101</v>
      </c>
      <c r="B103" s="325" t="s">
        <v>7154</v>
      </c>
      <c r="C103" s="327">
        <v>40844</v>
      </c>
      <c r="D103" s="325" t="s">
        <v>296</v>
      </c>
      <c r="E103" s="325" t="s">
        <v>165</v>
      </c>
      <c r="F103" s="325" t="s">
        <v>283</v>
      </c>
      <c r="G103" s="356"/>
      <c r="H103" s="328" t="s">
        <v>1067</v>
      </c>
      <c r="I103" s="328" t="s">
        <v>7153</v>
      </c>
      <c r="J103" s="327">
        <v>40815</v>
      </c>
      <c r="K103" s="3" t="s">
        <v>283</v>
      </c>
      <c r="L103" s="326">
        <v>1400</v>
      </c>
      <c r="M103" s="356">
        <v>101</v>
      </c>
      <c r="N103" s="423">
        <v>40875</v>
      </c>
      <c r="O103" s="356">
        <f t="shared" si="2"/>
        <v>1</v>
      </c>
      <c r="P103" s="433"/>
      <c r="T103" s="5"/>
      <c r="U103" s="5"/>
      <c r="V103" s="5"/>
      <c r="W103" s="5"/>
      <c r="X103" s="5"/>
      <c r="Y103" s="5"/>
      <c r="Z103" s="5"/>
      <c r="AA103" s="5"/>
      <c r="AB103" s="5" t="str">
        <f t="shared" si="3"/>
        <v>Overseas Yellowstone45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</row>
    <row r="104" spans="1:70" s="4" customFormat="1" ht="13.15" hidden="1" customHeight="1">
      <c r="A104" s="329">
        <v>102</v>
      </c>
      <c r="B104" s="325" t="s">
        <v>7152</v>
      </c>
      <c r="C104" s="327">
        <v>40844</v>
      </c>
      <c r="D104" s="325" t="s">
        <v>301</v>
      </c>
      <c r="E104" s="325" t="s">
        <v>302</v>
      </c>
      <c r="F104" s="325" t="s">
        <v>283</v>
      </c>
      <c r="G104" s="356"/>
      <c r="H104" s="328" t="s">
        <v>1079</v>
      </c>
      <c r="I104" s="328" t="s">
        <v>282</v>
      </c>
      <c r="J104" s="327">
        <v>40823</v>
      </c>
      <c r="K104" s="3" t="s">
        <v>283</v>
      </c>
      <c r="L104" s="326">
        <v>1400</v>
      </c>
      <c r="M104" s="356">
        <v>102</v>
      </c>
      <c r="N104" s="423">
        <v>40875</v>
      </c>
      <c r="O104" s="356">
        <f t="shared" si="2"/>
        <v>1</v>
      </c>
      <c r="P104" s="433"/>
      <c r="T104" s="5"/>
      <c r="U104" s="5"/>
      <c r="V104" s="5"/>
      <c r="W104" s="5"/>
      <c r="X104" s="5"/>
      <c r="Y104" s="5"/>
      <c r="Z104" s="5"/>
      <c r="AA104" s="5"/>
      <c r="AB104" s="5" t="str">
        <f t="shared" si="3"/>
        <v>Nord strength70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</row>
    <row r="105" spans="1:70" s="4" customFormat="1" ht="13.15" hidden="1" customHeight="1">
      <c r="A105" s="329">
        <v>103</v>
      </c>
      <c r="B105" s="325" t="s">
        <v>7151</v>
      </c>
      <c r="C105" s="327">
        <v>40848</v>
      </c>
      <c r="D105" s="325" t="s">
        <v>278</v>
      </c>
      <c r="E105" s="325" t="s">
        <v>7150</v>
      </c>
      <c r="F105" s="325" t="s">
        <v>7146</v>
      </c>
      <c r="G105" s="356"/>
      <c r="H105" s="328" t="s">
        <v>22</v>
      </c>
      <c r="I105" s="328" t="s">
        <v>20</v>
      </c>
      <c r="J105" s="327">
        <v>40803</v>
      </c>
      <c r="K105" s="3" t="s">
        <v>23</v>
      </c>
      <c r="L105" s="326">
        <v>1200</v>
      </c>
      <c r="M105" s="356">
        <v>103</v>
      </c>
      <c r="N105" s="389">
        <v>40928</v>
      </c>
      <c r="O105" s="356">
        <f t="shared" si="2"/>
        <v>1</v>
      </c>
      <c r="P105" s="433" t="s">
        <v>6979</v>
      </c>
      <c r="T105" s="5"/>
      <c r="U105" s="5"/>
      <c r="V105" s="5"/>
      <c r="W105" s="5"/>
      <c r="X105" s="5"/>
      <c r="Y105" s="5"/>
      <c r="Z105" s="5"/>
      <c r="AA105" s="5"/>
      <c r="AB105" s="5" t="str">
        <f t="shared" si="3"/>
        <v>Genmar Revenge10-2011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</row>
    <row r="106" spans="1:70" s="4" customFormat="1" ht="13.15" hidden="1" customHeight="1">
      <c r="A106" s="329">
        <v>104</v>
      </c>
      <c r="B106" s="325" t="s">
        <v>7149</v>
      </c>
      <c r="C106" s="327">
        <v>40848</v>
      </c>
      <c r="D106" s="325" t="s">
        <v>7148</v>
      </c>
      <c r="E106" s="325" t="s">
        <v>7147</v>
      </c>
      <c r="F106" s="325" t="s">
        <v>7146</v>
      </c>
      <c r="G106" s="356"/>
      <c r="H106" s="328" t="s">
        <v>22</v>
      </c>
      <c r="I106" s="328" t="s">
        <v>7145</v>
      </c>
      <c r="J106" s="327">
        <v>40831</v>
      </c>
      <c r="K106" s="3" t="s">
        <v>23</v>
      </c>
      <c r="L106" s="326">
        <v>1200</v>
      </c>
      <c r="M106" s="356">
        <v>104</v>
      </c>
      <c r="N106" s="389">
        <v>41040</v>
      </c>
      <c r="O106" s="356">
        <f t="shared" si="2"/>
        <v>1</v>
      </c>
      <c r="P106" s="433"/>
      <c r="T106" s="5"/>
      <c r="U106" s="5"/>
      <c r="V106" s="5"/>
      <c r="W106" s="5"/>
      <c r="X106" s="5"/>
      <c r="Y106" s="5"/>
      <c r="Z106" s="5"/>
      <c r="AA106" s="5"/>
      <c r="AB106" s="5" t="str">
        <f t="shared" si="3"/>
        <v>Genmar St.Nikolas2011-07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</row>
    <row r="107" spans="1:70" s="4" customFormat="1" ht="13.15" hidden="1" customHeight="1">
      <c r="A107" s="329">
        <v>105</v>
      </c>
      <c r="B107" s="325" t="s">
        <v>7144</v>
      </c>
      <c r="C107" s="327">
        <v>40848</v>
      </c>
      <c r="D107" s="325" t="s">
        <v>39</v>
      </c>
      <c r="E107" s="329" t="s">
        <v>7143</v>
      </c>
      <c r="F107" s="325"/>
      <c r="G107" s="356"/>
      <c r="H107" s="328" t="s">
        <v>7142</v>
      </c>
      <c r="I107" s="328" t="s">
        <v>7141</v>
      </c>
      <c r="J107" s="327">
        <v>40792</v>
      </c>
      <c r="K107" s="3" t="s">
        <v>28</v>
      </c>
      <c r="L107" s="326">
        <v>1200</v>
      </c>
      <c r="M107" s="356">
        <v>105</v>
      </c>
      <c r="N107" s="423">
        <v>40862</v>
      </c>
      <c r="O107" s="356">
        <f t="shared" si="2"/>
        <v>1</v>
      </c>
      <c r="P107" s="433"/>
      <c r="T107" s="5"/>
      <c r="U107" s="5"/>
      <c r="V107" s="5"/>
      <c r="W107" s="5"/>
      <c r="X107" s="5"/>
      <c r="Y107" s="5"/>
      <c r="Z107" s="5"/>
      <c r="AA107" s="5"/>
      <c r="AB107" s="5" t="str">
        <f t="shared" si="3"/>
        <v>Navig 8 Loucas47-1511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</row>
    <row r="108" spans="1:70" s="4" customFormat="1" ht="13.15" hidden="1" customHeight="1">
      <c r="A108" s="329">
        <v>106</v>
      </c>
      <c r="B108" s="325" t="s">
        <v>7140</v>
      </c>
      <c r="C108" s="327">
        <v>40848</v>
      </c>
      <c r="D108" s="325" t="s">
        <v>314</v>
      </c>
      <c r="E108" s="329" t="s">
        <v>196</v>
      </c>
      <c r="F108" s="325" t="s">
        <v>28</v>
      </c>
      <c r="G108" s="356"/>
      <c r="H108" s="328" t="s">
        <v>7139</v>
      </c>
      <c r="I108" s="328" t="s">
        <v>20</v>
      </c>
      <c r="J108" s="327">
        <v>40840</v>
      </c>
      <c r="K108" s="3" t="s">
        <v>28</v>
      </c>
      <c r="L108" s="326">
        <v>1200</v>
      </c>
      <c r="M108" s="356">
        <v>106</v>
      </c>
      <c r="N108" s="423">
        <v>40863</v>
      </c>
      <c r="O108" s="356">
        <f t="shared" si="2"/>
        <v>1</v>
      </c>
      <c r="P108" s="433"/>
      <c r="T108" s="5"/>
      <c r="U108" s="5"/>
      <c r="V108" s="5"/>
      <c r="W108" s="5"/>
      <c r="X108" s="5"/>
      <c r="Y108" s="5"/>
      <c r="Z108" s="5"/>
      <c r="AA108" s="5"/>
      <c r="AB108" s="5" t="str">
        <f t="shared" si="3"/>
        <v>Zaliv Vostok29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</row>
    <row r="109" spans="1:70" s="4" customFormat="1" ht="13.15" hidden="1" customHeight="1">
      <c r="A109" s="329">
        <v>107</v>
      </c>
      <c r="B109" s="325" t="s">
        <v>7138</v>
      </c>
      <c r="C109" s="327">
        <v>40849</v>
      </c>
      <c r="D109" s="325" t="s">
        <v>284</v>
      </c>
      <c r="E109" s="325" t="s">
        <v>285</v>
      </c>
      <c r="F109" s="325" t="s">
        <v>7137</v>
      </c>
      <c r="G109" s="356"/>
      <c r="H109" s="328" t="s">
        <v>7136</v>
      </c>
      <c r="I109" s="328" t="s">
        <v>287</v>
      </c>
      <c r="J109" s="327">
        <v>40813</v>
      </c>
      <c r="K109" s="3" t="s">
        <v>43</v>
      </c>
      <c r="L109" s="326">
        <v>1400</v>
      </c>
      <c r="M109" s="356">
        <v>107</v>
      </c>
      <c r="N109" s="423">
        <v>40879</v>
      </c>
      <c r="O109" s="356">
        <f t="shared" si="2"/>
        <v>1</v>
      </c>
      <c r="P109" s="433"/>
      <c r="T109" s="5"/>
      <c r="U109" s="5"/>
      <c r="V109" s="5"/>
      <c r="W109" s="5"/>
      <c r="X109" s="5"/>
      <c r="Y109" s="5"/>
      <c r="Z109" s="5"/>
      <c r="AA109" s="5"/>
      <c r="AB109" s="5" t="str">
        <f t="shared" si="3"/>
        <v>CPO sweden4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</row>
    <row r="110" spans="1:70" s="4" customFormat="1" ht="13.15" hidden="1" customHeight="1">
      <c r="A110" s="329">
        <v>108</v>
      </c>
      <c r="B110" s="325" t="s">
        <v>7135</v>
      </c>
      <c r="C110" s="327">
        <v>40849</v>
      </c>
      <c r="D110" s="325" t="s">
        <v>7134</v>
      </c>
      <c r="E110" s="325" t="s">
        <v>83</v>
      </c>
      <c r="F110" s="325" t="s">
        <v>7085</v>
      </c>
      <c r="G110" s="356"/>
      <c r="H110" s="328" t="s">
        <v>6930</v>
      </c>
      <c r="I110" s="328" t="s">
        <v>127</v>
      </c>
      <c r="J110" s="327">
        <v>40841</v>
      </c>
      <c r="K110" s="3" t="s">
        <v>60</v>
      </c>
      <c r="L110" s="326">
        <v>700</v>
      </c>
      <c r="M110" s="356">
        <v>108</v>
      </c>
      <c r="N110" s="423">
        <v>40897</v>
      </c>
      <c r="O110" s="356">
        <f t="shared" si="2"/>
        <v>1</v>
      </c>
      <c r="P110" s="433"/>
      <c r="T110" s="5"/>
      <c r="U110" s="5"/>
      <c r="V110" s="5"/>
      <c r="W110" s="5"/>
      <c r="X110" s="5"/>
      <c r="Y110" s="5"/>
      <c r="Z110" s="5"/>
      <c r="AA110" s="5"/>
      <c r="AB110" s="5" t="str">
        <f t="shared" si="3"/>
        <v>Trident Star(TK)001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</row>
    <row r="111" spans="1:70" s="4" customFormat="1" ht="13.15" hidden="1" customHeight="1">
      <c r="A111" s="329">
        <v>109</v>
      </c>
      <c r="B111" s="325" t="s">
        <v>7133</v>
      </c>
      <c r="C111" s="327">
        <v>40849</v>
      </c>
      <c r="D111" s="325" t="s">
        <v>7132</v>
      </c>
      <c r="E111" s="325" t="s">
        <v>7131</v>
      </c>
      <c r="F111" s="325" t="s">
        <v>7085</v>
      </c>
      <c r="G111" s="356"/>
      <c r="H111" s="328" t="s">
        <v>7130</v>
      </c>
      <c r="I111" s="328" t="s">
        <v>7129</v>
      </c>
      <c r="J111" s="327">
        <v>41239</v>
      </c>
      <c r="K111" s="3" t="s">
        <v>60</v>
      </c>
      <c r="L111" s="326">
        <v>700</v>
      </c>
      <c r="M111" s="356">
        <v>109</v>
      </c>
      <c r="N111" s="423">
        <v>40897</v>
      </c>
      <c r="O111" s="356">
        <f t="shared" si="2"/>
        <v>1</v>
      </c>
      <c r="P111" s="433"/>
      <c r="T111" s="5"/>
      <c r="U111" s="5"/>
      <c r="V111" s="5"/>
      <c r="W111" s="5"/>
      <c r="X111" s="5"/>
      <c r="Y111" s="5"/>
      <c r="Z111" s="5"/>
      <c r="AA111" s="5"/>
      <c r="AB111" s="5" t="str">
        <f t="shared" si="3"/>
        <v>MT Star Lady003_02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</row>
    <row r="112" spans="1:70" s="4" customFormat="1" ht="13.15" hidden="1" customHeight="1">
      <c r="A112" s="329">
        <v>110</v>
      </c>
      <c r="B112" s="325" t="s">
        <v>7128</v>
      </c>
      <c r="C112" s="327">
        <v>40849</v>
      </c>
      <c r="D112" s="325" t="s">
        <v>6895</v>
      </c>
      <c r="E112" s="325" t="s">
        <v>6625</v>
      </c>
      <c r="F112" s="325"/>
      <c r="G112" s="356"/>
      <c r="H112" s="328" t="s">
        <v>6135</v>
      </c>
      <c r="I112" s="328" t="s">
        <v>20</v>
      </c>
      <c r="J112" s="327">
        <v>40829</v>
      </c>
      <c r="K112" s="3" t="s">
        <v>60</v>
      </c>
      <c r="L112" s="326">
        <v>700</v>
      </c>
      <c r="M112" s="356">
        <v>110</v>
      </c>
      <c r="N112" s="423">
        <v>40897</v>
      </c>
      <c r="O112" s="356">
        <f t="shared" si="2"/>
        <v>1</v>
      </c>
      <c r="P112" s="433"/>
      <c r="T112" s="5"/>
      <c r="U112" s="5"/>
      <c r="V112" s="5"/>
      <c r="W112" s="5"/>
      <c r="X112" s="5"/>
      <c r="Y112" s="5"/>
      <c r="Z112" s="5"/>
      <c r="AA112" s="5"/>
      <c r="AB112" s="5" t="str">
        <f t="shared" si="3"/>
        <v>Poul Spirit251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</row>
    <row r="113" spans="1:70" s="4" customFormat="1" ht="13.15" hidden="1" customHeight="1">
      <c r="A113" s="329">
        <v>111</v>
      </c>
      <c r="B113" s="325" t="s">
        <v>7127</v>
      </c>
      <c r="C113" s="327">
        <v>40849</v>
      </c>
      <c r="D113" s="325" t="s">
        <v>6125</v>
      </c>
      <c r="E113" s="325" t="s">
        <v>7126</v>
      </c>
      <c r="F113" s="325"/>
      <c r="G113" s="356"/>
      <c r="H113" s="328" t="s">
        <v>5836</v>
      </c>
      <c r="I113" s="328" t="s">
        <v>20</v>
      </c>
      <c r="J113" s="327">
        <v>40841</v>
      </c>
      <c r="K113" s="3" t="s">
        <v>60</v>
      </c>
      <c r="L113" s="326">
        <v>700</v>
      </c>
      <c r="M113" s="356">
        <v>111</v>
      </c>
      <c r="N113" s="423">
        <v>40897</v>
      </c>
      <c r="O113" s="356">
        <f t="shared" si="2"/>
        <v>1</v>
      </c>
      <c r="P113" s="433"/>
      <c r="T113" s="5"/>
      <c r="U113" s="5"/>
      <c r="V113" s="5"/>
      <c r="W113" s="5"/>
      <c r="X113" s="5"/>
      <c r="Y113" s="5"/>
      <c r="Z113" s="5"/>
      <c r="AA113" s="5"/>
      <c r="AB113" s="5" t="str">
        <f t="shared" si="3"/>
        <v>Valdarno004/11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</row>
    <row r="114" spans="1:70" s="4" customFormat="1" ht="13.15" hidden="1" customHeight="1">
      <c r="A114" s="329">
        <v>112</v>
      </c>
      <c r="B114" s="325" t="s">
        <v>7125</v>
      </c>
      <c r="C114" s="327">
        <v>40849</v>
      </c>
      <c r="D114" s="325" t="s">
        <v>34</v>
      </c>
      <c r="E114" s="325" t="s">
        <v>95</v>
      </c>
      <c r="F114" s="325"/>
      <c r="G114" s="356"/>
      <c r="H114" s="328" t="s">
        <v>63</v>
      </c>
      <c r="I114" s="328" t="s">
        <v>4505</v>
      </c>
      <c r="J114" s="327">
        <v>40833</v>
      </c>
      <c r="K114" s="3" t="s">
        <v>60</v>
      </c>
      <c r="L114" s="326">
        <v>700</v>
      </c>
      <c r="M114" s="356">
        <v>112</v>
      </c>
      <c r="N114" s="423">
        <v>40897</v>
      </c>
      <c r="O114" s="356">
        <f t="shared" si="2"/>
        <v>1</v>
      </c>
      <c r="P114" s="433"/>
      <c r="T114" s="5"/>
      <c r="U114" s="5"/>
      <c r="V114" s="5"/>
      <c r="W114" s="5"/>
      <c r="X114" s="5"/>
      <c r="Y114" s="5"/>
      <c r="Z114" s="5"/>
      <c r="AA114" s="5"/>
      <c r="AB114" s="5" t="str">
        <f t="shared" si="3"/>
        <v>Sea Hope003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</row>
    <row r="115" spans="1:70" s="4" customFormat="1" ht="13.15" hidden="1" customHeight="1">
      <c r="A115" s="329">
        <v>113</v>
      </c>
      <c r="B115" s="325" t="s">
        <v>7124</v>
      </c>
      <c r="C115" s="327">
        <v>40849</v>
      </c>
      <c r="D115" s="325" t="s">
        <v>70</v>
      </c>
      <c r="E115" s="325" t="s">
        <v>313</v>
      </c>
      <c r="F115" s="325"/>
      <c r="G115" s="356"/>
      <c r="H115" s="328" t="s">
        <v>63</v>
      </c>
      <c r="I115" s="328" t="s">
        <v>20</v>
      </c>
      <c r="J115" s="327">
        <v>40836</v>
      </c>
      <c r="K115" s="3" t="s">
        <v>60</v>
      </c>
      <c r="L115" s="326">
        <v>700</v>
      </c>
      <c r="M115" s="356">
        <v>113</v>
      </c>
      <c r="N115" s="423">
        <v>40897</v>
      </c>
      <c r="O115" s="356">
        <f t="shared" si="2"/>
        <v>1</v>
      </c>
      <c r="P115" s="433"/>
      <c r="T115" s="5"/>
      <c r="U115" s="5"/>
      <c r="V115" s="5"/>
      <c r="W115" s="5"/>
      <c r="X115" s="5"/>
      <c r="Y115" s="5"/>
      <c r="Z115" s="5"/>
      <c r="AA115" s="5"/>
      <c r="AB115" s="5" t="str">
        <f t="shared" si="3"/>
        <v>Bahamas150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</row>
    <row r="116" spans="1:70" s="4" customFormat="1" ht="13.15" hidden="1" customHeight="1">
      <c r="A116" s="329">
        <v>114</v>
      </c>
      <c r="B116" s="325" t="s">
        <v>7123</v>
      </c>
      <c r="C116" s="327">
        <v>40849</v>
      </c>
      <c r="D116" s="325" t="s">
        <v>7122</v>
      </c>
      <c r="E116" s="325" t="s">
        <v>196</v>
      </c>
      <c r="F116" s="325"/>
      <c r="G116" s="356"/>
      <c r="H116" s="328" t="s">
        <v>6638</v>
      </c>
      <c r="I116" s="328" t="s">
        <v>4234</v>
      </c>
      <c r="J116" s="327">
        <v>40851</v>
      </c>
      <c r="K116" s="3" t="s">
        <v>60</v>
      </c>
      <c r="L116" s="326">
        <v>700</v>
      </c>
      <c r="M116" s="356">
        <v>114</v>
      </c>
      <c r="N116" s="423">
        <v>40897</v>
      </c>
      <c r="O116" s="356">
        <f t="shared" si="2"/>
        <v>1</v>
      </c>
      <c r="P116" s="433"/>
      <c r="T116" s="5"/>
      <c r="U116" s="5"/>
      <c r="V116" s="5"/>
      <c r="W116" s="5"/>
      <c r="X116" s="5"/>
      <c r="Y116" s="5"/>
      <c r="Z116" s="5"/>
      <c r="AA116" s="5"/>
      <c r="AB116" s="5" t="str">
        <f t="shared" si="3"/>
        <v>Mare Itallicum29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</row>
    <row r="117" spans="1:70" s="4" customFormat="1" ht="13.15" hidden="1" customHeight="1">
      <c r="A117" s="329">
        <v>115</v>
      </c>
      <c r="B117" s="325" t="s">
        <v>7121</v>
      </c>
      <c r="C117" s="327">
        <v>40849</v>
      </c>
      <c r="D117" s="325" t="s">
        <v>317</v>
      </c>
      <c r="E117" s="325" t="s">
        <v>91</v>
      </c>
      <c r="F117" s="325"/>
      <c r="G117" s="325"/>
      <c r="H117" s="328" t="s">
        <v>7120</v>
      </c>
      <c r="I117" s="328" t="s">
        <v>319</v>
      </c>
      <c r="J117" s="327">
        <v>40850</v>
      </c>
      <c r="K117" s="3" t="s">
        <v>7119</v>
      </c>
      <c r="L117" s="326">
        <v>500</v>
      </c>
      <c r="M117" s="325">
        <v>115</v>
      </c>
      <c r="N117" s="3">
        <v>41050</v>
      </c>
      <c r="O117" s="356">
        <f t="shared" si="2"/>
        <v>1</v>
      </c>
      <c r="P117" s="433" t="s">
        <v>7118</v>
      </c>
      <c r="T117" s="5"/>
      <c r="U117" s="5"/>
      <c r="V117" s="5"/>
      <c r="W117" s="5"/>
      <c r="X117" s="5"/>
      <c r="Y117" s="5"/>
      <c r="Z117" s="5"/>
      <c r="AA117" s="5"/>
      <c r="AB117" s="5" t="str">
        <f t="shared" si="3"/>
        <v>Aqualiberty002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</row>
    <row r="118" spans="1:70" s="4" customFormat="1" ht="13.15" hidden="1" customHeight="1">
      <c r="A118" s="329">
        <v>116</v>
      </c>
      <c r="B118" s="325" t="s">
        <v>7117</v>
      </c>
      <c r="C118" s="327">
        <v>40849</v>
      </c>
      <c r="D118" s="325" t="s">
        <v>34</v>
      </c>
      <c r="E118" s="325" t="s">
        <v>194</v>
      </c>
      <c r="F118" s="325"/>
      <c r="G118" s="356"/>
      <c r="H118" s="328" t="s">
        <v>63</v>
      </c>
      <c r="I118" s="328" t="s">
        <v>215</v>
      </c>
      <c r="J118" s="327">
        <v>40851</v>
      </c>
      <c r="K118" s="3" t="s">
        <v>60</v>
      </c>
      <c r="L118" s="326">
        <v>700</v>
      </c>
      <c r="M118" s="356">
        <v>116</v>
      </c>
      <c r="N118" s="423">
        <v>40897</v>
      </c>
      <c r="O118" s="356">
        <f t="shared" si="2"/>
        <v>1</v>
      </c>
      <c r="P118" s="433"/>
      <c r="T118" s="5"/>
      <c r="U118" s="5"/>
      <c r="V118" s="5"/>
      <c r="W118" s="5"/>
      <c r="X118" s="5"/>
      <c r="Y118" s="5"/>
      <c r="Z118" s="5"/>
      <c r="AA118" s="5"/>
      <c r="AB118" s="5" t="str">
        <f t="shared" si="3"/>
        <v>Sea Hope004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</row>
    <row r="119" spans="1:70" s="4" customFormat="1" ht="13.15" hidden="1" customHeight="1">
      <c r="A119" s="329">
        <v>117</v>
      </c>
      <c r="B119" s="325" t="s">
        <v>7116</v>
      </c>
      <c r="C119" s="327">
        <v>40849</v>
      </c>
      <c r="D119" s="325" t="s">
        <v>7077</v>
      </c>
      <c r="E119" s="325" t="s">
        <v>132</v>
      </c>
      <c r="F119" s="325"/>
      <c r="G119" s="356"/>
      <c r="H119" s="328" t="s">
        <v>6930</v>
      </c>
      <c r="I119" s="328" t="s">
        <v>88</v>
      </c>
      <c r="J119" s="327">
        <v>40844</v>
      </c>
      <c r="K119" s="3" t="s">
        <v>60</v>
      </c>
      <c r="L119" s="326">
        <v>700</v>
      </c>
      <c r="M119" s="356">
        <v>117</v>
      </c>
      <c r="N119" s="423">
        <v>40897</v>
      </c>
      <c r="O119" s="356">
        <f t="shared" si="2"/>
        <v>1</v>
      </c>
      <c r="P119" s="433"/>
      <c r="T119" s="5"/>
      <c r="U119" s="5"/>
      <c r="V119" s="5"/>
      <c r="W119" s="5"/>
      <c r="X119" s="5"/>
      <c r="Y119" s="5"/>
      <c r="Z119" s="5"/>
      <c r="AA119" s="5"/>
      <c r="AB119" s="5" t="str">
        <f t="shared" si="3"/>
        <v>Poul Spirit(TK)252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</row>
    <row r="120" spans="1:70" s="4" customFormat="1" ht="13.15" hidden="1" customHeight="1">
      <c r="A120" s="329">
        <v>118</v>
      </c>
      <c r="B120" s="325" t="s">
        <v>7115</v>
      </c>
      <c r="C120" s="327">
        <v>40849</v>
      </c>
      <c r="D120" s="325" t="s">
        <v>70</v>
      </c>
      <c r="E120" s="325" t="s">
        <v>7114</v>
      </c>
      <c r="F120" s="325"/>
      <c r="G120" s="356"/>
      <c r="H120" s="328" t="s">
        <v>7113</v>
      </c>
      <c r="I120" s="328" t="s">
        <v>7112</v>
      </c>
      <c r="J120" s="327">
        <v>40850</v>
      </c>
      <c r="K120" s="3" t="s">
        <v>60</v>
      </c>
      <c r="L120" s="326">
        <v>700</v>
      </c>
      <c r="M120" s="356">
        <v>118</v>
      </c>
      <c r="N120" s="423">
        <v>40897</v>
      </c>
      <c r="O120" s="356">
        <f t="shared" si="2"/>
        <v>1</v>
      </c>
      <c r="P120" s="433"/>
      <c r="T120" s="5"/>
      <c r="U120" s="5"/>
      <c r="V120" s="5"/>
      <c r="W120" s="5"/>
      <c r="X120" s="5"/>
      <c r="Y120" s="5"/>
      <c r="Z120" s="5"/>
      <c r="AA120" s="5"/>
      <c r="AB120" s="5" t="str">
        <f t="shared" si="3"/>
        <v>Bahamas151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</row>
    <row r="121" spans="1:70" s="4" customFormat="1" ht="13.15" hidden="1" customHeight="1">
      <c r="A121" s="329">
        <v>119</v>
      </c>
      <c r="B121" s="325" t="s">
        <v>7111</v>
      </c>
      <c r="C121" s="327">
        <v>40849</v>
      </c>
      <c r="D121" s="325" t="s">
        <v>7110</v>
      </c>
      <c r="E121" s="325" t="s">
        <v>7109</v>
      </c>
      <c r="F121" s="325"/>
      <c r="G121" s="356"/>
      <c r="H121" s="328" t="s">
        <v>7108</v>
      </c>
      <c r="I121" s="328" t="s">
        <v>6679</v>
      </c>
      <c r="J121" s="327">
        <v>40854</v>
      </c>
      <c r="K121" s="3" t="s">
        <v>60</v>
      </c>
      <c r="L121" s="326">
        <v>700</v>
      </c>
      <c r="M121" s="356">
        <v>119</v>
      </c>
      <c r="N121" s="423">
        <v>40897</v>
      </c>
      <c r="O121" s="356">
        <f t="shared" si="2"/>
        <v>1</v>
      </c>
      <c r="P121" s="433"/>
      <c r="T121" s="5"/>
      <c r="U121" s="5"/>
      <c r="V121" s="5"/>
      <c r="W121" s="5"/>
      <c r="X121" s="5"/>
      <c r="Y121" s="5"/>
      <c r="Z121" s="5"/>
      <c r="AA121" s="5"/>
      <c r="AB121" s="5" t="str">
        <f t="shared" si="3"/>
        <v>Torben243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</row>
    <row r="122" spans="1:70" s="4" customFormat="1" ht="13.15" hidden="1" customHeight="1">
      <c r="A122" s="329">
        <v>120</v>
      </c>
      <c r="B122" s="325" t="s">
        <v>7107</v>
      </c>
      <c r="C122" s="327">
        <v>40849</v>
      </c>
      <c r="D122" s="325" t="s">
        <v>5599</v>
      </c>
      <c r="E122" s="325" t="s">
        <v>6430</v>
      </c>
      <c r="F122" s="325" t="s">
        <v>7085</v>
      </c>
      <c r="G122" s="356"/>
      <c r="H122" s="328" t="s">
        <v>63</v>
      </c>
      <c r="I122" s="328" t="s">
        <v>5655</v>
      </c>
      <c r="J122" s="327">
        <v>40839</v>
      </c>
      <c r="K122" s="3" t="s">
        <v>60</v>
      </c>
      <c r="L122" s="326">
        <v>700</v>
      </c>
      <c r="M122" s="356">
        <v>120</v>
      </c>
      <c r="N122" s="422">
        <v>40871</v>
      </c>
      <c r="O122" s="356">
        <f t="shared" si="2"/>
        <v>1</v>
      </c>
      <c r="P122" s="433"/>
      <c r="T122" s="5"/>
      <c r="U122" s="5"/>
      <c r="V122" s="5"/>
      <c r="W122" s="5"/>
      <c r="X122" s="5"/>
      <c r="Y122" s="5"/>
      <c r="Z122" s="5"/>
      <c r="AA122" s="5"/>
      <c r="AB122" s="5" t="str">
        <f t="shared" si="3"/>
        <v>Kiowa Spirit254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</row>
    <row r="123" spans="1:70" s="4" customFormat="1" ht="13.15" hidden="1" customHeight="1">
      <c r="A123" s="329">
        <v>121</v>
      </c>
      <c r="B123" s="325" t="s">
        <v>7106</v>
      </c>
      <c r="C123" s="327">
        <v>40849</v>
      </c>
      <c r="D123" s="325" t="s">
        <v>7105</v>
      </c>
      <c r="E123" s="325" t="s">
        <v>7104</v>
      </c>
      <c r="F123" s="325"/>
      <c r="G123" s="356"/>
      <c r="H123" s="328" t="s">
        <v>75</v>
      </c>
      <c r="I123" s="328" t="s">
        <v>312</v>
      </c>
      <c r="J123" s="327">
        <v>40842</v>
      </c>
      <c r="K123" s="3" t="s">
        <v>60</v>
      </c>
      <c r="L123" s="326">
        <v>700</v>
      </c>
      <c r="M123" s="356">
        <v>121</v>
      </c>
      <c r="N123" s="422">
        <v>40871</v>
      </c>
      <c r="O123" s="356">
        <f t="shared" si="2"/>
        <v>1</v>
      </c>
      <c r="P123" s="433"/>
      <c r="T123" s="5"/>
      <c r="U123" s="5"/>
      <c r="V123" s="5"/>
      <c r="W123" s="5"/>
      <c r="X123" s="5"/>
      <c r="Y123" s="5"/>
      <c r="Z123" s="5"/>
      <c r="AA123" s="5"/>
      <c r="AB123" s="5" t="str">
        <f t="shared" si="3"/>
        <v>MT ValbrentaBRE 14-2011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</row>
    <row r="124" spans="1:70" s="4" customFormat="1" ht="13.15" hidden="1" customHeight="1">
      <c r="A124" s="329">
        <v>122</v>
      </c>
      <c r="B124" s="325" t="s">
        <v>7103</v>
      </c>
      <c r="C124" s="327">
        <v>40850</v>
      </c>
      <c r="D124" s="325" t="s">
        <v>6761</v>
      </c>
      <c r="E124" s="325"/>
      <c r="F124" s="325"/>
      <c r="G124" s="356"/>
      <c r="H124" s="328" t="s">
        <v>6562</v>
      </c>
      <c r="I124" s="328"/>
      <c r="J124" s="327"/>
      <c r="K124" s="3" t="s">
        <v>3598</v>
      </c>
      <c r="L124" s="326">
        <v>12127</v>
      </c>
      <c r="M124" s="356">
        <v>122</v>
      </c>
      <c r="N124" s="423">
        <v>40864</v>
      </c>
      <c r="O124" s="356">
        <f t="shared" si="2"/>
        <v>1</v>
      </c>
      <c r="P124" s="433"/>
      <c r="T124" s="5"/>
      <c r="U124" s="5"/>
      <c r="V124" s="5"/>
      <c r="W124" s="5"/>
      <c r="X124" s="5"/>
      <c r="Y124" s="5"/>
      <c r="Z124" s="5"/>
      <c r="AA124" s="5"/>
      <c r="AB124" s="5" t="str">
        <f t="shared" si="3"/>
        <v>NS 5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</row>
    <row r="125" spans="1:70" s="4" customFormat="1" ht="13.15" hidden="1" customHeight="1">
      <c r="A125" s="329">
        <v>123</v>
      </c>
      <c r="B125" s="325" t="s">
        <v>7102</v>
      </c>
      <c r="C125" s="327">
        <v>40855</v>
      </c>
      <c r="D125" s="325" t="s">
        <v>6761</v>
      </c>
      <c r="E125" s="325"/>
      <c r="F125" s="325"/>
      <c r="G125" s="356"/>
      <c r="H125" s="328" t="s">
        <v>6562</v>
      </c>
      <c r="I125" s="328"/>
      <c r="J125" s="327"/>
      <c r="K125" s="3" t="s">
        <v>3595</v>
      </c>
      <c r="L125" s="326">
        <v>1246</v>
      </c>
      <c r="M125" s="356">
        <v>123</v>
      </c>
      <c r="N125" s="423">
        <v>40864</v>
      </c>
      <c r="O125" s="356">
        <f t="shared" si="2"/>
        <v>1</v>
      </c>
      <c r="P125" s="433"/>
      <c r="T125" s="5"/>
      <c r="U125" s="5"/>
      <c r="V125" s="5"/>
      <c r="W125" s="5"/>
      <c r="X125" s="5"/>
      <c r="Y125" s="5"/>
      <c r="Z125" s="5"/>
      <c r="AA125" s="5"/>
      <c r="AB125" s="5" t="str">
        <f t="shared" si="3"/>
        <v>NS 5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</row>
    <row r="126" spans="1:70" s="4" customFormat="1" ht="13.15" hidden="1" customHeight="1">
      <c r="A126" s="329">
        <v>124</v>
      </c>
      <c r="B126" s="325" t="s">
        <v>7101</v>
      </c>
      <c r="C126" s="327">
        <v>40868</v>
      </c>
      <c r="D126" s="325" t="s">
        <v>294</v>
      </c>
      <c r="E126" s="325" t="s">
        <v>7100</v>
      </c>
      <c r="F126" s="325"/>
      <c r="G126" s="356"/>
      <c r="H126" s="328"/>
      <c r="I126" s="328" t="s">
        <v>261</v>
      </c>
      <c r="J126" s="327">
        <v>40833</v>
      </c>
      <c r="K126" s="3" t="s">
        <v>300</v>
      </c>
      <c r="L126" s="326">
        <v>1400</v>
      </c>
      <c r="M126" s="356">
        <v>124</v>
      </c>
      <c r="N126" s="423">
        <v>41017</v>
      </c>
      <c r="O126" s="356">
        <f t="shared" si="2"/>
        <v>1</v>
      </c>
      <c r="P126" s="433"/>
      <c r="T126" s="5"/>
      <c r="U126" s="5"/>
      <c r="V126" s="5"/>
      <c r="W126" s="5"/>
      <c r="X126" s="5"/>
      <c r="Y126" s="5"/>
      <c r="Z126" s="5"/>
      <c r="AA126" s="5"/>
      <c r="AB126" s="5" t="str">
        <f t="shared" si="3"/>
        <v>FR8 Pride46 L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</row>
    <row r="127" spans="1:70" s="4" customFormat="1" ht="13.15" hidden="1" customHeight="1">
      <c r="A127" s="329">
        <v>125</v>
      </c>
      <c r="B127" s="325" t="s">
        <v>7099</v>
      </c>
      <c r="C127" s="327">
        <v>40868</v>
      </c>
      <c r="D127" s="325" t="s">
        <v>7098</v>
      </c>
      <c r="E127" s="325" t="s">
        <v>7097</v>
      </c>
      <c r="F127" s="325" t="s">
        <v>300</v>
      </c>
      <c r="G127" s="356"/>
      <c r="H127" s="328" t="s">
        <v>7096</v>
      </c>
      <c r="I127" s="328" t="s">
        <v>7095</v>
      </c>
      <c r="J127" s="327">
        <v>40821</v>
      </c>
      <c r="K127" s="3" t="s">
        <v>300</v>
      </c>
      <c r="L127" s="326">
        <v>1400</v>
      </c>
      <c r="M127" s="356">
        <v>125</v>
      </c>
      <c r="N127" s="423">
        <v>41017</v>
      </c>
      <c r="O127" s="356">
        <f t="shared" si="2"/>
        <v>1</v>
      </c>
      <c r="P127" s="433"/>
      <c r="T127" s="5"/>
      <c r="U127" s="5"/>
      <c r="V127" s="5"/>
      <c r="W127" s="5"/>
      <c r="X127" s="5"/>
      <c r="Y127" s="5"/>
      <c r="Z127" s="5"/>
      <c r="AA127" s="5"/>
      <c r="AB127" s="5" t="str">
        <f t="shared" si="3"/>
        <v>Kasper SchultzKASH006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</row>
    <row r="128" spans="1:70" s="4" customFormat="1" ht="13.15" hidden="1" customHeight="1">
      <c r="A128" s="329">
        <v>126</v>
      </c>
      <c r="B128" s="325" t="s">
        <v>7094</v>
      </c>
      <c r="C128" s="327">
        <v>40868</v>
      </c>
      <c r="D128" s="325" t="s">
        <v>303</v>
      </c>
      <c r="E128" s="325"/>
      <c r="F128" s="325"/>
      <c r="G128" s="356"/>
      <c r="H128" s="328" t="s">
        <v>7093</v>
      </c>
      <c r="I128" s="328" t="s">
        <v>304</v>
      </c>
      <c r="J128" s="327">
        <v>40831</v>
      </c>
      <c r="K128" s="3" t="s">
        <v>300</v>
      </c>
      <c r="L128" s="326">
        <v>1400</v>
      </c>
      <c r="M128" s="356">
        <v>126</v>
      </c>
      <c r="N128" s="423">
        <v>41017</v>
      </c>
      <c r="O128" s="356">
        <f t="shared" si="2"/>
        <v>1</v>
      </c>
      <c r="P128" s="433"/>
      <c r="T128" s="5"/>
      <c r="U128" s="5"/>
      <c r="V128" s="5"/>
      <c r="W128" s="5"/>
      <c r="X128" s="5"/>
      <c r="Y128" s="5"/>
      <c r="Z128" s="5"/>
      <c r="AA128" s="5"/>
      <c r="AB128" s="5" t="str">
        <f t="shared" si="3"/>
        <v>MT Despina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</row>
    <row r="129" spans="1:70" s="4" customFormat="1" ht="13.15" hidden="1" customHeight="1">
      <c r="A129" s="329">
        <v>127</v>
      </c>
      <c r="B129" s="325" t="s">
        <v>7092</v>
      </c>
      <c r="C129" s="327">
        <v>40868</v>
      </c>
      <c r="D129" s="325" t="s">
        <v>316</v>
      </c>
      <c r="E129" s="325" t="s">
        <v>7091</v>
      </c>
      <c r="F129" s="325"/>
      <c r="G129" s="356"/>
      <c r="H129" s="328"/>
      <c r="I129" s="328" t="s">
        <v>7090</v>
      </c>
      <c r="J129" s="327">
        <v>40857</v>
      </c>
      <c r="K129" s="3" t="s">
        <v>300</v>
      </c>
      <c r="L129" s="326">
        <v>1400</v>
      </c>
      <c r="M129" s="356">
        <v>127</v>
      </c>
      <c r="N129" s="423">
        <v>41017</v>
      </c>
      <c r="O129" s="356">
        <f t="shared" si="2"/>
        <v>1</v>
      </c>
      <c r="P129" s="433"/>
      <c r="T129" s="5"/>
      <c r="U129" s="5"/>
      <c r="V129" s="5"/>
      <c r="W129" s="5"/>
      <c r="X129" s="5"/>
      <c r="Y129" s="5"/>
      <c r="Z129" s="5"/>
      <c r="AA129" s="5"/>
      <c r="AB129" s="5" t="str">
        <f t="shared" si="3"/>
        <v>Sanko Venture062-L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</row>
    <row r="130" spans="1:70" s="4" customFormat="1" ht="13.15" hidden="1" customHeight="1">
      <c r="A130" s="329">
        <v>128</v>
      </c>
      <c r="B130" s="325" t="s">
        <v>7089</v>
      </c>
      <c r="C130" s="327">
        <v>40868</v>
      </c>
      <c r="D130" s="325" t="s">
        <v>308</v>
      </c>
      <c r="E130" s="325">
        <v>52</v>
      </c>
      <c r="F130" s="325" t="s">
        <v>300</v>
      </c>
      <c r="G130" s="356"/>
      <c r="H130" s="328" t="s">
        <v>309</v>
      </c>
      <c r="I130" s="328" t="s">
        <v>310</v>
      </c>
      <c r="J130" s="327">
        <v>40842</v>
      </c>
      <c r="K130" s="3" t="s">
        <v>300</v>
      </c>
      <c r="L130" s="326">
        <v>1400</v>
      </c>
      <c r="M130" s="356">
        <v>128</v>
      </c>
      <c r="N130" s="430" t="s">
        <v>27</v>
      </c>
      <c r="O130" s="356">
        <f t="shared" ref="O130:O193" si="4">IF(TRIM(N130)="",0,1)</f>
        <v>1</v>
      </c>
      <c r="P130" s="433"/>
      <c r="T130" s="5"/>
      <c r="U130" s="5"/>
      <c r="V130" s="5"/>
      <c r="W130" s="5"/>
      <c r="X130" s="5"/>
      <c r="Y130" s="5"/>
      <c r="Z130" s="5"/>
      <c r="AA130" s="5"/>
      <c r="AB130" s="5" t="str">
        <f t="shared" ref="AB130:AB193" si="5">IF(TRIM(A130)="","",CONCATENATE(TRIM(D130),TRIM(E130)))</f>
        <v>MT Senatore52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</row>
    <row r="131" spans="1:70" s="4" customFormat="1" ht="13.15" hidden="1" customHeight="1">
      <c r="A131" s="329">
        <v>129</v>
      </c>
      <c r="B131" s="325" t="s">
        <v>7088</v>
      </c>
      <c r="C131" s="327">
        <v>40877</v>
      </c>
      <c r="D131" s="325" t="s">
        <v>6761</v>
      </c>
      <c r="E131" s="325"/>
      <c r="F131" s="325"/>
      <c r="G131" s="356"/>
      <c r="H131" s="328" t="s">
        <v>6562</v>
      </c>
      <c r="I131" s="328"/>
      <c r="J131" s="327"/>
      <c r="K131" s="3" t="s">
        <v>3598</v>
      </c>
      <c r="L131" s="326">
        <v>15788.657142857141</v>
      </c>
      <c r="M131" s="356">
        <v>129</v>
      </c>
      <c r="N131" s="423">
        <v>40889</v>
      </c>
      <c r="O131" s="356">
        <f t="shared" si="4"/>
        <v>1</v>
      </c>
      <c r="P131" s="433"/>
      <c r="T131" s="5"/>
      <c r="U131" s="5"/>
      <c r="V131" s="5"/>
      <c r="W131" s="5"/>
      <c r="X131" s="5"/>
      <c r="Y131" s="5"/>
      <c r="Z131" s="5"/>
      <c r="AA131" s="5"/>
      <c r="AB131" s="5" t="str">
        <f t="shared" si="5"/>
        <v>NS 5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</row>
    <row r="132" spans="1:70" s="4" customFormat="1" ht="13.15" hidden="1" customHeight="1">
      <c r="A132" s="329">
        <v>130</v>
      </c>
      <c r="B132" s="325" t="s">
        <v>7087</v>
      </c>
      <c r="C132" s="327">
        <v>40877</v>
      </c>
      <c r="D132" s="325" t="s">
        <v>6761</v>
      </c>
      <c r="E132" s="325"/>
      <c r="F132" s="325"/>
      <c r="G132" s="356"/>
      <c r="H132" s="328" t="s">
        <v>6562</v>
      </c>
      <c r="I132" s="328"/>
      <c r="J132" s="327"/>
      <c r="K132" s="3" t="s">
        <v>3595</v>
      </c>
      <c r="L132" s="326">
        <v>449.74574651118331</v>
      </c>
      <c r="M132" s="356">
        <v>130</v>
      </c>
      <c r="N132" s="423">
        <v>40889</v>
      </c>
      <c r="O132" s="356">
        <f t="shared" si="4"/>
        <v>1</v>
      </c>
      <c r="P132" s="433"/>
      <c r="T132" s="5"/>
      <c r="U132" s="5"/>
      <c r="V132" s="5"/>
      <c r="W132" s="5"/>
      <c r="X132" s="5"/>
      <c r="Y132" s="5"/>
      <c r="Z132" s="5"/>
      <c r="AA132" s="5"/>
      <c r="AB132" s="5" t="str">
        <f t="shared" si="5"/>
        <v>NS 5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</row>
    <row r="133" spans="1:70" s="4" customFormat="1" ht="13.15" hidden="1" customHeight="1">
      <c r="A133" s="329">
        <v>131</v>
      </c>
      <c r="B133" s="325" t="s">
        <v>7086</v>
      </c>
      <c r="C133" s="327">
        <v>40882</v>
      </c>
      <c r="D133" s="325" t="s">
        <v>5813</v>
      </c>
      <c r="E133" s="325" t="s">
        <v>95</v>
      </c>
      <c r="F133" s="325" t="s">
        <v>7085</v>
      </c>
      <c r="G133" s="356"/>
      <c r="H133" s="328" t="s">
        <v>5836</v>
      </c>
      <c r="I133" s="328" t="s">
        <v>59</v>
      </c>
      <c r="J133" s="327">
        <v>40852</v>
      </c>
      <c r="K133" s="3" t="s">
        <v>60</v>
      </c>
      <c r="L133" s="326">
        <v>700</v>
      </c>
      <c r="M133" s="356">
        <v>131</v>
      </c>
      <c r="N133" s="423">
        <v>40897</v>
      </c>
      <c r="O133" s="356">
        <f t="shared" si="4"/>
        <v>1</v>
      </c>
      <c r="P133" s="433"/>
      <c r="T133" s="5"/>
      <c r="U133" s="5"/>
      <c r="V133" s="5"/>
      <c r="W133" s="5"/>
      <c r="X133" s="5"/>
      <c r="Y133" s="5"/>
      <c r="Z133" s="5"/>
      <c r="AA133" s="5"/>
      <c r="AB133" s="5" t="str">
        <f t="shared" si="5"/>
        <v>Stavanger Bell003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</row>
    <row r="134" spans="1:70" s="4" customFormat="1" ht="13.15" hidden="1" customHeight="1">
      <c r="A134" s="329">
        <v>132</v>
      </c>
      <c r="B134" s="325" t="s">
        <v>7084</v>
      </c>
      <c r="C134" s="327">
        <v>40882</v>
      </c>
      <c r="D134" s="325" t="s">
        <v>36</v>
      </c>
      <c r="E134" s="325" t="s">
        <v>7083</v>
      </c>
      <c r="F134" s="325"/>
      <c r="G134" s="356"/>
      <c r="H134" s="328" t="s">
        <v>63</v>
      </c>
      <c r="I134" s="328" t="s">
        <v>20</v>
      </c>
      <c r="J134" s="327">
        <v>40881</v>
      </c>
      <c r="K134" s="3" t="s">
        <v>60</v>
      </c>
      <c r="L134" s="326">
        <v>700</v>
      </c>
      <c r="M134" s="356">
        <v>132</v>
      </c>
      <c r="N134" s="423">
        <v>40897</v>
      </c>
      <c r="O134" s="356">
        <f t="shared" si="4"/>
        <v>1</v>
      </c>
      <c r="P134" s="433"/>
      <c r="T134" s="5"/>
      <c r="U134" s="5"/>
      <c r="V134" s="5"/>
      <c r="W134" s="5"/>
      <c r="X134" s="5"/>
      <c r="Y134" s="5"/>
      <c r="Z134" s="5"/>
      <c r="AA134" s="5"/>
      <c r="AB134" s="5" t="str">
        <f t="shared" si="5"/>
        <v>Sea BayV-002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</row>
    <row r="135" spans="1:70" s="4" customFormat="1" ht="13.15" hidden="1" customHeight="1">
      <c r="A135" s="329">
        <v>133</v>
      </c>
      <c r="B135" s="325" t="s">
        <v>7082</v>
      </c>
      <c r="C135" s="327">
        <v>40882</v>
      </c>
      <c r="D135" s="325" t="s">
        <v>7058</v>
      </c>
      <c r="E135" s="325" t="s">
        <v>95</v>
      </c>
      <c r="F135" s="325"/>
      <c r="G135" s="356"/>
      <c r="H135" s="328" t="s">
        <v>5836</v>
      </c>
      <c r="I135" s="328" t="s">
        <v>20</v>
      </c>
      <c r="J135" s="327">
        <v>40865</v>
      </c>
      <c r="K135" s="3" t="s">
        <v>60</v>
      </c>
      <c r="L135" s="326">
        <v>700</v>
      </c>
      <c r="M135" s="356">
        <v>133</v>
      </c>
      <c r="N135" s="423">
        <v>40897</v>
      </c>
      <c r="O135" s="356">
        <f t="shared" si="4"/>
        <v>1</v>
      </c>
      <c r="P135" s="433"/>
      <c r="T135" s="5"/>
      <c r="U135" s="5"/>
      <c r="V135" s="5"/>
      <c r="W135" s="5"/>
      <c r="X135" s="5"/>
      <c r="Y135" s="5"/>
      <c r="Z135" s="5"/>
      <c r="AA135" s="5"/>
      <c r="AB135" s="5" t="str">
        <f t="shared" si="5"/>
        <v>Vallombrosa003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</row>
    <row r="136" spans="1:70" s="4" customFormat="1" ht="13.15" hidden="1" customHeight="1">
      <c r="A136" s="329">
        <v>134</v>
      </c>
      <c r="B136" s="325" t="s">
        <v>7081</v>
      </c>
      <c r="C136" s="327">
        <v>40882</v>
      </c>
      <c r="D136" s="325" t="s">
        <v>6280</v>
      </c>
      <c r="E136" s="325" t="s">
        <v>325</v>
      </c>
      <c r="F136" s="325"/>
      <c r="G136" s="356"/>
      <c r="H136" s="328" t="s">
        <v>6839</v>
      </c>
      <c r="I136" s="328" t="s">
        <v>20</v>
      </c>
      <c r="J136" s="327">
        <v>40889</v>
      </c>
      <c r="K136" s="3" t="s">
        <v>60</v>
      </c>
      <c r="L136" s="326">
        <v>700</v>
      </c>
      <c r="M136" s="356">
        <v>134</v>
      </c>
      <c r="N136" s="423">
        <v>40897</v>
      </c>
      <c r="O136" s="356">
        <f t="shared" si="4"/>
        <v>1</v>
      </c>
      <c r="P136" s="433"/>
      <c r="T136" s="5"/>
      <c r="U136" s="5"/>
      <c r="V136" s="5"/>
      <c r="W136" s="5"/>
      <c r="X136" s="5"/>
      <c r="Y136" s="5"/>
      <c r="Z136" s="5"/>
      <c r="AA136" s="5"/>
      <c r="AB136" s="5" t="str">
        <f t="shared" si="5"/>
        <v>Nassau Spirit64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</row>
    <row r="137" spans="1:70" s="4" customFormat="1" ht="13.15" hidden="1" customHeight="1">
      <c r="A137" s="329">
        <v>135</v>
      </c>
      <c r="B137" s="325" t="s">
        <v>7080</v>
      </c>
      <c r="C137" s="327">
        <v>40882</v>
      </c>
      <c r="D137" s="325" t="s">
        <v>73</v>
      </c>
      <c r="E137" s="325" t="s">
        <v>326</v>
      </c>
      <c r="F137" s="325"/>
      <c r="G137" s="356"/>
      <c r="H137" s="328"/>
      <c r="I137" s="328" t="s">
        <v>59</v>
      </c>
      <c r="J137" s="327">
        <v>40861</v>
      </c>
      <c r="K137" s="3" t="s">
        <v>60</v>
      </c>
      <c r="L137" s="326">
        <v>700</v>
      </c>
      <c r="M137" s="356">
        <v>135</v>
      </c>
      <c r="N137" s="423">
        <v>40897</v>
      </c>
      <c r="O137" s="356">
        <f t="shared" si="4"/>
        <v>1</v>
      </c>
      <c r="P137" s="433"/>
      <c r="T137" s="5"/>
      <c r="U137" s="5"/>
      <c r="V137" s="5"/>
      <c r="W137" s="5"/>
      <c r="X137" s="5"/>
      <c r="Y137" s="5"/>
      <c r="Z137" s="5"/>
      <c r="AA137" s="5"/>
      <c r="AB137" s="5" t="str">
        <f t="shared" si="5"/>
        <v>Erik Spirit58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</row>
    <row r="138" spans="1:70" s="4" customFormat="1" ht="13.15" hidden="1" customHeight="1">
      <c r="A138" s="329">
        <v>136</v>
      </c>
      <c r="B138" s="325" t="s">
        <v>7079</v>
      </c>
      <c r="C138" s="327">
        <v>40882</v>
      </c>
      <c r="D138" s="325" t="s">
        <v>6266</v>
      </c>
      <c r="E138" s="325" t="s">
        <v>236</v>
      </c>
      <c r="F138" s="325"/>
      <c r="G138" s="356"/>
      <c r="H138" s="328" t="s">
        <v>5836</v>
      </c>
      <c r="I138" s="328" t="s">
        <v>59</v>
      </c>
      <c r="J138" s="327">
        <v>40882</v>
      </c>
      <c r="K138" s="3" t="s">
        <v>60</v>
      </c>
      <c r="L138" s="326">
        <v>700</v>
      </c>
      <c r="M138" s="356">
        <v>136</v>
      </c>
      <c r="N138" s="423">
        <v>40897</v>
      </c>
      <c r="O138" s="356">
        <f t="shared" si="4"/>
        <v>1</v>
      </c>
      <c r="P138" s="433"/>
      <c r="T138" s="5"/>
      <c r="U138" s="5"/>
      <c r="V138" s="5"/>
      <c r="W138" s="5"/>
      <c r="X138" s="5"/>
      <c r="Y138" s="5"/>
      <c r="Z138" s="5"/>
      <c r="AA138" s="5"/>
      <c r="AB138" s="5" t="str">
        <f t="shared" si="5"/>
        <v>Orkney Spirit323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</row>
    <row r="139" spans="1:70" s="4" customFormat="1" ht="13.15" hidden="1" customHeight="1">
      <c r="A139" s="329">
        <v>137</v>
      </c>
      <c r="B139" s="325" t="s">
        <v>7078</v>
      </c>
      <c r="C139" s="327">
        <v>40882</v>
      </c>
      <c r="D139" s="325" t="s">
        <v>7077</v>
      </c>
      <c r="E139" s="325" t="s">
        <v>329</v>
      </c>
      <c r="F139" s="325"/>
      <c r="G139" s="356"/>
      <c r="H139" s="328" t="s">
        <v>6930</v>
      </c>
      <c r="I139" s="328" t="s">
        <v>48</v>
      </c>
      <c r="J139" s="327">
        <v>40863</v>
      </c>
      <c r="K139" s="3" t="s">
        <v>60</v>
      </c>
      <c r="L139" s="326">
        <v>700</v>
      </c>
      <c r="M139" s="356">
        <v>137</v>
      </c>
      <c r="N139" s="423">
        <v>40897</v>
      </c>
      <c r="O139" s="356">
        <f t="shared" si="4"/>
        <v>1</v>
      </c>
      <c r="P139" s="433"/>
      <c r="T139" s="5"/>
      <c r="U139" s="5"/>
      <c r="V139" s="5"/>
      <c r="W139" s="5"/>
      <c r="X139" s="5"/>
      <c r="Y139" s="5"/>
      <c r="Z139" s="5"/>
      <c r="AA139" s="5"/>
      <c r="AB139" s="5" t="str">
        <f t="shared" si="5"/>
        <v>Poul Spirit(TK)253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</row>
    <row r="140" spans="1:70" s="4" customFormat="1" ht="13.15" hidden="1" customHeight="1">
      <c r="A140" s="329">
        <v>138</v>
      </c>
      <c r="B140" s="325" t="s">
        <v>7076</v>
      </c>
      <c r="C140" s="327">
        <v>40882</v>
      </c>
      <c r="D140" s="325" t="s">
        <v>7075</v>
      </c>
      <c r="E140" s="325" t="s">
        <v>129</v>
      </c>
      <c r="F140" s="325"/>
      <c r="G140" s="356"/>
      <c r="H140" s="440" t="s">
        <v>4803</v>
      </c>
      <c r="I140" s="328" t="s">
        <v>243</v>
      </c>
      <c r="J140" s="327">
        <v>40866</v>
      </c>
      <c r="K140" s="3" t="s">
        <v>60</v>
      </c>
      <c r="L140" s="326">
        <v>700</v>
      </c>
      <c r="M140" s="356">
        <v>138</v>
      </c>
      <c r="N140" s="423">
        <v>40897</v>
      </c>
      <c r="O140" s="356">
        <f t="shared" si="4"/>
        <v>1</v>
      </c>
      <c r="P140" s="433"/>
      <c r="T140" s="5"/>
      <c r="U140" s="5"/>
      <c r="V140" s="5"/>
      <c r="W140" s="5"/>
      <c r="X140" s="5"/>
      <c r="Y140" s="5"/>
      <c r="Z140" s="5"/>
      <c r="AA140" s="5"/>
      <c r="AB140" s="5" t="str">
        <f t="shared" si="5"/>
        <v>SPTConqueror11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</row>
    <row r="141" spans="1:70" s="4" customFormat="1" ht="13.15" hidden="1" customHeight="1">
      <c r="A141" s="329">
        <v>139</v>
      </c>
      <c r="B141" s="325" t="s">
        <v>7074</v>
      </c>
      <c r="C141" s="327">
        <v>40882</v>
      </c>
      <c r="D141" s="325" t="s">
        <v>6944</v>
      </c>
      <c r="E141" s="325" t="s">
        <v>7073</v>
      </c>
      <c r="F141" s="325"/>
      <c r="G141" s="356"/>
      <c r="H141" s="328" t="s">
        <v>7072</v>
      </c>
      <c r="I141" s="328" t="s">
        <v>7071</v>
      </c>
      <c r="J141" s="327">
        <v>40868</v>
      </c>
      <c r="K141" s="3" t="s">
        <v>60</v>
      </c>
      <c r="L141" s="326">
        <v>700</v>
      </c>
      <c r="M141" s="356">
        <v>139</v>
      </c>
      <c r="N141" s="423">
        <v>40897</v>
      </c>
      <c r="O141" s="356">
        <f t="shared" si="4"/>
        <v>1</v>
      </c>
      <c r="P141" s="433"/>
      <c r="T141" s="5"/>
      <c r="U141" s="5"/>
      <c r="V141" s="5"/>
      <c r="W141" s="5"/>
      <c r="X141" s="5"/>
      <c r="Y141" s="5"/>
      <c r="Z141" s="5"/>
      <c r="AA141" s="5"/>
      <c r="AB141" s="5" t="str">
        <f t="shared" si="5"/>
        <v>Hamane Spirit226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</row>
    <row r="142" spans="1:70" s="4" customFormat="1" ht="13.15" hidden="1" customHeight="1">
      <c r="A142" s="329">
        <v>140</v>
      </c>
      <c r="B142" s="325" t="s">
        <v>7070</v>
      </c>
      <c r="C142" s="327">
        <v>40882</v>
      </c>
      <c r="D142" s="325" t="s">
        <v>7069</v>
      </c>
      <c r="E142" s="325" t="s">
        <v>57</v>
      </c>
      <c r="F142" s="325" t="s">
        <v>6516</v>
      </c>
      <c r="G142" s="325"/>
      <c r="H142" s="328" t="s">
        <v>7068</v>
      </c>
      <c r="I142" s="328" t="s">
        <v>7067</v>
      </c>
      <c r="J142" s="327">
        <v>40869</v>
      </c>
      <c r="K142" s="3" t="s">
        <v>60</v>
      </c>
      <c r="L142" s="326">
        <v>700</v>
      </c>
      <c r="M142" s="325">
        <v>140</v>
      </c>
      <c r="N142" s="430"/>
      <c r="O142" s="356">
        <f t="shared" si="4"/>
        <v>0</v>
      </c>
      <c r="P142" s="433" t="s">
        <v>7066</v>
      </c>
      <c r="T142" s="5"/>
      <c r="U142" s="5"/>
      <c r="V142" s="5"/>
      <c r="W142" s="5"/>
      <c r="X142" s="5"/>
      <c r="Y142" s="5"/>
      <c r="Z142" s="5"/>
      <c r="AA142" s="5"/>
      <c r="AB142" s="5" t="str">
        <f t="shared" si="5"/>
        <v>MT Valpaive18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</row>
    <row r="143" spans="1:70" s="4" customFormat="1" ht="13.15" hidden="1" customHeight="1">
      <c r="A143" s="329">
        <v>141</v>
      </c>
      <c r="B143" s="325" t="s">
        <v>7065</v>
      </c>
      <c r="C143" s="327">
        <v>40882</v>
      </c>
      <c r="D143" s="325" t="s">
        <v>6898</v>
      </c>
      <c r="E143" s="325" t="s">
        <v>6409</v>
      </c>
      <c r="F143" s="325"/>
      <c r="G143" s="356"/>
      <c r="H143" s="328" t="s">
        <v>5836</v>
      </c>
      <c r="I143" s="328" t="s">
        <v>59</v>
      </c>
      <c r="J143" s="327">
        <v>40883</v>
      </c>
      <c r="K143" s="3" t="s">
        <v>60</v>
      </c>
      <c r="L143" s="326">
        <v>700</v>
      </c>
      <c r="M143" s="356">
        <v>141</v>
      </c>
      <c r="N143" s="423">
        <v>40897</v>
      </c>
      <c r="O143" s="356">
        <f t="shared" si="4"/>
        <v>1</v>
      </c>
      <c r="P143" s="433"/>
      <c r="T143" s="5"/>
      <c r="U143" s="5"/>
      <c r="V143" s="5"/>
      <c r="W143" s="5"/>
      <c r="X143" s="5"/>
      <c r="Y143" s="5"/>
      <c r="Z143" s="5"/>
      <c r="AA143" s="5"/>
      <c r="AB143" s="5" t="str">
        <f t="shared" si="5"/>
        <v>Senang Spirit332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</row>
    <row r="144" spans="1:70" s="4" customFormat="1" ht="13.15" hidden="1" customHeight="1">
      <c r="A144" s="329">
        <v>142</v>
      </c>
      <c r="B144" s="325" t="s">
        <v>7064</v>
      </c>
      <c r="C144" s="327">
        <v>40882</v>
      </c>
      <c r="D144" s="325" t="s">
        <v>4959</v>
      </c>
      <c r="E144" s="325" t="s">
        <v>199</v>
      </c>
      <c r="F144" s="325"/>
      <c r="G144" s="356"/>
      <c r="H144" s="328" t="s">
        <v>6272</v>
      </c>
      <c r="I144" s="328" t="s">
        <v>255</v>
      </c>
      <c r="J144" s="327">
        <v>40883</v>
      </c>
      <c r="K144" s="3" t="s">
        <v>60</v>
      </c>
      <c r="L144" s="326">
        <v>700</v>
      </c>
      <c r="M144" s="356">
        <v>142</v>
      </c>
      <c r="N144" s="423">
        <v>40897</v>
      </c>
      <c r="O144" s="356">
        <f t="shared" si="4"/>
        <v>1</v>
      </c>
      <c r="P144" s="433"/>
      <c r="T144" s="5"/>
      <c r="U144" s="5"/>
      <c r="V144" s="5"/>
      <c r="W144" s="5"/>
      <c r="X144" s="5"/>
      <c r="Y144" s="5"/>
      <c r="Z144" s="5"/>
      <c r="AA144" s="5"/>
      <c r="AB144" s="5" t="str">
        <f t="shared" si="5"/>
        <v>Mare Italicum30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</row>
    <row r="145" spans="1:70" s="4" customFormat="1" ht="13.15" hidden="1" customHeight="1">
      <c r="A145" s="329">
        <v>143</v>
      </c>
      <c r="B145" s="325" t="s">
        <v>7063</v>
      </c>
      <c r="C145" s="327">
        <v>40882</v>
      </c>
      <c r="D145" s="325" t="s">
        <v>7062</v>
      </c>
      <c r="E145" s="325" t="s">
        <v>129</v>
      </c>
      <c r="F145" s="325"/>
      <c r="G145" s="356"/>
      <c r="H145" s="328" t="s">
        <v>6836</v>
      </c>
      <c r="I145" s="328" t="s">
        <v>7061</v>
      </c>
      <c r="J145" s="327">
        <v>40883</v>
      </c>
      <c r="K145" s="3" t="s">
        <v>60</v>
      </c>
      <c r="L145" s="326">
        <v>700</v>
      </c>
      <c r="M145" s="356">
        <v>143</v>
      </c>
      <c r="N145" s="423">
        <v>40897</v>
      </c>
      <c r="O145" s="356">
        <f t="shared" si="4"/>
        <v>1</v>
      </c>
      <c r="P145" s="433"/>
      <c r="T145" s="5"/>
      <c r="U145" s="5"/>
      <c r="V145" s="5"/>
      <c r="W145" s="5"/>
      <c r="X145" s="5"/>
      <c r="Y145" s="5"/>
      <c r="Z145" s="5"/>
      <c r="AA145" s="5"/>
      <c r="AB145" s="5" t="str">
        <f t="shared" si="5"/>
        <v>SC Laura11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</row>
    <row r="146" spans="1:70" s="4" customFormat="1" ht="13.15" hidden="1" customHeight="1">
      <c r="A146" s="329">
        <v>144</v>
      </c>
      <c r="B146" s="325" t="s">
        <v>7060</v>
      </c>
      <c r="C146" s="327">
        <v>40882</v>
      </c>
      <c r="D146" s="325" t="s">
        <v>92</v>
      </c>
      <c r="E146" s="325" t="s">
        <v>3414</v>
      </c>
      <c r="F146" s="325"/>
      <c r="G146" s="356"/>
      <c r="H146" s="328"/>
      <c r="I146" s="328" t="s">
        <v>20</v>
      </c>
      <c r="J146" s="327">
        <v>40882</v>
      </c>
      <c r="K146" s="3" t="s">
        <v>60</v>
      </c>
      <c r="L146" s="326">
        <v>700</v>
      </c>
      <c r="M146" s="356">
        <v>144</v>
      </c>
      <c r="N146" s="423">
        <v>40897</v>
      </c>
      <c r="O146" s="356">
        <f t="shared" si="4"/>
        <v>1</v>
      </c>
      <c r="P146" s="433"/>
      <c r="T146" s="5"/>
      <c r="U146" s="5"/>
      <c r="V146" s="5"/>
      <c r="W146" s="5"/>
      <c r="X146" s="5"/>
      <c r="Y146" s="5"/>
      <c r="Z146" s="5"/>
      <c r="AA146" s="5"/>
      <c r="AB146" s="5" t="str">
        <f t="shared" si="5"/>
        <v>Luzon Spirit210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</row>
    <row r="147" spans="1:70" s="4" customFormat="1" ht="13.15" hidden="1" customHeight="1">
      <c r="A147" s="329">
        <v>145</v>
      </c>
      <c r="B147" s="325" t="s">
        <v>7059</v>
      </c>
      <c r="C147" s="327">
        <v>40882</v>
      </c>
      <c r="D147" s="325" t="s">
        <v>7058</v>
      </c>
      <c r="E147" s="325" t="s">
        <v>285</v>
      </c>
      <c r="F147" s="325"/>
      <c r="G147" s="356"/>
      <c r="H147" s="328"/>
      <c r="I147" s="328" t="s">
        <v>86</v>
      </c>
      <c r="J147" s="327">
        <v>40883</v>
      </c>
      <c r="K147" s="3" t="s">
        <v>60</v>
      </c>
      <c r="L147" s="326">
        <v>700</v>
      </c>
      <c r="M147" s="356">
        <v>145</v>
      </c>
      <c r="N147" s="423">
        <v>40897</v>
      </c>
      <c r="O147" s="356">
        <f t="shared" si="4"/>
        <v>1</v>
      </c>
      <c r="P147" s="433"/>
      <c r="T147" s="5"/>
      <c r="U147" s="5"/>
      <c r="V147" s="5"/>
      <c r="W147" s="5"/>
      <c r="X147" s="5"/>
      <c r="Y147" s="5"/>
      <c r="Z147" s="5"/>
      <c r="AA147" s="5"/>
      <c r="AB147" s="5" t="str">
        <f t="shared" si="5"/>
        <v>Vallombrosa4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</row>
    <row r="148" spans="1:70" s="4" customFormat="1" ht="13.15" hidden="1" customHeight="1">
      <c r="A148" s="329">
        <v>146</v>
      </c>
      <c r="B148" s="325" t="s">
        <v>7057</v>
      </c>
      <c r="C148" s="327">
        <v>40882</v>
      </c>
      <c r="D148" s="325" t="s">
        <v>7056</v>
      </c>
      <c r="E148" s="325" t="s">
        <v>7055</v>
      </c>
      <c r="F148" s="325"/>
      <c r="G148" s="356"/>
      <c r="H148" s="328" t="s">
        <v>7054</v>
      </c>
      <c r="I148" s="328" t="s">
        <v>20</v>
      </c>
      <c r="J148" s="327">
        <v>40834</v>
      </c>
      <c r="K148" s="3" t="s">
        <v>290</v>
      </c>
      <c r="L148" s="326">
        <v>1400</v>
      </c>
      <c r="M148" s="356">
        <v>146</v>
      </c>
      <c r="N148" s="143">
        <v>41436</v>
      </c>
      <c r="O148" s="356">
        <f t="shared" si="4"/>
        <v>1</v>
      </c>
      <c r="P148" s="433" t="s">
        <v>7053</v>
      </c>
      <c r="T148" s="5"/>
      <c r="U148" s="5"/>
      <c r="V148" s="5"/>
      <c r="W148" s="5"/>
      <c r="X148" s="5"/>
      <c r="Y148" s="5"/>
      <c r="Z148" s="5"/>
      <c r="AA148" s="5"/>
      <c r="AB148" s="5" t="str">
        <f t="shared" si="5"/>
        <v>Genmar Harriet07L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</row>
    <row r="149" spans="1:70" s="4" customFormat="1" ht="13.15" hidden="1" customHeight="1">
      <c r="A149" s="329">
        <v>147</v>
      </c>
      <c r="B149" s="325" t="s">
        <v>7052</v>
      </c>
      <c r="C149" s="327">
        <v>40887</v>
      </c>
      <c r="D149" s="325" t="s">
        <v>322</v>
      </c>
      <c r="E149" s="325" t="s">
        <v>7051</v>
      </c>
      <c r="F149" s="325"/>
      <c r="G149" s="356"/>
      <c r="H149" s="328" t="s">
        <v>18</v>
      </c>
      <c r="I149" s="328" t="s">
        <v>7050</v>
      </c>
      <c r="J149" s="327">
        <v>40845</v>
      </c>
      <c r="K149" s="3" t="s">
        <v>16</v>
      </c>
      <c r="L149" s="326">
        <v>700</v>
      </c>
      <c r="M149" s="356">
        <v>147</v>
      </c>
      <c r="N149" s="423">
        <v>40892</v>
      </c>
      <c r="O149" s="356">
        <f t="shared" si="4"/>
        <v>1</v>
      </c>
      <c r="P149" s="433"/>
      <c r="T149" s="5"/>
      <c r="U149" s="5"/>
      <c r="V149" s="5"/>
      <c r="W149" s="5"/>
      <c r="X149" s="5"/>
      <c r="Y149" s="5"/>
      <c r="Z149" s="5"/>
      <c r="AA149" s="5"/>
      <c r="AB149" s="5" t="str">
        <f t="shared" si="5"/>
        <v>Dilong Spirit201106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</row>
    <row r="150" spans="1:70" s="4" customFormat="1" ht="13.15" hidden="1" customHeight="1">
      <c r="A150" s="329">
        <v>148</v>
      </c>
      <c r="B150" s="325" t="s">
        <v>7049</v>
      </c>
      <c r="C150" s="327">
        <v>40887</v>
      </c>
      <c r="D150" s="325" t="s">
        <v>5053</v>
      </c>
      <c r="E150" s="325" t="s">
        <v>7048</v>
      </c>
      <c r="F150" s="325"/>
      <c r="G150" s="356"/>
      <c r="H150" s="328" t="s">
        <v>3631</v>
      </c>
      <c r="I150" s="328" t="s">
        <v>324</v>
      </c>
      <c r="J150" s="327">
        <v>40866</v>
      </c>
      <c r="K150" s="3" t="s">
        <v>16</v>
      </c>
      <c r="L150" s="326">
        <v>700</v>
      </c>
      <c r="M150" s="356">
        <v>148</v>
      </c>
      <c r="N150" s="423">
        <v>40892</v>
      </c>
      <c r="O150" s="356">
        <f t="shared" si="4"/>
        <v>1</v>
      </c>
      <c r="P150" s="433"/>
      <c r="T150" s="5"/>
      <c r="U150" s="5"/>
      <c r="V150" s="5"/>
      <c r="W150" s="5"/>
      <c r="X150" s="5"/>
      <c r="Y150" s="5"/>
      <c r="Z150" s="5"/>
      <c r="AA150" s="5"/>
      <c r="AB150" s="5" t="str">
        <f t="shared" si="5"/>
        <v>Yamuna Spirit201103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</row>
    <row r="151" spans="1:70" s="4" customFormat="1" ht="13.15" hidden="1" customHeight="1">
      <c r="A151" s="329">
        <v>149</v>
      </c>
      <c r="B151" s="325" t="s">
        <v>7047</v>
      </c>
      <c r="C151" s="327">
        <v>40887</v>
      </c>
      <c r="D151" s="325" t="s">
        <v>328</v>
      </c>
      <c r="E151" s="325" t="s">
        <v>7046</v>
      </c>
      <c r="F151" s="325"/>
      <c r="G151" s="356"/>
      <c r="H151" s="328" t="s">
        <v>3679</v>
      </c>
      <c r="I151" s="328" t="s">
        <v>7045</v>
      </c>
      <c r="J151" s="327">
        <v>40870</v>
      </c>
      <c r="K151" s="3" t="s">
        <v>16</v>
      </c>
      <c r="L151" s="326">
        <v>700</v>
      </c>
      <c r="M151" s="356">
        <v>149</v>
      </c>
      <c r="N151" s="423">
        <v>40892</v>
      </c>
      <c r="O151" s="356">
        <f t="shared" si="4"/>
        <v>1</v>
      </c>
      <c r="P151" s="433"/>
      <c r="T151" s="5"/>
      <c r="U151" s="5"/>
      <c r="V151" s="5"/>
      <c r="W151" s="5"/>
      <c r="X151" s="5"/>
      <c r="Y151" s="5"/>
      <c r="Z151" s="5"/>
      <c r="AA151" s="5"/>
      <c r="AB151" s="5" t="str">
        <f t="shared" si="5"/>
        <v>Cape Bari201110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</row>
    <row r="152" spans="1:70" s="4" customFormat="1" ht="13.15" hidden="1" customHeight="1">
      <c r="A152" s="325">
        <v>151</v>
      </c>
      <c r="B152" s="325" t="s">
        <v>7044</v>
      </c>
      <c r="C152" s="327">
        <v>40887</v>
      </c>
      <c r="D152" s="325" t="s">
        <v>305</v>
      </c>
      <c r="E152" s="329" t="s">
        <v>7043</v>
      </c>
      <c r="F152" s="325" t="s">
        <v>28</v>
      </c>
      <c r="G152" s="356"/>
      <c r="H152" s="328" t="s">
        <v>1049</v>
      </c>
      <c r="I152" s="328" t="s">
        <v>7042</v>
      </c>
      <c r="J152" s="327">
        <v>40868</v>
      </c>
      <c r="K152" s="3" t="s">
        <v>28</v>
      </c>
      <c r="L152" s="326">
        <v>1200</v>
      </c>
      <c r="M152" s="356">
        <v>150</v>
      </c>
      <c r="N152" s="430">
        <v>41725</v>
      </c>
      <c r="O152" s="356">
        <f t="shared" si="4"/>
        <v>1</v>
      </c>
      <c r="P152" s="433"/>
      <c r="T152" s="5"/>
      <c r="U152" s="5"/>
      <c r="V152" s="5"/>
      <c r="W152" s="5"/>
      <c r="X152" s="5"/>
      <c r="Y152" s="5"/>
      <c r="Z152" s="5"/>
      <c r="AA152" s="5"/>
      <c r="AB152" s="5" t="str">
        <f t="shared" si="5"/>
        <v>ETC Isis11_2011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</row>
    <row r="153" spans="1:70" s="4" customFormat="1" ht="13.15" hidden="1" customHeight="1">
      <c r="A153" s="325">
        <v>152</v>
      </c>
      <c r="B153" s="325" t="s">
        <v>7041</v>
      </c>
      <c r="C153" s="327">
        <v>40887</v>
      </c>
      <c r="D153" s="325" t="s">
        <v>307</v>
      </c>
      <c r="E153" s="329">
        <v>14</v>
      </c>
      <c r="F153" s="325" t="s">
        <v>28</v>
      </c>
      <c r="G153" s="356"/>
      <c r="H153" s="328" t="s">
        <v>7040</v>
      </c>
      <c r="I153" s="328" t="s">
        <v>7039</v>
      </c>
      <c r="J153" s="327">
        <v>40845</v>
      </c>
      <c r="K153" s="3" t="s">
        <v>28</v>
      </c>
      <c r="L153" s="326">
        <v>1200</v>
      </c>
      <c r="M153" s="356">
        <v>151</v>
      </c>
      <c r="N153" s="419">
        <v>41136</v>
      </c>
      <c r="O153" s="356">
        <f t="shared" si="4"/>
        <v>1</v>
      </c>
      <c r="P153" s="433" t="s">
        <v>6750</v>
      </c>
      <c r="T153" s="5"/>
      <c r="U153" s="5"/>
      <c r="V153" s="5"/>
      <c r="W153" s="5"/>
      <c r="X153" s="5"/>
      <c r="Y153" s="5"/>
      <c r="Z153" s="5"/>
      <c r="AA153" s="5"/>
      <c r="AB153" s="5" t="str">
        <f t="shared" si="5"/>
        <v>Cape Esmeralda14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</row>
    <row r="154" spans="1:70" s="4" customFormat="1" ht="13.15" hidden="1" customHeight="1">
      <c r="A154" s="325">
        <v>153</v>
      </c>
      <c r="B154" s="325" t="s">
        <v>7038</v>
      </c>
      <c r="C154" s="327">
        <v>40887</v>
      </c>
      <c r="D154" s="325" t="s">
        <v>29</v>
      </c>
      <c r="E154" s="329" t="s">
        <v>331</v>
      </c>
      <c r="F154" s="325" t="s">
        <v>28</v>
      </c>
      <c r="G154" s="356"/>
      <c r="H154" s="328" t="s">
        <v>32</v>
      </c>
      <c r="I154" s="328" t="s">
        <v>20</v>
      </c>
      <c r="J154" s="327">
        <v>40867</v>
      </c>
      <c r="K154" s="3" t="s">
        <v>28</v>
      </c>
      <c r="L154" s="326">
        <v>1200</v>
      </c>
      <c r="M154" s="356">
        <v>151</v>
      </c>
      <c r="N154" s="423">
        <v>40913</v>
      </c>
      <c r="O154" s="356">
        <f t="shared" si="4"/>
        <v>1</v>
      </c>
      <c r="P154" s="433"/>
      <c r="T154" s="5"/>
      <c r="U154" s="5"/>
      <c r="V154" s="5"/>
      <c r="W154" s="5"/>
      <c r="X154" s="5"/>
      <c r="Y154" s="5"/>
      <c r="Z154" s="5"/>
      <c r="AA154" s="5"/>
      <c r="AB154" s="5" t="str">
        <f t="shared" si="5"/>
        <v>Primo Stealth108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</row>
    <row r="155" spans="1:70" s="4" customFormat="1" ht="13.15" hidden="1" customHeight="1">
      <c r="A155" s="325">
        <v>154</v>
      </c>
      <c r="B155" s="325" t="s">
        <v>7037</v>
      </c>
      <c r="C155" s="327">
        <v>40910</v>
      </c>
      <c r="D155" s="325" t="s">
        <v>305</v>
      </c>
      <c r="E155" s="329">
        <v>12</v>
      </c>
      <c r="F155" s="325" t="s">
        <v>28</v>
      </c>
      <c r="G155" s="356"/>
      <c r="H155" s="328" t="s">
        <v>7036</v>
      </c>
      <c r="I155" s="328" t="s">
        <v>59</v>
      </c>
      <c r="J155" s="327">
        <v>40894</v>
      </c>
      <c r="K155" s="3" t="s">
        <v>28</v>
      </c>
      <c r="L155" s="326">
        <v>1200</v>
      </c>
      <c r="M155" s="356">
        <v>152</v>
      </c>
      <c r="N155" s="423">
        <v>40913</v>
      </c>
      <c r="O155" s="356">
        <f t="shared" si="4"/>
        <v>1</v>
      </c>
      <c r="P155" s="433"/>
      <c r="T155" s="5"/>
      <c r="U155" s="5"/>
      <c r="V155" s="5"/>
      <c r="W155" s="5"/>
      <c r="X155" s="5"/>
      <c r="Y155" s="5"/>
      <c r="Z155" s="5"/>
      <c r="AA155" s="5"/>
      <c r="AB155" s="5" t="str">
        <f t="shared" si="5"/>
        <v>ETC Isis12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</row>
    <row r="156" spans="1:70" s="4" customFormat="1" ht="13.15" hidden="1" customHeight="1">
      <c r="A156" s="325">
        <v>155</v>
      </c>
      <c r="B156" s="325" t="s">
        <v>7035</v>
      </c>
      <c r="C156" s="327">
        <v>40910</v>
      </c>
      <c r="D156" s="325" t="s">
        <v>7034</v>
      </c>
      <c r="E156" s="325" t="s">
        <v>297</v>
      </c>
      <c r="F156" s="325" t="s">
        <v>299</v>
      </c>
      <c r="G156" s="356"/>
      <c r="H156" s="328" t="s">
        <v>6878</v>
      </c>
      <c r="I156" s="328" t="s">
        <v>25</v>
      </c>
      <c r="J156" s="327">
        <v>40863</v>
      </c>
      <c r="K156" s="3" t="s">
        <v>97</v>
      </c>
      <c r="L156" s="326">
        <v>900</v>
      </c>
      <c r="M156" s="356">
        <v>153</v>
      </c>
      <c r="N156" s="423">
        <v>40953</v>
      </c>
      <c r="O156" s="356">
        <f t="shared" si="4"/>
        <v>1</v>
      </c>
      <c r="P156" s="433"/>
      <c r="T156" s="5"/>
      <c r="U156" s="5"/>
      <c r="V156" s="5"/>
      <c r="W156" s="5"/>
      <c r="X156" s="5"/>
      <c r="Y156" s="5"/>
      <c r="Z156" s="5"/>
      <c r="AA156" s="5"/>
      <c r="AB156" s="5" t="str">
        <f t="shared" si="5"/>
        <v>Torm Alexandra09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</row>
    <row r="157" spans="1:70" s="4" customFormat="1" ht="13.15" hidden="1" customHeight="1">
      <c r="A157" s="325">
        <v>156</v>
      </c>
      <c r="B157" s="325" t="s">
        <v>7033</v>
      </c>
      <c r="C157" s="327">
        <v>40910</v>
      </c>
      <c r="D157" s="325" t="s">
        <v>7025</v>
      </c>
      <c r="E157" s="325" t="s">
        <v>143</v>
      </c>
      <c r="F157" s="325"/>
      <c r="G157" s="356"/>
      <c r="H157" s="328" t="s">
        <v>6610</v>
      </c>
      <c r="I157" s="328" t="s">
        <v>4802</v>
      </c>
      <c r="J157" s="327">
        <v>40845</v>
      </c>
      <c r="K157" s="3" t="s">
        <v>97</v>
      </c>
      <c r="L157" s="326">
        <v>900</v>
      </c>
      <c r="M157" s="356">
        <v>154</v>
      </c>
      <c r="N157" s="3">
        <v>40963</v>
      </c>
      <c r="O157" s="356">
        <f t="shared" si="4"/>
        <v>1</v>
      </c>
      <c r="P157" s="433"/>
      <c r="T157" s="5"/>
      <c r="U157" s="5"/>
      <c r="V157" s="5"/>
      <c r="W157" s="5"/>
      <c r="X157" s="5"/>
      <c r="Y157" s="5"/>
      <c r="Z157" s="5"/>
      <c r="AA157" s="5"/>
      <c r="AB157" s="5" t="str">
        <f t="shared" si="5"/>
        <v>TORM Rosetta36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</row>
    <row r="158" spans="1:70" s="4" customFormat="1" ht="13.15" hidden="1" customHeight="1">
      <c r="A158" s="325">
        <v>157</v>
      </c>
      <c r="B158" s="325" t="s">
        <v>7032</v>
      </c>
      <c r="C158" s="327">
        <v>40910</v>
      </c>
      <c r="D158" s="325" t="s">
        <v>4082</v>
      </c>
      <c r="E158" s="325" t="s">
        <v>315</v>
      </c>
      <c r="F158" s="325"/>
      <c r="G158" s="356"/>
      <c r="H158" s="328" t="s">
        <v>6610</v>
      </c>
      <c r="I158" s="328" t="s">
        <v>20</v>
      </c>
      <c r="J158" s="327">
        <v>40842</v>
      </c>
      <c r="K158" s="3" t="s">
        <v>97</v>
      </c>
      <c r="L158" s="326">
        <v>900</v>
      </c>
      <c r="M158" s="356">
        <v>155</v>
      </c>
      <c r="N158" s="423">
        <v>40945</v>
      </c>
      <c r="O158" s="356">
        <f t="shared" si="4"/>
        <v>1</v>
      </c>
      <c r="P158" s="433"/>
      <c r="T158" s="5"/>
      <c r="U158" s="5"/>
      <c r="V158" s="5"/>
      <c r="W158" s="5"/>
      <c r="X158" s="5"/>
      <c r="Y158" s="5"/>
      <c r="Z158" s="5"/>
      <c r="AA158" s="5"/>
      <c r="AB158" s="5" t="str">
        <f t="shared" si="5"/>
        <v>Torm Gudrun127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</row>
    <row r="159" spans="1:70" s="4" customFormat="1" ht="13.15" hidden="1" customHeight="1">
      <c r="A159" s="325">
        <v>158</v>
      </c>
      <c r="B159" s="325" t="s">
        <v>7031</v>
      </c>
      <c r="C159" s="327">
        <v>40910</v>
      </c>
      <c r="D159" s="325" t="s">
        <v>4839</v>
      </c>
      <c r="E159" s="325" t="s">
        <v>4065</v>
      </c>
      <c r="F159" s="325"/>
      <c r="G159" s="356"/>
      <c r="H159" s="328" t="s">
        <v>6610</v>
      </c>
      <c r="I159" s="328" t="s">
        <v>62</v>
      </c>
      <c r="J159" s="327">
        <v>40879</v>
      </c>
      <c r="K159" s="3" t="s">
        <v>97</v>
      </c>
      <c r="L159" s="326">
        <v>900</v>
      </c>
      <c r="M159" s="356">
        <v>156</v>
      </c>
      <c r="N159" s="423">
        <v>40939</v>
      </c>
      <c r="O159" s="356">
        <f t="shared" si="4"/>
        <v>1</v>
      </c>
      <c r="P159" s="433"/>
      <c r="T159" s="5"/>
      <c r="U159" s="5"/>
      <c r="V159" s="5"/>
      <c r="W159" s="5"/>
      <c r="X159" s="5"/>
      <c r="Y159" s="5"/>
      <c r="Z159" s="5"/>
      <c r="AA159" s="5"/>
      <c r="AB159" s="5" t="str">
        <f t="shared" si="5"/>
        <v>Torm Signe33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</row>
    <row r="160" spans="1:70" s="4" customFormat="1" ht="13.15" hidden="1" customHeight="1">
      <c r="A160" s="325">
        <v>159</v>
      </c>
      <c r="B160" s="325" t="s">
        <v>7030</v>
      </c>
      <c r="C160" s="327">
        <v>40910</v>
      </c>
      <c r="D160" s="325" t="s">
        <v>7025</v>
      </c>
      <c r="E160" s="325" t="s">
        <v>247</v>
      </c>
      <c r="F160" s="325"/>
      <c r="G160" s="356"/>
      <c r="H160" s="328" t="s">
        <v>6878</v>
      </c>
      <c r="I160" s="328" t="s">
        <v>7029</v>
      </c>
      <c r="J160" s="327">
        <v>40857</v>
      </c>
      <c r="K160" s="3" t="s">
        <v>97</v>
      </c>
      <c r="L160" s="326">
        <v>900</v>
      </c>
      <c r="M160" s="356">
        <v>157</v>
      </c>
      <c r="N160" s="3">
        <v>40963</v>
      </c>
      <c r="O160" s="356">
        <f t="shared" si="4"/>
        <v>1</v>
      </c>
      <c r="P160" s="433"/>
      <c r="T160" s="5"/>
      <c r="U160" s="5"/>
      <c r="V160" s="5"/>
      <c r="W160" s="5"/>
      <c r="X160" s="5"/>
      <c r="Y160" s="5"/>
      <c r="Z160" s="5"/>
      <c r="AA160" s="5"/>
      <c r="AB160" s="5" t="str">
        <f t="shared" si="5"/>
        <v>TORM Rosetta37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</row>
    <row r="161" spans="1:70" s="4" customFormat="1" ht="13.15" hidden="1" customHeight="1">
      <c r="A161" s="325">
        <v>160</v>
      </c>
      <c r="B161" s="325" t="s">
        <v>7028</v>
      </c>
      <c r="C161" s="327">
        <v>40910</v>
      </c>
      <c r="D161" s="351" t="s">
        <v>7027</v>
      </c>
      <c r="E161" s="325" t="s">
        <v>331</v>
      </c>
      <c r="F161" s="325" t="s">
        <v>299</v>
      </c>
      <c r="G161" s="356"/>
      <c r="H161" s="328" t="s">
        <v>6610</v>
      </c>
      <c r="I161" s="328" t="s">
        <v>286</v>
      </c>
      <c r="J161" s="327">
        <v>40874</v>
      </c>
      <c r="K161" s="3" t="s">
        <v>97</v>
      </c>
      <c r="L161" s="326">
        <v>900</v>
      </c>
      <c r="M161" s="356">
        <v>158</v>
      </c>
      <c r="N161" s="3">
        <v>40963</v>
      </c>
      <c r="O161" s="356">
        <f t="shared" si="4"/>
        <v>1</v>
      </c>
      <c r="P161" s="433"/>
      <c r="T161" s="5"/>
      <c r="U161" s="5"/>
      <c r="V161" s="5"/>
      <c r="W161" s="5"/>
      <c r="X161" s="5"/>
      <c r="Y161" s="5"/>
      <c r="Z161" s="5"/>
      <c r="AA161" s="5"/>
      <c r="AB161" s="5" t="str">
        <f t="shared" si="5"/>
        <v>Eternal Diligence108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</row>
    <row r="162" spans="1:70" s="4" customFormat="1" ht="13.15" hidden="1" customHeight="1">
      <c r="A162" s="325">
        <v>161</v>
      </c>
      <c r="B162" s="325" t="s">
        <v>7026</v>
      </c>
      <c r="C162" s="327">
        <v>40910</v>
      </c>
      <c r="D162" s="325" t="s">
        <v>7025</v>
      </c>
      <c r="E162" s="325" t="s">
        <v>161</v>
      </c>
      <c r="F162" s="325"/>
      <c r="G162" s="356"/>
      <c r="H162" s="328" t="s">
        <v>6610</v>
      </c>
      <c r="I162" s="328" t="s">
        <v>7024</v>
      </c>
      <c r="J162" s="327">
        <v>40880</v>
      </c>
      <c r="K162" s="3" t="s">
        <v>97</v>
      </c>
      <c r="L162" s="326">
        <v>900</v>
      </c>
      <c r="M162" s="356">
        <v>159</v>
      </c>
      <c r="N162" s="3">
        <v>40963</v>
      </c>
      <c r="O162" s="356">
        <f t="shared" si="4"/>
        <v>1</v>
      </c>
      <c r="P162" s="433"/>
      <c r="T162" s="5"/>
      <c r="U162" s="5"/>
      <c r="V162" s="5"/>
      <c r="W162" s="5"/>
      <c r="X162" s="5"/>
      <c r="Y162" s="5"/>
      <c r="Z162" s="5"/>
      <c r="AA162" s="5"/>
      <c r="AB162" s="5" t="str">
        <f t="shared" si="5"/>
        <v>TORM Rosetta38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</row>
    <row r="163" spans="1:70" s="4" customFormat="1" ht="13.15" hidden="1" customHeight="1">
      <c r="A163" s="325">
        <v>162</v>
      </c>
      <c r="B163" s="325" t="s">
        <v>7023</v>
      </c>
      <c r="C163" s="327">
        <v>40910</v>
      </c>
      <c r="D163" s="325" t="s">
        <v>7022</v>
      </c>
      <c r="E163" s="325" t="s">
        <v>146</v>
      </c>
      <c r="F163" s="325"/>
      <c r="G163" s="356"/>
      <c r="H163" s="328" t="s">
        <v>6610</v>
      </c>
      <c r="I163" s="328" t="s">
        <v>337</v>
      </c>
      <c r="J163" s="327">
        <v>40882</v>
      </c>
      <c r="K163" s="3" t="s">
        <v>97</v>
      </c>
      <c r="L163" s="326">
        <v>900</v>
      </c>
      <c r="M163" s="356">
        <v>160</v>
      </c>
      <c r="N163" s="3">
        <v>40963</v>
      </c>
      <c r="O163" s="356">
        <f t="shared" si="4"/>
        <v>1</v>
      </c>
      <c r="P163" s="433"/>
      <c r="T163" s="5"/>
      <c r="U163" s="5"/>
      <c r="V163" s="5"/>
      <c r="W163" s="5"/>
      <c r="X163" s="5"/>
      <c r="Y163" s="5"/>
      <c r="Z163" s="5"/>
      <c r="AA163" s="5"/>
      <c r="AB163" s="5" t="str">
        <f t="shared" si="5"/>
        <v>Torm Neches40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</row>
    <row r="164" spans="1:70" s="4" customFormat="1" ht="13.15" hidden="1" customHeight="1">
      <c r="A164" s="325">
        <v>163</v>
      </c>
      <c r="B164" s="325" t="s">
        <v>7021</v>
      </c>
      <c r="C164" s="327">
        <v>40910</v>
      </c>
      <c r="D164" s="325" t="s">
        <v>7020</v>
      </c>
      <c r="E164" s="325" t="s">
        <v>4065</v>
      </c>
      <c r="F164" s="325" t="s">
        <v>283</v>
      </c>
      <c r="G164" s="356"/>
      <c r="H164" s="328" t="s">
        <v>311</v>
      </c>
      <c r="I164" s="328" t="s">
        <v>24</v>
      </c>
      <c r="J164" s="327">
        <v>40868</v>
      </c>
      <c r="K164" s="3" t="s">
        <v>283</v>
      </c>
      <c r="L164" s="326">
        <v>1400</v>
      </c>
      <c r="M164" s="356">
        <v>161</v>
      </c>
      <c r="N164" s="423">
        <v>40942</v>
      </c>
      <c r="O164" s="356">
        <f t="shared" si="4"/>
        <v>1</v>
      </c>
      <c r="P164" s="433"/>
      <c r="T164" s="5"/>
      <c r="U164" s="5"/>
      <c r="V164" s="5"/>
      <c r="W164" s="5"/>
      <c r="X164" s="5"/>
      <c r="Y164" s="5"/>
      <c r="Z164" s="5"/>
      <c r="AA164" s="5"/>
      <c r="AB164" s="5" t="str">
        <f t="shared" si="5"/>
        <v>Phoenix Light33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</row>
    <row r="165" spans="1:70" s="4" customFormat="1" ht="13.15" hidden="1" customHeight="1">
      <c r="A165" s="325">
        <v>164</v>
      </c>
      <c r="B165" s="325" t="s">
        <v>7019</v>
      </c>
      <c r="C165" s="327">
        <v>40910</v>
      </c>
      <c r="D165" s="325" t="s">
        <v>7018</v>
      </c>
      <c r="E165" s="325" t="s">
        <v>320</v>
      </c>
      <c r="F165" s="325" t="s">
        <v>283</v>
      </c>
      <c r="G165" s="356"/>
      <c r="H165" s="328"/>
      <c r="I165" s="328" t="s">
        <v>7017</v>
      </c>
      <c r="J165" s="327">
        <v>40847</v>
      </c>
      <c r="K165" s="3" t="s">
        <v>283</v>
      </c>
      <c r="L165" s="326">
        <v>1400</v>
      </c>
      <c r="M165" s="356">
        <v>162</v>
      </c>
      <c r="N165" s="423">
        <v>40942</v>
      </c>
      <c r="O165" s="356">
        <f t="shared" si="4"/>
        <v>1</v>
      </c>
      <c r="P165" s="433"/>
      <c r="T165" s="5"/>
      <c r="U165" s="5"/>
      <c r="V165" s="5"/>
      <c r="W165" s="5"/>
      <c r="X165" s="5"/>
      <c r="Y165" s="5"/>
      <c r="Z165" s="5"/>
      <c r="AA165" s="5"/>
      <c r="AB165" s="5" t="str">
        <f t="shared" si="5"/>
        <v>M T Leylak39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</row>
    <row r="166" spans="1:70" s="4" customFormat="1" ht="13.15" hidden="1" customHeight="1">
      <c r="A166" s="325">
        <v>165</v>
      </c>
      <c r="B166" s="325" t="s">
        <v>7016</v>
      </c>
      <c r="C166" s="327">
        <v>40910</v>
      </c>
      <c r="D166" s="325" t="s">
        <v>7015</v>
      </c>
      <c r="E166" s="370" t="s">
        <v>79</v>
      </c>
      <c r="F166" s="325" t="s">
        <v>7011</v>
      </c>
      <c r="G166" s="356"/>
      <c r="H166" s="328" t="s">
        <v>44</v>
      </c>
      <c r="I166" s="328" t="s">
        <v>293</v>
      </c>
      <c r="J166" s="327">
        <v>40863</v>
      </c>
      <c r="K166" s="3" t="s">
        <v>43</v>
      </c>
      <c r="L166" s="326">
        <v>1400</v>
      </c>
      <c r="M166" s="356">
        <v>163</v>
      </c>
      <c r="N166" s="389">
        <v>41089</v>
      </c>
      <c r="O166" s="356">
        <f t="shared" si="4"/>
        <v>1</v>
      </c>
      <c r="P166" s="433"/>
      <c r="T166" s="5"/>
      <c r="U166" s="5"/>
      <c r="V166" s="5"/>
      <c r="W166" s="5"/>
      <c r="X166" s="5"/>
      <c r="Y166" s="5"/>
      <c r="Z166" s="5"/>
      <c r="AA166" s="5"/>
      <c r="AB166" s="5" t="str">
        <f t="shared" si="5"/>
        <v>BW Shinano24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</row>
    <row r="167" spans="1:70" s="4" customFormat="1" ht="13.15" hidden="1" customHeight="1">
      <c r="A167" s="325">
        <v>166</v>
      </c>
      <c r="B167" s="325" t="s">
        <v>7014</v>
      </c>
      <c r="C167" s="327">
        <v>40910</v>
      </c>
      <c r="D167" s="325" t="s">
        <v>56</v>
      </c>
      <c r="E167" s="325" t="s">
        <v>163</v>
      </c>
      <c r="F167" s="325" t="s">
        <v>7011</v>
      </c>
      <c r="G167" s="356"/>
      <c r="H167" s="328" t="s">
        <v>42</v>
      </c>
      <c r="I167" s="328" t="s">
        <v>7013</v>
      </c>
      <c r="J167" s="327">
        <v>40843</v>
      </c>
      <c r="K167" s="3" t="s">
        <v>43</v>
      </c>
      <c r="L167" s="326">
        <v>1400</v>
      </c>
      <c r="M167" s="356">
        <v>164</v>
      </c>
      <c r="N167" s="143">
        <v>41327</v>
      </c>
      <c r="O167" s="356">
        <f t="shared" si="4"/>
        <v>1</v>
      </c>
      <c r="P167" s="433"/>
      <c r="T167" s="5"/>
      <c r="U167" s="5"/>
      <c r="V167" s="5"/>
      <c r="W167" s="5"/>
      <c r="X167" s="5"/>
      <c r="Y167" s="5"/>
      <c r="Z167" s="5"/>
      <c r="AA167" s="5"/>
      <c r="AB167" s="5" t="str">
        <f t="shared" si="5"/>
        <v>Blue Sea20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</row>
    <row r="168" spans="1:70" s="4" customFormat="1" ht="13.15" hidden="1" customHeight="1">
      <c r="A168" s="325">
        <v>167</v>
      </c>
      <c r="B168" s="325" t="s">
        <v>7012</v>
      </c>
      <c r="C168" s="327">
        <v>40910</v>
      </c>
      <c r="D168" s="325" t="s">
        <v>6588</v>
      </c>
      <c r="E168" s="370" t="s">
        <v>197</v>
      </c>
      <c r="F168" s="325" t="s">
        <v>7011</v>
      </c>
      <c r="G168" s="356"/>
      <c r="H168" s="328" t="s">
        <v>44</v>
      </c>
      <c r="I168" s="328" t="s">
        <v>20</v>
      </c>
      <c r="J168" s="327">
        <v>40860</v>
      </c>
      <c r="K168" s="3" t="s">
        <v>43</v>
      </c>
      <c r="L168" s="326">
        <v>1400</v>
      </c>
      <c r="M168" s="356">
        <v>165</v>
      </c>
      <c r="N168" s="389">
        <v>41089</v>
      </c>
      <c r="O168" s="356">
        <f t="shared" si="4"/>
        <v>1</v>
      </c>
      <c r="P168" s="433"/>
      <c r="T168" s="5"/>
      <c r="U168" s="5"/>
      <c r="V168" s="5"/>
      <c r="W168" s="5"/>
      <c r="X168" s="5"/>
      <c r="Y168" s="5"/>
      <c r="Z168" s="5"/>
      <c r="AA168" s="5"/>
      <c r="AB168" s="5" t="str">
        <f t="shared" si="5"/>
        <v>Pacific Condor67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</row>
    <row r="169" spans="1:70" s="4" customFormat="1" ht="13.15" hidden="1" customHeight="1">
      <c r="A169" s="325">
        <v>168</v>
      </c>
      <c r="B169" s="325" t="s">
        <v>7010</v>
      </c>
      <c r="C169" s="327">
        <v>40914</v>
      </c>
      <c r="D169" s="325" t="s">
        <v>6761</v>
      </c>
      <c r="E169" s="325"/>
      <c r="F169" s="325"/>
      <c r="G169" s="356"/>
      <c r="H169" s="328" t="s">
        <v>6562</v>
      </c>
      <c r="I169" s="328"/>
      <c r="J169" s="327"/>
      <c r="K169" s="3" t="s">
        <v>3598</v>
      </c>
      <c r="L169" s="326">
        <v>6136.64</v>
      </c>
      <c r="M169" s="356">
        <v>166</v>
      </c>
      <c r="N169" s="423">
        <v>40921</v>
      </c>
      <c r="O169" s="356">
        <f t="shared" si="4"/>
        <v>1</v>
      </c>
      <c r="P169" s="433"/>
      <c r="T169" s="5"/>
      <c r="U169" s="5"/>
      <c r="V169" s="5"/>
      <c r="W169" s="5"/>
      <c r="X169" s="5"/>
      <c r="Y169" s="5"/>
      <c r="Z169" s="5"/>
      <c r="AA169" s="5"/>
      <c r="AB169" s="5" t="str">
        <f t="shared" si="5"/>
        <v>NS 5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</row>
    <row r="170" spans="1:70" s="4" customFormat="1" ht="13.15" hidden="1" customHeight="1">
      <c r="A170" s="325">
        <v>169</v>
      </c>
      <c r="B170" s="325" t="s">
        <v>7009</v>
      </c>
      <c r="C170" s="327">
        <v>40914</v>
      </c>
      <c r="D170" s="325" t="s">
        <v>6761</v>
      </c>
      <c r="E170" s="325"/>
      <c r="F170" s="325"/>
      <c r="G170" s="356"/>
      <c r="H170" s="328" t="s">
        <v>6562</v>
      </c>
      <c r="I170" s="328"/>
      <c r="J170" s="327"/>
      <c r="K170" s="3" t="s">
        <v>3595</v>
      </c>
      <c r="L170" s="326">
        <v>566</v>
      </c>
      <c r="M170" s="356">
        <v>167</v>
      </c>
      <c r="N170" s="423">
        <v>40928</v>
      </c>
      <c r="O170" s="356">
        <f t="shared" si="4"/>
        <v>1</v>
      </c>
      <c r="P170" s="433"/>
      <c r="T170" s="5"/>
      <c r="U170" s="5"/>
      <c r="V170" s="5"/>
      <c r="W170" s="5"/>
      <c r="X170" s="5"/>
      <c r="Y170" s="5"/>
      <c r="Z170" s="5"/>
      <c r="AA170" s="5"/>
      <c r="AB170" s="5" t="str">
        <f t="shared" si="5"/>
        <v>NS 5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</row>
    <row r="171" spans="1:70" s="4" customFormat="1" ht="13.15" hidden="1" customHeight="1">
      <c r="A171" s="325">
        <v>170</v>
      </c>
      <c r="B171" s="325" t="s">
        <v>7008</v>
      </c>
      <c r="C171" s="327">
        <v>40919</v>
      </c>
      <c r="D171" s="325" t="s">
        <v>7007</v>
      </c>
      <c r="E171" s="325" t="s">
        <v>46</v>
      </c>
      <c r="F171" s="325" t="s">
        <v>6516</v>
      </c>
      <c r="G171" s="356"/>
      <c r="H171" s="328" t="s">
        <v>6752</v>
      </c>
      <c r="I171" s="328" t="s">
        <v>7006</v>
      </c>
      <c r="J171" s="327">
        <v>40878</v>
      </c>
      <c r="K171" s="3" t="s">
        <v>60</v>
      </c>
      <c r="L171" s="326">
        <v>700</v>
      </c>
      <c r="M171" s="356">
        <v>168</v>
      </c>
      <c r="N171" s="423">
        <v>40942</v>
      </c>
      <c r="O171" s="356">
        <f t="shared" si="4"/>
        <v>1</v>
      </c>
      <c r="P171" s="433"/>
      <c r="T171" s="5"/>
      <c r="U171" s="5"/>
      <c r="V171" s="5"/>
      <c r="W171" s="5"/>
      <c r="X171" s="5"/>
      <c r="Y171" s="5"/>
      <c r="Z171" s="5"/>
      <c r="AA171" s="5"/>
      <c r="AB171" s="5" t="str">
        <f t="shared" si="5"/>
        <v>SPT Champion41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</row>
    <row r="172" spans="1:70" s="4" customFormat="1" ht="13.15" hidden="1" customHeight="1">
      <c r="A172" s="325">
        <v>171</v>
      </c>
      <c r="B172" s="325" t="s">
        <v>7005</v>
      </c>
      <c r="C172" s="327">
        <v>40919</v>
      </c>
      <c r="D172" s="325" t="s">
        <v>190</v>
      </c>
      <c r="E172" s="325" t="s">
        <v>7004</v>
      </c>
      <c r="F172" s="325" t="s">
        <v>6516</v>
      </c>
      <c r="G172" s="356"/>
      <c r="H172" s="328" t="s">
        <v>342</v>
      </c>
      <c r="I172" s="328" t="s">
        <v>62</v>
      </c>
      <c r="J172" s="327">
        <v>40890</v>
      </c>
      <c r="K172" s="3" t="s">
        <v>60</v>
      </c>
      <c r="L172" s="326">
        <v>700</v>
      </c>
      <c r="M172" s="356">
        <v>169</v>
      </c>
      <c r="N172" s="423">
        <v>40942</v>
      </c>
      <c r="O172" s="356">
        <f t="shared" si="4"/>
        <v>1</v>
      </c>
      <c r="P172" s="433"/>
      <c r="T172" s="5"/>
      <c r="U172" s="5"/>
      <c r="V172" s="5"/>
      <c r="W172" s="5"/>
      <c r="X172" s="5"/>
      <c r="Y172" s="5"/>
      <c r="Z172" s="5"/>
      <c r="AA172" s="5"/>
      <c r="AB172" s="5" t="str">
        <f t="shared" si="5"/>
        <v>SPT Explorer073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</row>
    <row r="173" spans="1:70" s="4" customFormat="1" ht="13.15" hidden="1" customHeight="1">
      <c r="A173" s="325">
        <v>172</v>
      </c>
      <c r="B173" s="325" t="s">
        <v>7003</v>
      </c>
      <c r="C173" s="327">
        <v>40919</v>
      </c>
      <c r="D173" s="325" t="s">
        <v>5659</v>
      </c>
      <c r="E173" s="325" t="s">
        <v>7002</v>
      </c>
      <c r="F173" s="325" t="s">
        <v>6255</v>
      </c>
      <c r="G173" s="356"/>
      <c r="H173" s="328" t="s">
        <v>6997</v>
      </c>
      <c r="I173" s="328" t="s">
        <v>150</v>
      </c>
      <c r="J173" s="327">
        <v>40883</v>
      </c>
      <c r="K173" s="3" t="s">
        <v>60</v>
      </c>
      <c r="L173" s="326">
        <v>700</v>
      </c>
      <c r="M173" s="356">
        <v>170</v>
      </c>
      <c r="N173" s="423">
        <v>40980</v>
      </c>
      <c r="O173" s="356">
        <f t="shared" si="4"/>
        <v>1</v>
      </c>
      <c r="P173" s="433"/>
      <c r="T173" s="5"/>
      <c r="U173" s="5"/>
      <c r="V173" s="5"/>
      <c r="W173" s="5"/>
      <c r="X173" s="5"/>
      <c r="Y173" s="5"/>
      <c r="Z173" s="5"/>
      <c r="AA173" s="5"/>
      <c r="AB173" s="5" t="str">
        <f t="shared" si="5"/>
        <v>Americas Spirit242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</row>
    <row r="174" spans="1:70" s="4" customFormat="1" ht="13.15" hidden="1" customHeight="1">
      <c r="A174" s="325">
        <v>173</v>
      </c>
      <c r="B174" s="325" t="s">
        <v>7001</v>
      </c>
      <c r="C174" s="327">
        <v>40920</v>
      </c>
      <c r="D174" s="325" t="s">
        <v>321</v>
      </c>
      <c r="E174" s="325" t="s">
        <v>85</v>
      </c>
      <c r="F174" s="325" t="s">
        <v>6837</v>
      </c>
      <c r="G174" s="356"/>
      <c r="H174" s="328" t="s">
        <v>6307</v>
      </c>
      <c r="I174" s="328" t="s">
        <v>71</v>
      </c>
      <c r="J174" s="327">
        <v>40893</v>
      </c>
      <c r="K174" s="3" t="s">
        <v>60</v>
      </c>
      <c r="L174" s="326">
        <v>700</v>
      </c>
      <c r="M174" s="356">
        <v>171</v>
      </c>
      <c r="N174" s="423">
        <v>40927</v>
      </c>
      <c r="O174" s="356">
        <f t="shared" si="4"/>
        <v>1</v>
      </c>
      <c r="P174" s="433"/>
      <c r="T174" s="5"/>
      <c r="U174" s="5"/>
      <c r="V174" s="5"/>
      <c r="W174" s="5"/>
      <c r="X174" s="5"/>
      <c r="Y174" s="5"/>
      <c r="Z174" s="5"/>
      <c r="AA174" s="5"/>
      <c r="AB174" s="5" t="str">
        <f t="shared" si="5"/>
        <v>Mare Oriens007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</row>
    <row r="175" spans="1:70" s="4" customFormat="1" ht="13.15" hidden="1" customHeight="1">
      <c r="A175" s="325">
        <v>174</v>
      </c>
      <c r="B175" s="325" t="s">
        <v>7000</v>
      </c>
      <c r="C175" s="327">
        <v>40920</v>
      </c>
      <c r="D175" s="325" t="s">
        <v>6895</v>
      </c>
      <c r="E175" s="325" t="s">
        <v>6416</v>
      </c>
      <c r="F175" s="325" t="s">
        <v>6837</v>
      </c>
      <c r="G175" s="356"/>
      <c r="H175" s="328" t="s">
        <v>6930</v>
      </c>
      <c r="I175" s="328" t="s">
        <v>130</v>
      </c>
      <c r="J175" s="327">
        <v>40899</v>
      </c>
      <c r="K175" s="3" t="s">
        <v>60</v>
      </c>
      <c r="L175" s="326">
        <v>700</v>
      </c>
      <c r="M175" s="356">
        <v>172</v>
      </c>
      <c r="N175" s="423">
        <v>40927</v>
      </c>
      <c r="O175" s="356">
        <f t="shared" si="4"/>
        <v>1</v>
      </c>
      <c r="P175" s="433"/>
      <c r="T175" s="5"/>
      <c r="U175" s="5"/>
      <c r="V175" s="5"/>
      <c r="W175" s="5"/>
      <c r="X175" s="5"/>
      <c r="Y175" s="5"/>
      <c r="Z175" s="5"/>
      <c r="AA175" s="5"/>
      <c r="AB175" s="5" t="str">
        <f t="shared" si="5"/>
        <v>Poul Spirit255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</row>
    <row r="176" spans="1:70" s="4" customFormat="1" ht="13.15" hidden="1" customHeight="1">
      <c r="A176" s="325">
        <v>175</v>
      </c>
      <c r="B176" s="325" t="s">
        <v>6999</v>
      </c>
      <c r="C176" s="327">
        <v>40920</v>
      </c>
      <c r="D176" s="325" t="s">
        <v>6125</v>
      </c>
      <c r="E176" s="325" t="s">
        <v>6621</v>
      </c>
      <c r="F176" s="325" t="s">
        <v>6837</v>
      </c>
      <c r="G176" s="356"/>
      <c r="H176" s="328" t="s">
        <v>5836</v>
      </c>
      <c r="I176" s="328" t="s">
        <v>20</v>
      </c>
      <c r="J176" s="327">
        <v>40896</v>
      </c>
      <c r="K176" s="3" t="s">
        <v>60</v>
      </c>
      <c r="L176" s="326">
        <v>700</v>
      </c>
      <c r="M176" s="356">
        <v>173</v>
      </c>
      <c r="N176" s="423">
        <v>40927</v>
      </c>
      <c r="O176" s="356">
        <f t="shared" si="4"/>
        <v>1</v>
      </c>
      <c r="P176" s="433"/>
      <c r="T176" s="5"/>
      <c r="U176" s="5"/>
      <c r="V176" s="5"/>
      <c r="W176" s="5"/>
      <c r="X176" s="5"/>
      <c r="Y176" s="5"/>
      <c r="Z176" s="5"/>
      <c r="AA176" s="5"/>
      <c r="AB176" s="5" t="str">
        <f t="shared" si="5"/>
        <v>Valdarno006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</row>
    <row r="177" spans="1:70" s="4" customFormat="1" ht="13.15" hidden="1" customHeight="1">
      <c r="A177" s="325">
        <v>176</v>
      </c>
      <c r="B177" s="325" t="s">
        <v>6998</v>
      </c>
      <c r="C177" s="327">
        <v>40920</v>
      </c>
      <c r="D177" s="325" t="s">
        <v>6137</v>
      </c>
      <c r="E177" s="325" t="s">
        <v>194</v>
      </c>
      <c r="F177" s="325" t="s">
        <v>6837</v>
      </c>
      <c r="G177" s="356"/>
      <c r="H177" s="328" t="s">
        <v>6997</v>
      </c>
      <c r="I177" s="328" t="s">
        <v>6679</v>
      </c>
      <c r="J177" s="327">
        <v>40545</v>
      </c>
      <c r="K177" s="3" t="s">
        <v>60</v>
      </c>
      <c r="L177" s="326">
        <v>700</v>
      </c>
      <c r="M177" s="356">
        <v>174</v>
      </c>
      <c r="N177" s="423">
        <v>40927</v>
      </c>
      <c r="O177" s="356">
        <f t="shared" si="4"/>
        <v>1</v>
      </c>
      <c r="P177" s="433"/>
      <c r="T177" s="5"/>
      <c r="U177" s="5"/>
      <c r="V177" s="5"/>
      <c r="W177" s="5"/>
      <c r="X177" s="5"/>
      <c r="Y177" s="5"/>
      <c r="Z177" s="5"/>
      <c r="AA177" s="5"/>
      <c r="AB177" s="5" t="str">
        <f t="shared" si="5"/>
        <v>Star Lady004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</row>
    <row r="178" spans="1:70" s="4" customFormat="1" ht="13.15" hidden="1" customHeight="1">
      <c r="A178" s="325">
        <v>177</v>
      </c>
      <c r="B178" s="325" t="s">
        <v>6996</v>
      </c>
      <c r="C178" s="327">
        <v>40920</v>
      </c>
      <c r="D178" s="325" t="s">
        <v>3931</v>
      </c>
      <c r="E178" s="325" t="s">
        <v>95</v>
      </c>
      <c r="F178" s="325" t="s">
        <v>6837</v>
      </c>
      <c r="G178" s="356"/>
      <c r="H178" s="328" t="s">
        <v>6080</v>
      </c>
      <c r="I178" s="328" t="s">
        <v>255</v>
      </c>
      <c r="J178" s="327">
        <v>40900</v>
      </c>
      <c r="K178" s="3" t="s">
        <v>60</v>
      </c>
      <c r="L178" s="326">
        <v>700</v>
      </c>
      <c r="M178" s="356">
        <v>175</v>
      </c>
      <c r="N178" s="423">
        <v>40927</v>
      </c>
      <c r="O178" s="356">
        <f t="shared" si="4"/>
        <v>1</v>
      </c>
      <c r="P178" s="433"/>
      <c r="T178" s="5"/>
      <c r="U178" s="5"/>
      <c r="V178" s="5"/>
      <c r="W178" s="5"/>
      <c r="X178" s="5"/>
      <c r="Y178" s="5"/>
      <c r="Z178" s="5"/>
      <c r="AA178" s="5"/>
      <c r="AB178" s="5" t="str">
        <f t="shared" si="5"/>
        <v>Trident Star003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</row>
    <row r="179" spans="1:70" s="4" customFormat="1" ht="13.15" hidden="1" customHeight="1">
      <c r="A179" s="325">
        <v>178</v>
      </c>
      <c r="B179" s="325" t="s">
        <v>6995</v>
      </c>
      <c r="C179" s="327">
        <v>40920</v>
      </c>
      <c r="D179" s="325" t="s">
        <v>73</v>
      </c>
      <c r="E179" s="325" t="s">
        <v>348</v>
      </c>
      <c r="F179" s="325" t="s">
        <v>6837</v>
      </c>
      <c r="G179" s="356"/>
      <c r="H179" s="328" t="s">
        <v>4803</v>
      </c>
      <c r="I179" s="328" t="s">
        <v>20</v>
      </c>
      <c r="J179" s="327">
        <v>40915</v>
      </c>
      <c r="K179" s="3" t="s">
        <v>60</v>
      </c>
      <c r="L179" s="326">
        <v>700</v>
      </c>
      <c r="M179" s="356">
        <v>176</v>
      </c>
      <c r="N179" s="423">
        <v>40927</v>
      </c>
      <c r="O179" s="356">
        <f t="shared" si="4"/>
        <v>1</v>
      </c>
      <c r="P179" s="433"/>
      <c r="T179" s="5"/>
      <c r="U179" s="5"/>
      <c r="V179" s="5"/>
      <c r="W179" s="5"/>
      <c r="X179" s="5"/>
      <c r="Y179" s="5"/>
      <c r="Z179" s="5"/>
      <c r="AA179" s="5"/>
      <c r="AB179" s="5" t="str">
        <f t="shared" si="5"/>
        <v>Erik Spirit60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</row>
    <row r="180" spans="1:70" s="4" customFormat="1" ht="13.15" hidden="1" customHeight="1">
      <c r="A180" s="325">
        <v>179</v>
      </c>
      <c r="B180" s="325" t="s">
        <v>6994</v>
      </c>
      <c r="C180" s="327">
        <v>40920</v>
      </c>
      <c r="D180" s="325" t="s">
        <v>34</v>
      </c>
      <c r="E180" s="325" t="s">
        <v>349</v>
      </c>
      <c r="F180" s="325" t="s">
        <v>6837</v>
      </c>
      <c r="G180" s="356"/>
      <c r="H180" s="328" t="s">
        <v>4803</v>
      </c>
      <c r="I180" s="328" t="s">
        <v>351</v>
      </c>
      <c r="J180" s="327">
        <v>40918</v>
      </c>
      <c r="K180" s="3" t="s">
        <v>60</v>
      </c>
      <c r="L180" s="326">
        <v>700</v>
      </c>
      <c r="M180" s="356">
        <v>177</v>
      </c>
      <c r="N180" s="423">
        <v>40927</v>
      </c>
      <c r="O180" s="356">
        <f t="shared" si="4"/>
        <v>1</v>
      </c>
      <c r="P180" s="433"/>
      <c r="T180" s="5"/>
      <c r="U180" s="5"/>
      <c r="V180" s="5"/>
      <c r="W180" s="5"/>
      <c r="X180" s="5"/>
      <c r="Y180" s="5"/>
      <c r="Z180" s="5"/>
      <c r="AA180" s="5"/>
      <c r="AB180" s="5" t="str">
        <f t="shared" si="5"/>
        <v>Sea Hope07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</row>
    <row r="181" spans="1:70" s="4" customFormat="1" ht="13.15" hidden="1" customHeight="1">
      <c r="A181" s="325">
        <v>180</v>
      </c>
      <c r="B181" s="325" t="s">
        <v>6993</v>
      </c>
      <c r="C181" s="327">
        <v>40920</v>
      </c>
      <c r="D181" s="325" t="s">
        <v>6992</v>
      </c>
      <c r="E181" s="325" t="s">
        <v>6991</v>
      </c>
      <c r="F181" s="325" t="s">
        <v>6837</v>
      </c>
      <c r="G181" s="356"/>
      <c r="H181" s="328" t="s">
        <v>6930</v>
      </c>
      <c r="I181" s="328" t="s">
        <v>6990</v>
      </c>
      <c r="J181" s="327">
        <v>40920</v>
      </c>
      <c r="K181" s="3" t="s">
        <v>60</v>
      </c>
      <c r="L181" s="326">
        <v>700</v>
      </c>
      <c r="M181" s="356">
        <v>178</v>
      </c>
      <c r="N181" s="423">
        <v>40927</v>
      </c>
      <c r="O181" s="356">
        <f t="shared" si="4"/>
        <v>1</v>
      </c>
      <c r="P181" s="433"/>
      <c r="T181" s="5"/>
      <c r="U181" s="5"/>
      <c r="V181" s="5"/>
      <c r="W181" s="5"/>
      <c r="X181" s="5"/>
      <c r="Y181" s="5"/>
      <c r="Z181" s="5"/>
      <c r="AA181" s="5"/>
      <c r="AB181" s="5" t="str">
        <f t="shared" si="5"/>
        <v>Torban Spirit245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</row>
    <row r="182" spans="1:70" s="4" customFormat="1" ht="13.15" hidden="1" customHeight="1">
      <c r="A182" s="325">
        <v>181</v>
      </c>
      <c r="B182" s="325" t="s">
        <v>6989</v>
      </c>
      <c r="C182" s="327">
        <v>40920</v>
      </c>
      <c r="D182" s="325" t="s">
        <v>6919</v>
      </c>
      <c r="E182" s="325" t="s">
        <v>346</v>
      </c>
      <c r="F182" s="325" t="s">
        <v>6255</v>
      </c>
      <c r="G182" s="356"/>
      <c r="H182" s="328" t="s">
        <v>6272</v>
      </c>
      <c r="I182" s="328" t="s">
        <v>347</v>
      </c>
      <c r="J182" s="327">
        <v>40899</v>
      </c>
      <c r="K182" s="3" t="s">
        <v>60</v>
      </c>
      <c r="L182" s="326">
        <v>700</v>
      </c>
      <c r="M182" s="356">
        <v>179</v>
      </c>
      <c r="N182" s="3">
        <v>40966</v>
      </c>
      <c r="O182" s="356">
        <f t="shared" si="4"/>
        <v>1</v>
      </c>
      <c r="P182" s="433"/>
      <c r="T182" s="5"/>
      <c r="U182" s="5"/>
      <c r="V182" s="5"/>
      <c r="W182" s="5"/>
      <c r="X182" s="5"/>
      <c r="Y182" s="5"/>
      <c r="Z182" s="5"/>
      <c r="AA182" s="5"/>
      <c r="AB182" s="5" t="str">
        <f t="shared" si="5"/>
        <v>Valbrenta04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</row>
    <row r="183" spans="1:70" s="4" customFormat="1" ht="13.15" hidden="1" customHeight="1">
      <c r="A183" s="325">
        <v>182</v>
      </c>
      <c r="B183" s="325" t="s">
        <v>6988</v>
      </c>
      <c r="C183" s="327">
        <v>40920</v>
      </c>
      <c r="D183" s="325" t="s">
        <v>333</v>
      </c>
      <c r="E183" s="325" t="s">
        <v>6987</v>
      </c>
      <c r="F183" s="325"/>
      <c r="G183" s="356"/>
      <c r="H183" s="328" t="s">
        <v>75</v>
      </c>
      <c r="I183" s="328" t="s">
        <v>334</v>
      </c>
      <c r="J183" s="327">
        <v>40884</v>
      </c>
      <c r="K183" s="3" t="s">
        <v>16</v>
      </c>
      <c r="L183" s="326">
        <v>700</v>
      </c>
      <c r="M183" s="356">
        <v>180</v>
      </c>
      <c r="N183" s="423">
        <v>40926</v>
      </c>
      <c r="O183" s="356">
        <f t="shared" si="4"/>
        <v>1</v>
      </c>
      <c r="P183" s="433"/>
      <c r="T183" s="5"/>
      <c r="U183" s="5"/>
      <c r="V183" s="5"/>
      <c r="W183" s="5"/>
      <c r="X183" s="5"/>
      <c r="Y183" s="5"/>
      <c r="Z183" s="5"/>
      <c r="AA183" s="5"/>
      <c r="AB183" s="5" t="str">
        <f t="shared" si="5"/>
        <v>Ashkini Spirit200103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</row>
    <row r="184" spans="1:70" s="4" customFormat="1" ht="13.15" hidden="1" customHeight="1">
      <c r="A184" s="325">
        <v>183</v>
      </c>
      <c r="B184" s="325" t="s">
        <v>6986</v>
      </c>
      <c r="C184" s="327">
        <v>40942</v>
      </c>
      <c r="D184" s="325" t="s">
        <v>6761</v>
      </c>
      <c r="E184" s="325"/>
      <c r="F184" s="325"/>
      <c r="G184" s="356"/>
      <c r="H184" s="328" t="s">
        <v>6562</v>
      </c>
      <c r="I184" s="328"/>
      <c r="J184" s="327"/>
      <c r="K184" s="3" t="s">
        <v>3598</v>
      </c>
      <c r="L184" s="326">
        <v>7370.88</v>
      </c>
      <c r="M184" s="356">
        <v>181</v>
      </c>
      <c r="N184" s="423">
        <v>40962</v>
      </c>
      <c r="O184" s="356">
        <f t="shared" si="4"/>
        <v>1</v>
      </c>
      <c r="P184" s="433"/>
      <c r="T184" s="5"/>
      <c r="U184" s="5"/>
      <c r="V184" s="5"/>
      <c r="W184" s="5"/>
      <c r="X184" s="5"/>
      <c r="Y184" s="5"/>
      <c r="Z184" s="5"/>
      <c r="AA184" s="5"/>
      <c r="AB184" s="5" t="str">
        <f t="shared" si="5"/>
        <v>NS 5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</row>
    <row r="185" spans="1:70" s="4" customFormat="1" ht="13.15" hidden="1" customHeight="1">
      <c r="A185" s="325">
        <v>184</v>
      </c>
      <c r="B185" s="325" t="s">
        <v>6985</v>
      </c>
      <c r="C185" s="327">
        <v>40942</v>
      </c>
      <c r="D185" s="325" t="s">
        <v>6761</v>
      </c>
      <c r="E185" s="325"/>
      <c r="F185" s="325"/>
      <c r="G185" s="356"/>
      <c r="H185" s="328" t="s">
        <v>6562</v>
      </c>
      <c r="I185" s="328"/>
      <c r="J185" s="327"/>
      <c r="K185" s="3" t="s">
        <v>3595</v>
      </c>
      <c r="L185" s="326">
        <v>24.313725490196077</v>
      </c>
      <c r="M185" s="356">
        <v>182</v>
      </c>
      <c r="N185" s="423">
        <v>40962</v>
      </c>
      <c r="O185" s="356">
        <f t="shared" si="4"/>
        <v>1</v>
      </c>
      <c r="P185" s="433"/>
      <c r="T185" s="5"/>
      <c r="U185" s="5"/>
      <c r="V185" s="5"/>
      <c r="W185" s="5"/>
      <c r="X185" s="5"/>
      <c r="Y185" s="5"/>
      <c r="Z185" s="5"/>
      <c r="AA185" s="5"/>
      <c r="AB185" s="5" t="str">
        <f t="shared" si="5"/>
        <v>NS 5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</row>
    <row r="186" spans="1:70" s="431" customFormat="1" ht="13.9" hidden="1" customHeight="1">
      <c r="A186" s="325">
        <v>185</v>
      </c>
      <c r="B186" s="325" t="s">
        <v>6984</v>
      </c>
      <c r="C186" s="327">
        <v>40942</v>
      </c>
      <c r="D186" s="325" t="s">
        <v>6983</v>
      </c>
      <c r="E186" s="325" t="s">
        <v>6982</v>
      </c>
      <c r="F186" s="325"/>
      <c r="G186" s="356"/>
      <c r="H186" s="328" t="s">
        <v>6981</v>
      </c>
      <c r="I186" s="328" t="s">
        <v>6980</v>
      </c>
      <c r="J186" s="327">
        <v>40915</v>
      </c>
      <c r="K186" s="3" t="s">
        <v>23</v>
      </c>
      <c r="L186" s="326">
        <v>1200</v>
      </c>
      <c r="M186" s="356">
        <v>183</v>
      </c>
      <c r="N186" s="430">
        <v>41040</v>
      </c>
      <c r="O186" s="356">
        <f t="shared" si="4"/>
        <v>1</v>
      </c>
      <c r="P186" s="433" t="s">
        <v>6979</v>
      </c>
      <c r="T186" s="432"/>
      <c r="U186" s="432"/>
      <c r="V186" s="432"/>
      <c r="W186" s="432"/>
      <c r="X186" s="432"/>
      <c r="Y186" s="432"/>
      <c r="Z186" s="432"/>
      <c r="AA186" s="432"/>
      <c r="AB186" s="5" t="str">
        <f t="shared" si="5"/>
        <v>Genmar Daphane2011-03</v>
      </c>
      <c r="AC186" s="432"/>
      <c r="AD186" s="432"/>
      <c r="AE186" s="432"/>
      <c r="AF186" s="432"/>
      <c r="AG186" s="432"/>
      <c r="AH186" s="432"/>
      <c r="AI186" s="432"/>
      <c r="AJ186" s="432"/>
      <c r="AK186" s="432"/>
      <c r="AL186" s="432"/>
      <c r="AM186" s="432"/>
      <c r="AN186" s="432"/>
      <c r="AO186" s="432"/>
      <c r="AP186" s="432"/>
      <c r="AQ186" s="432"/>
      <c r="AR186" s="432"/>
      <c r="AS186" s="432"/>
      <c r="AT186" s="432"/>
      <c r="AU186" s="432"/>
      <c r="AV186" s="432"/>
      <c r="AW186" s="432"/>
      <c r="AX186" s="432"/>
      <c r="AY186" s="432"/>
      <c r="AZ186" s="432"/>
      <c r="BA186" s="432"/>
      <c r="BB186" s="432"/>
      <c r="BC186" s="432"/>
      <c r="BD186" s="432"/>
      <c r="BE186" s="432"/>
      <c r="BF186" s="432"/>
      <c r="BG186" s="432"/>
      <c r="BH186" s="432"/>
      <c r="BI186" s="432"/>
      <c r="BJ186" s="432"/>
      <c r="BK186" s="432"/>
      <c r="BL186" s="432"/>
      <c r="BM186" s="432"/>
      <c r="BN186" s="432"/>
      <c r="BO186" s="432"/>
      <c r="BP186" s="432"/>
      <c r="BQ186" s="432"/>
      <c r="BR186" s="432"/>
    </row>
    <row r="187" spans="1:70" s="431" customFormat="1" ht="13.9" hidden="1" customHeight="1">
      <c r="A187" s="325">
        <v>186</v>
      </c>
      <c r="B187" s="325" t="s">
        <v>6978</v>
      </c>
      <c r="C187" s="327">
        <v>40946</v>
      </c>
      <c r="D187" s="325" t="s">
        <v>6973</v>
      </c>
      <c r="E187" s="329" t="s">
        <v>338</v>
      </c>
      <c r="F187" s="325"/>
      <c r="G187" s="356"/>
      <c r="H187" s="328" t="s">
        <v>339</v>
      </c>
      <c r="I187" s="328" t="s">
        <v>20</v>
      </c>
      <c r="J187" s="327">
        <v>40894</v>
      </c>
      <c r="K187" s="3" t="s">
        <v>28</v>
      </c>
      <c r="L187" s="326">
        <v>1200</v>
      </c>
      <c r="M187" s="356">
        <v>184</v>
      </c>
      <c r="N187" s="423">
        <v>40953</v>
      </c>
      <c r="O187" s="356">
        <f t="shared" si="4"/>
        <v>1</v>
      </c>
      <c r="P187" s="433"/>
      <c r="T187" s="432"/>
      <c r="U187" s="432"/>
      <c r="V187" s="432"/>
      <c r="W187" s="432"/>
      <c r="X187" s="432"/>
      <c r="Y187" s="432"/>
      <c r="Z187" s="432"/>
      <c r="AA187" s="432"/>
      <c r="AB187" s="5" t="str">
        <f t="shared" si="5"/>
        <v>MT Dubai Angel14</v>
      </c>
      <c r="AC187" s="432"/>
      <c r="AD187" s="432"/>
      <c r="AE187" s="432"/>
      <c r="AF187" s="432"/>
      <c r="AG187" s="432"/>
      <c r="AH187" s="432"/>
      <c r="AI187" s="432"/>
      <c r="AJ187" s="432"/>
      <c r="AK187" s="432"/>
      <c r="AL187" s="432"/>
      <c r="AM187" s="432"/>
      <c r="AN187" s="432"/>
      <c r="AO187" s="432"/>
      <c r="AP187" s="432"/>
      <c r="AQ187" s="432"/>
      <c r="AR187" s="432"/>
      <c r="AS187" s="432"/>
      <c r="AT187" s="432"/>
      <c r="AU187" s="432"/>
      <c r="AV187" s="432"/>
      <c r="AW187" s="432"/>
      <c r="AX187" s="432"/>
      <c r="AY187" s="432"/>
      <c r="AZ187" s="432"/>
      <c r="BA187" s="432"/>
      <c r="BB187" s="432"/>
      <c r="BC187" s="432"/>
      <c r="BD187" s="432"/>
      <c r="BE187" s="432"/>
      <c r="BF187" s="432"/>
      <c r="BG187" s="432"/>
      <c r="BH187" s="432"/>
      <c r="BI187" s="432"/>
      <c r="BJ187" s="432"/>
      <c r="BK187" s="432"/>
      <c r="BL187" s="432"/>
      <c r="BM187" s="432"/>
      <c r="BN187" s="432"/>
      <c r="BO187" s="432"/>
      <c r="BP187" s="432"/>
      <c r="BQ187" s="432"/>
      <c r="BR187" s="432"/>
    </row>
    <row r="188" spans="1:70" s="431" customFormat="1" ht="13.9" hidden="1" customHeight="1">
      <c r="A188" s="325">
        <v>187</v>
      </c>
      <c r="B188" s="325" t="s">
        <v>6977</v>
      </c>
      <c r="C188" s="327">
        <v>40946</v>
      </c>
      <c r="D188" s="325" t="s">
        <v>6976</v>
      </c>
      <c r="E188" s="329" t="s">
        <v>234</v>
      </c>
      <c r="F188" s="325"/>
      <c r="G188" s="356"/>
      <c r="H188" s="328" t="s">
        <v>6975</v>
      </c>
      <c r="I188" s="328" t="s">
        <v>3546</v>
      </c>
      <c r="J188" s="327">
        <v>40905</v>
      </c>
      <c r="K188" s="3" t="s">
        <v>28</v>
      </c>
      <c r="L188" s="326">
        <v>1200</v>
      </c>
      <c r="M188" s="356">
        <v>185</v>
      </c>
      <c r="N188" s="423">
        <v>40953</v>
      </c>
      <c r="O188" s="356">
        <f t="shared" si="4"/>
        <v>1</v>
      </c>
      <c r="P188" s="433"/>
      <c r="T188" s="432"/>
      <c r="U188" s="432"/>
      <c r="V188" s="432"/>
      <c r="W188" s="432"/>
      <c r="X188" s="432"/>
      <c r="Y188" s="432"/>
      <c r="Z188" s="432"/>
      <c r="AA188" s="432"/>
      <c r="AB188" s="5" t="str">
        <f t="shared" si="5"/>
        <v>Zaliv Anadyr01</v>
      </c>
      <c r="AC188" s="432"/>
      <c r="AD188" s="432"/>
      <c r="AE188" s="432"/>
      <c r="AF188" s="432"/>
      <c r="AG188" s="432"/>
      <c r="AH188" s="432"/>
      <c r="AI188" s="432"/>
      <c r="AJ188" s="432"/>
      <c r="AK188" s="432"/>
      <c r="AL188" s="432"/>
      <c r="AM188" s="432"/>
      <c r="AN188" s="432"/>
      <c r="AO188" s="432"/>
      <c r="AP188" s="432"/>
      <c r="AQ188" s="432"/>
      <c r="AR188" s="432"/>
      <c r="AS188" s="432"/>
      <c r="AT188" s="432"/>
      <c r="AU188" s="432"/>
      <c r="AV188" s="432"/>
      <c r="AW188" s="432"/>
      <c r="AX188" s="432"/>
      <c r="AY188" s="432"/>
      <c r="AZ188" s="432"/>
      <c r="BA188" s="432"/>
      <c r="BB188" s="432"/>
      <c r="BC188" s="432"/>
      <c r="BD188" s="432"/>
      <c r="BE188" s="432"/>
      <c r="BF188" s="432"/>
      <c r="BG188" s="432"/>
      <c r="BH188" s="432"/>
      <c r="BI188" s="432"/>
      <c r="BJ188" s="432"/>
      <c r="BK188" s="432"/>
      <c r="BL188" s="432"/>
      <c r="BM188" s="432"/>
      <c r="BN188" s="432"/>
      <c r="BO188" s="432"/>
      <c r="BP188" s="432"/>
      <c r="BQ188" s="432"/>
      <c r="BR188" s="432"/>
    </row>
    <row r="189" spans="1:70" s="431" customFormat="1" ht="13.9" hidden="1" customHeight="1">
      <c r="A189" s="325">
        <v>188</v>
      </c>
      <c r="B189" s="325" t="s">
        <v>6974</v>
      </c>
      <c r="C189" s="327">
        <v>40946</v>
      </c>
      <c r="D189" s="325" t="s">
        <v>6973</v>
      </c>
      <c r="E189" s="329" t="s">
        <v>151</v>
      </c>
      <c r="F189" s="325"/>
      <c r="G189" s="356"/>
      <c r="H189" s="328" t="s">
        <v>339</v>
      </c>
      <c r="I189" s="328" t="s">
        <v>243</v>
      </c>
      <c r="J189" s="327">
        <v>40919</v>
      </c>
      <c r="K189" s="3" t="s">
        <v>28</v>
      </c>
      <c r="L189" s="326">
        <v>1200</v>
      </c>
      <c r="M189" s="356">
        <v>186</v>
      </c>
      <c r="N189" s="423">
        <v>40953</v>
      </c>
      <c r="O189" s="356">
        <f t="shared" si="4"/>
        <v>1</v>
      </c>
      <c r="P189" s="433"/>
      <c r="T189" s="432"/>
      <c r="U189" s="432"/>
      <c r="V189" s="432"/>
      <c r="W189" s="432"/>
      <c r="X189" s="432"/>
      <c r="Y189" s="432"/>
      <c r="Z189" s="432"/>
      <c r="AA189" s="432"/>
      <c r="AB189" s="5" t="str">
        <f t="shared" si="5"/>
        <v>MT Dubai Angel15</v>
      </c>
      <c r="AC189" s="432"/>
      <c r="AD189" s="432"/>
      <c r="AE189" s="432"/>
      <c r="AF189" s="432"/>
      <c r="AG189" s="432"/>
      <c r="AH189" s="432"/>
      <c r="AI189" s="432"/>
      <c r="AJ189" s="432"/>
      <c r="AK189" s="432"/>
      <c r="AL189" s="432"/>
      <c r="AM189" s="432"/>
      <c r="AN189" s="432"/>
      <c r="AO189" s="432"/>
      <c r="AP189" s="432"/>
      <c r="AQ189" s="432"/>
      <c r="AR189" s="432"/>
      <c r="AS189" s="432"/>
      <c r="AT189" s="432"/>
      <c r="AU189" s="432"/>
      <c r="AV189" s="432"/>
      <c r="AW189" s="432"/>
      <c r="AX189" s="432"/>
      <c r="AY189" s="432"/>
      <c r="AZ189" s="432"/>
      <c r="BA189" s="432"/>
      <c r="BB189" s="432"/>
      <c r="BC189" s="432"/>
      <c r="BD189" s="432"/>
      <c r="BE189" s="432"/>
      <c r="BF189" s="432"/>
      <c r="BG189" s="432"/>
      <c r="BH189" s="432"/>
      <c r="BI189" s="432"/>
      <c r="BJ189" s="432"/>
      <c r="BK189" s="432"/>
      <c r="BL189" s="432"/>
      <c r="BM189" s="432"/>
      <c r="BN189" s="432"/>
      <c r="BO189" s="432"/>
      <c r="BP189" s="432"/>
      <c r="BQ189" s="432"/>
      <c r="BR189" s="432"/>
    </row>
    <row r="190" spans="1:70" s="431" customFormat="1" ht="13.9" hidden="1" customHeight="1">
      <c r="A190" s="325">
        <v>189</v>
      </c>
      <c r="B190" s="325" t="s">
        <v>6972</v>
      </c>
      <c r="C190" s="327">
        <v>40946</v>
      </c>
      <c r="D190" s="325" t="s">
        <v>6971</v>
      </c>
      <c r="E190" s="329" t="s">
        <v>174</v>
      </c>
      <c r="F190" s="325" t="s">
        <v>28</v>
      </c>
      <c r="G190" s="356"/>
      <c r="H190" s="328" t="s">
        <v>30</v>
      </c>
      <c r="I190" s="328" t="s">
        <v>86</v>
      </c>
      <c r="J190" s="327">
        <v>40942</v>
      </c>
      <c r="K190" s="3" t="s">
        <v>28</v>
      </c>
      <c r="L190" s="326">
        <v>1200</v>
      </c>
      <c r="M190" s="356">
        <v>187</v>
      </c>
      <c r="N190" s="423">
        <v>40953</v>
      </c>
      <c r="O190" s="356">
        <f t="shared" si="4"/>
        <v>1</v>
      </c>
      <c r="P190" s="433"/>
      <c r="T190" s="432"/>
      <c r="U190" s="432"/>
      <c r="V190" s="432"/>
      <c r="W190" s="432"/>
      <c r="X190" s="432"/>
      <c r="Y190" s="432"/>
      <c r="Z190" s="432"/>
      <c r="AA190" s="432"/>
      <c r="AB190" s="5" t="str">
        <f t="shared" si="5"/>
        <v>MT Caribbean Galaxy21</v>
      </c>
      <c r="AC190" s="432"/>
      <c r="AD190" s="432"/>
      <c r="AE190" s="432"/>
      <c r="AF190" s="432"/>
      <c r="AG190" s="432"/>
      <c r="AH190" s="432"/>
      <c r="AI190" s="432"/>
      <c r="AJ190" s="432"/>
      <c r="AK190" s="432"/>
      <c r="AL190" s="432"/>
      <c r="AM190" s="432"/>
      <c r="AN190" s="432"/>
      <c r="AO190" s="432"/>
      <c r="AP190" s="432"/>
      <c r="AQ190" s="432"/>
      <c r="AR190" s="432"/>
      <c r="AS190" s="432"/>
      <c r="AT190" s="432"/>
      <c r="AU190" s="432"/>
      <c r="AV190" s="432"/>
      <c r="AW190" s="432"/>
      <c r="AX190" s="432"/>
      <c r="AY190" s="432"/>
      <c r="AZ190" s="432"/>
      <c r="BA190" s="432"/>
      <c r="BB190" s="432"/>
      <c r="BC190" s="432"/>
      <c r="BD190" s="432"/>
      <c r="BE190" s="432"/>
      <c r="BF190" s="432"/>
      <c r="BG190" s="432"/>
      <c r="BH190" s="432"/>
      <c r="BI190" s="432"/>
      <c r="BJ190" s="432"/>
      <c r="BK190" s="432"/>
      <c r="BL190" s="432"/>
      <c r="BM190" s="432"/>
      <c r="BN190" s="432"/>
      <c r="BO190" s="432"/>
      <c r="BP190" s="432"/>
      <c r="BQ190" s="432"/>
      <c r="BR190" s="432"/>
    </row>
    <row r="191" spans="1:70" s="431" customFormat="1" ht="13.9" hidden="1" customHeight="1">
      <c r="A191" s="325">
        <v>190</v>
      </c>
      <c r="B191" s="325" t="s">
        <v>6970</v>
      </c>
      <c r="C191" s="327">
        <v>40946</v>
      </c>
      <c r="D191" s="325" t="s">
        <v>358</v>
      </c>
      <c r="E191" s="329" t="s">
        <v>57</v>
      </c>
      <c r="F191" s="325" t="s">
        <v>28</v>
      </c>
      <c r="G191" s="356"/>
      <c r="H191" s="328" t="s">
        <v>359</v>
      </c>
      <c r="I191" s="328" t="s">
        <v>6969</v>
      </c>
      <c r="J191" s="327">
        <v>40943</v>
      </c>
      <c r="K191" s="3" t="s">
        <v>28</v>
      </c>
      <c r="L191" s="326">
        <v>1200</v>
      </c>
      <c r="M191" s="356">
        <v>188</v>
      </c>
      <c r="N191" s="423">
        <v>41016</v>
      </c>
      <c r="O191" s="356">
        <f t="shared" si="4"/>
        <v>1</v>
      </c>
      <c r="P191" s="433"/>
      <c r="T191" s="432"/>
      <c r="U191" s="432"/>
      <c r="V191" s="432"/>
      <c r="W191" s="432"/>
      <c r="X191" s="432"/>
      <c r="Y191" s="432"/>
      <c r="Z191" s="432"/>
      <c r="AA191" s="432"/>
      <c r="AB191" s="5" t="str">
        <f t="shared" si="5"/>
        <v>Songa Eagle18</v>
      </c>
      <c r="AC191" s="432"/>
      <c r="AD191" s="432"/>
      <c r="AE191" s="432"/>
      <c r="AF191" s="432"/>
      <c r="AG191" s="432"/>
      <c r="AH191" s="432"/>
      <c r="AI191" s="432"/>
      <c r="AJ191" s="432"/>
      <c r="AK191" s="432"/>
      <c r="AL191" s="432"/>
      <c r="AM191" s="432"/>
      <c r="AN191" s="432"/>
      <c r="AO191" s="432"/>
      <c r="AP191" s="432"/>
      <c r="AQ191" s="432"/>
      <c r="AR191" s="432"/>
      <c r="AS191" s="432"/>
      <c r="AT191" s="432"/>
      <c r="AU191" s="432"/>
      <c r="AV191" s="432"/>
      <c r="AW191" s="432"/>
      <c r="AX191" s="432"/>
      <c r="AY191" s="432"/>
      <c r="AZ191" s="432"/>
      <c r="BA191" s="432"/>
      <c r="BB191" s="432"/>
      <c r="BC191" s="432"/>
      <c r="BD191" s="432"/>
      <c r="BE191" s="432"/>
      <c r="BF191" s="432"/>
      <c r="BG191" s="432"/>
      <c r="BH191" s="432"/>
      <c r="BI191" s="432"/>
      <c r="BJ191" s="432"/>
      <c r="BK191" s="432"/>
      <c r="BL191" s="432"/>
      <c r="BM191" s="432"/>
      <c r="BN191" s="432"/>
      <c r="BO191" s="432"/>
      <c r="BP191" s="432"/>
      <c r="BQ191" s="432"/>
      <c r="BR191" s="432"/>
    </row>
    <row r="192" spans="1:70" s="431" customFormat="1" ht="13.9" hidden="1" customHeight="1">
      <c r="A192" s="325">
        <v>191</v>
      </c>
      <c r="B192" s="325" t="s">
        <v>6968</v>
      </c>
      <c r="C192" s="327">
        <v>40946</v>
      </c>
      <c r="D192" s="325" t="s">
        <v>3741</v>
      </c>
      <c r="E192" s="329" t="s">
        <v>6967</v>
      </c>
      <c r="F192" s="325" t="s">
        <v>28</v>
      </c>
      <c r="G192" s="356"/>
      <c r="H192" s="328" t="s">
        <v>1049</v>
      </c>
      <c r="I192" s="328" t="s">
        <v>173</v>
      </c>
      <c r="J192" s="327">
        <v>40924</v>
      </c>
      <c r="K192" s="3" t="s">
        <v>28</v>
      </c>
      <c r="L192" s="326">
        <v>1200</v>
      </c>
      <c r="M192" s="356">
        <v>189</v>
      </c>
      <c r="N192" s="423">
        <v>40953</v>
      </c>
      <c r="O192" s="356">
        <f t="shared" si="4"/>
        <v>1</v>
      </c>
      <c r="P192" s="433"/>
      <c r="T192" s="432"/>
      <c r="U192" s="432"/>
      <c r="V192" s="432"/>
      <c r="W192" s="432"/>
      <c r="X192" s="432"/>
      <c r="Y192" s="432"/>
      <c r="Z192" s="432"/>
      <c r="AA192" s="432"/>
      <c r="AB192" s="5" t="str">
        <f t="shared" si="5"/>
        <v>ETC Isis13-12</v>
      </c>
      <c r="AC192" s="432"/>
      <c r="AD192" s="432"/>
      <c r="AE192" s="432"/>
      <c r="AF192" s="432"/>
      <c r="AG192" s="432"/>
      <c r="AH192" s="432"/>
      <c r="AI192" s="432"/>
      <c r="AJ192" s="432"/>
      <c r="AK192" s="432"/>
      <c r="AL192" s="432"/>
      <c r="AM192" s="432"/>
      <c r="AN192" s="432"/>
      <c r="AO192" s="432"/>
      <c r="AP192" s="432"/>
      <c r="AQ192" s="432"/>
      <c r="AR192" s="432"/>
      <c r="AS192" s="432"/>
      <c r="AT192" s="432"/>
      <c r="AU192" s="432"/>
      <c r="AV192" s="432"/>
      <c r="AW192" s="432"/>
      <c r="AX192" s="432"/>
      <c r="AY192" s="432"/>
      <c r="AZ192" s="432"/>
      <c r="BA192" s="432"/>
      <c r="BB192" s="432"/>
      <c r="BC192" s="432"/>
      <c r="BD192" s="432"/>
      <c r="BE192" s="432"/>
      <c r="BF192" s="432"/>
      <c r="BG192" s="432"/>
      <c r="BH192" s="432"/>
      <c r="BI192" s="432"/>
      <c r="BJ192" s="432"/>
      <c r="BK192" s="432"/>
      <c r="BL192" s="432"/>
      <c r="BM192" s="432"/>
      <c r="BN192" s="432"/>
      <c r="BO192" s="432"/>
      <c r="BP192" s="432"/>
      <c r="BQ192" s="432"/>
      <c r="BR192" s="432"/>
    </row>
    <row r="193" spans="1:70" s="431" customFormat="1" ht="13.9" hidden="1" customHeight="1">
      <c r="A193" s="325">
        <v>192</v>
      </c>
      <c r="B193" s="325" t="s">
        <v>6966</v>
      </c>
      <c r="C193" s="327">
        <v>40948</v>
      </c>
      <c r="D193" s="325" t="s">
        <v>6965</v>
      </c>
      <c r="E193" s="325" t="s">
        <v>320</v>
      </c>
      <c r="F193" s="325"/>
      <c r="G193" s="356"/>
      <c r="H193" s="328" t="s">
        <v>6610</v>
      </c>
      <c r="I193" s="328" t="s">
        <v>6964</v>
      </c>
      <c r="J193" s="327">
        <v>40887</v>
      </c>
      <c r="K193" s="3" t="s">
        <v>97</v>
      </c>
      <c r="L193" s="326">
        <v>900</v>
      </c>
      <c r="M193" s="356">
        <v>190</v>
      </c>
      <c r="N193" s="3">
        <v>40963</v>
      </c>
      <c r="O193" s="356">
        <f t="shared" si="4"/>
        <v>1</v>
      </c>
      <c r="P193" s="433"/>
      <c r="T193" s="432"/>
      <c r="U193" s="432"/>
      <c r="V193" s="432"/>
      <c r="W193" s="432"/>
      <c r="X193" s="432"/>
      <c r="Y193" s="432"/>
      <c r="Z193" s="432"/>
      <c r="AA193" s="432"/>
      <c r="AB193" s="5" t="str">
        <f t="shared" si="5"/>
        <v>TORM Rosetta39</v>
      </c>
      <c r="AC193" s="432"/>
      <c r="AD193" s="432"/>
      <c r="AE193" s="432"/>
      <c r="AF193" s="432"/>
      <c r="AG193" s="432"/>
      <c r="AH193" s="432"/>
      <c r="AI193" s="432"/>
      <c r="AJ193" s="432"/>
      <c r="AK193" s="432"/>
      <c r="AL193" s="432"/>
      <c r="AM193" s="432"/>
      <c r="AN193" s="432"/>
      <c r="AO193" s="432"/>
      <c r="AP193" s="432"/>
      <c r="AQ193" s="432"/>
      <c r="AR193" s="432"/>
      <c r="AS193" s="432"/>
      <c r="AT193" s="432"/>
      <c r="AU193" s="432"/>
      <c r="AV193" s="432"/>
      <c r="AW193" s="432"/>
      <c r="AX193" s="432"/>
      <c r="AY193" s="432"/>
      <c r="AZ193" s="432"/>
      <c r="BA193" s="432"/>
      <c r="BB193" s="432"/>
      <c r="BC193" s="432"/>
      <c r="BD193" s="432"/>
      <c r="BE193" s="432"/>
      <c r="BF193" s="432"/>
      <c r="BG193" s="432"/>
      <c r="BH193" s="432"/>
      <c r="BI193" s="432"/>
      <c r="BJ193" s="432"/>
      <c r="BK193" s="432"/>
      <c r="BL193" s="432"/>
      <c r="BM193" s="432"/>
      <c r="BN193" s="432"/>
      <c r="BO193" s="432"/>
      <c r="BP193" s="432"/>
      <c r="BQ193" s="432"/>
      <c r="BR193" s="432"/>
    </row>
    <row r="194" spans="1:70" s="431" customFormat="1" ht="13.9" hidden="1" customHeight="1">
      <c r="A194" s="325">
        <v>193</v>
      </c>
      <c r="B194" s="325" t="s">
        <v>6963</v>
      </c>
      <c r="C194" s="327">
        <v>40948</v>
      </c>
      <c r="D194" s="325" t="s">
        <v>4082</v>
      </c>
      <c r="E194" s="325" t="s">
        <v>5410</v>
      </c>
      <c r="F194" s="325"/>
      <c r="G194" s="356"/>
      <c r="H194" s="328" t="s">
        <v>6962</v>
      </c>
      <c r="I194" s="328" t="s">
        <v>6961</v>
      </c>
      <c r="J194" s="327">
        <v>40896</v>
      </c>
      <c r="K194" s="3" t="s">
        <v>97</v>
      </c>
      <c r="L194" s="326">
        <v>900</v>
      </c>
      <c r="M194" s="356">
        <v>191</v>
      </c>
      <c r="N194" s="423">
        <v>40987</v>
      </c>
      <c r="O194" s="356">
        <f t="shared" ref="O194:O257" si="6">IF(TRIM(N194)="",0,1)</f>
        <v>1</v>
      </c>
      <c r="P194" s="433"/>
      <c r="T194" s="432"/>
      <c r="U194" s="432"/>
      <c r="V194" s="432"/>
      <c r="W194" s="432"/>
      <c r="X194" s="432"/>
      <c r="Y194" s="432"/>
      <c r="Z194" s="432"/>
      <c r="AA194" s="432"/>
      <c r="AB194" s="5" t="str">
        <f t="shared" ref="AB194:AB257" si="7">IF(TRIM(A194)="","",CONCATENATE(TRIM(D194),TRIM(E194)))</f>
        <v>Torm Gudrun130</v>
      </c>
      <c r="AC194" s="432"/>
      <c r="AD194" s="432"/>
      <c r="AE194" s="432"/>
      <c r="AF194" s="432"/>
      <c r="AG194" s="432"/>
      <c r="AH194" s="432"/>
      <c r="AI194" s="432"/>
      <c r="AJ194" s="432"/>
      <c r="AK194" s="432"/>
      <c r="AL194" s="432"/>
      <c r="AM194" s="432"/>
      <c r="AN194" s="432"/>
      <c r="AO194" s="432"/>
      <c r="AP194" s="432"/>
      <c r="AQ194" s="432"/>
      <c r="AR194" s="432"/>
      <c r="AS194" s="432"/>
      <c r="AT194" s="432"/>
      <c r="AU194" s="432"/>
      <c r="AV194" s="432"/>
      <c r="AW194" s="432"/>
      <c r="AX194" s="432"/>
      <c r="AY194" s="432"/>
      <c r="AZ194" s="432"/>
      <c r="BA194" s="432"/>
      <c r="BB194" s="432"/>
      <c r="BC194" s="432"/>
      <c r="BD194" s="432"/>
      <c r="BE194" s="432"/>
      <c r="BF194" s="432"/>
      <c r="BG194" s="432"/>
      <c r="BH194" s="432"/>
      <c r="BI194" s="432"/>
      <c r="BJ194" s="432"/>
      <c r="BK194" s="432"/>
      <c r="BL194" s="432"/>
      <c r="BM194" s="432"/>
      <c r="BN194" s="432"/>
      <c r="BO194" s="432"/>
      <c r="BP194" s="432"/>
      <c r="BQ194" s="432"/>
      <c r="BR194" s="432"/>
    </row>
    <row r="195" spans="1:70" s="431" customFormat="1" ht="13.9" hidden="1" customHeight="1">
      <c r="A195" s="325">
        <v>194</v>
      </c>
      <c r="B195" s="325" t="s">
        <v>6960</v>
      </c>
      <c r="C195" s="327">
        <v>40948</v>
      </c>
      <c r="D195" s="325" t="s">
        <v>6615</v>
      </c>
      <c r="E195" s="325" t="s">
        <v>46</v>
      </c>
      <c r="F195" s="325"/>
      <c r="G195" s="356"/>
      <c r="H195" s="328" t="s">
        <v>6610</v>
      </c>
      <c r="I195" s="328" t="s">
        <v>6959</v>
      </c>
      <c r="J195" s="327">
        <v>40894</v>
      </c>
      <c r="K195" s="3" t="s">
        <v>97</v>
      </c>
      <c r="L195" s="326">
        <v>900</v>
      </c>
      <c r="M195" s="356">
        <v>192</v>
      </c>
      <c r="N195" s="423">
        <v>41010</v>
      </c>
      <c r="O195" s="356">
        <f t="shared" si="6"/>
        <v>1</v>
      </c>
      <c r="P195" s="433"/>
      <c r="T195" s="432"/>
      <c r="U195" s="432"/>
      <c r="V195" s="432"/>
      <c r="W195" s="432"/>
      <c r="X195" s="432"/>
      <c r="Y195" s="432"/>
      <c r="Z195" s="432"/>
      <c r="AA195" s="432"/>
      <c r="AB195" s="5" t="str">
        <f t="shared" si="7"/>
        <v>Torm Neches41</v>
      </c>
      <c r="AC195" s="432"/>
      <c r="AD195" s="432"/>
      <c r="AE195" s="432"/>
      <c r="AF195" s="432"/>
      <c r="AG195" s="432"/>
      <c r="AH195" s="432"/>
      <c r="AI195" s="432"/>
      <c r="AJ195" s="432"/>
      <c r="AK195" s="432"/>
      <c r="AL195" s="432"/>
      <c r="AM195" s="432"/>
      <c r="AN195" s="432"/>
      <c r="AO195" s="432"/>
      <c r="AP195" s="432"/>
      <c r="AQ195" s="432"/>
      <c r="AR195" s="432"/>
      <c r="AS195" s="432"/>
      <c r="AT195" s="432"/>
      <c r="AU195" s="432"/>
      <c r="AV195" s="432"/>
      <c r="AW195" s="432"/>
      <c r="AX195" s="432"/>
      <c r="AY195" s="432"/>
      <c r="AZ195" s="432"/>
      <c r="BA195" s="432"/>
      <c r="BB195" s="432"/>
      <c r="BC195" s="432"/>
      <c r="BD195" s="432"/>
      <c r="BE195" s="432"/>
      <c r="BF195" s="432"/>
      <c r="BG195" s="432"/>
      <c r="BH195" s="432"/>
      <c r="BI195" s="432"/>
      <c r="BJ195" s="432"/>
      <c r="BK195" s="432"/>
      <c r="BL195" s="432"/>
      <c r="BM195" s="432"/>
      <c r="BN195" s="432"/>
      <c r="BO195" s="432"/>
      <c r="BP195" s="432"/>
      <c r="BQ195" s="432"/>
      <c r="BR195" s="432"/>
    </row>
    <row r="196" spans="1:70" s="431" customFormat="1" ht="13.9" hidden="1" customHeight="1">
      <c r="A196" s="325">
        <v>195</v>
      </c>
      <c r="B196" s="325" t="s">
        <v>6958</v>
      </c>
      <c r="C196" s="327">
        <v>40948</v>
      </c>
      <c r="D196" s="325" t="s">
        <v>6796</v>
      </c>
      <c r="E196" s="325" t="s">
        <v>146</v>
      </c>
      <c r="F196" s="325"/>
      <c r="G196" s="356"/>
      <c r="H196" s="328" t="s">
        <v>6610</v>
      </c>
      <c r="I196" s="328" t="s">
        <v>345</v>
      </c>
      <c r="J196" s="327">
        <v>40899</v>
      </c>
      <c r="K196" s="3" t="s">
        <v>97</v>
      </c>
      <c r="L196" s="326">
        <v>900</v>
      </c>
      <c r="M196" s="356">
        <v>193</v>
      </c>
      <c r="N196" s="423">
        <v>41010</v>
      </c>
      <c r="O196" s="356">
        <f t="shared" si="6"/>
        <v>1</v>
      </c>
      <c r="P196" s="433"/>
      <c r="T196" s="432"/>
      <c r="U196" s="432"/>
      <c r="V196" s="432"/>
      <c r="W196" s="432"/>
      <c r="X196" s="432"/>
      <c r="Y196" s="432"/>
      <c r="Z196" s="432"/>
      <c r="AA196" s="432"/>
      <c r="AB196" s="5" t="str">
        <f t="shared" si="7"/>
        <v>Torm Rosetta40</v>
      </c>
      <c r="AC196" s="432"/>
      <c r="AD196" s="432"/>
      <c r="AE196" s="432"/>
      <c r="AF196" s="432"/>
      <c r="AG196" s="432"/>
      <c r="AH196" s="432"/>
      <c r="AI196" s="432"/>
      <c r="AJ196" s="432"/>
      <c r="AK196" s="432"/>
      <c r="AL196" s="432"/>
      <c r="AM196" s="432"/>
      <c r="AN196" s="432"/>
      <c r="AO196" s="432"/>
      <c r="AP196" s="432"/>
      <c r="AQ196" s="432"/>
      <c r="AR196" s="432"/>
      <c r="AS196" s="432"/>
      <c r="AT196" s="432"/>
      <c r="AU196" s="432"/>
      <c r="AV196" s="432"/>
      <c r="AW196" s="432"/>
      <c r="AX196" s="432"/>
      <c r="AY196" s="432"/>
      <c r="AZ196" s="432"/>
      <c r="BA196" s="432"/>
      <c r="BB196" s="432"/>
      <c r="BC196" s="432"/>
      <c r="BD196" s="432"/>
      <c r="BE196" s="432"/>
      <c r="BF196" s="432"/>
      <c r="BG196" s="432"/>
      <c r="BH196" s="432"/>
      <c r="BI196" s="432"/>
      <c r="BJ196" s="432"/>
      <c r="BK196" s="432"/>
      <c r="BL196" s="432"/>
      <c r="BM196" s="432"/>
      <c r="BN196" s="432"/>
      <c r="BO196" s="432"/>
      <c r="BP196" s="432"/>
      <c r="BQ196" s="432"/>
      <c r="BR196" s="432"/>
    </row>
    <row r="197" spans="1:70" s="431" customFormat="1" ht="13.9" hidden="1" customHeight="1">
      <c r="A197" s="325">
        <v>196</v>
      </c>
      <c r="B197" s="325" t="s">
        <v>6957</v>
      </c>
      <c r="C197" s="327">
        <v>40948</v>
      </c>
      <c r="D197" s="325" t="s">
        <v>352</v>
      </c>
      <c r="E197" s="325" t="s">
        <v>344</v>
      </c>
      <c r="F197" s="325" t="s">
        <v>299</v>
      </c>
      <c r="G197" s="356"/>
      <c r="H197" s="328" t="s">
        <v>6610</v>
      </c>
      <c r="I197" s="328" t="s">
        <v>90</v>
      </c>
      <c r="J197" s="327">
        <v>40921</v>
      </c>
      <c r="K197" s="3" t="s">
        <v>97</v>
      </c>
      <c r="L197" s="326">
        <v>900</v>
      </c>
      <c r="M197" s="356">
        <v>194</v>
      </c>
      <c r="N197" s="423">
        <v>41010</v>
      </c>
      <c r="O197" s="356">
        <f t="shared" si="6"/>
        <v>1</v>
      </c>
      <c r="P197" s="433"/>
      <c r="T197" s="432"/>
      <c r="U197" s="432"/>
      <c r="V197" s="432"/>
      <c r="W197" s="432"/>
      <c r="X197" s="432"/>
      <c r="Y197" s="432"/>
      <c r="Z197" s="432"/>
      <c r="AA197" s="432"/>
      <c r="AB197" s="5" t="str">
        <f t="shared" si="7"/>
        <v>Rich Duke05</v>
      </c>
      <c r="AC197" s="432"/>
      <c r="AD197" s="432"/>
      <c r="AE197" s="432"/>
      <c r="AF197" s="432"/>
      <c r="AG197" s="432"/>
      <c r="AH197" s="432"/>
      <c r="AI197" s="432"/>
      <c r="AJ197" s="432"/>
      <c r="AK197" s="432"/>
      <c r="AL197" s="432"/>
      <c r="AM197" s="432"/>
      <c r="AN197" s="432"/>
      <c r="AO197" s="432"/>
      <c r="AP197" s="432"/>
      <c r="AQ197" s="432"/>
      <c r="AR197" s="432"/>
      <c r="AS197" s="432"/>
      <c r="AT197" s="432"/>
      <c r="AU197" s="432"/>
      <c r="AV197" s="432"/>
      <c r="AW197" s="432"/>
      <c r="AX197" s="432"/>
      <c r="AY197" s="432"/>
      <c r="AZ197" s="432"/>
      <c r="BA197" s="432"/>
      <c r="BB197" s="432"/>
      <c r="BC197" s="432"/>
      <c r="BD197" s="432"/>
      <c r="BE197" s="432"/>
      <c r="BF197" s="432"/>
      <c r="BG197" s="432"/>
      <c r="BH197" s="432"/>
      <c r="BI197" s="432"/>
      <c r="BJ197" s="432"/>
      <c r="BK197" s="432"/>
      <c r="BL197" s="432"/>
      <c r="BM197" s="432"/>
      <c r="BN197" s="432"/>
      <c r="BO197" s="432"/>
      <c r="BP197" s="432"/>
      <c r="BQ197" s="432"/>
      <c r="BR197" s="432"/>
    </row>
    <row r="198" spans="1:70" s="431" customFormat="1" ht="13.9" hidden="1" customHeight="1">
      <c r="A198" s="325">
        <v>197</v>
      </c>
      <c r="B198" s="325" t="s">
        <v>6956</v>
      </c>
      <c r="C198" s="327">
        <v>40948</v>
      </c>
      <c r="D198" s="325" t="s">
        <v>4839</v>
      </c>
      <c r="E198" s="325" t="s">
        <v>245</v>
      </c>
      <c r="F198" s="325"/>
      <c r="G198" s="356"/>
      <c r="H198" s="328" t="s">
        <v>6447</v>
      </c>
      <c r="I198" s="328" t="s">
        <v>20</v>
      </c>
      <c r="J198" s="327">
        <v>40937</v>
      </c>
      <c r="K198" s="3" t="s">
        <v>97</v>
      </c>
      <c r="L198" s="326">
        <v>900</v>
      </c>
      <c r="M198" s="356">
        <v>195</v>
      </c>
      <c r="N198" s="423">
        <v>41010</v>
      </c>
      <c r="O198" s="356">
        <f t="shared" si="6"/>
        <v>1</v>
      </c>
      <c r="P198" s="433"/>
      <c r="T198" s="432"/>
      <c r="U198" s="432"/>
      <c r="V198" s="432"/>
      <c r="W198" s="432"/>
      <c r="X198" s="432"/>
      <c r="Y198" s="432"/>
      <c r="Z198" s="432"/>
      <c r="AA198" s="432"/>
      <c r="AB198" s="5" t="str">
        <f t="shared" si="7"/>
        <v>Torm Signe34</v>
      </c>
      <c r="AC198" s="432"/>
      <c r="AD198" s="432"/>
      <c r="AE198" s="432"/>
      <c r="AF198" s="432"/>
      <c r="AG198" s="432"/>
      <c r="AH198" s="432"/>
      <c r="AI198" s="432"/>
      <c r="AJ198" s="432"/>
      <c r="AK198" s="432"/>
      <c r="AL198" s="432"/>
      <c r="AM198" s="432"/>
      <c r="AN198" s="432"/>
      <c r="AO198" s="432"/>
      <c r="AP198" s="432"/>
      <c r="AQ198" s="432"/>
      <c r="AR198" s="432"/>
      <c r="AS198" s="432"/>
      <c r="AT198" s="432"/>
      <c r="AU198" s="432"/>
      <c r="AV198" s="432"/>
      <c r="AW198" s="432"/>
      <c r="AX198" s="432"/>
      <c r="AY198" s="432"/>
      <c r="AZ198" s="432"/>
      <c r="BA198" s="432"/>
      <c r="BB198" s="432"/>
      <c r="BC198" s="432"/>
      <c r="BD198" s="432"/>
      <c r="BE198" s="432"/>
      <c r="BF198" s="432"/>
      <c r="BG198" s="432"/>
      <c r="BH198" s="432"/>
      <c r="BI198" s="432"/>
      <c r="BJ198" s="432"/>
      <c r="BK198" s="432"/>
      <c r="BL198" s="432"/>
      <c r="BM198" s="432"/>
      <c r="BN198" s="432"/>
      <c r="BO198" s="432"/>
      <c r="BP198" s="432"/>
      <c r="BQ198" s="432"/>
      <c r="BR198" s="432"/>
    </row>
    <row r="199" spans="1:70" s="431" customFormat="1" ht="13.9" hidden="1" customHeight="1">
      <c r="A199" s="325">
        <v>198</v>
      </c>
      <c r="B199" s="325" t="s">
        <v>6955</v>
      </c>
      <c r="C199" s="327">
        <v>40948</v>
      </c>
      <c r="D199" s="325" t="s">
        <v>6954</v>
      </c>
      <c r="E199" s="325" t="s">
        <v>142</v>
      </c>
      <c r="F199" s="325"/>
      <c r="G199" s="356"/>
      <c r="H199" s="328" t="s">
        <v>6610</v>
      </c>
      <c r="I199" s="328" t="s">
        <v>4802</v>
      </c>
      <c r="J199" s="327">
        <v>40928</v>
      </c>
      <c r="K199" s="3" t="s">
        <v>97</v>
      </c>
      <c r="L199" s="326">
        <v>900</v>
      </c>
      <c r="M199" s="356">
        <v>196</v>
      </c>
      <c r="N199" s="423">
        <v>41010</v>
      </c>
      <c r="O199" s="356">
        <f t="shared" si="6"/>
        <v>1</v>
      </c>
      <c r="P199" s="433"/>
      <c r="T199" s="432"/>
      <c r="U199" s="432"/>
      <c r="V199" s="432"/>
      <c r="W199" s="432"/>
      <c r="X199" s="432"/>
      <c r="Y199" s="432"/>
      <c r="Z199" s="432"/>
      <c r="AA199" s="432"/>
      <c r="AB199" s="5" t="str">
        <f t="shared" si="7"/>
        <v>TORM Neches43</v>
      </c>
      <c r="AC199" s="432"/>
      <c r="AD199" s="432"/>
      <c r="AE199" s="432"/>
      <c r="AF199" s="432"/>
      <c r="AG199" s="432"/>
      <c r="AH199" s="432"/>
      <c r="AI199" s="432"/>
      <c r="AJ199" s="432"/>
      <c r="AK199" s="432"/>
      <c r="AL199" s="432"/>
      <c r="AM199" s="432"/>
      <c r="AN199" s="432"/>
      <c r="AO199" s="432"/>
      <c r="AP199" s="432"/>
      <c r="AQ199" s="432"/>
      <c r="AR199" s="432"/>
      <c r="AS199" s="432"/>
      <c r="AT199" s="432"/>
      <c r="AU199" s="432"/>
      <c r="AV199" s="432"/>
      <c r="AW199" s="432"/>
      <c r="AX199" s="432"/>
      <c r="AY199" s="432"/>
      <c r="AZ199" s="432"/>
      <c r="BA199" s="432"/>
      <c r="BB199" s="432"/>
      <c r="BC199" s="432"/>
      <c r="BD199" s="432"/>
      <c r="BE199" s="432"/>
      <c r="BF199" s="432"/>
      <c r="BG199" s="432"/>
      <c r="BH199" s="432"/>
      <c r="BI199" s="432"/>
      <c r="BJ199" s="432"/>
      <c r="BK199" s="432"/>
      <c r="BL199" s="432"/>
      <c r="BM199" s="432"/>
      <c r="BN199" s="432"/>
      <c r="BO199" s="432"/>
      <c r="BP199" s="432"/>
      <c r="BQ199" s="432"/>
      <c r="BR199" s="432"/>
    </row>
    <row r="200" spans="1:70" s="431" customFormat="1" ht="13.9" hidden="1" customHeight="1">
      <c r="A200" s="325">
        <v>199</v>
      </c>
      <c r="B200" s="325" t="s">
        <v>6953</v>
      </c>
      <c r="C200" s="327">
        <v>40948</v>
      </c>
      <c r="D200" s="325" t="s">
        <v>6796</v>
      </c>
      <c r="E200" s="325" t="s">
        <v>148</v>
      </c>
      <c r="F200" s="325"/>
      <c r="G200" s="356"/>
      <c r="H200" s="328" t="s">
        <v>6610</v>
      </c>
      <c r="I200" s="328" t="s">
        <v>6007</v>
      </c>
      <c r="J200" s="327">
        <v>40921</v>
      </c>
      <c r="K200" s="3" t="s">
        <v>97</v>
      </c>
      <c r="L200" s="326">
        <v>900</v>
      </c>
      <c r="M200" s="356">
        <v>197</v>
      </c>
      <c r="N200" s="423">
        <v>41010</v>
      </c>
      <c r="O200" s="356">
        <f t="shared" si="6"/>
        <v>1</v>
      </c>
      <c r="P200" s="433"/>
      <c r="T200" s="432"/>
      <c r="U200" s="432"/>
      <c r="V200" s="432"/>
      <c r="W200" s="432"/>
      <c r="X200" s="432"/>
      <c r="Y200" s="432"/>
      <c r="Z200" s="432"/>
      <c r="AA200" s="432"/>
      <c r="AB200" s="5" t="str">
        <f t="shared" si="7"/>
        <v>Torm Rosetta42</v>
      </c>
      <c r="AC200" s="432"/>
      <c r="AD200" s="432"/>
      <c r="AE200" s="432"/>
      <c r="AF200" s="432"/>
      <c r="AG200" s="432"/>
      <c r="AH200" s="432"/>
      <c r="AI200" s="432"/>
      <c r="AJ200" s="432"/>
      <c r="AK200" s="432"/>
      <c r="AL200" s="432"/>
      <c r="AM200" s="432"/>
      <c r="AN200" s="432"/>
      <c r="AO200" s="432"/>
      <c r="AP200" s="432"/>
      <c r="AQ200" s="432"/>
      <c r="AR200" s="432"/>
      <c r="AS200" s="432"/>
      <c r="AT200" s="432"/>
      <c r="AU200" s="432"/>
      <c r="AV200" s="432"/>
      <c r="AW200" s="432"/>
      <c r="AX200" s="432"/>
      <c r="AY200" s="432"/>
      <c r="AZ200" s="432"/>
      <c r="BA200" s="432"/>
      <c r="BB200" s="432"/>
      <c r="BC200" s="432"/>
      <c r="BD200" s="432"/>
      <c r="BE200" s="432"/>
      <c r="BF200" s="432"/>
      <c r="BG200" s="432"/>
      <c r="BH200" s="432"/>
      <c r="BI200" s="432"/>
      <c r="BJ200" s="432"/>
      <c r="BK200" s="432"/>
      <c r="BL200" s="432"/>
      <c r="BM200" s="432"/>
      <c r="BN200" s="432"/>
      <c r="BO200" s="432"/>
      <c r="BP200" s="432"/>
      <c r="BQ200" s="432"/>
      <c r="BR200" s="432"/>
    </row>
    <row r="201" spans="1:70" s="431" customFormat="1" ht="13.9" hidden="1" customHeight="1">
      <c r="A201" s="325">
        <v>200</v>
      </c>
      <c r="B201" s="325" t="s">
        <v>6952</v>
      </c>
      <c r="C201" s="327">
        <v>40948</v>
      </c>
      <c r="D201" s="325" t="s">
        <v>6796</v>
      </c>
      <c r="E201" s="325" t="s">
        <v>142</v>
      </c>
      <c r="F201" s="325"/>
      <c r="G201" s="356"/>
      <c r="H201" s="328" t="s">
        <v>6878</v>
      </c>
      <c r="I201" s="328" t="s">
        <v>6951</v>
      </c>
      <c r="J201" s="327">
        <v>40936</v>
      </c>
      <c r="K201" s="3" t="s">
        <v>97</v>
      </c>
      <c r="L201" s="326">
        <v>900</v>
      </c>
      <c r="M201" s="356">
        <v>198</v>
      </c>
      <c r="N201" s="423">
        <v>41010</v>
      </c>
      <c r="O201" s="356">
        <f t="shared" si="6"/>
        <v>1</v>
      </c>
      <c r="P201" s="433"/>
      <c r="T201" s="432"/>
      <c r="U201" s="432"/>
      <c r="V201" s="432"/>
      <c r="W201" s="432"/>
      <c r="X201" s="432"/>
      <c r="Y201" s="432"/>
      <c r="Z201" s="432"/>
      <c r="AA201" s="432"/>
      <c r="AB201" s="5" t="str">
        <f t="shared" si="7"/>
        <v>Torm Rosetta43</v>
      </c>
      <c r="AC201" s="432"/>
      <c r="AD201" s="432"/>
      <c r="AE201" s="432"/>
      <c r="AF201" s="432"/>
      <c r="AG201" s="432"/>
      <c r="AH201" s="432"/>
      <c r="AI201" s="432"/>
      <c r="AJ201" s="432"/>
      <c r="AK201" s="432"/>
      <c r="AL201" s="432"/>
      <c r="AM201" s="432"/>
      <c r="AN201" s="432"/>
      <c r="AO201" s="432"/>
      <c r="AP201" s="432"/>
      <c r="AQ201" s="432"/>
      <c r="AR201" s="432"/>
      <c r="AS201" s="432"/>
      <c r="AT201" s="432"/>
      <c r="AU201" s="432"/>
      <c r="AV201" s="432"/>
      <c r="AW201" s="432"/>
      <c r="AX201" s="432"/>
      <c r="AY201" s="432"/>
      <c r="AZ201" s="432"/>
      <c r="BA201" s="432"/>
      <c r="BB201" s="432"/>
      <c r="BC201" s="432"/>
      <c r="BD201" s="432"/>
      <c r="BE201" s="432"/>
      <c r="BF201" s="432"/>
      <c r="BG201" s="432"/>
      <c r="BH201" s="432"/>
      <c r="BI201" s="432"/>
      <c r="BJ201" s="432"/>
      <c r="BK201" s="432"/>
      <c r="BL201" s="432"/>
      <c r="BM201" s="432"/>
      <c r="BN201" s="432"/>
      <c r="BO201" s="432"/>
      <c r="BP201" s="432"/>
      <c r="BQ201" s="432"/>
      <c r="BR201" s="432"/>
    </row>
    <row r="202" spans="1:70" s="431" customFormat="1" ht="13.9" hidden="1" customHeight="1">
      <c r="A202" s="325">
        <v>201</v>
      </c>
      <c r="B202" s="325" t="s">
        <v>6950</v>
      </c>
      <c r="C202" s="327">
        <v>40948</v>
      </c>
      <c r="D202" s="325" t="s">
        <v>5813</v>
      </c>
      <c r="E202" s="325" t="s">
        <v>344</v>
      </c>
      <c r="F202" s="325"/>
      <c r="G202" s="356"/>
      <c r="H202" s="328" t="s">
        <v>5836</v>
      </c>
      <c r="I202" s="328" t="s">
        <v>59</v>
      </c>
      <c r="J202" s="327">
        <v>40927</v>
      </c>
      <c r="K202" s="3" t="s">
        <v>60</v>
      </c>
      <c r="L202" s="326">
        <v>700</v>
      </c>
      <c r="M202" s="356">
        <v>199</v>
      </c>
      <c r="N202" s="3">
        <v>40977</v>
      </c>
      <c r="O202" s="356">
        <f t="shared" si="6"/>
        <v>1</v>
      </c>
      <c r="P202" s="433"/>
      <c r="T202" s="432"/>
      <c r="U202" s="432"/>
      <c r="V202" s="432"/>
      <c r="W202" s="432"/>
      <c r="X202" s="432"/>
      <c r="Y202" s="432"/>
      <c r="Z202" s="432"/>
      <c r="AA202" s="432"/>
      <c r="AB202" s="5" t="str">
        <f t="shared" si="7"/>
        <v>Stavanger Bell05</v>
      </c>
      <c r="AC202" s="432"/>
      <c r="AD202" s="432"/>
      <c r="AE202" s="432"/>
      <c r="AF202" s="432"/>
      <c r="AG202" s="432"/>
      <c r="AH202" s="432"/>
      <c r="AI202" s="432"/>
      <c r="AJ202" s="432"/>
      <c r="AK202" s="432"/>
      <c r="AL202" s="432"/>
      <c r="AM202" s="432"/>
      <c r="AN202" s="432"/>
      <c r="AO202" s="432"/>
      <c r="AP202" s="432"/>
      <c r="AQ202" s="432"/>
      <c r="AR202" s="432"/>
      <c r="AS202" s="432"/>
      <c r="AT202" s="432"/>
      <c r="AU202" s="432"/>
      <c r="AV202" s="432"/>
      <c r="AW202" s="432"/>
      <c r="AX202" s="432"/>
      <c r="AY202" s="432"/>
      <c r="AZ202" s="432"/>
      <c r="BA202" s="432"/>
      <c r="BB202" s="432"/>
      <c r="BC202" s="432"/>
      <c r="BD202" s="432"/>
      <c r="BE202" s="432"/>
      <c r="BF202" s="432"/>
      <c r="BG202" s="432"/>
      <c r="BH202" s="432"/>
      <c r="BI202" s="432"/>
      <c r="BJ202" s="432"/>
      <c r="BK202" s="432"/>
      <c r="BL202" s="432"/>
      <c r="BM202" s="432"/>
      <c r="BN202" s="432"/>
      <c r="BO202" s="432"/>
      <c r="BP202" s="432"/>
      <c r="BQ202" s="432"/>
      <c r="BR202" s="432"/>
    </row>
    <row r="203" spans="1:70" s="431" customFormat="1" ht="13.9" hidden="1" customHeight="1">
      <c r="A203" s="325">
        <v>202</v>
      </c>
      <c r="B203" s="325" t="s">
        <v>6949</v>
      </c>
      <c r="C203" s="327">
        <v>40948</v>
      </c>
      <c r="D203" s="325" t="s">
        <v>6948</v>
      </c>
      <c r="E203" s="325" t="s">
        <v>126</v>
      </c>
      <c r="F203" s="325"/>
      <c r="G203" s="356"/>
      <c r="H203" s="328" t="s">
        <v>6930</v>
      </c>
      <c r="I203" s="328" t="s">
        <v>255</v>
      </c>
      <c r="J203" s="327">
        <v>40924</v>
      </c>
      <c r="K203" s="3" t="s">
        <v>60</v>
      </c>
      <c r="L203" s="326">
        <v>700</v>
      </c>
      <c r="M203" s="356">
        <v>200</v>
      </c>
      <c r="N203" s="3">
        <v>40977</v>
      </c>
      <c r="O203" s="356">
        <f t="shared" si="6"/>
        <v>1</v>
      </c>
      <c r="P203" s="433"/>
      <c r="T203" s="432"/>
      <c r="U203" s="432"/>
      <c r="V203" s="432"/>
      <c r="W203" s="432"/>
      <c r="X203" s="432"/>
      <c r="Y203" s="432"/>
      <c r="Z203" s="432"/>
      <c r="AA203" s="432"/>
      <c r="AB203" s="5" t="str">
        <f t="shared" si="7"/>
        <v>SPT conqueror13</v>
      </c>
      <c r="AC203" s="432"/>
      <c r="AD203" s="432"/>
      <c r="AE203" s="432"/>
      <c r="AF203" s="432"/>
      <c r="AG203" s="432"/>
      <c r="AH203" s="432"/>
      <c r="AI203" s="432"/>
      <c r="AJ203" s="432"/>
      <c r="AK203" s="432"/>
      <c r="AL203" s="432"/>
      <c r="AM203" s="432"/>
      <c r="AN203" s="432"/>
      <c r="AO203" s="432"/>
      <c r="AP203" s="432"/>
      <c r="AQ203" s="432"/>
      <c r="AR203" s="432"/>
      <c r="AS203" s="432"/>
      <c r="AT203" s="432"/>
      <c r="AU203" s="432"/>
      <c r="AV203" s="432"/>
      <c r="AW203" s="432"/>
      <c r="AX203" s="432"/>
      <c r="AY203" s="432"/>
      <c r="AZ203" s="432"/>
      <c r="BA203" s="432"/>
      <c r="BB203" s="432"/>
      <c r="BC203" s="432"/>
      <c r="BD203" s="432"/>
      <c r="BE203" s="432"/>
      <c r="BF203" s="432"/>
      <c r="BG203" s="432"/>
      <c r="BH203" s="432"/>
      <c r="BI203" s="432"/>
      <c r="BJ203" s="432"/>
      <c r="BK203" s="432"/>
      <c r="BL203" s="432"/>
      <c r="BM203" s="432"/>
      <c r="BN203" s="432"/>
      <c r="BO203" s="432"/>
      <c r="BP203" s="432"/>
      <c r="BQ203" s="432"/>
      <c r="BR203" s="432"/>
    </row>
    <row r="204" spans="1:70" s="431" customFormat="1" ht="13.9" hidden="1" customHeight="1">
      <c r="A204" s="325">
        <v>203</v>
      </c>
      <c r="B204" s="325" t="s">
        <v>6947</v>
      </c>
      <c r="C204" s="327">
        <v>40948</v>
      </c>
      <c r="D204" s="325" t="s">
        <v>6822</v>
      </c>
      <c r="E204" s="325" t="s">
        <v>250</v>
      </c>
      <c r="F204" s="325"/>
      <c r="G204" s="356"/>
      <c r="H204" s="328" t="s">
        <v>6272</v>
      </c>
      <c r="I204" s="328" t="s">
        <v>6946</v>
      </c>
      <c r="J204" s="327">
        <v>40930</v>
      </c>
      <c r="K204" s="3" t="s">
        <v>60</v>
      </c>
      <c r="L204" s="326">
        <v>700</v>
      </c>
      <c r="M204" s="356">
        <v>201</v>
      </c>
      <c r="N204" s="3">
        <v>40977</v>
      </c>
      <c r="O204" s="356">
        <f t="shared" si="6"/>
        <v>1</v>
      </c>
      <c r="P204" s="433"/>
      <c r="T204" s="432"/>
      <c r="U204" s="432"/>
      <c r="V204" s="432"/>
      <c r="W204" s="432"/>
      <c r="X204" s="432"/>
      <c r="Y204" s="432"/>
      <c r="Z204" s="432"/>
      <c r="AA204" s="432"/>
      <c r="AB204" s="5" t="str">
        <f t="shared" si="7"/>
        <v>TH sound35</v>
      </c>
      <c r="AC204" s="432"/>
      <c r="AD204" s="432"/>
      <c r="AE204" s="432"/>
      <c r="AF204" s="432"/>
      <c r="AG204" s="432"/>
      <c r="AH204" s="432"/>
      <c r="AI204" s="432"/>
      <c r="AJ204" s="432"/>
      <c r="AK204" s="432"/>
      <c r="AL204" s="432"/>
      <c r="AM204" s="432"/>
      <c r="AN204" s="432"/>
      <c r="AO204" s="432"/>
      <c r="AP204" s="432"/>
      <c r="AQ204" s="432"/>
      <c r="AR204" s="432"/>
      <c r="AS204" s="432"/>
      <c r="AT204" s="432"/>
      <c r="AU204" s="432"/>
      <c r="AV204" s="432"/>
      <c r="AW204" s="432"/>
      <c r="AX204" s="432"/>
      <c r="AY204" s="432"/>
      <c r="AZ204" s="432"/>
      <c r="BA204" s="432"/>
      <c r="BB204" s="432"/>
      <c r="BC204" s="432"/>
      <c r="BD204" s="432"/>
      <c r="BE204" s="432"/>
      <c r="BF204" s="432"/>
      <c r="BG204" s="432"/>
      <c r="BH204" s="432"/>
      <c r="BI204" s="432"/>
      <c r="BJ204" s="432"/>
      <c r="BK204" s="432"/>
      <c r="BL204" s="432"/>
      <c r="BM204" s="432"/>
      <c r="BN204" s="432"/>
      <c r="BO204" s="432"/>
      <c r="BP204" s="432"/>
      <c r="BQ204" s="432"/>
      <c r="BR204" s="432"/>
    </row>
    <row r="205" spans="1:70" s="431" customFormat="1" ht="13.9" hidden="1" customHeight="1">
      <c r="A205" s="325">
        <v>204</v>
      </c>
      <c r="B205" s="325" t="s">
        <v>6945</v>
      </c>
      <c r="C205" s="327">
        <v>40948</v>
      </c>
      <c r="D205" s="325" t="s">
        <v>6944</v>
      </c>
      <c r="E205" s="439">
        <v>228</v>
      </c>
      <c r="F205" s="325"/>
      <c r="G205" s="356"/>
      <c r="H205" s="328" t="s">
        <v>6930</v>
      </c>
      <c r="I205" s="328" t="s">
        <v>127</v>
      </c>
      <c r="J205" s="327">
        <v>40920</v>
      </c>
      <c r="K205" s="3" t="s">
        <v>60</v>
      </c>
      <c r="L205" s="326">
        <v>700</v>
      </c>
      <c r="M205" s="356">
        <v>202</v>
      </c>
      <c r="N205" s="423">
        <v>41026</v>
      </c>
      <c r="O205" s="356">
        <f t="shared" si="6"/>
        <v>1</v>
      </c>
      <c r="P205" s="433"/>
      <c r="T205" s="432"/>
      <c r="U205" s="432"/>
      <c r="V205" s="432"/>
      <c r="W205" s="432"/>
      <c r="X205" s="432"/>
      <c r="Y205" s="432"/>
      <c r="Z205" s="432"/>
      <c r="AA205" s="432"/>
      <c r="AB205" s="5" t="str">
        <f t="shared" si="7"/>
        <v>Hamane Spirit228</v>
      </c>
      <c r="AC205" s="432"/>
      <c r="AD205" s="432"/>
      <c r="AE205" s="432"/>
      <c r="AF205" s="432"/>
      <c r="AG205" s="432"/>
      <c r="AH205" s="432"/>
      <c r="AI205" s="432"/>
      <c r="AJ205" s="432"/>
      <c r="AK205" s="432"/>
      <c r="AL205" s="432"/>
      <c r="AM205" s="432"/>
      <c r="AN205" s="432"/>
      <c r="AO205" s="432"/>
      <c r="AP205" s="432"/>
      <c r="AQ205" s="432"/>
      <c r="AR205" s="432"/>
      <c r="AS205" s="432"/>
      <c r="AT205" s="432"/>
      <c r="AU205" s="432"/>
      <c r="AV205" s="432"/>
      <c r="AW205" s="432"/>
      <c r="AX205" s="432"/>
      <c r="AY205" s="432"/>
      <c r="AZ205" s="432"/>
      <c r="BA205" s="432"/>
      <c r="BB205" s="432"/>
      <c r="BC205" s="432"/>
      <c r="BD205" s="432"/>
      <c r="BE205" s="432"/>
      <c r="BF205" s="432"/>
      <c r="BG205" s="432"/>
      <c r="BH205" s="432"/>
      <c r="BI205" s="432"/>
      <c r="BJ205" s="432"/>
      <c r="BK205" s="432"/>
      <c r="BL205" s="432"/>
      <c r="BM205" s="432"/>
      <c r="BN205" s="432"/>
      <c r="BO205" s="432"/>
      <c r="BP205" s="432"/>
      <c r="BQ205" s="432"/>
      <c r="BR205" s="432"/>
    </row>
    <row r="206" spans="1:70" s="431" customFormat="1" ht="13.9" hidden="1" customHeight="1">
      <c r="A206" s="325">
        <v>205</v>
      </c>
      <c r="B206" s="325" t="s">
        <v>6943</v>
      </c>
      <c r="C206" s="327">
        <v>40948</v>
      </c>
      <c r="D206" s="325" t="s">
        <v>4959</v>
      </c>
      <c r="E206" s="325" t="s">
        <v>50</v>
      </c>
      <c r="F206" s="325"/>
      <c r="G206" s="356"/>
      <c r="H206" s="328" t="s">
        <v>5836</v>
      </c>
      <c r="I206" s="328" t="s">
        <v>255</v>
      </c>
      <c r="J206" s="327">
        <v>40945</v>
      </c>
      <c r="K206" s="3" t="s">
        <v>60</v>
      </c>
      <c r="L206" s="326">
        <v>700</v>
      </c>
      <c r="M206" s="356">
        <v>203</v>
      </c>
      <c r="N206" s="3">
        <v>40977</v>
      </c>
      <c r="O206" s="356">
        <f t="shared" si="6"/>
        <v>1</v>
      </c>
      <c r="P206" s="433"/>
      <c r="T206" s="432"/>
      <c r="U206" s="432"/>
      <c r="V206" s="432"/>
      <c r="W206" s="432"/>
      <c r="X206" s="432"/>
      <c r="Y206" s="432"/>
      <c r="Z206" s="432"/>
      <c r="AA206" s="432"/>
      <c r="AB206" s="5" t="str">
        <f t="shared" si="7"/>
        <v>Mare Italicum32</v>
      </c>
      <c r="AC206" s="432"/>
      <c r="AD206" s="432"/>
      <c r="AE206" s="432"/>
      <c r="AF206" s="432"/>
      <c r="AG206" s="432"/>
      <c r="AH206" s="432"/>
      <c r="AI206" s="432"/>
      <c r="AJ206" s="432"/>
      <c r="AK206" s="432"/>
      <c r="AL206" s="432"/>
      <c r="AM206" s="432"/>
      <c r="AN206" s="432"/>
      <c r="AO206" s="432"/>
      <c r="AP206" s="432"/>
      <c r="AQ206" s="432"/>
      <c r="AR206" s="432"/>
      <c r="AS206" s="432"/>
      <c r="AT206" s="432"/>
      <c r="AU206" s="432"/>
      <c r="AV206" s="432"/>
      <c r="AW206" s="432"/>
      <c r="AX206" s="432"/>
      <c r="AY206" s="432"/>
      <c r="AZ206" s="432"/>
      <c r="BA206" s="432"/>
      <c r="BB206" s="432"/>
      <c r="BC206" s="432"/>
      <c r="BD206" s="432"/>
      <c r="BE206" s="432"/>
      <c r="BF206" s="432"/>
      <c r="BG206" s="432"/>
      <c r="BH206" s="432"/>
      <c r="BI206" s="432"/>
      <c r="BJ206" s="432"/>
      <c r="BK206" s="432"/>
      <c r="BL206" s="432"/>
      <c r="BM206" s="432"/>
      <c r="BN206" s="432"/>
      <c r="BO206" s="432"/>
      <c r="BP206" s="432"/>
      <c r="BQ206" s="432"/>
      <c r="BR206" s="432"/>
    </row>
    <row r="207" spans="1:70" s="431" customFormat="1" ht="13.9" hidden="1" customHeight="1">
      <c r="A207" s="325">
        <v>206</v>
      </c>
      <c r="B207" s="325" t="s">
        <v>6942</v>
      </c>
      <c r="C207" s="327">
        <v>40948</v>
      </c>
      <c r="D207" s="325" t="s">
        <v>321</v>
      </c>
      <c r="E207" s="325" t="s">
        <v>273</v>
      </c>
      <c r="F207" s="325"/>
      <c r="G207" s="356"/>
      <c r="H207" s="328" t="s">
        <v>5963</v>
      </c>
      <c r="I207" s="328" t="s">
        <v>71</v>
      </c>
      <c r="J207" s="327">
        <v>40947</v>
      </c>
      <c r="K207" s="3" t="s">
        <v>60</v>
      </c>
      <c r="L207" s="326">
        <v>700</v>
      </c>
      <c r="M207" s="356">
        <v>204</v>
      </c>
      <c r="N207" s="3">
        <v>40977</v>
      </c>
      <c r="O207" s="356">
        <f t="shared" si="6"/>
        <v>1</v>
      </c>
      <c r="P207" s="433"/>
      <c r="T207" s="432"/>
      <c r="U207" s="432"/>
      <c r="V207" s="432"/>
      <c r="W207" s="432"/>
      <c r="X207" s="432"/>
      <c r="Y207" s="432"/>
      <c r="Z207" s="432"/>
      <c r="AA207" s="432"/>
      <c r="AB207" s="5" t="str">
        <f t="shared" si="7"/>
        <v>Mare Oriens9</v>
      </c>
      <c r="AC207" s="432"/>
      <c r="AD207" s="432"/>
      <c r="AE207" s="432"/>
      <c r="AF207" s="432"/>
      <c r="AG207" s="432"/>
      <c r="AH207" s="432"/>
      <c r="AI207" s="432"/>
      <c r="AJ207" s="432"/>
      <c r="AK207" s="432"/>
      <c r="AL207" s="432"/>
      <c r="AM207" s="432"/>
      <c r="AN207" s="432"/>
      <c r="AO207" s="432"/>
      <c r="AP207" s="432"/>
      <c r="AQ207" s="432"/>
      <c r="AR207" s="432"/>
      <c r="AS207" s="432"/>
      <c r="AT207" s="432"/>
      <c r="AU207" s="432"/>
      <c r="AV207" s="432"/>
      <c r="AW207" s="432"/>
      <c r="AX207" s="432"/>
      <c r="AY207" s="432"/>
      <c r="AZ207" s="432"/>
      <c r="BA207" s="432"/>
      <c r="BB207" s="432"/>
      <c r="BC207" s="432"/>
      <c r="BD207" s="432"/>
      <c r="BE207" s="432"/>
      <c r="BF207" s="432"/>
      <c r="BG207" s="432"/>
      <c r="BH207" s="432"/>
      <c r="BI207" s="432"/>
      <c r="BJ207" s="432"/>
      <c r="BK207" s="432"/>
      <c r="BL207" s="432"/>
      <c r="BM207" s="432"/>
      <c r="BN207" s="432"/>
      <c r="BO207" s="432"/>
      <c r="BP207" s="432"/>
      <c r="BQ207" s="432"/>
      <c r="BR207" s="432"/>
    </row>
    <row r="208" spans="1:70" s="431" customFormat="1" ht="13.9" hidden="1" customHeight="1">
      <c r="A208" s="325">
        <v>207</v>
      </c>
      <c r="B208" s="325" t="s">
        <v>6941</v>
      </c>
      <c r="C208" s="327">
        <v>40948</v>
      </c>
      <c r="D208" s="325" t="s">
        <v>34</v>
      </c>
      <c r="E208" s="325" t="s">
        <v>361</v>
      </c>
      <c r="F208" s="325"/>
      <c r="G208" s="356"/>
      <c r="H208" s="328" t="s">
        <v>5963</v>
      </c>
      <c r="I208" s="328" t="s">
        <v>20</v>
      </c>
      <c r="J208" s="327">
        <v>40926</v>
      </c>
      <c r="K208" s="3" t="s">
        <v>60</v>
      </c>
      <c r="L208" s="326">
        <v>700</v>
      </c>
      <c r="M208" s="356">
        <v>205</v>
      </c>
      <c r="N208" s="3">
        <v>40977</v>
      </c>
      <c r="O208" s="356">
        <f t="shared" si="6"/>
        <v>1</v>
      </c>
      <c r="P208" s="433"/>
      <c r="T208" s="432"/>
      <c r="U208" s="432"/>
      <c r="V208" s="432"/>
      <c r="W208" s="432"/>
      <c r="X208" s="432"/>
      <c r="Y208" s="432"/>
      <c r="Z208" s="432"/>
      <c r="AA208" s="432"/>
      <c r="AB208" s="5" t="str">
        <f t="shared" si="7"/>
        <v>Sea Hope08</v>
      </c>
      <c r="AC208" s="432"/>
      <c r="AD208" s="432"/>
      <c r="AE208" s="432"/>
      <c r="AF208" s="432"/>
      <c r="AG208" s="432"/>
      <c r="AH208" s="432"/>
      <c r="AI208" s="432"/>
      <c r="AJ208" s="432"/>
      <c r="AK208" s="432"/>
      <c r="AL208" s="432"/>
      <c r="AM208" s="432"/>
      <c r="AN208" s="432"/>
      <c r="AO208" s="432"/>
      <c r="AP208" s="432"/>
      <c r="AQ208" s="432"/>
      <c r="AR208" s="432"/>
      <c r="AS208" s="432"/>
      <c r="AT208" s="432"/>
      <c r="AU208" s="432"/>
      <c r="AV208" s="432"/>
      <c r="AW208" s="432"/>
      <c r="AX208" s="432"/>
      <c r="AY208" s="432"/>
      <c r="AZ208" s="432"/>
      <c r="BA208" s="432"/>
      <c r="BB208" s="432"/>
      <c r="BC208" s="432"/>
      <c r="BD208" s="432"/>
      <c r="BE208" s="432"/>
      <c r="BF208" s="432"/>
      <c r="BG208" s="432"/>
      <c r="BH208" s="432"/>
      <c r="BI208" s="432"/>
      <c r="BJ208" s="432"/>
      <c r="BK208" s="432"/>
      <c r="BL208" s="432"/>
      <c r="BM208" s="432"/>
      <c r="BN208" s="432"/>
      <c r="BO208" s="432"/>
      <c r="BP208" s="432"/>
      <c r="BQ208" s="432"/>
      <c r="BR208" s="432"/>
    </row>
    <row r="209" spans="1:70" s="431" customFormat="1" ht="13.9" hidden="1" customHeight="1">
      <c r="A209" s="325">
        <v>208</v>
      </c>
      <c r="B209" s="325" t="s">
        <v>6940</v>
      </c>
      <c r="C209" s="327">
        <v>40948</v>
      </c>
      <c r="D209" s="325" t="s">
        <v>3931</v>
      </c>
      <c r="E209" s="325" t="s">
        <v>285</v>
      </c>
      <c r="F209" s="325"/>
      <c r="G209" s="356"/>
      <c r="H209" s="328" t="s">
        <v>6080</v>
      </c>
      <c r="I209" s="328" t="s">
        <v>77</v>
      </c>
      <c r="J209" s="327">
        <v>40944</v>
      </c>
      <c r="K209" s="3" t="s">
        <v>60</v>
      </c>
      <c r="L209" s="326">
        <v>700</v>
      </c>
      <c r="M209" s="356">
        <v>206</v>
      </c>
      <c r="N209" s="3">
        <v>40977</v>
      </c>
      <c r="O209" s="356">
        <f t="shared" si="6"/>
        <v>1</v>
      </c>
      <c r="P209" s="433"/>
      <c r="T209" s="432"/>
      <c r="U209" s="432"/>
      <c r="V209" s="432"/>
      <c r="W209" s="432"/>
      <c r="X209" s="432"/>
      <c r="Y209" s="432"/>
      <c r="Z209" s="432"/>
      <c r="AA209" s="432"/>
      <c r="AB209" s="5" t="str">
        <f t="shared" si="7"/>
        <v>Trident Star4</v>
      </c>
      <c r="AC209" s="432"/>
      <c r="AD209" s="432"/>
      <c r="AE209" s="432"/>
      <c r="AF209" s="432"/>
      <c r="AG209" s="432"/>
      <c r="AH209" s="432"/>
      <c r="AI209" s="432"/>
      <c r="AJ209" s="432"/>
      <c r="AK209" s="432"/>
      <c r="AL209" s="432"/>
      <c r="AM209" s="432"/>
      <c r="AN209" s="432"/>
      <c r="AO209" s="432"/>
      <c r="AP209" s="432"/>
      <c r="AQ209" s="432"/>
      <c r="AR209" s="432"/>
      <c r="AS209" s="432"/>
      <c r="AT209" s="432"/>
      <c r="AU209" s="432"/>
      <c r="AV209" s="432"/>
      <c r="AW209" s="432"/>
      <c r="AX209" s="432"/>
      <c r="AY209" s="432"/>
      <c r="AZ209" s="432"/>
      <c r="BA209" s="432"/>
      <c r="BB209" s="432"/>
      <c r="BC209" s="432"/>
      <c r="BD209" s="432"/>
      <c r="BE209" s="432"/>
      <c r="BF209" s="432"/>
      <c r="BG209" s="432"/>
      <c r="BH209" s="432"/>
      <c r="BI209" s="432"/>
      <c r="BJ209" s="432"/>
      <c r="BK209" s="432"/>
      <c r="BL209" s="432"/>
      <c r="BM209" s="432"/>
      <c r="BN209" s="432"/>
      <c r="BO209" s="432"/>
      <c r="BP209" s="432"/>
      <c r="BQ209" s="432"/>
      <c r="BR209" s="432"/>
    </row>
    <row r="210" spans="1:70" s="431" customFormat="1" ht="13.9" hidden="1" customHeight="1">
      <c r="A210" s="325">
        <v>209</v>
      </c>
      <c r="B210" s="325" t="s">
        <v>6939</v>
      </c>
      <c r="C210" s="327">
        <v>40948</v>
      </c>
      <c r="D210" s="325" t="s">
        <v>6428</v>
      </c>
      <c r="E210" s="325" t="s">
        <v>169</v>
      </c>
      <c r="F210" s="325"/>
      <c r="G210" s="356"/>
      <c r="H210" s="328" t="s">
        <v>6272</v>
      </c>
      <c r="I210" s="328" t="s">
        <v>77</v>
      </c>
      <c r="J210" s="327">
        <v>40943</v>
      </c>
      <c r="K210" s="3" t="s">
        <v>60</v>
      </c>
      <c r="L210" s="326">
        <v>700</v>
      </c>
      <c r="M210" s="356">
        <v>207</v>
      </c>
      <c r="N210" s="3">
        <v>40977</v>
      </c>
      <c r="O210" s="356">
        <f t="shared" si="6"/>
        <v>1</v>
      </c>
      <c r="P210" s="433"/>
      <c r="T210" s="432"/>
      <c r="U210" s="432"/>
      <c r="V210" s="432"/>
      <c r="W210" s="432"/>
      <c r="X210" s="432"/>
      <c r="Y210" s="432"/>
      <c r="Z210" s="432"/>
      <c r="AA210" s="432"/>
      <c r="AB210" s="5" t="str">
        <f t="shared" si="7"/>
        <v>Erik spirit61</v>
      </c>
      <c r="AC210" s="432"/>
      <c r="AD210" s="432"/>
      <c r="AE210" s="432"/>
      <c r="AF210" s="432"/>
      <c r="AG210" s="432"/>
      <c r="AH210" s="432"/>
      <c r="AI210" s="432"/>
      <c r="AJ210" s="432"/>
      <c r="AK210" s="432"/>
      <c r="AL210" s="432"/>
      <c r="AM210" s="432"/>
      <c r="AN210" s="432"/>
      <c r="AO210" s="432"/>
      <c r="AP210" s="432"/>
      <c r="AQ210" s="432"/>
      <c r="AR210" s="432"/>
      <c r="AS210" s="432"/>
      <c r="AT210" s="432"/>
      <c r="AU210" s="432"/>
      <c r="AV210" s="432"/>
      <c r="AW210" s="432"/>
      <c r="AX210" s="432"/>
      <c r="AY210" s="432"/>
      <c r="AZ210" s="432"/>
      <c r="BA210" s="432"/>
      <c r="BB210" s="432"/>
      <c r="BC210" s="432"/>
      <c r="BD210" s="432"/>
      <c r="BE210" s="432"/>
      <c r="BF210" s="432"/>
      <c r="BG210" s="432"/>
      <c r="BH210" s="432"/>
      <c r="BI210" s="432"/>
      <c r="BJ210" s="432"/>
      <c r="BK210" s="432"/>
      <c r="BL210" s="432"/>
      <c r="BM210" s="432"/>
      <c r="BN210" s="432"/>
      <c r="BO210" s="432"/>
      <c r="BP210" s="432"/>
      <c r="BQ210" s="432"/>
      <c r="BR210" s="432"/>
    </row>
    <row r="211" spans="1:70" s="431" customFormat="1" ht="13.9" hidden="1" customHeight="1">
      <c r="A211" s="325">
        <v>210</v>
      </c>
      <c r="B211" s="325" t="s">
        <v>6938</v>
      </c>
      <c r="C211" s="327">
        <v>40948</v>
      </c>
      <c r="D211" s="325" t="s">
        <v>115</v>
      </c>
      <c r="E211" s="325" t="s">
        <v>6937</v>
      </c>
      <c r="F211" s="325"/>
      <c r="G211" s="356"/>
      <c r="H211" s="328" t="s">
        <v>63</v>
      </c>
      <c r="I211" s="328" t="s">
        <v>365</v>
      </c>
      <c r="J211" s="327">
        <v>40943</v>
      </c>
      <c r="K211" s="3" t="s">
        <v>60</v>
      </c>
      <c r="L211" s="326">
        <v>700</v>
      </c>
      <c r="M211" s="356">
        <v>208</v>
      </c>
      <c r="N211" s="3">
        <v>40977</v>
      </c>
      <c r="O211" s="356">
        <f t="shared" si="6"/>
        <v>1</v>
      </c>
      <c r="P211" s="433"/>
      <c r="T211" s="432"/>
      <c r="U211" s="432"/>
      <c r="V211" s="432"/>
      <c r="W211" s="432"/>
      <c r="X211" s="432"/>
      <c r="Y211" s="432"/>
      <c r="Z211" s="432"/>
      <c r="AA211" s="432"/>
      <c r="AB211" s="5" t="str">
        <f t="shared" si="7"/>
        <v>Leyte Spirit231</v>
      </c>
      <c r="AC211" s="432"/>
      <c r="AD211" s="432"/>
      <c r="AE211" s="432"/>
      <c r="AF211" s="432"/>
      <c r="AG211" s="432"/>
      <c r="AH211" s="432"/>
      <c r="AI211" s="432"/>
      <c r="AJ211" s="432"/>
      <c r="AK211" s="432"/>
      <c r="AL211" s="432"/>
      <c r="AM211" s="432"/>
      <c r="AN211" s="432"/>
      <c r="AO211" s="432"/>
      <c r="AP211" s="432"/>
      <c r="AQ211" s="432"/>
      <c r="AR211" s="432"/>
      <c r="AS211" s="432"/>
      <c r="AT211" s="432"/>
      <c r="AU211" s="432"/>
      <c r="AV211" s="432"/>
      <c r="AW211" s="432"/>
      <c r="AX211" s="432"/>
      <c r="AY211" s="432"/>
      <c r="AZ211" s="432"/>
      <c r="BA211" s="432"/>
      <c r="BB211" s="432"/>
      <c r="BC211" s="432"/>
      <c r="BD211" s="432"/>
      <c r="BE211" s="432"/>
      <c r="BF211" s="432"/>
      <c r="BG211" s="432"/>
      <c r="BH211" s="432"/>
      <c r="BI211" s="432"/>
      <c r="BJ211" s="432"/>
      <c r="BK211" s="432"/>
      <c r="BL211" s="432"/>
      <c r="BM211" s="432"/>
      <c r="BN211" s="432"/>
      <c r="BO211" s="432"/>
      <c r="BP211" s="432"/>
      <c r="BQ211" s="432"/>
      <c r="BR211" s="432"/>
    </row>
    <row r="212" spans="1:70" s="431" customFormat="1" ht="13.9" hidden="1" customHeight="1">
      <c r="A212" s="325">
        <v>211</v>
      </c>
      <c r="B212" s="325" t="s">
        <v>6936</v>
      </c>
      <c r="C212" s="327">
        <v>40948</v>
      </c>
      <c r="D212" s="325" t="s">
        <v>6266</v>
      </c>
      <c r="E212" s="325" t="s">
        <v>6935</v>
      </c>
      <c r="F212" s="325"/>
      <c r="G212" s="356"/>
      <c r="H212" s="328" t="s">
        <v>6272</v>
      </c>
      <c r="I212" s="328" t="s">
        <v>235</v>
      </c>
      <c r="J212" s="327">
        <v>40946</v>
      </c>
      <c r="K212" s="3" t="s">
        <v>60</v>
      </c>
      <c r="L212" s="326">
        <v>700</v>
      </c>
      <c r="M212" s="356">
        <v>209</v>
      </c>
      <c r="N212" s="3">
        <v>40977</v>
      </c>
      <c r="O212" s="356">
        <f t="shared" si="6"/>
        <v>1</v>
      </c>
      <c r="P212" s="433"/>
      <c r="T212" s="432"/>
      <c r="U212" s="432"/>
      <c r="V212" s="432"/>
      <c r="W212" s="432"/>
      <c r="X212" s="432"/>
      <c r="Y212" s="432"/>
      <c r="Z212" s="432"/>
      <c r="AA212" s="432"/>
      <c r="AB212" s="5" t="str">
        <f t="shared" si="7"/>
        <v>Orkney Spirit324</v>
      </c>
      <c r="AC212" s="432"/>
      <c r="AD212" s="432"/>
      <c r="AE212" s="432"/>
      <c r="AF212" s="432"/>
      <c r="AG212" s="432"/>
      <c r="AH212" s="432"/>
      <c r="AI212" s="432"/>
      <c r="AJ212" s="432"/>
      <c r="AK212" s="432"/>
      <c r="AL212" s="432"/>
      <c r="AM212" s="432"/>
      <c r="AN212" s="432"/>
      <c r="AO212" s="432"/>
      <c r="AP212" s="432"/>
      <c r="AQ212" s="432"/>
      <c r="AR212" s="432"/>
      <c r="AS212" s="432"/>
      <c r="AT212" s="432"/>
      <c r="AU212" s="432"/>
      <c r="AV212" s="432"/>
      <c r="AW212" s="432"/>
      <c r="AX212" s="432"/>
      <c r="AY212" s="432"/>
      <c r="AZ212" s="432"/>
      <c r="BA212" s="432"/>
      <c r="BB212" s="432"/>
      <c r="BC212" s="432"/>
      <c r="BD212" s="432"/>
      <c r="BE212" s="432"/>
      <c r="BF212" s="432"/>
      <c r="BG212" s="432"/>
      <c r="BH212" s="432"/>
      <c r="BI212" s="432"/>
      <c r="BJ212" s="432"/>
      <c r="BK212" s="432"/>
      <c r="BL212" s="432"/>
      <c r="BM212" s="432"/>
      <c r="BN212" s="432"/>
      <c r="BO212" s="432"/>
      <c r="BP212" s="432"/>
      <c r="BQ212" s="432"/>
      <c r="BR212" s="432"/>
    </row>
    <row r="213" spans="1:70" s="431" customFormat="1" ht="13.9" hidden="1" customHeight="1">
      <c r="A213" s="325">
        <v>212</v>
      </c>
      <c r="B213" s="325" t="s">
        <v>6934</v>
      </c>
      <c r="C213" s="327">
        <v>40957</v>
      </c>
      <c r="D213" s="325" t="s">
        <v>6919</v>
      </c>
      <c r="E213" s="325" t="s">
        <v>6933</v>
      </c>
      <c r="F213" s="325" t="s">
        <v>6516</v>
      </c>
      <c r="G213" s="356"/>
      <c r="H213" s="328" t="s">
        <v>6272</v>
      </c>
      <c r="I213" s="328" t="s">
        <v>6932</v>
      </c>
      <c r="J213" s="327">
        <v>40931</v>
      </c>
      <c r="K213" s="3" t="s">
        <v>60</v>
      </c>
      <c r="L213" s="326">
        <v>700</v>
      </c>
      <c r="M213" s="356">
        <v>210</v>
      </c>
      <c r="N213" s="3">
        <v>40977</v>
      </c>
      <c r="O213" s="356">
        <f t="shared" si="6"/>
        <v>1</v>
      </c>
      <c r="P213" s="433"/>
      <c r="T213" s="432"/>
      <c r="U213" s="432"/>
      <c r="V213" s="432"/>
      <c r="W213" s="432"/>
      <c r="X213" s="432"/>
      <c r="Y213" s="432"/>
      <c r="Z213" s="432"/>
      <c r="AA213" s="432"/>
      <c r="AB213" s="5" t="str">
        <f t="shared" si="7"/>
        <v>Valbrenta05_2011</v>
      </c>
      <c r="AC213" s="432"/>
      <c r="AD213" s="432"/>
      <c r="AE213" s="432"/>
      <c r="AF213" s="432"/>
      <c r="AG213" s="432"/>
      <c r="AH213" s="432"/>
      <c r="AI213" s="432"/>
      <c r="AJ213" s="432"/>
      <c r="AK213" s="432"/>
      <c r="AL213" s="432"/>
      <c r="AM213" s="432"/>
      <c r="AN213" s="432"/>
      <c r="AO213" s="432"/>
      <c r="AP213" s="432"/>
      <c r="AQ213" s="432"/>
      <c r="AR213" s="432"/>
      <c r="AS213" s="432"/>
      <c r="AT213" s="432"/>
      <c r="AU213" s="432"/>
      <c r="AV213" s="432"/>
      <c r="AW213" s="432"/>
      <c r="AX213" s="432"/>
      <c r="AY213" s="432"/>
      <c r="AZ213" s="432"/>
      <c r="BA213" s="432"/>
      <c r="BB213" s="432"/>
      <c r="BC213" s="432"/>
      <c r="BD213" s="432"/>
      <c r="BE213" s="432"/>
      <c r="BF213" s="432"/>
      <c r="BG213" s="432"/>
      <c r="BH213" s="432"/>
      <c r="BI213" s="432"/>
      <c r="BJ213" s="432"/>
      <c r="BK213" s="432"/>
      <c r="BL213" s="432"/>
      <c r="BM213" s="432"/>
      <c r="BN213" s="432"/>
      <c r="BO213" s="432"/>
      <c r="BP213" s="432"/>
      <c r="BQ213" s="432"/>
      <c r="BR213" s="432"/>
    </row>
    <row r="214" spans="1:70" s="431" customFormat="1" ht="13.9" hidden="1" customHeight="1">
      <c r="A214" s="325">
        <v>213</v>
      </c>
      <c r="B214" s="325" t="s">
        <v>6931</v>
      </c>
      <c r="C214" s="327">
        <v>40957</v>
      </c>
      <c r="D214" s="325" t="s">
        <v>6857</v>
      </c>
      <c r="E214" s="325" t="s">
        <v>5964</v>
      </c>
      <c r="F214" s="325" t="s">
        <v>6516</v>
      </c>
      <c r="G214" s="356"/>
      <c r="H214" s="328" t="s">
        <v>6930</v>
      </c>
      <c r="I214" s="328" t="s">
        <v>67</v>
      </c>
      <c r="J214" s="327">
        <v>40930</v>
      </c>
      <c r="K214" s="3" t="s">
        <v>60</v>
      </c>
      <c r="L214" s="326">
        <v>700</v>
      </c>
      <c r="M214" s="356">
        <v>211</v>
      </c>
      <c r="N214" s="3">
        <v>40977</v>
      </c>
      <c r="O214" s="356">
        <f t="shared" si="6"/>
        <v>1</v>
      </c>
      <c r="P214" s="433"/>
      <c r="T214" s="432"/>
      <c r="U214" s="432"/>
      <c r="V214" s="432"/>
      <c r="W214" s="432"/>
      <c r="X214" s="432"/>
      <c r="Y214" s="432"/>
      <c r="Z214" s="432"/>
      <c r="AA214" s="432"/>
      <c r="AB214" s="5" t="str">
        <f t="shared" si="7"/>
        <v>Helga spirit028</v>
      </c>
      <c r="AC214" s="432"/>
      <c r="AD214" s="432"/>
      <c r="AE214" s="432"/>
      <c r="AF214" s="432"/>
      <c r="AG214" s="432"/>
      <c r="AH214" s="432"/>
      <c r="AI214" s="432"/>
      <c r="AJ214" s="432"/>
      <c r="AK214" s="432"/>
      <c r="AL214" s="432"/>
      <c r="AM214" s="432"/>
      <c r="AN214" s="432"/>
      <c r="AO214" s="432"/>
      <c r="AP214" s="432"/>
      <c r="AQ214" s="432"/>
      <c r="AR214" s="432"/>
      <c r="AS214" s="432"/>
      <c r="AT214" s="432"/>
      <c r="AU214" s="432"/>
      <c r="AV214" s="432"/>
      <c r="AW214" s="432"/>
      <c r="AX214" s="432"/>
      <c r="AY214" s="432"/>
      <c r="AZ214" s="432"/>
      <c r="BA214" s="432"/>
      <c r="BB214" s="432"/>
      <c r="BC214" s="432"/>
      <c r="BD214" s="432"/>
      <c r="BE214" s="432"/>
      <c r="BF214" s="432"/>
      <c r="BG214" s="432"/>
      <c r="BH214" s="432"/>
      <c r="BI214" s="432"/>
      <c r="BJ214" s="432"/>
      <c r="BK214" s="432"/>
      <c r="BL214" s="432"/>
      <c r="BM214" s="432"/>
      <c r="BN214" s="432"/>
      <c r="BO214" s="432"/>
      <c r="BP214" s="432"/>
      <c r="BQ214" s="432"/>
      <c r="BR214" s="432"/>
    </row>
    <row r="215" spans="1:70" s="431" customFormat="1" ht="13.9" hidden="1" customHeight="1">
      <c r="A215" s="325">
        <v>214</v>
      </c>
      <c r="B215" s="325" t="s">
        <v>6929</v>
      </c>
      <c r="C215" s="327">
        <v>40957</v>
      </c>
      <c r="D215" s="325" t="s">
        <v>353</v>
      </c>
      <c r="E215" s="325" t="s">
        <v>354</v>
      </c>
      <c r="F215" s="325" t="s">
        <v>6516</v>
      </c>
      <c r="G215" s="356"/>
      <c r="H215" s="328" t="s">
        <v>6928</v>
      </c>
      <c r="I215" s="328" t="s">
        <v>356</v>
      </c>
      <c r="J215" s="327">
        <v>40925</v>
      </c>
      <c r="K215" s="3" t="s">
        <v>60</v>
      </c>
      <c r="L215" s="326">
        <v>700</v>
      </c>
      <c r="M215" s="356">
        <v>212</v>
      </c>
      <c r="N215" s="3">
        <v>40977</v>
      </c>
      <c r="O215" s="356">
        <f t="shared" si="6"/>
        <v>1</v>
      </c>
      <c r="P215" s="433"/>
      <c r="T215" s="432"/>
      <c r="U215" s="432"/>
      <c r="V215" s="432"/>
      <c r="W215" s="432"/>
      <c r="X215" s="432"/>
      <c r="Y215" s="432"/>
      <c r="Z215" s="432"/>
      <c r="AA215" s="432"/>
      <c r="AB215" s="5" t="str">
        <f t="shared" si="7"/>
        <v>Kareela Spirit163</v>
      </c>
      <c r="AC215" s="432"/>
      <c r="AD215" s="432"/>
      <c r="AE215" s="432"/>
      <c r="AF215" s="432"/>
      <c r="AG215" s="432"/>
      <c r="AH215" s="432"/>
      <c r="AI215" s="432"/>
      <c r="AJ215" s="432"/>
      <c r="AK215" s="432"/>
      <c r="AL215" s="432"/>
      <c r="AM215" s="432"/>
      <c r="AN215" s="432"/>
      <c r="AO215" s="432"/>
      <c r="AP215" s="432"/>
      <c r="AQ215" s="432"/>
      <c r="AR215" s="432"/>
      <c r="AS215" s="432"/>
      <c r="AT215" s="432"/>
      <c r="AU215" s="432"/>
      <c r="AV215" s="432"/>
      <c r="AW215" s="432"/>
      <c r="AX215" s="432"/>
      <c r="AY215" s="432"/>
      <c r="AZ215" s="432"/>
      <c r="BA215" s="432"/>
      <c r="BB215" s="432"/>
      <c r="BC215" s="432"/>
      <c r="BD215" s="432"/>
      <c r="BE215" s="432"/>
      <c r="BF215" s="432"/>
      <c r="BG215" s="432"/>
      <c r="BH215" s="432"/>
      <c r="BI215" s="432"/>
      <c r="BJ215" s="432"/>
      <c r="BK215" s="432"/>
      <c r="BL215" s="432"/>
      <c r="BM215" s="432"/>
      <c r="BN215" s="432"/>
      <c r="BO215" s="432"/>
      <c r="BP215" s="432"/>
      <c r="BQ215" s="432"/>
      <c r="BR215" s="432"/>
    </row>
    <row r="216" spans="1:70" s="431" customFormat="1" ht="13.9" hidden="1" customHeight="1">
      <c r="A216" s="325">
        <v>215</v>
      </c>
      <c r="B216" s="325" t="s">
        <v>6927</v>
      </c>
      <c r="C216" s="327">
        <v>40957</v>
      </c>
      <c r="D216" s="325" t="s">
        <v>6926</v>
      </c>
      <c r="E216" s="325" t="s">
        <v>41</v>
      </c>
      <c r="F216" s="325" t="s">
        <v>6516</v>
      </c>
      <c r="G216" s="356"/>
      <c r="H216" s="328" t="s">
        <v>5836</v>
      </c>
      <c r="I216" s="328" t="s">
        <v>6568</v>
      </c>
      <c r="J216" s="327">
        <v>40951</v>
      </c>
      <c r="K216" s="3" t="s">
        <v>60</v>
      </c>
      <c r="L216" s="326">
        <v>700</v>
      </c>
      <c r="M216" s="356">
        <v>213</v>
      </c>
      <c r="N216" s="3">
        <v>40977</v>
      </c>
      <c r="O216" s="356">
        <f t="shared" si="6"/>
        <v>1</v>
      </c>
      <c r="P216" s="433"/>
      <c r="T216" s="432"/>
      <c r="U216" s="432"/>
      <c r="V216" s="432"/>
      <c r="W216" s="432"/>
      <c r="X216" s="432"/>
      <c r="Y216" s="432"/>
      <c r="Z216" s="432"/>
      <c r="AA216" s="432"/>
      <c r="AB216" s="5" t="str">
        <f t="shared" si="7"/>
        <v>Valpiave12</v>
      </c>
      <c r="AC216" s="432"/>
      <c r="AD216" s="432"/>
      <c r="AE216" s="432"/>
      <c r="AF216" s="432"/>
      <c r="AG216" s="432"/>
      <c r="AH216" s="432"/>
      <c r="AI216" s="432"/>
      <c r="AJ216" s="432"/>
      <c r="AK216" s="432"/>
      <c r="AL216" s="432"/>
      <c r="AM216" s="432"/>
      <c r="AN216" s="432"/>
      <c r="AO216" s="432"/>
      <c r="AP216" s="432"/>
      <c r="AQ216" s="432"/>
      <c r="AR216" s="432"/>
      <c r="AS216" s="432"/>
      <c r="AT216" s="432"/>
      <c r="AU216" s="432"/>
      <c r="AV216" s="432"/>
      <c r="AW216" s="432"/>
      <c r="AX216" s="432"/>
      <c r="AY216" s="432"/>
      <c r="AZ216" s="432"/>
      <c r="BA216" s="432"/>
      <c r="BB216" s="432"/>
      <c r="BC216" s="432"/>
      <c r="BD216" s="432"/>
      <c r="BE216" s="432"/>
      <c r="BF216" s="432"/>
      <c r="BG216" s="432"/>
      <c r="BH216" s="432"/>
      <c r="BI216" s="432"/>
      <c r="BJ216" s="432"/>
      <c r="BK216" s="432"/>
      <c r="BL216" s="432"/>
      <c r="BM216" s="432"/>
      <c r="BN216" s="432"/>
      <c r="BO216" s="432"/>
      <c r="BP216" s="432"/>
      <c r="BQ216" s="432"/>
      <c r="BR216" s="432"/>
    </row>
    <row r="217" spans="1:70" s="431" customFormat="1" ht="13.9" hidden="1" customHeight="1">
      <c r="A217" s="325">
        <v>216</v>
      </c>
      <c r="B217" s="325" t="s">
        <v>6925</v>
      </c>
      <c r="C217" s="327">
        <v>40957</v>
      </c>
      <c r="D217" s="325" t="s">
        <v>6924</v>
      </c>
      <c r="E217" s="325" t="s">
        <v>258</v>
      </c>
      <c r="F217" s="325" t="s">
        <v>6516</v>
      </c>
      <c r="G217" s="356"/>
      <c r="H217" s="328" t="s">
        <v>6135</v>
      </c>
      <c r="I217" s="328" t="s">
        <v>67</v>
      </c>
      <c r="J217" s="327">
        <v>40957</v>
      </c>
      <c r="K217" s="3" t="s">
        <v>60</v>
      </c>
      <c r="L217" s="326">
        <v>700</v>
      </c>
      <c r="M217" s="356">
        <v>214</v>
      </c>
      <c r="N217" s="3">
        <v>40977</v>
      </c>
      <c r="O217" s="356">
        <f t="shared" si="6"/>
        <v>1</v>
      </c>
      <c r="P217" s="433"/>
      <c r="T217" s="432"/>
      <c r="U217" s="432"/>
      <c r="V217" s="432"/>
      <c r="W217" s="432"/>
      <c r="X217" s="432"/>
      <c r="Y217" s="432"/>
      <c r="Z217" s="432"/>
      <c r="AA217" s="432"/>
      <c r="AB217" s="5" t="str">
        <f t="shared" si="7"/>
        <v>Stena Atlantica54</v>
      </c>
      <c r="AC217" s="432"/>
      <c r="AD217" s="432"/>
      <c r="AE217" s="432"/>
      <c r="AF217" s="432"/>
      <c r="AG217" s="432"/>
      <c r="AH217" s="432"/>
      <c r="AI217" s="432"/>
      <c r="AJ217" s="432"/>
      <c r="AK217" s="432"/>
      <c r="AL217" s="432"/>
      <c r="AM217" s="432"/>
      <c r="AN217" s="432"/>
      <c r="AO217" s="432"/>
      <c r="AP217" s="432"/>
      <c r="AQ217" s="432"/>
      <c r="AR217" s="432"/>
      <c r="AS217" s="432"/>
      <c r="AT217" s="432"/>
      <c r="AU217" s="432"/>
      <c r="AV217" s="432"/>
      <c r="AW217" s="432"/>
      <c r="AX217" s="432"/>
      <c r="AY217" s="432"/>
      <c r="AZ217" s="432"/>
      <c r="BA217" s="432"/>
      <c r="BB217" s="432"/>
      <c r="BC217" s="432"/>
      <c r="BD217" s="432"/>
      <c r="BE217" s="432"/>
      <c r="BF217" s="432"/>
      <c r="BG217" s="432"/>
      <c r="BH217" s="432"/>
      <c r="BI217" s="432"/>
      <c r="BJ217" s="432"/>
      <c r="BK217" s="432"/>
      <c r="BL217" s="432"/>
      <c r="BM217" s="432"/>
      <c r="BN217" s="432"/>
      <c r="BO217" s="432"/>
      <c r="BP217" s="432"/>
      <c r="BQ217" s="432"/>
      <c r="BR217" s="432"/>
    </row>
    <row r="218" spans="1:70" s="431" customFormat="1" ht="13.9" hidden="1" customHeight="1">
      <c r="A218" s="325">
        <v>217</v>
      </c>
      <c r="B218" s="325" t="s">
        <v>6923</v>
      </c>
      <c r="C218" s="327">
        <v>40957</v>
      </c>
      <c r="D218" s="325" t="s">
        <v>6922</v>
      </c>
      <c r="E218" s="325" t="s">
        <v>364</v>
      </c>
      <c r="F218" s="325" t="s">
        <v>6516</v>
      </c>
      <c r="G218" s="356"/>
      <c r="H218" s="328" t="s">
        <v>6921</v>
      </c>
      <c r="I218" s="328" t="s">
        <v>67</v>
      </c>
      <c r="J218" s="327">
        <v>40933</v>
      </c>
      <c r="K218" s="3" t="s">
        <v>60</v>
      </c>
      <c r="L218" s="326">
        <v>700</v>
      </c>
      <c r="M218" s="356">
        <v>215</v>
      </c>
      <c r="N218" s="3">
        <v>40977</v>
      </c>
      <c r="O218" s="356">
        <f t="shared" si="6"/>
        <v>1</v>
      </c>
      <c r="P218" s="433"/>
      <c r="T218" s="432"/>
      <c r="U218" s="432"/>
      <c r="V218" s="432"/>
      <c r="W218" s="432"/>
      <c r="X218" s="432"/>
      <c r="Y218" s="432"/>
      <c r="Z218" s="432"/>
      <c r="AA218" s="432"/>
      <c r="AB218" s="5" t="str">
        <f t="shared" si="7"/>
        <v>Koa Spirit111</v>
      </c>
      <c r="AC218" s="432"/>
      <c r="AD218" s="432"/>
      <c r="AE218" s="432"/>
      <c r="AF218" s="432"/>
      <c r="AG218" s="432"/>
      <c r="AH218" s="432"/>
      <c r="AI218" s="432"/>
      <c r="AJ218" s="432"/>
      <c r="AK218" s="432"/>
      <c r="AL218" s="432"/>
      <c r="AM218" s="432"/>
      <c r="AN218" s="432"/>
      <c r="AO218" s="432"/>
      <c r="AP218" s="432"/>
      <c r="AQ218" s="432"/>
      <c r="AR218" s="432"/>
      <c r="AS218" s="432"/>
      <c r="AT218" s="432"/>
      <c r="AU218" s="432"/>
      <c r="AV218" s="432"/>
      <c r="AW218" s="432"/>
      <c r="AX218" s="432"/>
      <c r="AY218" s="432"/>
      <c r="AZ218" s="432"/>
      <c r="BA218" s="432"/>
      <c r="BB218" s="432"/>
      <c r="BC218" s="432"/>
      <c r="BD218" s="432"/>
      <c r="BE218" s="432"/>
      <c r="BF218" s="432"/>
      <c r="BG218" s="432"/>
      <c r="BH218" s="432"/>
      <c r="BI218" s="432"/>
      <c r="BJ218" s="432"/>
      <c r="BK218" s="432"/>
      <c r="BL218" s="432"/>
      <c r="BM218" s="432"/>
      <c r="BN218" s="432"/>
      <c r="BO218" s="432"/>
      <c r="BP218" s="432"/>
      <c r="BQ218" s="432"/>
      <c r="BR218" s="432"/>
    </row>
    <row r="219" spans="1:70" s="431" customFormat="1" ht="13.9" hidden="1" customHeight="1">
      <c r="A219" s="325">
        <v>218</v>
      </c>
      <c r="B219" s="325" t="s">
        <v>6920</v>
      </c>
      <c r="C219" s="327">
        <v>40957</v>
      </c>
      <c r="D219" s="325" t="s">
        <v>6919</v>
      </c>
      <c r="E219" s="325" t="s">
        <v>6621</v>
      </c>
      <c r="F219" s="325" t="s">
        <v>6516</v>
      </c>
      <c r="G219" s="356"/>
      <c r="H219" s="328" t="s">
        <v>6839</v>
      </c>
      <c r="I219" s="328" t="s">
        <v>6918</v>
      </c>
      <c r="J219" s="327">
        <v>40956</v>
      </c>
      <c r="K219" s="3" t="s">
        <v>60</v>
      </c>
      <c r="L219" s="326">
        <v>700</v>
      </c>
      <c r="M219" s="356">
        <v>216</v>
      </c>
      <c r="N219" s="3">
        <v>40977</v>
      </c>
      <c r="O219" s="356">
        <f t="shared" si="6"/>
        <v>1</v>
      </c>
      <c r="P219" s="433"/>
      <c r="T219" s="432"/>
      <c r="U219" s="432"/>
      <c r="V219" s="432"/>
      <c r="W219" s="432"/>
      <c r="X219" s="432"/>
      <c r="Y219" s="432"/>
      <c r="Z219" s="432"/>
      <c r="AA219" s="432"/>
      <c r="AB219" s="5" t="str">
        <f t="shared" si="7"/>
        <v>Valbrenta006</v>
      </c>
      <c r="AC219" s="432"/>
      <c r="AD219" s="432"/>
      <c r="AE219" s="432"/>
      <c r="AF219" s="432"/>
      <c r="AG219" s="432"/>
      <c r="AH219" s="432"/>
      <c r="AI219" s="432"/>
      <c r="AJ219" s="432"/>
      <c r="AK219" s="432"/>
      <c r="AL219" s="432"/>
      <c r="AM219" s="432"/>
      <c r="AN219" s="432"/>
      <c r="AO219" s="432"/>
      <c r="AP219" s="432"/>
      <c r="AQ219" s="432"/>
      <c r="AR219" s="432"/>
      <c r="AS219" s="432"/>
      <c r="AT219" s="432"/>
      <c r="AU219" s="432"/>
      <c r="AV219" s="432"/>
      <c r="AW219" s="432"/>
      <c r="AX219" s="432"/>
      <c r="AY219" s="432"/>
      <c r="AZ219" s="432"/>
      <c r="BA219" s="432"/>
      <c r="BB219" s="432"/>
      <c r="BC219" s="432"/>
      <c r="BD219" s="432"/>
      <c r="BE219" s="432"/>
      <c r="BF219" s="432"/>
      <c r="BG219" s="432"/>
      <c r="BH219" s="432"/>
      <c r="BI219" s="432"/>
      <c r="BJ219" s="432"/>
      <c r="BK219" s="432"/>
      <c r="BL219" s="432"/>
      <c r="BM219" s="432"/>
      <c r="BN219" s="432"/>
      <c r="BO219" s="432"/>
      <c r="BP219" s="432"/>
      <c r="BQ219" s="432"/>
      <c r="BR219" s="432"/>
    </row>
    <row r="220" spans="1:70" s="431" customFormat="1" ht="13.9" hidden="1" customHeight="1">
      <c r="A220" s="325">
        <v>219</v>
      </c>
      <c r="B220" s="325" t="s">
        <v>6917</v>
      </c>
      <c r="C220" s="327">
        <v>40957</v>
      </c>
      <c r="D220" s="325" t="s">
        <v>5536</v>
      </c>
      <c r="E220" s="325" t="s">
        <v>6916</v>
      </c>
      <c r="F220" s="325" t="s">
        <v>6516</v>
      </c>
      <c r="G220" s="356"/>
      <c r="H220" s="328" t="s">
        <v>6755</v>
      </c>
      <c r="I220" s="328" t="s">
        <v>6915</v>
      </c>
      <c r="J220" s="327">
        <v>40958</v>
      </c>
      <c r="K220" s="3" t="s">
        <v>60</v>
      </c>
      <c r="L220" s="326">
        <v>700</v>
      </c>
      <c r="M220" s="356">
        <v>217</v>
      </c>
      <c r="N220" s="3">
        <v>40977</v>
      </c>
      <c r="O220" s="356">
        <f t="shared" si="6"/>
        <v>1</v>
      </c>
      <c r="P220" s="433"/>
      <c r="T220" s="432"/>
      <c r="U220" s="432"/>
      <c r="V220" s="432"/>
      <c r="W220" s="432"/>
      <c r="X220" s="432"/>
      <c r="Y220" s="432"/>
      <c r="Z220" s="432"/>
      <c r="AA220" s="432"/>
      <c r="AB220" s="5" t="str">
        <f t="shared" si="7"/>
        <v>SPT Navigator047_13</v>
      </c>
      <c r="AC220" s="432"/>
      <c r="AD220" s="432"/>
      <c r="AE220" s="432"/>
      <c r="AF220" s="432"/>
      <c r="AG220" s="432"/>
      <c r="AH220" s="432"/>
      <c r="AI220" s="432"/>
      <c r="AJ220" s="432"/>
      <c r="AK220" s="432"/>
      <c r="AL220" s="432"/>
      <c r="AM220" s="432"/>
      <c r="AN220" s="432"/>
      <c r="AO220" s="432"/>
      <c r="AP220" s="432"/>
      <c r="AQ220" s="432"/>
      <c r="AR220" s="432"/>
      <c r="AS220" s="432"/>
      <c r="AT220" s="432"/>
      <c r="AU220" s="432"/>
      <c r="AV220" s="432"/>
      <c r="AW220" s="432"/>
      <c r="AX220" s="432"/>
      <c r="AY220" s="432"/>
      <c r="AZ220" s="432"/>
      <c r="BA220" s="432"/>
      <c r="BB220" s="432"/>
      <c r="BC220" s="432"/>
      <c r="BD220" s="432"/>
      <c r="BE220" s="432"/>
      <c r="BF220" s="432"/>
      <c r="BG220" s="432"/>
      <c r="BH220" s="432"/>
      <c r="BI220" s="432"/>
      <c r="BJ220" s="432"/>
      <c r="BK220" s="432"/>
      <c r="BL220" s="432"/>
      <c r="BM220" s="432"/>
      <c r="BN220" s="432"/>
      <c r="BO220" s="432"/>
      <c r="BP220" s="432"/>
      <c r="BQ220" s="432"/>
      <c r="BR220" s="432"/>
    </row>
    <row r="221" spans="1:70" s="431" customFormat="1" ht="13.9" hidden="1" customHeight="1">
      <c r="A221" s="434">
        <v>220</v>
      </c>
      <c r="B221" s="434" t="s">
        <v>6914</v>
      </c>
      <c r="C221" s="437">
        <v>40961</v>
      </c>
      <c r="D221" s="434" t="s">
        <v>6913</v>
      </c>
      <c r="E221" s="434" t="s">
        <v>6912</v>
      </c>
      <c r="F221" s="434"/>
      <c r="G221" s="434"/>
      <c r="H221" s="438" t="s">
        <v>6911</v>
      </c>
      <c r="I221" s="438"/>
      <c r="J221" s="437">
        <v>40961</v>
      </c>
      <c r="K221" s="436" t="s">
        <v>60</v>
      </c>
      <c r="L221" s="435">
        <v>-700</v>
      </c>
      <c r="M221" s="434">
        <v>218</v>
      </c>
      <c r="N221" s="430" t="s">
        <v>6910</v>
      </c>
      <c r="O221" s="356">
        <f t="shared" si="6"/>
        <v>1</v>
      </c>
      <c r="P221" s="433"/>
      <c r="T221" s="432"/>
      <c r="U221" s="432"/>
      <c r="V221" s="432"/>
      <c r="W221" s="432"/>
      <c r="X221" s="432"/>
      <c r="Y221" s="432"/>
      <c r="Z221" s="432"/>
      <c r="AA221" s="432"/>
      <c r="AB221" s="5" t="str">
        <f t="shared" si="7"/>
        <v>Credit NoteInv.146</v>
      </c>
      <c r="AC221" s="432"/>
      <c r="AD221" s="432"/>
      <c r="AE221" s="432"/>
      <c r="AF221" s="432"/>
      <c r="AG221" s="432"/>
      <c r="AH221" s="432"/>
      <c r="AI221" s="432"/>
      <c r="AJ221" s="432"/>
      <c r="AK221" s="432"/>
      <c r="AL221" s="432"/>
      <c r="AM221" s="432"/>
      <c r="AN221" s="432"/>
      <c r="AO221" s="432"/>
      <c r="AP221" s="432"/>
      <c r="AQ221" s="432"/>
      <c r="AR221" s="432"/>
      <c r="AS221" s="432"/>
      <c r="AT221" s="432"/>
      <c r="AU221" s="432"/>
      <c r="AV221" s="432"/>
      <c r="AW221" s="432"/>
      <c r="AX221" s="432"/>
      <c r="AY221" s="432"/>
      <c r="AZ221" s="432"/>
      <c r="BA221" s="432"/>
      <c r="BB221" s="432"/>
      <c r="BC221" s="432"/>
      <c r="BD221" s="432"/>
      <c r="BE221" s="432"/>
      <c r="BF221" s="432"/>
      <c r="BG221" s="432"/>
      <c r="BH221" s="432"/>
      <c r="BI221" s="432"/>
      <c r="BJ221" s="432"/>
      <c r="BK221" s="432"/>
      <c r="BL221" s="432"/>
      <c r="BM221" s="432"/>
      <c r="BN221" s="432"/>
      <c r="BO221" s="432"/>
      <c r="BP221" s="432"/>
      <c r="BQ221" s="432"/>
      <c r="BR221" s="432"/>
    </row>
    <row r="222" spans="1:70" s="431" customFormat="1" ht="13.9" hidden="1" customHeight="1">
      <c r="A222" s="325">
        <v>221</v>
      </c>
      <c r="B222" s="325" t="s">
        <v>6909</v>
      </c>
      <c r="C222" s="327">
        <v>40969</v>
      </c>
      <c r="D222" s="325" t="s">
        <v>6761</v>
      </c>
      <c r="E222" s="325"/>
      <c r="F222" s="325" t="s">
        <v>6761</v>
      </c>
      <c r="G222" s="356"/>
      <c r="H222" s="328" t="s">
        <v>6562</v>
      </c>
      <c r="I222" s="328"/>
      <c r="J222" s="327"/>
      <c r="K222" s="3" t="s">
        <v>3595</v>
      </c>
      <c r="L222" s="326">
        <v>43</v>
      </c>
      <c r="M222" s="356">
        <v>219</v>
      </c>
      <c r="N222" s="430">
        <v>40984</v>
      </c>
      <c r="O222" s="356">
        <f t="shared" si="6"/>
        <v>1</v>
      </c>
      <c r="P222" s="433"/>
      <c r="T222" s="432"/>
      <c r="U222" s="432"/>
      <c r="V222" s="432"/>
      <c r="W222" s="432"/>
      <c r="X222" s="432"/>
      <c r="Y222" s="432"/>
      <c r="Z222" s="432"/>
      <c r="AA222" s="432"/>
      <c r="AB222" s="5" t="str">
        <f t="shared" si="7"/>
        <v>NS 5</v>
      </c>
      <c r="AC222" s="432"/>
      <c r="AD222" s="432"/>
      <c r="AE222" s="432"/>
      <c r="AF222" s="432"/>
      <c r="AG222" s="432"/>
      <c r="AH222" s="432"/>
      <c r="AI222" s="432"/>
      <c r="AJ222" s="432"/>
      <c r="AK222" s="432"/>
      <c r="AL222" s="432"/>
      <c r="AM222" s="432"/>
      <c r="AN222" s="432"/>
      <c r="AO222" s="432"/>
      <c r="AP222" s="432"/>
      <c r="AQ222" s="432"/>
      <c r="AR222" s="432"/>
      <c r="AS222" s="432"/>
      <c r="AT222" s="432"/>
      <c r="AU222" s="432"/>
      <c r="AV222" s="432"/>
      <c r="AW222" s="432"/>
      <c r="AX222" s="432"/>
      <c r="AY222" s="432"/>
      <c r="AZ222" s="432"/>
      <c r="BA222" s="432"/>
      <c r="BB222" s="432"/>
      <c r="BC222" s="432"/>
      <c r="BD222" s="432"/>
      <c r="BE222" s="432"/>
      <c r="BF222" s="432"/>
      <c r="BG222" s="432"/>
      <c r="BH222" s="432"/>
      <c r="BI222" s="432"/>
      <c r="BJ222" s="432"/>
      <c r="BK222" s="432"/>
      <c r="BL222" s="432"/>
      <c r="BM222" s="432"/>
      <c r="BN222" s="432"/>
      <c r="BO222" s="432"/>
      <c r="BP222" s="432"/>
      <c r="BQ222" s="432"/>
      <c r="BR222" s="432"/>
    </row>
    <row r="223" spans="1:70" s="431" customFormat="1" ht="13.9" hidden="1" customHeight="1">
      <c r="A223" s="325">
        <v>222</v>
      </c>
      <c r="B223" s="325" t="s">
        <v>6908</v>
      </c>
      <c r="C223" s="327">
        <v>40969</v>
      </c>
      <c r="D223" s="325" t="s">
        <v>6761</v>
      </c>
      <c r="E223" s="325"/>
      <c r="F223" s="325" t="s">
        <v>6761</v>
      </c>
      <c r="G223" s="356"/>
      <c r="H223" s="328" t="s">
        <v>6562</v>
      </c>
      <c r="I223" s="328"/>
      <c r="J223" s="327"/>
      <c r="K223" s="3" t="s">
        <v>3598</v>
      </c>
      <c r="L223" s="326">
        <v>14639</v>
      </c>
      <c r="M223" s="356">
        <v>220</v>
      </c>
      <c r="N223" s="430">
        <v>40984</v>
      </c>
      <c r="O223" s="356">
        <f t="shared" si="6"/>
        <v>1</v>
      </c>
      <c r="P223" s="433"/>
      <c r="T223" s="432"/>
      <c r="U223" s="432"/>
      <c r="V223" s="432"/>
      <c r="W223" s="432"/>
      <c r="X223" s="432"/>
      <c r="Y223" s="432"/>
      <c r="Z223" s="432"/>
      <c r="AA223" s="432"/>
      <c r="AB223" s="5" t="str">
        <f t="shared" si="7"/>
        <v>NS 5</v>
      </c>
      <c r="AC223" s="432"/>
      <c r="AD223" s="432"/>
      <c r="AE223" s="432"/>
      <c r="AF223" s="432"/>
      <c r="AG223" s="432"/>
      <c r="AH223" s="432"/>
      <c r="AI223" s="432"/>
      <c r="AJ223" s="432"/>
      <c r="AK223" s="432"/>
      <c r="AL223" s="432"/>
      <c r="AM223" s="432"/>
      <c r="AN223" s="432"/>
      <c r="AO223" s="432"/>
      <c r="AP223" s="432"/>
      <c r="AQ223" s="432"/>
      <c r="AR223" s="432"/>
      <c r="AS223" s="432"/>
      <c r="AT223" s="432"/>
      <c r="AU223" s="432"/>
      <c r="AV223" s="432"/>
      <c r="AW223" s="432"/>
      <c r="AX223" s="432"/>
      <c r="AY223" s="432"/>
      <c r="AZ223" s="432"/>
      <c r="BA223" s="432"/>
      <c r="BB223" s="432"/>
      <c r="BC223" s="432"/>
      <c r="BD223" s="432"/>
      <c r="BE223" s="432"/>
      <c r="BF223" s="432"/>
      <c r="BG223" s="432"/>
      <c r="BH223" s="432"/>
      <c r="BI223" s="432"/>
      <c r="BJ223" s="432"/>
      <c r="BK223" s="432"/>
      <c r="BL223" s="432"/>
      <c r="BM223" s="432"/>
      <c r="BN223" s="432"/>
      <c r="BO223" s="432"/>
      <c r="BP223" s="432"/>
      <c r="BQ223" s="432"/>
      <c r="BR223" s="432"/>
    </row>
    <row r="224" spans="1:70" s="431" customFormat="1" ht="13.9" hidden="1" customHeight="1">
      <c r="A224" s="325">
        <v>223</v>
      </c>
      <c r="B224" s="325" t="s">
        <v>6907</v>
      </c>
      <c r="C224" s="327">
        <v>40970</v>
      </c>
      <c r="D224" s="325" t="s">
        <v>6125</v>
      </c>
      <c r="E224" s="325" t="s">
        <v>361</v>
      </c>
      <c r="F224" s="325"/>
      <c r="G224" s="356"/>
      <c r="H224" s="328" t="s">
        <v>5963</v>
      </c>
      <c r="I224" s="328" t="s">
        <v>86</v>
      </c>
      <c r="J224" s="327">
        <v>40953</v>
      </c>
      <c r="K224" s="3" t="s">
        <v>60</v>
      </c>
      <c r="L224" s="326">
        <v>700</v>
      </c>
      <c r="M224" s="356">
        <v>221</v>
      </c>
      <c r="N224" s="430">
        <v>40977</v>
      </c>
      <c r="O224" s="356">
        <f t="shared" si="6"/>
        <v>1</v>
      </c>
      <c r="P224" s="433"/>
      <c r="T224" s="432"/>
      <c r="U224" s="432"/>
      <c r="V224" s="432"/>
      <c r="W224" s="432"/>
      <c r="X224" s="432"/>
      <c r="Y224" s="432"/>
      <c r="Z224" s="432"/>
      <c r="AA224" s="432"/>
      <c r="AB224" s="5" t="str">
        <f t="shared" si="7"/>
        <v>Valdarno08</v>
      </c>
      <c r="AC224" s="432"/>
      <c r="AD224" s="432"/>
      <c r="AE224" s="432"/>
      <c r="AF224" s="432"/>
      <c r="AG224" s="432"/>
      <c r="AH224" s="432"/>
      <c r="AI224" s="432"/>
      <c r="AJ224" s="432"/>
      <c r="AK224" s="432"/>
      <c r="AL224" s="432"/>
      <c r="AM224" s="432"/>
      <c r="AN224" s="432"/>
      <c r="AO224" s="432"/>
      <c r="AP224" s="432"/>
      <c r="AQ224" s="432"/>
      <c r="AR224" s="432"/>
      <c r="AS224" s="432"/>
      <c r="AT224" s="432"/>
      <c r="AU224" s="432"/>
      <c r="AV224" s="432"/>
      <c r="AW224" s="432"/>
      <c r="AX224" s="432"/>
      <c r="AY224" s="432"/>
      <c r="AZ224" s="432"/>
      <c r="BA224" s="432"/>
      <c r="BB224" s="432"/>
      <c r="BC224" s="432"/>
      <c r="BD224" s="432"/>
      <c r="BE224" s="432"/>
      <c r="BF224" s="432"/>
      <c r="BG224" s="432"/>
      <c r="BH224" s="432"/>
      <c r="BI224" s="432"/>
      <c r="BJ224" s="432"/>
      <c r="BK224" s="432"/>
      <c r="BL224" s="432"/>
      <c r="BM224" s="432"/>
      <c r="BN224" s="432"/>
      <c r="BO224" s="432"/>
      <c r="BP224" s="432"/>
      <c r="BQ224" s="432"/>
      <c r="BR224" s="432"/>
    </row>
    <row r="225" spans="1:70" s="431" customFormat="1" ht="13.9" hidden="1" customHeight="1">
      <c r="A225" s="325">
        <v>224</v>
      </c>
      <c r="B225" s="325" t="s">
        <v>6906</v>
      </c>
      <c r="C225" s="327">
        <v>40970</v>
      </c>
      <c r="D225" s="325" t="s">
        <v>3442</v>
      </c>
      <c r="E225" s="325" t="s">
        <v>6905</v>
      </c>
      <c r="F225" s="325"/>
      <c r="G225" s="356"/>
      <c r="H225" s="328" t="s">
        <v>63</v>
      </c>
      <c r="I225" s="328" t="s">
        <v>6904</v>
      </c>
      <c r="J225" s="327">
        <v>40951</v>
      </c>
      <c r="K225" s="3" t="s">
        <v>60</v>
      </c>
      <c r="L225" s="326">
        <v>700</v>
      </c>
      <c r="M225" s="356">
        <v>222</v>
      </c>
      <c r="N225" s="430">
        <v>40977</v>
      </c>
      <c r="O225" s="356">
        <f t="shared" si="6"/>
        <v>1</v>
      </c>
      <c r="P225" s="433"/>
      <c r="T225" s="432"/>
      <c r="U225" s="432"/>
      <c r="V225" s="432"/>
      <c r="W225" s="432"/>
      <c r="X225" s="432"/>
      <c r="Y225" s="432"/>
      <c r="Z225" s="432"/>
      <c r="AA225" s="432"/>
      <c r="AB225" s="5" t="str">
        <f t="shared" si="7"/>
        <v>Fuji SpiritV67</v>
      </c>
      <c r="AC225" s="432"/>
      <c r="AD225" s="432"/>
      <c r="AE225" s="432"/>
      <c r="AF225" s="432"/>
      <c r="AG225" s="432"/>
      <c r="AH225" s="432"/>
      <c r="AI225" s="432"/>
      <c r="AJ225" s="432"/>
      <c r="AK225" s="432"/>
      <c r="AL225" s="432"/>
      <c r="AM225" s="432"/>
      <c r="AN225" s="432"/>
      <c r="AO225" s="432"/>
      <c r="AP225" s="432"/>
      <c r="AQ225" s="432"/>
      <c r="AR225" s="432"/>
      <c r="AS225" s="432"/>
      <c r="AT225" s="432"/>
      <c r="AU225" s="432"/>
      <c r="AV225" s="432"/>
      <c r="AW225" s="432"/>
      <c r="AX225" s="432"/>
      <c r="AY225" s="432"/>
      <c r="AZ225" s="432"/>
      <c r="BA225" s="432"/>
      <c r="BB225" s="432"/>
      <c r="BC225" s="432"/>
      <c r="BD225" s="432"/>
      <c r="BE225" s="432"/>
      <c r="BF225" s="432"/>
      <c r="BG225" s="432"/>
      <c r="BH225" s="432"/>
      <c r="BI225" s="432"/>
      <c r="BJ225" s="432"/>
      <c r="BK225" s="432"/>
      <c r="BL225" s="432"/>
      <c r="BM225" s="432"/>
      <c r="BN225" s="432"/>
      <c r="BO225" s="432"/>
      <c r="BP225" s="432"/>
      <c r="BQ225" s="432"/>
      <c r="BR225" s="432"/>
    </row>
    <row r="226" spans="1:70" s="431" customFormat="1" ht="13.9" hidden="1" customHeight="1">
      <c r="A226" s="325">
        <v>225</v>
      </c>
      <c r="B226" s="325" t="s">
        <v>6903</v>
      </c>
      <c r="C226" s="327">
        <v>40970</v>
      </c>
      <c r="D226" s="325" t="s">
        <v>5599</v>
      </c>
      <c r="E226" s="325" t="s">
        <v>4493</v>
      </c>
      <c r="F226" s="325"/>
      <c r="G226" s="356"/>
      <c r="H226" s="328" t="s">
        <v>6080</v>
      </c>
      <c r="I226" s="328" t="s">
        <v>71</v>
      </c>
      <c r="J226" s="327">
        <v>40957</v>
      </c>
      <c r="K226" s="3" t="s">
        <v>60</v>
      </c>
      <c r="L226" s="326">
        <v>700</v>
      </c>
      <c r="M226" s="356">
        <v>223</v>
      </c>
      <c r="N226" s="430">
        <v>40977</v>
      </c>
      <c r="O226" s="356">
        <f t="shared" si="6"/>
        <v>1</v>
      </c>
      <c r="P226" s="433"/>
      <c r="T226" s="432"/>
      <c r="U226" s="432"/>
      <c r="V226" s="432"/>
      <c r="W226" s="432"/>
      <c r="X226" s="432"/>
      <c r="Y226" s="432"/>
      <c r="Z226" s="432"/>
      <c r="AA226" s="432"/>
      <c r="AB226" s="5" t="str">
        <f t="shared" si="7"/>
        <v>Kiowa Spirit257</v>
      </c>
      <c r="AC226" s="432"/>
      <c r="AD226" s="432"/>
      <c r="AE226" s="432"/>
      <c r="AF226" s="432"/>
      <c r="AG226" s="432"/>
      <c r="AH226" s="432"/>
      <c r="AI226" s="432"/>
      <c r="AJ226" s="432"/>
      <c r="AK226" s="432"/>
      <c r="AL226" s="432"/>
      <c r="AM226" s="432"/>
      <c r="AN226" s="432"/>
      <c r="AO226" s="432"/>
      <c r="AP226" s="432"/>
      <c r="AQ226" s="432"/>
      <c r="AR226" s="432"/>
      <c r="AS226" s="432"/>
      <c r="AT226" s="432"/>
      <c r="AU226" s="432"/>
      <c r="AV226" s="432"/>
      <c r="AW226" s="432"/>
      <c r="AX226" s="432"/>
      <c r="AY226" s="432"/>
      <c r="AZ226" s="432"/>
      <c r="BA226" s="432"/>
      <c r="BB226" s="432"/>
      <c r="BC226" s="432"/>
      <c r="BD226" s="432"/>
      <c r="BE226" s="432"/>
      <c r="BF226" s="432"/>
      <c r="BG226" s="432"/>
      <c r="BH226" s="432"/>
      <c r="BI226" s="432"/>
      <c r="BJ226" s="432"/>
      <c r="BK226" s="432"/>
      <c r="BL226" s="432"/>
      <c r="BM226" s="432"/>
      <c r="BN226" s="432"/>
      <c r="BO226" s="432"/>
      <c r="BP226" s="432"/>
      <c r="BQ226" s="432"/>
      <c r="BR226" s="432"/>
    </row>
    <row r="227" spans="1:70" s="431" customFormat="1" ht="13.9" hidden="1" customHeight="1">
      <c r="A227" s="325">
        <v>226</v>
      </c>
      <c r="B227" s="325" t="s">
        <v>6902</v>
      </c>
      <c r="C227" s="327">
        <v>40970</v>
      </c>
      <c r="D227" s="325" t="s">
        <v>6901</v>
      </c>
      <c r="E227" s="325" t="s">
        <v>373</v>
      </c>
      <c r="F227" s="325"/>
      <c r="G227" s="325"/>
      <c r="H227" s="328" t="s">
        <v>4969</v>
      </c>
      <c r="I227" s="328" t="s">
        <v>6900</v>
      </c>
      <c r="J227" s="327">
        <v>40957</v>
      </c>
      <c r="K227" s="3" t="s">
        <v>60</v>
      </c>
      <c r="L227" s="326">
        <v>700</v>
      </c>
      <c r="M227" s="325">
        <v>224</v>
      </c>
      <c r="N227" s="430">
        <v>40977</v>
      </c>
      <c r="O227" s="356">
        <f t="shared" si="6"/>
        <v>1</v>
      </c>
      <c r="P227" s="416"/>
      <c r="T227" s="432"/>
      <c r="U227" s="432"/>
      <c r="V227" s="432"/>
      <c r="W227" s="432"/>
      <c r="X227" s="432"/>
      <c r="Y227" s="432"/>
      <c r="Z227" s="432"/>
      <c r="AA227" s="432"/>
      <c r="AB227" s="5" t="str">
        <f t="shared" si="7"/>
        <v>Sanko Brave174</v>
      </c>
      <c r="AC227" s="432"/>
      <c r="AD227" s="432"/>
      <c r="AE227" s="432"/>
      <c r="AF227" s="432"/>
      <c r="AG227" s="432"/>
      <c r="AH227" s="432"/>
      <c r="AI227" s="432"/>
      <c r="AJ227" s="432"/>
      <c r="AK227" s="432"/>
      <c r="AL227" s="432"/>
      <c r="AM227" s="432"/>
      <c r="AN227" s="432"/>
      <c r="AO227" s="432"/>
      <c r="AP227" s="432"/>
      <c r="AQ227" s="432"/>
      <c r="AR227" s="432"/>
      <c r="AS227" s="432"/>
      <c r="AT227" s="432"/>
      <c r="AU227" s="432"/>
      <c r="AV227" s="432"/>
      <c r="AW227" s="432"/>
      <c r="AX227" s="432"/>
      <c r="AY227" s="432"/>
      <c r="AZ227" s="432"/>
      <c r="BA227" s="432"/>
      <c r="BB227" s="432"/>
      <c r="BC227" s="432"/>
      <c r="BD227" s="432"/>
      <c r="BE227" s="432"/>
      <c r="BF227" s="432"/>
      <c r="BG227" s="432"/>
      <c r="BH227" s="432"/>
      <c r="BI227" s="432"/>
      <c r="BJ227" s="432"/>
      <c r="BK227" s="432"/>
      <c r="BL227" s="432"/>
      <c r="BM227" s="432"/>
      <c r="BN227" s="432"/>
      <c r="BO227" s="432"/>
      <c r="BP227" s="432"/>
      <c r="BQ227" s="432"/>
      <c r="BR227" s="432"/>
    </row>
    <row r="228" spans="1:70" s="431" customFormat="1" ht="13.9" hidden="1" customHeight="1">
      <c r="A228" s="325">
        <v>227</v>
      </c>
      <c r="B228" s="325" t="s">
        <v>6899</v>
      </c>
      <c r="C228" s="327">
        <v>40970</v>
      </c>
      <c r="D228" s="325" t="s">
        <v>6898</v>
      </c>
      <c r="E228" s="325" t="s">
        <v>6897</v>
      </c>
      <c r="F228" s="325"/>
      <c r="G228" s="325"/>
      <c r="H228" s="328" t="s">
        <v>5836</v>
      </c>
      <c r="I228" s="328" t="s">
        <v>221</v>
      </c>
      <c r="J228" s="327">
        <v>40971</v>
      </c>
      <c r="K228" s="3" t="s">
        <v>60</v>
      </c>
      <c r="L228" s="326">
        <v>700</v>
      </c>
      <c r="M228" s="325">
        <v>225</v>
      </c>
      <c r="N228" s="430">
        <v>40977</v>
      </c>
      <c r="O228" s="356">
        <f t="shared" si="6"/>
        <v>1</v>
      </c>
      <c r="P228" s="416"/>
      <c r="T228" s="432"/>
      <c r="U228" s="432"/>
      <c r="V228" s="432"/>
      <c r="W228" s="432"/>
      <c r="X228" s="432"/>
      <c r="Y228" s="432"/>
      <c r="Z228" s="432"/>
      <c r="AA228" s="432"/>
      <c r="AB228" s="5" t="str">
        <f t="shared" si="7"/>
        <v>Senang Spirit333</v>
      </c>
      <c r="AC228" s="432"/>
      <c r="AD228" s="432"/>
      <c r="AE228" s="432"/>
      <c r="AF228" s="432"/>
      <c r="AG228" s="432"/>
      <c r="AH228" s="432"/>
      <c r="AI228" s="432"/>
      <c r="AJ228" s="432"/>
      <c r="AK228" s="432"/>
      <c r="AL228" s="432"/>
      <c r="AM228" s="432"/>
      <c r="AN228" s="432"/>
      <c r="AO228" s="432"/>
      <c r="AP228" s="432"/>
      <c r="AQ228" s="432"/>
      <c r="AR228" s="432"/>
      <c r="AS228" s="432"/>
      <c r="AT228" s="432"/>
      <c r="AU228" s="432"/>
      <c r="AV228" s="432"/>
      <c r="AW228" s="432"/>
      <c r="AX228" s="432"/>
      <c r="AY228" s="432"/>
      <c r="AZ228" s="432"/>
      <c r="BA228" s="432"/>
      <c r="BB228" s="432"/>
      <c r="BC228" s="432"/>
      <c r="BD228" s="432"/>
      <c r="BE228" s="432"/>
      <c r="BF228" s="432"/>
      <c r="BG228" s="432"/>
      <c r="BH228" s="432"/>
      <c r="BI228" s="432"/>
      <c r="BJ228" s="432"/>
      <c r="BK228" s="432"/>
      <c r="BL228" s="432"/>
      <c r="BM228" s="432"/>
      <c r="BN228" s="432"/>
      <c r="BO228" s="432"/>
      <c r="BP228" s="432"/>
      <c r="BQ228" s="432"/>
      <c r="BR228" s="432"/>
    </row>
    <row r="229" spans="1:70" s="4" customFormat="1" ht="13.15" hidden="1" customHeight="1">
      <c r="A229" s="325">
        <v>228</v>
      </c>
      <c r="B229" s="325" t="s">
        <v>6896</v>
      </c>
      <c r="C229" s="327">
        <v>40970</v>
      </c>
      <c r="D229" s="325" t="s">
        <v>6895</v>
      </c>
      <c r="E229" s="325" t="s">
        <v>6891</v>
      </c>
      <c r="F229" s="325"/>
      <c r="G229" s="325"/>
      <c r="H229" s="328" t="s">
        <v>6894</v>
      </c>
      <c r="I229" s="328" t="s">
        <v>6824</v>
      </c>
      <c r="J229" s="327">
        <v>40961</v>
      </c>
      <c r="K229" s="3" t="s">
        <v>60</v>
      </c>
      <c r="L229" s="326">
        <v>700</v>
      </c>
      <c r="M229" s="404">
        <v>226</v>
      </c>
      <c r="N229" s="430">
        <v>40977</v>
      </c>
      <c r="O229" s="356">
        <f t="shared" si="6"/>
        <v>1</v>
      </c>
      <c r="P229" s="416"/>
      <c r="T229" s="5"/>
      <c r="U229" s="5"/>
      <c r="V229" s="5"/>
      <c r="W229" s="5"/>
      <c r="X229" s="5"/>
      <c r="Y229" s="5"/>
      <c r="Z229" s="5"/>
      <c r="AA229" s="5"/>
      <c r="AB229" s="5" t="str">
        <f t="shared" si="7"/>
        <v>Poul Spirit258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</row>
    <row r="230" spans="1:70" s="4" customFormat="1" ht="13.15" hidden="1" customHeight="1">
      <c r="A230" s="325">
        <v>229</v>
      </c>
      <c r="B230" s="325" t="s">
        <v>6893</v>
      </c>
      <c r="C230" s="327">
        <v>40970</v>
      </c>
      <c r="D230" s="325" t="s">
        <v>6892</v>
      </c>
      <c r="E230" s="325" t="s">
        <v>6891</v>
      </c>
      <c r="F230" s="325"/>
      <c r="G230" s="325"/>
      <c r="H230" s="328" t="s">
        <v>6884</v>
      </c>
      <c r="I230" s="328" t="s">
        <v>4505</v>
      </c>
      <c r="J230" s="327">
        <v>40964</v>
      </c>
      <c r="K230" s="3" t="s">
        <v>60</v>
      </c>
      <c r="L230" s="326">
        <v>700</v>
      </c>
      <c r="M230" s="404">
        <v>227</v>
      </c>
      <c r="N230" s="430">
        <v>40977</v>
      </c>
      <c r="O230" s="356">
        <f t="shared" si="6"/>
        <v>1</v>
      </c>
      <c r="P230" s="416"/>
      <c r="T230" s="5"/>
      <c r="U230" s="5"/>
      <c r="V230" s="5"/>
      <c r="W230" s="5"/>
      <c r="X230" s="5"/>
      <c r="Y230" s="5"/>
      <c r="Z230" s="5"/>
      <c r="AA230" s="5"/>
      <c r="AB230" s="5" t="str">
        <f t="shared" si="7"/>
        <v>Th Symphony258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</row>
    <row r="231" spans="1:70" s="4" customFormat="1" ht="13.15" hidden="1" customHeight="1">
      <c r="A231" s="325">
        <v>230</v>
      </c>
      <c r="B231" s="325" t="s">
        <v>6890</v>
      </c>
      <c r="C231" s="327">
        <v>40970</v>
      </c>
      <c r="D231" s="325" t="s">
        <v>34</v>
      </c>
      <c r="E231" s="325" t="s">
        <v>273</v>
      </c>
      <c r="F231" s="325"/>
      <c r="G231" s="325"/>
      <c r="H231" s="328" t="s">
        <v>6836</v>
      </c>
      <c r="I231" s="328" t="s">
        <v>137</v>
      </c>
      <c r="J231" s="327">
        <v>40963</v>
      </c>
      <c r="K231" s="3" t="s">
        <v>60</v>
      </c>
      <c r="L231" s="326">
        <v>700</v>
      </c>
      <c r="M231" s="404">
        <v>228</v>
      </c>
      <c r="N231" s="430">
        <v>40977</v>
      </c>
      <c r="O231" s="356">
        <f t="shared" si="6"/>
        <v>1</v>
      </c>
      <c r="P231" s="416"/>
      <c r="T231" s="5"/>
      <c r="U231" s="5"/>
      <c r="V231" s="5"/>
      <c r="W231" s="5"/>
      <c r="X231" s="5"/>
      <c r="Y231" s="5"/>
      <c r="Z231" s="5"/>
      <c r="AA231" s="5"/>
      <c r="AB231" s="5" t="str">
        <f t="shared" si="7"/>
        <v>Sea Hope9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</row>
    <row r="232" spans="1:70" s="4" customFormat="1" ht="13.15" hidden="1" customHeight="1">
      <c r="A232" s="325">
        <v>231</v>
      </c>
      <c r="B232" s="325" t="s">
        <v>6889</v>
      </c>
      <c r="C232" s="327">
        <v>40970</v>
      </c>
      <c r="D232" s="325" t="s">
        <v>6888</v>
      </c>
      <c r="E232" s="325" t="s">
        <v>143</v>
      </c>
      <c r="F232" s="325"/>
      <c r="G232" s="325"/>
      <c r="H232" s="328" t="s">
        <v>4969</v>
      </c>
      <c r="I232" s="328" t="s">
        <v>51</v>
      </c>
      <c r="J232" s="327">
        <v>40965</v>
      </c>
      <c r="K232" s="3" t="s">
        <v>60</v>
      </c>
      <c r="L232" s="326">
        <v>700</v>
      </c>
      <c r="M232" s="404">
        <v>229</v>
      </c>
      <c r="N232" s="430">
        <v>40977</v>
      </c>
      <c r="O232" s="356">
        <f t="shared" si="6"/>
        <v>1</v>
      </c>
      <c r="P232" s="416"/>
      <c r="T232" s="5"/>
      <c r="U232" s="5"/>
      <c r="V232" s="5"/>
      <c r="W232" s="5"/>
      <c r="X232" s="5"/>
      <c r="Y232" s="5"/>
      <c r="Z232" s="5"/>
      <c r="AA232" s="5"/>
      <c r="AB232" s="5" t="str">
        <f t="shared" si="7"/>
        <v>TH SOUND36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</row>
    <row r="233" spans="1:70" s="4" customFormat="1" ht="13.15" hidden="1" customHeight="1">
      <c r="A233" s="325">
        <v>232</v>
      </c>
      <c r="B233" s="325" t="s">
        <v>6887</v>
      </c>
      <c r="C233" s="327">
        <v>40970</v>
      </c>
      <c r="D233" s="325" t="s">
        <v>5382</v>
      </c>
      <c r="E233" s="325" t="s">
        <v>285</v>
      </c>
      <c r="F233" s="325"/>
      <c r="G233" s="325"/>
      <c r="H233" s="328" t="s">
        <v>5836</v>
      </c>
      <c r="I233" s="328" t="s">
        <v>6886</v>
      </c>
      <c r="J233" s="327">
        <v>40971</v>
      </c>
      <c r="K233" s="3" t="s">
        <v>60</v>
      </c>
      <c r="L233" s="326">
        <v>700</v>
      </c>
      <c r="M233" s="404">
        <v>230</v>
      </c>
      <c r="N233" s="430">
        <v>40977</v>
      </c>
      <c r="O233" s="356">
        <f t="shared" si="6"/>
        <v>1</v>
      </c>
      <c r="P233" s="416"/>
      <c r="T233" s="5"/>
      <c r="U233" s="5"/>
      <c r="V233" s="5"/>
      <c r="W233" s="5"/>
      <c r="X233" s="5"/>
      <c r="Y233" s="5"/>
      <c r="Z233" s="5"/>
      <c r="AA233" s="5"/>
      <c r="AB233" s="5" t="str">
        <f t="shared" si="7"/>
        <v>Mare Nostrum4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</row>
    <row r="234" spans="1:70" s="4" customFormat="1" ht="13.15" hidden="1" customHeight="1">
      <c r="A234" s="325">
        <v>233</v>
      </c>
      <c r="B234" s="325" t="s">
        <v>6885</v>
      </c>
      <c r="C234" s="327">
        <v>40970</v>
      </c>
      <c r="D234" s="325" t="s">
        <v>5813</v>
      </c>
      <c r="E234" s="325" t="s">
        <v>346</v>
      </c>
      <c r="F234" s="325"/>
      <c r="G234" s="325"/>
      <c r="H234" s="328" t="s">
        <v>6884</v>
      </c>
      <c r="I234" s="328" t="s">
        <v>6670</v>
      </c>
      <c r="J234" s="327">
        <v>40970</v>
      </c>
      <c r="K234" s="3" t="s">
        <v>60</v>
      </c>
      <c r="L234" s="326">
        <v>700</v>
      </c>
      <c r="M234" s="404">
        <v>231</v>
      </c>
      <c r="N234" s="430">
        <v>40977</v>
      </c>
      <c r="O234" s="356">
        <f t="shared" si="6"/>
        <v>1</v>
      </c>
      <c r="P234" s="416"/>
      <c r="T234" s="5"/>
      <c r="U234" s="5"/>
      <c r="V234" s="5"/>
      <c r="W234" s="5"/>
      <c r="X234" s="5"/>
      <c r="Y234" s="5"/>
      <c r="Z234" s="5"/>
      <c r="AA234" s="5"/>
      <c r="AB234" s="5" t="str">
        <f t="shared" si="7"/>
        <v>Stavanger Bell04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</row>
    <row r="235" spans="1:70" s="4" customFormat="1" ht="13.15" hidden="1" customHeight="1">
      <c r="A235" s="325">
        <v>234</v>
      </c>
      <c r="B235" s="325" t="s">
        <v>6883</v>
      </c>
      <c r="C235" s="327">
        <v>40991</v>
      </c>
      <c r="D235" s="325" t="s">
        <v>369</v>
      </c>
      <c r="E235" s="329" t="s">
        <v>370</v>
      </c>
      <c r="F235" s="325"/>
      <c r="G235" s="325"/>
      <c r="H235" s="328" t="s">
        <v>5613</v>
      </c>
      <c r="I235" s="328" t="s">
        <v>24</v>
      </c>
      <c r="J235" s="327">
        <v>40976</v>
      </c>
      <c r="K235" s="3" t="s">
        <v>28</v>
      </c>
      <c r="L235" s="326">
        <v>1200</v>
      </c>
      <c r="M235" s="404">
        <v>232</v>
      </c>
      <c r="N235" s="3">
        <v>41040</v>
      </c>
      <c r="O235" s="356">
        <f t="shared" si="6"/>
        <v>1</v>
      </c>
      <c r="P235" s="416"/>
      <c r="T235" s="5"/>
      <c r="U235" s="5"/>
      <c r="V235" s="5"/>
      <c r="W235" s="5"/>
      <c r="X235" s="5"/>
      <c r="Y235" s="5"/>
      <c r="Z235" s="5"/>
      <c r="AA235" s="5"/>
      <c r="AB235" s="5" t="str">
        <f t="shared" si="7"/>
        <v>ETC Ramsis7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</row>
    <row r="236" spans="1:70" s="4" customFormat="1" ht="13.15" hidden="1" customHeight="1">
      <c r="A236" s="325">
        <v>235</v>
      </c>
      <c r="B236" s="325" t="s">
        <v>6882</v>
      </c>
      <c r="C236" s="327">
        <v>40991</v>
      </c>
      <c r="D236" s="325" t="s">
        <v>29</v>
      </c>
      <c r="E236" s="329" t="s">
        <v>343</v>
      </c>
      <c r="F236" s="325"/>
      <c r="G236" s="325"/>
      <c r="H236" s="328" t="s">
        <v>32</v>
      </c>
      <c r="I236" s="328" t="s">
        <v>6881</v>
      </c>
      <c r="J236" s="327">
        <v>40968</v>
      </c>
      <c r="K236" s="3" t="s">
        <v>28</v>
      </c>
      <c r="L236" s="326">
        <v>1200</v>
      </c>
      <c r="M236" s="404">
        <v>233</v>
      </c>
      <c r="N236" s="3">
        <v>41059</v>
      </c>
      <c r="O236" s="356">
        <f t="shared" si="6"/>
        <v>1</v>
      </c>
      <c r="P236" s="416"/>
      <c r="T236" s="5"/>
      <c r="U236" s="5"/>
      <c r="V236" s="5"/>
      <c r="W236" s="5"/>
      <c r="X236" s="5"/>
      <c r="Y236" s="5"/>
      <c r="Z236" s="5"/>
      <c r="AA236" s="5"/>
      <c r="AB236" s="5" t="str">
        <f t="shared" si="7"/>
        <v>Primo Stealth109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</row>
    <row r="237" spans="1:70" s="4" customFormat="1" ht="13.15" hidden="1" customHeight="1">
      <c r="A237" s="325">
        <v>236</v>
      </c>
      <c r="B237" s="325" t="s">
        <v>6880</v>
      </c>
      <c r="C237" s="327">
        <v>40991</v>
      </c>
      <c r="D237" s="325" t="s">
        <v>314</v>
      </c>
      <c r="E237" s="329" t="s">
        <v>245</v>
      </c>
      <c r="F237" s="325"/>
      <c r="G237" s="325"/>
      <c r="H237" s="328" t="s">
        <v>5613</v>
      </c>
      <c r="I237" s="328" t="s">
        <v>24</v>
      </c>
      <c r="J237" s="327">
        <v>40986</v>
      </c>
      <c r="K237" s="3" t="s">
        <v>28</v>
      </c>
      <c r="L237" s="326">
        <v>1200</v>
      </c>
      <c r="M237" s="404">
        <v>234</v>
      </c>
      <c r="N237" s="3">
        <v>41060</v>
      </c>
      <c r="O237" s="356">
        <f t="shared" si="6"/>
        <v>1</v>
      </c>
      <c r="P237" s="416"/>
      <c r="T237" s="5"/>
      <c r="U237" s="5"/>
      <c r="V237" s="5"/>
      <c r="W237" s="5"/>
      <c r="X237" s="5"/>
      <c r="Y237" s="5"/>
      <c r="Z237" s="5"/>
      <c r="AA237" s="5"/>
      <c r="AB237" s="5" t="str">
        <f t="shared" si="7"/>
        <v>Zaliv Vostok34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</row>
    <row r="238" spans="1:70" s="4" customFormat="1" ht="13.15" hidden="1" customHeight="1">
      <c r="A238" s="325">
        <v>237</v>
      </c>
      <c r="B238" s="325" t="s">
        <v>6879</v>
      </c>
      <c r="C238" s="327">
        <v>40992</v>
      </c>
      <c r="D238" s="325" t="s">
        <v>6796</v>
      </c>
      <c r="E238" s="325" t="s">
        <v>3628</v>
      </c>
      <c r="F238" s="325"/>
      <c r="G238" s="325"/>
      <c r="H238" s="328" t="s">
        <v>6878</v>
      </c>
      <c r="I238" s="328" t="s">
        <v>6877</v>
      </c>
      <c r="J238" s="327">
        <v>40948</v>
      </c>
      <c r="K238" s="3" t="s">
        <v>97</v>
      </c>
      <c r="L238" s="326">
        <v>900</v>
      </c>
      <c r="M238" s="404">
        <v>235</v>
      </c>
      <c r="N238" s="3">
        <v>41010</v>
      </c>
      <c r="O238" s="356">
        <f t="shared" si="6"/>
        <v>1</v>
      </c>
      <c r="P238" s="416"/>
      <c r="T238" s="5"/>
      <c r="U238" s="5"/>
      <c r="V238" s="5"/>
      <c r="W238" s="5"/>
      <c r="X238" s="5"/>
      <c r="Y238" s="5"/>
      <c r="Z238" s="5"/>
      <c r="AA238" s="5"/>
      <c r="AB238" s="5" t="str">
        <f t="shared" si="7"/>
        <v>Torm Rosetta044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</row>
    <row r="239" spans="1:70" s="4" customFormat="1" ht="13.15" hidden="1" customHeight="1">
      <c r="A239" s="325">
        <v>238</v>
      </c>
      <c r="B239" s="325" t="s">
        <v>6876</v>
      </c>
      <c r="C239" s="327">
        <v>40992</v>
      </c>
      <c r="D239" s="325" t="s">
        <v>6615</v>
      </c>
      <c r="E239" s="325" t="s">
        <v>154</v>
      </c>
      <c r="F239" s="325"/>
      <c r="G239" s="325"/>
      <c r="H239" s="328" t="s">
        <v>6610</v>
      </c>
      <c r="I239" s="328" t="s">
        <v>6875</v>
      </c>
      <c r="J239" s="327">
        <v>40960</v>
      </c>
      <c r="K239" s="3" t="s">
        <v>97</v>
      </c>
      <c r="L239" s="326">
        <v>900</v>
      </c>
      <c r="M239" s="404">
        <v>236</v>
      </c>
      <c r="N239" s="3">
        <v>41051</v>
      </c>
      <c r="O239" s="356">
        <f t="shared" si="6"/>
        <v>1</v>
      </c>
      <c r="P239" s="416"/>
      <c r="T239" s="5"/>
      <c r="U239" s="5"/>
      <c r="V239" s="5"/>
      <c r="W239" s="5"/>
      <c r="X239" s="5"/>
      <c r="Y239" s="5"/>
      <c r="Z239" s="5"/>
      <c r="AA239" s="5"/>
      <c r="AB239" s="5" t="str">
        <f t="shared" si="7"/>
        <v>Torm Neches44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</row>
    <row r="240" spans="1:70" s="4" customFormat="1" ht="13.15" hidden="1" customHeight="1">
      <c r="A240" s="325">
        <v>239</v>
      </c>
      <c r="B240" s="325" t="s">
        <v>6874</v>
      </c>
      <c r="C240" s="327">
        <v>40992</v>
      </c>
      <c r="D240" s="325" t="s">
        <v>6796</v>
      </c>
      <c r="E240" s="325" t="s">
        <v>165</v>
      </c>
      <c r="F240" s="325"/>
      <c r="G240" s="325"/>
      <c r="H240" s="328" t="s">
        <v>6610</v>
      </c>
      <c r="I240" s="328" t="s">
        <v>4354</v>
      </c>
      <c r="J240" s="327">
        <v>40964</v>
      </c>
      <c r="K240" s="3" t="s">
        <v>97</v>
      </c>
      <c r="L240" s="326">
        <v>900</v>
      </c>
      <c r="M240" s="404">
        <v>237</v>
      </c>
      <c r="N240" s="3">
        <v>41051</v>
      </c>
      <c r="O240" s="356">
        <f t="shared" si="6"/>
        <v>1</v>
      </c>
      <c r="P240" s="416"/>
      <c r="T240" s="5"/>
      <c r="U240" s="5"/>
      <c r="V240" s="5"/>
      <c r="W240" s="5"/>
      <c r="X240" s="5"/>
      <c r="Y240" s="5"/>
      <c r="Z240" s="5"/>
      <c r="AA240" s="5"/>
      <c r="AB240" s="5" t="str">
        <f t="shared" si="7"/>
        <v>Torm Rosetta45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</row>
    <row r="241" spans="1:70" s="4" customFormat="1" ht="13.15" hidden="1" customHeight="1">
      <c r="A241" s="325">
        <v>240</v>
      </c>
      <c r="B241" s="325" t="s">
        <v>6873</v>
      </c>
      <c r="C241" s="327">
        <v>40992</v>
      </c>
      <c r="D241" s="325" t="s">
        <v>6872</v>
      </c>
      <c r="E241" s="325" t="s">
        <v>165</v>
      </c>
      <c r="F241" s="325"/>
      <c r="G241" s="325"/>
      <c r="H241" s="328" t="s">
        <v>6871</v>
      </c>
      <c r="I241" s="328" t="s">
        <v>6870</v>
      </c>
      <c r="J241" s="327">
        <v>40976</v>
      </c>
      <c r="K241" s="3" t="s">
        <v>97</v>
      </c>
      <c r="L241" s="326">
        <v>900</v>
      </c>
      <c r="M241" s="404">
        <v>238</v>
      </c>
      <c r="N241" s="3">
        <v>41051</v>
      </c>
      <c r="O241" s="356">
        <f t="shared" si="6"/>
        <v>1</v>
      </c>
      <c r="P241" s="416"/>
      <c r="T241" s="5"/>
      <c r="U241" s="5"/>
      <c r="V241" s="5"/>
      <c r="W241" s="5"/>
      <c r="X241" s="5"/>
      <c r="Y241" s="5"/>
      <c r="Z241" s="5"/>
      <c r="AA241" s="5"/>
      <c r="AB241" s="5" t="str">
        <f t="shared" si="7"/>
        <v>Tom Neches45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</row>
    <row r="242" spans="1:70" s="4" customFormat="1" ht="13.15" hidden="1" customHeight="1">
      <c r="A242" s="325">
        <v>241</v>
      </c>
      <c r="B242" s="325" t="s">
        <v>6869</v>
      </c>
      <c r="C242" s="327">
        <v>40992</v>
      </c>
      <c r="D242" s="325" t="s">
        <v>6796</v>
      </c>
      <c r="E242" s="325" t="s">
        <v>171</v>
      </c>
      <c r="F242" s="325"/>
      <c r="G242" s="325"/>
      <c r="H242" s="328" t="s">
        <v>6610</v>
      </c>
      <c r="I242" s="328" t="s">
        <v>351</v>
      </c>
      <c r="J242" s="327">
        <v>40984</v>
      </c>
      <c r="K242" s="3" t="s">
        <v>97</v>
      </c>
      <c r="L242" s="326">
        <v>900</v>
      </c>
      <c r="M242" s="404">
        <v>239</v>
      </c>
      <c r="N242" s="3">
        <v>41051</v>
      </c>
      <c r="O242" s="356">
        <f t="shared" si="6"/>
        <v>1</v>
      </c>
      <c r="P242" s="416"/>
      <c r="T242" s="5"/>
      <c r="U242" s="5"/>
      <c r="V242" s="5"/>
      <c r="W242" s="5"/>
      <c r="X242" s="5"/>
      <c r="Y242" s="5"/>
      <c r="Z242" s="5"/>
      <c r="AA242" s="5"/>
      <c r="AB242" s="5" t="str">
        <f t="shared" si="7"/>
        <v>Torm Rosetta46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 s="4" customFormat="1" ht="13.15" hidden="1" customHeight="1">
      <c r="A243" s="325">
        <v>242</v>
      </c>
      <c r="B243" s="325" t="s">
        <v>6868</v>
      </c>
      <c r="C243" s="327">
        <v>40992</v>
      </c>
      <c r="D243" s="325" t="s">
        <v>4291</v>
      </c>
      <c r="E243" s="325" t="s">
        <v>370</v>
      </c>
      <c r="F243" s="325"/>
      <c r="G243" s="325"/>
      <c r="H243" s="328" t="s">
        <v>6867</v>
      </c>
      <c r="I243" s="328" t="s">
        <v>164</v>
      </c>
      <c r="J243" s="327">
        <v>40987</v>
      </c>
      <c r="K243" s="3" t="s">
        <v>97</v>
      </c>
      <c r="L243" s="326">
        <v>900</v>
      </c>
      <c r="M243" s="404">
        <v>240</v>
      </c>
      <c r="N243" s="3">
        <v>41051</v>
      </c>
      <c r="O243" s="356">
        <f t="shared" si="6"/>
        <v>1</v>
      </c>
      <c r="P243" s="416"/>
      <c r="T243" s="5"/>
      <c r="U243" s="5"/>
      <c r="V243" s="5"/>
      <c r="W243" s="5"/>
      <c r="X243" s="5"/>
      <c r="Y243" s="5"/>
      <c r="Z243" s="5"/>
      <c r="AA243" s="5"/>
      <c r="AB243" s="5" t="str">
        <f t="shared" si="7"/>
        <v>Rich Duke II7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 s="4" customFormat="1" ht="13.15" hidden="1" customHeight="1">
      <c r="A244" s="325">
        <v>243</v>
      </c>
      <c r="B244" s="325" t="s">
        <v>6866</v>
      </c>
      <c r="C244" s="327">
        <v>40994</v>
      </c>
      <c r="D244" s="325" t="s">
        <v>6865</v>
      </c>
      <c r="E244" s="325" t="s">
        <v>340</v>
      </c>
      <c r="F244" s="325" t="s">
        <v>341</v>
      </c>
      <c r="G244" s="325"/>
      <c r="H244" s="328" t="s">
        <v>6864</v>
      </c>
      <c r="I244" s="328" t="s">
        <v>48</v>
      </c>
      <c r="J244" s="327">
        <v>40919</v>
      </c>
      <c r="K244" s="3" t="s">
        <v>341</v>
      </c>
      <c r="L244" s="326">
        <v>1400</v>
      </c>
      <c r="M244" s="404">
        <v>241</v>
      </c>
      <c r="N244" s="418">
        <v>41248</v>
      </c>
      <c r="O244" s="356">
        <f t="shared" si="6"/>
        <v>1</v>
      </c>
      <c r="P244" s="416"/>
      <c r="T244" s="5"/>
      <c r="U244" s="5"/>
      <c r="V244" s="5"/>
      <c r="W244" s="5"/>
      <c r="X244" s="5"/>
      <c r="Y244" s="5"/>
      <c r="Z244" s="5"/>
      <c r="AA244" s="5"/>
      <c r="AB244" s="5" t="str">
        <f t="shared" si="7"/>
        <v>Album126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</row>
    <row r="245" spans="1:70" s="4" customFormat="1" ht="13.15" hidden="1" customHeight="1">
      <c r="A245" s="325">
        <v>244</v>
      </c>
      <c r="B245" s="325" t="s">
        <v>6863</v>
      </c>
      <c r="C245" s="327">
        <v>40994</v>
      </c>
      <c r="D245" s="325" t="s">
        <v>316</v>
      </c>
      <c r="E245" s="325" t="s">
        <v>6862</v>
      </c>
      <c r="F245" s="325" t="s">
        <v>341</v>
      </c>
      <c r="G245" s="325"/>
      <c r="H245" s="328" t="s">
        <v>6861</v>
      </c>
      <c r="I245" s="328" t="s">
        <v>48</v>
      </c>
      <c r="J245" s="327">
        <v>40953</v>
      </c>
      <c r="K245" s="3" t="s">
        <v>341</v>
      </c>
      <c r="L245" s="429">
        <v>1400</v>
      </c>
      <c r="M245" s="428">
        <v>242</v>
      </c>
      <c r="N245" s="427">
        <v>41034</v>
      </c>
      <c r="O245" s="356">
        <f t="shared" si="6"/>
        <v>1</v>
      </c>
      <c r="P245" s="416" t="s">
        <v>6860</v>
      </c>
      <c r="T245" s="5"/>
      <c r="U245" s="5"/>
      <c r="V245" s="5"/>
      <c r="W245" s="5"/>
      <c r="X245" s="5"/>
      <c r="Y245" s="5"/>
      <c r="Z245" s="5"/>
      <c r="AA245" s="5"/>
      <c r="AB245" s="5" t="str">
        <f t="shared" si="7"/>
        <v>Sanko Venture1102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</row>
    <row r="246" spans="1:70" s="4" customFormat="1" ht="13.15" hidden="1" customHeight="1">
      <c r="A246" s="325">
        <v>245</v>
      </c>
      <c r="B246" s="325" t="s">
        <v>6859</v>
      </c>
      <c r="C246" s="327">
        <v>40994</v>
      </c>
      <c r="D246" s="325" t="s">
        <v>6280</v>
      </c>
      <c r="E246" s="325" t="s">
        <v>372</v>
      </c>
      <c r="F246" s="325" t="s">
        <v>6516</v>
      </c>
      <c r="G246" s="325"/>
      <c r="H246" s="328" t="s">
        <v>63</v>
      </c>
      <c r="I246" s="328" t="s">
        <v>82</v>
      </c>
      <c r="J246" s="327">
        <v>40988</v>
      </c>
      <c r="K246" s="3" t="s">
        <v>60</v>
      </c>
      <c r="L246" s="326">
        <v>700</v>
      </c>
      <c r="M246" s="404">
        <v>243</v>
      </c>
      <c r="N246" s="423">
        <v>41012</v>
      </c>
      <c r="O246" s="356">
        <f t="shared" si="6"/>
        <v>1</v>
      </c>
      <c r="P246" s="416"/>
      <c r="T246" s="5"/>
      <c r="U246" s="5"/>
      <c r="V246" s="5"/>
      <c r="W246" s="5"/>
      <c r="X246" s="5"/>
      <c r="Y246" s="5"/>
      <c r="Z246" s="5"/>
      <c r="AA246" s="5"/>
      <c r="AB246" s="5" t="str">
        <f t="shared" si="7"/>
        <v>Nassau Spirit68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</row>
    <row r="247" spans="1:70" s="4" customFormat="1" ht="13.15" hidden="1" customHeight="1">
      <c r="A247" s="325">
        <v>246</v>
      </c>
      <c r="B247" s="325" t="s">
        <v>6858</v>
      </c>
      <c r="C247" s="327">
        <v>40994</v>
      </c>
      <c r="D247" s="325" t="s">
        <v>6857</v>
      </c>
      <c r="E247" s="325" t="s">
        <v>6856</v>
      </c>
      <c r="F247" s="325" t="s">
        <v>6516</v>
      </c>
      <c r="G247" s="325"/>
      <c r="H247" s="328" t="s">
        <v>6755</v>
      </c>
      <c r="I247" s="328" t="s">
        <v>376</v>
      </c>
      <c r="J247" s="327">
        <v>40976</v>
      </c>
      <c r="K247" s="3" t="s">
        <v>60</v>
      </c>
      <c r="L247" s="326">
        <v>700</v>
      </c>
      <c r="M247" s="404">
        <v>244</v>
      </c>
      <c r="N247" s="426">
        <v>41012</v>
      </c>
      <c r="O247" s="356">
        <f t="shared" si="6"/>
        <v>1</v>
      </c>
      <c r="P247" s="416"/>
      <c r="T247" s="5"/>
      <c r="U247" s="5"/>
      <c r="V247" s="5"/>
      <c r="W247" s="5"/>
      <c r="X247" s="5"/>
      <c r="Y247" s="5"/>
      <c r="Z247" s="5"/>
      <c r="AA247" s="5"/>
      <c r="AB247" s="5" t="str">
        <f t="shared" si="7"/>
        <v>Helga spirit028-06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</row>
    <row r="248" spans="1:70" s="4" customFormat="1" ht="13.15" hidden="1" customHeight="1">
      <c r="A248" s="325">
        <v>247</v>
      </c>
      <c r="B248" s="325" t="s">
        <v>6855</v>
      </c>
      <c r="C248" s="327">
        <v>40994</v>
      </c>
      <c r="D248" s="325" t="s">
        <v>3355</v>
      </c>
      <c r="E248" s="325" t="s">
        <v>6854</v>
      </c>
      <c r="F248" s="325" t="s">
        <v>6516</v>
      </c>
      <c r="G248" s="325"/>
      <c r="H248" s="328" t="s">
        <v>6755</v>
      </c>
      <c r="I248" s="328" t="s">
        <v>67</v>
      </c>
      <c r="J248" s="327">
        <v>40983</v>
      </c>
      <c r="K248" s="3" t="s">
        <v>60</v>
      </c>
      <c r="L248" s="326">
        <v>700</v>
      </c>
      <c r="M248" s="404">
        <v>245</v>
      </c>
      <c r="N248" s="423">
        <v>41012</v>
      </c>
      <c r="O248" s="356">
        <f t="shared" si="6"/>
        <v>1</v>
      </c>
      <c r="P248" s="416"/>
      <c r="T248" s="5"/>
      <c r="U248" s="5"/>
      <c r="V248" s="5"/>
      <c r="W248" s="5"/>
      <c r="X248" s="5"/>
      <c r="Y248" s="5"/>
      <c r="Z248" s="5"/>
      <c r="AA248" s="5"/>
      <c r="AB248" s="5" t="str">
        <f t="shared" si="7"/>
        <v>Kilimanjaro Spirit75-51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</row>
    <row r="249" spans="1:70" s="4" customFormat="1" ht="13.9" hidden="1" customHeight="1">
      <c r="A249" s="325">
        <v>248</v>
      </c>
      <c r="B249" s="325" t="s">
        <v>6853</v>
      </c>
      <c r="C249" s="327">
        <v>41001</v>
      </c>
      <c r="D249" s="325" t="s">
        <v>6761</v>
      </c>
      <c r="E249" s="325"/>
      <c r="F249" s="325"/>
      <c r="G249" s="325"/>
      <c r="H249" s="328" t="s">
        <v>6562</v>
      </c>
      <c r="I249" s="328"/>
      <c r="J249" s="327"/>
      <c r="K249" s="3" t="s">
        <v>3595</v>
      </c>
      <c r="L249" s="326">
        <v>831.82608695652164</v>
      </c>
      <c r="M249" s="404">
        <v>246</v>
      </c>
      <c r="N249" s="3">
        <v>41015</v>
      </c>
      <c r="O249" s="356">
        <f t="shared" si="6"/>
        <v>1</v>
      </c>
      <c r="P249" s="425" t="s">
        <v>6852</v>
      </c>
      <c r="T249" s="5"/>
      <c r="U249" s="5"/>
      <c r="V249" s="5"/>
      <c r="W249" s="5"/>
      <c r="X249" s="5"/>
      <c r="Y249" s="5"/>
      <c r="Z249" s="5"/>
      <c r="AA249" s="5"/>
      <c r="AB249" s="5" t="str">
        <f t="shared" si="7"/>
        <v>NS 5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</row>
    <row r="250" spans="1:70" s="4" customFormat="1" ht="13.15" hidden="1" customHeight="1">
      <c r="A250" s="325">
        <v>249</v>
      </c>
      <c r="B250" s="325" t="s">
        <v>6851</v>
      </c>
      <c r="C250" s="327">
        <v>41001</v>
      </c>
      <c r="D250" s="325" t="s">
        <v>6761</v>
      </c>
      <c r="E250" s="325"/>
      <c r="F250" s="325"/>
      <c r="G250" s="325"/>
      <c r="H250" s="328" t="s">
        <v>6562</v>
      </c>
      <c r="I250" s="328"/>
      <c r="J250" s="327"/>
      <c r="K250" s="3" t="s">
        <v>3598</v>
      </c>
      <c r="L250" s="326">
        <v>16010.56</v>
      </c>
      <c r="M250" s="404">
        <v>247</v>
      </c>
      <c r="N250" s="3">
        <v>41015</v>
      </c>
      <c r="O250" s="356">
        <f t="shared" si="6"/>
        <v>1</v>
      </c>
      <c r="P250" s="416"/>
      <c r="T250" s="5"/>
      <c r="U250" s="5"/>
      <c r="V250" s="5"/>
      <c r="W250" s="5"/>
      <c r="X250" s="5"/>
      <c r="Y250" s="5"/>
      <c r="Z250" s="5"/>
      <c r="AA250" s="5"/>
      <c r="AB250" s="5" t="str">
        <f t="shared" si="7"/>
        <v>NS 5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</row>
    <row r="251" spans="1:70" s="4" customFormat="1" ht="13.15" hidden="1" customHeight="1">
      <c r="A251" s="325">
        <v>250</v>
      </c>
      <c r="B251" s="325" t="s">
        <v>6850</v>
      </c>
      <c r="C251" s="327">
        <v>41010</v>
      </c>
      <c r="D251" s="325" t="s">
        <v>6849</v>
      </c>
      <c r="E251" s="329">
        <v>28</v>
      </c>
      <c r="F251" s="325"/>
      <c r="G251" s="325"/>
      <c r="H251" s="328" t="s">
        <v>6848</v>
      </c>
      <c r="I251" s="328" t="s">
        <v>48</v>
      </c>
      <c r="J251" s="327">
        <v>40978</v>
      </c>
      <c r="K251" s="3" t="s">
        <v>43</v>
      </c>
      <c r="L251" s="326">
        <v>1400</v>
      </c>
      <c r="M251" s="404"/>
      <c r="N251" s="325"/>
      <c r="O251" s="356">
        <f t="shared" si="6"/>
        <v>0</v>
      </c>
      <c r="P251" s="416"/>
      <c r="T251" s="5"/>
      <c r="U251" s="5"/>
      <c r="V251" s="5"/>
      <c r="W251" s="5"/>
      <c r="X251" s="5"/>
      <c r="Y251" s="5"/>
      <c r="Z251" s="5"/>
      <c r="AA251" s="5"/>
      <c r="AB251" s="5" t="str">
        <f t="shared" si="7"/>
        <v>Blue Sky28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</row>
    <row r="252" spans="1:70" s="4" customFormat="1" ht="13.15" hidden="1" customHeight="1">
      <c r="A252" s="325">
        <v>251</v>
      </c>
      <c r="B252" s="325" t="s">
        <v>6847</v>
      </c>
      <c r="C252" s="327">
        <v>41010</v>
      </c>
      <c r="D252" s="325" t="s">
        <v>6846</v>
      </c>
      <c r="E252" s="325" t="s">
        <v>6845</v>
      </c>
      <c r="F252" s="325"/>
      <c r="G252" s="325"/>
      <c r="H252" s="328" t="s">
        <v>6844</v>
      </c>
      <c r="I252" s="328" t="s">
        <v>380</v>
      </c>
      <c r="J252" s="327">
        <v>40988</v>
      </c>
      <c r="K252" s="3" t="s">
        <v>43</v>
      </c>
      <c r="L252" s="326">
        <v>1400</v>
      </c>
      <c r="M252" s="404"/>
      <c r="N252" s="3">
        <v>41011</v>
      </c>
      <c r="O252" s="356">
        <f t="shared" si="6"/>
        <v>1</v>
      </c>
      <c r="P252" s="424" t="s">
        <v>6799</v>
      </c>
      <c r="T252" s="5"/>
      <c r="U252" s="5"/>
      <c r="V252" s="5"/>
      <c r="W252" s="5"/>
      <c r="X252" s="5"/>
      <c r="Y252" s="5"/>
      <c r="Z252" s="5"/>
      <c r="AA252" s="5"/>
      <c r="AB252" s="5" t="str">
        <f t="shared" si="7"/>
        <v>Ocean QueenSTC0212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</row>
    <row r="253" spans="1:70" s="4" customFormat="1" ht="13.15" hidden="1" customHeight="1">
      <c r="A253" s="325">
        <v>252</v>
      </c>
      <c r="B253" s="325" t="s">
        <v>6843</v>
      </c>
      <c r="C253" s="327">
        <v>41010</v>
      </c>
      <c r="D253" s="325" t="s">
        <v>6226</v>
      </c>
      <c r="E253" s="325" t="s">
        <v>6842</v>
      </c>
      <c r="F253" s="325" t="s">
        <v>6255</v>
      </c>
      <c r="G253" s="325"/>
      <c r="H253" s="328" t="s">
        <v>6841</v>
      </c>
      <c r="I253" s="328" t="s">
        <v>4573</v>
      </c>
      <c r="J253" s="327">
        <v>40993</v>
      </c>
      <c r="K253" s="3" t="s">
        <v>60</v>
      </c>
      <c r="L253" s="326">
        <v>700</v>
      </c>
      <c r="M253" s="404"/>
      <c r="N253" s="410">
        <v>41026</v>
      </c>
      <c r="O253" s="356">
        <f t="shared" si="6"/>
        <v>1</v>
      </c>
      <c r="P253" s="416"/>
      <c r="T253" s="5"/>
      <c r="U253" s="5"/>
      <c r="V253" s="5"/>
      <c r="W253" s="5"/>
      <c r="X253" s="5"/>
      <c r="Y253" s="5"/>
      <c r="Z253" s="5"/>
      <c r="AA253" s="5"/>
      <c r="AB253" s="5" t="str">
        <f t="shared" si="7"/>
        <v>Summit Spirit31ET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</row>
    <row r="254" spans="1:70" s="4" customFormat="1" ht="13.15" hidden="1" customHeight="1">
      <c r="A254" s="325">
        <v>253</v>
      </c>
      <c r="B254" s="325" t="s">
        <v>6840</v>
      </c>
      <c r="C254" s="327">
        <v>41010</v>
      </c>
      <c r="D254" s="325" t="s">
        <v>92</v>
      </c>
      <c r="E254" s="325">
        <v>212</v>
      </c>
      <c r="F254" s="325" t="s">
        <v>6837</v>
      </c>
      <c r="G254" s="325"/>
      <c r="H254" s="328" t="s">
        <v>6839</v>
      </c>
      <c r="I254" s="328" t="s">
        <v>20</v>
      </c>
      <c r="J254" s="327">
        <v>40978</v>
      </c>
      <c r="K254" s="3" t="s">
        <v>60</v>
      </c>
      <c r="L254" s="326">
        <v>700</v>
      </c>
      <c r="M254" s="404"/>
      <c r="N254" s="3">
        <v>41026</v>
      </c>
      <c r="O254" s="356">
        <f t="shared" si="6"/>
        <v>1</v>
      </c>
      <c r="P254" s="144"/>
      <c r="Q254" s="5"/>
      <c r="R254" s="5"/>
      <c r="T254" s="5"/>
      <c r="U254" s="5"/>
      <c r="V254" s="5"/>
      <c r="W254" s="5"/>
      <c r="X254" s="5"/>
      <c r="Y254" s="5"/>
      <c r="Z254" s="5"/>
      <c r="AA254" s="5"/>
      <c r="AB254" s="5" t="str">
        <f t="shared" si="7"/>
        <v>Luzon Spirit212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</row>
    <row r="255" spans="1:70" s="4" customFormat="1" ht="13.15" hidden="1" customHeight="1">
      <c r="A255" s="325">
        <v>254</v>
      </c>
      <c r="B255" s="325" t="s">
        <v>6838</v>
      </c>
      <c r="C255" s="327">
        <v>41010</v>
      </c>
      <c r="D255" s="325" t="s">
        <v>6009</v>
      </c>
      <c r="E255" s="325">
        <v>15</v>
      </c>
      <c r="F255" s="325" t="s">
        <v>6837</v>
      </c>
      <c r="G255" s="325"/>
      <c r="H255" s="328" t="s">
        <v>6836</v>
      </c>
      <c r="I255" s="328" t="s">
        <v>61</v>
      </c>
      <c r="J255" s="327">
        <v>40978</v>
      </c>
      <c r="K255" s="3" t="s">
        <v>60</v>
      </c>
      <c r="L255" s="326">
        <v>700</v>
      </c>
      <c r="M255" s="404"/>
      <c r="N255" s="3">
        <v>41026</v>
      </c>
      <c r="O255" s="356">
        <f t="shared" si="6"/>
        <v>1</v>
      </c>
      <c r="P255" s="416"/>
      <c r="T255" s="5"/>
      <c r="U255" s="5"/>
      <c r="V255" s="5"/>
      <c r="W255" s="5"/>
      <c r="X255" s="5"/>
      <c r="Y255" s="5"/>
      <c r="Z255" s="5"/>
      <c r="AA255" s="5"/>
      <c r="AB255" s="5" t="str">
        <f t="shared" si="7"/>
        <v>SPT Conqueror15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</row>
    <row r="256" spans="1:70" s="5" customFormat="1" ht="13.15" hidden="1" customHeight="1">
      <c r="A256" s="325">
        <v>255</v>
      </c>
      <c r="B256" s="325" t="s">
        <v>6835</v>
      </c>
      <c r="C256" s="327">
        <v>41010</v>
      </c>
      <c r="D256" s="325" t="s">
        <v>3442</v>
      </c>
      <c r="E256" s="325" t="s">
        <v>372</v>
      </c>
      <c r="F256" s="325"/>
      <c r="G256" s="325"/>
      <c r="H256" s="328" t="s">
        <v>63</v>
      </c>
      <c r="I256" s="328" t="s">
        <v>20</v>
      </c>
      <c r="J256" s="327">
        <v>40977</v>
      </c>
      <c r="K256" s="3" t="s">
        <v>60</v>
      </c>
      <c r="L256" s="326">
        <v>700</v>
      </c>
      <c r="M256" s="404">
        <v>253</v>
      </c>
      <c r="N256" s="423">
        <v>41026</v>
      </c>
      <c r="O256" s="356">
        <f t="shared" si="6"/>
        <v>1</v>
      </c>
      <c r="P256" s="416"/>
      <c r="Q256" s="4"/>
      <c r="R256" s="4"/>
      <c r="AB256" s="5" t="str">
        <f t="shared" si="7"/>
        <v>Fuji Spirit68</v>
      </c>
    </row>
    <row r="257" spans="1:70" s="4" customFormat="1" ht="13.15" hidden="1" customHeight="1">
      <c r="A257" s="325">
        <v>256</v>
      </c>
      <c r="B257" s="325" t="s">
        <v>6834</v>
      </c>
      <c r="C257" s="327">
        <v>41010</v>
      </c>
      <c r="D257" s="325" t="s">
        <v>6539</v>
      </c>
      <c r="E257" s="325" t="s">
        <v>6833</v>
      </c>
      <c r="F257" s="325"/>
      <c r="G257" s="325"/>
      <c r="H257" s="328" t="s">
        <v>6832</v>
      </c>
      <c r="I257" s="328" t="s">
        <v>78</v>
      </c>
      <c r="J257" s="327">
        <v>40983</v>
      </c>
      <c r="K257" s="3" t="s">
        <v>60</v>
      </c>
      <c r="L257" s="326">
        <v>700</v>
      </c>
      <c r="M257" s="404">
        <v>254</v>
      </c>
      <c r="N257" s="423">
        <v>41026</v>
      </c>
      <c r="O257" s="356">
        <f t="shared" si="6"/>
        <v>1</v>
      </c>
      <c r="P257" s="416"/>
      <c r="T257" s="5"/>
      <c r="U257" s="5"/>
      <c r="V257" s="5"/>
      <c r="W257" s="5"/>
      <c r="X257" s="5"/>
      <c r="Y257" s="5"/>
      <c r="Z257" s="5"/>
      <c r="AA257" s="5"/>
      <c r="AB257" s="5" t="str">
        <f t="shared" si="7"/>
        <v>Torben Spirit247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</row>
    <row r="258" spans="1:70" s="4" customFormat="1" ht="13.15" hidden="1" customHeight="1">
      <c r="A258" s="325">
        <v>257</v>
      </c>
      <c r="B258" s="325" t="s">
        <v>6831</v>
      </c>
      <c r="C258" s="327">
        <v>41010</v>
      </c>
      <c r="D258" s="325" t="s">
        <v>6830</v>
      </c>
      <c r="E258" s="325" t="s">
        <v>95</v>
      </c>
      <c r="F258" s="325"/>
      <c r="G258" s="325"/>
      <c r="H258" s="328" t="s">
        <v>6829</v>
      </c>
      <c r="I258" s="328" t="s">
        <v>380</v>
      </c>
      <c r="J258" s="327">
        <v>40978</v>
      </c>
      <c r="K258" s="3" t="s">
        <v>60</v>
      </c>
      <c r="L258" s="326">
        <v>700</v>
      </c>
      <c r="M258" s="404">
        <v>255</v>
      </c>
      <c r="N258" s="423">
        <v>41026</v>
      </c>
      <c r="O258" s="356">
        <f t="shared" ref="O258:O321" si="8">IF(TRIM(N258)="",0,1)</f>
        <v>1</v>
      </c>
      <c r="P258" s="416"/>
      <c r="T258" s="5"/>
      <c r="U258" s="5"/>
      <c r="V258" s="5"/>
      <c r="W258" s="5"/>
      <c r="X258" s="5"/>
      <c r="Y258" s="5"/>
      <c r="Z258" s="5"/>
      <c r="AA258" s="5"/>
      <c r="AB258" s="5" t="str">
        <f t="shared" ref="AB258:AB321" si="9">IF(TRIM(A258)="","",CONCATENATE(TRIM(D258),TRIM(E258)))</f>
        <v>AQUALEADER003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</row>
    <row r="259" spans="1:70" s="4" customFormat="1" ht="13.15" hidden="1" customHeight="1">
      <c r="A259" s="325">
        <v>258</v>
      </c>
      <c r="B259" s="325" t="s">
        <v>6828</v>
      </c>
      <c r="C259" s="327">
        <v>41010</v>
      </c>
      <c r="D259" s="325" t="s">
        <v>4959</v>
      </c>
      <c r="E259" s="325" t="s">
        <v>245</v>
      </c>
      <c r="F259" s="325"/>
      <c r="G259" s="325"/>
      <c r="H259" s="328" t="s">
        <v>6272</v>
      </c>
      <c r="I259" s="328" t="s">
        <v>350</v>
      </c>
      <c r="J259" s="327">
        <v>40983</v>
      </c>
      <c r="K259" s="3" t="s">
        <v>60</v>
      </c>
      <c r="L259" s="326">
        <v>700</v>
      </c>
      <c r="M259" s="404">
        <v>256</v>
      </c>
      <c r="N259" s="423">
        <v>41026</v>
      </c>
      <c r="O259" s="356">
        <f t="shared" si="8"/>
        <v>1</v>
      </c>
      <c r="P259" s="416"/>
      <c r="T259" s="5"/>
      <c r="U259" s="5"/>
      <c r="V259" s="5"/>
      <c r="W259" s="5"/>
      <c r="X259" s="5"/>
      <c r="Y259" s="5"/>
      <c r="Z259" s="5"/>
      <c r="AA259" s="5"/>
      <c r="AB259" s="5" t="str">
        <f t="shared" si="9"/>
        <v>Mare Italicum34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</row>
    <row r="260" spans="1:70" s="4" customFormat="1" ht="13.15" hidden="1" customHeight="1">
      <c r="A260" s="325">
        <v>259</v>
      </c>
      <c r="B260" s="325" t="s">
        <v>6827</v>
      </c>
      <c r="C260" s="327">
        <v>41010</v>
      </c>
      <c r="D260" s="325" t="s">
        <v>73</v>
      </c>
      <c r="E260" s="325" t="s">
        <v>381</v>
      </c>
      <c r="F260" s="325"/>
      <c r="G260" s="325"/>
      <c r="H260" s="328" t="s">
        <v>63</v>
      </c>
      <c r="I260" s="328" t="s">
        <v>6728</v>
      </c>
      <c r="J260" s="327">
        <v>41000</v>
      </c>
      <c r="K260" s="3" t="s">
        <v>60</v>
      </c>
      <c r="L260" s="326">
        <v>700</v>
      </c>
      <c r="M260" s="404">
        <v>257</v>
      </c>
      <c r="N260" s="423">
        <v>41026</v>
      </c>
      <c r="O260" s="356">
        <f t="shared" si="8"/>
        <v>1</v>
      </c>
      <c r="P260" s="416"/>
      <c r="T260" s="5"/>
      <c r="U260" s="5"/>
      <c r="V260" s="5"/>
      <c r="W260" s="5"/>
      <c r="X260" s="5"/>
      <c r="Y260" s="5"/>
      <c r="Z260" s="5"/>
      <c r="AA260" s="5"/>
      <c r="AB260" s="5" t="str">
        <f t="shared" si="9"/>
        <v>Erik Spirit63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</row>
    <row r="261" spans="1:70" s="4" customFormat="1" ht="13.15" hidden="1" customHeight="1">
      <c r="A261" s="325">
        <v>260</v>
      </c>
      <c r="B261" s="325" t="s">
        <v>6826</v>
      </c>
      <c r="C261" s="327">
        <v>41010</v>
      </c>
      <c r="D261" s="325" t="s">
        <v>34</v>
      </c>
      <c r="E261" s="325" t="s">
        <v>158</v>
      </c>
      <c r="F261" s="325"/>
      <c r="G261" s="325"/>
      <c r="H261" s="328" t="s">
        <v>6825</v>
      </c>
      <c r="I261" s="328" t="s">
        <v>6824</v>
      </c>
      <c r="J261" s="327">
        <v>40991</v>
      </c>
      <c r="K261" s="3" t="s">
        <v>60</v>
      </c>
      <c r="L261" s="326">
        <v>700</v>
      </c>
      <c r="M261" s="404">
        <v>258</v>
      </c>
      <c r="N261" s="423">
        <v>41026</v>
      </c>
      <c r="O261" s="356">
        <f t="shared" si="8"/>
        <v>1</v>
      </c>
      <c r="P261" s="416"/>
      <c r="T261" s="5"/>
      <c r="U261" s="5"/>
      <c r="V261" s="5"/>
      <c r="W261" s="5"/>
      <c r="X261" s="5"/>
      <c r="Y261" s="5"/>
      <c r="Z261" s="5"/>
      <c r="AA261" s="5"/>
      <c r="AB261" s="5" t="str">
        <f t="shared" si="9"/>
        <v>Sea Hope10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</row>
    <row r="262" spans="1:70" s="4" customFormat="1" ht="13.15" hidden="1" customHeight="1">
      <c r="A262" s="325">
        <v>261</v>
      </c>
      <c r="B262" s="325" t="s">
        <v>6823</v>
      </c>
      <c r="C262" s="327">
        <v>41010</v>
      </c>
      <c r="D262" s="325" t="s">
        <v>6822</v>
      </c>
      <c r="E262" s="325" t="s">
        <v>247</v>
      </c>
      <c r="F262" s="325"/>
      <c r="G262" s="325"/>
      <c r="H262" s="328" t="s">
        <v>6272</v>
      </c>
      <c r="I262" s="328" t="s">
        <v>20</v>
      </c>
      <c r="J262" s="327">
        <v>40997</v>
      </c>
      <c r="K262" s="3" t="s">
        <v>60</v>
      </c>
      <c r="L262" s="326">
        <v>700</v>
      </c>
      <c r="M262" s="404">
        <v>259</v>
      </c>
      <c r="N262" s="423">
        <v>41026</v>
      </c>
      <c r="O262" s="356">
        <f t="shared" si="8"/>
        <v>1</v>
      </c>
      <c r="P262" s="416"/>
      <c r="T262" s="5"/>
      <c r="U262" s="5"/>
      <c r="V262" s="5"/>
      <c r="W262" s="5"/>
      <c r="X262" s="5"/>
      <c r="Y262" s="5"/>
      <c r="Z262" s="5"/>
      <c r="AA262" s="5"/>
      <c r="AB262" s="5" t="str">
        <f t="shared" si="9"/>
        <v>TH sound37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</row>
    <row r="263" spans="1:70" s="4" customFormat="1" ht="13.15" hidden="1" customHeight="1">
      <c r="A263" s="325">
        <v>262</v>
      </c>
      <c r="B263" s="325" t="s">
        <v>6821</v>
      </c>
      <c r="C263" s="327">
        <v>41010</v>
      </c>
      <c r="D263" s="325" t="s">
        <v>317</v>
      </c>
      <c r="E263" s="325" t="s">
        <v>370</v>
      </c>
      <c r="F263" s="325"/>
      <c r="G263" s="325"/>
      <c r="H263" s="328" t="s">
        <v>6820</v>
      </c>
      <c r="I263" s="328" t="s">
        <v>127</v>
      </c>
      <c r="J263" s="327">
        <v>40994</v>
      </c>
      <c r="K263" s="3" t="s">
        <v>60</v>
      </c>
      <c r="L263" s="326">
        <v>700</v>
      </c>
      <c r="M263" s="404">
        <v>260</v>
      </c>
      <c r="N263" s="423">
        <v>41026</v>
      </c>
      <c r="O263" s="356">
        <f t="shared" si="8"/>
        <v>1</v>
      </c>
      <c r="P263" s="416"/>
      <c r="T263" s="5"/>
      <c r="U263" s="5"/>
      <c r="V263" s="5"/>
      <c r="W263" s="5"/>
      <c r="X263" s="5"/>
      <c r="Y263" s="5"/>
      <c r="Z263" s="5"/>
      <c r="AA263" s="5"/>
      <c r="AB263" s="5" t="str">
        <f t="shared" si="9"/>
        <v>Aqualiberty7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</row>
    <row r="264" spans="1:70" s="4" customFormat="1" ht="13.15" hidden="1" customHeight="1">
      <c r="A264" s="325">
        <v>263</v>
      </c>
      <c r="B264" s="325" t="s">
        <v>6819</v>
      </c>
      <c r="C264" s="327">
        <v>41010</v>
      </c>
      <c r="D264" s="325" t="s">
        <v>3442</v>
      </c>
      <c r="E264" s="325" t="s">
        <v>213</v>
      </c>
      <c r="F264" s="325"/>
      <c r="G264" s="325"/>
      <c r="H264" s="328" t="s">
        <v>63</v>
      </c>
      <c r="I264" s="328" t="s">
        <v>94</v>
      </c>
      <c r="J264" s="327">
        <v>40993</v>
      </c>
      <c r="K264" s="3" t="s">
        <v>60</v>
      </c>
      <c r="L264" s="326">
        <v>700</v>
      </c>
      <c r="M264" s="404">
        <v>261</v>
      </c>
      <c r="N264" s="423">
        <v>41026</v>
      </c>
      <c r="O264" s="356">
        <f t="shared" si="8"/>
        <v>1</v>
      </c>
      <c r="P264" s="416"/>
      <c r="T264" s="5"/>
      <c r="U264" s="5"/>
      <c r="V264" s="5"/>
      <c r="W264" s="5"/>
      <c r="X264" s="5"/>
      <c r="Y264" s="5"/>
      <c r="Z264" s="5"/>
      <c r="AA264" s="5"/>
      <c r="AB264" s="5" t="str">
        <f t="shared" si="9"/>
        <v>Fuji Spirit69</v>
      </c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</row>
    <row r="265" spans="1:70" s="4" customFormat="1" ht="13.15" hidden="1" customHeight="1">
      <c r="A265" s="325">
        <v>264</v>
      </c>
      <c r="B265" s="325" t="s">
        <v>6818</v>
      </c>
      <c r="C265" s="327">
        <v>41010</v>
      </c>
      <c r="D265" s="325" t="s">
        <v>6817</v>
      </c>
      <c r="E265" s="325" t="s">
        <v>386</v>
      </c>
      <c r="F265" s="325"/>
      <c r="G265" s="325"/>
      <c r="H265" s="328" t="s">
        <v>5963</v>
      </c>
      <c r="I265" s="328" t="s">
        <v>255</v>
      </c>
      <c r="J265" s="327">
        <v>40995</v>
      </c>
      <c r="K265" s="3" t="s">
        <v>60</v>
      </c>
      <c r="L265" s="326">
        <v>700</v>
      </c>
      <c r="M265" s="404">
        <v>262</v>
      </c>
      <c r="N265" s="423">
        <v>41026</v>
      </c>
      <c r="O265" s="356">
        <f t="shared" si="8"/>
        <v>1</v>
      </c>
      <c r="P265" s="416"/>
      <c r="T265" s="5"/>
      <c r="U265" s="5"/>
      <c r="V265" s="5"/>
      <c r="W265" s="5"/>
      <c r="X265" s="5"/>
      <c r="Y265" s="5"/>
      <c r="Z265" s="5"/>
      <c r="AA265" s="5"/>
      <c r="AB265" s="5" t="str">
        <f t="shared" si="9"/>
        <v>Bahamas spirit155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</row>
    <row r="266" spans="1:70" s="4" customFormat="1" ht="13.15" hidden="1" customHeight="1">
      <c r="A266" s="325">
        <v>265</v>
      </c>
      <c r="B266" s="325" t="s">
        <v>6816</v>
      </c>
      <c r="C266" s="327">
        <v>41010</v>
      </c>
      <c r="D266" s="325" t="s">
        <v>6815</v>
      </c>
      <c r="E266" s="325" t="s">
        <v>6814</v>
      </c>
      <c r="F266" s="325"/>
      <c r="G266" s="325"/>
      <c r="H266" s="328" t="s">
        <v>6135</v>
      </c>
      <c r="I266" s="328" t="s">
        <v>4505</v>
      </c>
      <c r="J266" s="327">
        <v>40995</v>
      </c>
      <c r="K266" s="3" t="s">
        <v>60</v>
      </c>
      <c r="L266" s="326">
        <v>700</v>
      </c>
      <c r="M266" s="404">
        <v>263</v>
      </c>
      <c r="N266" s="423">
        <v>41026</v>
      </c>
      <c r="O266" s="356">
        <f t="shared" si="8"/>
        <v>1</v>
      </c>
      <c r="P266" s="416"/>
      <c r="T266" s="5"/>
      <c r="U266" s="5"/>
      <c r="V266" s="5"/>
      <c r="W266" s="5"/>
      <c r="X266" s="5"/>
      <c r="Y266" s="5"/>
      <c r="Z266" s="5"/>
      <c r="AA266" s="5"/>
      <c r="AB266" s="5" t="str">
        <f t="shared" si="9"/>
        <v>Luzon spirit213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</row>
    <row r="267" spans="1:70" s="4" customFormat="1" ht="13.15" hidden="1" customHeight="1">
      <c r="A267" s="325">
        <v>266</v>
      </c>
      <c r="B267" s="325" t="s">
        <v>6813</v>
      </c>
      <c r="C267" s="327">
        <v>41010</v>
      </c>
      <c r="D267" s="325" t="s">
        <v>6812</v>
      </c>
      <c r="E267" s="325" t="s">
        <v>6621</v>
      </c>
      <c r="F267" s="325"/>
      <c r="G267" s="325"/>
      <c r="H267" s="328" t="s">
        <v>5836</v>
      </c>
      <c r="I267" s="328" t="s">
        <v>61</v>
      </c>
      <c r="J267" s="327">
        <v>41009</v>
      </c>
      <c r="K267" s="3" t="s">
        <v>60</v>
      </c>
      <c r="L267" s="326">
        <v>700</v>
      </c>
      <c r="M267" s="404">
        <v>264</v>
      </c>
      <c r="N267" s="423">
        <v>41026</v>
      </c>
      <c r="O267" s="356">
        <f t="shared" si="8"/>
        <v>1</v>
      </c>
      <c r="P267" s="416"/>
      <c r="T267" s="5"/>
      <c r="U267" s="5"/>
      <c r="V267" s="5"/>
      <c r="W267" s="5"/>
      <c r="X267" s="5"/>
      <c r="Y267" s="5"/>
      <c r="Z267" s="5"/>
      <c r="AA267" s="5"/>
      <c r="AB267" s="5" t="str">
        <f t="shared" si="9"/>
        <v>Th symphony006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</row>
    <row r="268" spans="1:70" s="4" customFormat="1" ht="13.15" hidden="1" customHeight="1">
      <c r="A268" s="325">
        <v>267</v>
      </c>
      <c r="B268" s="325" t="s">
        <v>6811</v>
      </c>
      <c r="C268" s="327">
        <v>41010</v>
      </c>
      <c r="D268" s="325" t="s">
        <v>5382</v>
      </c>
      <c r="E268" s="325" t="s">
        <v>125</v>
      </c>
      <c r="F268" s="325"/>
      <c r="G268" s="325"/>
      <c r="H268" s="328"/>
      <c r="I268" s="328" t="s">
        <v>86</v>
      </c>
      <c r="J268" s="327">
        <v>41001</v>
      </c>
      <c r="K268" s="3" t="s">
        <v>60</v>
      </c>
      <c r="L268" s="326">
        <v>700</v>
      </c>
      <c r="M268" s="404">
        <v>265</v>
      </c>
      <c r="N268" s="423">
        <v>41026</v>
      </c>
      <c r="O268" s="356">
        <f t="shared" si="8"/>
        <v>1</v>
      </c>
      <c r="P268" s="416"/>
      <c r="T268" s="5"/>
      <c r="U268" s="5"/>
      <c r="V268" s="5"/>
      <c r="W268" s="5"/>
      <c r="X268" s="5"/>
      <c r="Y268" s="5"/>
      <c r="Z268" s="5"/>
      <c r="AA268" s="5"/>
      <c r="AB268" s="5" t="str">
        <f t="shared" si="9"/>
        <v>Mare Nostrum6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</row>
    <row r="269" spans="1:70" s="4" customFormat="1" ht="13.15" hidden="1" customHeight="1">
      <c r="A269" s="325">
        <v>268</v>
      </c>
      <c r="B269" s="325" t="s">
        <v>6810</v>
      </c>
      <c r="C269" s="327">
        <v>41017</v>
      </c>
      <c r="D269" s="325" t="s">
        <v>6809</v>
      </c>
      <c r="E269" s="325" t="s">
        <v>6517</v>
      </c>
      <c r="F269" s="325" t="s">
        <v>6516</v>
      </c>
      <c r="G269" s="325"/>
      <c r="H269" s="328" t="s">
        <v>342</v>
      </c>
      <c r="I269" s="328" t="s">
        <v>6808</v>
      </c>
      <c r="J269" s="327">
        <v>41003</v>
      </c>
      <c r="K269" s="3" t="s">
        <v>60</v>
      </c>
      <c r="L269" s="326">
        <v>700</v>
      </c>
      <c r="M269" s="404">
        <v>266</v>
      </c>
      <c r="N269" s="423">
        <v>41032</v>
      </c>
      <c r="O269" s="356">
        <f t="shared" si="8"/>
        <v>1</v>
      </c>
      <c r="P269" s="416"/>
      <c r="T269" s="5"/>
      <c r="U269" s="5"/>
      <c r="V269" s="5"/>
      <c r="W269" s="5"/>
      <c r="X269" s="5"/>
      <c r="Y269" s="5"/>
      <c r="Z269" s="5"/>
      <c r="AA269" s="5"/>
      <c r="AB269" s="5" t="str">
        <f t="shared" si="9"/>
        <v>Kyeema Spirt02_12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</row>
    <row r="270" spans="1:70" s="4" customFormat="1" ht="13.15" hidden="1" customHeight="1">
      <c r="A270" s="325">
        <v>269</v>
      </c>
      <c r="B270" s="325" t="s">
        <v>6807</v>
      </c>
      <c r="C270" s="327">
        <v>41017</v>
      </c>
      <c r="D270" s="325" t="s">
        <v>383</v>
      </c>
      <c r="E270" s="325" t="s">
        <v>3759</v>
      </c>
      <c r="F270" s="325" t="s">
        <v>6516</v>
      </c>
      <c r="G270" s="325"/>
      <c r="H270" s="328" t="s">
        <v>6755</v>
      </c>
      <c r="I270" s="328" t="s">
        <v>385</v>
      </c>
      <c r="J270" s="327">
        <v>40993</v>
      </c>
      <c r="K270" s="3" t="s">
        <v>60</v>
      </c>
      <c r="L270" s="326">
        <v>700</v>
      </c>
      <c r="M270" s="404">
        <v>267</v>
      </c>
      <c r="N270" s="423">
        <v>41032</v>
      </c>
      <c r="O270" s="356">
        <f t="shared" si="8"/>
        <v>1</v>
      </c>
      <c r="P270" s="416"/>
      <c r="T270" s="5"/>
      <c r="U270" s="5"/>
      <c r="V270" s="5"/>
      <c r="W270" s="5"/>
      <c r="X270" s="5"/>
      <c r="Y270" s="5"/>
      <c r="Z270" s="5"/>
      <c r="AA270" s="5"/>
      <c r="AB270" s="5" t="str">
        <f t="shared" si="9"/>
        <v>Axel Spirit91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</row>
    <row r="271" spans="1:70" s="4" customFormat="1" ht="13.15" hidden="1" customHeight="1">
      <c r="A271" s="325">
        <v>270</v>
      </c>
      <c r="B271" s="325" t="s">
        <v>6806</v>
      </c>
      <c r="C271" s="327">
        <v>41017</v>
      </c>
      <c r="D271" s="325" t="s">
        <v>387</v>
      </c>
      <c r="E271" s="325" t="s">
        <v>5168</v>
      </c>
      <c r="F271" s="325" t="s">
        <v>6516</v>
      </c>
      <c r="G271" s="325"/>
      <c r="H271" s="328" t="s">
        <v>6805</v>
      </c>
      <c r="I271" s="328" t="s">
        <v>66</v>
      </c>
      <c r="J271" s="327">
        <v>40997</v>
      </c>
      <c r="K271" s="3" t="s">
        <v>60</v>
      </c>
      <c r="L271" s="326">
        <v>700</v>
      </c>
      <c r="M271" s="404">
        <v>268</v>
      </c>
      <c r="N271" s="423">
        <v>41032</v>
      </c>
      <c r="O271" s="356">
        <f t="shared" si="8"/>
        <v>1</v>
      </c>
      <c r="P271" s="418" t="s">
        <v>6804</v>
      </c>
      <c r="T271" s="5"/>
      <c r="U271" s="5"/>
      <c r="V271" s="5"/>
      <c r="W271" s="5"/>
      <c r="X271" s="5"/>
      <c r="Y271" s="5"/>
      <c r="Z271" s="5"/>
      <c r="AA271" s="5"/>
      <c r="AB271" s="5" t="str">
        <f t="shared" si="9"/>
        <v>Asian Spirit95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</row>
    <row r="272" spans="1:70" s="4" customFormat="1" ht="13.15" hidden="1" customHeight="1">
      <c r="A272" s="325">
        <v>271</v>
      </c>
      <c r="B272" s="325" t="s">
        <v>6803</v>
      </c>
      <c r="C272" s="327">
        <v>41017</v>
      </c>
      <c r="D272" s="325" t="s">
        <v>6802</v>
      </c>
      <c r="E272" s="325" t="s">
        <v>6801</v>
      </c>
      <c r="F272" s="325" t="s">
        <v>6255</v>
      </c>
      <c r="G272" s="325"/>
      <c r="H272" s="328" t="s">
        <v>6755</v>
      </c>
      <c r="I272" s="328" t="s">
        <v>6800</v>
      </c>
      <c r="J272" s="327">
        <v>41006</v>
      </c>
      <c r="K272" s="3" t="s">
        <v>60</v>
      </c>
      <c r="L272" s="326">
        <v>700</v>
      </c>
      <c r="M272" s="404">
        <v>270</v>
      </c>
      <c r="N272" s="423">
        <v>41046</v>
      </c>
      <c r="O272" s="356">
        <f t="shared" si="8"/>
        <v>1</v>
      </c>
      <c r="P272" s="422" t="s">
        <v>6799</v>
      </c>
      <c r="T272" s="5"/>
      <c r="U272" s="5"/>
      <c r="V272" s="5"/>
      <c r="W272" s="5"/>
      <c r="X272" s="5"/>
      <c r="Y272" s="5"/>
      <c r="Z272" s="5"/>
      <c r="AA272" s="5"/>
      <c r="AB272" s="5" t="str">
        <f t="shared" si="9"/>
        <v>Kilimanjaro75_52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</row>
    <row r="273" spans="1:70" s="4" customFormat="1" ht="13.15" hidden="1" customHeight="1">
      <c r="A273" s="325">
        <v>272</v>
      </c>
      <c r="B273" s="325" t="s">
        <v>6798</v>
      </c>
      <c r="C273" s="327">
        <v>41019</v>
      </c>
      <c r="D273" s="325" t="s">
        <v>6619</v>
      </c>
      <c r="E273" s="325" t="s">
        <v>197</v>
      </c>
      <c r="F273" s="325"/>
      <c r="G273" s="325"/>
      <c r="H273" s="328" t="s">
        <v>6025</v>
      </c>
      <c r="I273" s="328" t="s">
        <v>267</v>
      </c>
      <c r="J273" s="327">
        <v>41014</v>
      </c>
      <c r="K273" s="3" t="s">
        <v>97</v>
      </c>
      <c r="L273" s="326">
        <v>900</v>
      </c>
      <c r="M273" s="404">
        <v>271</v>
      </c>
      <c r="N273" s="3">
        <v>41051</v>
      </c>
      <c r="O273" s="356">
        <f t="shared" si="8"/>
        <v>1</v>
      </c>
      <c r="P273" s="416"/>
      <c r="T273" s="5"/>
      <c r="U273" s="5"/>
      <c r="V273" s="5"/>
      <c r="W273" s="5"/>
      <c r="X273" s="5"/>
      <c r="Y273" s="5"/>
      <c r="Z273" s="5"/>
      <c r="AA273" s="5"/>
      <c r="AB273" s="5" t="str">
        <f t="shared" si="9"/>
        <v>Torm Marina67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</row>
    <row r="274" spans="1:70" s="4" customFormat="1" ht="13.15" hidden="1" customHeight="1">
      <c r="A274" s="325">
        <v>273</v>
      </c>
      <c r="B274" s="325" t="s">
        <v>6797</v>
      </c>
      <c r="C274" s="327">
        <v>41019</v>
      </c>
      <c r="D274" s="325" t="s">
        <v>6796</v>
      </c>
      <c r="E274" s="325" t="s">
        <v>84</v>
      </c>
      <c r="F274" s="325"/>
      <c r="G274" s="325"/>
      <c r="H274" s="328" t="s">
        <v>6610</v>
      </c>
      <c r="I274" s="328" t="s">
        <v>6795</v>
      </c>
      <c r="J274" s="327">
        <v>40995</v>
      </c>
      <c r="K274" s="3" t="s">
        <v>97</v>
      </c>
      <c r="L274" s="326">
        <v>900</v>
      </c>
      <c r="M274" s="404">
        <v>272</v>
      </c>
      <c r="N274" s="3">
        <v>41079</v>
      </c>
      <c r="O274" s="356">
        <f t="shared" si="8"/>
        <v>1</v>
      </c>
      <c r="P274" s="416"/>
      <c r="T274" s="5"/>
      <c r="U274" s="5"/>
      <c r="V274" s="5"/>
      <c r="W274" s="5"/>
      <c r="X274" s="5"/>
      <c r="Y274" s="5"/>
      <c r="Z274" s="5"/>
      <c r="AA274" s="5"/>
      <c r="AB274" s="5" t="str">
        <f t="shared" si="9"/>
        <v>Torm Rosetta47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</row>
    <row r="275" spans="1:70" s="4" customFormat="1" ht="13.15" hidden="1" customHeight="1">
      <c r="A275" s="325">
        <v>274</v>
      </c>
      <c r="B275" s="325" t="s">
        <v>6794</v>
      </c>
      <c r="C275" s="327">
        <v>41019</v>
      </c>
      <c r="D275" s="325" t="s">
        <v>6615</v>
      </c>
      <c r="E275" s="325" t="s">
        <v>171</v>
      </c>
      <c r="F275" s="325"/>
      <c r="G275" s="325"/>
      <c r="H275" s="328" t="s">
        <v>6610</v>
      </c>
      <c r="I275" s="328" t="s">
        <v>6793</v>
      </c>
      <c r="J275" s="327">
        <v>41010</v>
      </c>
      <c r="K275" s="3" t="s">
        <v>97</v>
      </c>
      <c r="L275" s="326">
        <v>900</v>
      </c>
      <c r="M275" s="404">
        <v>273</v>
      </c>
      <c r="N275" s="3">
        <v>41079</v>
      </c>
      <c r="O275" s="356">
        <f t="shared" si="8"/>
        <v>1</v>
      </c>
      <c r="P275" s="416"/>
      <c r="T275" s="5"/>
      <c r="U275" s="5"/>
      <c r="V275" s="5"/>
      <c r="W275" s="5"/>
      <c r="X275" s="5"/>
      <c r="Y275" s="5"/>
      <c r="Z275" s="5"/>
      <c r="AA275" s="5"/>
      <c r="AB275" s="5" t="str">
        <f t="shared" si="9"/>
        <v>Torm Neches46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</row>
    <row r="276" spans="1:70" s="4" customFormat="1" ht="13.15" hidden="1" customHeight="1">
      <c r="A276" s="325">
        <v>275</v>
      </c>
      <c r="B276" s="325" t="s">
        <v>6792</v>
      </c>
      <c r="C276" s="327">
        <v>41029</v>
      </c>
      <c r="D276" s="325" t="s">
        <v>6761</v>
      </c>
      <c r="E276" s="325"/>
      <c r="F276" s="325"/>
      <c r="G276" s="325"/>
      <c r="H276" s="328" t="s">
        <v>6562</v>
      </c>
      <c r="I276" s="328"/>
      <c r="J276" s="327"/>
      <c r="K276" s="3" t="s">
        <v>3598</v>
      </c>
      <c r="L276" s="326">
        <v>10233.64</v>
      </c>
      <c r="M276" s="404">
        <v>274</v>
      </c>
      <c r="N276" s="3">
        <v>41068</v>
      </c>
      <c r="O276" s="356">
        <f t="shared" si="8"/>
        <v>1</v>
      </c>
      <c r="P276" s="416" t="s">
        <v>6791</v>
      </c>
      <c r="T276" s="5"/>
      <c r="U276" s="5"/>
      <c r="V276" s="5"/>
      <c r="W276" s="5"/>
      <c r="X276" s="5"/>
      <c r="Y276" s="5"/>
      <c r="Z276" s="5"/>
      <c r="AA276" s="5"/>
      <c r="AB276" s="5" t="str">
        <f t="shared" si="9"/>
        <v>NS 5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</row>
    <row r="277" spans="1:70" s="4" customFormat="1" ht="13.9" hidden="1" customHeight="1">
      <c r="A277" s="325">
        <v>276</v>
      </c>
      <c r="B277" s="325" t="s">
        <v>6790</v>
      </c>
      <c r="C277" s="327">
        <v>41029</v>
      </c>
      <c r="D277" s="325" t="s">
        <v>6761</v>
      </c>
      <c r="E277" s="325"/>
      <c r="F277" s="325"/>
      <c r="G277" s="325"/>
      <c r="H277" s="328" t="s">
        <v>6562</v>
      </c>
      <c r="I277" s="328"/>
      <c r="J277" s="327"/>
      <c r="K277" s="3" t="s">
        <v>3595</v>
      </c>
      <c r="L277" s="326">
        <v>120.40622627182992</v>
      </c>
      <c r="M277" s="404">
        <v>275</v>
      </c>
      <c r="N277" s="3">
        <v>41064</v>
      </c>
      <c r="O277" s="356">
        <f t="shared" si="8"/>
        <v>1</v>
      </c>
      <c r="P277" s="421" t="s">
        <v>6789</v>
      </c>
      <c r="T277" s="5"/>
      <c r="U277" s="5"/>
      <c r="V277" s="5"/>
      <c r="W277" s="5"/>
      <c r="X277" s="5"/>
      <c r="Y277" s="5"/>
      <c r="Z277" s="5"/>
      <c r="AA277" s="5"/>
      <c r="AB277" s="5" t="str">
        <f t="shared" si="9"/>
        <v>NS 5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</row>
    <row r="278" spans="1:70" s="4" customFormat="1" ht="13.15" hidden="1" customHeight="1">
      <c r="A278" s="325">
        <v>277</v>
      </c>
      <c r="B278" s="325" t="s">
        <v>6788</v>
      </c>
      <c r="C278" s="327">
        <v>41034</v>
      </c>
      <c r="D278" s="325" t="s">
        <v>5129</v>
      </c>
      <c r="E278" s="325"/>
      <c r="F278" s="325" t="s">
        <v>6786</v>
      </c>
      <c r="G278" s="325"/>
      <c r="H278" s="328" t="s">
        <v>6787</v>
      </c>
      <c r="I278" s="328"/>
      <c r="J278" s="327"/>
      <c r="K278" s="3" t="s">
        <v>6786</v>
      </c>
      <c r="L278" s="326">
        <v>13860</v>
      </c>
      <c r="M278" s="404">
        <v>276</v>
      </c>
      <c r="N278" s="420">
        <v>41116</v>
      </c>
      <c r="O278" s="356">
        <f t="shared" si="8"/>
        <v>1</v>
      </c>
      <c r="P278" s="416"/>
      <c r="T278" s="5"/>
      <c r="U278" s="5"/>
      <c r="V278" s="5"/>
      <c r="W278" s="5"/>
      <c r="X278" s="5"/>
      <c r="Y278" s="5"/>
      <c r="Z278" s="5"/>
      <c r="AA278" s="5"/>
      <c r="AB278" s="5" t="str">
        <f t="shared" si="9"/>
        <v>Brazos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</row>
    <row r="279" spans="1:70" s="4" customFormat="1" ht="13.15" hidden="1" customHeight="1">
      <c r="A279" s="325">
        <v>278</v>
      </c>
      <c r="B279" s="325" t="s">
        <v>6785</v>
      </c>
      <c r="C279" s="327">
        <v>41037</v>
      </c>
      <c r="D279" s="325" t="s">
        <v>5495</v>
      </c>
      <c r="E279" s="325" t="s">
        <v>6784</v>
      </c>
      <c r="F279" s="325"/>
      <c r="G279" s="325"/>
      <c r="H279" s="328" t="s">
        <v>22</v>
      </c>
      <c r="I279" s="328" t="s">
        <v>48</v>
      </c>
      <c r="J279" s="327">
        <v>41010</v>
      </c>
      <c r="K279" s="3" t="s">
        <v>23</v>
      </c>
      <c r="L279" s="326">
        <v>1200</v>
      </c>
      <c r="M279" s="404">
        <v>277</v>
      </c>
      <c r="N279" s="3">
        <v>41040</v>
      </c>
      <c r="O279" s="356">
        <f t="shared" si="8"/>
        <v>1</v>
      </c>
      <c r="P279" s="416"/>
      <c r="T279" s="5"/>
      <c r="U279" s="5"/>
      <c r="V279" s="5"/>
      <c r="W279" s="5"/>
      <c r="X279" s="5"/>
      <c r="Y279" s="5"/>
      <c r="Z279" s="5"/>
      <c r="AA279" s="5"/>
      <c r="AB279" s="5" t="str">
        <f t="shared" si="9"/>
        <v>Genmar Elektra2012_01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</row>
    <row r="280" spans="1:70" s="4" customFormat="1" ht="13.15" hidden="1" customHeight="1">
      <c r="A280" s="325">
        <v>279</v>
      </c>
      <c r="B280" s="325" t="s">
        <v>6783</v>
      </c>
      <c r="C280" s="327">
        <v>41037</v>
      </c>
      <c r="D280" s="325" t="s">
        <v>6782</v>
      </c>
      <c r="E280" s="325" t="s">
        <v>6781</v>
      </c>
      <c r="F280" s="325"/>
      <c r="G280" s="325"/>
      <c r="H280" s="328" t="s">
        <v>22</v>
      </c>
      <c r="I280" s="328" t="s">
        <v>312</v>
      </c>
      <c r="J280" s="327">
        <v>41021</v>
      </c>
      <c r="K280" s="3" t="s">
        <v>23</v>
      </c>
      <c r="L280" s="326">
        <v>1200</v>
      </c>
      <c r="M280" s="404">
        <v>278</v>
      </c>
      <c r="N280" s="3">
        <v>41187</v>
      </c>
      <c r="O280" s="356">
        <f t="shared" si="8"/>
        <v>1</v>
      </c>
      <c r="P280" s="416" t="s">
        <v>6780</v>
      </c>
      <c r="T280" s="5"/>
      <c r="U280" s="5"/>
      <c r="V280" s="5"/>
      <c r="W280" s="5"/>
      <c r="X280" s="5"/>
      <c r="Y280" s="5"/>
      <c r="Z280" s="5"/>
      <c r="AA280" s="5"/>
      <c r="AB280" s="5" t="str">
        <f t="shared" si="9"/>
        <v>Genmar kara G2012-01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</row>
    <row r="281" spans="1:70" s="4" customFormat="1" ht="13.15" hidden="1" customHeight="1">
      <c r="A281" s="325">
        <v>280</v>
      </c>
      <c r="B281" s="325" t="s">
        <v>6779</v>
      </c>
      <c r="C281" s="327">
        <v>41040</v>
      </c>
      <c r="D281" s="325" t="s">
        <v>382</v>
      </c>
      <c r="E281" s="329" t="s">
        <v>245</v>
      </c>
      <c r="F281" s="325" t="s">
        <v>28</v>
      </c>
      <c r="G281" s="325"/>
      <c r="H281" s="328" t="s">
        <v>5613</v>
      </c>
      <c r="I281" s="328" t="s">
        <v>25</v>
      </c>
      <c r="J281" s="327">
        <v>41010</v>
      </c>
      <c r="K281" s="3" t="s">
        <v>28</v>
      </c>
      <c r="L281" s="326">
        <v>1200</v>
      </c>
      <c r="M281" s="404">
        <v>279</v>
      </c>
      <c r="N281" s="3">
        <v>41071</v>
      </c>
      <c r="O281" s="356">
        <f t="shared" si="8"/>
        <v>1</v>
      </c>
      <c r="P281" s="416"/>
      <c r="T281" s="5"/>
      <c r="U281" s="5"/>
      <c r="V281" s="5"/>
      <c r="W281" s="5"/>
      <c r="X281" s="5"/>
      <c r="Y281" s="5"/>
      <c r="Z281" s="5"/>
      <c r="AA281" s="5"/>
      <c r="AB281" s="5" t="str">
        <f t="shared" si="9"/>
        <v>Zaliv Baikal34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</row>
    <row r="282" spans="1:70" s="4" customFormat="1" ht="13.15" hidden="1" customHeight="1">
      <c r="A282" s="325">
        <v>281</v>
      </c>
      <c r="B282" s="325" t="s">
        <v>6778</v>
      </c>
      <c r="C282" s="327">
        <v>41040</v>
      </c>
      <c r="D282" s="325" t="s">
        <v>6777</v>
      </c>
      <c r="E282" s="329" t="s">
        <v>79</v>
      </c>
      <c r="F282" s="325" t="s">
        <v>28</v>
      </c>
      <c r="G282" s="325"/>
      <c r="H282" s="328" t="s">
        <v>392</v>
      </c>
      <c r="I282" s="328" t="s">
        <v>20</v>
      </c>
      <c r="J282" s="327">
        <v>41031</v>
      </c>
      <c r="K282" s="3" t="s">
        <v>28</v>
      </c>
      <c r="L282" s="326">
        <v>1200</v>
      </c>
      <c r="M282" s="404">
        <v>280</v>
      </c>
      <c r="N282" s="3">
        <v>41080</v>
      </c>
      <c r="O282" s="356">
        <f t="shared" si="8"/>
        <v>1</v>
      </c>
      <c r="P282" s="416"/>
      <c r="T282" s="5"/>
      <c r="U282" s="5"/>
      <c r="V282" s="5"/>
      <c r="W282" s="5"/>
      <c r="X282" s="5"/>
      <c r="Y282" s="5"/>
      <c r="Z282" s="5"/>
      <c r="AA282" s="5"/>
      <c r="AB282" s="5" t="str">
        <f t="shared" si="9"/>
        <v>Pacific Galaxy24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</row>
    <row r="283" spans="1:70" s="4" customFormat="1" ht="13.15" hidden="1" customHeight="1">
      <c r="A283" s="325">
        <v>282</v>
      </c>
      <c r="B283" s="325" t="s">
        <v>6776</v>
      </c>
      <c r="C283" s="327">
        <v>41040</v>
      </c>
      <c r="D283" s="325" t="s">
        <v>393</v>
      </c>
      <c r="E283" s="329" t="s">
        <v>196</v>
      </c>
      <c r="F283" s="325" t="s">
        <v>28</v>
      </c>
      <c r="G283" s="325"/>
      <c r="H283" s="328" t="s">
        <v>6775</v>
      </c>
      <c r="I283" s="328" t="s">
        <v>395</v>
      </c>
      <c r="J283" s="327">
        <v>41027</v>
      </c>
      <c r="K283" s="3" t="s">
        <v>28</v>
      </c>
      <c r="L283" s="326">
        <v>1200</v>
      </c>
      <c r="M283" s="404">
        <v>281</v>
      </c>
      <c r="N283" s="3">
        <v>41080</v>
      </c>
      <c r="O283" s="356">
        <f t="shared" si="8"/>
        <v>1</v>
      </c>
      <c r="P283" s="416"/>
      <c r="T283" s="5"/>
      <c r="U283" s="5"/>
      <c r="V283" s="5"/>
      <c r="W283" s="5"/>
      <c r="X283" s="5"/>
      <c r="Y283" s="5"/>
      <c r="Z283" s="5"/>
      <c r="AA283" s="5"/>
      <c r="AB283" s="5" t="str">
        <f t="shared" si="9"/>
        <v>Songa Diamond29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</row>
    <row r="284" spans="1:70" s="4" customFormat="1" ht="13.15" hidden="1" customHeight="1">
      <c r="A284" s="325">
        <v>283</v>
      </c>
      <c r="B284" s="325" t="s">
        <v>6774</v>
      </c>
      <c r="C284" s="327">
        <v>41040</v>
      </c>
      <c r="D284" s="325" t="s">
        <v>6528</v>
      </c>
      <c r="E284" s="325" t="s">
        <v>6659</v>
      </c>
      <c r="F284" s="325"/>
      <c r="G284" s="325"/>
      <c r="H284" s="328" t="s">
        <v>6773</v>
      </c>
      <c r="I284" s="328" t="s">
        <v>6679</v>
      </c>
      <c r="J284" s="327">
        <v>41020</v>
      </c>
      <c r="K284" s="3" t="s">
        <v>60</v>
      </c>
      <c r="L284" s="326">
        <v>700</v>
      </c>
      <c r="M284" s="404">
        <v>282</v>
      </c>
      <c r="N284" s="389">
        <v>41087</v>
      </c>
      <c r="O284" s="356">
        <f t="shared" si="8"/>
        <v>1</v>
      </c>
      <c r="P284" s="416"/>
      <c r="T284" s="5"/>
      <c r="U284" s="5"/>
      <c r="V284" s="5"/>
      <c r="W284" s="5"/>
      <c r="X284" s="5"/>
      <c r="Y284" s="5"/>
      <c r="Z284" s="5"/>
      <c r="AA284" s="5"/>
      <c r="AB284" s="5" t="str">
        <f t="shared" si="9"/>
        <v>Torben spirit248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</row>
    <row r="285" spans="1:70" s="4" customFormat="1" ht="13.15" hidden="1" customHeight="1">
      <c r="A285" s="325">
        <v>284</v>
      </c>
      <c r="B285" s="325" t="s">
        <v>6772</v>
      </c>
      <c r="C285" s="327">
        <v>41040</v>
      </c>
      <c r="D285" s="325" t="s">
        <v>34</v>
      </c>
      <c r="E285" s="325" t="s">
        <v>129</v>
      </c>
      <c r="F285" s="325"/>
      <c r="G285" s="325"/>
      <c r="H285" s="328" t="s">
        <v>63</v>
      </c>
      <c r="I285" s="328" t="s">
        <v>255</v>
      </c>
      <c r="J285" s="327">
        <v>41026</v>
      </c>
      <c r="K285" s="3" t="s">
        <v>60</v>
      </c>
      <c r="L285" s="326">
        <v>700</v>
      </c>
      <c r="M285" s="404">
        <v>283</v>
      </c>
      <c r="N285" s="389">
        <v>41087</v>
      </c>
      <c r="O285" s="356">
        <f t="shared" si="8"/>
        <v>1</v>
      </c>
      <c r="P285" s="416"/>
      <c r="T285" s="5"/>
      <c r="U285" s="5"/>
      <c r="V285" s="5"/>
      <c r="W285" s="5"/>
      <c r="X285" s="5"/>
      <c r="Y285" s="5"/>
      <c r="Z285" s="5"/>
      <c r="AA285" s="5"/>
      <c r="AB285" s="5" t="str">
        <f t="shared" si="9"/>
        <v>Sea Hope11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</row>
    <row r="286" spans="1:70" s="4" customFormat="1" ht="13.15" hidden="1" customHeight="1">
      <c r="A286" s="325">
        <v>285</v>
      </c>
      <c r="B286" s="325" t="s">
        <v>6771</v>
      </c>
      <c r="C286" s="327">
        <v>41040</v>
      </c>
      <c r="D286" s="325" t="s">
        <v>6770</v>
      </c>
      <c r="E286" s="325" t="s">
        <v>85</v>
      </c>
      <c r="F286" s="325"/>
      <c r="G286" s="325"/>
      <c r="H286" s="328" t="s">
        <v>6640</v>
      </c>
      <c r="I286" s="328" t="s">
        <v>4505</v>
      </c>
      <c r="J286" s="327">
        <v>41015</v>
      </c>
      <c r="K286" s="3" t="s">
        <v>60</v>
      </c>
      <c r="L286" s="326">
        <v>700</v>
      </c>
      <c r="M286" s="404">
        <v>284</v>
      </c>
      <c r="N286" s="389">
        <v>41087</v>
      </c>
      <c r="O286" s="356">
        <f t="shared" si="8"/>
        <v>1</v>
      </c>
      <c r="P286" s="416"/>
      <c r="T286" s="5"/>
      <c r="U286" s="5"/>
      <c r="V286" s="5"/>
      <c r="W286" s="5"/>
      <c r="X286" s="5"/>
      <c r="Y286" s="5"/>
      <c r="Z286" s="5"/>
      <c r="AA286" s="5"/>
      <c r="AB286" s="5" t="str">
        <f t="shared" si="9"/>
        <v>Stavanger bell007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</row>
    <row r="287" spans="1:70" s="4" customFormat="1" ht="13.15" hidden="1" customHeight="1">
      <c r="A287" s="325">
        <v>286</v>
      </c>
      <c r="B287" s="325" t="s">
        <v>6769</v>
      </c>
      <c r="C287" s="327">
        <v>41040</v>
      </c>
      <c r="D287" s="325" t="s">
        <v>4118</v>
      </c>
      <c r="E287" s="325" t="s">
        <v>161</v>
      </c>
      <c r="F287" s="325"/>
      <c r="G287" s="325"/>
      <c r="H287" s="328" t="s">
        <v>6272</v>
      </c>
      <c r="I287" s="328" t="s">
        <v>4505</v>
      </c>
      <c r="J287" s="327">
        <v>41013</v>
      </c>
      <c r="K287" s="3" t="s">
        <v>60</v>
      </c>
      <c r="L287" s="326">
        <v>700</v>
      </c>
      <c r="M287" s="404">
        <v>285</v>
      </c>
      <c r="N287" s="389">
        <v>41087</v>
      </c>
      <c r="O287" s="356">
        <f t="shared" si="8"/>
        <v>1</v>
      </c>
      <c r="P287" s="416"/>
      <c r="T287" s="5"/>
      <c r="U287" s="5"/>
      <c r="V287" s="5"/>
      <c r="W287" s="5"/>
      <c r="X287" s="5"/>
      <c r="Y287" s="5"/>
      <c r="Z287" s="5"/>
      <c r="AA287" s="5"/>
      <c r="AB287" s="5" t="str">
        <f t="shared" si="9"/>
        <v>Th Sound38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</row>
    <row r="288" spans="1:70" s="4" customFormat="1" ht="13.15" hidden="1" customHeight="1">
      <c r="A288" s="325">
        <v>287</v>
      </c>
      <c r="B288" s="325" t="s">
        <v>6768</v>
      </c>
      <c r="C288" s="327">
        <v>41040</v>
      </c>
      <c r="D288" s="325" t="s">
        <v>4959</v>
      </c>
      <c r="E288" s="325" t="s">
        <v>250</v>
      </c>
      <c r="F288" s="325"/>
      <c r="G288" s="325"/>
      <c r="H288" s="328" t="s">
        <v>6272</v>
      </c>
      <c r="I288" s="328" t="s">
        <v>71</v>
      </c>
      <c r="J288" s="327">
        <v>41035</v>
      </c>
      <c r="K288" s="3" t="s">
        <v>60</v>
      </c>
      <c r="L288" s="326">
        <v>700</v>
      </c>
      <c r="M288" s="404">
        <v>286</v>
      </c>
      <c r="N288" s="389">
        <v>41087</v>
      </c>
      <c r="O288" s="356">
        <f t="shared" si="8"/>
        <v>1</v>
      </c>
      <c r="P288" s="416"/>
      <c r="T288" s="5"/>
      <c r="U288" s="5"/>
      <c r="V288" s="5"/>
      <c r="W288" s="5"/>
      <c r="X288" s="5"/>
      <c r="Y288" s="5"/>
      <c r="Z288" s="5"/>
      <c r="AA288" s="5"/>
      <c r="AB288" s="5" t="str">
        <f t="shared" si="9"/>
        <v>Mare Italicum35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</row>
    <row r="289" spans="1:70" s="4" customFormat="1" ht="13.15" hidden="1" customHeight="1">
      <c r="A289" s="325">
        <v>288</v>
      </c>
      <c r="B289" s="325" t="s">
        <v>6767</v>
      </c>
      <c r="C289" s="327">
        <v>41040</v>
      </c>
      <c r="D289" s="325" t="s">
        <v>6428</v>
      </c>
      <c r="E289" s="325" t="s">
        <v>325</v>
      </c>
      <c r="F289" s="325"/>
      <c r="G289" s="325"/>
      <c r="H289" s="328" t="s">
        <v>63</v>
      </c>
      <c r="I289" s="328" t="s">
        <v>20</v>
      </c>
      <c r="J289" s="327">
        <v>41026</v>
      </c>
      <c r="K289" s="3" t="s">
        <v>60</v>
      </c>
      <c r="L289" s="326">
        <v>700</v>
      </c>
      <c r="M289" s="404">
        <v>287</v>
      </c>
      <c r="N289" s="389">
        <v>41087</v>
      </c>
      <c r="O289" s="356">
        <f t="shared" si="8"/>
        <v>1</v>
      </c>
      <c r="P289" s="416"/>
      <c r="T289" s="5"/>
      <c r="U289" s="5"/>
      <c r="V289" s="5"/>
      <c r="W289" s="5"/>
      <c r="X289" s="5"/>
      <c r="Y289" s="5"/>
      <c r="Z289" s="5"/>
      <c r="AA289" s="5"/>
      <c r="AB289" s="5" t="str">
        <f t="shared" si="9"/>
        <v>Erik spirit64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</row>
    <row r="290" spans="1:70" s="4" customFormat="1" ht="13.15" hidden="1" customHeight="1">
      <c r="A290" s="325">
        <v>289</v>
      </c>
      <c r="B290" s="325" t="s">
        <v>6766</v>
      </c>
      <c r="C290" s="327">
        <v>41040</v>
      </c>
      <c r="D290" s="325" t="s">
        <v>321</v>
      </c>
      <c r="E290" s="325" t="s">
        <v>3700</v>
      </c>
      <c r="F290" s="325"/>
      <c r="G290" s="325"/>
      <c r="H290" s="328" t="s">
        <v>5963</v>
      </c>
      <c r="I290" s="328" t="s">
        <v>255</v>
      </c>
      <c r="J290" s="327">
        <v>41039</v>
      </c>
      <c r="K290" s="3" t="s">
        <v>60</v>
      </c>
      <c r="L290" s="326">
        <v>700</v>
      </c>
      <c r="M290" s="404">
        <v>288</v>
      </c>
      <c r="N290" s="389">
        <v>41087</v>
      </c>
      <c r="O290" s="356">
        <f t="shared" si="8"/>
        <v>1</v>
      </c>
      <c r="P290" s="416"/>
      <c r="T290" s="5"/>
      <c r="U290" s="5"/>
      <c r="V290" s="5"/>
      <c r="W290" s="5"/>
      <c r="X290" s="5"/>
      <c r="Y290" s="5"/>
      <c r="Z290" s="5"/>
      <c r="AA290" s="5"/>
      <c r="AB290" s="5" t="str">
        <f t="shared" si="9"/>
        <v>Mare Oriens012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</row>
    <row r="291" spans="1:70" s="4" customFormat="1" ht="13.15" hidden="1" customHeight="1">
      <c r="A291" s="325">
        <v>290</v>
      </c>
      <c r="B291" s="325" t="s">
        <v>6765</v>
      </c>
      <c r="C291" s="327">
        <v>41040</v>
      </c>
      <c r="D291" s="325" t="s">
        <v>5659</v>
      </c>
      <c r="E291" s="325" t="s">
        <v>6659</v>
      </c>
      <c r="F291" s="325" t="s">
        <v>6255</v>
      </c>
      <c r="G291" s="325"/>
      <c r="H291" s="328" t="s">
        <v>6764</v>
      </c>
      <c r="I291" s="328" t="s">
        <v>233</v>
      </c>
      <c r="J291" s="327">
        <v>41030</v>
      </c>
      <c r="K291" s="3" t="s">
        <v>60</v>
      </c>
      <c r="L291" s="326">
        <v>700</v>
      </c>
      <c r="M291" s="404">
        <v>289</v>
      </c>
      <c r="N291" s="3">
        <v>41064</v>
      </c>
      <c r="O291" s="356">
        <f t="shared" si="8"/>
        <v>1</v>
      </c>
      <c r="P291" s="416"/>
      <c r="T291" s="5"/>
      <c r="U291" s="5"/>
      <c r="V291" s="5"/>
      <c r="W291" s="5"/>
      <c r="X291" s="5"/>
      <c r="Y291" s="5"/>
      <c r="Z291" s="5"/>
      <c r="AA291" s="5"/>
      <c r="AB291" s="5" t="str">
        <f t="shared" si="9"/>
        <v>Americas Spirit248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</row>
    <row r="292" spans="1:70" s="4" customFormat="1" ht="13.15" hidden="1" customHeight="1">
      <c r="A292" s="325">
        <v>291</v>
      </c>
      <c r="B292" s="325" t="s">
        <v>6763</v>
      </c>
      <c r="C292" s="327">
        <v>41062</v>
      </c>
      <c r="D292" s="325" t="s">
        <v>6761</v>
      </c>
      <c r="E292" s="325"/>
      <c r="F292" s="325"/>
      <c r="G292" s="325"/>
      <c r="H292" s="328" t="s">
        <v>6562</v>
      </c>
      <c r="I292" s="328"/>
      <c r="J292" s="327"/>
      <c r="K292" s="3" t="s">
        <v>3598</v>
      </c>
      <c r="L292" s="326">
        <v>15719.16</v>
      </c>
      <c r="M292" s="404">
        <v>290</v>
      </c>
      <c r="N292" s="418">
        <v>41152</v>
      </c>
      <c r="O292" s="356">
        <f t="shared" si="8"/>
        <v>1</v>
      </c>
      <c r="P292" s="416"/>
      <c r="T292" s="5"/>
      <c r="U292" s="5"/>
      <c r="V292" s="5"/>
      <c r="W292" s="5"/>
      <c r="X292" s="5"/>
      <c r="Y292" s="5"/>
      <c r="Z292" s="5"/>
      <c r="AA292" s="5"/>
      <c r="AB292" s="5" t="str">
        <f t="shared" si="9"/>
        <v>NS 5</v>
      </c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</row>
    <row r="293" spans="1:70" s="4" customFormat="1" ht="13.15" hidden="1" customHeight="1">
      <c r="A293" s="325">
        <v>292</v>
      </c>
      <c r="B293" s="325" t="s">
        <v>6762</v>
      </c>
      <c r="C293" s="327">
        <v>41062</v>
      </c>
      <c r="D293" s="325" t="s">
        <v>6761</v>
      </c>
      <c r="E293" s="325"/>
      <c r="F293" s="325"/>
      <c r="G293" s="325"/>
      <c r="H293" s="328" t="s">
        <v>6562</v>
      </c>
      <c r="I293" s="328"/>
      <c r="J293" s="327"/>
      <c r="K293" s="3" t="s">
        <v>3595</v>
      </c>
      <c r="L293" s="326">
        <v>955.93240740740737</v>
      </c>
      <c r="M293" s="404">
        <v>291</v>
      </c>
      <c r="N293" s="418">
        <v>41152</v>
      </c>
      <c r="O293" s="356">
        <f t="shared" si="8"/>
        <v>1</v>
      </c>
      <c r="P293" s="416"/>
      <c r="T293" s="5"/>
      <c r="U293" s="5"/>
      <c r="V293" s="5"/>
      <c r="W293" s="5"/>
      <c r="X293" s="5"/>
      <c r="Y293" s="5"/>
      <c r="Z293" s="5"/>
      <c r="AA293" s="5"/>
      <c r="AB293" s="5" t="str">
        <f t="shared" si="9"/>
        <v>NS 5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</row>
    <row r="294" spans="1:70" s="4" customFormat="1" ht="13.15" hidden="1" customHeight="1">
      <c r="A294" s="325">
        <v>293</v>
      </c>
      <c r="B294" s="325" t="s">
        <v>6760</v>
      </c>
      <c r="C294" s="327">
        <v>41066</v>
      </c>
      <c r="D294" s="325" t="s">
        <v>6140</v>
      </c>
      <c r="E294" s="325" t="s">
        <v>6759</v>
      </c>
      <c r="F294" s="325" t="s">
        <v>6516</v>
      </c>
      <c r="G294" s="325"/>
      <c r="H294" s="328" t="s">
        <v>6755</v>
      </c>
      <c r="I294" s="328" t="s">
        <v>6758</v>
      </c>
      <c r="J294" s="327">
        <v>41040</v>
      </c>
      <c r="K294" s="3" t="s">
        <v>60</v>
      </c>
      <c r="L294" s="326">
        <v>700</v>
      </c>
      <c r="M294" s="404">
        <v>292</v>
      </c>
      <c r="N294" s="389">
        <v>41087</v>
      </c>
      <c r="O294" s="356">
        <f t="shared" si="8"/>
        <v>1</v>
      </c>
      <c r="P294" s="416"/>
      <c r="T294" s="5"/>
      <c r="U294" s="5"/>
      <c r="V294" s="5"/>
      <c r="W294" s="5"/>
      <c r="X294" s="5"/>
      <c r="Y294" s="5"/>
      <c r="Z294" s="5"/>
      <c r="AA294" s="5"/>
      <c r="AB294" s="5" t="str">
        <f t="shared" si="9"/>
        <v>Kilimanjaro Spirti075-53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</row>
    <row r="295" spans="1:70" s="4" customFormat="1" ht="13.15" hidden="1" customHeight="1">
      <c r="A295" s="325">
        <v>294</v>
      </c>
      <c r="B295" s="325" t="s">
        <v>6757</v>
      </c>
      <c r="C295" s="327">
        <v>41066</v>
      </c>
      <c r="D295" s="325" t="s">
        <v>5536</v>
      </c>
      <c r="E295" s="325" t="s">
        <v>6756</v>
      </c>
      <c r="F295" s="325" t="s">
        <v>6516</v>
      </c>
      <c r="G295" s="325"/>
      <c r="H295" s="328" t="s">
        <v>6755</v>
      </c>
      <c r="I295" s="328" t="s">
        <v>67</v>
      </c>
      <c r="J295" s="327">
        <v>41043</v>
      </c>
      <c r="K295" s="3" t="s">
        <v>60</v>
      </c>
      <c r="L295" s="326">
        <v>700</v>
      </c>
      <c r="M295" s="404">
        <v>293</v>
      </c>
      <c r="N295" s="389">
        <v>41087</v>
      </c>
      <c r="O295" s="356">
        <f t="shared" si="8"/>
        <v>1</v>
      </c>
      <c r="P295" s="416"/>
      <c r="T295" s="5"/>
      <c r="U295" s="5"/>
      <c r="V295" s="5"/>
      <c r="W295" s="5"/>
      <c r="X295" s="5"/>
      <c r="Y295" s="5"/>
      <c r="Z295" s="5"/>
      <c r="AA295" s="5"/>
      <c r="AB295" s="5" t="str">
        <f t="shared" si="9"/>
        <v>SPT Navigator047.16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</row>
    <row r="296" spans="1:70" s="4" customFormat="1" ht="13.15" hidden="1" customHeight="1">
      <c r="A296" s="325">
        <v>295</v>
      </c>
      <c r="B296" s="325" t="s">
        <v>6754</v>
      </c>
      <c r="C296" s="327">
        <v>41066</v>
      </c>
      <c r="D296" s="325" t="s">
        <v>80</v>
      </c>
      <c r="E296" s="325" t="s">
        <v>6753</v>
      </c>
      <c r="F296" s="325" t="s">
        <v>6516</v>
      </c>
      <c r="G296" s="325"/>
      <c r="H296" s="328" t="s">
        <v>6752</v>
      </c>
      <c r="I296" s="328" t="s">
        <v>67</v>
      </c>
      <c r="J296" s="327">
        <v>41057</v>
      </c>
      <c r="K296" s="3" t="s">
        <v>60</v>
      </c>
      <c r="L296" s="326">
        <v>700</v>
      </c>
      <c r="M296" s="404">
        <v>294</v>
      </c>
      <c r="N296" s="389">
        <v>41087</v>
      </c>
      <c r="O296" s="356">
        <f t="shared" si="8"/>
        <v>1</v>
      </c>
      <c r="P296" s="416"/>
      <c r="T296" s="5"/>
      <c r="U296" s="5"/>
      <c r="V296" s="5"/>
      <c r="W296" s="5"/>
      <c r="X296" s="5"/>
      <c r="Y296" s="5"/>
      <c r="Z296" s="5"/>
      <c r="AA296" s="5"/>
      <c r="AB296" s="5" t="str">
        <f t="shared" si="9"/>
        <v>Helga SpiritV031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</row>
    <row r="297" spans="1:70" s="4" customFormat="1" ht="13.15" hidden="1" customHeight="1">
      <c r="A297" s="325">
        <v>296</v>
      </c>
      <c r="B297" s="325" t="s">
        <v>6751</v>
      </c>
      <c r="C297" s="327">
        <v>41075</v>
      </c>
      <c r="D297" s="325" t="s">
        <v>390</v>
      </c>
      <c r="E297" s="329" t="s">
        <v>57</v>
      </c>
      <c r="F297" s="325" t="s">
        <v>28</v>
      </c>
      <c r="G297" s="325"/>
      <c r="H297" s="328" t="s">
        <v>391</v>
      </c>
      <c r="I297" s="328" t="s">
        <v>24</v>
      </c>
      <c r="J297" s="327">
        <v>41041</v>
      </c>
      <c r="K297" s="3" t="s">
        <v>28</v>
      </c>
      <c r="L297" s="326">
        <v>1200</v>
      </c>
      <c r="M297" s="404">
        <v>295</v>
      </c>
      <c r="N297" s="419">
        <v>41136</v>
      </c>
      <c r="O297" s="356">
        <f t="shared" si="8"/>
        <v>1</v>
      </c>
      <c r="P297" s="416" t="s">
        <v>6750</v>
      </c>
      <c r="T297" s="5"/>
      <c r="U297" s="5"/>
      <c r="V297" s="5"/>
      <c r="W297" s="5"/>
      <c r="X297" s="5"/>
      <c r="Y297" s="5"/>
      <c r="Z297" s="5"/>
      <c r="AA297" s="5"/>
      <c r="AB297" s="5" t="str">
        <f t="shared" si="9"/>
        <v>Karavas18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</row>
    <row r="298" spans="1:70" s="4" customFormat="1" ht="13.15" hidden="1" customHeight="1">
      <c r="A298" s="325">
        <v>297</v>
      </c>
      <c r="B298" s="325" t="s">
        <v>6749</v>
      </c>
      <c r="C298" s="327">
        <v>41075</v>
      </c>
      <c r="D298" s="325" t="s">
        <v>29</v>
      </c>
      <c r="E298" s="329" t="s">
        <v>364</v>
      </c>
      <c r="F298" s="325" t="s">
        <v>28</v>
      </c>
      <c r="G298" s="325"/>
      <c r="H298" s="328" t="s">
        <v>6330</v>
      </c>
      <c r="I298" s="328" t="s">
        <v>20</v>
      </c>
      <c r="J298" s="327">
        <v>41036</v>
      </c>
      <c r="K298" s="3" t="s">
        <v>28</v>
      </c>
      <c r="L298" s="326">
        <v>1200</v>
      </c>
      <c r="M298" s="325">
        <v>296</v>
      </c>
      <c r="N298" s="3">
        <v>41094</v>
      </c>
      <c r="O298" s="356">
        <f t="shared" si="8"/>
        <v>1</v>
      </c>
      <c r="P298" s="416"/>
      <c r="T298" s="5"/>
      <c r="U298" s="5"/>
      <c r="V298" s="5"/>
      <c r="W298" s="5"/>
      <c r="X298" s="5"/>
      <c r="Y298" s="5"/>
      <c r="Z298" s="5"/>
      <c r="AA298" s="5"/>
      <c r="AB298" s="5" t="str">
        <f t="shared" si="9"/>
        <v>Primo Stealth111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</row>
    <row r="299" spans="1:70" s="4" customFormat="1" ht="13.15" hidden="1" customHeight="1">
      <c r="A299" s="325">
        <v>298</v>
      </c>
      <c r="B299" s="325" t="s">
        <v>6748</v>
      </c>
      <c r="C299" s="327">
        <v>41075</v>
      </c>
      <c r="D299" s="325" t="s">
        <v>396</v>
      </c>
      <c r="E299" s="329" t="s">
        <v>194</v>
      </c>
      <c r="F299" s="325" t="s">
        <v>28</v>
      </c>
      <c r="G299" s="325"/>
      <c r="H299" s="328" t="s">
        <v>30</v>
      </c>
      <c r="I299" s="328" t="s">
        <v>90</v>
      </c>
      <c r="J299" s="327">
        <v>41055</v>
      </c>
      <c r="K299" s="3" t="s">
        <v>28</v>
      </c>
      <c r="L299" s="326">
        <v>1200</v>
      </c>
      <c r="M299" s="325">
        <v>297</v>
      </c>
      <c r="N299" s="3">
        <v>41094</v>
      </c>
      <c r="O299" s="356">
        <f t="shared" si="8"/>
        <v>1</v>
      </c>
      <c r="P299" s="416"/>
      <c r="T299" s="5"/>
      <c r="U299" s="5"/>
      <c r="V299" s="5"/>
      <c r="W299" s="5"/>
      <c r="X299" s="5"/>
      <c r="Y299" s="5"/>
      <c r="Z299" s="5"/>
      <c r="AA299" s="5"/>
      <c r="AB299" s="5" t="str">
        <f t="shared" si="9"/>
        <v>Iblea004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</row>
    <row r="300" spans="1:70" s="4" customFormat="1" ht="13.15" hidden="1" customHeight="1">
      <c r="A300" s="325">
        <v>299</v>
      </c>
      <c r="B300" s="325" t="s">
        <v>6747</v>
      </c>
      <c r="C300" s="327">
        <v>41075</v>
      </c>
      <c r="D300" s="325" t="s">
        <v>397</v>
      </c>
      <c r="E300" s="329" t="s">
        <v>344</v>
      </c>
      <c r="F300" s="325" t="s">
        <v>28</v>
      </c>
      <c r="G300" s="325"/>
      <c r="H300" s="328" t="s">
        <v>30</v>
      </c>
      <c r="I300" s="328" t="s">
        <v>6746</v>
      </c>
      <c r="J300" s="327">
        <v>41049</v>
      </c>
      <c r="K300" s="3" t="s">
        <v>28</v>
      </c>
      <c r="L300" s="326">
        <v>1200</v>
      </c>
      <c r="M300" s="325">
        <v>298</v>
      </c>
      <c r="N300" s="3">
        <v>41094</v>
      </c>
      <c r="O300" s="356">
        <f t="shared" si="8"/>
        <v>1</v>
      </c>
      <c r="P300" s="416"/>
      <c r="T300" s="5"/>
      <c r="U300" s="5"/>
      <c r="V300" s="5"/>
      <c r="W300" s="5"/>
      <c r="X300" s="5"/>
      <c r="Y300" s="5"/>
      <c r="Z300" s="5"/>
      <c r="AA300" s="5"/>
      <c r="AB300" s="5" t="str">
        <f t="shared" si="9"/>
        <v>Dubai Attraction05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</row>
    <row r="301" spans="1:70" s="4" customFormat="1" ht="13.15" hidden="1" customHeight="1">
      <c r="A301" s="325">
        <v>300</v>
      </c>
      <c r="B301" s="325" t="s">
        <v>6745</v>
      </c>
      <c r="C301" s="327">
        <v>41075</v>
      </c>
      <c r="D301" s="325" t="s">
        <v>6708</v>
      </c>
      <c r="E301" s="329" t="s">
        <v>95</v>
      </c>
      <c r="F301" s="325" t="s">
        <v>28</v>
      </c>
      <c r="G301" s="325"/>
      <c r="H301" s="328" t="s">
        <v>30</v>
      </c>
      <c r="I301" s="328" t="s">
        <v>337</v>
      </c>
      <c r="J301" s="327">
        <v>41048</v>
      </c>
      <c r="K301" s="3" t="s">
        <v>28</v>
      </c>
      <c r="L301" s="326">
        <v>1200</v>
      </c>
      <c r="M301" s="325">
        <v>299</v>
      </c>
      <c r="N301" s="389">
        <v>41094</v>
      </c>
      <c r="O301" s="356">
        <f t="shared" si="8"/>
        <v>1</v>
      </c>
      <c r="P301" s="416"/>
      <c r="T301" s="5"/>
      <c r="U301" s="5"/>
      <c r="V301" s="5"/>
      <c r="W301" s="5"/>
      <c r="X301" s="5"/>
      <c r="Y301" s="5"/>
      <c r="Z301" s="5"/>
      <c r="AA301" s="5"/>
      <c r="AB301" s="5" t="str">
        <f t="shared" si="9"/>
        <v>Baltic Galaxy003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</row>
    <row r="302" spans="1:70" s="4" customFormat="1" ht="13.15" hidden="1" customHeight="1">
      <c r="A302" s="325">
        <v>301</v>
      </c>
      <c r="B302" s="325" t="s">
        <v>6744</v>
      </c>
      <c r="C302" s="327">
        <v>41075</v>
      </c>
      <c r="D302" s="325" t="s">
        <v>6615</v>
      </c>
      <c r="E302" s="325" t="s">
        <v>84</v>
      </c>
      <c r="F302" s="325"/>
      <c r="G302" s="325"/>
      <c r="H302" s="328" t="s">
        <v>6610</v>
      </c>
      <c r="I302" s="328" t="s">
        <v>86</v>
      </c>
      <c r="J302" s="327">
        <v>41051</v>
      </c>
      <c r="K302" s="3" t="s">
        <v>97</v>
      </c>
      <c r="L302" s="326">
        <v>900</v>
      </c>
      <c r="M302" s="325">
        <v>300</v>
      </c>
      <c r="N302" s="3">
        <v>41079</v>
      </c>
      <c r="O302" s="356">
        <f t="shared" si="8"/>
        <v>1</v>
      </c>
      <c r="P302" s="416"/>
      <c r="T302" s="5"/>
      <c r="U302" s="5"/>
      <c r="V302" s="5"/>
      <c r="W302" s="5"/>
      <c r="X302" s="5"/>
      <c r="Y302" s="5"/>
      <c r="Z302" s="5"/>
      <c r="AA302" s="5"/>
      <c r="AB302" s="5" t="str">
        <f t="shared" si="9"/>
        <v>Torm Neches47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</row>
    <row r="303" spans="1:70" s="4" customFormat="1" ht="13.15" hidden="1" customHeight="1">
      <c r="A303" s="325">
        <v>302</v>
      </c>
      <c r="B303" s="325" t="s">
        <v>6743</v>
      </c>
      <c r="C303" s="327">
        <v>41075</v>
      </c>
      <c r="D303" s="325" t="s">
        <v>4188</v>
      </c>
      <c r="E303" s="325" t="s">
        <v>3700</v>
      </c>
      <c r="F303" s="325"/>
      <c r="G303" s="325"/>
      <c r="H303" s="328" t="s">
        <v>6683</v>
      </c>
      <c r="I303" s="328" t="s">
        <v>6742</v>
      </c>
      <c r="J303" s="327">
        <v>41040</v>
      </c>
      <c r="K303" s="3" t="s">
        <v>97</v>
      </c>
      <c r="L303" s="326">
        <v>900</v>
      </c>
      <c r="M303" s="325">
        <v>301</v>
      </c>
      <c r="N303" s="418">
        <v>41127</v>
      </c>
      <c r="O303" s="356">
        <f t="shared" si="8"/>
        <v>1</v>
      </c>
      <c r="P303" s="416"/>
      <c r="T303" s="5"/>
      <c r="U303" s="5"/>
      <c r="V303" s="5"/>
      <c r="W303" s="5"/>
      <c r="X303" s="5"/>
      <c r="Y303" s="5"/>
      <c r="Z303" s="5"/>
      <c r="AA303" s="5"/>
      <c r="AB303" s="5" t="str">
        <f t="shared" si="9"/>
        <v>Torm Ohio012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</row>
    <row r="304" spans="1:70" s="4" customFormat="1" ht="13.15" hidden="1" customHeight="1">
      <c r="A304" s="325">
        <v>303</v>
      </c>
      <c r="B304" s="325" t="s">
        <v>6741</v>
      </c>
      <c r="C304" s="327">
        <v>41075</v>
      </c>
      <c r="D304" s="325" t="s">
        <v>6689</v>
      </c>
      <c r="E304" s="325" t="s">
        <v>238</v>
      </c>
      <c r="F304" s="325"/>
      <c r="G304" s="325"/>
      <c r="H304" s="328" t="s">
        <v>6358</v>
      </c>
      <c r="I304" s="328" t="s">
        <v>211</v>
      </c>
      <c r="J304" s="327">
        <v>41040</v>
      </c>
      <c r="K304" s="3" t="s">
        <v>97</v>
      </c>
      <c r="L304" s="326">
        <v>900</v>
      </c>
      <c r="M304" s="325">
        <v>302</v>
      </c>
      <c r="N304" s="418">
        <v>41127</v>
      </c>
      <c r="O304" s="356">
        <f t="shared" si="8"/>
        <v>1</v>
      </c>
      <c r="P304" s="416"/>
      <c r="T304" s="5"/>
      <c r="U304" s="5"/>
      <c r="V304" s="5"/>
      <c r="W304" s="5"/>
      <c r="X304" s="5"/>
      <c r="Y304" s="5"/>
      <c r="Z304" s="5"/>
      <c r="AA304" s="5"/>
      <c r="AB304" s="5" t="str">
        <f t="shared" si="9"/>
        <v>Torm Tevere3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</row>
    <row r="305" spans="1:70" s="4" customFormat="1" ht="13.15" hidden="1" customHeight="1">
      <c r="A305" s="325">
        <v>304</v>
      </c>
      <c r="B305" s="325" t="s">
        <v>6740</v>
      </c>
      <c r="C305" s="327">
        <v>41075</v>
      </c>
      <c r="D305" s="325" t="s">
        <v>6739</v>
      </c>
      <c r="E305" s="325" t="s">
        <v>144</v>
      </c>
      <c r="F305" s="325"/>
      <c r="G305" s="325"/>
      <c r="H305" s="328" t="s">
        <v>6693</v>
      </c>
      <c r="I305" s="328" t="s">
        <v>6738</v>
      </c>
      <c r="J305" s="327">
        <v>41064</v>
      </c>
      <c r="K305" s="3" t="s">
        <v>97</v>
      </c>
      <c r="L305" s="326">
        <v>900</v>
      </c>
      <c r="M305" s="325">
        <v>303</v>
      </c>
      <c r="N305" s="418">
        <v>41113</v>
      </c>
      <c r="O305" s="356">
        <f t="shared" si="8"/>
        <v>1</v>
      </c>
      <c r="P305" s="416"/>
      <c r="T305" s="5"/>
      <c r="U305" s="5"/>
      <c r="V305" s="5"/>
      <c r="W305" s="5"/>
      <c r="X305" s="5"/>
      <c r="Y305" s="5"/>
      <c r="Z305" s="5"/>
      <c r="AA305" s="5"/>
      <c r="AB305" s="5" t="str">
        <f t="shared" si="9"/>
        <v>Rio Lillehammer008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</row>
    <row r="306" spans="1:70" s="4" customFormat="1" ht="13.15" hidden="1" customHeight="1">
      <c r="A306" s="325">
        <v>305</v>
      </c>
      <c r="B306" s="325" t="s">
        <v>6737</v>
      </c>
      <c r="C306" s="327">
        <v>41075</v>
      </c>
      <c r="D306" s="325" t="s">
        <v>4839</v>
      </c>
      <c r="E306" s="325" t="s">
        <v>161</v>
      </c>
      <c r="F306" s="325"/>
      <c r="G306" s="325"/>
      <c r="H306" s="328" t="s">
        <v>6693</v>
      </c>
      <c r="I306" s="328" t="s">
        <v>6736</v>
      </c>
      <c r="J306" s="327">
        <v>41058</v>
      </c>
      <c r="K306" s="3" t="s">
        <v>97</v>
      </c>
      <c r="L306" s="326">
        <v>900</v>
      </c>
      <c r="M306" s="325">
        <v>304</v>
      </c>
      <c r="N306" s="418">
        <v>41127</v>
      </c>
      <c r="O306" s="356">
        <f t="shared" si="8"/>
        <v>1</v>
      </c>
      <c r="P306" s="416"/>
      <c r="T306" s="5"/>
      <c r="U306" s="5"/>
      <c r="V306" s="5"/>
      <c r="W306" s="5"/>
      <c r="X306" s="5"/>
      <c r="Y306" s="5"/>
      <c r="Z306" s="5"/>
      <c r="AA306" s="5"/>
      <c r="AB306" s="5" t="str">
        <f t="shared" si="9"/>
        <v>Torm Signe38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</row>
    <row r="307" spans="1:70" s="4" customFormat="1" ht="13.15" hidden="1" customHeight="1">
      <c r="A307" s="325">
        <v>306</v>
      </c>
      <c r="B307" s="325" t="s">
        <v>6735</v>
      </c>
      <c r="C307" s="327">
        <v>41075</v>
      </c>
      <c r="D307" s="325" t="s">
        <v>4188</v>
      </c>
      <c r="E307" s="325" t="s">
        <v>402</v>
      </c>
      <c r="F307" s="325"/>
      <c r="G307" s="325"/>
      <c r="H307" s="328" t="s">
        <v>6683</v>
      </c>
      <c r="I307" s="328" t="s">
        <v>20</v>
      </c>
      <c r="J307" s="327">
        <v>41056</v>
      </c>
      <c r="K307" s="3" t="s">
        <v>97</v>
      </c>
      <c r="L307" s="326">
        <v>900</v>
      </c>
      <c r="M307" s="325">
        <v>305</v>
      </c>
      <c r="N307" s="418">
        <v>41127</v>
      </c>
      <c r="O307" s="356">
        <f t="shared" si="8"/>
        <v>1</v>
      </c>
      <c r="P307" s="416"/>
      <c r="T307" s="5"/>
      <c r="U307" s="5"/>
      <c r="V307" s="5"/>
      <c r="W307" s="5"/>
      <c r="X307" s="5"/>
      <c r="Y307" s="5"/>
      <c r="Z307" s="5"/>
      <c r="AA307" s="5"/>
      <c r="AB307" s="5" t="str">
        <f t="shared" si="9"/>
        <v>Torm Ohio013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</row>
    <row r="308" spans="1:70" s="4" customFormat="1" ht="13.15" hidden="1" customHeight="1">
      <c r="A308" s="325">
        <v>307</v>
      </c>
      <c r="B308" s="325" t="s">
        <v>6734</v>
      </c>
      <c r="C308" s="327">
        <v>41083</v>
      </c>
      <c r="D308" s="325" t="s">
        <v>4512</v>
      </c>
      <c r="E308" s="325" t="s">
        <v>234</v>
      </c>
      <c r="F308" s="325"/>
      <c r="G308" s="325"/>
      <c r="H308" s="328" t="s">
        <v>400</v>
      </c>
      <c r="I308" s="328" t="s">
        <v>71</v>
      </c>
      <c r="J308" s="327">
        <v>41041</v>
      </c>
      <c r="K308" s="3" t="s">
        <v>60</v>
      </c>
      <c r="L308" s="326">
        <v>700</v>
      </c>
      <c r="M308" s="325">
        <v>306</v>
      </c>
      <c r="N308" s="3">
        <v>41094</v>
      </c>
      <c r="O308" s="356">
        <f t="shared" si="8"/>
        <v>1</v>
      </c>
      <c r="P308" s="416"/>
      <c r="T308" s="5"/>
      <c r="U308" s="5"/>
      <c r="V308" s="5"/>
      <c r="W308" s="5"/>
      <c r="X308" s="5"/>
      <c r="Y308" s="5"/>
      <c r="Z308" s="5"/>
      <c r="AA308" s="5"/>
      <c r="AB308" s="5" t="str">
        <f t="shared" si="9"/>
        <v>Mare Aegeum01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</row>
    <row r="309" spans="1:70" s="4" customFormat="1" ht="13.15" hidden="1" customHeight="1">
      <c r="A309" s="325">
        <v>308</v>
      </c>
      <c r="B309" s="325" t="s">
        <v>6733</v>
      </c>
      <c r="C309" s="327">
        <v>41083</v>
      </c>
      <c r="D309" s="325" t="s">
        <v>5382</v>
      </c>
      <c r="E309" s="325" t="s">
        <v>144</v>
      </c>
      <c r="F309" s="325"/>
      <c r="G309" s="325"/>
      <c r="H309" s="328" t="s">
        <v>6640</v>
      </c>
      <c r="I309" s="328" t="s">
        <v>20</v>
      </c>
      <c r="J309" s="327">
        <v>41041</v>
      </c>
      <c r="K309" s="3" t="s">
        <v>60</v>
      </c>
      <c r="L309" s="326">
        <v>700</v>
      </c>
      <c r="M309" s="325">
        <v>307</v>
      </c>
      <c r="N309" s="3">
        <v>41094</v>
      </c>
      <c r="O309" s="356">
        <f t="shared" si="8"/>
        <v>1</v>
      </c>
      <c r="P309" s="416"/>
      <c r="T309" s="5"/>
      <c r="U309" s="5"/>
      <c r="V309" s="5"/>
      <c r="W309" s="5"/>
      <c r="X309" s="5"/>
      <c r="Y309" s="5"/>
      <c r="Z309" s="5"/>
      <c r="AA309" s="5"/>
      <c r="AB309" s="5" t="str">
        <f t="shared" si="9"/>
        <v>Mare Nostrum008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</row>
    <row r="310" spans="1:70" s="4" customFormat="1" ht="13.15" hidden="1" customHeight="1">
      <c r="A310" s="325">
        <v>309</v>
      </c>
      <c r="B310" s="325" t="s">
        <v>6732</v>
      </c>
      <c r="C310" s="327">
        <v>41083</v>
      </c>
      <c r="D310" s="325" t="s">
        <v>5940</v>
      </c>
      <c r="E310" s="325" t="s">
        <v>401</v>
      </c>
      <c r="F310" s="325"/>
      <c r="G310" s="325"/>
      <c r="H310" s="328" t="s">
        <v>6640</v>
      </c>
      <c r="I310" s="328" t="s">
        <v>6731</v>
      </c>
      <c r="J310" s="327">
        <v>41056</v>
      </c>
      <c r="K310" s="3" t="s">
        <v>60</v>
      </c>
      <c r="L310" s="326">
        <v>700</v>
      </c>
      <c r="M310" s="325">
        <v>308</v>
      </c>
      <c r="N310" s="3">
        <v>41094</v>
      </c>
      <c r="O310" s="356">
        <f t="shared" si="8"/>
        <v>1</v>
      </c>
      <c r="P310" s="416"/>
      <c r="T310" s="5"/>
      <c r="U310" s="5"/>
      <c r="V310" s="5"/>
      <c r="W310" s="5"/>
      <c r="X310" s="5"/>
      <c r="Y310" s="5"/>
      <c r="Z310" s="5"/>
      <c r="AA310" s="5"/>
      <c r="AB310" s="5" t="str">
        <f t="shared" si="9"/>
        <v>Bahamas Spirit157</v>
      </c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</row>
    <row r="311" spans="1:70" s="4" customFormat="1" ht="13.15" hidden="1" customHeight="1">
      <c r="A311" s="325">
        <v>310</v>
      </c>
      <c r="B311" s="325" t="s">
        <v>6730</v>
      </c>
      <c r="C311" s="327">
        <v>41083</v>
      </c>
      <c r="D311" s="325" t="s">
        <v>6536</v>
      </c>
      <c r="E311" s="325" t="s">
        <v>6729</v>
      </c>
      <c r="F311" s="325"/>
      <c r="G311" s="325"/>
      <c r="H311" s="328" t="s">
        <v>6272</v>
      </c>
      <c r="I311" s="328" t="s">
        <v>6728</v>
      </c>
      <c r="J311" s="327">
        <v>41056</v>
      </c>
      <c r="K311" s="3" t="s">
        <v>60</v>
      </c>
      <c r="L311" s="326">
        <v>700</v>
      </c>
      <c r="M311" s="325">
        <v>309</v>
      </c>
      <c r="N311" s="3">
        <v>41094</v>
      </c>
      <c r="O311" s="356">
        <f t="shared" si="8"/>
        <v>1</v>
      </c>
      <c r="P311" s="416"/>
      <c r="T311" s="5"/>
      <c r="U311" s="5"/>
      <c r="V311" s="5"/>
      <c r="W311" s="5"/>
      <c r="X311" s="5"/>
      <c r="Y311" s="5"/>
      <c r="Z311" s="5"/>
      <c r="AA311" s="5"/>
      <c r="AB311" s="5" t="str">
        <f t="shared" si="9"/>
        <v>Smart lady006_001TK</v>
      </c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</row>
    <row r="312" spans="1:70" s="4" customFormat="1" ht="13.15" hidden="1" customHeight="1">
      <c r="A312" s="325">
        <v>311</v>
      </c>
      <c r="B312" s="325" t="s">
        <v>6727</v>
      </c>
      <c r="C312" s="327">
        <v>41083</v>
      </c>
      <c r="D312" s="325" t="s">
        <v>6278</v>
      </c>
      <c r="E312" s="325" t="s">
        <v>6726</v>
      </c>
      <c r="F312" s="325"/>
      <c r="G312" s="325"/>
      <c r="H312" s="328" t="s">
        <v>5836</v>
      </c>
      <c r="I312" s="328" t="s">
        <v>20</v>
      </c>
      <c r="J312" s="327">
        <v>41053</v>
      </c>
      <c r="K312" s="3" t="s">
        <v>60</v>
      </c>
      <c r="L312" s="326">
        <v>700</v>
      </c>
      <c r="M312" s="325">
        <v>310</v>
      </c>
      <c r="N312" s="3">
        <v>41094</v>
      </c>
      <c r="O312" s="356">
        <f t="shared" si="8"/>
        <v>1</v>
      </c>
      <c r="P312" s="416"/>
      <c r="T312" s="5"/>
      <c r="U312" s="5"/>
      <c r="V312" s="5"/>
      <c r="W312" s="5"/>
      <c r="X312" s="5"/>
      <c r="Y312" s="5"/>
      <c r="Z312" s="5"/>
      <c r="AA312" s="5"/>
      <c r="AB312" s="5" t="str">
        <f t="shared" si="9"/>
        <v>Poul spirit261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</row>
    <row r="313" spans="1:70" s="4" customFormat="1" ht="13.15" hidden="1" customHeight="1">
      <c r="A313" s="325">
        <v>312</v>
      </c>
      <c r="B313" s="325" t="s">
        <v>6725</v>
      </c>
      <c r="C313" s="327">
        <v>41083</v>
      </c>
      <c r="D313" s="325" t="s">
        <v>6428</v>
      </c>
      <c r="E313" s="325" t="s">
        <v>405</v>
      </c>
      <c r="F313" s="325"/>
      <c r="G313" s="325"/>
      <c r="H313" s="328" t="s">
        <v>63</v>
      </c>
      <c r="I313" s="328" t="s">
        <v>4505</v>
      </c>
      <c r="J313" s="327">
        <v>41052</v>
      </c>
      <c r="K313" s="3" t="s">
        <v>60</v>
      </c>
      <c r="L313" s="326">
        <v>700</v>
      </c>
      <c r="M313" s="325">
        <v>311</v>
      </c>
      <c r="N313" s="3">
        <v>41094</v>
      </c>
      <c r="O313" s="356">
        <f t="shared" si="8"/>
        <v>1</v>
      </c>
      <c r="P313" s="416"/>
      <c r="T313" s="5"/>
      <c r="U313" s="5"/>
      <c r="V313" s="5"/>
      <c r="W313" s="5"/>
      <c r="X313" s="5"/>
      <c r="Y313" s="5"/>
      <c r="Z313" s="5"/>
      <c r="AA313" s="5"/>
      <c r="AB313" s="5" t="str">
        <f t="shared" si="9"/>
        <v>Erik spirit65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</row>
    <row r="314" spans="1:70" s="4" customFormat="1" ht="13.15" hidden="1" customHeight="1">
      <c r="A314" s="325">
        <v>313</v>
      </c>
      <c r="B314" s="325" t="s">
        <v>6724</v>
      </c>
      <c r="C314" s="327">
        <v>41083</v>
      </c>
      <c r="D314" s="325" t="s">
        <v>3442</v>
      </c>
      <c r="E314" s="325" t="s">
        <v>407</v>
      </c>
      <c r="F314" s="325"/>
      <c r="G314" s="325"/>
      <c r="H314" s="328" t="s">
        <v>63</v>
      </c>
      <c r="I314" s="328" t="s">
        <v>221</v>
      </c>
      <c r="J314" s="327">
        <v>41076</v>
      </c>
      <c r="K314" s="3" t="s">
        <v>60</v>
      </c>
      <c r="L314" s="326">
        <v>700</v>
      </c>
      <c r="M314" s="325">
        <v>312</v>
      </c>
      <c r="N314" s="3">
        <v>41094</v>
      </c>
      <c r="O314" s="356">
        <f t="shared" si="8"/>
        <v>1</v>
      </c>
      <c r="P314" s="416"/>
      <c r="T314" s="5"/>
      <c r="U314" s="5"/>
      <c r="V314" s="5"/>
      <c r="W314" s="5"/>
      <c r="X314" s="5"/>
      <c r="Y314" s="5"/>
      <c r="Z314" s="5"/>
      <c r="AA314" s="5"/>
      <c r="AB314" s="5" t="str">
        <f t="shared" si="9"/>
        <v>Fuji Spirit74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</row>
    <row r="315" spans="1:70" s="4" customFormat="1" ht="13.15" hidden="1" customHeight="1">
      <c r="A315" s="325">
        <v>314</v>
      </c>
      <c r="B315" s="325" t="s">
        <v>6723</v>
      </c>
      <c r="C315" s="327">
        <v>41083</v>
      </c>
      <c r="D315" s="325" t="s">
        <v>6137</v>
      </c>
      <c r="E315" s="325" t="s">
        <v>273</v>
      </c>
      <c r="F315" s="325"/>
      <c r="G315" s="325"/>
      <c r="H315" s="328" t="s">
        <v>6135</v>
      </c>
      <c r="I315" s="328" t="s">
        <v>6722</v>
      </c>
      <c r="J315" s="327">
        <v>41063</v>
      </c>
      <c r="K315" s="3" t="s">
        <v>60</v>
      </c>
      <c r="L315" s="326">
        <v>700</v>
      </c>
      <c r="M315" s="325">
        <v>313</v>
      </c>
      <c r="N315" s="3">
        <v>41094</v>
      </c>
      <c r="O315" s="356">
        <f t="shared" si="8"/>
        <v>1</v>
      </c>
      <c r="P315" s="416"/>
      <c r="T315" s="5"/>
      <c r="U315" s="5"/>
      <c r="V315" s="5"/>
      <c r="W315" s="5"/>
      <c r="X315" s="5"/>
      <c r="Y315" s="5"/>
      <c r="Z315" s="5"/>
      <c r="AA315" s="5"/>
      <c r="AB315" s="5" t="str">
        <f t="shared" si="9"/>
        <v>Star Lady9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</row>
    <row r="316" spans="1:70" s="4" customFormat="1" ht="13.15" hidden="1" customHeight="1">
      <c r="A316" s="325">
        <v>315</v>
      </c>
      <c r="B316" s="325" t="s">
        <v>6721</v>
      </c>
      <c r="C316" s="327">
        <v>41083</v>
      </c>
      <c r="D316" s="325" t="s">
        <v>321</v>
      </c>
      <c r="E316" s="325" t="s">
        <v>126</v>
      </c>
      <c r="F316" s="325"/>
      <c r="G316" s="325"/>
      <c r="H316" s="328" t="s">
        <v>400</v>
      </c>
      <c r="I316" s="328" t="s">
        <v>5883</v>
      </c>
      <c r="J316" s="327">
        <v>41074</v>
      </c>
      <c r="K316" s="3" t="s">
        <v>60</v>
      </c>
      <c r="L316" s="326">
        <v>700</v>
      </c>
      <c r="M316" s="325">
        <v>314</v>
      </c>
      <c r="N316" s="3">
        <v>41094</v>
      </c>
      <c r="O316" s="356">
        <f t="shared" si="8"/>
        <v>1</v>
      </c>
      <c r="P316" s="416"/>
      <c r="T316" s="5"/>
      <c r="U316" s="5"/>
      <c r="V316" s="5"/>
      <c r="W316" s="5"/>
      <c r="X316" s="5"/>
      <c r="Y316" s="5"/>
      <c r="Z316" s="5"/>
      <c r="AA316" s="5"/>
      <c r="AB316" s="5" t="str">
        <f t="shared" si="9"/>
        <v>Mare Oriens13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</row>
    <row r="317" spans="1:70" s="4" customFormat="1" ht="13.15" hidden="1" customHeight="1">
      <c r="A317" s="325">
        <v>316</v>
      </c>
      <c r="B317" s="325" t="s">
        <v>6720</v>
      </c>
      <c r="C317" s="327">
        <v>41083</v>
      </c>
      <c r="D317" s="325" t="s">
        <v>36</v>
      </c>
      <c r="E317" s="325" t="s">
        <v>144</v>
      </c>
      <c r="F317" s="325"/>
      <c r="G317" s="325"/>
      <c r="H317" s="328" t="s">
        <v>6272</v>
      </c>
      <c r="I317" s="328" t="s">
        <v>20</v>
      </c>
      <c r="J317" s="327">
        <v>41067</v>
      </c>
      <c r="K317" s="3" t="s">
        <v>60</v>
      </c>
      <c r="L317" s="326">
        <v>700</v>
      </c>
      <c r="M317" s="325">
        <v>315</v>
      </c>
      <c r="N317" s="3">
        <v>41094</v>
      </c>
      <c r="O317" s="356">
        <f t="shared" si="8"/>
        <v>1</v>
      </c>
      <c r="P317" s="416"/>
      <c r="T317" s="5"/>
      <c r="U317" s="5"/>
      <c r="V317" s="5"/>
      <c r="W317" s="5"/>
      <c r="X317" s="5"/>
      <c r="Y317" s="5"/>
      <c r="Z317" s="5"/>
      <c r="AA317" s="5"/>
      <c r="AB317" s="5" t="str">
        <f t="shared" si="9"/>
        <v>Sea Bay008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</row>
    <row r="318" spans="1:70" s="4" customFormat="1" ht="13.15" hidden="1" customHeight="1">
      <c r="A318" s="325">
        <v>317</v>
      </c>
      <c r="B318" s="325" t="s">
        <v>6719</v>
      </c>
      <c r="C318" s="327">
        <v>41083</v>
      </c>
      <c r="D318" s="325" t="s">
        <v>5382</v>
      </c>
      <c r="E318" s="325">
        <v>10</v>
      </c>
      <c r="F318" s="325"/>
      <c r="G318" s="325"/>
      <c r="H318" s="328" t="s">
        <v>6272</v>
      </c>
      <c r="I318" s="328" t="s">
        <v>319</v>
      </c>
      <c r="J318" s="327">
        <v>41068</v>
      </c>
      <c r="K318" s="3" t="s">
        <v>60</v>
      </c>
      <c r="L318" s="326">
        <v>700</v>
      </c>
      <c r="M318" s="325">
        <v>316</v>
      </c>
      <c r="N318" s="3">
        <v>41094</v>
      </c>
      <c r="O318" s="356">
        <f t="shared" si="8"/>
        <v>1</v>
      </c>
      <c r="P318" s="416"/>
      <c r="T318" s="5"/>
      <c r="U318" s="5"/>
      <c r="V318" s="5"/>
      <c r="W318" s="5"/>
      <c r="X318" s="5"/>
      <c r="Y318" s="5"/>
      <c r="Z318" s="5"/>
      <c r="AA318" s="5"/>
      <c r="AB318" s="5" t="str">
        <f t="shared" si="9"/>
        <v>Mare Nostrum10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</row>
    <row r="319" spans="1:70" s="4" customFormat="1" ht="13.15" hidden="1" customHeight="1">
      <c r="A319" s="325">
        <v>318</v>
      </c>
      <c r="B319" s="325" t="s">
        <v>6718</v>
      </c>
      <c r="C319" s="327">
        <v>41083</v>
      </c>
      <c r="D319" s="325" t="s">
        <v>3931</v>
      </c>
      <c r="E319" s="325" t="s">
        <v>85</v>
      </c>
      <c r="F319" s="325"/>
      <c r="G319" s="325"/>
      <c r="H319" s="328" t="s">
        <v>6080</v>
      </c>
      <c r="I319" s="328" t="s">
        <v>77</v>
      </c>
      <c r="J319" s="327">
        <v>41083</v>
      </c>
      <c r="K319" s="3" t="s">
        <v>60</v>
      </c>
      <c r="L319" s="326">
        <v>700</v>
      </c>
      <c r="M319" s="325">
        <v>317</v>
      </c>
      <c r="N319" s="3">
        <v>41094</v>
      </c>
      <c r="O319" s="356">
        <f t="shared" si="8"/>
        <v>1</v>
      </c>
      <c r="P319" s="416"/>
      <c r="T319" s="5"/>
      <c r="U319" s="5"/>
      <c r="V319" s="5"/>
      <c r="W319" s="5"/>
      <c r="X319" s="5"/>
      <c r="Y319" s="5"/>
      <c r="Z319" s="5"/>
      <c r="AA319" s="5"/>
      <c r="AB319" s="5" t="str">
        <f t="shared" si="9"/>
        <v>Trident Star007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</row>
    <row r="320" spans="1:70" s="4" customFormat="1" ht="13.15" hidden="1" customHeight="1">
      <c r="A320" s="325">
        <v>319</v>
      </c>
      <c r="B320" s="325" t="s">
        <v>6717</v>
      </c>
      <c r="C320" s="327">
        <v>41083</v>
      </c>
      <c r="D320" s="325" t="s">
        <v>404</v>
      </c>
      <c r="E320" s="325" t="s">
        <v>249</v>
      </c>
      <c r="F320" s="325" t="s">
        <v>6516</v>
      </c>
      <c r="G320" s="325"/>
      <c r="H320" s="328" t="s">
        <v>342</v>
      </c>
      <c r="I320" s="328" t="s">
        <v>67</v>
      </c>
      <c r="J320" s="327">
        <v>41074</v>
      </c>
      <c r="K320" s="3" t="s">
        <v>60</v>
      </c>
      <c r="L320" s="326">
        <v>700</v>
      </c>
      <c r="M320" s="325">
        <v>318</v>
      </c>
      <c r="N320" s="389">
        <v>41120</v>
      </c>
      <c r="O320" s="356">
        <f t="shared" si="8"/>
        <v>1</v>
      </c>
      <c r="P320" s="416"/>
      <c r="T320" s="5"/>
      <c r="U320" s="5"/>
      <c r="V320" s="5"/>
      <c r="W320" s="5"/>
      <c r="X320" s="5"/>
      <c r="Y320" s="5"/>
      <c r="Z320" s="5"/>
      <c r="AA320" s="5"/>
      <c r="AB320" s="5" t="str">
        <f t="shared" si="9"/>
        <v>Kyeema Spirit104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</row>
    <row r="321" spans="1:70" s="4" customFormat="1" ht="13.15" hidden="1" customHeight="1">
      <c r="A321" s="325">
        <v>320</v>
      </c>
      <c r="B321" s="325" t="s">
        <v>6716</v>
      </c>
      <c r="C321" s="327">
        <v>41083</v>
      </c>
      <c r="D321" s="325" t="s">
        <v>80</v>
      </c>
      <c r="E321" s="325" t="s">
        <v>50</v>
      </c>
      <c r="F321" s="325" t="s">
        <v>6516</v>
      </c>
      <c r="G321" s="325"/>
      <c r="H321" s="328" t="s">
        <v>6307</v>
      </c>
      <c r="I321" s="328" t="s">
        <v>6715</v>
      </c>
      <c r="J321" s="327">
        <v>41070</v>
      </c>
      <c r="K321" s="3" t="s">
        <v>60</v>
      </c>
      <c r="L321" s="326">
        <v>700</v>
      </c>
      <c r="M321" s="325">
        <v>319</v>
      </c>
      <c r="N321" s="389">
        <v>41120</v>
      </c>
      <c r="O321" s="356">
        <f t="shared" si="8"/>
        <v>1</v>
      </c>
      <c r="P321" s="416"/>
      <c r="T321" s="5"/>
      <c r="U321" s="5"/>
      <c r="V321" s="5"/>
      <c r="W321" s="5"/>
      <c r="X321" s="5"/>
      <c r="Y321" s="5"/>
      <c r="Z321" s="5"/>
      <c r="AA321" s="5"/>
      <c r="AB321" s="5" t="str">
        <f t="shared" si="9"/>
        <v>Helga Spirit32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</row>
    <row r="322" spans="1:70" s="4" customFormat="1" ht="13.15" hidden="1" customHeight="1">
      <c r="A322" s="325">
        <v>321</v>
      </c>
      <c r="B322" s="325" t="s">
        <v>6714</v>
      </c>
      <c r="C322" s="327">
        <v>41093</v>
      </c>
      <c r="D322" s="325" t="s">
        <v>3681</v>
      </c>
      <c r="E322" s="325"/>
      <c r="F322" s="325"/>
      <c r="G322" s="325"/>
      <c r="H322" s="328" t="s">
        <v>6562</v>
      </c>
      <c r="I322" s="328"/>
      <c r="J322" s="327"/>
      <c r="K322" s="3" t="s">
        <v>3598</v>
      </c>
      <c r="L322" s="326">
        <v>13473.52</v>
      </c>
      <c r="M322" s="325">
        <v>321</v>
      </c>
      <c r="N322" s="3">
        <v>41120</v>
      </c>
      <c r="O322" s="356">
        <f t="shared" ref="O322:O385" si="10">IF(TRIM(N322)="",0,1)</f>
        <v>1</v>
      </c>
      <c r="P322" s="416"/>
      <c r="T322" s="5"/>
      <c r="U322" s="5"/>
      <c r="V322" s="5"/>
      <c r="W322" s="5"/>
      <c r="X322" s="5"/>
      <c r="Y322" s="5"/>
      <c r="Z322" s="5"/>
      <c r="AA322" s="5"/>
      <c r="AB322" s="5" t="str">
        <f t="shared" ref="AB322:AB385" si="11">IF(TRIM(A322)="","",CONCATENATE(TRIM(D322),TRIM(E322)))</f>
        <v>NS5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</row>
    <row r="323" spans="1:70" s="4" customFormat="1" ht="13.15" hidden="1" customHeight="1">
      <c r="A323" s="325">
        <v>322</v>
      </c>
      <c r="B323" s="325" t="s">
        <v>6713</v>
      </c>
      <c r="C323" s="327">
        <v>41093</v>
      </c>
      <c r="D323" s="325" t="s">
        <v>3681</v>
      </c>
      <c r="E323" s="325"/>
      <c r="F323" s="325"/>
      <c r="G323" s="325"/>
      <c r="H323" s="328" t="s">
        <v>6562</v>
      </c>
      <c r="I323" s="328"/>
      <c r="J323" s="327"/>
      <c r="K323" s="3" t="s">
        <v>3595</v>
      </c>
      <c r="L323" s="326">
        <v>231.53393907001603</v>
      </c>
      <c r="M323" s="325">
        <v>321</v>
      </c>
      <c r="N323" s="3">
        <v>41120</v>
      </c>
      <c r="O323" s="356">
        <f t="shared" si="10"/>
        <v>1</v>
      </c>
      <c r="P323" s="416"/>
      <c r="T323" s="5"/>
      <c r="U323" s="5"/>
      <c r="V323" s="5"/>
      <c r="W323" s="5"/>
      <c r="X323" s="5"/>
      <c r="Y323" s="5"/>
      <c r="Z323" s="5"/>
      <c r="AA323" s="5"/>
      <c r="AB323" s="5" t="str">
        <f t="shared" si="11"/>
        <v>NS5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</row>
    <row r="324" spans="1:70" s="4" customFormat="1" ht="13.15" hidden="1" customHeight="1">
      <c r="A324" s="325">
        <v>323</v>
      </c>
      <c r="B324" s="325" t="s">
        <v>6712</v>
      </c>
      <c r="C324" s="327">
        <v>41108</v>
      </c>
      <c r="D324" s="325" t="s">
        <v>398</v>
      </c>
      <c r="E324" s="329" t="s">
        <v>57</v>
      </c>
      <c r="F324" s="325" t="s">
        <v>28</v>
      </c>
      <c r="G324" s="325"/>
      <c r="H324" s="328" t="s">
        <v>6711</v>
      </c>
      <c r="I324" s="328" t="s">
        <v>6710</v>
      </c>
      <c r="J324" s="327">
        <v>41073</v>
      </c>
      <c r="K324" s="3" t="s">
        <v>28</v>
      </c>
      <c r="L324" s="326">
        <v>1200</v>
      </c>
      <c r="M324" s="404">
        <v>322</v>
      </c>
      <c r="N324" s="417">
        <v>41138</v>
      </c>
      <c r="O324" s="356">
        <f t="shared" si="10"/>
        <v>1</v>
      </c>
      <c r="P324" s="416"/>
      <c r="T324" s="5"/>
      <c r="U324" s="5"/>
      <c r="V324" s="5"/>
      <c r="W324" s="5"/>
      <c r="X324" s="5"/>
      <c r="Y324" s="5"/>
      <c r="Z324" s="5"/>
      <c r="AA324" s="5"/>
      <c r="AB324" s="5" t="str">
        <f t="shared" si="11"/>
        <v>Cape Egmont18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</row>
    <row r="325" spans="1:70" s="4" customFormat="1" ht="13.15" hidden="1" customHeight="1">
      <c r="A325" s="325">
        <v>324</v>
      </c>
      <c r="B325" s="325" t="s">
        <v>6709</v>
      </c>
      <c r="C325" s="327">
        <v>41108</v>
      </c>
      <c r="D325" s="325" t="s">
        <v>6708</v>
      </c>
      <c r="E325" s="329" t="s">
        <v>285</v>
      </c>
      <c r="F325" s="325" t="s">
        <v>28</v>
      </c>
      <c r="G325" s="325"/>
      <c r="H325" s="328" t="s">
        <v>30</v>
      </c>
      <c r="I325" s="328" t="s">
        <v>77</v>
      </c>
      <c r="J325" s="327">
        <v>41085</v>
      </c>
      <c r="K325" s="3" t="s">
        <v>28</v>
      </c>
      <c r="L325" s="326">
        <v>1200</v>
      </c>
      <c r="M325" s="404">
        <v>323</v>
      </c>
      <c r="N325" s="417">
        <v>41138</v>
      </c>
      <c r="O325" s="356">
        <f t="shared" si="10"/>
        <v>1</v>
      </c>
      <c r="P325" s="416"/>
      <c r="T325" s="5"/>
      <c r="U325" s="5"/>
      <c r="V325" s="5"/>
      <c r="W325" s="5"/>
      <c r="X325" s="5"/>
      <c r="Y325" s="5"/>
      <c r="Z325" s="5"/>
      <c r="AA325" s="5"/>
      <c r="AB325" s="5" t="str">
        <f t="shared" si="11"/>
        <v>Baltic Galaxy4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</row>
    <row r="326" spans="1:70" s="4" customFormat="1" ht="13.15" hidden="1" customHeight="1">
      <c r="A326" s="325">
        <v>325</v>
      </c>
      <c r="B326" s="325" t="s">
        <v>6707</v>
      </c>
      <c r="C326" s="327">
        <v>41108</v>
      </c>
      <c r="D326" s="325" t="s">
        <v>6706</v>
      </c>
      <c r="E326" s="329" t="s">
        <v>414</v>
      </c>
      <c r="F326" s="325" t="s">
        <v>28</v>
      </c>
      <c r="G326" s="325"/>
      <c r="H326" s="328" t="s">
        <v>30</v>
      </c>
      <c r="I326" s="328" t="s">
        <v>6705</v>
      </c>
      <c r="J326" s="327">
        <v>41073</v>
      </c>
      <c r="K326" s="3" t="s">
        <v>28</v>
      </c>
      <c r="L326" s="326">
        <v>1200</v>
      </c>
      <c r="M326" s="325">
        <v>324</v>
      </c>
      <c r="N326" s="417">
        <v>41120</v>
      </c>
      <c r="O326" s="356">
        <f t="shared" si="10"/>
        <v>1</v>
      </c>
      <c r="P326" s="416"/>
      <c r="T326" s="5"/>
      <c r="U326" s="5"/>
      <c r="V326" s="5"/>
      <c r="W326" s="5"/>
      <c r="X326" s="5"/>
      <c r="Y326" s="5"/>
      <c r="Z326" s="5"/>
      <c r="AA326" s="5"/>
      <c r="AB326" s="5" t="str">
        <f t="shared" si="11"/>
        <v>MT Caspian Galaxy5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</row>
    <row r="327" spans="1:70" s="4" customFormat="1" ht="13.15" hidden="1" customHeight="1">
      <c r="A327" s="325">
        <v>326</v>
      </c>
      <c r="B327" s="325" t="s">
        <v>6704</v>
      </c>
      <c r="C327" s="327">
        <v>41113</v>
      </c>
      <c r="D327" s="325" t="s">
        <v>4696</v>
      </c>
      <c r="E327" s="325" t="s">
        <v>6703</v>
      </c>
      <c r="F327" s="325" t="s">
        <v>403</v>
      </c>
      <c r="G327" s="325"/>
      <c r="H327" s="328" t="s">
        <v>4842</v>
      </c>
      <c r="I327" s="328" t="s">
        <v>24</v>
      </c>
      <c r="J327" s="327">
        <v>41075</v>
      </c>
      <c r="K327" s="3" t="s">
        <v>97</v>
      </c>
      <c r="L327" s="326">
        <v>900</v>
      </c>
      <c r="M327" s="325">
        <v>325</v>
      </c>
      <c r="N327" s="417">
        <v>41149</v>
      </c>
      <c r="O327" s="356">
        <f t="shared" si="10"/>
        <v>1</v>
      </c>
      <c r="P327" s="416"/>
      <c r="T327" s="5"/>
      <c r="U327" s="5"/>
      <c r="V327" s="5"/>
      <c r="W327" s="5"/>
      <c r="X327" s="5"/>
      <c r="Y327" s="5"/>
      <c r="Z327" s="5"/>
      <c r="AA327" s="5"/>
      <c r="AB327" s="5" t="str">
        <f t="shared" si="11"/>
        <v>Torm Sara31219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</row>
    <row r="328" spans="1:70" s="4" customFormat="1" ht="13.9" hidden="1" customHeight="1">
      <c r="A328" s="325">
        <v>327</v>
      </c>
      <c r="B328" s="325" t="s">
        <v>6702</v>
      </c>
      <c r="C328" s="327">
        <v>41113</v>
      </c>
      <c r="D328" s="325" t="s">
        <v>3778</v>
      </c>
      <c r="E328" s="325" t="s">
        <v>6701</v>
      </c>
      <c r="F328" s="325"/>
      <c r="G328" s="325"/>
      <c r="H328" s="328" t="s">
        <v>6697</v>
      </c>
      <c r="I328" s="328" t="s">
        <v>6700</v>
      </c>
      <c r="J328" s="327">
        <v>41057</v>
      </c>
      <c r="K328" s="3" t="s">
        <v>97</v>
      </c>
      <c r="L328" s="326">
        <v>900</v>
      </c>
      <c r="M328" s="325">
        <v>326</v>
      </c>
      <c r="N328" s="415">
        <v>41870</v>
      </c>
      <c r="O328" s="356">
        <f t="shared" si="10"/>
        <v>1</v>
      </c>
      <c r="P328" s="416"/>
      <c r="T328" s="5"/>
      <c r="U328" s="5"/>
      <c r="V328" s="5"/>
      <c r="W328" s="5"/>
      <c r="X328" s="5"/>
      <c r="Y328" s="5"/>
      <c r="Z328" s="5"/>
      <c r="AA328" s="5"/>
      <c r="AB328" s="5" t="str">
        <f t="shared" si="11"/>
        <v>Torm Fox31278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</row>
    <row r="329" spans="1:70" s="4" customFormat="1" ht="13.9" hidden="1" customHeight="1">
      <c r="A329" s="325">
        <v>328</v>
      </c>
      <c r="B329" s="325" t="s">
        <v>6699</v>
      </c>
      <c r="C329" s="327">
        <v>41113</v>
      </c>
      <c r="D329" s="325" t="s">
        <v>3778</v>
      </c>
      <c r="E329" s="325" t="s">
        <v>6698</v>
      </c>
      <c r="F329" s="325"/>
      <c r="G329" s="325"/>
      <c r="H329" s="328" t="s">
        <v>6697</v>
      </c>
      <c r="I329" s="328" t="s">
        <v>6696</v>
      </c>
      <c r="J329" s="327">
        <v>41069</v>
      </c>
      <c r="K329" s="3" t="s">
        <v>97</v>
      </c>
      <c r="L329" s="326">
        <v>900</v>
      </c>
      <c r="M329" s="325">
        <v>327</v>
      </c>
      <c r="N329" s="415">
        <v>41855</v>
      </c>
      <c r="O329" s="356">
        <f t="shared" si="10"/>
        <v>1</v>
      </c>
      <c r="P329" s="19"/>
      <c r="Q329"/>
      <c r="R329"/>
      <c r="T329" s="5"/>
      <c r="U329" s="5"/>
      <c r="V329" s="5"/>
      <c r="W329" s="5"/>
      <c r="X329" s="5"/>
      <c r="Y329" s="5"/>
      <c r="Z329" s="5"/>
      <c r="AA329" s="5"/>
      <c r="AB329" s="5" t="str">
        <f t="shared" si="11"/>
        <v>Torm Fox31337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</row>
    <row r="330" spans="1:70" s="4" customFormat="1" ht="13.9" hidden="1" customHeight="1">
      <c r="A330" s="325">
        <v>329</v>
      </c>
      <c r="B330" s="325" t="s">
        <v>6695</v>
      </c>
      <c r="C330" s="327">
        <v>41113</v>
      </c>
      <c r="D330" s="325" t="s">
        <v>4839</v>
      </c>
      <c r="E330" s="325" t="s">
        <v>6694</v>
      </c>
      <c r="F330" s="325"/>
      <c r="G330" s="325"/>
      <c r="H330" s="328" t="s">
        <v>6693</v>
      </c>
      <c r="I330" s="328" t="s">
        <v>150</v>
      </c>
      <c r="J330" s="327">
        <v>41094</v>
      </c>
      <c r="K330" s="3" t="s">
        <v>97</v>
      </c>
      <c r="L330" s="326">
        <v>900</v>
      </c>
      <c r="M330" s="325">
        <v>328</v>
      </c>
      <c r="N330" s="414">
        <v>41855</v>
      </c>
      <c r="O330" s="356">
        <f t="shared" si="10"/>
        <v>1</v>
      </c>
      <c r="P330" s="19"/>
      <c r="Q330"/>
      <c r="R330"/>
      <c r="T330" s="5"/>
      <c r="U330" s="5"/>
      <c r="V330" s="5"/>
      <c r="W330" s="5"/>
      <c r="X330" s="5"/>
      <c r="Y330" s="5"/>
      <c r="Z330" s="5"/>
      <c r="AA330" s="5"/>
      <c r="AB330" s="5" t="str">
        <f t="shared" si="11"/>
        <v>Torm Signe31351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</row>
    <row r="331" spans="1:70" ht="13.9" hidden="1" customHeight="1">
      <c r="A331" s="325">
        <v>330</v>
      </c>
      <c r="B331" s="325" t="s">
        <v>6692</v>
      </c>
      <c r="C331" s="327">
        <v>41113</v>
      </c>
      <c r="D331" s="325" t="s">
        <v>3778</v>
      </c>
      <c r="E331" s="325" t="s">
        <v>6691</v>
      </c>
      <c r="F331" s="325"/>
      <c r="G331" s="325"/>
      <c r="H331" s="328" t="s">
        <v>6358</v>
      </c>
      <c r="I331" s="328" t="s">
        <v>419</v>
      </c>
      <c r="J331" s="327">
        <v>41086</v>
      </c>
      <c r="K331" s="3" t="s">
        <v>97</v>
      </c>
      <c r="L331" s="326">
        <v>900</v>
      </c>
      <c r="M331" s="325">
        <v>329</v>
      </c>
      <c r="N331" s="414">
        <v>41855</v>
      </c>
      <c r="O331" s="356">
        <f t="shared" si="10"/>
        <v>1</v>
      </c>
      <c r="P331" s="19"/>
      <c r="AB331" s="5" t="str">
        <f t="shared" si="11"/>
        <v>Torm Fox31377</v>
      </c>
    </row>
    <row r="332" spans="1:70" ht="13.9" hidden="1" customHeight="1">
      <c r="A332" s="325">
        <v>331</v>
      </c>
      <c r="B332" s="325" t="s">
        <v>6690</v>
      </c>
      <c r="C332" s="327">
        <v>41113</v>
      </c>
      <c r="D332" s="325" t="s">
        <v>6689</v>
      </c>
      <c r="E332" s="325" t="s">
        <v>6688</v>
      </c>
      <c r="F332" s="325"/>
      <c r="G332" s="325"/>
      <c r="H332" s="328" t="s">
        <v>6358</v>
      </c>
      <c r="I332" s="328" t="s">
        <v>6687</v>
      </c>
      <c r="J332" s="327">
        <v>41086</v>
      </c>
      <c r="K332" s="3" t="s">
        <v>97</v>
      </c>
      <c r="L332" s="326">
        <v>900</v>
      </c>
      <c r="M332" s="325">
        <v>330</v>
      </c>
      <c r="N332" s="414">
        <v>41855</v>
      </c>
      <c r="O332" s="356">
        <f t="shared" si="10"/>
        <v>1</v>
      </c>
      <c r="P332" s="19"/>
      <c r="AB332" s="5" t="str">
        <f t="shared" si="11"/>
        <v>Torm Tevere31370</v>
      </c>
    </row>
    <row r="333" spans="1:70" ht="13.9" hidden="1" customHeight="1">
      <c r="A333" s="325">
        <v>332</v>
      </c>
      <c r="B333" s="325" t="s">
        <v>6686</v>
      </c>
      <c r="C333" s="327">
        <v>41113</v>
      </c>
      <c r="D333" s="325" t="s">
        <v>6685</v>
      </c>
      <c r="E333" s="325" t="s">
        <v>6684</v>
      </c>
      <c r="F333" s="325"/>
      <c r="G333" s="325"/>
      <c r="H333" s="328" t="s">
        <v>6683</v>
      </c>
      <c r="I333" s="328" t="s">
        <v>420</v>
      </c>
      <c r="J333" s="327">
        <v>41086</v>
      </c>
      <c r="K333" s="3" t="s">
        <v>97</v>
      </c>
      <c r="L333" s="326">
        <v>900</v>
      </c>
      <c r="M333" s="325">
        <v>331</v>
      </c>
      <c r="N333" s="414">
        <v>41855</v>
      </c>
      <c r="O333" s="356">
        <f t="shared" si="10"/>
        <v>1</v>
      </c>
      <c r="P333" s="19"/>
      <c r="AB333" s="5" t="str">
        <f t="shared" si="11"/>
        <v>Torm Trinity31362</v>
      </c>
    </row>
    <row r="334" spans="1:70" ht="13.9" hidden="1" customHeight="1">
      <c r="A334" s="325">
        <v>333</v>
      </c>
      <c r="B334" s="325" t="s">
        <v>6682</v>
      </c>
      <c r="C334" s="327">
        <v>41117</v>
      </c>
      <c r="D334" s="325" t="s">
        <v>6681</v>
      </c>
      <c r="E334" s="325" t="s">
        <v>83</v>
      </c>
      <c r="F334" s="325"/>
      <c r="G334" s="325"/>
      <c r="H334" s="328" t="s">
        <v>6640</v>
      </c>
      <c r="I334" s="328" t="s">
        <v>20</v>
      </c>
      <c r="J334" s="327">
        <v>41090</v>
      </c>
      <c r="K334" s="3" t="s">
        <v>60</v>
      </c>
      <c r="L334" s="326">
        <v>700</v>
      </c>
      <c r="M334" s="325">
        <v>332</v>
      </c>
      <c r="N334" s="399">
        <v>41177</v>
      </c>
      <c r="O334" s="356">
        <f t="shared" si="10"/>
        <v>1</v>
      </c>
      <c r="P334" s="19"/>
      <c r="AB334" s="5" t="str">
        <f t="shared" si="11"/>
        <v>Rich Queen001</v>
      </c>
    </row>
    <row r="335" spans="1:70" ht="13.9" hidden="1" customHeight="1">
      <c r="A335" s="325">
        <v>334</v>
      </c>
      <c r="B335" s="325" t="s">
        <v>6680</v>
      </c>
      <c r="C335" s="327">
        <v>41117</v>
      </c>
      <c r="D335" s="325" t="s">
        <v>6266</v>
      </c>
      <c r="E335" s="325" t="s">
        <v>417</v>
      </c>
      <c r="F335" s="325"/>
      <c r="G335" s="325"/>
      <c r="H335" s="328" t="s">
        <v>6272</v>
      </c>
      <c r="I335" s="328" t="s">
        <v>6679</v>
      </c>
      <c r="J335" s="327">
        <v>41112</v>
      </c>
      <c r="K335" s="3" t="s">
        <v>60</v>
      </c>
      <c r="L335" s="326">
        <v>700</v>
      </c>
      <c r="M335" s="325">
        <v>333</v>
      </c>
      <c r="N335" s="399">
        <v>41177</v>
      </c>
      <c r="O335" s="356">
        <f t="shared" si="10"/>
        <v>1</v>
      </c>
      <c r="P335" s="19"/>
      <c r="AB335" s="5" t="str">
        <f t="shared" si="11"/>
        <v>Orkney Spirit327</v>
      </c>
    </row>
    <row r="336" spans="1:70" ht="13.9" hidden="1" customHeight="1">
      <c r="A336" s="325">
        <v>335</v>
      </c>
      <c r="B336" s="325" t="s">
        <v>6678</v>
      </c>
      <c r="C336" s="327">
        <v>41117</v>
      </c>
      <c r="D336" s="325" t="s">
        <v>5382</v>
      </c>
      <c r="E336" s="325" t="s">
        <v>129</v>
      </c>
      <c r="F336" s="325"/>
      <c r="G336" s="325"/>
      <c r="H336" s="328" t="s">
        <v>6272</v>
      </c>
      <c r="I336" s="328" t="s">
        <v>6677</v>
      </c>
      <c r="J336" s="327">
        <v>41094</v>
      </c>
      <c r="K336" s="3" t="s">
        <v>60</v>
      </c>
      <c r="L336" s="326">
        <v>700</v>
      </c>
      <c r="M336" s="325">
        <v>334</v>
      </c>
      <c r="N336" s="399">
        <v>41177</v>
      </c>
      <c r="O336" s="356">
        <f t="shared" si="10"/>
        <v>1</v>
      </c>
      <c r="P336" s="19"/>
      <c r="AB336" s="5" t="str">
        <f t="shared" si="11"/>
        <v>Mare Nostrum11</v>
      </c>
    </row>
    <row r="337" spans="1:28" customFormat="1" ht="13.9" hidden="1" customHeight="1">
      <c r="A337" s="325">
        <v>336</v>
      </c>
      <c r="B337" s="325" t="s">
        <v>6676</v>
      </c>
      <c r="C337" s="327">
        <v>41117</v>
      </c>
      <c r="D337" s="325" t="s">
        <v>6280</v>
      </c>
      <c r="E337" s="325" t="s">
        <v>422</v>
      </c>
      <c r="F337" s="325"/>
      <c r="G337" s="325"/>
      <c r="H337" s="328" t="s">
        <v>6675</v>
      </c>
      <c r="I337" s="328" t="s">
        <v>6674</v>
      </c>
      <c r="J337" s="327">
        <v>41103</v>
      </c>
      <c r="K337" s="3" t="s">
        <v>60</v>
      </c>
      <c r="L337" s="326">
        <v>700</v>
      </c>
      <c r="M337" s="325">
        <v>335</v>
      </c>
      <c r="N337" s="399">
        <v>41177</v>
      </c>
      <c r="O337" s="356">
        <f t="shared" si="10"/>
        <v>1</v>
      </c>
      <c r="P337" s="19"/>
      <c r="T337" s="146"/>
      <c r="U337" s="146"/>
      <c r="V337" s="146"/>
      <c r="W337" s="146"/>
      <c r="X337" s="146"/>
      <c r="Y337" s="146"/>
      <c r="Z337" s="146"/>
      <c r="AA337" s="146"/>
      <c r="AB337" s="5" t="str">
        <f t="shared" si="11"/>
        <v>Nassau Spirit71</v>
      </c>
    </row>
    <row r="338" spans="1:28" customFormat="1" ht="13.9" hidden="1" customHeight="1">
      <c r="A338" s="325">
        <v>337</v>
      </c>
      <c r="B338" s="325" t="s">
        <v>6673</v>
      </c>
      <c r="C338" s="327">
        <v>41117</v>
      </c>
      <c r="D338" s="325" t="s">
        <v>6125</v>
      </c>
      <c r="E338" s="325" t="s">
        <v>5954</v>
      </c>
      <c r="F338" s="325"/>
      <c r="G338" s="325"/>
      <c r="H338" s="328" t="s">
        <v>5836</v>
      </c>
      <c r="I338" s="328" t="s">
        <v>90</v>
      </c>
      <c r="J338" s="327">
        <v>41086</v>
      </c>
      <c r="K338" s="3" t="s">
        <v>60</v>
      </c>
      <c r="L338" s="326">
        <v>700</v>
      </c>
      <c r="M338" s="325">
        <v>336</v>
      </c>
      <c r="N338" s="399">
        <v>41177</v>
      </c>
      <c r="O338" s="356">
        <f t="shared" si="10"/>
        <v>1</v>
      </c>
      <c r="P338" s="19"/>
      <c r="T338" s="146"/>
      <c r="U338" s="146"/>
      <c r="V338" s="146"/>
      <c r="W338" s="146"/>
      <c r="X338" s="146"/>
      <c r="Y338" s="146"/>
      <c r="Z338" s="146"/>
      <c r="AA338" s="146"/>
      <c r="AB338" s="5" t="str">
        <f t="shared" si="11"/>
        <v>Valdarno014</v>
      </c>
    </row>
    <row r="339" spans="1:28" customFormat="1" ht="13.9" hidden="1" customHeight="1">
      <c r="A339" s="325">
        <v>338</v>
      </c>
      <c r="B339" s="325" t="s">
        <v>6672</v>
      </c>
      <c r="C339" s="327">
        <v>41117</v>
      </c>
      <c r="D339" s="325" t="s">
        <v>6428</v>
      </c>
      <c r="E339" s="325" t="s">
        <v>184</v>
      </c>
      <c r="F339" s="325"/>
      <c r="G339" s="325"/>
      <c r="H339" s="328" t="s">
        <v>63</v>
      </c>
      <c r="I339" s="328" t="s">
        <v>78</v>
      </c>
      <c r="J339" s="327">
        <v>41097</v>
      </c>
      <c r="K339" s="3" t="s">
        <v>60</v>
      </c>
      <c r="L339" s="326">
        <v>700</v>
      </c>
      <c r="M339" s="325">
        <v>337</v>
      </c>
      <c r="N339" s="399">
        <v>41177</v>
      </c>
      <c r="O339" s="356">
        <f t="shared" si="10"/>
        <v>1</v>
      </c>
      <c r="P339" s="19"/>
      <c r="T339" s="146"/>
      <c r="U339" s="146"/>
      <c r="V339" s="146"/>
      <c r="W339" s="146"/>
      <c r="X339" s="146"/>
      <c r="Y339" s="146"/>
      <c r="Z339" s="146"/>
      <c r="AA339" s="146"/>
      <c r="AB339" s="5" t="str">
        <f t="shared" si="11"/>
        <v>Erik spirit66</v>
      </c>
    </row>
    <row r="340" spans="1:28" customFormat="1" ht="13.9" hidden="1" customHeight="1">
      <c r="A340" s="325">
        <v>339</v>
      </c>
      <c r="B340" s="325" t="s">
        <v>6671</v>
      </c>
      <c r="C340" s="327">
        <v>41117</v>
      </c>
      <c r="D340" s="325" t="s">
        <v>4512</v>
      </c>
      <c r="E340" s="325" t="s">
        <v>423</v>
      </c>
      <c r="F340" s="325"/>
      <c r="G340" s="325"/>
      <c r="H340" s="328" t="s">
        <v>400</v>
      </c>
      <c r="I340" s="328" t="s">
        <v>6670</v>
      </c>
      <c r="J340" s="327">
        <v>41084</v>
      </c>
      <c r="K340" s="3" t="s">
        <v>60</v>
      </c>
      <c r="L340" s="326">
        <v>700</v>
      </c>
      <c r="M340" s="325">
        <v>338</v>
      </c>
      <c r="N340" s="399">
        <v>41177</v>
      </c>
      <c r="O340" s="356">
        <f t="shared" si="10"/>
        <v>1</v>
      </c>
      <c r="P340" s="19"/>
      <c r="T340" s="146"/>
      <c r="U340" s="146"/>
      <c r="V340" s="146"/>
      <c r="W340" s="146"/>
      <c r="X340" s="146"/>
      <c r="Y340" s="146"/>
      <c r="Z340" s="146"/>
      <c r="AA340" s="146"/>
      <c r="AB340" s="5" t="str">
        <f t="shared" si="11"/>
        <v>Mare Aegeum02</v>
      </c>
    </row>
    <row r="341" spans="1:28" customFormat="1" ht="13.9" hidden="1" customHeight="1">
      <c r="A341" s="325">
        <v>340</v>
      </c>
      <c r="B341" s="325" t="s">
        <v>6669</v>
      </c>
      <c r="C341" s="327">
        <v>41117</v>
      </c>
      <c r="D341" s="325" t="s">
        <v>6668</v>
      </c>
      <c r="E341" s="325" t="s">
        <v>163</v>
      </c>
      <c r="F341" s="325"/>
      <c r="G341" s="325"/>
      <c r="H341" s="328" t="s">
        <v>4803</v>
      </c>
      <c r="I341" s="328" t="s">
        <v>345</v>
      </c>
      <c r="J341" s="327">
        <v>41090</v>
      </c>
      <c r="K341" s="3" t="s">
        <v>60</v>
      </c>
      <c r="L341" s="326">
        <v>700</v>
      </c>
      <c r="M341" s="325">
        <v>339</v>
      </c>
      <c r="N341" s="399">
        <v>41177</v>
      </c>
      <c r="O341" s="356">
        <f t="shared" si="10"/>
        <v>1</v>
      </c>
      <c r="P341" s="19"/>
      <c r="T341" s="146"/>
      <c r="U341" s="146"/>
      <c r="V341" s="146"/>
      <c r="W341" s="146"/>
      <c r="X341" s="146"/>
      <c r="Y341" s="146"/>
      <c r="Z341" s="146"/>
      <c r="AA341" s="146"/>
      <c r="AB341" s="5" t="str">
        <f t="shared" si="11"/>
        <v>MT SPT Conqueror20</v>
      </c>
    </row>
    <row r="342" spans="1:28" customFormat="1" ht="13.9" hidden="1" customHeight="1">
      <c r="A342" s="325">
        <v>341</v>
      </c>
      <c r="B342" s="325" t="s">
        <v>6667</v>
      </c>
      <c r="C342" s="327">
        <v>41117</v>
      </c>
      <c r="D342" s="325" t="s">
        <v>4651</v>
      </c>
      <c r="E342" s="325" t="s">
        <v>117</v>
      </c>
      <c r="F342" s="325"/>
      <c r="G342" s="325"/>
      <c r="H342" s="328" t="s">
        <v>4969</v>
      </c>
      <c r="I342" s="328" t="s">
        <v>77</v>
      </c>
      <c r="J342" s="327">
        <v>41097</v>
      </c>
      <c r="K342" s="3" t="s">
        <v>60</v>
      </c>
      <c r="L342" s="326">
        <v>700</v>
      </c>
      <c r="M342" s="325">
        <v>340</v>
      </c>
      <c r="N342" s="399">
        <v>41177</v>
      </c>
      <c r="O342" s="356">
        <f t="shared" si="10"/>
        <v>1</v>
      </c>
      <c r="P342" s="19"/>
      <c r="T342" s="146"/>
      <c r="U342" s="146"/>
      <c r="V342" s="146"/>
      <c r="W342" s="146"/>
      <c r="X342" s="146"/>
      <c r="Y342" s="146"/>
      <c r="Z342" s="146"/>
      <c r="AA342" s="146"/>
      <c r="AB342" s="5" t="str">
        <f t="shared" si="11"/>
        <v>ACS Brave2</v>
      </c>
    </row>
    <row r="343" spans="1:28" customFormat="1" ht="13.9" hidden="1" customHeight="1">
      <c r="A343" s="325">
        <v>342</v>
      </c>
      <c r="B343" s="325" t="s">
        <v>6666</v>
      </c>
      <c r="C343" s="327">
        <v>41122</v>
      </c>
      <c r="D343" s="325"/>
      <c r="E343" s="325"/>
      <c r="F343" s="325"/>
      <c r="G343" s="325"/>
      <c r="H343" s="328" t="s">
        <v>6562</v>
      </c>
      <c r="I343" s="328"/>
      <c r="J343" s="327"/>
      <c r="K343" s="3" t="s">
        <v>3598</v>
      </c>
      <c r="L343" s="326">
        <v>7370.88</v>
      </c>
      <c r="M343" s="325">
        <v>341</v>
      </c>
      <c r="N343" s="399">
        <v>41152</v>
      </c>
      <c r="O343" s="356">
        <f t="shared" si="10"/>
        <v>1</v>
      </c>
      <c r="P343" s="19"/>
      <c r="T343" s="146"/>
      <c r="U343" s="146"/>
      <c r="V343" s="146"/>
      <c r="W343" s="146"/>
      <c r="X343" s="146"/>
      <c r="Y343" s="146"/>
      <c r="Z343" s="146"/>
      <c r="AA343" s="146"/>
      <c r="AB343" s="5" t="str">
        <f t="shared" si="11"/>
        <v/>
      </c>
    </row>
    <row r="344" spans="1:28" customFormat="1" ht="13.9" hidden="1" customHeight="1">
      <c r="A344" s="325">
        <v>343</v>
      </c>
      <c r="B344" s="325" t="s">
        <v>6665</v>
      </c>
      <c r="C344" s="327">
        <v>41122</v>
      </c>
      <c r="D344" s="325"/>
      <c r="E344" s="325"/>
      <c r="F344" s="325"/>
      <c r="G344" s="325"/>
      <c r="H344" s="328" t="s">
        <v>6562</v>
      </c>
      <c r="I344" s="328"/>
      <c r="J344" s="327"/>
      <c r="K344" s="3" t="s">
        <v>3595</v>
      </c>
      <c r="L344" s="326">
        <v>750.31548584820621</v>
      </c>
      <c r="M344" s="325">
        <v>342</v>
      </c>
      <c r="N344" s="399">
        <v>41152</v>
      </c>
      <c r="O344" s="356">
        <f t="shared" si="10"/>
        <v>1</v>
      </c>
      <c r="P344" s="19"/>
      <c r="T344" s="146"/>
      <c r="U344" s="146"/>
      <c r="V344" s="146"/>
      <c r="W344" s="146"/>
      <c r="X344" s="146"/>
      <c r="Y344" s="146"/>
      <c r="Z344" s="146"/>
      <c r="AA344" s="146"/>
      <c r="AB344" s="5" t="str">
        <f t="shared" si="11"/>
        <v/>
      </c>
    </row>
    <row r="345" spans="1:28" customFormat="1" ht="13.15" hidden="1" customHeight="1">
      <c r="A345" s="325">
        <v>344</v>
      </c>
      <c r="B345" s="325" t="s">
        <v>6664</v>
      </c>
      <c r="C345" s="327">
        <v>41138</v>
      </c>
      <c r="D345" s="325" t="s">
        <v>6663</v>
      </c>
      <c r="E345" s="325" t="s">
        <v>124</v>
      </c>
      <c r="F345" s="325"/>
      <c r="G345" s="325"/>
      <c r="H345" s="325" t="s">
        <v>342</v>
      </c>
      <c r="I345" s="325" t="s">
        <v>62</v>
      </c>
      <c r="J345" s="325">
        <v>41107</v>
      </c>
      <c r="K345" s="325" t="s">
        <v>60</v>
      </c>
      <c r="L345" s="413">
        <v>700</v>
      </c>
      <c r="M345" s="325">
        <v>343</v>
      </c>
      <c r="N345" s="406">
        <v>41162</v>
      </c>
      <c r="O345" s="356">
        <f t="shared" si="10"/>
        <v>1</v>
      </c>
      <c r="P345" s="19"/>
      <c r="T345" s="146"/>
      <c r="U345" s="146"/>
      <c r="V345" s="146"/>
      <c r="W345" s="146"/>
      <c r="X345" s="146"/>
      <c r="Y345" s="146"/>
      <c r="Z345" s="146"/>
      <c r="AA345" s="146"/>
      <c r="AB345" s="5" t="str">
        <f t="shared" si="11"/>
        <v>Valpiave19</v>
      </c>
    </row>
    <row r="346" spans="1:28" customFormat="1" ht="13.9" hidden="1" customHeight="1">
      <c r="A346" s="325">
        <v>345</v>
      </c>
      <c r="B346" s="325" t="s">
        <v>6662</v>
      </c>
      <c r="C346" s="327">
        <v>41138</v>
      </c>
      <c r="D346" s="325" t="s">
        <v>5659</v>
      </c>
      <c r="E346" s="325" t="s">
        <v>6625</v>
      </c>
      <c r="F346" s="325"/>
      <c r="G346" s="325"/>
      <c r="H346" s="328" t="s">
        <v>6415</v>
      </c>
      <c r="I346" s="328" t="s">
        <v>55</v>
      </c>
      <c r="J346" s="327">
        <v>41090</v>
      </c>
      <c r="K346" s="3" t="s">
        <v>60</v>
      </c>
      <c r="L346" s="326">
        <v>700</v>
      </c>
      <c r="M346" s="325">
        <v>344</v>
      </c>
      <c r="N346" s="406">
        <v>41162</v>
      </c>
      <c r="O346" s="356">
        <f t="shared" si="10"/>
        <v>1</v>
      </c>
      <c r="P346" s="19"/>
      <c r="T346" s="146"/>
      <c r="U346" s="146"/>
      <c r="V346" s="146"/>
      <c r="W346" s="146"/>
      <c r="X346" s="146"/>
      <c r="Y346" s="146"/>
      <c r="Z346" s="146"/>
      <c r="AA346" s="146"/>
      <c r="AB346" s="5" t="str">
        <f t="shared" si="11"/>
        <v>Americas Spirit251</v>
      </c>
    </row>
    <row r="347" spans="1:28" customFormat="1" ht="13.9" hidden="1" customHeight="1">
      <c r="A347" s="325">
        <v>346</v>
      </c>
      <c r="B347" s="408" t="s">
        <v>6661</v>
      </c>
      <c r="C347" s="327">
        <v>41138</v>
      </c>
      <c r="D347" s="408" t="s">
        <v>80</v>
      </c>
      <c r="E347" s="408" t="s">
        <v>245</v>
      </c>
      <c r="F347" s="408"/>
      <c r="G347" s="408"/>
      <c r="H347" s="412" t="s">
        <v>3904</v>
      </c>
      <c r="I347" s="412" t="s">
        <v>431</v>
      </c>
      <c r="J347" s="411">
        <v>41099</v>
      </c>
      <c r="K347" s="410" t="s">
        <v>60</v>
      </c>
      <c r="L347" s="409">
        <v>700</v>
      </c>
      <c r="M347" s="408">
        <v>345</v>
      </c>
      <c r="N347" s="407">
        <v>41162</v>
      </c>
      <c r="O347" s="356">
        <f t="shared" si="10"/>
        <v>1</v>
      </c>
      <c r="P347" s="19"/>
      <c r="T347" s="146"/>
      <c r="U347" s="146"/>
      <c r="V347" s="146"/>
      <c r="W347" s="146"/>
      <c r="X347" s="146"/>
      <c r="Y347" s="146"/>
      <c r="Z347" s="146"/>
      <c r="AA347" s="146"/>
      <c r="AB347" s="5" t="str">
        <f t="shared" si="11"/>
        <v>Helga Spirit34</v>
      </c>
    </row>
    <row r="348" spans="1:28" customFormat="1" ht="13.9" hidden="1" customHeight="1">
      <c r="A348" s="325">
        <v>347</v>
      </c>
      <c r="B348" s="325" t="s">
        <v>6660</v>
      </c>
      <c r="C348" s="327">
        <v>41138</v>
      </c>
      <c r="D348" s="325" t="s">
        <v>3617</v>
      </c>
      <c r="E348" s="325" t="s">
        <v>6659</v>
      </c>
      <c r="F348" s="325"/>
      <c r="G348" s="325"/>
      <c r="H348" s="328" t="s">
        <v>4773</v>
      </c>
      <c r="I348" s="328" t="s">
        <v>55</v>
      </c>
      <c r="J348" s="327">
        <v>41134</v>
      </c>
      <c r="K348" s="3" t="s">
        <v>60</v>
      </c>
      <c r="L348" s="326">
        <v>700</v>
      </c>
      <c r="M348" s="404">
        <v>346</v>
      </c>
      <c r="N348" s="406">
        <v>41162</v>
      </c>
      <c r="O348" s="356">
        <f t="shared" si="10"/>
        <v>1</v>
      </c>
      <c r="P348" s="19"/>
      <c r="T348" s="146"/>
      <c r="U348" s="146"/>
      <c r="V348" s="146"/>
      <c r="W348" s="146"/>
      <c r="X348" s="146"/>
      <c r="Y348" s="146"/>
      <c r="Z348" s="146"/>
      <c r="AA348" s="146"/>
      <c r="AB348" s="5" t="str">
        <f t="shared" si="11"/>
        <v>Constitution Spirit248</v>
      </c>
    </row>
    <row r="349" spans="1:28" customFormat="1" ht="13.9" hidden="1" customHeight="1">
      <c r="A349" s="325">
        <v>348</v>
      </c>
      <c r="B349" s="325" t="s">
        <v>6658</v>
      </c>
      <c r="C349" s="327">
        <v>41138</v>
      </c>
      <c r="D349" s="325" t="s">
        <v>6652</v>
      </c>
      <c r="E349" s="325" t="s">
        <v>406</v>
      </c>
      <c r="F349" s="325" t="s">
        <v>16</v>
      </c>
      <c r="G349" s="325"/>
      <c r="H349" s="328" t="s">
        <v>3679</v>
      </c>
      <c r="I349" s="328" t="s">
        <v>6657</v>
      </c>
      <c r="J349" s="327">
        <v>41071</v>
      </c>
      <c r="K349" s="3" t="s">
        <v>16</v>
      </c>
      <c r="L349" s="326">
        <v>700</v>
      </c>
      <c r="M349" s="404">
        <v>347</v>
      </c>
      <c r="N349" s="405">
        <v>41152</v>
      </c>
      <c r="O349" s="356">
        <f t="shared" si="10"/>
        <v>1</v>
      </c>
      <c r="P349" s="19"/>
      <c r="T349" s="146"/>
      <c r="U349" s="146"/>
      <c r="V349" s="146"/>
      <c r="W349" s="146"/>
      <c r="X349" s="146"/>
      <c r="Y349" s="146"/>
      <c r="Z349" s="146"/>
      <c r="AA349" s="146"/>
      <c r="AB349" s="5" t="str">
        <f t="shared" si="11"/>
        <v>Cape Brindsi03</v>
      </c>
    </row>
    <row r="350" spans="1:28" customFormat="1" ht="13.9" hidden="1" customHeight="1">
      <c r="A350" s="325">
        <v>349</v>
      </c>
      <c r="B350" s="325" t="s">
        <v>6656</v>
      </c>
      <c r="C350" s="327">
        <v>41138</v>
      </c>
      <c r="D350" s="325" t="s">
        <v>415</v>
      </c>
      <c r="E350" s="325" t="s">
        <v>6655</v>
      </c>
      <c r="F350" s="325" t="s">
        <v>16</v>
      </c>
      <c r="G350" s="325"/>
      <c r="H350" s="328" t="s">
        <v>3631</v>
      </c>
      <c r="I350" s="328" t="s">
        <v>5356</v>
      </c>
      <c r="J350" s="327">
        <v>41116</v>
      </c>
      <c r="K350" s="3" t="s">
        <v>16</v>
      </c>
      <c r="L350" s="326">
        <v>700</v>
      </c>
      <c r="M350" s="404">
        <v>348</v>
      </c>
      <c r="N350" s="401">
        <v>41152</v>
      </c>
      <c r="O350" s="356">
        <f t="shared" si="10"/>
        <v>1</v>
      </c>
      <c r="P350" s="19"/>
      <c r="T350" s="146"/>
      <c r="U350" s="146"/>
      <c r="V350" s="146"/>
      <c r="W350" s="146"/>
      <c r="X350" s="146"/>
      <c r="Y350" s="146"/>
      <c r="Z350" s="146"/>
      <c r="AA350" s="146"/>
      <c r="AB350" s="5" t="str">
        <f t="shared" si="11"/>
        <v>Iskmati Spirit201206</v>
      </c>
    </row>
    <row r="351" spans="1:28" customFormat="1" ht="13.9" hidden="1" customHeight="1">
      <c r="A351" s="325">
        <v>350</v>
      </c>
      <c r="B351" s="325" t="s">
        <v>6654</v>
      </c>
      <c r="C351" s="327">
        <v>41138</v>
      </c>
      <c r="D351" s="325" t="s">
        <v>425</v>
      </c>
      <c r="E351" s="325" t="s">
        <v>426</v>
      </c>
      <c r="F351" s="325" t="s">
        <v>16</v>
      </c>
      <c r="G351" s="325"/>
      <c r="H351" s="328" t="s">
        <v>3679</v>
      </c>
      <c r="I351" s="328" t="s">
        <v>6568</v>
      </c>
      <c r="J351" s="327">
        <v>41109</v>
      </c>
      <c r="K351" s="3" t="s">
        <v>16</v>
      </c>
      <c r="L351" s="326">
        <v>700</v>
      </c>
      <c r="M351" s="325">
        <v>349</v>
      </c>
      <c r="N351" s="324">
        <v>41152</v>
      </c>
      <c r="O351" s="356">
        <f t="shared" si="10"/>
        <v>1</v>
      </c>
      <c r="P351" s="19"/>
      <c r="T351" s="146"/>
      <c r="U351" s="146"/>
      <c r="V351" s="146"/>
      <c r="W351" s="146"/>
      <c r="X351" s="146"/>
      <c r="Y351" s="146"/>
      <c r="Z351" s="146"/>
      <c r="AA351" s="146"/>
      <c r="AB351" s="5" t="str">
        <f t="shared" si="11"/>
        <v>Cape Bastia06</v>
      </c>
    </row>
    <row r="352" spans="1:28" customFormat="1" ht="13.9" hidden="1" customHeight="1">
      <c r="A352" s="325">
        <v>351</v>
      </c>
      <c r="B352" s="325" t="s">
        <v>6653</v>
      </c>
      <c r="C352" s="327">
        <v>41138</v>
      </c>
      <c r="D352" s="325" t="s">
        <v>6652</v>
      </c>
      <c r="E352" s="325" t="s">
        <v>346</v>
      </c>
      <c r="F352" s="325" t="s">
        <v>16</v>
      </c>
      <c r="G352" s="325"/>
      <c r="H352" s="328" t="s">
        <v>3679</v>
      </c>
      <c r="I352" s="328" t="s">
        <v>20</v>
      </c>
      <c r="J352" s="327">
        <v>41128</v>
      </c>
      <c r="K352" s="3" t="s">
        <v>16</v>
      </c>
      <c r="L352" s="326">
        <v>700</v>
      </c>
      <c r="M352" s="325">
        <v>350</v>
      </c>
      <c r="N352" s="401">
        <v>41152</v>
      </c>
      <c r="O352" s="356">
        <f t="shared" si="10"/>
        <v>1</v>
      </c>
      <c r="P352" s="19"/>
      <c r="T352" s="146"/>
      <c r="U352" s="146"/>
      <c r="V352" s="146"/>
      <c r="W352" s="146"/>
      <c r="X352" s="146"/>
      <c r="Y352" s="146"/>
      <c r="Z352" s="146"/>
      <c r="AA352" s="146"/>
      <c r="AB352" s="5" t="str">
        <f t="shared" si="11"/>
        <v>Cape Brindsi04</v>
      </c>
    </row>
    <row r="353" spans="1:28" customFormat="1" ht="13.9" hidden="1" customHeight="1">
      <c r="A353" s="325">
        <v>352</v>
      </c>
      <c r="B353" s="325" t="s">
        <v>6651</v>
      </c>
      <c r="C353" s="327">
        <v>41141</v>
      </c>
      <c r="D353" s="325" t="s">
        <v>440</v>
      </c>
      <c r="E353" s="325" t="s">
        <v>426</v>
      </c>
      <c r="F353" s="325" t="s">
        <v>16</v>
      </c>
      <c r="G353" s="325"/>
      <c r="H353" s="328" t="s">
        <v>6210</v>
      </c>
      <c r="I353" s="328" t="s">
        <v>6650</v>
      </c>
      <c r="J353" s="327">
        <v>41130</v>
      </c>
      <c r="K353" s="3" t="s">
        <v>16</v>
      </c>
      <c r="L353" s="326">
        <v>700</v>
      </c>
      <c r="M353" s="325">
        <v>351</v>
      </c>
      <c r="N353" s="324">
        <v>41152</v>
      </c>
      <c r="O353" s="356">
        <f t="shared" si="10"/>
        <v>1</v>
      </c>
      <c r="P353" s="19"/>
      <c r="T353" s="146"/>
      <c r="U353" s="146"/>
      <c r="V353" s="146"/>
      <c r="W353" s="146"/>
      <c r="X353" s="146"/>
      <c r="Y353" s="146"/>
      <c r="Z353" s="146"/>
      <c r="AA353" s="146"/>
      <c r="AB353" s="5" t="str">
        <f t="shared" si="11"/>
        <v>Tianlong Spirit06</v>
      </c>
    </row>
    <row r="354" spans="1:28" customFormat="1" ht="13.9" hidden="1" customHeight="1">
      <c r="A354" s="325">
        <v>353</v>
      </c>
      <c r="B354" s="325" t="s">
        <v>6649</v>
      </c>
      <c r="C354" s="327">
        <v>41143</v>
      </c>
      <c r="D354" s="325" t="s">
        <v>6648</v>
      </c>
      <c r="E354" s="325" t="s">
        <v>426</v>
      </c>
      <c r="F354" s="325"/>
      <c r="G354" s="325"/>
      <c r="H354" s="328" t="s">
        <v>266</v>
      </c>
      <c r="I354" s="328" t="s">
        <v>55</v>
      </c>
      <c r="J354" s="327">
        <v>41105</v>
      </c>
      <c r="K354" s="3" t="s">
        <v>290</v>
      </c>
      <c r="L354" s="326">
        <v>1400</v>
      </c>
      <c r="M354" s="325">
        <v>352</v>
      </c>
      <c r="N354" s="401">
        <v>41236</v>
      </c>
      <c r="O354" s="356">
        <f t="shared" si="10"/>
        <v>1</v>
      </c>
      <c r="P354" s="19"/>
      <c r="T354" s="146"/>
      <c r="U354" s="146"/>
      <c r="V354" s="146"/>
      <c r="W354" s="146"/>
      <c r="X354" s="146"/>
      <c r="Y354" s="146"/>
      <c r="Z354" s="146"/>
      <c r="AA354" s="146"/>
      <c r="AB354" s="5" t="str">
        <f t="shared" si="11"/>
        <v>Ice blade06</v>
      </c>
    </row>
    <row r="355" spans="1:28" customFormat="1" ht="13.9" hidden="1" customHeight="1">
      <c r="A355" s="325">
        <v>354</v>
      </c>
      <c r="B355" s="325" t="s">
        <v>6647</v>
      </c>
      <c r="C355" s="327">
        <v>41145</v>
      </c>
      <c r="D355" s="325" t="s">
        <v>6646</v>
      </c>
      <c r="E355" s="325"/>
      <c r="F355" s="325"/>
      <c r="G355" s="325"/>
      <c r="H355" s="328" t="s">
        <v>6562</v>
      </c>
      <c r="I355" s="328"/>
      <c r="J355" s="327"/>
      <c r="K355" s="3" t="s">
        <v>3598</v>
      </c>
      <c r="L355" s="326">
        <v>8000</v>
      </c>
      <c r="M355" s="325">
        <v>353</v>
      </c>
      <c r="N355" s="399">
        <v>41186</v>
      </c>
      <c r="O355" s="356">
        <f t="shared" si="10"/>
        <v>1</v>
      </c>
      <c r="P355" s="19" t="s">
        <v>6645</v>
      </c>
      <c r="T355" s="146"/>
      <c r="U355" s="146"/>
      <c r="V355" s="146"/>
      <c r="W355" s="146"/>
      <c r="X355" s="146"/>
      <c r="Y355" s="146"/>
      <c r="Z355" s="146"/>
      <c r="AA355" s="146"/>
      <c r="AB355" s="5" t="str">
        <f t="shared" si="11"/>
        <v>NS 5 - Bonus</v>
      </c>
    </row>
    <row r="356" spans="1:28" customFormat="1" ht="13.9" hidden="1" customHeight="1">
      <c r="A356" s="325">
        <v>355</v>
      </c>
      <c r="B356" s="325" t="s">
        <v>6644</v>
      </c>
      <c r="C356" s="327">
        <v>41146</v>
      </c>
      <c r="D356" s="325" t="s">
        <v>3629</v>
      </c>
      <c r="E356" s="325" t="s">
        <v>146</v>
      </c>
      <c r="F356" s="325"/>
      <c r="G356" s="325"/>
      <c r="H356" s="328" t="s">
        <v>400</v>
      </c>
      <c r="I356" s="328" t="s">
        <v>269</v>
      </c>
      <c r="J356" s="327">
        <v>41114</v>
      </c>
      <c r="K356" s="3" t="s">
        <v>60</v>
      </c>
      <c r="L356" s="326">
        <v>700</v>
      </c>
      <c r="M356" s="325">
        <v>354</v>
      </c>
      <c r="N356" s="399">
        <v>41177</v>
      </c>
      <c r="O356" s="356">
        <f t="shared" si="10"/>
        <v>1</v>
      </c>
      <c r="P356" s="19"/>
      <c r="T356" s="146"/>
      <c r="U356" s="146"/>
      <c r="V356" s="146"/>
      <c r="W356" s="146"/>
      <c r="X356" s="146"/>
      <c r="Y356" s="146"/>
      <c r="Z356" s="146"/>
      <c r="AA356" s="146"/>
      <c r="AB356" s="5" t="str">
        <f t="shared" si="11"/>
        <v>TH Sound40</v>
      </c>
    </row>
    <row r="357" spans="1:28" customFormat="1" ht="13.9" hidden="1" customHeight="1">
      <c r="A357" s="325">
        <v>356</v>
      </c>
      <c r="B357" s="325" t="s">
        <v>6643</v>
      </c>
      <c r="C357" s="327">
        <v>41146</v>
      </c>
      <c r="D357" s="325" t="s">
        <v>6642</v>
      </c>
      <c r="E357" s="325" t="s">
        <v>4612</v>
      </c>
      <c r="F357" s="325"/>
      <c r="G357" s="325"/>
      <c r="H357" s="328" t="s">
        <v>5836</v>
      </c>
      <c r="I357" s="328" t="s">
        <v>5590</v>
      </c>
      <c r="J357" s="327">
        <v>41100</v>
      </c>
      <c r="K357" s="3" t="s">
        <v>60</v>
      </c>
      <c r="L357" s="326">
        <v>700</v>
      </c>
      <c r="M357" s="325">
        <v>355</v>
      </c>
      <c r="N357" s="399">
        <v>41177</v>
      </c>
      <c r="O357" s="356">
        <f t="shared" si="10"/>
        <v>1</v>
      </c>
      <c r="P357" s="19"/>
      <c r="T357" s="146"/>
      <c r="U357" s="146"/>
      <c r="V357" s="146"/>
      <c r="W357" s="146"/>
      <c r="X357" s="146"/>
      <c r="Y357" s="146"/>
      <c r="Z357" s="146"/>
      <c r="AA357" s="146"/>
      <c r="AB357" s="5" t="str">
        <f t="shared" si="11"/>
        <v>Esther spirit81</v>
      </c>
    </row>
    <row r="358" spans="1:28" customFormat="1" ht="13.9" hidden="1" customHeight="1">
      <c r="A358" s="325">
        <v>357</v>
      </c>
      <c r="B358" s="325" t="s">
        <v>6641</v>
      </c>
      <c r="C358" s="327">
        <v>41146</v>
      </c>
      <c r="D358" s="325" t="s">
        <v>65</v>
      </c>
      <c r="E358" s="325" t="s">
        <v>202</v>
      </c>
      <c r="F358" s="325"/>
      <c r="G358" s="325"/>
      <c r="H358" s="328" t="s">
        <v>6640</v>
      </c>
      <c r="I358" s="328" t="s">
        <v>20</v>
      </c>
      <c r="J358" s="327">
        <v>41125</v>
      </c>
      <c r="K358" s="3" t="s">
        <v>60</v>
      </c>
      <c r="L358" s="326">
        <v>700</v>
      </c>
      <c r="M358" s="325">
        <v>356</v>
      </c>
      <c r="N358" s="399">
        <v>41177</v>
      </c>
      <c r="O358" s="356">
        <f t="shared" si="10"/>
        <v>1</v>
      </c>
      <c r="P358" s="19"/>
      <c r="T358" s="146"/>
      <c r="U358" s="146"/>
      <c r="V358" s="146"/>
      <c r="W358" s="146"/>
      <c r="X358" s="146"/>
      <c r="Y358" s="146"/>
      <c r="Z358" s="146"/>
      <c r="AA358" s="146"/>
      <c r="AB358" s="5" t="str">
        <f t="shared" si="11"/>
        <v>Everest Spirit80</v>
      </c>
    </row>
    <row r="359" spans="1:28" customFormat="1" ht="13.9" hidden="1" customHeight="1">
      <c r="A359" s="325">
        <v>358</v>
      </c>
      <c r="B359" s="325" t="s">
        <v>6639</v>
      </c>
      <c r="C359" s="327">
        <v>41146</v>
      </c>
      <c r="D359" s="325" t="s">
        <v>4959</v>
      </c>
      <c r="E359" s="325" t="s">
        <v>247</v>
      </c>
      <c r="F359" s="325"/>
      <c r="G359" s="325"/>
      <c r="H359" s="328" t="s">
        <v>6638</v>
      </c>
      <c r="I359" s="328" t="s">
        <v>6637</v>
      </c>
      <c r="J359" s="327">
        <v>41120</v>
      </c>
      <c r="K359" s="3" t="s">
        <v>60</v>
      </c>
      <c r="L359" s="326">
        <v>700</v>
      </c>
      <c r="M359" s="325">
        <v>357</v>
      </c>
      <c r="N359" s="399">
        <v>41177</v>
      </c>
      <c r="O359" s="356">
        <f t="shared" si="10"/>
        <v>1</v>
      </c>
      <c r="P359" s="19"/>
      <c r="T359" s="146"/>
      <c r="U359" s="146"/>
      <c r="V359" s="146"/>
      <c r="W359" s="146"/>
      <c r="X359" s="146"/>
      <c r="Y359" s="146"/>
      <c r="Z359" s="146"/>
      <c r="AA359" s="146"/>
      <c r="AB359" s="5" t="str">
        <f t="shared" si="11"/>
        <v>Mare Italicum37</v>
      </c>
    </row>
    <row r="360" spans="1:28" customFormat="1" ht="13.9" hidden="1" customHeight="1">
      <c r="A360" s="325">
        <v>359</v>
      </c>
      <c r="B360" s="325" t="s">
        <v>6636</v>
      </c>
      <c r="C360" s="327">
        <v>41146</v>
      </c>
      <c r="D360" s="325" t="s">
        <v>6528</v>
      </c>
      <c r="E360" s="325" t="s">
        <v>6625</v>
      </c>
      <c r="F360" s="325"/>
      <c r="G360" s="325"/>
      <c r="H360" s="328" t="s">
        <v>6135</v>
      </c>
      <c r="I360" s="328" t="s">
        <v>6635</v>
      </c>
      <c r="J360" s="327">
        <v>41105</v>
      </c>
      <c r="K360" s="3" t="s">
        <v>60</v>
      </c>
      <c r="L360" s="326">
        <v>700</v>
      </c>
      <c r="M360" s="325">
        <v>358</v>
      </c>
      <c r="N360" s="399">
        <v>41177</v>
      </c>
      <c r="O360" s="356">
        <f t="shared" si="10"/>
        <v>1</v>
      </c>
      <c r="P360" s="19"/>
      <c r="T360" s="146"/>
      <c r="U360" s="146"/>
      <c r="V360" s="146"/>
      <c r="W360" s="146"/>
      <c r="X360" s="146"/>
      <c r="Y360" s="146"/>
      <c r="Z360" s="146"/>
      <c r="AA360" s="146"/>
      <c r="AB360" s="5" t="str">
        <f t="shared" si="11"/>
        <v>Torben spirit251</v>
      </c>
    </row>
    <row r="361" spans="1:28" customFormat="1" ht="13.9" hidden="1" customHeight="1">
      <c r="A361" s="325">
        <v>360</v>
      </c>
      <c r="B361" s="325" t="s">
        <v>6634</v>
      </c>
      <c r="C361" s="327">
        <v>41146</v>
      </c>
      <c r="D361" s="325" t="s">
        <v>4967</v>
      </c>
      <c r="E361" s="325" t="s">
        <v>91</v>
      </c>
      <c r="F361" s="325"/>
      <c r="G361" s="325"/>
      <c r="H361" s="328" t="s">
        <v>5836</v>
      </c>
      <c r="I361" s="328" t="s">
        <v>6633</v>
      </c>
      <c r="J361" s="327">
        <v>41123</v>
      </c>
      <c r="K361" s="3" t="s">
        <v>60</v>
      </c>
      <c r="L361" s="326">
        <v>700</v>
      </c>
      <c r="M361" s="325">
        <v>359</v>
      </c>
      <c r="N361" s="399">
        <v>41177</v>
      </c>
      <c r="O361" s="356">
        <f t="shared" si="10"/>
        <v>1</v>
      </c>
      <c r="P361" s="19"/>
      <c r="T361" s="146"/>
      <c r="U361" s="146"/>
      <c r="V361" s="146"/>
      <c r="W361" s="146"/>
      <c r="X361" s="146"/>
      <c r="Y361" s="146"/>
      <c r="Z361" s="146"/>
      <c r="AA361" s="146"/>
      <c r="AB361" s="5" t="str">
        <f t="shared" si="11"/>
        <v>Rich Queen II002</v>
      </c>
    </row>
    <row r="362" spans="1:28" customFormat="1" ht="13.9" hidden="1" customHeight="1">
      <c r="A362" s="325">
        <v>361</v>
      </c>
      <c r="B362" s="325" t="s">
        <v>6632</v>
      </c>
      <c r="C362" s="327">
        <v>41146</v>
      </c>
      <c r="D362" s="325" t="s">
        <v>6256</v>
      </c>
      <c r="E362" s="325" t="s">
        <v>126</v>
      </c>
      <c r="F362" s="325"/>
      <c r="G362" s="325"/>
      <c r="H362" s="328" t="s">
        <v>63</v>
      </c>
      <c r="I362" s="328" t="s">
        <v>71</v>
      </c>
      <c r="J362" s="327">
        <v>41119</v>
      </c>
      <c r="K362" s="3" t="s">
        <v>60</v>
      </c>
      <c r="L362" s="326">
        <v>700</v>
      </c>
      <c r="M362" s="325">
        <v>360</v>
      </c>
      <c r="N362" s="399">
        <v>41177</v>
      </c>
      <c r="O362" s="356">
        <f t="shared" si="10"/>
        <v>1</v>
      </c>
      <c r="P362" s="19"/>
      <c r="T362" s="146"/>
      <c r="U362" s="146"/>
      <c r="V362" s="146"/>
      <c r="W362" s="146"/>
      <c r="X362" s="146"/>
      <c r="Y362" s="146"/>
      <c r="Z362" s="146"/>
      <c r="AA362" s="146"/>
      <c r="AB362" s="5" t="str">
        <f t="shared" si="11"/>
        <v>Sea hope13</v>
      </c>
    </row>
    <row r="363" spans="1:28" customFormat="1" ht="13.9" hidden="1" customHeight="1">
      <c r="A363" s="325">
        <v>362</v>
      </c>
      <c r="B363" s="325" t="s">
        <v>6631</v>
      </c>
      <c r="C363" s="327">
        <v>41146</v>
      </c>
      <c r="D363" s="325" t="s">
        <v>6137</v>
      </c>
      <c r="E363" s="325" t="s">
        <v>129</v>
      </c>
      <c r="F363" s="325"/>
      <c r="G363" s="325"/>
      <c r="H363" s="328" t="s">
        <v>6135</v>
      </c>
      <c r="I363" s="328" t="s">
        <v>435</v>
      </c>
      <c r="J363" s="327">
        <v>41114</v>
      </c>
      <c r="K363" s="3" t="s">
        <v>60</v>
      </c>
      <c r="L363" s="326">
        <v>700</v>
      </c>
      <c r="M363" s="325">
        <v>361</v>
      </c>
      <c r="N363" s="399">
        <v>41177</v>
      </c>
      <c r="O363" s="356">
        <f t="shared" si="10"/>
        <v>1</v>
      </c>
      <c r="P363" s="19"/>
      <c r="T363" s="146"/>
      <c r="U363" s="146"/>
      <c r="V363" s="146"/>
      <c r="W363" s="146"/>
      <c r="X363" s="146"/>
      <c r="Y363" s="146"/>
      <c r="Z363" s="146"/>
      <c r="AA363" s="146"/>
      <c r="AB363" s="5" t="str">
        <f t="shared" si="11"/>
        <v>Star Lady11</v>
      </c>
    </row>
    <row r="364" spans="1:28" customFormat="1" ht="13.9" hidden="1" customHeight="1">
      <c r="A364" s="325">
        <v>363</v>
      </c>
      <c r="B364" s="325" t="s">
        <v>6630</v>
      </c>
      <c r="C364" s="327">
        <v>41146</v>
      </c>
      <c r="D364" s="325" t="s">
        <v>6536</v>
      </c>
      <c r="E364" s="325" t="s">
        <v>95</v>
      </c>
      <c r="F364" s="325"/>
      <c r="G364" s="325"/>
      <c r="H364" s="328" t="s">
        <v>6135</v>
      </c>
      <c r="I364" s="328" t="s">
        <v>351</v>
      </c>
      <c r="J364" s="327">
        <v>41110</v>
      </c>
      <c r="K364" s="3" t="s">
        <v>60</v>
      </c>
      <c r="L364" s="326">
        <v>700</v>
      </c>
      <c r="M364" s="325">
        <v>362</v>
      </c>
      <c r="N364" s="399">
        <v>41177</v>
      </c>
      <c r="O364" s="356">
        <f t="shared" si="10"/>
        <v>1</v>
      </c>
      <c r="P364" s="19"/>
      <c r="T364" s="146"/>
      <c r="U364" s="146"/>
      <c r="V364" s="146"/>
      <c r="W364" s="146"/>
      <c r="X364" s="146"/>
      <c r="Y364" s="146"/>
      <c r="Z364" s="146"/>
      <c r="AA364" s="146"/>
      <c r="AB364" s="5" t="str">
        <f t="shared" si="11"/>
        <v>Smart lady003</v>
      </c>
    </row>
    <row r="365" spans="1:28" customFormat="1" ht="13.9" hidden="1" customHeight="1">
      <c r="A365" s="325">
        <v>364</v>
      </c>
      <c r="B365" s="325" t="s">
        <v>6629</v>
      </c>
      <c r="C365" s="327">
        <v>41146</v>
      </c>
      <c r="D365" s="325" t="s">
        <v>5382</v>
      </c>
      <c r="E365" s="325" t="s">
        <v>41</v>
      </c>
      <c r="F365" s="325"/>
      <c r="G365" s="325"/>
      <c r="H365" s="328" t="s">
        <v>6272</v>
      </c>
      <c r="I365" s="328" t="s">
        <v>337</v>
      </c>
      <c r="J365" s="327">
        <v>41127</v>
      </c>
      <c r="K365" s="3" t="s">
        <v>60</v>
      </c>
      <c r="L365" s="326">
        <v>700</v>
      </c>
      <c r="M365" s="325">
        <v>363</v>
      </c>
      <c r="N365" s="399">
        <v>41177</v>
      </c>
      <c r="O365" s="356">
        <f t="shared" si="10"/>
        <v>1</v>
      </c>
      <c r="P365" s="19"/>
      <c r="T365" s="146"/>
      <c r="U365" s="146"/>
      <c r="V365" s="146"/>
      <c r="W365" s="146"/>
      <c r="X365" s="146"/>
      <c r="Y365" s="146"/>
      <c r="Z365" s="146"/>
      <c r="AA365" s="146"/>
      <c r="AB365" s="5" t="str">
        <f t="shared" si="11"/>
        <v>Mare Nostrum12</v>
      </c>
    </row>
    <row r="366" spans="1:28" customFormat="1" ht="13.9" hidden="1" customHeight="1">
      <c r="A366" s="325">
        <v>365</v>
      </c>
      <c r="B366" s="325" t="s">
        <v>6628</v>
      </c>
      <c r="C366" s="327">
        <v>41146</v>
      </c>
      <c r="D366" s="325" t="s">
        <v>5735</v>
      </c>
      <c r="E366" s="325" t="s">
        <v>95</v>
      </c>
      <c r="F366" s="325"/>
      <c r="G366" s="325"/>
      <c r="H366" s="328" t="s">
        <v>6531</v>
      </c>
      <c r="I366" s="328" t="s">
        <v>20</v>
      </c>
      <c r="J366" s="327">
        <v>41116</v>
      </c>
      <c r="K366" s="3" t="s">
        <v>60</v>
      </c>
      <c r="L366" s="326">
        <v>700</v>
      </c>
      <c r="M366" s="325">
        <v>364</v>
      </c>
      <c r="N366" s="399">
        <v>41177</v>
      </c>
      <c r="O366" s="356">
        <f t="shared" si="10"/>
        <v>1</v>
      </c>
      <c r="P366" s="19"/>
      <c r="T366" s="146"/>
      <c r="U366" s="146"/>
      <c r="V366" s="146"/>
      <c r="W366" s="146"/>
      <c r="X366" s="146"/>
      <c r="Y366" s="146"/>
      <c r="Z366" s="146"/>
      <c r="AA366" s="146"/>
      <c r="AB366" s="5" t="str">
        <f t="shared" si="11"/>
        <v>Nanyang Star003</v>
      </c>
    </row>
    <row r="367" spans="1:28" customFormat="1" ht="13.9" hidden="1" customHeight="1">
      <c r="A367" s="325">
        <v>366</v>
      </c>
      <c r="B367" s="325" t="s">
        <v>6627</v>
      </c>
      <c r="C367" s="327">
        <v>41146</v>
      </c>
      <c r="D367" s="325" t="s">
        <v>3556</v>
      </c>
      <c r="E367" s="325" t="s">
        <v>4806</v>
      </c>
      <c r="F367" s="325"/>
      <c r="G367" s="325"/>
      <c r="H367" s="328" t="s">
        <v>5836</v>
      </c>
      <c r="I367" s="328" t="s">
        <v>137</v>
      </c>
      <c r="J367" s="327">
        <v>41133</v>
      </c>
      <c r="K367" s="3" t="s">
        <v>60</v>
      </c>
      <c r="L367" s="326">
        <v>700</v>
      </c>
      <c r="M367" s="325">
        <v>365</v>
      </c>
      <c r="N367" s="399">
        <v>41177</v>
      </c>
      <c r="O367" s="356">
        <f t="shared" si="10"/>
        <v>1</v>
      </c>
      <c r="P367" s="19"/>
      <c r="T367" s="146"/>
      <c r="U367" s="146"/>
      <c r="V367" s="146"/>
      <c r="W367" s="146"/>
      <c r="X367" s="146"/>
      <c r="Y367" s="146"/>
      <c r="Z367" s="146"/>
      <c r="AA367" s="146"/>
      <c r="AB367" s="5" t="str">
        <f t="shared" si="11"/>
        <v>TH Symphony009</v>
      </c>
    </row>
    <row r="368" spans="1:28" customFormat="1" ht="13.9" hidden="1" customHeight="1">
      <c r="A368" s="325">
        <v>367</v>
      </c>
      <c r="B368" s="325" t="s">
        <v>6626</v>
      </c>
      <c r="C368" s="327">
        <v>41146</v>
      </c>
      <c r="D368" s="325" t="s">
        <v>5599</v>
      </c>
      <c r="E368" s="325" t="s">
        <v>6625</v>
      </c>
      <c r="F368" s="325"/>
      <c r="G368" s="325"/>
      <c r="H368" s="328" t="s">
        <v>63</v>
      </c>
      <c r="I368" s="328" t="s">
        <v>4365</v>
      </c>
      <c r="J368" s="327">
        <v>41138</v>
      </c>
      <c r="K368" s="3" t="s">
        <v>60</v>
      </c>
      <c r="L368" s="326">
        <v>700</v>
      </c>
      <c r="M368" s="325">
        <v>366</v>
      </c>
      <c r="N368" s="399">
        <v>41177</v>
      </c>
      <c r="O368" s="356">
        <f t="shared" si="10"/>
        <v>1</v>
      </c>
      <c r="P368" s="19"/>
      <c r="T368" s="146"/>
      <c r="U368" s="146"/>
      <c r="V368" s="146"/>
      <c r="W368" s="146"/>
      <c r="X368" s="146"/>
      <c r="Y368" s="146"/>
      <c r="Z368" s="146"/>
      <c r="AA368" s="146"/>
      <c r="AB368" s="5" t="str">
        <f t="shared" si="11"/>
        <v>Kiowa Spirit251</v>
      </c>
    </row>
    <row r="369" spans="1:28" customFormat="1" ht="13.9" hidden="1" customHeight="1">
      <c r="A369" s="325">
        <v>368</v>
      </c>
      <c r="B369" s="325" t="s">
        <v>6624</v>
      </c>
      <c r="C369" s="327">
        <v>41149</v>
      </c>
      <c r="D369" s="325" t="s">
        <v>6623</v>
      </c>
      <c r="E369" s="329" t="s">
        <v>174</v>
      </c>
      <c r="F369" s="325" t="s">
        <v>28</v>
      </c>
      <c r="G369" s="325"/>
      <c r="H369" s="328" t="s">
        <v>391</v>
      </c>
      <c r="I369" s="328" t="s">
        <v>48</v>
      </c>
      <c r="J369" s="327">
        <v>41134</v>
      </c>
      <c r="K369" s="3" t="s">
        <v>28</v>
      </c>
      <c r="L369" s="326">
        <v>1200</v>
      </c>
      <c r="M369" s="325">
        <v>367</v>
      </c>
      <c r="N369" s="401">
        <v>41170</v>
      </c>
      <c r="O369" s="356">
        <f t="shared" si="10"/>
        <v>1</v>
      </c>
      <c r="P369" s="19"/>
      <c r="T369" s="146"/>
      <c r="U369" s="146"/>
      <c r="V369" s="146"/>
      <c r="W369" s="146"/>
      <c r="X369" s="146"/>
      <c r="Y369" s="146"/>
      <c r="Z369" s="146"/>
      <c r="AA369" s="146"/>
      <c r="AB369" s="5" t="str">
        <f t="shared" si="11"/>
        <v>MT Karavas21</v>
      </c>
    </row>
    <row r="370" spans="1:28" customFormat="1" ht="13.9" hidden="1" customHeight="1">
      <c r="A370" s="325">
        <v>369</v>
      </c>
      <c r="B370" s="325" t="s">
        <v>6622</v>
      </c>
      <c r="C370" s="327">
        <v>41149</v>
      </c>
      <c r="D370" s="325" t="s">
        <v>396</v>
      </c>
      <c r="E370" s="329" t="s">
        <v>6621</v>
      </c>
      <c r="F370" s="325" t="s">
        <v>28</v>
      </c>
      <c r="G370" s="325"/>
      <c r="H370" s="328" t="s">
        <v>30</v>
      </c>
      <c r="I370" s="328" t="s">
        <v>5883</v>
      </c>
      <c r="J370" s="327">
        <v>41106</v>
      </c>
      <c r="K370" s="3" t="s">
        <v>28</v>
      </c>
      <c r="L370" s="326">
        <v>1200</v>
      </c>
      <c r="M370" s="325">
        <v>368</v>
      </c>
      <c r="N370" s="401">
        <v>41170</v>
      </c>
      <c r="O370" s="356">
        <f t="shared" si="10"/>
        <v>1</v>
      </c>
      <c r="P370" s="19"/>
      <c r="T370" s="146"/>
      <c r="U370" s="146"/>
      <c r="V370" s="146"/>
      <c r="W370" s="146"/>
      <c r="X370" s="146"/>
      <c r="Y370" s="146"/>
      <c r="Z370" s="146"/>
      <c r="AA370" s="146"/>
      <c r="AB370" s="5" t="str">
        <f t="shared" si="11"/>
        <v>Iblea006</v>
      </c>
    </row>
    <row r="371" spans="1:28" customFormat="1" ht="13.9" hidden="1" customHeight="1">
      <c r="A371" s="325">
        <v>370</v>
      </c>
      <c r="B371" s="325" t="s">
        <v>6620</v>
      </c>
      <c r="C371" s="327">
        <v>41151</v>
      </c>
      <c r="D371" s="325" t="s">
        <v>6619</v>
      </c>
      <c r="E371" s="351" t="s">
        <v>213</v>
      </c>
      <c r="F371" s="325" t="s">
        <v>408</v>
      </c>
      <c r="G371" s="325"/>
      <c r="H371" s="328" t="s">
        <v>6617</v>
      </c>
      <c r="I371" s="328" t="s">
        <v>71</v>
      </c>
      <c r="J371" s="327">
        <v>41105</v>
      </c>
      <c r="K371" s="3" t="s">
        <v>97</v>
      </c>
      <c r="L371" s="326">
        <v>900</v>
      </c>
      <c r="M371" s="325">
        <v>369</v>
      </c>
      <c r="N371" s="324">
        <v>41232</v>
      </c>
      <c r="O371" s="356">
        <f t="shared" si="10"/>
        <v>1</v>
      </c>
      <c r="P371" s="19"/>
      <c r="T371" s="146"/>
      <c r="U371" s="146"/>
      <c r="V371" s="146"/>
      <c r="W371" s="146"/>
      <c r="X371" s="146"/>
      <c r="Y371" s="146"/>
      <c r="Z371" s="146"/>
      <c r="AA371" s="146"/>
      <c r="AB371" s="5" t="str">
        <f t="shared" si="11"/>
        <v>Torm Marina69</v>
      </c>
    </row>
    <row r="372" spans="1:28" customFormat="1" ht="13.9" hidden="1" customHeight="1">
      <c r="A372" s="325">
        <v>371</v>
      </c>
      <c r="B372" s="325" t="s">
        <v>6618</v>
      </c>
      <c r="C372" s="327">
        <v>41151</v>
      </c>
      <c r="D372" s="325" t="s">
        <v>6036</v>
      </c>
      <c r="E372" s="351" t="s">
        <v>4212</v>
      </c>
      <c r="F372" s="325" t="s">
        <v>299</v>
      </c>
      <c r="G372" s="325"/>
      <c r="H372" s="328" t="s">
        <v>6617</v>
      </c>
      <c r="I372" s="328" t="s">
        <v>4802</v>
      </c>
      <c r="J372" s="327">
        <v>41118</v>
      </c>
      <c r="K372" s="3" t="s">
        <v>97</v>
      </c>
      <c r="L372" s="326">
        <v>900</v>
      </c>
      <c r="M372" s="325">
        <v>370</v>
      </c>
      <c r="N372" s="401">
        <v>41204</v>
      </c>
      <c r="O372" s="356">
        <f t="shared" si="10"/>
        <v>1</v>
      </c>
      <c r="P372" s="19"/>
      <c r="T372" s="146"/>
      <c r="U372" s="146"/>
      <c r="V372" s="146"/>
      <c r="W372" s="146"/>
      <c r="X372" s="146"/>
      <c r="Y372" s="146"/>
      <c r="Z372" s="146"/>
      <c r="AA372" s="146"/>
      <c r="AB372" s="5" t="str">
        <f t="shared" si="11"/>
        <v>Maersk Producer84</v>
      </c>
    </row>
    <row r="373" spans="1:28" customFormat="1" ht="13.9" hidden="1" customHeight="1">
      <c r="A373" s="325">
        <v>372</v>
      </c>
      <c r="B373" s="325" t="s">
        <v>6616</v>
      </c>
      <c r="C373" s="327">
        <v>41151</v>
      </c>
      <c r="D373" s="325" t="s">
        <v>6615</v>
      </c>
      <c r="E373" s="403" t="s">
        <v>6614</v>
      </c>
      <c r="F373" s="325"/>
      <c r="G373" s="325"/>
      <c r="H373" s="328" t="s">
        <v>6358</v>
      </c>
      <c r="I373" s="328" t="s">
        <v>6613</v>
      </c>
      <c r="J373" s="327">
        <v>41089</v>
      </c>
      <c r="K373" s="3" t="s">
        <v>97</v>
      </c>
      <c r="L373" s="326">
        <v>900</v>
      </c>
      <c r="M373" s="325">
        <v>371</v>
      </c>
      <c r="N373" s="401">
        <v>41204</v>
      </c>
      <c r="O373" s="356">
        <f t="shared" si="10"/>
        <v>1</v>
      </c>
      <c r="P373" s="19"/>
      <c r="T373" s="146"/>
      <c r="U373" s="146"/>
      <c r="V373" s="146"/>
      <c r="W373" s="146"/>
      <c r="X373" s="146"/>
      <c r="Y373" s="146"/>
      <c r="Z373" s="146"/>
      <c r="AA373" s="146"/>
      <c r="AB373" s="5" t="str">
        <f t="shared" si="11"/>
        <v>Torm Neches31391</v>
      </c>
    </row>
    <row r="374" spans="1:28" customFormat="1" ht="13.9" hidden="1" customHeight="1">
      <c r="A374" s="325">
        <v>373</v>
      </c>
      <c r="B374" s="325" t="s">
        <v>6612</v>
      </c>
      <c r="C374" s="327">
        <v>41151</v>
      </c>
      <c r="D374" s="325" t="s">
        <v>6611</v>
      </c>
      <c r="E374" s="351">
        <v>31445</v>
      </c>
      <c r="F374" s="325"/>
      <c r="G374" s="325"/>
      <c r="H374" s="328" t="s">
        <v>6610</v>
      </c>
      <c r="I374" s="328" t="s">
        <v>6609</v>
      </c>
      <c r="J374" s="327">
        <v>41104</v>
      </c>
      <c r="K374" s="3" t="s">
        <v>97</v>
      </c>
      <c r="L374" s="326">
        <v>900</v>
      </c>
      <c r="M374" s="325">
        <v>372</v>
      </c>
      <c r="N374" s="401">
        <v>41191</v>
      </c>
      <c r="O374" s="356">
        <f t="shared" si="10"/>
        <v>1</v>
      </c>
      <c r="P374" s="19"/>
      <c r="T374" s="146"/>
      <c r="U374" s="146"/>
      <c r="V374" s="146"/>
      <c r="W374" s="146"/>
      <c r="X374" s="146"/>
      <c r="Y374" s="146"/>
      <c r="Z374" s="146"/>
      <c r="AA374" s="146"/>
      <c r="AB374" s="5" t="str">
        <f t="shared" si="11"/>
        <v>Torm neches31445</v>
      </c>
    </row>
    <row r="375" spans="1:28" customFormat="1" ht="13.9" hidden="1" customHeight="1">
      <c r="A375" s="325">
        <v>374</v>
      </c>
      <c r="B375" s="325" t="s">
        <v>6608</v>
      </c>
      <c r="C375" s="327">
        <v>41151</v>
      </c>
      <c r="D375" s="325" t="s">
        <v>4839</v>
      </c>
      <c r="E375" s="351">
        <v>31501</v>
      </c>
      <c r="F375" s="325"/>
      <c r="G375" s="325"/>
      <c r="H375" s="328" t="s">
        <v>4142</v>
      </c>
      <c r="I375" s="328" t="s">
        <v>6607</v>
      </c>
      <c r="J375" s="327">
        <v>41137</v>
      </c>
      <c r="K375" s="3" t="s">
        <v>97</v>
      </c>
      <c r="L375" s="326">
        <v>900</v>
      </c>
      <c r="M375" s="325">
        <v>373</v>
      </c>
      <c r="N375" s="401">
        <v>41191</v>
      </c>
      <c r="O375" s="356">
        <f t="shared" si="10"/>
        <v>1</v>
      </c>
      <c r="P375" s="19"/>
      <c r="T375" s="146"/>
      <c r="U375" s="146"/>
      <c r="V375" s="146"/>
      <c r="W375" s="146"/>
      <c r="X375" s="146"/>
      <c r="Y375" s="146"/>
      <c r="Z375" s="146"/>
      <c r="AA375" s="146"/>
      <c r="AB375" s="5" t="str">
        <f t="shared" si="11"/>
        <v>Torm Signe31501</v>
      </c>
    </row>
    <row r="376" spans="1:28" customFormat="1" ht="13.9" hidden="1" customHeight="1">
      <c r="A376" s="325">
        <v>375</v>
      </c>
      <c r="B376" s="325" t="s">
        <v>6606</v>
      </c>
      <c r="C376" s="327">
        <v>41151</v>
      </c>
      <c r="D376" s="325" t="s">
        <v>3778</v>
      </c>
      <c r="E376" s="402" t="s">
        <v>6605</v>
      </c>
      <c r="F376" s="325"/>
      <c r="G376" s="325"/>
      <c r="H376" s="328" t="s">
        <v>6604</v>
      </c>
      <c r="I376" s="328" t="s">
        <v>211</v>
      </c>
      <c r="J376" s="327">
        <v>41134</v>
      </c>
      <c r="K376" s="3" t="s">
        <v>97</v>
      </c>
      <c r="L376" s="326">
        <v>900</v>
      </c>
      <c r="M376" s="325">
        <v>374</v>
      </c>
      <c r="N376" s="401">
        <v>41204</v>
      </c>
      <c r="O376" s="356">
        <f t="shared" si="10"/>
        <v>1</v>
      </c>
      <c r="P376" s="19"/>
      <c r="T376" s="146"/>
      <c r="U376" s="146"/>
      <c r="V376" s="146"/>
      <c r="W376" s="146"/>
      <c r="X376" s="146"/>
      <c r="Y376" s="146"/>
      <c r="Z376" s="146"/>
      <c r="AA376" s="146"/>
      <c r="AB376" s="5" t="str">
        <f t="shared" si="11"/>
        <v>Torm Fox31479</v>
      </c>
    </row>
    <row r="377" spans="1:28" customFormat="1" ht="13.9" hidden="1" customHeight="1">
      <c r="A377" s="325">
        <v>376</v>
      </c>
      <c r="B377" s="325" t="s">
        <v>6603</v>
      </c>
      <c r="C377" s="327">
        <v>41151</v>
      </c>
      <c r="D377" s="325" t="s">
        <v>4010</v>
      </c>
      <c r="E377" s="325">
        <v>31524</v>
      </c>
      <c r="F377" s="325"/>
      <c r="G377" s="325"/>
      <c r="H377" s="328" t="s">
        <v>3690</v>
      </c>
      <c r="I377" s="328" t="s">
        <v>4802</v>
      </c>
      <c r="J377" s="327">
        <v>41131</v>
      </c>
      <c r="K377" s="3" t="s">
        <v>97</v>
      </c>
      <c r="L377" s="326">
        <v>900</v>
      </c>
      <c r="M377" s="325">
        <v>375</v>
      </c>
      <c r="N377" s="401">
        <v>41204</v>
      </c>
      <c r="O377" s="356">
        <f t="shared" si="10"/>
        <v>1</v>
      </c>
      <c r="P377" s="19"/>
      <c r="T377" s="146"/>
      <c r="U377" s="146"/>
      <c r="V377" s="146"/>
      <c r="W377" s="146"/>
      <c r="X377" s="146"/>
      <c r="Y377" s="146"/>
      <c r="Z377" s="146"/>
      <c r="AA377" s="146"/>
      <c r="AB377" s="5" t="str">
        <f t="shared" si="11"/>
        <v>Torm Clara31524</v>
      </c>
    </row>
    <row r="378" spans="1:28" customFormat="1" ht="13.9" hidden="1" customHeight="1">
      <c r="A378" s="325">
        <v>377</v>
      </c>
      <c r="B378" s="325" t="s">
        <v>6602</v>
      </c>
      <c r="C378" s="327">
        <v>41149</v>
      </c>
      <c r="D378" s="325" t="s">
        <v>6601</v>
      </c>
      <c r="E378" s="325"/>
      <c r="F378" s="325"/>
      <c r="G378" s="325"/>
      <c r="H378" s="328" t="s">
        <v>6600</v>
      </c>
      <c r="I378" s="328"/>
      <c r="J378" s="327"/>
      <c r="K378" s="3" t="s">
        <v>60</v>
      </c>
      <c r="L378" s="326">
        <v>3000</v>
      </c>
      <c r="M378" s="325">
        <v>376</v>
      </c>
      <c r="N378" s="399">
        <v>41177</v>
      </c>
      <c r="O378" s="356">
        <f t="shared" si="10"/>
        <v>1</v>
      </c>
      <c r="P378" s="19" t="s">
        <v>6599</v>
      </c>
      <c r="T378" s="146"/>
      <c r="U378" s="146"/>
      <c r="V378" s="146"/>
      <c r="W378" s="146"/>
      <c r="X378" s="146"/>
      <c r="Y378" s="146"/>
      <c r="Z378" s="146"/>
      <c r="AA378" s="146"/>
      <c r="AB378" s="5" t="str">
        <f t="shared" si="11"/>
        <v>Port Cost</v>
      </c>
    </row>
    <row r="379" spans="1:28" customFormat="1" ht="13.9" hidden="1" customHeight="1">
      <c r="A379" s="325">
        <v>378</v>
      </c>
      <c r="B379" s="325" t="s">
        <v>6598</v>
      </c>
      <c r="C379" s="327">
        <v>41151</v>
      </c>
      <c r="D379" s="325" t="s">
        <v>6597</v>
      </c>
      <c r="E379" s="325" t="s">
        <v>6596</v>
      </c>
      <c r="F379" s="325" t="s">
        <v>341</v>
      </c>
      <c r="G379" s="325"/>
      <c r="H379" s="328" t="s">
        <v>6595</v>
      </c>
      <c r="I379" s="328" t="s">
        <v>48</v>
      </c>
      <c r="J379" s="327">
        <v>41066</v>
      </c>
      <c r="K379" s="3" t="s">
        <v>341</v>
      </c>
      <c r="L379" s="326">
        <v>1400</v>
      </c>
      <c r="M379" s="325">
        <v>377</v>
      </c>
      <c r="N379" s="401">
        <v>41248</v>
      </c>
      <c r="O379" s="356">
        <f t="shared" si="10"/>
        <v>1</v>
      </c>
      <c r="P379" s="19" t="s">
        <v>6594</v>
      </c>
      <c r="T379" s="146"/>
      <c r="U379" s="146"/>
      <c r="V379" s="146"/>
      <c r="W379" s="146"/>
      <c r="X379" s="146"/>
      <c r="Y379" s="146"/>
      <c r="Z379" s="146"/>
      <c r="AA379" s="146"/>
      <c r="AB379" s="5" t="str">
        <f t="shared" si="11"/>
        <v>Eagle ColumbusV1208</v>
      </c>
    </row>
    <row r="380" spans="1:28" customFormat="1" ht="13.9" hidden="1" customHeight="1">
      <c r="A380" s="325">
        <v>379</v>
      </c>
      <c r="B380" s="325" t="s">
        <v>6593</v>
      </c>
      <c r="C380" s="327">
        <v>41158</v>
      </c>
      <c r="D380" s="325" t="s">
        <v>3681</v>
      </c>
      <c r="E380" s="325"/>
      <c r="F380" s="325"/>
      <c r="G380" s="325"/>
      <c r="H380" s="328" t="s">
        <v>6562</v>
      </c>
      <c r="I380" s="328"/>
      <c r="J380" s="327"/>
      <c r="K380" s="3" t="s">
        <v>3598</v>
      </c>
      <c r="L380" s="326">
        <v>5331</v>
      </c>
      <c r="M380" s="325">
        <v>378</v>
      </c>
      <c r="N380" s="399">
        <v>41221</v>
      </c>
      <c r="O380" s="356">
        <f t="shared" si="10"/>
        <v>1</v>
      </c>
      <c r="P380" s="19"/>
      <c r="T380" s="146"/>
      <c r="U380" s="146"/>
      <c r="V380" s="146"/>
      <c r="W380" s="146"/>
      <c r="X380" s="146"/>
      <c r="Y380" s="146"/>
      <c r="Z380" s="146"/>
      <c r="AA380" s="146"/>
      <c r="AB380" s="5" t="str">
        <f t="shared" si="11"/>
        <v>NS5</v>
      </c>
    </row>
    <row r="381" spans="1:28" customFormat="1" ht="13.9" hidden="1" customHeight="1">
      <c r="A381" s="325">
        <v>380</v>
      </c>
      <c r="B381" s="325" t="s">
        <v>6592</v>
      </c>
      <c r="C381" s="327">
        <v>41158</v>
      </c>
      <c r="D381" s="325" t="s">
        <v>3681</v>
      </c>
      <c r="E381" s="325"/>
      <c r="F381" s="325"/>
      <c r="G381" s="325"/>
      <c r="H381" s="328" t="s">
        <v>6562</v>
      </c>
      <c r="I381" s="328"/>
      <c r="J381" s="327"/>
      <c r="K381" s="3" t="s">
        <v>3595</v>
      </c>
      <c r="L381" s="326">
        <v>69.924631692418259</v>
      </c>
      <c r="M381" s="325">
        <v>379</v>
      </c>
      <c r="N381" s="399">
        <v>41221</v>
      </c>
      <c r="O381" s="356">
        <f t="shared" si="10"/>
        <v>1</v>
      </c>
      <c r="P381" s="19"/>
      <c r="T381" s="146"/>
      <c r="U381" s="146"/>
      <c r="V381" s="146"/>
      <c r="W381" s="146"/>
      <c r="X381" s="146"/>
      <c r="Y381" s="146"/>
      <c r="Z381" s="146"/>
      <c r="AA381" s="146"/>
      <c r="AB381" s="5" t="str">
        <f t="shared" si="11"/>
        <v>NS5</v>
      </c>
    </row>
    <row r="382" spans="1:28" customFormat="1" ht="13.9" hidden="1" customHeight="1">
      <c r="A382" s="325">
        <v>381</v>
      </c>
      <c r="B382" s="325" t="s">
        <v>6591</v>
      </c>
      <c r="C382" s="327">
        <v>41169</v>
      </c>
      <c r="D382" s="325" t="s">
        <v>5495</v>
      </c>
      <c r="E382" s="325">
        <v>2</v>
      </c>
      <c r="F382" s="325"/>
      <c r="G382" s="325"/>
      <c r="H382" s="328" t="s">
        <v>22</v>
      </c>
      <c r="I382" s="328" t="s">
        <v>51</v>
      </c>
      <c r="J382" s="327">
        <v>41135</v>
      </c>
      <c r="K382" s="3" t="s">
        <v>23</v>
      </c>
      <c r="L382" s="326">
        <v>1200</v>
      </c>
      <c r="M382" s="325">
        <v>380</v>
      </c>
      <c r="N382" s="401">
        <v>41201</v>
      </c>
      <c r="O382" s="356">
        <f t="shared" si="10"/>
        <v>1</v>
      </c>
      <c r="P382" s="19"/>
      <c r="T382" s="146"/>
      <c r="U382" s="146"/>
      <c r="V382" s="146"/>
      <c r="W382" s="146"/>
      <c r="X382" s="146"/>
      <c r="Y382" s="146"/>
      <c r="Z382" s="146"/>
      <c r="AA382" s="146"/>
      <c r="AB382" s="5" t="str">
        <f t="shared" si="11"/>
        <v>Genmar Elektra2</v>
      </c>
    </row>
    <row r="383" spans="1:28" customFormat="1" ht="13.9" hidden="1" customHeight="1">
      <c r="A383" s="325">
        <v>382</v>
      </c>
      <c r="B383" s="325" t="s">
        <v>6590</v>
      </c>
      <c r="C383" s="327">
        <v>41169</v>
      </c>
      <c r="D383" s="325" t="s">
        <v>3877</v>
      </c>
      <c r="E383" s="325" t="s">
        <v>344</v>
      </c>
      <c r="F383" s="325"/>
      <c r="G383" s="325"/>
      <c r="H383" s="328" t="s">
        <v>22</v>
      </c>
      <c r="I383" s="328" t="s">
        <v>24</v>
      </c>
      <c r="J383" s="327">
        <v>41155</v>
      </c>
      <c r="K383" s="3" t="s">
        <v>23</v>
      </c>
      <c r="L383" s="326">
        <v>1200</v>
      </c>
      <c r="M383" s="325">
        <v>381</v>
      </c>
      <c r="N383" s="401">
        <v>41201</v>
      </c>
      <c r="O383" s="356">
        <f t="shared" si="10"/>
        <v>1</v>
      </c>
      <c r="P383" s="19"/>
      <c r="T383" s="146"/>
      <c r="U383" s="146"/>
      <c r="V383" s="146"/>
      <c r="W383" s="146"/>
      <c r="X383" s="146"/>
      <c r="Y383" s="146"/>
      <c r="Z383" s="146"/>
      <c r="AA383" s="146"/>
      <c r="AB383" s="5" t="str">
        <f t="shared" si="11"/>
        <v>Genmar Spartiate05</v>
      </c>
    </row>
    <row r="384" spans="1:28" customFormat="1" ht="13.9" hidden="1" customHeight="1">
      <c r="A384" s="325">
        <v>383</v>
      </c>
      <c r="B384" s="325" t="s">
        <v>6589</v>
      </c>
      <c r="C384" s="327">
        <v>41176</v>
      </c>
      <c r="D384" s="325" t="s">
        <v>6588</v>
      </c>
      <c r="E384" s="325" t="s">
        <v>407</v>
      </c>
      <c r="F384" s="325"/>
      <c r="G384" s="325"/>
      <c r="H384" s="328" t="s">
        <v>6587</v>
      </c>
      <c r="I384" s="328" t="s">
        <v>20</v>
      </c>
      <c r="J384" s="327">
        <v>41085</v>
      </c>
      <c r="K384" s="3" t="s">
        <v>43</v>
      </c>
      <c r="L384" s="326">
        <v>1400</v>
      </c>
      <c r="M384" s="325">
        <v>382</v>
      </c>
      <c r="N384" s="399">
        <v>41178</v>
      </c>
      <c r="O384" s="356">
        <f t="shared" si="10"/>
        <v>1</v>
      </c>
      <c r="P384" s="19"/>
      <c r="T384" s="146"/>
      <c r="U384" s="146"/>
      <c r="V384" s="146"/>
      <c r="W384" s="146"/>
      <c r="X384" s="146"/>
      <c r="Y384" s="146"/>
      <c r="Z384" s="146"/>
      <c r="AA384" s="146"/>
      <c r="AB384" s="5" t="str">
        <f t="shared" si="11"/>
        <v>Pacific Condor74</v>
      </c>
    </row>
    <row r="385" spans="1:28" customFormat="1" ht="13.9" hidden="1" customHeight="1">
      <c r="A385" s="325">
        <v>384</v>
      </c>
      <c r="B385" s="325" t="s">
        <v>6586</v>
      </c>
      <c r="C385" s="327">
        <v>41176</v>
      </c>
      <c r="D385" s="325" t="s">
        <v>6479</v>
      </c>
      <c r="E385" s="325" t="s">
        <v>148</v>
      </c>
      <c r="F385" s="325"/>
      <c r="G385" s="325"/>
      <c r="H385" s="328" t="s">
        <v>6372</v>
      </c>
      <c r="I385" s="328" t="s">
        <v>6585</v>
      </c>
      <c r="J385" s="327">
        <v>41149</v>
      </c>
      <c r="K385" s="3" t="s">
        <v>43</v>
      </c>
      <c r="L385" s="326">
        <v>1400</v>
      </c>
      <c r="M385" s="325">
        <v>383</v>
      </c>
      <c r="N385" s="399">
        <v>41185</v>
      </c>
      <c r="O385" s="356">
        <f t="shared" si="10"/>
        <v>1</v>
      </c>
      <c r="P385" s="19"/>
      <c r="T385" s="146"/>
      <c r="U385" s="146"/>
      <c r="V385" s="146"/>
      <c r="W385" s="146"/>
      <c r="X385" s="146"/>
      <c r="Y385" s="146"/>
      <c r="Z385" s="146"/>
      <c r="AA385" s="146"/>
      <c r="AB385" s="5" t="str">
        <f t="shared" si="11"/>
        <v>Alpine Persefone42</v>
      </c>
    </row>
    <row r="386" spans="1:28" customFormat="1" ht="13.9" hidden="1" customHeight="1">
      <c r="A386" s="325">
        <v>385</v>
      </c>
      <c r="B386" s="325" t="s">
        <v>6584</v>
      </c>
      <c r="C386" s="327">
        <v>41176</v>
      </c>
      <c r="D386" s="325" t="s">
        <v>6373</v>
      </c>
      <c r="E386" s="325" t="s">
        <v>4808</v>
      </c>
      <c r="F386" s="325"/>
      <c r="G386" s="325"/>
      <c r="H386" s="328" t="s">
        <v>6372</v>
      </c>
      <c r="I386" s="328" t="s">
        <v>6582</v>
      </c>
      <c r="J386" s="327">
        <v>41149</v>
      </c>
      <c r="K386" s="3" t="s">
        <v>43</v>
      </c>
      <c r="L386" s="326">
        <v>1400</v>
      </c>
      <c r="M386" s="325">
        <v>384</v>
      </c>
      <c r="N386" s="399">
        <v>41185</v>
      </c>
      <c r="O386" s="356">
        <f t="shared" ref="O386:O449" si="12">IF(TRIM(N386)="",0,1)</f>
        <v>1</v>
      </c>
      <c r="P386" s="19"/>
      <c r="T386" s="146"/>
      <c r="U386" s="146"/>
      <c r="V386" s="146"/>
      <c r="W386" s="146"/>
      <c r="X386" s="146"/>
      <c r="Y386" s="146"/>
      <c r="Z386" s="146"/>
      <c r="AA386" s="146"/>
      <c r="AB386" s="5" t="str">
        <f t="shared" ref="AB386:AB449" si="13">IF(TRIM(A386)="","",CONCATENATE(TRIM(D386),TRIM(E386)))</f>
        <v>Gulf Pearl97</v>
      </c>
    </row>
    <row r="387" spans="1:28" customFormat="1" ht="13.9" hidden="1" customHeight="1">
      <c r="A387" s="325">
        <v>386</v>
      </c>
      <c r="B387" s="325" t="s">
        <v>6583</v>
      </c>
      <c r="C387" s="327">
        <v>41176</v>
      </c>
      <c r="D387" s="325" t="s">
        <v>6368</v>
      </c>
      <c r="E387" s="325" t="s">
        <v>447</v>
      </c>
      <c r="F387" s="325"/>
      <c r="G387" s="325"/>
      <c r="H387" s="328" t="s">
        <v>4344</v>
      </c>
      <c r="I387" s="328" t="s">
        <v>6582</v>
      </c>
      <c r="J387" s="327">
        <v>41163</v>
      </c>
      <c r="K387" s="3" t="s">
        <v>43</v>
      </c>
      <c r="L387" s="326">
        <v>1400</v>
      </c>
      <c r="M387" s="325">
        <v>385</v>
      </c>
      <c r="N387" s="399">
        <v>41185</v>
      </c>
      <c r="O387" s="356">
        <f t="shared" si="12"/>
        <v>1</v>
      </c>
      <c r="P387" s="19"/>
      <c r="T387" s="146"/>
      <c r="U387" s="146"/>
      <c r="V387" s="146"/>
      <c r="W387" s="146"/>
      <c r="X387" s="146"/>
      <c r="Y387" s="146"/>
      <c r="Z387" s="146"/>
      <c r="AA387" s="146"/>
      <c r="AB387" s="5" t="str">
        <f t="shared" si="13"/>
        <v>Alpine Penelope53</v>
      </c>
    </row>
    <row r="388" spans="1:28" customFormat="1" ht="13.9" hidden="1" customHeight="1">
      <c r="A388" s="325">
        <v>387</v>
      </c>
      <c r="B388" s="325" t="s">
        <v>6581</v>
      </c>
      <c r="C388" s="327">
        <v>41176</v>
      </c>
      <c r="D388" s="325" t="s">
        <v>436</v>
      </c>
      <c r="E388" s="329" t="s">
        <v>344</v>
      </c>
      <c r="F388" s="325"/>
      <c r="G388" s="325"/>
      <c r="H388" s="328" t="s">
        <v>5359</v>
      </c>
      <c r="I388" s="328" t="s">
        <v>438</v>
      </c>
      <c r="J388" s="327">
        <v>41137</v>
      </c>
      <c r="K388" s="3" t="s">
        <v>28</v>
      </c>
      <c r="L388" s="326">
        <v>1200</v>
      </c>
      <c r="M388" s="325">
        <v>386</v>
      </c>
      <c r="N388" s="324">
        <v>41229</v>
      </c>
      <c r="O388" s="356">
        <f t="shared" si="12"/>
        <v>1</v>
      </c>
      <c r="P388" s="41"/>
      <c r="T388" s="146"/>
      <c r="U388" s="146"/>
      <c r="V388" s="146"/>
      <c r="W388" s="146"/>
      <c r="X388" s="146"/>
      <c r="Y388" s="146"/>
      <c r="Z388" s="146"/>
      <c r="AA388" s="146"/>
      <c r="AB388" s="5" t="str">
        <f t="shared" si="13"/>
        <v>Atlantic Symphony05</v>
      </c>
    </row>
    <row r="389" spans="1:28" customFormat="1" ht="13.9" hidden="1" customHeight="1">
      <c r="A389" s="325">
        <v>388</v>
      </c>
      <c r="B389" s="325" t="s">
        <v>6580</v>
      </c>
      <c r="C389" s="327">
        <v>41176</v>
      </c>
      <c r="D389" s="325" t="s">
        <v>390</v>
      </c>
      <c r="E389" s="329" t="s">
        <v>179</v>
      </c>
      <c r="F389" s="325" t="s">
        <v>28</v>
      </c>
      <c r="G389" s="325"/>
      <c r="H389" s="328" t="s">
        <v>391</v>
      </c>
      <c r="I389" s="328" t="s">
        <v>243</v>
      </c>
      <c r="J389" s="327">
        <v>41169</v>
      </c>
      <c r="K389" s="3" t="s">
        <v>28</v>
      </c>
      <c r="L389" s="326">
        <v>1200</v>
      </c>
      <c r="M389" s="325">
        <v>387</v>
      </c>
      <c r="N389" s="324">
        <v>41198</v>
      </c>
      <c r="O389" s="356">
        <f t="shared" si="12"/>
        <v>1</v>
      </c>
      <c r="P389" s="41"/>
      <c r="T389" s="146"/>
      <c r="U389" s="146"/>
      <c r="V389" s="146"/>
      <c r="W389" s="146"/>
      <c r="X389" s="146"/>
      <c r="Y389" s="146"/>
      <c r="Z389" s="146"/>
      <c r="AA389" s="146"/>
      <c r="AB389" s="5" t="str">
        <f t="shared" si="13"/>
        <v>Karavas23</v>
      </c>
    </row>
    <row r="390" spans="1:28" customFormat="1" ht="13.9" hidden="1" customHeight="1">
      <c r="A390" s="325">
        <v>389</v>
      </c>
      <c r="B390" s="325" t="s">
        <v>6579</v>
      </c>
      <c r="C390" s="327">
        <v>41176</v>
      </c>
      <c r="D390" s="325" t="s">
        <v>432</v>
      </c>
      <c r="E390" s="329" t="s">
        <v>50</v>
      </c>
      <c r="F390" s="325" t="s">
        <v>28</v>
      </c>
      <c r="G390" s="325"/>
      <c r="H390" s="328" t="s">
        <v>5205</v>
      </c>
      <c r="I390" s="328" t="s">
        <v>433</v>
      </c>
      <c r="J390" s="327">
        <v>41152</v>
      </c>
      <c r="K390" s="3" t="s">
        <v>28</v>
      </c>
      <c r="L390" s="326">
        <v>1200</v>
      </c>
      <c r="M390" s="325">
        <v>388</v>
      </c>
      <c r="N390" s="324">
        <v>41212</v>
      </c>
      <c r="O390" s="356">
        <f t="shared" si="12"/>
        <v>1</v>
      </c>
      <c r="T390" s="146"/>
      <c r="U390" s="146"/>
      <c r="V390" s="146"/>
      <c r="W390" s="146"/>
      <c r="X390" s="146"/>
      <c r="Y390" s="146"/>
      <c r="Z390" s="146"/>
      <c r="AA390" s="146"/>
      <c r="AB390" s="5" t="str">
        <f t="shared" si="13"/>
        <v>Songa Hawk32</v>
      </c>
    </row>
    <row r="391" spans="1:28" customFormat="1" ht="13.9" hidden="1" customHeight="1">
      <c r="A391" s="325">
        <v>390</v>
      </c>
      <c r="B391" s="325" t="s">
        <v>6578</v>
      </c>
      <c r="C391" s="327">
        <v>41176</v>
      </c>
      <c r="D391" s="325" t="s">
        <v>3691</v>
      </c>
      <c r="E391" s="325" t="s">
        <v>6577</v>
      </c>
      <c r="F391" s="325"/>
      <c r="G391" s="325"/>
      <c r="H391" s="328" t="s">
        <v>6576</v>
      </c>
      <c r="I391" s="328" t="s">
        <v>6575</v>
      </c>
      <c r="J391" s="327">
        <v>41152</v>
      </c>
      <c r="K391" s="3" t="s">
        <v>97</v>
      </c>
      <c r="L391" s="326">
        <v>900</v>
      </c>
      <c r="M391" s="325">
        <v>389</v>
      </c>
      <c r="N391" s="324">
        <v>41204</v>
      </c>
      <c r="O391" s="356">
        <f t="shared" si="12"/>
        <v>1</v>
      </c>
      <c r="T391" s="146"/>
      <c r="U391" s="146"/>
      <c r="V391" s="146"/>
      <c r="W391" s="146"/>
      <c r="X391" s="146"/>
      <c r="Y391" s="146"/>
      <c r="Z391" s="146"/>
      <c r="AA391" s="146"/>
      <c r="AB391" s="5" t="str">
        <f t="shared" si="13"/>
        <v>Torm Loire31393</v>
      </c>
    </row>
    <row r="392" spans="1:28" customFormat="1" ht="13.9" hidden="1" customHeight="1">
      <c r="A392" s="325">
        <v>391</v>
      </c>
      <c r="B392" s="325" t="s">
        <v>6574</v>
      </c>
      <c r="C392" s="327">
        <v>41176</v>
      </c>
      <c r="D392" s="325" t="s">
        <v>6573</v>
      </c>
      <c r="E392" s="325" t="s">
        <v>6572</v>
      </c>
      <c r="F392" s="325"/>
      <c r="G392" s="325"/>
      <c r="H392" s="328" t="s">
        <v>6358</v>
      </c>
      <c r="I392" s="328" t="s">
        <v>418</v>
      </c>
      <c r="J392" s="327">
        <v>41169</v>
      </c>
      <c r="K392" s="3" t="s">
        <v>97</v>
      </c>
      <c r="L392" s="326">
        <v>900</v>
      </c>
      <c r="M392" s="325">
        <v>390</v>
      </c>
      <c r="N392" s="324">
        <v>41232</v>
      </c>
      <c r="O392" s="356">
        <f t="shared" si="12"/>
        <v>1</v>
      </c>
      <c r="T392" s="146"/>
      <c r="U392" s="146"/>
      <c r="V392" s="146"/>
      <c r="W392" s="146"/>
      <c r="X392" s="146"/>
      <c r="Y392" s="146"/>
      <c r="Z392" s="146"/>
      <c r="AA392" s="146"/>
      <c r="AB392" s="5" t="str">
        <f t="shared" si="13"/>
        <v>Torm Saone31667</v>
      </c>
    </row>
    <row r="393" spans="1:28" customFormat="1" ht="13.9" hidden="1" customHeight="1">
      <c r="A393" s="325">
        <v>392</v>
      </c>
      <c r="B393" s="325" t="s">
        <v>6571</v>
      </c>
      <c r="C393" s="327">
        <v>41176</v>
      </c>
      <c r="D393" s="325" t="s">
        <v>6570</v>
      </c>
      <c r="E393" s="325" t="s">
        <v>6569</v>
      </c>
      <c r="F393" s="325"/>
      <c r="G393" s="325"/>
      <c r="H393" s="328" t="s">
        <v>6358</v>
      </c>
      <c r="I393" s="328" t="s">
        <v>6568</v>
      </c>
      <c r="J393" s="327">
        <v>41171</v>
      </c>
      <c r="K393" s="3" t="s">
        <v>97</v>
      </c>
      <c r="L393" s="326">
        <v>900</v>
      </c>
      <c r="M393" s="325">
        <v>391</v>
      </c>
      <c r="N393" s="324">
        <v>41232</v>
      </c>
      <c r="O393" s="356">
        <f t="shared" si="12"/>
        <v>1</v>
      </c>
      <c r="T393" s="146"/>
      <c r="U393" s="146"/>
      <c r="V393" s="146"/>
      <c r="W393" s="146"/>
      <c r="X393" s="146"/>
      <c r="Y393" s="146"/>
      <c r="Z393" s="146"/>
      <c r="AA393" s="146"/>
      <c r="AB393" s="5" t="str">
        <f t="shared" si="13"/>
        <v>Torm Tevere31635</v>
      </c>
    </row>
    <row r="394" spans="1:28" customFormat="1" ht="13.9" hidden="1" customHeight="1">
      <c r="A394" s="325">
        <v>393</v>
      </c>
      <c r="B394" s="325" t="s">
        <v>6567</v>
      </c>
      <c r="C394" s="327">
        <v>41176</v>
      </c>
      <c r="D394" s="325" t="s">
        <v>3778</v>
      </c>
      <c r="E394" s="325" t="s">
        <v>6566</v>
      </c>
      <c r="F394" s="325"/>
      <c r="G394" s="325"/>
      <c r="H394" s="328" t="s">
        <v>6358</v>
      </c>
      <c r="I394" s="328" t="s">
        <v>6565</v>
      </c>
      <c r="J394" s="327">
        <v>41173</v>
      </c>
      <c r="K394" s="3" t="s">
        <v>97</v>
      </c>
      <c r="L394" s="326">
        <v>900</v>
      </c>
      <c r="M394" s="325">
        <v>392</v>
      </c>
      <c r="N394" s="324">
        <v>41232</v>
      </c>
      <c r="O394" s="356">
        <f t="shared" si="12"/>
        <v>1</v>
      </c>
      <c r="T394" s="146"/>
      <c r="U394" s="146"/>
      <c r="V394" s="146"/>
      <c r="W394" s="146"/>
      <c r="X394" s="146"/>
      <c r="Y394" s="146"/>
      <c r="Z394" s="146"/>
      <c r="AA394" s="146"/>
      <c r="AB394" s="5" t="str">
        <f t="shared" si="13"/>
        <v>Torm Fox31681</v>
      </c>
    </row>
    <row r="395" spans="1:28" customFormat="1" ht="13.9" hidden="1" customHeight="1">
      <c r="A395" s="325">
        <v>394</v>
      </c>
      <c r="B395" s="325" t="s">
        <v>6564</v>
      </c>
      <c r="C395" s="327">
        <v>41183</v>
      </c>
      <c r="D395" s="325" t="s">
        <v>3681</v>
      </c>
      <c r="E395" s="325"/>
      <c r="F395" s="325"/>
      <c r="G395" s="325"/>
      <c r="H395" s="328" t="s">
        <v>6562</v>
      </c>
      <c r="I395" s="328"/>
      <c r="J395" s="327"/>
      <c r="K395" s="3" t="s">
        <v>3598</v>
      </c>
      <c r="L395" s="326">
        <v>1542.87</v>
      </c>
      <c r="M395" s="325">
        <v>393</v>
      </c>
      <c r="N395" s="324">
        <v>41221</v>
      </c>
      <c r="O395" s="356">
        <f t="shared" si="12"/>
        <v>1</v>
      </c>
      <c r="T395" s="146"/>
      <c r="U395" s="146"/>
      <c r="V395" s="146"/>
      <c r="W395" s="146"/>
      <c r="X395" s="146"/>
      <c r="Y395" s="146"/>
      <c r="Z395" s="146"/>
      <c r="AA395" s="146"/>
      <c r="AB395" s="5" t="str">
        <f t="shared" si="13"/>
        <v>NS5</v>
      </c>
    </row>
    <row r="396" spans="1:28" customFormat="1" ht="13.9" hidden="1" customHeight="1">
      <c r="A396" s="325">
        <v>395</v>
      </c>
      <c r="B396" s="325" t="s">
        <v>6563</v>
      </c>
      <c r="C396" s="327">
        <v>41183</v>
      </c>
      <c r="D396" s="325" t="s">
        <v>3681</v>
      </c>
      <c r="E396" s="325"/>
      <c r="F396" s="325"/>
      <c r="G396" s="325"/>
      <c r="H396" s="328" t="s">
        <v>6562</v>
      </c>
      <c r="I396" s="328"/>
      <c r="J396" s="327"/>
      <c r="K396" s="3" t="s">
        <v>3595</v>
      </c>
      <c r="L396" s="326">
        <v>15.998494259363824</v>
      </c>
      <c r="M396" s="325">
        <v>394</v>
      </c>
      <c r="N396" s="324">
        <v>41221</v>
      </c>
      <c r="O396" s="356">
        <f t="shared" si="12"/>
        <v>1</v>
      </c>
      <c r="T396" s="146"/>
      <c r="U396" s="146"/>
      <c r="V396" s="146"/>
      <c r="W396" s="146"/>
      <c r="X396" s="146"/>
      <c r="Y396" s="146"/>
      <c r="Z396" s="146"/>
      <c r="AA396" s="146"/>
      <c r="AB396" s="5" t="str">
        <f t="shared" si="13"/>
        <v>NS5</v>
      </c>
    </row>
    <row r="397" spans="1:28" customFormat="1" ht="13.9" hidden="1" customHeight="1">
      <c r="A397" s="325">
        <v>396</v>
      </c>
      <c r="B397" s="325" t="s">
        <v>6561</v>
      </c>
      <c r="C397" s="327">
        <v>41188</v>
      </c>
      <c r="D397" s="325" t="s">
        <v>6455</v>
      </c>
      <c r="E397" s="325" t="s">
        <v>6560</v>
      </c>
      <c r="F397" s="325"/>
      <c r="G397" s="325"/>
      <c r="H397" s="328" t="s">
        <v>266</v>
      </c>
      <c r="I397" s="328" t="s">
        <v>62</v>
      </c>
      <c r="J397" s="327">
        <v>41149</v>
      </c>
      <c r="K397" s="3" t="s">
        <v>290</v>
      </c>
      <c r="L397" s="326">
        <v>1400</v>
      </c>
      <c r="M397" s="325">
        <v>395</v>
      </c>
      <c r="N397" s="324">
        <v>41236</v>
      </c>
      <c r="O397" s="356">
        <f t="shared" si="12"/>
        <v>1</v>
      </c>
      <c r="T397" s="146"/>
      <c r="U397" s="146"/>
      <c r="V397" s="146"/>
      <c r="W397" s="146"/>
      <c r="X397" s="146"/>
      <c r="Y397" s="146"/>
      <c r="Z397" s="146"/>
      <c r="AA397" s="146"/>
      <c r="AB397" s="5" t="str">
        <f t="shared" si="13"/>
        <v>Ice Blade12007</v>
      </c>
    </row>
    <row r="398" spans="1:28" customFormat="1" ht="13.9" hidden="1" customHeight="1">
      <c r="A398" s="325">
        <v>397</v>
      </c>
      <c r="B398" s="325" t="s">
        <v>6559</v>
      </c>
      <c r="C398" s="327">
        <v>41192</v>
      </c>
      <c r="D398" s="325" t="s">
        <v>5536</v>
      </c>
      <c r="E398" s="325" t="s">
        <v>6558</v>
      </c>
      <c r="F398" s="325"/>
      <c r="G398" s="325"/>
      <c r="H398" s="328" t="s">
        <v>6557</v>
      </c>
      <c r="I398" s="328" t="s">
        <v>6556</v>
      </c>
      <c r="J398" s="327">
        <v>41129</v>
      </c>
      <c r="K398" s="3" t="s">
        <v>60</v>
      </c>
      <c r="L398" s="326">
        <v>700</v>
      </c>
      <c r="M398" s="325">
        <v>396</v>
      </c>
      <c r="N398" s="324">
        <v>41222</v>
      </c>
      <c r="O398" s="356">
        <f t="shared" si="12"/>
        <v>1</v>
      </c>
      <c r="T398" s="146"/>
      <c r="U398" s="146"/>
      <c r="V398" s="146"/>
      <c r="W398" s="146"/>
      <c r="X398" s="146"/>
      <c r="Y398" s="146"/>
      <c r="Z398" s="146"/>
      <c r="AA398" s="146"/>
      <c r="AB398" s="5" t="str">
        <f t="shared" si="13"/>
        <v>SPT Navigator47.21</v>
      </c>
    </row>
    <row r="399" spans="1:28" customFormat="1" ht="13.9" hidden="1" customHeight="1">
      <c r="A399" s="325">
        <v>398</v>
      </c>
      <c r="B399" s="325" t="s">
        <v>6555</v>
      </c>
      <c r="C399" s="327">
        <v>41192</v>
      </c>
      <c r="D399" s="325" t="s">
        <v>6140</v>
      </c>
      <c r="E399" s="325"/>
      <c r="F399" s="325"/>
      <c r="G399" s="325"/>
      <c r="H399" s="328" t="s">
        <v>442</v>
      </c>
      <c r="I399" s="328" t="s">
        <v>67</v>
      </c>
      <c r="J399" s="327">
        <v>41188</v>
      </c>
      <c r="K399" s="3" t="s">
        <v>60</v>
      </c>
      <c r="L399" s="326">
        <v>700</v>
      </c>
      <c r="M399" s="325">
        <v>397</v>
      </c>
      <c r="N399" s="324">
        <v>41204</v>
      </c>
      <c r="O399" s="356">
        <f t="shared" si="12"/>
        <v>1</v>
      </c>
      <c r="T399" s="146"/>
      <c r="U399" s="146"/>
      <c r="V399" s="146"/>
      <c r="W399" s="146"/>
      <c r="X399" s="146"/>
      <c r="Y399" s="146"/>
      <c r="Z399" s="146"/>
      <c r="AA399" s="146"/>
      <c r="AB399" s="5" t="str">
        <f t="shared" si="13"/>
        <v>Kilimanjaro Spirti</v>
      </c>
    </row>
    <row r="400" spans="1:28" customFormat="1" ht="13.9" hidden="1" customHeight="1">
      <c r="A400" s="325">
        <v>399</v>
      </c>
      <c r="B400" s="325" t="s">
        <v>6554</v>
      </c>
      <c r="C400" s="327">
        <v>41192</v>
      </c>
      <c r="D400" s="325" t="s">
        <v>383</v>
      </c>
      <c r="E400" s="325" t="s">
        <v>5168</v>
      </c>
      <c r="F400" s="325"/>
      <c r="G400" s="325"/>
      <c r="H400" s="328" t="s">
        <v>442</v>
      </c>
      <c r="I400" s="328" t="s">
        <v>6553</v>
      </c>
      <c r="J400" s="327">
        <v>41159</v>
      </c>
      <c r="K400" s="3" t="s">
        <v>60</v>
      </c>
      <c r="L400" s="326">
        <v>700</v>
      </c>
      <c r="M400" s="325">
        <v>398</v>
      </c>
      <c r="N400" s="324">
        <v>41204</v>
      </c>
      <c r="O400" s="356">
        <f t="shared" si="12"/>
        <v>1</v>
      </c>
      <c r="T400" s="146"/>
      <c r="U400" s="146"/>
      <c r="V400" s="146"/>
      <c r="W400" s="146"/>
      <c r="X400" s="146"/>
      <c r="Y400" s="146"/>
      <c r="Z400" s="146"/>
      <c r="AA400" s="146"/>
      <c r="AB400" s="5" t="str">
        <f t="shared" si="13"/>
        <v>Axel Spirit95</v>
      </c>
    </row>
    <row r="401" spans="1:28" customFormat="1" ht="13.9" hidden="1" customHeight="1">
      <c r="A401" s="325">
        <v>400</v>
      </c>
      <c r="B401" s="325" t="s">
        <v>6552</v>
      </c>
      <c r="C401" s="327">
        <v>41192</v>
      </c>
      <c r="D401" s="325" t="s">
        <v>5659</v>
      </c>
      <c r="E401" s="325" t="s">
        <v>132</v>
      </c>
      <c r="F401" s="325"/>
      <c r="G401" s="325"/>
      <c r="H401" s="328" t="s">
        <v>6551</v>
      </c>
      <c r="I401" s="328" t="s">
        <v>55</v>
      </c>
      <c r="J401" s="327">
        <v>41144</v>
      </c>
      <c r="K401" s="3" t="s">
        <v>60</v>
      </c>
      <c r="L401" s="326">
        <v>700</v>
      </c>
      <c r="M401" s="325">
        <v>399</v>
      </c>
      <c r="N401" s="324">
        <v>41204</v>
      </c>
      <c r="O401" s="356">
        <f t="shared" si="12"/>
        <v>1</v>
      </c>
      <c r="T401" s="146"/>
      <c r="U401" s="146"/>
      <c r="V401" s="146"/>
      <c r="W401" s="146"/>
      <c r="X401" s="146"/>
      <c r="Y401" s="146"/>
      <c r="Z401" s="146"/>
      <c r="AA401" s="146"/>
      <c r="AB401" s="5" t="str">
        <f t="shared" si="13"/>
        <v>Americas Spirit252</v>
      </c>
    </row>
    <row r="402" spans="1:28" customFormat="1" ht="13.9" hidden="1" customHeight="1">
      <c r="A402" s="325">
        <v>401</v>
      </c>
      <c r="B402" s="325" t="s">
        <v>6550</v>
      </c>
      <c r="C402" s="327">
        <v>41192</v>
      </c>
      <c r="D402" s="325" t="s">
        <v>5536</v>
      </c>
      <c r="E402" s="325" t="s">
        <v>6549</v>
      </c>
      <c r="F402" s="325"/>
      <c r="G402" s="325"/>
      <c r="H402" s="328" t="s">
        <v>6548</v>
      </c>
      <c r="I402" s="328" t="s">
        <v>6547</v>
      </c>
      <c r="J402" s="327">
        <v>41171</v>
      </c>
      <c r="K402" s="3" t="s">
        <v>60</v>
      </c>
      <c r="L402" s="326">
        <v>700</v>
      </c>
      <c r="M402" s="325">
        <v>400</v>
      </c>
      <c r="N402" s="324">
        <v>41204</v>
      </c>
      <c r="O402" s="356">
        <f t="shared" si="12"/>
        <v>1</v>
      </c>
      <c r="T402" s="146"/>
      <c r="U402" s="146"/>
      <c r="V402" s="146"/>
      <c r="W402" s="146"/>
      <c r="X402" s="146"/>
      <c r="Y402" s="146"/>
      <c r="Z402" s="146"/>
      <c r="AA402" s="146"/>
      <c r="AB402" s="5" t="str">
        <f t="shared" si="13"/>
        <v>SPT Navigator47_23</v>
      </c>
    </row>
    <row r="403" spans="1:28" customFormat="1" ht="13.9" hidden="1" customHeight="1">
      <c r="A403" s="325">
        <v>402</v>
      </c>
      <c r="B403" s="325" t="s">
        <v>6546</v>
      </c>
      <c r="C403" s="327">
        <v>41192</v>
      </c>
      <c r="D403" s="325" t="s">
        <v>5659</v>
      </c>
      <c r="E403" s="325" t="s">
        <v>329</v>
      </c>
      <c r="F403" s="325"/>
      <c r="G403" s="325"/>
      <c r="H403" s="328" t="s">
        <v>442</v>
      </c>
      <c r="I403" s="328" t="s">
        <v>55</v>
      </c>
      <c r="J403" s="327">
        <v>41182</v>
      </c>
      <c r="K403" s="3" t="s">
        <v>60</v>
      </c>
      <c r="L403" s="326">
        <v>700</v>
      </c>
      <c r="M403" s="325">
        <v>401</v>
      </c>
      <c r="N403" s="324">
        <v>41204</v>
      </c>
      <c r="O403" s="356">
        <f t="shared" si="12"/>
        <v>1</v>
      </c>
      <c r="T403" s="146"/>
      <c r="U403" s="146"/>
      <c r="V403" s="146"/>
      <c r="W403" s="146"/>
      <c r="X403" s="146"/>
      <c r="Y403" s="146"/>
      <c r="Z403" s="146"/>
      <c r="AA403" s="146"/>
      <c r="AB403" s="5" t="str">
        <f t="shared" si="13"/>
        <v>Americas Spirit253</v>
      </c>
    </row>
    <row r="404" spans="1:28" customFormat="1" ht="13.9" hidden="1" customHeight="1">
      <c r="A404" s="325">
        <v>403</v>
      </c>
      <c r="B404" s="325" t="s">
        <v>6545</v>
      </c>
      <c r="C404" s="327">
        <v>41193</v>
      </c>
      <c r="D404" s="325" t="s">
        <v>6544</v>
      </c>
      <c r="E404" s="325" t="s">
        <v>5591</v>
      </c>
      <c r="F404" s="325"/>
      <c r="G404" s="325"/>
      <c r="H404" s="328" t="s">
        <v>5836</v>
      </c>
      <c r="I404" s="328" t="s">
        <v>6543</v>
      </c>
      <c r="J404" s="327">
        <v>41172</v>
      </c>
      <c r="K404" s="3" t="s">
        <v>60</v>
      </c>
      <c r="L404" s="326">
        <v>700</v>
      </c>
      <c r="M404" s="325">
        <v>402</v>
      </c>
      <c r="N404" s="324">
        <v>41199</v>
      </c>
      <c r="O404" s="356">
        <f t="shared" si="12"/>
        <v>1</v>
      </c>
      <c r="T404" s="146"/>
      <c r="U404" s="146"/>
      <c r="V404" s="146"/>
      <c r="W404" s="146"/>
      <c r="X404" s="146"/>
      <c r="Y404" s="146"/>
      <c r="Z404" s="146"/>
      <c r="AA404" s="146"/>
      <c r="AB404" s="5" t="str">
        <f t="shared" si="13"/>
        <v>Esther Spirit082</v>
      </c>
    </row>
    <row r="405" spans="1:28" customFormat="1" ht="13.9" hidden="1" customHeight="1">
      <c r="A405" s="325">
        <v>404</v>
      </c>
      <c r="B405" s="325" t="s">
        <v>6542</v>
      </c>
      <c r="C405" s="327">
        <v>41193</v>
      </c>
      <c r="D405" s="325" t="s">
        <v>36</v>
      </c>
      <c r="E405" s="325" t="s">
        <v>4806</v>
      </c>
      <c r="F405" s="325"/>
      <c r="G405" s="325"/>
      <c r="H405" s="328" t="s">
        <v>63</v>
      </c>
      <c r="I405" s="328" t="s">
        <v>243</v>
      </c>
      <c r="J405" s="327">
        <v>41149</v>
      </c>
      <c r="K405" s="3" t="s">
        <v>60</v>
      </c>
      <c r="L405" s="326">
        <v>700</v>
      </c>
      <c r="M405" s="325">
        <v>403</v>
      </c>
      <c r="N405" s="324">
        <v>41199</v>
      </c>
      <c r="O405" s="356">
        <f t="shared" si="12"/>
        <v>1</v>
      </c>
      <c r="T405" s="146"/>
      <c r="U405" s="146"/>
      <c r="V405" s="146"/>
      <c r="W405" s="146"/>
      <c r="X405" s="146"/>
      <c r="Y405" s="146"/>
      <c r="Z405" s="146"/>
      <c r="AA405" s="146"/>
      <c r="AB405" s="5" t="str">
        <f t="shared" si="13"/>
        <v>Sea Bay009</v>
      </c>
    </row>
    <row r="406" spans="1:28" customFormat="1" ht="13.9" hidden="1" customHeight="1">
      <c r="A406" s="325">
        <v>405</v>
      </c>
      <c r="B406" s="325" t="s">
        <v>6541</v>
      </c>
      <c r="C406" s="327">
        <v>41193</v>
      </c>
      <c r="D406" s="325" t="s">
        <v>321</v>
      </c>
      <c r="E406" s="325" t="s">
        <v>151</v>
      </c>
      <c r="F406" s="325"/>
      <c r="G406" s="325"/>
      <c r="H406" s="328" t="s">
        <v>400</v>
      </c>
      <c r="I406" s="328" t="s">
        <v>3448</v>
      </c>
      <c r="J406" s="327">
        <v>41152</v>
      </c>
      <c r="K406" s="3" t="s">
        <v>60</v>
      </c>
      <c r="L406" s="326">
        <v>700</v>
      </c>
      <c r="M406" s="325">
        <v>404</v>
      </c>
      <c r="N406" s="324">
        <v>41199</v>
      </c>
      <c r="O406" s="356">
        <f t="shared" si="12"/>
        <v>1</v>
      </c>
      <c r="T406" s="146"/>
      <c r="U406" s="146"/>
      <c r="V406" s="146"/>
      <c r="W406" s="146"/>
      <c r="X406" s="146"/>
      <c r="Y406" s="146"/>
      <c r="Z406" s="146"/>
      <c r="AA406" s="146"/>
      <c r="AB406" s="5" t="str">
        <f t="shared" si="13"/>
        <v>Mare Oriens15</v>
      </c>
    </row>
    <row r="407" spans="1:28" customFormat="1" ht="13.9" hidden="1" customHeight="1">
      <c r="A407" s="325">
        <v>406</v>
      </c>
      <c r="B407" s="325" t="s">
        <v>6540</v>
      </c>
      <c r="C407" s="327">
        <v>41193</v>
      </c>
      <c r="D407" s="325" t="s">
        <v>6539</v>
      </c>
      <c r="E407" s="325" t="s">
        <v>6538</v>
      </c>
      <c r="F407" s="325"/>
      <c r="G407" s="325"/>
      <c r="H407" s="328" t="s">
        <v>6135</v>
      </c>
      <c r="I407" s="328" t="s">
        <v>20</v>
      </c>
      <c r="J407" s="327">
        <v>41145</v>
      </c>
      <c r="K407" s="3" t="s">
        <v>60</v>
      </c>
      <c r="L407" s="326">
        <v>700</v>
      </c>
      <c r="M407" s="325">
        <v>405</v>
      </c>
      <c r="N407" s="324">
        <v>41199</v>
      </c>
      <c r="O407" s="356">
        <f t="shared" si="12"/>
        <v>1</v>
      </c>
      <c r="T407" s="146"/>
      <c r="U407" s="146"/>
      <c r="V407" s="146"/>
      <c r="W407" s="146"/>
      <c r="X407" s="146"/>
      <c r="Y407" s="146"/>
      <c r="Z407" s="146"/>
      <c r="AA407" s="146"/>
      <c r="AB407" s="5" t="str">
        <f t="shared" si="13"/>
        <v>Torben Spirit251 A</v>
      </c>
    </row>
    <row r="408" spans="1:28" customFormat="1" ht="13.9" hidden="1" customHeight="1">
      <c r="A408" s="325">
        <v>407</v>
      </c>
      <c r="B408" s="325" t="s">
        <v>6537</v>
      </c>
      <c r="C408" s="327">
        <v>41193</v>
      </c>
      <c r="D408" s="325" t="s">
        <v>6536</v>
      </c>
      <c r="E408" s="325" t="s">
        <v>194</v>
      </c>
      <c r="F408" s="325"/>
      <c r="G408" s="325"/>
      <c r="H408" s="328" t="s">
        <v>6135</v>
      </c>
      <c r="I408" s="328" t="s">
        <v>77</v>
      </c>
      <c r="J408" s="327">
        <v>41143</v>
      </c>
      <c r="K408" s="3" t="s">
        <v>60</v>
      </c>
      <c r="L408" s="326">
        <v>700</v>
      </c>
      <c r="M408" s="325">
        <v>406</v>
      </c>
      <c r="N408" s="324">
        <v>41199</v>
      </c>
      <c r="O408" s="356">
        <f t="shared" si="12"/>
        <v>1</v>
      </c>
      <c r="T408" s="146"/>
      <c r="U408" s="146"/>
      <c r="V408" s="146"/>
      <c r="W408" s="146"/>
      <c r="X408" s="146"/>
      <c r="Y408" s="146"/>
      <c r="Z408" s="146"/>
      <c r="AA408" s="146"/>
      <c r="AB408" s="5" t="str">
        <f t="shared" si="13"/>
        <v>Smart lady004</v>
      </c>
    </row>
    <row r="409" spans="1:28" customFormat="1" ht="13.9" hidden="1" customHeight="1">
      <c r="A409" s="325">
        <v>408</v>
      </c>
      <c r="B409" s="325" t="s">
        <v>6535</v>
      </c>
      <c r="C409" s="327">
        <v>41193</v>
      </c>
      <c r="D409" s="325" t="s">
        <v>5382</v>
      </c>
      <c r="E409" s="325" t="s">
        <v>126</v>
      </c>
      <c r="F409" s="325"/>
      <c r="G409" s="325"/>
      <c r="H409" s="328" t="s">
        <v>6272</v>
      </c>
      <c r="I409" s="328" t="s">
        <v>20</v>
      </c>
      <c r="J409" s="327">
        <v>41155</v>
      </c>
      <c r="K409" s="3" t="s">
        <v>60</v>
      </c>
      <c r="L409" s="326">
        <v>700</v>
      </c>
      <c r="M409" s="325">
        <v>407</v>
      </c>
      <c r="N409" s="324">
        <v>41199</v>
      </c>
      <c r="O409" s="356">
        <f t="shared" si="12"/>
        <v>1</v>
      </c>
      <c r="T409" s="146"/>
      <c r="U409" s="146"/>
      <c r="V409" s="146"/>
      <c r="W409" s="146"/>
      <c r="X409" s="146"/>
      <c r="Y409" s="146"/>
      <c r="Z409" s="146"/>
      <c r="AA409" s="146"/>
      <c r="AB409" s="5" t="str">
        <f t="shared" si="13"/>
        <v>Mare Nostrum13</v>
      </c>
    </row>
    <row r="410" spans="1:28" customFormat="1" ht="13.9" hidden="1" customHeight="1">
      <c r="A410" s="325">
        <v>409</v>
      </c>
      <c r="B410" s="325" t="s">
        <v>6534</v>
      </c>
      <c r="C410" s="327">
        <v>41193</v>
      </c>
      <c r="D410" s="325" t="s">
        <v>6125</v>
      </c>
      <c r="E410" s="325" t="s">
        <v>166</v>
      </c>
      <c r="F410" s="325"/>
      <c r="G410" s="325"/>
      <c r="H410" s="328" t="s">
        <v>5836</v>
      </c>
      <c r="I410" s="328" t="s">
        <v>214</v>
      </c>
      <c r="J410" s="327">
        <v>41144</v>
      </c>
      <c r="K410" s="3" t="s">
        <v>60</v>
      </c>
      <c r="L410" s="326">
        <v>700</v>
      </c>
      <c r="M410" s="325">
        <v>408</v>
      </c>
      <c r="N410" s="324">
        <v>41199</v>
      </c>
      <c r="O410" s="356">
        <f t="shared" si="12"/>
        <v>1</v>
      </c>
      <c r="T410" s="146"/>
      <c r="U410" s="146"/>
      <c r="V410" s="146"/>
      <c r="W410" s="146"/>
      <c r="X410" s="146"/>
      <c r="Y410" s="146"/>
      <c r="Z410" s="146"/>
      <c r="AA410" s="146"/>
      <c r="AB410" s="5" t="str">
        <f t="shared" si="13"/>
        <v>Valdarno16</v>
      </c>
    </row>
    <row r="411" spans="1:28" customFormat="1" ht="13.9" hidden="1" customHeight="1">
      <c r="A411" s="325">
        <v>410</v>
      </c>
      <c r="B411" s="325" t="s">
        <v>6533</v>
      </c>
      <c r="C411" s="327">
        <v>41193</v>
      </c>
      <c r="D411" s="325" t="s">
        <v>3556</v>
      </c>
      <c r="E411" s="325" t="s">
        <v>158</v>
      </c>
      <c r="F411" s="325"/>
      <c r="G411" s="325"/>
      <c r="H411" s="328" t="s">
        <v>5836</v>
      </c>
      <c r="I411" s="328" t="s">
        <v>20</v>
      </c>
      <c r="J411" s="327">
        <v>41164</v>
      </c>
      <c r="K411" s="3" t="s">
        <v>60</v>
      </c>
      <c r="L411" s="326">
        <v>700</v>
      </c>
      <c r="M411" s="325">
        <v>409</v>
      </c>
      <c r="N411" s="324">
        <v>41199</v>
      </c>
      <c r="O411" s="356">
        <f t="shared" si="12"/>
        <v>1</v>
      </c>
      <c r="T411" s="146"/>
      <c r="U411" s="146"/>
      <c r="V411" s="146"/>
      <c r="W411" s="146"/>
      <c r="X411" s="146"/>
      <c r="Y411" s="146"/>
      <c r="Z411" s="146"/>
      <c r="AA411" s="146"/>
      <c r="AB411" s="5" t="str">
        <f t="shared" si="13"/>
        <v>TH Symphony10</v>
      </c>
    </row>
    <row r="412" spans="1:28" customFormat="1" ht="13.9" hidden="1" customHeight="1">
      <c r="A412" s="325">
        <v>411</v>
      </c>
      <c r="B412" s="325" t="s">
        <v>6532</v>
      </c>
      <c r="C412" s="327">
        <v>41193</v>
      </c>
      <c r="D412" s="325" t="s">
        <v>5735</v>
      </c>
      <c r="E412" s="325" t="s">
        <v>448</v>
      </c>
      <c r="F412" s="325"/>
      <c r="G412" s="325"/>
      <c r="H412" s="328" t="s">
        <v>6531</v>
      </c>
      <c r="I412" s="328" t="s">
        <v>6530</v>
      </c>
      <c r="J412" s="327">
        <v>41185</v>
      </c>
      <c r="K412" s="3" t="s">
        <v>60</v>
      </c>
      <c r="L412" s="326">
        <v>700</v>
      </c>
      <c r="M412" s="325">
        <v>410</v>
      </c>
      <c r="N412" s="324">
        <v>41199</v>
      </c>
      <c r="O412" s="356">
        <f t="shared" si="12"/>
        <v>1</v>
      </c>
      <c r="T412" s="146"/>
      <c r="U412" s="146"/>
      <c r="V412" s="146"/>
      <c r="W412" s="146"/>
      <c r="X412" s="146"/>
      <c r="Y412" s="146"/>
      <c r="Z412" s="146"/>
      <c r="AA412" s="146"/>
      <c r="AB412" s="5" t="str">
        <f t="shared" si="13"/>
        <v>Nanyang Star005</v>
      </c>
    </row>
    <row r="413" spans="1:28" customFormat="1" ht="13.9" hidden="1" customHeight="1">
      <c r="A413" s="325">
        <v>412</v>
      </c>
      <c r="B413" s="325" t="s">
        <v>6529</v>
      </c>
      <c r="C413" s="327">
        <v>41193</v>
      </c>
      <c r="D413" s="325" t="s">
        <v>6528</v>
      </c>
      <c r="E413" s="325" t="s">
        <v>132</v>
      </c>
      <c r="F413" s="325"/>
      <c r="G413" s="325"/>
      <c r="H413" s="328" t="s">
        <v>6131</v>
      </c>
      <c r="I413" s="328" t="s">
        <v>127</v>
      </c>
      <c r="J413" s="327">
        <v>41170</v>
      </c>
      <c r="K413" s="3" t="s">
        <v>60</v>
      </c>
      <c r="L413" s="326">
        <v>700</v>
      </c>
      <c r="M413" s="325">
        <v>411</v>
      </c>
      <c r="N413" s="324">
        <v>41199</v>
      </c>
      <c r="O413" s="356">
        <f t="shared" si="12"/>
        <v>1</v>
      </c>
      <c r="T413" s="146"/>
      <c r="U413" s="146"/>
      <c r="V413" s="146"/>
      <c r="W413" s="146"/>
      <c r="X413" s="146"/>
      <c r="Y413" s="146"/>
      <c r="Z413" s="146"/>
      <c r="AA413" s="146"/>
      <c r="AB413" s="5" t="str">
        <f t="shared" si="13"/>
        <v>Torben spirit252</v>
      </c>
    </row>
    <row r="414" spans="1:28" customFormat="1" ht="13.9" hidden="1" customHeight="1">
      <c r="A414" s="325">
        <v>413</v>
      </c>
      <c r="B414" s="325" t="s">
        <v>6527</v>
      </c>
      <c r="C414" s="327">
        <v>41193</v>
      </c>
      <c r="D414" s="325" t="s">
        <v>6266</v>
      </c>
      <c r="E414" s="325">
        <v>329</v>
      </c>
      <c r="F414" s="325"/>
      <c r="G414" s="325"/>
      <c r="H414" s="328" t="s">
        <v>6272</v>
      </c>
      <c r="I414" s="328" t="s">
        <v>4505</v>
      </c>
      <c r="J414" s="327">
        <v>41171</v>
      </c>
      <c r="K414" s="3" t="s">
        <v>60</v>
      </c>
      <c r="L414" s="326">
        <v>700</v>
      </c>
      <c r="M414" s="325">
        <v>412</v>
      </c>
      <c r="N414" s="324">
        <v>41199</v>
      </c>
      <c r="O414" s="356">
        <f t="shared" si="12"/>
        <v>1</v>
      </c>
      <c r="T414" s="146"/>
      <c r="U414" s="146"/>
      <c r="V414" s="146"/>
      <c r="W414" s="146"/>
      <c r="X414" s="146"/>
      <c r="Y414" s="146"/>
      <c r="Z414" s="146"/>
      <c r="AA414" s="146"/>
      <c r="AB414" s="5" t="str">
        <f t="shared" si="13"/>
        <v>Orkney Spirit329</v>
      </c>
    </row>
    <row r="415" spans="1:28" customFormat="1" ht="13.9" hidden="1" customHeight="1">
      <c r="A415" s="325">
        <v>414</v>
      </c>
      <c r="B415" s="325" t="s">
        <v>6526</v>
      </c>
      <c r="C415" s="327">
        <v>41193</v>
      </c>
      <c r="D415" s="325" t="s">
        <v>5382</v>
      </c>
      <c r="E415" s="325" t="s">
        <v>338</v>
      </c>
      <c r="F415" s="325"/>
      <c r="G415" s="325"/>
      <c r="H415" s="328" t="s">
        <v>5836</v>
      </c>
      <c r="I415" s="328" t="s">
        <v>6525</v>
      </c>
      <c r="J415" s="327">
        <v>41186</v>
      </c>
      <c r="K415" s="3" t="s">
        <v>60</v>
      </c>
      <c r="L415" s="326">
        <v>700</v>
      </c>
      <c r="M415" s="325">
        <v>413</v>
      </c>
      <c r="N415" s="324">
        <v>41199</v>
      </c>
      <c r="O415" s="356">
        <f t="shared" si="12"/>
        <v>1</v>
      </c>
      <c r="T415" s="146"/>
      <c r="U415" s="146"/>
      <c r="V415" s="146"/>
      <c r="W415" s="146"/>
      <c r="X415" s="146"/>
      <c r="Y415" s="146"/>
      <c r="Z415" s="146"/>
      <c r="AA415" s="146"/>
      <c r="AB415" s="5" t="str">
        <f t="shared" si="13"/>
        <v>Mare Nostrum14</v>
      </c>
    </row>
    <row r="416" spans="1:28" customFormat="1" ht="13.9" hidden="1" customHeight="1">
      <c r="A416" s="325">
        <v>415</v>
      </c>
      <c r="B416" s="325" t="s">
        <v>6524</v>
      </c>
      <c r="C416" s="327">
        <v>41193</v>
      </c>
      <c r="D416" s="325" t="s">
        <v>4118</v>
      </c>
      <c r="E416" s="325" t="s">
        <v>142</v>
      </c>
      <c r="F416" s="325"/>
      <c r="G416" s="325"/>
      <c r="H416" s="328" t="s">
        <v>6335</v>
      </c>
      <c r="I416" s="328" t="s">
        <v>77</v>
      </c>
      <c r="J416" s="327">
        <v>41179</v>
      </c>
      <c r="K416" s="3" t="s">
        <v>60</v>
      </c>
      <c r="L416" s="326">
        <v>700</v>
      </c>
      <c r="M416" s="325">
        <v>414</v>
      </c>
      <c r="N416" s="324">
        <v>41199</v>
      </c>
      <c r="O416" s="356">
        <f t="shared" si="12"/>
        <v>1</v>
      </c>
      <c r="T416" s="146"/>
      <c r="U416" s="146"/>
      <c r="V416" s="146"/>
      <c r="W416" s="146"/>
      <c r="X416" s="146"/>
      <c r="Y416" s="146"/>
      <c r="Z416" s="146"/>
      <c r="AA416" s="146"/>
      <c r="AB416" s="5" t="str">
        <f t="shared" si="13"/>
        <v>Th Sound43</v>
      </c>
    </row>
    <row r="417" spans="1:28" customFormat="1" ht="13.9" hidden="1" customHeight="1">
      <c r="A417" s="325">
        <v>416</v>
      </c>
      <c r="B417" s="325" t="s">
        <v>6523</v>
      </c>
      <c r="C417" s="327">
        <v>41193</v>
      </c>
      <c r="D417" s="325" t="s">
        <v>4651</v>
      </c>
      <c r="E417" s="325" t="s">
        <v>125</v>
      </c>
      <c r="F417" s="325"/>
      <c r="G417" s="325"/>
      <c r="H417" s="328" t="s">
        <v>6272</v>
      </c>
      <c r="I417" s="328" t="s">
        <v>90</v>
      </c>
      <c r="J417" s="327">
        <v>41180</v>
      </c>
      <c r="K417" s="3" t="s">
        <v>60</v>
      </c>
      <c r="L417" s="326">
        <v>700</v>
      </c>
      <c r="M417" s="325">
        <v>415</v>
      </c>
      <c r="N417" s="324">
        <v>41199</v>
      </c>
      <c r="O417" s="356">
        <f t="shared" si="12"/>
        <v>1</v>
      </c>
      <c r="T417" s="146"/>
      <c r="U417" s="146"/>
      <c r="V417" s="146"/>
      <c r="W417" s="146"/>
      <c r="X417" s="146"/>
      <c r="Y417" s="146"/>
      <c r="Z417" s="146"/>
      <c r="AA417" s="146"/>
      <c r="AB417" s="5" t="str">
        <f t="shared" si="13"/>
        <v>ACS Brave6</v>
      </c>
    </row>
    <row r="418" spans="1:28" customFormat="1" ht="13.9" hidden="1" customHeight="1">
      <c r="A418" s="325">
        <v>417</v>
      </c>
      <c r="B418" s="325" t="s">
        <v>6522</v>
      </c>
      <c r="C418" s="327">
        <v>41193</v>
      </c>
      <c r="D418" s="325" t="s">
        <v>6428</v>
      </c>
      <c r="E418" s="325" t="s">
        <v>6521</v>
      </c>
      <c r="F418" s="325"/>
      <c r="G418" s="325"/>
      <c r="H418" s="328" t="s">
        <v>6427</v>
      </c>
      <c r="I418" s="328" t="s">
        <v>20</v>
      </c>
      <c r="J418" s="327">
        <v>41183</v>
      </c>
      <c r="K418" s="3" t="s">
        <v>60</v>
      </c>
      <c r="L418" s="326">
        <v>700</v>
      </c>
      <c r="M418" s="325">
        <v>416</v>
      </c>
      <c r="N418" s="324">
        <v>41199</v>
      </c>
      <c r="O418" s="356">
        <f t="shared" si="12"/>
        <v>1</v>
      </c>
      <c r="T418" s="146"/>
      <c r="U418" s="146"/>
      <c r="V418" s="146"/>
      <c r="W418" s="146"/>
      <c r="X418" s="146"/>
      <c r="Y418" s="146"/>
      <c r="Z418" s="146"/>
      <c r="AA418" s="146"/>
      <c r="AB418" s="5" t="str">
        <f t="shared" si="13"/>
        <v>Erik spirit069</v>
      </c>
    </row>
    <row r="419" spans="1:28" customFormat="1" ht="13.9" hidden="1" customHeight="1">
      <c r="A419" s="325">
        <v>418</v>
      </c>
      <c r="B419" s="325" t="s">
        <v>6520</v>
      </c>
      <c r="C419" s="327">
        <v>41193</v>
      </c>
      <c r="D419" s="325" t="s">
        <v>4967</v>
      </c>
      <c r="E419" s="325" t="s">
        <v>194</v>
      </c>
      <c r="F419" s="325"/>
      <c r="G419" s="325"/>
      <c r="H419" s="328" t="s">
        <v>5836</v>
      </c>
      <c r="I419" s="328" t="s">
        <v>200</v>
      </c>
      <c r="J419" s="327">
        <v>41179</v>
      </c>
      <c r="K419" s="3" t="s">
        <v>60</v>
      </c>
      <c r="L419" s="326">
        <v>700</v>
      </c>
      <c r="M419" s="325">
        <v>417</v>
      </c>
      <c r="N419" s="324">
        <v>41199</v>
      </c>
      <c r="O419" s="356">
        <f t="shared" si="12"/>
        <v>1</v>
      </c>
      <c r="T419" s="146"/>
      <c r="U419" s="146"/>
      <c r="V419" s="146"/>
      <c r="W419" s="146"/>
      <c r="X419" s="146"/>
      <c r="Y419" s="146"/>
      <c r="Z419" s="146"/>
      <c r="AA419" s="146"/>
      <c r="AB419" s="5" t="str">
        <f t="shared" si="13"/>
        <v>Rich Queen II004</v>
      </c>
    </row>
    <row r="420" spans="1:28" customFormat="1" ht="13.9" hidden="1" customHeight="1">
      <c r="A420" s="325">
        <v>419</v>
      </c>
      <c r="B420" s="325" t="s">
        <v>6519</v>
      </c>
      <c r="C420" s="327">
        <v>41197</v>
      </c>
      <c r="D420" s="325" t="s">
        <v>80</v>
      </c>
      <c r="E420" s="325" t="s">
        <v>143</v>
      </c>
      <c r="F420" s="325" t="s">
        <v>6516</v>
      </c>
      <c r="G420" s="325"/>
      <c r="H420" s="328" t="s">
        <v>4773</v>
      </c>
      <c r="I420" s="328" t="s">
        <v>67</v>
      </c>
      <c r="J420" s="327">
        <v>41166</v>
      </c>
      <c r="K420" s="3" t="s">
        <v>60</v>
      </c>
      <c r="L420" s="326">
        <v>700</v>
      </c>
      <c r="M420" s="325">
        <v>418</v>
      </c>
      <c r="N420" s="324">
        <v>41236</v>
      </c>
      <c r="O420" s="356">
        <f t="shared" si="12"/>
        <v>1</v>
      </c>
      <c r="T420" s="146"/>
      <c r="U420" s="146"/>
      <c r="V420" s="146"/>
      <c r="W420" s="146"/>
      <c r="X420" s="146"/>
      <c r="Y420" s="146"/>
      <c r="Z420" s="146"/>
      <c r="AA420" s="146"/>
      <c r="AB420" s="5" t="str">
        <f t="shared" si="13"/>
        <v>Helga Spirit36</v>
      </c>
    </row>
    <row r="421" spans="1:28" customFormat="1" ht="13.9" hidden="1" customHeight="1">
      <c r="A421" s="325">
        <v>420</v>
      </c>
      <c r="B421" s="325" t="s">
        <v>6518</v>
      </c>
      <c r="C421" s="327">
        <v>41197</v>
      </c>
      <c r="D421" s="325" t="s">
        <v>4510</v>
      </c>
      <c r="E421" s="400" t="s">
        <v>6517</v>
      </c>
      <c r="F421" s="325" t="s">
        <v>6516</v>
      </c>
      <c r="G421" s="325"/>
      <c r="H421" s="328" t="s">
        <v>342</v>
      </c>
      <c r="I421" s="328" t="s">
        <v>62</v>
      </c>
      <c r="J421" s="327">
        <v>41184</v>
      </c>
      <c r="K421" s="3" t="s">
        <v>60</v>
      </c>
      <c r="L421" s="326">
        <v>700</v>
      </c>
      <c r="M421" s="325">
        <v>419</v>
      </c>
      <c r="N421" s="324">
        <v>41236</v>
      </c>
      <c r="O421" s="356">
        <f t="shared" si="12"/>
        <v>1</v>
      </c>
      <c r="T421" s="146"/>
      <c r="U421" s="146"/>
      <c r="V421" s="146"/>
      <c r="W421" s="146"/>
      <c r="X421" s="146"/>
      <c r="Y421" s="146"/>
      <c r="Z421" s="146"/>
      <c r="AA421" s="146"/>
      <c r="AB421" s="5" t="str">
        <f t="shared" si="13"/>
        <v>Mare Adriacum02_12</v>
      </c>
    </row>
    <row r="422" spans="1:28" customFormat="1" ht="13.9" hidden="1" customHeight="1">
      <c r="A422" s="325">
        <v>421</v>
      </c>
      <c r="B422" s="325" t="s">
        <v>6515</v>
      </c>
      <c r="C422" s="327">
        <v>41197</v>
      </c>
      <c r="D422" s="325" t="s">
        <v>65</v>
      </c>
      <c r="E422" s="325" t="s">
        <v>4612</v>
      </c>
      <c r="F422" s="325"/>
      <c r="G422" s="325"/>
      <c r="H422" s="328" t="s">
        <v>63</v>
      </c>
      <c r="I422" s="328" t="s">
        <v>255</v>
      </c>
      <c r="J422" s="327">
        <v>41156</v>
      </c>
      <c r="K422" s="3" t="s">
        <v>60</v>
      </c>
      <c r="L422" s="326">
        <v>700</v>
      </c>
      <c r="M422" s="325">
        <v>420</v>
      </c>
      <c r="N422" s="324">
        <v>41199</v>
      </c>
      <c r="O422" s="356">
        <f t="shared" si="12"/>
        <v>1</v>
      </c>
      <c r="T422" s="146"/>
      <c r="U422" s="146"/>
      <c r="V422" s="146"/>
      <c r="W422" s="146"/>
      <c r="X422" s="146"/>
      <c r="Y422" s="146"/>
      <c r="Z422" s="146"/>
      <c r="AA422" s="146"/>
      <c r="AB422" s="5" t="str">
        <f t="shared" si="13"/>
        <v>Everest Spirit81</v>
      </c>
    </row>
    <row r="423" spans="1:28" customFormat="1" ht="13.9" hidden="1" customHeight="1">
      <c r="A423" s="325">
        <v>422</v>
      </c>
      <c r="B423" s="325" t="s">
        <v>6514</v>
      </c>
      <c r="C423" s="327">
        <v>41197</v>
      </c>
      <c r="D423" s="325" t="s">
        <v>3442</v>
      </c>
      <c r="E423" s="325" t="s">
        <v>446</v>
      </c>
      <c r="F423" s="325"/>
      <c r="G423" s="325"/>
      <c r="H423" s="328" t="s">
        <v>63</v>
      </c>
      <c r="I423" s="328" t="s">
        <v>255</v>
      </c>
      <c r="J423" s="327">
        <v>41197</v>
      </c>
      <c r="K423" s="3" t="s">
        <v>60</v>
      </c>
      <c r="L423" s="326">
        <v>700</v>
      </c>
      <c r="M423" s="325">
        <v>421</v>
      </c>
      <c r="N423" s="324">
        <v>41199</v>
      </c>
      <c r="O423" s="356">
        <f t="shared" si="12"/>
        <v>1</v>
      </c>
      <c r="T423" s="146"/>
      <c r="U423" s="146"/>
      <c r="V423" s="146"/>
      <c r="W423" s="146"/>
      <c r="X423" s="146"/>
      <c r="Y423" s="146"/>
      <c r="Z423" s="146"/>
      <c r="AA423" s="146"/>
      <c r="AB423" s="5" t="str">
        <f t="shared" si="13"/>
        <v>Fuji Spirit78</v>
      </c>
    </row>
    <row r="424" spans="1:28" customFormat="1" ht="13.9" hidden="1" customHeight="1">
      <c r="A424" s="325">
        <v>423</v>
      </c>
      <c r="B424" s="325" t="s">
        <v>6513</v>
      </c>
      <c r="C424" s="327">
        <v>41197</v>
      </c>
      <c r="D424" s="325" t="s">
        <v>6512</v>
      </c>
      <c r="E424" s="325" t="s">
        <v>6511</v>
      </c>
      <c r="F424" s="325"/>
      <c r="G424" s="325"/>
      <c r="H424" s="328" t="s">
        <v>6094</v>
      </c>
      <c r="I424" s="328" t="s">
        <v>20</v>
      </c>
      <c r="J424" s="327">
        <v>41192</v>
      </c>
      <c r="K424" s="3" t="s">
        <v>290</v>
      </c>
      <c r="L424" s="326">
        <v>1400</v>
      </c>
      <c r="M424" s="325">
        <v>422</v>
      </c>
      <c r="N424" s="324">
        <v>41606</v>
      </c>
      <c r="O424" s="356">
        <f t="shared" si="12"/>
        <v>1</v>
      </c>
      <c r="T424" s="146"/>
      <c r="U424" s="146"/>
      <c r="V424" s="146"/>
      <c r="W424" s="146"/>
      <c r="X424" s="146"/>
      <c r="Y424" s="146"/>
      <c r="Z424" s="146"/>
      <c r="AA424" s="146"/>
      <c r="AB424" s="5" t="str">
        <f t="shared" si="13"/>
        <v>Forward Pioneer187</v>
      </c>
    </row>
    <row r="425" spans="1:28" customFormat="1" ht="13.9" hidden="1" customHeight="1">
      <c r="A425" s="325">
        <v>424</v>
      </c>
      <c r="B425" s="325" t="s">
        <v>6510</v>
      </c>
      <c r="C425" s="327">
        <v>41197</v>
      </c>
      <c r="D425" s="325" t="s">
        <v>6509</v>
      </c>
      <c r="E425" s="325" t="s">
        <v>6454</v>
      </c>
      <c r="F425" s="325"/>
      <c r="G425" s="325"/>
      <c r="H425" s="328" t="s">
        <v>6094</v>
      </c>
      <c r="I425" s="328" t="s">
        <v>77</v>
      </c>
      <c r="J425" s="327">
        <v>41200</v>
      </c>
      <c r="K425" s="3" t="s">
        <v>290</v>
      </c>
      <c r="L425" s="326">
        <v>1400</v>
      </c>
      <c r="M425" s="325">
        <v>423</v>
      </c>
      <c r="N425" s="324">
        <v>41249</v>
      </c>
      <c r="O425" s="356">
        <f t="shared" si="12"/>
        <v>1</v>
      </c>
      <c r="T425" s="146"/>
      <c r="U425" s="146"/>
      <c r="V425" s="146"/>
      <c r="W425" s="146"/>
      <c r="X425" s="146"/>
      <c r="Y425" s="146"/>
      <c r="Z425" s="146"/>
      <c r="AA425" s="146"/>
      <c r="AB425" s="5" t="str">
        <f t="shared" si="13"/>
        <v>British Hawthorn12010</v>
      </c>
    </row>
    <row r="426" spans="1:28" customFormat="1" ht="13.9" hidden="1" customHeight="1">
      <c r="A426" s="325">
        <v>425</v>
      </c>
      <c r="B426" s="325" t="s">
        <v>6508</v>
      </c>
      <c r="C426" s="327">
        <v>41197</v>
      </c>
      <c r="D426" s="325" t="s">
        <v>4585</v>
      </c>
      <c r="E426" s="325" t="s">
        <v>163</v>
      </c>
      <c r="F426" s="325"/>
      <c r="G426" s="325"/>
      <c r="H426" s="328" t="s">
        <v>6094</v>
      </c>
      <c r="I426" s="328" t="s">
        <v>130</v>
      </c>
      <c r="J426" s="327">
        <v>41225</v>
      </c>
      <c r="K426" s="3" t="s">
        <v>290</v>
      </c>
      <c r="L426" s="326">
        <v>1400</v>
      </c>
      <c r="M426" s="325">
        <v>424</v>
      </c>
      <c r="N426" s="324">
        <v>41382</v>
      </c>
      <c r="O426" s="356">
        <f t="shared" si="12"/>
        <v>1</v>
      </c>
      <c r="T426" s="146"/>
      <c r="U426" s="146"/>
      <c r="V426" s="146"/>
      <c r="W426" s="146"/>
      <c r="X426" s="146"/>
      <c r="Y426" s="146"/>
      <c r="Z426" s="146"/>
      <c r="AA426" s="146"/>
      <c r="AB426" s="5" t="str">
        <f t="shared" si="13"/>
        <v>Sky Lady20</v>
      </c>
    </row>
    <row r="427" spans="1:28" customFormat="1" ht="13.9" hidden="1" customHeight="1">
      <c r="A427" s="325">
        <v>426</v>
      </c>
      <c r="B427" s="325" t="s">
        <v>6507</v>
      </c>
      <c r="C427" s="327">
        <v>41216</v>
      </c>
      <c r="D427" s="325" t="s">
        <v>6506</v>
      </c>
      <c r="E427" s="325" t="s">
        <v>349</v>
      </c>
      <c r="F427" s="325"/>
      <c r="G427" s="325"/>
      <c r="H427" s="328" t="s">
        <v>3679</v>
      </c>
      <c r="I427" s="328" t="s">
        <v>441</v>
      </c>
      <c r="J427" s="327">
        <v>41161</v>
      </c>
      <c r="K427" s="3" t="s">
        <v>16</v>
      </c>
      <c r="L427" s="326">
        <v>700</v>
      </c>
      <c r="M427" s="325">
        <v>425</v>
      </c>
      <c r="N427" s="324">
        <v>41232</v>
      </c>
      <c r="O427" s="356">
        <f t="shared" si="12"/>
        <v>1</v>
      </c>
      <c r="T427" s="146"/>
      <c r="U427" s="146"/>
      <c r="V427" s="146"/>
      <c r="W427" s="146"/>
      <c r="X427" s="146"/>
      <c r="Y427" s="146"/>
      <c r="Z427" s="146"/>
      <c r="AA427" s="146"/>
      <c r="AB427" s="5" t="str">
        <f t="shared" si="13"/>
        <v>Cape Bata07</v>
      </c>
    </row>
    <row r="428" spans="1:28" customFormat="1" ht="13.9" hidden="1" customHeight="1">
      <c r="A428" s="325">
        <v>427</v>
      </c>
      <c r="B428" s="325" t="s">
        <v>6505</v>
      </c>
      <c r="C428" s="327">
        <v>41216</v>
      </c>
      <c r="D428" s="325" t="s">
        <v>445</v>
      </c>
      <c r="E428" s="325" t="s">
        <v>6502</v>
      </c>
      <c r="F428" s="325"/>
      <c r="G428" s="325"/>
      <c r="H428" s="328" t="s">
        <v>6210</v>
      </c>
      <c r="I428" s="328" t="s">
        <v>6504</v>
      </c>
      <c r="J428" s="327">
        <v>41203</v>
      </c>
      <c r="K428" s="3" t="s">
        <v>16</v>
      </c>
      <c r="L428" s="326">
        <v>700</v>
      </c>
      <c r="M428" s="325">
        <v>426</v>
      </c>
      <c r="N428" s="324">
        <v>41232</v>
      </c>
      <c r="O428" s="356">
        <f t="shared" si="12"/>
        <v>1</v>
      </c>
      <c r="T428" s="146"/>
      <c r="U428" s="146"/>
      <c r="V428" s="146"/>
      <c r="W428" s="146"/>
      <c r="X428" s="146"/>
      <c r="Y428" s="146"/>
      <c r="Z428" s="146"/>
      <c r="AA428" s="146"/>
      <c r="AB428" s="5" t="str">
        <f t="shared" si="13"/>
        <v>Jiaolong Spirit201205</v>
      </c>
    </row>
    <row r="429" spans="1:28" customFormat="1" ht="13.9" hidden="1" customHeight="1">
      <c r="A429" s="325">
        <v>428</v>
      </c>
      <c r="B429" s="325" t="s">
        <v>6503</v>
      </c>
      <c r="C429" s="327">
        <v>41216</v>
      </c>
      <c r="D429" s="325" t="s">
        <v>6201</v>
      </c>
      <c r="E429" s="325" t="s">
        <v>6502</v>
      </c>
      <c r="F429" s="325"/>
      <c r="G429" s="325"/>
      <c r="H429" s="328" t="s">
        <v>3679</v>
      </c>
      <c r="I429" s="328" t="s">
        <v>380</v>
      </c>
      <c r="J429" s="327">
        <v>41218</v>
      </c>
      <c r="K429" s="3" t="s">
        <v>16</v>
      </c>
      <c r="L429" s="326">
        <v>700</v>
      </c>
      <c r="M429" s="325">
        <v>427</v>
      </c>
      <c r="N429" s="324">
        <v>41232</v>
      </c>
      <c r="O429" s="356">
        <f t="shared" si="12"/>
        <v>1</v>
      </c>
      <c r="T429" s="146"/>
      <c r="U429" s="146"/>
      <c r="V429" s="146"/>
      <c r="W429" s="146"/>
      <c r="X429" s="146"/>
      <c r="Y429" s="146"/>
      <c r="Z429" s="146"/>
      <c r="AA429" s="146"/>
      <c r="AB429" s="5" t="str">
        <f t="shared" si="13"/>
        <v>Cape Balder201205</v>
      </c>
    </row>
    <row r="430" spans="1:28" customFormat="1" ht="13.9" hidden="1" customHeight="1">
      <c r="A430" s="325">
        <v>429</v>
      </c>
      <c r="B430" s="325" t="s">
        <v>6501</v>
      </c>
      <c r="C430" s="327">
        <v>41216</v>
      </c>
      <c r="D430" s="325" t="s">
        <v>443</v>
      </c>
      <c r="E430" s="329" t="s">
        <v>423</v>
      </c>
      <c r="F430" s="325" t="s">
        <v>28</v>
      </c>
      <c r="G430" s="325"/>
      <c r="H430" s="328" t="s">
        <v>5359</v>
      </c>
      <c r="I430" s="328" t="s">
        <v>444</v>
      </c>
      <c r="J430" s="327">
        <v>41179</v>
      </c>
      <c r="K430" s="3" t="s">
        <v>28</v>
      </c>
      <c r="L430" s="326">
        <v>1200</v>
      </c>
      <c r="M430" s="325">
        <v>428</v>
      </c>
      <c r="N430" s="324">
        <v>41243</v>
      </c>
      <c r="O430" s="356">
        <f t="shared" si="12"/>
        <v>1</v>
      </c>
      <c r="T430" s="146"/>
      <c r="U430" s="146"/>
      <c r="V430" s="146"/>
      <c r="W430" s="146"/>
      <c r="X430" s="146"/>
      <c r="Y430" s="146"/>
      <c r="Z430" s="146"/>
      <c r="AA430" s="146"/>
      <c r="AB430" s="5" t="str">
        <f t="shared" si="13"/>
        <v>Sloman Hera02</v>
      </c>
    </row>
    <row r="431" spans="1:28" customFormat="1" ht="13.9" hidden="1" customHeight="1">
      <c r="A431" s="325">
        <v>430</v>
      </c>
      <c r="B431" s="325" t="s">
        <v>6500</v>
      </c>
      <c r="C431" s="327">
        <v>41216</v>
      </c>
      <c r="D431" s="325" t="s">
        <v>450</v>
      </c>
      <c r="E431" s="329" t="s">
        <v>406</v>
      </c>
      <c r="F431" s="325" t="s">
        <v>28</v>
      </c>
      <c r="G431" s="325"/>
      <c r="H431" s="328" t="s">
        <v>5359</v>
      </c>
      <c r="I431" s="328" t="s">
        <v>419</v>
      </c>
      <c r="J431" s="327">
        <v>41187</v>
      </c>
      <c r="K431" s="3" t="s">
        <v>28</v>
      </c>
      <c r="L431" s="326">
        <v>1200</v>
      </c>
      <c r="M431" s="325">
        <v>429</v>
      </c>
      <c r="N431" s="324">
        <v>41229</v>
      </c>
      <c r="O431" s="356">
        <f t="shared" si="12"/>
        <v>1</v>
      </c>
      <c r="T431" s="146"/>
      <c r="U431" s="146"/>
      <c r="V431" s="146"/>
      <c r="W431" s="146"/>
      <c r="X431" s="146"/>
      <c r="Y431" s="146"/>
      <c r="Z431" s="146"/>
      <c r="AA431" s="146"/>
      <c r="AB431" s="5" t="str">
        <f t="shared" si="13"/>
        <v>Sloman Herakles03</v>
      </c>
    </row>
    <row r="432" spans="1:28" customFormat="1" ht="13.9" hidden="1" customHeight="1">
      <c r="A432" s="325">
        <v>431</v>
      </c>
      <c r="B432" s="325" t="s">
        <v>6499</v>
      </c>
      <c r="C432" s="327">
        <v>41216</v>
      </c>
      <c r="D432" s="325" t="s">
        <v>6498</v>
      </c>
      <c r="E432" s="329" t="s">
        <v>199</v>
      </c>
      <c r="F432" s="325" t="s">
        <v>28</v>
      </c>
      <c r="G432" s="325"/>
      <c r="H432" s="328" t="s">
        <v>6497</v>
      </c>
      <c r="I432" s="328" t="s">
        <v>6496</v>
      </c>
      <c r="J432" s="327">
        <v>41204</v>
      </c>
      <c r="K432" s="3" t="s">
        <v>28</v>
      </c>
      <c r="L432" s="326">
        <v>1200</v>
      </c>
      <c r="M432" s="325">
        <v>430</v>
      </c>
      <c r="N432" s="324">
        <v>41229</v>
      </c>
      <c r="O432" s="356">
        <f t="shared" si="12"/>
        <v>1</v>
      </c>
      <c r="T432" s="146"/>
      <c r="U432" s="146"/>
      <c r="V432" s="146"/>
      <c r="W432" s="146"/>
      <c r="X432" s="146"/>
      <c r="Y432" s="146"/>
      <c r="Z432" s="146"/>
      <c r="AA432" s="146"/>
      <c r="AB432" s="5" t="str">
        <f t="shared" si="13"/>
        <v>Ocean30</v>
      </c>
    </row>
    <row r="433" spans="1:28" customFormat="1" ht="13.9" hidden="1" customHeight="1">
      <c r="A433" s="325">
        <v>432</v>
      </c>
      <c r="B433" s="325" t="s">
        <v>6495</v>
      </c>
      <c r="C433" s="327">
        <v>41216</v>
      </c>
      <c r="D433" s="325" t="s">
        <v>6494</v>
      </c>
      <c r="E433" s="329" t="s">
        <v>6493</v>
      </c>
      <c r="F433" s="325" t="s">
        <v>28</v>
      </c>
      <c r="G433" s="325"/>
      <c r="H433" s="328" t="s">
        <v>6492</v>
      </c>
      <c r="I433" s="328" t="s">
        <v>455</v>
      </c>
      <c r="J433" s="327">
        <v>41203</v>
      </c>
      <c r="K433" s="3" t="s">
        <v>28</v>
      </c>
      <c r="L433" s="326">
        <v>1200</v>
      </c>
      <c r="M433" s="325">
        <v>431</v>
      </c>
      <c r="N433" s="324">
        <v>41242</v>
      </c>
      <c r="O433" s="356">
        <f t="shared" si="12"/>
        <v>1</v>
      </c>
      <c r="T433" s="146"/>
      <c r="U433" s="146"/>
      <c r="V433" s="146"/>
      <c r="W433" s="146"/>
      <c r="X433" s="146"/>
      <c r="Y433" s="146"/>
      <c r="Z433" s="146"/>
      <c r="AA433" s="146"/>
      <c r="AB433" s="5" t="str">
        <f t="shared" si="13"/>
        <v>MT Arendal05_12</v>
      </c>
    </row>
    <row r="434" spans="1:28" customFormat="1" ht="13.9" hidden="1" customHeight="1">
      <c r="A434" s="325">
        <v>433</v>
      </c>
      <c r="B434" s="325" t="s">
        <v>6491</v>
      </c>
      <c r="C434" s="327">
        <v>41216</v>
      </c>
      <c r="D434" s="325" t="s">
        <v>456</v>
      </c>
      <c r="E434" s="329" t="s">
        <v>344</v>
      </c>
      <c r="F434" s="325" t="s">
        <v>28</v>
      </c>
      <c r="G434" s="325"/>
      <c r="H434" s="328" t="s">
        <v>6490</v>
      </c>
      <c r="I434" s="328" t="s">
        <v>25</v>
      </c>
      <c r="J434" s="327">
        <v>41192</v>
      </c>
      <c r="K434" s="3" t="s">
        <v>28</v>
      </c>
      <c r="L434" s="326">
        <v>1200</v>
      </c>
      <c r="M434" s="325">
        <v>432</v>
      </c>
      <c r="N434" s="324">
        <v>41229</v>
      </c>
      <c r="O434" s="356">
        <f t="shared" si="12"/>
        <v>1</v>
      </c>
      <c r="T434" s="146"/>
      <c r="U434" s="146"/>
      <c r="V434" s="146"/>
      <c r="W434" s="146"/>
      <c r="X434" s="146"/>
      <c r="Y434" s="146"/>
      <c r="Z434" s="146"/>
      <c r="AA434" s="146"/>
      <c r="AB434" s="5" t="str">
        <f t="shared" si="13"/>
        <v>Atlantic Jupiter05</v>
      </c>
    </row>
    <row r="435" spans="1:28" customFormat="1" ht="13.9" hidden="1" customHeight="1">
      <c r="A435" s="325">
        <v>434</v>
      </c>
      <c r="B435" s="325" t="s">
        <v>6489</v>
      </c>
      <c r="C435" s="327">
        <v>41216</v>
      </c>
      <c r="D435" s="325" t="s">
        <v>458</v>
      </c>
      <c r="E435" s="329" t="s">
        <v>95</v>
      </c>
      <c r="F435" s="325" t="s">
        <v>28</v>
      </c>
      <c r="G435" s="325"/>
      <c r="H435" s="328" t="s">
        <v>30</v>
      </c>
      <c r="I435" s="328" t="s">
        <v>269</v>
      </c>
      <c r="J435" s="327">
        <v>41190</v>
      </c>
      <c r="K435" s="3" t="s">
        <v>28</v>
      </c>
      <c r="L435" s="326">
        <v>1200</v>
      </c>
      <c r="M435" s="325">
        <v>433</v>
      </c>
      <c r="N435" s="324">
        <v>41291</v>
      </c>
      <c r="O435" s="356">
        <f t="shared" si="12"/>
        <v>1</v>
      </c>
      <c r="T435" s="146"/>
      <c r="U435" s="146"/>
      <c r="V435" s="146"/>
      <c r="W435" s="146"/>
      <c r="X435" s="146"/>
      <c r="Y435" s="146"/>
      <c r="Z435" s="146"/>
      <c r="AA435" s="146"/>
      <c r="AB435" s="5" t="str">
        <f t="shared" si="13"/>
        <v>Aframax Riviera003</v>
      </c>
    </row>
    <row r="436" spans="1:28" customFormat="1" ht="13.9" hidden="1" customHeight="1">
      <c r="A436" s="325">
        <v>435</v>
      </c>
      <c r="B436" s="325" t="s">
        <v>6488</v>
      </c>
      <c r="C436" s="327">
        <v>41216</v>
      </c>
      <c r="D436" s="325" t="s">
        <v>6487</v>
      </c>
      <c r="E436" s="329" t="s">
        <v>370</v>
      </c>
      <c r="F436" s="325" t="s">
        <v>28</v>
      </c>
      <c r="G436" s="325"/>
      <c r="H436" s="328" t="s">
        <v>6386</v>
      </c>
      <c r="I436" s="328" t="s">
        <v>20</v>
      </c>
      <c r="J436" s="327">
        <v>41183</v>
      </c>
      <c r="K436" s="3" t="s">
        <v>28</v>
      </c>
      <c r="L436" s="326">
        <v>1200</v>
      </c>
      <c r="M436" s="325">
        <v>434</v>
      </c>
      <c r="N436" s="324">
        <v>41260</v>
      </c>
      <c r="O436" s="356">
        <f t="shared" si="12"/>
        <v>1</v>
      </c>
      <c r="T436" s="146"/>
      <c r="U436" s="146"/>
      <c r="V436" s="146"/>
      <c r="W436" s="146"/>
      <c r="X436" s="146"/>
      <c r="Y436" s="146"/>
      <c r="Z436" s="146"/>
      <c r="AA436" s="146"/>
      <c r="AB436" s="5" t="str">
        <f t="shared" si="13"/>
        <v>MT Indian Point7</v>
      </c>
    </row>
    <row r="437" spans="1:28" customFormat="1" ht="13.9" hidden="1" customHeight="1">
      <c r="A437" s="325">
        <v>436</v>
      </c>
      <c r="B437" s="325" t="s">
        <v>6486</v>
      </c>
      <c r="C437" s="327">
        <v>41216</v>
      </c>
      <c r="D437" s="325" t="s">
        <v>397</v>
      </c>
      <c r="E437" s="329" t="s">
        <v>158</v>
      </c>
      <c r="F437" s="325" t="s">
        <v>28</v>
      </c>
      <c r="G437" s="325"/>
      <c r="H437" s="328" t="s">
        <v>465</v>
      </c>
      <c r="I437" s="328" t="s">
        <v>20</v>
      </c>
      <c r="J437" s="327">
        <v>41204</v>
      </c>
      <c r="K437" s="3" t="s">
        <v>28</v>
      </c>
      <c r="L437" s="326">
        <v>1200</v>
      </c>
      <c r="M437" s="325">
        <v>435</v>
      </c>
      <c r="N437" s="324">
        <v>41343</v>
      </c>
      <c r="O437" s="356">
        <f t="shared" si="12"/>
        <v>1</v>
      </c>
      <c r="P437" t="s">
        <v>6485</v>
      </c>
      <c r="T437" s="146"/>
      <c r="U437" s="146"/>
      <c r="V437" s="146"/>
      <c r="W437" s="146"/>
      <c r="X437" s="146"/>
      <c r="Y437" s="146"/>
      <c r="Z437" s="146"/>
      <c r="AA437" s="146"/>
      <c r="AB437" s="5" t="str">
        <f t="shared" si="13"/>
        <v>Dubai Attraction10</v>
      </c>
    </row>
    <row r="438" spans="1:28" customFormat="1" ht="13.9" hidden="1" customHeight="1">
      <c r="A438" s="325">
        <v>437</v>
      </c>
      <c r="B438" s="325" t="s">
        <v>6484</v>
      </c>
      <c r="C438" s="327">
        <v>41216</v>
      </c>
      <c r="D438" s="325" t="s">
        <v>3588</v>
      </c>
      <c r="E438" s="325" t="s">
        <v>6483</v>
      </c>
      <c r="F438" s="325"/>
      <c r="G438" s="325"/>
      <c r="H438" s="328" t="s">
        <v>6482</v>
      </c>
      <c r="I438" s="328" t="s">
        <v>6481</v>
      </c>
      <c r="J438" s="327">
        <v>41202</v>
      </c>
      <c r="K438" s="3" t="s">
        <v>43</v>
      </c>
      <c r="L438" s="326">
        <v>1400</v>
      </c>
      <c r="M438" s="325">
        <v>436</v>
      </c>
      <c r="N438" s="324">
        <v>41219</v>
      </c>
      <c r="O438" s="356">
        <f t="shared" si="12"/>
        <v>1</v>
      </c>
      <c r="T438" s="146"/>
      <c r="U438" s="146"/>
      <c r="V438" s="146"/>
      <c r="W438" s="146"/>
      <c r="X438" s="146"/>
      <c r="Y438" s="146"/>
      <c r="Z438" s="146"/>
      <c r="AA438" s="146"/>
      <c r="AB438" s="5" t="str">
        <f t="shared" si="13"/>
        <v>Sea VoyagerST-70</v>
      </c>
    </row>
    <row r="439" spans="1:28" customFormat="1" ht="13.9" hidden="1" customHeight="1">
      <c r="A439" s="325">
        <v>438</v>
      </c>
      <c r="B439" s="325" t="s">
        <v>6480</v>
      </c>
      <c r="C439" s="327">
        <v>41216</v>
      </c>
      <c r="D439" s="325" t="s">
        <v>6479</v>
      </c>
      <c r="E439" s="325" t="s">
        <v>142</v>
      </c>
      <c r="F439" s="325"/>
      <c r="G439" s="325"/>
      <c r="H439" s="328" t="s">
        <v>6372</v>
      </c>
      <c r="I439" s="328" t="s">
        <v>460</v>
      </c>
      <c r="J439" s="327">
        <v>41190</v>
      </c>
      <c r="K439" s="3" t="s">
        <v>43</v>
      </c>
      <c r="L439" s="326">
        <v>1400</v>
      </c>
      <c r="M439" s="325">
        <v>437</v>
      </c>
      <c r="N439" s="324">
        <v>41330</v>
      </c>
      <c r="O439" s="356">
        <f t="shared" si="12"/>
        <v>1</v>
      </c>
      <c r="T439" s="146"/>
      <c r="U439" s="146"/>
      <c r="V439" s="146"/>
      <c r="W439" s="146"/>
      <c r="X439" s="146"/>
      <c r="Y439" s="146"/>
      <c r="Z439" s="146"/>
      <c r="AA439" s="146"/>
      <c r="AB439" s="5" t="str">
        <f t="shared" si="13"/>
        <v>Alpine Persefone43</v>
      </c>
    </row>
    <row r="440" spans="1:28" customFormat="1" ht="13.9" hidden="1" customHeight="1">
      <c r="A440" s="325">
        <v>439</v>
      </c>
      <c r="B440" s="325" t="s">
        <v>6478</v>
      </c>
      <c r="C440" s="327">
        <v>41216</v>
      </c>
      <c r="D440" s="325" t="s">
        <v>6477</v>
      </c>
      <c r="E440" s="325" t="s">
        <v>461</v>
      </c>
      <c r="F440" s="325"/>
      <c r="G440" s="325"/>
      <c r="H440" s="328" t="s">
        <v>6372</v>
      </c>
      <c r="I440" s="328" t="s">
        <v>462</v>
      </c>
      <c r="J440" s="327">
        <v>41174</v>
      </c>
      <c r="K440" s="3" t="s">
        <v>43</v>
      </c>
      <c r="L440" s="326">
        <v>1400</v>
      </c>
      <c r="M440" s="325">
        <v>438</v>
      </c>
      <c r="N440" s="324">
        <v>41330</v>
      </c>
      <c r="O440" s="356">
        <f t="shared" si="12"/>
        <v>1</v>
      </c>
      <c r="T440" s="146"/>
      <c r="U440" s="146"/>
      <c r="V440" s="146"/>
      <c r="W440" s="146"/>
      <c r="X440" s="146"/>
      <c r="Y440" s="146"/>
      <c r="Z440" s="146"/>
      <c r="AA440" s="146"/>
      <c r="AB440" s="5" t="str">
        <f t="shared" si="13"/>
        <v>Gulf Pearl98</v>
      </c>
    </row>
    <row r="441" spans="1:28" customFormat="1" ht="13.9" hidden="1" customHeight="1">
      <c r="A441" s="325">
        <v>440</v>
      </c>
      <c r="B441" s="325" t="s">
        <v>6476</v>
      </c>
      <c r="C441" s="327">
        <v>41216</v>
      </c>
      <c r="D441" s="325" t="s">
        <v>464</v>
      </c>
      <c r="E441" s="325" t="s">
        <v>183</v>
      </c>
      <c r="F441" s="325"/>
      <c r="G441" s="325"/>
      <c r="H441" s="328" t="s">
        <v>4344</v>
      </c>
      <c r="I441" s="328" t="s">
        <v>25</v>
      </c>
      <c r="J441" s="327">
        <v>41194</v>
      </c>
      <c r="K441" s="3" t="s">
        <v>43</v>
      </c>
      <c r="L441" s="326">
        <v>1400</v>
      </c>
      <c r="M441" s="325">
        <v>439</v>
      </c>
      <c r="N441" s="324">
        <v>41330</v>
      </c>
      <c r="O441" s="356">
        <f t="shared" si="12"/>
        <v>1</v>
      </c>
      <c r="T441" s="146"/>
      <c r="U441" s="146"/>
      <c r="V441" s="146"/>
      <c r="W441" s="146"/>
      <c r="X441" s="146"/>
      <c r="Y441" s="146"/>
      <c r="Z441" s="146"/>
      <c r="AA441" s="146"/>
      <c r="AB441" s="5" t="str">
        <f t="shared" si="13"/>
        <v>Stena Penguin25</v>
      </c>
    </row>
    <row r="442" spans="1:28" customFormat="1" ht="13.9" hidden="1" customHeight="1">
      <c r="A442" s="325">
        <v>441</v>
      </c>
      <c r="B442" s="325" t="s">
        <v>6475</v>
      </c>
      <c r="C442" s="327">
        <v>41216</v>
      </c>
      <c r="D442" s="325" t="s">
        <v>6040</v>
      </c>
      <c r="E442" s="325" t="s">
        <v>245</v>
      </c>
      <c r="F442" s="325"/>
      <c r="G442" s="325"/>
      <c r="H442" s="328" t="s">
        <v>6372</v>
      </c>
      <c r="I442" s="328" t="s">
        <v>4000</v>
      </c>
      <c r="J442" s="327">
        <v>41193</v>
      </c>
      <c r="K442" s="3" t="s">
        <v>43</v>
      </c>
      <c r="L442" s="326">
        <v>1400</v>
      </c>
      <c r="M442" s="325">
        <v>440</v>
      </c>
      <c r="N442" s="324">
        <v>41330</v>
      </c>
      <c r="O442" s="356">
        <f t="shared" si="12"/>
        <v>1</v>
      </c>
      <c r="T442" s="146"/>
      <c r="U442" s="146"/>
      <c r="V442" s="146"/>
      <c r="W442" s="146"/>
      <c r="X442" s="146"/>
      <c r="Y442" s="146"/>
      <c r="Z442" s="146"/>
      <c r="AA442" s="146"/>
      <c r="AB442" s="5" t="str">
        <f t="shared" si="13"/>
        <v>King Daniel34</v>
      </c>
    </row>
    <row r="443" spans="1:28" customFormat="1" ht="13.9" hidden="1" customHeight="1">
      <c r="A443" s="325">
        <v>442</v>
      </c>
      <c r="B443" s="325" t="s">
        <v>6474</v>
      </c>
      <c r="C443" s="327">
        <v>41216</v>
      </c>
      <c r="D443" s="325" t="s">
        <v>6363</v>
      </c>
      <c r="E443" s="325" t="s">
        <v>338</v>
      </c>
      <c r="F443" s="325"/>
      <c r="G443" s="325"/>
      <c r="H443" s="328" t="s">
        <v>6362</v>
      </c>
      <c r="I443" s="328" t="s">
        <v>6473</v>
      </c>
      <c r="J443" s="327">
        <v>41204</v>
      </c>
      <c r="K443" s="3" t="s">
        <v>43</v>
      </c>
      <c r="L443" s="326">
        <v>1400</v>
      </c>
      <c r="M443" s="325">
        <v>441</v>
      </c>
      <c r="N443" s="324">
        <v>41330</v>
      </c>
      <c r="O443" s="356">
        <f t="shared" si="12"/>
        <v>1</v>
      </c>
      <c r="T443" s="146"/>
      <c r="U443" s="146"/>
      <c r="V443" s="146"/>
      <c r="W443" s="146"/>
      <c r="X443" s="146"/>
      <c r="Y443" s="146"/>
      <c r="Z443" s="146"/>
      <c r="AA443" s="146"/>
      <c r="AB443" s="5" t="str">
        <f t="shared" si="13"/>
        <v>SCF Pacifica14</v>
      </c>
    </row>
    <row r="444" spans="1:28" customFormat="1" ht="13.9" hidden="1" customHeight="1">
      <c r="A444" s="325">
        <v>443</v>
      </c>
      <c r="B444" s="325" t="s">
        <v>6472</v>
      </c>
      <c r="C444" s="327">
        <v>41220</v>
      </c>
      <c r="D444" s="325" t="s">
        <v>6471</v>
      </c>
      <c r="E444" s="325" t="s">
        <v>6470</v>
      </c>
      <c r="F444" s="325"/>
      <c r="G444" s="325"/>
      <c r="H444" s="328" t="s">
        <v>22</v>
      </c>
      <c r="I444" s="328" t="s">
        <v>6469</v>
      </c>
      <c r="J444" s="327">
        <v>41181</v>
      </c>
      <c r="K444" s="3" t="s">
        <v>23</v>
      </c>
      <c r="L444" s="326">
        <v>1200</v>
      </c>
      <c r="M444" s="325">
        <v>442</v>
      </c>
      <c r="N444" s="324">
        <v>41389</v>
      </c>
      <c r="O444" s="356">
        <f t="shared" si="12"/>
        <v>1</v>
      </c>
      <c r="T444" s="146"/>
      <c r="U444" s="146"/>
      <c r="V444" s="146"/>
      <c r="W444" s="146"/>
      <c r="X444" s="146"/>
      <c r="Y444" s="146"/>
      <c r="Z444" s="146"/>
      <c r="AA444" s="146"/>
      <c r="AB444" s="5" t="str">
        <f t="shared" si="13"/>
        <v>Genmar Ajax2012-05</v>
      </c>
    </row>
    <row r="445" spans="1:28" customFormat="1" ht="13.9" hidden="1" customHeight="1">
      <c r="A445" s="325">
        <v>444</v>
      </c>
      <c r="B445" s="325" t="s">
        <v>6468</v>
      </c>
      <c r="C445" s="327">
        <v>41220</v>
      </c>
      <c r="D445" s="325" t="s">
        <v>6467</v>
      </c>
      <c r="E445" s="325" t="s">
        <v>344</v>
      </c>
      <c r="F445" s="325"/>
      <c r="G445" s="325"/>
      <c r="H445" s="328" t="s">
        <v>176</v>
      </c>
      <c r="I445" s="328" t="s">
        <v>286</v>
      </c>
      <c r="J445" s="327">
        <v>41227</v>
      </c>
      <c r="K445" s="3" t="s">
        <v>23</v>
      </c>
      <c r="L445" s="326">
        <v>1200</v>
      </c>
      <c r="M445" s="325">
        <v>443</v>
      </c>
      <c r="N445" s="324">
        <v>41389</v>
      </c>
      <c r="O445" s="356">
        <f t="shared" si="12"/>
        <v>1</v>
      </c>
      <c r="T445" s="146"/>
      <c r="U445" s="146"/>
      <c r="V445" s="146"/>
      <c r="W445" s="146"/>
      <c r="X445" s="146"/>
      <c r="Y445" s="146"/>
      <c r="Z445" s="146"/>
      <c r="AA445" s="146"/>
      <c r="AB445" s="5" t="str">
        <f t="shared" si="13"/>
        <v>Genmar Hope05</v>
      </c>
    </row>
    <row r="446" spans="1:28" customFormat="1" ht="13.9" hidden="1" customHeight="1">
      <c r="A446" s="325">
        <v>445</v>
      </c>
      <c r="B446" s="325" t="s">
        <v>6466</v>
      </c>
      <c r="C446" s="327">
        <v>41220</v>
      </c>
      <c r="D446" s="325" t="s">
        <v>5331</v>
      </c>
      <c r="E446" s="325" t="s">
        <v>6465</v>
      </c>
      <c r="F446" s="325"/>
      <c r="G446" s="325"/>
      <c r="H446" s="328" t="s">
        <v>176</v>
      </c>
      <c r="I446" s="328" t="s">
        <v>5356</v>
      </c>
      <c r="J446" s="327">
        <v>41218</v>
      </c>
      <c r="K446" s="3" t="s">
        <v>23</v>
      </c>
      <c r="L446" s="326">
        <v>1200</v>
      </c>
      <c r="M446" s="325">
        <v>444</v>
      </c>
      <c r="N446" s="324">
        <v>41389</v>
      </c>
      <c r="O446" s="356">
        <f t="shared" si="12"/>
        <v>1</v>
      </c>
      <c r="T446" s="146"/>
      <c r="U446" s="146"/>
      <c r="V446" s="146"/>
      <c r="W446" s="146"/>
      <c r="X446" s="146"/>
      <c r="Y446" s="146"/>
      <c r="Z446" s="146"/>
      <c r="AA446" s="146"/>
      <c r="AB446" s="5" t="str">
        <f t="shared" si="13"/>
        <v>Genmar Orion2012-06</v>
      </c>
    </row>
    <row r="447" spans="1:28" customFormat="1" ht="13.9" hidden="1" customHeight="1">
      <c r="A447" s="325">
        <v>446</v>
      </c>
      <c r="B447" s="325" t="s">
        <v>6464</v>
      </c>
      <c r="C447" s="327">
        <v>41234</v>
      </c>
      <c r="D447" s="325" t="s">
        <v>6463</v>
      </c>
      <c r="E447" s="325" t="s">
        <v>129</v>
      </c>
      <c r="F447" s="325"/>
      <c r="G447" s="325"/>
      <c r="H447" s="328" t="s">
        <v>6094</v>
      </c>
      <c r="I447" s="328" t="s">
        <v>6177</v>
      </c>
      <c r="J447" s="327">
        <v>41233</v>
      </c>
      <c r="K447" s="3" t="s">
        <v>290</v>
      </c>
      <c r="L447" s="326">
        <v>1400</v>
      </c>
      <c r="M447" s="325">
        <v>445</v>
      </c>
      <c r="N447" s="324">
        <v>41382</v>
      </c>
      <c r="O447" s="356">
        <f t="shared" si="12"/>
        <v>1</v>
      </c>
      <c r="T447" s="146"/>
      <c r="U447" s="146"/>
      <c r="V447" s="146"/>
      <c r="W447" s="146"/>
      <c r="X447" s="146"/>
      <c r="Y447" s="146"/>
      <c r="Z447" s="146"/>
      <c r="AA447" s="146"/>
      <c r="AB447" s="5" t="str">
        <f t="shared" si="13"/>
        <v>Phoenix Strength11</v>
      </c>
    </row>
    <row r="448" spans="1:28" customFormat="1" ht="13.9" hidden="1" customHeight="1">
      <c r="A448" s="325">
        <v>447</v>
      </c>
      <c r="B448" s="325" t="s">
        <v>6462</v>
      </c>
      <c r="C448" s="327">
        <v>41234</v>
      </c>
      <c r="D448" s="325" t="s">
        <v>471</v>
      </c>
      <c r="E448" s="325" t="s">
        <v>194</v>
      </c>
      <c r="F448" s="325"/>
      <c r="G448" s="325"/>
      <c r="H448" s="328" t="s">
        <v>6094</v>
      </c>
      <c r="I448" s="328" t="s">
        <v>20</v>
      </c>
      <c r="J448" s="327">
        <v>41215</v>
      </c>
      <c r="K448" s="3" t="s">
        <v>290</v>
      </c>
      <c r="L448" s="326">
        <v>1400</v>
      </c>
      <c r="M448" s="325">
        <v>446</v>
      </c>
      <c r="N448" s="324">
        <v>41382</v>
      </c>
      <c r="O448" s="356">
        <f t="shared" si="12"/>
        <v>1</v>
      </c>
      <c r="T448" s="146"/>
      <c r="U448" s="146"/>
      <c r="V448" s="146"/>
      <c r="W448" s="146"/>
      <c r="X448" s="146"/>
      <c r="Y448" s="146"/>
      <c r="Z448" s="146"/>
      <c r="AA448" s="146"/>
      <c r="AB448" s="5" t="str">
        <f t="shared" si="13"/>
        <v>DHT Sophie004</v>
      </c>
    </row>
    <row r="449" spans="1:28" customFormat="1" ht="13.9" hidden="1" customHeight="1">
      <c r="A449" s="325">
        <v>448</v>
      </c>
      <c r="B449" s="325" t="s">
        <v>6461</v>
      </c>
      <c r="C449" s="327">
        <v>41234</v>
      </c>
      <c r="D449" s="325" t="s">
        <v>6460</v>
      </c>
      <c r="E449" s="325" t="s">
        <v>6459</v>
      </c>
      <c r="F449" s="325"/>
      <c r="G449" s="325"/>
      <c r="H449" s="328" t="s">
        <v>475</v>
      </c>
      <c r="I449" s="328" t="s">
        <v>6458</v>
      </c>
      <c r="J449" s="327">
        <v>41233</v>
      </c>
      <c r="K449" s="3" t="s">
        <v>290</v>
      </c>
      <c r="L449" s="326">
        <v>1400</v>
      </c>
      <c r="M449" s="325">
        <v>447</v>
      </c>
      <c r="N449" s="324">
        <v>41397</v>
      </c>
      <c r="O449" s="356">
        <f t="shared" si="12"/>
        <v>1</v>
      </c>
      <c r="P449" t="s">
        <v>6457</v>
      </c>
      <c r="T449" s="146"/>
      <c r="U449" s="146"/>
      <c r="V449" s="146"/>
      <c r="W449" s="146"/>
      <c r="X449" s="146"/>
      <c r="Y449" s="146"/>
      <c r="Z449" s="146"/>
      <c r="AA449" s="146"/>
      <c r="AB449" s="5" t="str">
        <f t="shared" si="13"/>
        <v>British Hazel12013</v>
      </c>
    </row>
    <row r="450" spans="1:28" customFormat="1" ht="13.9" hidden="1" customHeight="1">
      <c r="A450" s="325">
        <v>449</v>
      </c>
      <c r="B450" s="325" t="s">
        <v>6456</v>
      </c>
      <c r="C450" s="327">
        <v>41234</v>
      </c>
      <c r="D450" s="325" t="s">
        <v>6455</v>
      </c>
      <c r="E450" s="325" t="s">
        <v>6454</v>
      </c>
      <c r="F450" s="325"/>
      <c r="G450" s="325"/>
      <c r="H450" s="328" t="s">
        <v>475</v>
      </c>
      <c r="I450" s="328" t="s">
        <v>261</v>
      </c>
      <c r="J450" s="327">
        <v>41239</v>
      </c>
      <c r="K450" s="3" t="s">
        <v>290</v>
      </c>
      <c r="L450" s="326">
        <v>1400</v>
      </c>
      <c r="M450" s="325">
        <v>448</v>
      </c>
      <c r="N450" s="324">
        <v>41610</v>
      </c>
      <c r="O450" s="356">
        <f t="shared" ref="O450:O513" si="14">IF(TRIM(N450)="",0,1)</f>
        <v>1</v>
      </c>
      <c r="T450" s="146"/>
      <c r="U450" s="146"/>
      <c r="V450" s="146"/>
      <c r="W450" s="146"/>
      <c r="X450" s="146"/>
      <c r="Y450" s="146"/>
      <c r="Z450" s="146"/>
      <c r="AA450" s="146"/>
      <c r="AB450" s="5" t="str">
        <f t="shared" ref="AB450:AB513" si="15">IF(TRIM(A450)="","",CONCATENATE(TRIM(D450),TRIM(E450)))</f>
        <v>Ice Blade12010</v>
      </c>
    </row>
    <row r="451" spans="1:28" customFormat="1" ht="13.9" hidden="1" customHeight="1">
      <c r="A451" s="325">
        <v>450</v>
      </c>
      <c r="B451" s="325" t="s">
        <v>6453</v>
      </c>
      <c r="C451" s="327">
        <v>41234</v>
      </c>
      <c r="D451" s="325" t="s">
        <v>483</v>
      </c>
      <c r="E451" s="325" t="s">
        <v>6452</v>
      </c>
      <c r="F451" s="325"/>
      <c r="G451" s="325"/>
      <c r="H451" s="328" t="s">
        <v>6094</v>
      </c>
      <c r="I451" s="328" t="s">
        <v>6177</v>
      </c>
      <c r="J451" s="327">
        <v>41241</v>
      </c>
      <c r="K451" s="3" t="s">
        <v>290</v>
      </c>
      <c r="L451" s="326">
        <v>1400</v>
      </c>
      <c r="M451" s="325">
        <v>449</v>
      </c>
      <c r="N451" s="324">
        <v>41382</v>
      </c>
      <c r="O451" s="356">
        <f t="shared" si="14"/>
        <v>1</v>
      </c>
      <c r="T451" s="146"/>
      <c r="U451" s="146"/>
      <c r="V451" s="146"/>
      <c r="W451" s="146"/>
      <c r="X451" s="146"/>
      <c r="Y451" s="146"/>
      <c r="Z451" s="146"/>
      <c r="AA451" s="146"/>
      <c r="AB451" s="5" t="str">
        <f t="shared" si="15"/>
        <v>Stena Superior2012-07</v>
      </c>
    </row>
    <row r="452" spans="1:28" customFormat="1" ht="13.9" hidden="1" customHeight="1">
      <c r="A452" s="325">
        <v>451</v>
      </c>
      <c r="B452" s="325" t="s">
        <v>6451</v>
      </c>
      <c r="C452" s="327">
        <v>41234</v>
      </c>
      <c r="D452" s="325" t="s">
        <v>6029</v>
      </c>
      <c r="E452" s="325" t="s">
        <v>6359</v>
      </c>
      <c r="F452" s="325"/>
      <c r="G452" s="325"/>
      <c r="H452" s="328" t="s">
        <v>6358</v>
      </c>
      <c r="I452" s="328" t="s">
        <v>6450</v>
      </c>
      <c r="J452" s="327">
        <v>41207</v>
      </c>
      <c r="K452" s="3" t="s">
        <v>97</v>
      </c>
      <c r="L452" s="326">
        <v>900</v>
      </c>
      <c r="M452" s="325">
        <v>450</v>
      </c>
      <c r="N452" s="399">
        <v>41288</v>
      </c>
      <c r="O452" s="356">
        <f t="shared" si="14"/>
        <v>1</v>
      </c>
      <c r="T452" s="146"/>
      <c r="U452" s="146"/>
      <c r="V452" s="146"/>
      <c r="W452" s="146"/>
      <c r="X452" s="146"/>
      <c r="Y452" s="146"/>
      <c r="Z452" s="146"/>
      <c r="AA452" s="146"/>
      <c r="AB452" s="5" t="str">
        <f t="shared" si="15"/>
        <v>Torm Garonne31528</v>
      </c>
    </row>
    <row r="453" spans="1:28" customFormat="1" ht="13.9" hidden="1" customHeight="1">
      <c r="A453" s="325">
        <v>452</v>
      </c>
      <c r="B453" s="325" t="s">
        <v>6449</v>
      </c>
      <c r="C453" s="327">
        <v>41234</v>
      </c>
      <c r="D453" s="325" t="s">
        <v>4696</v>
      </c>
      <c r="E453" s="325" t="s">
        <v>6448</v>
      </c>
      <c r="F453" s="325"/>
      <c r="G453" s="325"/>
      <c r="H453" s="328" t="s">
        <v>6447</v>
      </c>
      <c r="I453" s="328" t="s">
        <v>270</v>
      </c>
      <c r="J453" s="327">
        <v>41196</v>
      </c>
      <c r="K453" s="3" t="s">
        <v>97</v>
      </c>
      <c r="L453" s="326">
        <v>900</v>
      </c>
      <c r="M453" s="325">
        <v>451</v>
      </c>
      <c r="N453" s="399">
        <v>41288</v>
      </c>
      <c r="O453" s="356">
        <f t="shared" si="14"/>
        <v>1</v>
      </c>
      <c r="T453" s="146"/>
      <c r="U453" s="146"/>
      <c r="V453" s="146"/>
      <c r="W453" s="146"/>
      <c r="X453" s="146"/>
      <c r="Y453" s="146"/>
      <c r="Z453" s="146"/>
      <c r="AA453" s="146"/>
      <c r="AB453" s="5" t="str">
        <f t="shared" si="15"/>
        <v>Torm Sara072_12</v>
      </c>
    </row>
    <row r="454" spans="1:28" customFormat="1" ht="13.9" hidden="1" customHeight="1">
      <c r="A454" s="325">
        <v>453</v>
      </c>
      <c r="B454" s="325" t="s">
        <v>6446</v>
      </c>
      <c r="C454" s="327">
        <v>41234</v>
      </c>
      <c r="D454" s="325" t="s">
        <v>6445</v>
      </c>
      <c r="E454" s="325" t="s">
        <v>53</v>
      </c>
      <c r="F454" s="325"/>
      <c r="G454" s="325"/>
      <c r="H454" s="328" t="s">
        <v>6025</v>
      </c>
      <c r="I454" s="328" t="s">
        <v>6444</v>
      </c>
      <c r="J454" s="327">
        <v>41169</v>
      </c>
      <c r="K454" s="3" t="s">
        <v>97</v>
      </c>
      <c r="L454" s="326">
        <v>900</v>
      </c>
      <c r="M454" s="325">
        <v>452</v>
      </c>
      <c r="N454" s="399">
        <v>41288</v>
      </c>
      <c r="O454" s="356">
        <f t="shared" si="14"/>
        <v>1</v>
      </c>
      <c r="T454" s="146"/>
      <c r="U454" s="146"/>
      <c r="V454" s="146"/>
      <c r="W454" s="146"/>
      <c r="X454" s="146"/>
      <c r="Y454" s="146"/>
      <c r="Z454" s="146"/>
      <c r="AA454" s="146"/>
      <c r="AB454" s="5" t="str">
        <f t="shared" si="15"/>
        <v>Rich Duchess II1</v>
      </c>
    </row>
    <row r="455" spans="1:28" customFormat="1" ht="13.9" hidden="1" customHeight="1">
      <c r="A455" s="325">
        <v>454</v>
      </c>
      <c r="B455" s="325" t="s">
        <v>6443</v>
      </c>
      <c r="C455" s="327">
        <v>41234</v>
      </c>
      <c r="D455" s="325" t="s">
        <v>3778</v>
      </c>
      <c r="E455" s="325" t="s">
        <v>6442</v>
      </c>
      <c r="F455" s="325"/>
      <c r="G455" s="325"/>
      <c r="H455" s="328" t="s">
        <v>6358</v>
      </c>
      <c r="I455" s="328" t="s">
        <v>55</v>
      </c>
      <c r="J455" s="327">
        <v>41194</v>
      </c>
      <c r="K455" s="3" t="s">
        <v>97</v>
      </c>
      <c r="L455" s="326">
        <v>900</v>
      </c>
      <c r="M455" s="325">
        <v>453</v>
      </c>
      <c r="N455" s="399">
        <v>41288</v>
      </c>
      <c r="O455" s="356">
        <f t="shared" si="14"/>
        <v>1</v>
      </c>
      <c r="T455" s="146"/>
      <c r="U455" s="146"/>
      <c r="V455" s="146"/>
      <c r="W455" s="146"/>
      <c r="X455" s="146"/>
      <c r="Y455" s="146"/>
      <c r="Z455" s="146"/>
      <c r="AA455" s="146"/>
      <c r="AB455" s="5" t="str">
        <f t="shared" si="15"/>
        <v>Torm Fox31728</v>
      </c>
    </row>
    <row r="456" spans="1:28" customFormat="1" ht="13.9" hidden="1" customHeight="1">
      <c r="A456" s="325">
        <v>455</v>
      </c>
      <c r="B456" s="325" t="s">
        <v>6441</v>
      </c>
      <c r="C456" s="327">
        <v>41234</v>
      </c>
      <c r="D456" s="325" t="s">
        <v>6353</v>
      </c>
      <c r="E456" s="325" t="s">
        <v>6440</v>
      </c>
      <c r="F456" s="325"/>
      <c r="G456" s="325"/>
      <c r="H456" s="328" t="s">
        <v>4142</v>
      </c>
      <c r="I456" s="328" t="s">
        <v>25</v>
      </c>
      <c r="J456" s="327">
        <v>41217</v>
      </c>
      <c r="K456" s="3" t="s">
        <v>97</v>
      </c>
      <c r="L456" s="326">
        <v>900</v>
      </c>
      <c r="M456" s="325">
        <v>454</v>
      </c>
      <c r="N456" s="399">
        <v>41281</v>
      </c>
      <c r="O456" s="356">
        <f t="shared" si="14"/>
        <v>1</v>
      </c>
      <c r="T456" s="146"/>
      <c r="U456" s="146"/>
      <c r="V456" s="146"/>
      <c r="W456" s="146"/>
      <c r="X456" s="146"/>
      <c r="Y456" s="146"/>
      <c r="Z456" s="146"/>
      <c r="AA456" s="146"/>
      <c r="AB456" s="5" t="str">
        <f t="shared" si="15"/>
        <v>Torm Estrid077</v>
      </c>
    </row>
    <row r="457" spans="1:28" customFormat="1" ht="13.9" hidden="1" customHeight="1">
      <c r="A457" s="325">
        <v>456</v>
      </c>
      <c r="B457" s="325" t="s">
        <v>6439</v>
      </c>
      <c r="C457" s="327">
        <v>41236</v>
      </c>
      <c r="D457" s="325" t="s">
        <v>6438</v>
      </c>
      <c r="E457" s="325" t="s">
        <v>6437</v>
      </c>
      <c r="F457" s="325"/>
      <c r="G457" s="325"/>
      <c r="H457" s="328" t="s">
        <v>5836</v>
      </c>
      <c r="I457" s="328" t="s">
        <v>82</v>
      </c>
      <c r="J457" s="327">
        <v>41211</v>
      </c>
      <c r="K457" s="3" t="s">
        <v>60</v>
      </c>
      <c r="L457" s="326">
        <v>700</v>
      </c>
      <c r="M457" s="325">
        <v>455</v>
      </c>
      <c r="N457" s="324">
        <v>41387</v>
      </c>
      <c r="O457" s="356">
        <f t="shared" si="14"/>
        <v>1</v>
      </c>
      <c r="T457" s="146"/>
      <c r="U457" s="146"/>
      <c r="V457" s="146"/>
      <c r="W457" s="146"/>
      <c r="X457" s="146"/>
      <c r="Y457" s="146"/>
      <c r="Z457" s="146"/>
      <c r="AA457" s="146"/>
      <c r="AB457" s="5" t="str">
        <f t="shared" si="15"/>
        <v>Valdarno18_2012</v>
      </c>
    </row>
    <row r="458" spans="1:28" customFormat="1" ht="13.9" hidden="1" customHeight="1">
      <c r="A458" s="325">
        <v>457</v>
      </c>
      <c r="B458" s="325" t="s">
        <v>6436</v>
      </c>
      <c r="C458" s="327">
        <v>41236</v>
      </c>
      <c r="D458" s="325" t="s">
        <v>6266</v>
      </c>
      <c r="E458" s="325" t="s">
        <v>6435</v>
      </c>
      <c r="F458" s="325"/>
      <c r="G458" s="325"/>
      <c r="H458" s="328" t="s">
        <v>6272</v>
      </c>
      <c r="I458" s="328" t="s">
        <v>4505</v>
      </c>
      <c r="J458" s="327">
        <v>41193</v>
      </c>
      <c r="K458" s="3" t="s">
        <v>60</v>
      </c>
      <c r="L458" s="326">
        <v>700</v>
      </c>
      <c r="M458" s="325">
        <v>456</v>
      </c>
      <c r="N458" s="324">
        <v>41250</v>
      </c>
      <c r="O458" s="356">
        <f t="shared" si="14"/>
        <v>1</v>
      </c>
      <c r="T458" s="146"/>
      <c r="U458" s="146"/>
      <c r="V458" s="146"/>
      <c r="W458" s="146"/>
      <c r="X458" s="146"/>
      <c r="Y458" s="146"/>
      <c r="Z458" s="146"/>
      <c r="AA458" s="146"/>
      <c r="AB458" s="5" t="str">
        <f t="shared" si="15"/>
        <v>Orkney Spirit330</v>
      </c>
    </row>
    <row r="459" spans="1:28" customFormat="1" ht="13.9" hidden="1" customHeight="1">
      <c r="A459" s="325">
        <v>458</v>
      </c>
      <c r="B459" s="325" t="s">
        <v>6434</v>
      </c>
      <c r="C459" s="327">
        <v>41236</v>
      </c>
      <c r="D459" s="325" t="s">
        <v>3556</v>
      </c>
      <c r="E459" s="325" t="s">
        <v>129</v>
      </c>
      <c r="F459" s="325"/>
      <c r="G459" s="325"/>
      <c r="H459" s="328" t="s">
        <v>5836</v>
      </c>
      <c r="I459" s="328" t="s">
        <v>5883</v>
      </c>
      <c r="J459" s="327">
        <v>41205</v>
      </c>
      <c r="K459" s="3" t="s">
        <v>60</v>
      </c>
      <c r="L459" s="326">
        <v>700</v>
      </c>
      <c r="M459" s="325">
        <v>457</v>
      </c>
      <c r="N459" s="324">
        <v>41250</v>
      </c>
      <c r="O459" s="356">
        <f t="shared" si="14"/>
        <v>1</v>
      </c>
      <c r="T459" s="146"/>
      <c r="U459" s="146"/>
      <c r="V459" s="146"/>
      <c r="W459" s="146"/>
      <c r="X459" s="146"/>
      <c r="Y459" s="146"/>
      <c r="Z459" s="146"/>
      <c r="AA459" s="146"/>
      <c r="AB459" s="5" t="str">
        <f t="shared" si="15"/>
        <v>TH Symphony11</v>
      </c>
    </row>
    <row r="460" spans="1:28" customFormat="1" ht="13.9" hidden="1" customHeight="1">
      <c r="A460" s="325">
        <v>459</v>
      </c>
      <c r="B460" s="325" t="s">
        <v>6433</v>
      </c>
      <c r="C460" s="327">
        <v>41236</v>
      </c>
      <c r="D460" s="325" t="s">
        <v>383</v>
      </c>
      <c r="E460" s="325" t="s">
        <v>468</v>
      </c>
      <c r="F460" s="325" t="s">
        <v>6255</v>
      </c>
      <c r="G460" s="325"/>
      <c r="H460" s="328" t="s">
        <v>442</v>
      </c>
      <c r="I460" s="328" t="s">
        <v>6432</v>
      </c>
      <c r="J460" s="327">
        <v>41197</v>
      </c>
      <c r="K460" s="3" t="s">
        <v>60</v>
      </c>
      <c r="L460" s="326">
        <v>700</v>
      </c>
      <c r="M460" s="325">
        <v>458</v>
      </c>
      <c r="N460" s="324">
        <v>41264</v>
      </c>
      <c r="O460" s="356">
        <f t="shared" si="14"/>
        <v>1</v>
      </c>
      <c r="T460" s="146"/>
      <c r="U460" s="146"/>
      <c r="V460" s="146"/>
      <c r="W460" s="146"/>
      <c r="X460" s="146"/>
      <c r="Y460" s="146"/>
      <c r="Z460" s="146"/>
      <c r="AA460" s="146"/>
      <c r="AB460" s="5" t="str">
        <f t="shared" si="15"/>
        <v>Axel Spirit96</v>
      </c>
    </row>
    <row r="461" spans="1:28" customFormat="1" ht="13.9" hidden="1" customHeight="1">
      <c r="A461" s="325">
        <v>460</v>
      </c>
      <c r="B461" s="325" t="s">
        <v>6431</v>
      </c>
      <c r="C461" s="327">
        <v>41236</v>
      </c>
      <c r="D461" s="325" t="s">
        <v>5659</v>
      </c>
      <c r="E461" s="325" t="s">
        <v>6430</v>
      </c>
      <c r="F461" s="325" t="s">
        <v>6255</v>
      </c>
      <c r="G461" s="325"/>
      <c r="H461" s="328" t="s">
        <v>442</v>
      </c>
      <c r="I461" s="328" t="s">
        <v>25</v>
      </c>
      <c r="J461" s="327">
        <v>41199</v>
      </c>
      <c r="K461" s="3" t="s">
        <v>60</v>
      </c>
      <c r="L461" s="326">
        <v>700</v>
      </c>
      <c r="M461" s="325">
        <v>459</v>
      </c>
      <c r="N461" s="324">
        <v>41264</v>
      </c>
      <c r="O461" s="356">
        <f t="shared" si="14"/>
        <v>1</v>
      </c>
      <c r="T461" s="146"/>
      <c r="U461" s="146"/>
      <c r="V461" s="146"/>
      <c r="W461" s="146"/>
      <c r="X461" s="146"/>
      <c r="Y461" s="146"/>
      <c r="Z461" s="146"/>
      <c r="AA461" s="146"/>
      <c r="AB461" s="5" t="str">
        <f t="shared" si="15"/>
        <v>Americas Spirit254</v>
      </c>
    </row>
    <row r="462" spans="1:28" customFormat="1" ht="13.9" hidden="1" customHeight="1">
      <c r="A462" s="325">
        <v>461</v>
      </c>
      <c r="B462" s="325" t="s">
        <v>6429</v>
      </c>
      <c r="C462" s="327">
        <v>41236</v>
      </c>
      <c r="D462" s="325" t="s">
        <v>6428</v>
      </c>
      <c r="E462" s="325" t="s">
        <v>302</v>
      </c>
      <c r="F462" s="325"/>
      <c r="G462" s="325"/>
      <c r="H462" s="328" t="s">
        <v>6427</v>
      </c>
      <c r="I462" s="328" t="s">
        <v>90</v>
      </c>
      <c r="J462" s="327">
        <v>41206</v>
      </c>
      <c r="K462" s="3" t="s">
        <v>60</v>
      </c>
      <c r="L462" s="326">
        <v>700</v>
      </c>
      <c r="M462" s="325">
        <v>460</v>
      </c>
      <c r="N462" s="324">
        <v>41250</v>
      </c>
      <c r="O462" s="356">
        <f t="shared" si="14"/>
        <v>1</v>
      </c>
      <c r="T462" s="146"/>
      <c r="U462" s="146"/>
      <c r="V462" s="146"/>
      <c r="W462" s="146"/>
      <c r="X462" s="146"/>
      <c r="Y462" s="146"/>
      <c r="Z462" s="146"/>
      <c r="AA462" s="146"/>
      <c r="AB462" s="5" t="str">
        <f t="shared" si="15"/>
        <v>Erik spirit70</v>
      </c>
    </row>
    <row r="463" spans="1:28" customFormat="1" ht="13.9" hidden="1" customHeight="1">
      <c r="A463" s="325">
        <v>462</v>
      </c>
      <c r="B463" s="325" t="s">
        <v>6426</v>
      </c>
      <c r="C463" s="327">
        <v>41236</v>
      </c>
      <c r="D463" s="325" t="s">
        <v>5599</v>
      </c>
      <c r="E463" s="325" t="s">
        <v>6425</v>
      </c>
      <c r="F463" s="325"/>
      <c r="G463" s="325"/>
      <c r="H463" s="328" t="s">
        <v>6131</v>
      </c>
      <c r="I463" s="328" t="s">
        <v>61</v>
      </c>
      <c r="J463" s="327">
        <v>41208</v>
      </c>
      <c r="K463" s="3" t="s">
        <v>60</v>
      </c>
      <c r="L463" s="326">
        <v>700</v>
      </c>
      <c r="M463" s="325">
        <v>461</v>
      </c>
      <c r="N463" s="324">
        <v>41250</v>
      </c>
      <c r="O463" s="356">
        <f t="shared" si="14"/>
        <v>1</v>
      </c>
      <c r="T463" s="146"/>
      <c r="U463" s="146"/>
      <c r="V463" s="146"/>
      <c r="W463" s="146"/>
      <c r="X463" s="146"/>
      <c r="Y463" s="146"/>
      <c r="Z463" s="146"/>
      <c r="AA463" s="146"/>
      <c r="AB463" s="5" t="str">
        <f t="shared" si="15"/>
        <v>Kiowa Spirit264</v>
      </c>
    </row>
    <row r="464" spans="1:28" customFormat="1" ht="13.9" hidden="1" customHeight="1">
      <c r="A464" s="325">
        <v>463</v>
      </c>
      <c r="B464" s="325" t="s">
        <v>6424</v>
      </c>
      <c r="C464" s="327">
        <v>41236</v>
      </c>
      <c r="D464" s="325" t="s">
        <v>80</v>
      </c>
      <c r="E464" s="325" t="s">
        <v>247</v>
      </c>
      <c r="F464" s="325"/>
      <c r="G464" s="325"/>
      <c r="H464" s="328" t="s">
        <v>4773</v>
      </c>
      <c r="I464" s="328" t="s">
        <v>385</v>
      </c>
      <c r="J464" s="327">
        <v>41217</v>
      </c>
      <c r="K464" s="3" t="s">
        <v>60</v>
      </c>
      <c r="L464" s="326">
        <v>700</v>
      </c>
      <c r="M464" s="325">
        <v>462</v>
      </c>
      <c r="N464" s="324">
        <v>41387</v>
      </c>
      <c r="O464" s="356">
        <f t="shared" si="14"/>
        <v>1</v>
      </c>
      <c r="T464" s="146"/>
      <c r="U464" s="146"/>
      <c r="V464" s="146"/>
      <c r="W464" s="146"/>
      <c r="X464" s="146"/>
      <c r="Y464" s="146"/>
      <c r="Z464" s="146"/>
      <c r="AA464" s="146"/>
      <c r="AB464" s="5" t="str">
        <f t="shared" si="15"/>
        <v>Helga Spirit37</v>
      </c>
    </row>
    <row r="465" spans="1:28" customFormat="1" ht="13.9" hidden="1" customHeight="1">
      <c r="A465" s="325">
        <v>464</v>
      </c>
      <c r="B465" s="325" t="s">
        <v>6423</v>
      </c>
      <c r="C465" s="327">
        <v>41236</v>
      </c>
      <c r="D465" s="325" t="s">
        <v>4651</v>
      </c>
      <c r="E465" s="325" t="s">
        <v>349</v>
      </c>
      <c r="F465" s="325"/>
      <c r="G465" s="325"/>
      <c r="H465" s="328" t="s">
        <v>6272</v>
      </c>
      <c r="I465" s="328" t="s">
        <v>59</v>
      </c>
      <c r="J465" s="327">
        <v>41219</v>
      </c>
      <c r="K465" s="3" t="s">
        <v>60</v>
      </c>
      <c r="L465" s="326">
        <v>700</v>
      </c>
      <c r="M465" s="325">
        <v>463</v>
      </c>
      <c r="N465" s="324">
        <v>41250</v>
      </c>
      <c r="O465" s="356">
        <f t="shared" si="14"/>
        <v>1</v>
      </c>
      <c r="T465" s="146"/>
      <c r="U465" s="146"/>
      <c r="V465" s="146"/>
      <c r="W465" s="146"/>
      <c r="X465" s="146"/>
      <c r="Y465" s="146"/>
      <c r="Z465" s="146"/>
      <c r="AA465" s="146"/>
      <c r="AB465" s="5" t="str">
        <f t="shared" si="15"/>
        <v>ACS Brave07</v>
      </c>
    </row>
    <row r="466" spans="1:28" customFormat="1" ht="13.9" hidden="1" customHeight="1">
      <c r="A466" s="325">
        <v>465</v>
      </c>
      <c r="B466" s="325" t="s">
        <v>6422</v>
      </c>
      <c r="C466" s="327">
        <v>41236</v>
      </c>
      <c r="D466" s="325" t="s">
        <v>6137</v>
      </c>
      <c r="E466" s="325" t="s">
        <v>338</v>
      </c>
      <c r="F466" s="325"/>
      <c r="G466" s="325"/>
      <c r="H466" s="328" t="s">
        <v>6135</v>
      </c>
      <c r="I466" s="328" t="s">
        <v>51</v>
      </c>
      <c r="J466" s="327">
        <v>41211</v>
      </c>
      <c r="K466" s="3" t="s">
        <v>60</v>
      </c>
      <c r="L466" s="326">
        <v>700</v>
      </c>
      <c r="M466" s="325">
        <v>464</v>
      </c>
      <c r="N466" s="324">
        <v>41250</v>
      </c>
      <c r="O466" s="356">
        <f t="shared" si="14"/>
        <v>1</v>
      </c>
      <c r="T466" s="146"/>
      <c r="U466" s="146"/>
      <c r="V466" s="146"/>
      <c r="W466" s="146"/>
      <c r="X466" s="146"/>
      <c r="Y466" s="146"/>
      <c r="Z466" s="146"/>
      <c r="AA466" s="146"/>
      <c r="AB466" s="5" t="str">
        <f t="shared" si="15"/>
        <v>Star Lady14</v>
      </c>
    </row>
    <row r="467" spans="1:28" customFormat="1" ht="13.9" hidden="1" customHeight="1">
      <c r="A467" s="325">
        <v>466</v>
      </c>
      <c r="B467" s="325" t="s">
        <v>6421</v>
      </c>
      <c r="C467" s="327">
        <v>41236</v>
      </c>
      <c r="D467" s="325" t="s">
        <v>6270</v>
      </c>
      <c r="E467" s="325" t="s">
        <v>426</v>
      </c>
      <c r="F467" s="325"/>
      <c r="G467" s="325"/>
      <c r="H467" s="328" t="s">
        <v>6131</v>
      </c>
      <c r="I467" s="328" t="s">
        <v>474</v>
      </c>
      <c r="J467" s="327">
        <v>41210</v>
      </c>
      <c r="K467" s="3" t="s">
        <v>60</v>
      </c>
      <c r="L467" s="326">
        <v>700</v>
      </c>
      <c r="M467" s="325">
        <v>465</v>
      </c>
      <c r="N467" s="324">
        <v>41250</v>
      </c>
      <c r="O467" s="356">
        <f t="shared" si="14"/>
        <v>1</v>
      </c>
      <c r="T467" s="146"/>
      <c r="U467" s="146"/>
      <c r="V467" s="146"/>
      <c r="W467" s="146"/>
      <c r="X467" s="146"/>
      <c r="Y467" s="146"/>
      <c r="Z467" s="146"/>
      <c r="AA467" s="146"/>
      <c r="AB467" s="5" t="str">
        <f t="shared" si="15"/>
        <v>Nanyang star06</v>
      </c>
    </row>
    <row r="468" spans="1:28" customFormat="1" ht="13.9" hidden="1" customHeight="1">
      <c r="A468" s="325">
        <v>467</v>
      </c>
      <c r="B468" s="325" t="s">
        <v>6420</v>
      </c>
      <c r="C468" s="327">
        <v>41236</v>
      </c>
      <c r="D468" s="325" t="s">
        <v>6266</v>
      </c>
      <c r="E468" s="325" t="s">
        <v>6419</v>
      </c>
      <c r="F468" s="325"/>
      <c r="G468" s="325"/>
      <c r="H468" s="328" t="s">
        <v>6272</v>
      </c>
      <c r="I468" s="328" t="s">
        <v>4505</v>
      </c>
      <c r="J468" s="327">
        <v>41210</v>
      </c>
      <c r="K468" s="3" t="s">
        <v>60</v>
      </c>
      <c r="L468" s="326">
        <v>700</v>
      </c>
      <c r="M468" s="325">
        <v>466</v>
      </c>
      <c r="N468" s="324">
        <v>41250</v>
      </c>
      <c r="O468" s="356">
        <f t="shared" si="14"/>
        <v>1</v>
      </c>
      <c r="T468" s="146"/>
      <c r="U468" s="146"/>
      <c r="V468" s="146"/>
      <c r="W468" s="146"/>
      <c r="X468" s="146"/>
      <c r="Y468" s="146"/>
      <c r="Z468" s="146"/>
      <c r="AA468" s="146"/>
      <c r="AB468" s="5" t="str">
        <f t="shared" si="15"/>
        <v>Orkney Spirit331</v>
      </c>
    </row>
    <row r="469" spans="1:28" customFormat="1" ht="13.9" hidden="1" customHeight="1">
      <c r="A469" s="325">
        <v>468</v>
      </c>
      <c r="B469" s="325" t="s">
        <v>6418</v>
      </c>
      <c r="C469" s="327">
        <v>41236</v>
      </c>
      <c r="D469" s="325" t="s">
        <v>5382</v>
      </c>
      <c r="E469" s="325" t="s">
        <v>5021</v>
      </c>
      <c r="F469" s="325"/>
      <c r="G469" s="325"/>
      <c r="H469" s="328" t="s">
        <v>5836</v>
      </c>
      <c r="I469" s="328" t="s">
        <v>71</v>
      </c>
      <c r="J469" s="327">
        <v>41234</v>
      </c>
      <c r="K469" s="3" t="s">
        <v>60</v>
      </c>
      <c r="L469" s="326">
        <v>700</v>
      </c>
      <c r="M469" s="325">
        <v>467</v>
      </c>
      <c r="N469" s="324">
        <v>41250</v>
      </c>
      <c r="O469" s="356">
        <f t="shared" si="14"/>
        <v>1</v>
      </c>
      <c r="T469" s="146"/>
      <c r="U469" s="146"/>
      <c r="V469" s="146"/>
      <c r="W469" s="146"/>
      <c r="X469" s="146"/>
      <c r="Y469" s="146"/>
      <c r="Z469" s="146"/>
      <c r="AA469" s="146"/>
      <c r="AB469" s="5" t="str">
        <f t="shared" si="15"/>
        <v>Mare Nostrum015</v>
      </c>
    </row>
    <row r="470" spans="1:28" customFormat="1" ht="13.9" hidden="1" customHeight="1">
      <c r="A470" s="325">
        <v>469</v>
      </c>
      <c r="B470" s="325" t="s">
        <v>6417</v>
      </c>
      <c r="C470" s="327">
        <v>41236</v>
      </c>
      <c r="D470" s="325" t="s">
        <v>5659</v>
      </c>
      <c r="E470" s="325" t="s">
        <v>6416</v>
      </c>
      <c r="F470" s="325"/>
      <c r="G470" s="325"/>
      <c r="H470" s="328" t="s">
        <v>6415</v>
      </c>
      <c r="I470" s="328" t="s">
        <v>55</v>
      </c>
      <c r="J470" s="327">
        <v>41234</v>
      </c>
      <c r="K470" s="3" t="s">
        <v>60</v>
      </c>
      <c r="L470" s="326">
        <v>700</v>
      </c>
      <c r="M470" s="325">
        <v>468</v>
      </c>
      <c r="N470" s="324">
        <v>41387</v>
      </c>
      <c r="O470" s="356">
        <f t="shared" si="14"/>
        <v>1</v>
      </c>
      <c r="T470" s="146"/>
      <c r="U470" s="146"/>
      <c r="V470" s="146"/>
      <c r="W470" s="146"/>
      <c r="X470" s="146"/>
      <c r="Y470" s="146"/>
      <c r="Z470" s="146"/>
      <c r="AA470" s="146"/>
      <c r="AB470" s="5" t="str">
        <f t="shared" si="15"/>
        <v>Americas Spirit255</v>
      </c>
    </row>
    <row r="471" spans="1:28" customFormat="1" ht="13.9" hidden="1" customHeight="1">
      <c r="A471" s="325">
        <v>470</v>
      </c>
      <c r="B471" s="325" t="s">
        <v>6414</v>
      </c>
      <c r="C471" s="327">
        <v>41236</v>
      </c>
      <c r="D471" s="325" t="s">
        <v>321</v>
      </c>
      <c r="E471" s="325" t="s">
        <v>57</v>
      </c>
      <c r="F471" s="325"/>
      <c r="G471" s="325"/>
      <c r="H471" s="328" t="s">
        <v>4969</v>
      </c>
      <c r="I471" s="328" t="s">
        <v>5929</v>
      </c>
      <c r="J471" s="327">
        <v>41227</v>
      </c>
      <c r="K471" s="3" t="s">
        <v>60</v>
      </c>
      <c r="L471" s="326">
        <v>700</v>
      </c>
      <c r="M471" s="325">
        <v>469</v>
      </c>
      <c r="N471" s="324">
        <v>41250</v>
      </c>
      <c r="O471" s="356">
        <f t="shared" si="14"/>
        <v>1</v>
      </c>
      <c r="T471" s="146"/>
      <c r="U471" s="146"/>
      <c r="V471" s="146"/>
      <c r="W471" s="146"/>
      <c r="X471" s="146"/>
      <c r="Y471" s="146"/>
      <c r="Z471" s="146"/>
      <c r="AA471" s="146"/>
      <c r="AB471" s="5" t="str">
        <f t="shared" si="15"/>
        <v>Mare Oriens18</v>
      </c>
    </row>
    <row r="472" spans="1:28" customFormat="1" ht="13.9" hidden="1" customHeight="1">
      <c r="A472" s="325">
        <v>471</v>
      </c>
      <c r="B472" s="325" t="s">
        <v>6413</v>
      </c>
      <c r="C472" s="327">
        <v>41236</v>
      </c>
      <c r="D472" s="325" t="s">
        <v>3931</v>
      </c>
      <c r="E472" s="325" t="s">
        <v>3700</v>
      </c>
      <c r="F472" s="325"/>
      <c r="G472" s="325"/>
      <c r="H472" s="328" t="s">
        <v>4803</v>
      </c>
      <c r="I472" s="328" t="s">
        <v>6412</v>
      </c>
      <c r="J472" s="327">
        <v>41233</v>
      </c>
      <c r="K472" s="3" t="s">
        <v>60</v>
      </c>
      <c r="L472" s="326">
        <v>700</v>
      </c>
      <c r="M472" s="325">
        <v>470</v>
      </c>
      <c r="N472" s="324">
        <v>41250</v>
      </c>
      <c r="O472" s="356">
        <f t="shared" si="14"/>
        <v>1</v>
      </c>
      <c r="T472" s="146"/>
      <c r="U472" s="146"/>
      <c r="V472" s="146"/>
      <c r="W472" s="146"/>
      <c r="X472" s="146"/>
      <c r="Y472" s="146"/>
      <c r="Z472" s="146"/>
      <c r="AA472" s="146"/>
      <c r="AB472" s="5" t="str">
        <f t="shared" si="15"/>
        <v>Trident Star012</v>
      </c>
    </row>
    <row r="473" spans="1:28" customFormat="1" ht="13.9" hidden="1" customHeight="1">
      <c r="A473" s="325">
        <v>472</v>
      </c>
      <c r="B473" s="325" t="s">
        <v>6411</v>
      </c>
      <c r="C473" s="327">
        <v>41236</v>
      </c>
      <c r="D473" s="325" t="s">
        <v>65</v>
      </c>
      <c r="E473" s="325" t="s">
        <v>4212</v>
      </c>
      <c r="F473" s="325"/>
      <c r="G473" s="325"/>
      <c r="H473" s="328" t="s">
        <v>6272</v>
      </c>
      <c r="I473" s="328" t="s">
        <v>255</v>
      </c>
      <c r="J473" s="327">
        <v>41246</v>
      </c>
      <c r="K473" s="3" t="s">
        <v>60</v>
      </c>
      <c r="L473" s="326">
        <v>700</v>
      </c>
      <c r="M473" s="325">
        <v>471</v>
      </c>
      <c r="N473" s="324">
        <v>41250</v>
      </c>
      <c r="O473" s="356">
        <f t="shared" si="14"/>
        <v>1</v>
      </c>
      <c r="T473" s="146"/>
      <c r="U473" s="146"/>
      <c r="V473" s="146"/>
      <c r="W473" s="146"/>
      <c r="X473" s="146"/>
      <c r="Y473" s="146"/>
      <c r="Z473" s="146"/>
      <c r="AA473" s="146"/>
      <c r="AB473" s="5" t="str">
        <f t="shared" si="15"/>
        <v>Everest Spirit84</v>
      </c>
    </row>
    <row r="474" spans="1:28" customFormat="1" ht="13.9" hidden="1" customHeight="1">
      <c r="A474" s="325">
        <v>473</v>
      </c>
      <c r="B474" s="325" t="s">
        <v>6410</v>
      </c>
      <c r="C474" s="327">
        <v>41236</v>
      </c>
      <c r="D474" s="325" t="s">
        <v>6266</v>
      </c>
      <c r="E474" s="325" t="s">
        <v>6409</v>
      </c>
      <c r="F474" s="325"/>
      <c r="G474" s="325"/>
      <c r="H474" s="328" t="s">
        <v>63</v>
      </c>
      <c r="I474" s="328" t="s">
        <v>4505</v>
      </c>
      <c r="J474" s="327">
        <v>41228</v>
      </c>
      <c r="K474" s="3" t="s">
        <v>60</v>
      </c>
      <c r="L474" s="326">
        <v>700</v>
      </c>
      <c r="M474" s="325">
        <v>472</v>
      </c>
      <c r="N474" s="324">
        <v>41250</v>
      </c>
      <c r="O474" s="356">
        <f t="shared" si="14"/>
        <v>1</v>
      </c>
      <c r="T474" s="146"/>
      <c r="U474" s="146"/>
      <c r="V474" s="146"/>
      <c r="W474" s="146"/>
      <c r="X474" s="146"/>
      <c r="Y474" s="146"/>
      <c r="Z474" s="146"/>
      <c r="AA474" s="146"/>
      <c r="AB474" s="5" t="str">
        <f t="shared" si="15"/>
        <v>Orkney Spirit332</v>
      </c>
    </row>
    <row r="475" spans="1:28" customFormat="1" ht="13.9" hidden="1" customHeight="1">
      <c r="A475" s="325">
        <v>474</v>
      </c>
      <c r="B475" s="325" t="s">
        <v>6408</v>
      </c>
      <c r="C475" s="327">
        <v>41236</v>
      </c>
      <c r="D475" s="325" t="s">
        <v>6140</v>
      </c>
      <c r="E475" s="325" t="s">
        <v>6407</v>
      </c>
      <c r="F475" s="325"/>
      <c r="G475" s="325"/>
      <c r="H475" s="328" t="s">
        <v>442</v>
      </c>
      <c r="I475" s="328" t="s">
        <v>356</v>
      </c>
      <c r="J475" s="327">
        <v>41241</v>
      </c>
      <c r="K475" s="3" t="s">
        <v>60</v>
      </c>
      <c r="L475" s="326">
        <v>700</v>
      </c>
      <c r="M475" s="325">
        <v>473</v>
      </c>
      <c r="N475" s="324">
        <v>41334</v>
      </c>
      <c r="O475" s="356">
        <f t="shared" si="14"/>
        <v>1</v>
      </c>
      <c r="T475" s="146"/>
      <c r="U475" s="146"/>
      <c r="V475" s="146"/>
      <c r="W475" s="146"/>
      <c r="X475" s="146"/>
      <c r="Y475" s="146"/>
      <c r="Z475" s="146"/>
      <c r="AA475" s="146"/>
      <c r="AB475" s="5" t="str">
        <f t="shared" si="15"/>
        <v>Kilimanjaro Spirti075-58</v>
      </c>
    </row>
    <row r="476" spans="1:28" customFormat="1" ht="13.9" hidden="1" customHeight="1">
      <c r="A476" s="325">
        <v>475</v>
      </c>
      <c r="B476" s="325" t="s">
        <v>6406</v>
      </c>
      <c r="C476" s="327">
        <v>41256</v>
      </c>
      <c r="D476" s="325" t="s">
        <v>463</v>
      </c>
      <c r="E476" s="325" t="s">
        <v>6405</v>
      </c>
      <c r="F476" s="325"/>
      <c r="G476" s="325"/>
      <c r="H476" s="328" t="s">
        <v>3631</v>
      </c>
      <c r="I476" s="328" t="s">
        <v>62</v>
      </c>
      <c r="J476" s="327">
        <v>41206</v>
      </c>
      <c r="K476" s="3" t="s">
        <v>16</v>
      </c>
      <c r="L476" s="326">
        <v>700</v>
      </c>
      <c r="M476" s="325">
        <v>474</v>
      </c>
      <c r="N476" s="324">
        <v>41257</v>
      </c>
      <c r="O476" s="356">
        <f t="shared" si="14"/>
        <v>1</v>
      </c>
      <c r="T476" s="146"/>
      <c r="U476" s="146"/>
      <c r="V476" s="146"/>
      <c r="W476" s="146"/>
      <c r="X476" s="146"/>
      <c r="Y476" s="146"/>
      <c r="Z476" s="146"/>
      <c r="AA476" s="146"/>
      <c r="AB476" s="5" t="str">
        <f t="shared" si="15"/>
        <v>Zenith SpiritZEN201206</v>
      </c>
    </row>
    <row r="477" spans="1:28" customFormat="1" ht="13.9" hidden="1" customHeight="1">
      <c r="A477" s="325">
        <v>476</v>
      </c>
      <c r="B477" s="325" t="s">
        <v>6404</v>
      </c>
      <c r="C477" s="327">
        <v>41256</v>
      </c>
      <c r="D477" s="325" t="s">
        <v>473</v>
      </c>
      <c r="E477" s="325" t="s">
        <v>6403</v>
      </c>
      <c r="F477" s="325"/>
      <c r="G477" s="325"/>
      <c r="H477" s="328" t="s">
        <v>75</v>
      </c>
      <c r="I477" s="328" t="s">
        <v>20</v>
      </c>
      <c r="J477" s="327">
        <v>41234</v>
      </c>
      <c r="K477" s="3" t="s">
        <v>16</v>
      </c>
      <c r="L477" s="326">
        <v>700</v>
      </c>
      <c r="M477" s="325">
        <v>475</v>
      </c>
      <c r="N477" s="324">
        <v>41262</v>
      </c>
      <c r="O477" s="356">
        <f t="shared" si="14"/>
        <v>1</v>
      </c>
      <c r="T477" s="146"/>
      <c r="U477" s="146"/>
      <c r="V477" s="146"/>
      <c r="W477" s="146"/>
      <c r="X477" s="146"/>
      <c r="Y477" s="146"/>
      <c r="Z477" s="146"/>
      <c r="AA477" s="146"/>
      <c r="AB477" s="5" t="str">
        <f t="shared" si="15"/>
        <v>Cape BonnyV13</v>
      </c>
    </row>
    <row r="478" spans="1:28" customFormat="1" ht="13.9" hidden="1" customHeight="1">
      <c r="A478" s="325">
        <v>477</v>
      </c>
      <c r="B478" s="325" t="s">
        <v>6402</v>
      </c>
      <c r="C478" s="327">
        <v>41256</v>
      </c>
      <c r="D478" s="325" t="s">
        <v>476</v>
      </c>
      <c r="E478" s="325" t="s">
        <v>6401</v>
      </c>
      <c r="F478" s="325"/>
      <c r="G478" s="325"/>
      <c r="H478" s="328" t="s">
        <v>477</v>
      </c>
      <c r="I478" s="328" t="s">
        <v>466</v>
      </c>
      <c r="J478" s="327">
        <v>41241</v>
      </c>
      <c r="K478" s="3" t="s">
        <v>16</v>
      </c>
      <c r="L478" s="326">
        <v>700</v>
      </c>
      <c r="M478" s="325">
        <v>476</v>
      </c>
      <c r="N478" s="324">
        <v>41262</v>
      </c>
      <c r="O478" s="356">
        <f t="shared" si="14"/>
        <v>1</v>
      </c>
      <c r="T478" s="146"/>
      <c r="U478" s="146"/>
      <c r="V478" s="146"/>
      <c r="W478" s="146"/>
      <c r="X478" s="146"/>
      <c r="Y478" s="146"/>
      <c r="Z478" s="146"/>
      <c r="AA478" s="146"/>
      <c r="AB478" s="5" t="str">
        <f t="shared" si="15"/>
        <v>Ganges Spirit2012 07</v>
      </c>
    </row>
    <row r="479" spans="1:28" customFormat="1" ht="13.9" hidden="1" customHeight="1">
      <c r="A479" s="325">
        <v>478</v>
      </c>
      <c r="B479" s="325" t="s">
        <v>6400</v>
      </c>
      <c r="C479" s="327">
        <v>41256</v>
      </c>
      <c r="D479" s="325" t="s">
        <v>333</v>
      </c>
      <c r="E479" s="325" t="s">
        <v>6399</v>
      </c>
      <c r="F479" s="325"/>
      <c r="G479" s="325"/>
      <c r="H479" s="328" t="s">
        <v>75</v>
      </c>
      <c r="I479" s="328" t="s">
        <v>380</v>
      </c>
      <c r="J479" s="327">
        <v>41246</v>
      </c>
      <c r="K479" s="3" t="s">
        <v>16</v>
      </c>
      <c r="L479" s="326">
        <v>700</v>
      </c>
      <c r="M479" s="325">
        <v>477</v>
      </c>
      <c r="N479" s="324">
        <v>41262</v>
      </c>
      <c r="O479" s="356">
        <f t="shared" si="14"/>
        <v>1</v>
      </c>
      <c r="T479" s="146"/>
      <c r="U479" s="146"/>
      <c r="V479" s="146"/>
      <c r="W479" s="146"/>
      <c r="X479" s="146"/>
      <c r="Y479" s="146"/>
      <c r="Z479" s="146"/>
      <c r="AA479" s="146"/>
      <c r="AB479" s="5" t="str">
        <f t="shared" si="15"/>
        <v>Ashkini Spirit2012 06</v>
      </c>
    </row>
    <row r="480" spans="1:28" customFormat="1" ht="13.9" hidden="1" customHeight="1">
      <c r="A480" s="325">
        <v>479</v>
      </c>
      <c r="B480" s="325" t="s">
        <v>6398</v>
      </c>
      <c r="C480" s="327">
        <v>41256</v>
      </c>
      <c r="D480" s="325" t="s">
        <v>6397</v>
      </c>
      <c r="E480" s="325" t="s">
        <v>6396</v>
      </c>
      <c r="F480" s="325"/>
      <c r="G480" s="325"/>
      <c r="H480" s="328" t="s">
        <v>176</v>
      </c>
      <c r="I480" s="328" t="s">
        <v>380</v>
      </c>
      <c r="J480" s="327">
        <v>41250</v>
      </c>
      <c r="K480" s="3" t="s">
        <v>23</v>
      </c>
      <c r="L480" s="326">
        <v>1200</v>
      </c>
      <c r="M480" s="325">
        <v>478</v>
      </c>
      <c r="N480" s="324">
        <v>41361</v>
      </c>
      <c r="O480" s="356">
        <f t="shared" si="14"/>
        <v>1</v>
      </c>
      <c r="T480" s="146"/>
      <c r="U480" s="146"/>
      <c r="V480" s="146"/>
      <c r="W480" s="146"/>
      <c r="X480" s="146"/>
      <c r="Y480" s="146"/>
      <c r="Z480" s="146"/>
      <c r="AA480" s="146"/>
      <c r="AB480" s="5" t="str">
        <f t="shared" si="15"/>
        <v>Genmar Spyridon2012 09</v>
      </c>
    </row>
    <row r="481" spans="1:28" customFormat="1" ht="13.9" hidden="1" customHeight="1">
      <c r="A481" s="325">
        <v>480</v>
      </c>
      <c r="B481" s="325" t="s">
        <v>6395</v>
      </c>
      <c r="C481" s="327">
        <v>41256</v>
      </c>
      <c r="D481" s="325" t="s">
        <v>4765</v>
      </c>
      <c r="E481" s="325" t="s">
        <v>6394</v>
      </c>
      <c r="F481" s="325"/>
      <c r="G481" s="325"/>
      <c r="H481" s="328" t="s">
        <v>22</v>
      </c>
      <c r="I481" s="328" t="s">
        <v>6393</v>
      </c>
      <c r="J481" s="327">
        <v>41224</v>
      </c>
      <c r="K481" s="3" t="s">
        <v>23</v>
      </c>
      <c r="L481" s="326">
        <v>1200</v>
      </c>
      <c r="M481" s="325">
        <v>479</v>
      </c>
      <c r="N481" s="324">
        <v>41361</v>
      </c>
      <c r="O481" s="356">
        <f t="shared" si="14"/>
        <v>1</v>
      </c>
      <c r="T481" s="146"/>
      <c r="U481" s="146"/>
      <c r="V481" s="146"/>
      <c r="W481" s="146"/>
      <c r="X481" s="146"/>
      <c r="Y481" s="146"/>
      <c r="Z481" s="146"/>
      <c r="AA481" s="146"/>
      <c r="AB481" s="5" t="str">
        <f t="shared" si="15"/>
        <v>Genmar Strength2012-03</v>
      </c>
    </row>
    <row r="482" spans="1:28" customFormat="1" ht="13.9" hidden="1" customHeight="1">
      <c r="A482" s="325">
        <v>481</v>
      </c>
      <c r="B482" s="325" t="s">
        <v>6392</v>
      </c>
      <c r="C482" s="327">
        <v>41256</v>
      </c>
      <c r="D482" s="325" t="s">
        <v>6391</v>
      </c>
      <c r="E482" s="329"/>
      <c r="F482" s="325"/>
      <c r="G482" s="325"/>
      <c r="H482" s="328" t="s">
        <v>30</v>
      </c>
      <c r="I482" s="328" t="s">
        <v>4100</v>
      </c>
      <c r="J482" s="327">
        <v>41245</v>
      </c>
      <c r="K482" s="3" t="s">
        <v>28</v>
      </c>
      <c r="L482" s="326">
        <v>1200</v>
      </c>
      <c r="M482" s="325">
        <v>480</v>
      </c>
      <c r="N482" s="324">
        <v>41274</v>
      </c>
      <c r="O482" s="356">
        <f t="shared" si="14"/>
        <v>1</v>
      </c>
      <c r="T482" s="146"/>
      <c r="U482" s="146"/>
      <c r="V482" s="146"/>
      <c r="W482" s="146"/>
      <c r="X482" s="146"/>
      <c r="Y482" s="146"/>
      <c r="Z482" s="146"/>
      <c r="AA482" s="146"/>
      <c r="AB482" s="5" t="str">
        <f t="shared" si="15"/>
        <v>MT Sakura Princess</v>
      </c>
    </row>
    <row r="483" spans="1:28" customFormat="1" ht="13.9" hidden="1" customHeight="1">
      <c r="A483" s="325">
        <v>482</v>
      </c>
      <c r="B483" s="325" t="s">
        <v>6390</v>
      </c>
      <c r="C483" s="327">
        <v>41256</v>
      </c>
      <c r="D483" s="325" t="s">
        <v>469</v>
      </c>
      <c r="E483" s="329" t="s">
        <v>79</v>
      </c>
      <c r="F483" s="325"/>
      <c r="G483" s="325"/>
      <c r="H483" s="328" t="s">
        <v>6389</v>
      </c>
      <c r="I483" s="328" t="s">
        <v>470</v>
      </c>
      <c r="J483" s="327">
        <v>41233</v>
      </c>
      <c r="K483" s="3" t="s">
        <v>28</v>
      </c>
      <c r="L483" s="326">
        <v>1200</v>
      </c>
      <c r="M483" s="325">
        <v>481</v>
      </c>
      <c r="N483" s="324">
        <v>41290</v>
      </c>
      <c r="O483" s="356">
        <f t="shared" si="14"/>
        <v>1</v>
      </c>
      <c r="T483" s="146"/>
      <c r="U483" s="146"/>
      <c r="V483" s="146"/>
      <c r="W483" s="146"/>
      <c r="X483" s="146"/>
      <c r="Y483" s="146"/>
      <c r="Z483" s="146"/>
      <c r="AA483" s="146"/>
      <c r="AB483" s="5" t="str">
        <f t="shared" si="15"/>
        <v>Cape Daly24</v>
      </c>
    </row>
    <row r="484" spans="1:28" customFormat="1" ht="13.9" hidden="1" customHeight="1">
      <c r="A484" s="325">
        <v>483</v>
      </c>
      <c r="B484" s="325" t="s">
        <v>6388</v>
      </c>
      <c r="C484" s="327">
        <v>41256</v>
      </c>
      <c r="D484" s="325" t="s">
        <v>6387</v>
      </c>
      <c r="E484" s="329" t="s">
        <v>426</v>
      </c>
      <c r="F484" s="325"/>
      <c r="G484" s="325"/>
      <c r="H484" s="328" t="s">
        <v>6386</v>
      </c>
      <c r="I484" s="328" t="s">
        <v>269</v>
      </c>
      <c r="J484" s="327">
        <v>41202</v>
      </c>
      <c r="K484" s="3" t="s">
        <v>28</v>
      </c>
      <c r="L484" s="326">
        <v>1200</v>
      </c>
      <c r="M484" s="325">
        <v>482</v>
      </c>
      <c r="N484" s="324">
        <v>41304</v>
      </c>
      <c r="O484" s="356">
        <f t="shared" si="14"/>
        <v>1</v>
      </c>
      <c r="T484" s="146"/>
      <c r="U484" s="146"/>
      <c r="V484" s="146"/>
      <c r="W484" s="146"/>
      <c r="X484" s="146"/>
      <c r="Y484" s="146"/>
      <c r="Z484" s="146"/>
      <c r="AA484" s="146"/>
      <c r="AB484" s="5" t="str">
        <f t="shared" si="15"/>
        <v>Pacific Sky06</v>
      </c>
    </row>
    <row r="485" spans="1:28" customFormat="1" ht="13.9" hidden="1" customHeight="1">
      <c r="A485" s="325">
        <v>484</v>
      </c>
      <c r="B485" s="325" t="s">
        <v>6385</v>
      </c>
      <c r="C485" s="327">
        <v>41256</v>
      </c>
      <c r="D485" s="325" t="s">
        <v>390</v>
      </c>
      <c r="E485" s="329" t="s">
        <v>81</v>
      </c>
      <c r="F485" s="325"/>
      <c r="G485" s="325"/>
      <c r="H485" s="328" t="s">
        <v>391</v>
      </c>
      <c r="I485" s="328" t="s">
        <v>380</v>
      </c>
      <c r="J485" s="327">
        <v>41208</v>
      </c>
      <c r="K485" s="3" t="s">
        <v>28</v>
      </c>
      <c r="L485" s="326">
        <v>1200</v>
      </c>
      <c r="M485" s="325">
        <v>483</v>
      </c>
      <c r="N485" s="324">
        <v>41274</v>
      </c>
      <c r="O485" s="356">
        <f t="shared" si="14"/>
        <v>1</v>
      </c>
      <c r="T485" s="146"/>
      <c r="U485" s="146"/>
      <c r="V485" s="146"/>
      <c r="W485" s="146"/>
      <c r="X485" s="146"/>
      <c r="Y485" s="146"/>
      <c r="Z485" s="146"/>
      <c r="AA485" s="146"/>
      <c r="AB485" s="5" t="str">
        <f t="shared" si="15"/>
        <v>Karavas26</v>
      </c>
    </row>
    <row r="486" spans="1:28" customFormat="1" ht="13.9" hidden="1" customHeight="1">
      <c r="A486" s="325">
        <v>485</v>
      </c>
      <c r="B486" s="325" t="s">
        <v>6384</v>
      </c>
      <c r="C486" s="327">
        <v>41256</v>
      </c>
      <c r="D486" s="325" t="s">
        <v>481</v>
      </c>
      <c r="E486" s="329" t="s">
        <v>482</v>
      </c>
      <c r="F486" s="325"/>
      <c r="G486" s="325"/>
      <c r="H486" s="328" t="s">
        <v>6383</v>
      </c>
      <c r="I486" s="328" t="s">
        <v>6382</v>
      </c>
      <c r="J486" s="327">
        <v>41238</v>
      </c>
      <c r="K486" s="3" t="s">
        <v>28</v>
      </c>
      <c r="L486" s="326">
        <v>1200</v>
      </c>
      <c r="M486" s="325">
        <v>484</v>
      </c>
      <c r="N486" s="324">
        <v>41275</v>
      </c>
      <c r="O486" s="356">
        <f t="shared" si="14"/>
        <v>1</v>
      </c>
      <c r="T486" s="146"/>
      <c r="U486" s="146"/>
      <c r="V486" s="146"/>
      <c r="W486" s="146"/>
      <c r="X486" s="146"/>
      <c r="Y486" s="146"/>
      <c r="Z486" s="146"/>
      <c r="AA486" s="146"/>
      <c r="AB486" s="5" t="str">
        <f t="shared" si="15"/>
        <v>As Ophelia8</v>
      </c>
    </row>
    <row r="487" spans="1:28" customFormat="1" ht="13.9" hidden="1" customHeight="1">
      <c r="A487" s="325">
        <v>486</v>
      </c>
      <c r="B487" s="325" t="s">
        <v>6381</v>
      </c>
      <c r="C487" s="327">
        <v>41256</v>
      </c>
      <c r="D487" s="325" t="s">
        <v>390</v>
      </c>
      <c r="E487" s="329" t="s">
        <v>192</v>
      </c>
      <c r="F487" s="325"/>
      <c r="G487" s="325"/>
      <c r="H487" s="328" t="s">
        <v>30</v>
      </c>
      <c r="I487" s="328" t="s">
        <v>6380</v>
      </c>
      <c r="J487" s="327">
        <v>41235</v>
      </c>
      <c r="K487" s="3" t="s">
        <v>28</v>
      </c>
      <c r="L487" s="326">
        <v>1200</v>
      </c>
      <c r="M487" s="325">
        <v>485</v>
      </c>
      <c r="N487" s="324">
        <v>41274</v>
      </c>
      <c r="O487" s="356">
        <f t="shared" si="14"/>
        <v>1</v>
      </c>
      <c r="T487" s="146"/>
      <c r="U487" s="146"/>
      <c r="V487" s="146"/>
      <c r="W487" s="146"/>
      <c r="X487" s="146"/>
      <c r="Y487" s="146"/>
      <c r="Z487" s="146"/>
      <c r="AA487" s="146"/>
      <c r="AB487" s="5" t="str">
        <f t="shared" si="15"/>
        <v>Karavas27</v>
      </c>
    </row>
    <row r="488" spans="1:28" customFormat="1" ht="13.9" hidden="1" customHeight="1">
      <c r="A488" s="325">
        <v>487</v>
      </c>
      <c r="B488" s="325" t="s">
        <v>6379</v>
      </c>
      <c r="C488" s="327">
        <v>41256</v>
      </c>
      <c r="D488" s="325" t="s">
        <v>397</v>
      </c>
      <c r="E488" s="329" t="s">
        <v>129</v>
      </c>
      <c r="F488" s="325"/>
      <c r="G488" s="325"/>
      <c r="H488" s="328" t="s">
        <v>30</v>
      </c>
      <c r="I488" s="328" t="s">
        <v>6323</v>
      </c>
      <c r="J488" s="327">
        <v>41248</v>
      </c>
      <c r="K488" s="3" t="s">
        <v>28</v>
      </c>
      <c r="L488" s="326">
        <v>1200</v>
      </c>
      <c r="M488" s="325">
        <v>486</v>
      </c>
      <c r="N488" s="324">
        <v>41291</v>
      </c>
      <c r="O488" s="356">
        <f t="shared" si="14"/>
        <v>1</v>
      </c>
      <c r="T488" s="146"/>
      <c r="U488" s="146"/>
      <c r="V488" s="146"/>
      <c r="W488" s="146"/>
      <c r="X488" s="146"/>
      <c r="Y488" s="146"/>
      <c r="Z488" s="146"/>
      <c r="AA488" s="146"/>
      <c r="AB488" s="5" t="str">
        <f t="shared" si="15"/>
        <v>Dubai Attraction11</v>
      </c>
    </row>
    <row r="489" spans="1:28" customFormat="1" ht="13.9" hidden="1" customHeight="1">
      <c r="A489" s="325">
        <v>488</v>
      </c>
      <c r="B489" s="325" t="s">
        <v>6378</v>
      </c>
      <c r="C489" s="327">
        <v>41263</v>
      </c>
      <c r="D489" s="325" t="s">
        <v>6377</v>
      </c>
      <c r="E489" s="325" t="s">
        <v>4212</v>
      </c>
      <c r="F489" s="325"/>
      <c r="G489" s="325"/>
      <c r="H489" s="328" t="s">
        <v>6376</v>
      </c>
      <c r="I489" s="328" t="s">
        <v>59</v>
      </c>
      <c r="J489" s="327">
        <v>41240</v>
      </c>
      <c r="K489" s="3" t="s">
        <v>6375</v>
      </c>
      <c r="L489" s="326">
        <v>1400</v>
      </c>
      <c r="M489" s="325">
        <v>487</v>
      </c>
      <c r="N489" s="324">
        <v>41290</v>
      </c>
      <c r="O489" s="356">
        <f t="shared" si="14"/>
        <v>1</v>
      </c>
      <c r="T489" s="146"/>
      <c r="U489" s="146"/>
      <c r="V489" s="146"/>
      <c r="W489" s="146"/>
      <c r="X489" s="146"/>
      <c r="Y489" s="146"/>
      <c r="Z489" s="146"/>
      <c r="AA489" s="146"/>
      <c r="AB489" s="5" t="str">
        <f t="shared" si="15"/>
        <v>Forward Venture84</v>
      </c>
    </row>
    <row r="490" spans="1:28" customFormat="1" ht="13.9" hidden="1" customHeight="1">
      <c r="A490" s="325">
        <v>489</v>
      </c>
      <c r="B490" s="325" t="s">
        <v>6374</v>
      </c>
      <c r="C490" s="327">
        <v>41263</v>
      </c>
      <c r="D490" s="325" t="s">
        <v>6373</v>
      </c>
      <c r="E490" s="325" t="s">
        <v>4643</v>
      </c>
      <c r="F490" s="325"/>
      <c r="G490" s="325"/>
      <c r="H490" s="328" t="s">
        <v>6372</v>
      </c>
      <c r="I490" s="328" t="s">
        <v>478</v>
      </c>
      <c r="J490" s="327">
        <v>41232</v>
      </c>
      <c r="K490" s="3" t="s">
        <v>43</v>
      </c>
      <c r="L490" s="326">
        <v>1400</v>
      </c>
      <c r="M490" s="325">
        <v>488</v>
      </c>
      <c r="N490" s="324">
        <v>41330</v>
      </c>
      <c r="O490" s="356">
        <f t="shared" si="14"/>
        <v>1</v>
      </c>
      <c r="T490" s="146"/>
      <c r="U490" s="146"/>
      <c r="V490" s="146"/>
      <c r="W490" s="146"/>
      <c r="X490" s="146"/>
      <c r="Y490" s="146"/>
      <c r="Z490" s="146"/>
      <c r="AA490" s="146"/>
      <c r="AB490" s="5" t="str">
        <f t="shared" si="15"/>
        <v>Gulf Pearl99</v>
      </c>
    </row>
    <row r="491" spans="1:28" customFormat="1" ht="13.9" hidden="1" customHeight="1">
      <c r="A491" s="325">
        <v>490</v>
      </c>
      <c r="B491" s="325" t="s">
        <v>6371</v>
      </c>
      <c r="C491" s="327">
        <v>41263</v>
      </c>
      <c r="D491" s="325" t="s">
        <v>6040</v>
      </c>
      <c r="E491" s="325" t="s">
        <v>143</v>
      </c>
      <c r="F491" s="325"/>
      <c r="G491" s="325"/>
      <c r="H491" s="328" t="s">
        <v>6370</v>
      </c>
      <c r="I491" s="328" t="s">
        <v>62</v>
      </c>
      <c r="J491" s="327">
        <v>41230</v>
      </c>
      <c r="K491" s="3" t="s">
        <v>43</v>
      </c>
      <c r="L491" s="326">
        <v>1400</v>
      </c>
      <c r="M491" s="325">
        <v>489</v>
      </c>
      <c r="N491" s="324">
        <v>41330</v>
      </c>
      <c r="O491" s="356">
        <f t="shared" si="14"/>
        <v>1</v>
      </c>
      <c r="T491" s="146"/>
      <c r="U491" s="146"/>
      <c r="V491" s="146"/>
      <c r="W491" s="146"/>
      <c r="X491" s="146"/>
      <c r="Y491" s="146"/>
      <c r="Z491" s="146"/>
      <c r="AA491" s="146"/>
      <c r="AB491" s="5" t="str">
        <f t="shared" si="15"/>
        <v>King Daniel36</v>
      </c>
    </row>
    <row r="492" spans="1:28" customFormat="1" ht="13.9" hidden="1" customHeight="1">
      <c r="A492" s="325">
        <v>491</v>
      </c>
      <c r="B492" s="325" t="s">
        <v>6369</v>
      </c>
      <c r="C492" s="327">
        <v>41263</v>
      </c>
      <c r="D492" s="325" t="s">
        <v>6368</v>
      </c>
      <c r="E492" s="325" t="s">
        <v>258</v>
      </c>
      <c r="F492" s="325"/>
      <c r="G492" s="325"/>
      <c r="H492" s="328" t="s">
        <v>4344</v>
      </c>
      <c r="I492" s="328" t="s">
        <v>6367</v>
      </c>
      <c r="J492" s="327">
        <v>41262</v>
      </c>
      <c r="K492" s="3" t="s">
        <v>43</v>
      </c>
      <c r="L492" s="326">
        <v>1400</v>
      </c>
      <c r="M492" s="325">
        <v>490</v>
      </c>
      <c r="N492" s="324">
        <v>41269</v>
      </c>
      <c r="O492" s="356">
        <f t="shared" si="14"/>
        <v>1</v>
      </c>
      <c r="T492" s="146"/>
      <c r="U492" s="146"/>
      <c r="V492" s="146"/>
      <c r="W492" s="146"/>
      <c r="X492" s="146"/>
      <c r="Y492" s="146"/>
      <c r="Z492" s="146"/>
      <c r="AA492" s="146"/>
      <c r="AB492" s="5" t="str">
        <f t="shared" si="15"/>
        <v>Alpine Penelope54</v>
      </c>
    </row>
    <row r="493" spans="1:28" customFormat="1" ht="13.9" hidden="1" customHeight="1">
      <c r="A493" s="325">
        <v>492</v>
      </c>
      <c r="B493" s="325" t="s">
        <v>6366</v>
      </c>
      <c r="C493" s="327">
        <v>41263</v>
      </c>
      <c r="D493" s="325" t="s">
        <v>3994</v>
      </c>
      <c r="E493" s="325" t="s">
        <v>6365</v>
      </c>
      <c r="F493" s="325"/>
      <c r="G493" s="325"/>
      <c r="H493" s="328" t="s">
        <v>488</v>
      </c>
      <c r="I493" s="328" t="s">
        <v>243</v>
      </c>
      <c r="J493" s="327">
        <v>41259</v>
      </c>
      <c r="K493" s="3" t="s">
        <v>43</v>
      </c>
      <c r="L493" s="326">
        <v>1400</v>
      </c>
      <c r="M493" s="325">
        <v>491</v>
      </c>
      <c r="N493" s="324">
        <v>41330</v>
      </c>
      <c r="O493" s="356">
        <f t="shared" si="14"/>
        <v>1</v>
      </c>
      <c r="T493" s="146"/>
      <c r="U493" s="146"/>
      <c r="V493" s="146"/>
      <c r="W493" s="146"/>
      <c r="X493" s="146"/>
      <c r="Y493" s="146"/>
      <c r="Z493" s="146"/>
      <c r="AA493" s="146"/>
      <c r="AB493" s="5" t="str">
        <f t="shared" si="15"/>
        <v>Histria Prince16-57</v>
      </c>
    </row>
    <row r="494" spans="1:28" customFormat="1" ht="13.9" hidden="1" customHeight="1">
      <c r="A494" s="325">
        <v>493</v>
      </c>
      <c r="B494" s="325" t="s">
        <v>6364</v>
      </c>
      <c r="C494" s="327">
        <v>41263</v>
      </c>
      <c r="D494" s="325" t="s">
        <v>6363</v>
      </c>
      <c r="E494" s="325" t="s">
        <v>155</v>
      </c>
      <c r="F494" s="325"/>
      <c r="G494" s="325"/>
      <c r="H494" s="328" t="s">
        <v>6362</v>
      </c>
      <c r="I494" s="328" t="s">
        <v>6361</v>
      </c>
      <c r="J494" s="327">
        <v>41264</v>
      </c>
      <c r="K494" s="3" t="s">
        <v>43</v>
      </c>
      <c r="L494" s="326">
        <v>1400</v>
      </c>
      <c r="M494" s="325">
        <v>492</v>
      </c>
      <c r="N494" s="324">
        <v>41330</v>
      </c>
      <c r="O494" s="356">
        <f t="shared" si="14"/>
        <v>1</v>
      </c>
      <c r="T494" s="146"/>
      <c r="U494" s="146"/>
      <c r="V494" s="146"/>
      <c r="W494" s="146"/>
      <c r="X494" s="146"/>
      <c r="Y494" s="146"/>
      <c r="Z494" s="146"/>
      <c r="AA494" s="146"/>
      <c r="AB494" s="5" t="str">
        <f t="shared" si="15"/>
        <v>SCF Pacifica17</v>
      </c>
    </row>
    <row r="495" spans="1:28" customFormat="1" ht="13.9" hidden="1" customHeight="1">
      <c r="A495" s="325">
        <v>494</v>
      </c>
      <c r="B495" s="325" t="s">
        <v>6360</v>
      </c>
      <c r="C495" s="327">
        <v>41263</v>
      </c>
      <c r="D495" s="325" t="s">
        <v>6029</v>
      </c>
      <c r="E495" s="325" t="s">
        <v>6359</v>
      </c>
      <c r="F495" s="325"/>
      <c r="G495" s="325"/>
      <c r="H495" s="328" t="s">
        <v>6358</v>
      </c>
      <c r="I495" s="328" t="s">
        <v>480</v>
      </c>
      <c r="J495" s="327">
        <v>41227</v>
      </c>
      <c r="K495" s="3" t="s">
        <v>97</v>
      </c>
      <c r="L495" s="326">
        <v>900</v>
      </c>
      <c r="M495" s="325">
        <v>493</v>
      </c>
      <c r="N495" s="398">
        <v>41316</v>
      </c>
      <c r="O495" s="356">
        <f t="shared" si="14"/>
        <v>1</v>
      </c>
      <c r="T495" s="146"/>
      <c r="U495" s="146"/>
      <c r="V495" s="146"/>
      <c r="W495" s="146"/>
      <c r="X495" s="146"/>
      <c r="Y495" s="146"/>
      <c r="Z495" s="146"/>
      <c r="AA495" s="146"/>
      <c r="AB495" s="5" t="str">
        <f t="shared" si="15"/>
        <v>Torm Garonne31528</v>
      </c>
    </row>
    <row r="496" spans="1:28" customFormat="1" ht="13.9" hidden="1" customHeight="1">
      <c r="A496" s="325">
        <v>495</v>
      </c>
      <c r="B496" s="325" t="s">
        <v>6357</v>
      </c>
      <c r="C496" s="327">
        <v>41263</v>
      </c>
      <c r="D496" s="325" t="s">
        <v>6356</v>
      </c>
      <c r="E496" s="325" t="s">
        <v>4612</v>
      </c>
      <c r="F496" s="325"/>
      <c r="G496" s="325"/>
      <c r="H496" s="328" t="s">
        <v>6355</v>
      </c>
      <c r="I496" s="328" t="s">
        <v>365</v>
      </c>
      <c r="J496" s="327">
        <v>41262</v>
      </c>
      <c r="K496" s="3" t="s">
        <v>97</v>
      </c>
      <c r="L496" s="326">
        <v>900</v>
      </c>
      <c r="M496" s="325">
        <v>494</v>
      </c>
      <c r="N496" s="398">
        <v>41316</v>
      </c>
      <c r="O496" s="356">
        <f t="shared" si="14"/>
        <v>1</v>
      </c>
      <c r="T496" s="146"/>
      <c r="U496" s="146"/>
      <c r="V496" s="146"/>
      <c r="W496" s="146"/>
      <c r="X496" s="146"/>
      <c r="Y496" s="146"/>
      <c r="Z496" s="146"/>
      <c r="AA496" s="146"/>
      <c r="AB496" s="5" t="str">
        <f t="shared" si="15"/>
        <v>Torm Margit81</v>
      </c>
    </row>
    <row r="497" spans="1:28" customFormat="1" ht="13.9" hidden="1" customHeight="1">
      <c r="A497" s="325">
        <v>496</v>
      </c>
      <c r="B497" s="325" t="s">
        <v>6354</v>
      </c>
      <c r="C497" s="327">
        <v>41263</v>
      </c>
      <c r="D497" s="325" t="s">
        <v>6353</v>
      </c>
      <c r="E497" s="325" t="s">
        <v>6339</v>
      </c>
      <c r="F497" s="325"/>
      <c r="G497" s="325"/>
      <c r="H497" s="328" t="s">
        <v>4142</v>
      </c>
      <c r="I497" s="328" t="s">
        <v>385</v>
      </c>
      <c r="J497" s="327">
        <v>41252</v>
      </c>
      <c r="K497" s="3" t="s">
        <v>97</v>
      </c>
      <c r="L497" s="326">
        <v>900</v>
      </c>
      <c r="M497" s="325">
        <v>495</v>
      </c>
      <c r="N497" s="398">
        <v>41316</v>
      </c>
      <c r="O497" s="356">
        <f t="shared" si="14"/>
        <v>1</v>
      </c>
      <c r="T497" s="146"/>
      <c r="U497" s="146"/>
      <c r="V497" s="146"/>
      <c r="W497" s="146"/>
      <c r="X497" s="146"/>
      <c r="Y497" s="146"/>
      <c r="Z497" s="146"/>
      <c r="AA497" s="146"/>
      <c r="AB497" s="5" t="str">
        <f t="shared" si="15"/>
        <v>Torm Estrid079</v>
      </c>
    </row>
    <row r="498" spans="1:28" customFormat="1" ht="13.9" hidden="1" customHeight="1">
      <c r="A498" s="325">
        <v>497</v>
      </c>
      <c r="B498" s="325" t="s">
        <v>6352</v>
      </c>
      <c r="C498" s="327">
        <v>41263</v>
      </c>
      <c r="D498" s="325" t="s">
        <v>489</v>
      </c>
      <c r="E498" s="325" t="s">
        <v>343</v>
      </c>
      <c r="F498" s="325"/>
      <c r="G498" s="325"/>
      <c r="H498" s="328" t="s">
        <v>6351</v>
      </c>
      <c r="I498" s="328" t="s">
        <v>20</v>
      </c>
      <c r="J498" s="327">
        <v>41259</v>
      </c>
      <c r="K498" s="3" t="s">
        <v>97</v>
      </c>
      <c r="L498" s="326">
        <v>900</v>
      </c>
      <c r="M498" s="325">
        <v>496</v>
      </c>
      <c r="N498" s="398">
        <v>41316</v>
      </c>
      <c r="O498" s="356">
        <f t="shared" si="14"/>
        <v>1</v>
      </c>
      <c r="T498" s="146"/>
      <c r="U498" s="146"/>
      <c r="V498" s="146"/>
      <c r="W498" s="146"/>
      <c r="X498" s="146"/>
      <c r="Y498" s="146"/>
      <c r="Z498" s="146"/>
      <c r="AA498" s="146"/>
      <c r="AB498" s="5" t="str">
        <f t="shared" si="15"/>
        <v>Torm Ingeborg109</v>
      </c>
    </row>
    <row r="499" spans="1:28" customFormat="1" ht="13.9" hidden="1" customHeight="1">
      <c r="A499" s="325">
        <v>498</v>
      </c>
      <c r="B499" s="325" t="s">
        <v>6350</v>
      </c>
      <c r="C499" s="327">
        <v>41269</v>
      </c>
      <c r="D499" s="325" t="s">
        <v>4651</v>
      </c>
      <c r="E499" s="325" t="s">
        <v>6349</v>
      </c>
      <c r="F499" s="325"/>
      <c r="G499" s="325"/>
      <c r="H499" s="328" t="s">
        <v>6272</v>
      </c>
      <c r="I499" s="328" t="s">
        <v>6348</v>
      </c>
      <c r="J499" s="327">
        <v>41251</v>
      </c>
      <c r="K499" s="3" t="s">
        <v>60</v>
      </c>
      <c r="L499" s="326">
        <v>700</v>
      </c>
      <c r="M499" s="325">
        <v>497</v>
      </c>
      <c r="N499" s="398">
        <v>41290</v>
      </c>
      <c r="O499" s="356">
        <f t="shared" si="14"/>
        <v>1</v>
      </c>
      <c r="T499" s="146"/>
      <c r="U499" s="146"/>
      <c r="V499" s="146"/>
      <c r="W499" s="146"/>
      <c r="X499" s="146"/>
      <c r="Y499" s="146"/>
      <c r="Z499" s="146"/>
      <c r="AA499" s="146"/>
      <c r="AB499" s="5" t="str">
        <f t="shared" si="15"/>
        <v>ACS Brave007(2)</v>
      </c>
    </row>
    <row r="500" spans="1:28" customFormat="1" ht="13.9" hidden="1" customHeight="1">
      <c r="A500" s="325">
        <v>499</v>
      </c>
      <c r="B500" s="325" t="s">
        <v>6347</v>
      </c>
      <c r="C500" s="327">
        <v>41269</v>
      </c>
      <c r="D500" s="325" t="s">
        <v>6280</v>
      </c>
      <c r="E500" s="325" t="s">
        <v>177</v>
      </c>
      <c r="F500" s="325"/>
      <c r="G500" s="325"/>
      <c r="H500" s="328" t="s">
        <v>63</v>
      </c>
      <c r="I500" s="328" t="s">
        <v>20</v>
      </c>
      <c r="J500" s="327">
        <v>41244</v>
      </c>
      <c r="K500" s="3" t="s">
        <v>60</v>
      </c>
      <c r="L500" s="326">
        <v>700</v>
      </c>
      <c r="M500" s="325">
        <v>498</v>
      </c>
      <c r="N500" s="398">
        <v>41290</v>
      </c>
      <c r="O500" s="356">
        <f t="shared" si="14"/>
        <v>1</v>
      </c>
      <c r="T500" s="146"/>
      <c r="U500" s="146"/>
      <c r="V500" s="146"/>
      <c r="W500" s="146"/>
      <c r="X500" s="146"/>
      <c r="Y500" s="146"/>
      <c r="Z500" s="146"/>
      <c r="AA500" s="146"/>
      <c r="AB500" s="5" t="str">
        <f t="shared" si="15"/>
        <v>Nassau Spirit75</v>
      </c>
    </row>
    <row r="501" spans="1:28" customFormat="1" ht="13.9" hidden="1" customHeight="1">
      <c r="A501" s="325">
        <v>500</v>
      </c>
      <c r="B501" s="325" t="s">
        <v>6346</v>
      </c>
      <c r="C501" s="327">
        <v>41269</v>
      </c>
      <c r="D501" s="325" t="s">
        <v>484</v>
      </c>
      <c r="E501" s="325" t="s">
        <v>220</v>
      </c>
      <c r="F501" s="325"/>
      <c r="G501" s="325"/>
      <c r="H501" s="328" t="s">
        <v>5836</v>
      </c>
      <c r="I501" s="328" t="s">
        <v>137</v>
      </c>
      <c r="J501" s="327">
        <v>41246</v>
      </c>
      <c r="K501" s="3" t="s">
        <v>60</v>
      </c>
      <c r="L501" s="326">
        <v>700</v>
      </c>
      <c r="M501" s="325">
        <v>499</v>
      </c>
      <c r="N501" s="398">
        <v>41290</v>
      </c>
      <c r="O501" s="356">
        <f t="shared" si="14"/>
        <v>1</v>
      </c>
      <c r="T501" s="146"/>
      <c r="U501" s="146"/>
      <c r="V501" s="146"/>
      <c r="W501" s="146"/>
      <c r="X501" s="146"/>
      <c r="Y501" s="146"/>
      <c r="Z501" s="146"/>
      <c r="AA501" s="146"/>
      <c r="AB501" s="5" t="str">
        <f t="shared" si="15"/>
        <v>Esther Spirit85</v>
      </c>
    </row>
    <row r="502" spans="1:28" customFormat="1" ht="13.9" hidden="1" customHeight="1">
      <c r="A502" s="325">
        <v>501</v>
      </c>
      <c r="B502" s="325" t="s">
        <v>6345</v>
      </c>
      <c r="C502" s="327">
        <v>41269</v>
      </c>
      <c r="D502" s="325" t="s">
        <v>36</v>
      </c>
      <c r="E502" s="325" t="s">
        <v>41</v>
      </c>
      <c r="F502" s="325"/>
      <c r="G502" s="325"/>
      <c r="H502" s="328" t="s">
        <v>63</v>
      </c>
      <c r="I502" s="328" t="s">
        <v>255</v>
      </c>
      <c r="J502" s="327">
        <v>41243</v>
      </c>
      <c r="K502" s="3" t="s">
        <v>60</v>
      </c>
      <c r="L502" s="326">
        <v>700</v>
      </c>
      <c r="M502" s="325">
        <v>500</v>
      </c>
      <c r="N502" s="398">
        <v>41290</v>
      </c>
      <c r="O502" s="356">
        <f t="shared" si="14"/>
        <v>1</v>
      </c>
      <c r="T502" s="146"/>
      <c r="U502" s="146"/>
      <c r="V502" s="146"/>
      <c r="W502" s="146"/>
      <c r="X502" s="146"/>
      <c r="Y502" s="146"/>
      <c r="Z502" s="146"/>
      <c r="AA502" s="146"/>
      <c r="AB502" s="5" t="str">
        <f t="shared" si="15"/>
        <v>Sea Bay12</v>
      </c>
    </row>
    <row r="503" spans="1:28" customFormat="1" ht="13.9" hidden="1" customHeight="1">
      <c r="A503" s="325">
        <v>502</v>
      </c>
      <c r="B503" s="325" t="s">
        <v>6344</v>
      </c>
      <c r="C503" s="327">
        <v>41269</v>
      </c>
      <c r="D503" s="325" t="s">
        <v>5940</v>
      </c>
      <c r="E503" s="325" t="s">
        <v>485</v>
      </c>
      <c r="F503" s="325"/>
      <c r="G503" s="325"/>
      <c r="H503" s="328" t="s">
        <v>6080</v>
      </c>
      <c r="I503" s="328" t="s">
        <v>6134</v>
      </c>
      <c r="J503" s="327">
        <v>41252</v>
      </c>
      <c r="K503" s="3" t="s">
        <v>60</v>
      </c>
      <c r="L503" s="326">
        <v>700</v>
      </c>
      <c r="M503" s="325">
        <v>501</v>
      </c>
      <c r="N503" s="398">
        <v>41290</v>
      </c>
      <c r="O503" s="356">
        <f t="shared" si="14"/>
        <v>1</v>
      </c>
      <c r="T503" s="146"/>
      <c r="U503" s="146"/>
      <c r="V503" s="146"/>
      <c r="W503" s="146"/>
      <c r="X503" s="146"/>
      <c r="Y503" s="146"/>
      <c r="Z503" s="146"/>
      <c r="AA503" s="146"/>
      <c r="AB503" s="5" t="str">
        <f t="shared" si="15"/>
        <v>Bahamas Spirit164</v>
      </c>
    </row>
    <row r="504" spans="1:28" customFormat="1" ht="13.9" hidden="1" customHeight="1">
      <c r="A504" s="325">
        <v>503</v>
      </c>
      <c r="B504" s="325" t="s">
        <v>6343</v>
      </c>
      <c r="C504" s="327">
        <v>41269</v>
      </c>
      <c r="D504" s="325" t="s">
        <v>6278</v>
      </c>
      <c r="E504" s="325" t="s">
        <v>6342</v>
      </c>
      <c r="F504" s="325"/>
      <c r="G504" s="325"/>
      <c r="H504" s="328" t="s">
        <v>5836</v>
      </c>
      <c r="I504" s="328" t="s">
        <v>88</v>
      </c>
      <c r="J504" s="327">
        <v>41240</v>
      </c>
      <c r="K504" s="3" t="s">
        <v>60</v>
      </c>
      <c r="L504" s="326">
        <v>700</v>
      </c>
      <c r="M504" s="325">
        <v>502</v>
      </c>
      <c r="N504" s="398">
        <v>41290</v>
      </c>
      <c r="O504" s="356">
        <f t="shared" si="14"/>
        <v>1</v>
      </c>
      <c r="T504" s="146"/>
      <c r="U504" s="146"/>
      <c r="V504" s="146"/>
      <c r="W504" s="146"/>
      <c r="X504" s="146"/>
      <c r="Y504" s="146"/>
      <c r="Z504" s="146"/>
      <c r="AA504" s="146"/>
      <c r="AB504" s="5" t="str">
        <f t="shared" si="15"/>
        <v>Poul spirit267</v>
      </c>
    </row>
    <row r="505" spans="1:28" customFormat="1" ht="13.9" hidden="1" customHeight="1">
      <c r="A505" s="325">
        <v>504</v>
      </c>
      <c r="B505" s="325" t="s">
        <v>6341</v>
      </c>
      <c r="C505" s="327">
        <v>41269</v>
      </c>
      <c r="D505" s="325" t="s">
        <v>6137</v>
      </c>
      <c r="E505" s="325" t="s">
        <v>5021</v>
      </c>
      <c r="F505" s="325"/>
      <c r="G505" s="325"/>
      <c r="H505" s="328" t="s">
        <v>6135</v>
      </c>
      <c r="I505" s="328" t="s">
        <v>3525</v>
      </c>
      <c r="J505" s="327">
        <v>41264</v>
      </c>
      <c r="K505" s="3" t="s">
        <v>60</v>
      </c>
      <c r="L505" s="326">
        <v>700</v>
      </c>
      <c r="M505" s="325">
        <v>503</v>
      </c>
      <c r="N505" s="398">
        <v>41290</v>
      </c>
      <c r="O505" s="356">
        <f t="shared" si="14"/>
        <v>1</v>
      </c>
      <c r="T505" s="146"/>
      <c r="U505" s="146"/>
      <c r="V505" s="146"/>
      <c r="W505" s="146"/>
      <c r="X505" s="146"/>
      <c r="Y505" s="146"/>
      <c r="Z505" s="146"/>
      <c r="AA505" s="146"/>
      <c r="AB505" s="5" t="str">
        <f t="shared" si="15"/>
        <v>Star Lady015</v>
      </c>
    </row>
    <row r="506" spans="1:28" customFormat="1" ht="13.9" hidden="1" customHeight="1">
      <c r="A506" s="325">
        <v>505</v>
      </c>
      <c r="B506" s="325" t="s">
        <v>6340</v>
      </c>
      <c r="C506" s="327">
        <v>41269</v>
      </c>
      <c r="D506" s="325" t="s">
        <v>3442</v>
      </c>
      <c r="E506" s="325" t="s">
        <v>6339</v>
      </c>
      <c r="F506" s="325"/>
      <c r="G506" s="325"/>
      <c r="H506" s="328" t="s">
        <v>400</v>
      </c>
      <c r="I506" s="328" t="s">
        <v>59</v>
      </c>
      <c r="J506" s="327">
        <v>41269</v>
      </c>
      <c r="K506" s="3" t="s">
        <v>60</v>
      </c>
      <c r="L506" s="326">
        <v>700</v>
      </c>
      <c r="M506" s="325">
        <v>504</v>
      </c>
      <c r="N506" s="398">
        <v>41290</v>
      </c>
      <c r="O506" s="356">
        <f t="shared" si="14"/>
        <v>1</v>
      </c>
      <c r="T506" s="146"/>
      <c r="U506" s="146"/>
      <c r="V506" s="146"/>
      <c r="W506" s="146"/>
      <c r="X506" s="146"/>
      <c r="Y506" s="146"/>
      <c r="Z506" s="146"/>
      <c r="AA506" s="146"/>
      <c r="AB506" s="5" t="str">
        <f t="shared" si="15"/>
        <v>Fuji Spirit079</v>
      </c>
    </row>
    <row r="507" spans="1:28" customFormat="1" ht="13.9" hidden="1" customHeight="1">
      <c r="A507" s="325">
        <v>506</v>
      </c>
      <c r="B507" s="325" t="s">
        <v>6338</v>
      </c>
      <c r="C507" s="327">
        <v>41269</v>
      </c>
      <c r="D507" s="325" t="s">
        <v>6270</v>
      </c>
      <c r="E507" s="325" t="s">
        <v>361</v>
      </c>
      <c r="F507" s="325"/>
      <c r="G507" s="325"/>
      <c r="H507" s="328" t="s">
        <v>6080</v>
      </c>
      <c r="I507" s="328" t="s">
        <v>61</v>
      </c>
      <c r="J507" s="327">
        <v>41263</v>
      </c>
      <c r="K507" s="3" t="s">
        <v>60</v>
      </c>
      <c r="L507" s="326">
        <v>700</v>
      </c>
      <c r="M507" s="325">
        <v>505</v>
      </c>
      <c r="N507" s="398">
        <v>41290</v>
      </c>
      <c r="O507" s="356">
        <f t="shared" si="14"/>
        <v>1</v>
      </c>
      <c r="T507" s="146"/>
      <c r="U507" s="146"/>
      <c r="V507" s="146"/>
      <c r="W507" s="146"/>
      <c r="X507" s="146"/>
      <c r="Y507" s="146"/>
      <c r="Z507" s="146"/>
      <c r="AA507" s="146"/>
      <c r="AB507" s="5" t="str">
        <f t="shared" si="15"/>
        <v>Nanyang star08</v>
      </c>
    </row>
    <row r="508" spans="1:28" customFormat="1" ht="13.9" hidden="1" customHeight="1">
      <c r="A508" s="325">
        <v>507</v>
      </c>
      <c r="B508" s="325" t="s">
        <v>6337</v>
      </c>
      <c r="C508" s="327">
        <v>41269</v>
      </c>
      <c r="D508" s="325" t="s">
        <v>6336</v>
      </c>
      <c r="E508" s="325" t="s">
        <v>41</v>
      </c>
      <c r="F508" s="325"/>
      <c r="G508" s="325"/>
      <c r="H508" s="328" t="s">
        <v>6335</v>
      </c>
      <c r="I508" s="328" t="s">
        <v>3525</v>
      </c>
      <c r="J508" s="327">
        <v>41269</v>
      </c>
      <c r="K508" s="3" t="s">
        <v>60</v>
      </c>
      <c r="L508" s="326">
        <v>700</v>
      </c>
      <c r="M508" s="325">
        <v>506</v>
      </c>
      <c r="N508" s="398">
        <v>41290</v>
      </c>
      <c r="O508" s="356">
        <f t="shared" si="14"/>
        <v>1</v>
      </c>
      <c r="T508" s="146"/>
      <c r="U508" s="146"/>
      <c r="V508" s="146"/>
      <c r="W508" s="146"/>
      <c r="X508" s="146"/>
      <c r="Y508" s="146"/>
      <c r="Z508" s="146"/>
      <c r="AA508" s="146"/>
      <c r="AB508" s="5" t="str">
        <f t="shared" si="15"/>
        <v>TH Sound12</v>
      </c>
    </row>
    <row r="509" spans="1:28" customFormat="1" ht="13.9" hidden="1" customHeight="1">
      <c r="A509" s="325">
        <v>508</v>
      </c>
      <c r="B509" s="325" t="s">
        <v>6334</v>
      </c>
      <c r="C509" s="327">
        <v>41269</v>
      </c>
      <c r="D509" s="325" t="s">
        <v>6125</v>
      </c>
      <c r="E509" s="325" t="s">
        <v>6333</v>
      </c>
      <c r="F509" s="325"/>
      <c r="G509" s="325"/>
      <c r="H509" s="328" t="s">
        <v>5836</v>
      </c>
      <c r="I509" s="328" t="s">
        <v>20</v>
      </c>
      <c r="J509" s="327">
        <v>41269</v>
      </c>
      <c r="K509" s="3" t="s">
        <v>60</v>
      </c>
      <c r="L509" s="326">
        <v>700</v>
      </c>
      <c r="M509" s="325">
        <v>507</v>
      </c>
      <c r="N509" s="398">
        <v>41290</v>
      </c>
      <c r="O509" s="356">
        <f t="shared" si="14"/>
        <v>1</v>
      </c>
      <c r="T509" s="146"/>
      <c r="U509" s="146"/>
      <c r="V509" s="146"/>
      <c r="W509" s="146"/>
      <c r="X509" s="146"/>
      <c r="Y509" s="146"/>
      <c r="Z509" s="146"/>
      <c r="AA509" s="146"/>
      <c r="AB509" s="5" t="str">
        <f t="shared" si="15"/>
        <v>Valdarno20_2012</v>
      </c>
    </row>
    <row r="510" spans="1:28" customFormat="1" ht="13.9" hidden="1" customHeight="1">
      <c r="A510" s="325">
        <v>509</v>
      </c>
      <c r="B510" s="325" t="s">
        <v>6332</v>
      </c>
      <c r="C510" s="327">
        <v>41292</v>
      </c>
      <c r="D510" s="325" t="s">
        <v>305</v>
      </c>
      <c r="E510" s="329" t="s">
        <v>6331</v>
      </c>
      <c r="F510" s="325" t="s">
        <v>28</v>
      </c>
      <c r="G510" s="325"/>
      <c r="H510" s="328" t="s">
        <v>6330</v>
      </c>
      <c r="I510" s="328" t="s">
        <v>6329</v>
      </c>
      <c r="J510" s="327">
        <v>41261</v>
      </c>
      <c r="K510" s="3" t="s">
        <v>28</v>
      </c>
      <c r="L510" s="326">
        <v>1200</v>
      </c>
      <c r="M510" s="325">
        <v>508</v>
      </c>
      <c r="N510" s="398">
        <v>41327</v>
      </c>
      <c r="O510" s="356">
        <f t="shared" si="14"/>
        <v>1</v>
      </c>
      <c r="T510" s="146"/>
      <c r="U510" s="146"/>
      <c r="V510" s="146"/>
      <c r="W510" s="146"/>
      <c r="X510" s="146"/>
      <c r="Y510" s="146"/>
      <c r="Z510" s="146"/>
      <c r="AA510" s="146"/>
      <c r="AB510" s="5" t="str">
        <f t="shared" si="15"/>
        <v>ETC Isis14_12</v>
      </c>
    </row>
    <row r="511" spans="1:28" customFormat="1" ht="13.9" hidden="1" customHeight="1">
      <c r="A511" s="325">
        <v>510</v>
      </c>
      <c r="B511" s="325" t="s">
        <v>6328</v>
      </c>
      <c r="C511" s="327">
        <v>41292</v>
      </c>
      <c r="D511" s="325" t="s">
        <v>366</v>
      </c>
      <c r="E511" s="329" t="s">
        <v>129</v>
      </c>
      <c r="F511" s="325"/>
      <c r="G511" s="325"/>
      <c r="H511" s="328" t="s">
        <v>486</v>
      </c>
      <c r="I511" s="328" t="s">
        <v>4516</v>
      </c>
      <c r="J511" s="327">
        <v>41265</v>
      </c>
      <c r="K511" s="3" t="s">
        <v>28</v>
      </c>
      <c r="L511" s="326">
        <v>1200</v>
      </c>
      <c r="M511" s="325">
        <v>509</v>
      </c>
      <c r="N511" s="398">
        <v>41304</v>
      </c>
      <c r="O511" s="356">
        <f t="shared" si="14"/>
        <v>1</v>
      </c>
      <c r="T511" s="146"/>
      <c r="U511" s="146"/>
      <c r="V511" s="146"/>
      <c r="W511" s="146"/>
      <c r="X511" s="146"/>
      <c r="Y511" s="146"/>
      <c r="Z511" s="146"/>
      <c r="AA511" s="146"/>
      <c r="AB511" s="5" t="str">
        <f t="shared" si="15"/>
        <v>Hellespont Tatina11</v>
      </c>
    </row>
    <row r="512" spans="1:28" customFormat="1" ht="13.9" hidden="1" customHeight="1">
      <c r="A512" s="325">
        <v>511</v>
      </c>
      <c r="B512" s="325" t="s">
        <v>6327</v>
      </c>
      <c r="C512" s="327">
        <v>41292</v>
      </c>
      <c r="D512" s="325" t="s">
        <v>6326</v>
      </c>
      <c r="E512" s="329" t="s">
        <v>174</v>
      </c>
      <c r="F512" s="325"/>
      <c r="G512" s="325"/>
      <c r="H512" s="328" t="s">
        <v>486</v>
      </c>
      <c r="I512" s="328" t="s">
        <v>6325</v>
      </c>
      <c r="J512" s="327">
        <v>41265</v>
      </c>
      <c r="K512" s="3" t="s">
        <v>28</v>
      </c>
      <c r="L512" s="326">
        <v>1200</v>
      </c>
      <c r="M512" s="325">
        <v>510</v>
      </c>
      <c r="N512" s="398">
        <v>41351</v>
      </c>
      <c r="O512" s="356">
        <f t="shared" si="14"/>
        <v>1</v>
      </c>
      <c r="T512" s="146"/>
      <c r="U512" s="146"/>
      <c r="V512" s="146"/>
      <c r="W512" s="146"/>
      <c r="X512" s="146"/>
      <c r="Y512" s="146"/>
      <c r="Z512" s="146"/>
      <c r="AA512" s="146"/>
      <c r="AB512" s="5" t="str">
        <f t="shared" si="15"/>
        <v>MT Kanpur21</v>
      </c>
    </row>
    <row r="513" spans="1:28" customFormat="1" ht="13.9" hidden="1" customHeight="1">
      <c r="A513" s="325">
        <v>512</v>
      </c>
      <c r="B513" s="325" t="s">
        <v>6324</v>
      </c>
      <c r="C513" s="327">
        <v>41292</v>
      </c>
      <c r="D513" s="325" t="s">
        <v>390</v>
      </c>
      <c r="E513" s="329" t="s">
        <v>193</v>
      </c>
      <c r="F513" s="325"/>
      <c r="G513" s="325"/>
      <c r="H513" s="328" t="s">
        <v>30</v>
      </c>
      <c r="I513" s="328" t="s">
        <v>6323</v>
      </c>
      <c r="J513" s="327">
        <v>41269</v>
      </c>
      <c r="K513" s="3" t="s">
        <v>28</v>
      </c>
      <c r="L513" s="326">
        <v>1200</v>
      </c>
      <c r="M513" s="325">
        <v>511</v>
      </c>
      <c r="N513" s="398">
        <v>41327</v>
      </c>
      <c r="O513" s="356">
        <f t="shared" si="14"/>
        <v>1</v>
      </c>
      <c r="T513" s="146"/>
      <c r="U513" s="146"/>
      <c r="V513" s="146"/>
      <c r="W513" s="146"/>
      <c r="X513" s="146"/>
      <c r="Y513" s="146"/>
      <c r="Z513" s="146"/>
      <c r="AA513" s="146"/>
      <c r="AB513" s="5" t="str">
        <f t="shared" si="15"/>
        <v>Karavas28</v>
      </c>
    </row>
    <row r="514" spans="1:28" customFormat="1" ht="13.9" hidden="1" customHeight="1">
      <c r="A514" s="325">
        <v>513</v>
      </c>
      <c r="B514" s="325" t="s">
        <v>6322</v>
      </c>
      <c r="C514" s="327">
        <v>41292</v>
      </c>
      <c r="D514" s="325" t="s">
        <v>45</v>
      </c>
      <c r="E514" s="329" t="s">
        <v>6321</v>
      </c>
      <c r="F514" s="325"/>
      <c r="G514" s="325"/>
      <c r="H514" s="328" t="s">
        <v>30</v>
      </c>
      <c r="I514" s="328" t="s">
        <v>424</v>
      </c>
      <c r="J514" s="327">
        <v>41278</v>
      </c>
      <c r="K514" s="3" t="s">
        <v>28</v>
      </c>
      <c r="L514" s="326">
        <v>1200</v>
      </c>
      <c r="M514" s="325">
        <v>512</v>
      </c>
      <c r="N514" s="398">
        <v>41304</v>
      </c>
      <c r="O514" s="356">
        <f t="shared" ref="O514:O577" si="16">IF(TRIM(N514)="",0,1)</f>
        <v>1</v>
      </c>
      <c r="T514" s="146"/>
      <c r="U514" s="146"/>
      <c r="V514" s="146"/>
      <c r="W514" s="146"/>
      <c r="X514" s="146"/>
      <c r="Y514" s="146"/>
      <c r="Z514" s="146"/>
      <c r="AA514" s="146"/>
      <c r="AB514" s="5" t="str">
        <f t="shared" ref="AB514:AB577" si="17">IF(TRIM(A514)="","",CONCATENATE(TRIM(D514),TRIM(E514)))</f>
        <v>Ratna Puja069-08</v>
      </c>
    </row>
    <row r="515" spans="1:28" customFormat="1" ht="13.9" hidden="1" customHeight="1">
      <c r="A515" s="325">
        <v>514</v>
      </c>
      <c r="B515" s="325" t="s">
        <v>6320</v>
      </c>
      <c r="C515" s="327">
        <v>41292</v>
      </c>
      <c r="D515" s="325" t="s">
        <v>492</v>
      </c>
      <c r="E515" s="329" t="s">
        <v>482</v>
      </c>
      <c r="F515" s="325"/>
      <c r="G515" s="325"/>
      <c r="H515" s="328" t="s">
        <v>306</v>
      </c>
      <c r="I515" s="328" t="s">
        <v>6319</v>
      </c>
      <c r="J515" s="327">
        <v>41289</v>
      </c>
      <c r="K515" s="3" t="s">
        <v>28</v>
      </c>
      <c r="L515" s="326">
        <v>1200</v>
      </c>
      <c r="M515" s="325">
        <v>513</v>
      </c>
      <c r="N515" s="324">
        <v>41361</v>
      </c>
      <c r="O515" s="356">
        <f t="shared" si="16"/>
        <v>1</v>
      </c>
      <c r="T515" s="146"/>
      <c r="U515" s="146"/>
      <c r="V515" s="146"/>
      <c r="W515" s="146"/>
      <c r="X515" s="146"/>
      <c r="Y515" s="146"/>
      <c r="Z515" s="146"/>
      <c r="AA515" s="146"/>
      <c r="AB515" s="5" t="str">
        <f t="shared" si="17"/>
        <v>ACS Bright8</v>
      </c>
    </row>
    <row r="516" spans="1:28" customFormat="1" ht="13.9" hidden="1" customHeight="1">
      <c r="A516" s="325">
        <v>515</v>
      </c>
      <c r="B516" s="325" t="s">
        <v>6318</v>
      </c>
      <c r="C516" s="327">
        <v>41292</v>
      </c>
      <c r="D516" s="325" t="s">
        <v>396</v>
      </c>
      <c r="E516" s="329" t="s">
        <v>6317</v>
      </c>
      <c r="F516" s="325"/>
      <c r="G516" s="325"/>
      <c r="H516" s="328" t="s">
        <v>6101</v>
      </c>
      <c r="I516" s="328" t="s">
        <v>345</v>
      </c>
      <c r="J516" s="327">
        <v>41283</v>
      </c>
      <c r="K516" s="3" t="s">
        <v>28</v>
      </c>
      <c r="L516" s="326">
        <v>1200</v>
      </c>
      <c r="M516" s="325">
        <v>514</v>
      </c>
      <c r="N516" s="324">
        <v>41304</v>
      </c>
      <c r="O516" s="356">
        <f t="shared" si="16"/>
        <v>1</v>
      </c>
      <c r="P516" s="41"/>
      <c r="T516" s="146"/>
      <c r="U516" s="146"/>
      <c r="V516" s="146"/>
      <c r="W516" s="146"/>
      <c r="X516" s="146"/>
      <c r="Y516" s="146"/>
      <c r="Z516" s="146"/>
      <c r="AA516" s="146"/>
      <c r="AB516" s="5" t="str">
        <f t="shared" si="17"/>
        <v>Iblea010_2012</v>
      </c>
    </row>
    <row r="517" spans="1:28" customFormat="1" ht="13.9" hidden="1" customHeight="1">
      <c r="A517" s="325">
        <v>516</v>
      </c>
      <c r="B517" s="325" t="s">
        <v>6316</v>
      </c>
      <c r="C517" s="327">
        <v>41292</v>
      </c>
      <c r="D517" s="325" t="s">
        <v>45</v>
      </c>
      <c r="E517" s="329" t="s">
        <v>6315</v>
      </c>
      <c r="F517" s="325"/>
      <c r="G517" s="325"/>
      <c r="H517" s="328" t="s">
        <v>30</v>
      </c>
      <c r="I517" s="328" t="s">
        <v>6314</v>
      </c>
      <c r="J517" s="327">
        <v>41292</v>
      </c>
      <c r="K517" s="3" t="s">
        <v>28</v>
      </c>
      <c r="L517" s="326">
        <v>1200</v>
      </c>
      <c r="M517" s="325">
        <v>515</v>
      </c>
      <c r="N517" s="324">
        <v>41304</v>
      </c>
      <c r="O517" s="356">
        <f t="shared" si="16"/>
        <v>1</v>
      </c>
      <c r="T517" s="146"/>
      <c r="U517" s="146"/>
      <c r="V517" s="146"/>
      <c r="W517" s="146"/>
      <c r="X517" s="146"/>
      <c r="Y517" s="146"/>
      <c r="Z517" s="146"/>
      <c r="AA517" s="146"/>
      <c r="AB517" s="5" t="str">
        <f t="shared" si="17"/>
        <v>Ratna Puja069-09</v>
      </c>
    </row>
    <row r="518" spans="1:28" customFormat="1" ht="13.9" hidden="1" customHeight="1">
      <c r="A518" s="325">
        <v>517</v>
      </c>
      <c r="B518" s="325" t="s">
        <v>6313</v>
      </c>
      <c r="C518" s="327">
        <v>41311</v>
      </c>
      <c r="D518" s="325" t="s">
        <v>497</v>
      </c>
      <c r="E518" s="325" t="s">
        <v>6312</v>
      </c>
      <c r="F518" s="325"/>
      <c r="G518" s="325"/>
      <c r="H518" s="328" t="s">
        <v>4344</v>
      </c>
      <c r="I518" s="328" t="s">
        <v>6311</v>
      </c>
      <c r="J518" s="327">
        <v>41311</v>
      </c>
      <c r="K518" s="3" t="s">
        <v>43</v>
      </c>
      <c r="L518" s="326">
        <v>1400</v>
      </c>
      <c r="M518" s="325">
        <v>516</v>
      </c>
      <c r="N518" s="324">
        <v>41330</v>
      </c>
      <c r="O518" s="356">
        <f t="shared" si="16"/>
        <v>1</v>
      </c>
      <c r="T518" s="146"/>
      <c r="U518" s="146"/>
      <c r="V518" s="146"/>
      <c r="W518" s="146"/>
      <c r="X518" s="146"/>
      <c r="Y518" s="146"/>
      <c r="Z518" s="146"/>
      <c r="AA518" s="146"/>
      <c r="AB518" s="5" t="str">
        <f t="shared" si="17"/>
        <v>Alpine Liberty034</v>
      </c>
    </row>
    <row r="519" spans="1:28" customFormat="1" ht="13.9" hidden="1" customHeight="1">
      <c r="A519" s="325">
        <v>518</v>
      </c>
      <c r="B519" s="325" t="s">
        <v>6310</v>
      </c>
      <c r="C519" s="327">
        <v>41311</v>
      </c>
      <c r="D519" s="325" t="s">
        <v>464</v>
      </c>
      <c r="E519" s="325" t="s">
        <v>6309</v>
      </c>
      <c r="F519" s="325"/>
      <c r="G519" s="325"/>
      <c r="H519" s="328" t="s">
        <v>4344</v>
      </c>
      <c r="I519" s="328" t="s">
        <v>410</v>
      </c>
      <c r="J519" s="327">
        <v>41291</v>
      </c>
      <c r="K519" s="3" t="s">
        <v>43</v>
      </c>
      <c r="L519" s="326">
        <v>1400</v>
      </c>
      <c r="M519" s="325">
        <v>517</v>
      </c>
      <c r="N519" s="324" t="s">
        <v>27</v>
      </c>
      <c r="O519" s="356">
        <f t="shared" si="16"/>
        <v>1</v>
      </c>
      <c r="T519" s="146"/>
      <c r="U519" s="146"/>
      <c r="V519" s="146"/>
      <c r="W519" s="146"/>
      <c r="X519" s="146"/>
      <c r="Y519" s="146"/>
      <c r="Z519" s="146"/>
      <c r="AA519" s="146"/>
      <c r="AB519" s="5" t="str">
        <f t="shared" si="17"/>
        <v>Stena Penguin027</v>
      </c>
    </row>
    <row r="520" spans="1:28" customFormat="1" ht="13.9" hidden="1" customHeight="1">
      <c r="A520" s="325">
        <v>519</v>
      </c>
      <c r="B520" s="325" t="s">
        <v>6308</v>
      </c>
      <c r="C520" s="327">
        <v>41313</v>
      </c>
      <c r="D520" s="325" t="s">
        <v>80</v>
      </c>
      <c r="E520" s="325" t="s">
        <v>161</v>
      </c>
      <c r="F520" s="325"/>
      <c r="G520" s="325"/>
      <c r="H520" s="328" t="s">
        <v>6307</v>
      </c>
      <c r="I520" s="328" t="s">
        <v>487</v>
      </c>
      <c r="J520" s="327">
        <v>41261</v>
      </c>
      <c r="K520" s="3" t="s">
        <v>60</v>
      </c>
      <c r="L520" s="326">
        <v>700</v>
      </c>
      <c r="M520" s="325">
        <v>518</v>
      </c>
      <c r="N520" s="324">
        <v>41334</v>
      </c>
      <c r="O520" s="356">
        <f t="shared" si="16"/>
        <v>1</v>
      </c>
      <c r="T520" s="146"/>
      <c r="U520" s="146"/>
      <c r="V520" s="146"/>
      <c r="W520" s="146"/>
      <c r="X520" s="146"/>
      <c r="Y520" s="146"/>
      <c r="Z520" s="146"/>
      <c r="AA520" s="146"/>
      <c r="AB520" s="5" t="str">
        <f t="shared" si="17"/>
        <v>Helga Spirit38</v>
      </c>
    </row>
    <row r="521" spans="1:28" customFormat="1" ht="13.9" hidden="1" customHeight="1">
      <c r="A521" s="325">
        <v>520</v>
      </c>
      <c r="B521" s="325" t="s">
        <v>6306</v>
      </c>
      <c r="C521" s="327">
        <v>41313</v>
      </c>
      <c r="D521" s="325" t="s">
        <v>404</v>
      </c>
      <c r="E521" s="325" t="s">
        <v>343</v>
      </c>
      <c r="F521" s="325"/>
      <c r="G521" s="325"/>
      <c r="H521" s="328" t="s">
        <v>342</v>
      </c>
      <c r="I521" s="328" t="s">
        <v>378</v>
      </c>
      <c r="J521" s="327">
        <v>41268</v>
      </c>
      <c r="K521" s="3" t="s">
        <v>60</v>
      </c>
      <c r="L521" s="326">
        <v>700</v>
      </c>
      <c r="M521" s="325">
        <v>519</v>
      </c>
      <c r="N521" s="324">
        <v>41334</v>
      </c>
      <c r="O521" s="356">
        <f t="shared" si="16"/>
        <v>1</v>
      </c>
      <c r="T521" s="146"/>
      <c r="U521" s="146"/>
      <c r="V521" s="146"/>
      <c r="W521" s="146"/>
      <c r="X521" s="146"/>
      <c r="Y521" s="146"/>
      <c r="Z521" s="146"/>
      <c r="AA521" s="146"/>
      <c r="AB521" s="5" t="str">
        <f t="shared" si="17"/>
        <v>Kyeema Spirit109</v>
      </c>
    </row>
    <row r="522" spans="1:28" customFormat="1" ht="13.9" hidden="1" customHeight="1">
      <c r="A522" s="325">
        <v>521</v>
      </c>
      <c r="B522" s="325" t="s">
        <v>6305</v>
      </c>
      <c r="C522" s="327">
        <v>41313</v>
      </c>
      <c r="D522" s="325" t="s">
        <v>6250</v>
      </c>
      <c r="E522" s="325" t="s">
        <v>285</v>
      </c>
      <c r="F522" s="325"/>
      <c r="G522" s="325"/>
      <c r="H522" s="328" t="s">
        <v>6304</v>
      </c>
      <c r="I522" s="328" t="s">
        <v>6303</v>
      </c>
      <c r="J522" s="327">
        <v>41265</v>
      </c>
      <c r="K522" s="3" t="s">
        <v>60</v>
      </c>
      <c r="L522" s="326">
        <v>700</v>
      </c>
      <c r="M522" s="325">
        <v>520</v>
      </c>
      <c r="N522" s="324">
        <v>41334</v>
      </c>
      <c r="O522" s="356">
        <f t="shared" si="16"/>
        <v>1</v>
      </c>
      <c r="T522" s="146"/>
      <c r="U522" s="146"/>
      <c r="V522" s="146"/>
      <c r="W522" s="146"/>
      <c r="X522" s="146"/>
      <c r="Y522" s="146"/>
      <c r="Z522" s="146"/>
      <c r="AA522" s="146"/>
      <c r="AB522" s="5" t="str">
        <f t="shared" si="17"/>
        <v>Southern Spirit4</v>
      </c>
    </row>
    <row r="523" spans="1:28" customFormat="1" ht="13.9" hidden="1" customHeight="1">
      <c r="A523" s="325">
        <v>522</v>
      </c>
      <c r="B523" s="325" t="s">
        <v>6302</v>
      </c>
      <c r="C523" s="327">
        <v>41313</v>
      </c>
      <c r="D523" s="325" t="s">
        <v>383</v>
      </c>
      <c r="E523" s="325" t="s">
        <v>461</v>
      </c>
      <c r="F523" s="325"/>
      <c r="G523" s="325"/>
      <c r="H523" s="328" t="s">
        <v>442</v>
      </c>
      <c r="I523" s="328" t="s">
        <v>67</v>
      </c>
      <c r="J523" s="327">
        <v>41313</v>
      </c>
      <c r="K523" s="3" t="s">
        <v>60</v>
      </c>
      <c r="L523" s="326">
        <v>700</v>
      </c>
      <c r="M523" s="325">
        <v>521</v>
      </c>
      <c r="N523" s="324">
        <v>41334</v>
      </c>
      <c r="O523" s="356">
        <f t="shared" si="16"/>
        <v>1</v>
      </c>
      <c r="T523" s="146"/>
      <c r="U523" s="146"/>
      <c r="V523" s="146"/>
      <c r="W523" s="146"/>
      <c r="X523" s="146"/>
      <c r="Y523" s="146"/>
      <c r="Z523" s="146"/>
      <c r="AA523" s="146"/>
      <c r="AB523" s="5" t="str">
        <f t="shared" si="17"/>
        <v>Axel Spirit98</v>
      </c>
    </row>
    <row r="524" spans="1:28" customFormat="1" ht="13.9" hidden="1" customHeight="1">
      <c r="A524" s="325">
        <v>523</v>
      </c>
      <c r="B524" s="325" t="s">
        <v>6301</v>
      </c>
      <c r="C524" s="327">
        <v>41324</v>
      </c>
      <c r="D524" s="325" t="s">
        <v>4277</v>
      </c>
      <c r="E524" s="325" t="s">
        <v>6300</v>
      </c>
      <c r="F524" s="325"/>
      <c r="G524" s="325"/>
      <c r="H524" s="328" t="s">
        <v>22</v>
      </c>
      <c r="I524" s="328" t="s">
        <v>441</v>
      </c>
      <c r="J524" s="327">
        <v>41271</v>
      </c>
      <c r="K524" s="3" t="s">
        <v>23</v>
      </c>
      <c r="L524" s="326">
        <v>1200</v>
      </c>
      <c r="M524" s="325">
        <v>522</v>
      </c>
      <c r="N524" s="324">
        <v>41361</v>
      </c>
      <c r="O524" s="356">
        <f t="shared" si="16"/>
        <v>1</v>
      </c>
      <c r="T524" s="146"/>
      <c r="U524" s="146"/>
      <c r="V524" s="146"/>
      <c r="W524" s="146"/>
      <c r="X524" s="146"/>
      <c r="Y524" s="146"/>
      <c r="Z524" s="146"/>
      <c r="AA524" s="146"/>
      <c r="AB524" s="5" t="str">
        <f t="shared" si="17"/>
        <v>Genmar Maniate2012-10</v>
      </c>
    </row>
    <row r="525" spans="1:28" customFormat="1" ht="13.9" hidden="1" customHeight="1">
      <c r="A525" s="325">
        <v>524</v>
      </c>
      <c r="B525" s="325" t="s">
        <v>6299</v>
      </c>
      <c r="C525" s="327">
        <v>41324</v>
      </c>
      <c r="D525" s="325" t="s">
        <v>5495</v>
      </c>
      <c r="E525" s="325" t="s">
        <v>6298</v>
      </c>
      <c r="F525" s="325"/>
      <c r="G525" s="325"/>
      <c r="H525" s="328" t="s">
        <v>22</v>
      </c>
      <c r="I525" s="328" t="s">
        <v>334</v>
      </c>
      <c r="J525" s="327">
        <v>41300</v>
      </c>
      <c r="K525" s="3" t="s">
        <v>23</v>
      </c>
      <c r="L525" s="326">
        <v>1200</v>
      </c>
      <c r="M525" s="325">
        <v>523</v>
      </c>
      <c r="N525" s="324">
        <v>41361</v>
      </c>
      <c r="O525" s="356">
        <f t="shared" si="16"/>
        <v>1</v>
      </c>
      <c r="T525" s="146"/>
      <c r="U525" s="146"/>
      <c r="V525" s="146"/>
      <c r="W525" s="146"/>
      <c r="X525" s="146"/>
      <c r="Y525" s="146"/>
      <c r="Z525" s="146"/>
      <c r="AA525" s="146"/>
      <c r="AB525" s="5" t="str">
        <f t="shared" si="17"/>
        <v>Genmar Elektra2012_07</v>
      </c>
    </row>
    <row r="526" spans="1:28" customFormat="1" ht="13.9" hidden="1" customHeight="1">
      <c r="A526" s="325">
        <v>525</v>
      </c>
      <c r="B526" s="325" t="s">
        <v>6297</v>
      </c>
      <c r="C526" s="327">
        <v>41324</v>
      </c>
      <c r="D526" s="325" t="s">
        <v>490</v>
      </c>
      <c r="E526" s="329" t="s">
        <v>83</v>
      </c>
      <c r="F526" s="325"/>
      <c r="G526" s="325"/>
      <c r="H526" s="328" t="s">
        <v>6296</v>
      </c>
      <c r="I526" s="328" t="s">
        <v>6295</v>
      </c>
      <c r="J526" s="327">
        <v>41299</v>
      </c>
      <c r="K526" s="3" t="s">
        <v>28</v>
      </c>
      <c r="L526" s="326">
        <v>1200</v>
      </c>
      <c r="M526" s="325">
        <v>524</v>
      </c>
      <c r="N526" s="324">
        <v>41367</v>
      </c>
      <c r="O526" s="356">
        <f t="shared" si="16"/>
        <v>1</v>
      </c>
      <c r="T526" s="146"/>
      <c r="U526" s="146"/>
      <c r="V526" s="146"/>
      <c r="W526" s="146"/>
      <c r="X526" s="146"/>
      <c r="Y526" s="146"/>
      <c r="Z526" s="146"/>
      <c r="AA526" s="146"/>
      <c r="AB526" s="5" t="str">
        <f t="shared" si="17"/>
        <v>Nave Cielo001</v>
      </c>
    </row>
    <row r="527" spans="1:28" customFormat="1" ht="13.9" hidden="1" customHeight="1">
      <c r="A527" s="325">
        <v>526</v>
      </c>
      <c r="B527" s="325" t="s">
        <v>6294</v>
      </c>
      <c r="C527" s="327">
        <v>41324</v>
      </c>
      <c r="D527" s="325" t="s">
        <v>500</v>
      </c>
      <c r="E527" s="329" t="s">
        <v>6293</v>
      </c>
      <c r="F527" s="325"/>
      <c r="G527" s="325"/>
      <c r="H527" s="328" t="s">
        <v>6101</v>
      </c>
      <c r="I527" s="328" t="s">
        <v>3615</v>
      </c>
      <c r="J527" s="327">
        <v>41299</v>
      </c>
      <c r="K527" s="3" t="s">
        <v>28</v>
      </c>
      <c r="L527" s="326">
        <v>1200</v>
      </c>
      <c r="M527" s="325">
        <v>525</v>
      </c>
      <c r="N527" s="324">
        <v>41333</v>
      </c>
      <c r="O527" s="356">
        <f t="shared" si="16"/>
        <v>1</v>
      </c>
      <c r="T527" s="146"/>
      <c r="U527" s="146"/>
      <c r="V527" s="146"/>
      <c r="W527" s="146"/>
      <c r="X527" s="146"/>
      <c r="Y527" s="146"/>
      <c r="Z527" s="146"/>
      <c r="AA527" s="146"/>
      <c r="AB527" s="5" t="str">
        <f t="shared" si="17"/>
        <v>ETC ISIS15_2013</v>
      </c>
    </row>
    <row r="528" spans="1:28" customFormat="1" ht="13.9" hidden="1" customHeight="1">
      <c r="A528" s="325">
        <v>527</v>
      </c>
      <c r="B528" s="325" t="s">
        <v>6292</v>
      </c>
      <c r="C528" s="327">
        <v>41324</v>
      </c>
      <c r="D528" s="325" t="s">
        <v>503</v>
      </c>
      <c r="E528" s="329" t="s">
        <v>6291</v>
      </c>
      <c r="F528" s="325"/>
      <c r="G528" s="325"/>
      <c r="H528" s="328" t="s">
        <v>6290</v>
      </c>
      <c r="I528" s="328" t="s">
        <v>6289</v>
      </c>
      <c r="J528" s="327">
        <v>41320</v>
      </c>
      <c r="K528" s="3" t="s">
        <v>28</v>
      </c>
      <c r="L528" s="326">
        <v>1200</v>
      </c>
      <c r="M528" s="325">
        <v>526</v>
      </c>
      <c r="N528" s="324">
        <v>41334</v>
      </c>
      <c r="O528" s="356">
        <f t="shared" si="16"/>
        <v>1</v>
      </c>
      <c r="T528" s="146"/>
      <c r="U528" s="146"/>
      <c r="V528" s="146"/>
      <c r="W528" s="146"/>
      <c r="X528" s="146"/>
      <c r="Y528" s="146"/>
      <c r="Z528" s="146"/>
      <c r="AA528" s="146"/>
      <c r="AB528" s="5" t="str">
        <f t="shared" si="17"/>
        <v>Megacore HonamiV_01</v>
      </c>
    </row>
    <row r="529" spans="1:28" customFormat="1" ht="13.9" hidden="1" customHeight="1">
      <c r="A529" s="325">
        <v>528</v>
      </c>
      <c r="B529" s="325" t="s">
        <v>6288</v>
      </c>
      <c r="C529" s="327">
        <v>41324</v>
      </c>
      <c r="D529" s="325" t="s">
        <v>6287</v>
      </c>
      <c r="E529" s="329" t="s">
        <v>129</v>
      </c>
      <c r="F529" s="325"/>
      <c r="G529" s="325"/>
      <c r="H529" s="328" t="s">
        <v>30</v>
      </c>
      <c r="I529" s="328" t="s">
        <v>6286</v>
      </c>
      <c r="J529" s="327">
        <v>41310</v>
      </c>
      <c r="K529" s="3" t="s">
        <v>28</v>
      </c>
      <c r="L529" s="326">
        <v>1200</v>
      </c>
      <c r="M529" s="325">
        <v>527</v>
      </c>
      <c r="N529" s="324">
        <v>41333</v>
      </c>
      <c r="O529" s="356">
        <f t="shared" si="16"/>
        <v>1</v>
      </c>
      <c r="T529" s="146"/>
      <c r="U529" s="146"/>
      <c r="V529" s="146"/>
      <c r="W529" s="146"/>
      <c r="X529" s="146"/>
      <c r="Y529" s="146"/>
      <c r="Z529" s="146"/>
      <c r="AA529" s="146"/>
      <c r="AB529" s="5" t="str">
        <f t="shared" si="17"/>
        <v>Aframax Rio11</v>
      </c>
    </row>
    <row r="530" spans="1:28" customFormat="1" ht="13.9" hidden="1" customHeight="1">
      <c r="A530" s="325">
        <v>529</v>
      </c>
      <c r="B530" s="325" t="s">
        <v>6285</v>
      </c>
      <c r="C530" s="327">
        <v>41324</v>
      </c>
      <c r="D530" s="325" t="s">
        <v>396</v>
      </c>
      <c r="E530" s="329" t="s">
        <v>5398</v>
      </c>
      <c r="F530" s="325"/>
      <c r="G530" s="325"/>
      <c r="H530" s="328" t="s">
        <v>6101</v>
      </c>
      <c r="I530" s="328" t="s">
        <v>88</v>
      </c>
      <c r="J530" s="327">
        <v>41310</v>
      </c>
      <c r="K530" s="3" t="s">
        <v>28</v>
      </c>
      <c r="L530" s="326">
        <v>1200</v>
      </c>
      <c r="M530" s="325">
        <v>528</v>
      </c>
      <c r="N530" s="324">
        <v>41333</v>
      </c>
      <c r="O530" s="356">
        <f t="shared" si="16"/>
        <v>1</v>
      </c>
      <c r="T530" s="146"/>
      <c r="U530" s="146"/>
      <c r="V530" s="146"/>
      <c r="W530" s="146"/>
      <c r="X530" s="146"/>
      <c r="Y530" s="146"/>
      <c r="Z530" s="146"/>
      <c r="AA530" s="146"/>
      <c r="AB530" s="5" t="str">
        <f t="shared" si="17"/>
        <v>Iblea001_2013</v>
      </c>
    </row>
    <row r="531" spans="1:28" customFormat="1" ht="13.9" hidden="1" customHeight="1">
      <c r="A531" s="325">
        <v>530</v>
      </c>
      <c r="B531" s="325" t="s">
        <v>6284</v>
      </c>
      <c r="C531" s="327">
        <v>41326</v>
      </c>
      <c r="D531" s="325" t="s">
        <v>3931</v>
      </c>
      <c r="E531" s="325" t="s">
        <v>338</v>
      </c>
      <c r="F531" s="325"/>
      <c r="G531" s="325"/>
      <c r="H531" s="328" t="s">
        <v>4803</v>
      </c>
      <c r="I531" s="328" t="s">
        <v>59</v>
      </c>
      <c r="J531" s="327">
        <v>41299</v>
      </c>
      <c r="K531" s="3" t="s">
        <v>60</v>
      </c>
      <c r="L531" s="326">
        <v>700</v>
      </c>
      <c r="M531" s="325">
        <v>529</v>
      </c>
      <c r="N531" s="324">
        <v>41334</v>
      </c>
      <c r="O531" s="356">
        <f t="shared" si="16"/>
        <v>1</v>
      </c>
      <c r="T531" s="146"/>
      <c r="U531" s="146"/>
      <c r="V531" s="146"/>
      <c r="W531" s="146"/>
      <c r="X531" s="146"/>
      <c r="Y531" s="146"/>
      <c r="Z531" s="146"/>
      <c r="AA531" s="146"/>
      <c r="AB531" s="5" t="str">
        <f t="shared" si="17"/>
        <v>Trident Star14</v>
      </c>
    </row>
    <row r="532" spans="1:28" customFormat="1" ht="13.9" hidden="1" customHeight="1">
      <c r="A532" s="325">
        <v>531</v>
      </c>
      <c r="B532" s="325" t="s">
        <v>6283</v>
      </c>
      <c r="C532" s="327">
        <v>41326</v>
      </c>
      <c r="D532" s="325" t="s">
        <v>5599</v>
      </c>
      <c r="E532" s="325" t="s">
        <v>6282</v>
      </c>
      <c r="F532" s="325"/>
      <c r="G532" s="325"/>
      <c r="H532" s="328" t="s">
        <v>6131</v>
      </c>
      <c r="I532" s="328" t="s">
        <v>127</v>
      </c>
      <c r="J532" s="327">
        <v>41288</v>
      </c>
      <c r="K532" s="3" t="s">
        <v>60</v>
      </c>
      <c r="L532" s="326">
        <v>700</v>
      </c>
      <c r="M532" s="325">
        <v>530</v>
      </c>
      <c r="N532" s="324">
        <v>41334</v>
      </c>
      <c r="O532" s="356">
        <f t="shared" si="16"/>
        <v>1</v>
      </c>
      <c r="T532" s="146"/>
      <c r="U532" s="146"/>
      <c r="V532" s="146"/>
      <c r="W532" s="146"/>
      <c r="X532" s="146"/>
      <c r="Y532" s="146"/>
      <c r="Z532" s="146"/>
      <c r="AA532" s="146"/>
      <c r="AB532" s="5" t="str">
        <f t="shared" si="17"/>
        <v>Kiowa Spirit266</v>
      </c>
    </row>
    <row r="533" spans="1:28" customFormat="1" ht="13.9" hidden="1" customHeight="1">
      <c r="A533" s="325">
        <v>532</v>
      </c>
      <c r="B533" s="325" t="s">
        <v>6281</v>
      </c>
      <c r="C533" s="327">
        <v>41326</v>
      </c>
      <c r="D533" s="325" t="s">
        <v>6280</v>
      </c>
      <c r="E533" s="325" t="s">
        <v>185</v>
      </c>
      <c r="F533" s="325"/>
      <c r="G533" s="325"/>
      <c r="H533" s="328" t="s">
        <v>63</v>
      </c>
      <c r="I533" s="328" t="s">
        <v>20</v>
      </c>
      <c r="J533" s="327">
        <v>41283</v>
      </c>
      <c r="K533" s="3" t="s">
        <v>60</v>
      </c>
      <c r="L533" s="326">
        <v>700</v>
      </c>
      <c r="M533" s="325">
        <v>531</v>
      </c>
      <c r="N533" s="324">
        <v>41334</v>
      </c>
      <c r="O533" s="356">
        <f t="shared" si="16"/>
        <v>1</v>
      </c>
      <c r="T533" s="146"/>
      <c r="U533" s="146"/>
      <c r="V533" s="146"/>
      <c r="W533" s="146"/>
      <c r="X533" s="146"/>
      <c r="Y533" s="146"/>
      <c r="Z533" s="146"/>
      <c r="AA533" s="146"/>
      <c r="AB533" s="5" t="str">
        <f t="shared" si="17"/>
        <v>Nassau Spirit76</v>
      </c>
    </row>
    <row r="534" spans="1:28" customFormat="1" ht="13.9" hidden="1" customHeight="1">
      <c r="A534" s="325">
        <v>533</v>
      </c>
      <c r="B534" s="325" t="s">
        <v>6279</v>
      </c>
      <c r="C534" s="327">
        <v>41326</v>
      </c>
      <c r="D534" s="325" t="s">
        <v>6278</v>
      </c>
      <c r="E534" s="325" t="s">
        <v>6277</v>
      </c>
      <c r="F534" s="325"/>
      <c r="G534" s="325"/>
      <c r="H534" s="328" t="s">
        <v>400</v>
      </c>
      <c r="I534" s="328" t="s">
        <v>90</v>
      </c>
      <c r="J534" s="327">
        <v>41280</v>
      </c>
      <c r="K534" s="3" t="s">
        <v>60</v>
      </c>
      <c r="L534" s="326">
        <v>700</v>
      </c>
      <c r="M534" s="325">
        <v>532</v>
      </c>
      <c r="N534" s="324">
        <v>41334</v>
      </c>
      <c r="O534" s="356">
        <f t="shared" si="16"/>
        <v>1</v>
      </c>
      <c r="T534" s="146"/>
      <c r="U534" s="146"/>
      <c r="V534" s="146"/>
      <c r="W534" s="146"/>
      <c r="X534" s="146"/>
      <c r="Y534" s="146"/>
      <c r="Z534" s="146"/>
      <c r="AA534" s="146"/>
      <c r="AB534" s="5" t="str">
        <f t="shared" si="17"/>
        <v>Poul spirit269</v>
      </c>
    </row>
    <row r="535" spans="1:28" customFormat="1" ht="13.9" hidden="1" customHeight="1">
      <c r="A535" s="325">
        <v>534</v>
      </c>
      <c r="B535" s="325" t="s">
        <v>6276</v>
      </c>
      <c r="C535" s="327">
        <v>41326</v>
      </c>
      <c r="D535" s="325" t="s">
        <v>4959</v>
      </c>
      <c r="E535" s="325" t="s">
        <v>142</v>
      </c>
      <c r="F535" s="325"/>
      <c r="G535" s="325"/>
      <c r="H535" s="328" t="s">
        <v>400</v>
      </c>
      <c r="I535" s="328" t="s">
        <v>61</v>
      </c>
      <c r="J535" s="327">
        <v>41288</v>
      </c>
      <c r="K535" s="3" t="s">
        <v>60</v>
      </c>
      <c r="L535" s="326">
        <v>700</v>
      </c>
      <c r="M535" s="325">
        <v>533</v>
      </c>
      <c r="N535" s="324">
        <v>41334</v>
      </c>
      <c r="O535" s="356">
        <f t="shared" si="16"/>
        <v>1</v>
      </c>
      <c r="T535" s="146"/>
      <c r="U535" s="146"/>
      <c r="V535" s="146"/>
      <c r="W535" s="146"/>
      <c r="X535" s="146"/>
      <c r="Y535" s="146"/>
      <c r="Z535" s="146"/>
      <c r="AA535" s="146"/>
      <c r="AB535" s="5" t="str">
        <f t="shared" si="17"/>
        <v>Mare Italicum43</v>
      </c>
    </row>
    <row r="536" spans="1:28" customFormat="1" ht="13.9" hidden="1" customHeight="1">
      <c r="A536" s="325">
        <v>535</v>
      </c>
      <c r="B536" s="325" t="s">
        <v>6275</v>
      </c>
      <c r="C536" s="327">
        <v>41326</v>
      </c>
      <c r="D536" s="325" t="s">
        <v>6266</v>
      </c>
      <c r="E536" s="325" t="s">
        <v>6274</v>
      </c>
      <c r="F536" s="325"/>
      <c r="G536" s="325"/>
      <c r="H536" s="328" t="s">
        <v>6264</v>
      </c>
      <c r="I536" s="328" t="s">
        <v>4505</v>
      </c>
      <c r="J536" s="327">
        <v>41289</v>
      </c>
      <c r="K536" s="3" t="s">
        <v>60</v>
      </c>
      <c r="L536" s="326">
        <v>700</v>
      </c>
      <c r="M536" s="325">
        <v>534</v>
      </c>
      <c r="N536" s="324">
        <v>41334</v>
      </c>
      <c r="O536" s="356">
        <f t="shared" si="16"/>
        <v>1</v>
      </c>
      <c r="T536" s="146"/>
      <c r="U536" s="146"/>
      <c r="V536" s="146"/>
      <c r="W536" s="146"/>
      <c r="X536" s="146"/>
      <c r="Y536" s="146"/>
      <c r="Z536" s="146"/>
      <c r="AA536" s="146"/>
      <c r="AB536" s="5" t="str">
        <f t="shared" si="17"/>
        <v>Orkney Spirit334</v>
      </c>
    </row>
    <row r="537" spans="1:28" customFormat="1" ht="13.9" hidden="1" customHeight="1">
      <c r="A537" s="325">
        <v>536</v>
      </c>
      <c r="B537" s="325" t="s">
        <v>6273</v>
      </c>
      <c r="C537" s="327">
        <v>41326</v>
      </c>
      <c r="D537" s="325" t="s">
        <v>65</v>
      </c>
      <c r="E537" s="325" t="s">
        <v>495</v>
      </c>
      <c r="F537" s="325"/>
      <c r="G537" s="325"/>
      <c r="H537" s="328" t="s">
        <v>6272</v>
      </c>
      <c r="I537" s="328" t="s">
        <v>59</v>
      </c>
      <c r="J537" s="327">
        <v>41310</v>
      </c>
      <c r="K537" s="3" t="s">
        <v>60</v>
      </c>
      <c r="L537" s="326">
        <v>700</v>
      </c>
      <c r="M537" s="325">
        <v>535</v>
      </c>
      <c r="N537" s="324">
        <v>41334</v>
      </c>
      <c r="O537" s="356">
        <f t="shared" si="16"/>
        <v>1</v>
      </c>
      <c r="T537" s="146"/>
      <c r="U537" s="146"/>
      <c r="V537" s="146"/>
      <c r="W537" s="146"/>
      <c r="X537" s="146"/>
      <c r="Y537" s="146"/>
      <c r="Z537" s="146"/>
      <c r="AA537" s="146"/>
      <c r="AB537" s="5" t="str">
        <f t="shared" si="17"/>
        <v>Everest Spirit86</v>
      </c>
    </row>
    <row r="538" spans="1:28" customFormat="1" ht="13.9" hidden="1" customHeight="1">
      <c r="A538" s="325">
        <v>537</v>
      </c>
      <c r="B538" s="325" t="s">
        <v>6271</v>
      </c>
      <c r="C538" s="327">
        <v>41326</v>
      </c>
      <c r="D538" s="325" t="s">
        <v>6270</v>
      </c>
      <c r="E538" s="325" t="s">
        <v>4806</v>
      </c>
      <c r="F538" s="325"/>
      <c r="G538" s="325"/>
      <c r="H538" s="328" t="s">
        <v>6131</v>
      </c>
      <c r="I538" s="328" t="s">
        <v>88</v>
      </c>
      <c r="J538" s="327">
        <v>41291</v>
      </c>
      <c r="K538" s="3" t="s">
        <v>60</v>
      </c>
      <c r="L538" s="326">
        <v>700</v>
      </c>
      <c r="M538" s="325">
        <v>536</v>
      </c>
      <c r="N538" s="324">
        <v>41334</v>
      </c>
      <c r="O538" s="356">
        <f t="shared" si="16"/>
        <v>1</v>
      </c>
      <c r="T538" s="146"/>
      <c r="U538" s="146"/>
      <c r="V538" s="146"/>
      <c r="W538" s="146"/>
      <c r="X538" s="146"/>
      <c r="Y538" s="146"/>
      <c r="Z538" s="146"/>
      <c r="AA538" s="146"/>
      <c r="AB538" s="5" t="str">
        <f t="shared" si="17"/>
        <v>Nanyang star009</v>
      </c>
    </row>
    <row r="539" spans="1:28" customFormat="1" ht="13.9" hidden="1" customHeight="1">
      <c r="A539" s="325">
        <v>538</v>
      </c>
      <c r="B539" s="325" t="s">
        <v>6269</v>
      </c>
      <c r="C539" s="327">
        <v>41326</v>
      </c>
      <c r="D539" s="325" t="s">
        <v>36</v>
      </c>
      <c r="E539" s="325" t="s">
        <v>151</v>
      </c>
      <c r="F539" s="325"/>
      <c r="G539" s="325"/>
      <c r="H539" s="328" t="s">
        <v>4803</v>
      </c>
      <c r="I539" s="328" t="s">
        <v>5590</v>
      </c>
      <c r="J539" s="327">
        <v>41300</v>
      </c>
      <c r="K539" s="3" t="s">
        <v>60</v>
      </c>
      <c r="L539" s="326">
        <v>700</v>
      </c>
      <c r="M539" s="325">
        <v>537</v>
      </c>
      <c r="N539" s="324">
        <v>41334</v>
      </c>
      <c r="O539" s="356">
        <f t="shared" si="16"/>
        <v>1</v>
      </c>
      <c r="T539" s="146"/>
      <c r="U539" s="146"/>
      <c r="V539" s="146"/>
      <c r="W539" s="146"/>
      <c r="X539" s="146"/>
      <c r="Y539" s="146"/>
      <c r="Z539" s="146"/>
      <c r="AA539" s="146"/>
      <c r="AB539" s="5" t="str">
        <f t="shared" si="17"/>
        <v>Sea Bay15</v>
      </c>
    </row>
    <row r="540" spans="1:28" customFormat="1" ht="13.9" hidden="1" customHeight="1">
      <c r="A540" s="325">
        <v>539</v>
      </c>
      <c r="B540" s="325" t="s">
        <v>6268</v>
      </c>
      <c r="C540" s="327">
        <v>41326</v>
      </c>
      <c r="D540" s="325" t="s">
        <v>5382</v>
      </c>
      <c r="E540" s="325" t="s">
        <v>155</v>
      </c>
      <c r="F540" s="325"/>
      <c r="G540" s="325"/>
      <c r="H540" s="328" t="s">
        <v>6264</v>
      </c>
      <c r="I540" s="328" t="s">
        <v>90</v>
      </c>
      <c r="J540" s="327">
        <v>41321</v>
      </c>
      <c r="K540" s="3" t="s">
        <v>60</v>
      </c>
      <c r="L540" s="326">
        <v>700</v>
      </c>
      <c r="M540" s="325">
        <v>538</v>
      </c>
      <c r="N540" s="324">
        <v>41334</v>
      </c>
      <c r="O540" s="356">
        <f t="shared" si="16"/>
        <v>1</v>
      </c>
      <c r="T540" s="146"/>
      <c r="U540" s="146"/>
      <c r="V540" s="146"/>
      <c r="W540" s="146"/>
      <c r="X540" s="146"/>
      <c r="Y540" s="146"/>
      <c r="Z540" s="146"/>
      <c r="AA540" s="146"/>
      <c r="AB540" s="5" t="str">
        <f t="shared" si="17"/>
        <v>Mare Nostrum17</v>
      </c>
    </row>
    <row r="541" spans="1:28" customFormat="1" ht="13.9" hidden="1" customHeight="1">
      <c r="A541" s="325">
        <v>540</v>
      </c>
      <c r="B541" s="325" t="s">
        <v>6267</v>
      </c>
      <c r="C541" s="327">
        <v>41326</v>
      </c>
      <c r="D541" s="325" t="s">
        <v>6266</v>
      </c>
      <c r="E541" s="325" t="s">
        <v>6265</v>
      </c>
      <c r="F541" s="325"/>
      <c r="G541" s="325"/>
      <c r="H541" s="328" t="s">
        <v>6264</v>
      </c>
      <c r="I541" s="328" t="s">
        <v>501</v>
      </c>
      <c r="J541" s="327">
        <v>41306</v>
      </c>
      <c r="K541" s="3" t="s">
        <v>60</v>
      </c>
      <c r="L541" s="326">
        <v>700</v>
      </c>
      <c r="M541" s="325">
        <v>539</v>
      </c>
      <c r="N541" s="324">
        <v>41334</v>
      </c>
      <c r="O541" s="356">
        <f t="shared" si="16"/>
        <v>1</v>
      </c>
      <c r="T541" s="146"/>
      <c r="U541" s="146"/>
      <c r="V541" s="146"/>
      <c r="W541" s="146"/>
      <c r="X541" s="146"/>
      <c r="Y541" s="146"/>
      <c r="Z541" s="146"/>
      <c r="AA541" s="146"/>
      <c r="AB541" s="5" t="str">
        <f t="shared" si="17"/>
        <v>Orkney Spirit335</v>
      </c>
    </row>
    <row r="542" spans="1:28" customFormat="1" ht="13.9" hidden="1" customHeight="1">
      <c r="A542" s="325">
        <v>541</v>
      </c>
      <c r="B542" s="325" t="s">
        <v>6263</v>
      </c>
      <c r="C542" s="327">
        <v>41326</v>
      </c>
      <c r="D542" s="325" t="s">
        <v>4967</v>
      </c>
      <c r="E542" s="325" t="s">
        <v>144</v>
      </c>
      <c r="F542" s="325"/>
      <c r="G542" s="325"/>
      <c r="H542" s="328" t="s">
        <v>5836</v>
      </c>
      <c r="I542" s="328" t="s">
        <v>243</v>
      </c>
      <c r="J542" s="327">
        <v>41304</v>
      </c>
      <c r="K542" s="3" t="s">
        <v>60</v>
      </c>
      <c r="L542" s="326">
        <v>700</v>
      </c>
      <c r="M542" s="325">
        <v>540</v>
      </c>
      <c r="N542" s="324">
        <v>41334</v>
      </c>
      <c r="O542" s="356">
        <f t="shared" si="16"/>
        <v>1</v>
      </c>
      <c r="T542" s="146"/>
      <c r="U542" s="146"/>
      <c r="V542" s="146"/>
      <c r="W542" s="146"/>
      <c r="X542" s="146"/>
      <c r="Y542" s="146"/>
      <c r="Z542" s="146"/>
      <c r="AA542" s="146"/>
      <c r="AB542" s="5" t="str">
        <f t="shared" si="17"/>
        <v>Rich Queen II008</v>
      </c>
    </row>
    <row r="543" spans="1:28" customFormat="1" ht="13.9" hidden="1" customHeight="1">
      <c r="A543" s="325">
        <v>542</v>
      </c>
      <c r="B543" s="325" t="s">
        <v>6262</v>
      </c>
      <c r="C543" s="327">
        <v>41326</v>
      </c>
      <c r="D543" s="325" t="s">
        <v>502</v>
      </c>
      <c r="E543" s="325" t="s">
        <v>83</v>
      </c>
      <c r="F543" s="325"/>
      <c r="G543" s="325"/>
      <c r="H543" s="328" t="s">
        <v>4803</v>
      </c>
      <c r="I543" s="328" t="s">
        <v>501</v>
      </c>
      <c r="J543" s="327">
        <v>41314</v>
      </c>
      <c r="K543" s="3" t="s">
        <v>60</v>
      </c>
      <c r="L543" s="326">
        <v>700</v>
      </c>
      <c r="M543" s="325">
        <v>541</v>
      </c>
      <c r="N543" s="324">
        <v>41334</v>
      </c>
      <c r="O543" s="356">
        <f t="shared" si="16"/>
        <v>1</v>
      </c>
      <c r="T543" s="146"/>
      <c r="U543" s="146"/>
      <c r="V543" s="146"/>
      <c r="W543" s="146"/>
      <c r="X543" s="146"/>
      <c r="Y543" s="146"/>
      <c r="Z543" s="146"/>
      <c r="AA543" s="146"/>
      <c r="AB543" s="5" t="str">
        <f t="shared" si="17"/>
        <v>BM Breeze001</v>
      </c>
    </row>
    <row r="544" spans="1:28" customFormat="1" ht="13.9" hidden="1" customHeight="1">
      <c r="A544" s="325">
        <v>543</v>
      </c>
      <c r="B544" s="325" t="s">
        <v>6261</v>
      </c>
      <c r="C544" s="327">
        <v>41326</v>
      </c>
      <c r="D544" s="325" t="s">
        <v>6009</v>
      </c>
      <c r="E544" s="325" t="s">
        <v>196</v>
      </c>
      <c r="F544" s="325"/>
      <c r="G544" s="325"/>
      <c r="H544" s="328" t="s">
        <v>4803</v>
      </c>
      <c r="I544" s="328" t="s">
        <v>5590</v>
      </c>
      <c r="J544" s="327">
        <v>41311</v>
      </c>
      <c r="K544" s="3" t="s">
        <v>60</v>
      </c>
      <c r="L544" s="326">
        <v>700</v>
      </c>
      <c r="M544" s="325">
        <v>542</v>
      </c>
      <c r="N544" s="324">
        <v>41334</v>
      </c>
      <c r="O544" s="356">
        <f t="shared" si="16"/>
        <v>1</v>
      </c>
      <c r="T544" s="146"/>
      <c r="U544" s="146"/>
      <c r="V544" s="146"/>
      <c r="W544" s="146"/>
      <c r="X544" s="146"/>
      <c r="Y544" s="146"/>
      <c r="Z544" s="146"/>
      <c r="AA544" s="146"/>
      <c r="AB544" s="5" t="str">
        <f t="shared" si="17"/>
        <v>SPT Conqueror29</v>
      </c>
    </row>
    <row r="545" spans="1:28" customFormat="1" ht="13.9" hidden="1" customHeight="1">
      <c r="A545" s="325">
        <v>544</v>
      </c>
      <c r="B545" s="325" t="s">
        <v>6260</v>
      </c>
      <c r="C545" s="327">
        <v>41326</v>
      </c>
      <c r="D545" s="325" t="s">
        <v>6125</v>
      </c>
      <c r="E545" s="325" t="s">
        <v>37</v>
      </c>
      <c r="F545" s="325"/>
      <c r="G545" s="325"/>
      <c r="H545" s="328" t="s">
        <v>5836</v>
      </c>
      <c r="I545" s="328" t="s">
        <v>137</v>
      </c>
      <c r="J545" s="327">
        <v>41315</v>
      </c>
      <c r="K545" s="3" t="s">
        <v>60</v>
      </c>
      <c r="L545" s="326">
        <v>700</v>
      </c>
      <c r="M545" s="325">
        <v>543</v>
      </c>
      <c r="N545" s="324">
        <v>41334</v>
      </c>
      <c r="O545" s="356">
        <f t="shared" si="16"/>
        <v>1</v>
      </c>
      <c r="T545" s="146"/>
      <c r="U545" s="146"/>
      <c r="V545" s="146"/>
      <c r="W545" s="146"/>
      <c r="X545" s="146"/>
      <c r="Y545" s="146"/>
      <c r="Z545" s="146"/>
      <c r="AA545" s="146"/>
      <c r="AB545" s="5" t="str">
        <f t="shared" si="17"/>
        <v>Valdarno22</v>
      </c>
    </row>
    <row r="546" spans="1:28" customFormat="1" ht="13.9" hidden="1" customHeight="1">
      <c r="A546" s="325">
        <v>545</v>
      </c>
      <c r="B546" s="325" t="s">
        <v>6259</v>
      </c>
      <c r="C546" s="327">
        <v>41326</v>
      </c>
      <c r="D546" s="325" t="s">
        <v>321</v>
      </c>
      <c r="E546" s="325" t="s">
        <v>174</v>
      </c>
      <c r="F546" s="325"/>
      <c r="G546" s="325"/>
      <c r="H546" s="328" t="s">
        <v>400</v>
      </c>
      <c r="I546" s="328" t="s">
        <v>200</v>
      </c>
      <c r="J546" s="327">
        <v>41311</v>
      </c>
      <c r="K546" s="3" t="s">
        <v>60</v>
      </c>
      <c r="L546" s="326">
        <v>700</v>
      </c>
      <c r="M546" s="325">
        <v>544</v>
      </c>
      <c r="N546" s="324">
        <v>41334</v>
      </c>
      <c r="O546" s="356">
        <f t="shared" si="16"/>
        <v>1</v>
      </c>
      <c r="T546" s="146"/>
      <c r="U546" s="146"/>
      <c r="V546" s="146"/>
      <c r="W546" s="146"/>
      <c r="X546" s="146"/>
      <c r="Y546" s="146"/>
      <c r="Z546" s="146"/>
      <c r="AA546" s="146"/>
      <c r="AB546" s="5" t="str">
        <f t="shared" si="17"/>
        <v>Mare Oriens21</v>
      </c>
    </row>
    <row r="547" spans="1:28" customFormat="1" ht="13.9" hidden="1" customHeight="1">
      <c r="A547" s="325">
        <v>546</v>
      </c>
      <c r="B547" s="325" t="s">
        <v>6258</v>
      </c>
      <c r="C547" s="327">
        <v>41326</v>
      </c>
      <c r="D547" s="325" t="s">
        <v>5940</v>
      </c>
      <c r="E547" s="325" t="s">
        <v>506</v>
      </c>
      <c r="F547" s="325"/>
      <c r="G547" s="325"/>
      <c r="H547" s="328" t="s">
        <v>6131</v>
      </c>
      <c r="I547" s="328" t="s">
        <v>130</v>
      </c>
      <c r="J547" s="327">
        <v>41322</v>
      </c>
      <c r="K547" s="3" t="s">
        <v>60</v>
      </c>
      <c r="L547" s="326">
        <v>700</v>
      </c>
      <c r="M547" s="325">
        <v>545</v>
      </c>
      <c r="N547" s="324">
        <v>41334</v>
      </c>
      <c r="O547" s="356">
        <f t="shared" si="16"/>
        <v>1</v>
      </c>
      <c r="T547" s="146"/>
      <c r="U547" s="146"/>
      <c r="V547" s="146"/>
      <c r="W547" s="146"/>
      <c r="X547" s="146"/>
      <c r="Y547" s="146"/>
      <c r="Z547" s="146"/>
      <c r="AA547" s="146"/>
      <c r="AB547" s="5" t="str">
        <f t="shared" si="17"/>
        <v>Bahamas Spirit166</v>
      </c>
    </row>
    <row r="548" spans="1:28" customFormat="1" ht="13.9" hidden="1" customHeight="1">
      <c r="A548" s="325">
        <v>547</v>
      </c>
      <c r="B548" s="325" t="s">
        <v>6257</v>
      </c>
      <c r="C548" s="327">
        <v>41327</v>
      </c>
      <c r="D548" s="325" t="s">
        <v>6256</v>
      </c>
      <c r="E548" s="325" t="s">
        <v>163</v>
      </c>
      <c r="F548" s="325" t="s">
        <v>6255</v>
      </c>
      <c r="G548" s="325"/>
      <c r="H548" s="328" t="s">
        <v>4773</v>
      </c>
      <c r="I548" s="328" t="s">
        <v>6254</v>
      </c>
      <c r="J548" s="327">
        <v>41314</v>
      </c>
      <c r="K548" s="3" t="s">
        <v>60</v>
      </c>
      <c r="L548" s="326">
        <v>700</v>
      </c>
      <c r="M548" s="325">
        <v>546</v>
      </c>
      <c r="N548" s="324">
        <v>41351</v>
      </c>
      <c r="O548" s="356">
        <f t="shared" si="16"/>
        <v>1</v>
      </c>
      <c r="T548" s="146"/>
      <c r="U548" s="146"/>
      <c r="V548" s="146"/>
      <c r="W548" s="146"/>
      <c r="X548" s="146"/>
      <c r="Y548" s="146"/>
      <c r="Z548" s="146"/>
      <c r="AA548" s="146"/>
      <c r="AB548" s="5" t="str">
        <f t="shared" si="17"/>
        <v>Sea hope20</v>
      </c>
    </row>
    <row r="549" spans="1:28" customFormat="1" ht="13.9" hidden="1" customHeight="1">
      <c r="A549" s="325">
        <v>548</v>
      </c>
      <c r="B549" s="325" t="s">
        <v>6253</v>
      </c>
      <c r="C549" s="327">
        <v>41358</v>
      </c>
      <c r="D549" s="325" t="s">
        <v>80</v>
      </c>
      <c r="E549" s="325" t="s">
        <v>320</v>
      </c>
      <c r="F549" s="325"/>
      <c r="G549" s="325"/>
      <c r="H549" s="328" t="s">
        <v>4773</v>
      </c>
      <c r="I549" s="328" t="s">
        <v>6252</v>
      </c>
      <c r="J549" s="327">
        <v>41321</v>
      </c>
      <c r="K549" s="3" t="s">
        <v>60</v>
      </c>
      <c r="L549" s="326">
        <v>700</v>
      </c>
      <c r="M549" s="325">
        <v>547</v>
      </c>
      <c r="N549" s="324">
        <v>41380</v>
      </c>
      <c r="O549" s="356">
        <f t="shared" si="16"/>
        <v>1</v>
      </c>
      <c r="T549" s="146"/>
      <c r="U549" s="146"/>
      <c r="V549" s="146"/>
      <c r="W549" s="146"/>
      <c r="X549" s="146"/>
      <c r="Y549" s="146"/>
      <c r="Z549" s="146"/>
      <c r="AA549" s="146"/>
      <c r="AB549" s="5" t="str">
        <f t="shared" si="17"/>
        <v>Helga Spirit39</v>
      </c>
    </row>
    <row r="550" spans="1:28" customFormat="1" ht="13.9" hidden="1" customHeight="1">
      <c r="A550" s="325">
        <v>549</v>
      </c>
      <c r="B550" s="325" t="s">
        <v>6251</v>
      </c>
      <c r="C550" s="327">
        <v>41358</v>
      </c>
      <c r="D550" s="325" t="s">
        <v>6250</v>
      </c>
      <c r="E550" s="325" t="s">
        <v>344</v>
      </c>
      <c r="F550" s="325"/>
      <c r="G550" s="325"/>
      <c r="H550" s="328" t="s">
        <v>442</v>
      </c>
      <c r="I550" s="328" t="s">
        <v>365</v>
      </c>
      <c r="J550" s="327">
        <v>41337</v>
      </c>
      <c r="K550" s="3" t="s">
        <v>60</v>
      </c>
      <c r="L550" s="326">
        <v>700</v>
      </c>
      <c r="M550" s="325">
        <v>548</v>
      </c>
      <c r="N550" s="324">
        <v>41380</v>
      </c>
      <c r="O550" s="356">
        <f t="shared" si="16"/>
        <v>1</v>
      </c>
      <c r="T550" s="146"/>
      <c r="U550" s="146"/>
      <c r="V550" s="146"/>
      <c r="W550" s="146"/>
      <c r="X550" s="146"/>
      <c r="Y550" s="146"/>
      <c r="Z550" s="146"/>
      <c r="AA550" s="146"/>
      <c r="AB550" s="5" t="str">
        <f t="shared" si="17"/>
        <v>Southern Spirit05</v>
      </c>
    </row>
    <row r="551" spans="1:28" customFormat="1" ht="13.9" hidden="1" customHeight="1">
      <c r="A551" s="325">
        <v>550</v>
      </c>
      <c r="B551" s="325" t="s">
        <v>6249</v>
      </c>
      <c r="C551" s="327">
        <v>41358</v>
      </c>
      <c r="D551" s="325" t="s">
        <v>6248</v>
      </c>
      <c r="E551" s="325" t="s">
        <v>6247</v>
      </c>
      <c r="F551" s="325"/>
      <c r="G551" s="325"/>
      <c r="H551" s="328" t="s">
        <v>342</v>
      </c>
      <c r="I551" s="328" t="s">
        <v>5470</v>
      </c>
      <c r="J551" s="327">
        <v>41330</v>
      </c>
      <c r="K551" s="3" t="s">
        <v>60</v>
      </c>
      <c r="L551" s="326">
        <v>700</v>
      </c>
      <c r="M551" s="325">
        <v>549</v>
      </c>
      <c r="N551" s="324">
        <v>41380</v>
      </c>
      <c r="O551" s="356">
        <f t="shared" si="16"/>
        <v>1</v>
      </c>
      <c r="T551" s="146"/>
      <c r="U551" s="146"/>
      <c r="V551" s="146"/>
      <c r="W551" s="146"/>
      <c r="X551" s="146"/>
      <c r="Y551" s="146"/>
      <c r="Z551" s="146"/>
      <c r="AA551" s="146"/>
      <c r="AB551" s="5" t="str">
        <f t="shared" si="17"/>
        <v>kyeema Spirit110-01</v>
      </c>
    </row>
    <row r="552" spans="1:28" customFormat="1" ht="13.9" hidden="1" customHeight="1">
      <c r="A552" s="325">
        <v>551</v>
      </c>
      <c r="B552" s="325" t="s">
        <v>6246</v>
      </c>
      <c r="C552" s="327">
        <v>41358</v>
      </c>
      <c r="D552" s="325" t="s">
        <v>4959</v>
      </c>
      <c r="E552" s="325" t="s">
        <v>165</v>
      </c>
      <c r="F552" s="325"/>
      <c r="G552" s="325"/>
      <c r="H552" s="328" t="s">
        <v>6245</v>
      </c>
      <c r="I552" s="328" t="s">
        <v>6233</v>
      </c>
      <c r="J552" s="327">
        <v>41358</v>
      </c>
      <c r="K552" s="3" t="s">
        <v>60</v>
      </c>
      <c r="L552" s="326">
        <v>700</v>
      </c>
      <c r="M552" s="325">
        <v>550</v>
      </c>
      <c r="N552" s="324">
        <v>41380</v>
      </c>
      <c r="O552" s="356">
        <f t="shared" si="16"/>
        <v>1</v>
      </c>
      <c r="T552" s="146"/>
      <c r="U552" s="146"/>
      <c r="V552" s="146"/>
      <c r="W552" s="146"/>
      <c r="X552" s="146"/>
      <c r="Y552" s="146"/>
      <c r="Z552" s="146"/>
      <c r="AA552" s="146"/>
      <c r="AB552" s="5" t="str">
        <f t="shared" si="17"/>
        <v>Mare Italicum45</v>
      </c>
    </row>
    <row r="553" spans="1:28" customFormat="1" ht="13.9" hidden="1" customHeight="1">
      <c r="A553" s="325">
        <v>552</v>
      </c>
      <c r="B553" s="325" t="s">
        <v>6244</v>
      </c>
      <c r="C553" s="327">
        <v>41358</v>
      </c>
      <c r="D553" s="325" t="s">
        <v>3629</v>
      </c>
      <c r="E553" s="325" t="s">
        <v>338</v>
      </c>
      <c r="F553" s="325"/>
      <c r="G553" s="325"/>
      <c r="H553" s="328" t="s">
        <v>4969</v>
      </c>
      <c r="I553" s="328" t="s">
        <v>200</v>
      </c>
      <c r="J553" s="327">
        <v>41331</v>
      </c>
      <c r="K553" s="3" t="s">
        <v>60</v>
      </c>
      <c r="L553" s="326">
        <v>700</v>
      </c>
      <c r="M553" s="325">
        <v>551</v>
      </c>
      <c r="N553" s="324">
        <v>41380</v>
      </c>
      <c r="O553" s="356">
        <f t="shared" si="16"/>
        <v>1</v>
      </c>
      <c r="P553">
        <f>10500*54</f>
        <v>567000</v>
      </c>
      <c r="T553" s="146"/>
      <c r="U553" s="146"/>
      <c r="V553" s="146"/>
      <c r="W553" s="146"/>
      <c r="X553" s="146"/>
      <c r="Y553" s="146"/>
      <c r="Z553" s="146"/>
      <c r="AA553" s="146"/>
      <c r="AB553" s="5" t="str">
        <f t="shared" si="17"/>
        <v>TH Sound14</v>
      </c>
    </row>
    <row r="554" spans="1:28" customFormat="1" ht="13.9" hidden="1" customHeight="1">
      <c r="A554" s="325">
        <v>553</v>
      </c>
      <c r="B554" s="325" t="s">
        <v>6243</v>
      </c>
      <c r="C554" s="327">
        <v>41358</v>
      </c>
      <c r="D554" s="325" t="s">
        <v>321</v>
      </c>
      <c r="E554" s="325" t="s">
        <v>37</v>
      </c>
      <c r="F554" s="325"/>
      <c r="G554" s="325"/>
      <c r="H554" s="328" t="s">
        <v>400</v>
      </c>
      <c r="I554" s="328" t="s">
        <v>6242</v>
      </c>
      <c r="J554" s="327">
        <v>41330</v>
      </c>
      <c r="K554" s="3" t="s">
        <v>60</v>
      </c>
      <c r="L554" s="326">
        <v>700</v>
      </c>
      <c r="M554" s="325">
        <v>552</v>
      </c>
      <c r="N554" s="324">
        <v>41380</v>
      </c>
      <c r="O554" s="356">
        <f t="shared" si="16"/>
        <v>1</v>
      </c>
      <c r="T554" s="146"/>
      <c r="U554" s="146"/>
      <c r="V554" s="146"/>
      <c r="W554" s="146"/>
      <c r="X554" s="146"/>
      <c r="Y554" s="146"/>
      <c r="Z554" s="146"/>
      <c r="AA554" s="146"/>
      <c r="AB554" s="5" t="str">
        <f t="shared" si="17"/>
        <v>Mare Oriens22</v>
      </c>
    </row>
    <row r="555" spans="1:28" customFormat="1" ht="13.9" hidden="1" customHeight="1">
      <c r="A555" s="325">
        <v>554</v>
      </c>
      <c r="B555" s="325" t="s">
        <v>6241</v>
      </c>
      <c r="C555" s="327">
        <v>41358</v>
      </c>
      <c r="D555" s="325" t="s">
        <v>6240</v>
      </c>
      <c r="E555" s="325" t="s">
        <v>4806</v>
      </c>
      <c r="F555" s="325"/>
      <c r="G555" s="325"/>
      <c r="H555" s="328" t="s">
        <v>5836</v>
      </c>
      <c r="I555" s="328" t="s">
        <v>6239</v>
      </c>
      <c r="J555" s="327">
        <v>41345</v>
      </c>
      <c r="K555" s="3" t="s">
        <v>60</v>
      </c>
      <c r="L555" s="326">
        <v>700</v>
      </c>
      <c r="M555" s="325">
        <v>553</v>
      </c>
      <c r="N555" s="324">
        <v>41380</v>
      </c>
      <c r="O555" s="356">
        <f t="shared" si="16"/>
        <v>1</v>
      </c>
      <c r="T555" s="146"/>
      <c r="U555" s="146"/>
      <c r="V555" s="146"/>
      <c r="W555" s="146"/>
      <c r="X555" s="146"/>
      <c r="Y555" s="146"/>
      <c r="Z555" s="146"/>
      <c r="AA555" s="146"/>
      <c r="AB555" s="5" t="str">
        <f t="shared" si="17"/>
        <v>Rich QueenII009</v>
      </c>
    </row>
    <row r="556" spans="1:28" customFormat="1" ht="13.9" hidden="1" customHeight="1">
      <c r="A556" s="325">
        <v>555</v>
      </c>
      <c r="B556" s="325" t="s">
        <v>6238</v>
      </c>
      <c r="C556" s="327">
        <v>41358</v>
      </c>
      <c r="D556" s="325" t="s">
        <v>5586</v>
      </c>
      <c r="E556" s="325" t="s">
        <v>6237</v>
      </c>
      <c r="F556" s="325"/>
      <c r="G556" s="325"/>
      <c r="H556" s="328" t="s">
        <v>6236</v>
      </c>
      <c r="I556" s="328" t="s">
        <v>6235</v>
      </c>
      <c r="J556" s="327">
        <v>41342</v>
      </c>
      <c r="K556" s="3" t="s">
        <v>60</v>
      </c>
      <c r="L556" s="326">
        <v>700</v>
      </c>
      <c r="M556" s="325">
        <v>554</v>
      </c>
      <c r="N556" s="324">
        <v>41380</v>
      </c>
      <c r="O556" s="356">
        <f t="shared" si="16"/>
        <v>1</v>
      </c>
      <c r="T556" s="146"/>
      <c r="U556" s="146"/>
      <c r="V556" s="146"/>
      <c r="W556" s="146"/>
      <c r="X556" s="146"/>
      <c r="Y556" s="146"/>
      <c r="Z556" s="146"/>
      <c r="AA556" s="146"/>
      <c r="AB556" s="5" t="str">
        <f t="shared" si="17"/>
        <v>Sentinel Spirit272</v>
      </c>
    </row>
    <row r="557" spans="1:28" customFormat="1" ht="13.9" hidden="1" customHeight="1">
      <c r="A557" s="325">
        <v>556</v>
      </c>
      <c r="B557" s="325" t="s">
        <v>6234</v>
      </c>
      <c r="C557" s="327">
        <v>41358</v>
      </c>
      <c r="D557" s="325" t="s">
        <v>3931</v>
      </c>
      <c r="E557" s="325" t="s">
        <v>166</v>
      </c>
      <c r="F557" s="325"/>
      <c r="G557" s="325"/>
      <c r="H557" s="328" t="s">
        <v>4803</v>
      </c>
      <c r="I557" s="328" t="s">
        <v>6233</v>
      </c>
      <c r="J557" s="327">
        <v>41357</v>
      </c>
      <c r="K557" s="3" t="s">
        <v>60</v>
      </c>
      <c r="L557" s="326">
        <v>700</v>
      </c>
      <c r="M557" s="325">
        <v>555</v>
      </c>
      <c r="N557" s="324">
        <v>41380</v>
      </c>
      <c r="O557" s="356">
        <f t="shared" si="16"/>
        <v>1</v>
      </c>
      <c r="T557" s="146"/>
      <c r="U557" s="146"/>
      <c r="V557" s="146"/>
      <c r="W557" s="146"/>
      <c r="X557" s="146"/>
      <c r="Y557" s="146"/>
      <c r="Z557" s="146"/>
      <c r="AA557" s="146"/>
      <c r="AB557" s="5" t="str">
        <f t="shared" si="17"/>
        <v>Trident Star16</v>
      </c>
    </row>
    <row r="558" spans="1:28" customFormat="1" ht="13.9" hidden="1" customHeight="1">
      <c r="A558" s="325">
        <v>557</v>
      </c>
      <c r="B558" s="325" t="s">
        <v>6232</v>
      </c>
      <c r="C558" s="327">
        <v>41358</v>
      </c>
      <c r="D558" s="325" t="s">
        <v>6137</v>
      </c>
      <c r="E558" s="325" t="s">
        <v>6231</v>
      </c>
      <c r="F558" s="325"/>
      <c r="G558" s="325"/>
      <c r="H558" s="328" t="s">
        <v>6135</v>
      </c>
      <c r="I558" s="328" t="s">
        <v>20</v>
      </c>
      <c r="J558" s="327">
        <v>41346</v>
      </c>
      <c r="K558" s="3" t="s">
        <v>60</v>
      </c>
      <c r="L558" s="326">
        <v>700</v>
      </c>
      <c r="M558" s="325">
        <v>556</v>
      </c>
      <c r="N558" s="324">
        <v>41380</v>
      </c>
      <c r="O558" s="356">
        <f t="shared" si="16"/>
        <v>1</v>
      </c>
      <c r="T558" s="146"/>
      <c r="U558" s="146"/>
      <c r="V558" s="146"/>
      <c r="W558" s="146"/>
      <c r="X558" s="146"/>
      <c r="Y558" s="146"/>
      <c r="Z558" s="146"/>
      <c r="AA558" s="146"/>
      <c r="AB558" s="5" t="str">
        <f t="shared" si="17"/>
        <v>Star Lady017</v>
      </c>
    </row>
    <row r="559" spans="1:28" customFormat="1" ht="13.9" hidden="1" customHeight="1">
      <c r="A559" s="325">
        <v>558</v>
      </c>
      <c r="B559" s="325" t="s">
        <v>6230</v>
      </c>
      <c r="C559" s="327">
        <v>41358</v>
      </c>
      <c r="D559" s="325" t="s">
        <v>36</v>
      </c>
      <c r="E559" s="325">
        <v>18</v>
      </c>
      <c r="F559" s="325"/>
      <c r="G559" s="325"/>
      <c r="H559" s="328" t="s">
        <v>63</v>
      </c>
      <c r="I559" s="328" t="s">
        <v>4587</v>
      </c>
      <c r="J559" s="327">
        <v>41345</v>
      </c>
      <c r="K559" s="3" t="s">
        <v>60</v>
      </c>
      <c r="L559" s="326">
        <v>700</v>
      </c>
      <c r="M559" s="325">
        <v>557</v>
      </c>
      <c r="N559" s="324">
        <v>41380</v>
      </c>
      <c r="O559" s="356">
        <f t="shared" si="16"/>
        <v>1</v>
      </c>
      <c r="T559" s="146"/>
      <c r="U559" s="146"/>
      <c r="V559" s="146"/>
      <c r="W559" s="146"/>
      <c r="X559" s="146"/>
      <c r="Y559" s="146"/>
      <c r="Z559" s="146"/>
      <c r="AA559" s="146"/>
      <c r="AB559" s="5" t="str">
        <f t="shared" si="17"/>
        <v>Sea Bay18</v>
      </c>
    </row>
    <row r="560" spans="1:28" customFormat="1" ht="13.9" hidden="1" customHeight="1">
      <c r="A560" s="325">
        <v>559</v>
      </c>
      <c r="B560" s="325" t="s">
        <v>6229</v>
      </c>
      <c r="C560" s="327">
        <v>41358</v>
      </c>
      <c r="D560" s="325" t="s">
        <v>6125</v>
      </c>
      <c r="E560" s="325" t="s">
        <v>79</v>
      </c>
      <c r="F560" s="325"/>
      <c r="G560" s="325"/>
      <c r="H560" s="328" t="s">
        <v>5836</v>
      </c>
      <c r="I560" s="328" t="s">
        <v>6228</v>
      </c>
      <c r="J560" s="327">
        <v>41353</v>
      </c>
      <c r="K560" s="3" t="s">
        <v>60</v>
      </c>
      <c r="L560" s="326">
        <v>700</v>
      </c>
      <c r="M560" s="325">
        <v>558</v>
      </c>
      <c r="N560" s="324">
        <v>41380</v>
      </c>
      <c r="O560" s="356">
        <f t="shared" si="16"/>
        <v>1</v>
      </c>
      <c r="T560" s="146"/>
      <c r="U560" s="146"/>
      <c r="V560" s="146"/>
      <c r="W560" s="146"/>
      <c r="X560" s="146"/>
      <c r="Y560" s="146"/>
      <c r="Z560" s="146"/>
      <c r="AA560" s="146"/>
      <c r="AB560" s="5" t="str">
        <f t="shared" si="17"/>
        <v>Valdarno24</v>
      </c>
    </row>
    <row r="561" spans="1:28" customFormat="1" ht="13.9" hidden="1" customHeight="1">
      <c r="A561" s="325">
        <v>560</v>
      </c>
      <c r="B561" s="325" t="s">
        <v>6227</v>
      </c>
      <c r="C561" s="327">
        <v>41358</v>
      </c>
      <c r="D561" s="325" t="s">
        <v>6226</v>
      </c>
      <c r="E561" s="325" t="s">
        <v>6225</v>
      </c>
      <c r="F561" s="325"/>
      <c r="G561" s="325"/>
      <c r="H561" s="328" t="s">
        <v>6224</v>
      </c>
      <c r="I561" s="328" t="s">
        <v>66</v>
      </c>
      <c r="J561" s="327">
        <v>41359</v>
      </c>
      <c r="K561" s="3" t="s">
        <v>60</v>
      </c>
      <c r="L561" s="326">
        <v>700</v>
      </c>
      <c r="M561" s="325">
        <v>559</v>
      </c>
      <c r="N561" s="324">
        <v>41380</v>
      </c>
      <c r="O561" s="356">
        <f t="shared" si="16"/>
        <v>1</v>
      </c>
      <c r="T561" s="146"/>
      <c r="U561" s="146"/>
      <c r="V561" s="146"/>
      <c r="W561" s="146"/>
      <c r="X561" s="146"/>
      <c r="Y561" s="146"/>
      <c r="Z561" s="146"/>
      <c r="AA561" s="146"/>
      <c r="AB561" s="5" t="str">
        <f t="shared" si="17"/>
        <v>Summit Spirit042ET</v>
      </c>
    </row>
    <row r="562" spans="1:28" customFormat="1" ht="13.9" hidden="1" customHeight="1">
      <c r="A562" s="325">
        <v>561</v>
      </c>
      <c r="B562" s="325" t="s">
        <v>6223</v>
      </c>
      <c r="C562" s="327">
        <v>41358</v>
      </c>
      <c r="D562" s="325" t="s">
        <v>6009</v>
      </c>
      <c r="E562" s="325" t="s">
        <v>199</v>
      </c>
      <c r="F562" s="325"/>
      <c r="G562" s="325"/>
      <c r="H562" s="328" t="s">
        <v>63</v>
      </c>
      <c r="I562" s="328" t="s">
        <v>6222</v>
      </c>
      <c r="J562" s="327">
        <v>41353</v>
      </c>
      <c r="K562" s="3" t="s">
        <v>60</v>
      </c>
      <c r="L562" s="326">
        <v>700</v>
      </c>
      <c r="M562" s="325">
        <v>560</v>
      </c>
      <c r="N562" s="324">
        <v>41380</v>
      </c>
      <c r="O562" s="356">
        <f t="shared" si="16"/>
        <v>1</v>
      </c>
      <c r="T562" s="146"/>
      <c r="U562" s="146"/>
      <c r="V562" s="146"/>
      <c r="W562" s="146"/>
      <c r="X562" s="146"/>
      <c r="Y562" s="146"/>
      <c r="Z562" s="146"/>
      <c r="AA562" s="146"/>
      <c r="AB562" s="5" t="str">
        <f t="shared" si="17"/>
        <v>SPT Conqueror30</v>
      </c>
    </row>
    <row r="563" spans="1:28" customFormat="1" ht="13.9" hidden="1" customHeight="1">
      <c r="A563" s="325">
        <v>562</v>
      </c>
      <c r="B563" s="325" t="s">
        <v>6221</v>
      </c>
      <c r="C563" s="327">
        <v>41358</v>
      </c>
      <c r="D563" s="325" t="s">
        <v>484</v>
      </c>
      <c r="E563" s="325" t="s">
        <v>6220</v>
      </c>
      <c r="F563" s="325"/>
      <c r="G563" s="325"/>
      <c r="H563" s="328" t="s">
        <v>5836</v>
      </c>
      <c r="I563" s="328" t="s">
        <v>435</v>
      </c>
      <c r="J563" s="327">
        <v>41353</v>
      </c>
      <c r="K563" s="3" t="s">
        <v>60</v>
      </c>
      <c r="L563" s="326">
        <v>700</v>
      </c>
      <c r="M563" s="325">
        <v>561</v>
      </c>
      <c r="N563" s="324">
        <v>41380</v>
      </c>
      <c r="O563" s="356">
        <f t="shared" si="16"/>
        <v>1</v>
      </c>
      <c r="T563" s="146"/>
      <c r="U563" s="146"/>
      <c r="V563" s="146"/>
      <c r="W563" s="146"/>
      <c r="X563" s="146"/>
      <c r="Y563" s="146"/>
      <c r="Z563" s="146"/>
      <c r="AA563" s="146"/>
      <c r="AB563" s="5" t="str">
        <f t="shared" si="17"/>
        <v>Esther Spirit089/DT004</v>
      </c>
    </row>
    <row r="564" spans="1:28" customFormat="1" ht="13.9" hidden="1" customHeight="1">
      <c r="A564" s="325">
        <v>563</v>
      </c>
      <c r="B564" s="325" t="s">
        <v>6219</v>
      </c>
      <c r="C564" s="327">
        <v>41359</v>
      </c>
      <c r="D564" s="325" t="s">
        <v>6218</v>
      </c>
      <c r="E564" s="325" t="s">
        <v>6217</v>
      </c>
      <c r="F564" s="325"/>
      <c r="G564" s="325"/>
      <c r="H564" s="328" t="s">
        <v>6216</v>
      </c>
      <c r="I564" s="328" t="s">
        <v>286</v>
      </c>
      <c r="J564" s="327">
        <v>41343</v>
      </c>
      <c r="K564" s="3" t="s">
        <v>97</v>
      </c>
      <c r="L564" s="326">
        <v>900</v>
      </c>
      <c r="M564" s="325">
        <v>562</v>
      </c>
      <c r="N564" s="324">
        <v>41876</v>
      </c>
      <c r="O564" s="356">
        <f t="shared" si="16"/>
        <v>1</v>
      </c>
      <c r="T564" s="146"/>
      <c r="U564" s="146"/>
      <c r="V564" s="146"/>
      <c r="W564" s="146"/>
      <c r="X564" s="146"/>
      <c r="Y564" s="146"/>
      <c r="Z564" s="146"/>
      <c r="AA564" s="146"/>
      <c r="AB564" s="5" t="str">
        <f t="shared" si="17"/>
        <v>Torm Sara074</v>
      </c>
    </row>
    <row r="565" spans="1:28" customFormat="1" ht="13.9" hidden="1" customHeight="1">
      <c r="A565" s="325">
        <v>564</v>
      </c>
      <c r="B565" s="325" t="s">
        <v>6215</v>
      </c>
      <c r="C565" s="327">
        <v>41365</v>
      </c>
      <c r="D565" s="325" t="s">
        <v>4427</v>
      </c>
      <c r="E565" s="325" t="s">
        <v>6214</v>
      </c>
      <c r="F565" s="325"/>
      <c r="G565" s="325"/>
      <c r="H565" s="328" t="s">
        <v>6210</v>
      </c>
      <c r="I565" s="328" t="s">
        <v>6213</v>
      </c>
      <c r="J565" s="327">
        <v>41317</v>
      </c>
      <c r="K565" s="3" t="s">
        <v>16</v>
      </c>
      <c r="L565" s="326">
        <v>700</v>
      </c>
      <c r="M565" s="325">
        <v>563</v>
      </c>
      <c r="N565" s="324">
        <v>41367</v>
      </c>
      <c r="O565" s="356">
        <f t="shared" si="16"/>
        <v>1</v>
      </c>
      <c r="T565" s="146"/>
      <c r="U565" s="146"/>
      <c r="V565" s="146"/>
      <c r="W565" s="146"/>
      <c r="X565" s="146"/>
      <c r="Y565" s="146"/>
      <c r="Z565" s="146"/>
      <c r="AA565" s="146"/>
      <c r="AB565" s="5" t="str">
        <f t="shared" si="17"/>
        <v>Narmada SpiritNAR201301</v>
      </c>
    </row>
    <row r="566" spans="1:28" customFormat="1" ht="13.9" hidden="1" customHeight="1">
      <c r="A566" s="325">
        <v>565</v>
      </c>
      <c r="B566" s="325" t="s">
        <v>6212</v>
      </c>
      <c r="C566" s="327">
        <v>41365</v>
      </c>
      <c r="D566" s="325" t="s">
        <v>463</v>
      </c>
      <c r="E566" s="325" t="s">
        <v>6211</v>
      </c>
      <c r="F566" s="325"/>
      <c r="G566" s="325"/>
      <c r="H566" s="328" t="s">
        <v>6210</v>
      </c>
      <c r="I566" s="328" t="s">
        <v>6199</v>
      </c>
      <c r="J566" s="327">
        <v>41340</v>
      </c>
      <c r="K566" s="3" t="s">
        <v>16</v>
      </c>
      <c r="L566" s="326">
        <v>700</v>
      </c>
      <c r="M566" s="325">
        <v>564</v>
      </c>
      <c r="N566" s="324">
        <v>41367</v>
      </c>
      <c r="O566" s="356">
        <f t="shared" si="16"/>
        <v>1</v>
      </c>
      <c r="T566" s="146"/>
      <c r="U566" s="146"/>
      <c r="V566" s="146"/>
      <c r="W566" s="146"/>
      <c r="X566" s="146"/>
      <c r="Y566" s="146"/>
      <c r="Z566" s="146"/>
      <c r="AA566" s="146"/>
      <c r="AB566" s="5" t="str">
        <f t="shared" si="17"/>
        <v>Zenith SpiritZEN201301</v>
      </c>
    </row>
    <row r="567" spans="1:28" customFormat="1" ht="13.9" hidden="1" customHeight="1">
      <c r="A567" s="325">
        <v>566</v>
      </c>
      <c r="B567" s="325" t="s">
        <v>6209</v>
      </c>
      <c r="C567" s="327">
        <v>41365</v>
      </c>
      <c r="D567" s="325" t="s">
        <v>6208</v>
      </c>
      <c r="E567" s="325" t="s">
        <v>6207</v>
      </c>
      <c r="F567" s="325"/>
      <c r="G567" s="325"/>
      <c r="H567" s="328" t="s">
        <v>3631</v>
      </c>
      <c r="I567" s="328" t="s">
        <v>6206</v>
      </c>
      <c r="J567" s="327">
        <v>41339</v>
      </c>
      <c r="K567" s="3" t="s">
        <v>16</v>
      </c>
      <c r="L567" s="326">
        <v>700</v>
      </c>
      <c r="M567" s="325">
        <v>565</v>
      </c>
      <c r="N567" s="324">
        <v>41367</v>
      </c>
      <c r="O567" s="356">
        <f t="shared" si="16"/>
        <v>1</v>
      </c>
      <c r="T567" s="146"/>
      <c r="U567" s="146"/>
      <c r="V567" s="146"/>
      <c r="W567" s="146"/>
      <c r="X567" s="146"/>
      <c r="Y567" s="146"/>
      <c r="Z567" s="146"/>
      <c r="AA567" s="146"/>
      <c r="AB567" s="5" t="str">
        <f t="shared" si="17"/>
        <v>Rio GrandeRIO201301</v>
      </c>
    </row>
    <row r="568" spans="1:28" customFormat="1" ht="13.9" hidden="1" customHeight="1">
      <c r="A568" s="325">
        <v>567</v>
      </c>
      <c r="B568" s="325" t="s">
        <v>6205</v>
      </c>
      <c r="C568" s="327">
        <v>41365</v>
      </c>
      <c r="D568" s="325" t="s">
        <v>509</v>
      </c>
      <c r="E568" s="325" t="s">
        <v>6204</v>
      </c>
      <c r="F568" s="325"/>
      <c r="G568" s="325"/>
      <c r="H568" s="328" t="s">
        <v>3631</v>
      </c>
      <c r="I568" s="328" t="s">
        <v>6203</v>
      </c>
      <c r="J568" s="327">
        <v>41365</v>
      </c>
      <c r="K568" s="3" t="s">
        <v>16</v>
      </c>
      <c r="L568" s="326">
        <v>700</v>
      </c>
      <c r="M568" s="325">
        <v>566</v>
      </c>
      <c r="N568" s="324">
        <v>41367</v>
      </c>
      <c r="O568" s="356">
        <f t="shared" si="16"/>
        <v>1</v>
      </c>
      <c r="T568" s="146"/>
      <c r="U568" s="146"/>
      <c r="V568" s="146"/>
      <c r="W568" s="146"/>
      <c r="X568" s="146"/>
      <c r="Y568" s="146"/>
      <c r="Z568" s="146"/>
      <c r="AA568" s="146"/>
      <c r="AB568" s="5" t="str">
        <f t="shared" si="17"/>
        <v>San SabaSAN201301</v>
      </c>
    </row>
    <row r="569" spans="1:28" customFormat="1" ht="13.9" hidden="1" customHeight="1">
      <c r="A569" s="325">
        <v>568</v>
      </c>
      <c r="B569" s="325" t="s">
        <v>6202</v>
      </c>
      <c r="C569" s="327">
        <v>41365</v>
      </c>
      <c r="D569" s="325" t="s">
        <v>6201</v>
      </c>
      <c r="E569" s="325" t="s">
        <v>6200</v>
      </c>
      <c r="F569" s="325"/>
      <c r="G569" s="325"/>
      <c r="H569" s="328" t="s">
        <v>3679</v>
      </c>
      <c r="I569" s="328" t="s">
        <v>6199</v>
      </c>
      <c r="J569" s="327">
        <v>41365</v>
      </c>
      <c r="K569" s="3" t="s">
        <v>16</v>
      </c>
      <c r="L569" s="326">
        <v>700</v>
      </c>
      <c r="M569" s="325">
        <v>567</v>
      </c>
      <c r="N569" s="324">
        <v>41367</v>
      </c>
      <c r="O569" s="356">
        <f t="shared" si="16"/>
        <v>1</v>
      </c>
      <c r="T569" s="146"/>
      <c r="U569" s="146"/>
      <c r="V569" s="146"/>
      <c r="W569" s="146"/>
      <c r="X569" s="146"/>
      <c r="Y569" s="146"/>
      <c r="Z569" s="146"/>
      <c r="AA569" s="146"/>
      <c r="AB569" s="5" t="str">
        <f t="shared" si="17"/>
        <v>Cape BalderBAL201301</v>
      </c>
    </row>
    <row r="570" spans="1:28" customFormat="1" ht="13.9" hidden="1" customHeight="1">
      <c r="A570" s="325">
        <v>569</v>
      </c>
      <c r="B570" s="325" t="s">
        <v>6198</v>
      </c>
      <c r="C570" s="327">
        <v>41365</v>
      </c>
      <c r="D570" s="325" t="s">
        <v>6197</v>
      </c>
      <c r="E570" s="325" t="s">
        <v>6196</v>
      </c>
      <c r="F570" s="325"/>
      <c r="G570" s="325"/>
      <c r="H570" s="328" t="s">
        <v>5127</v>
      </c>
      <c r="I570" s="328" t="s">
        <v>441</v>
      </c>
      <c r="J570" s="327">
        <v>41376</v>
      </c>
      <c r="K570" s="3" t="s">
        <v>16</v>
      </c>
      <c r="L570" s="326">
        <v>700</v>
      </c>
      <c r="M570" s="325">
        <v>568</v>
      </c>
      <c r="N570" s="324">
        <v>41367</v>
      </c>
      <c r="O570" s="356">
        <f t="shared" si="16"/>
        <v>1</v>
      </c>
      <c r="T570" s="146"/>
      <c r="U570" s="146"/>
      <c r="V570" s="146"/>
      <c r="W570" s="146"/>
      <c r="X570" s="146"/>
      <c r="Y570" s="146"/>
      <c r="Z570" s="146"/>
      <c r="AA570" s="146"/>
      <c r="AB570" s="5" t="str">
        <f t="shared" si="17"/>
        <v>Ganges SpiritGAN201301</v>
      </c>
    </row>
    <row r="571" spans="1:28" customFormat="1" ht="13.9" hidden="1" customHeight="1">
      <c r="A571" s="325">
        <v>570</v>
      </c>
      <c r="B571" s="325" t="s">
        <v>6195</v>
      </c>
      <c r="C571" s="327">
        <v>41365</v>
      </c>
      <c r="D571" s="325" t="s">
        <v>515</v>
      </c>
      <c r="E571" s="325" t="s">
        <v>6194</v>
      </c>
      <c r="F571" s="325"/>
      <c r="G571" s="325"/>
      <c r="H571" s="328" t="s">
        <v>3631</v>
      </c>
      <c r="I571" s="328" t="s">
        <v>6185</v>
      </c>
      <c r="J571" s="327">
        <v>41364</v>
      </c>
      <c r="K571" s="3" t="s">
        <v>16</v>
      </c>
      <c r="L571" s="326">
        <v>700</v>
      </c>
      <c r="M571" s="325">
        <v>569</v>
      </c>
      <c r="N571" s="324">
        <v>41367</v>
      </c>
      <c r="O571" s="356">
        <f t="shared" si="16"/>
        <v>1</v>
      </c>
      <c r="T571" s="146"/>
      <c r="U571" s="146"/>
      <c r="V571" s="146"/>
      <c r="W571" s="146"/>
      <c r="X571" s="146"/>
      <c r="Y571" s="146"/>
      <c r="Z571" s="146"/>
      <c r="AA571" s="146"/>
      <c r="AB571" s="5" t="str">
        <f t="shared" si="17"/>
        <v>SabineSAB201302</v>
      </c>
    </row>
    <row r="572" spans="1:28" customFormat="1" ht="13.9" hidden="1" customHeight="1">
      <c r="A572" s="325">
        <v>571</v>
      </c>
      <c r="B572" s="325" t="s">
        <v>6193</v>
      </c>
      <c r="C572" s="327">
        <v>41365</v>
      </c>
      <c r="D572" s="325" t="s">
        <v>4013</v>
      </c>
      <c r="E572" s="325" t="s">
        <v>6192</v>
      </c>
      <c r="F572" s="325"/>
      <c r="G572" s="325"/>
      <c r="H572" s="328" t="s">
        <v>3631</v>
      </c>
      <c r="I572" s="328" t="s">
        <v>6191</v>
      </c>
      <c r="J572" s="327">
        <v>41363</v>
      </c>
      <c r="K572" s="3" t="s">
        <v>16</v>
      </c>
      <c r="L572" s="326">
        <v>700</v>
      </c>
      <c r="M572" s="325">
        <v>570</v>
      </c>
      <c r="N572" s="324">
        <v>41367</v>
      </c>
      <c r="O572" s="356">
        <f t="shared" si="16"/>
        <v>1</v>
      </c>
      <c r="T572" s="146"/>
      <c r="U572" s="146"/>
      <c r="V572" s="146"/>
      <c r="W572" s="146"/>
      <c r="X572" s="146"/>
      <c r="Y572" s="146"/>
      <c r="Z572" s="146"/>
      <c r="AA572" s="146"/>
      <c r="AB572" s="5" t="str">
        <f t="shared" si="17"/>
        <v>RedRED201303</v>
      </c>
    </row>
    <row r="573" spans="1:28" customFormat="1" ht="13.9" hidden="1" customHeight="1">
      <c r="A573" s="325">
        <v>572</v>
      </c>
      <c r="B573" s="325" t="s">
        <v>6190</v>
      </c>
      <c r="C573" s="327">
        <v>41366</v>
      </c>
      <c r="D573" s="325" t="s">
        <v>382</v>
      </c>
      <c r="E573" s="329" t="s">
        <v>498</v>
      </c>
      <c r="F573" s="325"/>
      <c r="G573" s="325"/>
      <c r="H573" s="328" t="s">
        <v>465</v>
      </c>
      <c r="I573" s="328" t="s">
        <v>86</v>
      </c>
      <c r="J573" s="327">
        <v>41323</v>
      </c>
      <c r="K573" s="3" t="s">
        <v>28</v>
      </c>
      <c r="L573" s="326">
        <v>1200</v>
      </c>
      <c r="M573" s="325">
        <v>571</v>
      </c>
      <c r="N573" s="324">
        <v>41394</v>
      </c>
      <c r="O573" s="356">
        <f t="shared" si="16"/>
        <v>1</v>
      </c>
      <c r="T573" s="146"/>
      <c r="U573" s="146"/>
      <c r="V573" s="146"/>
      <c r="W573" s="146"/>
      <c r="X573" s="146"/>
      <c r="Y573" s="146"/>
      <c r="Z573" s="146"/>
      <c r="AA573" s="146"/>
      <c r="AB573" s="5" t="str">
        <f t="shared" si="17"/>
        <v>Zaliv Baikal57</v>
      </c>
    </row>
    <row r="574" spans="1:28" customFormat="1" ht="13.9" hidden="1" customHeight="1">
      <c r="A574" s="325">
        <v>573</v>
      </c>
      <c r="B574" s="325" t="s">
        <v>6189</v>
      </c>
      <c r="C574" s="327">
        <v>41366</v>
      </c>
      <c r="D574" s="325" t="s">
        <v>314</v>
      </c>
      <c r="E574" s="329" t="s">
        <v>258</v>
      </c>
      <c r="F574" s="325"/>
      <c r="G574" s="325"/>
      <c r="H574" s="328" t="s">
        <v>465</v>
      </c>
      <c r="I574" s="328" t="s">
        <v>499</v>
      </c>
      <c r="J574" s="327">
        <v>41333</v>
      </c>
      <c r="K574" s="3" t="s">
        <v>28</v>
      </c>
      <c r="L574" s="326">
        <v>1200</v>
      </c>
      <c r="M574" s="325">
        <v>572</v>
      </c>
      <c r="N574" s="324">
        <v>41380</v>
      </c>
      <c r="O574" s="356">
        <f t="shared" si="16"/>
        <v>1</v>
      </c>
      <c r="T574" s="146"/>
      <c r="U574" s="146"/>
      <c r="V574" s="146"/>
      <c r="W574" s="146"/>
      <c r="X574" s="146"/>
      <c r="Y574" s="146"/>
      <c r="Z574" s="146"/>
      <c r="AA574" s="146"/>
      <c r="AB574" s="5" t="str">
        <f t="shared" si="17"/>
        <v>Zaliv Vostok54</v>
      </c>
    </row>
    <row r="575" spans="1:28" customFormat="1" ht="13.9" hidden="1" customHeight="1">
      <c r="A575" s="325">
        <v>574</v>
      </c>
      <c r="B575" s="325" t="s">
        <v>6188</v>
      </c>
      <c r="C575" s="327">
        <v>41366</v>
      </c>
      <c r="D575" s="325" t="s">
        <v>504</v>
      </c>
      <c r="E575" s="329" t="s">
        <v>163</v>
      </c>
      <c r="F575" s="325"/>
      <c r="G575" s="325"/>
      <c r="H575" s="328" t="s">
        <v>5205</v>
      </c>
      <c r="I575" s="328" t="s">
        <v>6187</v>
      </c>
      <c r="J575" s="327">
        <v>41339</v>
      </c>
      <c r="K575" s="3" t="s">
        <v>28</v>
      </c>
      <c r="L575" s="326">
        <v>1200</v>
      </c>
      <c r="M575" s="325">
        <v>573</v>
      </c>
      <c r="N575" s="324">
        <v>41380</v>
      </c>
      <c r="O575" s="356">
        <f t="shared" si="16"/>
        <v>1</v>
      </c>
      <c r="T575" s="146"/>
      <c r="U575" s="146"/>
      <c r="V575" s="146"/>
      <c r="W575" s="146"/>
      <c r="X575" s="146"/>
      <c r="Y575" s="146"/>
      <c r="Z575" s="146"/>
      <c r="AA575" s="146"/>
      <c r="AB575" s="5" t="str">
        <f t="shared" si="17"/>
        <v>Songa Winds20</v>
      </c>
    </row>
    <row r="576" spans="1:28" customFormat="1" ht="13.9" hidden="1" customHeight="1">
      <c r="A576" s="325">
        <v>575</v>
      </c>
      <c r="B576" s="325" t="s">
        <v>6186</v>
      </c>
      <c r="C576" s="327">
        <v>41366</v>
      </c>
      <c r="D576" s="325" t="s">
        <v>490</v>
      </c>
      <c r="E576" s="329" t="s">
        <v>423</v>
      </c>
      <c r="F576" s="325"/>
      <c r="G576" s="325"/>
      <c r="H576" s="328" t="s">
        <v>306</v>
      </c>
      <c r="I576" s="328" t="s">
        <v>6185</v>
      </c>
      <c r="J576" s="327">
        <v>41336</v>
      </c>
      <c r="K576" s="3" t="s">
        <v>28</v>
      </c>
      <c r="L576" s="326">
        <v>1200</v>
      </c>
      <c r="M576" s="325">
        <v>574</v>
      </c>
      <c r="N576" s="324">
        <v>41443</v>
      </c>
      <c r="O576" s="356">
        <f t="shared" si="16"/>
        <v>1</v>
      </c>
      <c r="T576" s="146"/>
      <c r="U576" s="146"/>
      <c r="V576" s="146"/>
      <c r="W576" s="146"/>
      <c r="X576" s="146"/>
      <c r="Y576" s="146"/>
      <c r="Z576" s="146"/>
      <c r="AA576" s="146"/>
      <c r="AB576" s="5" t="str">
        <f t="shared" si="17"/>
        <v>Nave Cielo02</v>
      </c>
    </row>
    <row r="577" spans="1:28" customFormat="1" ht="13.9" hidden="1" customHeight="1">
      <c r="A577" s="325">
        <v>576</v>
      </c>
      <c r="B577" s="325" t="s">
        <v>6184</v>
      </c>
      <c r="C577" s="327">
        <v>41366</v>
      </c>
      <c r="D577" s="325" t="s">
        <v>508</v>
      </c>
      <c r="E577" s="329" t="s">
        <v>234</v>
      </c>
      <c r="F577" s="325"/>
      <c r="G577" s="325"/>
      <c r="H577" s="328" t="s">
        <v>30</v>
      </c>
      <c r="I577" s="328" t="s">
        <v>6183</v>
      </c>
      <c r="J577" s="327">
        <v>41336</v>
      </c>
      <c r="K577" s="3" t="s">
        <v>28</v>
      </c>
      <c r="L577" s="326">
        <v>1200</v>
      </c>
      <c r="M577" s="325">
        <v>575</v>
      </c>
      <c r="N577" s="324">
        <v>41380</v>
      </c>
      <c r="O577" s="356">
        <f t="shared" si="16"/>
        <v>1</v>
      </c>
      <c r="T577" s="146"/>
      <c r="U577" s="146"/>
      <c r="V577" s="146"/>
      <c r="W577" s="146"/>
      <c r="X577" s="146"/>
      <c r="Y577" s="146"/>
      <c r="Z577" s="146"/>
      <c r="AA577" s="146"/>
      <c r="AB577" s="5" t="str">
        <f t="shared" si="17"/>
        <v>Afra Laurel01</v>
      </c>
    </row>
    <row r="578" spans="1:28" customFormat="1" ht="13.9" hidden="1" customHeight="1">
      <c r="A578" s="325">
        <v>577</v>
      </c>
      <c r="B578" s="325" t="s">
        <v>6182</v>
      </c>
      <c r="C578" s="327">
        <v>41366</v>
      </c>
      <c r="D578" s="325" t="s">
        <v>6181</v>
      </c>
      <c r="E578" s="329" t="s">
        <v>6180</v>
      </c>
      <c r="F578" s="325"/>
      <c r="G578" s="325"/>
      <c r="H578" s="328" t="s">
        <v>30</v>
      </c>
      <c r="I578" s="328" t="s">
        <v>6179</v>
      </c>
      <c r="J578" s="327">
        <v>41344</v>
      </c>
      <c r="K578" s="3" t="s">
        <v>28</v>
      </c>
      <c r="L578" s="326">
        <v>1200</v>
      </c>
      <c r="M578" s="325">
        <v>576</v>
      </c>
      <c r="N578" s="324">
        <v>41380</v>
      </c>
      <c r="O578" s="356">
        <f t="shared" ref="O578:O641" si="18">IF(TRIM(N578)="",0,1)</f>
        <v>1</v>
      </c>
      <c r="T578" s="146"/>
      <c r="U578" s="146"/>
      <c r="V578" s="146"/>
      <c r="W578" s="146"/>
      <c r="X578" s="146"/>
      <c r="Y578" s="146"/>
      <c r="Z578" s="146"/>
      <c r="AA578" s="146"/>
      <c r="AB578" s="5" t="str">
        <f t="shared" ref="AB578:AB641" si="19">IF(TRIM(A578)="","",CONCATENATE(TRIM(D578),TRIM(E578)))</f>
        <v>Ratna Puja069-10</v>
      </c>
    </row>
    <row r="579" spans="1:28" customFormat="1" ht="13.9" hidden="1" customHeight="1">
      <c r="A579" s="325">
        <v>578</v>
      </c>
      <c r="B579" s="325" t="s">
        <v>6178</v>
      </c>
      <c r="C579" s="327">
        <v>41366</v>
      </c>
      <c r="D579" s="325" t="s">
        <v>390</v>
      </c>
      <c r="E579" s="329" t="s">
        <v>50</v>
      </c>
      <c r="F579" s="325"/>
      <c r="G579" s="325"/>
      <c r="H579" s="328" t="s">
        <v>30</v>
      </c>
      <c r="I579" s="328" t="s">
        <v>6177</v>
      </c>
      <c r="J579" s="327">
        <v>41348</v>
      </c>
      <c r="K579" s="3" t="s">
        <v>28</v>
      </c>
      <c r="L579" s="326">
        <v>1200</v>
      </c>
      <c r="M579" s="325">
        <v>577</v>
      </c>
      <c r="N579" s="324">
        <v>41380</v>
      </c>
      <c r="O579" s="356">
        <f t="shared" si="18"/>
        <v>1</v>
      </c>
      <c r="T579" s="146"/>
      <c r="U579" s="146"/>
      <c r="V579" s="146"/>
      <c r="W579" s="146"/>
      <c r="X579" s="146"/>
      <c r="Y579" s="146"/>
      <c r="Z579" s="146"/>
      <c r="AA579" s="146"/>
      <c r="AB579" s="5" t="str">
        <f t="shared" si="19"/>
        <v>Karavas32</v>
      </c>
    </row>
    <row r="580" spans="1:28" customFormat="1" ht="13.9" hidden="1" customHeight="1">
      <c r="A580" s="325">
        <v>579</v>
      </c>
      <c r="B580" s="325" t="s">
        <v>6176</v>
      </c>
      <c r="C580" s="327">
        <v>41366</v>
      </c>
      <c r="D580" s="325" t="s">
        <v>517</v>
      </c>
      <c r="E580" s="329" t="s">
        <v>423</v>
      </c>
      <c r="F580" s="325"/>
      <c r="G580" s="325"/>
      <c r="H580" s="328" t="s">
        <v>6101</v>
      </c>
      <c r="I580" s="328" t="s">
        <v>380</v>
      </c>
      <c r="J580" s="327">
        <v>41360</v>
      </c>
      <c r="K580" s="3" t="s">
        <v>28</v>
      </c>
      <c r="L580" s="326">
        <v>1200</v>
      </c>
      <c r="M580" s="325">
        <v>578</v>
      </c>
      <c r="N580" s="324">
        <v>41380</v>
      </c>
      <c r="O580" s="356">
        <f t="shared" si="18"/>
        <v>1</v>
      </c>
      <c r="T580" s="146"/>
      <c r="U580" s="146"/>
      <c r="V580" s="146"/>
      <c r="W580" s="146"/>
      <c r="X580" s="146"/>
      <c r="Y580" s="146"/>
      <c r="Z580" s="146"/>
      <c r="AA580" s="146"/>
      <c r="AB580" s="5" t="str">
        <f t="shared" si="19"/>
        <v>Afra Willow02</v>
      </c>
    </row>
    <row r="581" spans="1:28" customFormat="1" ht="13.9" hidden="1" customHeight="1">
      <c r="A581" s="325">
        <v>580</v>
      </c>
      <c r="B581" s="325" t="s">
        <v>6175</v>
      </c>
      <c r="C581" s="327">
        <v>41366</v>
      </c>
      <c r="D581" s="325" t="s">
        <v>272</v>
      </c>
      <c r="E581" s="325" t="s">
        <v>174</v>
      </c>
      <c r="F581" s="325"/>
      <c r="G581" s="325"/>
      <c r="H581" s="328" t="s">
        <v>6168</v>
      </c>
      <c r="I581" s="328" t="s">
        <v>6174</v>
      </c>
      <c r="J581" s="327">
        <v>41339</v>
      </c>
      <c r="K581" s="3" t="s">
        <v>43</v>
      </c>
      <c r="L581" s="326">
        <v>1400</v>
      </c>
      <c r="M581" s="325">
        <v>579</v>
      </c>
      <c r="N581" s="324">
        <v>41397</v>
      </c>
      <c r="O581" s="356">
        <f t="shared" si="18"/>
        <v>1</v>
      </c>
      <c r="T581" s="146"/>
      <c r="U581" s="146"/>
      <c r="V581" s="146"/>
      <c r="W581" s="146"/>
      <c r="X581" s="146"/>
      <c r="Y581" s="146"/>
      <c r="Z581" s="146"/>
      <c r="AA581" s="146"/>
      <c r="AB581" s="5" t="str">
        <f t="shared" si="19"/>
        <v>Pink21</v>
      </c>
    </row>
    <row r="582" spans="1:28" customFormat="1" ht="13.9" hidden="1" customHeight="1">
      <c r="A582" s="325">
        <v>581</v>
      </c>
      <c r="B582" s="325" t="s">
        <v>6173</v>
      </c>
      <c r="C582" s="327">
        <v>41366</v>
      </c>
      <c r="D582" s="325" t="s">
        <v>5642</v>
      </c>
      <c r="E582" s="325" t="s">
        <v>179</v>
      </c>
      <c r="F582" s="325"/>
      <c r="G582" s="325"/>
      <c r="H582" s="328" t="s">
        <v>6168</v>
      </c>
      <c r="I582" s="328" t="s">
        <v>365</v>
      </c>
      <c r="J582" s="327">
        <v>41362</v>
      </c>
      <c r="K582" s="3" t="s">
        <v>43</v>
      </c>
      <c r="L582" s="326">
        <v>1400</v>
      </c>
      <c r="M582" s="325">
        <v>580</v>
      </c>
      <c r="N582" s="324">
        <v>41397</v>
      </c>
      <c r="O582" s="356">
        <f t="shared" si="18"/>
        <v>1</v>
      </c>
      <c r="T582" s="146"/>
      <c r="U582" s="146"/>
      <c r="V582" s="146"/>
      <c r="W582" s="146"/>
      <c r="X582" s="146"/>
      <c r="Y582" s="146"/>
      <c r="Z582" s="146"/>
      <c r="AA582" s="146"/>
      <c r="AB582" s="5" t="str">
        <f t="shared" si="19"/>
        <v>Alpine Alaska23</v>
      </c>
    </row>
    <row r="583" spans="1:28" customFormat="1" ht="13.9" hidden="1" customHeight="1">
      <c r="A583" s="325">
        <v>582</v>
      </c>
      <c r="B583" s="325" t="s">
        <v>6172</v>
      </c>
      <c r="C583" s="327">
        <v>41366</v>
      </c>
      <c r="D583" s="325" t="s">
        <v>4345</v>
      </c>
      <c r="E583" s="325" t="s">
        <v>6171</v>
      </c>
      <c r="F583" s="325"/>
      <c r="G583" s="325"/>
      <c r="H583" s="328" t="s">
        <v>47</v>
      </c>
      <c r="I583" s="328" t="s">
        <v>478</v>
      </c>
      <c r="J583" s="327">
        <v>41341</v>
      </c>
      <c r="K583" s="3" t="s">
        <v>43</v>
      </c>
      <c r="L583" s="326">
        <v>1400</v>
      </c>
      <c r="M583" s="325">
        <v>581</v>
      </c>
      <c r="N583" s="324">
        <v>41368</v>
      </c>
      <c r="O583" s="356">
        <f t="shared" si="18"/>
        <v>1</v>
      </c>
      <c r="T583" s="146"/>
      <c r="U583" s="146"/>
      <c r="V583" s="146"/>
      <c r="W583" s="146"/>
      <c r="X583" s="146"/>
      <c r="Y583" s="146"/>
      <c r="Z583" s="146"/>
      <c r="AA583" s="146"/>
      <c r="AB583" s="5" t="str">
        <f t="shared" si="19"/>
        <v>SCF Pearl02_2013</v>
      </c>
    </row>
    <row r="584" spans="1:28" customFormat="1" ht="13.9" hidden="1" customHeight="1">
      <c r="A584" s="325">
        <v>583</v>
      </c>
      <c r="B584" s="325" t="s">
        <v>6170</v>
      </c>
      <c r="C584" s="327">
        <v>41367</v>
      </c>
      <c r="D584" s="325" t="s">
        <v>6169</v>
      </c>
      <c r="E584" s="325" t="s">
        <v>165</v>
      </c>
      <c r="F584" s="325"/>
      <c r="G584" s="325"/>
      <c r="H584" s="328" t="s">
        <v>6168</v>
      </c>
      <c r="I584" s="328" t="s">
        <v>6167</v>
      </c>
      <c r="J584" s="327">
        <v>41320</v>
      </c>
      <c r="K584" s="3" t="s">
        <v>43</v>
      </c>
      <c r="L584" s="326">
        <v>1400</v>
      </c>
      <c r="M584" s="325">
        <v>582</v>
      </c>
      <c r="N584" s="324">
        <v>41397</v>
      </c>
      <c r="O584" s="356">
        <f t="shared" si="18"/>
        <v>1</v>
      </c>
      <c r="T584" s="146"/>
      <c r="U584" s="146"/>
      <c r="V584" s="146"/>
      <c r="W584" s="146"/>
      <c r="X584" s="146"/>
      <c r="Y584" s="146"/>
      <c r="Z584" s="146"/>
      <c r="AA584" s="146"/>
      <c r="AB584" s="5" t="str">
        <f t="shared" si="19"/>
        <v>Histria Gemma45</v>
      </c>
    </row>
    <row r="585" spans="1:28" customFormat="1" ht="13.9" hidden="1" customHeight="1">
      <c r="A585" s="325">
        <v>584</v>
      </c>
      <c r="B585" s="325" t="s">
        <v>6166</v>
      </c>
      <c r="C585" s="327">
        <v>41386</v>
      </c>
      <c r="D585" s="325" t="s">
        <v>6088</v>
      </c>
      <c r="E585" s="325" t="s">
        <v>6164</v>
      </c>
      <c r="F585" s="325"/>
      <c r="G585" s="325"/>
      <c r="H585" s="328" t="s">
        <v>475</v>
      </c>
      <c r="I585" s="328" t="s">
        <v>5515</v>
      </c>
      <c r="J585" s="327">
        <v>41344</v>
      </c>
      <c r="K585" s="3" t="s">
        <v>290</v>
      </c>
      <c r="L585" s="326">
        <v>1400</v>
      </c>
      <c r="M585" s="325">
        <v>583</v>
      </c>
      <c r="N585" s="324">
        <v>41610</v>
      </c>
      <c r="O585" s="356">
        <f t="shared" si="18"/>
        <v>1</v>
      </c>
      <c r="T585" s="146"/>
      <c r="U585" s="146"/>
      <c r="V585" s="146"/>
      <c r="W585" s="146"/>
      <c r="X585" s="146"/>
      <c r="Y585" s="146"/>
      <c r="Z585" s="146"/>
      <c r="AA585" s="146"/>
      <c r="AB585" s="5" t="str">
        <f t="shared" si="19"/>
        <v>ICE BLADE13001</v>
      </c>
    </row>
    <row r="586" spans="1:28" customFormat="1" ht="13.9" hidden="1" customHeight="1">
      <c r="A586" s="325">
        <v>585</v>
      </c>
      <c r="B586" s="325" t="s">
        <v>6165</v>
      </c>
      <c r="C586" s="327">
        <v>41386</v>
      </c>
      <c r="D586" s="325" t="s">
        <v>514</v>
      </c>
      <c r="E586" s="325" t="s">
        <v>6164</v>
      </c>
      <c r="F586" s="325"/>
      <c r="G586" s="325"/>
      <c r="H586" s="328" t="s">
        <v>6163</v>
      </c>
      <c r="I586" s="328" t="s">
        <v>6162</v>
      </c>
      <c r="J586" s="327">
        <v>41348</v>
      </c>
      <c r="K586" s="3" t="s">
        <v>290</v>
      </c>
      <c r="L586" s="326">
        <v>1400</v>
      </c>
      <c r="M586" s="325">
        <v>584</v>
      </c>
      <c r="N586" s="324">
        <v>41425</v>
      </c>
      <c r="O586" s="356">
        <f t="shared" si="18"/>
        <v>1</v>
      </c>
      <c r="T586" s="146"/>
      <c r="U586" s="146"/>
      <c r="V586" s="146"/>
      <c r="W586" s="146"/>
      <c r="X586" s="146"/>
      <c r="Y586" s="146"/>
      <c r="Z586" s="146"/>
      <c r="AA586" s="146"/>
      <c r="AB586" s="5" t="str">
        <f t="shared" si="19"/>
        <v>British Explorer13001</v>
      </c>
    </row>
    <row r="587" spans="1:28" customFormat="1" ht="13.9" hidden="1" customHeight="1">
      <c r="A587" s="325">
        <v>586</v>
      </c>
      <c r="B587" s="325" t="s">
        <v>6161</v>
      </c>
      <c r="C587" s="327">
        <v>41386</v>
      </c>
      <c r="D587" s="325" t="s">
        <v>6160</v>
      </c>
      <c r="E587" s="325" t="s">
        <v>6159</v>
      </c>
      <c r="F587" s="325"/>
      <c r="G587" s="325"/>
      <c r="H587" s="328" t="s">
        <v>6094</v>
      </c>
      <c r="I587" s="328" t="s">
        <v>20</v>
      </c>
      <c r="J587" s="327">
        <v>41346</v>
      </c>
      <c r="K587" s="3" t="s">
        <v>290</v>
      </c>
      <c r="L587" s="326">
        <v>1400</v>
      </c>
      <c r="M587" s="325">
        <v>585</v>
      </c>
      <c r="N587" s="324">
        <v>41617</v>
      </c>
      <c r="O587" s="356">
        <f t="shared" si="18"/>
        <v>1</v>
      </c>
      <c r="T587" s="146"/>
      <c r="U587" s="146"/>
      <c r="V587" s="146"/>
      <c r="W587" s="146"/>
      <c r="X587" s="146"/>
      <c r="Y587" s="146"/>
      <c r="Z587" s="146"/>
      <c r="AA587" s="146"/>
      <c r="AB587" s="5" t="str">
        <f t="shared" si="19"/>
        <v>British Osprey13_002</v>
      </c>
    </row>
    <row r="588" spans="1:28" customFormat="1" ht="13.9" hidden="1" customHeight="1">
      <c r="A588" s="325">
        <v>587</v>
      </c>
      <c r="B588" s="325" t="s">
        <v>6158</v>
      </c>
      <c r="C588" s="327">
        <v>41386</v>
      </c>
      <c r="D588" s="325" t="s">
        <v>4691</v>
      </c>
      <c r="E588" s="325" t="s">
        <v>6157</v>
      </c>
      <c r="F588" s="325"/>
      <c r="G588" s="325"/>
      <c r="H588" s="328" t="s">
        <v>6094</v>
      </c>
      <c r="I588" s="328" t="s">
        <v>20</v>
      </c>
      <c r="J588" s="327">
        <v>41364</v>
      </c>
      <c r="K588" s="3" t="s">
        <v>290</v>
      </c>
      <c r="L588" s="326">
        <v>1400</v>
      </c>
      <c r="M588" s="325">
        <v>586</v>
      </c>
      <c r="N588" s="324">
        <v>41617</v>
      </c>
      <c r="O588" s="356">
        <f t="shared" si="18"/>
        <v>1</v>
      </c>
      <c r="T588" s="146"/>
      <c r="U588" s="146"/>
      <c r="V588" s="146"/>
      <c r="W588" s="146"/>
      <c r="X588" s="146"/>
      <c r="Y588" s="146"/>
      <c r="Z588" s="146"/>
      <c r="AA588" s="146"/>
      <c r="AB588" s="5" t="str">
        <f t="shared" si="19"/>
        <v>British Mallard13002</v>
      </c>
    </row>
    <row r="589" spans="1:28" customFormat="1" ht="13.9" hidden="1" customHeight="1">
      <c r="A589" s="325">
        <v>588</v>
      </c>
      <c r="B589" s="325" t="s">
        <v>6156</v>
      </c>
      <c r="C589" s="327">
        <v>41387</v>
      </c>
      <c r="D589" s="325" t="s">
        <v>3588</v>
      </c>
      <c r="E589" s="325" t="s">
        <v>250</v>
      </c>
      <c r="F589" s="325"/>
      <c r="G589" s="325"/>
      <c r="H589" s="328" t="s">
        <v>54</v>
      </c>
      <c r="I589" s="328" t="s">
        <v>6124</v>
      </c>
      <c r="J589" s="327">
        <v>41366</v>
      </c>
      <c r="K589" s="3" t="s">
        <v>43</v>
      </c>
      <c r="L589" s="326">
        <v>1400</v>
      </c>
      <c r="M589" s="325">
        <v>587</v>
      </c>
      <c r="N589" s="324">
        <v>41530</v>
      </c>
      <c r="O589" s="356">
        <f t="shared" si="18"/>
        <v>1</v>
      </c>
      <c r="T589" s="146"/>
      <c r="U589" s="146"/>
      <c r="V589" s="146"/>
      <c r="W589" s="146"/>
      <c r="X589" s="146"/>
      <c r="Y589" s="146"/>
      <c r="Z589" s="146"/>
      <c r="AA589" s="146"/>
      <c r="AB589" s="5" t="str">
        <f t="shared" si="19"/>
        <v>Sea Voyager35</v>
      </c>
    </row>
    <row r="590" spans="1:28" customFormat="1" ht="13.9" hidden="1" customHeight="1">
      <c r="A590" s="325">
        <v>589</v>
      </c>
      <c r="B590" s="325" t="s">
        <v>6155</v>
      </c>
      <c r="C590" s="327">
        <v>41387</v>
      </c>
      <c r="D590" s="325" t="s">
        <v>6154</v>
      </c>
      <c r="E590" s="370" t="s">
        <v>6153</v>
      </c>
      <c r="F590" s="325"/>
      <c r="G590" s="325"/>
      <c r="H590" s="328" t="s">
        <v>44</v>
      </c>
      <c r="I590" s="328" t="s">
        <v>4502</v>
      </c>
      <c r="J590" s="327">
        <v>41366</v>
      </c>
      <c r="K590" s="3" t="s">
        <v>43</v>
      </c>
      <c r="L590" s="326">
        <v>1400</v>
      </c>
      <c r="M590" s="325">
        <v>588</v>
      </c>
      <c r="N590" s="324">
        <v>41409</v>
      </c>
      <c r="O590" s="356">
        <f t="shared" si="18"/>
        <v>1</v>
      </c>
      <c r="T590" s="146"/>
      <c r="U590" s="146"/>
      <c r="V590" s="146"/>
      <c r="W590" s="146"/>
      <c r="X590" s="146"/>
      <c r="Y590" s="146"/>
      <c r="Z590" s="146"/>
      <c r="AA590" s="146"/>
      <c r="AB590" s="5" t="str">
        <f t="shared" si="19"/>
        <v>CPO China2013_35</v>
      </c>
    </row>
    <row r="591" spans="1:28" customFormat="1" ht="13.9" hidden="1" customHeight="1">
      <c r="A591" s="325">
        <v>590</v>
      </c>
      <c r="B591" s="325" t="s">
        <v>6152</v>
      </c>
      <c r="C591" s="327">
        <v>41387</v>
      </c>
      <c r="D591" s="325" t="s">
        <v>497</v>
      </c>
      <c r="E591" s="325" t="s">
        <v>518</v>
      </c>
      <c r="F591" s="325"/>
      <c r="G591" s="325"/>
      <c r="H591" s="328" t="s">
        <v>4344</v>
      </c>
      <c r="I591" s="328" t="s">
        <v>261</v>
      </c>
      <c r="J591" s="327">
        <v>41371</v>
      </c>
      <c r="K591" s="3" t="s">
        <v>43</v>
      </c>
      <c r="L591" s="326">
        <v>1400</v>
      </c>
      <c r="M591" s="325">
        <v>589</v>
      </c>
      <c r="N591" s="324">
        <v>41389</v>
      </c>
      <c r="O591" s="356">
        <f t="shared" si="18"/>
        <v>1</v>
      </c>
      <c r="T591" s="146"/>
      <c r="U591" s="146"/>
      <c r="V591" s="146"/>
      <c r="W591" s="146"/>
      <c r="X591" s="146"/>
      <c r="Y591" s="146"/>
      <c r="Z591" s="146"/>
      <c r="AA591" s="146"/>
      <c r="AB591" s="5" t="str">
        <f t="shared" si="19"/>
        <v>Alpine Liberty035</v>
      </c>
    </row>
    <row r="592" spans="1:28" customFormat="1" ht="13.9" hidden="1" customHeight="1">
      <c r="A592" s="325">
        <v>591</v>
      </c>
      <c r="B592" s="393" t="s">
        <v>6151</v>
      </c>
      <c r="C592" s="396">
        <v>41387</v>
      </c>
      <c r="D592" s="393" t="s">
        <v>6150</v>
      </c>
      <c r="E592" s="393" t="s">
        <v>6149</v>
      </c>
      <c r="F592" s="393"/>
      <c r="G592" s="393"/>
      <c r="H592" s="397" t="s">
        <v>3679</v>
      </c>
      <c r="I592" s="397" t="s">
        <v>20</v>
      </c>
      <c r="J592" s="396">
        <v>41385</v>
      </c>
      <c r="K592" s="395" t="s">
        <v>16</v>
      </c>
      <c r="L592" s="394"/>
      <c r="M592" s="393">
        <v>590</v>
      </c>
      <c r="N592" s="392" t="s">
        <v>368</v>
      </c>
      <c r="O592" s="356">
        <f t="shared" si="18"/>
        <v>1</v>
      </c>
      <c r="T592" s="146"/>
      <c r="U592" s="146"/>
      <c r="V592" s="146"/>
      <c r="W592" s="146"/>
      <c r="X592" s="146"/>
      <c r="Y592" s="146"/>
      <c r="Z592" s="146"/>
      <c r="AA592" s="146"/>
      <c r="AB592" s="5" t="str">
        <f t="shared" si="19"/>
        <v>Cape BantryBAN201301</v>
      </c>
    </row>
    <row r="593" spans="1:28" customFormat="1" ht="13.9" hidden="1" customHeight="1">
      <c r="A593" s="325">
        <v>592</v>
      </c>
      <c r="B593" s="325" t="s">
        <v>6148</v>
      </c>
      <c r="C593" s="327">
        <v>41387</v>
      </c>
      <c r="D593" s="325" t="s">
        <v>445</v>
      </c>
      <c r="E593" s="325" t="s">
        <v>6147</v>
      </c>
      <c r="F593" s="325"/>
      <c r="G593" s="325"/>
      <c r="H593" s="328" t="s">
        <v>6146</v>
      </c>
      <c r="I593" s="328" t="s">
        <v>66</v>
      </c>
      <c r="J593" s="327">
        <v>41378</v>
      </c>
      <c r="K593" s="3" t="s">
        <v>16</v>
      </c>
      <c r="L593" s="326">
        <v>800</v>
      </c>
      <c r="M593" s="325">
        <v>591</v>
      </c>
      <c r="N593" s="324">
        <v>41565</v>
      </c>
      <c r="O593" s="356">
        <f t="shared" si="18"/>
        <v>1</v>
      </c>
      <c r="T593" s="146"/>
      <c r="U593" s="146"/>
      <c r="V593" s="146"/>
      <c r="W593" s="146"/>
      <c r="X593" s="146"/>
      <c r="Y593" s="146"/>
      <c r="Z593" s="146"/>
      <c r="AA593" s="146"/>
      <c r="AB593" s="5" t="str">
        <f t="shared" si="19"/>
        <v>Jiaolong SpiritJIA201301</v>
      </c>
    </row>
    <row r="594" spans="1:28" customFormat="1" ht="13.9" hidden="1" customHeight="1">
      <c r="A594" s="325">
        <v>593</v>
      </c>
      <c r="B594" s="325" t="s">
        <v>6145</v>
      </c>
      <c r="C594" s="327">
        <v>41387</v>
      </c>
      <c r="D594" s="325" t="s">
        <v>6144</v>
      </c>
      <c r="E594" s="325" t="s">
        <v>6143</v>
      </c>
      <c r="F594" s="325"/>
      <c r="G594" s="325"/>
      <c r="H594" s="328" t="s">
        <v>3679</v>
      </c>
      <c r="I594" s="328" t="s">
        <v>24</v>
      </c>
      <c r="J594" s="327">
        <v>41384</v>
      </c>
      <c r="K594" s="3" t="s">
        <v>16</v>
      </c>
      <c r="L594" s="326">
        <v>800</v>
      </c>
      <c r="M594" s="325">
        <v>592</v>
      </c>
      <c r="N594" s="324">
        <v>41568</v>
      </c>
      <c r="O594" s="356">
        <f t="shared" si="18"/>
        <v>1</v>
      </c>
      <c r="T594" s="146"/>
      <c r="U594" s="146"/>
      <c r="V594" s="146"/>
      <c r="W594" s="146"/>
      <c r="X594" s="146"/>
      <c r="Y594" s="146"/>
      <c r="Z594" s="146"/>
      <c r="AA594" s="146"/>
      <c r="AB594" s="5" t="str">
        <f t="shared" si="19"/>
        <v>Cape Bari201301</v>
      </c>
    </row>
    <row r="595" spans="1:28" customFormat="1" ht="13.9" hidden="1" customHeight="1">
      <c r="A595" s="325">
        <v>594</v>
      </c>
      <c r="B595" s="325" t="s">
        <v>6142</v>
      </c>
      <c r="C595" s="327">
        <v>41387</v>
      </c>
      <c r="D595" s="325" t="s">
        <v>4651</v>
      </c>
      <c r="E595" s="325" t="s">
        <v>129</v>
      </c>
      <c r="F595" s="325"/>
      <c r="G595" s="325"/>
      <c r="H595" s="328" t="s">
        <v>6019</v>
      </c>
      <c r="I595" s="328" t="s">
        <v>4049</v>
      </c>
      <c r="J595" s="327">
        <v>41359</v>
      </c>
      <c r="K595" s="3" t="s">
        <v>60</v>
      </c>
      <c r="L595" s="326">
        <v>800</v>
      </c>
      <c r="M595" s="325">
        <v>593</v>
      </c>
      <c r="N595" s="324">
        <v>41403</v>
      </c>
      <c r="O595" s="356">
        <f t="shared" si="18"/>
        <v>1</v>
      </c>
      <c r="T595" s="146"/>
      <c r="U595" s="146"/>
      <c r="V595" s="146"/>
      <c r="W595" s="146"/>
      <c r="X595" s="146"/>
      <c r="Y595" s="146"/>
      <c r="Z595" s="146"/>
      <c r="AA595" s="146"/>
      <c r="AB595" s="5" t="str">
        <f t="shared" si="19"/>
        <v>ACS Brave11</v>
      </c>
    </row>
    <row r="596" spans="1:28" customFormat="1" ht="13.9" hidden="1" customHeight="1">
      <c r="A596" s="325">
        <v>595</v>
      </c>
      <c r="B596" s="325" t="s">
        <v>6141</v>
      </c>
      <c r="C596" s="327">
        <v>41387</v>
      </c>
      <c r="D596" s="325" t="s">
        <v>6140</v>
      </c>
      <c r="E596" s="325" t="s">
        <v>6139</v>
      </c>
      <c r="F596" s="325"/>
      <c r="G596" s="325"/>
      <c r="H596" s="328" t="s">
        <v>342</v>
      </c>
      <c r="I596" s="328" t="s">
        <v>3907</v>
      </c>
      <c r="J596" s="327">
        <v>41378</v>
      </c>
      <c r="K596" s="3" t="s">
        <v>60</v>
      </c>
      <c r="L596" s="326">
        <v>800</v>
      </c>
      <c r="M596" s="325">
        <v>594</v>
      </c>
      <c r="N596" s="324">
        <v>41403</v>
      </c>
      <c r="O596" s="356">
        <f t="shared" si="18"/>
        <v>1</v>
      </c>
      <c r="T596" s="146"/>
      <c r="U596" s="146"/>
      <c r="V596" s="146"/>
      <c r="W596" s="146"/>
      <c r="X596" s="146"/>
      <c r="Y596" s="146"/>
      <c r="Z596" s="146"/>
      <c r="AA596" s="146"/>
      <c r="AB596" s="5" t="str">
        <f t="shared" si="19"/>
        <v>Kilimanjaro Spirti075-61</v>
      </c>
    </row>
    <row r="597" spans="1:28" customFormat="1" ht="13.9" hidden="1" customHeight="1">
      <c r="A597" s="325">
        <v>596</v>
      </c>
      <c r="B597" s="325" t="s">
        <v>6138</v>
      </c>
      <c r="C597" s="327">
        <v>41387</v>
      </c>
      <c r="D597" s="325" t="s">
        <v>6137</v>
      </c>
      <c r="E597" s="325" t="s">
        <v>6136</v>
      </c>
      <c r="F597" s="325"/>
      <c r="G597" s="325"/>
      <c r="H597" s="328" t="s">
        <v>6135</v>
      </c>
      <c r="I597" s="328" t="s">
        <v>6134</v>
      </c>
      <c r="J597" s="327">
        <v>41369</v>
      </c>
      <c r="K597" s="3" t="s">
        <v>60</v>
      </c>
      <c r="L597" s="326">
        <v>800</v>
      </c>
      <c r="M597" s="325">
        <v>595</v>
      </c>
      <c r="N597" s="324">
        <v>41403</v>
      </c>
      <c r="O597" s="356">
        <f t="shared" si="18"/>
        <v>1</v>
      </c>
      <c r="T597" s="146"/>
      <c r="U597" s="146"/>
      <c r="V597" s="146"/>
      <c r="W597" s="146"/>
      <c r="X597" s="146"/>
      <c r="Y597" s="146"/>
      <c r="Z597" s="146"/>
      <c r="AA597" s="146"/>
      <c r="AB597" s="5" t="str">
        <f t="shared" si="19"/>
        <v>Star LadyTk-018</v>
      </c>
    </row>
    <row r="598" spans="1:28" customFormat="1" ht="13.9" hidden="1" customHeight="1">
      <c r="A598" s="325">
        <v>597</v>
      </c>
      <c r="B598" s="325" t="s">
        <v>6133</v>
      </c>
      <c r="C598" s="327">
        <v>41387</v>
      </c>
      <c r="D598" s="325" t="s">
        <v>5599</v>
      </c>
      <c r="E598" s="325" t="s">
        <v>6132</v>
      </c>
      <c r="F598" s="325"/>
      <c r="G598" s="325"/>
      <c r="H598" s="328" t="s">
        <v>6131</v>
      </c>
      <c r="I598" s="328" t="s">
        <v>59</v>
      </c>
      <c r="J598" s="327">
        <v>41387</v>
      </c>
      <c r="K598" s="3" t="s">
        <v>60</v>
      </c>
      <c r="L598" s="326">
        <v>800</v>
      </c>
      <c r="M598" s="325">
        <v>596</v>
      </c>
      <c r="N598" s="324">
        <v>41403</v>
      </c>
      <c r="O598" s="356">
        <f t="shared" si="18"/>
        <v>1</v>
      </c>
      <c r="T598" s="146"/>
      <c r="U598" s="146"/>
      <c r="V598" s="146"/>
      <c r="W598" s="146"/>
      <c r="X598" s="146"/>
      <c r="Y598" s="146"/>
      <c r="Z598" s="146"/>
      <c r="AA598" s="146"/>
      <c r="AB598" s="5" t="str">
        <f t="shared" si="19"/>
        <v>Kiowa SpiritV269</v>
      </c>
    </row>
    <row r="599" spans="1:28" customFormat="1" ht="13.9" hidden="1" customHeight="1">
      <c r="A599" s="325">
        <v>598</v>
      </c>
      <c r="B599" s="325" t="s">
        <v>6130</v>
      </c>
      <c r="C599" s="327">
        <v>41387</v>
      </c>
      <c r="D599" s="325" t="s">
        <v>3629</v>
      </c>
      <c r="E599" s="325" t="s">
        <v>5769</v>
      </c>
      <c r="F599" s="325"/>
      <c r="G599" s="325"/>
      <c r="H599" s="328" t="s">
        <v>6129</v>
      </c>
      <c r="I599" s="328" t="s">
        <v>59</v>
      </c>
      <c r="J599" s="327">
        <v>41387</v>
      </c>
      <c r="K599" s="3" t="s">
        <v>60</v>
      </c>
      <c r="L599" s="326">
        <v>800</v>
      </c>
      <c r="M599" s="325">
        <v>597</v>
      </c>
      <c r="N599" s="324">
        <v>41403</v>
      </c>
      <c r="O599" s="356">
        <f t="shared" si="18"/>
        <v>1</v>
      </c>
      <c r="T599" s="146"/>
      <c r="U599" s="146"/>
      <c r="V599" s="146"/>
      <c r="W599" s="146"/>
      <c r="X599" s="146"/>
      <c r="Y599" s="146"/>
      <c r="Z599" s="146"/>
      <c r="AA599" s="146"/>
      <c r="AB599" s="5" t="str">
        <f t="shared" si="19"/>
        <v>TH Sound016</v>
      </c>
    </row>
    <row r="600" spans="1:28" customFormat="1" ht="13.9" hidden="1" customHeight="1">
      <c r="A600" s="325">
        <v>599</v>
      </c>
      <c r="B600" s="325" t="s">
        <v>6128</v>
      </c>
      <c r="C600" s="327">
        <v>41387</v>
      </c>
      <c r="D600" s="325" t="s">
        <v>6009</v>
      </c>
      <c r="E600" s="325" t="s">
        <v>188</v>
      </c>
      <c r="F600" s="325"/>
      <c r="G600" s="325"/>
      <c r="H600" s="328" t="s">
        <v>4803</v>
      </c>
      <c r="I600" s="328" t="s">
        <v>51</v>
      </c>
      <c r="J600" s="327">
        <v>41390</v>
      </c>
      <c r="K600" s="3" t="s">
        <v>60</v>
      </c>
      <c r="L600" s="326">
        <v>800</v>
      </c>
      <c r="M600" s="325">
        <v>598</v>
      </c>
      <c r="N600" s="324">
        <v>41403</v>
      </c>
      <c r="O600" s="356">
        <f t="shared" si="18"/>
        <v>1</v>
      </c>
      <c r="T600" s="146"/>
      <c r="U600" s="146"/>
      <c r="V600" s="146"/>
      <c r="W600" s="146"/>
      <c r="X600" s="146"/>
      <c r="Y600" s="146"/>
      <c r="Z600" s="146"/>
      <c r="AA600" s="146"/>
      <c r="AB600" s="5" t="str">
        <f t="shared" si="19"/>
        <v>SPT Conqueror31</v>
      </c>
    </row>
    <row r="601" spans="1:28" customFormat="1" ht="13.9" hidden="1" customHeight="1">
      <c r="A601" s="325">
        <v>600</v>
      </c>
      <c r="B601" s="325" t="s">
        <v>6127</v>
      </c>
      <c r="C601" s="327">
        <v>41387</v>
      </c>
      <c r="D601" s="325" t="s">
        <v>321</v>
      </c>
      <c r="E601" s="325" t="s">
        <v>79</v>
      </c>
      <c r="F601" s="325"/>
      <c r="G601" s="325"/>
      <c r="H601" s="328" t="s">
        <v>400</v>
      </c>
      <c r="I601" s="328" t="s">
        <v>61</v>
      </c>
      <c r="J601" s="327">
        <v>41380</v>
      </c>
      <c r="K601" s="3" t="s">
        <v>60</v>
      </c>
      <c r="L601" s="326">
        <v>800</v>
      </c>
      <c r="M601" s="325">
        <v>599</v>
      </c>
      <c r="N601" s="324">
        <v>41403</v>
      </c>
      <c r="O601" s="356">
        <f t="shared" si="18"/>
        <v>1</v>
      </c>
      <c r="T601" s="146"/>
      <c r="U601" s="146"/>
      <c r="V601" s="146"/>
      <c r="W601" s="146"/>
      <c r="X601" s="146"/>
      <c r="Y601" s="146"/>
      <c r="Z601" s="146"/>
      <c r="AA601" s="146"/>
      <c r="AB601" s="5" t="str">
        <f t="shared" si="19"/>
        <v>Mare Oriens24</v>
      </c>
    </row>
    <row r="602" spans="1:28" customFormat="1" ht="13.9" hidden="1" customHeight="1">
      <c r="A602" s="325">
        <v>601</v>
      </c>
      <c r="B602" s="325" t="s">
        <v>6126</v>
      </c>
      <c r="C602" s="327">
        <v>41387</v>
      </c>
      <c r="D602" s="325" t="s">
        <v>6125</v>
      </c>
      <c r="E602" s="325" t="s">
        <v>183</v>
      </c>
      <c r="F602" s="325"/>
      <c r="G602" s="325"/>
      <c r="H602" s="328" t="s">
        <v>5836</v>
      </c>
      <c r="I602" s="328" t="s">
        <v>6124</v>
      </c>
      <c r="J602" s="327">
        <v>41387</v>
      </c>
      <c r="K602" s="3" t="s">
        <v>60</v>
      </c>
      <c r="L602" s="326">
        <v>800</v>
      </c>
      <c r="M602" s="325">
        <v>600</v>
      </c>
      <c r="N602" s="324">
        <v>41403</v>
      </c>
      <c r="O602" s="356">
        <f t="shared" si="18"/>
        <v>1</v>
      </c>
      <c r="T602" s="146"/>
      <c r="U602" s="146"/>
      <c r="V602" s="146"/>
      <c r="W602" s="146"/>
      <c r="X602" s="146"/>
      <c r="Y602" s="146"/>
      <c r="Z602" s="146"/>
      <c r="AA602" s="146"/>
      <c r="AB602" s="5" t="str">
        <f t="shared" si="19"/>
        <v>Valdarno25</v>
      </c>
    </row>
    <row r="603" spans="1:28" customFormat="1" ht="13.9" hidden="1" customHeight="1">
      <c r="A603" s="325">
        <v>602</v>
      </c>
      <c r="B603" s="325" t="s">
        <v>6123</v>
      </c>
      <c r="C603" s="327">
        <v>41387</v>
      </c>
      <c r="D603" s="325" t="s">
        <v>6122</v>
      </c>
      <c r="E603" s="325" t="s">
        <v>6121</v>
      </c>
      <c r="F603" s="325"/>
      <c r="G603" s="325"/>
      <c r="H603" s="328" t="s">
        <v>5836</v>
      </c>
      <c r="I603" s="328" t="s">
        <v>243</v>
      </c>
      <c r="J603" s="327">
        <v>41378</v>
      </c>
      <c r="K603" s="3" t="s">
        <v>60</v>
      </c>
      <c r="L603" s="326">
        <v>800</v>
      </c>
      <c r="M603" s="325">
        <v>601</v>
      </c>
      <c r="N603" s="324">
        <v>41403</v>
      </c>
      <c r="O603" s="356">
        <f t="shared" si="18"/>
        <v>1</v>
      </c>
      <c r="T603" s="146"/>
      <c r="U603" s="146"/>
      <c r="V603" s="146"/>
      <c r="W603" s="146"/>
      <c r="X603" s="146"/>
      <c r="Y603" s="146"/>
      <c r="Z603" s="146"/>
      <c r="AA603" s="146"/>
      <c r="AB603" s="5" t="str">
        <f t="shared" si="19"/>
        <v>Eshter spirit90_DT05</v>
      </c>
    </row>
    <row r="604" spans="1:28" customFormat="1" ht="13.9" hidden="1" customHeight="1">
      <c r="A604" s="325">
        <v>603</v>
      </c>
      <c r="B604" s="325" t="s">
        <v>6120</v>
      </c>
      <c r="C604" s="327">
        <v>41387</v>
      </c>
      <c r="D604" s="325" t="s">
        <v>34</v>
      </c>
      <c r="E604" s="325" t="s">
        <v>174</v>
      </c>
      <c r="F604" s="325"/>
      <c r="G604" s="325"/>
      <c r="H604" s="328" t="s">
        <v>4773</v>
      </c>
      <c r="I604" s="328" t="s">
        <v>435</v>
      </c>
      <c r="J604" s="327">
        <v>41387</v>
      </c>
      <c r="K604" s="3" t="s">
        <v>60</v>
      </c>
      <c r="L604" s="326">
        <v>800</v>
      </c>
      <c r="M604" s="325">
        <v>602</v>
      </c>
      <c r="N604" s="324">
        <v>41403</v>
      </c>
      <c r="O604" s="356">
        <f t="shared" si="18"/>
        <v>1</v>
      </c>
      <c r="T604" s="146"/>
      <c r="U604" s="146"/>
      <c r="V604" s="146"/>
      <c r="W604" s="146"/>
      <c r="X604" s="146"/>
      <c r="Y604" s="146"/>
      <c r="Z604" s="146"/>
      <c r="AA604" s="146"/>
      <c r="AB604" s="5" t="str">
        <f t="shared" si="19"/>
        <v>Sea Hope21</v>
      </c>
    </row>
    <row r="605" spans="1:28" customFormat="1" ht="13.9" hidden="1" customHeight="1">
      <c r="A605" s="325">
        <v>604</v>
      </c>
      <c r="B605" s="325" t="s">
        <v>6119</v>
      </c>
      <c r="C605" s="327">
        <v>41387</v>
      </c>
      <c r="D605" s="325" t="s">
        <v>4512</v>
      </c>
      <c r="E605" s="325" t="s">
        <v>126</v>
      </c>
      <c r="F605" s="325"/>
      <c r="G605" s="325"/>
      <c r="H605" s="328" t="s">
        <v>4773</v>
      </c>
      <c r="I605" s="328" t="s">
        <v>523</v>
      </c>
      <c r="J605" s="327">
        <v>41380</v>
      </c>
      <c r="K605" s="3" t="s">
        <v>60</v>
      </c>
      <c r="L605" s="326">
        <v>800</v>
      </c>
      <c r="M605" s="325">
        <v>603</v>
      </c>
      <c r="N605" s="324">
        <v>41411</v>
      </c>
      <c r="O605" s="356">
        <f t="shared" si="18"/>
        <v>1</v>
      </c>
      <c r="T605" s="146"/>
      <c r="U605" s="146"/>
      <c r="V605" s="146"/>
      <c r="W605" s="146"/>
      <c r="X605" s="146"/>
      <c r="Y605" s="146"/>
      <c r="Z605" s="146"/>
      <c r="AA605" s="146"/>
      <c r="AB605" s="5" t="str">
        <f t="shared" si="19"/>
        <v>Mare Aegeum13</v>
      </c>
    </row>
    <row r="606" spans="1:28" customFormat="1" ht="13.9" hidden="1" customHeight="1">
      <c r="A606" s="325">
        <v>605</v>
      </c>
      <c r="B606" s="325" t="s">
        <v>6118</v>
      </c>
      <c r="C606" s="327">
        <v>41398</v>
      </c>
      <c r="D606" s="325" t="s">
        <v>490</v>
      </c>
      <c r="E606" s="329" t="s">
        <v>95</v>
      </c>
      <c r="F606" s="325"/>
      <c r="G606" s="325"/>
      <c r="H606" s="328" t="s">
        <v>306</v>
      </c>
      <c r="I606" s="328" t="s">
        <v>6117</v>
      </c>
      <c r="J606" s="327">
        <v>41355</v>
      </c>
      <c r="K606" s="3" t="s">
        <v>28</v>
      </c>
      <c r="L606" s="326">
        <v>1200</v>
      </c>
      <c r="M606" s="325">
        <v>604</v>
      </c>
      <c r="N606" s="324">
        <v>41505</v>
      </c>
      <c r="O606" s="356">
        <f t="shared" si="18"/>
        <v>1</v>
      </c>
      <c r="T606" s="146"/>
      <c r="U606" s="146"/>
      <c r="V606" s="146"/>
      <c r="W606" s="146"/>
      <c r="X606" s="146"/>
      <c r="Y606" s="146"/>
      <c r="Z606" s="146"/>
      <c r="AA606" s="146"/>
      <c r="AB606" s="5" t="str">
        <f t="shared" si="19"/>
        <v>Nave Cielo003</v>
      </c>
    </row>
    <row r="607" spans="1:28" customFormat="1" ht="13.9" hidden="1" customHeight="1">
      <c r="A607" s="325">
        <v>606</v>
      </c>
      <c r="B607" s="325" t="s">
        <v>6116</v>
      </c>
      <c r="C607" s="327">
        <v>41398</v>
      </c>
      <c r="D607" s="325" t="s">
        <v>6001</v>
      </c>
      <c r="E607" s="329" t="s">
        <v>285</v>
      </c>
      <c r="F607" s="325"/>
      <c r="G607" s="325"/>
      <c r="H607" s="328" t="s">
        <v>5205</v>
      </c>
      <c r="I607" s="328" t="s">
        <v>6115</v>
      </c>
      <c r="J607" s="327">
        <v>41373</v>
      </c>
      <c r="K607" s="3" t="s">
        <v>28</v>
      </c>
      <c r="L607" s="326">
        <v>1200</v>
      </c>
      <c r="M607" s="325">
        <v>605</v>
      </c>
      <c r="N607" s="324">
        <v>41424</v>
      </c>
      <c r="O607" s="356">
        <f t="shared" si="18"/>
        <v>1</v>
      </c>
      <c r="T607" s="146"/>
      <c r="U607" s="146"/>
      <c r="V607" s="146"/>
      <c r="W607" s="146"/>
      <c r="X607" s="146"/>
      <c r="Y607" s="146"/>
      <c r="Z607" s="146"/>
      <c r="AA607" s="146"/>
      <c r="AB607" s="5" t="str">
        <f t="shared" si="19"/>
        <v>AS Ophelia4</v>
      </c>
    </row>
    <row r="608" spans="1:28" customFormat="1" ht="13.9" hidden="1" customHeight="1">
      <c r="A608" s="325">
        <v>607</v>
      </c>
      <c r="B608" s="325" t="s">
        <v>6114</v>
      </c>
      <c r="C608" s="327">
        <v>41398</v>
      </c>
      <c r="D608" s="325" t="s">
        <v>520</v>
      </c>
      <c r="E608" s="329" t="s">
        <v>349</v>
      </c>
      <c r="F608" s="325"/>
      <c r="G608" s="325"/>
      <c r="H608" s="328" t="s">
        <v>521</v>
      </c>
      <c r="I608" s="328" t="s">
        <v>25</v>
      </c>
      <c r="J608" s="327">
        <v>41395</v>
      </c>
      <c r="K608" s="3" t="s">
        <v>28</v>
      </c>
      <c r="L608" s="326">
        <v>1200</v>
      </c>
      <c r="M608" s="325">
        <v>606</v>
      </c>
      <c r="N608" s="324">
        <v>41425</v>
      </c>
      <c r="O608" s="356">
        <f t="shared" si="18"/>
        <v>1</v>
      </c>
      <c r="T608" s="146"/>
      <c r="U608" s="146"/>
      <c r="V608" s="146"/>
      <c r="W608" s="146"/>
      <c r="X608" s="146"/>
      <c r="Y608" s="146"/>
      <c r="Z608" s="146"/>
      <c r="AA608" s="146"/>
      <c r="AB608" s="5" t="str">
        <f t="shared" si="19"/>
        <v>Kastav07</v>
      </c>
    </row>
    <row r="609" spans="1:28" customFormat="1" ht="13.9" hidden="1" customHeight="1">
      <c r="A609" s="325">
        <v>608</v>
      </c>
      <c r="B609" s="325" t="s">
        <v>6113</v>
      </c>
      <c r="C609" s="327">
        <v>41398</v>
      </c>
      <c r="D609" s="325" t="s">
        <v>4370</v>
      </c>
      <c r="E609" s="329" t="s">
        <v>343</v>
      </c>
      <c r="F609" s="325"/>
      <c r="G609" s="325"/>
      <c r="H609" s="328" t="s">
        <v>5613</v>
      </c>
      <c r="I609" s="328" t="s">
        <v>6112</v>
      </c>
      <c r="J609" s="327">
        <v>41395</v>
      </c>
      <c r="K609" s="3" t="s">
        <v>28</v>
      </c>
      <c r="L609" s="326">
        <v>1200</v>
      </c>
      <c r="M609" s="325">
        <v>607</v>
      </c>
      <c r="N609" s="324">
        <v>41442</v>
      </c>
      <c r="O609" s="356">
        <f t="shared" si="18"/>
        <v>1</v>
      </c>
      <c r="T609" s="146"/>
      <c r="U609" s="146"/>
      <c r="V609" s="146"/>
      <c r="W609" s="146"/>
      <c r="X609" s="146"/>
      <c r="Y609" s="146"/>
      <c r="Z609" s="146"/>
      <c r="AA609" s="146"/>
      <c r="AB609" s="5" t="str">
        <f t="shared" si="19"/>
        <v>Angelica Schulte109</v>
      </c>
    </row>
    <row r="610" spans="1:28" customFormat="1" ht="13.9" hidden="1" customHeight="1">
      <c r="A610" s="325">
        <v>609</v>
      </c>
      <c r="B610" s="325" t="s">
        <v>6111</v>
      </c>
      <c r="C610" s="327">
        <v>41434</v>
      </c>
      <c r="D610" s="325" t="s">
        <v>516</v>
      </c>
      <c r="E610" s="329" t="s">
        <v>5443</v>
      </c>
      <c r="F610" s="325"/>
      <c r="G610" s="325"/>
      <c r="H610" s="328" t="s">
        <v>6110</v>
      </c>
      <c r="I610" s="328" t="s">
        <v>6109</v>
      </c>
      <c r="J610" s="327">
        <v>41395</v>
      </c>
      <c r="K610" s="3" t="s">
        <v>28</v>
      </c>
      <c r="L610" s="326">
        <v>1200</v>
      </c>
      <c r="M610" s="325">
        <v>608</v>
      </c>
      <c r="N610" s="324">
        <v>41515</v>
      </c>
      <c r="O610" s="356">
        <f t="shared" si="18"/>
        <v>1</v>
      </c>
      <c r="T610" s="146"/>
      <c r="U610" s="146"/>
      <c r="V610" s="146"/>
      <c r="W610" s="146"/>
      <c r="X610" s="146"/>
      <c r="Y610" s="146"/>
      <c r="Z610" s="146"/>
      <c r="AA610" s="146"/>
      <c r="AB610" s="5" t="str">
        <f t="shared" si="19"/>
        <v>Atlantic Sirius1301</v>
      </c>
    </row>
    <row r="611" spans="1:28" customFormat="1" ht="13.9" hidden="1" customHeight="1">
      <c r="A611" s="325">
        <v>610</v>
      </c>
      <c r="B611" s="325" t="s">
        <v>6108</v>
      </c>
      <c r="C611" s="327">
        <v>41434</v>
      </c>
      <c r="D611" s="325" t="s">
        <v>390</v>
      </c>
      <c r="E611" s="329" t="s">
        <v>245</v>
      </c>
      <c r="F611" s="325"/>
      <c r="G611" s="325"/>
      <c r="H611" s="328" t="s">
        <v>391</v>
      </c>
      <c r="I611" s="328" t="s">
        <v>94</v>
      </c>
      <c r="J611" s="327">
        <v>41396</v>
      </c>
      <c r="K611" s="3" t="s">
        <v>28</v>
      </c>
      <c r="L611" s="326">
        <v>1200</v>
      </c>
      <c r="M611" s="325">
        <v>609</v>
      </c>
      <c r="N611" s="324">
        <v>41442</v>
      </c>
      <c r="O611" s="356">
        <f t="shared" si="18"/>
        <v>1</v>
      </c>
      <c r="T611" s="146"/>
      <c r="U611" s="146"/>
      <c r="V611" s="146"/>
      <c r="W611" s="146"/>
      <c r="X611" s="146"/>
      <c r="Y611" s="146"/>
      <c r="Z611" s="146"/>
      <c r="AA611" s="146"/>
      <c r="AB611" s="5" t="str">
        <f t="shared" si="19"/>
        <v>Karavas34</v>
      </c>
    </row>
    <row r="612" spans="1:28" customFormat="1" ht="13.9" hidden="1" customHeight="1">
      <c r="A612" s="325">
        <v>611</v>
      </c>
      <c r="B612" s="325" t="s">
        <v>6107</v>
      </c>
      <c r="C612" s="327">
        <v>41434</v>
      </c>
      <c r="D612" s="325" t="s">
        <v>527</v>
      </c>
      <c r="E612" s="329" t="s">
        <v>6087</v>
      </c>
      <c r="F612" s="325"/>
      <c r="G612" s="325"/>
      <c r="H612" s="328" t="s">
        <v>306</v>
      </c>
      <c r="I612" s="328" t="s">
        <v>6106</v>
      </c>
      <c r="J612" s="327">
        <v>41424</v>
      </c>
      <c r="K612" s="3" t="s">
        <v>28</v>
      </c>
      <c r="L612" s="326">
        <v>1200</v>
      </c>
      <c r="M612" s="325">
        <v>610</v>
      </c>
      <c r="N612" s="324">
        <v>41443</v>
      </c>
      <c r="O612" s="356">
        <f t="shared" si="18"/>
        <v>1</v>
      </c>
      <c r="P612" t="s">
        <v>6103</v>
      </c>
      <c r="T612" s="146"/>
      <c r="U612" s="146"/>
      <c r="V612" s="146"/>
      <c r="W612" s="146"/>
      <c r="X612" s="146"/>
      <c r="Y612" s="146"/>
      <c r="Z612" s="146"/>
      <c r="AA612" s="146"/>
      <c r="AB612" s="5" t="str">
        <f t="shared" si="19"/>
        <v>ETC RAMSIS13003</v>
      </c>
    </row>
    <row r="613" spans="1:28" customFormat="1" ht="13.9" hidden="1" customHeight="1">
      <c r="A613" s="325">
        <v>612</v>
      </c>
      <c r="B613" s="325" t="s">
        <v>6105</v>
      </c>
      <c r="C613" s="327">
        <v>41434</v>
      </c>
      <c r="D613" s="325" t="s">
        <v>529</v>
      </c>
      <c r="E613" s="329" t="s">
        <v>95</v>
      </c>
      <c r="F613" s="325"/>
      <c r="G613" s="325"/>
      <c r="H613" s="328" t="s">
        <v>30</v>
      </c>
      <c r="I613" s="328" t="s">
        <v>4987</v>
      </c>
      <c r="J613" s="327">
        <v>41420</v>
      </c>
      <c r="K613" s="3" t="s">
        <v>28</v>
      </c>
      <c r="L613" s="326">
        <v>1200</v>
      </c>
      <c r="M613" s="325">
        <v>611</v>
      </c>
      <c r="N613" s="324">
        <v>41453</v>
      </c>
      <c r="O613" s="356">
        <f t="shared" si="18"/>
        <v>1</v>
      </c>
      <c r="T613" s="146"/>
      <c r="U613" s="146"/>
      <c r="V613" s="146"/>
      <c r="W613" s="146"/>
      <c r="X613" s="146"/>
      <c r="Y613" s="146"/>
      <c r="Z613" s="146"/>
      <c r="AA613" s="146"/>
      <c r="AB613" s="5" t="str">
        <f t="shared" si="19"/>
        <v>Afra Oak003</v>
      </c>
    </row>
    <row r="614" spans="1:28" customFormat="1" ht="13.9" hidden="1" customHeight="1">
      <c r="A614" s="325">
        <v>613</v>
      </c>
      <c r="B614" s="325" t="s">
        <v>6104</v>
      </c>
      <c r="C614" s="327">
        <v>41434</v>
      </c>
      <c r="D614" s="325" t="s">
        <v>533</v>
      </c>
      <c r="E614" s="329" t="s">
        <v>5954</v>
      </c>
      <c r="F614" s="325"/>
      <c r="G614" s="325"/>
      <c r="H614" s="328" t="s">
        <v>30</v>
      </c>
      <c r="I614" s="328" t="s">
        <v>20</v>
      </c>
      <c r="J614" s="327">
        <v>41422</v>
      </c>
      <c r="K614" s="3" t="s">
        <v>28</v>
      </c>
      <c r="L614" s="326">
        <v>1200</v>
      </c>
      <c r="M614" s="325">
        <v>612</v>
      </c>
      <c r="N614" s="324">
        <v>41443</v>
      </c>
      <c r="O614" s="356">
        <f t="shared" si="18"/>
        <v>1</v>
      </c>
      <c r="P614" t="s">
        <v>6103</v>
      </c>
      <c r="T614" s="146"/>
      <c r="U614" s="146"/>
      <c r="V614" s="146"/>
      <c r="W614" s="146"/>
      <c r="X614" s="146"/>
      <c r="Y614" s="146"/>
      <c r="Z614" s="146"/>
      <c r="AA614" s="146"/>
      <c r="AB614" s="5" t="str">
        <f t="shared" si="19"/>
        <v>Aframax Rio014</v>
      </c>
    </row>
    <row r="615" spans="1:28" customFormat="1" ht="13.9" hidden="1" customHeight="1">
      <c r="A615" s="325">
        <v>614</v>
      </c>
      <c r="B615" s="325" t="s">
        <v>6102</v>
      </c>
      <c r="C615" s="327">
        <v>41434</v>
      </c>
      <c r="D615" s="325" t="s">
        <v>537</v>
      </c>
      <c r="E615" s="329" t="s">
        <v>406</v>
      </c>
      <c r="F615" s="325"/>
      <c r="G615" s="325"/>
      <c r="H615" s="328" t="s">
        <v>6101</v>
      </c>
      <c r="I615" s="328" t="s">
        <v>6100</v>
      </c>
      <c r="J615" s="327">
        <v>41435</v>
      </c>
      <c r="K615" s="3" t="s">
        <v>28</v>
      </c>
      <c r="L615" s="326">
        <v>1200</v>
      </c>
      <c r="M615" s="325">
        <v>613</v>
      </c>
      <c r="N615" s="324">
        <v>41442</v>
      </c>
      <c r="O615" s="356">
        <f t="shared" si="18"/>
        <v>1</v>
      </c>
      <c r="T615" s="146"/>
      <c r="U615" s="146"/>
      <c r="V615" s="146"/>
      <c r="W615" s="146"/>
      <c r="X615" s="146"/>
      <c r="Y615" s="146"/>
      <c r="Z615" s="146"/>
      <c r="AA615" s="146"/>
      <c r="AB615" s="5" t="str">
        <f t="shared" si="19"/>
        <v>AFRA WILLOW03</v>
      </c>
    </row>
    <row r="616" spans="1:28" customFormat="1" ht="13.9" hidden="1" customHeight="1">
      <c r="A616" s="325">
        <v>615</v>
      </c>
      <c r="B616" s="325" t="s">
        <v>6099</v>
      </c>
      <c r="C616" s="327">
        <v>41434</v>
      </c>
      <c r="D616" s="325" t="s">
        <v>538</v>
      </c>
      <c r="E616" s="329" t="s">
        <v>6098</v>
      </c>
      <c r="F616" s="325"/>
      <c r="G616" s="325"/>
      <c r="H616" s="328" t="s">
        <v>5899</v>
      </c>
      <c r="I616" s="328" t="s">
        <v>4000</v>
      </c>
      <c r="J616" s="327">
        <v>41434</v>
      </c>
      <c r="K616" s="3" t="s">
        <v>28</v>
      </c>
      <c r="L616" s="326">
        <v>1200</v>
      </c>
      <c r="M616" s="325">
        <v>614</v>
      </c>
      <c r="N616" s="324">
        <v>41453</v>
      </c>
      <c r="O616" s="356">
        <f t="shared" si="18"/>
        <v>1</v>
      </c>
      <c r="T616" s="146"/>
      <c r="U616" s="146"/>
      <c r="V616" s="146"/>
      <c r="W616" s="146"/>
      <c r="X616" s="146"/>
      <c r="Y616" s="146"/>
      <c r="Z616" s="146"/>
      <c r="AA616" s="146"/>
      <c r="AB616" s="5" t="str">
        <f t="shared" si="19"/>
        <v>Bareilly06-13</v>
      </c>
    </row>
    <row r="617" spans="1:28" customFormat="1" ht="13.9" hidden="1" customHeight="1">
      <c r="A617" s="325">
        <v>616</v>
      </c>
      <c r="B617" s="325" t="s">
        <v>6097</v>
      </c>
      <c r="C617" s="327">
        <v>41434</v>
      </c>
      <c r="D617" s="325" t="s">
        <v>6096</v>
      </c>
      <c r="E617" s="325" t="s">
        <v>6095</v>
      </c>
      <c r="F617" s="325"/>
      <c r="G617" s="325"/>
      <c r="H617" s="328" t="s">
        <v>6094</v>
      </c>
      <c r="I617" s="328" t="s">
        <v>6093</v>
      </c>
      <c r="J617" s="327">
        <v>41382</v>
      </c>
      <c r="K617" s="3" t="s">
        <v>290</v>
      </c>
      <c r="L617" s="326">
        <v>1400</v>
      </c>
      <c r="M617" s="325">
        <v>615</v>
      </c>
      <c r="N617" s="324">
        <v>41473</v>
      </c>
      <c r="O617" s="356">
        <f t="shared" si="18"/>
        <v>1</v>
      </c>
      <c r="T617" s="146"/>
      <c r="U617" s="146"/>
      <c r="V617" s="146"/>
      <c r="W617" s="146"/>
      <c r="X617" s="146"/>
      <c r="Y617" s="146"/>
      <c r="Z617" s="146"/>
      <c r="AA617" s="146"/>
      <c r="AB617" s="5" t="str">
        <f t="shared" si="19"/>
        <v>Sapporo Princess0213</v>
      </c>
    </row>
    <row r="618" spans="1:28" customFormat="1" ht="13.9" hidden="1" customHeight="1">
      <c r="A618" s="325">
        <v>617</v>
      </c>
      <c r="B618" s="325" t="s">
        <v>6092</v>
      </c>
      <c r="C618" s="327">
        <v>41434</v>
      </c>
      <c r="D618" s="325" t="s">
        <v>6091</v>
      </c>
      <c r="E618" s="325" t="s">
        <v>6090</v>
      </c>
      <c r="F618" s="325"/>
      <c r="G618" s="325"/>
      <c r="H618" s="328" t="s">
        <v>475</v>
      </c>
      <c r="I618" s="328" t="s">
        <v>757</v>
      </c>
      <c r="J618" s="327">
        <v>41383</v>
      </c>
      <c r="K618" s="3" t="s">
        <v>290</v>
      </c>
      <c r="L618" s="326">
        <v>1400</v>
      </c>
      <c r="M618" s="325">
        <v>616</v>
      </c>
      <c r="N618" s="324">
        <v>41618</v>
      </c>
      <c r="O618" s="356">
        <f t="shared" si="18"/>
        <v>1</v>
      </c>
      <c r="T618" s="146"/>
      <c r="U618" s="146"/>
      <c r="V618" s="146"/>
      <c r="W618" s="146"/>
      <c r="X618" s="146"/>
      <c r="Y618" s="146"/>
      <c r="Z618" s="146"/>
      <c r="AA618" s="146"/>
      <c r="AB618" s="5" t="str">
        <f t="shared" si="19"/>
        <v>ERIKOUSSA13004</v>
      </c>
    </row>
    <row r="619" spans="1:28" customFormat="1" ht="13.9" hidden="1" customHeight="1">
      <c r="A619" s="325">
        <v>618</v>
      </c>
      <c r="B619" s="325" t="s">
        <v>6089</v>
      </c>
      <c r="C619" s="327">
        <v>41434</v>
      </c>
      <c r="D619" s="325" t="s">
        <v>6088</v>
      </c>
      <c r="E619" s="325" t="s">
        <v>6087</v>
      </c>
      <c r="F619" s="325"/>
      <c r="G619" s="325"/>
      <c r="H619" s="328" t="s">
        <v>475</v>
      </c>
      <c r="I619" s="328" t="s">
        <v>261</v>
      </c>
      <c r="J619" s="327">
        <v>41433</v>
      </c>
      <c r="K619" s="3" t="s">
        <v>290</v>
      </c>
      <c r="L619" s="326">
        <v>1400</v>
      </c>
      <c r="M619" s="325">
        <v>617</v>
      </c>
      <c r="N619" s="324">
        <v>41620</v>
      </c>
      <c r="O619" s="356">
        <f t="shared" si="18"/>
        <v>1</v>
      </c>
      <c r="T619" s="146"/>
      <c r="U619" s="146"/>
      <c r="V619" s="146"/>
      <c r="W619" s="146"/>
      <c r="X619" s="146"/>
      <c r="Y619" s="146"/>
      <c r="Z619" s="146"/>
      <c r="AA619" s="146"/>
      <c r="AB619" s="5" t="str">
        <f t="shared" si="19"/>
        <v>ICE BLADE13003</v>
      </c>
    </row>
    <row r="620" spans="1:28" customFormat="1" ht="13.9" hidden="1" customHeight="1">
      <c r="A620" s="325">
        <v>619</v>
      </c>
      <c r="B620" s="325" t="s">
        <v>6086</v>
      </c>
      <c r="C620" s="327">
        <v>41438</v>
      </c>
      <c r="D620" s="325" t="s">
        <v>4651</v>
      </c>
      <c r="E620" s="325" t="s">
        <v>3700</v>
      </c>
      <c r="F620" s="325"/>
      <c r="G620" s="325"/>
      <c r="H620" s="328" t="s">
        <v>6019</v>
      </c>
      <c r="I620" s="328" t="s">
        <v>77</v>
      </c>
      <c r="J620" s="327">
        <v>41417</v>
      </c>
      <c r="K620" s="3" t="s">
        <v>60</v>
      </c>
      <c r="L620" s="326">
        <v>800</v>
      </c>
      <c r="M620" s="325">
        <v>618</v>
      </c>
      <c r="N620" s="324">
        <v>41465</v>
      </c>
      <c r="O620" s="356">
        <f t="shared" si="18"/>
        <v>1</v>
      </c>
      <c r="T620" s="146"/>
      <c r="U620" s="146"/>
      <c r="V620" s="146"/>
      <c r="W620" s="146"/>
      <c r="X620" s="146"/>
      <c r="Y620" s="146"/>
      <c r="Z620" s="146"/>
      <c r="AA620" s="146"/>
      <c r="AB620" s="5" t="str">
        <f t="shared" si="19"/>
        <v>ACS Brave012</v>
      </c>
    </row>
    <row r="621" spans="1:28" customFormat="1" ht="13.9" hidden="1" customHeight="1">
      <c r="A621" s="325">
        <v>620</v>
      </c>
      <c r="B621" s="325" t="s">
        <v>6085</v>
      </c>
      <c r="C621" s="327">
        <v>41438</v>
      </c>
      <c r="D621" s="325" t="s">
        <v>3931</v>
      </c>
      <c r="E621" s="325" t="s">
        <v>57</v>
      </c>
      <c r="F621" s="325"/>
      <c r="G621" s="325"/>
      <c r="H621" s="328" t="s">
        <v>4803</v>
      </c>
      <c r="I621" s="328" t="s">
        <v>59</v>
      </c>
      <c r="J621" s="327">
        <v>41423</v>
      </c>
      <c r="K621" s="3" t="s">
        <v>60</v>
      </c>
      <c r="L621" s="326">
        <v>800</v>
      </c>
      <c r="M621" s="325">
        <v>619</v>
      </c>
      <c r="N621" s="324">
        <v>41465</v>
      </c>
      <c r="O621" s="356">
        <f t="shared" si="18"/>
        <v>1</v>
      </c>
      <c r="T621" s="146"/>
      <c r="U621" s="146"/>
      <c r="V621" s="146"/>
      <c r="W621" s="146"/>
      <c r="X621" s="146"/>
      <c r="Y621" s="146"/>
      <c r="Z621" s="146"/>
      <c r="AA621" s="146"/>
      <c r="AB621" s="5" t="str">
        <f t="shared" si="19"/>
        <v>Trident Star18</v>
      </c>
    </row>
    <row r="622" spans="1:28" customFormat="1" ht="13.9" hidden="1" customHeight="1">
      <c r="A622" s="325">
        <v>621</v>
      </c>
      <c r="B622" s="325" t="s">
        <v>6084</v>
      </c>
      <c r="C622" s="327">
        <v>41438</v>
      </c>
      <c r="D622" s="325" t="s">
        <v>6083</v>
      </c>
      <c r="E622" s="325" t="s">
        <v>6082</v>
      </c>
      <c r="F622" s="325"/>
      <c r="G622" s="325"/>
      <c r="H622" s="328" t="s">
        <v>5579</v>
      </c>
      <c r="I622" s="328" t="s">
        <v>55</v>
      </c>
      <c r="J622" s="327">
        <v>41407</v>
      </c>
      <c r="K622" s="3" t="s">
        <v>60</v>
      </c>
      <c r="L622" s="326">
        <v>800</v>
      </c>
      <c r="M622" s="325">
        <v>620</v>
      </c>
      <c r="N622" s="324">
        <v>41465</v>
      </c>
      <c r="O622" s="356">
        <f t="shared" si="18"/>
        <v>1</v>
      </c>
      <c r="T622" s="146"/>
      <c r="U622" s="146"/>
      <c r="V622" s="146"/>
      <c r="W622" s="146"/>
      <c r="X622" s="146"/>
      <c r="Y622" s="146"/>
      <c r="Z622" s="146"/>
      <c r="AA622" s="146"/>
      <c r="AB622" s="5" t="str">
        <f t="shared" si="19"/>
        <v>European Spirit98-FA4D</v>
      </c>
    </row>
    <row r="623" spans="1:28" customFormat="1" ht="13.9" hidden="1" customHeight="1">
      <c r="A623" s="325">
        <v>622</v>
      </c>
      <c r="B623" s="325" t="s">
        <v>6081</v>
      </c>
      <c r="C623" s="327">
        <v>41438</v>
      </c>
      <c r="D623" s="325" t="s">
        <v>5940</v>
      </c>
      <c r="E623" s="325" t="s">
        <v>4846</v>
      </c>
      <c r="F623" s="325"/>
      <c r="G623" s="325"/>
      <c r="H623" s="328" t="s">
        <v>6080</v>
      </c>
      <c r="I623" s="328" t="s">
        <v>59</v>
      </c>
      <c r="J623" s="327">
        <v>41431</v>
      </c>
      <c r="K623" s="3" t="s">
        <v>60</v>
      </c>
      <c r="L623" s="326">
        <v>800</v>
      </c>
      <c r="M623" s="325">
        <v>621</v>
      </c>
      <c r="N623" s="324">
        <v>41465</v>
      </c>
      <c r="O623" s="356">
        <f t="shared" si="18"/>
        <v>1</v>
      </c>
      <c r="T623" s="146"/>
      <c r="U623" s="146"/>
      <c r="V623" s="146"/>
      <c r="W623" s="146"/>
      <c r="X623" s="146"/>
      <c r="Y623" s="146"/>
      <c r="Z623" s="146"/>
      <c r="AA623" s="146"/>
      <c r="AB623" s="5" t="str">
        <f t="shared" si="19"/>
        <v>Bahamas Spirit169</v>
      </c>
    </row>
    <row r="624" spans="1:28" customFormat="1" ht="13.9" hidden="1" customHeight="1">
      <c r="A624" s="325">
        <v>623</v>
      </c>
      <c r="B624" s="325" t="s">
        <v>6079</v>
      </c>
      <c r="C624" s="327">
        <v>41438</v>
      </c>
      <c r="D624" s="325" t="s">
        <v>80</v>
      </c>
      <c r="E624" s="325" t="s">
        <v>530</v>
      </c>
      <c r="F624" s="325"/>
      <c r="G624" s="325"/>
      <c r="H624" s="328" t="s">
        <v>342</v>
      </c>
      <c r="I624" s="328" t="s">
        <v>67</v>
      </c>
      <c r="J624" s="327">
        <v>41423</v>
      </c>
      <c r="K624" s="3" t="s">
        <v>60</v>
      </c>
      <c r="L624" s="326">
        <v>800</v>
      </c>
      <c r="M624" s="325">
        <v>622</v>
      </c>
      <c r="N624" s="324">
        <v>41465</v>
      </c>
      <c r="O624" s="356">
        <f t="shared" si="18"/>
        <v>1</v>
      </c>
      <c r="T624" s="146"/>
      <c r="U624" s="146"/>
      <c r="V624" s="146"/>
      <c r="W624" s="146"/>
      <c r="X624" s="146"/>
      <c r="Y624" s="146"/>
      <c r="Z624" s="146"/>
      <c r="AA624" s="146"/>
      <c r="AB624" s="5" t="str">
        <f t="shared" si="19"/>
        <v>Helga Spirit040</v>
      </c>
    </row>
    <row r="625" spans="1:28" customFormat="1" ht="13.9" hidden="1" customHeight="1">
      <c r="A625" s="325">
        <v>624</v>
      </c>
      <c r="B625" s="325" t="s">
        <v>6078</v>
      </c>
      <c r="C625" s="327">
        <v>41438</v>
      </c>
      <c r="D625" s="325" t="s">
        <v>404</v>
      </c>
      <c r="E625" s="325" t="s">
        <v>6077</v>
      </c>
      <c r="F625" s="325"/>
      <c r="G625" s="325"/>
      <c r="H625" s="328" t="s">
        <v>342</v>
      </c>
      <c r="I625" s="328" t="s">
        <v>532</v>
      </c>
      <c r="J625" s="327">
        <v>41424</v>
      </c>
      <c r="K625" s="3" t="s">
        <v>60</v>
      </c>
      <c r="L625" s="326">
        <v>800</v>
      </c>
      <c r="M625" s="325">
        <v>623</v>
      </c>
      <c r="N625" s="324">
        <v>41465</v>
      </c>
      <c r="O625" s="356">
        <f t="shared" si="18"/>
        <v>1</v>
      </c>
      <c r="T625" s="146"/>
      <c r="U625" s="146"/>
      <c r="V625" s="146"/>
      <c r="W625" s="146"/>
      <c r="X625" s="146"/>
      <c r="Y625" s="146"/>
      <c r="Z625" s="146"/>
      <c r="AA625" s="146"/>
      <c r="AB625" s="5" t="str">
        <f t="shared" si="19"/>
        <v>Kyeema Spirit111_01</v>
      </c>
    </row>
    <row r="626" spans="1:28" customFormat="1" ht="13.9" hidden="1" customHeight="1">
      <c r="A626" s="325">
        <v>625</v>
      </c>
      <c r="B626" s="325" t="s">
        <v>6076</v>
      </c>
      <c r="C626" s="327">
        <v>41438</v>
      </c>
      <c r="D626" s="325" t="s">
        <v>65</v>
      </c>
      <c r="E626" s="325" t="s">
        <v>6075</v>
      </c>
      <c r="F626" s="325"/>
      <c r="G626" s="325"/>
      <c r="H626" s="328" t="s">
        <v>342</v>
      </c>
      <c r="I626" s="328" t="s">
        <v>67</v>
      </c>
      <c r="J626" s="327">
        <v>41436</v>
      </c>
      <c r="K626" s="3" t="s">
        <v>60</v>
      </c>
      <c r="L626" s="326">
        <v>800</v>
      </c>
      <c r="M626" s="325">
        <v>624</v>
      </c>
      <c r="N626" s="324">
        <v>41465</v>
      </c>
      <c r="O626" s="356">
        <f t="shared" si="18"/>
        <v>1</v>
      </c>
      <c r="T626" s="146"/>
      <c r="U626" s="146"/>
      <c r="V626" s="146"/>
      <c r="W626" s="146"/>
      <c r="X626" s="146"/>
      <c r="Y626" s="146"/>
      <c r="Z626" s="146"/>
      <c r="AA626" s="146"/>
      <c r="AB626" s="5" t="str">
        <f t="shared" si="19"/>
        <v>Everest Spirit088</v>
      </c>
    </row>
    <row r="627" spans="1:28" customFormat="1" ht="13.9" hidden="1" customHeight="1">
      <c r="A627" s="325">
        <v>626</v>
      </c>
      <c r="B627" s="325" t="s">
        <v>6074</v>
      </c>
      <c r="C627" s="327">
        <v>41438</v>
      </c>
      <c r="D627" s="325" t="s">
        <v>6009</v>
      </c>
      <c r="E627" s="325" t="s">
        <v>6073</v>
      </c>
      <c r="F627" s="325"/>
      <c r="G627" s="325"/>
      <c r="H627" s="328" t="s">
        <v>63</v>
      </c>
      <c r="I627" s="328" t="s">
        <v>130</v>
      </c>
      <c r="J627" s="327">
        <v>41421</v>
      </c>
      <c r="K627" s="3" t="s">
        <v>60</v>
      </c>
      <c r="L627" s="326">
        <v>800</v>
      </c>
      <c r="M627" s="325">
        <v>625</v>
      </c>
      <c r="N627" s="324">
        <v>41465</v>
      </c>
      <c r="O627" s="356">
        <f t="shared" si="18"/>
        <v>1</v>
      </c>
      <c r="T627" s="146"/>
      <c r="U627" s="146"/>
      <c r="V627" s="146"/>
      <c r="W627" s="146"/>
      <c r="X627" s="146"/>
      <c r="Y627" s="146"/>
      <c r="Z627" s="146"/>
      <c r="AA627" s="146"/>
      <c r="AB627" s="5" t="str">
        <f t="shared" si="19"/>
        <v>SPT ConquerorTK032</v>
      </c>
    </row>
    <row r="628" spans="1:28" customFormat="1" ht="13.9" hidden="1" customHeight="1">
      <c r="A628" s="325">
        <v>627</v>
      </c>
      <c r="B628" s="325" t="s">
        <v>6072</v>
      </c>
      <c r="C628" s="327">
        <v>41438</v>
      </c>
      <c r="D628" s="325" t="s">
        <v>484</v>
      </c>
      <c r="E628" s="325" t="s">
        <v>6071</v>
      </c>
      <c r="F628" s="325"/>
      <c r="G628" s="325"/>
      <c r="H628" s="328" t="s">
        <v>5836</v>
      </c>
      <c r="I628" s="328" t="s">
        <v>435</v>
      </c>
      <c r="J628" s="327">
        <v>41426</v>
      </c>
      <c r="K628" s="3" t="s">
        <v>60</v>
      </c>
      <c r="L628" s="326">
        <v>800</v>
      </c>
      <c r="M628" s="325">
        <v>626</v>
      </c>
      <c r="N628" s="324">
        <v>41465</v>
      </c>
      <c r="O628" s="356">
        <f t="shared" si="18"/>
        <v>1</v>
      </c>
      <c r="T628" s="146"/>
      <c r="U628" s="146"/>
      <c r="V628" s="146"/>
      <c r="W628" s="146"/>
      <c r="X628" s="146"/>
      <c r="Y628" s="146"/>
      <c r="Z628" s="146"/>
      <c r="AA628" s="146"/>
      <c r="AB628" s="5" t="str">
        <f t="shared" si="19"/>
        <v>Esther Spirit092</v>
      </c>
    </row>
    <row r="629" spans="1:28" customFormat="1" ht="13.9" hidden="1" customHeight="1">
      <c r="A629" s="325">
        <v>628</v>
      </c>
      <c r="B629" s="325" t="s">
        <v>6070</v>
      </c>
      <c r="C629" s="327">
        <v>41438</v>
      </c>
      <c r="D629" s="325" t="s">
        <v>6069</v>
      </c>
      <c r="E629" s="325" t="s">
        <v>5769</v>
      </c>
      <c r="F629" s="325"/>
      <c r="G629" s="325"/>
      <c r="H629" s="328" t="s">
        <v>5836</v>
      </c>
      <c r="I629" s="328" t="s">
        <v>6068</v>
      </c>
      <c r="J629" s="327">
        <v>41426</v>
      </c>
      <c r="K629" s="3" t="s">
        <v>60</v>
      </c>
      <c r="L629" s="326">
        <v>800</v>
      </c>
      <c r="M629" s="325">
        <v>627</v>
      </c>
      <c r="N629" s="324">
        <v>41465</v>
      </c>
      <c r="O629" s="356">
        <f t="shared" si="18"/>
        <v>1</v>
      </c>
      <c r="T629" s="146"/>
      <c r="U629" s="146"/>
      <c r="V629" s="146"/>
      <c r="W629" s="146"/>
      <c r="X629" s="146"/>
      <c r="Y629" s="146"/>
      <c r="Z629" s="146"/>
      <c r="AA629" s="146"/>
      <c r="AB629" s="5" t="str">
        <f t="shared" si="19"/>
        <v>TH SYMPHONY016</v>
      </c>
    </row>
    <row r="630" spans="1:28" customFormat="1" ht="13.9" hidden="1" customHeight="1">
      <c r="A630" s="325">
        <v>629</v>
      </c>
      <c r="B630" s="325" t="s">
        <v>6067</v>
      </c>
      <c r="C630" s="327">
        <v>41438</v>
      </c>
      <c r="D630" s="325" t="s">
        <v>3355</v>
      </c>
      <c r="E630" s="325" t="s">
        <v>6066</v>
      </c>
      <c r="F630" s="325"/>
      <c r="G630" s="325"/>
      <c r="H630" s="328" t="s">
        <v>342</v>
      </c>
      <c r="I630" s="328" t="s">
        <v>3875</v>
      </c>
      <c r="J630" s="327">
        <v>41433</v>
      </c>
      <c r="K630" s="3" t="s">
        <v>60</v>
      </c>
      <c r="L630" s="326">
        <v>800</v>
      </c>
      <c r="M630" s="325">
        <v>628</v>
      </c>
      <c r="N630" s="324">
        <v>41465</v>
      </c>
      <c r="O630" s="356">
        <f t="shared" si="18"/>
        <v>1</v>
      </c>
      <c r="T630" s="146"/>
      <c r="U630" s="146"/>
      <c r="V630" s="146"/>
      <c r="W630" s="146"/>
      <c r="X630" s="146"/>
      <c r="Y630" s="146"/>
      <c r="Z630" s="146"/>
      <c r="AA630" s="146"/>
      <c r="AB630" s="5" t="str">
        <f t="shared" si="19"/>
        <v>Kilimanjaro Spirit075_63</v>
      </c>
    </row>
    <row r="631" spans="1:28" customFormat="1" ht="13.9" hidden="1" customHeight="1">
      <c r="A631" s="325">
        <v>630</v>
      </c>
      <c r="B631" s="325" t="s">
        <v>6065</v>
      </c>
      <c r="C631" s="327">
        <v>41438</v>
      </c>
      <c r="D631" s="325" t="s">
        <v>6064</v>
      </c>
      <c r="E631" s="325" t="s">
        <v>174</v>
      </c>
      <c r="F631" s="325"/>
      <c r="G631" s="325"/>
      <c r="H631" s="328" t="s">
        <v>400</v>
      </c>
      <c r="I631" s="328" t="s">
        <v>5590</v>
      </c>
      <c r="J631" s="327">
        <v>41438</v>
      </c>
      <c r="K631" s="3" t="s">
        <v>60</v>
      </c>
      <c r="L631" s="326">
        <v>800</v>
      </c>
      <c r="M631" s="325">
        <v>629</v>
      </c>
      <c r="N631" s="324">
        <v>41465</v>
      </c>
      <c r="O631" s="356">
        <f t="shared" si="18"/>
        <v>1</v>
      </c>
      <c r="T631" s="146"/>
      <c r="U631" s="146"/>
      <c r="V631" s="146"/>
      <c r="W631" s="146"/>
      <c r="X631" s="146"/>
      <c r="Y631" s="146"/>
      <c r="Z631" s="146"/>
      <c r="AA631" s="146"/>
      <c r="AB631" s="5" t="str">
        <f t="shared" si="19"/>
        <v>MARE NOSTRUM21</v>
      </c>
    </row>
    <row r="632" spans="1:28" customFormat="1" ht="13.9" hidden="1" customHeight="1">
      <c r="A632" s="325">
        <v>631</v>
      </c>
      <c r="B632" s="325" t="s">
        <v>6063</v>
      </c>
      <c r="C632" s="327">
        <v>41466</v>
      </c>
      <c r="D632" s="325" t="s">
        <v>425</v>
      </c>
      <c r="E632" s="325" t="s">
        <v>6062</v>
      </c>
      <c r="F632" s="325"/>
      <c r="G632" s="325"/>
      <c r="H632" s="328" t="s">
        <v>477</v>
      </c>
      <c r="I632" s="328" t="s">
        <v>6061</v>
      </c>
      <c r="J632" s="327">
        <v>41392</v>
      </c>
      <c r="K632" s="3" t="s">
        <v>16</v>
      </c>
      <c r="L632" s="326">
        <v>800</v>
      </c>
      <c r="M632" s="325">
        <v>630</v>
      </c>
      <c r="N632" s="324">
        <v>41471</v>
      </c>
      <c r="O632" s="356">
        <f t="shared" si="18"/>
        <v>1</v>
      </c>
      <c r="T632" s="146"/>
      <c r="U632" s="146"/>
      <c r="V632" s="146"/>
      <c r="W632" s="146"/>
      <c r="X632" s="146"/>
      <c r="Y632" s="146"/>
      <c r="Z632" s="146"/>
      <c r="AA632" s="146"/>
      <c r="AB632" s="5" t="str">
        <f t="shared" si="19"/>
        <v>Cape BastiaBAS201302</v>
      </c>
    </row>
    <row r="633" spans="1:28" customFormat="1" ht="13.9" hidden="1" customHeight="1">
      <c r="A633" s="325">
        <v>632</v>
      </c>
      <c r="B633" s="325" t="s">
        <v>6060</v>
      </c>
      <c r="C633" s="327">
        <v>41466</v>
      </c>
      <c r="D633" s="325" t="s">
        <v>473</v>
      </c>
      <c r="E633" s="325" t="s">
        <v>6059</v>
      </c>
      <c r="F633" s="325"/>
      <c r="G633" s="325"/>
      <c r="H633" s="328" t="s">
        <v>3679</v>
      </c>
      <c r="I633" s="328" t="s">
        <v>62</v>
      </c>
      <c r="J633" s="327">
        <v>41417</v>
      </c>
      <c r="K633" s="3" t="s">
        <v>16</v>
      </c>
      <c r="L633" s="326">
        <v>800</v>
      </c>
      <c r="M633" s="325">
        <v>631</v>
      </c>
      <c r="N633" s="324">
        <v>41471</v>
      </c>
      <c r="O633" s="356">
        <f t="shared" si="18"/>
        <v>1</v>
      </c>
      <c r="T633" s="146"/>
      <c r="U633" s="146"/>
      <c r="V633" s="146"/>
      <c r="W633" s="146"/>
      <c r="X633" s="146"/>
      <c r="Y633" s="146"/>
      <c r="Z633" s="146"/>
      <c r="AA633" s="146"/>
      <c r="AB633" s="5" t="str">
        <f t="shared" si="19"/>
        <v>Cape BonnyBON201302</v>
      </c>
    </row>
    <row r="634" spans="1:28" customFormat="1" ht="13.9" hidden="1" customHeight="1">
      <c r="A634" s="325">
        <v>633</v>
      </c>
      <c r="B634" s="325" t="s">
        <v>6058</v>
      </c>
      <c r="C634" s="327">
        <v>41466</v>
      </c>
      <c r="D634" s="325" t="s">
        <v>322</v>
      </c>
      <c r="E634" s="325" t="s">
        <v>6057</v>
      </c>
      <c r="F634" s="325"/>
      <c r="G634" s="325"/>
      <c r="H634" s="328" t="s">
        <v>3679</v>
      </c>
      <c r="I634" s="328" t="s">
        <v>3875</v>
      </c>
      <c r="J634" s="327">
        <v>41467</v>
      </c>
      <c r="K634" s="3" t="s">
        <v>16</v>
      </c>
      <c r="L634" s="326">
        <v>800</v>
      </c>
      <c r="M634" s="325">
        <v>632</v>
      </c>
      <c r="N634" s="324">
        <v>41471</v>
      </c>
      <c r="O634" s="356">
        <f t="shared" si="18"/>
        <v>1</v>
      </c>
      <c r="T634" s="146"/>
      <c r="U634" s="146"/>
      <c r="V634" s="146"/>
      <c r="W634" s="146"/>
      <c r="X634" s="146"/>
      <c r="Y634" s="146"/>
      <c r="Z634" s="146"/>
      <c r="AA634" s="146"/>
      <c r="AB634" s="5" t="str">
        <f t="shared" si="19"/>
        <v>Dilong SpiritDIL201305</v>
      </c>
    </row>
    <row r="635" spans="1:28" customFormat="1" ht="13.9" hidden="1" customHeight="1">
      <c r="A635" s="325">
        <v>634</v>
      </c>
      <c r="B635" s="325" t="s">
        <v>6056</v>
      </c>
      <c r="C635" s="327">
        <v>41466</v>
      </c>
      <c r="D635" s="325" t="s">
        <v>5813</v>
      </c>
      <c r="E635" s="325" t="s">
        <v>5964</v>
      </c>
      <c r="F635" s="325"/>
      <c r="G635" s="325"/>
      <c r="H635" s="328" t="s">
        <v>6051</v>
      </c>
      <c r="I635" s="328" t="s">
        <v>524</v>
      </c>
      <c r="J635" s="327">
        <v>41392</v>
      </c>
      <c r="K635" s="3" t="s">
        <v>525</v>
      </c>
      <c r="L635" s="326">
        <v>1600</v>
      </c>
      <c r="M635" s="325">
        <v>633</v>
      </c>
      <c r="N635" s="324">
        <v>41499</v>
      </c>
      <c r="O635" s="356">
        <f t="shared" si="18"/>
        <v>1</v>
      </c>
      <c r="T635" s="146"/>
      <c r="U635" s="146"/>
      <c r="V635" s="146"/>
      <c r="W635" s="146"/>
      <c r="X635" s="146"/>
      <c r="Y635" s="146"/>
      <c r="Z635" s="146"/>
      <c r="AA635" s="146"/>
      <c r="AB635" s="5" t="str">
        <f t="shared" si="19"/>
        <v>Stavanger Bell028</v>
      </c>
    </row>
    <row r="636" spans="1:28" customFormat="1" ht="13.9" hidden="1" customHeight="1">
      <c r="A636" s="325">
        <v>635</v>
      </c>
      <c r="B636" s="325" t="s">
        <v>6055</v>
      </c>
      <c r="C636" s="327">
        <v>41466</v>
      </c>
      <c r="D636" s="325" t="s">
        <v>5726</v>
      </c>
      <c r="E636" s="325" t="s">
        <v>6054</v>
      </c>
      <c r="F636" s="325"/>
      <c r="G636" s="325"/>
      <c r="H636" s="328" t="s">
        <v>6051</v>
      </c>
      <c r="I636" s="328" t="s">
        <v>86</v>
      </c>
      <c r="J636" s="327">
        <v>41395</v>
      </c>
      <c r="K636" s="3" t="s">
        <v>525</v>
      </c>
      <c r="L636" s="326">
        <v>1600</v>
      </c>
      <c r="M636" s="325">
        <v>634</v>
      </c>
      <c r="N636" s="324">
        <v>41505</v>
      </c>
      <c r="O636" s="356">
        <f t="shared" si="18"/>
        <v>1</v>
      </c>
      <c r="T636" s="146"/>
      <c r="U636" s="146"/>
      <c r="V636" s="146"/>
      <c r="W636" s="146"/>
      <c r="X636" s="146"/>
      <c r="Y636" s="146"/>
      <c r="Z636" s="146"/>
      <c r="AA636" s="146"/>
      <c r="AB636" s="5" t="str">
        <f t="shared" si="19"/>
        <v>Stavanger Bay03-13</v>
      </c>
    </row>
    <row r="637" spans="1:28" customFormat="1" ht="13.9" hidden="1" customHeight="1">
      <c r="A637" s="325">
        <v>636</v>
      </c>
      <c r="B637" s="325" t="s">
        <v>6053</v>
      </c>
      <c r="C637" s="327">
        <v>41466</v>
      </c>
      <c r="D637" s="325" t="s">
        <v>531</v>
      </c>
      <c r="E637" s="325" t="s">
        <v>6052</v>
      </c>
      <c r="F637" s="325"/>
      <c r="G637" s="325"/>
      <c r="H637" s="328" t="s">
        <v>6051</v>
      </c>
      <c r="I637" s="328" t="s">
        <v>77</v>
      </c>
      <c r="J637" s="327">
        <v>41441</v>
      </c>
      <c r="K637" s="3" t="s">
        <v>525</v>
      </c>
      <c r="L637" s="326">
        <v>1600</v>
      </c>
      <c r="M637" s="325">
        <v>635</v>
      </c>
      <c r="N637" s="324">
        <v>41520</v>
      </c>
      <c r="O637" s="356">
        <f t="shared" si="18"/>
        <v>1</v>
      </c>
      <c r="T637" s="146"/>
      <c r="U637" s="146"/>
      <c r="V637" s="146"/>
      <c r="W637" s="146"/>
      <c r="X637" s="146"/>
      <c r="Y637" s="146"/>
      <c r="Z637" s="146"/>
      <c r="AA637" s="146"/>
      <c r="AB637" s="5" t="str">
        <f t="shared" si="19"/>
        <v>Stavanger Blossom13-04</v>
      </c>
    </row>
    <row r="638" spans="1:28" customFormat="1" ht="13.9" hidden="1" customHeight="1">
      <c r="A638" s="325">
        <v>637</v>
      </c>
      <c r="B638" s="325" t="s">
        <v>6050</v>
      </c>
      <c r="C638" s="327">
        <v>41466</v>
      </c>
      <c r="D638" s="325" t="s">
        <v>6049</v>
      </c>
      <c r="E638" s="325" t="s">
        <v>6048</v>
      </c>
      <c r="F638" s="325"/>
      <c r="G638" s="325"/>
      <c r="H638" s="328" t="s">
        <v>22</v>
      </c>
      <c r="I638" s="328" t="s">
        <v>526</v>
      </c>
      <c r="J638" s="327">
        <v>41436</v>
      </c>
      <c r="K638" s="3" t="s">
        <v>23</v>
      </c>
      <c r="L638" s="326">
        <v>1200</v>
      </c>
      <c r="M638" s="325">
        <v>636</v>
      </c>
      <c r="N638" s="324">
        <v>41788</v>
      </c>
      <c r="O638" s="356">
        <f t="shared" si="18"/>
        <v>1</v>
      </c>
      <c r="T638" s="146"/>
      <c r="U638" s="146"/>
      <c r="V638" s="146"/>
      <c r="W638" s="146"/>
      <c r="X638" s="146"/>
      <c r="Y638" s="146"/>
      <c r="Z638" s="146"/>
      <c r="AA638" s="146"/>
      <c r="AB638" s="5" t="str">
        <f t="shared" si="19"/>
        <v>Genmar Agamemnon2013 04</v>
      </c>
    </row>
    <row r="639" spans="1:28" customFormat="1" ht="13.9" hidden="1" customHeight="1">
      <c r="A639" s="325">
        <v>638</v>
      </c>
      <c r="B639" s="325" t="s">
        <v>6047</v>
      </c>
      <c r="C639" s="327">
        <v>41466</v>
      </c>
      <c r="D639" s="325" t="s">
        <v>4581</v>
      </c>
      <c r="E639" s="325" t="s">
        <v>6046</v>
      </c>
      <c r="F639" s="325"/>
      <c r="G639" s="325"/>
      <c r="H639" s="328" t="s">
        <v>6042</v>
      </c>
      <c r="I639" s="328" t="s">
        <v>6045</v>
      </c>
      <c r="J639" s="327">
        <v>41397</v>
      </c>
      <c r="K639" s="3" t="s">
        <v>23</v>
      </c>
      <c r="L639" s="326">
        <v>1200</v>
      </c>
      <c r="M639" s="325">
        <v>637</v>
      </c>
      <c r="N639" s="324">
        <v>41500</v>
      </c>
      <c r="O639" s="356">
        <f t="shared" si="18"/>
        <v>1</v>
      </c>
      <c r="T639" s="146"/>
      <c r="U639" s="146"/>
      <c r="V639" s="146"/>
      <c r="W639" s="146"/>
      <c r="X639" s="146"/>
      <c r="Y639" s="146"/>
      <c r="Z639" s="146"/>
      <c r="AA639" s="146"/>
      <c r="AB639" s="5" t="str">
        <f t="shared" si="19"/>
        <v>Genmar Companion2013-02</v>
      </c>
    </row>
    <row r="640" spans="1:28" customFormat="1" ht="13.9" hidden="1" customHeight="1">
      <c r="A640" s="325">
        <v>639</v>
      </c>
      <c r="B640" s="325" t="s">
        <v>6044</v>
      </c>
      <c r="C640" s="327">
        <v>41466</v>
      </c>
      <c r="D640" s="325" t="s">
        <v>4581</v>
      </c>
      <c r="E640" s="325" t="s">
        <v>6043</v>
      </c>
      <c r="F640" s="325"/>
      <c r="G640" s="325"/>
      <c r="H640" s="328" t="s">
        <v>6042</v>
      </c>
      <c r="I640" s="328" t="s">
        <v>441</v>
      </c>
      <c r="J640" s="327">
        <v>41448</v>
      </c>
      <c r="K640" s="3" t="s">
        <v>23</v>
      </c>
      <c r="L640" s="326">
        <v>1200</v>
      </c>
      <c r="M640" s="325">
        <v>638</v>
      </c>
      <c r="N640" s="324">
        <v>41500</v>
      </c>
      <c r="O640" s="356">
        <f t="shared" si="18"/>
        <v>1</v>
      </c>
      <c r="T640" s="146"/>
      <c r="U640" s="146"/>
      <c r="V640" s="146"/>
      <c r="W640" s="146"/>
      <c r="X640" s="146"/>
      <c r="Y640" s="146"/>
      <c r="Z640" s="146"/>
      <c r="AA640" s="146"/>
      <c r="AB640" s="5" t="str">
        <f t="shared" si="19"/>
        <v>Genmar Companion2013_03</v>
      </c>
    </row>
    <row r="641" spans="1:28" customFormat="1" ht="13.9" hidden="1" customHeight="1">
      <c r="A641" s="325">
        <v>640</v>
      </c>
      <c r="B641" s="325" t="s">
        <v>6041</v>
      </c>
      <c r="C641" s="327">
        <v>41466</v>
      </c>
      <c r="D641" s="325" t="s">
        <v>6040</v>
      </c>
      <c r="E641" s="325" t="s">
        <v>135</v>
      </c>
      <c r="F641" s="325"/>
      <c r="G641" s="325"/>
      <c r="H641" s="328" t="s">
        <v>4344</v>
      </c>
      <c r="I641" s="328" t="s">
        <v>4693</v>
      </c>
      <c r="J641" s="327">
        <v>41447</v>
      </c>
      <c r="K641" s="3" t="s">
        <v>43</v>
      </c>
      <c r="L641" s="326">
        <v>1400</v>
      </c>
      <c r="M641" s="325">
        <v>639</v>
      </c>
      <c r="N641" s="324">
        <v>41480</v>
      </c>
      <c r="O641" s="356">
        <f t="shared" si="18"/>
        <v>1</v>
      </c>
      <c r="T641" s="146"/>
      <c r="U641" s="146"/>
      <c r="V641" s="146"/>
      <c r="W641" s="146"/>
      <c r="X641" s="146"/>
      <c r="Y641" s="146"/>
      <c r="Z641" s="146"/>
      <c r="AA641" s="146"/>
      <c r="AB641" s="5" t="str">
        <f t="shared" si="19"/>
        <v>King Daniel042</v>
      </c>
    </row>
    <row r="642" spans="1:28" customFormat="1" ht="13.9" hidden="1" customHeight="1">
      <c r="A642" s="325">
        <v>641</v>
      </c>
      <c r="B642" s="325" t="s">
        <v>6039</v>
      </c>
      <c r="C642" s="327">
        <v>41466</v>
      </c>
      <c r="D642" s="325" t="s">
        <v>6038</v>
      </c>
      <c r="E642" s="325" t="s">
        <v>192</v>
      </c>
      <c r="F642" s="325"/>
      <c r="G642" s="325"/>
      <c r="H642" s="328" t="s">
        <v>541</v>
      </c>
      <c r="I642" s="328" t="s">
        <v>380</v>
      </c>
      <c r="J642" s="327">
        <v>41445</v>
      </c>
      <c r="K642" s="3" t="s">
        <v>43</v>
      </c>
      <c r="L642" s="326">
        <v>1400</v>
      </c>
      <c r="M642" s="325">
        <v>640</v>
      </c>
      <c r="N642" s="324">
        <v>41479</v>
      </c>
      <c r="O642" s="356">
        <f t="shared" ref="O642:O705" si="20">IF(TRIM(N642)="",0,1)</f>
        <v>1</v>
      </c>
      <c r="T642" s="146"/>
      <c r="U642" s="146"/>
      <c r="V642" s="146"/>
      <c r="W642" s="146"/>
      <c r="X642" s="146"/>
      <c r="Y642" s="146"/>
      <c r="Z642" s="146"/>
      <c r="AA642" s="146"/>
      <c r="AB642" s="5" t="str">
        <f t="shared" ref="AB642:AB705" si="21">IF(TRIM(A642)="","",CONCATENATE(TRIM(D642),TRIM(E642)))</f>
        <v>REEF27</v>
      </c>
    </row>
    <row r="643" spans="1:28" customFormat="1" ht="13.9" hidden="1" customHeight="1">
      <c r="A643" s="325">
        <v>642</v>
      </c>
      <c r="B643" s="325" t="s">
        <v>6037</v>
      </c>
      <c r="C643" s="327">
        <v>41466</v>
      </c>
      <c r="D643" s="325" t="s">
        <v>6036</v>
      </c>
      <c r="E643" s="325" t="s">
        <v>6035</v>
      </c>
      <c r="F643" s="325"/>
      <c r="G643" s="325"/>
      <c r="H643" s="328" t="s">
        <v>5182</v>
      </c>
      <c r="I643" s="328" t="s">
        <v>94</v>
      </c>
      <c r="J643" s="327">
        <v>41430</v>
      </c>
      <c r="K643" s="3" t="s">
        <v>97</v>
      </c>
      <c r="L643" s="326">
        <v>900</v>
      </c>
      <c r="M643" s="325">
        <v>641</v>
      </c>
      <c r="N643" s="324">
        <v>41520</v>
      </c>
      <c r="O643" s="356">
        <f t="shared" si="20"/>
        <v>1</v>
      </c>
      <c r="T643" s="146"/>
      <c r="U643" s="146"/>
      <c r="V643" s="146"/>
      <c r="W643" s="146"/>
      <c r="X643" s="146"/>
      <c r="Y643" s="146"/>
      <c r="Z643" s="146"/>
      <c r="AA643" s="146"/>
      <c r="AB643" s="5" t="str">
        <f t="shared" si="21"/>
        <v>Maersk Producer096</v>
      </c>
    </row>
    <row r="644" spans="1:28" customFormat="1" ht="13.9" hidden="1" customHeight="1">
      <c r="A644" s="325">
        <v>643</v>
      </c>
      <c r="B644" s="325" t="s">
        <v>6034</v>
      </c>
      <c r="C644" s="327">
        <v>41466</v>
      </c>
      <c r="D644" s="325" t="s">
        <v>6029</v>
      </c>
      <c r="E644" s="325" t="s">
        <v>536</v>
      </c>
      <c r="F644" s="325"/>
      <c r="G644" s="325"/>
      <c r="H644" s="328" t="s">
        <v>4848</v>
      </c>
      <c r="I644" s="328" t="s">
        <v>6033</v>
      </c>
      <c r="J644" s="327">
        <v>41431</v>
      </c>
      <c r="K644" s="3" t="s">
        <v>97</v>
      </c>
      <c r="L644" s="326">
        <v>900</v>
      </c>
      <c r="M644" s="325">
        <v>642</v>
      </c>
      <c r="N644" s="324">
        <v>41520</v>
      </c>
      <c r="O644" s="356">
        <f t="shared" si="20"/>
        <v>1</v>
      </c>
      <c r="T644" s="146"/>
      <c r="U644" s="146"/>
      <c r="V644" s="146"/>
      <c r="W644" s="146"/>
      <c r="X644" s="146"/>
      <c r="Y644" s="146"/>
      <c r="Z644" s="146"/>
      <c r="AA644" s="146"/>
      <c r="AB644" s="5" t="str">
        <f t="shared" si="21"/>
        <v>Torm Garonne019</v>
      </c>
    </row>
    <row r="645" spans="1:28" customFormat="1" ht="13.9" hidden="1" customHeight="1">
      <c r="A645" s="325">
        <v>644</v>
      </c>
      <c r="B645" s="325" t="s">
        <v>6032</v>
      </c>
      <c r="C645" s="327">
        <v>41466</v>
      </c>
      <c r="D645" s="325" t="s">
        <v>543</v>
      </c>
      <c r="E645" s="325" t="s">
        <v>6031</v>
      </c>
      <c r="F645" s="325"/>
      <c r="G645" s="325"/>
      <c r="H645" s="328" t="s">
        <v>5182</v>
      </c>
      <c r="I645" s="328" t="s">
        <v>20</v>
      </c>
      <c r="J645" s="327">
        <v>41463</v>
      </c>
      <c r="K645" s="3" t="s">
        <v>97</v>
      </c>
      <c r="L645" s="326">
        <v>900</v>
      </c>
      <c r="M645" s="325">
        <v>643</v>
      </c>
      <c r="N645" s="324">
        <v>41520</v>
      </c>
      <c r="O645" s="356">
        <f t="shared" si="20"/>
        <v>1</v>
      </c>
      <c r="T645" s="146"/>
      <c r="U645" s="146"/>
      <c r="V645" s="146"/>
      <c r="W645" s="146"/>
      <c r="X645" s="146"/>
      <c r="Y645" s="146"/>
      <c r="Z645" s="146"/>
      <c r="AA645" s="146"/>
      <c r="AB645" s="5" t="str">
        <f t="shared" si="21"/>
        <v>Torm Valborg120L</v>
      </c>
    </row>
    <row r="646" spans="1:28" customFormat="1" ht="13.9" hidden="1" customHeight="1">
      <c r="A646" s="325">
        <v>645</v>
      </c>
      <c r="B646" s="325" t="s">
        <v>6030</v>
      </c>
      <c r="C646" s="327">
        <v>41466</v>
      </c>
      <c r="D646" s="325" t="s">
        <v>6029</v>
      </c>
      <c r="E646" s="325" t="s">
        <v>139</v>
      </c>
      <c r="F646" s="325"/>
      <c r="G646" s="325"/>
      <c r="H646" s="328" t="s">
        <v>5783</v>
      </c>
      <c r="I646" s="328" t="s">
        <v>6028</v>
      </c>
      <c r="J646" s="327">
        <v>41464</v>
      </c>
      <c r="K646" s="3" t="s">
        <v>97</v>
      </c>
      <c r="L646" s="326">
        <v>900</v>
      </c>
      <c r="M646" s="325">
        <v>644</v>
      </c>
      <c r="N646" s="324">
        <v>41520</v>
      </c>
      <c r="O646" s="356">
        <f t="shared" si="20"/>
        <v>1</v>
      </c>
      <c r="T646" s="146"/>
      <c r="U646" s="146"/>
      <c r="V646" s="146"/>
      <c r="W646" s="146"/>
      <c r="X646" s="146"/>
      <c r="Y646" s="146"/>
      <c r="Z646" s="146"/>
      <c r="AA646" s="146"/>
      <c r="AB646" s="5" t="str">
        <f t="shared" si="21"/>
        <v>Torm Garonne021</v>
      </c>
    </row>
    <row r="647" spans="1:28" customFormat="1" ht="13.9" hidden="1" customHeight="1">
      <c r="A647" s="325">
        <v>646</v>
      </c>
      <c r="B647" s="325" t="s">
        <v>6027</v>
      </c>
      <c r="C647" s="327">
        <v>41466</v>
      </c>
      <c r="D647" s="325" t="s">
        <v>6026</v>
      </c>
      <c r="E647" s="325" t="s">
        <v>199</v>
      </c>
      <c r="F647" s="325"/>
      <c r="G647" s="325"/>
      <c r="H647" s="328" t="s">
        <v>6025</v>
      </c>
      <c r="I647" s="328" t="s">
        <v>25</v>
      </c>
      <c r="J647" s="327">
        <v>41466</v>
      </c>
      <c r="K647" s="3" t="s">
        <v>97</v>
      </c>
      <c r="L647" s="326">
        <v>900</v>
      </c>
      <c r="M647" s="325">
        <v>645</v>
      </c>
      <c r="N647" s="324">
        <v>41520</v>
      </c>
      <c r="O647" s="356">
        <f t="shared" si="20"/>
        <v>1</v>
      </c>
      <c r="T647" s="146"/>
      <c r="U647" s="146"/>
      <c r="V647" s="146"/>
      <c r="W647" s="146"/>
      <c r="X647" s="146"/>
      <c r="Y647" s="146"/>
      <c r="Z647" s="146"/>
      <c r="AA647" s="146"/>
      <c r="AB647" s="5" t="str">
        <f t="shared" si="21"/>
        <v>RICH DUKE II30</v>
      </c>
    </row>
    <row r="648" spans="1:28" customFormat="1" ht="13.9" hidden="1" customHeight="1">
      <c r="A648" s="325">
        <v>647</v>
      </c>
      <c r="B648" s="325" t="s">
        <v>6024</v>
      </c>
      <c r="C648" s="327">
        <v>41467</v>
      </c>
      <c r="D648" s="325" t="s">
        <v>4967</v>
      </c>
      <c r="E648" s="325" t="s">
        <v>6023</v>
      </c>
      <c r="F648" s="325"/>
      <c r="G648" s="325"/>
      <c r="H648" s="328" t="s">
        <v>5836</v>
      </c>
      <c r="I648" s="328" t="s">
        <v>59</v>
      </c>
      <c r="J648" s="327">
        <v>41448</v>
      </c>
      <c r="K648" s="3" t="s">
        <v>60</v>
      </c>
      <c r="L648" s="326">
        <v>800</v>
      </c>
      <c r="M648" s="325">
        <v>646</v>
      </c>
      <c r="N648" s="324">
        <v>41493</v>
      </c>
      <c r="O648" s="356">
        <f t="shared" si="20"/>
        <v>1</v>
      </c>
      <c r="T648" s="146"/>
      <c r="U648" s="146"/>
      <c r="V648" s="146"/>
      <c r="W648" s="146"/>
      <c r="X648" s="146"/>
      <c r="Y648" s="146"/>
      <c r="Z648" s="146"/>
      <c r="AA648" s="146"/>
      <c r="AB648" s="5" t="str">
        <f t="shared" si="21"/>
        <v>Rich Queen II011TK</v>
      </c>
    </row>
    <row r="649" spans="1:28" customFormat="1" ht="13.9" hidden="1" customHeight="1">
      <c r="A649" s="325">
        <v>648</v>
      </c>
      <c r="B649" s="325" t="s">
        <v>6022</v>
      </c>
      <c r="C649" s="327">
        <v>41467</v>
      </c>
      <c r="D649" s="325" t="s">
        <v>5662</v>
      </c>
      <c r="E649" s="325" t="s">
        <v>213</v>
      </c>
      <c r="F649" s="325"/>
      <c r="G649" s="325"/>
      <c r="H649" s="328" t="s">
        <v>63</v>
      </c>
      <c r="I649" s="328" t="s">
        <v>267</v>
      </c>
      <c r="J649" s="327">
        <v>41455</v>
      </c>
      <c r="K649" s="3" t="s">
        <v>60</v>
      </c>
      <c r="L649" s="326">
        <v>800</v>
      </c>
      <c r="M649" s="325">
        <v>647</v>
      </c>
      <c r="N649" s="324">
        <v>41493</v>
      </c>
      <c r="O649" s="356">
        <f t="shared" si="20"/>
        <v>1</v>
      </c>
      <c r="T649" s="146"/>
      <c r="U649" s="146"/>
      <c r="V649" s="146"/>
      <c r="W649" s="146"/>
      <c r="X649" s="146"/>
      <c r="Y649" s="146"/>
      <c r="Z649" s="146"/>
      <c r="AA649" s="146"/>
      <c r="AB649" s="5" t="str">
        <f t="shared" si="21"/>
        <v>SPT NAVIGATOR69</v>
      </c>
    </row>
    <row r="650" spans="1:28" customFormat="1" ht="13.9" hidden="1" customHeight="1">
      <c r="A650" s="325">
        <v>649</v>
      </c>
      <c r="B650" s="325" t="s">
        <v>6021</v>
      </c>
      <c r="C650" s="327">
        <v>41467</v>
      </c>
      <c r="D650" s="325" t="s">
        <v>5813</v>
      </c>
      <c r="E650" s="325" t="s">
        <v>6020</v>
      </c>
      <c r="F650" s="325"/>
      <c r="G650" s="325"/>
      <c r="H650" s="328" t="s">
        <v>6019</v>
      </c>
      <c r="I650" s="328" t="s">
        <v>59</v>
      </c>
      <c r="J650" s="327">
        <v>41453</v>
      </c>
      <c r="K650" s="3" t="s">
        <v>60</v>
      </c>
      <c r="L650" s="326">
        <v>800</v>
      </c>
      <c r="M650" s="325">
        <v>648</v>
      </c>
      <c r="N650" s="324">
        <v>41493</v>
      </c>
      <c r="O650" s="356">
        <f t="shared" si="20"/>
        <v>1</v>
      </c>
      <c r="T650" s="146"/>
      <c r="U650" s="146"/>
      <c r="V650" s="146"/>
      <c r="W650" s="146"/>
      <c r="X650" s="146"/>
      <c r="Y650" s="146"/>
      <c r="Z650" s="146"/>
      <c r="AA650" s="146"/>
      <c r="AB650" s="5" t="str">
        <f t="shared" si="21"/>
        <v>Stavanger BellTK V10</v>
      </c>
    </row>
    <row r="651" spans="1:28" customFormat="1" ht="13.9" hidden="1" customHeight="1">
      <c r="A651" s="325">
        <v>650</v>
      </c>
      <c r="B651" s="325" t="s">
        <v>6018</v>
      </c>
      <c r="C651" s="327">
        <v>41467</v>
      </c>
      <c r="D651" s="325" t="s">
        <v>5932</v>
      </c>
      <c r="E651" s="325" t="s">
        <v>265</v>
      </c>
      <c r="F651" s="325"/>
      <c r="G651" s="325"/>
      <c r="H651" s="328" t="s">
        <v>342</v>
      </c>
      <c r="I651" s="328" t="s">
        <v>67</v>
      </c>
      <c r="J651" s="327">
        <v>41453</v>
      </c>
      <c r="K651" s="3" t="s">
        <v>60</v>
      </c>
      <c r="L651" s="326">
        <v>800</v>
      </c>
      <c r="M651" s="325">
        <v>649</v>
      </c>
      <c r="N651" s="324">
        <v>41493</v>
      </c>
      <c r="O651" s="356">
        <f t="shared" si="20"/>
        <v>1</v>
      </c>
      <c r="T651" s="146"/>
      <c r="U651" s="146"/>
      <c r="V651" s="146"/>
      <c r="W651" s="146"/>
      <c r="X651" s="146"/>
      <c r="Y651" s="146"/>
      <c r="Z651" s="146"/>
      <c r="AA651" s="146"/>
      <c r="AB651" s="5" t="str">
        <f t="shared" si="21"/>
        <v>AXEL SPIRIT101</v>
      </c>
    </row>
    <row r="652" spans="1:28" customFormat="1" ht="13.9" hidden="1" customHeight="1">
      <c r="A652" s="325">
        <v>651</v>
      </c>
      <c r="B652" s="325" t="s">
        <v>6017</v>
      </c>
      <c r="C652" s="327">
        <v>41467</v>
      </c>
      <c r="D652" s="325" t="s">
        <v>5945</v>
      </c>
      <c r="E652" s="325" t="s">
        <v>217</v>
      </c>
      <c r="F652" s="325"/>
      <c r="G652" s="325"/>
      <c r="H652" s="328" t="s">
        <v>400</v>
      </c>
      <c r="I652" s="328" t="s">
        <v>524</v>
      </c>
      <c r="J652" s="327">
        <v>41448</v>
      </c>
      <c r="K652" s="3" t="s">
        <v>60</v>
      </c>
      <c r="L652" s="326">
        <v>800</v>
      </c>
      <c r="M652" s="325">
        <v>650</v>
      </c>
      <c r="N652" s="324">
        <v>41493</v>
      </c>
      <c r="O652" s="356">
        <f t="shared" si="20"/>
        <v>1</v>
      </c>
      <c r="T652" s="146"/>
      <c r="U652" s="146"/>
      <c r="V652" s="146"/>
      <c r="W652" s="146"/>
      <c r="X652" s="146"/>
      <c r="Y652" s="146"/>
      <c r="Z652" s="146"/>
      <c r="AA652" s="146"/>
      <c r="AB652" s="5" t="str">
        <f t="shared" si="21"/>
        <v>MARE ITALICUM48</v>
      </c>
    </row>
    <row r="653" spans="1:28" customFormat="1" ht="13.9" hidden="1" customHeight="1">
      <c r="A653" s="325">
        <v>652</v>
      </c>
      <c r="B653" s="325" t="s">
        <v>6016</v>
      </c>
      <c r="C653" s="327">
        <v>41467</v>
      </c>
      <c r="D653" s="325" t="s">
        <v>5599</v>
      </c>
      <c r="E653" s="325" t="s">
        <v>6015</v>
      </c>
      <c r="F653" s="325"/>
      <c r="G653" s="325"/>
      <c r="H653" s="328" t="s">
        <v>6014</v>
      </c>
      <c r="I653" s="328" t="s">
        <v>59</v>
      </c>
      <c r="J653" s="327">
        <v>41462</v>
      </c>
      <c r="K653" s="3" t="s">
        <v>60</v>
      </c>
      <c r="L653" s="326">
        <v>800</v>
      </c>
      <c r="M653" s="325">
        <v>651</v>
      </c>
      <c r="N653" s="324">
        <v>41493</v>
      </c>
      <c r="O653" s="356">
        <f t="shared" si="20"/>
        <v>1</v>
      </c>
      <c r="T653" s="146"/>
      <c r="U653" s="146"/>
      <c r="V653" s="146"/>
      <c r="W653" s="146"/>
      <c r="X653" s="146"/>
      <c r="Y653" s="146"/>
      <c r="Z653" s="146"/>
      <c r="AA653" s="146"/>
      <c r="AB653" s="5" t="str">
        <f t="shared" si="21"/>
        <v>Kiowa Spirit271</v>
      </c>
    </row>
    <row r="654" spans="1:28" customFormat="1" ht="13.9" hidden="1" customHeight="1">
      <c r="A654" s="325">
        <v>653</v>
      </c>
      <c r="B654" s="325" t="s">
        <v>6013</v>
      </c>
      <c r="C654" s="327">
        <v>41467</v>
      </c>
      <c r="D654" s="325" t="s">
        <v>80</v>
      </c>
      <c r="E654" s="325" t="s">
        <v>4539</v>
      </c>
      <c r="F654" s="325"/>
      <c r="G654" s="325"/>
      <c r="H654" s="328" t="s">
        <v>342</v>
      </c>
      <c r="I654" s="328" t="s">
        <v>6012</v>
      </c>
      <c r="J654" s="327">
        <v>41464</v>
      </c>
      <c r="K654" s="3" t="s">
        <v>60</v>
      </c>
      <c r="L654" s="326">
        <v>800</v>
      </c>
      <c r="M654" s="325">
        <v>652</v>
      </c>
      <c r="N654" s="324">
        <v>41493</v>
      </c>
      <c r="O654" s="356">
        <f t="shared" si="20"/>
        <v>1</v>
      </c>
      <c r="T654" s="146"/>
      <c r="U654" s="146"/>
      <c r="V654" s="146"/>
      <c r="W654" s="146"/>
      <c r="X654" s="146"/>
      <c r="Y654" s="146"/>
      <c r="Z654" s="146"/>
      <c r="AA654" s="146"/>
      <c r="AB654" s="5" t="str">
        <f t="shared" si="21"/>
        <v>Helga Spirit041</v>
      </c>
    </row>
    <row r="655" spans="1:28" customFormat="1" ht="13.9" hidden="1" customHeight="1">
      <c r="A655" s="325">
        <v>654</v>
      </c>
      <c r="B655" s="325" t="s">
        <v>6011</v>
      </c>
      <c r="C655" s="327">
        <v>41467</v>
      </c>
      <c r="D655" s="325" t="s">
        <v>3442</v>
      </c>
      <c r="E655" s="325" t="s">
        <v>545</v>
      </c>
      <c r="F655" s="325"/>
      <c r="G655" s="325"/>
      <c r="H655" s="328" t="s">
        <v>5836</v>
      </c>
      <c r="I655" s="328" t="s">
        <v>5843</v>
      </c>
      <c r="J655" s="327">
        <v>41460</v>
      </c>
      <c r="K655" s="3" t="s">
        <v>60</v>
      </c>
      <c r="L655" s="326">
        <v>800</v>
      </c>
      <c r="M655" s="325">
        <v>653</v>
      </c>
      <c r="N655" s="324">
        <v>41493</v>
      </c>
      <c r="O655" s="356">
        <f t="shared" si="20"/>
        <v>1</v>
      </c>
      <c r="T655" s="146"/>
      <c r="U655" s="146"/>
      <c r="V655" s="146"/>
      <c r="W655" s="146"/>
      <c r="X655" s="146"/>
      <c r="Y655" s="146"/>
      <c r="Z655" s="146"/>
      <c r="AA655" s="146"/>
      <c r="AB655" s="5" t="str">
        <f t="shared" si="21"/>
        <v>Fuji Spirit085</v>
      </c>
    </row>
    <row r="656" spans="1:28" customFormat="1" ht="13.9" hidden="1" customHeight="1">
      <c r="A656" s="325">
        <v>655</v>
      </c>
      <c r="B656" s="325" t="s">
        <v>6010</v>
      </c>
      <c r="C656" s="327">
        <v>41467</v>
      </c>
      <c r="D656" s="325" t="s">
        <v>6009</v>
      </c>
      <c r="E656" s="325" t="s">
        <v>6008</v>
      </c>
      <c r="F656" s="325"/>
      <c r="G656" s="325"/>
      <c r="H656" s="328" t="s">
        <v>4803</v>
      </c>
      <c r="I656" s="328" t="s">
        <v>6007</v>
      </c>
      <c r="J656" s="327">
        <v>41467</v>
      </c>
      <c r="K656" s="3" t="s">
        <v>60</v>
      </c>
      <c r="L656" s="326">
        <v>800</v>
      </c>
      <c r="M656" s="325">
        <v>654</v>
      </c>
      <c r="N656" s="324">
        <v>41493</v>
      </c>
      <c r="O656" s="356">
        <f t="shared" si="20"/>
        <v>1</v>
      </c>
      <c r="T656" s="146"/>
      <c r="U656" s="146"/>
      <c r="V656" s="146"/>
      <c r="W656" s="146"/>
      <c r="X656" s="146"/>
      <c r="Y656" s="146"/>
      <c r="Z656" s="146"/>
      <c r="AA656" s="146"/>
      <c r="AB656" s="5" t="str">
        <f t="shared" si="21"/>
        <v>SPT ConquerorTK033</v>
      </c>
    </row>
    <row r="657" spans="1:28" customFormat="1" ht="13.9" hidden="1" customHeight="1">
      <c r="A657" s="325">
        <v>656</v>
      </c>
      <c r="B657" s="325" t="s">
        <v>6006</v>
      </c>
      <c r="C657" s="327">
        <v>41467</v>
      </c>
      <c r="D657" s="325" t="s">
        <v>484</v>
      </c>
      <c r="E657" s="325" t="s">
        <v>6005</v>
      </c>
      <c r="F657" s="325"/>
      <c r="G657" s="325"/>
      <c r="H657" s="328" t="s">
        <v>63</v>
      </c>
      <c r="I657" s="328" t="s">
        <v>6004</v>
      </c>
      <c r="J657" s="327">
        <v>41467</v>
      </c>
      <c r="K657" s="3" t="s">
        <v>60</v>
      </c>
      <c r="L657" s="326">
        <v>800</v>
      </c>
      <c r="M657" s="325">
        <v>655</v>
      </c>
      <c r="N657" s="324">
        <v>41493</v>
      </c>
      <c r="O657" s="356">
        <f t="shared" si="20"/>
        <v>1</v>
      </c>
      <c r="T657" s="146"/>
      <c r="U657" s="146"/>
      <c r="V657" s="146"/>
      <c r="W657" s="146"/>
      <c r="X657" s="146"/>
      <c r="Y657" s="146"/>
      <c r="Z657" s="146"/>
      <c r="AA657" s="146"/>
      <c r="AB657" s="5" t="str">
        <f t="shared" si="21"/>
        <v>Esther Spirit094_DT09</v>
      </c>
    </row>
    <row r="658" spans="1:28" customFormat="1" ht="13.9" hidden="1" customHeight="1">
      <c r="A658" s="325">
        <v>657</v>
      </c>
      <c r="B658" s="325" t="s">
        <v>6003</v>
      </c>
      <c r="C658" s="327">
        <v>41471</v>
      </c>
      <c r="D658" s="325" t="s">
        <v>504</v>
      </c>
      <c r="E658" s="329" t="s">
        <v>37</v>
      </c>
      <c r="F658" s="325"/>
      <c r="G658" s="325"/>
      <c r="H658" s="328" t="s">
        <v>5015</v>
      </c>
      <c r="I658" s="328" t="s">
        <v>5881</v>
      </c>
      <c r="J658" s="327">
        <v>41434</v>
      </c>
      <c r="K658" s="3" t="s">
        <v>28</v>
      </c>
      <c r="L658" s="326">
        <v>1200</v>
      </c>
      <c r="M658" s="325">
        <v>656</v>
      </c>
      <c r="N658" s="324">
        <v>41505</v>
      </c>
      <c r="O658" s="356">
        <f t="shared" si="20"/>
        <v>1</v>
      </c>
      <c r="T658" s="146"/>
      <c r="U658" s="146"/>
      <c r="V658" s="146"/>
      <c r="W658" s="146"/>
      <c r="X658" s="146"/>
      <c r="Y658" s="146"/>
      <c r="Z658" s="146"/>
      <c r="AA658" s="146"/>
      <c r="AB658" s="5" t="str">
        <f t="shared" si="21"/>
        <v>Songa Winds22</v>
      </c>
    </row>
    <row r="659" spans="1:28" customFormat="1" ht="13.9" hidden="1" customHeight="1">
      <c r="A659" s="325">
        <v>658</v>
      </c>
      <c r="B659" s="325" t="s">
        <v>6002</v>
      </c>
      <c r="C659" s="327">
        <v>41471</v>
      </c>
      <c r="D659" s="325" t="s">
        <v>6001</v>
      </c>
      <c r="E659" s="329" t="s">
        <v>426</v>
      </c>
      <c r="F659" s="325"/>
      <c r="G659" s="325"/>
      <c r="H659" s="328" t="s">
        <v>6000</v>
      </c>
      <c r="I659" s="328" t="s">
        <v>25</v>
      </c>
      <c r="J659" s="327">
        <v>41468</v>
      </c>
      <c r="K659" s="3" t="s">
        <v>28</v>
      </c>
      <c r="L659" s="326">
        <v>1200</v>
      </c>
      <c r="M659" s="325">
        <v>657</v>
      </c>
      <c r="N659" s="324">
        <v>41684</v>
      </c>
      <c r="O659" s="356">
        <f t="shared" si="20"/>
        <v>1</v>
      </c>
      <c r="T659" s="146"/>
      <c r="U659" s="146"/>
      <c r="V659" s="146"/>
      <c r="W659" s="146"/>
      <c r="X659" s="146"/>
      <c r="Y659" s="146"/>
      <c r="Z659" s="146"/>
      <c r="AA659" s="146"/>
      <c r="AB659" s="5" t="str">
        <f t="shared" si="21"/>
        <v>AS Ophelia06</v>
      </c>
    </row>
    <row r="660" spans="1:28" customFormat="1" ht="13.9" hidden="1" customHeight="1">
      <c r="A660" s="325">
        <v>659</v>
      </c>
      <c r="B660" s="325" t="s">
        <v>5999</v>
      </c>
      <c r="C660" s="327">
        <v>41471</v>
      </c>
      <c r="D660" s="325" t="s">
        <v>534</v>
      </c>
      <c r="E660" s="329" t="s">
        <v>338</v>
      </c>
      <c r="F660" s="325"/>
      <c r="G660" s="325"/>
      <c r="H660" s="328" t="s">
        <v>521</v>
      </c>
      <c r="I660" s="328" t="s">
        <v>380</v>
      </c>
      <c r="J660" s="327">
        <v>41468</v>
      </c>
      <c r="K660" s="3" t="s">
        <v>28</v>
      </c>
      <c r="L660" s="326">
        <v>1200</v>
      </c>
      <c r="M660" s="325">
        <v>658</v>
      </c>
      <c r="N660" s="324">
        <v>41506</v>
      </c>
      <c r="O660" s="356">
        <f t="shared" si="20"/>
        <v>1</v>
      </c>
      <c r="T660" s="146"/>
      <c r="U660" s="146"/>
      <c r="V660" s="146"/>
      <c r="W660" s="146"/>
      <c r="X660" s="146"/>
      <c r="Y660" s="146"/>
      <c r="Z660" s="146"/>
      <c r="AA660" s="146"/>
      <c r="AB660" s="5" t="str">
        <f t="shared" si="21"/>
        <v>PACIFIC SKY14</v>
      </c>
    </row>
    <row r="661" spans="1:28" customFormat="1" ht="13.9" hidden="1" customHeight="1">
      <c r="A661" s="325">
        <v>660</v>
      </c>
      <c r="B661" s="325" t="s">
        <v>5998</v>
      </c>
      <c r="C661" s="327">
        <v>41471</v>
      </c>
      <c r="D661" s="325" t="s">
        <v>4585</v>
      </c>
      <c r="E661" s="329" t="s">
        <v>83</v>
      </c>
      <c r="F661" s="325"/>
      <c r="G661" s="325"/>
      <c r="H661" s="328" t="s">
        <v>5613</v>
      </c>
      <c r="I661" s="328" t="s">
        <v>539</v>
      </c>
      <c r="J661" s="327">
        <v>41469</v>
      </c>
      <c r="K661" s="3" t="s">
        <v>28</v>
      </c>
      <c r="L661" s="326">
        <v>1200</v>
      </c>
      <c r="M661" s="325">
        <v>659</v>
      </c>
      <c r="N661" s="324">
        <v>41506</v>
      </c>
      <c r="O661" s="356">
        <f t="shared" si="20"/>
        <v>1</v>
      </c>
      <c r="T661" s="146"/>
      <c r="U661" s="146"/>
      <c r="V661" s="146"/>
      <c r="W661" s="146"/>
      <c r="X661" s="146"/>
      <c r="Y661" s="146"/>
      <c r="Z661" s="146"/>
      <c r="AA661" s="146"/>
      <c r="AB661" s="5" t="str">
        <f t="shared" si="21"/>
        <v>Sky Lady001</v>
      </c>
    </row>
    <row r="662" spans="1:28" customFormat="1" ht="13.9" hidden="1" customHeight="1">
      <c r="A662" s="325">
        <v>661</v>
      </c>
      <c r="B662" s="325" t="s">
        <v>5997</v>
      </c>
      <c r="C662" s="327">
        <v>41471</v>
      </c>
      <c r="D662" s="325" t="s">
        <v>540</v>
      </c>
      <c r="E662" s="329" t="s">
        <v>346</v>
      </c>
      <c r="F662" s="325"/>
      <c r="G662" s="325"/>
      <c r="H662" s="328" t="s">
        <v>5606</v>
      </c>
      <c r="I662" s="328" t="s">
        <v>5996</v>
      </c>
      <c r="J662" s="327">
        <v>41442</v>
      </c>
      <c r="K662" s="3" t="s">
        <v>28</v>
      </c>
      <c r="L662" s="326">
        <v>1200</v>
      </c>
      <c r="M662" s="325">
        <v>660</v>
      </c>
      <c r="N662" s="324">
        <v>41533</v>
      </c>
      <c r="O662" s="356">
        <f t="shared" si="20"/>
        <v>1</v>
      </c>
      <c r="T662" s="146"/>
      <c r="U662" s="146"/>
      <c r="V662" s="146"/>
      <c r="W662" s="146"/>
      <c r="X662" s="146"/>
      <c r="Y662" s="146"/>
      <c r="Z662" s="146"/>
      <c r="AA662" s="146"/>
      <c r="AB662" s="5" t="str">
        <f t="shared" si="21"/>
        <v>Afra Hawthorn04</v>
      </c>
    </row>
    <row r="663" spans="1:28" customFormat="1" ht="13.9" hidden="1" customHeight="1">
      <c r="A663" s="325">
        <v>662</v>
      </c>
      <c r="B663" s="325" t="s">
        <v>5995</v>
      </c>
      <c r="C663" s="327">
        <v>41471</v>
      </c>
      <c r="D663" s="325" t="s">
        <v>4370</v>
      </c>
      <c r="E663" s="329" t="s">
        <v>364</v>
      </c>
      <c r="F663" s="325"/>
      <c r="G663" s="325"/>
      <c r="H663" s="328" t="s">
        <v>5613</v>
      </c>
      <c r="I663" s="328" t="s">
        <v>5994</v>
      </c>
      <c r="J663" s="327">
        <v>41437</v>
      </c>
      <c r="K663" s="3" t="s">
        <v>28</v>
      </c>
      <c r="L663" s="326">
        <v>1200</v>
      </c>
      <c r="M663" s="325">
        <v>661</v>
      </c>
      <c r="N663" s="324">
        <v>41506</v>
      </c>
      <c r="O663" s="356">
        <f t="shared" si="20"/>
        <v>1</v>
      </c>
      <c r="T663" s="146"/>
      <c r="U663" s="146"/>
      <c r="V663" s="146"/>
      <c r="W663" s="146"/>
      <c r="X663" s="146"/>
      <c r="Y663" s="146"/>
      <c r="Z663" s="146"/>
      <c r="AA663" s="146"/>
      <c r="AB663" s="5" t="str">
        <f t="shared" si="21"/>
        <v>Angelica Schulte111</v>
      </c>
    </row>
    <row r="664" spans="1:28" customFormat="1" ht="13.9" hidden="1" customHeight="1">
      <c r="A664" s="325">
        <v>663</v>
      </c>
      <c r="B664" s="325" t="s">
        <v>5993</v>
      </c>
      <c r="C664" s="327">
        <v>41471</v>
      </c>
      <c r="D664" s="325" t="s">
        <v>390</v>
      </c>
      <c r="E664" s="329" t="s">
        <v>143</v>
      </c>
      <c r="F664" s="325"/>
      <c r="G664" s="325"/>
      <c r="H664" s="328" t="s">
        <v>30</v>
      </c>
      <c r="I664" s="328" t="s">
        <v>51</v>
      </c>
      <c r="J664" s="327">
        <v>41472</v>
      </c>
      <c r="K664" s="3" t="s">
        <v>28</v>
      </c>
      <c r="L664" s="326">
        <v>1200</v>
      </c>
      <c r="M664" s="325">
        <v>662</v>
      </c>
      <c r="N664" s="324">
        <v>41506</v>
      </c>
      <c r="O664" s="356">
        <f t="shared" si="20"/>
        <v>1</v>
      </c>
      <c r="T664" s="146"/>
      <c r="U664" s="146"/>
      <c r="V664" s="146"/>
      <c r="W664" s="146"/>
      <c r="X664" s="146"/>
      <c r="Y664" s="146"/>
      <c r="Z664" s="146"/>
      <c r="AA664" s="146"/>
      <c r="AB664" s="5" t="str">
        <f t="shared" si="21"/>
        <v>Karavas36</v>
      </c>
    </row>
    <row r="665" spans="1:28" customFormat="1" ht="13.9" hidden="1" customHeight="1">
      <c r="A665" s="325">
        <v>664</v>
      </c>
      <c r="B665" s="325" t="s">
        <v>5992</v>
      </c>
      <c r="C665" s="327">
        <v>41471</v>
      </c>
      <c r="D665" s="325" t="s">
        <v>396</v>
      </c>
      <c r="E665" s="329" t="s">
        <v>448</v>
      </c>
      <c r="F665" s="325"/>
      <c r="G665" s="325"/>
      <c r="H665" s="328" t="s">
        <v>521</v>
      </c>
      <c r="I665" s="328" t="s">
        <v>88</v>
      </c>
      <c r="J665" s="327">
        <v>41443</v>
      </c>
      <c r="K665" s="3" t="s">
        <v>28</v>
      </c>
      <c r="L665" s="326">
        <v>1200</v>
      </c>
      <c r="M665" s="325">
        <v>663</v>
      </c>
      <c r="N665" s="324">
        <v>41484</v>
      </c>
      <c r="O665" s="356">
        <f t="shared" si="20"/>
        <v>1</v>
      </c>
      <c r="T665" s="146"/>
      <c r="U665" s="146"/>
      <c r="V665" s="146"/>
      <c r="W665" s="146"/>
      <c r="X665" s="146"/>
      <c r="Y665" s="146"/>
      <c r="Z665" s="146"/>
      <c r="AA665" s="146"/>
      <c r="AB665" s="5" t="str">
        <f t="shared" si="21"/>
        <v>Iblea005</v>
      </c>
    </row>
    <row r="666" spans="1:28" customFormat="1" ht="13.9" hidden="1" customHeight="1">
      <c r="A666" s="325">
        <v>665</v>
      </c>
      <c r="B666" s="325" t="s">
        <v>5991</v>
      </c>
      <c r="C666" s="327">
        <v>41471</v>
      </c>
      <c r="D666" s="325" t="s">
        <v>4370</v>
      </c>
      <c r="E666" s="329" t="s">
        <v>547</v>
      </c>
      <c r="F666" s="325"/>
      <c r="G666" s="325"/>
      <c r="H666" s="328" t="s">
        <v>30</v>
      </c>
      <c r="I666" s="328" t="s">
        <v>20</v>
      </c>
      <c r="J666" s="327">
        <v>41467</v>
      </c>
      <c r="K666" s="3" t="s">
        <v>28</v>
      </c>
      <c r="L666" s="326">
        <v>1200</v>
      </c>
      <c r="M666" s="325">
        <v>664</v>
      </c>
      <c r="N666" s="324">
        <v>41506</v>
      </c>
      <c r="O666" s="356">
        <f t="shared" si="20"/>
        <v>1</v>
      </c>
      <c r="T666" s="146"/>
      <c r="U666" s="146"/>
      <c r="V666" s="146"/>
      <c r="W666" s="146"/>
      <c r="X666" s="146"/>
      <c r="Y666" s="146"/>
      <c r="Z666" s="146"/>
      <c r="AA666" s="146"/>
      <c r="AB666" s="5" t="str">
        <f t="shared" si="21"/>
        <v>Angelica Schulte112</v>
      </c>
    </row>
    <row r="667" spans="1:28" customFormat="1" ht="13.9" hidden="1" customHeight="1">
      <c r="A667" s="325">
        <v>666</v>
      </c>
      <c r="B667" s="325" t="s">
        <v>5990</v>
      </c>
      <c r="C667" s="327">
        <v>41491</v>
      </c>
      <c r="D667" s="325" t="s">
        <v>542</v>
      </c>
      <c r="E667" s="329" t="s">
        <v>5954</v>
      </c>
      <c r="F667" s="325"/>
      <c r="G667" s="325"/>
      <c r="H667" s="328" t="s">
        <v>5359</v>
      </c>
      <c r="I667" s="328" t="s">
        <v>419</v>
      </c>
      <c r="J667" s="327">
        <v>41476</v>
      </c>
      <c r="K667" s="3" t="s">
        <v>28</v>
      </c>
      <c r="L667" s="326">
        <v>1200</v>
      </c>
      <c r="M667" s="325">
        <v>665</v>
      </c>
      <c r="N667" s="324">
        <v>41515</v>
      </c>
      <c r="O667" s="356">
        <f t="shared" si="20"/>
        <v>1</v>
      </c>
      <c r="T667" s="146"/>
      <c r="U667" s="146"/>
      <c r="V667" s="146"/>
      <c r="W667" s="146"/>
      <c r="X667" s="146"/>
      <c r="Y667" s="146"/>
      <c r="Z667" s="146"/>
      <c r="AA667" s="146"/>
      <c r="AB667" s="5" t="str">
        <f t="shared" si="21"/>
        <v>Sloman Hermes014</v>
      </c>
    </row>
    <row r="668" spans="1:28" customFormat="1" ht="13.9" hidden="1" customHeight="1">
      <c r="A668" s="325">
        <v>667</v>
      </c>
      <c r="B668" s="325" t="s">
        <v>5989</v>
      </c>
      <c r="C668" s="327">
        <v>41491</v>
      </c>
      <c r="D668" s="325" t="s">
        <v>517</v>
      </c>
      <c r="E668" s="329" t="s">
        <v>344</v>
      </c>
      <c r="F668" s="325"/>
      <c r="G668" s="325"/>
      <c r="H668" s="328" t="s">
        <v>5184</v>
      </c>
      <c r="I668" s="328" t="s">
        <v>164</v>
      </c>
      <c r="J668" s="327">
        <v>41473</v>
      </c>
      <c r="K668" s="3" t="s">
        <v>28</v>
      </c>
      <c r="L668" s="326">
        <v>1200</v>
      </c>
      <c r="M668" s="325">
        <v>666</v>
      </c>
      <c r="N668" s="324">
        <v>41533</v>
      </c>
      <c r="O668" s="356">
        <f t="shared" si="20"/>
        <v>1</v>
      </c>
      <c r="T668" s="146"/>
      <c r="U668" s="146"/>
      <c r="V668" s="146"/>
      <c r="W668" s="146"/>
      <c r="X668" s="146"/>
      <c r="Y668" s="146"/>
      <c r="Z668" s="146"/>
      <c r="AA668" s="146"/>
      <c r="AB668" s="5" t="str">
        <f t="shared" si="21"/>
        <v>Afra Willow05</v>
      </c>
    </row>
    <row r="669" spans="1:28" customFormat="1" ht="13.9" hidden="1" customHeight="1">
      <c r="A669" s="325">
        <v>668</v>
      </c>
      <c r="B669" s="325" t="s">
        <v>5988</v>
      </c>
      <c r="C669" s="327">
        <v>41491</v>
      </c>
      <c r="D669" s="325" t="s">
        <v>366</v>
      </c>
      <c r="E669" s="329" t="s">
        <v>546</v>
      </c>
      <c r="F669" s="325"/>
      <c r="G669" s="325"/>
      <c r="H669" s="328" t="s">
        <v>30</v>
      </c>
      <c r="I669" s="328" t="s">
        <v>86</v>
      </c>
      <c r="J669" s="327">
        <v>41476</v>
      </c>
      <c r="K669" s="3" t="s">
        <v>28</v>
      </c>
      <c r="L669" s="326">
        <v>1200</v>
      </c>
      <c r="M669" s="325">
        <v>667</v>
      </c>
      <c r="N669" s="324">
        <v>41505</v>
      </c>
      <c r="O669" s="356">
        <f t="shared" si="20"/>
        <v>1</v>
      </c>
      <c r="T669" s="146"/>
      <c r="U669" s="146"/>
      <c r="V669" s="146"/>
      <c r="W669" s="146"/>
      <c r="X669" s="146"/>
      <c r="Y669" s="146"/>
      <c r="Z669" s="146"/>
      <c r="AA669" s="146"/>
      <c r="AB669" s="5" t="str">
        <f t="shared" si="21"/>
        <v>Hellespont Tatina110</v>
      </c>
    </row>
    <row r="670" spans="1:28" customFormat="1" ht="13.9" hidden="1" customHeight="1">
      <c r="A670" s="325">
        <v>669</v>
      </c>
      <c r="B670" s="325" t="s">
        <v>5987</v>
      </c>
      <c r="C670" s="327">
        <v>41491</v>
      </c>
      <c r="D670" s="325" t="s">
        <v>5986</v>
      </c>
      <c r="E670" s="329" t="s">
        <v>344</v>
      </c>
      <c r="F670" s="325"/>
      <c r="G670" s="325"/>
      <c r="H670" s="328" t="s">
        <v>306</v>
      </c>
      <c r="I670" s="328" t="s">
        <v>48</v>
      </c>
      <c r="J670" s="327">
        <v>41482</v>
      </c>
      <c r="K670" s="3" t="s">
        <v>28</v>
      </c>
      <c r="L670" s="326">
        <v>1200</v>
      </c>
      <c r="M670" s="325">
        <v>668</v>
      </c>
      <c r="N670" s="324">
        <v>41544</v>
      </c>
      <c r="O670" s="356">
        <f t="shared" si="20"/>
        <v>1</v>
      </c>
      <c r="T670" s="146"/>
      <c r="U670" s="146"/>
      <c r="V670" s="146"/>
      <c r="W670" s="146"/>
      <c r="X670" s="146"/>
      <c r="Y670" s="146"/>
      <c r="Z670" s="146"/>
      <c r="AA670" s="146"/>
      <c r="AB670" s="5" t="str">
        <f t="shared" si="21"/>
        <v>CLIO05</v>
      </c>
    </row>
    <row r="671" spans="1:28" customFormat="1" ht="13.9" hidden="1" customHeight="1">
      <c r="A671" s="325">
        <v>670</v>
      </c>
      <c r="B671" s="325" t="s">
        <v>5985</v>
      </c>
      <c r="C671" s="327">
        <v>41491</v>
      </c>
      <c r="D671" s="325" t="s">
        <v>540</v>
      </c>
      <c r="E671" s="329" t="s">
        <v>344</v>
      </c>
      <c r="F671" s="325"/>
      <c r="G671" s="325"/>
      <c r="H671" s="328" t="s">
        <v>549</v>
      </c>
      <c r="I671" s="328" t="s">
        <v>5515</v>
      </c>
      <c r="J671" s="327">
        <v>41475</v>
      </c>
      <c r="K671" s="3" t="s">
        <v>28</v>
      </c>
      <c r="L671" s="326">
        <v>1200</v>
      </c>
      <c r="M671" s="325">
        <v>669</v>
      </c>
      <c r="N671" s="324">
        <v>41565</v>
      </c>
      <c r="O671" s="356">
        <f t="shared" si="20"/>
        <v>1</v>
      </c>
      <c r="T671" s="146"/>
      <c r="U671" s="146"/>
      <c r="V671" s="146"/>
      <c r="W671" s="146"/>
      <c r="X671" s="146"/>
      <c r="Y671" s="146"/>
      <c r="Z671" s="146"/>
      <c r="AA671" s="146"/>
      <c r="AB671" s="5" t="str">
        <f t="shared" si="21"/>
        <v>Afra Hawthorn05</v>
      </c>
    </row>
    <row r="672" spans="1:28" customFormat="1" ht="13.9" hidden="1" customHeight="1">
      <c r="A672" s="325">
        <v>671</v>
      </c>
      <c r="B672" s="325" t="s">
        <v>5984</v>
      </c>
      <c r="C672" s="327">
        <v>41491</v>
      </c>
      <c r="D672" s="325" t="s">
        <v>396</v>
      </c>
      <c r="E672" s="329" t="s">
        <v>85</v>
      </c>
      <c r="F672" s="325"/>
      <c r="G672" s="325"/>
      <c r="H672" s="328" t="s">
        <v>521</v>
      </c>
      <c r="I672" s="328" t="s">
        <v>5983</v>
      </c>
      <c r="J672" s="327">
        <v>41489</v>
      </c>
      <c r="K672" s="3" t="s">
        <v>28</v>
      </c>
      <c r="L672" s="326">
        <v>1200</v>
      </c>
      <c r="M672" s="325">
        <v>670</v>
      </c>
      <c r="N672" s="324">
        <v>41506</v>
      </c>
      <c r="O672" s="356">
        <f t="shared" si="20"/>
        <v>1</v>
      </c>
      <c r="T672" s="146"/>
      <c r="U672" s="146"/>
      <c r="V672" s="146"/>
      <c r="W672" s="146"/>
      <c r="X672" s="146"/>
      <c r="Y672" s="146"/>
      <c r="Z672" s="146"/>
      <c r="AA672" s="146"/>
      <c r="AB672" s="5" t="str">
        <f t="shared" si="21"/>
        <v>Iblea007</v>
      </c>
    </row>
    <row r="673" spans="1:28" customFormat="1" ht="13.9" hidden="1" customHeight="1">
      <c r="A673" s="325">
        <v>672</v>
      </c>
      <c r="B673" s="325" t="s">
        <v>5982</v>
      </c>
      <c r="C673" s="327">
        <v>41491</v>
      </c>
      <c r="D673" s="325" t="s">
        <v>5981</v>
      </c>
      <c r="E673" s="325" t="s">
        <v>5980</v>
      </c>
      <c r="F673" s="325"/>
      <c r="G673" s="325"/>
      <c r="H673" s="328" t="s">
        <v>5685</v>
      </c>
      <c r="I673" s="328" t="s">
        <v>535</v>
      </c>
      <c r="J673" s="327">
        <v>41489</v>
      </c>
      <c r="K673" s="3" t="s">
        <v>23</v>
      </c>
      <c r="L673" s="326">
        <v>1200</v>
      </c>
      <c r="M673" s="325">
        <v>671</v>
      </c>
      <c r="N673" s="324">
        <v>41788</v>
      </c>
      <c r="O673" s="356">
        <f t="shared" si="20"/>
        <v>1</v>
      </c>
      <c r="T673" s="146"/>
      <c r="U673" s="146"/>
      <c r="V673" s="146"/>
      <c r="W673" s="146"/>
      <c r="X673" s="146"/>
      <c r="Y673" s="146"/>
      <c r="Z673" s="146"/>
      <c r="AA673" s="146"/>
      <c r="AB673" s="5" t="str">
        <f t="shared" si="21"/>
        <v>GENMAR CONSUL2013_01</v>
      </c>
    </row>
    <row r="674" spans="1:28" customFormat="1" ht="13.9" hidden="1" customHeight="1">
      <c r="A674" s="325">
        <v>673</v>
      </c>
      <c r="B674" s="325" t="s">
        <v>5979</v>
      </c>
      <c r="C674" s="327">
        <v>41491</v>
      </c>
      <c r="D674" s="325" t="s">
        <v>5978</v>
      </c>
      <c r="E674" s="329" t="s">
        <v>46</v>
      </c>
      <c r="F674" s="325"/>
      <c r="G674" s="325"/>
      <c r="H674" s="328" t="s">
        <v>5977</v>
      </c>
      <c r="I674" s="328" t="s">
        <v>4802</v>
      </c>
      <c r="J674" s="327">
        <v>41490</v>
      </c>
      <c r="K674" s="3" t="s">
        <v>43</v>
      </c>
      <c r="L674" s="326">
        <v>1400</v>
      </c>
      <c r="M674" s="325">
        <v>672</v>
      </c>
      <c r="N674" s="324">
        <v>42111</v>
      </c>
      <c r="O674" s="356">
        <f t="shared" si="20"/>
        <v>1</v>
      </c>
      <c r="T674" s="146"/>
      <c r="U674" s="146"/>
      <c r="V674" s="146"/>
      <c r="W674" s="146"/>
      <c r="X674" s="146"/>
      <c r="Y674" s="146"/>
      <c r="Z674" s="146"/>
      <c r="AA674" s="146"/>
      <c r="AB674" s="5" t="str">
        <f t="shared" si="21"/>
        <v>Alpine Athelia41</v>
      </c>
    </row>
    <row r="675" spans="1:28" customFormat="1" ht="13.9" hidden="1" customHeight="1">
      <c r="A675" s="325">
        <v>674</v>
      </c>
      <c r="B675" s="325" t="s">
        <v>5976</v>
      </c>
      <c r="C675" s="327">
        <v>41491</v>
      </c>
      <c r="D675" s="325" t="s">
        <v>5975</v>
      </c>
      <c r="E675" s="325" t="s">
        <v>5974</v>
      </c>
      <c r="F675" s="325"/>
      <c r="G675" s="325"/>
      <c r="H675" s="328" t="s">
        <v>54</v>
      </c>
      <c r="I675" s="328" t="s">
        <v>380</v>
      </c>
      <c r="J675" s="327">
        <v>41483</v>
      </c>
      <c r="K675" s="3" t="s">
        <v>43</v>
      </c>
      <c r="L675" s="326">
        <v>1400</v>
      </c>
      <c r="M675" s="325">
        <v>673</v>
      </c>
      <c r="N675" s="324">
        <v>41530</v>
      </c>
      <c r="O675" s="356">
        <f t="shared" si="20"/>
        <v>1</v>
      </c>
      <c r="T675" s="146"/>
      <c r="U675" s="146"/>
      <c r="V675" s="146"/>
      <c r="W675" s="146"/>
      <c r="X675" s="146"/>
      <c r="Y675" s="146"/>
      <c r="Z675" s="146"/>
      <c r="AA675" s="146"/>
      <c r="AB675" s="5" t="str">
        <f t="shared" si="21"/>
        <v>PINK23_13</v>
      </c>
    </row>
    <row r="676" spans="1:28" customFormat="1" ht="13.9" hidden="1" customHeight="1">
      <c r="A676" s="325">
        <v>675</v>
      </c>
      <c r="B676" s="325" t="s">
        <v>5973</v>
      </c>
      <c r="C676" s="327">
        <v>41491</v>
      </c>
      <c r="D676" s="325" t="s">
        <v>5972</v>
      </c>
      <c r="E676" s="325" t="s">
        <v>5971</v>
      </c>
      <c r="F676" s="325"/>
      <c r="G676" s="325"/>
      <c r="H676" s="328" t="s">
        <v>5780</v>
      </c>
      <c r="I676" s="328" t="s">
        <v>164</v>
      </c>
      <c r="J676" s="327">
        <v>41491</v>
      </c>
      <c r="K676" s="3" t="s">
        <v>97</v>
      </c>
      <c r="L676" s="326">
        <v>900</v>
      </c>
      <c r="M676" s="325">
        <v>674</v>
      </c>
      <c r="N676" s="324">
        <v>41544</v>
      </c>
      <c r="O676" s="356">
        <f t="shared" si="20"/>
        <v>1</v>
      </c>
      <c r="T676" s="146"/>
      <c r="U676" s="146"/>
      <c r="V676" s="146"/>
      <c r="W676" s="146"/>
      <c r="X676" s="146"/>
      <c r="Y676" s="146"/>
      <c r="Z676" s="146"/>
      <c r="AA676" s="146"/>
      <c r="AB676" s="5" t="str">
        <f t="shared" si="21"/>
        <v>Torm IngebergSC_01_2013</v>
      </c>
    </row>
    <row r="677" spans="1:28" customFormat="1" ht="13.9" hidden="1" customHeight="1">
      <c r="A677" s="325">
        <v>676</v>
      </c>
      <c r="B677" s="368" t="s">
        <v>5970</v>
      </c>
      <c r="C677" s="366">
        <v>41501</v>
      </c>
      <c r="D677" s="368" t="s">
        <v>5969</v>
      </c>
      <c r="E677" s="368"/>
      <c r="F677" s="368"/>
      <c r="G677" s="368"/>
      <c r="H677" s="367" t="s">
        <v>5968</v>
      </c>
      <c r="I677" s="367"/>
      <c r="J677" s="366"/>
      <c r="K677" s="365" t="s">
        <v>5967</v>
      </c>
      <c r="L677" s="364">
        <v>4909</v>
      </c>
      <c r="M677" s="325">
        <v>675</v>
      </c>
      <c r="N677" s="324">
        <v>41536</v>
      </c>
      <c r="O677" s="356">
        <f t="shared" si="20"/>
        <v>1</v>
      </c>
      <c r="T677" s="146"/>
      <c r="U677" s="146"/>
      <c r="V677" s="146"/>
      <c r="W677" s="146"/>
      <c r="X677" s="146"/>
      <c r="Y677" s="146"/>
      <c r="Z677" s="146"/>
      <c r="AA677" s="146"/>
      <c r="AB677" s="5" t="str">
        <f t="shared" si="21"/>
        <v>Samrt Form Project</v>
      </c>
    </row>
    <row r="678" spans="1:28" customFormat="1" ht="13.9" hidden="1" customHeight="1">
      <c r="A678" s="325">
        <v>677</v>
      </c>
      <c r="B678" s="325" t="s">
        <v>5966</v>
      </c>
      <c r="C678" s="327">
        <v>41521</v>
      </c>
      <c r="D678" s="325" t="s">
        <v>5965</v>
      </c>
      <c r="E678" s="325" t="s">
        <v>5964</v>
      </c>
      <c r="F678" s="325"/>
      <c r="G678" s="325"/>
      <c r="H678" s="328" t="s">
        <v>5963</v>
      </c>
      <c r="I678" s="328" t="s">
        <v>5883</v>
      </c>
      <c r="J678" s="327">
        <v>41477</v>
      </c>
      <c r="K678" s="3" t="s">
        <v>60</v>
      </c>
      <c r="L678" s="326">
        <v>800</v>
      </c>
      <c r="M678" s="325">
        <v>676</v>
      </c>
      <c r="N678" s="324">
        <v>41605</v>
      </c>
      <c r="O678" s="356">
        <f t="shared" si="20"/>
        <v>1</v>
      </c>
      <c r="T678" s="146"/>
      <c r="U678" s="146"/>
      <c r="V678" s="146"/>
      <c r="W678" s="146"/>
      <c r="X678" s="146"/>
      <c r="Y678" s="146"/>
      <c r="Z678" s="146"/>
      <c r="AA678" s="146"/>
      <c r="AB678" s="5" t="str">
        <f t="shared" si="21"/>
        <v>.VALDARNO028</v>
      </c>
    </row>
    <row r="679" spans="1:28" customFormat="1" ht="13.9" hidden="1" customHeight="1">
      <c r="A679" s="325">
        <v>678</v>
      </c>
      <c r="B679" s="325" t="s">
        <v>5962</v>
      </c>
      <c r="C679" s="327">
        <v>41521</v>
      </c>
      <c r="D679" s="325" t="s">
        <v>404</v>
      </c>
      <c r="E679" s="325" t="s">
        <v>5961</v>
      </c>
      <c r="F679" s="325" t="s">
        <v>4610</v>
      </c>
      <c r="G679" s="325"/>
      <c r="H679" s="328" t="s">
        <v>342</v>
      </c>
      <c r="I679" s="328" t="s">
        <v>67</v>
      </c>
      <c r="J679" s="327">
        <v>41480</v>
      </c>
      <c r="K679" s="3" t="s">
        <v>60</v>
      </c>
      <c r="L679" s="326">
        <v>800</v>
      </c>
      <c r="M679" s="325">
        <v>677</v>
      </c>
      <c r="N679" s="324">
        <v>41548</v>
      </c>
      <c r="O679" s="356">
        <f t="shared" si="20"/>
        <v>1</v>
      </c>
      <c r="T679" s="146"/>
      <c r="U679" s="146"/>
      <c r="V679" s="146"/>
      <c r="W679" s="146"/>
      <c r="X679" s="146"/>
      <c r="Y679" s="146"/>
      <c r="Z679" s="146"/>
      <c r="AA679" s="146"/>
      <c r="AB679" s="5" t="str">
        <f t="shared" si="21"/>
        <v>Kyeema Spirit112_01_03_13</v>
      </c>
    </row>
    <row r="680" spans="1:28" customFormat="1" ht="13.9" hidden="1" customHeight="1">
      <c r="A680" s="325">
        <v>679</v>
      </c>
      <c r="B680" s="325" t="s">
        <v>5960</v>
      </c>
      <c r="C680" s="327">
        <v>41521</v>
      </c>
      <c r="D680" s="325" t="s">
        <v>5959</v>
      </c>
      <c r="E680" s="325" t="s">
        <v>550</v>
      </c>
      <c r="F680" s="325"/>
      <c r="G680" s="325"/>
      <c r="H680" s="328" t="s">
        <v>5958</v>
      </c>
      <c r="I680" s="328" t="s">
        <v>5957</v>
      </c>
      <c r="J680" s="327">
        <v>41494</v>
      </c>
      <c r="K680" s="3" t="s">
        <v>60</v>
      </c>
      <c r="L680" s="326">
        <v>800</v>
      </c>
      <c r="M680" s="325">
        <v>678</v>
      </c>
      <c r="N680" s="324"/>
      <c r="O680" s="356">
        <f t="shared" si="20"/>
        <v>0</v>
      </c>
      <c r="P680" s="17" t="s">
        <v>5924</v>
      </c>
      <c r="T680" s="146"/>
      <c r="U680" s="146"/>
      <c r="V680" s="146"/>
      <c r="W680" s="146"/>
      <c r="X680" s="146"/>
      <c r="Y680" s="146"/>
      <c r="Z680" s="146"/>
      <c r="AA680" s="146"/>
      <c r="AB680" s="5" t="str">
        <f t="shared" si="21"/>
        <v>BM BREEZETK006</v>
      </c>
    </row>
    <row r="681" spans="1:28" customFormat="1" ht="13.9" hidden="1" customHeight="1">
      <c r="A681" s="325">
        <v>680</v>
      </c>
      <c r="B681" s="325" t="s">
        <v>5956</v>
      </c>
      <c r="C681" s="327">
        <v>41521</v>
      </c>
      <c r="D681" s="325" t="s">
        <v>3931</v>
      </c>
      <c r="E681" s="325" t="s">
        <v>3811</v>
      </c>
      <c r="F681" s="325"/>
      <c r="G681" s="325"/>
      <c r="H681" s="328" t="s">
        <v>5836</v>
      </c>
      <c r="I681" s="328" t="s">
        <v>59</v>
      </c>
      <c r="J681" s="327">
        <v>41489</v>
      </c>
      <c r="K681" s="3" t="s">
        <v>60</v>
      </c>
      <c r="L681" s="326">
        <v>800</v>
      </c>
      <c r="M681" s="325">
        <v>679</v>
      </c>
      <c r="N681" s="324">
        <v>41586</v>
      </c>
      <c r="O681" s="356">
        <f t="shared" si="20"/>
        <v>1</v>
      </c>
      <c r="T681" s="146"/>
      <c r="U681" s="146"/>
      <c r="V681" s="146"/>
      <c r="W681" s="146"/>
      <c r="X681" s="146"/>
      <c r="Y681" s="146"/>
      <c r="Z681" s="146"/>
      <c r="AA681" s="146"/>
      <c r="AB681" s="5" t="str">
        <f t="shared" si="21"/>
        <v>Trident Star020</v>
      </c>
    </row>
    <row r="682" spans="1:28" customFormat="1" ht="13.9" hidden="1" customHeight="1">
      <c r="A682" s="325">
        <v>681</v>
      </c>
      <c r="B682" s="325" t="s">
        <v>5955</v>
      </c>
      <c r="C682" s="327">
        <v>41521</v>
      </c>
      <c r="D682" s="325" t="s">
        <v>4651</v>
      </c>
      <c r="E682" s="325" t="s">
        <v>5954</v>
      </c>
      <c r="F682" s="325"/>
      <c r="G682" s="325"/>
      <c r="H682" s="328" t="s">
        <v>4803</v>
      </c>
      <c r="I682" s="328" t="s">
        <v>5953</v>
      </c>
      <c r="J682" s="327">
        <v>41475</v>
      </c>
      <c r="K682" s="3" t="s">
        <v>60</v>
      </c>
      <c r="L682" s="326">
        <v>800</v>
      </c>
      <c r="M682" s="325">
        <v>680</v>
      </c>
      <c r="N682" s="324">
        <v>41596</v>
      </c>
      <c r="O682" s="356">
        <f t="shared" si="20"/>
        <v>1</v>
      </c>
      <c r="T682" s="146"/>
      <c r="U682" s="146"/>
      <c r="V682" s="146"/>
      <c r="W682" s="146"/>
      <c r="X682" s="146"/>
      <c r="Y682" s="146"/>
      <c r="Z682" s="146"/>
      <c r="AA682" s="146"/>
      <c r="AB682" s="5" t="str">
        <f t="shared" si="21"/>
        <v>ACS Brave014</v>
      </c>
    </row>
    <row r="683" spans="1:28" customFormat="1" ht="13.9" hidden="1" customHeight="1">
      <c r="A683" s="325">
        <v>682</v>
      </c>
      <c r="B683" s="325" t="s">
        <v>5952</v>
      </c>
      <c r="C683" s="327">
        <v>41521</v>
      </c>
      <c r="D683" s="325" t="s">
        <v>321</v>
      </c>
      <c r="E683" s="325" t="s">
        <v>5951</v>
      </c>
      <c r="F683" s="325"/>
      <c r="G683" s="325"/>
      <c r="H683" s="328" t="s">
        <v>5950</v>
      </c>
      <c r="I683" s="328" t="s">
        <v>61</v>
      </c>
      <c r="J683" s="327">
        <v>41485</v>
      </c>
      <c r="K683" s="3" t="s">
        <v>60</v>
      </c>
      <c r="L683" s="326">
        <v>800</v>
      </c>
      <c r="M683" s="325">
        <v>681</v>
      </c>
      <c r="N683" s="324">
        <v>41592</v>
      </c>
      <c r="O683" s="356">
        <f t="shared" si="20"/>
        <v>1</v>
      </c>
      <c r="T683" s="146"/>
      <c r="U683" s="146"/>
      <c r="V683" s="146"/>
      <c r="W683" s="146"/>
      <c r="X683" s="146"/>
      <c r="Y683" s="146"/>
      <c r="Z683" s="146"/>
      <c r="AA683" s="146"/>
      <c r="AB683" s="5" t="str">
        <f t="shared" si="21"/>
        <v>Mare Oriens27_13</v>
      </c>
    </row>
    <row r="684" spans="1:28" customFormat="1" ht="13.9" hidden="1" customHeight="1">
      <c r="A684" s="325">
        <v>683</v>
      </c>
      <c r="B684" s="325" t="s">
        <v>5949</v>
      </c>
      <c r="C684" s="327">
        <v>41521</v>
      </c>
      <c r="D684" s="325" t="s">
        <v>3355</v>
      </c>
      <c r="E684" s="325" t="s">
        <v>325</v>
      </c>
      <c r="F684" s="325" t="s">
        <v>4610</v>
      </c>
      <c r="G684" s="325"/>
      <c r="H684" s="328" t="s">
        <v>342</v>
      </c>
      <c r="I684" s="328" t="s">
        <v>67</v>
      </c>
      <c r="J684" s="327">
        <v>41499</v>
      </c>
      <c r="K684" s="3" t="s">
        <v>60</v>
      </c>
      <c r="L684" s="326">
        <v>800</v>
      </c>
      <c r="M684" s="325">
        <v>682</v>
      </c>
      <c r="N684" s="324">
        <v>41548</v>
      </c>
      <c r="O684" s="356">
        <f t="shared" si="20"/>
        <v>1</v>
      </c>
      <c r="T684" s="146"/>
      <c r="U684" s="146"/>
      <c r="V684" s="146"/>
      <c r="W684" s="146"/>
      <c r="X684" s="146"/>
      <c r="Y684" s="146"/>
      <c r="Z684" s="146"/>
      <c r="AA684" s="146"/>
      <c r="AB684" s="5" t="str">
        <f t="shared" si="21"/>
        <v>Kilimanjaro Spirit64</v>
      </c>
    </row>
    <row r="685" spans="1:28" customFormat="1" ht="13.9" hidden="1" customHeight="1">
      <c r="A685" s="325">
        <v>684</v>
      </c>
      <c r="B685" s="325" t="s">
        <v>5948</v>
      </c>
      <c r="C685" s="327">
        <v>41521</v>
      </c>
      <c r="D685" s="325" t="s">
        <v>5947</v>
      </c>
      <c r="E685" s="325" t="s">
        <v>139</v>
      </c>
      <c r="F685" s="325"/>
      <c r="G685" s="325"/>
      <c r="H685" s="328" t="s">
        <v>63</v>
      </c>
      <c r="I685" s="328" t="s">
        <v>90</v>
      </c>
      <c r="J685" s="327">
        <v>41496</v>
      </c>
      <c r="K685" s="3" t="s">
        <v>60</v>
      </c>
      <c r="L685" s="326">
        <v>800</v>
      </c>
      <c r="M685" s="325">
        <v>683</v>
      </c>
      <c r="N685" s="324">
        <v>41596</v>
      </c>
      <c r="O685" s="356">
        <f t="shared" si="20"/>
        <v>1</v>
      </c>
      <c r="T685" s="146"/>
      <c r="U685" s="146"/>
      <c r="V685" s="146"/>
      <c r="W685" s="146"/>
      <c r="X685" s="146"/>
      <c r="Y685" s="146"/>
      <c r="Z685" s="146"/>
      <c r="AA685" s="146"/>
      <c r="AB685" s="5" t="str">
        <f t="shared" si="21"/>
        <v>SEA BAY021</v>
      </c>
    </row>
    <row r="686" spans="1:28" customFormat="1" ht="13.9" hidden="1" customHeight="1">
      <c r="A686" s="325">
        <v>685</v>
      </c>
      <c r="B686" s="325" t="s">
        <v>5946</v>
      </c>
      <c r="C686" s="327">
        <v>41521</v>
      </c>
      <c r="D686" s="325" t="s">
        <v>5945</v>
      </c>
      <c r="E686" s="325" t="s">
        <v>558</v>
      </c>
      <c r="F686" s="325"/>
      <c r="G686" s="325"/>
      <c r="H686" s="328" t="s">
        <v>400</v>
      </c>
      <c r="I686" s="328" t="s">
        <v>5944</v>
      </c>
      <c r="J686" s="327">
        <v>41498</v>
      </c>
      <c r="K686" s="3" t="s">
        <v>60</v>
      </c>
      <c r="L686" s="326">
        <v>800</v>
      </c>
      <c r="M686" s="325">
        <v>684</v>
      </c>
      <c r="N686" s="324">
        <v>41597</v>
      </c>
      <c r="O686" s="356">
        <f t="shared" si="20"/>
        <v>1</v>
      </c>
      <c r="T686" s="146"/>
      <c r="U686" s="146"/>
      <c r="V686" s="146"/>
      <c r="W686" s="146"/>
      <c r="X686" s="146"/>
      <c r="Y686" s="146"/>
      <c r="Z686" s="146"/>
      <c r="AA686" s="146"/>
      <c r="AB686" s="5" t="str">
        <f t="shared" si="21"/>
        <v>MARE ITALICUM50</v>
      </c>
    </row>
    <row r="687" spans="1:28" customFormat="1" ht="13.9" hidden="1" customHeight="1">
      <c r="A687" s="325">
        <v>686</v>
      </c>
      <c r="B687" s="325" t="s">
        <v>5943</v>
      </c>
      <c r="C687" s="327">
        <v>41521</v>
      </c>
      <c r="D687" s="325" t="s">
        <v>5942</v>
      </c>
      <c r="E687" s="325" t="s">
        <v>423</v>
      </c>
      <c r="F687" s="325"/>
      <c r="G687" s="325"/>
      <c r="H687" s="328" t="s">
        <v>5836</v>
      </c>
      <c r="I687" s="328" t="s">
        <v>20</v>
      </c>
      <c r="J687" s="327">
        <v>41495</v>
      </c>
      <c r="K687" s="3" t="s">
        <v>60</v>
      </c>
      <c r="L687" s="326">
        <v>800</v>
      </c>
      <c r="M687" s="325">
        <v>685</v>
      </c>
      <c r="N687" s="324">
        <v>41586</v>
      </c>
      <c r="O687" s="356">
        <f t="shared" si="20"/>
        <v>1</v>
      </c>
      <c r="T687" s="146"/>
      <c r="U687" s="146"/>
      <c r="V687" s="146"/>
      <c r="W687" s="146"/>
      <c r="X687" s="146"/>
      <c r="Y687" s="146"/>
      <c r="Z687" s="146"/>
      <c r="AA687" s="146"/>
      <c r="AB687" s="5" t="str">
        <f t="shared" si="21"/>
        <v>STAVANGER BLOSSOM02</v>
      </c>
    </row>
    <row r="688" spans="1:28" customFormat="1" ht="13.9" hidden="1" customHeight="1">
      <c r="A688" s="325">
        <v>687</v>
      </c>
      <c r="B688" s="325" t="s">
        <v>5941</v>
      </c>
      <c r="C688" s="327">
        <v>41521</v>
      </c>
      <c r="D688" s="325" t="s">
        <v>5940</v>
      </c>
      <c r="E688" s="325" t="s">
        <v>5939</v>
      </c>
      <c r="F688" s="325"/>
      <c r="G688" s="325"/>
      <c r="H688" s="328" t="s">
        <v>3450</v>
      </c>
      <c r="I688" s="328" t="s">
        <v>5938</v>
      </c>
      <c r="J688" s="327">
        <v>41502</v>
      </c>
      <c r="K688" s="3" t="s">
        <v>60</v>
      </c>
      <c r="L688" s="326">
        <v>800</v>
      </c>
      <c r="M688" s="325">
        <v>686</v>
      </c>
      <c r="N688" s="324">
        <v>41667</v>
      </c>
      <c r="O688" s="356">
        <f t="shared" si="20"/>
        <v>1</v>
      </c>
      <c r="T688" s="146"/>
      <c r="U688" s="146"/>
      <c r="V688" s="146"/>
      <c r="W688" s="146"/>
      <c r="X688" s="146"/>
      <c r="Y688" s="146"/>
      <c r="Z688" s="146"/>
      <c r="AA688" s="146"/>
      <c r="AB688" s="5" t="str">
        <f t="shared" si="21"/>
        <v>Bahamas SpiritV171</v>
      </c>
    </row>
    <row r="689" spans="1:28" customFormat="1" ht="13.9" hidden="1" customHeight="1">
      <c r="A689" s="325">
        <v>688</v>
      </c>
      <c r="B689" s="325" t="s">
        <v>5937</v>
      </c>
      <c r="C689" s="327">
        <v>41521</v>
      </c>
      <c r="D689" s="325" t="s">
        <v>5936</v>
      </c>
      <c r="E689" s="325" t="s">
        <v>5935</v>
      </c>
      <c r="F689" s="325"/>
      <c r="G689" s="325"/>
      <c r="H689" s="328" t="s">
        <v>4969</v>
      </c>
      <c r="I689" s="381" t="s">
        <v>5934</v>
      </c>
      <c r="J689" s="327">
        <v>41489</v>
      </c>
      <c r="K689" s="3" t="s">
        <v>60</v>
      </c>
      <c r="L689" s="326">
        <v>800</v>
      </c>
      <c r="M689" s="325">
        <v>687</v>
      </c>
      <c r="N689" s="324">
        <v>41548</v>
      </c>
      <c r="O689" s="356">
        <f t="shared" si="20"/>
        <v>1</v>
      </c>
      <c r="T689" s="146"/>
      <c r="U689" s="146"/>
      <c r="V689" s="146"/>
      <c r="W689" s="146"/>
      <c r="X689" s="146"/>
      <c r="Y689" s="146"/>
      <c r="Z689" s="146"/>
      <c r="AA689" s="146"/>
      <c r="AB689" s="5" t="str">
        <f t="shared" si="21"/>
        <v>Mare Andriacom17_12</v>
      </c>
    </row>
    <row r="690" spans="1:28" customFormat="1" ht="13.9" hidden="1" customHeight="1">
      <c r="A690" s="325">
        <v>689</v>
      </c>
      <c r="B690" s="325" t="s">
        <v>5933</v>
      </c>
      <c r="C690" s="327">
        <v>41521</v>
      </c>
      <c r="D690" s="325" t="s">
        <v>5932</v>
      </c>
      <c r="E690" s="325" t="s">
        <v>5931</v>
      </c>
      <c r="F690" s="325" t="s">
        <v>4610</v>
      </c>
      <c r="G690" s="325"/>
      <c r="H690" s="328" t="s">
        <v>342</v>
      </c>
      <c r="I690" s="381" t="s">
        <v>67</v>
      </c>
      <c r="J690" s="327">
        <v>41506</v>
      </c>
      <c r="K690" s="3" t="s">
        <v>60</v>
      </c>
      <c r="L690" s="326">
        <v>800</v>
      </c>
      <c r="M690" s="325">
        <v>688</v>
      </c>
      <c r="N690" s="324">
        <v>41548</v>
      </c>
      <c r="O690" s="356">
        <f t="shared" si="20"/>
        <v>1</v>
      </c>
      <c r="T690" s="146"/>
      <c r="U690" s="146"/>
      <c r="V690" s="146"/>
      <c r="W690" s="146"/>
      <c r="X690" s="146"/>
      <c r="Y690" s="146"/>
      <c r="Z690" s="146"/>
      <c r="AA690" s="146"/>
      <c r="AB690" s="5" t="str">
        <f t="shared" si="21"/>
        <v>AXEL SPIRIT103</v>
      </c>
    </row>
    <row r="691" spans="1:28" customFormat="1" ht="13.9" hidden="1" customHeight="1">
      <c r="A691" s="325">
        <v>690</v>
      </c>
      <c r="B691" s="325" t="s">
        <v>5930</v>
      </c>
      <c r="C691" s="327">
        <v>41521</v>
      </c>
      <c r="D691" s="325" t="s">
        <v>4651</v>
      </c>
      <c r="E691" s="325" t="s">
        <v>5021</v>
      </c>
      <c r="F691" s="325"/>
      <c r="G691" s="325"/>
      <c r="H691" s="328" t="s">
        <v>63</v>
      </c>
      <c r="I691" s="328" t="s">
        <v>5929</v>
      </c>
      <c r="J691" s="327">
        <v>41505</v>
      </c>
      <c r="K691" s="3" t="s">
        <v>60</v>
      </c>
      <c r="L691" s="326">
        <v>800</v>
      </c>
      <c r="M691" s="325">
        <v>689</v>
      </c>
      <c r="N691" s="324">
        <v>41585</v>
      </c>
      <c r="O691" s="356">
        <f t="shared" si="20"/>
        <v>1</v>
      </c>
      <c r="T691" s="146"/>
      <c r="U691" s="146"/>
      <c r="V691" s="146"/>
      <c r="W691" s="146"/>
      <c r="X691" s="146"/>
      <c r="Y691" s="146"/>
      <c r="Z691" s="146"/>
      <c r="AA691" s="146"/>
      <c r="AB691" s="5" t="str">
        <f t="shared" si="21"/>
        <v>ACS Brave015</v>
      </c>
    </row>
    <row r="692" spans="1:28" customFormat="1" ht="13.9" hidden="1" customHeight="1">
      <c r="A692" s="325">
        <v>691</v>
      </c>
      <c r="B692" s="325" t="s">
        <v>5928</v>
      </c>
      <c r="C692" s="327">
        <v>41522</v>
      </c>
      <c r="D692" s="325" t="s">
        <v>65</v>
      </c>
      <c r="E692" s="325" t="s">
        <v>5927</v>
      </c>
      <c r="F692" s="325" t="s">
        <v>4610</v>
      </c>
      <c r="G692" s="325"/>
      <c r="H692" s="328" t="s">
        <v>342</v>
      </c>
      <c r="I692" s="381" t="s">
        <v>67</v>
      </c>
      <c r="J692" s="327">
        <v>41520</v>
      </c>
      <c r="K692" s="3" t="s">
        <v>60</v>
      </c>
      <c r="L692" s="326">
        <v>800</v>
      </c>
      <c r="M692" s="325">
        <v>690</v>
      </c>
      <c r="N692" s="324">
        <v>41548</v>
      </c>
      <c r="O692" s="356">
        <f t="shared" si="20"/>
        <v>1</v>
      </c>
      <c r="T692" s="146"/>
      <c r="U692" s="146"/>
      <c r="V692" s="146"/>
      <c r="W692" s="146"/>
      <c r="X692" s="146"/>
      <c r="Y692" s="146"/>
      <c r="Z692" s="146"/>
      <c r="AA692" s="146"/>
      <c r="AB692" s="5" t="str">
        <f t="shared" si="21"/>
        <v>Everest SpiritV091</v>
      </c>
    </row>
    <row r="693" spans="1:28" customFormat="1" ht="13.9" hidden="1" customHeight="1">
      <c r="A693" s="325">
        <v>692</v>
      </c>
      <c r="B693" s="325" t="s">
        <v>5926</v>
      </c>
      <c r="C693" s="327">
        <v>41522</v>
      </c>
      <c r="D693" s="325" t="s">
        <v>5813</v>
      </c>
      <c r="E693" s="325" t="s">
        <v>5925</v>
      </c>
      <c r="F693" s="325"/>
      <c r="G693" s="325"/>
      <c r="H693" s="328" t="s">
        <v>3827</v>
      </c>
      <c r="I693" s="328" t="s">
        <v>5883</v>
      </c>
      <c r="J693" s="327">
        <v>41512</v>
      </c>
      <c r="K693" s="3" t="s">
        <v>60</v>
      </c>
      <c r="L693" s="326">
        <v>800</v>
      </c>
      <c r="M693" s="325">
        <v>691</v>
      </c>
      <c r="N693" s="324"/>
      <c r="O693" s="356">
        <f t="shared" si="20"/>
        <v>0</v>
      </c>
      <c r="P693" s="17" t="s">
        <v>5924</v>
      </c>
      <c r="T693" s="146"/>
      <c r="U693" s="146"/>
      <c r="V693" s="146"/>
      <c r="W693" s="146"/>
      <c r="X693" s="146"/>
      <c r="Y693" s="146"/>
      <c r="Z693" s="146"/>
      <c r="AA693" s="146"/>
      <c r="AB693" s="5" t="str">
        <f t="shared" si="21"/>
        <v>Stavanger BellV12</v>
      </c>
    </row>
    <row r="694" spans="1:28" customFormat="1" ht="13.9" hidden="1" customHeight="1">
      <c r="A694" s="325">
        <v>693</v>
      </c>
      <c r="B694" s="325" t="s">
        <v>5923</v>
      </c>
      <c r="C694" s="327">
        <v>41522</v>
      </c>
      <c r="D694" s="325" t="s">
        <v>5382</v>
      </c>
      <c r="E694" s="325" t="s">
        <v>5922</v>
      </c>
      <c r="F694" s="325" t="s">
        <v>4610</v>
      </c>
      <c r="G694" s="325"/>
      <c r="H694" s="328" t="s">
        <v>400</v>
      </c>
      <c r="I694" s="381" t="s">
        <v>3655</v>
      </c>
      <c r="J694" s="327">
        <v>41523</v>
      </c>
      <c r="K694" s="3" t="s">
        <v>60</v>
      </c>
      <c r="L694" s="326">
        <v>800</v>
      </c>
      <c r="M694" s="325">
        <v>692</v>
      </c>
      <c r="N694" s="324">
        <v>41586</v>
      </c>
      <c r="O694" s="356">
        <f t="shared" si="20"/>
        <v>1</v>
      </c>
      <c r="P694" t="s">
        <v>5921</v>
      </c>
      <c r="T694" s="146"/>
      <c r="U694" s="146"/>
      <c r="V694" s="146"/>
      <c r="W694" s="146"/>
      <c r="X694" s="146"/>
      <c r="Y694" s="146"/>
      <c r="Z694" s="146"/>
      <c r="AA694" s="146"/>
      <c r="AB694" s="5" t="str">
        <f t="shared" si="21"/>
        <v>Mare Nostrum25_TK</v>
      </c>
    </row>
    <row r="695" spans="1:28" customFormat="1" ht="13.9" hidden="1" customHeight="1">
      <c r="A695" s="325">
        <v>694</v>
      </c>
      <c r="B695" s="325" t="s">
        <v>5920</v>
      </c>
      <c r="C695" s="327">
        <v>41527</v>
      </c>
      <c r="D695" s="325" t="s">
        <v>5777</v>
      </c>
      <c r="E695" s="325" t="s">
        <v>5919</v>
      </c>
      <c r="F695" s="325"/>
      <c r="G695" s="325"/>
      <c r="H695" s="328" t="s">
        <v>5775</v>
      </c>
      <c r="I695" s="328" t="s">
        <v>20</v>
      </c>
      <c r="J695" s="327">
        <v>41479</v>
      </c>
      <c r="K695" s="3" t="s">
        <v>16</v>
      </c>
      <c r="L695" s="326">
        <v>800</v>
      </c>
      <c r="M695" s="325">
        <v>693</v>
      </c>
      <c r="N695" s="324">
        <v>41530</v>
      </c>
      <c r="O695" s="356">
        <f t="shared" si="20"/>
        <v>1</v>
      </c>
      <c r="T695" s="146"/>
      <c r="U695" s="146"/>
      <c r="V695" s="146"/>
      <c r="W695" s="146"/>
      <c r="X695" s="146"/>
      <c r="Y695" s="146"/>
      <c r="Z695" s="146"/>
      <c r="AA695" s="146"/>
      <c r="AB695" s="5" t="str">
        <f t="shared" si="21"/>
        <v>Cape BellavistaBEL201302</v>
      </c>
    </row>
    <row r="696" spans="1:28" customFormat="1" ht="13.9" hidden="1" customHeight="1">
      <c r="A696" s="325">
        <v>695</v>
      </c>
      <c r="B696" s="325" t="s">
        <v>5918</v>
      </c>
      <c r="C696" s="327">
        <v>41527</v>
      </c>
      <c r="D696" s="325" t="s">
        <v>5917</v>
      </c>
      <c r="E696" s="325" t="s">
        <v>5916</v>
      </c>
      <c r="F696" s="325"/>
      <c r="G696" s="325"/>
      <c r="H696" s="328" t="s">
        <v>477</v>
      </c>
      <c r="I696" s="381" t="s">
        <v>5915</v>
      </c>
      <c r="J696" s="327">
        <v>41479</v>
      </c>
      <c r="K696" s="3" t="s">
        <v>16</v>
      </c>
      <c r="L696" s="326">
        <v>800</v>
      </c>
      <c r="M696" s="325">
        <v>694</v>
      </c>
      <c r="N696" s="324">
        <v>41530</v>
      </c>
      <c r="O696" s="356">
        <f t="shared" si="20"/>
        <v>1</v>
      </c>
      <c r="T696" s="146"/>
      <c r="U696" s="146"/>
      <c r="V696" s="146"/>
      <c r="W696" s="146"/>
      <c r="X696" s="146"/>
      <c r="Y696" s="146"/>
      <c r="Z696" s="146"/>
      <c r="AA696" s="146"/>
      <c r="AB696" s="5" t="str">
        <f t="shared" si="21"/>
        <v>ISKMATI SPIRITISK201305</v>
      </c>
    </row>
    <row r="697" spans="1:28" customFormat="1" ht="13.9" hidden="1" customHeight="1">
      <c r="A697" s="325">
        <v>696</v>
      </c>
      <c r="B697" s="325" t="s">
        <v>5914</v>
      </c>
      <c r="C697" s="327">
        <v>41527</v>
      </c>
      <c r="D697" s="325" t="s">
        <v>557</v>
      </c>
      <c r="E697" s="325" t="s">
        <v>5913</v>
      </c>
      <c r="F697" s="325"/>
      <c r="G697" s="325"/>
      <c r="H697" s="328" t="s">
        <v>477</v>
      </c>
      <c r="I697" s="328" t="s">
        <v>164</v>
      </c>
      <c r="J697" s="327">
        <v>41506</v>
      </c>
      <c r="K697" s="3" t="s">
        <v>16</v>
      </c>
      <c r="L697" s="391">
        <v>400</v>
      </c>
      <c r="M697" s="325">
        <v>695</v>
      </c>
      <c r="N697" s="324">
        <v>41654</v>
      </c>
      <c r="O697" s="356">
        <f t="shared" si="20"/>
        <v>1</v>
      </c>
      <c r="P697" t="s">
        <v>5912</v>
      </c>
      <c r="T697" s="146"/>
      <c r="U697" s="146"/>
      <c r="V697" s="146"/>
      <c r="W697" s="146"/>
      <c r="X697" s="146"/>
      <c r="Y697" s="146"/>
      <c r="Z697" s="146"/>
      <c r="AA697" s="146"/>
      <c r="AB697" s="5" t="str">
        <f t="shared" si="21"/>
        <v>Cape BaxleyBAX201301</v>
      </c>
    </row>
    <row r="698" spans="1:28" customFormat="1" ht="13.9" hidden="1" customHeight="1">
      <c r="A698" s="325">
        <v>697</v>
      </c>
      <c r="B698" s="325" t="s">
        <v>5911</v>
      </c>
      <c r="C698" s="327">
        <v>41528</v>
      </c>
      <c r="D698" s="325" t="s">
        <v>544</v>
      </c>
      <c r="E698" s="329" t="s">
        <v>192</v>
      </c>
      <c r="F698" s="325"/>
      <c r="G698" s="325"/>
      <c r="H698" s="328" t="s">
        <v>5910</v>
      </c>
      <c r="I698" s="328" t="s">
        <v>48</v>
      </c>
      <c r="J698" s="327">
        <v>41501</v>
      </c>
      <c r="K698" s="3" t="s">
        <v>28</v>
      </c>
      <c r="L698" s="326">
        <v>1200</v>
      </c>
      <c r="M698" s="325">
        <v>696</v>
      </c>
      <c r="N698" s="324">
        <v>41565</v>
      </c>
      <c r="O698" s="356">
        <f t="shared" si="20"/>
        <v>1</v>
      </c>
      <c r="T698" s="146"/>
      <c r="U698" s="146"/>
      <c r="V698" s="146"/>
      <c r="W698" s="146"/>
      <c r="X698" s="146"/>
      <c r="Y698" s="146"/>
      <c r="Z698" s="146"/>
      <c r="AA698" s="146"/>
      <c r="AB698" s="5" t="str">
        <f t="shared" si="21"/>
        <v>Mesaieed27</v>
      </c>
    </row>
    <row r="699" spans="1:28" customFormat="1" ht="13.9" hidden="1" customHeight="1">
      <c r="A699" s="325">
        <v>698</v>
      </c>
      <c r="B699" s="325" t="s">
        <v>5909</v>
      </c>
      <c r="C699" s="327">
        <v>41528</v>
      </c>
      <c r="D699" s="325" t="s">
        <v>358</v>
      </c>
      <c r="E699" s="329" t="s">
        <v>146</v>
      </c>
      <c r="F699" s="325"/>
      <c r="G699" s="325"/>
      <c r="H699" s="328" t="s">
        <v>5680</v>
      </c>
      <c r="I699" s="328" t="s">
        <v>5509</v>
      </c>
      <c r="J699" s="327">
        <v>41502</v>
      </c>
      <c r="K699" s="3" t="s">
        <v>28</v>
      </c>
      <c r="L699" s="326">
        <v>1200</v>
      </c>
      <c r="M699" s="325">
        <v>697</v>
      </c>
      <c r="N699" s="324">
        <v>41596</v>
      </c>
      <c r="O699" s="356">
        <f t="shared" si="20"/>
        <v>1</v>
      </c>
      <c r="T699" s="146"/>
      <c r="U699" s="146"/>
      <c r="V699" s="146"/>
      <c r="W699" s="146"/>
      <c r="X699" s="146"/>
      <c r="Y699" s="146"/>
      <c r="Z699" s="146"/>
      <c r="AA699" s="146"/>
      <c r="AB699" s="5" t="str">
        <f t="shared" si="21"/>
        <v>Songa Eagle40</v>
      </c>
    </row>
    <row r="700" spans="1:28" customFormat="1" ht="13.9" hidden="1" customHeight="1">
      <c r="A700" s="325">
        <v>699</v>
      </c>
      <c r="B700" s="325" t="s">
        <v>5908</v>
      </c>
      <c r="C700" s="327">
        <v>41528</v>
      </c>
      <c r="D700" s="325" t="s">
        <v>5907</v>
      </c>
      <c r="E700" s="329" t="s">
        <v>554</v>
      </c>
      <c r="F700" s="325"/>
      <c r="G700" s="325"/>
      <c r="H700" s="328" t="s">
        <v>521</v>
      </c>
      <c r="I700" s="328" t="s">
        <v>20</v>
      </c>
      <c r="J700" s="327">
        <v>41522</v>
      </c>
      <c r="K700" s="3" t="s">
        <v>28</v>
      </c>
      <c r="L700" s="326">
        <v>1200</v>
      </c>
      <c r="M700" s="325">
        <v>698</v>
      </c>
      <c r="N700" s="324">
        <v>41547</v>
      </c>
      <c r="O700" s="356">
        <f t="shared" si="20"/>
        <v>1</v>
      </c>
      <c r="T700" s="146"/>
      <c r="U700" s="146"/>
      <c r="V700" s="146"/>
      <c r="W700" s="146"/>
      <c r="X700" s="146"/>
      <c r="Y700" s="146"/>
      <c r="Z700" s="146"/>
      <c r="AA700" s="146"/>
      <c r="AB700" s="5" t="str">
        <f t="shared" si="21"/>
        <v>ZHONGJI NO.272</v>
      </c>
    </row>
    <row r="701" spans="1:28" customFormat="1" ht="13.9" hidden="1" customHeight="1">
      <c r="A701" s="325">
        <v>700</v>
      </c>
      <c r="B701" s="325" t="s">
        <v>5906</v>
      </c>
      <c r="C701" s="327">
        <v>41528</v>
      </c>
      <c r="D701" s="325" t="s">
        <v>555</v>
      </c>
      <c r="E701" s="329" t="s">
        <v>320</v>
      </c>
      <c r="F701" s="325"/>
      <c r="G701" s="325"/>
      <c r="H701" s="328" t="s">
        <v>556</v>
      </c>
      <c r="I701" s="328" t="s">
        <v>5905</v>
      </c>
      <c r="J701" s="327">
        <v>41492</v>
      </c>
      <c r="K701" s="3" t="s">
        <v>28</v>
      </c>
      <c r="L701" s="326">
        <v>1200</v>
      </c>
      <c r="M701" s="325">
        <v>699</v>
      </c>
      <c r="N701" s="324">
        <v>41565</v>
      </c>
      <c r="O701" s="356">
        <f t="shared" si="20"/>
        <v>1</v>
      </c>
      <c r="T701" s="146"/>
      <c r="U701" s="146"/>
      <c r="V701" s="146"/>
      <c r="W701" s="146"/>
      <c r="X701" s="146"/>
      <c r="Y701" s="146"/>
      <c r="Z701" s="146"/>
      <c r="AA701" s="146"/>
      <c r="AB701" s="5" t="str">
        <f t="shared" si="21"/>
        <v>KARAVAS39</v>
      </c>
    </row>
    <row r="702" spans="1:28" customFormat="1" ht="13.9" hidden="1" customHeight="1">
      <c r="A702" s="325">
        <v>701</v>
      </c>
      <c r="B702" s="325" t="s">
        <v>5904</v>
      </c>
      <c r="C702" s="327">
        <v>41528</v>
      </c>
      <c r="D702" s="325" t="s">
        <v>4585</v>
      </c>
      <c r="E702" s="329" t="s">
        <v>91</v>
      </c>
      <c r="F702" s="325"/>
      <c r="G702" s="325"/>
      <c r="H702" s="328" t="s">
        <v>5613</v>
      </c>
      <c r="I702" s="328" t="s">
        <v>20</v>
      </c>
      <c r="J702" s="327">
        <v>41516</v>
      </c>
      <c r="K702" s="3" t="s">
        <v>28</v>
      </c>
      <c r="L702" s="326">
        <v>1200</v>
      </c>
      <c r="M702" s="325">
        <v>700</v>
      </c>
      <c r="N702" s="324">
        <v>41565</v>
      </c>
      <c r="O702" s="356">
        <f t="shared" si="20"/>
        <v>1</v>
      </c>
      <c r="T702" s="146"/>
      <c r="U702" s="146"/>
      <c r="V702" s="146"/>
      <c r="W702" s="146"/>
      <c r="X702" s="146"/>
      <c r="Y702" s="146"/>
      <c r="Z702" s="146"/>
      <c r="AA702" s="146"/>
      <c r="AB702" s="5" t="str">
        <f t="shared" si="21"/>
        <v>Sky Lady002</v>
      </c>
    </row>
    <row r="703" spans="1:28" customFormat="1" ht="13.9" hidden="1" customHeight="1">
      <c r="A703" s="325">
        <v>702</v>
      </c>
      <c r="B703" s="325" t="s">
        <v>5903</v>
      </c>
      <c r="C703" s="327">
        <v>41528</v>
      </c>
      <c r="D703" s="325" t="s">
        <v>492</v>
      </c>
      <c r="E703" s="329" t="s">
        <v>151</v>
      </c>
      <c r="F703" s="325"/>
      <c r="G703" s="325"/>
      <c r="H703" s="328" t="s">
        <v>306</v>
      </c>
      <c r="I703" s="328" t="s">
        <v>5902</v>
      </c>
      <c r="J703" s="327">
        <v>41525</v>
      </c>
      <c r="K703" s="3" t="s">
        <v>28</v>
      </c>
      <c r="L703" s="326">
        <v>1200</v>
      </c>
      <c r="M703" s="325">
        <v>701</v>
      </c>
      <c r="N703" s="324">
        <v>41544</v>
      </c>
      <c r="O703" s="356">
        <f t="shared" si="20"/>
        <v>1</v>
      </c>
      <c r="T703" s="146"/>
      <c r="U703" s="146"/>
      <c r="V703" s="146"/>
      <c r="W703" s="146"/>
      <c r="X703" s="146"/>
      <c r="Y703" s="146"/>
      <c r="Z703" s="146"/>
      <c r="AA703" s="146"/>
      <c r="AB703" s="5" t="str">
        <f t="shared" si="21"/>
        <v>ACS Bright15</v>
      </c>
    </row>
    <row r="704" spans="1:28" customFormat="1" ht="13.9" hidden="1" customHeight="1">
      <c r="A704" s="325">
        <v>703</v>
      </c>
      <c r="B704" s="325" t="s">
        <v>5901</v>
      </c>
      <c r="C704" s="327">
        <v>41528</v>
      </c>
      <c r="D704" s="325" t="s">
        <v>538</v>
      </c>
      <c r="E704" s="329" t="s">
        <v>5900</v>
      </c>
      <c r="F704" s="325"/>
      <c r="G704" s="325"/>
      <c r="H704" s="328" t="s">
        <v>5899</v>
      </c>
      <c r="I704" s="328" t="s">
        <v>563</v>
      </c>
      <c r="J704" s="327">
        <v>41511</v>
      </c>
      <c r="K704" s="3" t="s">
        <v>28</v>
      </c>
      <c r="L704" s="326">
        <v>1200</v>
      </c>
      <c r="M704" s="325">
        <v>702</v>
      </c>
      <c r="N704" s="324">
        <v>41565</v>
      </c>
      <c r="O704" s="356">
        <f t="shared" si="20"/>
        <v>1</v>
      </c>
      <c r="T704" s="146"/>
      <c r="U704" s="146"/>
      <c r="V704" s="146"/>
      <c r="W704" s="146"/>
      <c r="X704" s="146"/>
      <c r="Y704" s="146"/>
      <c r="Z704" s="146"/>
      <c r="AA704" s="146"/>
      <c r="AB704" s="5" t="str">
        <f t="shared" si="21"/>
        <v>Bareilly11_2013</v>
      </c>
    </row>
    <row r="705" spans="1:28" customFormat="1" ht="13.9" hidden="1" customHeight="1">
      <c r="A705" s="325">
        <v>704</v>
      </c>
      <c r="B705" s="325" t="s">
        <v>5898</v>
      </c>
      <c r="C705" s="327">
        <v>41528</v>
      </c>
      <c r="D705" s="325" t="s">
        <v>396</v>
      </c>
      <c r="E705" s="329" t="s">
        <v>5897</v>
      </c>
      <c r="F705" s="325"/>
      <c r="G705" s="325"/>
      <c r="H705" s="328" t="s">
        <v>521</v>
      </c>
      <c r="I705" s="328" t="s">
        <v>5896</v>
      </c>
      <c r="J705" s="327">
        <v>41518</v>
      </c>
      <c r="K705" s="3" t="s">
        <v>28</v>
      </c>
      <c r="L705" s="326">
        <v>1200</v>
      </c>
      <c r="M705" s="325">
        <v>703</v>
      </c>
      <c r="N705" s="324">
        <v>41544</v>
      </c>
      <c r="O705" s="356">
        <f t="shared" si="20"/>
        <v>1</v>
      </c>
      <c r="T705" s="146"/>
      <c r="U705" s="146"/>
      <c r="V705" s="146"/>
      <c r="W705" s="146"/>
      <c r="X705" s="146"/>
      <c r="Y705" s="146"/>
      <c r="Z705" s="146"/>
      <c r="AA705" s="146"/>
      <c r="AB705" s="5" t="str">
        <f t="shared" si="21"/>
        <v>Iblea008_2013</v>
      </c>
    </row>
    <row r="706" spans="1:28" customFormat="1" ht="13.9" hidden="1" customHeight="1">
      <c r="A706" s="325">
        <v>705</v>
      </c>
      <c r="B706" s="325" t="s">
        <v>5895</v>
      </c>
      <c r="C706" s="327">
        <v>41528</v>
      </c>
      <c r="D706" s="325" t="s">
        <v>5894</v>
      </c>
      <c r="E706" s="370" t="s">
        <v>320</v>
      </c>
      <c r="F706" s="325"/>
      <c r="G706" s="325"/>
      <c r="H706" s="328" t="s">
        <v>44</v>
      </c>
      <c r="I706" s="328" t="s">
        <v>5893</v>
      </c>
      <c r="J706" s="327">
        <v>41496</v>
      </c>
      <c r="K706" s="3" t="s">
        <v>43</v>
      </c>
      <c r="L706" s="326">
        <v>1400</v>
      </c>
      <c r="M706" s="325">
        <v>704</v>
      </c>
      <c r="N706" s="324">
        <v>41530</v>
      </c>
      <c r="O706" s="356">
        <f t="shared" ref="O706:O750" si="22">IF(TRIM(N706)="",0,1)</f>
        <v>1</v>
      </c>
      <c r="T706" s="146"/>
      <c r="U706" s="146"/>
      <c r="V706" s="146"/>
      <c r="W706" s="146"/>
      <c r="X706" s="146"/>
      <c r="Y706" s="146"/>
      <c r="Z706" s="146"/>
      <c r="AA706" s="146"/>
      <c r="AB706" s="5" t="str">
        <f t="shared" ref="AB706:AB769" si="23">IF(TRIM(A706)="","",CONCATENATE(TRIM(D706),TRIM(E706)))</f>
        <v>SEA VOYAGER39</v>
      </c>
    </row>
    <row r="707" spans="1:28" customFormat="1" ht="13.9" hidden="1" customHeight="1">
      <c r="A707" s="325">
        <v>706</v>
      </c>
      <c r="B707" s="325" t="s">
        <v>5892</v>
      </c>
      <c r="C707" s="327">
        <v>41528</v>
      </c>
      <c r="D707" s="325" t="s">
        <v>5804</v>
      </c>
      <c r="E707" s="370" t="s">
        <v>5891</v>
      </c>
      <c r="F707" s="325"/>
      <c r="G707" s="325"/>
      <c r="H707" s="328" t="s">
        <v>44</v>
      </c>
      <c r="I707" s="328" t="s">
        <v>5890</v>
      </c>
      <c r="J707" s="327">
        <v>41505</v>
      </c>
      <c r="K707" s="3" t="s">
        <v>43</v>
      </c>
      <c r="L707" s="326">
        <v>1400</v>
      </c>
      <c r="M707" s="325">
        <v>705</v>
      </c>
      <c r="N707" s="324">
        <v>41530</v>
      </c>
      <c r="O707" s="356">
        <f t="shared" si="22"/>
        <v>1</v>
      </c>
      <c r="T707" s="146"/>
      <c r="U707" s="146"/>
      <c r="V707" s="146"/>
      <c r="W707" s="146"/>
      <c r="X707" s="146"/>
      <c r="Y707" s="146"/>
      <c r="Z707" s="146"/>
      <c r="AA707" s="146"/>
      <c r="AB707" s="5" t="str">
        <f t="shared" si="23"/>
        <v>CPO CHINA2013_40</v>
      </c>
    </row>
    <row r="708" spans="1:28" customFormat="1" ht="13.9" hidden="1" customHeight="1">
      <c r="A708" s="325">
        <v>707</v>
      </c>
      <c r="B708" s="325" t="s">
        <v>5889</v>
      </c>
      <c r="C708" s="327">
        <v>41528</v>
      </c>
      <c r="D708" s="325" t="s">
        <v>5888</v>
      </c>
      <c r="E708" s="325" t="s">
        <v>498</v>
      </c>
      <c r="F708" s="325"/>
      <c r="G708" s="325"/>
      <c r="H708" s="328" t="s">
        <v>541</v>
      </c>
      <c r="I708" s="328" t="s">
        <v>286</v>
      </c>
      <c r="J708" s="327">
        <v>41520</v>
      </c>
      <c r="K708" s="3" t="s">
        <v>43</v>
      </c>
      <c r="L708" s="326">
        <v>1400</v>
      </c>
      <c r="M708" s="325">
        <v>706</v>
      </c>
      <c r="N708" s="324">
        <v>41530</v>
      </c>
      <c r="O708" s="356">
        <f t="shared" si="22"/>
        <v>1</v>
      </c>
      <c r="T708" s="146"/>
      <c r="U708" s="146"/>
      <c r="V708" s="146"/>
      <c r="W708" s="146"/>
      <c r="X708" s="146"/>
      <c r="Y708" s="146"/>
      <c r="Z708" s="146"/>
      <c r="AA708" s="146"/>
      <c r="AB708" s="5" t="str">
        <f t="shared" si="23"/>
        <v>Alpine Link57</v>
      </c>
    </row>
    <row r="709" spans="1:28" customFormat="1" ht="13.9" hidden="1" customHeight="1">
      <c r="A709" s="325">
        <v>708</v>
      </c>
      <c r="B709" s="325" t="s">
        <v>5887</v>
      </c>
      <c r="C709" s="327">
        <v>41535</v>
      </c>
      <c r="D709" s="325" t="s">
        <v>5886</v>
      </c>
      <c r="E709" s="325" t="s">
        <v>5885</v>
      </c>
      <c r="F709" s="325"/>
      <c r="G709" s="325"/>
      <c r="H709" s="328" t="s">
        <v>4473</v>
      </c>
      <c r="I709" s="328" t="s">
        <v>5853</v>
      </c>
      <c r="J709" s="327">
        <v>41488</v>
      </c>
      <c r="K709" s="3" t="s">
        <v>551</v>
      </c>
      <c r="L709" s="326">
        <v>1600</v>
      </c>
      <c r="M709" s="325">
        <v>707</v>
      </c>
      <c r="N709" s="324">
        <v>41551</v>
      </c>
      <c r="O709" s="356">
        <f t="shared" si="22"/>
        <v>1</v>
      </c>
      <c r="T709" s="146"/>
      <c r="U709" s="146"/>
      <c r="V709" s="146"/>
      <c r="W709" s="146"/>
      <c r="X709" s="146"/>
      <c r="Y709" s="146"/>
      <c r="Z709" s="146"/>
      <c r="AA709" s="146"/>
      <c r="AB709" s="5" t="str">
        <f t="shared" si="23"/>
        <v>SEAMASTERCSC083</v>
      </c>
    </row>
    <row r="710" spans="1:28" customFormat="1" ht="13.9" hidden="1" customHeight="1">
      <c r="A710" s="325">
        <v>709</v>
      </c>
      <c r="B710" s="325" t="s">
        <v>5884</v>
      </c>
      <c r="C710" s="327">
        <v>41535</v>
      </c>
      <c r="D710" s="325" t="s">
        <v>3786</v>
      </c>
      <c r="E710" s="325" t="s">
        <v>568</v>
      </c>
      <c r="F710" s="325"/>
      <c r="G710" s="325"/>
      <c r="H710" s="328" t="s">
        <v>4473</v>
      </c>
      <c r="I710" s="328" t="s">
        <v>5883</v>
      </c>
      <c r="J710" s="327">
        <v>41521</v>
      </c>
      <c r="K710" s="3" t="s">
        <v>551</v>
      </c>
      <c r="L710" s="326">
        <v>1600</v>
      </c>
      <c r="M710" s="325">
        <v>708</v>
      </c>
      <c r="N710" s="324">
        <v>41551</v>
      </c>
      <c r="O710" s="356">
        <f t="shared" si="22"/>
        <v>1</v>
      </c>
      <c r="T710" s="146"/>
      <c r="U710" s="146"/>
      <c r="V710" s="146"/>
      <c r="W710" s="146"/>
      <c r="X710" s="146"/>
      <c r="Y710" s="146"/>
      <c r="Z710" s="146"/>
      <c r="AA710" s="146"/>
      <c r="AB710" s="5" t="str">
        <f t="shared" si="23"/>
        <v>Singapore Voyager125</v>
      </c>
    </row>
    <row r="711" spans="1:28" customFormat="1" ht="13.9" hidden="1" customHeight="1">
      <c r="A711" s="325">
        <v>710</v>
      </c>
      <c r="B711" s="325" t="s">
        <v>5882</v>
      </c>
      <c r="C711" s="327">
        <v>41561</v>
      </c>
      <c r="D711" s="325" t="s">
        <v>552</v>
      </c>
      <c r="E711" s="329" t="s">
        <v>95</v>
      </c>
      <c r="F711" s="325"/>
      <c r="G711" s="325"/>
      <c r="H711" s="328" t="s">
        <v>5359</v>
      </c>
      <c r="I711" s="328" t="s">
        <v>5881</v>
      </c>
      <c r="J711" s="327">
        <v>41529</v>
      </c>
      <c r="K711" s="3" t="s">
        <v>28</v>
      </c>
      <c r="L711" s="326">
        <v>1200</v>
      </c>
      <c r="M711" s="325">
        <v>709</v>
      </c>
      <c r="N711" s="324">
        <v>41596</v>
      </c>
      <c r="O711" s="356">
        <f t="shared" si="22"/>
        <v>1</v>
      </c>
      <c r="T711" s="146"/>
      <c r="U711" s="146"/>
      <c r="V711" s="146"/>
      <c r="W711" s="146"/>
      <c r="X711" s="146"/>
      <c r="Y711" s="146"/>
      <c r="Z711" s="146"/>
      <c r="AA711" s="146"/>
      <c r="AB711" s="5" t="str">
        <f t="shared" si="23"/>
        <v>North Fighter003</v>
      </c>
    </row>
    <row r="712" spans="1:28" customFormat="1" ht="13.9" hidden="1" customHeight="1">
      <c r="A712" s="325">
        <v>711</v>
      </c>
      <c r="B712" s="325" t="s">
        <v>5880</v>
      </c>
      <c r="C712" s="327">
        <v>41561</v>
      </c>
      <c r="D712" s="325" t="s">
        <v>3775</v>
      </c>
      <c r="E712" s="329" t="s">
        <v>559</v>
      </c>
      <c r="F712" s="325"/>
      <c r="G712" s="325"/>
      <c r="H712" s="328" t="s">
        <v>465</v>
      </c>
      <c r="I712" s="328" t="s">
        <v>62</v>
      </c>
      <c r="J712" s="327">
        <v>41527</v>
      </c>
      <c r="K712" s="3" t="s">
        <v>28</v>
      </c>
      <c r="L712" s="326">
        <v>1200</v>
      </c>
      <c r="M712" s="325">
        <v>710</v>
      </c>
      <c r="N712" s="324">
        <v>41604</v>
      </c>
      <c r="O712" s="356">
        <f t="shared" si="22"/>
        <v>1</v>
      </c>
      <c r="T712" s="146"/>
      <c r="U712" s="146"/>
      <c r="V712" s="146"/>
      <c r="W712" s="146"/>
      <c r="X712" s="146"/>
      <c r="Y712" s="146"/>
      <c r="Z712" s="146"/>
      <c r="AA712" s="146"/>
      <c r="AB712" s="5" t="str">
        <f t="shared" si="23"/>
        <v>Sakura Princess018</v>
      </c>
    </row>
    <row r="713" spans="1:28" customFormat="1" ht="13.9" hidden="1" customHeight="1">
      <c r="A713" s="325">
        <v>712</v>
      </c>
      <c r="B713" s="325" t="s">
        <v>5879</v>
      </c>
      <c r="C713" s="327">
        <v>41561</v>
      </c>
      <c r="D713" s="325" t="s">
        <v>560</v>
      </c>
      <c r="E713" s="329" t="s">
        <v>163</v>
      </c>
      <c r="F713" s="325"/>
      <c r="G713" s="325"/>
      <c r="H713" s="328" t="s">
        <v>5205</v>
      </c>
      <c r="I713" s="328" t="s">
        <v>561</v>
      </c>
      <c r="J713" s="327">
        <v>41546</v>
      </c>
      <c r="K713" s="3" t="s">
        <v>28</v>
      </c>
      <c r="L713" s="326">
        <v>1200</v>
      </c>
      <c r="M713" s="325">
        <v>711</v>
      </c>
      <c r="N713" s="324">
        <v>41577</v>
      </c>
      <c r="O713" s="356">
        <f t="shared" si="22"/>
        <v>1</v>
      </c>
      <c r="T713" s="146"/>
      <c r="U713" s="146"/>
      <c r="V713" s="146"/>
      <c r="W713" s="146"/>
      <c r="X713" s="146"/>
      <c r="Y713" s="146"/>
      <c r="Z713" s="146"/>
      <c r="AA713" s="146"/>
      <c r="AB713" s="5" t="str">
        <f t="shared" si="23"/>
        <v>Hellespont Challenger20</v>
      </c>
    </row>
    <row r="714" spans="1:28" customFormat="1" ht="13.9" hidden="1" customHeight="1">
      <c r="A714" s="325">
        <v>713</v>
      </c>
      <c r="B714" s="325" t="s">
        <v>5878</v>
      </c>
      <c r="C714" s="327">
        <v>41561</v>
      </c>
      <c r="D714" s="325" t="s">
        <v>562</v>
      </c>
      <c r="E714" s="329" t="s">
        <v>423</v>
      </c>
      <c r="F714" s="325"/>
      <c r="G714" s="325"/>
      <c r="H714" s="328" t="s">
        <v>465</v>
      </c>
      <c r="I714" s="328" t="s">
        <v>5877</v>
      </c>
      <c r="J714" s="327">
        <v>41541</v>
      </c>
      <c r="K714" s="3" t="s">
        <v>28</v>
      </c>
      <c r="L714" s="326">
        <v>1200</v>
      </c>
      <c r="M714" s="325">
        <v>712</v>
      </c>
      <c r="N714" s="324">
        <v>41606</v>
      </c>
      <c r="O714" s="356">
        <f t="shared" si="22"/>
        <v>1</v>
      </c>
      <c r="T714" s="146"/>
      <c r="U714" s="146"/>
      <c r="V714" s="146"/>
      <c r="W714" s="146"/>
      <c r="X714" s="146"/>
      <c r="Y714" s="146"/>
      <c r="Z714" s="146"/>
      <c r="AA714" s="146"/>
      <c r="AB714" s="5" t="str">
        <f t="shared" si="23"/>
        <v>Riverside02</v>
      </c>
    </row>
    <row r="715" spans="1:28" customFormat="1" ht="13.9" hidden="1" customHeight="1">
      <c r="A715" s="325">
        <v>714</v>
      </c>
      <c r="B715" s="325" t="s">
        <v>5876</v>
      </c>
      <c r="C715" s="327">
        <v>41561</v>
      </c>
      <c r="D715" s="325" t="s">
        <v>564</v>
      </c>
      <c r="E715" s="329" t="s">
        <v>426</v>
      </c>
      <c r="F715" s="325"/>
      <c r="G715" s="325"/>
      <c r="H715" s="328" t="s">
        <v>5015</v>
      </c>
      <c r="I715" s="328" t="s">
        <v>5196</v>
      </c>
      <c r="J715" s="327">
        <v>41549</v>
      </c>
      <c r="K715" s="3" t="s">
        <v>28</v>
      </c>
      <c r="L715" s="326">
        <v>1200</v>
      </c>
      <c r="M715" s="325">
        <v>713</v>
      </c>
      <c r="N715" s="324">
        <v>41577</v>
      </c>
      <c r="O715" s="356">
        <f t="shared" si="22"/>
        <v>1</v>
      </c>
      <c r="T715" s="146"/>
      <c r="U715" s="146"/>
      <c r="V715" s="146"/>
      <c r="W715" s="146"/>
      <c r="X715" s="146"/>
      <c r="Y715" s="146"/>
      <c r="Z715" s="146"/>
      <c r="AA715" s="146"/>
      <c r="AB715" s="5" t="str">
        <f t="shared" si="23"/>
        <v>Chemical Aquarius06</v>
      </c>
    </row>
    <row r="716" spans="1:28" customFormat="1" ht="13.9" hidden="1" customHeight="1">
      <c r="A716" s="325">
        <v>715</v>
      </c>
      <c r="B716" s="325" t="s">
        <v>5875</v>
      </c>
      <c r="C716" s="327">
        <v>41561</v>
      </c>
      <c r="D716" s="325" t="s">
        <v>366</v>
      </c>
      <c r="E716" s="329" t="s">
        <v>364</v>
      </c>
      <c r="F716" s="325"/>
      <c r="G716" s="325"/>
      <c r="H716" s="328" t="s">
        <v>5874</v>
      </c>
      <c r="I716" s="328" t="s">
        <v>3546</v>
      </c>
      <c r="J716" s="327">
        <v>41516</v>
      </c>
      <c r="K716" s="3" t="s">
        <v>28</v>
      </c>
      <c r="L716" s="326">
        <v>1200</v>
      </c>
      <c r="M716" s="325">
        <v>714</v>
      </c>
      <c r="N716" s="324">
        <v>41577</v>
      </c>
      <c r="O716" s="356">
        <f t="shared" si="22"/>
        <v>1</v>
      </c>
      <c r="T716" s="146"/>
      <c r="U716" s="146"/>
      <c r="V716" s="146"/>
      <c r="W716" s="146"/>
      <c r="X716" s="146"/>
      <c r="Y716" s="146"/>
      <c r="Z716" s="146"/>
      <c r="AA716" s="146"/>
      <c r="AB716" s="5" t="str">
        <f t="shared" si="23"/>
        <v>Hellespont Tatina111</v>
      </c>
    </row>
    <row r="717" spans="1:28" customFormat="1" ht="13.9" hidden="1" customHeight="1">
      <c r="A717" s="325">
        <v>716</v>
      </c>
      <c r="B717" s="325" t="s">
        <v>5873</v>
      </c>
      <c r="C717" s="327">
        <v>41561</v>
      </c>
      <c r="D717" s="325" t="s">
        <v>566</v>
      </c>
      <c r="E717" s="329" t="s">
        <v>5872</v>
      </c>
      <c r="F717" s="325"/>
      <c r="G717" s="325"/>
      <c r="H717" s="328" t="s">
        <v>4754</v>
      </c>
      <c r="I717" s="328" t="s">
        <v>567</v>
      </c>
      <c r="J717" s="327">
        <v>41521</v>
      </c>
      <c r="K717" s="3" t="s">
        <v>28</v>
      </c>
      <c r="L717" s="326">
        <v>1200</v>
      </c>
      <c r="M717" s="325">
        <v>715</v>
      </c>
      <c r="N717" s="324">
        <v>41625</v>
      </c>
      <c r="O717" s="356">
        <f t="shared" si="22"/>
        <v>1</v>
      </c>
      <c r="T717" s="146"/>
      <c r="U717" s="146"/>
      <c r="V717" s="146"/>
      <c r="W717" s="146"/>
      <c r="X717" s="146"/>
      <c r="Y717" s="146"/>
      <c r="Z717" s="146"/>
      <c r="AA717" s="146"/>
      <c r="AB717" s="5" t="str">
        <f t="shared" si="23"/>
        <v>Kanpur10-13</v>
      </c>
    </row>
    <row r="718" spans="1:28" customFormat="1" ht="13.9" hidden="1" customHeight="1">
      <c r="A718" s="325">
        <v>717</v>
      </c>
      <c r="B718" s="325" t="s">
        <v>5871</v>
      </c>
      <c r="C718" s="327">
        <v>41561</v>
      </c>
      <c r="D718" s="325" t="s">
        <v>5870</v>
      </c>
      <c r="E718" s="329" t="s">
        <v>3671</v>
      </c>
      <c r="F718" s="325"/>
      <c r="G718" s="325"/>
      <c r="H718" s="328" t="s">
        <v>521</v>
      </c>
      <c r="I718" s="328" t="s">
        <v>571</v>
      </c>
      <c r="J718" s="327">
        <v>41535</v>
      </c>
      <c r="K718" s="3" t="s">
        <v>28</v>
      </c>
      <c r="L718" s="326">
        <v>1200</v>
      </c>
      <c r="M718" s="325">
        <v>716</v>
      </c>
      <c r="N718" s="324">
        <v>41577</v>
      </c>
      <c r="O718" s="356">
        <f t="shared" si="22"/>
        <v>1</v>
      </c>
      <c r="T718" s="146"/>
      <c r="U718" s="146"/>
      <c r="V718" s="146"/>
      <c r="W718" s="146"/>
      <c r="X718" s="146"/>
      <c r="Y718" s="146"/>
      <c r="Z718" s="146"/>
      <c r="AA718" s="146"/>
      <c r="AB718" s="5" t="str">
        <f t="shared" si="23"/>
        <v>Zhongji No.273</v>
      </c>
    </row>
    <row r="719" spans="1:28" customFormat="1" ht="13.9" hidden="1" customHeight="1">
      <c r="A719" s="325">
        <v>718</v>
      </c>
      <c r="B719" s="325" t="s">
        <v>5869</v>
      </c>
      <c r="C719" s="327">
        <v>41561</v>
      </c>
      <c r="D719" s="325" t="s">
        <v>390</v>
      </c>
      <c r="E719" s="329" t="s">
        <v>146</v>
      </c>
      <c r="F719" s="325"/>
      <c r="G719" s="325"/>
      <c r="H719" s="328" t="s">
        <v>5184</v>
      </c>
      <c r="I719" s="328" t="s">
        <v>5868</v>
      </c>
      <c r="J719" s="327">
        <v>41528</v>
      </c>
      <c r="K719" s="3" t="s">
        <v>28</v>
      </c>
      <c r="L719" s="326">
        <v>1200</v>
      </c>
      <c r="M719" s="325">
        <v>717</v>
      </c>
      <c r="N719" s="324">
        <v>41577</v>
      </c>
      <c r="O719" s="356">
        <f t="shared" si="22"/>
        <v>1</v>
      </c>
      <c r="T719" s="146"/>
      <c r="U719" s="146"/>
      <c r="V719" s="146"/>
      <c r="W719" s="146"/>
      <c r="X719" s="146"/>
      <c r="Y719" s="146"/>
      <c r="Z719" s="146"/>
      <c r="AA719" s="146"/>
      <c r="AB719" s="5" t="str">
        <f t="shared" si="23"/>
        <v>Karavas40</v>
      </c>
    </row>
    <row r="720" spans="1:28" customFormat="1" ht="13.9" hidden="1" customHeight="1">
      <c r="A720" s="325">
        <v>719</v>
      </c>
      <c r="B720" s="325" t="s">
        <v>5867</v>
      </c>
      <c r="C720" s="327">
        <v>41561</v>
      </c>
      <c r="D720" s="325" t="s">
        <v>573</v>
      </c>
      <c r="E720" s="329" t="s">
        <v>3811</v>
      </c>
      <c r="F720" s="325"/>
      <c r="G720" s="325"/>
      <c r="H720" s="328" t="s">
        <v>30</v>
      </c>
      <c r="I720" s="328" t="s">
        <v>269</v>
      </c>
      <c r="J720" s="327">
        <v>41529</v>
      </c>
      <c r="K720" s="3" t="s">
        <v>28</v>
      </c>
      <c r="L720" s="326">
        <v>1200</v>
      </c>
      <c r="M720" s="325">
        <v>718</v>
      </c>
      <c r="N720" s="324">
        <v>41596</v>
      </c>
      <c r="O720" s="356">
        <f t="shared" si="22"/>
        <v>1</v>
      </c>
      <c r="T720" s="146"/>
      <c r="U720" s="146"/>
      <c r="V720" s="146"/>
      <c r="W720" s="146"/>
      <c r="X720" s="146"/>
      <c r="Y720" s="146"/>
      <c r="Z720" s="146"/>
      <c r="AA720" s="146"/>
      <c r="AB720" s="5" t="str">
        <f t="shared" si="23"/>
        <v>Aframax Riviera020</v>
      </c>
    </row>
    <row r="721" spans="1:28" customFormat="1" ht="13.9" hidden="1" customHeight="1">
      <c r="A721" s="325">
        <v>720</v>
      </c>
      <c r="B721" s="325" t="s">
        <v>5866</v>
      </c>
      <c r="C721" s="327">
        <v>41561</v>
      </c>
      <c r="D721" s="325" t="s">
        <v>4380</v>
      </c>
      <c r="E721" s="329" t="s">
        <v>179</v>
      </c>
      <c r="F721" s="325"/>
      <c r="G721" s="325"/>
      <c r="H721" s="328" t="s">
        <v>486</v>
      </c>
      <c r="I721" s="328" t="s">
        <v>3383</v>
      </c>
      <c r="J721" s="327">
        <v>41540</v>
      </c>
      <c r="K721" s="3" t="s">
        <v>28</v>
      </c>
      <c r="L721" s="326">
        <v>1200</v>
      </c>
      <c r="M721" s="325">
        <v>719</v>
      </c>
      <c r="N721" s="324">
        <v>41625</v>
      </c>
      <c r="O721" s="356">
        <f t="shared" si="22"/>
        <v>1</v>
      </c>
      <c r="T721" s="146"/>
      <c r="U721" s="146"/>
      <c r="V721" s="146"/>
      <c r="W721" s="146"/>
      <c r="X721" s="146"/>
      <c r="Y721" s="146"/>
      <c r="Z721" s="146"/>
      <c r="AA721" s="146"/>
      <c r="AB721" s="5" t="str">
        <f t="shared" si="23"/>
        <v>Aframax River23</v>
      </c>
    </row>
    <row r="722" spans="1:28" customFormat="1" ht="13.9" hidden="1" customHeight="1">
      <c r="A722" s="325">
        <v>721</v>
      </c>
      <c r="B722" s="325" t="s">
        <v>5865</v>
      </c>
      <c r="C722" s="327">
        <v>41561</v>
      </c>
      <c r="D722" s="325" t="s">
        <v>577</v>
      </c>
      <c r="E722" s="329" t="s">
        <v>5864</v>
      </c>
      <c r="F722" s="325"/>
      <c r="G722" s="325"/>
      <c r="H722" s="328" t="s">
        <v>5680</v>
      </c>
      <c r="I722" s="328" t="s">
        <v>5863</v>
      </c>
      <c r="J722" s="327">
        <v>41554</v>
      </c>
      <c r="K722" s="3" t="s">
        <v>28</v>
      </c>
      <c r="L722" s="326">
        <v>1200</v>
      </c>
      <c r="M722" s="325">
        <v>720</v>
      </c>
      <c r="N722" s="324">
        <v>41596</v>
      </c>
      <c r="O722" s="356">
        <f t="shared" si="22"/>
        <v>1</v>
      </c>
      <c r="T722" s="146"/>
      <c r="U722" s="146"/>
      <c r="V722" s="146"/>
      <c r="W722" s="146"/>
      <c r="X722" s="146"/>
      <c r="Y722" s="146"/>
      <c r="Z722" s="146"/>
      <c r="AA722" s="146"/>
      <c r="AB722" s="5" t="str">
        <f t="shared" si="23"/>
        <v>Rebecca Schulte07_13</v>
      </c>
    </row>
    <row r="723" spans="1:28" customFormat="1" ht="13.9" hidden="1" customHeight="1">
      <c r="A723" s="325">
        <v>722</v>
      </c>
      <c r="B723" s="325" t="s">
        <v>5862</v>
      </c>
      <c r="C723" s="327">
        <v>41561</v>
      </c>
      <c r="D723" s="325" t="s">
        <v>458</v>
      </c>
      <c r="E723" s="329" t="s">
        <v>174</v>
      </c>
      <c r="F723" s="325"/>
      <c r="G723" s="325"/>
      <c r="H723" s="328" t="s">
        <v>30</v>
      </c>
      <c r="I723" s="328" t="s">
        <v>5861</v>
      </c>
      <c r="J723" s="327">
        <v>41545</v>
      </c>
      <c r="K723" s="3" t="s">
        <v>28</v>
      </c>
      <c r="L723" s="326">
        <v>1200</v>
      </c>
      <c r="M723" s="325">
        <v>721</v>
      </c>
      <c r="N723" s="324">
        <v>41596</v>
      </c>
      <c r="O723" s="356">
        <f t="shared" si="22"/>
        <v>1</v>
      </c>
      <c r="T723" s="146"/>
      <c r="U723" s="146"/>
      <c r="V723" s="146"/>
      <c r="W723" s="146"/>
      <c r="X723" s="146"/>
      <c r="Y723" s="146"/>
      <c r="Z723" s="146"/>
      <c r="AA723" s="146"/>
      <c r="AB723" s="5" t="str">
        <f t="shared" si="23"/>
        <v>Aframax Riviera21</v>
      </c>
    </row>
    <row r="724" spans="1:28" customFormat="1" ht="13.9" hidden="1" customHeight="1">
      <c r="A724" s="325">
        <v>723</v>
      </c>
      <c r="B724" s="325" t="s">
        <v>5860</v>
      </c>
      <c r="C724" s="327">
        <v>41561</v>
      </c>
      <c r="D724" s="325" t="s">
        <v>4585</v>
      </c>
      <c r="E724" s="329" t="s">
        <v>346</v>
      </c>
      <c r="F724" s="325"/>
      <c r="G724" s="325"/>
      <c r="H724" s="328" t="s">
        <v>306</v>
      </c>
      <c r="I724" s="328" t="s">
        <v>5859</v>
      </c>
      <c r="J724" s="327">
        <v>41546</v>
      </c>
      <c r="K724" s="3" t="s">
        <v>28</v>
      </c>
      <c r="L724" s="326">
        <v>1200</v>
      </c>
      <c r="M724" s="325">
        <v>722</v>
      </c>
      <c r="N724" s="324">
        <v>41596</v>
      </c>
      <c r="O724" s="356">
        <f t="shared" si="22"/>
        <v>1</v>
      </c>
      <c r="T724" s="146"/>
      <c r="U724" s="146"/>
      <c r="V724" s="146"/>
      <c r="W724" s="146"/>
      <c r="X724" s="146"/>
      <c r="Y724" s="146"/>
      <c r="Z724" s="146"/>
      <c r="AA724" s="146"/>
      <c r="AB724" s="5" t="str">
        <f t="shared" si="23"/>
        <v>Sky Lady04</v>
      </c>
    </row>
    <row r="725" spans="1:28" customFormat="1" ht="13.9" hidden="1" customHeight="1">
      <c r="A725" s="325">
        <v>724</v>
      </c>
      <c r="B725" s="325" t="s">
        <v>5858</v>
      </c>
      <c r="C725" s="327">
        <v>41562</v>
      </c>
      <c r="D725" s="325" t="s">
        <v>3588</v>
      </c>
      <c r="E725" s="325" t="s">
        <v>5401</v>
      </c>
      <c r="F725" s="325"/>
      <c r="G725" s="325"/>
      <c r="H725" s="328" t="s">
        <v>5857</v>
      </c>
      <c r="I725" s="328" t="s">
        <v>20</v>
      </c>
      <c r="J725" s="327">
        <v>41530</v>
      </c>
      <c r="K725" s="3" t="s">
        <v>551</v>
      </c>
      <c r="L725" s="326">
        <v>1600</v>
      </c>
      <c r="M725" s="325">
        <v>723</v>
      </c>
      <c r="N725" s="324">
        <v>41569</v>
      </c>
      <c r="O725" s="356">
        <f t="shared" si="22"/>
        <v>1</v>
      </c>
      <c r="T725" s="146"/>
      <c r="U725" s="146"/>
      <c r="V725" s="146"/>
      <c r="W725" s="146"/>
      <c r="X725" s="146"/>
      <c r="Y725" s="146"/>
      <c r="Z725" s="146"/>
      <c r="AA725" s="146"/>
      <c r="AB725" s="5" t="str">
        <f t="shared" si="23"/>
        <v>Sea Voyager047</v>
      </c>
    </row>
    <row r="726" spans="1:28" customFormat="1" ht="13.9" hidden="1" customHeight="1">
      <c r="A726" s="325">
        <v>725</v>
      </c>
      <c r="B726" s="325" t="s">
        <v>5856</v>
      </c>
      <c r="C726" s="327">
        <v>41562</v>
      </c>
      <c r="D726" s="325" t="s">
        <v>5855</v>
      </c>
      <c r="E726" s="325" t="s">
        <v>5854</v>
      </c>
      <c r="F726" s="325"/>
      <c r="G726" s="325"/>
      <c r="H726" s="328" t="s">
        <v>4473</v>
      </c>
      <c r="I726" s="328" t="s">
        <v>5853</v>
      </c>
      <c r="J726" s="327">
        <v>41542</v>
      </c>
      <c r="K726" s="3" t="s">
        <v>551</v>
      </c>
      <c r="L726" s="326">
        <v>1600</v>
      </c>
      <c r="M726" s="325">
        <v>724</v>
      </c>
      <c r="N726" s="324">
        <v>41569</v>
      </c>
      <c r="O726" s="356">
        <f t="shared" si="22"/>
        <v>1</v>
      </c>
      <c r="T726" s="146"/>
      <c r="U726" s="146"/>
      <c r="V726" s="146"/>
      <c r="W726" s="146"/>
      <c r="X726" s="146"/>
      <c r="Y726" s="146"/>
      <c r="Z726" s="146"/>
      <c r="AA726" s="146"/>
      <c r="AB726" s="5" t="str">
        <f t="shared" si="23"/>
        <v>SeamasterCSC084</v>
      </c>
    </row>
    <row r="727" spans="1:28" customFormat="1" ht="13.9" hidden="1" customHeight="1">
      <c r="A727" s="325">
        <v>726</v>
      </c>
      <c r="B727" s="325" t="s">
        <v>5852</v>
      </c>
      <c r="C727" s="327">
        <v>41562</v>
      </c>
      <c r="D727" s="325" t="s">
        <v>5851</v>
      </c>
      <c r="E727" s="325" t="s">
        <v>4597</v>
      </c>
      <c r="F727" s="325"/>
      <c r="G727" s="325"/>
      <c r="H727" s="328" t="s">
        <v>5850</v>
      </c>
      <c r="I727" s="328" t="s">
        <v>82</v>
      </c>
      <c r="J727" s="327">
        <v>41557</v>
      </c>
      <c r="K727" s="3" t="s">
        <v>551</v>
      </c>
      <c r="L727" s="326">
        <v>1600</v>
      </c>
      <c r="M727" s="325">
        <v>725</v>
      </c>
      <c r="N727" s="324">
        <v>41569</v>
      </c>
      <c r="O727" s="356">
        <f t="shared" si="22"/>
        <v>1</v>
      </c>
      <c r="T727" s="146"/>
      <c r="U727" s="146"/>
      <c r="V727" s="146"/>
      <c r="W727" s="146"/>
      <c r="X727" s="146"/>
      <c r="Y727" s="146"/>
      <c r="Z727" s="146"/>
      <c r="AA727" s="146"/>
      <c r="AB727" s="5" t="str">
        <f t="shared" si="23"/>
        <v>Sea voyager048</v>
      </c>
    </row>
    <row r="728" spans="1:28" customFormat="1" ht="13.9" hidden="1" customHeight="1">
      <c r="A728" s="325">
        <v>727</v>
      </c>
      <c r="B728" s="325" t="s">
        <v>5849</v>
      </c>
      <c r="C728" s="327">
        <v>41562</v>
      </c>
      <c r="D728" s="325" t="s">
        <v>5536</v>
      </c>
      <c r="E728" s="325" t="s">
        <v>302</v>
      </c>
      <c r="F728" s="325"/>
      <c r="G728" s="325"/>
      <c r="H728" s="328" t="s">
        <v>342</v>
      </c>
      <c r="I728" s="328" t="s">
        <v>267</v>
      </c>
      <c r="J728" s="327">
        <v>41530</v>
      </c>
      <c r="K728" s="3" t="s">
        <v>60</v>
      </c>
      <c r="L728" s="326">
        <v>800</v>
      </c>
      <c r="M728" s="325">
        <v>726</v>
      </c>
      <c r="N728" s="324">
        <v>41808</v>
      </c>
      <c r="O728" s="356">
        <f t="shared" si="22"/>
        <v>1</v>
      </c>
      <c r="P728" s="17" t="s">
        <v>1188</v>
      </c>
      <c r="T728" s="146"/>
      <c r="U728" s="146"/>
      <c r="V728" s="146"/>
      <c r="W728" s="146"/>
      <c r="X728" s="146"/>
      <c r="Y728" s="146"/>
      <c r="Z728" s="146"/>
      <c r="AA728" s="146"/>
      <c r="AB728" s="5" t="str">
        <f t="shared" si="23"/>
        <v>SPT Navigator70</v>
      </c>
    </row>
    <row r="729" spans="1:28" customFormat="1" ht="13.9" hidden="1" customHeight="1">
      <c r="A729" s="325">
        <v>728</v>
      </c>
      <c r="B729" s="325" t="s">
        <v>5848</v>
      </c>
      <c r="C729" s="327">
        <v>41562</v>
      </c>
      <c r="D729" s="325" t="s">
        <v>531</v>
      </c>
      <c r="E729" s="325" t="s">
        <v>5847</v>
      </c>
      <c r="F729" s="325"/>
      <c r="G729" s="325"/>
      <c r="H729" s="328" t="s">
        <v>5846</v>
      </c>
      <c r="I729" s="328" t="s">
        <v>59</v>
      </c>
      <c r="J729" s="327">
        <v>41528</v>
      </c>
      <c r="K729" s="3" t="s">
        <v>60</v>
      </c>
      <c r="L729" s="326">
        <v>800</v>
      </c>
      <c r="M729" s="325">
        <v>727</v>
      </c>
      <c r="N729" s="324">
        <v>41586</v>
      </c>
      <c r="O729" s="356">
        <f t="shared" si="22"/>
        <v>1</v>
      </c>
      <c r="T729" s="146"/>
      <c r="U729" s="146"/>
      <c r="V729" s="146"/>
      <c r="W729" s="146"/>
      <c r="X729" s="146"/>
      <c r="Y729" s="146"/>
      <c r="Z729" s="146"/>
      <c r="AA729" s="146"/>
      <c r="AB729" s="5" t="str">
        <f t="shared" si="23"/>
        <v>Stavanger BlossomV03</v>
      </c>
    </row>
    <row r="730" spans="1:28" customFormat="1" ht="13.9" hidden="1" customHeight="1">
      <c r="A730" s="325">
        <v>729</v>
      </c>
      <c r="B730" s="325" t="s">
        <v>5845</v>
      </c>
      <c r="C730" s="327">
        <v>41562</v>
      </c>
      <c r="D730" s="325" t="s">
        <v>5599</v>
      </c>
      <c r="E730" s="325" t="s">
        <v>5844</v>
      </c>
      <c r="F730" s="325"/>
      <c r="G730" s="325"/>
      <c r="H730" s="328" t="s">
        <v>3450</v>
      </c>
      <c r="I730" s="328" t="s">
        <v>5843</v>
      </c>
      <c r="J730" s="327">
        <v>41523</v>
      </c>
      <c r="K730" s="3" t="s">
        <v>60</v>
      </c>
      <c r="L730" s="326">
        <v>800</v>
      </c>
      <c r="M730" s="325">
        <v>728</v>
      </c>
      <c r="N730" s="324">
        <v>41614</v>
      </c>
      <c r="O730" s="356">
        <f t="shared" si="22"/>
        <v>1</v>
      </c>
      <c r="T730" s="146"/>
      <c r="U730" s="146"/>
      <c r="V730" s="146"/>
      <c r="W730" s="146"/>
      <c r="X730" s="146"/>
      <c r="Y730" s="146"/>
      <c r="Z730" s="146"/>
      <c r="AA730" s="146"/>
      <c r="AB730" s="5" t="str">
        <f t="shared" si="23"/>
        <v>Kiowa Spirit274</v>
      </c>
    </row>
    <row r="731" spans="1:28" customFormat="1" ht="13.9" hidden="1" customHeight="1">
      <c r="A731" s="325">
        <v>730</v>
      </c>
      <c r="B731" s="325" t="s">
        <v>5842</v>
      </c>
      <c r="C731" s="327">
        <v>41562</v>
      </c>
      <c r="D731" s="325" t="s">
        <v>4967</v>
      </c>
      <c r="E731" s="325" t="s">
        <v>5841</v>
      </c>
      <c r="F731" s="325"/>
      <c r="G731" s="325"/>
      <c r="H731" s="328" t="s">
        <v>5836</v>
      </c>
      <c r="I731" s="328" t="s">
        <v>200</v>
      </c>
      <c r="J731" s="327">
        <v>41532</v>
      </c>
      <c r="K731" s="3" t="s">
        <v>60</v>
      </c>
      <c r="L731" s="326">
        <v>800</v>
      </c>
      <c r="M731" s="325">
        <v>729</v>
      </c>
      <c r="N731" s="324">
        <v>41614</v>
      </c>
      <c r="O731" s="356">
        <f t="shared" si="22"/>
        <v>1</v>
      </c>
      <c r="T731" s="146"/>
      <c r="U731" s="146"/>
      <c r="V731" s="146"/>
      <c r="W731" s="146"/>
      <c r="X731" s="146"/>
      <c r="Y731" s="146"/>
      <c r="Z731" s="146"/>
      <c r="AA731" s="146"/>
      <c r="AB731" s="5" t="str">
        <f t="shared" si="23"/>
        <v>Rich Queen IIVO-014</v>
      </c>
    </row>
    <row r="732" spans="1:28" customFormat="1" ht="13.9" hidden="1" customHeight="1">
      <c r="A732" s="325">
        <v>731</v>
      </c>
      <c r="B732" s="325" t="s">
        <v>5840</v>
      </c>
      <c r="C732" s="327">
        <v>41562</v>
      </c>
      <c r="D732" s="325" t="s">
        <v>321</v>
      </c>
      <c r="E732" s="325" t="s">
        <v>5839</v>
      </c>
      <c r="F732" s="325"/>
      <c r="G732" s="325"/>
      <c r="H732" s="328" t="s">
        <v>5661</v>
      </c>
      <c r="I732" s="328" t="s">
        <v>20</v>
      </c>
      <c r="J732" s="327">
        <v>41528</v>
      </c>
      <c r="K732" s="3" t="s">
        <v>60</v>
      </c>
      <c r="L732" s="326">
        <v>800</v>
      </c>
      <c r="M732" s="325">
        <v>730</v>
      </c>
      <c r="N732" s="324">
        <v>41605</v>
      </c>
      <c r="O732" s="356">
        <f t="shared" si="22"/>
        <v>1</v>
      </c>
      <c r="T732" s="146"/>
      <c r="U732" s="146"/>
      <c r="V732" s="146"/>
      <c r="W732" s="146"/>
      <c r="X732" s="146"/>
      <c r="Y732" s="146"/>
      <c r="Z732" s="146"/>
      <c r="AA732" s="146"/>
      <c r="AB732" s="5" t="str">
        <f t="shared" si="23"/>
        <v>Mare Oriens28_13</v>
      </c>
    </row>
    <row r="733" spans="1:28" customFormat="1" ht="13.9" hidden="1" customHeight="1">
      <c r="A733" s="325">
        <v>732</v>
      </c>
      <c r="B733" s="325" t="s">
        <v>5838</v>
      </c>
      <c r="C733" s="327">
        <v>41562</v>
      </c>
      <c r="D733" s="325" t="s">
        <v>484</v>
      </c>
      <c r="E733" s="325" t="s">
        <v>5837</v>
      </c>
      <c r="F733" s="325"/>
      <c r="G733" s="325"/>
      <c r="H733" s="328" t="s">
        <v>5836</v>
      </c>
      <c r="I733" s="328" t="s">
        <v>61</v>
      </c>
      <c r="J733" s="327">
        <v>41529</v>
      </c>
      <c r="K733" s="3" t="s">
        <v>60</v>
      </c>
      <c r="L733" s="326">
        <v>800</v>
      </c>
      <c r="M733" s="325">
        <v>731</v>
      </c>
      <c r="N733" s="324">
        <v>41808</v>
      </c>
      <c r="O733" s="356">
        <f t="shared" si="22"/>
        <v>1</v>
      </c>
      <c r="P733" s="390" t="s">
        <v>5835</v>
      </c>
      <c r="T733" s="146"/>
      <c r="U733" s="146"/>
      <c r="V733" s="146"/>
      <c r="W733" s="146"/>
      <c r="X733" s="146"/>
      <c r="Y733" s="146"/>
      <c r="Z733" s="146"/>
      <c r="AA733" s="146"/>
      <c r="AB733" s="5" t="str">
        <f t="shared" si="23"/>
        <v>Esther SpiritV97</v>
      </c>
    </row>
    <row r="734" spans="1:28" customFormat="1" ht="13.9" hidden="1" customHeight="1">
      <c r="A734" s="325">
        <v>733</v>
      </c>
      <c r="B734" s="325" t="s">
        <v>5834</v>
      </c>
      <c r="C734" s="327">
        <v>41562</v>
      </c>
      <c r="D734" s="325" t="s">
        <v>3556</v>
      </c>
      <c r="E734" s="325" t="s">
        <v>576</v>
      </c>
      <c r="F734" s="325"/>
      <c r="G734" s="325"/>
      <c r="H734" s="328" t="s">
        <v>5833</v>
      </c>
      <c r="I734" s="328" t="s">
        <v>88</v>
      </c>
      <c r="J734" s="327">
        <v>41530</v>
      </c>
      <c r="K734" s="3" t="s">
        <v>60</v>
      </c>
      <c r="L734" s="326">
        <v>800</v>
      </c>
      <c r="M734" s="325">
        <v>732</v>
      </c>
      <c r="N734" s="324">
        <v>41579</v>
      </c>
      <c r="O734" s="356">
        <f t="shared" si="22"/>
        <v>1</v>
      </c>
      <c r="T734" s="146"/>
      <c r="U734" s="146"/>
      <c r="V734" s="146"/>
      <c r="W734" s="146"/>
      <c r="X734" s="146"/>
      <c r="Y734" s="146"/>
      <c r="Z734" s="146"/>
      <c r="AA734" s="146"/>
      <c r="AB734" s="5" t="str">
        <f t="shared" si="23"/>
        <v>TH SymphonyV20</v>
      </c>
    </row>
    <row r="735" spans="1:28" customFormat="1" ht="13.9" hidden="1" customHeight="1">
      <c r="A735" s="325">
        <v>734</v>
      </c>
      <c r="B735" s="325" t="s">
        <v>5832</v>
      </c>
      <c r="C735" s="327">
        <v>41562</v>
      </c>
      <c r="D735" s="325" t="s">
        <v>3629</v>
      </c>
      <c r="E735" s="325" t="s">
        <v>124</v>
      </c>
      <c r="F735" s="325"/>
      <c r="G735" s="325"/>
      <c r="H735" s="328" t="s">
        <v>63</v>
      </c>
      <c r="I735" s="328" t="s">
        <v>4049</v>
      </c>
      <c r="J735" s="327">
        <v>41538</v>
      </c>
      <c r="K735" s="3" t="s">
        <v>60</v>
      </c>
      <c r="L735" s="326">
        <v>800</v>
      </c>
      <c r="M735" s="325">
        <v>733</v>
      </c>
      <c r="N735" s="324">
        <v>41585</v>
      </c>
      <c r="O735" s="356">
        <f t="shared" si="22"/>
        <v>1</v>
      </c>
      <c r="T735" s="146"/>
      <c r="U735" s="146"/>
      <c r="V735" s="146"/>
      <c r="W735" s="146"/>
      <c r="X735" s="146"/>
      <c r="Y735" s="146"/>
      <c r="Z735" s="146"/>
      <c r="AA735" s="146"/>
      <c r="AB735" s="5" t="str">
        <f t="shared" si="23"/>
        <v>TH Sound19</v>
      </c>
    </row>
    <row r="736" spans="1:28" customFormat="1" ht="13.9" hidden="1" customHeight="1">
      <c r="A736" s="325">
        <v>735</v>
      </c>
      <c r="B736" s="325" t="s">
        <v>5831</v>
      </c>
      <c r="C736" s="327">
        <v>41562</v>
      </c>
      <c r="D736" s="325" t="s">
        <v>5830</v>
      </c>
      <c r="E736" s="325" t="s">
        <v>194</v>
      </c>
      <c r="F736" s="325"/>
      <c r="G736" s="325"/>
      <c r="H736" s="328" t="s">
        <v>4773</v>
      </c>
      <c r="I736" s="328" t="s">
        <v>3637</v>
      </c>
      <c r="J736" s="327">
        <v>41555</v>
      </c>
      <c r="K736" s="3" t="s">
        <v>60</v>
      </c>
      <c r="L736" s="326">
        <v>800</v>
      </c>
      <c r="M736" s="325">
        <v>734</v>
      </c>
      <c r="N736" s="324">
        <v>41689</v>
      </c>
      <c r="O736" s="356">
        <f t="shared" si="22"/>
        <v>1</v>
      </c>
      <c r="T736" s="146"/>
      <c r="U736" s="146"/>
      <c r="V736" s="146"/>
      <c r="W736" s="146"/>
      <c r="X736" s="146"/>
      <c r="Y736" s="146"/>
      <c r="Z736" s="146"/>
      <c r="AA736" s="146"/>
      <c r="AB736" s="5" t="str">
        <f t="shared" si="23"/>
        <v>Sanko Blossom004</v>
      </c>
    </row>
    <row r="737" spans="1:28" customFormat="1" ht="13.9" hidden="1" customHeight="1">
      <c r="A737" s="325">
        <v>736</v>
      </c>
      <c r="B737" s="325" t="s">
        <v>5829</v>
      </c>
      <c r="C737" s="327">
        <v>41562</v>
      </c>
      <c r="D737" s="325" t="s">
        <v>36</v>
      </c>
      <c r="E737" s="325" t="s">
        <v>5828</v>
      </c>
      <c r="F737" s="325"/>
      <c r="G737" s="325"/>
      <c r="H737" s="328" t="s">
        <v>400</v>
      </c>
      <c r="I737" s="328" t="s">
        <v>71</v>
      </c>
      <c r="J737" s="327">
        <v>41549</v>
      </c>
      <c r="K737" s="3" t="s">
        <v>60</v>
      </c>
      <c r="L737" s="326">
        <v>800</v>
      </c>
      <c r="M737" s="325">
        <v>735</v>
      </c>
      <c r="N737" s="324">
        <v>41591</v>
      </c>
      <c r="O737" s="356">
        <f t="shared" si="22"/>
        <v>1</v>
      </c>
      <c r="P737" s="41"/>
      <c r="T737" s="146"/>
      <c r="U737" s="146"/>
      <c r="V737" s="146"/>
      <c r="W737" s="146"/>
      <c r="X737" s="146"/>
      <c r="Y737" s="146"/>
      <c r="Z737" s="146"/>
      <c r="AA737" s="146"/>
      <c r="AB737" s="5" t="str">
        <f t="shared" si="23"/>
        <v>Sea BayV24</v>
      </c>
    </row>
    <row r="738" spans="1:28" customFormat="1" ht="13.9" hidden="1" customHeight="1">
      <c r="A738" s="325">
        <v>737</v>
      </c>
      <c r="B738" s="325" t="s">
        <v>5827</v>
      </c>
      <c r="C738" s="327">
        <v>41562</v>
      </c>
      <c r="D738" s="325" t="s">
        <v>5826</v>
      </c>
      <c r="E738" s="325" t="s">
        <v>249</v>
      </c>
      <c r="F738" s="325"/>
      <c r="G738" s="325"/>
      <c r="H738" s="328" t="s">
        <v>342</v>
      </c>
      <c r="I738" s="328" t="s">
        <v>4153</v>
      </c>
      <c r="J738" s="327">
        <v>41557</v>
      </c>
      <c r="K738" s="3" t="s">
        <v>60</v>
      </c>
      <c r="L738" s="326">
        <v>800</v>
      </c>
      <c r="M738" s="325">
        <v>736</v>
      </c>
      <c r="N738" s="324">
        <v>41808</v>
      </c>
      <c r="O738" s="356">
        <f t="shared" si="22"/>
        <v>1</v>
      </c>
      <c r="P738" s="5" t="s">
        <v>5825</v>
      </c>
      <c r="T738" s="146"/>
      <c r="U738" s="146"/>
      <c r="V738" s="146"/>
      <c r="W738" s="146"/>
      <c r="X738" s="146"/>
      <c r="Y738" s="146"/>
      <c r="Z738" s="146"/>
      <c r="AA738" s="146"/>
      <c r="AB738" s="5" t="str">
        <f t="shared" si="23"/>
        <v>Axel Sprit104</v>
      </c>
    </row>
    <row r="739" spans="1:28" customFormat="1" ht="13.9" hidden="1" customHeight="1">
      <c r="A739" s="325">
        <v>738</v>
      </c>
      <c r="B739" s="325" t="s">
        <v>5824</v>
      </c>
      <c r="C739" s="327">
        <v>41562</v>
      </c>
      <c r="D739" s="325" t="s">
        <v>5823</v>
      </c>
      <c r="E739" s="325" t="s">
        <v>174</v>
      </c>
      <c r="F739" s="325"/>
      <c r="G739" s="325"/>
      <c r="H739" s="328" t="s">
        <v>4803</v>
      </c>
      <c r="I739" s="328" t="s">
        <v>5822</v>
      </c>
      <c r="J739" s="327">
        <v>41558</v>
      </c>
      <c r="K739" s="3" t="s">
        <v>60</v>
      </c>
      <c r="L739" s="326">
        <v>800</v>
      </c>
      <c r="M739" s="325">
        <v>737</v>
      </c>
      <c r="N739" s="324">
        <v>41605</v>
      </c>
      <c r="O739" s="356">
        <f t="shared" si="22"/>
        <v>1</v>
      </c>
      <c r="T739" s="146"/>
      <c r="U739" s="146"/>
      <c r="V739" s="146"/>
      <c r="W739" s="146"/>
      <c r="X739" s="146"/>
      <c r="Y739" s="146"/>
      <c r="Z739" s="146"/>
      <c r="AA739" s="146"/>
      <c r="AB739" s="5" t="str">
        <f t="shared" si="23"/>
        <v>TH Symphony21</v>
      </c>
    </row>
    <row r="740" spans="1:28" customFormat="1" ht="13.9" hidden="1" customHeight="1">
      <c r="A740" s="325">
        <v>739</v>
      </c>
      <c r="B740" s="325" t="s">
        <v>5821</v>
      </c>
      <c r="C740" s="327">
        <v>41562</v>
      </c>
      <c r="D740" s="325" t="s">
        <v>3442</v>
      </c>
      <c r="E740" s="325" t="s">
        <v>5820</v>
      </c>
      <c r="F740" s="325"/>
      <c r="G740" s="325"/>
      <c r="H740" s="328" t="s">
        <v>63</v>
      </c>
      <c r="I740" s="328" t="s">
        <v>71</v>
      </c>
      <c r="J740" s="327">
        <v>41555</v>
      </c>
      <c r="K740" s="3" t="s">
        <v>60</v>
      </c>
      <c r="L740" s="326">
        <v>800</v>
      </c>
      <c r="M740" s="325">
        <v>738</v>
      </c>
      <c r="N740" s="324">
        <v>41614</v>
      </c>
      <c r="O740" s="356">
        <f t="shared" si="22"/>
        <v>1</v>
      </c>
      <c r="T740" s="146"/>
      <c r="U740" s="146"/>
      <c r="V740" s="146"/>
      <c r="W740" s="146"/>
      <c r="X740" s="146"/>
      <c r="Y740" s="146"/>
      <c r="Z740" s="146"/>
      <c r="AA740" s="146"/>
      <c r="AB740" s="5" t="str">
        <f t="shared" si="23"/>
        <v>Fuji SpiritV89</v>
      </c>
    </row>
    <row r="741" spans="1:28" customFormat="1" ht="13.9" hidden="1" customHeight="1">
      <c r="A741" s="325">
        <v>740</v>
      </c>
      <c r="B741" s="325" t="s">
        <v>5819</v>
      </c>
      <c r="C741" s="327">
        <v>41562</v>
      </c>
      <c r="D741" s="325" t="s">
        <v>404</v>
      </c>
      <c r="E741" s="325" t="s">
        <v>586</v>
      </c>
      <c r="F741" s="325"/>
      <c r="G741" s="325"/>
      <c r="H741" s="328" t="s">
        <v>342</v>
      </c>
      <c r="I741" s="328" t="s">
        <v>5818</v>
      </c>
      <c r="J741" s="327">
        <v>41566</v>
      </c>
      <c r="K741" s="3" t="s">
        <v>60</v>
      </c>
      <c r="L741" s="326">
        <v>800</v>
      </c>
      <c r="M741" s="325">
        <v>739</v>
      </c>
      <c r="N741" s="324">
        <v>41808</v>
      </c>
      <c r="O741" s="356">
        <f t="shared" si="22"/>
        <v>1</v>
      </c>
      <c r="P741" s="145" t="s">
        <v>1188</v>
      </c>
      <c r="T741" s="146"/>
      <c r="U741" s="146"/>
      <c r="V741" s="146"/>
      <c r="W741" s="146"/>
      <c r="X741" s="146"/>
      <c r="Y741" s="146"/>
      <c r="Z741" s="146"/>
      <c r="AA741" s="146"/>
      <c r="AB741" s="5" t="str">
        <f t="shared" si="23"/>
        <v>Kyeema Spirit115</v>
      </c>
    </row>
    <row r="742" spans="1:28" customFormat="1" ht="13.9" hidden="1" customHeight="1">
      <c r="A742" s="325">
        <v>741</v>
      </c>
      <c r="B742" s="325" t="s">
        <v>5817</v>
      </c>
      <c r="C742" s="327">
        <v>41562</v>
      </c>
      <c r="D742" s="325" t="s">
        <v>3931</v>
      </c>
      <c r="E742" s="325" t="s">
        <v>179</v>
      </c>
      <c r="F742" s="325"/>
      <c r="G742" s="325"/>
      <c r="H742" s="328" t="s">
        <v>5816</v>
      </c>
      <c r="I742" s="328" t="s">
        <v>77</v>
      </c>
      <c r="J742" s="327">
        <v>41539</v>
      </c>
      <c r="K742" s="3" t="s">
        <v>60</v>
      </c>
      <c r="L742" s="326">
        <v>800</v>
      </c>
      <c r="M742" s="325">
        <v>740</v>
      </c>
      <c r="N742" s="324">
        <v>41614</v>
      </c>
      <c r="O742" s="356">
        <f t="shared" si="22"/>
        <v>1</v>
      </c>
      <c r="T742" s="146"/>
      <c r="U742" s="146"/>
      <c r="V742" s="146"/>
      <c r="W742" s="146"/>
      <c r="X742" s="146"/>
      <c r="Y742" s="146"/>
      <c r="Z742" s="146"/>
      <c r="AA742" s="146"/>
      <c r="AB742" s="5" t="str">
        <f t="shared" si="23"/>
        <v>Trident Star23</v>
      </c>
    </row>
    <row r="743" spans="1:28" customFormat="1" ht="11.25" hidden="1" customHeight="1">
      <c r="A743" s="325">
        <v>742</v>
      </c>
      <c r="B743" s="325" t="s">
        <v>5815</v>
      </c>
      <c r="C743" s="327">
        <v>41562</v>
      </c>
      <c r="D743" s="325" t="s">
        <v>502</v>
      </c>
      <c r="E743" s="325" t="s">
        <v>361</v>
      </c>
      <c r="F743" s="325"/>
      <c r="G743" s="325"/>
      <c r="H743" s="328" t="s">
        <v>63</v>
      </c>
      <c r="I743" s="328" t="s">
        <v>173</v>
      </c>
      <c r="J743" s="327">
        <v>41551</v>
      </c>
      <c r="K743" s="3" t="s">
        <v>60</v>
      </c>
      <c r="L743" s="326">
        <v>800</v>
      </c>
      <c r="M743" s="325">
        <v>741</v>
      </c>
      <c r="N743" s="324">
        <v>41614</v>
      </c>
      <c r="O743" s="356">
        <f t="shared" si="22"/>
        <v>1</v>
      </c>
      <c r="T743" s="146"/>
      <c r="U743" s="146"/>
      <c r="V743" s="146"/>
      <c r="W743" s="146"/>
      <c r="X743" s="146"/>
      <c r="Y743" s="146"/>
      <c r="Z743" s="146"/>
      <c r="AA743" s="146"/>
      <c r="AB743" s="5" t="str">
        <f t="shared" si="23"/>
        <v>BM Breeze08</v>
      </c>
    </row>
    <row r="744" spans="1:28" customFormat="1" ht="13.9" hidden="1" customHeight="1">
      <c r="A744" s="325">
        <v>743</v>
      </c>
      <c r="B744" s="325" t="s">
        <v>5814</v>
      </c>
      <c r="C744" s="327">
        <v>41562</v>
      </c>
      <c r="D744" s="325" t="s">
        <v>5813</v>
      </c>
      <c r="E744" s="325" t="s">
        <v>126</v>
      </c>
      <c r="F744" s="325"/>
      <c r="G744" s="325"/>
      <c r="H744" s="328" t="s">
        <v>3827</v>
      </c>
      <c r="I744" s="328" t="s">
        <v>5812</v>
      </c>
      <c r="J744" s="327">
        <v>41557</v>
      </c>
      <c r="K744" s="3" t="s">
        <v>60</v>
      </c>
      <c r="L744" s="326">
        <v>800</v>
      </c>
      <c r="M744" s="325">
        <v>742</v>
      </c>
      <c r="N744" s="324">
        <v>41605</v>
      </c>
      <c r="O744" s="356">
        <f t="shared" si="22"/>
        <v>1</v>
      </c>
      <c r="T744" s="146"/>
      <c r="U744" s="146"/>
      <c r="V744" s="146"/>
      <c r="W744" s="146"/>
      <c r="X744" s="146"/>
      <c r="Y744" s="146"/>
      <c r="Z744" s="146"/>
      <c r="AA744" s="146"/>
      <c r="AB744" s="5" t="str">
        <f t="shared" si="23"/>
        <v>Stavanger Bell13</v>
      </c>
    </row>
    <row r="745" spans="1:28" customFormat="1" ht="13.9" hidden="1" customHeight="1">
      <c r="A745" s="325">
        <v>744</v>
      </c>
      <c r="B745" s="325" t="s">
        <v>5811</v>
      </c>
      <c r="C745" s="327">
        <v>41562</v>
      </c>
      <c r="D745" s="325" t="s">
        <v>34</v>
      </c>
      <c r="E745" s="325" t="s">
        <v>5810</v>
      </c>
      <c r="F745" s="325"/>
      <c r="G745" s="325"/>
      <c r="H745" s="328" t="s">
        <v>63</v>
      </c>
      <c r="I745" s="328" t="s">
        <v>255</v>
      </c>
      <c r="J745" s="327">
        <v>41556</v>
      </c>
      <c r="K745" s="3" t="s">
        <v>60</v>
      </c>
      <c r="L745" s="326">
        <v>800</v>
      </c>
      <c r="M745" s="325">
        <v>743</v>
      </c>
      <c r="N745" s="324">
        <v>41605</v>
      </c>
      <c r="O745" s="356">
        <f t="shared" si="22"/>
        <v>1</v>
      </c>
      <c r="P745" s="41"/>
      <c r="T745" s="146"/>
      <c r="U745" s="146"/>
      <c r="V745" s="146"/>
      <c r="W745" s="146"/>
      <c r="X745" s="146"/>
      <c r="Y745" s="146"/>
      <c r="Z745" s="146"/>
      <c r="AA745" s="146"/>
      <c r="AB745" s="5" t="str">
        <f t="shared" si="23"/>
        <v>Sea Hope026</v>
      </c>
    </row>
    <row r="746" spans="1:28" customFormat="1" ht="13.9" hidden="1" customHeight="1">
      <c r="A746" s="325">
        <v>745</v>
      </c>
      <c r="B746" s="325" t="s">
        <v>5809</v>
      </c>
      <c r="C746" s="327">
        <v>41562</v>
      </c>
      <c r="D746" s="325" t="s">
        <v>321</v>
      </c>
      <c r="E746" s="325" t="s">
        <v>5808</v>
      </c>
      <c r="F746" s="325"/>
      <c r="G746" s="325"/>
      <c r="H746" s="328" t="s">
        <v>400</v>
      </c>
      <c r="I746" s="328" t="s">
        <v>592</v>
      </c>
      <c r="J746" s="327">
        <v>41559</v>
      </c>
      <c r="K746" s="3" t="s">
        <v>60</v>
      </c>
      <c r="L746" s="326">
        <v>800</v>
      </c>
      <c r="M746" s="325">
        <v>744</v>
      </c>
      <c r="N746" s="324">
        <v>41591</v>
      </c>
      <c r="O746" s="356">
        <f t="shared" si="22"/>
        <v>1</v>
      </c>
      <c r="T746" s="146"/>
      <c r="U746" s="146"/>
      <c r="V746" s="146"/>
      <c r="W746" s="146"/>
      <c r="X746" s="146"/>
      <c r="Y746" s="146"/>
      <c r="Z746" s="146"/>
      <c r="AA746" s="146"/>
      <c r="AB746" s="5" t="str">
        <f t="shared" si="23"/>
        <v>Mare Oriens30-13</v>
      </c>
    </row>
    <row r="747" spans="1:28" customFormat="1" ht="13.9" hidden="1" customHeight="1">
      <c r="A747" s="325">
        <v>746</v>
      </c>
      <c r="B747" s="325" t="s">
        <v>5807</v>
      </c>
      <c r="C747" s="327">
        <v>41562</v>
      </c>
      <c r="D747" s="325" t="s">
        <v>80</v>
      </c>
      <c r="E747" s="325" t="s">
        <v>142</v>
      </c>
      <c r="F747" s="325"/>
      <c r="G747" s="325"/>
      <c r="H747" s="328" t="s">
        <v>342</v>
      </c>
      <c r="I747" s="381" t="s">
        <v>570</v>
      </c>
      <c r="J747" s="327">
        <v>41527</v>
      </c>
      <c r="K747" s="389" t="s">
        <v>60</v>
      </c>
      <c r="L747" s="326">
        <v>800</v>
      </c>
      <c r="M747" s="325">
        <v>745</v>
      </c>
      <c r="N747" s="324">
        <v>41590</v>
      </c>
      <c r="O747" s="356">
        <f t="shared" si="22"/>
        <v>1</v>
      </c>
      <c r="T747" s="146"/>
      <c r="U747" s="146"/>
      <c r="V747" s="146"/>
      <c r="W747" s="146"/>
      <c r="X747" s="146"/>
      <c r="Y747" s="146"/>
      <c r="Z747" s="146"/>
      <c r="AA747" s="146"/>
      <c r="AB747" s="5" t="str">
        <f t="shared" si="23"/>
        <v>Helga Spirit43</v>
      </c>
    </row>
    <row r="748" spans="1:28" customFormat="1" ht="13.9" hidden="1" customHeight="1">
      <c r="A748" s="325">
        <v>747</v>
      </c>
      <c r="B748" s="325" t="s">
        <v>5806</v>
      </c>
      <c r="C748" s="327">
        <v>41562</v>
      </c>
      <c r="D748" s="325" t="s">
        <v>3355</v>
      </c>
      <c r="E748" s="325" t="s">
        <v>405</v>
      </c>
      <c r="F748" s="325"/>
      <c r="G748" s="325"/>
      <c r="H748" s="328" t="s">
        <v>342</v>
      </c>
      <c r="I748" s="381" t="s">
        <v>356</v>
      </c>
      <c r="J748" s="327">
        <v>41545</v>
      </c>
      <c r="K748" s="389" t="s">
        <v>60</v>
      </c>
      <c r="L748" s="326">
        <v>800</v>
      </c>
      <c r="M748" s="325">
        <v>746</v>
      </c>
      <c r="N748" s="324">
        <v>41590</v>
      </c>
      <c r="O748" s="356">
        <f t="shared" si="22"/>
        <v>1</v>
      </c>
      <c r="T748" s="146"/>
      <c r="U748" s="146"/>
      <c r="V748" s="146"/>
      <c r="W748" s="146"/>
      <c r="X748" s="146"/>
      <c r="Y748" s="146"/>
      <c r="Z748" s="146"/>
      <c r="AA748" s="146"/>
      <c r="AB748" s="5" t="str">
        <f t="shared" si="23"/>
        <v>Kilimanjaro Spirit65</v>
      </c>
    </row>
    <row r="749" spans="1:28" customFormat="1" ht="13.9" hidden="1" customHeight="1">
      <c r="A749" s="325">
        <v>748</v>
      </c>
      <c r="B749" s="325" t="s">
        <v>5805</v>
      </c>
      <c r="C749" s="327">
        <v>41568</v>
      </c>
      <c r="D749" s="325" t="s">
        <v>5804</v>
      </c>
      <c r="E749" s="370" t="s">
        <v>46</v>
      </c>
      <c r="F749" s="325"/>
      <c r="G749" s="325"/>
      <c r="H749" s="328" t="s">
        <v>44</v>
      </c>
      <c r="I749" s="328" t="s">
        <v>572</v>
      </c>
      <c r="J749" s="327">
        <v>41546</v>
      </c>
      <c r="K749" s="3" t="s">
        <v>43</v>
      </c>
      <c r="L749" s="326">
        <v>1400</v>
      </c>
      <c r="M749" s="325">
        <v>747</v>
      </c>
      <c r="N749" s="324">
        <v>41570</v>
      </c>
      <c r="O749" s="356">
        <f t="shared" si="22"/>
        <v>1</v>
      </c>
      <c r="T749" s="146"/>
      <c r="U749" s="146"/>
      <c r="V749" s="146"/>
      <c r="W749" s="146"/>
      <c r="X749" s="146"/>
      <c r="Y749" s="146"/>
      <c r="Z749" s="146"/>
      <c r="AA749" s="146"/>
      <c r="AB749" s="5" t="str">
        <f t="shared" si="23"/>
        <v>CPO CHINA41</v>
      </c>
    </row>
    <row r="750" spans="1:28" customFormat="1" ht="13.9" hidden="1" customHeight="1">
      <c r="A750" s="325">
        <v>749</v>
      </c>
      <c r="B750" s="325" t="s">
        <v>5803</v>
      </c>
      <c r="C750" s="327">
        <v>41587</v>
      </c>
      <c r="D750" s="325" t="s">
        <v>5802</v>
      </c>
      <c r="E750" s="325" t="s">
        <v>5696</v>
      </c>
      <c r="F750" s="325"/>
      <c r="G750" s="325"/>
      <c r="H750" s="328" t="s">
        <v>5404</v>
      </c>
      <c r="I750" s="328" t="s">
        <v>5310</v>
      </c>
      <c r="J750" s="327">
        <v>41526</v>
      </c>
      <c r="K750" s="3" t="s">
        <v>1189</v>
      </c>
      <c r="L750" s="326">
        <v>1000</v>
      </c>
      <c r="M750" s="325">
        <v>748</v>
      </c>
      <c r="N750" s="324">
        <v>41620</v>
      </c>
      <c r="O750" s="356">
        <f t="shared" si="22"/>
        <v>1</v>
      </c>
      <c r="T750" s="146"/>
      <c r="U750" s="146"/>
      <c r="V750" s="146"/>
      <c r="W750" s="146"/>
      <c r="X750" s="146"/>
      <c r="Y750" s="146"/>
      <c r="Z750" s="146"/>
      <c r="AA750" s="146"/>
      <c r="AB750" s="5" t="str">
        <f t="shared" si="23"/>
        <v>RICHARD MAERSK13515</v>
      </c>
    </row>
    <row r="751" spans="1:28" customFormat="1" ht="13.9" hidden="1" customHeight="1">
      <c r="A751" s="325">
        <v>750</v>
      </c>
      <c r="B751" s="325" t="s">
        <v>5801</v>
      </c>
      <c r="C751" s="327">
        <v>41587</v>
      </c>
      <c r="D751" s="325" t="s">
        <v>5800</v>
      </c>
      <c r="E751" s="325" t="s">
        <v>5799</v>
      </c>
      <c r="F751" s="325"/>
      <c r="G751" s="325"/>
      <c r="H751" s="328" t="s">
        <v>5404</v>
      </c>
      <c r="I751" s="328" t="s">
        <v>25</v>
      </c>
      <c r="J751" s="327">
        <v>41530</v>
      </c>
      <c r="K751" s="3" t="s">
        <v>1189</v>
      </c>
      <c r="L751" s="326">
        <v>1000</v>
      </c>
      <c r="M751" s="325">
        <v>749</v>
      </c>
      <c r="N751" s="324">
        <v>41640</v>
      </c>
      <c r="O751" s="356"/>
      <c r="T751" s="146"/>
      <c r="U751" s="146"/>
      <c r="V751" s="146"/>
      <c r="W751" s="146"/>
      <c r="X751" s="146"/>
      <c r="Y751" s="146"/>
      <c r="Z751" s="146"/>
      <c r="AA751" s="146"/>
      <c r="AB751" s="5" t="str">
        <f t="shared" si="23"/>
        <v>Maersk FavoloV13510</v>
      </c>
    </row>
    <row r="752" spans="1:28" customFormat="1" ht="13.9" hidden="1" customHeight="1">
      <c r="A752" s="325">
        <v>751</v>
      </c>
      <c r="B752" s="325" t="s">
        <v>5798</v>
      </c>
      <c r="C752" s="327">
        <v>41587</v>
      </c>
      <c r="D752" s="325" t="s">
        <v>5038</v>
      </c>
      <c r="E752" s="325" t="s">
        <v>5797</v>
      </c>
      <c r="F752" s="325"/>
      <c r="G752" s="325"/>
      <c r="H752" s="328" t="s">
        <v>5404</v>
      </c>
      <c r="I752" s="328" t="s">
        <v>5796</v>
      </c>
      <c r="J752" s="327">
        <v>41529</v>
      </c>
      <c r="K752" s="3" t="s">
        <v>1189</v>
      </c>
      <c r="L752" s="326">
        <v>1000</v>
      </c>
      <c r="M752" s="325">
        <v>750</v>
      </c>
      <c r="N752" s="324">
        <v>41620</v>
      </c>
      <c r="O752" s="356"/>
      <c r="T752" s="146"/>
      <c r="U752" s="146"/>
      <c r="V752" s="146"/>
      <c r="W752" s="146"/>
      <c r="X752" s="146"/>
      <c r="Y752" s="146"/>
      <c r="Z752" s="146"/>
      <c r="AA752" s="146"/>
      <c r="AB752" s="5" t="str">
        <f t="shared" si="23"/>
        <v>Maersk RiesaV13514</v>
      </c>
    </row>
    <row r="753" spans="1:28" customFormat="1" ht="13.9" hidden="1" customHeight="1">
      <c r="A753" s="325">
        <v>752</v>
      </c>
      <c r="B753" s="325" t="s">
        <v>5795</v>
      </c>
      <c r="C753" s="327">
        <v>41587</v>
      </c>
      <c r="D753" s="325" t="s">
        <v>5745</v>
      </c>
      <c r="E753" s="325" t="s">
        <v>5794</v>
      </c>
      <c r="F753" s="325"/>
      <c r="G753" s="325"/>
      <c r="H753" s="328" t="s">
        <v>5404</v>
      </c>
      <c r="I753" s="328" t="s">
        <v>25</v>
      </c>
      <c r="J753" s="327">
        <v>41539</v>
      </c>
      <c r="K753" s="3" t="s">
        <v>1189</v>
      </c>
      <c r="L753" s="326">
        <v>1000</v>
      </c>
      <c r="M753" s="325">
        <v>751</v>
      </c>
      <c r="N753" s="324">
        <v>41620</v>
      </c>
      <c r="O753" s="356"/>
      <c r="P753" s="41"/>
      <c r="T753" s="146"/>
      <c r="U753" s="146"/>
      <c r="V753" s="146"/>
      <c r="W753" s="146"/>
      <c r="X753" s="146"/>
      <c r="Y753" s="146"/>
      <c r="Z753" s="146"/>
      <c r="AA753" s="146"/>
      <c r="AB753" s="5" t="str">
        <f t="shared" si="23"/>
        <v>Elbtank FranceV13515</v>
      </c>
    </row>
    <row r="754" spans="1:28" customFormat="1" ht="13.9" hidden="1" customHeight="1">
      <c r="A754" s="325">
        <v>753</v>
      </c>
      <c r="B754" s="325" t="s">
        <v>5793</v>
      </c>
      <c r="C754" s="327">
        <v>41587</v>
      </c>
      <c r="D754" s="325" t="s">
        <v>5046</v>
      </c>
      <c r="E754" s="325" t="s">
        <v>5692</v>
      </c>
      <c r="F754" s="325"/>
      <c r="G754" s="325"/>
      <c r="H754" s="328" t="s">
        <v>5404</v>
      </c>
      <c r="I754" s="328" t="s">
        <v>211</v>
      </c>
      <c r="J754" s="327">
        <v>41538</v>
      </c>
      <c r="K754" s="3" t="s">
        <v>1189</v>
      </c>
      <c r="L754" s="326">
        <v>1000</v>
      </c>
      <c r="M754" s="325">
        <v>752</v>
      </c>
      <c r="N754" s="324">
        <v>41620</v>
      </c>
      <c r="O754" s="356"/>
      <c r="T754" s="146"/>
      <c r="U754" s="146"/>
      <c r="V754" s="146"/>
      <c r="W754" s="146"/>
      <c r="X754" s="146"/>
      <c r="Y754" s="146"/>
      <c r="Z754" s="146"/>
      <c r="AA754" s="146"/>
      <c r="AB754" s="5" t="str">
        <f t="shared" si="23"/>
        <v>Chemtrans Rhine13510</v>
      </c>
    </row>
    <row r="755" spans="1:28" customFormat="1" ht="13.9" hidden="1" customHeight="1">
      <c r="A755" s="325">
        <v>754</v>
      </c>
      <c r="B755" s="325" t="s">
        <v>5792</v>
      </c>
      <c r="C755" s="327">
        <v>41587</v>
      </c>
      <c r="D755" s="325" t="s">
        <v>5791</v>
      </c>
      <c r="E755" s="325" t="s">
        <v>5790</v>
      </c>
      <c r="F755" s="325"/>
      <c r="G755" s="325"/>
      <c r="H755" s="328" t="s">
        <v>5404</v>
      </c>
      <c r="I755" s="328" t="s">
        <v>563</v>
      </c>
      <c r="J755" s="327">
        <v>41530</v>
      </c>
      <c r="K755" s="3" t="s">
        <v>1189</v>
      </c>
      <c r="L755" s="326">
        <v>1000</v>
      </c>
      <c r="M755" s="325">
        <v>753</v>
      </c>
      <c r="N755" s="324">
        <v>41620</v>
      </c>
      <c r="O755" s="356"/>
      <c r="T755" s="146"/>
      <c r="U755" s="146"/>
      <c r="V755" s="146"/>
      <c r="W755" s="146"/>
      <c r="X755" s="146"/>
      <c r="Y755" s="146"/>
      <c r="Z755" s="146"/>
      <c r="AA755" s="146"/>
      <c r="AB755" s="5" t="str">
        <f t="shared" si="23"/>
        <v>Kristen Maersk13507</v>
      </c>
    </row>
    <row r="756" spans="1:28" customFormat="1" ht="13.9" hidden="1" customHeight="1">
      <c r="A756" s="325">
        <v>755</v>
      </c>
      <c r="B756" s="325" t="s">
        <v>5789</v>
      </c>
      <c r="C756" s="327">
        <v>41587</v>
      </c>
      <c r="D756" s="325" t="s">
        <v>5215</v>
      </c>
      <c r="E756" s="325" t="s">
        <v>5788</v>
      </c>
      <c r="F756" s="325"/>
      <c r="G756" s="325"/>
      <c r="H756" s="328" t="s">
        <v>5404</v>
      </c>
      <c r="I756" s="328" t="s">
        <v>5310</v>
      </c>
      <c r="J756" s="327">
        <v>41543</v>
      </c>
      <c r="K756" s="3" t="s">
        <v>1189</v>
      </c>
      <c r="L756" s="326">
        <v>1000</v>
      </c>
      <c r="M756" s="325">
        <v>754</v>
      </c>
      <c r="N756" s="324">
        <v>41620</v>
      </c>
      <c r="O756" s="356"/>
      <c r="T756" s="146"/>
      <c r="U756" s="146"/>
      <c r="V756" s="146"/>
      <c r="W756" s="146"/>
      <c r="X756" s="146"/>
      <c r="Y756" s="146"/>
      <c r="Z756" s="146"/>
      <c r="AA756" s="146"/>
      <c r="AB756" s="5" t="str">
        <f t="shared" si="23"/>
        <v>Kirsten Maersk13508</v>
      </c>
    </row>
    <row r="757" spans="1:28" customFormat="1" ht="13.9" hidden="1" customHeight="1">
      <c r="A757" s="325">
        <v>756</v>
      </c>
      <c r="B757" s="325" t="s">
        <v>5787</v>
      </c>
      <c r="C757" s="327">
        <v>41587</v>
      </c>
      <c r="D757" s="325" t="s">
        <v>5786</v>
      </c>
      <c r="E757" s="325" t="s">
        <v>5785</v>
      </c>
      <c r="F757" s="325"/>
      <c r="G757" s="325"/>
      <c r="H757" s="328" t="s">
        <v>22</v>
      </c>
      <c r="I757" s="328" t="s">
        <v>269</v>
      </c>
      <c r="J757" s="327">
        <v>41546</v>
      </c>
      <c r="K757" s="3" t="s">
        <v>23</v>
      </c>
      <c r="L757" s="326">
        <v>1200</v>
      </c>
      <c r="M757" s="325">
        <v>755</v>
      </c>
      <c r="N757" s="324">
        <v>41698</v>
      </c>
      <c r="O757" s="356">
        <f t="shared" ref="O757:O788" si="24">IF(TRIM(N757)="",0,1)</f>
        <v>1</v>
      </c>
      <c r="T757" s="146"/>
      <c r="U757" s="146"/>
      <c r="V757" s="146"/>
      <c r="W757" s="146"/>
      <c r="X757" s="146"/>
      <c r="Y757" s="146"/>
      <c r="Z757" s="146"/>
      <c r="AA757" s="146"/>
      <c r="AB757" s="5" t="str">
        <f t="shared" si="23"/>
        <v>Genmar Minotaur2013_13</v>
      </c>
    </row>
    <row r="758" spans="1:28" customFormat="1" ht="13.9" hidden="1" customHeight="1">
      <c r="A758" s="325">
        <v>757</v>
      </c>
      <c r="B758" s="325" t="s">
        <v>5784</v>
      </c>
      <c r="C758" s="327">
        <v>41587</v>
      </c>
      <c r="D758" s="325" t="s">
        <v>4077</v>
      </c>
      <c r="E758" s="325" t="s">
        <v>179</v>
      </c>
      <c r="F758" s="325"/>
      <c r="G758" s="325"/>
      <c r="H758" s="328" t="s">
        <v>5783</v>
      </c>
      <c r="I758" s="328" t="s">
        <v>5782</v>
      </c>
      <c r="J758" s="327">
        <v>41502</v>
      </c>
      <c r="K758" s="3" t="s">
        <v>97</v>
      </c>
      <c r="L758" s="326">
        <v>900</v>
      </c>
      <c r="M758" s="325">
        <v>756</v>
      </c>
      <c r="N758" s="324">
        <v>41638</v>
      </c>
      <c r="O758" s="356">
        <f t="shared" si="24"/>
        <v>1</v>
      </c>
      <c r="T758" s="146"/>
      <c r="U758" s="146"/>
      <c r="V758" s="146"/>
      <c r="W758" s="146"/>
      <c r="X758" s="146"/>
      <c r="Y758" s="146"/>
      <c r="Z758" s="146"/>
      <c r="AA758" s="146"/>
      <c r="AB758" s="5" t="str">
        <f t="shared" si="23"/>
        <v>Torm Garonne23</v>
      </c>
    </row>
    <row r="759" spans="1:28" customFormat="1" ht="13.9" hidden="1" customHeight="1">
      <c r="A759" s="325">
        <v>758</v>
      </c>
      <c r="B759" s="325" t="s">
        <v>5781</v>
      </c>
      <c r="C759" s="327">
        <v>41587</v>
      </c>
      <c r="D759" s="325" t="s">
        <v>4291</v>
      </c>
      <c r="E759" s="325" t="s">
        <v>518</v>
      </c>
      <c r="F759" s="325"/>
      <c r="G759" s="325"/>
      <c r="H759" s="328" t="s">
        <v>5780</v>
      </c>
      <c r="I759" s="328" t="s">
        <v>5779</v>
      </c>
      <c r="J759" s="327">
        <v>41561</v>
      </c>
      <c r="K759" s="3" t="s">
        <v>97</v>
      </c>
      <c r="L759" s="326">
        <v>900</v>
      </c>
      <c r="M759" s="325">
        <v>757</v>
      </c>
      <c r="N759" s="324">
        <v>41638</v>
      </c>
      <c r="O759" s="356">
        <f t="shared" si="24"/>
        <v>1</v>
      </c>
      <c r="T759" s="146"/>
      <c r="U759" s="146"/>
      <c r="V759" s="146"/>
      <c r="W759" s="146"/>
      <c r="X759" s="146"/>
      <c r="Y759" s="146"/>
      <c r="Z759" s="146"/>
      <c r="AA759" s="146"/>
      <c r="AB759" s="5" t="str">
        <f t="shared" si="23"/>
        <v>Rich Duke II035</v>
      </c>
    </row>
    <row r="760" spans="1:28" customFormat="1" ht="13.9" hidden="1" customHeight="1">
      <c r="A760" s="325">
        <v>759</v>
      </c>
      <c r="B760" s="325" t="s">
        <v>5778</v>
      </c>
      <c r="C760" s="327">
        <v>41588</v>
      </c>
      <c r="D760" s="325" t="s">
        <v>5777</v>
      </c>
      <c r="E760" s="325" t="s">
        <v>5776</v>
      </c>
      <c r="F760" s="325"/>
      <c r="G760" s="325"/>
      <c r="H760" s="328" t="s">
        <v>5775</v>
      </c>
      <c r="I760" s="381" t="s">
        <v>62</v>
      </c>
      <c r="J760" s="327">
        <v>41573</v>
      </c>
      <c r="K760" s="3" t="s">
        <v>16</v>
      </c>
      <c r="L760" s="326">
        <v>800</v>
      </c>
      <c r="M760" s="325">
        <v>758</v>
      </c>
      <c r="N760" s="324">
        <v>41596</v>
      </c>
      <c r="O760" s="356">
        <f t="shared" si="24"/>
        <v>1</v>
      </c>
      <c r="T760" s="146"/>
      <c r="U760" s="146"/>
      <c r="V760" s="146"/>
      <c r="W760" s="146"/>
      <c r="X760" s="146"/>
      <c r="Y760" s="146"/>
      <c r="Z760" s="146"/>
      <c r="AA760" s="146"/>
      <c r="AB760" s="5" t="str">
        <f t="shared" si="23"/>
        <v>Cape BellavistaBEL201304</v>
      </c>
    </row>
    <row r="761" spans="1:28" customFormat="1" ht="13.9" hidden="1" customHeight="1">
      <c r="A761" s="325">
        <v>760</v>
      </c>
      <c r="B761" s="325" t="s">
        <v>5774</v>
      </c>
      <c r="C761" s="327">
        <v>41588</v>
      </c>
      <c r="D761" s="325" t="s">
        <v>5773</v>
      </c>
      <c r="E761" s="325" t="s">
        <v>5772</v>
      </c>
      <c r="F761" s="325"/>
      <c r="G761" s="325"/>
      <c r="H761" s="328" t="s">
        <v>475</v>
      </c>
      <c r="I761" s="328" t="s">
        <v>62</v>
      </c>
      <c r="J761" s="327">
        <v>41574</v>
      </c>
      <c r="K761" s="3" t="s">
        <v>290</v>
      </c>
      <c r="L761" s="326">
        <v>1400</v>
      </c>
      <c r="M761" s="325">
        <v>759</v>
      </c>
      <c r="N761" s="324">
        <v>41618</v>
      </c>
      <c r="O761" s="356">
        <f t="shared" si="24"/>
        <v>1</v>
      </c>
      <c r="T761" s="146"/>
      <c r="U761" s="146"/>
      <c r="V761" s="146"/>
      <c r="W761" s="146"/>
      <c r="X761" s="146"/>
      <c r="Y761" s="146"/>
      <c r="Z761" s="146"/>
      <c r="AA761" s="146"/>
      <c r="AB761" s="5" t="str">
        <f t="shared" si="23"/>
        <v>Avax0017</v>
      </c>
    </row>
    <row r="762" spans="1:28" customFormat="1" ht="13.9" hidden="1" customHeight="1">
      <c r="A762" s="325">
        <v>761</v>
      </c>
      <c r="B762" s="325" t="s">
        <v>5771</v>
      </c>
      <c r="C762" s="327">
        <v>41588</v>
      </c>
      <c r="D762" s="325" t="s">
        <v>366</v>
      </c>
      <c r="E762" s="329" t="s">
        <v>595</v>
      </c>
      <c r="F762" s="325"/>
      <c r="G762" s="325"/>
      <c r="H762" s="328" t="s">
        <v>5200</v>
      </c>
      <c r="I762" s="328" t="s">
        <v>86</v>
      </c>
      <c r="J762" s="327">
        <v>41570</v>
      </c>
      <c r="K762" s="3" t="s">
        <v>28</v>
      </c>
      <c r="L762" s="326">
        <v>1200</v>
      </c>
      <c r="M762" s="325">
        <v>760</v>
      </c>
      <c r="N762" s="324">
        <v>41668</v>
      </c>
      <c r="O762" s="356">
        <f t="shared" si="24"/>
        <v>1</v>
      </c>
      <c r="T762" s="146"/>
      <c r="U762" s="146"/>
      <c r="V762" s="146"/>
      <c r="W762" s="146"/>
      <c r="X762" s="146"/>
      <c r="Y762" s="146"/>
      <c r="Z762" s="146"/>
      <c r="AA762" s="146"/>
      <c r="AB762" s="5" t="str">
        <f t="shared" si="23"/>
        <v>Hellespont Tatina114</v>
      </c>
    </row>
    <row r="763" spans="1:28" customFormat="1" ht="13.9" hidden="1" customHeight="1">
      <c r="A763" s="325">
        <v>762</v>
      </c>
      <c r="B763" s="325" t="s">
        <v>5770</v>
      </c>
      <c r="C763" s="327">
        <v>41588</v>
      </c>
      <c r="D763" s="325" t="s">
        <v>4651</v>
      </c>
      <c r="E763" s="325" t="s">
        <v>5769</v>
      </c>
      <c r="F763" s="325"/>
      <c r="G763" s="325"/>
      <c r="H763" s="328" t="s">
        <v>442</v>
      </c>
      <c r="I763" s="381" t="s">
        <v>5768</v>
      </c>
      <c r="J763" s="327">
        <v>41576</v>
      </c>
      <c r="K763" s="3" t="s">
        <v>60</v>
      </c>
      <c r="L763" s="326">
        <v>800</v>
      </c>
      <c r="M763" s="325">
        <v>761</v>
      </c>
      <c r="N763" s="324">
        <v>41618</v>
      </c>
      <c r="O763" s="356">
        <f t="shared" si="24"/>
        <v>1</v>
      </c>
      <c r="T763" s="146"/>
      <c r="U763" s="146"/>
      <c r="V763" s="146"/>
      <c r="W763" s="146"/>
      <c r="X763" s="146"/>
      <c r="Y763" s="146"/>
      <c r="Z763" s="146"/>
      <c r="AA763" s="146"/>
      <c r="AB763" s="5" t="str">
        <f t="shared" si="23"/>
        <v>ACS Brave016</v>
      </c>
    </row>
    <row r="764" spans="1:28" customFormat="1" ht="13.9" hidden="1" customHeight="1">
      <c r="A764" s="325">
        <v>763</v>
      </c>
      <c r="B764" s="325" t="s">
        <v>5767</v>
      </c>
      <c r="C764" s="327">
        <v>41588</v>
      </c>
      <c r="D764" s="325" t="s">
        <v>5659</v>
      </c>
      <c r="E764" s="325" t="s">
        <v>5766</v>
      </c>
      <c r="F764" s="325"/>
      <c r="G764" s="325"/>
      <c r="H764" s="328" t="s">
        <v>342</v>
      </c>
      <c r="I764" s="381" t="s">
        <v>5578</v>
      </c>
      <c r="J764" s="327">
        <v>41578</v>
      </c>
      <c r="K764" s="3" t="s">
        <v>60</v>
      </c>
      <c r="L764" s="326">
        <v>800</v>
      </c>
      <c r="M764" s="325">
        <v>762</v>
      </c>
      <c r="N764" s="324">
        <v>41618</v>
      </c>
      <c r="O764" s="356">
        <f t="shared" si="24"/>
        <v>1</v>
      </c>
      <c r="T764" s="146"/>
      <c r="U764" s="146"/>
      <c r="V764" s="146"/>
      <c r="W764" s="146"/>
      <c r="X764" s="146"/>
      <c r="Y764" s="146"/>
      <c r="Z764" s="146"/>
      <c r="AA764" s="146"/>
      <c r="AB764" s="5" t="str">
        <f t="shared" si="23"/>
        <v>Americas Spirit277</v>
      </c>
    </row>
    <row r="765" spans="1:28" customFormat="1" ht="13.9" hidden="1" customHeight="1">
      <c r="A765" s="325">
        <v>764</v>
      </c>
      <c r="B765" s="325" t="s">
        <v>5765</v>
      </c>
      <c r="C765" s="327">
        <v>41588</v>
      </c>
      <c r="D765" s="325" t="s">
        <v>3355</v>
      </c>
      <c r="E765" s="325" t="s">
        <v>372</v>
      </c>
      <c r="F765" s="325"/>
      <c r="G765" s="325"/>
      <c r="H765" s="328" t="s">
        <v>342</v>
      </c>
      <c r="I765" s="381" t="s">
        <v>67</v>
      </c>
      <c r="J765" s="327">
        <v>41575</v>
      </c>
      <c r="K765" s="3" t="s">
        <v>60</v>
      </c>
      <c r="L765" s="326">
        <v>800</v>
      </c>
      <c r="M765" s="325">
        <v>763</v>
      </c>
      <c r="N765" s="324">
        <v>41618</v>
      </c>
      <c r="O765" s="356">
        <f t="shared" si="24"/>
        <v>1</v>
      </c>
      <c r="T765" s="146"/>
      <c r="U765" s="146"/>
      <c r="V765" s="146"/>
      <c r="W765" s="146"/>
      <c r="X765" s="146"/>
      <c r="Y765" s="146"/>
      <c r="Z765" s="146"/>
      <c r="AA765" s="146"/>
      <c r="AB765" s="5" t="str">
        <f t="shared" si="23"/>
        <v>Kilimanjaro Spirit68</v>
      </c>
    </row>
    <row r="766" spans="1:28" customFormat="1" ht="13.9" hidden="1" customHeight="1">
      <c r="A766" s="325">
        <v>765</v>
      </c>
      <c r="B766" s="325" t="s">
        <v>5764</v>
      </c>
      <c r="C766" s="327">
        <v>41588</v>
      </c>
      <c r="D766" s="325" t="s">
        <v>4585</v>
      </c>
      <c r="E766" s="329" t="s">
        <v>344</v>
      </c>
      <c r="F766" s="325"/>
      <c r="G766" s="325"/>
      <c r="H766" s="328" t="s">
        <v>5613</v>
      </c>
      <c r="I766" s="328" t="s">
        <v>4802</v>
      </c>
      <c r="J766" s="327">
        <v>41581</v>
      </c>
      <c r="K766" s="3" t="s">
        <v>28</v>
      </c>
      <c r="L766" s="326">
        <v>1200</v>
      </c>
      <c r="M766" s="325">
        <v>764</v>
      </c>
      <c r="N766" s="324">
        <v>41604</v>
      </c>
      <c r="O766" s="356">
        <f t="shared" si="24"/>
        <v>1</v>
      </c>
      <c r="T766" s="146"/>
      <c r="U766" s="146"/>
      <c r="V766" s="146"/>
      <c r="W766" s="146"/>
      <c r="X766" s="146"/>
      <c r="Y766" s="146"/>
      <c r="Z766" s="146"/>
      <c r="AA766" s="146"/>
      <c r="AB766" s="5" t="str">
        <f t="shared" si="23"/>
        <v>Sky Lady05</v>
      </c>
    </row>
    <row r="767" spans="1:28" customFormat="1" ht="13.9" hidden="1" customHeight="1">
      <c r="A767" s="325">
        <v>766</v>
      </c>
      <c r="B767" s="325" t="s">
        <v>5763</v>
      </c>
      <c r="C767" s="327">
        <v>41593</v>
      </c>
      <c r="D767" s="325" t="s">
        <v>5762</v>
      </c>
      <c r="E767" s="325" t="s">
        <v>5562</v>
      </c>
      <c r="F767" s="325"/>
      <c r="G767" s="325"/>
      <c r="H767" s="328" t="s">
        <v>5404</v>
      </c>
      <c r="I767" s="328" t="s">
        <v>4653</v>
      </c>
      <c r="J767" s="327">
        <v>41552</v>
      </c>
      <c r="K767" s="3" t="s">
        <v>1189</v>
      </c>
      <c r="L767" s="326">
        <v>1000</v>
      </c>
      <c r="M767" s="325">
        <v>765</v>
      </c>
      <c r="N767" s="324">
        <v>41922</v>
      </c>
      <c r="O767" s="356">
        <f t="shared" si="24"/>
        <v>1</v>
      </c>
      <c r="T767" s="146"/>
      <c r="U767" s="146"/>
      <c r="V767" s="146"/>
      <c r="W767" s="146"/>
      <c r="X767" s="146"/>
      <c r="Y767" s="146"/>
      <c r="Z767" s="146"/>
      <c r="AA767" s="146"/>
      <c r="AB767" s="5" t="str">
        <f t="shared" si="23"/>
        <v>Rosa mearsk13513</v>
      </c>
    </row>
    <row r="768" spans="1:28" customFormat="1" ht="13.9" hidden="1" customHeight="1">
      <c r="A768" s="325">
        <v>767</v>
      </c>
      <c r="B768" s="325" t="s">
        <v>5761</v>
      </c>
      <c r="C768" s="327">
        <v>41593</v>
      </c>
      <c r="D768" s="325" t="s">
        <v>5743</v>
      </c>
      <c r="E768" s="325" t="s">
        <v>5562</v>
      </c>
      <c r="F768" s="325"/>
      <c r="G768" s="325"/>
      <c r="H768" s="328" t="s">
        <v>5404</v>
      </c>
      <c r="I768" s="328" t="s">
        <v>575</v>
      </c>
      <c r="J768" s="327">
        <v>41554</v>
      </c>
      <c r="K768" s="3" t="s">
        <v>1189</v>
      </c>
      <c r="L768" s="326">
        <v>1000</v>
      </c>
      <c r="M768" s="325">
        <v>766</v>
      </c>
      <c r="N768" s="324">
        <v>41922</v>
      </c>
      <c r="O768" s="356">
        <f t="shared" si="24"/>
        <v>1</v>
      </c>
      <c r="P768" s="388"/>
      <c r="T768" s="146"/>
      <c r="U768" s="146"/>
      <c r="V768" s="146"/>
      <c r="W768" s="146"/>
      <c r="X768" s="146"/>
      <c r="Y768" s="146"/>
      <c r="Z768" s="146"/>
      <c r="AA768" s="146"/>
      <c r="AB768" s="5" t="str">
        <f t="shared" si="23"/>
        <v>Saffo13513</v>
      </c>
    </row>
    <row r="769" spans="1:28" customFormat="1" ht="13.9" hidden="1" customHeight="1">
      <c r="A769" s="325">
        <v>768</v>
      </c>
      <c r="B769" s="325" t="s">
        <v>5760</v>
      </c>
      <c r="C769" s="327">
        <v>41593</v>
      </c>
      <c r="D769" s="325" t="s">
        <v>5759</v>
      </c>
      <c r="E769" s="325" t="s">
        <v>5709</v>
      </c>
      <c r="F769" s="325"/>
      <c r="G769" s="325"/>
      <c r="H769" s="328" t="s">
        <v>5404</v>
      </c>
      <c r="I769" s="328" t="s">
        <v>567</v>
      </c>
      <c r="J769" s="327">
        <v>41567</v>
      </c>
      <c r="K769" s="3" t="s">
        <v>1189</v>
      </c>
      <c r="L769" s="326">
        <v>1000</v>
      </c>
      <c r="M769" s="325">
        <v>767</v>
      </c>
      <c r="N769" s="324">
        <v>41904</v>
      </c>
      <c r="O769" s="356">
        <f t="shared" si="24"/>
        <v>1</v>
      </c>
      <c r="T769" s="146"/>
      <c r="U769" s="146"/>
      <c r="V769" s="146"/>
      <c r="W769" s="146"/>
      <c r="X769" s="146"/>
      <c r="Y769" s="146"/>
      <c r="Z769" s="146"/>
      <c r="AA769" s="146"/>
      <c r="AB769" s="5" t="str">
        <f t="shared" si="23"/>
        <v>Handy tankers Glory13509</v>
      </c>
    </row>
    <row r="770" spans="1:28" customFormat="1" ht="13.9" hidden="1" customHeight="1">
      <c r="A770" s="325">
        <v>769</v>
      </c>
      <c r="B770" s="325" t="s">
        <v>5758</v>
      </c>
      <c r="C770" s="327">
        <v>41593</v>
      </c>
      <c r="D770" s="325" t="s">
        <v>4927</v>
      </c>
      <c r="E770" s="325" t="s">
        <v>5575</v>
      </c>
      <c r="F770" s="325"/>
      <c r="G770" s="325"/>
      <c r="H770" s="328" t="s">
        <v>5404</v>
      </c>
      <c r="I770" s="328" t="s">
        <v>25</v>
      </c>
      <c r="J770" s="327">
        <v>41560</v>
      </c>
      <c r="K770" s="3" t="s">
        <v>1189</v>
      </c>
      <c r="L770" s="326">
        <v>1000</v>
      </c>
      <c r="M770" s="325">
        <v>768</v>
      </c>
      <c r="N770" s="324">
        <v>41746</v>
      </c>
      <c r="O770" s="356">
        <f t="shared" si="24"/>
        <v>1</v>
      </c>
      <c r="T770" s="146"/>
      <c r="U770" s="146"/>
      <c r="V770" s="146"/>
      <c r="W770" s="146"/>
      <c r="X770" s="146"/>
      <c r="Y770" s="146"/>
      <c r="Z770" s="146"/>
      <c r="AA770" s="146"/>
      <c r="AB770" s="5" t="str">
        <f t="shared" ref="AB770:AB833" si="25">IF(TRIM(A770)="","",CONCATENATE(TRIM(D770),TRIM(E770)))</f>
        <v>Favola13511</v>
      </c>
    </row>
    <row r="771" spans="1:28" customFormat="1" ht="13.9" hidden="1" customHeight="1">
      <c r="A771" s="325">
        <v>770</v>
      </c>
      <c r="B771" s="325" t="s">
        <v>5757</v>
      </c>
      <c r="C771" s="327">
        <v>41593</v>
      </c>
      <c r="D771" s="325" t="s">
        <v>5035</v>
      </c>
      <c r="E771" s="325" t="s">
        <v>5569</v>
      </c>
      <c r="F771" s="325"/>
      <c r="G771" s="325"/>
      <c r="H771" s="328" t="s">
        <v>5404</v>
      </c>
      <c r="I771" s="328" t="s">
        <v>5756</v>
      </c>
      <c r="J771" s="327">
        <v>41553</v>
      </c>
      <c r="K771" s="3" t="s">
        <v>1189</v>
      </c>
      <c r="L771" s="326">
        <v>1000</v>
      </c>
      <c r="M771" s="325">
        <v>769</v>
      </c>
      <c r="N771" s="324">
        <v>41806</v>
      </c>
      <c r="O771" s="356">
        <f t="shared" si="24"/>
        <v>1</v>
      </c>
      <c r="T771" s="146"/>
      <c r="U771" s="146"/>
      <c r="V771" s="146"/>
      <c r="W771" s="146"/>
      <c r="X771" s="146"/>
      <c r="Y771" s="146"/>
      <c r="Z771" s="146"/>
      <c r="AA771" s="146"/>
      <c r="AB771" s="5" t="str">
        <f t="shared" si="25"/>
        <v>Fresia13516</v>
      </c>
    </row>
    <row r="772" spans="1:28" customFormat="1" ht="13.9" hidden="1" customHeight="1">
      <c r="A772" s="325">
        <v>771</v>
      </c>
      <c r="B772" s="325" t="s">
        <v>5755</v>
      </c>
      <c r="C772" s="327">
        <v>41593</v>
      </c>
      <c r="D772" s="325" t="s">
        <v>584</v>
      </c>
      <c r="E772" s="325" t="s">
        <v>5709</v>
      </c>
      <c r="F772" s="325"/>
      <c r="G772" s="325"/>
      <c r="H772" s="328" t="s">
        <v>5404</v>
      </c>
      <c r="I772" s="328" t="s">
        <v>585</v>
      </c>
      <c r="J772" s="327">
        <v>41550</v>
      </c>
      <c r="K772" s="3" t="s">
        <v>1189</v>
      </c>
      <c r="L772" s="326">
        <v>1000</v>
      </c>
      <c r="M772" s="325">
        <v>770</v>
      </c>
      <c r="N772" s="324">
        <v>41788</v>
      </c>
      <c r="O772" s="356">
        <f t="shared" si="24"/>
        <v>1</v>
      </c>
      <c r="T772" s="146"/>
      <c r="U772" s="146"/>
      <c r="V772" s="146"/>
      <c r="W772" s="146"/>
      <c r="X772" s="146"/>
      <c r="Y772" s="146"/>
      <c r="Z772" s="146"/>
      <c r="AA772" s="146"/>
      <c r="AB772" s="5" t="str">
        <f t="shared" si="25"/>
        <v>Green Point13509</v>
      </c>
    </row>
    <row r="773" spans="1:28" customFormat="1" ht="13.9" hidden="1" customHeight="1">
      <c r="A773" s="325">
        <v>772</v>
      </c>
      <c r="B773" s="325" t="s">
        <v>5754</v>
      </c>
      <c r="C773" s="327">
        <v>41593</v>
      </c>
      <c r="D773" s="325" t="s">
        <v>5753</v>
      </c>
      <c r="E773" s="325" t="s">
        <v>5569</v>
      </c>
      <c r="F773" s="325"/>
      <c r="G773" s="325"/>
      <c r="H773" s="328" t="s">
        <v>5404</v>
      </c>
      <c r="I773" s="328" t="s">
        <v>20</v>
      </c>
      <c r="J773" s="327">
        <v>41562</v>
      </c>
      <c r="K773" s="3" t="s">
        <v>1189</v>
      </c>
      <c r="L773" s="326">
        <v>1000</v>
      </c>
      <c r="M773" s="325">
        <v>771</v>
      </c>
      <c r="N773" s="324">
        <v>41768</v>
      </c>
      <c r="O773" s="356">
        <f t="shared" si="24"/>
        <v>1</v>
      </c>
      <c r="T773" s="146"/>
      <c r="U773" s="146"/>
      <c r="V773" s="146"/>
      <c r="W773" s="146"/>
      <c r="X773" s="146"/>
      <c r="Y773" s="146"/>
      <c r="Z773" s="146"/>
      <c r="AA773" s="146"/>
      <c r="AB773" s="5" t="str">
        <f t="shared" si="25"/>
        <v>Alice13516</v>
      </c>
    </row>
    <row r="774" spans="1:28" customFormat="1" ht="13.9" hidden="1" customHeight="1">
      <c r="A774" s="325">
        <v>773</v>
      </c>
      <c r="B774" s="325" t="s">
        <v>5752</v>
      </c>
      <c r="C774" s="327">
        <v>41593</v>
      </c>
      <c r="D774" s="325" t="s">
        <v>5465</v>
      </c>
      <c r="E774" s="325" t="s">
        <v>5696</v>
      </c>
      <c r="F774" s="325"/>
      <c r="G774" s="325"/>
      <c r="H774" s="328" t="s">
        <v>5404</v>
      </c>
      <c r="I774" s="328" t="s">
        <v>211</v>
      </c>
      <c r="J774" s="327">
        <v>41554</v>
      </c>
      <c r="K774" s="3" t="s">
        <v>1189</v>
      </c>
      <c r="L774" s="326">
        <v>1000</v>
      </c>
      <c r="M774" s="325">
        <v>772</v>
      </c>
      <c r="N774" s="324">
        <v>41746</v>
      </c>
      <c r="O774" s="356">
        <f t="shared" si="24"/>
        <v>1</v>
      </c>
      <c r="T774" s="146"/>
      <c r="U774" s="146"/>
      <c r="V774" s="146"/>
      <c r="W774" s="146"/>
      <c r="X774" s="146"/>
      <c r="Y774" s="146"/>
      <c r="Z774" s="146"/>
      <c r="AA774" s="146"/>
      <c r="AB774" s="5" t="str">
        <f t="shared" si="25"/>
        <v>Maersk Riesa13515</v>
      </c>
    </row>
    <row r="775" spans="1:28" customFormat="1" ht="13.9" hidden="1" customHeight="1">
      <c r="A775" s="325">
        <v>774</v>
      </c>
      <c r="B775" s="325" t="s">
        <v>5751</v>
      </c>
      <c r="C775" s="327">
        <v>41593</v>
      </c>
      <c r="D775" s="325" t="s">
        <v>5750</v>
      </c>
      <c r="E775" s="325" t="s">
        <v>5567</v>
      </c>
      <c r="F775" s="325"/>
      <c r="G775" s="325"/>
      <c r="H775" s="328" t="s">
        <v>5404</v>
      </c>
      <c r="I775" s="328" t="s">
        <v>5749</v>
      </c>
      <c r="J775" s="327">
        <v>41560</v>
      </c>
      <c r="K775" s="3" t="s">
        <v>1189</v>
      </c>
      <c r="L775" s="326">
        <v>1000</v>
      </c>
      <c r="M775" s="325">
        <v>773</v>
      </c>
      <c r="N775" s="324">
        <v>41814</v>
      </c>
      <c r="O775" s="356">
        <f t="shared" si="24"/>
        <v>1</v>
      </c>
      <c r="T775" s="146"/>
      <c r="U775" s="146"/>
      <c r="V775" s="146"/>
      <c r="W775" s="146"/>
      <c r="X775" s="146"/>
      <c r="Y775" s="146"/>
      <c r="Z775" s="146"/>
      <c r="AA775" s="146"/>
      <c r="AB775" s="5" t="str">
        <f t="shared" si="25"/>
        <v>Roy Maersk13519</v>
      </c>
    </row>
    <row r="776" spans="1:28" customFormat="1" ht="13.9" hidden="1" customHeight="1">
      <c r="A776" s="325">
        <v>775</v>
      </c>
      <c r="B776" s="325" t="s">
        <v>5748</v>
      </c>
      <c r="C776" s="327">
        <v>41593</v>
      </c>
      <c r="D776" s="325" t="s">
        <v>5747</v>
      </c>
      <c r="E776" s="325" t="s">
        <v>5696</v>
      </c>
      <c r="F776" s="325"/>
      <c r="G776" s="325"/>
      <c r="H776" s="328" t="s">
        <v>5404</v>
      </c>
      <c r="I776" s="328" t="s">
        <v>591</v>
      </c>
      <c r="J776" s="327">
        <v>41556</v>
      </c>
      <c r="K776" s="3" t="s">
        <v>1189</v>
      </c>
      <c r="L776" s="326">
        <v>1000</v>
      </c>
      <c r="M776" s="325">
        <v>774</v>
      </c>
      <c r="N776" s="324">
        <v>41788</v>
      </c>
      <c r="O776" s="356">
        <f t="shared" si="24"/>
        <v>1</v>
      </c>
      <c r="T776" s="146"/>
      <c r="U776" s="146"/>
      <c r="V776" s="146"/>
      <c r="W776" s="146"/>
      <c r="X776" s="146"/>
      <c r="Y776" s="146"/>
      <c r="Z776" s="146"/>
      <c r="AA776" s="146"/>
      <c r="AB776" s="5" t="str">
        <f t="shared" si="25"/>
        <v>Elbtank Denmark13515</v>
      </c>
    </row>
    <row r="777" spans="1:28" customFormat="1" ht="13.9" hidden="1" customHeight="1">
      <c r="A777" s="325">
        <v>776</v>
      </c>
      <c r="B777" s="325" t="s">
        <v>5746</v>
      </c>
      <c r="C777" s="327">
        <v>41593</v>
      </c>
      <c r="D777" s="325" t="s">
        <v>5745</v>
      </c>
      <c r="E777" s="325" t="s">
        <v>5569</v>
      </c>
      <c r="F777" s="325"/>
      <c r="G777" s="325"/>
      <c r="H777" s="328" t="s">
        <v>5404</v>
      </c>
      <c r="I777" s="328" t="s">
        <v>347</v>
      </c>
      <c r="J777" s="327">
        <v>41566</v>
      </c>
      <c r="K777" s="3" t="s">
        <v>1189</v>
      </c>
      <c r="L777" s="326">
        <v>1000</v>
      </c>
      <c r="M777" s="325">
        <v>775</v>
      </c>
      <c r="N777" s="324">
        <v>41746</v>
      </c>
      <c r="O777" s="356">
        <f t="shared" si="24"/>
        <v>1</v>
      </c>
      <c r="T777" s="146"/>
      <c r="U777" s="146"/>
      <c r="V777" s="146"/>
      <c r="W777" s="146"/>
      <c r="X777" s="146"/>
      <c r="Y777" s="146"/>
      <c r="Z777" s="146"/>
      <c r="AA777" s="146"/>
      <c r="AB777" s="5" t="str">
        <f t="shared" si="25"/>
        <v>Elbtank France13516</v>
      </c>
    </row>
    <row r="778" spans="1:28" customFormat="1" ht="13.9" hidden="1" customHeight="1">
      <c r="A778" s="325">
        <v>777</v>
      </c>
      <c r="B778" s="325" t="s">
        <v>5744</v>
      </c>
      <c r="C778" s="327">
        <v>41593</v>
      </c>
      <c r="D778" s="325" t="s">
        <v>5743</v>
      </c>
      <c r="E778" s="325" t="s">
        <v>5702</v>
      </c>
      <c r="F778" s="325"/>
      <c r="G778" s="325"/>
      <c r="H778" s="328" t="s">
        <v>5404</v>
      </c>
      <c r="I778" s="328" t="s">
        <v>5742</v>
      </c>
      <c r="J778" s="327">
        <v>41572</v>
      </c>
      <c r="K778" s="3" t="s">
        <v>1189</v>
      </c>
      <c r="L778" s="326">
        <v>1000</v>
      </c>
      <c r="M778" s="325">
        <v>776</v>
      </c>
      <c r="N778" s="324">
        <v>41887</v>
      </c>
      <c r="O778" s="356">
        <f t="shared" si="24"/>
        <v>1</v>
      </c>
      <c r="T778" s="146"/>
      <c r="U778" s="146"/>
      <c r="V778" s="146"/>
      <c r="W778" s="146"/>
      <c r="X778" s="146"/>
      <c r="Y778" s="146"/>
      <c r="Z778" s="146"/>
      <c r="AA778" s="146"/>
      <c r="AB778" s="5" t="str">
        <f t="shared" si="25"/>
        <v>Saffo13514</v>
      </c>
    </row>
    <row r="779" spans="1:28" customFormat="1" ht="13.9" hidden="1" customHeight="1">
      <c r="A779" s="325">
        <v>778</v>
      </c>
      <c r="B779" s="325" t="s">
        <v>5741</v>
      </c>
      <c r="C779" s="327">
        <v>41596</v>
      </c>
      <c r="D779" s="325" t="s">
        <v>4994</v>
      </c>
      <c r="E779" s="325" t="s">
        <v>5412</v>
      </c>
      <c r="F779" s="325"/>
      <c r="G779" s="325"/>
      <c r="H779" s="328" t="s">
        <v>5740</v>
      </c>
      <c r="I779" s="328" t="s">
        <v>5739</v>
      </c>
      <c r="J779" s="327">
        <v>41545</v>
      </c>
      <c r="K779" s="3" t="s">
        <v>1095</v>
      </c>
      <c r="L779" s="326">
        <v>1600</v>
      </c>
      <c r="M779" s="325">
        <v>777</v>
      </c>
      <c r="N779" s="350">
        <v>41719</v>
      </c>
      <c r="O779" s="356">
        <f t="shared" si="24"/>
        <v>1</v>
      </c>
      <c r="P779" s="4"/>
      <c r="T779" s="146"/>
      <c r="U779" s="146"/>
      <c r="V779" s="146"/>
      <c r="W779" s="146"/>
      <c r="X779" s="146"/>
      <c r="Y779" s="146"/>
      <c r="Z779" s="146"/>
      <c r="AA779" s="146"/>
      <c r="AB779" s="5" t="str">
        <f t="shared" si="25"/>
        <v>Sonangol Girassol2013_06</v>
      </c>
    </row>
    <row r="780" spans="1:28" customFormat="1" ht="13.9" hidden="1" customHeight="1">
      <c r="A780" s="325">
        <v>779</v>
      </c>
      <c r="B780" s="325" t="s">
        <v>5738</v>
      </c>
      <c r="C780" s="327">
        <v>41596</v>
      </c>
      <c r="D780" s="325" t="s">
        <v>5547</v>
      </c>
      <c r="E780" s="325" t="s">
        <v>5737</v>
      </c>
      <c r="F780" s="325"/>
      <c r="G780" s="325"/>
      <c r="H780" s="328" t="s">
        <v>579</v>
      </c>
      <c r="I780" s="328" t="s">
        <v>581</v>
      </c>
      <c r="J780" s="327">
        <v>41578</v>
      </c>
      <c r="K780" s="3" t="s">
        <v>1095</v>
      </c>
      <c r="L780" s="326">
        <v>1600</v>
      </c>
      <c r="M780" s="325">
        <v>778</v>
      </c>
      <c r="N780" s="350">
        <v>41627</v>
      </c>
      <c r="O780" s="356">
        <f t="shared" si="24"/>
        <v>1</v>
      </c>
      <c r="P780" s="4"/>
      <c r="T780" s="146"/>
      <c r="U780" s="146"/>
      <c r="V780" s="146"/>
      <c r="W780" s="146"/>
      <c r="X780" s="146"/>
      <c r="Y780" s="146"/>
      <c r="Z780" s="146"/>
      <c r="AA780" s="146"/>
      <c r="AB780" s="5" t="str">
        <f t="shared" si="25"/>
        <v>Sonangol Kassanje2013_08</v>
      </c>
    </row>
    <row r="781" spans="1:28" customFormat="1" ht="13.9" hidden="1" customHeight="1">
      <c r="A781" s="325">
        <v>780</v>
      </c>
      <c r="B781" s="325" t="s">
        <v>5736</v>
      </c>
      <c r="C781" s="327">
        <v>41622</v>
      </c>
      <c r="D781" s="325" t="s">
        <v>5735</v>
      </c>
      <c r="E781" s="325" t="s">
        <v>57</v>
      </c>
      <c r="F781" s="325"/>
      <c r="G781" s="325"/>
      <c r="H781" s="328" t="s">
        <v>3450</v>
      </c>
      <c r="I781" s="328" t="s">
        <v>90</v>
      </c>
      <c r="J781" s="327">
        <v>41577</v>
      </c>
      <c r="K781" s="3" t="s">
        <v>60</v>
      </c>
      <c r="L781" s="326">
        <v>800</v>
      </c>
      <c r="M781" s="325">
        <v>779</v>
      </c>
      <c r="N781" s="324">
        <v>41654</v>
      </c>
      <c r="O781" s="356">
        <f t="shared" si="24"/>
        <v>1</v>
      </c>
      <c r="T781" s="146"/>
      <c r="U781" s="146"/>
      <c r="V781" s="146"/>
      <c r="W781" s="146"/>
      <c r="X781" s="146"/>
      <c r="Y781" s="146"/>
      <c r="Z781" s="146"/>
      <c r="AA781" s="146"/>
      <c r="AB781" s="5" t="str">
        <f t="shared" si="25"/>
        <v>Nanyang Star18</v>
      </c>
    </row>
    <row r="782" spans="1:28" customFormat="1" ht="13.9" hidden="1" customHeight="1">
      <c r="A782" s="325">
        <v>781</v>
      </c>
      <c r="B782" s="325" t="s">
        <v>5734</v>
      </c>
      <c r="C782" s="327">
        <v>41622</v>
      </c>
      <c r="D782" s="325" t="s">
        <v>4967</v>
      </c>
      <c r="E782" s="325" t="s">
        <v>151</v>
      </c>
      <c r="F782" s="325"/>
      <c r="G782" s="325"/>
      <c r="H782" s="328" t="s">
        <v>400</v>
      </c>
      <c r="I782" s="328" t="s">
        <v>59</v>
      </c>
      <c r="J782" s="327">
        <v>41576</v>
      </c>
      <c r="K782" s="3" t="s">
        <v>60</v>
      </c>
      <c r="L782" s="326">
        <v>800</v>
      </c>
      <c r="M782" s="325">
        <v>780</v>
      </c>
      <c r="N782" s="324">
        <v>41654</v>
      </c>
      <c r="O782" s="356">
        <f t="shared" si="24"/>
        <v>1</v>
      </c>
      <c r="T782" s="146"/>
      <c r="U782" s="146"/>
      <c r="V782" s="146"/>
      <c r="W782" s="146"/>
      <c r="X782" s="146"/>
      <c r="Y782" s="146"/>
      <c r="Z782" s="146"/>
      <c r="AA782" s="146"/>
      <c r="AB782" s="5" t="str">
        <f t="shared" si="25"/>
        <v>Rich Queen II15</v>
      </c>
    </row>
    <row r="783" spans="1:28" customFormat="1" ht="13.9" hidden="1" customHeight="1">
      <c r="A783" s="325">
        <v>782</v>
      </c>
      <c r="B783" s="325" t="s">
        <v>5733</v>
      </c>
      <c r="C783" s="327">
        <v>41622</v>
      </c>
      <c r="D783" s="325" t="s">
        <v>65</v>
      </c>
      <c r="E783" s="325" t="s">
        <v>367</v>
      </c>
      <c r="F783" s="325"/>
      <c r="G783" s="325"/>
      <c r="H783" s="328" t="s">
        <v>342</v>
      </c>
      <c r="I783" s="328" t="s">
        <v>3907</v>
      </c>
      <c r="J783" s="327">
        <v>41603</v>
      </c>
      <c r="K783" s="3" t="s">
        <v>60</v>
      </c>
      <c r="L783" s="326">
        <v>800</v>
      </c>
      <c r="M783" s="325">
        <v>781</v>
      </c>
      <c r="N783" s="324">
        <v>41703</v>
      </c>
      <c r="O783" s="356">
        <f t="shared" si="24"/>
        <v>1</v>
      </c>
      <c r="T783" s="146"/>
      <c r="U783" s="146"/>
      <c r="V783" s="146"/>
      <c r="W783" s="146"/>
      <c r="X783" s="146"/>
      <c r="Y783" s="146"/>
      <c r="Z783" s="146"/>
      <c r="AA783" s="146"/>
      <c r="AB783" s="5" t="str">
        <f t="shared" si="25"/>
        <v>Everest Spirit93</v>
      </c>
    </row>
    <row r="784" spans="1:28" customFormat="1" ht="13.9" hidden="1" customHeight="1">
      <c r="A784" s="325">
        <v>783</v>
      </c>
      <c r="B784" s="325" t="s">
        <v>5732</v>
      </c>
      <c r="C784" s="327">
        <v>41622</v>
      </c>
      <c r="D784" s="325" t="s">
        <v>5662</v>
      </c>
      <c r="E784" s="325" t="s">
        <v>422</v>
      </c>
      <c r="F784" s="325"/>
      <c r="G784" s="325"/>
      <c r="H784" s="328" t="s">
        <v>342</v>
      </c>
      <c r="I784" s="381" t="s">
        <v>5731</v>
      </c>
      <c r="J784" s="327">
        <v>41590</v>
      </c>
      <c r="K784" s="3" t="s">
        <v>60</v>
      </c>
      <c r="L784" s="326">
        <v>800</v>
      </c>
      <c r="M784" s="325">
        <v>782</v>
      </c>
      <c r="N784" s="324">
        <v>41649</v>
      </c>
      <c r="O784" s="356">
        <f t="shared" si="24"/>
        <v>1</v>
      </c>
      <c r="T784" s="146"/>
      <c r="U784" s="146"/>
      <c r="V784" s="146"/>
      <c r="W784" s="146"/>
      <c r="X784" s="146"/>
      <c r="Y784" s="146"/>
      <c r="Z784" s="146"/>
      <c r="AA784" s="146"/>
      <c r="AB784" s="5" t="str">
        <f t="shared" si="25"/>
        <v>SPT NAVIGATOR71</v>
      </c>
    </row>
    <row r="785" spans="1:28" customFormat="1" ht="13.9" hidden="1" customHeight="1">
      <c r="A785" s="325">
        <v>784</v>
      </c>
      <c r="B785" s="325" t="s">
        <v>5730</v>
      </c>
      <c r="C785" s="327">
        <v>41622</v>
      </c>
      <c r="D785" s="325" t="s">
        <v>5729</v>
      </c>
      <c r="E785" s="325" t="s">
        <v>5728</v>
      </c>
      <c r="F785" s="325"/>
      <c r="G785" s="325"/>
      <c r="H785" s="328" t="s">
        <v>63</v>
      </c>
      <c r="I785" s="328" t="s">
        <v>59</v>
      </c>
      <c r="J785" s="327">
        <v>41588</v>
      </c>
      <c r="K785" s="3" t="s">
        <v>60</v>
      </c>
      <c r="L785" s="326">
        <v>800</v>
      </c>
      <c r="M785" s="325">
        <v>783</v>
      </c>
      <c r="N785" s="324">
        <v>41682</v>
      </c>
      <c r="O785" s="356">
        <f t="shared" si="24"/>
        <v>1</v>
      </c>
      <c r="T785" s="146"/>
      <c r="U785" s="146"/>
      <c r="V785" s="146"/>
      <c r="W785" s="146"/>
      <c r="X785" s="146"/>
      <c r="Y785" s="146"/>
      <c r="Z785" s="146"/>
      <c r="AA785" s="146"/>
      <c r="AB785" s="5" t="str">
        <f t="shared" si="25"/>
        <v>ERIK Spirit080</v>
      </c>
    </row>
    <row r="786" spans="1:28" customFormat="1" ht="13.9" hidden="1" customHeight="1">
      <c r="A786" s="325">
        <v>785</v>
      </c>
      <c r="B786" s="325" t="s">
        <v>5727</v>
      </c>
      <c r="C786" s="327">
        <v>41622</v>
      </c>
      <c r="D786" s="325" t="s">
        <v>5726</v>
      </c>
      <c r="E786" s="325" t="s">
        <v>5725</v>
      </c>
      <c r="F786" s="325"/>
      <c r="G786" s="325"/>
      <c r="H786" s="328" t="s">
        <v>3827</v>
      </c>
      <c r="I786" s="328" t="s">
        <v>255</v>
      </c>
      <c r="J786" s="327">
        <v>41590</v>
      </c>
      <c r="K786" s="3" t="s">
        <v>60</v>
      </c>
      <c r="L786" s="326">
        <v>800</v>
      </c>
      <c r="M786" s="325">
        <v>784</v>
      </c>
      <c r="N786" s="324">
        <v>41654</v>
      </c>
      <c r="O786" s="356">
        <f t="shared" si="24"/>
        <v>1</v>
      </c>
      <c r="T786" s="146"/>
      <c r="U786" s="146"/>
      <c r="V786" s="146"/>
      <c r="W786" s="146"/>
      <c r="X786" s="146"/>
      <c r="Y786" s="146"/>
      <c r="Z786" s="146"/>
      <c r="AA786" s="146"/>
      <c r="AB786" s="5" t="str">
        <f t="shared" si="25"/>
        <v>Stavanger BayTKV04</v>
      </c>
    </row>
    <row r="787" spans="1:28" customFormat="1" ht="13.9" hidden="1" customHeight="1">
      <c r="A787" s="325">
        <v>786</v>
      </c>
      <c r="B787" s="325" t="s">
        <v>5724</v>
      </c>
      <c r="C787" s="327">
        <v>41622</v>
      </c>
      <c r="D787" s="325" t="s">
        <v>5382</v>
      </c>
      <c r="E787" s="325" t="s">
        <v>193</v>
      </c>
      <c r="F787" s="325"/>
      <c r="G787" s="325"/>
      <c r="H787" s="328" t="s">
        <v>601</v>
      </c>
      <c r="I787" s="328" t="s">
        <v>235</v>
      </c>
      <c r="J787" s="327">
        <v>41590</v>
      </c>
      <c r="K787" s="3" t="s">
        <v>60</v>
      </c>
      <c r="L787" s="326">
        <v>800</v>
      </c>
      <c r="M787" s="325">
        <v>785</v>
      </c>
      <c r="N787" s="324">
        <v>41654</v>
      </c>
      <c r="O787" s="356">
        <f t="shared" si="24"/>
        <v>1</v>
      </c>
      <c r="T787" s="146"/>
      <c r="U787" s="146"/>
      <c r="V787" s="146"/>
      <c r="W787" s="146"/>
      <c r="X787" s="146"/>
      <c r="Y787" s="146"/>
      <c r="Z787" s="146"/>
      <c r="AA787" s="146"/>
      <c r="AB787" s="5" t="str">
        <f t="shared" si="25"/>
        <v>Mare Nostrum28</v>
      </c>
    </row>
    <row r="788" spans="1:28" customFormat="1" ht="13.9" hidden="1" customHeight="1">
      <c r="A788" s="325">
        <v>787</v>
      </c>
      <c r="B788" s="325" t="s">
        <v>5723</v>
      </c>
      <c r="C788" s="327">
        <v>41622</v>
      </c>
      <c r="D788" s="325" t="s">
        <v>5659</v>
      </c>
      <c r="E788" s="325" t="s">
        <v>5598</v>
      </c>
      <c r="F788" s="325"/>
      <c r="G788" s="325"/>
      <c r="H788" s="328" t="s">
        <v>5579</v>
      </c>
      <c r="I788" s="381" t="s">
        <v>5722</v>
      </c>
      <c r="J788" s="327">
        <v>41600</v>
      </c>
      <c r="K788" s="3" t="s">
        <v>60</v>
      </c>
      <c r="L788" s="326">
        <v>800</v>
      </c>
      <c r="M788" s="325">
        <v>786</v>
      </c>
      <c r="N788" s="324">
        <v>41649</v>
      </c>
      <c r="O788" s="356">
        <f t="shared" si="24"/>
        <v>1</v>
      </c>
      <c r="T788" s="146"/>
      <c r="U788" s="146"/>
      <c r="V788" s="146"/>
      <c r="W788" s="146"/>
      <c r="X788" s="146"/>
      <c r="Y788" s="146"/>
      <c r="Z788" s="146"/>
      <c r="AA788" s="146"/>
      <c r="AB788" s="5" t="str">
        <f t="shared" si="25"/>
        <v>Americas Spirit278</v>
      </c>
    </row>
    <row r="789" spans="1:28" customFormat="1" ht="13.9" hidden="1" customHeight="1">
      <c r="A789" s="325">
        <v>788</v>
      </c>
      <c r="B789" s="325" t="s">
        <v>5721</v>
      </c>
      <c r="C789" s="327">
        <v>41622</v>
      </c>
      <c r="D789" s="325" t="s">
        <v>5720</v>
      </c>
      <c r="E789" s="325" t="s">
        <v>5719</v>
      </c>
      <c r="F789" s="325"/>
      <c r="G789" s="325"/>
      <c r="H789" s="328" t="s">
        <v>601</v>
      </c>
      <c r="I789" s="328" t="s">
        <v>5718</v>
      </c>
      <c r="J789" s="327">
        <v>41608</v>
      </c>
      <c r="K789" s="3" t="s">
        <v>60</v>
      </c>
      <c r="L789" s="326">
        <v>800</v>
      </c>
      <c r="M789" s="325">
        <v>787</v>
      </c>
      <c r="N789" s="324">
        <v>41654</v>
      </c>
      <c r="O789" s="356">
        <f t="shared" ref="O789:O820" si="26">IF(TRIM(N789)="",0,1)</f>
        <v>1</v>
      </c>
      <c r="T789" s="146"/>
      <c r="U789" s="146"/>
      <c r="V789" s="146"/>
      <c r="W789" s="146"/>
      <c r="X789" s="146"/>
      <c r="Y789" s="146"/>
      <c r="Z789" s="146"/>
      <c r="AA789" s="146"/>
      <c r="AB789" s="5" t="str">
        <f t="shared" si="25"/>
        <v>MARE ORIENSTK 032</v>
      </c>
    </row>
    <row r="790" spans="1:28" customFormat="1" ht="13.9" hidden="1" customHeight="1">
      <c r="A790" s="325">
        <v>789</v>
      </c>
      <c r="B790" s="325" t="s">
        <v>5717</v>
      </c>
      <c r="C790" s="327">
        <v>41622</v>
      </c>
      <c r="D790" s="325" t="s">
        <v>4512</v>
      </c>
      <c r="E790" s="325" t="s">
        <v>5716</v>
      </c>
      <c r="F790" s="325"/>
      <c r="G790" s="325"/>
      <c r="H790" s="328" t="s">
        <v>4969</v>
      </c>
      <c r="I790" s="381" t="s">
        <v>5715</v>
      </c>
      <c r="J790" s="327">
        <v>41605</v>
      </c>
      <c r="K790" s="3" t="s">
        <v>60</v>
      </c>
      <c r="L790" s="326">
        <v>800</v>
      </c>
      <c r="M790" s="325">
        <v>788</v>
      </c>
      <c r="N790" s="324">
        <v>41649</v>
      </c>
      <c r="O790" s="356">
        <f t="shared" si="26"/>
        <v>1</v>
      </c>
      <c r="T790" s="146"/>
      <c r="U790" s="146"/>
      <c r="V790" s="146"/>
      <c r="W790" s="146"/>
      <c r="X790" s="146"/>
      <c r="Y790" s="146"/>
      <c r="Z790" s="146"/>
      <c r="AA790" s="146"/>
      <c r="AB790" s="5" t="str">
        <f t="shared" si="25"/>
        <v>Mare AegeumTK 29</v>
      </c>
    </row>
    <row r="791" spans="1:28" customFormat="1" ht="13.9" hidden="1" customHeight="1">
      <c r="A791" s="325">
        <v>790</v>
      </c>
      <c r="B791" s="325" t="s">
        <v>5714</v>
      </c>
      <c r="C791" s="327">
        <v>41622</v>
      </c>
      <c r="D791" s="325" t="s">
        <v>484</v>
      </c>
      <c r="E791" s="325" t="s">
        <v>5713</v>
      </c>
      <c r="F791" s="325"/>
      <c r="G791" s="325"/>
      <c r="H791" s="328" t="s">
        <v>5712</v>
      </c>
      <c r="I791" s="328" t="s">
        <v>435</v>
      </c>
      <c r="J791" s="327">
        <v>41614</v>
      </c>
      <c r="K791" s="3" t="s">
        <v>60</v>
      </c>
      <c r="L791" s="326">
        <v>800</v>
      </c>
      <c r="M791" s="325">
        <v>789</v>
      </c>
      <c r="N791" s="324">
        <v>41703</v>
      </c>
      <c r="O791" s="356">
        <f t="shared" si="26"/>
        <v>1</v>
      </c>
      <c r="T791" s="146"/>
      <c r="U791" s="146"/>
      <c r="V791" s="146"/>
      <c r="W791" s="146"/>
      <c r="X791" s="146"/>
      <c r="Y791" s="146"/>
      <c r="Z791" s="146"/>
      <c r="AA791" s="146"/>
      <c r="AB791" s="5" t="str">
        <f t="shared" si="25"/>
        <v>Esther Spirit101DT16</v>
      </c>
    </row>
    <row r="792" spans="1:28" customFormat="1" ht="13.9" hidden="1" customHeight="1">
      <c r="A792" s="325">
        <v>791</v>
      </c>
      <c r="B792" s="325" t="s">
        <v>5711</v>
      </c>
      <c r="C792" s="327">
        <v>41622</v>
      </c>
      <c r="D792" s="325" t="s">
        <v>5477</v>
      </c>
      <c r="E792" s="325" t="s">
        <v>5699</v>
      </c>
      <c r="F792" s="325"/>
      <c r="G792" s="325"/>
      <c r="H792" s="328" t="s">
        <v>5404</v>
      </c>
      <c r="I792" s="328" t="s">
        <v>5694</v>
      </c>
      <c r="J792" s="327">
        <v>41566</v>
      </c>
      <c r="K792" s="3" t="s">
        <v>1189</v>
      </c>
      <c r="L792" s="326">
        <v>1000</v>
      </c>
      <c r="M792" s="325">
        <v>790</v>
      </c>
      <c r="N792" s="324">
        <v>41746</v>
      </c>
      <c r="O792" s="356">
        <f t="shared" si="26"/>
        <v>1</v>
      </c>
      <c r="T792" s="146"/>
      <c r="U792" s="146"/>
      <c r="V792" s="146"/>
      <c r="W792" s="146"/>
      <c r="X792" s="146"/>
      <c r="Y792" s="146"/>
      <c r="Z792" s="146"/>
      <c r="AA792" s="146"/>
      <c r="AB792" s="5" t="str">
        <f t="shared" si="25"/>
        <v>MT Fresia13517</v>
      </c>
    </row>
    <row r="793" spans="1:28" customFormat="1" ht="13.9" hidden="1" customHeight="1">
      <c r="A793" s="325">
        <v>792</v>
      </c>
      <c r="B793" s="325" t="s">
        <v>5710</v>
      </c>
      <c r="C793" s="327">
        <v>41622</v>
      </c>
      <c r="D793" s="325" t="s">
        <v>5215</v>
      </c>
      <c r="E793" s="325" t="s">
        <v>5709</v>
      </c>
      <c r="F793" s="325"/>
      <c r="G793" s="325"/>
      <c r="H793" s="328" t="s">
        <v>5404</v>
      </c>
      <c r="I793" s="328" t="s">
        <v>420</v>
      </c>
      <c r="J793" s="327">
        <v>41586</v>
      </c>
      <c r="K793" s="3" t="s">
        <v>1189</v>
      </c>
      <c r="L793" s="326">
        <v>1000</v>
      </c>
      <c r="M793" s="325">
        <v>791</v>
      </c>
      <c r="N793" s="324">
        <v>41656</v>
      </c>
      <c r="O793" s="356">
        <f t="shared" si="26"/>
        <v>1</v>
      </c>
      <c r="T793" s="146"/>
      <c r="U793" s="146"/>
      <c r="V793" s="146"/>
      <c r="W793" s="146"/>
      <c r="X793" s="146"/>
      <c r="Y793" s="146"/>
      <c r="Z793" s="146"/>
      <c r="AA793" s="146"/>
      <c r="AB793" s="5" t="str">
        <f t="shared" si="25"/>
        <v>Kirsten Maersk13509</v>
      </c>
    </row>
    <row r="794" spans="1:28" customFormat="1" ht="13.9" hidden="1" customHeight="1">
      <c r="A794" s="325">
        <v>793</v>
      </c>
      <c r="B794" s="325" t="s">
        <v>5708</v>
      </c>
      <c r="C794" s="327">
        <v>41622</v>
      </c>
      <c r="D794" s="325" t="s">
        <v>5465</v>
      </c>
      <c r="E794" s="325" t="s">
        <v>5699</v>
      </c>
      <c r="F794" s="325"/>
      <c r="G794" s="325"/>
      <c r="H794" s="328" t="s">
        <v>5404</v>
      </c>
      <c r="I794" s="328" t="s">
        <v>606</v>
      </c>
      <c r="J794" s="327">
        <v>41589</v>
      </c>
      <c r="K794" s="3" t="s">
        <v>1189</v>
      </c>
      <c r="L794" s="326">
        <v>1000</v>
      </c>
      <c r="M794" s="325">
        <v>792</v>
      </c>
      <c r="N794" s="324">
        <v>41656</v>
      </c>
      <c r="O794" s="356">
        <f t="shared" si="26"/>
        <v>1</v>
      </c>
      <c r="T794" s="146"/>
      <c r="U794" s="146"/>
      <c r="V794" s="146"/>
      <c r="W794" s="146"/>
      <c r="X794" s="146"/>
      <c r="Y794" s="146"/>
      <c r="Z794" s="146"/>
      <c r="AA794" s="146"/>
      <c r="AB794" s="5" t="str">
        <f t="shared" si="25"/>
        <v>Maersk Riesa13517</v>
      </c>
    </row>
    <row r="795" spans="1:28" customFormat="1" ht="13.9" hidden="1" customHeight="1">
      <c r="A795" s="325">
        <v>794</v>
      </c>
      <c r="B795" s="325" t="s">
        <v>5707</v>
      </c>
      <c r="C795" s="327">
        <v>41622</v>
      </c>
      <c r="D795" s="325" t="s">
        <v>5035</v>
      </c>
      <c r="E795" s="325" t="s">
        <v>5706</v>
      </c>
      <c r="F795" s="325"/>
      <c r="G795" s="325"/>
      <c r="H795" s="328" t="s">
        <v>5404</v>
      </c>
      <c r="I795" s="328" t="s">
        <v>5705</v>
      </c>
      <c r="J795" s="327">
        <v>41588</v>
      </c>
      <c r="K795" s="3" t="s">
        <v>1189</v>
      </c>
      <c r="L795" s="326">
        <v>1000</v>
      </c>
      <c r="M795" s="325">
        <v>793</v>
      </c>
      <c r="N795" s="324">
        <v>41746</v>
      </c>
      <c r="O795" s="356">
        <f t="shared" si="26"/>
        <v>1</v>
      </c>
      <c r="T795" s="146"/>
      <c r="U795" s="146"/>
      <c r="V795" s="146"/>
      <c r="W795" s="146"/>
      <c r="X795" s="146"/>
      <c r="Y795" s="146"/>
      <c r="Z795" s="146"/>
      <c r="AA795" s="146"/>
      <c r="AB795" s="5" t="str">
        <f t="shared" si="25"/>
        <v>Fresia13518</v>
      </c>
    </row>
    <row r="796" spans="1:28" customFormat="1" ht="13.9" hidden="1" customHeight="1">
      <c r="A796" s="325">
        <v>795</v>
      </c>
      <c r="B796" s="325" t="s">
        <v>5704</v>
      </c>
      <c r="C796" s="327">
        <v>41622</v>
      </c>
      <c r="D796" s="325" t="s">
        <v>5563</v>
      </c>
      <c r="E796" s="325" t="s">
        <v>5573</v>
      </c>
      <c r="F796" s="325"/>
      <c r="G796" s="325"/>
      <c r="H796" s="328" t="s">
        <v>5404</v>
      </c>
      <c r="I796" s="328" t="s">
        <v>575</v>
      </c>
      <c r="J796" s="327">
        <v>41599</v>
      </c>
      <c r="K796" s="3" t="s">
        <v>1189</v>
      </c>
      <c r="L796" s="326">
        <v>1000</v>
      </c>
      <c r="M796" s="325">
        <v>794</v>
      </c>
      <c r="N796" s="324">
        <v>41676</v>
      </c>
      <c r="O796" s="356">
        <f t="shared" si="26"/>
        <v>1</v>
      </c>
      <c r="T796" s="146"/>
      <c r="U796" s="146"/>
      <c r="V796" s="146"/>
      <c r="W796" s="146"/>
      <c r="X796" s="146"/>
      <c r="Y796" s="146"/>
      <c r="Z796" s="146"/>
      <c r="AA796" s="146"/>
      <c r="AB796" s="5" t="str">
        <f t="shared" si="25"/>
        <v>FAVOLA13512</v>
      </c>
    </row>
    <row r="797" spans="1:28" customFormat="1" ht="13.9" hidden="1" customHeight="1">
      <c r="A797" s="325">
        <v>796</v>
      </c>
      <c r="B797" s="325" t="s">
        <v>5703</v>
      </c>
      <c r="C797" s="327">
        <v>41622</v>
      </c>
      <c r="D797" s="325" t="s">
        <v>4937</v>
      </c>
      <c r="E797" s="325" t="s">
        <v>5702</v>
      </c>
      <c r="F797" s="325"/>
      <c r="G797" s="325"/>
      <c r="H797" s="328" t="s">
        <v>5404</v>
      </c>
      <c r="I797" s="328" t="s">
        <v>607</v>
      </c>
      <c r="J797" s="327">
        <v>41597</v>
      </c>
      <c r="K797" s="3" t="s">
        <v>1189</v>
      </c>
      <c r="L797" s="326">
        <v>1000</v>
      </c>
      <c r="M797" s="325">
        <v>795</v>
      </c>
      <c r="N797" s="324">
        <v>41670</v>
      </c>
      <c r="O797" s="356">
        <f t="shared" si="26"/>
        <v>1</v>
      </c>
      <c r="T797" s="146"/>
      <c r="U797" s="146"/>
      <c r="V797" s="146"/>
      <c r="W797" s="146"/>
      <c r="X797" s="146"/>
      <c r="Y797" s="146"/>
      <c r="Z797" s="146"/>
      <c r="AA797" s="146"/>
      <c r="AB797" s="5" t="str">
        <f t="shared" si="25"/>
        <v>Rosa Maersk13514</v>
      </c>
    </row>
    <row r="798" spans="1:28" customFormat="1" ht="13.9" hidden="1" customHeight="1">
      <c r="A798" s="325">
        <v>797</v>
      </c>
      <c r="B798" s="325" t="s">
        <v>5701</v>
      </c>
      <c r="C798" s="327">
        <v>41622</v>
      </c>
      <c r="D798" s="325" t="s">
        <v>5700</v>
      </c>
      <c r="E798" s="325" t="s">
        <v>5699</v>
      </c>
      <c r="F798" s="325"/>
      <c r="G798" s="325"/>
      <c r="H798" s="328" t="s">
        <v>5404</v>
      </c>
      <c r="I798" s="328" t="s">
        <v>25</v>
      </c>
      <c r="J798" s="327">
        <v>41590</v>
      </c>
      <c r="K798" s="3" t="s">
        <v>1189</v>
      </c>
      <c r="L798" s="326">
        <v>1000</v>
      </c>
      <c r="M798" s="325">
        <v>796</v>
      </c>
      <c r="N798" s="324">
        <v>41656</v>
      </c>
      <c r="O798" s="356">
        <f t="shared" si="26"/>
        <v>1</v>
      </c>
      <c r="T798" s="146"/>
      <c r="U798" s="146"/>
      <c r="V798" s="146"/>
      <c r="W798" s="146"/>
      <c r="X798" s="146"/>
      <c r="Y798" s="146"/>
      <c r="Z798" s="146"/>
      <c r="AA798" s="146"/>
      <c r="AB798" s="5" t="str">
        <f t="shared" si="25"/>
        <v>ELBTANK FRANCE13517</v>
      </c>
    </row>
    <row r="799" spans="1:28" customFormat="1" ht="13.9" hidden="1" customHeight="1">
      <c r="A799" s="325">
        <v>798</v>
      </c>
      <c r="B799" s="325" t="s">
        <v>5698</v>
      </c>
      <c r="C799" s="327">
        <v>41622</v>
      </c>
      <c r="D799" s="325" t="s">
        <v>5697</v>
      </c>
      <c r="E799" s="325" t="s">
        <v>5696</v>
      </c>
      <c r="F799" s="325"/>
      <c r="G799" s="325"/>
      <c r="H799" s="328" t="s">
        <v>5404</v>
      </c>
      <c r="I799" s="328" t="s">
        <v>25</v>
      </c>
      <c r="J799" s="327">
        <v>41603</v>
      </c>
      <c r="K799" s="3" t="s">
        <v>1189</v>
      </c>
      <c r="L799" s="326">
        <v>1000</v>
      </c>
      <c r="M799" s="325">
        <v>797</v>
      </c>
      <c r="N799" s="324">
        <v>41676</v>
      </c>
      <c r="O799" s="356">
        <f t="shared" si="26"/>
        <v>1</v>
      </c>
      <c r="T799" s="146"/>
      <c r="U799" s="146"/>
      <c r="V799" s="146"/>
      <c r="W799" s="146"/>
      <c r="X799" s="146"/>
      <c r="Y799" s="146"/>
      <c r="Z799" s="146"/>
      <c r="AA799" s="146"/>
      <c r="AB799" s="5" t="str">
        <f t="shared" si="25"/>
        <v>SAFFO13515</v>
      </c>
    </row>
    <row r="800" spans="1:28" customFormat="1" ht="13.9" hidden="1" customHeight="1">
      <c r="A800" s="325">
        <v>799</v>
      </c>
      <c r="B800" s="325" t="s">
        <v>5695</v>
      </c>
      <c r="C800" s="327">
        <v>41622</v>
      </c>
      <c r="D800" s="325" t="s">
        <v>5046</v>
      </c>
      <c r="E800" s="325" t="s">
        <v>5575</v>
      </c>
      <c r="F800" s="325"/>
      <c r="G800" s="325"/>
      <c r="H800" s="328" t="s">
        <v>5404</v>
      </c>
      <c r="I800" s="328" t="s">
        <v>5694</v>
      </c>
      <c r="J800" s="327">
        <v>41588</v>
      </c>
      <c r="K800" s="3" t="s">
        <v>1189</v>
      </c>
      <c r="L800" s="326">
        <v>1000</v>
      </c>
      <c r="M800" s="325">
        <v>798</v>
      </c>
      <c r="N800" s="324">
        <v>41656</v>
      </c>
      <c r="O800" s="356">
        <f t="shared" si="26"/>
        <v>1</v>
      </c>
      <c r="T800" s="146"/>
      <c r="U800" s="146"/>
      <c r="V800" s="146"/>
      <c r="W800" s="146"/>
      <c r="X800" s="146"/>
      <c r="Y800" s="146"/>
      <c r="Z800" s="146"/>
      <c r="AA800" s="146"/>
      <c r="AB800" s="5" t="str">
        <f t="shared" si="25"/>
        <v>Chemtrans Rhine13511</v>
      </c>
    </row>
    <row r="801" spans="1:28" customFormat="1" ht="13.9" hidden="1" customHeight="1">
      <c r="A801" s="325">
        <v>800</v>
      </c>
      <c r="B801" s="325" t="s">
        <v>5693</v>
      </c>
      <c r="C801" s="327">
        <v>41622</v>
      </c>
      <c r="D801" s="325" t="s">
        <v>5215</v>
      </c>
      <c r="E801" s="325" t="s">
        <v>5692</v>
      </c>
      <c r="F801" s="325"/>
      <c r="G801" s="325"/>
      <c r="H801" s="328" t="s">
        <v>4682</v>
      </c>
      <c r="I801" s="328" t="s">
        <v>25</v>
      </c>
      <c r="J801" s="327">
        <v>41599</v>
      </c>
      <c r="K801" s="3" t="s">
        <v>1189</v>
      </c>
      <c r="L801" s="326">
        <v>1000</v>
      </c>
      <c r="M801" s="325">
        <v>799</v>
      </c>
      <c r="N801" s="324">
        <v>41670</v>
      </c>
      <c r="O801" s="356">
        <f t="shared" si="26"/>
        <v>1</v>
      </c>
      <c r="T801" s="146"/>
      <c r="U801" s="146"/>
      <c r="V801" s="146"/>
      <c r="W801" s="146"/>
      <c r="X801" s="146"/>
      <c r="Y801" s="146"/>
      <c r="Z801" s="146"/>
      <c r="AA801" s="146"/>
      <c r="AB801" s="5" t="str">
        <f t="shared" si="25"/>
        <v>Kirsten Maersk13510</v>
      </c>
    </row>
    <row r="802" spans="1:28" customFormat="1" ht="13.9" hidden="1" customHeight="1">
      <c r="A802" s="325">
        <v>801</v>
      </c>
      <c r="B802" s="325" t="s">
        <v>5691</v>
      </c>
      <c r="C802" s="327">
        <v>41622</v>
      </c>
      <c r="D802" s="325" t="s">
        <v>578</v>
      </c>
      <c r="E802" s="325" t="s">
        <v>5690</v>
      </c>
      <c r="F802" s="325"/>
      <c r="G802" s="325"/>
      <c r="H802" s="328" t="s">
        <v>5127</v>
      </c>
      <c r="I802" s="328" t="s">
        <v>5689</v>
      </c>
      <c r="J802" s="327">
        <v>41591</v>
      </c>
      <c r="K802" s="3" t="s">
        <v>16</v>
      </c>
      <c r="L802" s="326">
        <v>800</v>
      </c>
      <c r="M802" s="325">
        <v>800</v>
      </c>
      <c r="N802" s="324">
        <v>41654</v>
      </c>
      <c r="O802" s="356">
        <f t="shared" si="26"/>
        <v>1</v>
      </c>
      <c r="T802" s="146"/>
      <c r="U802" s="146"/>
      <c r="V802" s="146"/>
      <c r="W802" s="146"/>
      <c r="X802" s="146"/>
      <c r="Y802" s="146"/>
      <c r="Z802" s="146"/>
      <c r="AA802" s="146"/>
      <c r="AB802" s="5" t="str">
        <f t="shared" si="25"/>
        <v>PecosPEC201306</v>
      </c>
    </row>
    <row r="803" spans="1:28" customFormat="1" ht="13.9" hidden="1" customHeight="1">
      <c r="A803" s="325">
        <v>802</v>
      </c>
      <c r="B803" s="325" t="s">
        <v>5688</v>
      </c>
      <c r="C803" s="327">
        <v>41622</v>
      </c>
      <c r="D803" s="325" t="s">
        <v>5053</v>
      </c>
      <c r="E803" s="325" t="s">
        <v>5414</v>
      </c>
      <c r="F803" s="325"/>
      <c r="G803" s="325"/>
      <c r="H803" s="328" t="s">
        <v>3631</v>
      </c>
      <c r="I803" s="328" t="s">
        <v>5544</v>
      </c>
      <c r="J803" s="327">
        <v>41605</v>
      </c>
      <c r="K803" s="3" t="s">
        <v>16</v>
      </c>
      <c r="L803" s="326">
        <v>800</v>
      </c>
      <c r="M803" s="325">
        <v>801</v>
      </c>
      <c r="N803" s="324">
        <v>41654</v>
      </c>
      <c r="O803" s="356">
        <f t="shared" si="26"/>
        <v>1</v>
      </c>
      <c r="T803" s="146"/>
      <c r="U803" s="146"/>
      <c r="V803" s="146"/>
      <c r="W803" s="146"/>
      <c r="X803" s="146"/>
      <c r="Y803" s="146"/>
      <c r="Z803" s="146"/>
      <c r="AA803" s="146"/>
      <c r="AB803" s="5" t="str">
        <f t="shared" si="25"/>
        <v>Yamuna Spirit201307</v>
      </c>
    </row>
    <row r="804" spans="1:28" customFormat="1" ht="13.9" hidden="1" customHeight="1">
      <c r="A804" s="325">
        <v>803</v>
      </c>
      <c r="B804" s="325" t="s">
        <v>5687</v>
      </c>
      <c r="C804" s="327">
        <v>41624</v>
      </c>
      <c r="D804" s="325" t="s">
        <v>4581</v>
      </c>
      <c r="E804" s="325" t="s">
        <v>5686</v>
      </c>
      <c r="F804" s="325"/>
      <c r="G804" s="325"/>
      <c r="H804" s="328" t="s">
        <v>5685</v>
      </c>
      <c r="I804" s="328" t="s">
        <v>5684</v>
      </c>
      <c r="J804" s="327">
        <v>41617</v>
      </c>
      <c r="K804" s="3" t="s">
        <v>23</v>
      </c>
      <c r="L804" s="326">
        <v>1200</v>
      </c>
      <c r="M804" s="325">
        <v>802</v>
      </c>
      <c r="N804" s="324">
        <v>41698</v>
      </c>
      <c r="O804" s="356">
        <f t="shared" si="26"/>
        <v>1</v>
      </c>
      <c r="T804" s="146"/>
      <c r="U804" s="146"/>
      <c r="V804" s="146"/>
      <c r="W804" s="146"/>
      <c r="X804" s="146"/>
      <c r="Y804" s="146"/>
      <c r="Z804" s="146"/>
      <c r="AA804" s="146"/>
      <c r="AB804" s="5" t="str">
        <f t="shared" si="25"/>
        <v>Genmar Companion2013_10</v>
      </c>
    </row>
    <row r="805" spans="1:28" customFormat="1" ht="13.9" hidden="1" customHeight="1">
      <c r="A805" s="325">
        <v>804</v>
      </c>
      <c r="B805" s="325" t="s">
        <v>5683</v>
      </c>
      <c r="C805" s="327">
        <v>41624</v>
      </c>
      <c r="D805" s="325" t="s">
        <v>5682</v>
      </c>
      <c r="E805" s="329" t="s">
        <v>5681</v>
      </c>
      <c r="F805" s="325"/>
      <c r="G805" s="325"/>
      <c r="H805" s="328" t="s">
        <v>5680</v>
      </c>
      <c r="I805" s="328" t="s">
        <v>535</v>
      </c>
      <c r="J805" s="327">
        <v>41597</v>
      </c>
      <c r="K805" s="3" t="s">
        <v>28</v>
      </c>
      <c r="L805" s="326">
        <v>1200</v>
      </c>
      <c r="M805" s="325">
        <v>803</v>
      </c>
      <c r="N805" s="324">
        <v>41668</v>
      </c>
      <c r="O805" s="356">
        <f t="shared" si="26"/>
        <v>1</v>
      </c>
      <c r="T805" s="146"/>
      <c r="U805" s="146"/>
      <c r="V805" s="146"/>
      <c r="W805" s="146"/>
      <c r="X805" s="146"/>
      <c r="Y805" s="146"/>
      <c r="Z805" s="146"/>
      <c r="AA805" s="146"/>
      <c r="AB805" s="5" t="str">
        <f t="shared" si="25"/>
        <v>Nave Alderaminv001</v>
      </c>
    </row>
    <row r="806" spans="1:28" customFormat="1" ht="13.9" hidden="1" customHeight="1">
      <c r="A806" s="325">
        <v>805</v>
      </c>
      <c r="B806" s="325" t="s">
        <v>5679</v>
      </c>
      <c r="C806" s="327">
        <v>41624</v>
      </c>
      <c r="D806" s="325" t="s">
        <v>593</v>
      </c>
      <c r="E806" s="329" t="s">
        <v>149</v>
      </c>
      <c r="F806" s="325"/>
      <c r="G806" s="325"/>
      <c r="H806" s="328" t="s">
        <v>5087</v>
      </c>
      <c r="I806" s="328" t="s">
        <v>25</v>
      </c>
      <c r="J806" s="327">
        <v>41605</v>
      </c>
      <c r="K806" s="3" t="s">
        <v>28</v>
      </c>
      <c r="L806" s="326">
        <v>1200</v>
      </c>
      <c r="M806" s="325">
        <v>804</v>
      </c>
      <c r="N806" s="324">
        <v>41668</v>
      </c>
      <c r="O806" s="356">
        <f t="shared" si="26"/>
        <v>1</v>
      </c>
      <c r="T806" s="146"/>
      <c r="U806" s="146"/>
      <c r="V806" s="146"/>
      <c r="W806" s="146"/>
      <c r="X806" s="146"/>
      <c r="Y806" s="146"/>
      <c r="Z806" s="146"/>
      <c r="AA806" s="146"/>
      <c r="AB806" s="5" t="str">
        <f t="shared" si="25"/>
        <v>EVA SCHULTE010</v>
      </c>
    </row>
    <row r="807" spans="1:28" customFormat="1" ht="13.9" hidden="1" customHeight="1">
      <c r="A807" s="325">
        <v>806</v>
      </c>
      <c r="B807" s="325" t="s">
        <v>5678</v>
      </c>
      <c r="C807" s="327">
        <v>41624</v>
      </c>
      <c r="D807" s="325" t="s">
        <v>597</v>
      </c>
      <c r="E807" s="329" t="s">
        <v>5677</v>
      </c>
      <c r="F807" s="325"/>
      <c r="G807" s="325"/>
      <c r="H807" s="328" t="s">
        <v>5087</v>
      </c>
      <c r="I807" s="328" t="s">
        <v>5676</v>
      </c>
      <c r="J807" s="327">
        <v>41615</v>
      </c>
      <c r="K807" s="3" t="s">
        <v>28</v>
      </c>
      <c r="L807" s="326">
        <v>1200</v>
      </c>
      <c r="M807" s="325">
        <v>805</v>
      </c>
      <c r="N807" s="324">
        <v>41684</v>
      </c>
      <c r="O807" s="356">
        <f t="shared" si="26"/>
        <v>1</v>
      </c>
      <c r="T807" s="146"/>
      <c r="U807" s="146"/>
      <c r="V807" s="146"/>
      <c r="W807" s="146"/>
      <c r="X807" s="146"/>
      <c r="Y807" s="146"/>
      <c r="Z807" s="146"/>
      <c r="AA807" s="146"/>
      <c r="AB807" s="5" t="str">
        <f t="shared" si="25"/>
        <v>FuruholmenV18</v>
      </c>
    </row>
    <row r="808" spans="1:28" customFormat="1" ht="13.9" hidden="1" customHeight="1">
      <c r="A808" s="325">
        <v>807</v>
      </c>
      <c r="B808" s="325" t="s">
        <v>5675</v>
      </c>
      <c r="C808" s="327">
        <v>41624</v>
      </c>
      <c r="D808" s="325" t="s">
        <v>600</v>
      </c>
      <c r="E808" s="329" t="s">
        <v>144</v>
      </c>
      <c r="F808" s="325"/>
      <c r="G808" s="325"/>
      <c r="H808" s="328" t="s">
        <v>5184</v>
      </c>
      <c r="I808" s="328" t="s">
        <v>5674</v>
      </c>
      <c r="J808" s="327">
        <v>41616</v>
      </c>
      <c r="K808" s="3" t="s">
        <v>28</v>
      </c>
      <c r="L808" s="326">
        <v>1200</v>
      </c>
      <c r="M808" s="325">
        <v>806</v>
      </c>
      <c r="N808" s="324">
        <v>41655</v>
      </c>
      <c r="O808" s="356">
        <f t="shared" si="26"/>
        <v>1</v>
      </c>
      <c r="T808" s="146"/>
      <c r="U808" s="146"/>
      <c r="V808" s="146"/>
      <c r="W808" s="146"/>
      <c r="X808" s="146"/>
      <c r="Y808" s="146"/>
      <c r="Z808" s="146"/>
      <c r="AA808" s="146"/>
      <c r="AB808" s="5" t="str">
        <f t="shared" si="25"/>
        <v>AFRA OAK008</v>
      </c>
    </row>
    <row r="809" spans="1:28" customFormat="1" ht="13.9" hidden="1" customHeight="1">
      <c r="A809" s="325">
        <v>808</v>
      </c>
      <c r="B809" s="325" t="s">
        <v>5673</v>
      </c>
      <c r="C809" s="327">
        <v>41624</v>
      </c>
      <c r="D809" s="325" t="s">
        <v>609</v>
      </c>
      <c r="E809" s="329" t="s">
        <v>194</v>
      </c>
      <c r="F809" s="325"/>
      <c r="G809" s="325"/>
      <c r="H809" s="328" t="s">
        <v>521</v>
      </c>
      <c r="I809" s="328" t="s">
        <v>4049</v>
      </c>
      <c r="J809" s="327">
        <v>41610</v>
      </c>
      <c r="K809" s="3" t="s">
        <v>28</v>
      </c>
      <c r="L809" s="326">
        <v>1200</v>
      </c>
      <c r="M809" s="325">
        <v>807</v>
      </c>
      <c r="N809" s="324">
        <v>41655</v>
      </c>
      <c r="O809" s="356">
        <f t="shared" si="26"/>
        <v>1</v>
      </c>
      <c r="T809" s="146"/>
      <c r="U809" s="146"/>
      <c r="V809" s="146"/>
      <c r="W809" s="146"/>
      <c r="X809" s="146"/>
      <c r="Y809" s="146"/>
      <c r="Z809" s="146"/>
      <c r="AA809" s="146"/>
      <c r="AB809" s="5" t="str">
        <f t="shared" si="25"/>
        <v>RIVERSIDE004</v>
      </c>
    </row>
    <row r="810" spans="1:28" customFormat="1" ht="13.9" hidden="1" customHeight="1">
      <c r="A810" s="325">
        <v>809</v>
      </c>
      <c r="B810" s="325" t="s">
        <v>5672</v>
      </c>
      <c r="C810" s="327">
        <v>41624</v>
      </c>
      <c r="D810" s="325" t="s">
        <v>5090</v>
      </c>
      <c r="E810" s="329" t="s">
        <v>5671</v>
      </c>
      <c r="F810" s="325"/>
      <c r="G810" s="325"/>
      <c r="H810" s="328" t="s">
        <v>5613</v>
      </c>
      <c r="I810" s="328" t="s">
        <v>20</v>
      </c>
      <c r="J810" s="327">
        <v>41610</v>
      </c>
      <c r="K810" s="3" t="s">
        <v>28</v>
      </c>
      <c r="L810" s="326">
        <v>400</v>
      </c>
      <c r="M810" s="325">
        <v>808</v>
      </c>
      <c r="N810" s="324">
        <v>41655</v>
      </c>
      <c r="O810" s="356">
        <f t="shared" si="26"/>
        <v>1</v>
      </c>
      <c r="P810" t="s">
        <v>5670</v>
      </c>
      <c r="T810" s="146"/>
      <c r="U810" s="146"/>
      <c r="V810" s="146"/>
      <c r="W810" s="146"/>
      <c r="X810" s="146"/>
      <c r="Y810" s="146"/>
      <c r="Z810" s="146"/>
      <c r="AA810" s="146"/>
      <c r="AB810" s="5" t="str">
        <f t="shared" si="25"/>
        <v>Moon Lady80_5_13</v>
      </c>
    </row>
    <row r="811" spans="1:28" customFormat="1" ht="13.9" hidden="1" customHeight="1">
      <c r="A811" s="377">
        <v>810</v>
      </c>
      <c r="B811" s="377" t="s">
        <v>5669</v>
      </c>
      <c r="C811" s="375">
        <v>41624</v>
      </c>
      <c r="D811" s="377" t="s">
        <v>4585</v>
      </c>
      <c r="E811" s="387" t="s">
        <v>349</v>
      </c>
      <c r="F811" s="377"/>
      <c r="G811" s="377"/>
      <c r="H811" s="376" t="s">
        <v>5613</v>
      </c>
      <c r="I811" s="376" t="s">
        <v>5620</v>
      </c>
      <c r="J811" s="375">
        <v>41609</v>
      </c>
      <c r="K811" s="374" t="s">
        <v>28</v>
      </c>
      <c r="L811" s="373"/>
      <c r="M811" s="325">
        <v>809</v>
      </c>
      <c r="N811" s="324" t="s">
        <v>5668</v>
      </c>
      <c r="O811" s="356">
        <f t="shared" si="26"/>
        <v>1</v>
      </c>
      <c r="T811" s="146"/>
      <c r="U811" s="146"/>
      <c r="V811" s="146"/>
      <c r="W811" s="146"/>
      <c r="X811" s="146"/>
      <c r="Y811" s="146"/>
      <c r="Z811" s="146"/>
      <c r="AA811" s="146"/>
      <c r="AB811" s="5" t="str">
        <f t="shared" si="25"/>
        <v>Sky Lady07</v>
      </c>
    </row>
    <row r="812" spans="1:28" customFormat="1" ht="13.9" hidden="1" customHeight="1">
      <c r="A812" s="325">
        <v>811</v>
      </c>
      <c r="B812" s="325" t="s">
        <v>5667</v>
      </c>
      <c r="C812" s="327">
        <v>41624</v>
      </c>
      <c r="D812" s="325" t="s">
        <v>5666</v>
      </c>
      <c r="E812" s="329" t="s">
        <v>5665</v>
      </c>
      <c r="F812" s="325"/>
      <c r="G812" s="325"/>
      <c r="H812" s="328" t="s">
        <v>521</v>
      </c>
      <c r="I812" s="328" t="s">
        <v>61</v>
      </c>
      <c r="J812" s="327">
        <v>41622</v>
      </c>
      <c r="K812" s="3" t="s">
        <v>28</v>
      </c>
      <c r="L812" s="326">
        <v>1200</v>
      </c>
      <c r="M812" s="325">
        <v>810</v>
      </c>
      <c r="N812" s="324">
        <v>41639</v>
      </c>
      <c r="O812" s="356">
        <f t="shared" si="26"/>
        <v>1</v>
      </c>
      <c r="T812" s="146"/>
      <c r="U812" s="146"/>
      <c r="V812" s="146"/>
      <c r="W812" s="146"/>
      <c r="X812" s="146"/>
      <c r="Y812" s="146"/>
      <c r="Z812" s="146"/>
      <c r="AA812" s="146"/>
      <c r="AB812" s="5" t="str">
        <f t="shared" si="25"/>
        <v>IBLEA23_2013</v>
      </c>
    </row>
    <row r="813" spans="1:28" customFormat="1" ht="13.9" hidden="1" customHeight="1">
      <c r="A813" s="325">
        <v>812</v>
      </c>
      <c r="B813" s="325" t="s">
        <v>5664</v>
      </c>
      <c r="C813" s="327">
        <v>41642</v>
      </c>
      <c r="D813" s="325" t="s">
        <v>383</v>
      </c>
      <c r="E813" s="325" t="s">
        <v>619</v>
      </c>
      <c r="F813" s="325"/>
      <c r="G813" s="325"/>
      <c r="H813" s="328" t="s">
        <v>5661</v>
      </c>
      <c r="I813" s="381" t="s">
        <v>67</v>
      </c>
      <c r="J813" s="327">
        <v>41635</v>
      </c>
      <c r="K813" s="3" t="s">
        <v>60</v>
      </c>
      <c r="L813" s="326">
        <v>800</v>
      </c>
      <c r="M813" s="325">
        <v>811</v>
      </c>
      <c r="N813" s="324">
        <v>41670</v>
      </c>
      <c r="O813" s="356">
        <f t="shared" si="26"/>
        <v>1</v>
      </c>
      <c r="T813" s="146"/>
      <c r="U813" s="146"/>
      <c r="V813" s="146"/>
      <c r="W813" s="146"/>
      <c r="X813" s="146"/>
      <c r="Y813" s="146"/>
      <c r="Z813" s="146"/>
      <c r="AA813" s="146"/>
      <c r="AB813" s="5" t="str">
        <f t="shared" si="25"/>
        <v>Axel Spirit106</v>
      </c>
    </row>
    <row r="814" spans="1:28" customFormat="1" ht="13.9" hidden="1" customHeight="1">
      <c r="A814" s="325">
        <v>813</v>
      </c>
      <c r="B814" s="325" t="s">
        <v>5663</v>
      </c>
      <c r="C814" s="327">
        <v>41642</v>
      </c>
      <c r="D814" s="325" t="s">
        <v>5662</v>
      </c>
      <c r="E814" s="325" t="s">
        <v>554</v>
      </c>
      <c r="F814" s="325"/>
      <c r="G814" s="325"/>
      <c r="H814" s="328" t="s">
        <v>5661</v>
      </c>
      <c r="I814" s="381" t="s">
        <v>570</v>
      </c>
      <c r="J814" s="327">
        <v>41636</v>
      </c>
      <c r="K814" s="3" t="s">
        <v>60</v>
      </c>
      <c r="L814" s="326">
        <v>800</v>
      </c>
      <c r="M814" s="325">
        <v>812</v>
      </c>
      <c r="N814" s="324">
        <v>41670</v>
      </c>
      <c r="O814" s="356">
        <f t="shared" si="26"/>
        <v>1</v>
      </c>
      <c r="T814" s="146"/>
      <c r="U814" s="146"/>
      <c r="V814" s="146"/>
      <c r="W814" s="146"/>
      <c r="X814" s="146"/>
      <c r="Y814" s="146"/>
      <c r="Z814" s="146"/>
      <c r="AA814" s="146"/>
      <c r="AB814" s="5" t="str">
        <f t="shared" si="25"/>
        <v>SPT NAVIGATOR72</v>
      </c>
    </row>
    <row r="815" spans="1:28" customFormat="1" ht="13.9" hidden="1" customHeight="1">
      <c r="A815" s="325">
        <v>814</v>
      </c>
      <c r="B815" s="325" t="s">
        <v>5660</v>
      </c>
      <c r="C815" s="327">
        <v>41642</v>
      </c>
      <c r="D815" s="325" t="s">
        <v>5659</v>
      </c>
      <c r="E815" s="325" t="s">
        <v>5658</v>
      </c>
      <c r="F815" s="325"/>
      <c r="G815" s="325"/>
      <c r="H815" s="328" t="s">
        <v>5579</v>
      </c>
      <c r="I815" s="381" t="s">
        <v>431</v>
      </c>
      <c r="J815" s="327">
        <v>41623</v>
      </c>
      <c r="K815" s="3" t="s">
        <v>60</v>
      </c>
      <c r="L815" s="326">
        <v>800</v>
      </c>
      <c r="M815" s="325">
        <v>813</v>
      </c>
      <c r="N815" s="324">
        <v>41670</v>
      </c>
      <c r="O815" s="356">
        <f t="shared" si="26"/>
        <v>1</v>
      </c>
      <c r="T815" s="146"/>
      <c r="U815" s="146"/>
      <c r="V815" s="146"/>
      <c r="W815" s="146"/>
      <c r="X815" s="146"/>
      <c r="Y815" s="146"/>
      <c r="Z815" s="146"/>
      <c r="AA815" s="146"/>
      <c r="AB815" s="5" t="str">
        <f t="shared" si="25"/>
        <v>Americas Spirit279</v>
      </c>
    </row>
    <row r="816" spans="1:28" customFormat="1" ht="13.9" hidden="1" customHeight="1">
      <c r="A816" s="325">
        <v>815</v>
      </c>
      <c r="B816" s="325" t="s">
        <v>5657</v>
      </c>
      <c r="C816" s="327">
        <v>41642</v>
      </c>
      <c r="D816" s="325" t="s">
        <v>4069</v>
      </c>
      <c r="E816" s="325" t="s">
        <v>3759</v>
      </c>
      <c r="F816" s="325"/>
      <c r="G816" s="325"/>
      <c r="H816" s="328" t="s">
        <v>5656</v>
      </c>
      <c r="I816" s="381" t="s">
        <v>5655</v>
      </c>
      <c r="J816" s="327">
        <v>41642</v>
      </c>
      <c r="K816" s="3" t="s">
        <v>60</v>
      </c>
      <c r="L816" s="326">
        <v>800</v>
      </c>
      <c r="M816" s="325">
        <v>814</v>
      </c>
      <c r="N816" s="324">
        <v>41670</v>
      </c>
      <c r="O816" s="356">
        <f t="shared" si="26"/>
        <v>1</v>
      </c>
      <c r="T816" s="146"/>
      <c r="U816" s="146"/>
      <c r="V816" s="146"/>
      <c r="W816" s="146"/>
      <c r="X816" s="146"/>
      <c r="Y816" s="146"/>
      <c r="Z816" s="146"/>
      <c r="AA816" s="146"/>
      <c r="AB816" s="5" t="str">
        <f t="shared" si="25"/>
        <v>Fuji Sprit91</v>
      </c>
    </row>
    <row r="817" spans="1:28" customFormat="1" ht="13.9" hidden="1" customHeight="1">
      <c r="A817" s="325">
        <v>816</v>
      </c>
      <c r="B817" s="325" t="s">
        <v>5654</v>
      </c>
      <c r="C817" s="327">
        <v>41645</v>
      </c>
      <c r="D817" s="325" t="s">
        <v>588</v>
      </c>
      <c r="E817" s="325" t="s">
        <v>589</v>
      </c>
      <c r="F817" s="325"/>
      <c r="G817" s="325"/>
      <c r="H817" s="328" t="s">
        <v>5645</v>
      </c>
      <c r="I817" s="328" t="s">
        <v>240</v>
      </c>
      <c r="J817" s="327">
        <v>41565</v>
      </c>
      <c r="K817" s="3" t="s">
        <v>590</v>
      </c>
      <c r="L817" s="326">
        <v>1600</v>
      </c>
      <c r="M817" s="325">
        <v>815</v>
      </c>
      <c r="N817" s="324">
        <v>41675</v>
      </c>
      <c r="O817" s="356">
        <f t="shared" si="26"/>
        <v>1</v>
      </c>
      <c r="T817" s="146"/>
      <c r="U817" s="146"/>
      <c r="V817" s="146"/>
      <c r="W817" s="146"/>
      <c r="X817" s="146"/>
      <c r="Y817" s="146"/>
      <c r="Z817" s="146"/>
      <c r="AA817" s="146"/>
      <c r="AB817" s="5" t="str">
        <f t="shared" si="25"/>
        <v>Overseas Reymar161</v>
      </c>
    </row>
    <row r="818" spans="1:28" customFormat="1" ht="13.9" hidden="1" customHeight="1">
      <c r="A818" s="325">
        <v>817</v>
      </c>
      <c r="B818" s="325" t="s">
        <v>5653</v>
      </c>
      <c r="C818" s="327">
        <v>41645</v>
      </c>
      <c r="D818" s="325" t="s">
        <v>5652</v>
      </c>
      <c r="E818" s="325" t="s">
        <v>5651</v>
      </c>
      <c r="F818" s="325"/>
      <c r="G818" s="325"/>
      <c r="H818" s="328" t="s">
        <v>5645</v>
      </c>
      <c r="I818" s="328" t="s">
        <v>25</v>
      </c>
      <c r="J818" s="327">
        <v>41575</v>
      </c>
      <c r="K818" s="3" t="s">
        <v>590</v>
      </c>
      <c r="L818" s="326">
        <v>1600</v>
      </c>
      <c r="M818" s="325">
        <v>816</v>
      </c>
      <c r="N818" s="324">
        <v>41675</v>
      </c>
      <c r="O818" s="356">
        <f t="shared" si="26"/>
        <v>1</v>
      </c>
      <c r="T818" s="146"/>
      <c r="U818" s="146"/>
      <c r="V818" s="146"/>
      <c r="W818" s="146"/>
      <c r="X818" s="146"/>
      <c r="Y818" s="146"/>
      <c r="Z818" s="146"/>
      <c r="AA818" s="146"/>
      <c r="AB818" s="5" t="str">
        <f t="shared" si="25"/>
        <v>AZTEC123_23_13</v>
      </c>
    </row>
    <row r="819" spans="1:28" customFormat="1" ht="13.9" hidden="1" customHeight="1">
      <c r="A819" s="325">
        <v>818</v>
      </c>
      <c r="B819" s="325" t="s">
        <v>5650</v>
      </c>
      <c r="C819" s="327">
        <v>41645</v>
      </c>
      <c r="D819" s="325" t="s">
        <v>5649</v>
      </c>
      <c r="E819" s="325" t="s">
        <v>166</v>
      </c>
      <c r="F819" s="325"/>
      <c r="G819" s="325"/>
      <c r="H819" s="328" t="s">
        <v>5645</v>
      </c>
      <c r="I819" s="328" t="s">
        <v>5648</v>
      </c>
      <c r="J819" s="327">
        <v>41638</v>
      </c>
      <c r="K819" s="3" t="s">
        <v>590</v>
      </c>
      <c r="L819" s="326">
        <v>1600</v>
      </c>
      <c r="M819" s="325">
        <v>817</v>
      </c>
      <c r="N819" s="324">
        <v>41675</v>
      </c>
      <c r="O819" s="356">
        <f t="shared" si="26"/>
        <v>1</v>
      </c>
      <c r="T819" s="146"/>
      <c r="U819" s="146"/>
      <c r="V819" s="146"/>
      <c r="W819" s="146"/>
      <c r="X819" s="146"/>
      <c r="Y819" s="146"/>
      <c r="Z819" s="146"/>
      <c r="AA819" s="146"/>
      <c r="AB819" s="5" t="str">
        <f t="shared" si="25"/>
        <v>STENA CHRONOS16</v>
      </c>
    </row>
    <row r="820" spans="1:28" customFormat="1" ht="13.9" hidden="1" customHeight="1">
      <c r="A820" s="325">
        <v>819</v>
      </c>
      <c r="B820" s="325" t="s">
        <v>5647</v>
      </c>
      <c r="C820" s="327">
        <v>41645</v>
      </c>
      <c r="D820" s="325" t="s">
        <v>5646</v>
      </c>
      <c r="E820" s="325" t="s">
        <v>5168</v>
      </c>
      <c r="F820" s="325"/>
      <c r="G820" s="325"/>
      <c r="H820" s="328" t="s">
        <v>5645</v>
      </c>
      <c r="I820" s="328" t="s">
        <v>5644</v>
      </c>
      <c r="J820" s="327">
        <v>41634</v>
      </c>
      <c r="K820" s="3" t="s">
        <v>590</v>
      </c>
      <c r="L820" s="326">
        <v>1600</v>
      </c>
      <c r="M820" s="325">
        <v>818</v>
      </c>
      <c r="N820" s="324">
        <v>41675</v>
      </c>
      <c r="O820" s="356">
        <f t="shared" si="26"/>
        <v>1</v>
      </c>
      <c r="T820" s="146"/>
      <c r="U820" s="146"/>
      <c r="V820" s="146"/>
      <c r="W820" s="146"/>
      <c r="X820" s="146"/>
      <c r="Y820" s="146"/>
      <c r="Z820" s="146"/>
      <c r="AA820" s="146"/>
      <c r="AB820" s="5" t="str">
        <f t="shared" si="25"/>
        <v>Overseas Luzon95</v>
      </c>
    </row>
    <row r="821" spans="1:28" customFormat="1" ht="13.9" hidden="1" customHeight="1">
      <c r="A821" s="325">
        <v>820</v>
      </c>
      <c r="B821" s="325" t="s">
        <v>5643</v>
      </c>
      <c r="C821" s="327">
        <v>41646</v>
      </c>
      <c r="D821" s="325" t="s">
        <v>5642</v>
      </c>
      <c r="E821" s="370" t="s">
        <v>188</v>
      </c>
      <c r="F821" s="325"/>
      <c r="G821" s="325"/>
      <c r="H821" s="328" t="s">
        <v>360</v>
      </c>
      <c r="I821" s="328" t="s">
        <v>269</v>
      </c>
      <c r="J821" s="327">
        <v>41640</v>
      </c>
      <c r="K821" s="3" t="s">
        <v>43</v>
      </c>
      <c r="L821" s="326">
        <v>1400</v>
      </c>
      <c r="M821" s="325">
        <v>819</v>
      </c>
      <c r="N821" s="324">
        <v>41649</v>
      </c>
      <c r="O821" s="356">
        <f t="shared" ref="O821:O852" si="27">IF(TRIM(N821)="",0,1)</f>
        <v>1</v>
      </c>
      <c r="T821" s="146"/>
      <c r="U821" s="146"/>
      <c r="V821" s="146"/>
      <c r="W821" s="146"/>
      <c r="X821" s="146"/>
      <c r="Y821" s="146"/>
      <c r="Z821" s="146"/>
      <c r="AA821" s="146"/>
      <c r="AB821" s="5" t="str">
        <f t="shared" si="25"/>
        <v>Alpine Alaska31</v>
      </c>
    </row>
    <row r="822" spans="1:28" customFormat="1" ht="13.9" hidden="1" customHeight="1">
      <c r="A822" s="325">
        <v>821</v>
      </c>
      <c r="B822" s="325" t="s">
        <v>5641</v>
      </c>
      <c r="C822" s="327">
        <v>41646</v>
      </c>
      <c r="D822" s="325" t="s">
        <v>3588</v>
      </c>
      <c r="E822" s="325" t="s">
        <v>142</v>
      </c>
      <c r="F822" s="325"/>
      <c r="G822" s="325"/>
      <c r="H822" s="328" t="s">
        <v>54</v>
      </c>
      <c r="I822" s="328" t="s">
        <v>5640</v>
      </c>
      <c r="J822" s="327">
        <v>41645</v>
      </c>
      <c r="K822" s="3" t="s">
        <v>43</v>
      </c>
      <c r="L822" s="326">
        <v>1400</v>
      </c>
      <c r="M822" s="325">
        <v>820</v>
      </c>
      <c r="N822" s="324">
        <v>41649</v>
      </c>
      <c r="O822" s="356">
        <f t="shared" si="27"/>
        <v>1</v>
      </c>
      <c r="T822" s="146"/>
      <c r="U822" s="146"/>
      <c r="V822" s="146"/>
      <c r="W822" s="146"/>
      <c r="X822" s="146"/>
      <c r="Y822" s="146"/>
      <c r="Z822" s="146"/>
      <c r="AA822" s="146"/>
      <c r="AB822" s="5" t="str">
        <f t="shared" si="25"/>
        <v>Sea Voyager43</v>
      </c>
    </row>
    <row r="823" spans="1:28" customFormat="1" ht="13.9" hidden="1" customHeight="1">
      <c r="A823" s="325">
        <v>822</v>
      </c>
      <c r="B823" s="325" t="s">
        <v>5639</v>
      </c>
      <c r="C823" s="327">
        <v>41646</v>
      </c>
      <c r="D823" s="325" t="s">
        <v>5638</v>
      </c>
      <c r="E823" s="325" t="s">
        <v>320</v>
      </c>
      <c r="F823" s="325"/>
      <c r="G823" s="325"/>
      <c r="H823" s="328" t="s">
        <v>620</v>
      </c>
      <c r="I823" s="328" t="s">
        <v>5637</v>
      </c>
      <c r="J823" s="327">
        <v>41616</v>
      </c>
      <c r="K823" s="3" t="s">
        <v>43</v>
      </c>
      <c r="L823" s="326">
        <v>1400</v>
      </c>
      <c r="M823" s="325">
        <v>821</v>
      </c>
      <c r="N823" s="324">
        <v>41649</v>
      </c>
      <c r="O823" s="356">
        <f t="shared" si="27"/>
        <v>1</v>
      </c>
      <c r="T823" s="146"/>
      <c r="U823" s="146"/>
      <c r="V823" s="146"/>
      <c r="W823" s="146"/>
      <c r="X823" s="146"/>
      <c r="Y823" s="146"/>
      <c r="Z823" s="146"/>
      <c r="AA823" s="146"/>
      <c r="AB823" s="5" t="str">
        <f t="shared" si="25"/>
        <v>Alpine Light39</v>
      </c>
    </row>
    <row r="824" spans="1:28" customFormat="1" ht="13.9" hidden="1" customHeight="1">
      <c r="A824" s="325">
        <v>823</v>
      </c>
      <c r="B824" s="325" t="s">
        <v>5636</v>
      </c>
      <c r="C824" s="327">
        <v>41654</v>
      </c>
      <c r="D824" s="325" t="s">
        <v>404</v>
      </c>
      <c r="E824" s="325" t="s">
        <v>3996</v>
      </c>
      <c r="F824" s="325"/>
      <c r="G824" s="325"/>
      <c r="H824" s="328" t="s">
        <v>400</v>
      </c>
      <c r="I824" s="328" t="s">
        <v>5635</v>
      </c>
      <c r="J824" s="327">
        <v>41652</v>
      </c>
      <c r="K824" s="3" t="s">
        <v>60</v>
      </c>
      <c r="L824" s="326">
        <v>800</v>
      </c>
      <c r="M824" s="325">
        <v>822</v>
      </c>
      <c r="N824" s="324">
        <v>41808</v>
      </c>
      <c r="O824" s="356">
        <f t="shared" si="27"/>
        <v>1</v>
      </c>
      <c r="P824" s="386" t="s">
        <v>5634</v>
      </c>
      <c r="T824" s="146"/>
      <c r="U824" s="146"/>
      <c r="V824" s="146"/>
      <c r="W824" s="146"/>
      <c r="X824" s="146"/>
      <c r="Y824" s="146"/>
      <c r="Z824" s="146"/>
      <c r="AA824" s="146"/>
      <c r="AB824" s="5" t="str">
        <f t="shared" si="25"/>
        <v>Kyeema Spirit116</v>
      </c>
    </row>
    <row r="825" spans="1:28" customFormat="1" ht="13.9" hidden="1" customHeight="1">
      <c r="A825" s="325">
        <v>824</v>
      </c>
      <c r="B825" s="325" t="s">
        <v>5633</v>
      </c>
      <c r="C825" s="327">
        <v>41661</v>
      </c>
      <c r="D825" s="325" t="s">
        <v>605</v>
      </c>
      <c r="E825" s="325" t="s">
        <v>5632</v>
      </c>
      <c r="F825" s="325"/>
      <c r="G825" s="325"/>
      <c r="H825" s="328" t="s">
        <v>5261</v>
      </c>
      <c r="I825" s="328" t="s">
        <v>25</v>
      </c>
      <c r="J825" s="327">
        <v>41626</v>
      </c>
      <c r="K825" s="3" t="s">
        <v>1106</v>
      </c>
      <c r="L825" s="326">
        <v>1700</v>
      </c>
      <c r="M825" s="325">
        <v>823</v>
      </c>
      <c r="N825" s="324">
        <v>41691</v>
      </c>
      <c r="O825" s="356">
        <f t="shared" si="27"/>
        <v>1</v>
      </c>
      <c r="T825" s="146"/>
      <c r="U825" s="146"/>
      <c r="V825" s="146"/>
      <c r="W825" s="146"/>
      <c r="X825" s="146"/>
      <c r="Y825" s="146"/>
      <c r="Z825" s="146"/>
      <c r="AA825" s="146"/>
      <c r="AB825" s="5" t="str">
        <f t="shared" si="25"/>
        <v>Kronborg1306</v>
      </c>
    </row>
    <row r="826" spans="1:28" customFormat="1" ht="13.9" hidden="1" customHeight="1">
      <c r="A826" s="325">
        <v>825</v>
      </c>
      <c r="B826" s="325" t="s">
        <v>5631</v>
      </c>
      <c r="C826" s="327">
        <v>41661</v>
      </c>
      <c r="D826" s="325" t="s">
        <v>5630</v>
      </c>
      <c r="E826" s="325" t="s">
        <v>5629</v>
      </c>
      <c r="F826" s="325"/>
      <c r="G826" s="325"/>
      <c r="H826" s="328" t="s">
        <v>5261</v>
      </c>
      <c r="I826" s="328" t="s">
        <v>25</v>
      </c>
      <c r="J826" s="327">
        <v>41625</v>
      </c>
      <c r="K826" s="3" t="s">
        <v>1106</v>
      </c>
      <c r="L826" s="326">
        <v>1700</v>
      </c>
      <c r="M826" s="325">
        <v>824</v>
      </c>
      <c r="N826" s="324">
        <v>41690</v>
      </c>
      <c r="O826" s="356">
        <f t="shared" si="27"/>
        <v>1</v>
      </c>
      <c r="T826" s="146"/>
      <c r="U826" s="146"/>
      <c r="V826" s="146"/>
      <c r="W826" s="146"/>
      <c r="X826" s="146"/>
      <c r="Y826" s="146"/>
      <c r="Z826" s="146"/>
      <c r="AA826" s="146"/>
      <c r="AB826" s="5" t="str">
        <f t="shared" si="25"/>
        <v>Resolve1304</v>
      </c>
    </row>
    <row r="827" spans="1:28" customFormat="1" ht="13.9" hidden="1" customHeight="1">
      <c r="A827" s="325">
        <v>826</v>
      </c>
      <c r="B827" s="325" t="s">
        <v>5628</v>
      </c>
      <c r="C827" s="327">
        <v>41663</v>
      </c>
      <c r="D827" s="325" t="s">
        <v>594</v>
      </c>
      <c r="E827" s="329" t="s">
        <v>91</v>
      </c>
      <c r="F827" s="325"/>
      <c r="G827" s="325"/>
      <c r="H827" s="328" t="s">
        <v>5364</v>
      </c>
      <c r="I827" s="328" t="s">
        <v>535</v>
      </c>
      <c r="J827" s="327">
        <v>41631</v>
      </c>
      <c r="K827" s="3" t="s">
        <v>28</v>
      </c>
      <c r="L827" s="326">
        <v>1200</v>
      </c>
      <c r="M827" s="325">
        <v>825</v>
      </c>
      <c r="N827" s="324">
        <v>41702</v>
      </c>
      <c r="O827" s="356">
        <f t="shared" si="27"/>
        <v>1</v>
      </c>
      <c r="T827" s="146"/>
      <c r="U827" s="146"/>
      <c r="V827" s="146"/>
      <c r="W827" s="146"/>
      <c r="X827" s="146"/>
      <c r="Y827" s="146"/>
      <c r="Z827" s="146"/>
      <c r="AA827" s="146"/>
      <c r="AB827" s="5" t="str">
        <f t="shared" si="25"/>
        <v>Nave Constellation002</v>
      </c>
    </row>
    <row r="828" spans="1:28" customFormat="1" ht="13.9" hidden="1" customHeight="1">
      <c r="A828" s="325">
        <v>827</v>
      </c>
      <c r="B828" s="325" t="s">
        <v>5627</v>
      </c>
      <c r="C828" s="327">
        <v>41663</v>
      </c>
      <c r="D828" s="325" t="s">
        <v>516</v>
      </c>
      <c r="E828" s="329" t="s">
        <v>5626</v>
      </c>
      <c r="F828" s="325"/>
      <c r="G828" s="325"/>
      <c r="H828" s="328" t="s">
        <v>5205</v>
      </c>
      <c r="I828" s="328" t="s">
        <v>5438</v>
      </c>
      <c r="J828" s="327">
        <v>41626</v>
      </c>
      <c r="K828" s="3" t="s">
        <v>28</v>
      </c>
      <c r="L828" s="326">
        <v>1200</v>
      </c>
      <c r="M828" s="325">
        <v>826</v>
      </c>
      <c r="N828" s="324">
        <v>41684</v>
      </c>
      <c r="O828" s="356">
        <f t="shared" si="27"/>
        <v>1</v>
      </c>
      <c r="T828" s="146"/>
      <c r="U828" s="146"/>
      <c r="V828" s="146"/>
      <c r="W828" s="146"/>
      <c r="X828" s="146"/>
      <c r="Y828" s="146"/>
      <c r="Z828" s="146"/>
      <c r="AA828" s="146"/>
      <c r="AB828" s="5" t="str">
        <f t="shared" si="25"/>
        <v>Atlantic Sirius14_1305</v>
      </c>
    </row>
    <row r="829" spans="1:28" customFormat="1" ht="13.9" hidden="1" customHeight="1">
      <c r="A829" s="325">
        <v>828</v>
      </c>
      <c r="B829" s="325" t="s">
        <v>5625</v>
      </c>
      <c r="C829" s="327">
        <v>41663</v>
      </c>
      <c r="D829" s="325" t="s">
        <v>5624</v>
      </c>
      <c r="E829" s="329" t="s">
        <v>402</v>
      </c>
      <c r="F829" s="325"/>
      <c r="G829" s="325"/>
      <c r="H829" s="328" t="s">
        <v>5364</v>
      </c>
      <c r="I829" s="328" t="s">
        <v>604</v>
      </c>
      <c r="J829" s="327">
        <v>41635</v>
      </c>
      <c r="K829" s="3" t="s">
        <v>28</v>
      </c>
      <c r="L829" s="326">
        <v>1200</v>
      </c>
      <c r="M829" s="325">
        <v>827</v>
      </c>
      <c r="N829" s="324">
        <v>41684</v>
      </c>
      <c r="O829" s="356">
        <f t="shared" si="27"/>
        <v>1</v>
      </c>
      <c r="T829" s="146"/>
      <c r="U829" s="146"/>
      <c r="V829" s="146"/>
      <c r="W829" s="146"/>
      <c r="X829" s="146"/>
      <c r="Y829" s="146"/>
      <c r="Z829" s="146"/>
      <c r="AA829" s="146"/>
      <c r="AB829" s="5" t="str">
        <f t="shared" si="25"/>
        <v>Atlantic Jupitor013</v>
      </c>
    </row>
    <row r="830" spans="1:28" customFormat="1" ht="13.9" hidden="1" customHeight="1">
      <c r="A830" s="325">
        <v>829</v>
      </c>
      <c r="B830" s="325" t="s">
        <v>5623</v>
      </c>
      <c r="C830" s="327">
        <v>41663</v>
      </c>
      <c r="D830" s="325" t="s">
        <v>612</v>
      </c>
      <c r="E830" s="329" t="s">
        <v>163</v>
      </c>
      <c r="F830" s="325"/>
      <c r="G830" s="325"/>
      <c r="H830" s="328" t="s">
        <v>5015</v>
      </c>
      <c r="I830" s="328" t="s">
        <v>25</v>
      </c>
      <c r="J830" s="327">
        <v>41642</v>
      </c>
      <c r="K830" s="3" t="s">
        <v>28</v>
      </c>
      <c r="L830" s="326">
        <v>1200</v>
      </c>
      <c r="M830" s="325">
        <v>828</v>
      </c>
      <c r="N830" s="324">
        <v>41684</v>
      </c>
      <c r="O830" s="356">
        <f t="shared" si="27"/>
        <v>1</v>
      </c>
      <c r="T830" s="146"/>
      <c r="U830" s="146"/>
      <c r="V830" s="146"/>
      <c r="W830" s="146"/>
      <c r="X830" s="146"/>
      <c r="Y830" s="146"/>
      <c r="Z830" s="146"/>
      <c r="AA830" s="146"/>
      <c r="AB830" s="5" t="str">
        <f t="shared" si="25"/>
        <v>Shamrock Jupiter20</v>
      </c>
    </row>
    <row r="831" spans="1:28" customFormat="1" ht="13.9" hidden="1" customHeight="1">
      <c r="A831" s="325">
        <v>830</v>
      </c>
      <c r="B831" s="325" t="s">
        <v>5622</v>
      </c>
      <c r="C831" s="327">
        <v>41663</v>
      </c>
      <c r="D831" s="325" t="s">
        <v>616</v>
      </c>
      <c r="E831" s="329" t="s">
        <v>124</v>
      </c>
      <c r="F831" s="325"/>
      <c r="G831" s="325"/>
      <c r="H831" s="328" t="s">
        <v>5364</v>
      </c>
      <c r="I831" s="328" t="s">
        <v>5196</v>
      </c>
      <c r="J831" s="327">
        <v>41632</v>
      </c>
      <c r="K831" s="3" t="s">
        <v>28</v>
      </c>
      <c r="L831" s="326">
        <v>1200</v>
      </c>
      <c r="M831" s="325">
        <v>829</v>
      </c>
      <c r="N831" s="324">
        <v>41684</v>
      </c>
      <c r="O831" s="356">
        <f t="shared" si="27"/>
        <v>1</v>
      </c>
      <c r="T831" s="146"/>
      <c r="U831" s="146"/>
      <c r="V831" s="146"/>
      <c r="W831" s="146"/>
      <c r="X831" s="146"/>
      <c r="Y831" s="146"/>
      <c r="Z831" s="146"/>
      <c r="AA831" s="146"/>
      <c r="AB831" s="5" t="str">
        <f t="shared" si="25"/>
        <v>Nave Cosmos19</v>
      </c>
    </row>
    <row r="832" spans="1:28" customFormat="1" ht="13.9" hidden="1" customHeight="1">
      <c r="A832" s="325">
        <v>831</v>
      </c>
      <c r="B832" s="325" t="s">
        <v>5621</v>
      </c>
      <c r="C832" s="327">
        <v>41663</v>
      </c>
      <c r="D832" s="325" t="s">
        <v>508</v>
      </c>
      <c r="E832" s="329" t="s">
        <v>144</v>
      </c>
      <c r="F832" s="325"/>
      <c r="G832" s="325"/>
      <c r="H832" s="328" t="s">
        <v>465</v>
      </c>
      <c r="I832" s="328" t="s">
        <v>5620</v>
      </c>
      <c r="J832" s="327">
        <v>41628</v>
      </c>
      <c r="K832" s="3" t="s">
        <v>28</v>
      </c>
      <c r="L832" s="326">
        <v>1200</v>
      </c>
      <c r="M832" s="325">
        <v>830</v>
      </c>
      <c r="N832" s="324">
        <v>41687</v>
      </c>
      <c r="O832" s="356">
        <f t="shared" si="27"/>
        <v>1</v>
      </c>
      <c r="T832" s="146"/>
      <c r="U832" s="146"/>
      <c r="V832" s="146"/>
      <c r="W832" s="146"/>
      <c r="X832" s="146"/>
      <c r="Y832" s="146"/>
      <c r="Z832" s="146"/>
      <c r="AA832" s="146"/>
      <c r="AB832" s="5" t="str">
        <f t="shared" si="25"/>
        <v>Afra Laurel008</v>
      </c>
    </row>
    <row r="833" spans="1:28" customFormat="1" ht="13.9" hidden="1" customHeight="1">
      <c r="A833" s="325">
        <v>832</v>
      </c>
      <c r="B833" s="325" t="s">
        <v>5619</v>
      </c>
      <c r="C833" s="327">
        <v>41663</v>
      </c>
      <c r="D833" s="325" t="s">
        <v>458</v>
      </c>
      <c r="E833" s="329" t="s">
        <v>5618</v>
      </c>
      <c r="F833" s="325"/>
      <c r="G833" s="325"/>
      <c r="H833" s="328" t="s">
        <v>30</v>
      </c>
      <c r="I833" s="328" t="s">
        <v>5617</v>
      </c>
      <c r="J833" s="327">
        <v>41640</v>
      </c>
      <c r="K833" s="3" t="s">
        <v>28</v>
      </c>
      <c r="L833" s="326">
        <v>1200</v>
      </c>
      <c r="M833" s="325">
        <v>831</v>
      </c>
      <c r="N833" s="324">
        <v>41701</v>
      </c>
      <c r="O833" s="356">
        <f t="shared" si="27"/>
        <v>1</v>
      </c>
      <c r="T833" s="146"/>
      <c r="U833" s="146"/>
      <c r="V833" s="146"/>
      <c r="W833" s="146"/>
      <c r="X833" s="146"/>
      <c r="Y833" s="146"/>
      <c r="Z833" s="146"/>
      <c r="AA833" s="146"/>
      <c r="AB833" s="5" t="str">
        <f t="shared" si="25"/>
        <v>Aframax Riviera023</v>
      </c>
    </row>
    <row r="834" spans="1:28" customFormat="1" ht="13.9" hidden="1" customHeight="1">
      <c r="A834" s="325">
        <v>833</v>
      </c>
      <c r="B834" s="325" t="s">
        <v>5616</v>
      </c>
      <c r="C834" s="327">
        <v>41663</v>
      </c>
      <c r="D834" s="325" t="s">
        <v>4585</v>
      </c>
      <c r="E834" s="329" t="s">
        <v>361</v>
      </c>
      <c r="F834" s="325"/>
      <c r="G834" s="325"/>
      <c r="H834" s="328" t="s">
        <v>5613</v>
      </c>
      <c r="I834" s="328" t="s">
        <v>5615</v>
      </c>
      <c r="J834" s="327">
        <v>41650</v>
      </c>
      <c r="K834" s="3" t="s">
        <v>28</v>
      </c>
      <c r="L834" s="326">
        <v>1200</v>
      </c>
      <c r="M834" s="325">
        <v>832</v>
      </c>
      <c r="N834" s="324">
        <v>41687</v>
      </c>
      <c r="O834" s="356">
        <f t="shared" si="27"/>
        <v>1</v>
      </c>
      <c r="T834" s="146"/>
      <c r="U834" s="146"/>
      <c r="V834" s="146"/>
      <c r="W834" s="146"/>
      <c r="X834" s="146"/>
      <c r="Y834" s="146"/>
      <c r="Z834" s="146"/>
      <c r="AA834" s="146"/>
      <c r="AB834" s="5" t="str">
        <f t="shared" ref="AB834:AB897" si="28">IF(TRIM(A834)="","",CONCATENATE(TRIM(D834),TRIM(E834)))</f>
        <v>Sky Lady08</v>
      </c>
    </row>
    <row r="835" spans="1:28" customFormat="1" ht="13.9" hidden="1" customHeight="1">
      <c r="A835" s="325">
        <v>834</v>
      </c>
      <c r="B835" s="325" t="s">
        <v>5614</v>
      </c>
      <c r="C835" s="327">
        <v>41663</v>
      </c>
      <c r="D835" s="325" t="s">
        <v>5090</v>
      </c>
      <c r="E835" s="329" t="s">
        <v>426</v>
      </c>
      <c r="F835" s="325"/>
      <c r="G835" s="325"/>
      <c r="H835" s="328" t="s">
        <v>5613</v>
      </c>
      <c r="I835" s="328" t="s">
        <v>5237</v>
      </c>
      <c r="J835" s="327">
        <v>41634</v>
      </c>
      <c r="K835" s="3" t="s">
        <v>28</v>
      </c>
      <c r="L835" s="326">
        <v>1200</v>
      </c>
      <c r="M835" s="325">
        <v>833</v>
      </c>
      <c r="N835" s="324">
        <v>41687</v>
      </c>
      <c r="O835" s="356">
        <f t="shared" si="27"/>
        <v>1</v>
      </c>
      <c r="T835" s="146"/>
      <c r="U835" s="146"/>
      <c r="V835" s="146"/>
      <c r="W835" s="146"/>
      <c r="X835" s="146"/>
      <c r="Y835" s="146"/>
      <c r="Z835" s="146"/>
      <c r="AA835" s="146"/>
      <c r="AB835" s="5" t="str">
        <f t="shared" si="28"/>
        <v>Moon Lady06</v>
      </c>
    </row>
    <row r="836" spans="1:28" customFormat="1" ht="13.9" hidden="1" customHeight="1">
      <c r="A836" s="325">
        <v>835</v>
      </c>
      <c r="B836" s="325" t="s">
        <v>5612</v>
      </c>
      <c r="C836" s="327">
        <v>41663</v>
      </c>
      <c r="D836" s="325" t="s">
        <v>393</v>
      </c>
      <c r="E836" s="329" t="s">
        <v>624</v>
      </c>
      <c r="F836" s="325"/>
      <c r="G836" s="325"/>
      <c r="H836" s="328" t="s">
        <v>5359</v>
      </c>
      <c r="I836" s="328" t="s">
        <v>5611</v>
      </c>
      <c r="J836" s="327">
        <v>41631</v>
      </c>
      <c r="K836" s="3" t="s">
        <v>28</v>
      </c>
      <c r="L836" s="326">
        <v>1200</v>
      </c>
      <c r="M836" s="325">
        <v>834</v>
      </c>
      <c r="N836" s="324">
        <v>41684</v>
      </c>
      <c r="O836" s="356">
        <f t="shared" si="27"/>
        <v>1</v>
      </c>
      <c r="T836" s="146"/>
      <c r="U836" s="146"/>
      <c r="V836" s="146"/>
      <c r="W836" s="146"/>
      <c r="X836" s="146"/>
      <c r="Y836" s="146"/>
      <c r="Z836" s="146"/>
      <c r="AA836" s="146"/>
      <c r="AB836" s="5" t="str">
        <f t="shared" si="28"/>
        <v>Songa Diamond51</v>
      </c>
    </row>
    <row r="837" spans="1:28" customFormat="1" ht="13.9" hidden="1" customHeight="1">
      <c r="A837" s="325">
        <v>836</v>
      </c>
      <c r="B837" s="325" t="s">
        <v>5610</v>
      </c>
      <c r="C837" s="327">
        <v>41663</v>
      </c>
      <c r="D837" s="325" t="s">
        <v>517</v>
      </c>
      <c r="E837" s="329" t="s">
        <v>158</v>
      </c>
      <c r="F837" s="325"/>
      <c r="G837" s="325"/>
      <c r="H837" s="328" t="s">
        <v>486</v>
      </c>
      <c r="I837" s="328" t="s">
        <v>418</v>
      </c>
      <c r="J837" s="327">
        <v>41629</v>
      </c>
      <c r="K837" s="3" t="s">
        <v>28</v>
      </c>
      <c r="L837" s="326">
        <v>1200</v>
      </c>
      <c r="M837" s="325">
        <v>835</v>
      </c>
      <c r="N837" s="324">
        <v>41744</v>
      </c>
      <c r="O837" s="356">
        <f t="shared" si="27"/>
        <v>1</v>
      </c>
      <c r="T837" s="146"/>
      <c r="U837" s="146"/>
      <c r="V837" s="146"/>
      <c r="W837" s="146"/>
      <c r="X837" s="146"/>
      <c r="Y837" s="146"/>
      <c r="Z837" s="146"/>
      <c r="AA837" s="146"/>
      <c r="AB837" s="5" t="str">
        <f t="shared" si="28"/>
        <v>Afra Willow10</v>
      </c>
    </row>
    <row r="838" spans="1:28" customFormat="1" ht="13.9" hidden="1" customHeight="1">
      <c r="A838" s="325">
        <v>837</v>
      </c>
      <c r="B838" s="325" t="s">
        <v>5609</v>
      </c>
      <c r="C838" s="327">
        <v>41663</v>
      </c>
      <c r="D838" s="325" t="s">
        <v>4380</v>
      </c>
      <c r="E838" s="329" t="s">
        <v>192</v>
      </c>
      <c r="F838" s="325"/>
      <c r="G838" s="325"/>
      <c r="H838" s="328" t="s">
        <v>549</v>
      </c>
      <c r="I838" s="328" t="s">
        <v>631</v>
      </c>
      <c r="J838" s="327">
        <v>41640</v>
      </c>
      <c r="K838" s="3" t="s">
        <v>28</v>
      </c>
      <c r="L838" s="326">
        <v>1200</v>
      </c>
      <c r="M838" s="325">
        <v>836</v>
      </c>
      <c r="N838" s="324">
        <v>41744</v>
      </c>
      <c r="O838" s="356">
        <f t="shared" si="27"/>
        <v>1</v>
      </c>
      <c r="T838" s="146"/>
      <c r="U838" s="146"/>
      <c r="V838" s="146"/>
      <c r="W838" s="146"/>
      <c r="X838" s="146"/>
      <c r="Y838" s="146"/>
      <c r="Z838" s="146"/>
      <c r="AA838" s="146"/>
      <c r="AB838" s="5" t="str">
        <f t="shared" si="28"/>
        <v>Aframax River27</v>
      </c>
    </row>
    <row r="839" spans="1:28" customFormat="1" ht="13.9" hidden="1" customHeight="1">
      <c r="A839" s="325">
        <v>838</v>
      </c>
      <c r="B839" s="325" t="s">
        <v>5608</v>
      </c>
      <c r="C839" s="327">
        <v>41663</v>
      </c>
      <c r="D839" s="325" t="s">
        <v>635</v>
      </c>
      <c r="E839" s="329" t="s">
        <v>5607</v>
      </c>
      <c r="F839" s="325"/>
      <c r="G839" s="325"/>
      <c r="H839" s="328" t="s">
        <v>5606</v>
      </c>
      <c r="I839" s="328" t="s">
        <v>5605</v>
      </c>
      <c r="J839" s="327">
        <v>41644</v>
      </c>
      <c r="K839" s="3" t="s">
        <v>28</v>
      </c>
      <c r="L839" s="326">
        <v>1200</v>
      </c>
      <c r="M839" s="325">
        <v>837</v>
      </c>
      <c r="N839" s="324">
        <v>41775</v>
      </c>
      <c r="O839" s="356">
        <f t="shared" si="27"/>
        <v>1</v>
      </c>
      <c r="T839" s="146"/>
      <c r="U839" s="146"/>
      <c r="V839" s="146"/>
      <c r="W839" s="146"/>
      <c r="X839" s="146"/>
      <c r="Y839" s="146"/>
      <c r="Z839" s="146"/>
      <c r="AA839" s="146"/>
      <c r="AB839" s="5" t="str">
        <f t="shared" si="28"/>
        <v>Stride741312</v>
      </c>
    </row>
    <row r="840" spans="1:28" customFormat="1" ht="13.9" hidden="1" customHeight="1">
      <c r="A840" s="325">
        <v>839</v>
      </c>
      <c r="B840" s="325" t="s">
        <v>5604</v>
      </c>
      <c r="C840" s="327">
        <v>41663</v>
      </c>
      <c r="D840" s="325" t="s">
        <v>4370</v>
      </c>
      <c r="E840" s="329" t="s">
        <v>3905</v>
      </c>
      <c r="F840" s="325"/>
      <c r="G840" s="325"/>
      <c r="H840" s="328" t="s">
        <v>4500</v>
      </c>
      <c r="I840" s="328" t="s">
        <v>77</v>
      </c>
      <c r="J840" s="327">
        <v>41651</v>
      </c>
      <c r="K840" s="3" t="s">
        <v>28</v>
      </c>
      <c r="L840" s="326">
        <v>1200</v>
      </c>
      <c r="M840" s="325">
        <v>838</v>
      </c>
      <c r="N840" s="324">
        <v>41687</v>
      </c>
      <c r="O840" s="356">
        <f t="shared" si="27"/>
        <v>1</v>
      </c>
      <c r="T840" s="146"/>
      <c r="U840" s="146"/>
      <c r="V840" s="146"/>
      <c r="W840" s="146"/>
      <c r="X840" s="146"/>
      <c r="Y840" s="146"/>
      <c r="Z840" s="146"/>
      <c r="AA840" s="146"/>
      <c r="AB840" s="5" t="str">
        <f t="shared" si="28"/>
        <v>Angelica Schulte119</v>
      </c>
    </row>
    <row r="841" spans="1:28" customFormat="1" ht="13.9" hidden="1" customHeight="1">
      <c r="A841" s="325">
        <v>840</v>
      </c>
      <c r="B841" s="325" t="s">
        <v>5603</v>
      </c>
      <c r="C841" s="327">
        <v>41668</v>
      </c>
      <c r="D841" s="325" t="s">
        <v>80</v>
      </c>
      <c r="E841" s="325" t="s">
        <v>5602</v>
      </c>
      <c r="F841" s="325"/>
      <c r="G841" s="325"/>
      <c r="H841" s="328" t="s">
        <v>400</v>
      </c>
      <c r="I841" s="328" t="s">
        <v>5601</v>
      </c>
      <c r="J841" s="327">
        <v>41625</v>
      </c>
      <c r="K841" s="3" t="s">
        <v>60</v>
      </c>
      <c r="L841" s="326">
        <v>800</v>
      </c>
      <c r="M841" s="325">
        <v>839</v>
      </c>
      <c r="N841" s="324">
        <v>41732</v>
      </c>
      <c r="O841" s="356">
        <f t="shared" si="27"/>
        <v>1</v>
      </c>
      <c r="T841" s="146"/>
      <c r="U841" s="146"/>
      <c r="V841" s="146"/>
      <c r="W841" s="146"/>
      <c r="X841" s="146"/>
      <c r="Y841" s="146"/>
      <c r="Z841" s="146"/>
      <c r="AA841" s="146"/>
      <c r="AB841" s="5" t="str">
        <f t="shared" si="28"/>
        <v>Helga Spirit046</v>
      </c>
    </row>
    <row r="842" spans="1:28" customFormat="1" ht="13.9" hidden="1" customHeight="1">
      <c r="A842" s="325">
        <v>841</v>
      </c>
      <c r="B842" s="325" t="s">
        <v>5600</v>
      </c>
      <c r="C842" s="327">
        <v>41668</v>
      </c>
      <c r="D842" s="325" t="s">
        <v>5599</v>
      </c>
      <c r="E842" s="325" t="s">
        <v>5598</v>
      </c>
      <c r="F842" s="325"/>
      <c r="G842" s="325"/>
      <c r="H842" s="328" t="s">
        <v>601</v>
      </c>
      <c r="I842" s="328" t="s">
        <v>255</v>
      </c>
      <c r="J842" s="327">
        <v>41631</v>
      </c>
      <c r="K842" s="3" t="s">
        <v>60</v>
      </c>
      <c r="L842" s="326">
        <v>800</v>
      </c>
      <c r="M842" s="325">
        <v>840</v>
      </c>
      <c r="N842" s="324">
        <v>41689</v>
      </c>
      <c r="O842" s="356">
        <f t="shared" si="27"/>
        <v>1</v>
      </c>
      <c r="T842" s="146"/>
      <c r="U842" s="146"/>
      <c r="V842" s="146"/>
      <c r="W842" s="146"/>
      <c r="X842" s="146"/>
      <c r="Y842" s="146"/>
      <c r="Z842" s="146"/>
      <c r="AA842" s="146"/>
      <c r="AB842" s="5" t="str">
        <f t="shared" si="28"/>
        <v>Kiowa Spirit278</v>
      </c>
    </row>
    <row r="843" spans="1:28" customFormat="1" ht="13.9" hidden="1" customHeight="1">
      <c r="A843" s="325">
        <v>842</v>
      </c>
      <c r="B843" s="325" t="s">
        <v>5597</v>
      </c>
      <c r="C843" s="327">
        <v>41668</v>
      </c>
      <c r="D843" s="325" t="s">
        <v>5596</v>
      </c>
      <c r="E843" s="325" t="s">
        <v>373</v>
      </c>
      <c r="F843" s="325"/>
      <c r="G843" s="325"/>
      <c r="H843" s="328" t="s">
        <v>4294</v>
      </c>
      <c r="I843" s="328" t="s">
        <v>59</v>
      </c>
      <c r="J843" s="327">
        <v>41641</v>
      </c>
      <c r="K843" s="3" t="s">
        <v>60</v>
      </c>
      <c r="L843" s="326">
        <v>800</v>
      </c>
      <c r="M843" s="325">
        <v>841</v>
      </c>
      <c r="N843" s="324">
        <v>41689</v>
      </c>
      <c r="O843" s="356">
        <f t="shared" si="27"/>
        <v>1</v>
      </c>
      <c r="T843" s="146"/>
      <c r="U843" s="146"/>
      <c r="V843" s="146"/>
      <c r="W843" s="146"/>
      <c r="X843" s="146"/>
      <c r="Y843" s="146"/>
      <c r="Z843" s="146"/>
      <c r="AA843" s="146"/>
      <c r="AB843" s="5" t="str">
        <f t="shared" si="28"/>
        <v>Bhamas Spirit174</v>
      </c>
    </row>
    <row r="844" spans="1:28" customFormat="1" ht="13.9" hidden="1" customHeight="1">
      <c r="A844" s="325">
        <v>843</v>
      </c>
      <c r="B844" s="325" t="s">
        <v>5595</v>
      </c>
      <c r="C844" s="327">
        <v>41668</v>
      </c>
      <c r="D844" s="325" t="s">
        <v>321</v>
      </c>
      <c r="E844" s="325" t="s">
        <v>245</v>
      </c>
      <c r="F844" s="325"/>
      <c r="G844" s="325"/>
      <c r="H844" s="328" t="s">
        <v>4294</v>
      </c>
      <c r="I844" s="328" t="s">
        <v>78</v>
      </c>
      <c r="J844" s="327">
        <v>41647</v>
      </c>
      <c r="K844" s="3" t="s">
        <v>60</v>
      </c>
      <c r="L844" s="326">
        <v>800</v>
      </c>
      <c r="M844" s="325">
        <v>842</v>
      </c>
      <c r="N844" s="324">
        <v>41689</v>
      </c>
      <c r="O844" s="356">
        <f t="shared" si="27"/>
        <v>1</v>
      </c>
      <c r="T844" s="146"/>
      <c r="U844" s="146"/>
      <c r="V844" s="146"/>
      <c r="W844" s="146"/>
      <c r="X844" s="146"/>
      <c r="Y844" s="146"/>
      <c r="Z844" s="146"/>
      <c r="AA844" s="146"/>
      <c r="AB844" s="5" t="str">
        <f t="shared" si="28"/>
        <v>Mare Oriens34</v>
      </c>
    </row>
    <row r="845" spans="1:28" customFormat="1" ht="13.9" hidden="1" customHeight="1">
      <c r="A845" s="325">
        <v>844</v>
      </c>
      <c r="B845" s="325" t="s">
        <v>5594</v>
      </c>
      <c r="C845" s="327">
        <v>41668</v>
      </c>
      <c r="D845" s="325" t="s">
        <v>3629</v>
      </c>
      <c r="E845" s="325" t="s">
        <v>498</v>
      </c>
      <c r="F845" s="325"/>
      <c r="G845" s="325"/>
      <c r="H845" s="328" t="s">
        <v>634</v>
      </c>
      <c r="I845" s="328" t="s">
        <v>130</v>
      </c>
      <c r="J845" s="327">
        <v>41654</v>
      </c>
      <c r="K845" s="3" t="s">
        <v>60</v>
      </c>
      <c r="L845" s="326">
        <v>800</v>
      </c>
      <c r="M845" s="325">
        <v>843</v>
      </c>
      <c r="N845" s="324">
        <v>41689</v>
      </c>
      <c r="O845" s="356">
        <f t="shared" si="27"/>
        <v>1</v>
      </c>
      <c r="T845" s="146"/>
      <c r="U845" s="146"/>
      <c r="V845" s="146"/>
      <c r="W845" s="146"/>
      <c r="X845" s="146"/>
      <c r="Y845" s="146"/>
      <c r="Z845" s="146"/>
      <c r="AA845" s="146"/>
      <c r="AB845" s="5" t="str">
        <f t="shared" si="28"/>
        <v>TH Sound57</v>
      </c>
    </row>
    <row r="846" spans="1:28" customFormat="1" ht="13.9" hidden="1" customHeight="1">
      <c r="A846" s="325">
        <v>845</v>
      </c>
      <c r="B846" s="325" t="s">
        <v>5593</v>
      </c>
      <c r="C846" s="327">
        <v>41668</v>
      </c>
      <c r="D846" s="325" t="s">
        <v>4298</v>
      </c>
      <c r="E846" s="325" t="s">
        <v>158</v>
      </c>
      <c r="F846" s="325"/>
      <c r="G846" s="325"/>
      <c r="H846" s="328" t="s">
        <v>634</v>
      </c>
      <c r="I846" s="328" t="s">
        <v>137</v>
      </c>
      <c r="J846" s="327">
        <v>41649</v>
      </c>
      <c r="K846" s="3" t="s">
        <v>60</v>
      </c>
      <c r="L846" s="326">
        <v>800</v>
      </c>
      <c r="M846" s="325">
        <v>844</v>
      </c>
      <c r="N846" s="324">
        <v>41689</v>
      </c>
      <c r="O846" s="356">
        <f t="shared" si="27"/>
        <v>1</v>
      </c>
      <c r="T846" s="146"/>
      <c r="U846" s="146"/>
      <c r="V846" s="146"/>
      <c r="W846" s="146"/>
      <c r="X846" s="146"/>
      <c r="Y846" s="146"/>
      <c r="Z846" s="146"/>
      <c r="AA846" s="146"/>
      <c r="AB846" s="5" t="str">
        <f t="shared" si="28"/>
        <v>Bai Lu Zhou10</v>
      </c>
    </row>
    <row r="847" spans="1:28" customFormat="1" ht="13.9" hidden="1" customHeight="1">
      <c r="A847" s="325">
        <v>846</v>
      </c>
      <c r="B847" s="325" t="s">
        <v>5592</v>
      </c>
      <c r="C847" s="327">
        <v>41668</v>
      </c>
      <c r="D847" s="325" t="s">
        <v>73</v>
      </c>
      <c r="E847" s="325" t="s">
        <v>5591</v>
      </c>
      <c r="F847" s="325"/>
      <c r="G847" s="325"/>
      <c r="H847" s="328" t="s">
        <v>601</v>
      </c>
      <c r="I847" s="328" t="s">
        <v>5590</v>
      </c>
      <c r="J847" s="327">
        <v>41649</v>
      </c>
      <c r="K847" s="3" t="s">
        <v>60</v>
      </c>
      <c r="L847" s="326">
        <v>800</v>
      </c>
      <c r="M847" s="325">
        <v>845</v>
      </c>
      <c r="N847" s="324">
        <v>41689</v>
      </c>
      <c r="O847" s="356">
        <f t="shared" si="27"/>
        <v>1</v>
      </c>
      <c r="T847" s="146"/>
      <c r="U847" s="146"/>
      <c r="V847" s="146"/>
      <c r="W847" s="146"/>
      <c r="X847" s="146"/>
      <c r="Y847" s="146"/>
      <c r="Z847" s="146"/>
      <c r="AA847" s="146"/>
      <c r="AB847" s="5" t="str">
        <f t="shared" si="28"/>
        <v>Erik Spirit082</v>
      </c>
    </row>
    <row r="848" spans="1:28" customFormat="1" ht="13.9" hidden="1" customHeight="1">
      <c r="A848" s="325">
        <v>847</v>
      </c>
      <c r="B848" s="325" t="s">
        <v>5589</v>
      </c>
      <c r="C848" s="327">
        <v>41668</v>
      </c>
      <c r="D848" s="325" t="s">
        <v>641</v>
      </c>
      <c r="E848" s="325" t="s">
        <v>642</v>
      </c>
      <c r="F848" s="325"/>
      <c r="G848" s="325"/>
      <c r="H848" s="328" t="s">
        <v>634</v>
      </c>
      <c r="I848" s="328" t="s">
        <v>88</v>
      </c>
      <c r="J848" s="327">
        <v>41655</v>
      </c>
      <c r="K848" s="3" t="s">
        <v>60</v>
      </c>
      <c r="L848" s="326">
        <v>800</v>
      </c>
      <c r="M848" s="325">
        <v>846</v>
      </c>
      <c r="N848" s="324">
        <v>41689</v>
      </c>
      <c r="O848" s="356">
        <f t="shared" si="27"/>
        <v>1</v>
      </c>
      <c r="T848" s="146"/>
      <c r="U848" s="146"/>
      <c r="V848" s="146"/>
      <c r="W848" s="146"/>
      <c r="X848" s="146"/>
      <c r="Y848" s="146"/>
      <c r="Z848" s="146"/>
      <c r="AA848" s="146"/>
      <c r="AB848" s="5" t="str">
        <f t="shared" si="28"/>
        <v>Pacific DawnV07</v>
      </c>
    </row>
    <row r="849" spans="1:28" customFormat="1" ht="13.9" hidden="1" customHeight="1">
      <c r="A849" s="325">
        <v>848</v>
      </c>
      <c r="B849" s="325" t="s">
        <v>5588</v>
      </c>
      <c r="C849" s="327">
        <v>41668</v>
      </c>
      <c r="D849" s="325" t="s">
        <v>4522</v>
      </c>
      <c r="E849" s="325" t="s">
        <v>461</v>
      </c>
      <c r="F849" s="325"/>
      <c r="G849" s="325"/>
      <c r="H849" s="328" t="s">
        <v>3827</v>
      </c>
      <c r="I849" s="328" t="s">
        <v>243</v>
      </c>
      <c r="J849" s="327">
        <v>41665</v>
      </c>
      <c r="K849" s="3" t="s">
        <v>60</v>
      </c>
      <c r="L849" s="326">
        <v>800</v>
      </c>
      <c r="M849" s="325">
        <v>847</v>
      </c>
      <c r="N849" s="324">
        <v>41689</v>
      </c>
      <c r="O849" s="356">
        <f t="shared" si="27"/>
        <v>1</v>
      </c>
      <c r="T849" s="146"/>
      <c r="U849" s="146"/>
      <c r="V849" s="146"/>
      <c r="W849" s="146"/>
      <c r="X849" s="146"/>
      <c r="Y849" s="146"/>
      <c r="Z849" s="146"/>
      <c r="AA849" s="146"/>
      <c r="AB849" s="5" t="str">
        <f t="shared" si="28"/>
        <v>Sanko Breeze98</v>
      </c>
    </row>
    <row r="850" spans="1:28" customFormat="1" ht="13.9" hidden="1" customHeight="1">
      <c r="A850" s="325">
        <v>849</v>
      </c>
      <c r="B850" s="325" t="s">
        <v>5587</v>
      </c>
      <c r="C850" s="327">
        <v>41668</v>
      </c>
      <c r="D850" s="325" t="s">
        <v>5586</v>
      </c>
      <c r="E850" s="325" t="s">
        <v>4518</v>
      </c>
      <c r="F850" s="325"/>
      <c r="G850" s="325"/>
      <c r="H850" s="328" t="s">
        <v>4969</v>
      </c>
      <c r="I850" s="328" t="s">
        <v>67</v>
      </c>
      <c r="J850" s="327">
        <v>41623</v>
      </c>
      <c r="K850" s="3" t="s">
        <v>60</v>
      </c>
      <c r="L850" s="326">
        <v>800</v>
      </c>
      <c r="M850" s="325">
        <v>848</v>
      </c>
      <c r="N850" s="324">
        <v>41696</v>
      </c>
      <c r="O850" s="356">
        <f t="shared" si="27"/>
        <v>1</v>
      </c>
      <c r="T850" s="146"/>
      <c r="U850" s="146"/>
      <c r="V850" s="146"/>
      <c r="W850" s="146"/>
      <c r="X850" s="146"/>
      <c r="Y850" s="146"/>
      <c r="Z850" s="146"/>
      <c r="AA850" s="146"/>
      <c r="AB850" s="5" t="str">
        <f t="shared" si="28"/>
        <v>Sentinel Spirit287</v>
      </c>
    </row>
    <row r="851" spans="1:28" customFormat="1" ht="13.9" hidden="1" customHeight="1">
      <c r="A851" s="325">
        <v>850</v>
      </c>
      <c r="B851" s="325" t="s">
        <v>5585</v>
      </c>
      <c r="C851" s="327">
        <v>41668</v>
      </c>
      <c r="D851" s="325" t="s">
        <v>3355</v>
      </c>
      <c r="E851" s="325" t="s">
        <v>422</v>
      </c>
      <c r="F851" s="325"/>
      <c r="G851" s="325"/>
      <c r="H851" s="328" t="s">
        <v>342</v>
      </c>
      <c r="I851" s="328" t="s">
        <v>378</v>
      </c>
      <c r="J851" s="327">
        <v>41648</v>
      </c>
      <c r="K851" s="3" t="s">
        <v>60</v>
      </c>
      <c r="L851" s="326">
        <v>800</v>
      </c>
      <c r="M851" s="325">
        <v>849</v>
      </c>
      <c r="N851" s="324">
        <v>41696</v>
      </c>
      <c r="O851" s="356">
        <f t="shared" si="27"/>
        <v>1</v>
      </c>
      <c r="T851" s="146"/>
      <c r="U851" s="146"/>
      <c r="V851" s="146"/>
      <c r="W851" s="146"/>
      <c r="X851" s="146"/>
      <c r="Y851" s="146"/>
      <c r="Z851" s="146"/>
      <c r="AA851" s="146"/>
      <c r="AB851" s="5" t="str">
        <f t="shared" si="28"/>
        <v>Kilimanjaro Spirit71</v>
      </c>
    </row>
    <row r="852" spans="1:28" customFormat="1" ht="13.9" hidden="1" customHeight="1">
      <c r="A852" s="325">
        <v>851</v>
      </c>
      <c r="B852" s="325" t="s">
        <v>5584</v>
      </c>
      <c r="C852" s="327">
        <v>41668</v>
      </c>
      <c r="D852" s="325" t="s">
        <v>638</v>
      </c>
      <c r="E852" s="325" t="s">
        <v>5583</v>
      </c>
      <c r="F852" s="325"/>
      <c r="G852" s="325"/>
      <c r="H852" s="328" t="s">
        <v>4773</v>
      </c>
      <c r="I852" s="328" t="s">
        <v>523</v>
      </c>
      <c r="J852" s="327">
        <v>41648</v>
      </c>
      <c r="K852" s="3" t="s">
        <v>60</v>
      </c>
      <c r="L852" s="326">
        <v>800</v>
      </c>
      <c r="M852" s="325">
        <v>850</v>
      </c>
      <c r="N852" s="324">
        <v>41696</v>
      </c>
      <c r="O852" s="356">
        <f t="shared" si="27"/>
        <v>1</v>
      </c>
      <c r="T852" s="146"/>
      <c r="U852" s="146"/>
      <c r="V852" s="146"/>
      <c r="W852" s="146"/>
      <c r="X852" s="146"/>
      <c r="Y852" s="146"/>
      <c r="Z852" s="146"/>
      <c r="AA852" s="146"/>
      <c r="AB852" s="5" t="str">
        <f t="shared" si="28"/>
        <v>Mare TirrenumTK24</v>
      </c>
    </row>
    <row r="853" spans="1:28" customFormat="1" ht="13.9" hidden="1" customHeight="1">
      <c r="A853" s="325">
        <v>852</v>
      </c>
      <c r="B853" s="325" t="s">
        <v>5582</v>
      </c>
      <c r="C853" s="327">
        <v>41668</v>
      </c>
      <c r="D853" s="325" t="s">
        <v>5581</v>
      </c>
      <c r="E853" s="325" t="s">
        <v>5580</v>
      </c>
      <c r="F853" s="325"/>
      <c r="G853" s="325"/>
      <c r="H853" s="328" t="s">
        <v>5579</v>
      </c>
      <c r="I853" s="328" t="s">
        <v>5578</v>
      </c>
      <c r="J853" s="327">
        <v>41657</v>
      </c>
      <c r="K853" s="3" t="s">
        <v>60</v>
      </c>
      <c r="L853" s="326">
        <v>800</v>
      </c>
      <c r="M853" s="325">
        <v>851</v>
      </c>
      <c r="N853" s="324">
        <v>41677</v>
      </c>
      <c r="O853" s="356">
        <f t="shared" ref="O853:O884" si="29">IF(TRIM(N853)="",0,1)</f>
        <v>1</v>
      </c>
      <c r="T853" s="146"/>
      <c r="U853" s="146"/>
      <c r="V853" s="146"/>
      <c r="W853" s="146"/>
      <c r="X853" s="146"/>
      <c r="Y853" s="146"/>
      <c r="Z853" s="146"/>
      <c r="AA853" s="146"/>
      <c r="AB853" s="5" t="str">
        <f t="shared" si="28"/>
        <v>Australian SpiritV301</v>
      </c>
    </row>
    <row r="854" spans="1:28" customFormat="1" ht="13.9" hidden="1" customHeight="1">
      <c r="A854" s="325">
        <v>853</v>
      </c>
      <c r="B854" s="325" t="s">
        <v>5577</v>
      </c>
      <c r="C854" s="327">
        <v>41669</v>
      </c>
      <c r="D854" s="325" t="s">
        <v>5035</v>
      </c>
      <c r="E854" s="325" t="s">
        <v>5567</v>
      </c>
      <c r="F854" s="325"/>
      <c r="G854" s="325"/>
      <c r="H854" s="328" t="s">
        <v>5404</v>
      </c>
      <c r="I854" s="328" t="s">
        <v>4388</v>
      </c>
      <c r="J854" s="327">
        <v>41616</v>
      </c>
      <c r="K854" s="3" t="s">
        <v>1189</v>
      </c>
      <c r="L854" s="326">
        <v>1000</v>
      </c>
      <c r="M854" s="325">
        <v>852</v>
      </c>
      <c r="N854" s="324">
        <v>41775</v>
      </c>
      <c r="O854" s="356">
        <f t="shared" si="29"/>
        <v>1</v>
      </c>
      <c r="P854" s="41"/>
      <c r="T854" s="146"/>
      <c r="U854" s="146"/>
      <c r="V854" s="146"/>
      <c r="W854" s="146"/>
      <c r="X854" s="146"/>
      <c r="Y854" s="146"/>
      <c r="Z854" s="146"/>
      <c r="AA854" s="146"/>
      <c r="AB854" s="5" t="str">
        <f t="shared" si="28"/>
        <v>Fresia13519</v>
      </c>
    </row>
    <row r="855" spans="1:28" customFormat="1" ht="13.9" hidden="1" customHeight="1">
      <c r="A855" s="325">
        <v>854</v>
      </c>
      <c r="B855" s="325" t="s">
        <v>5576</v>
      </c>
      <c r="C855" s="327">
        <v>41669</v>
      </c>
      <c r="D855" s="325" t="s">
        <v>5215</v>
      </c>
      <c r="E855" s="325" t="s">
        <v>5575</v>
      </c>
      <c r="F855" s="325"/>
      <c r="G855" s="325"/>
      <c r="H855" s="328" t="s">
        <v>5404</v>
      </c>
      <c r="I855" s="328" t="s">
        <v>575</v>
      </c>
      <c r="J855" s="327">
        <v>41620</v>
      </c>
      <c r="K855" s="3" t="s">
        <v>1189</v>
      </c>
      <c r="L855" s="326">
        <v>1000</v>
      </c>
      <c r="M855" s="325">
        <v>853</v>
      </c>
      <c r="N855" s="324">
        <v>41746</v>
      </c>
      <c r="O855" s="356">
        <f t="shared" si="29"/>
        <v>1</v>
      </c>
      <c r="T855" s="146"/>
      <c r="U855" s="146"/>
      <c r="V855" s="146"/>
      <c r="W855" s="146"/>
      <c r="X855" s="146"/>
      <c r="Y855" s="146"/>
      <c r="Z855" s="146"/>
      <c r="AA855" s="146"/>
      <c r="AB855" s="5" t="str">
        <f t="shared" si="28"/>
        <v>Kirsten Maersk13511</v>
      </c>
    </row>
    <row r="856" spans="1:28" customFormat="1" ht="13.9" hidden="1" customHeight="1">
      <c r="A856" s="325">
        <v>855</v>
      </c>
      <c r="B856" s="325" t="s">
        <v>5574</v>
      </c>
      <c r="C856" s="327">
        <v>41669</v>
      </c>
      <c r="D856" s="325" t="s">
        <v>5046</v>
      </c>
      <c r="E856" s="325" t="s">
        <v>5573</v>
      </c>
      <c r="F856" s="325"/>
      <c r="G856" s="325"/>
      <c r="H856" s="328" t="s">
        <v>5404</v>
      </c>
      <c r="I856" s="328" t="s">
        <v>5572</v>
      </c>
      <c r="J856" s="327">
        <v>41616</v>
      </c>
      <c r="K856" s="3" t="s">
        <v>1189</v>
      </c>
      <c r="L856" s="326">
        <v>1000</v>
      </c>
      <c r="M856" s="325">
        <v>854</v>
      </c>
      <c r="N856" s="324">
        <v>41746</v>
      </c>
      <c r="O856" s="356">
        <f t="shared" si="29"/>
        <v>1</v>
      </c>
      <c r="T856" s="146"/>
      <c r="U856" s="146"/>
      <c r="V856" s="146"/>
      <c r="W856" s="146"/>
      <c r="X856" s="146"/>
      <c r="Y856" s="146"/>
      <c r="Z856" s="146"/>
      <c r="AA856" s="146"/>
      <c r="AB856" s="5" t="str">
        <f t="shared" si="28"/>
        <v>Chemtrans Rhine13512</v>
      </c>
    </row>
    <row r="857" spans="1:28" customFormat="1" ht="13.9" hidden="1" customHeight="1">
      <c r="A857" s="325">
        <v>856</v>
      </c>
      <c r="B857" s="325" t="s">
        <v>5571</v>
      </c>
      <c r="C857" s="327">
        <v>41669</v>
      </c>
      <c r="D857" s="325" t="s">
        <v>5570</v>
      </c>
      <c r="E857" s="325" t="s">
        <v>5569</v>
      </c>
      <c r="F857" s="325"/>
      <c r="G857" s="325"/>
      <c r="H857" s="328" t="s">
        <v>5404</v>
      </c>
      <c r="I857" s="328" t="s">
        <v>570</v>
      </c>
      <c r="J857" s="327">
        <v>41614</v>
      </c>
      <c r="K857" s="3" t="s">
        <v>1189</v>
      </c>
      <c r="L857" s="326">
        <v>1000</v>
      </c>
      <c r="M857" s="325">
        <v>855</v>
      </c>
      <c r="N857" s="324">
        <v>41887</v>
      </c>
      <c r="O857" s="356">
        <f t="shared" si="29"/>
        <v>1</v>
      </c>
      <c r="P857" s="371"/>
      <c r="T857" s="146"/>
      <c r="U857" s="146"/>
      <c r="V857" s="146"/>
      <c r="W857" s="146"/>
      <c r="X857" s="146"/>
      <c r="Y857" s="146"/>
      <c r="Z857" s="146"/>
      <c r="AA857" s="146"/>
      <c r="AB857" s="5" t="str">
        <f t="shared" si="28"/>
        <v>SAFFO13516</v>
      </c>
    </row>
    <row r="858" spans="1:28" customFormat="1" ht="13.9" hidden="1" customHeight="1">
      <c r="A858" s="325">
        <v>857</v>
      </c>
      <c r="B858" s="325" t="s">
        <v>5568</v>
      </c>
      <c r="C858" s="327">
        <v>41669</v>
      </c>
      <c r="D858" s="325" t="s">
        <v>5465</v>
      </c>
      <c r="E858" s="325" t="s">
        <v>5567</v>
      </c>
      <c r="F858" s="325"/>
      <c r="G858" s="325"/>
      <c r="H858" s="328" t="s">
        <v>5404</v>
      </c>
      <c r="I858" s="328" t="s">
        <v>622</v>
      </c>
      <c r="J858" s="327">
        <v>41628</v>
      </c>
      <c r="K858" s="3" t="s">
        <v>1189</v>
      </c>
      <c r="L858" s="326">
        <v>1000</v>
      </c>
      <c r="M858" s="325">
        <v>856</v>
      </c>
      <c r="N858" s="324">
        <v>41746</v>
      </c>
      <c r="O858" s="356">
        <f t="shared" si="29"/>
        <v>1</v>
      </c>
      <c r="T858" s="146"/>
      <c r="U858" s="146"/>
      <c r="V858" s="146"/>
      <c r="W858" s="146"/>
      <c r="X858" s="146"/>
      <c r="Y858" s="146"/>
      <c r="Z858" s="146"/>
      <c r="AA858" s="146"/>
      <c r="AB858" s="5" t="str">
        <f t="shared" si="28"/>
        <v>Maersk Riesa13519</v>
      </c>
    </row>
    <row r="859" spans="1:28" customFormat="1" ht="13.9" hidden="1" customHeight="1">
      <c r="A859" s="325">
        <v>858</v>
      </c>
      <c r="B859" s="325" t="s">
        <v>5566</v>
      </c>
      <c r="C859" s="327">
        <v>41669</v>
      </c>
      <c r="D859" s="325" t="s">
        <v>5046</v>
      </c>
      <c r="E859" s="325" t="s">
        <v>5562</v>
      </c>
      <c r="F859" s="325"/>
      <c r="G859" s="325"/>
      <c r="H859" s="328" t="s">
        <v>5404</v>
      </c>
      <c r="I859" s="328" t="s">
        <v>5565</v>
      </c>
      <c r="J859" s="327">
        <v>41639</v>
      </c>
      <c r="K859" s="3" t="s">
        <v>1189</v>
      </c>
      <c r="L859" s="326">
        <v>1000</v>
      </c>
      <c r="M859" s="325">
        <v>857</v>
      </c>
      <c r="N859" s="324">
        <v>41746</v>
      </c>
      <c r="O859" s="356">
        <f t="shared" si="29"/>
        <v>1</v>
      </c>
      <c r="T859" s="146"/>
      <c r="U859" s="146"/>
      <c r="V859" s="146"/>
      <c r="W859" s="146"/>
      <c r="X859" s="146"/>
      <c r="Y859" s="146"/>
      <c r="Z859" s="146"/>
      <c r="AA859" s="146"/>
      <c r="AB859" s="5" t="str">
        <f t="shared" si="28"/>
        <v>Chemtrans Rhine13513</v>
      </c>
    </row>
    <row r="860" spans="1:28" customFormat="1" ht="13.9" hidden="1" customHeight="1">
      <c r="A860" s="325">
        <v>859</v>
      </c>
      <c r="B860" s="325" t="s">
        <v>5564</v>
      </c>
      <c r="C860" s="327">
        <v>41669</v>
      </c>
      <c r="D860" s="325" t="s">
        <v>5563</v>
      </c>
      <c r="E860" s="325" t="s">
        <v>5562</v>
      </c>
      <c r="F860" s="325"/>
      <c r="G860" s="325"/>
      <c r="H860" s="328" t="s">
        <v>5404</v>
      </c>
      <c r="I860" s="328" t="s">
        <v>5561</v>
      </c>
      <c r="J860" s="327">
        <v>41634</v>
      </c>
      <c r="K860" s="3" t="s">
        <v>1189</v>
      </c>
      <c r="L860" s="326">
        <v>1000</v>
      </c>
      <c r="M860" s="325">
        <v>858</v>
      </c>
      <c r="N860" s="324">
        <v>41746</v>
      </c>
      <c r="O860" s="356">
        <f t="shared" si="29"/>
        <v>1</v>
      </c>
      <c r="T860" s="146"/>
      <c r="U860" s="146"/>
      <c r="V860" s="146"/>
      <c r="W860" s="146"/>
      <c r="X860" s="146"/>
      <c r="Y860" s="146"/>
      <c r="Z860" s="146"/>
      <c r="AA860" s="146"/>
      <c r="AB860" s="5" t="str">
        <f t="shared" si="28"/>
        <v>FAVOLA13513</v>
      </c>
    </row>
    <row r="861" spans="1:28" customFormat="1" ht="13.9" hidden="1" customHeight="1">
      <c r="A861" s="325">
        <v>860</v>
      </c>
      <c r="B861" s="325" t="s">
        <v>5560</v>
      </c>
      <c r="C861" s="327">
        <v>41670</v>
      </c>
      <c r="D861" s="325" t="s">
        <v>322</v>
      </c>
      <c r="E861" s="325" t="s">
        <v>5416</v>
      </c>
      <c r="F861" s="325"/>
      <c r="G861" s="325"/>
      <c r="H861" s="328" t="s">
        <v>75</v>
      </c>
      <c r="I861" s="328" t="s">
        <v>20</v>
      </c>
      <c r="J861" s="327">
        <v>41642</v>
      </c>
      <c r="K861" s="3" t="s">
        <v>16</v>
      </c>
      <c r="L861" s="326">
        <v>800</v>
      </c>
      <c r="M861" s="325">
        <v>859</v>
      </c>
      <c r="N861" s="324">
        <v>41675</v>
      </c>
      <c r="O861" s="356">
        <f t="shared" si="29"/>
        <v>1</v>
      </c>
      <c r="T861" s="146"/>
      <c r="U861" s="146"/>
      <c r="V861" s="146"/>
      <c r="W861" s="146"/>
      <c r="X861" s="146"/>
      <c r="Y861" s="146"/>
      <c r="Z861" s="146"/>
      <c r="AA861" s="146"/>
      <c r="AB861" s="5" t="str">
        <f t="shared" si="28"/>
        <v>Dilong Spirit201308</v>
      </c>
    </row>
    <row r="862" spans="1:28" customFormat="1" ht="13.9" hidden="1" customHeight="1">
      <c r="A862" s="325">
        <v>861</v>
      </c>
      <c r="B862" s="325" t="s">
        <v>5559</v>
      </c>
      <c r="C862" s="327">
        <v>41670</v>
      </c>
      <c r="D862" s="325" t="s">
        <v>463</v>
      </c>
      <c r="E862" s="325" t="s">
        <v>5414</v>
      </c>
      <c r="F862" s="325"/>
      <c r="G862" s="325"/>
      <c r="H862" s="328" t="s">
        <v>477</v>
      </c>
      <c r="I862" s="328" t="s">
        <v>90</v>
      </c>
      <c r="J862" s="327">
        <v>41667</v>
      </c>
      <c r="K862" s="3" t="s">
        <v>16</v>
      </c>
      <c r="L862" s="326">
        <v>800</v>
      </c>
      <c r="M862" s="325">
        <v>860</v>
      </c>
      <c r="N862" s="324">
        <v>41675</v>
      </c>
      <c r="O862" s="356">
        <f t="shared" si="29"/>
        <v>1</v>
      </c>
      <c r="T862" s="146"/>
      <c r="U862" s="146"/>
      <c r="V862" s="146"/>
      <c r="W862" s="146"/>
      <c r="X862" s="146"/>
      <c r="Y862" s="146"/>
      <c r="Z862" s="146"/>
      <c r="AA862" s="146"/>
      <c r="AB862" s="5" t="str">
        <f t="shared" si="28"/>
        <v>Zenith Spirit201307</v>
      </c>
    </row>
    <row r="863" spans="1:28" customFormat="1" ht="13.9" hidden="1" customHeight="1">
      <c r="A863" s="325">
        <v>862</v>
      </c>
      <c r="B863" s="325" t="s">
        <v>5558</v>
      </c>
      <c r="C863" s="327">
        <v>41670</v>
      </c>
      <c r="D863" s="325" t="s">
        <v>4392</v>
      </c>
      <c r="E863" s="325" t="s">
        <v>5414</v>
      </c>
      <c r="F863" s="325"/>
      <c r="G863" s="325"/>
      <c r="H863" s="328" t="s">
        <v>5335</v>
      </c>
      <c r="I863" s="328" t="s">
        <v>5557</v>
      </c>
      <c r="J863" s="327">
        <v>41640</v>
      </c>
      <c r="K863" s="3" t="s">
        <v>16</v>
      </c>
      <c r="L863" s="326">
        <v>800</v>
      </c>
      <c r="M863" s="325">
        <v>861</v>
      </c>
      <c r="N863" s="324">
        <v>41675</v>
      </c>
      <c r="O863" s="356">
        <f t="shared" si="29"/>
        <v>1</v>
      </c>
      <c r="T863" s="146"/>
      <c r="U863" s="146"/>
      <c r="V863" s="146"/>
      <c r="W863" s="146"/>
      <c r="X863" s="146"/>
      <c r="Y863" s="146"/>
      <c r="Z863" s="146"/>
      <c r="AA863" s="146"/>
      <c r="AB863" s="5" t="str">
        <f t="shared" si="28"/>
        <v>Mare Picenum201307</v>
      </c>
    </row>
    <row r="864" spans="1:28" customFormat="1" ht="13.9" hidden="1" customHeight="1">
      <c r="A864" s="325">
        <v>863</v>
      </c>
      <c r="B864" s="325" t="s">
        <v>5556</v>
      </c>
      <c r="C864" s="327">
        <v>41674</v>
      </c>
      <c r="D864" s="325" t="s">
        <v>5555</v>
      </c>
      <c r="E864" s="325" t="s">
        <v>5554</v>
      </c>
      <c r="F864" s="325"/>
      <c r="G864" s="325"/>
      <c r="H864" s="328" t="s">
        <v>587</v>
      </c>
      <c r="I864" s="328" t="s">
        <v>5553</v>
      </c>
      <c r="J864" s="327">
        <v>41599</v>
      </c>
      <c r="K864" s="3" t="s">
        <v>1095</v>
      </c>
      <c r="L864" s="326">
        <v>1600</v>
      </c>
      <c r="M864" s="325">
        <v>862</v>
      </c>
      <c r="N864" s="350">
        <v>41716</v>
      </c>
      <c r="O864" s="356">
        <f t="shared" si="29"/>
        <v>1</v>
      </c>
      <c r="P864" s="4"/>
      <c r="T864" s="146"/>
      <c r="U864" s="146"/>
      <c r="V864" s="146"/>
      <c r="W864" s="146"/>
      <c r="X864" s="146"/>
      <c r="Y864" s="146"/>
      <c r="Z864" s="146"/>
      <c r="AA864" s="146"/>
      <c r="AB864" s="5" t="str">
        <f t="shared" si="28"/>
        <v>Sonangal Luanda2013_05</v>
      </c>
    </row>
    <row r="865" spans="1:28" customFormat="1" ht="13.9" hidden="1" customHeight="1">
      <c r="A865" s="325">
        <v>864</v>
      </c>
      <c r="B865" s="325" t="s">
        <v>5552</v>
      </c>
      <c r="C865" s="327">
        <v>41674</v>
      </c>
      <c r="D865" s="325" t="s">
        <v>3934</v>
      </c>
      <c r="E865" s="325" t="s">
        <v>5412</v>
      </c>
      <c r="F865" s="325"/>
      <c r="G865" s="325"/>
      <c r="H865" s="328" t="s">
        <v>596</v>
      </c>
      <c r="I865" s="328" t="s">
        <v>20</v>
      </c>
      <c r="J865" s="327">
        <v>41589</v>
      </c>
      <c r="K865" s="3" t="s">
        <v>1095</v>
      </c>
      <c r="L865" s="326">
        <v>1600</v>
      </c>
      <c r="M865" s="325">
        <v>863</v>
      </c>
      <c r="N865" s="350">
        <v>41716</v>
      </c>
      <c r="O865" s="356">
        <f t="shared" si="29"/>
        <v>1</v>
      </c>
      <c r="P865" s="4"/>
      <c r="T865" s="146"/>
      <c r="U865" s="146"/>
      <c r="V865" s="146"/>
      <c r="W865" s="146"/>
      <c r="X865" s="146"/>
      <c r="Y865" s="146"/>
      <c r="Z865" s="146"/>
      <c r="AA865" s="146"/>
      <c r="AB865" s="5" t="str">
        <f t="shared" si="28"/>
        <v>Princimar Integrity2013_06</v>
      </c>
    </row>
    <row r="866" spans="1:28" customFormat="1" ht="13.9" hidden="1" customHeight="1">
      <c r="A866" s="325">
        <v>865</v>
      </c>
      <c r="B866" s="325" t="s">
        <v>5551</v>
      </c>
      <c r="C866" s="327">
        <v>41678</v>
      </c>
      <c r="D866" s="325" t="s">
        <v>598</v>
      </c>
      <c r="E866" s="325" t="s">
        <v>5416</v>
      </c>
      <c r="F866" s="325"/>
      <c r="G866" s="325"/>
      <c r="H866" s="328" t="s">
        <v>5550</v>
      </c>
      <c r="I866" s="328" t="s">
        <v>62</v>
      </c>
      <c r="J866" s="327">
        <v>41634</v>
      </c>
      <c r="K866" s="3" t="s">
        <v>1094</v>
      </c>
      <c r="L866" s="326">
        <v>1400</v>
      </c>
      <c r="M866" s="325">
        <v>864</v>
      </c>
      <c r="N866" s="350">
        <v>41810</v>
      </c>
      <c r="O866" s="356">
        <f t="shared" si="29"/>
        <v>1</v>
      </c>
      <c r="P866" s="4"/>
      <c r="T866" s="146"/>
      <c r="U866" s="146"/>
      <c r="V866" s="146"/>
      <c r="W866" s="146"/>
      <c r="X866" s="146"/>
      <c r="Y866" s="146"/>
      <c r="Z866" s="146"/>
      <c r="AA866" s="146"/>
      <c r="AB866" s="5" t="str">
        <f t="shared" si="28"/>
        <v>Stena Supreme201308</v>
      </c>
    </row>
    <row r="867" spans="1:28" customFormat="1" ht="13.9" hidden="1" customHeight="1">
      <c r="A867" s="325">
        <v>866</v>
      </c>
      <c r="B867" s="325" t="s">
        <v>5549</v>
      </c>
      <c r="C867" s="327">
        <v>41678</v>
      </c>
      <c r="D867" s="325" t="s">
        <v>611</v>
      </c>
      <c r="E867" s="325" t="s">
        <v>5416</v>
      </c>
      <c r="F867" s="325"/>
      <c r="G867" s="325"/>
      <c r="H867" s="328" t="s">
        <v>4259</v>
      </c>
      <c r="I867" s="328" t="s">
        <v>433</v>
      </c>
      <c r="J867" s="327">
        <v>41621</v>
      </c>
      <c r="K867" s="3" t="s">
        <v>1094</v>
      </c>
      <c r="L867" s="326">
        <v>1400</v>
      </c>
      <c r="M867" s="325">
        <v>865</v>
      </c>
      <c r="N867" s="350">
        <v>41716</v>
      </c>
      <c r="O867" s="356">
        <f t="shared" si="29"/>
        <v>1</v>
      </c>
      <c r="P867" s="4"/>
      <c r="T867" s="146"/>
      <c r="U867" s="146"/>
      <c r="V867" s="146"/>
      <c r="W867" s="146"/>
      <c r="X867" s="146"/>
      <c r="Y867" s="146"/>
      <c r="Z867" s="146"/>
      <c r="AA867" s="146"/>
      <c r="AB867" s="5" t="str">
        <f t="shared" si="28"/>
        <v>Sonangol Kalandula201308</v>
      </c>
    </row>
    <row r="868" spans="1:28" customFormat="1" ht="13.9" hidden="1" customHeight="1">
      <c r="A868" s="325">
        <v>867</v>
      </c>
      <c r="B868" s="325" t="s">
        <v>5548</v>
      </c>
      <c r="C868" s="327">
        <v>41678</v>
      </c>
      <c r="D868" s="325" t="s">
        <v>5547</v>
      </c>
      <c r="E868" s="325" t="s">
        <v>5291</v>
      </c>
      <c r="F868" s="325"/>
      <c r="G868" s="325"/>
      <c r="H868" s="328" t="s">
        <v>5546</v>
      </c>
      <c r="I868" s="328" t="s">
        <v>614</v>
      </c>
      <c r="J868" s="327">
        <v>41657</v>
      </c>
      <c r="K868" s="3" t="s">
        <v>1094</v>
      </c>
      <c r="L868" s="326">
        <v>1400</v>
      </c>
      <c r="M868" s="325">
        <v>866</v>
      </c>
      <c r="N868" s="350">
        <v>41716</v>
      </c>
      <c r="O868" s="356">
        <f t="shared" si="29"/>
        <v>1</v>
      </c>
      <c r="P868" s="4"/>
      <c r="T868" s="146"/>
      <c r="U868" s="146"/>
      <c r="V868" s="146"/>
      <c r="W868" s="146"/>
      <c r="X868" s="146"/>
      <c r="Y868" s="146"/>
      <c r="Z868" s="146"/>
      <c r="AA868" s="146"/>
      <c r="AB868" s="5" t="str">
        <f t="shared" si="28"/>
        <v>Sonangol Kassanje201309</v>
      </c>
    </row>
    <row r="869" spans="1:28" customFormat="1" ht="13.9" hidden="1" customHeight="1">
      <c r="A869" s="325">
        <v>868</v>
      </c>
      <c r="B869" s="325" t="s">
        <v>5545</v>
      </c>
      <c r="C869" s="327">
        <v>41678</v>
      </c>
      <c r="D869" s="325" t="s">
        <v>4157</v>
      </c>
      <c r="E869" s="325" t="s">
        <v>5414</v>
      </c>
      <c r="F869" s="325"/>
      <c r="G869" s="325"/>
      <c r="H869" s="328" t="s">
        <v>3791</v>
      </c>
      <c r="I869" s="328" t="s">
        <v>5544</v>
      </c>
      <c r="J869" s="327">
        <v>41651</v>
      </c>
      <c r="K869" s="3" t="s">
        <v>1094</v>
      </c>
      <c r="L869" s="326">
        <v>1400</v>
      </c>
      <c r="M869" s="325">
        <v>867</v>
      </c>
      <c r="N869" s="350">
        <v>41716</v>
      </c>
      <c r="O869" s="356">
        <f t="shared" si="29"/>
        <v>1</v>
      </c>
      <c r="P869" s="4"/>
      <c r="T869" s="146"/>
      <c r="U869" s="146"/>
      <c r="V869" s="146"/>
      <c r="W869" s="146"/>
      <c r="X869" s="146"/>
      <c r="Y869" s="146"/>
      <c r="Z869" s="146"/>
      <c r="AA869" s="146"/>
      <c r="AB869" s="5" t="str">
        <f t="shared" si="28"/>
        <v>Princimar Pride201307</v>
      </c>
    </row>
    <row r="870" spans="1:28" customFormat="1" ht="13.9" hidden="1" customHeight="1">
      <c r="A870" s="325">
        <v>869</v>
      </c>
      <c r="B870" s="325" t="s">
        <v>5543</v>
      </c>
      <c r="C870" s="327">
        <v>41678</v>
      </c>
      <c r="D870" s="325" t="s">
        <v>611</v>
      </c>
      <c r="E870" s="325" t="s">
        <v>5291</v>
      </c>
      <c r="F870" s="325"/>
      <c r="G870" s="325"/>
      <c r="H870" s="328" t="s">
        <v>5542</v>
      </c>
      <c r="I870" s="328" t="s">
        <v>4153</v>
      </c>
      <c r="J870" s="327">
        <v>41662</v>
      </c>
      <c r="K870" s="3" t="s">
        <v>1094</v>
      </c>
      <c r="L870" s="326">
        <v>1400</v>
      </c>
      <c r="M870" s="325">
        <v>868</v>
      </c>
      <c r="N870" s="350">
        <v>41716</v>
      </c>
      <c r="O870" s="356">
        <f t="shared" si="29"/>
        <v>1</v>
      </c>
      <c r="P870" s="4"/>
      <c r="T870" s="146"/>
      <c r="U870" s="146"/>
      <c r="V870" s="146"/>
      <c r="W870" s="146"/>
      <c r="X870" s="146"/>
      <c r="Y870" s="146"/>
      <c r="Z870" s="146"/>
      <c r="AA870" s="146"/>
      <c r="AB870" s="5" t="str">
        <f t="shared" si="28"/>
        <v>Sonangol Kalandula201309</v>
      </c>
    </row>
    <row r="871" spans="1:28" customFormat="1" ht="13.9" hidden="1" customHeight="1">
      <c r="A871" s="325">
        <v>870</v>
      </c>
      <c r="B871" s="325" t="s">
        <v>5541</v>
      </c>
      <c r="C871" s="327">
        <v>41685</v>
      </c>
      <c r="D871" s="325" t="s">
        <v>5540</v>
      </c>
      <c r="E871" s="325" t="s">
        <v>5443</v>
      </c>
      <c r="F871" s="325"/>
      <c r="G871" s="325"/>
      <c r="H871" s="328" t="s">
        <v>5261</v>
      </c>
      <c r="I871" s="328" t="s">
        <v>25</v>
      </c>
      <c r="J871" s="327">
        <v>41651</v>
      </c>
      <c r="K871" s="3" t="s">
        <v>1106</v>
      </c>
      <c r="L871" s="326">
        <v>1700</v>
      </c>
      <c r="M871" s="325">
        <v>869</v>
      </c>
      <c r="N871" s="324">
        <v>41716</v>
      </c>
      <c r="O871" s="356">
        <f t="shared" si="29"/>
        <v>1</v>
      </c>
      <c r="T871" s="146"/>
      <c r="U871" s="146"/>
      <c r="V871" s="146"/>
      <c r="W871" s="146"/>
      <c r="X871" s="146"/>
      <c r="Y871" s="146"/>
      <c r="Z871" s="146"/>
      <c r="AA871" s="146"/>
      <c r="AB871" s="5" t="str">
        <f t="shared" si="28"/>
        <v>Hafnia Leo1301</v>
      </c>
    </row>
    <row r="872" spans="1:28" customFormat="1" ht="13.9" hidden="1" customHeight="1">
      <c r="A872" s="325">
        <v>871</v>
      </c>
      <c r="B872" s="325" t="s">
        <v>5539</v>
      </c>
      <c r="C872" s="327">
        <v>41685</v>
      </c>
      <c r="D872" s="325" t="s">
        <v>5538</v>
      </c>
      <c r="E872" s="325" t="s">
        <v>5443</v>
      </c>
      <c r="F872" s="325"/>
      <c r="G872" s="325"/>
      <c r="H872" s="328" t="s">
        <v>5261</v>
      </c>
      <c r="I872" s="328" t="s">
        <v>25</v>
      </c>
      <c r="J872" s="327">
        <v>41659</v>
      </c>
      <c r="K872" s="3" t="s">
        <v>1106</v>
      </c>
      <c r="L872" s="326">
        <v>1700</v>
      </c>
      <c r="M872" s="325">
        <v>870</v>
      </c>
      <c r="N872" s="324">
        <v>41716</v>
      </c>
      <c r="O872" s="356">
        <f t="shared" si="29"/>
        <v>1</v>
      </c>
      <c r="T872" s="146"/>
      <c r="U872" s="146"/>
      <c r="V872" s="146"/>
      <c r="W872" s="146"/>
      <c r="X872" s="146"/>
      <c r="Y872" s="146"/>
      <c r="Z872" s="146"/>
      <c r="AA872" s="146"/>
      <c r="AB872" s="5" t="str">
        <f t="shared" si="28"/>
        <v>Front Avon1301</v>
      </c>
    </row>
    <row r="873" spans="1:28" customFormat="1" ht="13.9" hidden="1" customHeight="1">
      <c r="A873" s="325">
        <v>872</v>
      </c>
      <c r="B873" s="325" t="s">
        <v>5537</v>
      </c>
      <c r="C873" s="327">
        <v>41695</v>
      </c>
      <c r="D873" s="325" t="s">
        <v>5536</v>
      </c>
      <c r="E873" s="325" t="s">
        <v>3671</v>
      </c>
      <c r="F873" s="325"/>
      <c r="G873" s="325"/>
      <c r="H873" s="328" t="s">
        <v>4803</v>
      </c>
      <c r="I873" s="328" t="s">
        <v>5535</v>
      </c>
      <c r="J873" s="327">
        <v>41684</v>
      </c>
      <c r="K873" s="3" t="s">
        <v>60</v>
      </c>
      <c r="L873" s="326">
        <v>800</v>
      </c>
      <c r="M873" s="325">
        <v>871</v>
      </c>
      <c r="N873" s="324">
        <v>41723</v>
      </c>
      <c r="O873" s="356">
        <f t="shared" si="29"/>
        <v>1</v>
      </c>
      <c r="T873" s="146"/>
      <c r="U873" s="146"/>
      <c r="V873" s="146"/>
      <c r="W873" s="146"/>
      <c r="X873" s="146"/>
      <c r="Y873" s="146"/>
      <c r="Z873" s="146"/>
      <c r="AA873" s="146"/>
      <c r="AB873" s="5" t="str">
        <f t="shared" si="28"/>
        <v>SPT Navigator73</v>
      </c>
    </row>
    <row r="874" spans="1:28" customFormat="1" ht="13.9" hidden="1" customHeight="1">
      <c r="A874" s="325">
        <v>873</v>
      </c>
      <c r="B874" s="325" t="s">
        <v>5534</v>
      </c>
      <c r="C874" s="327">
        <v>41695</v>
      </c>
      <c r="D874" s="325" t="s">
        <v>3355</v>
      </c>
      <c r="E874" s="325" t="s">
        <v>5533</v>
      </c>
      <c r="F874" s="325"/>
      <c r="G874" s="325"/>
      <c r="H874" s="328" t="s">
        <v>400</v>
      </c>
      <c r="I874" s="328" t="s">
        <v>3875</v>
      </c>
      <c r="J874" s="327">
        <v>41667</v>
      </c>
      <c r="K874" s="3" t="s">
        <v>60</v>
      </c>
      <c r="L874" s="326">
        <v>800</v>
      </c>
      <c r="M874" s="325">
        <v>872</v>
      </c>
      <c r="N874" s="324">
        <v>41723</v>
      </c>
      <c r="O874" s="469">
        <f t="shared" si="29"/>
        <v>1</v>
      </c>
      <c r="T874" s="146"/>
      <c r="U874" s="146"/>
      <c r="V874" s="146"/>
      <c r="W874" s="146"/>
      <c r="X874" s="146"/>
      <c r="Y874" s="146"/>
      <c r="Z874" s="146"/>
      <c r="AA874" s="146"/>
      <c r="AB874" s="5" t="str">
        <f t="shared" si="28"/>
        <v>Kilimanjaro Spirit072</v>
      </c>
    </row>
    <row r="875" spans="1:28" customFormat="1" ht="13.9" hidden="1" customHeight="1">
      <c r="A875" s="325">
        <v>874</v>
      </c>
      <c r="B875" s="325" t="s">
        <v>5532</v>
      </c>
      <c r="C875" s="327">
        <v>41705</v>
      </c>
      <c r="D875" s="325" t="s">
        <v>627</v>
      </c>
      <c r="E875" s="329" t="s">
        <v>53</v>
      </c>
      <c r="F875" s="325"/>
      <c r="G875" s="325"/>
      <c r="H875" s="328" t="s">
        <v>5020</v>
      </c>
      <c r="I875" s="328" t="s">
        <v>25</v>
      </c>
      <c r="J875" s="327">
        <v>41678</v>
      </c>
      <c r="K875" s="3" t="s">
        <v>28</v>
      </c>
      <c r="L875" s="326">
        <v>1200</v>
      </c>
      <c r="M875" s="325">
        <v>873</v>
      </c>
      <c r="N875" s="324">
        <v>41744</v>
      </c>
      <c r="O875" s="356">
        <f t="shared" si="29"/>
        <v>1</v>
      </c>
      <c r="T875" s="146"/>
      <c r="U875" s="146"/>
      <c r="V875" s="146"/>
      <c r="W875" s="146"/>
      <c r="X875" s="146"/>
      <c r="Y875" s="146"/>
      <c r="Z875" s="146"/>
      <c r="AA875" s="146"/>
      <c r="AB875" s="5" t="str">
        <f t="shared" si="28"/>
        <v>Sichem Hawk1</v>
      </c>
    </row>
    <row r="876" spans="1:28" customFormat="1" ht="13.9" hidden="1" customHeight="1">
      <c r="A876" s="325">
        <v>875</v>
      </c>
      <c r="B876" s="325" t="s">
        <v>5531</v>
      </c>
      <c r="C876" s="327">
        <v>41705</v>
      </c>
      <c r="D876" s="325" t="s">
        <v>29</v>
      </c>
      <c r="E876" s="329" t="s">
        <v>632</v>
      </c>
      <c r="F876" s="325"/>
      <c r="G876" s="325"/>
      <c r="H876" s="328" t="s">
        <v>549</v>
      </c>
      <c r="I876" s="328" t="s">
        <v>51</v>
      </c>
      <c r="J876" s="327">
        <v>41675</v>
      </c>
      <c r="K876" s="3" t="s">
        <v>28</v>
      </c>
      <c r="L876" s="326">
        <v>1200</v>
      </c>
      <c r="M876" s="325">
        <v>874</v>
      </c>
      <c r="N876" s="324">
        <v>41807</v>
      </c>
      <c r="O876" s="469">
        <f t="shared" si="29"/>
        <v>1</v>
      </c>
      <c r="T876" s="146"/>
      <c r="U876" s="146"/>
      <c r="V876" s="146"/>
      <c r="W876" s="146"/>
      <c r="X876" s="146"/>
      <c r="Y876" s="146"/>
      <c r="Z876" s="146"/>
      <c r="AA876" s="146"/>
      <c r="AB876" s="5" t="str">
        <f t="shared" si="28"/>
        <v>Primo Stealth131</v>
      </c>
    </row>
    <row r="877" spans="1:28" customFormat="1" ht="13.9" hidden="1" customHeight="1">
      <c r="A877" s="325">
        <v>876</v>
      </c>
      <c r="B877" s="325" t="s">
        <v>5530</v>
      </c>
      <c r="C877" s="327">
        <v>41705</v>
      </c>
      <c r="D877" s="325" t="s">
        <v>5529</v>
      </c>
      <c r="E877" s="329" t="s">
        <v>5528</v>
      </c>
      <c r="F877" s="325"/>
      <c r="G877" s="325"/>
      <c r="H877" s="328" t="s">
        <v>5015</v>
      </c>
      <c r="I877" s="328" t="s">
        <v>470</v>
      </c>
      <c r="J877" s="327">
        <v>41669</v>
      </c>
      <c r="K877" s="3" t="s">
        <v>28</v>
      </c>
      <c r="L877" s="326">
        <v>1200</v>
      </c>
      <c r="M877" s="325">
        <v>875</v>
      </c>
      <c r="N877" s="324">
        <v>41744</v>
      </c>
      <c r="O877" s="356">
        <f t="shared" si="29"/>
        <v>1</v>
      </c>
      <c r="T877" s="146"/>
      <c r="U877" s="146"/>
      <c r="V877" s="146"/>
      <c r="W877" s="146"/>
      <c r="X877" s="146"/>
      <c r="Y877" s="146"/>
      <c r="Z877" s="146"/>
      <c r="AA877" s="146"/>
      <c r="AB877" s="5" t="str">
        <f t="shared" si="28"/>
        <v>Songa Piece01_13</v>
      </c>
    </row>
    <row r="878" spans="1:28" customFormat="1" ht="13.9" hidden="1" customHeight="1">
      <c r="A878" s="325">
        <v>877</v>
      </c>
      <c r="B878" s="325" t="s">
        <v>5527</v>
      </c>
      <c r="C878" s="327">
        <v>41705</v>
      </c>
      <c r="D878" s="325" t="s">
        <v>504</v>
      </c>
      <c r="E878" s="329" t="s">
        <v>5526</v>
      </c>
      <c r="F878" s="325"/>
      <c r="G878" s="325"/>
      <c r="H878" s="328" t="s">
        <v>5087</v>
      </c>
      <c r="I878" s="328" t="s">
        <v>25</v>
      </c>
      <c r="J878" s="327">
        <v>41666</v>
      </c>
      <c r="K878" s="3" t="s">
        <v>28</v>
      </c>
      <c r="L878" s="326">
        <v>1200</v>
      </c>
      <c r="M878" s="325">
        <v>876</v>
      </c>
      <c r="N878" s="324" t="s">
        <v>5513</v>
      </c>
      <c r="O878" s="356">
        <f t="shared" si="29"/>
        <v>1</v>
      </c>
      <c r="T878" s="146"/>
      <c r="U878" s="146"/>
      <c r="V878" s="146"/>
      <c r="W878" s="146"/>
      <c r="X878" s="146"/>
      <c r="Y878" s="146"/>
      <c r="Z878" s="146"/>
      <c r="AA878" s="146"/>
      <c r="AB878" s="5" t="str">
        <f t="shared" si="28"/>
        <v>Songa WindsV25</v>
      </c>
    </row>
    <row r="879" spans="1:28" customFormat="1" ht="13.9" hidden="1" customHeight="1">
      <c r="A879" s="325">
        <v>878</v>
      </c>
      <c r="B879" s="325" t="s">
        <v>5525</v>
      </c>
      <c r="C879" s="327">
        <v>41705</v>
      </c>
      <c r="D879" s="325" t="s">
        <v>396</v>
      </c>
      <c r="E879" s="329" t="s">
        <v>5524</v>
      </c>
      <c r="F879" s="325"/>
      <c r="G879" s="325"/>
      <c r="H879" s="328" t="s">
        <v>5200</v>
      </c>
      <c r="I879" s="328" t="s">
        <v>61</v>
      </c>
      <c r="J879" s="327">
        <v>41663</v>
      </c>
      <c r="K879" s="3" t="s">
        <v>28</v>
      </c>
      <c r="L879" s="326">
        <v>1200</v>
      </c>
      <c r="M879" s="325">
        <v>877</v>
      </c>
      <c r="N879" s="324" t="s">
        <v>5513</v>
      </c>
      <c r="O879" s="356">
        <f t="shared" si="29"/>
        <v>1</v>
      </c>
      <c r="T879" s="146"/>
      <c r="U879" s="146"/>
      <c r="V879" s="146"/>
      <c r="W879" s="146"/>
      <c r="X879" s="146"/>
      <c r="Y879" s="146"/>
      <c r="Z879" s="146"/>
      <c r="AA879" s="146"/>
      <c r="AB879" s="5" t="str">
        <f t="shared" si="28"/>
        <v>Iblea024_2013</v>
      </c>
    </row>
    <row r="880" spans="1:28" customFormat="1" ht="13.9" hidden="1" customHeight="1">
      <c r="A880" s="325">
        <v>879</v>
      </c>
      <c r="B880" s="325" t="s">
        <v>5523</v>
      </c>
      <c r="C880" s="327">
        <v>41705</v>
      </c>
      <c r="D880" s="325" t="s">
        <v>508</v>
      </c>
      <c r="E880" s="329" t="s">
        <v>4806</v>
      </c>
      <c r="F880" s="325"/>
      <c r="G880" s="325"/>
      <c r="H880" s="328" t="s">
        <v>5342</v>
      </c>
      <c r="I880" s="328" t="s">
        <v>77</v>
      </c>
      <c r="J880" s="327">
        <v>41678</v>
      </c>
      <c r="K880" s="3" t="s">
        <v>28</v>
      </c>
      <c r="L880" s="326">
        <v>1200</v>
      </c>
      <c r="M880" s="325">
        <v>878</v>
      </c>
      <c r="N880" s="324" t="s">
        <v>5513</v>
      </c>
      <c r="O880" s="356">
        <f t="shared" si="29"/>
        <v>1</v>
      </c>
      <c r="T880" s="146"/>
      <c r="U880" s="146"/>
      <c r="V880" s="146"/>
      <c r="W880" s="146"/>
      <c r="X880" s="146"/>
      <c r="Y880" s="146"/>
      <c r="Z880" s="146"/>
      <c r="AA880" s="146"/>
      <c r="AB880" s="5" t="str">
        <f t="shared" si="28"/>
        <v>Afra Laurel009</v>
      </c>
    </row>
    <row r="881" spans="1:28" customFormat="1" ht="13.9" hidden="1" customHeight="1">
      <c r="A881" s="325">
        <v>880</v>
      </c>
      <c r="B881" s="325" t="s">
        <v>5522</v>
      </c>
      <c r="C881" s="327">
        <v>41705</v>
      </c>
      <c r="D881" s="325" t="s">
        <v>305</v>
      </c>
      <c r="E881" s="329" t="s">
        <v>5521</v>
      </c>
      <c r="F881" s="325"/>
      <c r="G881" s="325"/>
      <c r="H881" s="328" t="s">
        <v>465</v>
      </c>
      <c r="I881" s="328" t="s">
        <v>90</v>
      </c>
      <c r="J881" s="327">
        <v>41690</v>
      </c>
      <c r="K881" s="3" t="s">
        <v>28</v>
      </c>
      <c r="L881" s="326">
        <v>1200</v>
      </c>
      <c r="M881" s="325">
        <v>879</v>
      </c>
      <c r="N881" s="324">
        <v>41726</v>
      </c>
      <c r="O881" s="356">
        <f t="shared" si="29"/>
        <v>1</v>
      </c>
      <c r="T881" s="146"/>
      <c r="U881" s="146"/>
      <c r="V881" s="146"/>
      <c r="W881" s="146"/>
      <c r="X881" s="146"/>
      <c r="Y881" s="146"/>
      <c r="Z881" s="146"/>
      <c r="AA881" s="146"/>
      <c r="AB881" s="5" t="str">
        <f t="shared" si="28"/>
        <v>ETC Isis26_13</v>
      </c>
    </row>
    <row r="882" spans="1:28" customFormat="1" ht="13.9" hidden="1" customHeight="1">
      <c r="A882" s="325">
        <v>881</v>
      </c>
      <c r="B882" s="325" t="s">
        <v>5520</v>
      </c>
      <c r="C882" s="327">
        <v>41705</v>
      </c>
      <c r="D882" s="325" t="s">
        <v>4380</v>
      </c>
      <c r="E882" s="329" t="s">
        <v>193</v>
      </c>
      <c r="F882" s="325"/>
      <c r="G882" s="325"/>
      <c r="H882" s="328" t="s">
        <v>486</v>
      </c>
      <c r="I882" s="328" t="s">
        <v>5519</v>
      </c>
      <c r="J882" s="327">
        <v>41680</v>
      </c>
      <c r="K882" s="3" t="s">
        <v>28</v>
      </c>
      <c r="L882" s="326">
        <v>1200</v>
      </c>
      <c r="M882" s="325">
        <v>880</v>
      </c>
      <c r="N882" s="324">
        <v>41744</v>
      </c>
      <c r="O882" s="356">
        <f t="shared" si="29"/>
        <v>1</v>
      </c>
      <c r="S882" s="385"/>
      <c r="T882" s="146"/>
      <c r="U882" s="146"/>
      <c r="V882" s="146"/>
      <c r="W882" s="146"/>
      <c r="X882" s="146"/>
      <c r="Y882" s="146"/>
      <c r="Z882" s="146"/>
      <c r="AA882" s="146"/>
      <c r="AB882" s="5" t="str">
        <f t="shared" si="28"/>
        <v>Aframax River28</v>
      </c>
    </row>
    <row r="883" spans="1:28" customFormat="1" ht="13.9" hidden="1" customHeight="1">
      <c r="A883" s="325">
        <v>882</v>
      </c>
      <c r="B883" s="325" t="s">
        <v>5518</v>
      </c>
      <c r="C883" s="327">
        <v>41705</v>
      </c>
      <c r="D883" s="325" t="s">
        <v>651</v>
      </c>
      <c r="E883" s="329" t="s">
        <v>448</v>
      </c>
      <c r="F883" s="325"/>
      <c r="G883" s="325"/>
      <c r="H883" s="328" t="s">
        <v>5015</v>
      </c>
      <c r="I883" s="328" t="s">
        <v>5517</v>
      </c>
      <c r="J883" s="327">
        <v>41687</v>
      </c>
      <c r="K883" s="3" t="s">
        <v>28</v>
      </c>
      <c r="L883" s="326">
        <v>1200</v>
      </c>
      <c r="M883" s="325">
        <v>881</v>
      </c>
      <c r="N883" s="324" t="s">
        <v>5513</v>
      </c>
      <c r="O883" s="356">
        <f t="shared" si="29"/>
        <v>1</v>
      </c>
      <c r="P883">
        <f>650000*0.075</f>
        <v>48750</v>
      </c>
      <c r="T883" s="146"/>
      <c r="U883" s="146"/>
      <c r="V883" s="146"/>
      <c r="W883" s="146"/>
      <c r="X883" s="146"/>
      <c r="Y883" s="146"/>
      <c r="Z883" s="146"/>
      <c r="AA883" s="146"/>
      <c r="AB883" s="5" t="str">
        <f t="shared" si="28"/>
        <v>Nave Universe005</v>
      </c>
    </row>
    <row r="884" spans="1:28" customFormat="1" ht="13.9" hidden="1" customHeight="1">
      <c r="A884" s="325">
        <v>883</v>
      </c>
      <c r="B884" s="325" t="s">
        <v>5516</v>
      </c>
      <c r="C884" s="327">
        <v>41705</v>
      </c>
      <c r="D884" s="325" t="s">
        <v>517</v>
      </c>
      <c r="E884" s="329" t="s">
        <v>41</v>
      </c>
      <c r="F884" s="325"/>
      <c r="G884" s="325"/>
      <c r="H884" s="328" t="s">
        <v>465</v>
      </c>
      <c r="I884" s="328" t="s">
        <v>5515</v>
      </c>
      <c r="J884" s="327">
        <v>41689</v>
      </c>
      <c r="K884" s="3" t="s">
        <v>28</v>
      </c>
      <c r="L884" s="326">
        <v>1200</v>
      </c>
      <c r="M884" s="325">
        <v>882</v>
      </c>
      <c r="N884" s="324">
        <v>41744</v>
      </c>
      <c r="O884" s="356">
        <f t="shared" si="29"/>
        <v>1</v>
      </c>
      <c r="T884" s="146"/>
      <c r="U884" s="146"/>
      <c r="V884" s="146"/>
      <c r="W884" s="146"/>
      <c r="X884" s="146"/>
      <c r="Y884" s="146"/>
      <c r="Z884" s="146"/>
      <c r="AA884" s="146"/>
      <c r="AB884" s="5" t="str">
        <f t="shared" si="28"/>
        <v>Afra Willow12</v>
      </c>
    </row>
    <row r="885" spans="1:28" customFormat="1" ht="13.9" hidden="1" customHeight="1">
      <c r="A885" s="325">
        <v>884</v>
      </c>
      <c r="B885" s="325" t="s">
        <v>5514</v>
      </c>
      <c r="C885" s="327">
        <v>41705</v>
      </c>
      <c r="D885" s="325" t="s">
        <v>577</v>
      </c>
      <c r="E885" s="329" t="s">
        <v>273</v>
      </c>
      <c r="F885" s="325"/>
      <c r="G885" s="325"/>
      <c r="H885" s="328" t="s">
        <v>5364</v>
      </c>
      <c r="I885" s="328" t="s">
        <v>25</v>
      </c>
      <c r="J885" s="327">
        <v>41698</v>
      </c>
      <c r="K885" s="3" t="s">
        <v>28</v>
      </c>
      <c r="L885" s="326">
        <v>1200</v>
      </c>
      <c r="M885" s="325">
        <v>883</v>
      </c>
      <c r="N885" s="324" t="s">
        <v>5513</v>
      </c>
      <c r="O885" s="356">
        <f t="shared" ref="O885:O896" si="30">IF(TRIM(N885)="",0,1)</f>
        <v>1</v>
      </c>
      <c r="T885" s="146"/>
      <c r="U885" s="146"/>
      <c r="V885" s="146"/>
      <c r="W885" s="146"/>
      <c r="X885" s="146"/>
      <c r="Y885" s="146"/>
      <c r="Z885" s="146"/>
      <c r="AA885" s="146"/>
      <c r="AB885" s="5" t="str">
        <f t="shared" si="28"/>
        <v>Rebecca Schulte9</v>
      </c>
    </row>
    <row r="886" spans="1:28" customFormat="1" ht="13.9" hidden="1" customHeight="1">
      <c r="A886" s="325">
        <v>885</v>
      </c>
      <c r="B886" s="325" t="s">
        <v>5512</v>
      </c>
      <c r="C886" s="327">
        <v>41705</v>
      </c>
      <c r="D886" s="325" t="s">
        <v>529</v>
      </c>
      <c r="E886" s="329" t="s">
        <v>5187</v>
      </c>
      <c r="F886" s="325"/>
      <c r="G886" s="325"/>
      <c r="H886" s="328" t="s">
        <v>4500</v>
      </c>
      <c r="I886" s="328" t="s">
        <v>51</v>
      </c>
      <c r="J886" s="327">
        <v>41675</v>
      </c>
      <c r="K886" s="3" t="s">
        <v>28</v>
      </c>
      <c r="L886" s="326">
        <v>1200</v>
      </c>
      <c r="M886" s="325">
        <v>884</v>
      </c>
      <c r="N886" s="324" t="s">
        <v>5504</v>
      </c>
      <c r="O886" s="356">
        <f t="shared" si="30"/>
        <v>1</v>
      </c>
      <c r="T886" s="146"/>
      <c r="U886" s="146"/>
      <c r="V886" s="146"/>
      <c r="W886" s="146"/>
      <c r="X886" s="146"/>
      <c r="Y886" s="146"/>
      <c r="Z886" s="146"/>
      <c r="AA886" s="146"/>
      <c r="AB886" s="5" t="str">
        <f t="shared" si="28"/>
        <v>Afra Oak011</v>
      </c>
    </row>
    <row r="887" spans="1:28" customFormat="1" ht="13.9" hidden="1" customHeight="1">
      <c r="A887" s="325">
        <v>886</v>
      </c>
      <c r="B887" s="325" t="s">
        <v>5511</v>
      </c>
      <c r="C887" s="327">
        <v>41705</v>
      </c>
      <c r="D887" s="325" t="s">
        <v>654</v>
      </c>
      <c r="E887" s="329" t="s">
        <v>5510</v>
      </c>
      <c r="F887" s="325"/>
      <c r="G887" s="325"/>
      <c r="H887" s="328" t="s">
        <v>5015</v>
      </c>
      <c r="I887" s="328" t="s">
        <v>5509</v>
      </c>
      <c r="J887" s="327">
        <v>41696</v>
      </c>
      <c r="K887" s="3" t="s">
        <v>28</v>
      </c>
      <c r="L887" s="326">
        <v>1200</v>
      </c>
      <c r="M887" s="325">
        <v>885</v>
      </c>
      <c r="N887" s="324">
        <v>41744</v>
      </c>
      <c r="O887" s="469">
        <f t="shared" si="30"/>
        <v>1</v>
      </c>
      <c r="T887" s="146"/>
      <c r="U887" s="146"/>
      <c r="V887" s="146"/>
      <c r="W887" s="146"/>
      <c r="X887" s="146"/>
      <c r="Y887" s="146"/>
      <c r="Z887" s="146"/>
      <c r="AA887" s="146"/>
      <c r="AB887" s="5" t="str">
        <f t="shared" si="28"/>
        <v>Songa Topaz49_14</v>
      </c>
    </row>
    <row r="888" spans="1:28" customFormat="1" ht="13.9" hidden="1" customHeight="1">
      <c r="A888" s="325">
        <v>887</v>
      </c>
      <c r="B888" s="325" t="s">
        <v>5508</v>
      </c>
      <c r="C888" s="327">
        <v>41705</v>
      </c>
      <c r="D888" s="325" t="s">
        <v>4370</v>
      </c>
      <c r="E888" s="329" t="s">
        <v>655</v>
      </c>
      <c r="F888" s="325"/>
      <c r="G888" s="325"/>
      <c r="H888" s="328" t="s">
        <v>4500</v>
      </c>
      <c r="I888" s="328" t="s">
        <v>5507</v>
      </c>
      <c r="J888" s="327">
        <v>41698</v>
      </c>
      <c r="K888" s="3" t="s">
        <v>28</v>
      </c>
      <c r="L888" s="326">
        <v>1200</v>
      </c>
      <c r="M888" s="325">
        <v>886</v>
      </c>
      <c r="N888" s="324">
        <v>41744</v>
      </c>
      <c r="O888" s="356">
        <f t="shared" si="30"/>
        <v>1</v>
      </c>
      <c r="T888" s="146"/>
      <c r="U888" s="146"/>
      <c r="V888" s="146"/>
      <c r="W888" s="146"/>
      <c r="X888" s="146"/>
      <c r="Y888" s="146"/>
      <c r="Z888" s="146"/>
      <c r="AA888" s="146"/>
      <c r="AB888" s="5" t="str">
        <f t="shared" si="28"/>
        <v>Angelica Schulte120</v>
      </c>
    </row>
    <row r="889" spans="1:28" customFormat="1" ht="13.9" hidden="1" customHeight="1">
      <c r="A889" s="325">
        <v>888</v>
      </c>
      <c r="B889" s="325" t="s">
        <v>5506</v>
      </c>
      <c r="C889" s="327">
        <v>41705</v>
      </c>
      <c r="D889" s="325" t="s">
        <v>5190</v>
      </c>
      <c r="E889" s="329" t="s">
        <v>530</v>
      </c>
      <c r="F889" s="325"/>
      <c r="G889" s="325"/>
      <c r="H889" s="328" t="s">
        <v>5505</v>
      </c>
      <c r="I889" s="328" t="s">
        <v>20</v>
      </c>
      <c r="J889" s="327">
        <v>41692</v>
      </c>
      <c r="K889" s="3" t="s">
        <v>28</v>
      </c>
      <c r="L889" s="326">
        <v>1200</v>
      </c>
      <c r="M889" s="325">
        <v>887</v>
      </c>
      <c r="N889" s="324" t="s">
        <v>5504</v>
      </c>
      <c r="O889" s="356">
        <f t="shared" si="30"/>
        <v>1</v>
      </c>
      <c r="T889" s="146"/>
      <c r="U889" s="146"/>
      <c r="V889" s="146"/>
      <c r="W889" s="146"/>
      <c r="X889" s="146"/>
      <c r="Y889" s="146"/>
      <c r="Z889" s="146"/>
      <c r="AA889" s="146"/>
      <c r="AB889" s="5" t="str">
        <f t="shared" si="28"/>
        <v>Navig8 Faith040</v>
      </c>
    </row>
    <row r="890" spans="1:28" customFormat="1" ht="13.9" hidden="1" customHeight="1">
      <c r="A890" s="325">
        <v>889</v>
      </c>
      <c r="B890" s="325" t="s">
        <v>5503</v>
      </c>
      <c r="C890" s="327">
        <v>41705</v>
      </c>
      <c r="D890" s="325" t="s">
        <v>538</v>
      </c>
      <c r="E890" s="329" t="s">
        <v>84</v>
      </c>
      <c r="F890" s="325"/>
      <c r="G890" s="325"/>
      <c r="H890" s="328" t="s">
        <v>549</v>
      </c>
      <c r="I890" s="328" t="s">
        <v>5502</v>
      </c>
      <c r="J890" s="327">
        <v>41687</v>
      </c>
      <c r="K890" s="3" t="s">
        <v>28</v>
      </c>
      <c r="L890" s="326">
        <v>1200</v>
      </c>
      <c r="M890" s="325">
        <v>888</v>
      </c>
      <c r="N890" s="324">
        <v>41744</v>
      </c>
      <c r="O890" s="469">
        <f t="shared" si="30"/>
        <v>1</v>
      </c>
      <c r="T890" s="146"/>
      <c r="U890" s="146"/>
      <c r="V890" s="146"/>
      <c r="W890" s="146"/>
      <c r="X890" s="146"/>
      <c r="Y890" s="146"/>
      <c r="Z890" s="146"/>
      <c r="AA890" s="146"/>
      <c r="AB890" s="5" t="str">
        <f t="shared" si="28"/>
        <v>Bareilly47</v>
      </c>
    </row>
    <row r="891" spans="1:28" customFormat="1" ht="13.9" hidden="1" customHeight="1">
      <c r="A891" s="325">
        <v>890</v>
      </c>
      <c r="B891" s="325" t="s">
        <v>5501</v>
      </c>
      <c r="C891" s="327">
        <v>41705</v>
      </c>
      <c r="D891" s="325" t="s">
        <v>5500</v>
      </c>
      <c r="E891" s="325" t="s">
        <v>5499</v>
      </c>
      <c r="F891" s="325"/>
      <c r="G891" s="325"/>
      <c r="H891" s="328" t="s">
        <v>5498</v>
      </c>
      <c r="I891" s="328" t="s">
        <v>270</v>
      </c>
      <c r="J891" s="327">
        <v>41660</v>
      </c>
      <c r="K891" s="3" t="s">
        <v>290</v>
      </c>
      <c r="L891" s="326">
        <v>1400</v>
      </c>
      <c r="M891" s="325">
        <v>889</v>
      </c>
      <c r="N891" s="324">
        <v>41740</v>
      </c>
      <c r="O891" s="469">
        <f t="shared" si="30"/>
        <v>1</v>
      </c>
      <c r="T891" s="146"/>
      <c r="U891" s="146"/>
      <c r="V891" s="146"/>
      <c r="W891" s="146"/>
      <c r="X891" s="146"/>
      <c r="Y891" s="146"/>
      <c r="Z891" s="146"/>
      <c r="AA891" s="146"/>
      <c r="AB891" s="5" t="str">
        <f t="shared" si="28"/>
        <v>Larvik13011</v>
      </c>
    </row>
    <row r="892" spans="1:28" customFormat="1" ht="13.9" hidden="1" customHeight="1">
      <c r="A892" s="325">
        <v>891</v>
      </c>
      <c r="B892" s="325" t="s">
        <v>5497</v>
      </c>
      <c r="C892" s="327">
        <v>41705</v>
      </c>
      <c r="D892" s="325" t="s">
        <v>647</v>
      </c>
      <c r="E892" s="325" t="s">
        <v>3555</v>
      </c>
      <c r="F892" s="325"/>
      <c r="G892" s="325"/>
      <c r="H892" s="328" t="s">
        <v>648</v>
      </c>
      <c r="I892" s="328" t="s">
        <v>55</v>
      </c>
      <c r="J892" s="327">
        <v>41679</v>
      </c>
      <c r="K892" s="3" t="s">
        <v>23</v>
      </c>
      <c r="L892" s="326">
        <v>1200</v>
      </c>
      <c r="M892" s="325">
        <v>890</v>
      </c>
      <c r="N892" s="324">
        <v>41788</v>
      </c>
      <c r="O892" s="469">
        <f t="shared" si="30"/>
        <v>1</v>
      </c>
      <c r="T892" s="146"/>
      <c r="U892" s="146"/>
      <c r="V892" s="146"/>
      <c r="W892" s="146"/>
      <c r="X892" s="146"/>
      <c r="Y892" s="146"/>
      <c r="Z892" s="146"/>
      <c r="AA892" s="146"/>
      <c r="AB892" s="5" t="str">
        <f t="shared" si="28"/>
        <v>Genmar Compatriot049</v>
      </c>
    </row>
    <row r="893" spans="1:28" customFormat="1" ht="13.9" hidden="1" customHeight="1">
      <c r="A893" s="325">
        <v>892</v>
      </c>
      <c r="B893" s="325" t="s">
        <v>5496</v>
      </c>
      <c r="C893" s="327">
        <v>41705</v>
      </c>
      <c r="D893" s="325" t="s">
        <v>5495</v>
      </c>
      <c r="E893" s="325" t="s">
        <v>5330</v>
      </c>
      <c r="F893" s="325"/>
      <c r="G893" s="325"/>
      <c r="H893" s="328" t="s">
        <v>22</v>
      </c>
      <c r="I893" s="328" t="s">
        <v>24</v>
      </c>
      <c r="J893" s="327">
        <v>41691</v>
      </c>
      <c r="K893" s="3" t="s">
        <v>23</v>
      </c>
      <c r="L893" s="326">
        <v>1200</v>
      </c>
      <c r="M893" s="325">
        <v>891</v>
      </c>
      <c r="N893" s="324">
        <v>41788</v>
      </c>
      <c r="O893" s="469">
        <f t="shared" si="30"/>
        <v>1</v>
      </c>
      <c r="T893" s="146"/>
      <c r="U893" s="146"/>
      <c r="V893" s="146"/>
      <c r="W893" s="146"/>
      <c r="X893" s="146"/>
      <c r="Y893" s="146"/>
      <c r="Z893" s="146"/>
      <c r="AA893" s="146"/>
      <c r="AB893" s="5" t="str">
        <f t="shared" si="28"/>
        <v>Genmar Elektra2014_01</v>
      </c>
    </row>
    <row r="894" spans="1:28" customFormat="1" ht="13.9" hidden="1" customHeight="1">
      <c r="A894" s="325">
        <v>893</v>
      </c>
      <c r="B894" s="325" t="s">
        <v>5494</v>
      </c>
      <c r="C894" s="327">
        <v>41705</v>
      </c>
      <c r="D894" s="325" t="s">
        <v>4279</v>
      </c>
      <c r="E894" s="325" t="s">
        <v>5412</v>
      </c>
      <c r="F894" s="325"/>
      <c r="G894" s="325"/>
      <c r="H894" s="328" t="s">
        <v>648</v>
      </c>
      <c r="I894" s="328" t="s">
        <v>255</v>
      </c>
      <c r="J894" s="327">
        <v>41684</v>
      </c>
      <c r="K894" s="3" t="s">
        <v>23</v>
      </c>
      <c r="L894" s="326">
        <v>1200</v>
      </c>
      <c r="M894" s="325">
        <v>892</v>
      </c>
      <c r="N894" s="324">
        <v>41788</v>
      </c>
      <c r="O894" s="469">
        <f t="shared" si="30"/>
        <v>1</v>
      </c>
      <c r="T894" s="146"/>
      <c r="U894" s="146"/>
      <c r="V894" s="146"/>
      <c r="W894" s="146"/>
      <c r="X894" s="146"/>
      <c r="Y894" s="146"/>
      <c r="Z894" s="146"/>
      <c r="AA894" s="146"/>
      <c r="AB894" s="5" t="str">
        <f t="shared" si="28"/>
        <v>Genmar George T2013_06</v>
      </c>
    </row>
    <row r="895" spans="1:28" customFormat="1" ht="13.9" hidden="1" customHeight="1">
      <c r="A895" s="325">
        <v>894</v>
      </c>
      <c r="B895" s="325" t="s">
        <v>5493</v>
      </c>
      <c r="C895" s="327">
        <v>41705</v>
      </c>
      <c r="D895" s="325" t="s">
        <v>647</v>
      </c>
      <c r="E895" s="325" t="s">
        <v>244</v>
      </c>
      <c r="F895" s="325"/>
      <c r="G895" s="325"/>
      <c r="H895" s="328" t="s">
        <v>22</v>
      </c>
      <c r="I895" s="328" t="s">
        <v>5492</v>
      </c>
      <c r="J895" s="327">
        <v>41692</v>
      </c>
      <c r="K895" s="3" t="s">
        <v>23</v>
      </c>
      <c r="L895" s="326">
        <v>1200</v>
      </c>
      <c r="M895" s="325">
        <v>893</v>
      </c>
      <c r="N895" s="324">
        <v>41788</v>
      </c>
      <c r="O895" s="356">
        <f t="shared" si="30"/>
        <v>1</v>
      </c>
      <c r="T895" s="146"/>
      <c r="U895" s="146"/>
      <c r="V895" s="146"/>
      <c r="W895" s="146"/>
      <c r="X895" s="146"/>
      <c r="Y895" s="146"/>
      <c r="Z895" s="146"/>
      <c r="AA895" s="146"/>
      <c r="AB895" s="5" t="str">
        <f t="shared" si="28"/>
        <v>Genmar Compatriot050</v>
      </c>
    </row>
    <row r="896" spans="1:28" customFormat="1" ht="13.9" hidden="1" customHeight="1">
      <c r="A896" s="325">
        <v>895</v>
      </c>
      <c r="B896" s="325" t="s">
        <v>5491</v>
      </c>
      <c r="C896" s="327">
        <v>41705</v>
      </c>
      <c r="D896" s="325" t="s">
        <v>650</v>
      </c>
      <c r="E896" s="325" t="s">
        <v>5490</v>
      </c>
      <c r="F896" s="325"/>
      <c r="G896" s="325"/>
      <c r="H896" s="328" t="s">
        <v>477</v>
      </c>
      <c r="I896" s="328" t="s">
        <v>211</v>
      </c>
      <c r="J896" s="327">
        <v>41677</v>
      </c>
      <c r="K896" s="3" t="s">
        <v>16</v>
      </c>
      <c r="L896" s="326">
        <v>800</v>
      </c>
      <c r="M896" s="325">
        <v>894</v>
      </c>
      <c r="N896" s="324">
        <v>41702</v>
      </c>
      <c r="O896" s="356">
        <f t="shared" si="30"/>
        <v>1</v>
      </c>
      <c r="T896" s="146"/>
      <c r="U896" s="146"/>
      <c r="V896" s="146"/>
      <c r="W896" s="146"/>
      <c r="X896" s="146"/>
      <c r="Y896" s="146"/>
      <c r="Z896" s="146"/>
      <c r="AA896" s="146"/>
      <c r="AB896" s="5" t="str">
        <f t="shared" si="28"/>
        <v>Cape BrindisiBRI201309</v>
      </c>
    </row>
    <row r="897" spans="1:28" customFormat="1" ht="13.9" hidden="1" customHeight="1">
      <c r="A897" s="325">
        <v>896</v>
      </c>
      <c r="B897" s="325" t="s">
        <v>5489</v>
      </c>
      <c r="C897" s="327">
        <v>41708</v>
      </c>
      <c r="D897" s="325" t="s">
        <v>4069</v>
      </c>
      <c r="E897" s="325" t="s">
        <v>5488</v>
      </c>
      <c r="F897" s="325"/>
      <c r="G897" s="325"/>
      <c r="H897" s="328" t="s">
        <v>3827</v>
      </c>
      <c r="I897" s="328" t="s">
        <v>20</v>
      </c>
      <c r="J897" s="327">
        <v>41701</v>
      </c>
      <c r="K897" s="3" t="s">
        <v>60</v>
      </c>
      <c r="L897" s="326">
        <v>800</v>
      </c>
      <c r="M897" s="325">
        <v>895</v>
      </c>
      <c r="N897" s="324">
        <v>41722</v>
      </c>
      <c r="O897" s="356">
        <f>IF(TRIM(N898)="",0,1)</f>
        <v>1</v>
      </c>
      <c r="T897" s="146"/>
      <c r="U897" s="146"/>
      <c r="V897" s="146"/>
      <c r="W897" s="146"/>
      <c r="X897" s="146"/>
      <c r="Y897" s="146"/>
      <c r="Z897" s="146"/>
      <c r="AA897" s="146"/>
      <c r="AB897" s="5" t="str">
        <f t="shared" si="28"/>
        <v>Fuji SpritV92</v>
      </c>
    </row>
    <row r="898" spans="1:28" customFormat="1" ht="13.9" hidden="1" customHeight="1">
      <c r="A898" s="325">
        <v>897</v>
      </c>
      <c r="B898" s="325" t="s">
        <v>5487</v>
      </c>
      <c r="C898" s="327">
        <v>41708</v>
      </c>
      <c r="D898" s="325" t="s">
        <v>502</v>
      </c>
      <c r="E898" s="325" t="s">
        <v>5263</v>
      </c>
      <c r="F898" s="325"/>
      <c r="G898" s="325"/>
      <c r="H898" s="328" t="s">
        <v>4803</v>
      </c>
      <c r="I898" s="328" t="s">
        <v>61</v>
      </c>
      <c r="J898" s="327">
        <v>41673</v>
      </c>
      <c r="K898" s="3" t="s">
        <v>60</v>
      </c>
      <c r="L898" s="326">
        <v>800</v>
      </c>
      <c r="M898" s="325">
        <v>896</v>
      </c>
      <c r="N898" s="324">
        <v>41722</v>
      </c>
      <c r="O898" s="356">
        <f>IF(TRIM(N899)="",0,1)</f>
        <v>1</v>
      </c>
      <c r="T898" s="146"/>
      <c r="U898" s="146"/>
      <c r="V898" s="146"/>
      <c r="W898" s="146"/>
      <c r="X898" s="146"/>
      <c r="Y898" s="146"/>
      <c r="Z898" s="146"/>
      <c r="AA898" s="146"/>
      <c r="AB898" s="5" t="str">
        <f t="shared" ref="AB898:AB961" si="31">IF(TRIM(A898)="","",CONCATENATE(TRIM(D898),TRIM(E898)))</f>
        <v>BM BreezeV1401</v>
      </c>
    </row>
    <row r="899" spans="1:28" customFormat="1" ht="13.9" hidden="1" customHeight="1">
      <c r="A899" s="325">
        <v>898</v>
      </c>
      <c r="B899" s="325" t="s">
        <v>5486</v>
      </c>
      <c r="C899" s="327">
        <v>41708</v>
      </c>
      <c r="D899" s="325" t="s">
        <v>4967</v>
      </c>
      <c r="E899" s="325" t="s">
        <v>536</v>
      </c>
      <c r="F899" s="325"/>
      <c r="G899" s="325"/>
      <c r="H899" s="328" t="s">
        <v>4803</v>
      </c>
      <c r="I899" s="328" t="s">
        <v>5485</v>
      </c>
      <c r="J899" s="327">
        <v>41678</v>
      </c>
      <c r="K899" s="3" t="s">
        <v>60</v>
      </c>
      <c r="L899" s="326">
        <v>800</v>
      </c>
      <c r="M899" s="325">
        <v>897</v>
      </c>
      <c r="N899" s="384">
        <v>41746</v>
      </c>
      <c r="O899" s="356">
        <f t="shared" ref="O899:O925" si="32">IF(TRIM(N899)="",0,1)</f>
        <v>1</v>
      </c>
      <c r="T899" s="146"/>
      <c r="U899" s="146"/>
      <c r="V899" s="146"/>
      <c r="W899" s="146"/>
      <c r="X899" s="146"/>
      <c r="Y899" s="146"/>
      <c r="Z899" s="146"/>
      <c r="AA899" s="146"/>
      <c r="AB899" s="5" t="str">
        <f t="shared" si="31"/>
        <v>Rich Queen II019</v>
      </c>
    </row>
    <row r="900" spans="1:28" customFormat="1" ht="13.9" hidden="1" customHeight="1">
      <c r="A900" s="325">
        <v>899</v>
      </c>
      <c r="B900" s="325" t="s">
        <v>5484</v>
      </c>
      <c r="C900" s="327">
        <v>41708</v>
      </c>
      <c r="D900" s="325" t="s">
        <v>3556</v>
      </c>
      <c r="E900" s="325" t="s">
        <v>183</v>
      </c>
      <c r="F900" s="325"/>
      <c r="G900" s="325"/>
      <c r="H900" s="328" t="s">
        <v>634</v>
      </c>
      <c r="I900" s="328" t="s">
        <v>435</v>
      </c>
      <c r="J900" s="327">
        <v>41682</v>
      </c>
      <c r="K900" s="3" t="s">
        <v>60</v>
      </c>
      <c r="L900" s="326">
        <v>800</v>
      </c>
      <c r="M900" s="325">
        <v>898</v>
      </c>
      <c r="N900" s="384">
        <v>41793</v>
      </c>
      <c r="O900" s="356">
        <f t="shared" si="32"/>
        <v>1</v>
      </c>
      <c r="T900" s="146"/>
      <c r="U900" s="146"/>
      <c r="V900" s="146"/>
      <c r="W900" s="146"/>
      <c r="X900" s="146"/>
      <c r="Y900" s="146"/>
      <c r="Z900" s="146"/>
      <c r="AA900" s="146"/>
      <c r="AB900" s="5" t="str">
        <f t="shared" si="31"/>
        <v>TH Symphony25</v>
      </c>
    </row>
    <row r="901" spans="1:28" customFormat="1" ht="13.9" hidden="1" customHeight="1">
      <c r="A901" s="325">
        <v>900</v>
      </c>
      <c r="B901" s="325" t="s">
        <v>5483</v>
      </c>
      <c r="C901" s="327">
        <v>41708</v>
      </c>
      <c r="D901" s="325" t="s">
        <v>4959</v>
      </c>
      <c r="E901" s="325" t="s">
        <v>658</v>
      </c>
      <c r="F901" s="325"/>
      <c r="G901" s="325"/>
      <c r="H901" s="328" t="s">
        <v>634</v>
      </c>
      <c r="I901" s="328" t="s">
        <v>5482</v>
      </c>
      <c r="J901" s="327">
        <v>41695</v>
      </c>
      <c r="K901" s="3" t="s">
        <v>60</v>
      </c>
      <c r="L901" s="326">
        <v>800</v>
      </c>
      <c r="M901" s="325">
        <v>899</v>
      </c>
      <c r="N901" s="324">
        <v>41722</v>
      </c>
      <c r="O901" s="356">
        <f t="shared" si="32"/>
        <v>1</v>
      </c>
      <c r="T901" s="146"/>
      <c r="U901" s="146"/>
      <c r="V901" s="146"/>
      <c r="W901" s="146"/>
      <c r="X901" s="146"/>
      <c r="Y901" s="146"/>
      <c r="Z901" s="146"/>
      <c r="AA901" s="146"/>
      <c r="AB901" s="5" t="str">
        <f t="shared" si="31"/>
        <v>Mare Italicum59</v>
      </c>
    </row>
    <row r="902" spans="1:28" customFormat="1" ht="13.9" hidden="1" customHeight="1">
      <c r="A902" s="325">
        <v>901</v>
      </c>
      <c r="B902" s="325" t="s">
        <v>5481</v>
      </c>
      <c r="C902" s="327">
        <v>41708</v>
      </c>
      <c r="D902" s="325" t="s">
        <v>383</v>
      </c>
      <c r="E902" s="325" t="s">
        <v>5480</v>
      </c>
      <c r="F902" s="325"/>
      <c r="G902" s="325"/>
      <c r="H902" s="328" t="s">
        <v>400</v>
      </c>
      <c r="I902" s="328" t="s">
        <v>67</v>
      </c>
      <c r="J902" s="327">
        <v>41703</v>
      </c>
      <c r="K902" s="3" t="s">
        <v>60</v>
      </c>
      <c r="L902" s="326">
        <v>800</v>
      </c>
      <c r="M902" s="325">
        <v>900</v>
      </c>
      <c r="N902" s="384">
        <v>41738</v>
      </c>
      <c r="O902" s="356">
        <f t="shared" si="32"/>
        <v>1</v>
      </c>
      <c r="T902" s="146"/>
      <c r="U902" s="146"/>
      <c r="V902" s="146"/>
      <c r="W902" s="146"/>
      <c r="X902" s="146"/>
      <c r="Y902" s="146"/>
      <c r="Z902" s="146"/>
      <c r="AA902" s="146"/>
      <c r="AB902" s="5" t="str">
        <f t="shared" si="31"/>
        <v>Axel Spirit107</v>
      </c>
    </row>
    <row r="903" spans="1:28" customFormat="1" ht="13.9" hidden="1" customHeight="1">
      <c r="A903" s="325">
        <v>902</v>
      </c>
      <c r="B903" s="325" t="s">
        <v>5479</v>
      </c>
      <c r="C903" s="327">
        <v>41708</v>
      </c>
      <c r="D903" s="325" t="s">
        <v>5151</v>
      </c>
      <c r="E903" s="325" t="s">
        <v>5471</v>
      </c>
      <c r="F903" s="325"/>
      <c r="G903" s="325"/>
      <c r="H903" s="328" t="s">
        <v>5404</v>
      </c>
      <c r="I903" s="328" t="s">
        <v>4502</v>
      </c>
      <c r="J903" s="327">
        <v>41641</v>
      </c>
      <c r="K903" s="3" t="s">
        <v>1190</v>
      </c>
      <c r="L903" s="326">
        <v>1200</v>
      </c>
      <c r="M903" s="325">
        <v>901</v>
      </c>
      <c r="N903" s="324">
        <v>41887</v>
      </c>
      <c r="O903" s="356">
        <f t="shared" si="32"/>
        <v>1</v>
      </c>
      <c r="P903" s="371"/>
      <c r="T903" s="146"/>
      <c r="U903" s="146"/>
      <c r="V903" s="146"/>
      <c r="W903" s="146"/>
      <c r="X903" s="146"/>
      <c r="Y903" s="146"/>
      <c r="Z903" s="146"/>
      <c r="AA903" s="146"/>
      <c r="AB903" s="5" t="str">
        <f t="shared" si="31"/>
        <v>Saffo14500</v>
      </c>
    </row>
    <row r="904" spans="1:28" customFormat="1" ht="13.9" hidden="1" customHeight="1">
      <c r="A904" s="325">
        <v>903</v>
      </c>
      <c r="B904" s="325" t="s">
        <v>5478</v>
      </c>
      <c r="C904" s="327">
        <v>41708</v>
      </c>
      <c r="D904" s="325" t="s">
        <v>5477</v>
      </c>
      <c r="E904" s="325" t="s">
        <v>5476</v>
      </c>
      <c r="F904" s="325"/>
      <c r="G904" s="325"/>
      <c r="H904" s="328" t="s">
        <v>5404</v>
      </c>
      <c r="I904" s="328" t="s">
        <v>5475</v>
      </c>
      <c r="J904" s="327">
        <v>41633</v>
      </c>
      <c r="K904" s="3" t="s">
        <v>1190</v>
      </c>
      <c r="L904" s="326">
        <v>1200</v>
      </c>
      <c r="M904" s="325">
        <v>902</v>
      </c>
      <c r="N904" s="324">
        <v>41775</v>
      </c>
      <c r="O904" s="356">
        <f t="shared" si="32"/>
        <v>1</v>
      </c>
      <c r="T904" s="146"/>
      <c r="U904" s="146"/>
      <c r="V904" s="146"/>
      <c r="W904" s="146"/>
      <c r="X904" s="146"/>
      <c r="Y904" s="146"/>
      <c r="Z904" s="146"/>
      <c r="AA904" s="146"/>
      <c r="AB904" s="5" t="str">
        <f t="shared" si="31"/>
        <v>MT Fresia13520</v>
      </c>
    </row>
    <row r="905" spans="1:28" customFormat="1" ht="13.9" hidden="1" customHeight="1">
      <c r="A905" s="325">
        <v>904</v>
      </c>
      <c r="B905" s="325" t="s">
        <v>5474</v>
      </c>
      <c r="C905" s="327">
        <v>41708</v>
      </c>
      <c r="D905" s="325" t="s">
        <v>5046</v>
      </c>
      <c r="E905" s="325" t="s">
        <v>5324</v>
      </c>
      <c r="F905" s="325"/>
      <c r="G905" s="325"/>
      <c r="H905" s="328" t="s">
        <v>5404</v>
      </c>
      <c r="I905" s="328" t="s">
        <v>607</v>
      </c>
      <c r="J905" s="327">
        <v>41651</v>
      </c>
      <c r="K905" s="3" t="s">
        <v>1190</v>
      </c>
      <c r="L905" s="326">
        <v>1200</v>
      </c>
      <c r="M905" s="325">
        <v>903</v>
      </c>
      <c r="N905" s="324">
        <v>41768</v>
      </c>
      <c r="O905" s="356">
        <f t="shared" si="32"/>
        <v>1</v>
      </c>
      <c r="P905" s="146"/>
      <c r="T905" s="146"/>
      <c r="U905" s="146"/>
      <c r="V905" s="146"/>
      <c r="W905" s="146"/>
      <c r="X905" s="146"/>
      <c r="Y905" s="146"/>
      <c r="Z905" s="146"/>
      <c r="AA905" s="146"/>
      <c r="AB905" s="5" t="str">
        <f t="shared" si="31"/>
        <v>Chemtrans Rhine14501</v>
      </c>
    </row>
    <row r="906" spans="1:28" customFormat="1" ht="13.9" hidden="1" customHeight="1">
      <c r="A906" s="325">
        <v>905</v>
      </c>
      <c r="B906" s="325" t="s">
        <v>5473</v>
      </c>
      <c r="C906" s="327">
        <v>41708</v>
      </c>
      <c r="D906" s="325" t="s">
        <v>5151</v>
      </c>
      <c r="E906" s="325" t="s">
        <v>5324</v>
      </c>
      <c r="F906" s="325"/>
      <c r="G906" s="325"/>
      <c r="H906" s="328" t="s">
        <v>5404</v>
      </c>
      <c r="I906" s="328" t="s">
        <v>418</v>
      </c>
      <c r="J906" s="327">
        <v>41657</v>
      </c>
      <c r="K906" s="3" t="s">
        <v>1190</v>
      </c>
      <c r="L906" s="326">
        <v>1200</v>
      </c>
      <c r="M906" s="325">
        <v>904</v>
      </c>
      <c r="N906" s="324">
        <v>41887</v>
      </c>
      <c r="O906" s="356">
        <f t="shared" si="32"/>
        <v>1</v>
      </c>
      <c r="P906" s="146"/>
      <c r="T906" s="146"/>
      <c r="U906" s="146"/>
      <c r="V906" s="146"/>
      <c r="W906" s="146"/>
      <c r="X906" s="146"/>
      <c r="Y906" s="146"/>
      <c r="Z906" s="146"/>
      <c r="AA906" s="146"/>
      <c r="AB906" s="5" t="str">
        <f t="shared" si="31"/>
        <v>Saffo14501</v>
      </c>
    </row>
    <row r="907" spans="1:28" customFormat="1" ht="13.9" hidden="1" customHeight="1">
      <c r="A907" s="325">
        <v>906</v>
      </c>
      <c r="B907" s="325" t="s">
        <v>5472</v>
      </c>
      <c r="C907" s="327">
        <v>41708</v>
      </c>
      <c r="D907" s="325" t="s">
        <v>5215</v>
      </c>
      <c r="E907" s="325" t="s">
        <v>5471</v>
      </c>
      <c r="F907" s="325"/>
      <c r="G907" s="325"/>
      <c r="H907" s="328" t="s">
        <v>5404</v>
      </c>
      <c r="I907" s="328" t="s">
        <v>5470</v>
      </c>
      <c r="J907" s="327">
        <v>41670</v>
      </c>
      <c r="K907" s="3" t="s">
        <v>1189</v>
      </c>
      <c r="L907" s="326">
        <v>1000</v>
      </c>
      <c r="M907" s="325">
        <v>905</v>
      </c>
      <c r="N907" s="324">
        <v>41746</v>
      </c>
      <c r="O907" s="356">
        <f t="shared" si="32"/>
        <v>1</v>
      </c>
      <c r="T907" s="146"/>
      <c r="U907" s="146"/>
      <c r="V907" s="146"/>
      <c r="W907" s="146"/>
      <c r="X907" s="146"/>
      <c r="Y907" s="146"/>
      <c r="Z907" s="146"/>
      <c r="AA907" s="146"/>
      <c r="AB907" s="5" t="str">
        <f t="shared" si="31"/>
        <v>Kirsten Maersk14500</v>
      </c>
    </row>
    <row r="908" spans="1:28" customFormat="1" ht="13.9" hidden="1" customHeight="1">
      <c r="A908" s="325">
        <v>907</v>
      </c>
      <c r="B908" s="325" t="s">
        <v>5469</v>
      </c>
      <c r="C908" s="327">
        <v>41708</v>
      </c>
      <c r="D908" s="325" t="s">
        <v>5223</v>
      </c>
      <c r="E908" s="325" t="s">
        <v>5318</v>
      </c>
      <c r="F908" s="325"/>
      <c r="G908" s="325"/>
      <c r="H908" s="328" t="s">
        <v>5214</v>
      </c>
      <c r="I908" s="328" t="s">
        <v>5468</v>
      </c>
      <c r="J908" s="327">
        <v>41670</v>
      </c>
      <c r="K908" s="3" t="s">
        <v>1189</v>
      </c>
      <c r="L908" s="326">
        <v>1000</v>
      </c>
      <c r="M908" s="325">
        <v>906</v>
      </c>
      <c r="N908" s="324">
        <v>41814</v>
      </c>
      <c r="O908" s="356">
        <f t="shared" si="32"/>
        <v>1</v>
      </c>
      <c r="T908" s="146"/>
      <c r="U908" s="146"/>
      <c r="V908" s="146"/>
      <c r="W908" s="146"/>
      <c r="X908" s="146"/>
      <c r="Y908" s="146"/>
      <c r="Z908" s="146"/>
      <c r="AA908" s="146"/>
      <c r="AB908" s="5" t="str">
        <f t="shared" si="31"/>
        <v>Edith Krik14502</v>
      </c>
    </row>
    <row r="909" spans="1:28" customFormat="1" ht="13.9" hidden="1" customHeight="1">
      <c r="A909" s="325">
        <v>908</v>
      </c>
      <c r="B909" s="325" t="s">
        <v>5467</v>
      </c>
      <c r="C909" s="327">
        <v>41708</v>
      </c>
      <c r="D909" s="325" t="s">
        <v>5151</v>
      </c>
      <c r="E909" s="325" t="s">
        <v>5318</v>
      </c>
      <c r="F909" s="325"/>
      <c r="G909" s="325"/>
      <c r="H909" s="328" t="s">
        <v>5214</v>
      </c>
      <c r="I909" s="328" t="s">
        <v>226</v>
      </c>
      <c r="J909" s="327">
        <v>41674</v>
      </c>
      <c r="K909" s="3" t="s">
        <v>1189</v>
      </c>
      <c r="L909" s="326">
        <v>1000</v>
      </c>
      <c r="M909" s="325">
        <v>907</v>
      </c>
      <c r="N909" s="324">
        <v>41814</v>
      </c>
      <c r="O909" s="356">
        <f t="shared" si="32"/>
        <v>1</v>
      </c>
      <c r="T909" s="146"/>
      <c r="U909" s="146"/>
      <c r="V909" s="146"/>
      <c r="W909" s="146"/>
      <c r="X909" s="146"/>
      <c r="Y909" s="146"/>
      <c r="Z909" s="146"/>
      <c r="AA909" s="146"/>
      <c r="AB909" s="5" t="str">
        <f t="shared" si="31"/>
        <v>Saffo14502</v>
      </c>
    </row>
    <row r="910" spans="1:28" customFormat="1" ht="13.9" hidden="1" customHeight="1">
      <c r="A910" s="325">
        <v>909</v>
      </c>
      <c r="B910" s="325" t="s">
        <v>5466</v>
      </c>
      <c r="C910" s="327">
        <v>41708</v>
      </c>
      <c r="D910" s="325" t="s">
        <v>5465</v>
      </c>
      <c r="E910" s="325" t="s">
        <v>5324</v>
      </c>
      <c r="F910" s="325"/>
      <c r="G910" s="325"/>
      <c r="H910" s="328" t="s">
        <v>5214</v>
      </c>
      <c r="I910" s="328" t="s">
        <v>5145</v>
      </c>
      <c r="J910" s="327">
        <v>41671</v>
      </c>
      <c r="K910" s="3" t="s">
        <v>1189</v>
      </c>
      <c r="L910" s="326">
        <v>1000</v>
      </c>
      <c r="M910" s="325">
        <v>908</v>
      </c>
      <c r="N910" s="324">
        <v>41814</v>
      </c>
      <c r="O910" s="356">
        <f t="shared" si="32"/>
        <v>1</v>
      </c>
      <c r="T910" s="146"/>
      <c r="U910" s="146"/>
      <c r="V910" s="146"/>
      <c r="W910" s="146"/>
      <c r="X910" s="146"/>
      <c r="Y910" s="146"/>
      <c r="Z910" s="146"/>
      <c r="AA910" s="146"/>
      <c r="AB910" s="5" t="str">
        <f t="shared" si="31"/>
        <v>Maersk Riesa14501</v>
      </c>
    </row>
    <row r="911" spans="1:28" customFormat="1" ht="13.9" hidden="1" customHeight="1">
      <c r="A911" s="325">
        <v>910</v>
      </c>
      <c r="B911" s="325" t="s">
        <v>5464</v>
      </c>
      <c r="C911" s="327">
        <v>41708</v>
      </c>
      <c r="D911" s="325" t="s">
        <v>5046</v>
      </c>
      <c r="E911" s="325" t="s">
        <v>5463</v>
      </c>
      <c r="F911" s="325"/>
      <c r="G911" s="325"/>
      <c r="H911" s="328" t="s">
        <v>5214</v>
      </c>
      <c r="I911" s="328" t="s">
        <v>211</v>
      </c>
      <c r="J911" s="327">
        <v>41679</v>
      </c>
      <c r="K911" s="3" t="s">
        <v>1189</v>
      </c>
      <c r="L911" s="326">
        <v>1000</v>
      </c>
      <c r="M911" s="325">
        <v>909</v>
      </c>
      <c r="N911" s="324">
        <v>41746</v>
      </c>
      <c r="O911" s="356">
        <f t="shared" si="32"/>
        <v>1</v>
      </c>
      <c r="T911" s="146"/>
      <c r="U911" s="146"/>
      <c r="V911" s="146"/>
      <c r="W911" s="146"/>
      <c r="X911" s="146"/>
      <c r="Y911" s="146"/>
      <c r="Z911" s="146"/>
      <c r="AA911" s="146"/>
      <c r="AB911" s="5" t="str">
        <f t="shared" si="31"/>
        <v>Chemtrans Rhine14501 A</v>
      </c>
    </row>
    <row r="912" spans="1:28" customFormat="1" ht="13.9" hidden="1" customHeight="1">
      <c r="A912" s="325">
        <v>911</v>
      </c>
      <c r="B912" s="325" t="s">
        <v>5462</v>
      </c>
      <c r="C912" s="327">
        <v>41708</v>
      </c>
      <c r="D912" s="325" t="s">
        <v>5223</v>
      </c>
      <c r="E912" s="325" t="s">
        <v>5229</v>
      </c>
      <c r="F912" s="325"/>
      <c r="G912" s="325"/>
      <c r="H912" s="328" t="s">
        <v>5133</v>
      </c>
      <c r="I912" s="328" t="s">
        <v>532</v>
      </c>
      <c r="J912" s="327">
        <v>41694</v>
      </c>
      <c r="K912" s="3" t="s">
        <v>1189</v>
      </c>
      <c r="L912" s="326">
        <v>1000</v>
      </c>
      <c r="M912" s="325">
        <v>910</v>
      </c>
      <c r="N912" s="324">
        <v>41814</v>
      </c>
      <c r="O912" s="356">
        <f t="shared" si="32"/>
        <v>1</v>
      </c>
      <c r="T912" s="146"/>
      <c r="U912" s="146"/>
      <c r="V912" s="146"/>
      <c r="W912" s="146"/>
      <c r="X912" s="146"/>
      <c r="Y912" s="146"/>
      <c r="Z912" s="146"/>
      <c r="AA912" s="146"/>
      <c r="AB912" s="5" t="str">
        <f t="shared" si="31"/>
        <v>Edith Krik14503</v>
      </c>
    </row>
    <row r="913" spans="1:28" customFormat="1" ht="13.9" hidden="1" customHeight="1">
      <c r="A913" s="325">
        <v>912</v>
      </c>
      <c r="B913" s="325" t="s">
        <v>5461</v>
      </c>
      <c r="C913" s="327">
        <v>41708</v>
      </c>
      <c r="D913" s="325" t="s">
        <v>5035</v>
      </c>
      <c r="E913" s="325" t="s">
        <v>5324</v>
      </c>
      <c r="F913" s="325"/>
      <c r="G913" s="325"/>
      <c r="H913" s="328" t="s">
        <v>5460</v>
      </c>
      <c r="I913" s="328" t="s">
        <v>572</v>
      </c>
      <c r="J913" s="327">
        <v>41689</v>
      </c>
      <c r="K913" s="3" t="s">
        <v>1189</v>
      </c>
      <c r="L913" s="326">
        <v>1000</v>
      </c>
      <c r="M913" s="325">
        <v>911</v>
      </c>
      <c r="N913" s="324">
        <v>41746</v>
      </c>
      <c r="O913" s="356">
        <f t="shared" si="32"/>
        <v>1</v>
      </c>
      <c r="T913" s="146"/>
      <c r="U913" s="146"/>
      <c r="V913" s="146"/>
      <c r="W913" s="146"/>
      <c r="X913" s="146"/>
      <c r="Y913" s="146"/>
      <c r="Z913" s="146"/>
      <c r="AA913" s="146"/>
      <c r="AB913" s="5" t="str">
        <f t="shared" si="31"/>
        <v>Fresia14501</v>
      </c>
    </row>
    <row r="914" spans="1:28" customFormat="1" ht="13.9" hidden="1" customHeight="1">
      <c r="A914" s="325">
        <v>913</v>
      </c>
      <c r="B914" s="325" t="s">
        <v>5459</v>
      </c>
      <c r="C914" s="327">
        <v>41709</v>
      </c>
      <c r="D914" s="325" t="s">
        <v>5458</v>
      </c>
      <c r="E914" s="325" t="s">
        <v>5457</v>
      </c>
      <c r="F914" s="325"/>
      <c r="G914" s="325"/>
      <c r="H914" s="328" t="s">
        <v>5261</v>
      </c>
      <c r="I914" s="328" t="s">
        <v>5438</v>
      </c>
      <c r="J914" s="327">
        <v>41679</v>
      </c>
      <c r="K914" s="3" t="s">
        <v>1103</v>
      </c>
      <c r="L914" s="326">
        <v>1300</v>
      </c>
      <c r="M914" s="325">
        <v>912</v>
      </c>
      <c r="N914" s="324">
        <v>41885</v>
      </c>
      <c r="O914" s="356">
        <f t="shared" si="32"/>
        <v>1</v>
      </c>
      <c r="T914" s="146"/>
      <c r="U914" s="146"/>
      <c r="V914" s="146"/>
      <c r="W914" s="146"/>
      <c r="X914" s="146"/>
      <c r="Y914" s="146"/>
      <c r="Z914" s="146"/>
      <c r="AA914" s="146"/>
      <c r="AB914" s="5" t="str">
        <f t="shared" si="31"/>
        <v>StenaWeco Spirit1309</v>
      </c>
    </row>
    <row r="915" spans="1:28" customFormat="1" ht="13.9" hidden="1" customHeight="1">
      <c r="A915" s="325">
        <v>914</v>
      </c>
      <c r="B915" s="325" t="s">
        <v>5456</v>
      </c>
      <c r="C915" s="327">
        <v>41709</v>
      </c>
      <c r="D915" s="325" t="s">
        <v>5455</v>
      </c>
      <c r="E915" s="325" t="s">
        <v>5454</v>
      </c>
      <c r="F915" s="325"/>
      <c r="G915" s="325"/>
      <c r="H915" s="328" t="s">
        <v>5261</v>
      </c>
      <c r="I915" s="328" t="s">
        <v>5453</v>
      </c>
      <c r="J915" s="327">
        <v>41668</v>
      </c>
      <c r="K915" s="3" t="s">
        <v>1103</v>
      </c>
      <c r="L915" s="326">
        <v>1300</v>
      </c>
      <c r="M915" s="325">
        <v>913</v>
      </c>
      <c r="N915" s="324">
        <v>41885</v>
      </c>
      <c r="O915" s="356">
        <f t="shared" si="32"/>
        <v>1</v>
      </c>
      <c r="T915" s="146"/>
      <c r="U915" s="146"/>
      <c r="V915" s="146"/>
      <c r="W915" s="146"/>
      <c r="X915" s="146"/>
      <c r="Y915" s="146"/>
      <c r="Z915" s="146"/>
      <c r="AA915" s="146"/>
      <c r="AB915" s="5" t="str">
        <f t="shared" si="31"/>
        <v>STI VILLE1302</v>
      </c>
    </row>
    <row r="916" spans="1:28" customFormat="1" ht="13.9" hidden="1" customHeight="1">
      <c r="A916" s="325">
        <v>915</v>
      </c>
      <c r="B916" s="325" t="s">
        <v>5452</v>
      </c>
      <c r="C916" s="327">
        <v>41709</v>
      </c>
      <c r="D916" s="325" t="s">
        <v>5451</v>
      </c>
      <c r="E916" s="325" t="s">
        <v>5443</v>
      </c>
      <c r="F916" s="325"/>
      <c r="G916" s="325"/>
      <c r="H916" s="328" t="s">
        <v>5261</v>
      </c>
      <c r="I916" s="328" t="s">
        <v>25</v>
      </c>
      <c r="J916" s="327">
        <v>41669</v>
      </c>
      <c r="K916" s="3" t="s">
        <v>1103</v>
      </c>
      <c r="L916" s="326">
        <v>1300</v>
      </c>
      <c r="M916" s="325">
        <v>914</v>
      </c>
      <c r="N916" s="324">
        <v>41885</v>
      </c>
      <c r="O916" s="356">
        <f t="shared" si="32"/>
        <v>1</v>
      </c>
      <c r="T916" s="146"/>
      <c r="U916" s="146"/>
      <c r="V916" s="146"/>
      <c r="W916" s="146"/>
      <c r="X916" s="146"/>
      <c r="Y916" s="146"/>
      <c r="Z916" s="146"/>
      <c r="AA916" s="146"/>
      <c r="AB916" s="5" t="str">
        <f t="shared" si="31"/>
        <v>Elandra Puma1301</v>
      </c>
    </row>
    <row r="917" spans="1:28" customFormat="1" ht="13.9" hidden="1" customHeight="1">
      <c r="A917" s="325">
        <v>916</v>
      </c>
      <c r="B917" s="325" t="s">
        <v>5450</v>
      </c>
      <c r="C917" s="327">
        <v>41709</v>
      </c>
      <c r="D917" s="325" t="s">
        <v>3576</v>
      </c>
      <c r="E917" s="325" t="s">
        <v>5443</v>
      </c>
      <c r="F917" s="325"/>
      <c r="G917" s="325"/>
      <c r="H917" s="328" t="s">
        <v>3685</v>
      </c>
      <c r="I917" s="328" t="s">
        <v>25</v>
      </c>
      <c r="J917" s="327">
        <v>41675</v>
      </c>
      <c r="K917" s="3" t="s">
        <v>1103</v>
      </c>
      <c r="L917" s="326">
        <v>1300</v>
      </c>
      <c r="M917" s="325">
        <v>915</v>
      </c>
      <c r="N917" s="324">
        <v>41885</v>
      </c>
      <c r="O917" s="356">
        <f t="shared" si="32"/>
        <v>1</v>
      </c>
      <c r="T917" s="146"/>
      <c r="U917" s="146"/>
      <c r="V917" s="146"/>
      <c r="W917" s="146"/>
      <c r="X917" s="146"/>
      <c r="Y917" s="146"/>
      <c r="Z917" s="146"/>
      <c r="AA917" s="146"/>
      <c r="AB917" s="5" t="str">
        <f t="shared" si="31"/>
        <v>Alpine Magic1301</v>
      </c>
    </row>
    <row r="918" spans="1:28" customFormat="1" ht="13.9" hidden="1" customHeight="1">
      <c r="A918" s="325">
        <v>917</v>
      </c>
      <c r="B918" s="325" t="s">
        <v>5449</v>
      </c>
      <c r="C918" s="327">
        <v>41709</v>
      </c>
      <c r="D918" s="325" t="s">
        <v>5448</v>
      </c>
      <c r="E918" s="325" t="s">
        <v>5447</v>
      </c>
      <c r="F918" s="325"/>
      <c r="G918" s="325"/>
      <c r="H918" s="328" t="s">
        <v>5446</v>
      </c>
      <c r="I918" s="328" t="s">
        <v>25</v>
      </c>
      <c r="J918" s="327">
        <v>41687</v>
      </c>
      <c r="K918" s="3" t="s">
        <v>1103</v>
      </c>
      <c r="L918" s="326">
        <v>1300</v>
      </c>
      <c r="M918" s="325">
        <v>916</v>
      </c>
      <c r="N918" s="324">
        <v>41885</v>
      </c>
      <c r="O918" s="356">
        <f t="shared" si="32"/>
        <v>1</v>
      </c>
      <c r="T918" s="146"/>
      <c r="U918" s="146"/>
      <c r="V918" s="146"/>
      <c r="W918" s="146"/>
      <c r="X918" s="146"/>
      <c r="Y918" s="146"/>
      <c r="Z918" s="146"/>
      <c r="AA918" s="146"/>
      <c r="AB918" s="5" t="str">
        <f t="shared" si="31"/>
        <v>Istra1307</v>
      </c>
    </row>
    <row r="919" spans="1:28" customFormat="1" ht="13.9" hidden="1" customHeight="1">
      <c r="A919" s="325">
        <v>918</v>
      </c>
      <c r="B919" s="325" t="s">
        <v>5445</v>
      </c>
      <c r="C919" s="327">
        <v>41709</v>
      </c>
      <c r="D919" s="325" t="s">
        <v>5444</v>
      </c>
      <c r="E919" s="325" t="s">
        <v>5443</v>
      </c>
      <c r="F919" s="325"/>
      <c r="G919" s="325"/>
      <c r="H919" s="328" t="s">
        <v>5432</v>
      </c>
      <c r="I919" s="328" t="s">
        <v>4145</v>
      </c>
      <c r="J919" s="327">
        <v>41691</v>
      </c>
      <c r="K919" s="3" t="s">
        <v>1103</v>
      </c>
      <c r="L919" s="326">
        <v>1300</v>
      </c>
      <c r="M919" s="325">
        <v>917</v>
      </c>
      <c r="N919" s="324">
        <v>41885</v>
      </c>
      <c r="O919" s="356">
        <f t="shared" si="32"/>
        <v>1</v>
      </c>
      <c r="T919" s="146"/>
      <c r="U919" s="146"/>
      <c r="V919" s="146"/>
      <c r="W919" s="146"/>
      <c r="X919" s="146"/>
      <c r="Y919" s="146"/>
      <c r="Z919" s="146"/>
      <c r="AA919" s="146"/>
      <c r="AB919" s="5" t="str">
        <f t="shared" si="31"/>
        <v>STI Topaz1301</v>
      </c>
    </row>
    <row r="920" spans="1:28" customFormat="1" ht="13.9" hidden="1" customHeight="1">
      <c r="A920" s="325">
        <v>919</v>
      </c>
      <c r="B920" s="325" t="s">
        <v>5442</v>
      </c>
      <c r="C920" s="327">
        <v>41709</v>
      </c>
      <c r="D920" s="325" t="s">
        <v>5441</v>
      </c>
      <c r="E920" s="325" t="s">
        <v>4241</v>
      </c>
      <c r="F920" s="325"/>
      <c r="G920" s="325"/>
      <c r="H920" s="328" t="s">
        <v>3685</v>
      </c>
      <c r="I920" s="328" t="s">
        <v>25</v>
      </c>
      <c r="J920" s="327">
        <v>41690</v>
      </c>
      <c r="K920" s="3" t="s">
        <v>1103</v>
      </c>
      <c r="L920" s="326">
        <v>1300</v>
      </c>
      <c r="M920" s="325">
        <v>918</v>
      </c>
      <c r="N920" s="324">
        <v>41885</v>
      </c>
      <c r="O920" s="356">
        <f t="shared" si="32"/>
        <v>1</v>
      </c>
      <c r="T920" s="146"/>
      <c r="U920" s="146"/>
      <c r="V920" s="146"/>
      <c r="W920" s="146"/>
      <c r="X920" s="146"/>
      <c r="Y920" s="146"/>
      <c r="Z920" s="146"/>
      <c r="AA920" s="146"/>
      <c r="AB920" s="5" t="str">
        <f t="shared" si="31"/>
        <v>Grazia1401</v>
      </c>
    </row>
    <row r="921" spans="1:28" customFormat="1" ht="13.9" hidden="1" customHeight="1">
      <c r="A921" s="325">
        <v>920</v>
      </c>
      <c r="B921" s="325" t="s">
        <v>5440</v>
      </c>
      <c r="C921" s="327">
        <v>41709</v>
      </c>
      <c r="D921" s="325" t="s">
        <v>4307</v>
      </c>
      <c r="E921" s="325" t="s">
        <v>5439</v>
      </c>
      <c r="F921" s="325"/>
      <c r="G921" s="325"/>
      <c r="H921" s="328" t="s">
        <v>644</v>
      </c>
      <c r="I921" s="328" t="s">
        <v>5438</v>
      </c>
      <c r="J921" s="327">
        <v>41690</v>
      </c>
      <c r="K921" s="3" t="s">
        <v>1103</v>
      </c>
      <c r="L921" s="326">
        <v>1300</v>
      </c>
      <c r="M921" s="325">
        <v>919</v>
      </c>
      <c r="N921" s="324">
        <v>41885</v>
      </c>
      <c r="O921" s="356">
        <f t="shared" si="32"/>
        <v>1</v>
      </c>
      <c r="T921" s="146"/>
      <c r="U921" s="146"/>
      <c r="V921" s="146"/>
      <c r="W921" s="146"/>
      <c r="X921" s="146"/>
      <c r="Y921" s="146"/>
      <c r="Z921" s="146"/>
      <c r="AA921" s="146"/>
      <c r="AB921" s="5" t="str">
        <f t="shared" si="31"/>
        <v>Star EagleV1306</v>
      </c>
    </row>
    <row r="922" spans="1:28" customFormat="1" ht="13.9" hidden="1" customHeight="1">
      <c r="A922" s="325">
        <v>921</v>
      </c>
      <c r="B922" s="325" t="s">
        <v>5437</v>
      </c>
      <c r="C922" s="327">
        <v>41709</v>
      </c>
      <c r="D922" s="325" t="s">
        <v>646</v>
      </c>
      <c r="E922" s="325" t="s">
        <v>4241</v>
      </c>
      <c r="F922" s="325"/>
      <c r="G922" s="325"/>
      <c r="H922" s="328" t="s">
        <v>3685</v>
      </c>
      <c r="I922" s="328" t="s">
        <v>25</v>
      </c>
      <c r="J922" s="327">
        <v>41693</v>
      </c>
      <c r="K922" s="3" t="s">
        <v>1103</v>
      </c>
      <c r="L922" s="326">
        <v>1300</v>
      </c>
      <c r="M922" s="325">
        <v>920</v>
      </c>
      <c r="N922" s="324">
        <v>41885</v>
      </c>
      <c r="O922" s="356">
        <f t="shared" si="32"/>
        <v>1</v>
      </c>
      <c r="T922" s="146"/>
      <c r="U922" s="146"/>
      <c r="V922" s="146"/>
      <c r="W922" s="146"/>
      <c r="X922" s="146"/>
      <c r="Y922" s="146"/>
      <c r="Z922" s="146"/>
      <c r="AA922" s="146"/>
      <c r="AB922" s="5" t="str">
        <f t="shared" si="31"/>
        <v>Stenaweco Venture1401</v>
      </c>
    </row>
    <row r="923" spans="1:28" customFormat="1" ht="13.9" hidden="1" customHeight="1">
      <c r="A923" s="325">
        <v>922</v>
      </c>
      <c r="B923" s="325" t="s">
        <v>5436</v>
      </c>
      <c r="C923" s="327">
        <v>41709</v>
      </c>
      <c r="D923" s="325" t="s">
        <v>4890</v>
      </c>
      <c r="E923" s="325" t="s">
        <v>5435</v>
      </c>
      <c r="F923" s="325"/>
      <c r="G923" s="325"/>
      <c r="H923" s="328" t="s">
        <v>639</v>
      </c>
      <c r="I923" s="328" t="s">
        <v>25</v>
      </c>
      <c r="J923" s="327">
        <v>41699</v>
      </c>
      <c r="K923" s="3" t="s">
        <v>1104</v>
      </c>
      <c r="L923" s="326">
        <v>1500</v>
      </c>
      <c r="M923" s="325">
        <v>921</v>
      </c>
      <c r="N923" s="324">
        <v>41885</v>
      </c>
      <c r="O923" s="356">
        <f t="shared" si="32"/>
        <v>1</v>
      </c>
      <c r="T923" s="146"/>
      <c r="U923" s="146"/>
      <c r="V923" s="146"/>
      <c r="W923" s="146"/>
      <c r="X923" s="146"/>
      <c r="Y923" s="146"/>
      <c r="Z923" s="146"/>
      <c r="AA923" s="146"/>
      <c r="AB923" s="5" t="str">
        <f t="shared" si="31"/>
        <v>Flagship Iris1305</v>
      </c>
    </row>
    <row r="924" spans="1:28" customFormat="1" ht="13.9" hidden="1" customHeight="1">
      <c r="A924" s="325">
        <v>923</v>
      </c>
      <c r="B924" s="325" t="s">
        <v>5434</v>
      </c>
      <c r="C924" s="327">
        <v>41709</v>
      </c>
      <c r="D924" s="325" t="s">
        <v>5433</v>
      </c>
      <c r="E924" s="325" t="s">
        <v>5263</v>
      </c>
      <c r="F924" s="325"/>
      <c r="G924" s="325"/>
      <c r="H924" s="328" t="s">
        <v>5432</v>
      </c>
      <c r="I924" s="328" t="s">
        <v>25</v>
      </c>
      <c r="J924" s="327">
        <v>41696</v>
      </c>
      <c r="K924" s="3" t="s">
        <v>1104</v>
      </c>
      <c r="L924" s="326">
        <v>1500</v>
      </c>
      <c r="M924" s="325">
        <v>922</v>
      </c>
      <c r="N924" s="324">
        <v>41739</v>
      </c>
      <c r="O924" s="356">
        <f t="shared" si="32"/>
        <v>1</v>
      </c>
      <c r="T924" s="146"/>
      <c r="U924" s="146"/>
      <c r="V924" s="146"/>
      <c r="W924" s="146"/>
      <c r="X924" s="146"/>
      <c r="Y924" s="146"/>
      <c r="Z924" s="146"/>
      <c r="AA924" s="146"/>
      <c r="AB924" s="5" t="str">
        <f t="shared" si="31"/>
        <v>StenaWeco Gladys WV1401</v>
      </c>
    </row>
    <row r="925" spans="1:28" customFormat="1" ht="13.9" hidden="1" customHeight="1">
      <c r="A925" s="325">
        <v>924</v>
      </c>
      <c r="B925" s="325" t="s">
        <v>5431</v>
      </c>
      <c r="C925" s="327">
        <v>41709</v>
      </c>
      <c r="D925" s="325" t="s">
        <v>5430</v>
      </c>
      <c r="E925" s="325" t="s">
        <v>4241</v>
      </c>
      <c r="F925" s="325"/>
      <c r="G925" s="325"/>
      <c r="H925" s="328" t="s">
        <v>639</v>
      </c>
      <c r="I925" s="328" t="s">
        <v>182</v>
      </c>
      <c r="J925" s="327">
        <v>41701</v>
      </c>
      <c r="K925" s="3" t="s">
        <v>1104</v>
      </c>
      <c r="L925" s="326">
        <v>1500</v>
      </c>
      <c r="M925" s="325">
        <v>923</v>
      </c>
      <c r="N925" s="324">
        <v>41885</v>
      </c>
      <c r="O925" s="356">
        <f t="shared" si="32"/>
        <v>1</v>
      </c>
      <c r="T925" s="146"/>
      <c r="U925" s="146"/>
      <c r="V925" s="146"/>
      <c r="W925" s="146"/>
      <c r="X925" s="146"/>
      <c r="Y925" s="146"/>
      <c r="Z925" s="146"/>
      <c r="AA925" s="146"/>
      <c r="AB925" s="5" t="str">
        <f t="shared" si="31"/>
        <v>Front Dee1401</v>
      </c>
    </row>
    <row r="926" spans="1:28" customFormat="1" ht="13.9" hidden="1" customHeight="1">
      <c r="A926" s="325">
        <v>925</v>
      </c>
      <c r="B926" s="325" t="s">
        <v>5429</v>
      </c>
      <c r="C926" s="327">
        <v>41709</v>
      </c>
      <c r="D926" s="325" t="s">
        <v>3974</v>
      </c>
      <c r="E926" s="325" t="s">
        <v>5428</v>
      </c>
      <c r="F926" s="325"/>
      <c r="G926" s="325"/>
      <c r="H926" s="328" t="s">
        <v>5427</v>
      </c>
      <c r="I926" s="328" t="s">
        <v>319</v>
      </c>
      <c r="J926" s="327">
        <v>41649</v>
      </c>
      <c r="K926" s="3" t="s">
        <v>615</v>
      </c>
      <c r="L926" s="326">
        <v>1600</v>
      </c>
      <c r="M926" s="325">
        <v>924</v>
      </c>
      <c r="N926" s="324">
        <v>41712</v>
      </c>
      <c r="O926" s="356"/>
      <c r="T926" s="146"/>
      <c r="U926" s="146"/>
      <c r="V926" s="146"/>
      <c r="W926" s="146"/>
      <c r="X926" s="146"/>
      <c r="Y926" s="146"/>
      <c r="Z926" s="146"/>
      <c r="AA926" s="146"/>
      <c r="AB926" s="5" t="str">
        <f t="shared" si="31"/>
        <v>Princimar Faith2013_04</v>
      </c>
    </row>
    <row r="927" spans="1:28" customFormat="1" ht="13.9" hidden="1" customHeight="1">
      <c r="A927" s="325">
        <v>926</v>
      </c>
      <c r="B927" s="325" t="s">
        <v>5426</v>
      </c>
      <c r="C927" s="327">
        <v>41710</v>
      </c>
      <c r="D927" s="325" t="s">
        <v>3783</v>
      </c>
      <c r="E927" s="325" t="s">
        <v>126</v>
      </c>
      <c r="F927" s="325"/>
      <c r="G927" s="325"/>
      <c r="H927" s="328" t="s">
        <v>5425</v>
      </c>
      <c r="I927" s="328" t="s">
        <v>319</v>
      </c>
      <c r="J927" s="327">
        <v>41679</v>
      </c>
      <c r="K927" s="3" t="s">
        <v>615</v>
      </c>
      <c r="L927" s="326">
        <v>1600</v>
      </c>
      <c r="M927" s="325">
        <v>925</v>
      </c>
      <c r="N927" s="324">
        <v>41712</v>
      </c>
      <c r="O927" s="356"/>
      <c r="T927" s="146"/>
      <c r="U927" s="146"/>
      <c r="V927" s="146"/>
      <c r="W927" s="146"/>
      <c r="X927" s="146"/>
      <c r="Y927" s="146"/>
      <c r="Z927" s="146"/>
      <c r="AA927" s="146"/>
      <c r="AB927" s="5" t="str">
        <f t="shared" si="31"/>
        <v>Princimar Grace13</v>
      </c>
    </row>
    <row r="928" spans="1:28" customFormat="1" ht="13.9" hidden="1" customHeight="1">
      <c r="A928" s="325">
        <v>927</v>
      </c>
      <c r="B928" s="325" t="s">
        <v>5424</v>
      </c>
      <c r="C928" s="327">
        <v>41710</v>
      </c>
      <c r="D928" s="325" t="s">
        <v>3417</v>
      </c>
      <c r="E928" s="329" t="s">
        <v>348</v>
      </c>
      <c r="F928" s="325"/>
      <c r="G928" s="325"/>
      <c r="H928" s="328" t="s">
        <v>5423</v>
      </c>
      <c r="I928" s="328" t="s">
        <v>572</v>
      </c>
      <c r="J928" s="327">
        <v>41684</v>
      </c>
      <c r="K928" s="3" t="s">
        <v>43</v>
      </c>
      <c r="L928" s="326">
        <v>1400</v>
      </c>
      <c r="M928" s="325">
        <v>926</v>
      </c>
      <c r="N928" s="324">
        <v>42111</v>
      </c>
      <c r="O928" s="356">
        <f t="shared" ref="O928:O959" si="33">IF(TRIM(N928)="",0,1)</f>
        <v>1</v>
      </c>
      <c r="T928" s="146"/>
      <c r="U928" s="146"/>
      <c r="V928" s="146"/>
      <c r="W928" s="146"/>
      <c r="X928" s="146"/>
      <c r="Y928" s="146"/>
      <c r="Z928" s="146"/>
      <c r="AA928" s="146"/>
      <c r="AB928" s="5" t="str">
        <f t="shared" si="31"/>
        <v>Alpine Loyalty60</v>
      </c>
    </row>
    <row r="929" spans="1:28" customFormat="1" ht="13.9" hidden="1" customHeight="1">
      <c r="A929" s="325">
        <v>928</v>
      </c>
      <c r="B929" s="325" t="s">
        <v>5422</v>
      </c>
      <c r="C929" s="327">
        <v>41710</v>
      </c>
      <c r="D929" s="325" t="s">
        <v>4873</v>
      </c>
      <c r="E929" s="325" t="s">
        <v>5421</v>
      </c>
      <c r="F929" s="325"/>
      <c r="G929" s="325"/>
      <c r="H929" s="328" t="s">
        <v>620</v>
      </c>
      <c r="I929" s="328" t="s">
        <v>5420</v>
      </c>
      <c r="J929" s="327">
        <v>41690</v>
      </c>
      <c r="K929" s="3" t="s">
        <v>43</v>
      </c>
      <c r="L929" s="326">
        <v>1400</v>
      </c>
      <c r="M929" s="325">
        <v>927</v>
      </c>
      <c r="N929" s="324">
        <v>41711</v>
      </c>
      <c r="O929" s="356">
        <f t="shared" si="33"/>
        <v>1</v>
      </c>
      <c r="T929" s="146"/>
      <c r="U929" s="146"/>
      <c r="V929" s="146"/>
      <c r="W929" s="146"/>
      <c r="X929" s="146"/>
      <c r="Y929" s="146"/>
      <c r="Z929" s="146"/>
      <c r="AA929" s="146"/>
      <c r="AB929" s="5" t="str">
        <f t="shared" si="31"/>
        <v>Smart Lady001_024</v>
      </c>
    </row>
    <row r="930" spans="1:28" customFormat="1" ht="13.9" hidden="1" customHeight="1">
      <c r="A930" s="325">
        <v>929</v>
      </c>
      <c r="B930" s="325" t="s">
        <v>5419</v>
      </c>
      <c r="C930" s="327">
        <v>41710</v>
      </c>
      <c r="D930" s="325" t="s">
        <v>628</v>
      </c>
      <c r="E930" s="325" t="s">
        <v>5291</v>
      </c>
      <c r="F930" s="325"/>
      <c r="G930" s="325"/>
      <c r="H930" s="328" t="s">
        <v>3246</v>
      </c>
      <c r="I930" s="328" t="s">
        <v>581</v>
      </c>
      <c r="J930" s="327">
        <v>41679</v>
      </c>
      <c r="K930" s="3" t="s">
        <v>1094</v>
      </c>
      <c r="L930" s="326">
        <v>1400</v>
      </c>
      <c r="M930" s="325">
        <v>928</v>
      </c>
      <c r="N930" s="350">
        <v>41814</v>
      </c>
      <c r="O930" s="356">
        <f t="shared" si="33"/>
        <v>1</v>
      </c>
      <c r="P930" s="4"/>
      <c r="T930" s="146"/>
      <c r="U930" s="146"/>
      <c r="V930" s="146"/>
      <c r="W930" s="146"/>
      <c r="X930" s="146"/>
      <c r="Y930" s="146"/>
      <c r="Z930" s="146"/>
      <c r="AA930" s="146"/>
      <c r="AB930" s="5" t="str">
        <f t="shared" si="31"/>
        <v>Stena President201309</v>
      </c>
    </row>
    <row r="931" spans="1:28" customFormat="1" ht="13.9" hidden="1" customHeight="1">
      <c r="A931" s="325">
        <v>930</v>
      </c>
      <c r="B931" s="325" t="s">
        <v>5418</v>
      </c>
      <c r="C931" s="327">
        <v>41710</v>
      </c>
      <c r="D931" s="325" t="s">
        <v>636</v>
      </c>
      <c r="E931" s="325" t="s">
        <v>5414</v>
      </c>
      <c r="F931" s="325"/>
      <c r="G931" s="325"/>
      <c r="H931" s="328" t="s">
        <v>5290</v>
      </c>
      <c r="I931" s="328" t="s">
        <v>637</v>
      </c>
      <c r="J931" s="327">
        <v>41680</v>
      </c>
      <c r="K931" s="3" t="s">
        <v>1094</v>
      </c>
      <c r="L931" s="326">
        <v>1400</v>
      </c>
      <c r="M931" s="325">
        <v>929</v>
      </c>
      <c r="N931" s="350">
        <v>41810</v>
      </c>
      <c r="O931" s="356">
        <f t="shared" si="33"/>
        <v>1</v>
      </c>
      <c r="P931" s="4"/>
      <c r="T931" s="146"/>
      <c r="U931" s="146"/>
      <c r="V931" s="146"/>
      <c r="W931" s="146"/>
      <c r="X931" s="146"/>
      <c r="Y931" s="146"/>
      <c r="Z931" s="146"/>
      <c r="AA931" s="146"/>
      <c r="AB931" s="5" t="str">
        <f t="shared" si="31"/>
        <v>Sonangol Huila201307</v>
      </c>
    </row>
    <row r="932" spans="1:28" customFormat="1" ht="13.9" hidden="1" customHeight="1">
      <c r="A932" s="325">
        <v>931</v>
      </c>
      <c r="B932" s="325" t="s">
        <v>5417</v>
      </c>
      <c r="C932" s="327">
        <v>41710</v>
      </c>
      <c r="D932" s="325" t="s">
        <v>640</v>
      </c>
      <c r="E932" s="325" t="s">
        <v>5416</v>
      </c>
      <c r="F932" s="325"/>
      <c r="G932" s="325"/>
      <c r="H932" s="328" t="s">
        <v>5290</v>
      </c>
      <c r="I932" s="328" t="s">
        <v>614</v>
      </c>
      <c r="J932" s="327">
        <v>41670</v>
      </c>
      <c r="K932" s="3" t="s">
        <v>1094</v>
      </c>
      <c r="L932" s="326">
        <v>1400</v>
      </c>
      <c r="M932" s="325">
        <v>930</v>
      </c>
      <c r="N932" s="350">
        <v>41810</v>
      </c>
      <c r="O932" s="356">
        <f t="shared" si="33"/>
        <v>1</v>
      </c>
      <c r="P932" s="4"/>
      <c r="T932" s="146"/>
      <c r="U932" s="146"/>
      <c r="V932" s="146"/>
      <c r="W932" s="146"/>
      <c r="X932" s="146"/>
      <c r="Y932" s="146"/>
      <c r="Z932" s="146"/>
      <c r="AA932" s="146"/>
      <c r="AB932" s="5" t="str">
        <f t="shared" si="31"/>
        <v>Sonangol Kizomba201308</v>
      </c>
    </row>
    <row r="933" spans="1:28" customFormat="1" ht="13.9" hidden="1" customHeight="1">
      <c r="A933" s="325">
        <v>932</v>
      </c>
      <c r="B933" s="325" t="s">
        <v>5415</v>
      </c>
      <c r="C933" s="327">
        <v>41710</v>
      </c>
      <c r="D933" s="325" t="s">
        <v>643</v>
      </c>
      <c r="E933" s="325" t="s">
        <v>5414</v>
      </c>
      <c r="F933" s="325"/>
      <c r="G933" s="325"/>
      <c r="H933" s="328" t="s">
        <v>596</v>
      </c>
      <c r="I933" s="328" t="s">
        <v>25</v>
      </c>
      <c r="J933" s="327">
        <v>41665</v>
      </c>
      <c r="K933" s="3" t="s">
        <v>1094</v>
      </c>
      <c r="L933" s="326">
        <v>1400</v>
      </c>
      <c r="M933" s="325">
        <v>931</v>
      </c>
      <c r="N933" s="350">
        <v>41744</v>
      </c>
      <c r="O933" s="356">
        <f t="shared" si="33"/>
        <v>1</v>
      </c>
      <c r="P933" s="4"/>
      <c r="T933" s="146"/>
      <c r="U933" s="146"/>
      <c r="V933" s="146"/>
      <c r="W933" s="146"/>
      <c r="X933" s="146"/>
      <c r="Y933" s="146"/>
      <c r="Z933" s="146"/>
      <c r="AA933" s="146"/>
      <c r="AB933" s="5" t="str">
        <f t="shared" si="31"/>
        <v>Stena Perros201307</v>
      </c>
    </row>
    <row r="934" spans="1:28" customFormat="1" ht="13.9" hidden="1" customHeight="1">
      <c r="A934" s="325">
        <v>933</v>
      </c>
      <c r="B934" s="325" t="s">
        <v>5413</v>
      </c>
      <c r="C934" s="327">
        <v>41710</v>
      </c>
      <c r="D934" s="325" t="s">
        <v>652</v>
      </c>
      <c r="E934" s="325" t="s">
        <v>5412</v>
      </c>
      <c r="F934" s="325"/>
      <c r="G934" s="325"/>
      <c r="H934" s="328" t="s">
        <v>5290</v>
      </c>
      <c r="I934" s="328" t="s">
        <v>173</v>
      </c>
      <c r="J934" s="327">
        <v>41666</v>
      </c>
      <c r="K934" s="3" t="s">
        <v>1094</v>
      </c>
      <c r="L934" s="326">
        <v>1400</v>
      </c>
      <c r="M934" s="325">
        <v>932</v>
      </c>
      <c r="N934" s="350">
        <v>41820</v>
      </c>
      <c r="O934" s="356">
        <f t="shared" si="33"/>
        <v>1</v>
      </c>
      <c r="P934" s="4"/>
      <c r="T934" s="146"/>
      <c r="U934" s="146"/>
      <c r="V934" s="146"/>
      <c r="W934" s="146"/>
      <c r="X934" s="146"/>
      <c r="Y934" s="146"/>
      <c r="Z934" s="146"/>
      <c r="AA934" s="146"/>
      <c r="AB934" s="5" t="str">
        <f t="shared" si="31"/>
        <v>Sonangol Porto Amboim2013_06</v>
      </c>
    </row>
    <row r="935" spans="1:28" customFormat="1" ht="13.9" hidden="1" customHeight="1">
      <c r="A935" s="325">
        <v>934</v>
      </c>
      <c r="B935" s="325" t="s">
        <v>5411</v>
      </c>
      <c r="C935" s="327">
        <v>41711</v>
      </c>
      <c r="D935" s="325" t="s">
        <v>3786</v>
      </c>
      <c r="E935" s="325" t="s">
        <v>5410</v>
      </c>
      <c r="F935" s="325"/>
      <c r="G935" s="325"/>
      <c r="H935" s="328" t="s">
        <v>3785</v>
      </c>
      <c r="I935" s="328" t="s">
        <v>5409</v>
      </c>
      <c r="J935" s="327">
        <v>41656</v>
      </c>
      <c r="K935" s="3" t="s">
        <v>551</v>
      </c>
      <c r="L935" s="326">
        <v>1600</v>
      </c>
      <c r="M935" s="325">
        <v>933</v>
      </c>
      <c r="N935" s="324">
        <v>41716</v>
      </c>
      <c r="O935" s="356">
        <f t="shared" si="33"/>
        <v>1</v>
      </c>
      <c r="T935" s="146"/>
      <c r="U935" s="146"/>
      <c r="V935" s="146"/>
      <c r="W935" s="146"/>
      <c r="X935" s="146"/>
      <c r="Y935" s="146"/>
      <c r="Z935" s="146"/>
      <c r="AA935" s="146"/>
      <c r="AB935" s="5" t="str">
        <f t="shared" si="31"/>
        <v>Singapore Voyager130</v>
      </c>
    </row>
    <row r="936" spans="1:28" customFormat="1" ht="13.9" hidden="1" customHeight="1">
      <c r="A936" s="325">
        <v>935</v>
      </c>
      <c r="B936" s="325" t="s">
        <v>5408</v>
      </c>
      <c r="C936" s="327">
        <v>41711</v>
      </c>
      <c r="D936" s="325" t="s">
        <v>4475</v>
      </c>
      <c r="E936" s="325" t="s">
        <v>5407</v>
      </c>
      <c r="F936" s="325"/>
      <c r="G936" s="325"/>
      <c r="H936" s="328" t="s">
        <v>4473</v>
      </c>
      <c r="I936" s="328" t="s">
        <v>64</v>
      </c>
      <c r="J936" s="327">
        <v>41702</v>
      </c>
      <c r="K936" s="3" t="s">
        <v>551</v>
      </c>
      <c r="L936" s="326">
        <v>1600</v>
      </c>
      <c r="M936" s="325">
        <v>934</v>
      </c>
      <c r="N936" s="324">
        <v>41716</v>
      </c>
      <c r="O936" s="356">
        <f t="shared" si="33"/>
        <v>1</v>
      </c>
      <c r="T936" s="146"/>
      <c r="U936" s="146"/>
      <c r="V936" s="146"/>
      <c r="W936" s="146"/>
      <c r="X936" s="146"/>
      <c r="Y936" s="146"/>
      <c r="Z936" s="146"/>
      <c r="AA936" s="146"/>
      <c r="AB936" s="5" t="str">
        <f t="shared" si="31"/>
        <v>Phoenix Advance031_CSC_09</v>
      </c>
    </row>
    <row r="937" spans="1:28" customFormat="1" ht="13.9" hidden="1" customHeight="1">
      <c r="A937" s="325">
        <v>936</v>
      </c>
      <c r="B937" s="325" t="s">
        <v>5406</v>
      </c>
      <c r="C937" s="327">
        <v>41718</v>
      </c>
      <c r="D937" s="325" t="s">
        <v>3691</v>
      </c>
      <c r="E937" s="325" t="s">
        <v>530</v>
      </c>
      <c r="F937" s="325"/>
      <c r="G937" s="325"/>
      <c r="H937" s="328" t="s">
        <v>3690</v>
      </c>
      <c r="I937" s="328" t="s">
        <v>293</v>
      </c>
      <c r="J937" s="327">
        <v>41634</v>
      </c>
      <c r="K937" s="3" t="s">
        <v>97</v>
      </c>
      <c r="L937" s="326">
        <v>900</v>
      </c>
      <c r="M937" s="325">
        <v>935</v>
      </c>
      <c r="N937" s="324">
        <v>41764</v>
      </c>
      <c r="O937" s="356">
        <f t="shared" si="33"/>
        <v>1</v>
      </c>
      <c r="T937" s="146"/>
      <c r="U937" s="146"/>
      <c r="V937" s="146"/>
      <c r="W937" s="146"/>
      <c r="X937" s="146"/>
      <c r="Y937" s="146"/>
      <c r="Z937" s="146"/>
      <c r="AA937" s="146"/>
      <c r="AB937" s="5" t="str">
        <f t="shared" si="31"/>
        <v>Torm Loire040</v>
      </c>
    </row>
    <row r="938" spans="1:28" customFormat="1" ht="13.9" hidden="1" customHeight="1">
      <c r="A938" s="325">
        <v>937</v>
      </c>
      <c r="B938" s="325" t="s">
        <v>5405</v>
      </c>
      <c r="C938" s="327">
        <v>41718</v>
      </c>
      <c r="D938" s="325" t="s">
        <v>4082</v>
      </c>
      <c r="E938" s="325" t="s">
        <v>621</v>
      </c>
      <c r="F938" s="325"/>
      <c r="G938" s="325"/>
      <c r="H938" s="328" t="s">
        <v>5404</v>
      </c>
      <c r="I938" s="328" t="s">
        <v>523</v>
      </c>
      <c r="J938" s="327">
        <v>41620</v>
      </c>
      <c r="K938" s="3" t="s">
        <v>97</v>
      </c>
      <c r="L938" s="326">
        <v>900</v>
      </c>
      <c r="M938" s="325">
        <v>936</v>
      </c>
      <c r="N938" s="324">
        <v>41764</v>
      </c>
      <c r="O938" s="356">
        <f t="shared" si="33"/>
        <v>1</v>
      </c>
      <c r="T938" s="146"/>
      <c r="U938" s="146"/>
      <c r="V938" s="146"/>
      <c r="W938" s="146"/>
      <c r="X938" s="146"/>
      <c r="Y938" s="146"/>
      <c r="Z938" s="146"/>
      <c r="AA938" s="146"/>
      <c r="AB938" s="5" t="str">
        <f t="shared" si="31"/>
        <v>Torm Gudrun160</v>
      </c>
    </row>
    <row r="939" spans="1:28" customFormat="1" ht="13.9" hidden="1" customHeight="1">
      <c r="A939" s="325">
        <v>938</v>
      </c>
      <c r="B939" s="325" t="s">
        <v>5403</v>
      </c>
      <c r="C939" s="327">
        <v>41718</v>
      </c>
      <c r="D939" s="325" t="s">
        <v>4010</v>
      </c>
      <c r="E939" s="325" t="s">
        <v>72</v>
      </c>
      <c r="F939" s="325"/>
      <c r="G939" s="325"/>
      <c r="H939" s="328" t="s">
        <v>3690</v>
      </c>
      <c r="I939" s="328" t="s">
        <v>480</v>
      </c>
      <c r="J939" s="327">
        <v>41632</v>
      </c>
      <c r="K939" s="3" t="s">
        <v>97</v>
      </c>
      <c r="L939" s="326">
        <v>900</v>
      </c>
      <c r="M939" s="325">
        <v>937</v>
      </c>
      <c r="N939" s="324">
        <v>41703</v>
      </c>
      <c r="O939" s="356">
        <f t="shared" si="33"/>
        <v>1</v>
      </c>
      <c r="T939" s="146"/>
      <c r="U939" s="146"/>
      <c r="V939" s="146"/>
      <c r="W939" s="146"/>
      <c r="X939" s="146"/>
      <c r="Y939" s="146"/>
      <c r="Z939" s="146"/>
      <c r="AA939" s="146"/>
      <c r="AB939" s="5" t="str">
        <f t="shared" si="31"/>
        <v>Torm Clara87</v>
      </c>
    </row>
    <row r="940" spans="1:28" customFormat="1" ht="13.9" hidden="1" customHeight="1">
      <c r="A940" s="325">
        <v>939</v>
      </c>
      <c r="B940" s="325" t="s">
        <v>5402</v>
      </c>
      <c r="C940" s="327">
        <v>41718</v>
      </c>
      <c r="D940" s="325" t="s">
        <v>3778</v>
      </c>
      <c r="E940" s="325" t="s">
        <v>5401</v>
      </c>
      <c r="F940" s="325"/>
      <c r="G940" s="325"/>
      <c r="H940" s="328" t="s">
        <v>4848</v>
      </c>
      <c r="I940" s="328" t="s">
        <v>351</v>
      </c>
      <c r="J940" s="327">
        <v>41619</v>
      </c>
      <c r="K940" s="3" t="s">
        <v>97</v>
      </c>
      <c r="L940" s="326">
        <v>900</v>
      </c>
      <c r="M940" s="325">
        <v>938</v>
      </c>
      <c r="N940" s="324">
        <v>41764</v>
      </c>
      <c r="O940" s="356">
        <f t="shared" si="33"/>
        <v>1</v>
      </c>
      <c r="T940" s="146"/>
      <c r="U940" s="146"/>
      <c r="V940" s="146"/>
      <c r="W940" s="146"/>
      <c r="X940" s="146"/>
      <c r="Y940" s="146"/>
      <c r="Z940" s="146"/>
      <c r="AA940" s="146"/>
      <c r="AB940" s="5" t="str">
        <f t="shared" si="31"/>
        <v>Torm Fox047</v>
      </c>
    </row>
    <row r="941" spans="1:28" customFormat="1" ht="13.9" hidden="1" customHeight="1">
      <c r="A941" s="325">
        <v>940</v>
      </c>
      <c r="B941" s="325" t="s">
        <v>5400</v>
      </c>
      <c r="C941" s="327">
        <v>41718</v>
      </c>
      <c r="D941" s="325" t="s">
        <v>5399</v>
      </c>
      <c r="E941" s="325" t="s">
        <v>5398</v>
      </c>
      <c r="F941" s="325"/>
      <c r="G941" s="325"/>
      <c r="H941" s="328" t="s">
        <v>4186</v>
      </c>
      <c r="I941" s="328" t="s">
        <v>630</v>
      </c>
      <c r="J941" s="327">
        <v>41644</v>
      </c>
      <c r="K941" s="3" t="s">
        <v>97</v>
      </c>
      <c r="L941" s="326">
        <v>900</v>
      </c>
      <c r="M941" s="325">
        <v>940</v>
      </c>
      <c r="N941" s="324">
        <v>41752</v>
      </c>
      <c r="O941" s="356">
        <f t="shared" si="33"/>
        <v>1</v>
      </c>
      <c r="T941" s="146"/>
      <c r="U941" s="146"/>
      <c r="V941" s="146"/>
      <c r="W941" s="146"/>
      <c r="X941" s="146"/>
      <c r="Y941" s="146"/>
      <c r="Z941" s="146"/>
      <c r="AA941" s="146"/>
      <c r="AB941" s="5" t="str">
        <f t="shared" si="31"/>
        <v>Njord Thyra001_2013</v>
      </c>
    </row>
    <row r="942" spans="1:28" customFormat="1" ht="13.9" hidden="1" customHeight="1">
      <c r="A942" s="325">
        <v>941</v>
      </c>
      <c r="B942" s="325" t="s">
        <v>5397</v>
      </c>
      <c r="C942" s="327">
        <v>41718</v>
      </c>
      <c r="D942" s="325" t="s">
        <v>3691</v>
      </c>
      <c r="E942" s="325" t="s">
        <v>148</v>
      </c>
      <c r="F942" s="325"/>
      <c r="G942" s="325"/>
      <c r="H942" s="328" t="s">
        <v>3690</v>
      </c>
      <c r="I942" s="328" t="s">
        <v>5396</v>
      </c>
      <c r="J942" s="327">
        <v>41673</v>
      </c>
      <c r="K942" s="3" t="s">
        <v>97</v>
      </c>
      <c r="L942" s="326">
        <v>900</v>
      </c>
      <c r="M942" s="325">
        <v>941</v>
      </c>
      <c r="N942" s="324">
        <v>41779</v>
      </c>
      <c r="O942" s="356">
        <f t="shared" si="33"/>
        <v>1</v>
      </c>
      <c r="T942" s="146"/>
      <c r="U942" s="146"/>
      <c r="V942" s="146"/>
      <c r="W942" s="146"/>
      <c r="X942" s="146"/>
      <c r="Y942" s="146"/>
      <c r="Z942" s="146"/>
      <c r="AA942" s="146"/>
      <c r="AB942" s="5" t="str">
        <f t="shared" si="31"/>
        <v>Torm Loire42</v>
      </c>
    </row>
    <row r="943" spans="1:28" customFormat="1" ht="13.9" hidden="1" customHeight="1">
      <c r="A943" s="325">
        <v>942</v>
      </c>
      <c r="B943" s="325" t="s">
        <v>5395</v>
      </c>
      <c r="C943" s="327">
        <v>41718</v>
      </c>
      <c r="D943" s="325" t="s">
        <v>4082</v>
      </c>
      <c r="E943" s="325" t="s">
        <v>354</v>
      </c>
      <c r="F943" s="325"/>
      <c r="G943" s="325"/>
      <c r="H943" s="328" t="s">
        <v>5182</v>
      </c>
      <c r="I943" s="328" t="s">
        <v>267</v>
      </c>
      <c r="J943" s="327">
        <v>41683</v>
      </c>
      <c r="K943" s="3" t="s">
        <v>97</v>
      </c>
      <c r="L943" s="326">
        <v>900</v>
      </c>
      <c r="M943" s="325">
        <v>942</v>
      </c>
      <c r="N943" s="324">
        <v>41764</v>
      </c>
      <c r="O943" s="356">
        <f t="shared" si="33"/>
        <v>1</v>
      </c>
      <c r="T943" s="146"/>
      <c r="U943" s="146"/>
      <c r="V943" s="146"/>
      <c r="W943" s="146"/>
      <c r="X943" s="146"/>
      <c r="Y943" s="146"/>
      <c r="Z943" s="146"/>
      <c r="AA943" s="146"/>
      <c r="AB943" s="5" t="str">
        <f t="shared" si="31"/>
        <v>Torm Gudrun163</v>
      </c>
    </row>
    <row r="944" spans="1:28" customFormat="1" ht="13.9" hidden="1" customHeight="1">
      <c r="A944" s="325">
        <v>943</v>
      </c>
      <c r="B944" s="325" t="s">
        <v>5394</v>
      </c>
      <c r="C944" s="327">
        <v>41725</v>
      </c>
      <c r="D944" s="325" t="s">
        <v>80</v>
      </c>
      <c r="E944" s="325" t="s">
        <v>217</v>
      </c>
      <c r="F944" s="325"/>
      <c r="G944" s="325"/>
      <c r="H944" s="328" t="s">
        <v>601</v>
      </c>
      <c r="I944" s="328" t="s">
        <v>267</v>
      </c>
      <c r="J944" s="327">
        <v>41709</v>
      </c>
      <c r="K944" s="3" t="s">
        <v>60</v>
      </c>
      <c r="L944" s="326">
        <v>800</v>
      </c>
      <c r="M944" s="325">
        <v>942</v>
      </c>
      <c r="N944" s="384">
        <v>41793</v>
      </c>
      <c r="O944" s="356">
        <f t="shared" si="33"/>
        <v>1</v>
      </c>
      <c r="P944" s="28" t="s">
        <v>1191</v>
      </c>
      <c r="T944" s="146"/>
      <c r="U944" s="146"/>
      <c r="V944" s="146"/>
      <c r="W944" s="146"/>
      <c r="X944" s="146"/>
      <c r="Y944" s="146"/>
      <c r="Z944" s="146"/>
      <c r="AA944" s="146"/>
      <c r="AB944" s="5" t="str">
        <f t="shared" si="31"/>
        <v>Helga Spirit48</v>
      </c>
    </row>
    <row r="945" spans="1:28" customFormat="1" ht="13.9" hidden="1" customHeight="1">
      <c r="A945" s="325">
        <v>944</v>
      </c>
      <c r="B945" s="325" t="s">
        <v>5393</v>
      </c>
      <c r="C945" s="327">
        <v>41744</v>
      </c>
      <c r="D945" s="325" t="s">
        <v>531</v>
      </c>
      <c r="E945" s="325" t="s">
        <v>370</v>
      </c>
      <c r="F945" s="325"/>
      <c r="G945" s="325"/>
      <c r="H945" s="328" t="s">
        <v>634</v>
      </c>
      <c r="I945" s="328" t="s">
        <v>90</v>
      </c>
      <c r="J945" s="327">
        <v>41706</v>
      </c>
      <c r="K945" s="3" t="s">
        <v>60</v>
      </c>
      <c r="L945" s="326">
        <v>800</v>
      </c>
      <c r="M945" s="325">
        <v>943</v>
      </c>
      <c r="N945" s="324">
        <v>41757</v>
      </c>
      <c r="O945" s="356">
        <f t="shared" si="33"/>
        <v>1</v>
      </c>
      <c r="T945" s="146"/>
      <c r="U945" s="146"/>
      <c r="V945" s="146"/>
      <c r="W945" s="146"/>
      <c r="X945" s="146"/>
      <c r="Y945" s="146"/>
      <c r="Z945" s="146"/>
      <c r="AA945" s="146"/>
      <c r="AB945" s="5" t="str">
        <f t="shared" si="31"/>
        <v>Stavanger Blossom7</v>
      </c>
    </row>
    <row r="946" spans="1:28" customFormat="1" ht="13.9" hidden="1" customHeight="1">
      <c r="A946" s="325">
        <v>945</v>
      </c>
      <c r="B946" s="325" t="s">
        <v>5392</v>
      </c>
      <c r="C946" s="327">
        <v>41744</v>
      </c>
      <c r="D946" s="325" t="s">
        <v>73</v>
      </c>
      <c r="E946" s="325" t="s">
        <v>4212</v>
      </c>
      <c r="F946" s="325"/>
      <c r="G946" s="325"/>
      <c r="H946" s="328" t="s">
        <v>4294</v>
      </c>
      <c r="I946" s="328" t="s">
        <v>5391</v>
      </c>
      <c r="J946" s="327">
        <v>41693</v>
      </c>
      <c r="K946" s="3" t="s">
        <v>60</v>
      </c>
      <c r="L946" s="326">
        <v>800</v>
      </c>
      <c r="M946" s="325">
        <v>944</v>
      </c>
      <c r="N946" s="324">
        <v>41780</v>
      </c>
      <c r="O946" s="356">
        <f t="shared" si="33"/>
        <v>1</v>
      </c>
      <c r="T946" s="146"/>
      <c r="U946" s="146"/>
      <c r="V946" s="146"/>
      <c r="W946" s="146"/>
      <c r="X946" s="146"/>
      <c r="Y946" s="146"/>
      <c r="Z946" s="146"/>
      <c r="AA946" s="146"/>
      <c r="AB946" s="5" t="str">
        <f t="shared" si="31"/>
        <v>Erik Spirit84</v>
      </c>
    </row>
    <row r="947" spans="1:28" customFormat="1" ht="13.9" hidden="1" customHeight="1">
      <c r="A947" s="325">
        <v>946</v>
      </c>
      <c r="B947" s="325" t="s">
        <v>5390</v>
      </c>
      <c r="C947" s="327">
        <v>41744</v>
      </c>
      <c r="D947" s="325" t="s">
        <v>36</v>
      </c>
      <c r="E947" s="325" t="s">
        <v>196</v>
      </c>
      <c r="F947" s="325"/>
      <c r="G947" s="325"/>
      <c r="H947" s="328" t="s">
        <v>601</v>
      </c>
      <c r="I947" s="328" t="s">
        <v>255</v>
      </c>
      <c r="J947" s="327">
        <v>41697</v>
      </c>
      <c r="K947" s="3" t="s">
        <v>60</v>
      </c>
      <c r="L947" s="326">
        <v>800</v>
      </c>
      <c r="M947" s="325">
        <v>945</v>
      </c>
      <c r="N947" s="324">
        <v>41758</v>
      </c>
      <c r="O947" s="356">
        <f t="shared" si="33"/>
        <v>1</v>
      </c>
      <c r="T947" s="146"/>
      <c r="U947" s="146"/>
      <c r="V947" s="146"/>
      <c r="W947" s="146"/>
      <c r="X947" s="146"/>
      <c r="Y947" s="146"/>
      <c r="Z947" s="146"/>
      <c r="AA947" s="146"/>
      <c r="AB947" s="5" t="str">
        <f t="shared" si="31"/>
        <v>Sea Bay29</v>
      </c>
    </row>
    <row r="948" spans="1:28" customFormat="1" ht="13.9" hidden="1" customHeight="1">
      <c r="A948" s="325">
        <v>947</v>
      </c>
      <c r="B948" s="325" t="s">
        <v>5389</v>
      </c>
      <c r="C948" s="327">
        <v>41744</v>
      </c>
      <c r="D948" s="325" t="s">
        <v>5388</v>
      </c>
      <c r="E948" s="325" t="s">
        <v>4372</v>
      </c>
      <c r="F948" s="325"/>
      <c r="G948" s="325"/>
      <c r="H948" s="328" t="s">
        <v>5387</v>
      </c>
      <c r="I948" s="328" t="s">
        <v>255</v>
      </c>
      <c r="J948" s="327">
        <v>41707</v>
      </c>
      <c r="K948" s="3" t="s">
        <v>60</v>
      </c>
      <c r="L948" s="326">
        <v>800</v>
      </c>
      <c r="M948" s="325">
        <v>946</v>
      </c>
      <c r="N948" s="324">
        <v>41758</v>
      </c>
      <c r="O948" s="356">
        <f t="shared" si="33"/>
        <v>1</v>
      </c>
      <c r="T948" s="146"/>
      <c r="U948" s="146"/>
      <c r="V948" s="146"/>
      <c r="W948" s="146"/>
      <c r="X948" s="146"/>
      <c r="Y948" s="146"/>
      <c r="Z948" s="146"/>
      <c r="AA948" s="146"/>
      <c r="AB948" s="5" t="str">
        <f t="shared" si="31"/>
        <v>Mare Oriens037</v>
      </c>
    </row>
    <row r="949" spans="1:28" customFormat="1" ht="13.9" hidden="1" customHeight="1">
      <c r="A949" s="325">
        <v>948</v>
      </c>
      <c r="B949" s="325" t="s">
        <v>5386</v>
      </c>
      <c r="C949" s="327">
        <v>41744</v>
      </c>
      <c r="D949" s="325" t="s">
        <v>5385</v>
      </c>
      <c r="E949" s="351">
        <v>7</v>
      </c>
      <c r="F949" s="325"/>
      <c r="G949" s="325"/>
      <c r="H949" s="328" t="s">
        <v>4969</v>
      </c>
      <c r="I949" s="381" t="s">
        <v>5384</v>
      </c>
      <c r="J949" s="327">
        <v>41701</v>
      </c>
      <c r="K949" s="3" t="s">
        <v>60</v>
      </c>
      <c r="L949" s="326">
        <v>800</v>
      </c>
      <c r="M949" s="325">
        <v>947</v>
      </c>
      <c r="N949" s="324">
        <v>41830</v>
      </c>
      <c r="O949" s="356">
        <f t="shared" si="33"/>
        <v>1</v>
      </c>
      <c r="P949" s="145" t="s">
        <v>5076</v>
      </c>
      <c r="T949" s="146"/>
      <c r="U949" s="146"/>
      <c r="V949" s="146"/>
      <c r="W949" s="146"/>
      <c r="X949" s="146"/>
      <c r="Y949" s="146"/>
      <c r="Z949" s="146"/>
      <c r="AA949" s="146"/>
      <c r="AB949" s="5" t="str">
        <f t="shared" si="31"/>
        <v>M.T Ghibli7</v>
      </c>
    </row>
    <row r="950" spans="1:28" customFormat="1" ht="13.9" hidden="1" customHeight="1">
      <c r="A950" s="325">
        <v>949</v>
      </c>
      <c r="B950" s="325" t="s">
        <v>5383</v>
      </c>
      <c r="C950" s="327">
        <v>41744</v>
      </c>
      <c r="D950" s="325" t="s">
        <v>5382</v>
      </c>
      <c r="E950" s="325" t="s">
        <v>4065</v>
      </c>
      <c r="F950" s="325"/>
      <c r="G950" s="325"/>
      <c r="H950" s="328" t="s">
        <v>5381</v>
      </c>
      <c r="I950" s="328" t="s">
        <v>88</v>
      </c>
      <c r="J950" s="327">
        <v>41708</v>
      </c>
      <c r="K950" s="3" t="s">
        <v>60</v>
      </c>
      <c r="L950" s="326">
        <v>800</v>
      </c>
      <c r="M950" s="325">
        <v>948</v>
      </c>
      <c r="N950" s="324">
        <v>41822</v>
      </c>
      <c r="O950" s="356">
        <f t="shared" si="33"/>
        <v>1</v>
      </c>
      <c r="P950" s="145" t="s">
        <v>1188</v>
      </c>
      <c r="T950" s="146"/>
      <c r="U950" s="146"/>
      <c r="V950" s="146"/>
      <c r="W950" s="146"/>
      <c r="X950" s="146"/>
      <c r="Y950" s="146"/>
      <c r="Z950" s="146"/>
      <c r="AA950" s="146"/>
      <c r="AB950" s="5" t="str">
        <f t="shared" si="31"/>
        <v>Mare Nostrum33</v>
      </c>
    </row>
    <row r="951" spans="1:28" customFormat="1" ht="13.9" hidden="1" customHeight="1">
      <c r="A951" s="325">
        <v>950</v>
      </c>
      <c r="B951" s="325" t="s">
        <v>5380</v>
      </c>
      <c r="C951" s="327">
        <v>41744</v>
      </c>
      <c r="D951" s="325" t="s">
        <v>5379</v>
      </c>
      <c r="E951" s="325" t="s">
        <v>144</v>
      </c>
      <c r="F951" s="325"/>
      <c r="G951" s="325"/>
      <c r="H951" s="328" t="s">
        <v>634</v>
      </c>
      <c r="I951" s="328" t="s">
        <v>20</v>
      </c>
      <c r="J951" s="327">
        <v>41719</v>
      </c>
      <c r="K951" s="3" t="s">
        <v>60</v>
      </c>
      <c r="L951" s="326">
        <v>800</v>
      </c>
      <c r="M951" s="325">
        <v>949</v>
      </c>
      <c r="N951" s="324">
        <v>41758</v>
      </c>
      <c r="O951" s="356">
        <f t="shared" si="33"/>
        <v>1</v>
      </c>
      <c r="T951" s="146"/>
      <c r="U951" s="146"/>
      <c r="V951" s="146"/>
      <c r="W951" s="146"/>
      <c r="X951" s="146"/>
      <c r="Y951" s="146"/>
      <c r="Z951" s="146"/>
      <c r="AA951" s="146"/>
      <c r="AB951" s="5" t="str">
        <f t="shared" si="31"/>
        <v>MT Pacific Dawn008</v>
      </c>
    </row>
    <row r="952" spans="1:28" customFormat="1" ht="13.9" hidden="1" customHeight="1">
      <c r="A952" s="325">
        <v>951</v>
      </c>
      <c r="B952" s="325" t="s">
        <v>5378</v>
      </c>
      <c r="C952" s="327">
        <v>41744</v>
      </c>
      <c r="D952" s="325" t="s">
        <v>4967</v>
      </c>
      <c r="E952" s="325" t="s">
        <v>139</v>
      </c>
      <c r="F952" s="325"/>
      <c r="G952" s="325"/>
      <c r="H952" s="328" t="s">
        <v>634</v>
      </c>
      <c r="I952" s="328" t="s">
        <v>61</v>
      </c>
      <c r="J952" s="327">
        <v>41721</v>
      </c>
      <c r="K952" s="3" t="s">
        <v>60</v>
      </c>
      <c r="L952" s="326">
        <v>800</v>
      </c>
      <c r="M952" s="325">
        <v>950</v>
      </c>
      <c r="N952" s="324">
        <v>41758</v>
      </c>
      <c r="O952" s="356">
        <f t="shared" si="33"/>
        <v>1</v>
      </c>
      <c r="T952" s="146"/>
      <c r="U952" s="146"/>
      <c r="V952" s="146"/>
      <c r="W952" s="146"/>
      <c r="X952" s="146"/>
      <c r="Y952" s="146"/>
      <c r="Z952" s="146"/>
      <c r="AA952" s="146"/>
      <c r="AB952" s="5" t="str">
        <f t="shared" si="31"/>
        <v>Rich Queen II021</v>
      </c>
    </row>
    <row r="953" spans="1:28" customFormat="1" ht="13.9" hidden="1" customHeight="1">
      <c r="A953" s="325">
        <v>952</v>
      </c>
      <c r="B953" s="325" t="s">
        <v>5377</v>
      </c>
      <c r="C953" s="327">
        <v>41744</v>
      </c>
      <c r="D953" s="325" t="s">
        <v>3442</v>
      </c>
      <c r="E953" s="325">
        <v>93</v>
      </c>
      <c r="F953" s="325"/>
      <c r="G953" s="325"/>
      <c r="H953" s="328" t="s">
        <v>5376</v>
      </c>
      <c r="I953" s="328" t="s">
        <v>88</v>
      </c>
      <c r="J953" s="327">
        <v>41723</v>
      </c>
      <c r="K953" s="3" t="s">
        <v>60</v>
      </c>
      <c r="L953" s="326">
        <v>800</v>
      </c>
      <c r="M953" s="325">
        <v>951</v>
      </c>
      <c r="N953" s="324">
        <v>41758</v>
      </c>
      <c r="O953" s="356">
        <f t="shared" si="33"/>
        <v>1</v>
      </c>
      <c r="T953" s="146"/>
      <c r="U953" s="146"/>
      <c r="V953" s="146"/>
      <c r="W953" s="146"/>
      <c r="X953" s="146"/>
      <c r="Y953" s="146"/>
      <c r="Z953" s="146"/>
      <c r="AA953" s="146"/>
      <c r="AB953" s="5" t="str">
        <f t="shared" si="31"/>
        <v>Fuji Spirit93</v>
      </c>
    </row>
    <row r="954" spans="1:28" customFormat="1" ht="13.9" hidden="1" customHeight="1">
      <c r="A954" s="325">
        <v>953</v>
      </c>
      <c r="B954" s="325" t="s">
        <v>5375</v>
      </c>
      <c r="C954" s="327">
        <v>41744</v>
      </c>
      <c r="D954" s="325" t="s">
        <v>65</v>
      </c>
      <c r="E954" s="325" t="s">
        <v>4808</v>
      </c>
      <c r="F954" s="325"/>
      <c r="G954" s="325"/>
      <c r="H954" s="328" t="s">
        <v>5374</v>
      </c>
      <c r="I954" s="328" t="s">
        <v>3907</v>
      </c>
      <c r="J954" s="327">
        <v>41739</v>
      </c>
      <c r="K954" s="3" t="s">
        <v>60</v>
      </c>
      <c r="L954" s="326">
        <v>800</v>
      </c>
      <c r="M954" s="325">
        <v>952</v>
      </c>
      <c r="N954" s="324">
        <v>41787</v>
      </c>
      <c r="O954" s="356">
        <f t="shared" si="33"/>
        <v>1</v>
      </c>
      <c r="T954" s="146"/>
      <c r="U954" s="146"/>
      <c r="V954" s="146"/>
      <c r="W954" s="146"/>
      <c r="X954" s="146"/>
      <c r="Y954" s="146"/>
      <c r="Z954" s="146"/>
      <c r="AA954" s="146"/>
      <c r="AB954" s="5" t="str">
        <f t="shared" si="31"/>
        <v>Everest Spirit97</v>
      </c>
    </row>
    <row r="955" spans="1:28" customFormat="1" ht="13.9" hidden="1" customHeight="1">
      <c r="A955" s="325">
        <v>954</v>
      </c>
      <c r="B955" s="325" t="s">
        <v>5373</v>
      </c>
      <c r="C955" s="327">
        <v>41744</v>
      </c>
      <c r="D955" s="325" t="s">
        <v>4118</v>
      </c>
      <c r="E955" s="325" t="s">
        <v>183</v>
      </c>
      <c r="F955" s="325"/>
      <c r="G955" s="325"/>
      <c r="H955" s="328" t="s">
        <v>634</v>
      </c>
      <c r="I955" s="328" t="s">
        <v>255</v>
      </c>
      <c r="J955" s="327">
        <v>41731</v>
      </c>
      <c r="K955" s="3" t="s">
        <v>60</v>
      </c>
      <c r="L955" s="326">
        <v>800</v>
      </c>
      <c r="M955" s="325">
        <v>953</v>
      </c>
      <c r="N955" s="324">
        <v>41758</v>
      </c>
      <c r="O955" s="356">
        <f t="shared" si="33"/>
        <v>1</v>
      </c>
      <c r="T955" s="146"/>
      <c r="U955" s="146"/>
      <c r="V955" s="146"/>
      <c r="W955" s="146"/>
      <c r="X955" s="146"/>
      <c r="Y955" s="146"/>
      <c r="Z955" s="146"/>
      <c r="AA955" s="146"/>
      <c r="AB955" s="5" t="str">
        <f t="shared" si="31"/>
        <v>Th Sound25</v>
      </c>
    </row>
    <row r="956" spans="1:28" customFormat="1" ht="13.9" hidden="1" customHeight="1">
      <c r="A956" s="325">
        <v>955</v>
      </c>
      <c r="B956" s="325" t="s">
        <v>5372</v>
      </c>
      <c r="C956" s="327">
        <v>41744</v>
      </c>
      <c r="D956" s="325" t="s">
        <v>73</v>
      </c>
      <c r="E956" s="325" t="s">
        <v>220</v>
      </c>
      <c r="F956" s="325"/>
      <c r="G956" s="325"/>
      <c r="H956" s="328" t="s">
        <v>601</v>
      </c>
      <c r="I956" s="328" t="s">
        <v>5371</v>
      </c>
      <c r="J956" s="327">
        <v>41726</v>
      </c>
      <c r="K956" s="3" t="s">
        <v>60</v>
      </c>
      <c r="L956" s="326">
        <v>800</v>
      </c>
      <c r="M956" s="325">
        <v>954</v>
      </c>
      <c r="N956" s="324">
        <v>41787</v>
      </c>
      <c r="O956" s="356">
        <f t="shared" si="33"/>
        <v>1</v>
      </c>
      <c r="T956" s="146"/>
      <c r="U956" s="146"/>
      <c r="V956" s="146"/>
      <c r="W956" s="146"/>
      <c r="X956" s="146"/>
      <c r="Y956" s="146"/>
      <c r="Z956" s="146"/>
      <c r="AA956" s="146"/>
      <c r="AB956" s="5" t="str">
        <f t="shared" si="31"/>
        <v>Erik Spirit85</v>
      </c>
    </row>
    <row r="957" spans="1:28" customFormat="1" ht="13.9" hidden="1" customHeight="1">
      <c r="A957" s="325">
        <v>956</v>
      </c>
      <c r="B957" s="325" t="s">
        <v>5370</v>
      </c>
      <c r="C957" s="327">
        <v>41744</v>
      </c>
      <c r="D957" s="325" t="s">
        <v>4522</v>
      </c>
      <c r="E957" s="325" t="s">
        <v>406</v>
      </c>
      <c r="F957" s="325"/>
      <c r="G957" s="325"/>
      <c r="H957" s="328" t="s">
        <v>5369</v>
      </c>
      <c r="I957" s="328" t="s">
        <v>87</v>
      </c>
      <c r="J957" s="327">
        <v>41724</v>
      </c>
      <c r="K957" s="3" t="s">
        <v>60</v>
      </c>
      <c r="L957" s="326">
        <v>800</v>
      </c>
      <c r="M957" s="325">
        <v>955</v>
      </c>
      <c r="N957" s="324">
        <v>41793</v>
      </c>
      <c r="O957" s="356">
        <f t="shared" si="33"/>
        <v>1</v>
      </c>
      <c r="T957" s="146"/>
      <c r="U957" s="146"/>
      <c r="V957" s="146"/>
      <c r="W957" s="146"/>
      <c r="X957" s="146"/>
      <c r="Y957" s="146"/>
      <c r="Z957" s="146"/>
      <c r="AA957" s="146"/>
      <c r="AB957" s="5" t="str">
        <f t="shared" si="31"/>
        <v>Sanko Breeze03</v>
      </c>
    </row>
    <row r="958" spans="1:28" customFormat="1" ht="13.9" hidden="1" customHeight="1">
      <c r="A958" s="325">
        <v>957</v>
      </c>
      <c r="B958" s="325" t="s">
        <v>5368</v>
      </c>
      <c r="C958" s="327">
        <v>41746</v>
      </c>
      <c r="D958" s="325" t="s">
        <v>383</v>
      </c>
      <c r="E958" s="325" t="s">
        <v>331</v>
      </c>
      <c r="F958" s="325"/>
      <c r="G958" s="325"/>
      <c r="H958" s="328" t="s">
        <v>400</v>
      </c>
      <c r="I958" s="328" t="s">
        <v>5367</v>
      </c>
      <c r="J958" s="327">
        <v>41737</v>
      </c>
      <c r="K958" s="3" t="s">
        <v>60</v>
      </c>
      <c r="L958" s="326">
        <v>800</v>
      </c>
      <c r="M958" s="325">
        <v>956</v>
      </c>
      <c r="N958" s="324">
        <v>41990</v>
      </c>
      <c r="O958" s="356">
        <f t="shared" si="33"/>
        <v>1</v>
      </c>
      <c r="P958" s="28" t="s">
        <v>4971</v>
      </c>
      <c r="T958" s="146"/>
      <c r="U958" s="146"/>
      <c r="V958" s="146"/>
      <c r="W958" s="146"/>
      <c r="X958" s="146"/>
      <c r="Y958" s="146"/>
      <c r="Z958" s="146"/>
      <c r="AA958" s="146"/>
      <c r="AB958" s="5" t="str">
        <f t="shared" si="31"/>
        <v>Axel Spirit108</v>
      </c>
    </row>
    <row r="959" spans="1:28" customFormat="1" ht="13.9" hidden="1" customHeight="1">
      <c r="A959" s="325">
        <v>959</v>
      </c>
      <c r="B959" s="325" t="s">
        <v>5366</v>
      </c>
      <c r="C959" s="327">
        <v>41751</v>
      </c>
      <c r="D959" s="325" t="s">
        <v>649</v>
      </c>
      <c r="E959" s="329" t="s">
        <v>5330</v>
      </c>
      <c r="F959" s="325"/>
      <c r="G959" s="325"/>
      <c r="H959" s="328" t="s">
        <v>521</v>
      </c>
      <c r="I959" s="328" t="s">
        <v>535</v>
      </c>
      <c r="J959" s="327">
        <v>41719</v>
      </c>
      <c r="K959" s="3" t="s">
        <v>28</v>
      </c>
      <c r="L959" s="326">
        <v>1200</v>
      </c>
      <c r="M959" s="325">
        <v>957</v>
      </c>
      <c r="N959" s="324">
        <v>41775</v>
      </c>
      <c r="O959" s="356">
        <f t="shared" si="33"/>
        <v>1</v>
      </c>
      <c r="T959" s="146"/>
      <c r="U959" s="146"/>
      <c r="V959" s="146"/>
      <c r="W959" s="146"/>
      <c r="X959" s="146"/>
      <c r="Y959" s="146"/>
      <c r="Z959" s="146"/>
      <c r="AA959" s="146"/>
      <c r="AB959" s="5" t="str">
        <f t="shared" si="31"/>
        <v>Amorina2014_01</v>
      </c>
    </row>
    <row r="960" spans="1:28" customFormat="1" ht="13.9" hidden="1" customHeight="1">
      <c r="A960" s="325">
        <v>960</v>
      </c>
      <c r="B960" s="325" t="s">
        <v>5365</v>
      </c>
      <c r="C960" s="327">
        <v>41751</v>
      </c>
      <c r="D960" s="325" t="s">
        <v>594</v>
      </c>
      <c r="E960" s="329" t="s">
        <v>95</v>
      </c>
      <c r="F960" s="325"/>
      <c r="G960" s="325"/>
      <c r="H960" s="328" t="s">
        <v>5364</v>
      </c>
      <c r="I960" s="328" t="s">
        <v>5363</v>
      </c>
      <c r="J960" s="327">
        <v>41732</v>
      </c>
      <c r="K960" s="3" t="s">
        <v>28</v>
      </c>
      <c r="L960" s="326">
        <v>1200</v>
      </c>
      <c r="M960" s="325">
        <v>958</v>
      </c>
      <c r="N960" s="324">
        <v>41775</v>
      </c>
      <c r="O960" s="356">
        <f t="shared" ref="O960:O991" si="34">IF(TRIM(N960)="",0,1)</f>
        <v>1</v>
      </c>
      <c r="T960" s="146"/>
      <c r="U960" s="146"/>
      <c r="V960" s="146"/>
      <c r="W960" s="146"/>
      <c r="X960" s="146"/>
      <c r="Y960" s="146"/>
      <c r="Z960" s="146"/>
      <c r="AA960" s="146"/>
      <c r="AB960" s="5" t="str">
        <f t="shared" si="31"/>
        <v>Nave Constellation003</v>
      </c>
    </row>
    <row r="961" spans="1:28" customFormat="1" ht="13.9" hidden="1" customHeight="1">
      <c r="A961" s="325">
        <v>961</v>
      </c>
      <c r="B961" s="325" t="s">
        <v>5362</v>
      </c>
      <c r="C961" s="327">
        <v>41751</v>
      </c>
      <c r="D961" s="325" t="s">
        <v>656</v>
      </c>
      <c r="E961" s="329" t="s">
        <v>74</v>
      </c>
      <c r="F961" s="325"/>
      <c r="G961" s="325"/>
      <c r="H961" s="328" t="s">
        <v>5087</v>
      </c>
      <c r="I961" s="328" t="s">
        <v>25</v>
      </c>
      <c r="J961" s="327">
        <v>41720</v>
      </c>
      <c r="K961" s="3" t="s">
        <v>28</v>
      </c>
      <c r="L961" s="326">
        <v>1200</v>
      </c>
      <c r="M961" s="325">
        <v>959</v>
      </c>
      <c r="N961" s="324">
        <v>41787</v>
      </c>
      <c r="O961" s="356">
        <f t="shared" si="34"/>
        <v>1</v>
      </c>
      <c r="T961" s="146"/>
      <c r="U961" s="146"/>
      <c r="V961" s="146"/>
      <c r="W961" s="146"/>
      <c r="X961" s="146"/>
      <c r="Y961" s="146"/>
      <c r="Z961" s="146"/>
      <c r="AA961" s="146"/>
      <c r="AB961" s="5" t="str">
        <f t="shared" si="31"/>
        <v>Sichem Eagle52</v>
      </c>
    </row>
    <row r="962" spans="1:28" customFormat="1" ht="13.9" hidden="1" customHeight="1">
      <c r="A962" s="325">
        <v>962</v>
      </c>
      <c r="B962" s="325" t="s">
        <v>5361</v>
      </c>
      <c r="C962" s="327">
        <v>41751</v>
      </c>
      <c r="D962" s="325" t="s">
        <v>657</v>
      </c>
      <c r="E962" s="329" t="s">
        <v>217</v>
      </c>
      <c r="F962" s="325"/>
      <c r="G962" s="325"/>
      <c r="H962" s="328" t="s">
        <v>5359</v>
      </c>
      <c r="I962" s="328" t="s">
        <v>25</v>
      </c>
      <c r="J962" s="327">
        <v>41738</v>
      </c>
      <c r="K962" s="3" t="s">
        <v>28</v>
      </c>
      <c r="L962" s="326">
        <v>1200</v>
      </c>
      <c r="M962" s="325">
        <v>960</v>
      </c>
      <c r="N962" s="324">
        <v>41787</v>
      </c>
      <c r="O962" s="356">
        <f t="shared" si="34"/>
        <v>1</v>
      </c>
      <c r="T962" s="146"/>
      <c r="U962" s="146"/>
      <c r="V962" s="146"/>
      <c r="W962" s="146"/>
      <c r="X962" s="146"/>
      <c r="Y962" s="146"/>
      <c r="Z962" s="146"/>
      <c r="AA962" s="146"/>
      <c r="AB962" s="5" t="str">
        <f t="shared" ref="AB962:AB1025" si="35">IF(TRIM(A962)="","",CONCATENATE(TRIM(D962),TRIM(E962)))</f>
        <v>Songa Opal48</v>
      </c>
    </row>
    <row r="963" spans="1:28" customFormat="1" ht="13.9" hidden="1" customHeight="1">
      <c r="A963" s="325">
        <v>963</v>
      </c>
      <c r="B963" s="325" t="s">
        <v>5360</v>
      </c>
      <c r="C963" s="327">
        <v>41751</v>
      </c>
      <c r="D963" s="325" t="s">
        <v>393</v>
      </c>
      <c r="E963" s="329" t="s">
        <v>74</v>
      </c>
      <c r="F963" s="325"/>
      <c r="G963" s="325"/>
      <c r="H963" s="328" t="s">
        <v>5359</v>
      </c>
      <c r="I963" s="328" t="s">
        <v>5080</v>
      </c>
      <c r="J963" s="327">
        <v>41719</v>
      </c>
      <c r="K963" s="3" t="s">
        <v>28</v>
      </c>
      <c r="L963" s="326">
        <v>1200</v>
      </c>
      <c r="M963" s="325">
        <v>961</v>
      </c>
      <c r="N963" s="324">
        <v>41775</v>
      </c>
      <c r="O963" s="356">
        <f t="shared" si="34"/>
        <v>1</v>
      </c>
      <c r="T963" s="146"/>
      <c r="U963" s="146"/>
      <c r="V963" s="146"/>
      <c r="W963" s="146"/>
      <c r="X963" s="146"/>
      <c r="Y963" s="146"/>
      <c r="Z963" s="146"/>
      <c r="AA963" s="146"/>
      <c r="AB963" s="5" t="str">
        <f t="shared" si="35"/>
        <v>Songa Diamond52</v>
      </c>
    </row>
    <row r="964" spans="1:28" customFormat="1" ht="13.9" hidden="1" customHeight="1">
      <c r="A964" s="325">
        <v>964</v>
      </c>
      <c r="B964" s="325" t="s">
        <v>5358</v>
      </c>
      <c r="C964" s="327">
        <v>41751</v>
      </c>
      <c r="D964" s="325" t="s">
        <v>533</v>
      </c>
      <c r="E964" s="329" t="s">
        <v>155</v>
      </c>
      <c r="F964" s="325"/>
      <c r="G964" s="325"/>
      <c r="H964" s="328" t="s">
        <v>30</v>
      </c>
      <c r="I964" s="328" t="s">
        <v>51</v>
      </c>
      <c r="J964" s="327">
        <v>41699</v>
      </c>
      <c r="K964" s="3" t="s">
        <v>28</v>
      </c>
      <c r="L964" s="326">
        <v>1200</v>
      </c>
      <c r="M964" s="325">
        <v>962</v>
      </c>
      <c r="N964" s="324">
        <v>41775</v>
      </c>
      <c r="O964" s="356">
        <f t="shared" si="34"/>
        <v>1</v>
      </c>
      <c r="T964" s="146"/>
      <c r="U964" s="146"/>
      <c r="V964" s="146"/>
      <c r="W964" s="146"/>
      <c r="X964" s="146"/>
      <c r="Y964" s="146"/>
      <c r="Z964" s="146"/>
      <c r="AA964" s="146"/>
      <c r="AB964" s="5" t="str">
        <f t="shared" si="35"/>
        <v>Aframax Rio17</v>
      </c>
    </row>
    <row r="965" spans="1:28" customFormat="1" ht="13.9" hidden="1" customHeight="1">
      <c r="A965" s="325">
        <v>965</v>
      </c>
      <c r="B965" s="325" t="s">
        <v>5357</v>
      </c>
      <c r="C965" s="327">
        <v>41751</v>
      </c>
      <c r="D965" s="325" t="s">
        <v>4585</v>
      </c>
      <c r="E965" s="329" t="s">
        <v>297</v>
      </c>
      <c r="F965" s="325"/>
      <c r="G965" s="325"/>
      <c r="H965" s="328" t="s">
        <v>5200</v>
      </c>
      <c r="I965" s="328" t="s">
        <v>5356</v>
      </c>
      <c r="J965" s="327">
        <v>41730</v>
      </c>
      <c r="K965" s="3" t="s">
        <v>28</v>
      </c>
      <c r="L965" s="326">
        <v>1200</v>
      </c>
      <c r="M965" s="325">
        <v>963</v>
      </c>
      <c r="N965" s="324">
        <v>41775</v>
      </c>
      <c r="O965" s="356">
        <f t="shared" si="34"/>
        <v>1</v>
      </c>
      <c r="T965" s="146"/>
      <c r="U965" s="146"/>
      <c r="V965" s="146"/>
      <c r="W965" s="146"/>
      <c r="X965" s="146"/>
      <c r="Y965" s="146"/>
      <c r="Z965" s="146"/>
      <c r="AA965" s="146"/>
      <c r="AB965" s="5" t="str">
        <f t="shared" si="35"/>
        <v>Sky Lady09</v>
      </c>
    </row>
    <row r="966" spans="1:28" customFormat="1" ht="13.9" hidden="1" customHeight="1">
      <c r="A966" s="325">
        <v>966</v>
      </c>
      <c r="B966" s="325" t="s">
        <v>5355</v>
      </c>
      <c r="C966" s="327">
        <v>41751</v>
      </c>
      <c r="D966" s="325" t="s">
        <v>508</v>
      </c>
      <c r="E966" s="329" t="s">
        <v>149</v>
      </c>
      <c r="F966" s="325"/>
      <c r="G966" s="325"/>
      <c r="H966" s="328" t="s">
        <v>30</v>
      </c>
      <c r="I966" s="328" t="s">
        <v>59</v>
      </c>
      <c r="J966" s="327">
        <v>41722</v>
      </c>
      <c r="K966" s="3" t="s">
        <v>28</v>
      </c>
      <c r="L966" s="326">
        <v>1200</v>
      </c>
      <c r="M966" s="325">
        <v>964</v>
      </c>
      <c r="N966" s="324">
        <v>41788</v>
      </c>
      <c r="O966" s="356">
        <f t="shared" si="34"/>
        <v>1</v>
      </c>
      <c r="T966" s="146"/>
      <c r="U966" s="146"/>
      <c r="V966" s="146"/>
      <c r="W966" s="146"/>
      <c r="X966" s="146"/>
      <c r="Y966" s="146"/>
      <c r="Z966" s="146"/>
      <c r="AA966" s="146"/>
      <c r="AB966" s="5" t="str">
        <f t="shared" si="35"/>
        <v>Afra Laurel010</v>
      </c>
    </row>
    <row r="967" spans="1:28" customFormat="1" ht="13.9" hidden="1" customHeight="1">
      <c r="A967" s="325">
        <v>967</v>
      </c>
      <c r="B967" s="325" t="s">
        <v>5354</v>
      </c>
      <c r="C967" s="327">
        <v>41751</v>
      </c>
      <c r="D967" s="325" t="s">
        <v>396</v>
      </c>
      <c r="E967" s="329" t="s">
        <v>183</v>
      </c>
      <c r="F967" s="325"/>
      <c r="G967" s="325"/>
      <c r="H967" s="328" t="s">
        <v>5200</v>
      </c>
      <c r="I967" s="328" t="s">
        <v>173</v>
      </c>
      <c r="J967" s="327">
        <v>41712</v>
      </c>
      <c r="K967" s="3" t="s">
        <v>28</v>
      </c>
      <c r="L967" s="326">
        <v>1200</v>
      </c>
      <c r="M967" s="325">
        <v>965</v>
      </c>
      <c r="N967" s="324">
        <v>41775</v>
      </c>
      <c r="O967" s="356">
        <f t="shared" si="34"/>
        <v>1</v>
      </c>
      <c r="P967" s="41"/>
      <c r="T967" s="146"/>
      <c r="U967" s="146"/>
      <c r="V967" s="146"/>
      <c r="W967" s="146"/>
      <c r="X967" s="146"/>
      <c r="Y967" s="146"/>
      <c r="Z967" s="146"/>
      <c r="AA967" s="146"/>
      <c r="AB967" s="5" t="str">
        <f t="shared" si="35"/>
        <v>Iblea25</v>
      </c>
    </row>
    <row r="968" spans="1:28" customFormat="1" ht="13.9" hidden="1" customHeight="1">
      <c r="A968" s="325">
        <v>968</v>
      </c>
      <c r="B968" s="325" t="s">
        <v>5353</v>
      </c>
      <c r="C968" s="327">
        <v>41751</v>
      </c>
      <c r="D968" s="325" t="s">
        <v>573</v>
      </c>
      <c r="E968" s="329" t="s">
        <v>183</v>
      </c>
      <c r="F968" s="325"/>
      <c r="G968" s="325"/>
      <c r="H968" s="328" t="s">
        <v>30</v>
      </c>
      <c r="I968" s="328" t="s">
        <v>5352</v>
      </c>
      <c r="J968" s="327">
        <v>41731</v>
      </c>
      <c r="K968" s="3" t="s">
        <v>28</v>
      </c>
      <c r="L968" s="326">
        <v>1200</v>
      </c>
      <c r="M968" s="325">
        <v>966</v>
      </c>
      <c r="N968" s="324">
        <v>41775</v>
      </c>
      <c r="O968" s="356">
        <f t="shared" si="34"/>
        <v>1</v>
      </c>
      <c r="P968" s="41"/>
      <c r="T968" s="146"/>
      <c r="U968" s="146"/>
      <c r="V968" s="146"/>
      <c r="W968" s="146"/>
      <c r="X968" s="146"/>
      <c r="Y968" s="146"/>
      <c r="Z968" s="146"/>
      <c r="AA968" s="146"/>
      <c r="AB968" s="5" t="str">
        <f t="shared" si="35"/>
        <v>Aframax Riviera25</v>
      </c>
    </row>
    <row r="969" spans="1:28" customFormat="1" ht="13.9" hidden="1" customHeight="1">
      <c r="A969" s="325">
        <v>969</v>
      </c>
      <c r="B969" s="325" t="s">
        <v>5351</v>
      </c>
      <c r="C969" s="327">
        <v>41751</v>
      </c>
      <c r="D969" s="325" t="s">
        <v>667</v>
      </c>
      <c r="E969" s="329" t="s">
        <v>423</v>
      </c>
      <c r="F969" s="325"/>
      <c r="G969" s="325"/>
      <c r="H969" s="328" t="s">
        <v>5015</v>
      </c>
      <c r="I969" s="328" t="s">
        <v>5350</v>
      </c>
      <c r="J969" s="327">
        <v>41704</v>
      </c>
      <c r="K969" s="3" t="s">
        <v>28</v>
      </c>
      <c r="L969" s="326">
        <v>1200</v>
      </c>
      <c r="M969" s="325">
        <v>967</v>
      </c>
      <c r="N969" s="324">
        <v>41757</v>
      </c>
      <c r="O969" s="356">
        <f t="shared" si="34"/>
        <v>1</v>
      </c>
      <c r="T969" s="146"/>
      <c r="U969" s="146"/>
      <c r="V969" s="146"/>
      <c r="W969" s="146"/>
      <c r="X969" s="146"/>
      <c r="Y969" s="146"/>
      <c r="Z969" s="146"/>
      <c r="AA969" s="146"/>
      <c r="AB969" s="5" t="str">
        <f t="shared" si="35"/>
        <v>Songa Peace02</v>
      </c>
    </row>
    <row r="970" spans="1:28" customFormat="1" ht="13.9" hidden="1" customHeight="1">
      <c r="A970" s="325">
        <v>970</v>
      </c>
      <c r="B970" s="325" t="s">
        <v>5349</v>
      </c>
      <c r="C970" s="327">
        <v>41751</v>
      </c>
      <c r="D970" s="325" t="s">
        <v>538</v>
      </c>
      <c r="E970" s="329" t="s">
        <v>5348</v>
      </c>
      <c r="F970" s="325"/>
      <c r="G970" s="325"/>
      <c r="H970" s="328" t="s">
        <v>486</v>
      </c>
      <c r="I970" s="328" t="s">
        <v>5347</v>
      </c>
      <c r="J970" s="327">
        <v>41716</v>
      </c>
      <c r="K970" s="3" t="s">
        <v>28</v>
      </c>
      <c r="L970" s="326">
        <v>1200</v>
      </c>
      <c r="M970" s="325">
        <v>968</v>
      </c>
      <c r="N970" s="324">
        <v>41788</v>
      </c>
      <c r="O970" s="356">
        <f t="shared" si="34"/>
        <v>1</v>
      </c>
      <c r="T970" s="146"/>
      <c r="U970" s="146"/>
      <c r="V970" s="146"/>
      <c r="W970" s="146"/>
      <c r="X970" s="146"/>
      <c r="Y970" s="146"/>
      <c r="Z970" s="146"/>
      <c r="AA970" s="146"/>
      <c r="AB970" s="5" t="str">
        <f t="shared" si="35"/>
        <v>Bareilly03_2014</v>
      </c>
    </row>
    <row r="971" spans="1:28" customFormat="1" ht="13.9" hidden="1" customHeight="1">
      <c r="A971" s="325">
        <v>971</v>
      </c>
      <c r="B971" s="325" t="s">
        <v>5346</v>
      </c>
      <c r="C971" s="327">
        <v>41751</v>
      </c>
      <c r="D971" s="325" t="s">
        <v>5190</v>
      </c>
      <c r="E971" s="329" t="s">
        <v>46</v>
      </c>
      <c r="F971" s="325"/>
      <c r="G971" s="325"/>
      <c r="H971" s="328" t="s">
        <v>5342</v>
      </c>
      <c r="I971" s="328" t="s">
        <v>571</v>
      </c>
      <c r="J971" s="327">
        <v>41710</v>
      </c>
      <c r="K971" s="3" t="s">
        <v>28</v>
      </c>
      <c r="L971" s="326">
        <v>1200</v>
      </c>
      <c r="M971" s="325">
        <v>969</v>
      </c>
      <c r="N971" s="324">
        <v>41775</v>
      </c>
      <c r="O971" s="356">
        <f t="shared" si="34"/>
        <v>1</v>
      </c>
      <c r="T971" s="146"/>
      <c r="U971" s="146"/>
      <c r="V971" s="146"/>
      <c r="W971" s="146"/>
      <c r="X971" s="146"/>
      <c r="Y971" s="146"/>
      <c r="Z971" s="146"/>
      <c r="AA971" s="146"/>
      <c r="AB971" s="5" t="str">
        <f t="shared" si="35"/>
        <v>Navig8 Faith41</v>
      </c>
    </row>
    <row r="972" spans="1:28" customFormat="1" ht="13.9" hidden="1" customHeight="1">
      <c r="A972" s="325">
        <v>972</v>
      </c>
      <c r="B972" s="325" t="s">
        <v>5345</v>
      </c>
      <c r="C972" s="327">
        <v>41751</v>
      </c>
      <c r="D972" s="325" t="s">
        <v>5194</v>
      </c>
      <c r="E972" s="329" t="s">
        <v>361</v>
      </c>
      <c r="F972" s="325"/>
      <c r="G972" s="325"/>
      <c r="H972" s="328" t="s">
        <v>5344</v>
      </c>
      <c r="I972" s="328" t="s">
        <v>211</v>
      </c>
      <c r="J972" s="327">
        <v>41726</v>
      </c>
      <c r="K972" s="3" t="s">
        <v>28</v>
      </c>
      <c r="L972" s="326">
        <v>1200</v>
      </c>
      <c r="M972" s="325">
        <v>970</v>
      </c>
      <c r="N972" s="324">
        <v>41775</v>
      </c>
      <c r="O972" s="356">
        <f t="shared" si="34"/>
        <v>1</v>
      </c>
      <c r="T972" s="146"/>
      <c r="U972" s="146"/>
      <c r="V972" s="146"/>
      <c r="W972" s="146"/>
      <c r="X972" s="146"/>
      <c r="Y972" s="146"/>
      <c r="Z972" s="146"/>
      <c r="AA972" s="146"/>
      <c r="AB972" s="5" t="str">
        <f t="shared" si="35"/>
        <v>Nave Equinox08</v>
      </c>
    </row>
    <row r="973" spans="1:28" customFormat="1" ht="13.9" hidden="1" customHeight="1">
      <c r="A973" s="325">
        <v>973</v>
      </c>
      <c r="B973" s="325" t="s">
        <v>5343</v>
      </c>
      <c r="C973" s="327">
        <v>41751</v>
      </c>
      <c r="D973" s="325" t="s">
        <v>4370</v>
      </c>
      <c r="E973" s="329" t="s">
        <v>670</v>
      </c>
      <c r="F973" s="325"/>
      <c r="G973" s="325"/>
      <c r="H973" s="328" t="s">
        <v>5342</v>
      </c>
      <c r="I973" s="328" t="s">
        <v>127</v>
      </c>
      <c r="J973" s="327">
        <v>41730</v>
      </c>
      <c r="K973" s="3" t="s">
        <v>28</v>
      </c>
      <c r="L973" s="326">
        <v>1200</v>
      </c>
      <c r="M973" s="325">
        <v>971</v>
      </c>
      <c r="N973" s="324">
        <v>41788</v>
      </c>
      <c r="O973" s="356">
        <f t="shared" si="34"/>
        <v>1</v>
      </c>
      <c r="T973" s="146"/>
      <c r="U973" s="146"/>
      <c r="V973" s="146"/>
      <c r="W973" s="146"/>
      <c r="X973" s="146"/>
      <c r="Y973" s="146"/>
      <c r="Z973" s="146"/>
      <c r="AA973" s="146"/>
      <c r="AB973" s="5" t="str">
        <f t="shared" si="35"/>
        <v>Angelica Schulte121</v>
      </c>
    </row>
    <row r="974" spans="1:28" customFormat="1" ht="13.9" hidden="1" customHeight="1">
      <c r="A974" s="325">
        <v>974</v>
      </c>
      <c r="B974" s="325" t="s">
        <v>5341</v>
      </c>
      <c r="C974" s="327">
        <v>41751</v>
      </c>
      <c r="D974" s="325" t="s">
        <v>4955</v>
      </c>
      <c r="E974" s="329" t="s">
        <v>5340</v>
      </c>
      <c r="F974" s="325"/>
      <c r="G974" s="325"/>
      <c r="H974" s="328" t="s">
        <v>671</v>
      </c>
      <c r="I974" s="328" t="s">
        <v>5339</v>
      </c>
      <c r="J974" s="327">
        <v>41729</v>
      </c>
      <c r="K974" s="3" t="s">
        <v>28</v>
      </c>
      <c r="L974" s="326">
        <v>1200</v>
      </c>
      <c r="M974" s="325">
        <v>972</v>
      </c>
      <c r="N974" s="324">
        <v>41789</v>
      </c>
      <c r="O974" s="356">
        <f t="shared" si="34"/>
        <v>1</v>
      </c>
      <c r="T974" s="146"/>
      <c r="U974" s="146"/>
      <c r="V974" s="146"/>
      <c r="W974" s="146"/>
      <c r="X974" s="146"/>
      <c r="Y974" s="146"/>
      <c r="Z974" s="146"/>
      <c r="AA974" s="146"/>
      <c r="AB974" s="5" t="str">
        <f t="shared" si="35"/>
        <v>Perseus N003L</v>
      </c>
    </row>
    <row r="975" spans="1:28" customFormat="1" ht="13.9" hidden="1" customHeight="1">
      <c r="A975" s="325">
        <v>975</v>
      </c>
      <c r="B975" s="325" t="s">
        <v>5338</v>
      </c>
      <c r="C975" s="327">
        <v>41751</v>
      </c>
      <c r="D975" s="325" t="s">
        <v>5190</v>
      </c>
      <c r="E975" s="329" t="s">
        <v>148</v>
      </c>
      <c r="F975" s="325"/>
      <c r="G975" s="325"/>
      <c r="H975" s="328" t="s">
        <v>4500</v>
      </c>
      <c r="I975" s="328" t="s">
        <v>88</v>
      </c>
      <c r="J975" s="327">
        <v>41725</v>
      </c>
      <c r="K975" s="3" t="s">
        <v>28</v>
      </c>
      <c r="L975" s="326">
        <v>1200</v>
      </c>
      <c r="M975" s="325">
        <v>973</v>
      </c>
      <c r="N975" s="324">
        <v>41775</v>
      </c>
      <c r="O975" s="356">
        <f t="shared" si="34"/>
        <v>1</v>
      </c>
      <c r="T975" s="146"/>
      <c r="U975" s="146"/>
      <c r="V975" s="146"/>
      <c r="W975" s="146"/>
      <c r="X975" s="146"/>
      <c r="Y975" s="146"/>
      <c r="Z975" s="146"/>
      <c r="AA975" s="146"/>
      <c r="AB975" s="5" t="str">
        <f t="shared" si="35"/>
        <v>Navig8 Faith42</v>
      </c>
    </row>
    <row r="976" spans="1:28" customFormat="1" ht="13.9" hidden="1" customHeight="1">
      <c r="A976" s="325">
        <v>976</v>
      </c>
      <c r="B976" s="325" t="s">
        <v>5337</v>
      </c>
      <c r="C976" s="327">
        <v>41751</v>
      </c>
      <c r="D976" s="325" t="s">
        <v>5129</v>
      </c>
      <c r="E976" s="325" t="s">
        <v>5336</v>
      </c>
      <c r="F976" s="325"/>
      <c r="G976" s="325"/>
      <c r="H976" s="328" t="s">
        <v>5335</v>
      </c>
      <c r="I976" s="328" t="s">
        <v>413</v>
      </c>
      <c r="J976" s="327">
        <v>41712</v>
      </c>
      <c r="K976" s="3" t="s">
        <v>16</v>
      </c>
      <c r="L976" s="326">
        <v>800</v>
      </c>
      <c r="M976" s="325"/>
      <c r="N976" s="324">
        <v>41764</v>
      </c>
      <c r="O976" s="356">
        <f t="shared" si="34"/>
        <v>1</v>
      </c>
      <c r="T976" s="146"/>
      <c r="U976" s="146"/>
      <c r="V976" s="146"/>
      <c r="W976" s="146"/>
      <c r="X976" s="146"/>
      <c r="Y976" s="146"/>
      <c r="Z976" s="146"/>
      <c r="AA976" s="146"/>
      <c r="AB976" s="5" t="str">
        <f t="shared" si="35"/>
        <v>BrazosBRA201401</v>
      </c>
    </row>
    <row r="977" spans="1:28" customFormat="1" ht="13.9" hidden="1" customHeight="1">
      <c r="A977" s="325">
        <v>977</v>
      </c>
      <c r="B977" s="325" t="s">
        <v>5334</v>
      </c>
      <c r="C977" s="327">
        <v>41751</v>
      </c>
      <c r="D977" s="325" t="s">
        <v>333</v>
      </c>
      <c r="E977" s="325" t="s">
        <v>4735</v>
      </c>
      <c r="F977" s="325"/>
      <c r="G977" s="325"/>
      <c r="H977" s="328" t="s">
        <v>477</v>
      </c>
      <c r="I977" s="328" t="s">
        <v>319</v>
      </c>
      <c r="J977" s="327">
        <v>41730</v>
      </c>
      <c r="K977" s="3" t="s">
        <v>16</v>
      </c>
      <c r="L977" s="326">
        <v>800</v>
      </c>
      <c r="M977" s="325">
        <v>974</v>
      </c>
      <c r="N977" s="324">
        <v>41851</v>
      </c>
      <c r="O977" s="356">
        <f t="shared" si="34"/>
        <v>1</v>
      </c>
      <c r="P977" s="17" t="s">
        <v>5333</v>
      </c>
      <c r="T977" s="146"/>
      <c r="U977" s="146"/>
      <c r="V977" s="146"/>
      <c r="W977" s="146"/>
      <c r="X977" s="146"/>
      <c r="Y977" s="146"/>
      <c r="Z977" s="146"/>
      <c r="AA977" s="146"/>
      <c r="AB977" s="5" t="str">
        <f t="shared" si="35"/>
        <v>Ashkini Spirit201403</v>
      </c>
    </row>
    <row r="978" spans="1:28" customFormat="1" ht="13.9" hidden="1" customHeight="1">
      <c r="A978" s="325">
        <v>977</v>
      </c>
      <c r="B978" s="325" t="s">
        <v>5332</v>
      </c>
      <c r="C978" s="327">
        <v>41753</v>
      </c>
      <c r="D978" s="325" t="s">
        <v>5331</v>
      </c>
      <c r="E978" s="325" t="s">
        <v>5330</v>
      </c>
      <c r="F978" s="325"/>
      <c r="G978" s="325"/>
      <c r="H978" s="328" t="s">
        <v>22</v>
      </c>
      <c r="I978" s="328" t="s">
        <v>5329</v>
      </c>
      <c r="J978" s="327">
        <v>41709</v>
      </c>
      <c r="K978" s="3" t="s">
        <v>23</v>
      </c>
      <c r="L978" s="326">
        <v>1200</v>
      </c>
      <c r="M978" s="325">
        <v>976</v>
      </c>
      <c r="N978" s="324">
        <v>41985</v>
      </c>
      <c r="O978" s="356">
        <f t="shared" si="34"/>
        <v>1</v>
      </c>
      <c r="T978" s="146"/>
      <c r="U978" s="146"/>
      <c r="V978" s="146"/>
      <c r="W978" s="146"/>
      <c r="X978" s="146"/>
      <c r="Y978" s="146"/>
      <c r="Z978" s="146"/>
      <c r="AA978" s="146"/>
      <c r="AB978" s="5" t="str">
        <f t="shared" si="35"/>
        <v>Genmar Orion2014_01</v>
      </c>
    </row>
    <row r="979" spans="1:28" customFormat="1" ht="13.9" hidden="1" customHeight="1">
      <c r="A979" s="325">
        <v>978</v>
      </c>
      <c r="B979" s="325" t="s">
        <v>5328</v>
      </c>
      <c r="C979" s="327">
        <v>41753</v>
      </c>
      <c r="D979" s="325" t="s">
        <v>3879</v>
      </c>
      <c r="E979" s="325" t="s">
        <v>406</v>
      </c>
      <c r="F979" s="325"/>
      <c r="G979" s="325"/>
      <c r="H979" s="328" t="s">
        <v>5327</v>
      </c>
      <c r="I979" s="328" t="s">
        <v>312</v>
      </c>
      <c r="J979" s="327">
        <v>41733</v>
      </c>
      <c r="K979" s="3" t="s">
        <v>23</v>
      </c>
      <c r="L979" s="326">
        <v>1200</v>
      </c>
      <c r="M979" s="325">
        <v>977</v>
      </c>
      <c r="N979" s="324">
        <v>41985</v>
      </c>
      <c r="O979" s="356">
        <f t="shared" si="34"/>
        <v>1</v>
      </c>
      <c r="T979" s="146"/>
      <c r="U979" s="146"/>
      <c r="V979" s="146"/>
      <c r="W979" s="146"/>
      <c r="X979" s="146"/>
      <c r="Y979" s="146"/>
      <c r="Z979" s="146"/>
      <c r="AA979" s="146"/>
      <c r="AB979" s="5" t="str">
        <f t="shared" si="35"/>
        <v>Genmar Harriet G03</v>
      </c>
    </row>
    <row r="980" spans="1:28" customFormat="1" ht="13.9" hidden="1" customHeight="1">
      <c r="A980" s="325">
        <v>979</v>
      </c>
      <c r="B980" s="325" t="s">
        <v>5326</v>
      </c>
      <c r="C980" s="327">
        <v>41755</v>
      </c>
      <c r="D980" s="325" t="s">
        <v>5325</v>
      </c>
      <c r="E980" s="325" t="s">
        <v>5324</v>
      </c>
      <c r="F980" s="325"/>
      <c r="G980" s="325"/>
      <c r="H980" s="328" t="s">
        <v>5323</v>
      </c>
      <c r="I980" s="328" t="s">
        <v>25</v>
      </c>
      <c r="J980" s="327">
        <v>41715</v>
      </c>
      <c r="K980" s="3" t="s">
        <v>1190</v>
      </c>
      <c r="L980" s="326">
        <v>1200</v>
      </c>
      <c r="M980" s="325">
        <v>978</v>
      </c>
      <c r="N980" s="324">
        <v>41845</v>
      </c>
      <c r="O980" s="356">
        <f t="shared" si="34"/>
        <v>1</v>
      </c>
      <c r="T980" s="146"/>
      <c r="U980" s="146"/>
      <c r="V980" s="146"/>
      <c r="W980" s="146"/>
      <c r="X980" s="146"/>
      <c r="Y980" s="146"/>
      <c r="Z980" s="146"/>
      <c r="AA980" s="146"/>
      <c r="AB980" s="5" t="str">
        <f t="shared" si="35"/>
        <v>Maersk Kalea14501</v>
      </c>
    </row>
    <row r="981" spans="1:28" customFormat="1" ht="13.9" hidden="1" customHeight="1">
      <c r="A981" s="325">
        <v>980</v>
      </c>
      <c r="B981" s="325" t="s">
        <v>5322</v>
      </c>
      <c r="C981" s="327">
        <v>41755</v>
      </c>
      <c r="D981" s="325" t="s">
        <v>5215</v>
      </c>
      <c r="E981" s="325" t="s">
        <v>5318</v>
      </c>
      <c r="F981" s="325"/>
      <c r="G981" s="325"/>
      <c r="H981" s="328" t="s">
        <v>5321</v>
      </c>
      <c r="I981" s="328" t="s">
        <v>5320</v>
      </c>
      <c r="J981" s="327">
        <v>41707</v>
      </c>
      <c r="K981" s="3" t="s">
        <v>1190</v>
      </c>
      <c r="L981" s="326">
        <v>1200</v>
      </c>
      <c r="M981" s="325">
        <v>979</v>
      </c>
      <c r="N981" s="324">
        <v>41845</v>
      </c>
      <c r="O981" s="356">
        <f t="shared" si="34"/>
        <v>1</v>
      </c>
      <c r="T981" s="146"/>
      <c r="U981" s="146"/>
      <c r="V981" s="146"/>
      <c r="W981" s="146"/>
      <c r="X981" s="146"/>
      <c r="Y981" s="146"/>
      <c r="Z981" s="146"/>
      <c r="AA981" s="146"/>
      <c r="AB981" s="5" t="str">
        <f t="shared" si="35"/>
        <v>Kirsten Maersk14502</v>
      </c>
    </row>
    <row r="982" spans="1:28" customFormat="1" ht="13.9" hidden="1" customHeight="1">
      <c r="A982" s="325">
        <v>981</v>
      </c>
      <c r="B982" s="325" t="s">
        <v>5319</v>
      </c>
      <c r="C982" s="327">
        <v>41755</v>
      </c>
      <c r="D982" s="325" t="s">
        <v>5046</v>
      </c>
      <c r="E982" s="325" t="s">
        <v>5318</v>
      </c>
      <c r="F982" s="325"/>
      <c r="G982" s="325"/>
      <c r="H982" s="328" t="s">
        <v>5317</v>
      </c>
      <c r="I982" s="328" t="s">
        <v>5316</v>
      </c>
      <c r="J982" s="327">
        <v>41699</v>
      </c>
      <c r="K982" s="3" t="s">
        <v>1190</v>
      </c>
      <c r="L982" s="326">
        <v>1200</v>
      </c>
      <c r="M982" s="325">
        <v>980</v>
      </c>
      <c r="N982" s="324">
        <v>41845</v>
      </c>
      <c r="O982" s="356">
        <f t="shared" si="34"/>
        <v>1</v>
      </c>
      <c r="T982" s="146"/>
      <c r="U982" s="146"/>
      <c r="V982" s="146"/>
      <c r="W982" s="146"/>
      <c r="X982" s="146"/>
      <c r="Y982" s="146"/>
      <c r="Z982" s="146"/>
      <c r="AA982" s="146"/>
      <c r="AB982" s="5" t="str">
        <f t="shared" si="35"/>
        <v>Chemtrans Rhine14502</v>
      </c>
    </row>
    <row r="983" spans="1:28" customFormat="1" ht="13.9" hidden="1" customHeight="1">
      <c r="A983" s="325">
        <v>982</v>
      </c>
      <c r="B983" s="325" t="s">
        <v>5315</v>
      </c>
      <c r="C983" s="327">
        <v>41755</v>
      </c>
      <c r="D983" s="325" t="s">
        <v>5314</v>
      </c>
      <c r="E983" s="325" t="s">
        <v>5156</v>
      </c>
      <c r="F983" s="325"/>
      <c r="G983" s="325"/>
      <c r="H983" s="328" t="s">
        <v>5305</v>
      </c>
      <c r="I983" s="328" t="s">
        <v>523</v>
      </c>
      <c r="J983" s="327">
        <v>41707</v>
      </c>
      <c r="K983" s="3" t="s">
        <v>1190</v>
      </c>
      <c r="L983" s="326">
        <v>1200</v>
      </c>
      <c r="M983" s="325">
        <v>981</v>
      </c>
      <c r="N983" s="324">
        <v>41845</v>
      </c>
      <c r="O983" s="356">
        <f t="shared" si="34"/>
        <v>1</v>
      </c>
      <c r="T983" s="146"/>
      <c r="U983" s="146"/>
      <c r="V983" s="146"/>
      <c r="W983" s="146"/>
      <c r="X983" s="146"/>
      <c r="Y983" s="146"/>
      <c r="Z983" s="146"/>
      <c r="AA983" s="146"/>
      <c r="AB983" s="5" t="str">
        <f t="shared" si="35"/>
        <v>MT Saffo14504</v>
      </c>
    </row>
    <row r="984" spans="1:28" customFormat="1" ht="13.9" hidden="1" customHeight="1">
      <c r="A984" s="325">
        <v>983</v>
      </c>
      <c r="B984" s="325" t="s">
        <v>5313</v>
      </c>
      <c r="C984" s="327">
        <v>41755</v>
      </c>
      <c r="D984" s="325" t="s">
        <v>5038</v>
      </c>
      <c r="E984" s="325" t="s">
        <v>5229</v>
      </c>
      <c r="F984" s="325"/>
      <c r="G984" s="325"/>
      <c r="H984" s="328" t="s">
        <v>5214</v>
      </c>
      <c r="I984" s="328" t="s">
        <v>5312</v>
      </c>
      <c r="J984" s="327">
        <v>41704</v>
      </c>
      <c r="K984" s="3" t="s">
        <v>1190</v>
      </c>
      <c r="L984" s="326">
        <v>1200</v>
      </c>
      <c r="M984" s="325">
        <v>982</v>
      </c>
      <c r="N984" s="324">
        <v>41845</v>
      </c>
      <c r="O984" s="356">
        <f t="shared" si="34"/>
        <v>1</v>
      </c>
      <c r="P984" s="41"/>
      <c r="T984" s="146"/>
      <c r="U984" s="146"/>
      <c r="V984" s="146"/>
      <c r="W984" s="146"/>
      <c r="X984" s="146"/>
      <c r="Y984" s="146"/>
      <c r="Z984" s="146"/>
      <c r="AA984" s="146"/>
      <c r="AB984" s="5" t="str">
        <f t="shared" si="35"/>
        <v>Maersk Riesa14503</v>
      </c>
    </row>
    <row r="985" spans="1:28" customFormat="1" ht="13.9" hidden="1" customHeight="1">
      <c r="A985" s="325">
        <v>984</v>
      </c>
      <c r="B985" s="325" t="s">
        <v>5311</v>
      </c>
      <c r="C985" s="327">
        <v>41755</v>
      </c>
      <c r="D985" s="325" t="s">
        <v>5046</v>
      </c>
      <c r="E985" s="325" t="s">
        <v>5229</v>
      </c>
      <c r="F985" s="325"/>
      <c r="G985" s="325"/>
      <c r="H985" s="328" t="s">
        <v>5214</v>
      </c>
      <c r="I985" s="328" t="s">
        <v>5310</v>
      </c>
      <c r="J985" s="327">
        <v>41713</v>
      </c>
      <c r="K985" s="3" t="s">
        <v>1190</v>
      </c>
      <c r="L985" s="326">
        <v>1200</v>
      </c>
      <c r="M985" s="325">
        <v>983</v>
      </c>
      <c r="N985" s="324">
        <v>41845</v>
      </c>
      <c r="O985" s="356">
        <f t="shared" si="34"/>
        <v>1</v>
      </c>
      <c r="T985" s="146"/>
      <c r="U985" s="146"/>
      <c r="V985" s="146"/>
      <c r="W985" s="146"/>
      <c r="X985" s="146"/>
      <c r="Y985" s="146"/>
      <c r="Z985" s="146"/>
      <c r="AA985" s="146"/>
      <c r="AB985" s="5" t="str">
        <f t="shared" si="35"/>
        <v>Chemtrans Rhine14503</v>
      </c>
    </row>
    <row r="986" spans="1:28" customFormat="1" ht="13.9" hidden="1" customHeight="1">
      <c r="A986" s="325">
        <v>985</v>
      </c>
      <c r="B986" s="325" t="s">
        <v>5309</v>
      </c>
      <c r="C986" s="327">
        <v>41755</v>
      </c>
      <c r="D986" s="325" t="s">
        <v>4937</v>
      </c>
      <c r="E986" s="325" t="s">
        <v>5229</v>
      </c>
      <c r="F986" s="325"/>
      <c r="G986" s="325"/>
      <c r="H986" s="328" t="s">
        <v>5214</v>
      </c>
      <c r="I986" s="328" t="s">
        <v>5308</v>
      </c>
      <c r="J986" s="327">
        <v>41709</v>
      </c>
      <c r="K986" s="3" t="s">
        <v>1190</v>
      </c>
      <c r="L986" s="326">
        <v>1200</v>
      </c>
      <c r="M986" s="325">
        <v>984</v>
      </c>
      <c r="N986" s="324">
        <v>41887</v>
      </c>
      <c r="O986" s="356">
        <f t="shared" si="34"/>
        <v>1</v>
      </c>
      <c r="T986" s="146"/>
      <c r="U986" s="146"/>
      <c r="V986" s="146"/>
      <c r="W986" s="146"/>
      <c r="X986" s="146"/>
      <c r="Y986" s="146"/>
      <c r="Z986" s="146"/>
      <c r="AA986" s="146"/>
      <c r="AB986" s="5" t="str">
        <f t="shared" si="35"/>
        <v>Rosa Maersk14503</v>
      </c>
    </row>
    <row r="987" spans="1:28" customFormat="1" ht="13.9" hidden="1" customHeight="1">
      <c r="A987" s="325">
        <v>986</v>
      </c>
      <c r="B987" s="325" t="s">
        <v>5307</v>
      </c>
      <c r="C987" s="327">
        <v>41755</v>
      </c>
      <c r="D987" s="325" t="s">
        <v>5223</v>
      </c>
      <c r="E987" s="325" t="s">
        <v>5156</v>
      </c>
      <c r="F987" s="325"/>
      <c r="G987" s="325"/>
      <c r="H987" s="328" t="s">
        <v>5133</v>
      </c>
      <c r="I987" s="328" t="s">
        <v>668</v>
      </c>
      <c r="J987" s="327">
        <v>41709</v>
      </c>
      <c r="K987" s="3" t="s">
        <v>1190</v>
      </c>
      <c r="L987" s="326">
        <v>1200</v>
      </c>
      <c r="M987" s="325">
        <v>985</v>
      </c>
      <c r="N987" s="324">
        <v>41845</v>
      </c>
      <c r="O987" s="356">
        <f t="shared" si="34"/>
        <v>1</v>
      </c>
      <c r="T987" s="146"/>
      <c r="U987" s="146"/>
      <c r="V987" s="146"/>
      <c r="W987" s="146"/>
      <c r="X987" s="146"/>
      <c r="Y987" s="146"/>
      <c r="Z987" s="146"/>
      <c r="AA987" s="146"/>
      <c r="AB987" s="5" t="str">
        <f t="shared" si="35"/>
        <v>Edith Krik14504</v>
      </c>
    </row>
    <row r="988" spans="1:28" customFormat="1" ht="13.9" hidden="1" customHeight="1">
      <c r="A988" s="325">
        <v>987</v>
      </c>
      <c r="B988" s="325" t="s">
        <v>5306</v>
      </c>
      <c r="C988" s="327">
        <v>41755</v>
      </c>
      <c r="D988" s="325" t="s">
        <v>5151</v>
      </c>
      <c r="E988" s="325" t="s">
        <v>5051</v>
      </c>
      <c r="F988" s="325"/>
      <c r="G988" s="325"/>
      <c r="H988" s="328" t="s">
        <v>5305</v>
      </c>
      <c r="I988" s="328" t="s">
        <v>4931</v>
      </c>
      <c r="J988" s="327">
        <v>41713</v>
      </c>
      <c r="K988" s="3" t="s">
        <v>1190</v>
      </c>
      <c r="L988" s="326">
        <v>1200</v>
      </c>
      <c r="M988" s="325">
        <v>986</v>
      </c>
      <c r="N988" s="324">
        <v>41845</v>
      </c>
      <c r="O988" s="356">
        <f t="shared" si="34"/>
        <v>1</v>
      </c>
      <c r="T988" s="146"/>
      <c r="U988" s="146"/>
      <c r="V988" s="146"/>
      <c r="W988" s="146"/>
      <c r="X988" s="146"/>
      <c r="Y988" s="146"/>
      <c r="Z988" s="146"/>
      <c r="AA988" s="146"/>
      <c r="AB988" s="5" t="str">
        <f t="shared" si="35"/>
        <v>Saffo14505</v>
      </c>
    </row>
    <row r="989" spans="1:28" customFormat="1" ht="13.9" hidden="1" customHeight="1">
      <c r="A989" s="325">
        <v>988</v>
      </c>
      <c r="B989" s="325" t="s">
        <v>5304</v>
      </c>
      <c r="C989" s="327">
        <v>41755</v>
      </c>
      <c r="D989" s="325" t="s">
        <v>272</v>
      </c>
      <c r="E989" s="325" t="s">
        <v>196</v>
      </c>
      <c r="F989" s="325"/>
      <c r="G989" s="325"/>
      <c r="H989" s="328" t="s">
        <v>5303</v>
      </c>
      <c r="I989" s="328" t="s">
        <v>20</v>
      </c>
      <c r="J989" s="327">
        <v>41719</v>
      </c>
      <c r="K989" s="3" t="s">
        <v>43</v>
      </c>
      <c r="L989" s="326">
        <v>1400</v>
      </c>
      <c r="M989" s="325">
        <v>987</v>
      </c>
      <c r="N989" s="324">
        <v>41759</v>
      </c>
      <c r="O989" s="356">
        <f t="shared" si="34"/>
        <v>1</v>
      </c>
      <c r="T989" s="146"/>
      <c r="U989" s="146"/>
      <c r="V989" s="146"/>
      <c r="W989" s="146"/>
      <c r="X989" s="146"/>
      <c r="Y989" s="146"/>
      <c r="Z989" s="146"/>
      <c r="AA989" s="146"/>
      <c r="AB989" s="5" t="str">
        <f t="shared" si="35"/>
        <v>Pink29</v>
      </c>
    </row>
    <row r="990" spans="1:28" customFormat="1" ht="13.9" hidden="1" customHeight="1">
      <c r="A990" s="325">
        <v>989</v>
      </c>
      <c r="B990" s="325" t="s">
        <v>5302</v>
      </c>
      <c r="C990" s="327">
        <v>41755</v>
      </c>
      <c r="D990" s="325" t="s">
        <v>3588</v>
      </c>
      <c r="E990" s="325" t="s">
        <v>5301</v>
      </c>
      <c r="F990" s="325"/>
      <c r="G990" s="325"/>
      <c r="H990" s="328" t="s">
        <v>664</v>
      </c>
      <c r="I990" s="328" t="s">
        <v>20</v>
      </c>
      <c r="J990" s="327">
        <v>41708</v>
      </c>
      <c r="K990" s="3" t="s">
        <v>43</v>
      </c>
      <c r="L990" s="326">
        <v>1400</v>
      </c>
      <c r="M990" s="325">
        <v>988</v>
      </c>
      <c r="N990" s="324">
        <v>41759</v>
      </c>
      <c r="O990" s="356">
        <f t="shared" si="34"/>
        <v>1</v>
      </c>
      <c r="P990" s="41"/>
      <c r="T990" s="146"/>
      <c r="U990" s="146"/>
      <c r="V990" s="146"/>
      <c r="W990" s="146"/>
      <c r="X990" s="146"/>
      <c r="Y990" s="146"/>
      <c r="Z990" s="146"/>
      <c r="AA990" s="146"/>
      <c r="AB990" s="5" t="str">
        <f t="shared" si="35"/>
        <v>Sea Voyager44L</v>
      </c>
    </row>
    <row r="991" spans="1:28" customFormat="1" ht="13.9" hidden="1" customHeight="1">
      <c r="A991" s="325">
        <v>990</v>
      </c>
      <c r="B991" s="325" t="s">
        <v>5300</v>
      </c>
      <c r="C991" s="327">
        <v>41755</v>
      </c>
      <c r="D991" s="325" t="s">
        <v>5299</v>
      </c>
      <c r="E991" s="325" t="s">
        <v>320</v>
      </c>
      <c r="F991" s="325"/>
      <c r="G991" s="325"/>
      <c r="H991" s="328" t="s">
        <v>620</v>
      </c>
      <c r="I991" s="328" t="s">
        <v>4841</v>
      </c>
      <c r="J991" s="327">
        <v>41746</v>
      </c>
      <c r="K991" s="3" t="s">
        <v>43</v>
      </c>
      <c r="L991" s="326">
        <v>1400</v>
      </c>
      <c r="M991" s="325">
        <v>989</v>
      </c>
      <c r="N991" s="324">
        <v>41758</v>
      </c>
      <c r="O991" s="356">
        <f t="shared" si="34"/>
        <v>1</v>
      </c>
      <c r="T991" s="146"/>
      <c r="U991" s="146"/>
      <c r="V991" s="146"/>
      <c r="W991" s="146"/>
      <c r="X991" s="146"/>
      <c r="Y991" s="146"/>
      <c r="Z991" s="146"/>
      <c r="AA991" s="146"/>
      <c r="AB991" s="5" t="str">
        <f t="shared" si="35"/>
        <v>Four Smile39</v>
      </c>
    </row>
    <row r="992" spans="1:28" customFormat="1" ht="13.9" hidden="1" customHeight="1">
      <c r="A992" s="325">
        <v>991</v>
      </c>
      <c r="B992" s="325" t="s">
        <v>5298</v>
      </c>
      <c r="C992" s="327">
        <v>41755</v>
      </c>
      <c r="D992" s="325" t="s">
        <v>4744</v>
      </c>
      <c r="E992" s="325" t="s">
        <v>238</v>
      </c>
      <c r="F992" s="325"/>
      <c r="G992" s="325"/>
      <c r="H992" s="328" t="s">
        <v>620</v>
      </c>
      <c r="I992" s="328" t="s">
        <v>269</v>
      </c>
      <c r="J992" s="327">
        <v>41736</v>
      </c>
      <c r="K992" s="3" t="s">
        <v>43</v>
      </c>
      <c r="L992" s="326">
        <v>1400</v>
      </c>
      <c r="M992" s="325">
        <v>990</v>
      </c>
      <c r="N992" s="324">
        <v>41758</v>
      </c>
      <c r="O992" s="356">
        <f t="shared" ref="O992:O1003" si="36">IF(TRIM(N992)="",0,1)</f>
        <v>1</v>
      </c>
      <c r="T992" s="146"/>
      <c r="U992" s="146"/>
      <c r="V992" s="146"/>
      <c r="W992" s="146"/>
      <c r="X992" s="146"/>
      <c r="Y992" s="146"/>
      <c r="Z992" s="146"/>
      <c r="AA992" s="146"/>
      <c r="AB992" s="5" t="str">
        <f t="shared" si="35"/>
        <v>Athinea3</v>
      </c>
    </row>
    <row r="993" spans="1:28" customFormat="1" ht="13.9" hidden="1" customHeight="1">
      <c r="A993" s="325">
        <v>992</v>
      </c>
      <c r="B993" s="325" t="s">
        <v>5297</v>
      </c>
      <c r="C993" s="327">
        <v>41755</v>
      </c>
      <c r="D993" s="325" t="s">
        <v>4873</v>
      </c>
      <c r="E993" s="325" t="s">
        <v>673</v>
      </c>
      <c r="F993" s="325"/>
      <c r="G993" s="325"/>
      <c r="H993" s="328" t="s">
        <v>620</v>
      </c>
      <c r="I993" s="328" t="s">
        <v>20</v>
      </c>
      <c r="J993" s="327">
        <v>41700</v>
      </c>
      <c r="K993" s="3" t="s">
        <v>43</v>
      </c>
      <c r="L993" s="326">
        <v>1400</v>
      </c>
      <c r="M993" s="325">
        <v>991</v>
      </c>
      <c r="N993" s="324">
        <v>41758</v>
      </c>
      <c r="O993" s="356">
        <f t="shared" si="36"/>
        <v>1</v>
      </c>
      <c r="T993" s="146"/>
      <c r="U993" s="146"/>
      <c r="V993" s="146"/>
      <c r="W993" s="146"/>
      <c r="X993" s="146"/>
      <c r="Y993" s="146"/>
      <c r="Z993" s="146"/>
      <c r="AA993" s="146"/>
      <c r="AB993" s="5" t="str">
        <f t="shared" si="35"/>
        <v>Smart Lady025</v>
      </c>
    </row>
    <row r="994" spans="1:28" customFormat="1" ht="13.9" hidden="1" customHeight="1">
      <c r="A994" s="325">
        <v>993</v>
      </c>
      <c r="B994" s="325" t="s">
        <v>5296</v>
      </c>
      <c r="C994" s="327">
        <v>41756</v>
      </c>
      <c r="D994" s="325" t="s">
        <v>4873</v>
      </c>
      <c r="E994" s="325" t="s">
        <v>81</v>
      </c>
      <c r="F994" s="325"/>
      <c r="G994" s="325"/>
      <c r="H994" s="328" t="s">
        <v>620</v>
      </c>
      <c r="I994" s="328" t="s">
        <v>88</v>
      </c>
      <c r="J994" s="327">
        <v>41745</v>
      </c>
      <c r="K994" s="3" t="s">
        <v>43</v>
      </c>
      <c r="L994" s="326">
        <v>1400</v>
      </c>
      <c r="M994" s="325">
        <v>992</v>
      </c>
      <c r="N994" s="324">
        <v>41758</v>
      </c>
      <c r="O994" s="356">
        <f t="shared" si="36"/>
        <v>1</v>
      </c>
      <c r="T994" s="146"/>
      <c r="U994" s="146"/>
      <c r="V994" s="146"/>
      <c r="W994" s="146"/>
      <c r="X994" s="146"/>
      <c r="Y994" s="146"/>
      <c r="Z994" s="146"/>
      <c r="AA994" s="146"/>
      <c r="AB994" s="5" t="str">
        <f t="shared" si="35"/>
        <v>Smart Lady26</v>
      </c>
    </row>
    <row r="995" spans="1:28" customFormat="1" ht="13.9" hidden="1" customHeight="1">
      <c r="A995" s="325">
        <v>994</v>
      </c>
      <c r="B995" s="325" t="s">
        <v>5295</v>
      </c>
      <c r="C995" s="327">
        <v>41756</v>
      </c>
      <c r="D995" s="325" t="s">
        <v>4744</v>
      </c>
      <c r="E995" s="325" t="s">
        <v>346</v>
      </c>
      <c r="F995" s="325"/>
      <c r="G995" s="325"/>
      <c r="H995" s="328" t="s">
        <v>620</v>
      </c>
      <c r="I995" s="328" t="s">
        <v>20</v>
      </c>
      <c r="J995" s="327">
        <v>41755</v>
      </c>
      <c r="K995" s="3" t="s">
        <v>43</v>
      </c>
      <c r="L995" s="326">
        <v>1400</v>
      </c>
      <c r="M995" s="325">
        <v>993</v>
      </c>
      <c r="N995" s="324">
        <v>41758</v>
      </c>
      <c r="O995" s="356">
        <f t="shared" si="36"/>
        <v>1</v>
      </c>
      <c r="T995" s="146"/>
      <c r="U995" s="146"/>
      <c r="V995" s="146"/>
      <c r="W995" s="146"/>
      <c r="X995" s="146"/>
      <c r="Y995" s="146"/>
      <c r="Z995" s="146"/>
      <c r="AA995" s="146"/>
      <c r="AB995" s="5" t="str">
        <f t="shared" si="35"/>
        <v>Athinea04</v>
      </c>
    </row>
    <row r="996" spans="1:28" customFormat="1" ht="13.9" hidden="1" customHeight="1">
      <c r="A996" s="325">
        <v>995</v>
      </c>
      <c r="B996" s="325" t="s">
        <v>5294</v>
      </c>
      <c r="C996" s="327">
        <v>41764</v>
      </c>
      <c r="D996" s="325"/>
      <c r="E996" s="325"/>
      <c r="F996" s="325"/>
      <c r="G996" s="325"/>
      <c r="H996" s="328" t="s">
        <v>3512</v>
      </c>
      <c r="I996" s="328"/>
      <c r="J996" s="327">
        <v>41759</v>
      </c>
      <c r="K996" s="3" t="s">
        <v>3595</v>
      </c>
      <c r="L996" s="326">
        <v>952</v>
      </c>
      <c r="M996" s="325">
        <v>994</v>
      </c>
      <c r="N996" s="324">
        <v>41787</v>
      </c>
      <c r="O996" s="356">
        <f t="shared" si="36"/>
        <v>1</v>
      </c>
      <c r="T996" s="146"/>
      <c r="U996" s="146"/>
      <c r="V996" s="146"/>
      <c r="W996" s="146"/>
      <c r="X996" s="146"/>
      <c r="Y996" s="146"/>
      <c r="Z996" s="146"/>
      <c r="AA996" s="146"/>
      <c r="AB996" s="5" t="str">
        <f t="shared" si="35"/>
        <v/>
      </c>
    </row>
    <row r="997" spans="1:28" customFormat="1" ht="13.9" hidden="1" customHeight="1">
      <c r="A997" s="325">
        <v>996</v>
      </c>
      <c r="B997" s="325" t="s">
        <v>5293</v>
      </c>
      <c r="C997" s="327">
        <v>41764</v>
      </c>
      <c r="D997" s="325"/>
      <c r="E997" s="325"/>
      <c r="F997" s="325"/>
      <c r="G997" s="325"/>
      <c r="H997" s="328" t="s">
        <v>3512</v>
      </c>
      <c r="I997" s="328"/>
      <c r="J997" s="327">
        <v>41759</v>
      </c>
      <c r="K997" s="3" t="s">
        <v>3598</v>
      </c>
      <c r="L997" s="326">
        <v>400</v>
      </c>
      <c r="M997" s="325">
        <v>995</v>
      </c>
      <c r="N997" s="324">
        <v>41787</v>
      </c>
      <c r="O997" s="356">
        <f t="shared" si="36"/>
        <v>1</v>
      </c>
      <c r="T997" s="146"/>
      <c r="U997" s="146"/>
      <c r="V997" s="146"/>
      <c r="W997" s="146"/>
      <c r="X997" s="146"/>
      <c r="Y997" s="146"/>
      <c r="Z997" s="146"/>
      <c r="AA997" s="146"/>
      <c r="AB997" s="5" t="str">
        <f t="shared" si="35"/>
        <v/>
      </c>
    </row>
    <row r="998" spans="1:28" customFormat="1" ht="13.9" hidden="1" customHeight="1">
      <c r="A998" s="325">
        <v>997</v>
      </c>
      <c r="B998" s="325" t="s">
        <v>5292</v>
      </c>
      <c r="C998" s="327">
        <v>41765</v>
      </c>
      <c r="D998" s="325" t="s">
        <v>598</v>
      </c>
      <c r="E998" s="325" t="s">
        <v>5291</v>
      </c>
      <c r="F998" s="325"/>
      <c r="G998" s="325"/>
      <c r="H998" s="328" t="s">
        <v>5290</v>
      </c>
      <c r="I998" s="328" t="s">
        <v>215</v>
      </c>
      <c r="J998" s="327">
        <v>41696</v>
      </c>
      <c r="K998" s="3" t="s">
        <v>1094</v>
      </c>
      <c r="L998" s="326">
        <v>1400</v>
      </c>
      <c r="M998" s="325">
        <v>996</v>
      </c>
      <c r="N998" s="350">
        <v>41795</v>
      </c>
      <c r="O998" s="356">
        <f t="shared" si="36"/>
        <v>1</v>
      </c>
      <c r="P998" s="4"/>
      <c r="T998" s="146"/>
      <c r="U998" s="146"/>
      <c r="V998" s="146"/>
      <c r="W998" s="146"/>
      <c r="X998" s="146"/>
      <c r="Y998" s="146"/>
      <c r="Z998" s="146"/>
      <c r="AA998" s="146"/>
      <c r="AB998" s="5" t="str">
        <f t="shared" si="35"/>
        <v>Stena Supreme201309</v>
      </c>
    </row>
    <row r="999" spans="1:28" customFormat="1" ht="13.9" hidden="1" customHeight="1">
      <c r="A999" s="325">
        <v>998</v>
      </c>
      <c r="B999" s="325" t="s">
        <v>5289</v>
      </c>
      <c r="C999" s="327">
        <v>41765</v>
      </c>
      <c r="D999" s="325" t="s">
        <v>643</v>
      </c>
      <c r="E999" s="325" t="s">
        <v>5288</v>
      </c>
      <c r="F999" s="325"/>
      <c r="G999" s="325"/>
      <c r="H999" s="328" t="s">
        <v>596</v>
      </c>
      <c r="I999" s="328" t="s">
        <v>5287</v>
      </c>
      <c r="J999" s="327">
        <v>41724</v>
      </c>
      <c r="K999" s="3" t="s">
        <v>1094</v>
      </c>
      <c r="L999" s="326">
        <v>1400</v>
      </c>
      <c r="M999" s="325">
        <v>997</v>
      </c>
      <c r="N999" s="350">
        <v>41796</v>
      </c>
      <c r="O999" s="356">
        <f t="shared" si="36"/>
        <v>1</v>
      </c>
      <c r="P999" s="4"/>
      <c r="T999" s="146"/>
      <c r="U999" s="146"/>
      <c r="V999" s="146"/>
      <c r="W999" s="146"/>
      <c r="X999" s="146"/>
      <c r="Y999" s="146"/>
      <c r="Z999" s="146"/>
      <c r="AA999" s="146"/>
      <c r="AB999" s="5" t="str">
        <f t="shared" si="35"/>
        <v>Stena Perros2014_001</v>
      </c>
    </row>
    <row r="1000" spans="1:28" customFormat="1" ht="13.9" hidden="1" customHeight="1">
      <c r="A1000" s="325">
        <v>999</v>
      </c>
      <c r="B1000" s="325" t="s">
        <v>5286</v>
      </c>
      <c r="C1000" s="327">
        <v>41765</v>
      </c>
      <c r="D1000" s="325" t="s">
        <v>483</v>
      </c>
      <c r="E1000" s="325" t="s">
        <v>5096</v>
      </c>
      <c r="F1000" s="325"/>
      <c r="G1000" s="325"/>
      <c r="H1000" s="328" t="s">
        <v>596</v>
      </c>
      <c r="I1000" s="328" t="s">
        <v>5285</v>
      </c>
      <c r="J1000" s="327">
        <v>41736</v>
      </c>
      <c r="K1000" s="3" t="s">
        <v>1094</v>
      </c>
      <c r="L1000" s="326">
        <v>1400</v>
      </c>
      <c r="M1000" s="325">
        <v>998</v>
      </c>
      <c r="N1000" s="350">
        <v>41795</v>
      </c>
      <c r="O1000" s="356">
        <f t="shared" si="36"/>
        <v>1</v>
      </c>
      <c r="P1000" s="4"/>
      <c r="T1000" s="146"/>
      <c r="U1000" s="146"/>
      <c r="V1000" s="146"/>
      <c r="W1000" s="146"/>
      <c r="X1000" s="146"/>
      <c r="Y1000" s="146"/>
      <c r="Z1000" s="146"/>
      <c r="AA1000" s="146"/>
      <c r="AB1000" s="5" t="str">
        <f t="shared" si="35"/>
        <v>Stena Superior201401</v>
      </c>
    </row>
    <row r="1001" spans="1:28" customFormat="1" ht="13.9" hidden="1" customHeight="1">
      <c r="A1001" s="325">
        <v>1000</v>
      </c>
      <c r="B1001" s="325" t="s">
        <v>5284</v>
      </c>
      <c r="C1001" s="327">
        <v>41765</v>
      </c>
      <c r="D1001" s="383" t="s">
        <v>659</v>
      </c>
      <c r="E1001" s="325" t="s">
        <v>5096</v>
      </c>
      <c r="F1001" s="325"/>
      <c r="G1001" s="325"/>
      <c r="H1001" s="328" t="s">
        <v>596</v>
      </c>
      <c r="I1001" s="328" t="s">
        <v>433</v>
      </c>
      <c r="J1001" s="327">
        <v>41705</v>
      </c>
      <c r="K1001" s="3" t="s">
        <v>1094</v>
      </c>
      <c r="L1001" s="326">
        <v>1400</v>
      </c>
      <c r="M1001" s="325">
        <v>999</v>
      </c>
      <c r="N1001" s="350">
        <v>41795</v>
      </c>
      <c r="O1001" s="356">
        <f t="shared" si="36"/>
        <v>1</v>
      </c>
      <c r="P1001" s="382" t="s">
        <v>5276</v>
      </c>
      <c r="T1001" s="146"/>
      <c r="U1001" s="146"/>
      <c r="V1001" s="146"/>
      <c r="W1001" s="146"/>
      <c r="X1001" s="146"/>
      <c r="Y1001" s="146"/>
      <c r="Z1001" s="146"/>
      <c r="AA1001" s="146"/>
      <c r="AB1001" s="5" t="str">
        <f t="shared" si="35"/>
        <v>Stena Primorsk201401</v>
      </c>
    </row>
    <row r="1002" spans="1:28" customFormat="1" ht="13.9" hidden="1" customHeight="1">
      <c r="A1002" s="325">
        <v>1001</v>
      </c>
      <c r="B1002" s="325" t="s">
        <v>5283</v>
      </c>
      <c r="C1002" s="327">
        <v>41765</v>
      </c>
      <c r="D1002" s="325" t="s">
        <v>4994</v>
      </c>
      <c r="E1002" s="325" t="s">
        <v>4865</v>
      </c>
      <c r="F1002" s="325"/>
      <c r="G1002" s="325"/>
      <c r="H1002" s="328" t="s">
        <v>5282</v>
      </c>
      <c r="I1002" s="328" t="s">
        <v>334</v>
      </c>
      <c r="J1002" s="327">
        <v>41712</v>
      </c>
      <c r="K1002" s="3" t="s">
        <v>1094</v>
      </c>
      <c r="L1002" s="326">
        <v>1400</v>
      </c>
      <c r="M1002" s="325">
        <v>1000</v>
      </c>
      <c r="N1002" s="350">
        <v>41772</v>
      </c>
      <c r="O1002" s="356">
        <f t="shared" si="36"/>
        <v>1</v>
      </c>
      <c r="P1002" s="4"/>
      <c r="T1002" s="146"/>
      <c r="U1002" s="146"/>
      <c r="V1002" s="146"/>
      <c r="W1002" s="146"/>
      <c r="X1002" s="146"/>
      <c r="Y1002" s="146"/>
      <c r="Z1002" s="146"/>
      <c r="AA1002" s="146"/>
      <c r="AB1002" s="5" t="str">
        <f t="shared" si="35"/>
        <v>Sonangol Girassol201402</v>
      </c>
    </row>
    <row r="1003" spans="1:28" customFormat="1" ht="13.9" hidden="1" customHeight="1">
      <c r="A1003" s="325">
        <v>1002</v>
      </c>
      <c r="B1003" s="325" t="s">
        <v>5281</v>
      </c>
      <c r="C1003" s="327">
        <v>41765</v>
      </c>
      <c r="D1003" s="325" t="s">
        <v>464</v>
      </c>
      <c r="E1003" s="325" t="s">
        <v>5096</v>
      </c>
      <c r="F1003" s="325"/>
      <c r="G1003" s="325"/>
      <c r="H1003" s="328" t="s">
        <v>596</v>
      </c>
      <c r="I1003" s="328" t="s">
        <v>5280</v>
      </c>
      <c r="J1003" s="327">
        <v>41731</v>
      </c>
      <c r="K1003" s="3" t="s">
        <v>1094</v>
      </c>
      <c r="L1003" s="326">
        <v>1400</v>
      </c>
      <c r="M1003" s="325">
        <v>1001</v>
      </c>
      <c r="N1003" s="350">
        <v>41880</v>
      </c>
      <c r="O1003" s="356">
        <f t="shared" si="36"/>
        <v>1</v>
      </c>
      <c r="P1003" s="4"/>
      <c r="T1003" s="146"/>
      <c r="U1003" s="146"/>
      <c r="V1003" s="146"/>
      <c r="W1003" s="146"/>
      <c r="X1003" s="146"/>
      <c r="Y1003" s="146"/>
      <c r="Z1003" s="146"/>
      <c r="AA1003" s="146"/>
      <c r="AB1003" s="5" t="str">
        <f t="shared" si="35"/>
        <v>Stena Penguin201401</v>
      </c>
    </row>
    <row r="1004" spans="1:28" customFormat="1" ht="13.9" hidden="1" customHeight="1">
      <c r="A1004" s="325">
        <v>1003</v>
      </c>
      <c r="B1004" s="325" t="s">
        <v>5279</v>
      </c>
      <c r="C1004" s="327">
        <v>41765</v>
      </c>
      <c r="D1004" s="325" t="s">
        <v>5278</v>
      </c>
      <c r="E1004" s="325" t="s">
        <v>5096</v>
      </c>
      <c r="F1004" s="325"/>
      <c r="G1004" s="325"/>
      <c r="H1004" s="328" t="s">
        <v>666</v>
      </c>
      <c r="I1004" s="328" t="s">
        <v>51</v>
      </c>
      <c r="J1004" s="327">
        <v>41735</v>
      </c>
      <c r="K1004" s="3" t="s">
        <v>1094</v>
      </c>
      <c r="L1004" s="326">
        <v>1400</v>
      </c>
      <c r="M1004" s="325">
        <v>1002</v>
      </c>
      <c r="N1004" s="350">
        <v>41795</v>
      </c>
      <c r="O1004" s="356"/>
      <c r="P1004" s="4"/>
      <c r="T1004" s="146"/>
      <c r="U1004" s="146"/>
      <c r="V1004" s="146"/>
      <c r="W1004" s="146"/>
      <c r="X1004" s="146"/>
      <c r="Y1004" s="146"/>
      <c r="Z1004" s="146"/>
      <c r="AA1004" s="146"/>
      <c r="AB1004" s="5" t="str">
        <f t="shared" si="35"/>
        <v>Kizomba201401</v>
      </c>
    </row>
    <row r="1005" spans="1:28" customFormat="1" ht="13.9" hidden="1" customHeight="1">
      <c r="A1005" s="325">
        <v>1004</v>
      </c>
      <c r="B1005" s="325" t="s">
        <v>5277</v>
      </c>
      <c r="C1005" s="327">
        <v>41765</v>
      </c>
      <c r="D1005" s="383" t="s">
        <v>659</v>
      </c>
      <c r="E1005" s="325" t="s">
        <v>4865</v>
      </c>
      <c r="F1005" s="325"/>
      <c r="G1005" s="325"/>
      <c r="H1005" s="328" t="s">
        <v>3496</v>
      </c>
      <c r="I1005" s="328" t="s">
        <v>567</v>
      </c>
      <c r="J1005" s="327">
        <v>41737</v>
      </c>
      <c r="K1005" s="3" t="s">
        <v>1094</v>
      </c>
      <c r="L1005" s="326">
        <v>1400</v>
      </c>
      <c r="M1005" s="325">
        <v>1003</v>
      </c>
      <c r="N1005" s="350">
        <v>41795</v>
      </c>
      <c r="O1005" s="356">
        <f t="shared" ref="O1005:O1038" si="37">IF(TRIM(N1005)="",0,1)</f>
        <v>1</v>
      </c>
      <c r="P1005" s="382" t="s">
        <v>5276</v>
      </c>
      <c r="T1005" s="146"/>
      <c r="U1005" s="146"/>
      <c r="V1005" s="146"/>
      <c r="W1005" s="146"/>
      <c r="X1005" s="146"/>
      <c r="Y1005" s="146"/>
      <c r="Z1005" s="146"/>
      <c r="AA1005" s="146"/>
      <c r="AB1005" s="5" t="str">
        <f t="shared" si="35"/>
        <v>Stena Primorsk201402</v>
      </c>
    </row>
    <row r="1006" spans="1:28" customFormat="1" ht="13.9" hidden="1" customHeight="1">
      <c r="A1006" s="325">
        <v>1005</v>
      </c>
      <c r="B1006" s="325" t="s">
        <v>5275</v>
      </c>
      <c r="C1006" s="327">
        <v>41765</v>
      </c>
      <c r="D1006" s="325" t="s">
        <v>628</v>
      </c>
      <c r="E1006" s="325" t="s">
        <v>4735</v>
      </c>
      <c r="F1006" s="325"/>
      <c r="G1006" s="325"/>
      <c r="H1006" s="328" t="s">
        <v>685</v>
      </c>
      <c r="I1006" s="328" t="s">
        <v>5274</v>
      </c>
      <c r="J1006" s="327">
        <v>41752</v>
      </c>
      <c r="K1006" s="3" t="s">
        <v>1094</v>
      </c>
      <c r="L1006" s="326">
        <v>1400</v>
      </c>
      <c r="M1006" s="325">
        <v>1004</v>
      </c>
      <c r="N1006" s="350">
        <v>41814</v>
      </c>
      <c r="O1006" s="356">
        <f t="shared" si="37"/>
        <v>1</v>
      </c>
      <c r="P1006" s="4"/>
      <c r="T1006" s="146"/>
      <c r="U1006" s="146"/>
      <c r="V1006" s="146"/>
      <c r="W1006" s="146"/>
      <c r="X1006" s="146"/>
      <c r="Y1006" s="146"/>
      <c r="Z1006" s="146"/>
      <c r="AA1006" s="146"/>
      <c r="AB1006" s="5" t="str">
        <f t="shared" si="35"/>
        <v>Stena President201403</v>
      </c>
    </row>
    <row r="1007" spans="1:28" customFormat="1" ht="13.9" hidden="1" customHeight="1">
      <c r="A1007" s="325">
        <v>1006</v>
      </c>
      <c r="B1007" s="325" t="s">
        <v>5273</v>
      </c>
      <c r="C1007" s="327">
        <v>41765</v>
      </c>
      <c r="D1007" s="325" t="s">
        <v>5272</v>
      </c>
      <c r="E1007" s="325" t="s">
        <v>5263</v>
      </c>
      <c r="F1007" s="325"/>
      <c r="G1007" s="325"/>
      <c r="H1007" s="328" t="s">
        <v>644</v>
      </c>
      <c r="I1007" s="328" t="s">
        <v>25</v>
      </c>
      <c r="J1007" s="327">
        <v>41711</v>
      </c>
      <c r="K1007" s="3" t="s">
        <v>1104</v>
      </c>
      <c r="L1007" s="326">
        <v>1500</v>
      </c>
      <c r="M1007" s="325">
        <v>1005</v>
      </c>
      <c r="N1007" s="324">
        <v>41795</v>
      </c>
      <c r="O1007" s="356">
        <f t="shared" si="37"/>
        <v>1</v>
      </c>
      <c r="T1007" s="146"/>
      <c r="U1007" s="146"/>
      <c r="V1007" s="146"/>
      <c r="W1007" s="146"/>
      <c r="X1007" s="146"/>
      <c r="Y1007" s="146"/>
      <c r="Z1007" s="146"/>
      <c r="AA1007" s="146"/>
      <c r="AB1007" s="5" t="str">
        <f t="shared" si="35"/>
        <v>Front ClydeV1401</v>
      </c>
    </row>
    <row r="1008" spans="1:28" customFormat="1" ht="13.9" hidden="1" customHeight="1">
      <c r="A1008" s="325">
        <v>1007</v>
      </c>
      <c r="B1008" s="325" t="s">
        <v>5271</v>
      </c>
      <c r="C1008" s="327">
        <v>41765</v>
      </c>
      <c r="D1008" s="325" t="s">
        <v>5270</v>
      </c>
      <c r="E1008" s="325" t="s">
        <v>4241</v>
      </c>
      <c r="F1008" s="325"/>
      <c r="G1008" s="325"/>
      <c r="H1008" s="328" t="s">
        <v>3685</v>
      </c>
      <c r="I1008" s="328" t="s">
        <v>25</v>
      </c>
      <c r="J1008" s="327">
        <v>41721</v>
      </c>
      <c r="K1008" s="3" t="s">
        <v>1104</v>
      </c>
      <c r="L1008" s="326">
        <v>1500</v>
      </c>
      <c r="M1008" s="325">
        <v>1006</v>
      </c>
      <c r="N1008" s="324">
        <v>41795</v>
      </c>
      <c r="O1008" s="356">
        <f t="shared" si="37"/>
        <v>1</v>
      </c>
      <c r="T1008" s="146"/>
      <c r="U1008" s="146"/>
      <c r="V1008" s="146"/>
      <c r="W1008" s="146"/>
      <c r="X1008" s="146"/>
      <c r="Y1008" s="146"/>
      <c r="Z1008" s="146"/>
      <c r="AA1008" s="146"/>
      <c r="AB1008" s="5" t="str">
        <f t="shared" si="35"/>
        <v>STI Opera1401</v>
      </c>
    </row>
    <row r="1009" spans="1:28" customFormat="1" ht="13.9" hidden="1" customHeight="1">
      <c r="A1009" s="325">
        <v>1008</v>
      </c>
      <c r="B1009" s="325" t="s">
        <v>5269</v>
      </c>
      <c r="C1009" s="327">
        <v>41765</v>
      </c>
      <c r="D1009" s="325" t="s">
        <v>5268</v>
      </c>
      <c r="E1009" s="325" t="s">
        <v>4247</v>
      </c>
      <c r="F1009" s="325"/>
      <c r="G1009" s="325"/>
      <c r="H1009" s="328" t="s">
        <v>3685</v>
      </c>
      <c r="I1009" s="328" t="s">
        <v>535</v>
      </c>
      <c r="J1009" s="327">
        <v>41754</v>
      </c>
      <c r="K1009" s="3" t="s">
        <v>1104</v>
      </c>
      <c r="L1009" s="326">
        <v>1500</v>
      </c>
      <c r="M1009" s="325">
        <v>1007</v>
      </c>
      <c r="N1009" s="324">
        <v>41795</v>
      </c>
      <c r="O1009" s="356">
        <f t="shared" si="37"/>
        <v>1</v>
      </c>
      <c r="T1009" s="146"/>
      <c r="U1009" s="146"/>
      <c r="V1009" s="146"/>
      <c r="W1009" s="146"/>
      <c r="X1009" s="146"/>
      <c r="Y1009" s="146"/>
      <c r="Z1009" s="146"/>
      <c r="AA1009" s="146"/>
      <c r="AB1009" s="5" t="str">
        <f t="shared" si="35"/>
        <v>Elandra Cougar1402</v>
      </c>
    </row>
    <row r="1010" spans="1:28" customFormat="1" ht="13.9" hidden="1" customHeight="1">
      <c r="A1010" s="325">
        <v>1009</v>
      </c>
      <c r="B1010" s="325" t="s">
        <v>5267</v>
      </c>
      <c r="C1010" s="327">
        <v>41765</v>
      </c>
      <c r="D1010" s="325" t="s">
        <v>5266</v>
      </c>
      <c r="E1010" s="325" t="s">
        <v>4241</v>
      </c>
      <c r="F1010" s="325"/>
      <c r="G1010" s="325"/>
      <c r="H1010" s="328" t="s">
        <v>3685</v>
      </c>
      <c r="I1010" s="328" t="s">
        <v>419</v>
      </c>
      <c r="J1010" s="327">
        <v>41749</v>
      </c>
      <c r="K1010" s="3" t="s">
        <v>1104</v>
      </c>
      <c r="L1010" s="326">
        <v>1500</v>
      </c>
      <c r="M1010" s="325">
        <v>1008</v>
      </c>
      <c r="N1010" s="324">
        <v>41795</v>
      </c>
      <c r="O1010" s="356">
        <f t="shared" si="37"/>
        <v>1</v>
      </c>
      <c r="T1010" s="146"/>
      <c r="U1010" s="146"/>
      <c r="V1010" s="146"/>
      <c r="W1010" s="146"/>
      <c r="X1010" s="146"/>
      <c r="Y1010" s="146"/>
      <c r="Z1010" s="146"/>
      <c r="AA1010" s="146"/>
      <c r="AB1010" s="5" t="str">
        <f t="shared" si="35"/>
        <v>Elandra Cheetah1401</v>
      </c>
    </row>
    <row r="1011" spans="1:28" customFormat="1" ht="13.9" hidden="1" customHeight="1">
      <c r="A1011" s="325">
        <v>1010</v>
      </c>
      <c r="B1011" s="325" t="s">
        <v>5265</v>
      </c>
      <c r="C1011" s="327">
        <v>41765</v>
      </c>
      <c r="D1011" s="325" t="s">
        <v>5264</v>
      </c>
      <c r="E1011" s="325" t="s">
        <v>5263</v>
      </c>
      <c r="F1011" s="325"/>
      <c r="G1011" s="325"/>
      <c r="H1011" s="328" t="s">
        <v>4888</v>
      </c>
      <c r="I1011" s="328" t="s">
        <v>25</v>
      </c>
      <c r="J1011" s="327">
        <v>41723</v>
      </c>
      <c r="K1011" s="3" t="s">
        <v>1104</v>
      </c>
      <c r="L1011" s="326">
        <v>1500</v>
      </c>
      <c r="M1011" s="325">
        <v>1009</v>
      </c>
      <c r="N1011" s="324">
        <v>41795</v>
      </c>
      <c r="O1011" s="356">
        <f t="shared" si="37"/>
        <v>1</v>
      </c>
      <c r="T1011" s="146"/>
      <c r="U1011" s="146"/>
      <c r="V1011" s="146"/>
      <c r="W1011" s="146"/>
      <c r="X1011" s="146"/>
      <c r="Y1011" s="146"/>
      <c r="Z1011" s="146"/>
      <c r="AA1011" s="146"/>
      <c r="AB1011" s="5" t="str">
        <f t="shared" si="35"/>
        <v>ToccataV1401</v>
      </c>
    </row>
    <row r="1012" spans="1:28" customFormat="1" ht="13.9" hidden="1" customHeight="1">
      <c r="A1012" s="325">
        <v>1011</v>
      </c>
      <c r="B1012" s="325" t="s">
        <v>5262</v>
      </c>
      <c r="C1012" s="327">
        <v>41765</v>
      </c>
      <c r="D1012" s="325" t="s">
        <v>605</v>
      </c>
      <c r="E1012" s="325" t="s">
        <v>4247</v>
      </c>
      <c r="F1012" s="325"/>
      <c r="G1012" s="325"/>
      <c r="H1012" s="328" t="s">
        <v>5261</v>
      </c>
      <c r="I1012" s="328" t="s">
        <v>631</v>
      </c>
      <c r="J1012" s="327">
        <v>41742</v>
      </c>
      <c r="K1012" s="3" t="s">
        <v>1104</v>
      </c>
      <c r="L1012" s="326">
        <v>1500</v>
      </c>
      <c r="M1012" s="325">
        <v>1010</v>
      </c>
      <c r="N1012" s="324">
        <v>41795</v>
      </c>
      <c r="O1012" s="356">
        <f t="shared" si="37"/>
        <v>1</v>
      </c>
      <c r="P1012" s="41"/>
      <c r="T1012" s="146"/>
      <c r="U1012" s="146"/>
      <c r="V1012" s="146"/>
      <c r="W1012" s="146"/>
      <c r="X1012" s="146"/>
      <c r="Y1012" s="146"/>
      <c r="Z1012" s="146"/>
      <c r="AA1012" s="146"/>
      <c r="AB1012" s="5" t="str">
        <f t="shared" si="35"/>
        <v>Kronborg1402</v>
      </c>
    </row>
    <row r="1013" spans="1:28" customFormat="1" ht="13.9" hidden="1" customHeight="1">
      <c r="A1013" s="325">
        <v>1012</v>
      </c>
      <c r="B1013" s="325" t="s">
        <v>5260</v>
      </c>
      <c r="C1013" s="327">
        <v>41765</v>
      </c>
      <c r="D1013" s="325" t="s">
        <v>5259</v>
      </c>
      <c r="E1013" s="325" t="s">
        <v>4241</v>
      </c>
      <c r="F1013" s="325"/>
      <c r="G1013" s="325"/>
      <c r="H1013" s="328" t="s">
        <v>5258</v>
      </c>
      <c r="I1013" s="328" t="s">
        <v>25</v>
      </c>
      <c r="J1013" s="327">
        <v>41737</v>
      </c>
      <c r="K1013" s="3" t="s">
        <v>1104</v>
      </c>
      <c r="L1013" s="326">
        <v>1500</v>
      </c>
      <c r="M1013" s="325">
        <v>1011</v>
      </c>
      <c r="N1013" s="324">
        <v>41795</v>
      </c>
      <c r="O1013" s="356">
        <f t="shared" si="37"/>
        <v>1</v>
      </c>
      <c r="T1013" s="146"/>
      <c r="U1013" s="146"/>
      <c r="V1013" s="146"/>
      <c r="W1013" s="146"/>
      <c r="X1013" s="146"/>
      <c r="Y1013" s="146"/>
      <c r="Z1013" s="146"/>
      <c r="AA1013" s="146"/>
      <c r="AB1013" s="5" t="str">
        <f t="shared" si="35"/>
        <v>Front Esk1401</v>
      </c>
    </row>
    <row r="1014" spans="1:28" customFormat="1" ht="13.9" hidden="1" customHeight="1">
      <c r="A1014" s="325">
        <v>1013</v>
      </c>
      <c r="B1014" s="325" t="s">
        <v>5257</v>
      </c>
      <c r="C1014" s="327">
        <v>41765</v>
      </c>
      <c r="D1014" s="325" t="s">
        <v>5256</v>
      </c>
      <c r="E1014" s="325" t="s">
        <v>4241</v>
      </c>
      <c r="F1014" s="325"/>
      <c r="G1014" s="325"/>
      <c r="H1014" s="328" t="s">
        <v>669</v>
      </c>
      <c r="I1014" s="328" t="s">
        <v>25</v>
      </c>
      <c r="J1014" s="327">
        <v>41752</v>
      </c>
      <c r="K1014" s="3" t="s">
        <v>1104</v>
      </c>
      <c r="L1014" s="326">
        <v>1500</v>
      </c>
      <c r="M1014" s="325">
        <v>1012</v>
      </c>
      <c r="N1014" s="324">
        <v>41795</v>
      </c>
      <c r="O1014" s="356">
        <f t="shared" si="37"/>
        <v>1</v>
      </c>
      <c r="P1014" s="41"/>
      <c r="T1014" s="146"/>
      <c r="U1014" s="146"/>
      <c r="V1014" s="146"/>
      <c r="W1014" s="146"/>
      <c r="X1014" s="146"/>
      <c r="Y1014" s="146"/>
      <c r="Z1014" s="146"/>
      <c r="AA1014" s="146"/>
      <c r="AB1014" s="5" t="str">
        <f t="shared" si="35"/>
        <v>Superba1401</v>
      </c>
    </row>
    <row r="1015" spans="1:28" customFormat="1" ht="13.9" hidden="1" customHeight="1">
      <c r="A1015" s="377">
        <v>1014</v>
      </c>
      <c r="B1015" s="377" t="s">
        <v>5255</v>
      </c>
      <c r="C1015" s="375">
        <v>41765</v>
      </c>
      <c r="D1015" s="377" t="s">
        <v>5254</v>
      </c>
      <c r="E1015" s="377" t="s">
        <v>4241</v>
      </c>
      <c r="F1015" s="377"/>
      <c r="G1015" s="377"/>
      <c r="H1015" s="376" t="s">
        <v>3643</v>
      </c>
      <c r="I1015" s="376" t="s">
        <v>25</v>
      </c>
      <c r="J1015" s="375">
        <v>41754</v>
      </c>
      <c r="K1015" s="374" t="s">
        <v>1104</v>
      </c>
      <c r="L1015" s="373">
        <v>1500</v>
      </c>
      <c r="M1015" s="325">
        <v>1013</v>
      </c>
      <c r="N1015" s="324"/>
      <c r="O1015" s="356">
        <f t="shared" si="37"/>
        <v>0</v>
      </c>
      <c r="P1015" t="s">
        <v>5253</v>
      </c>
      <c r="T1015" s="146"/>
      <c r="U1015" s="146"/>
      <c r="V1015" s="146"/>
      <c r="W1015" s="146"/>
      <c r="X1015" s="146"/>
      <c r="Y1015" s="146"/>
      <c r="Z1015" s="146"/>
      <c r="AA1015" s="146"/>
      <c r="AB1015" s="5" t="str">
        <f t="shared" si="35"/>
        <v>Atlantic Lily1401</v>
      </c>
    </row>
    <row r="1016" spans="1:28" customFormat="1" ht="13.9" hidden="1" customHeight="1">
      <c r="A1016" s="325">
        <v>1015</v>
      </c>
      <c r="B1016" s="325" t="s">
        <v>5252</v>
      </c>
      <c r="C1016" s="327">
        <v>41765</v>
      </c>
      <c r="D1016" s="325" t="s">
        <v>34</v>
      </c>
      <c r="E1016" s="325" t="s">
        <v>4065</v>
      </c>
      <c r="F1016" s="325"/>
      <c r="G1016" s="325"/>
      <c r="H1016" s="328" t="s">
        <v>4803</v>
      </c>
      <c r="I1016" s="381" t="s">
        <v>64</v>
      </c>
      <c r="J1016" s="327">
        <v>41746</v>
      </c>
      <c r="K1016" s="3" t="s">
        <v>60</v>
      </c>
      <c r="L1016" s="326">
        <v>800</v>
      </c>
      <c r="M1016" s="325">
        <v>1014</v>
      </c>
      <c r="N1016" s="324">
        <v>41789</v>
      </c>
      <c r="O1016" s="356">
        <f t="shared" si="37"/>
        <v>1</v>
      </c>
      <c r="T1016" s="146"/>
      <c r="U1016" s="146"/>
      <c r="V1016" s="146"/>
      <c r="W1016" s="146"/>
      <c r="X1016" s="146"/>
      <c r="Y1016" s="146"/>
      <c r="Z1016" s="146"/>
      <c r="AA1016" s="146"/>
      <c r="AB1016" s="5" t="str">
        <f t="shared" si="35"/>
        <v>Sea Hope33</v>
      </c>
    </row>
    <row r="1017" spans="1:28" customFormat="1" ht="13.9" hidden="1" customHeight="1">
      <c r="A1017" s="325">
        <v>1016</v>
      </c>
      <c r="B1017" s="325" t="s">
        <v>5251</v>
      </c>
      <c r="C1017" s="327">
        <v>41765</v>
      </c>
      <c r="D1017" s="325" t="s">
        <v>675</v>
      </c>
      <c r="E1017" s="325" t="s">
        <v>5250</v>
      </c>
      <c r="F1017" s="325"/>
      <c r="G1017" s="325"/>
      <c r="H1017" s="328" t="s">
        <v>4969</v>
      </c>
      <c r="I1017" s="381" t="s">
        <v>67</v>
      </c>
      <c r="J1017" s="327">
        <v>41739</v>
      </c>
      <c r="K1017" s="3" t="s">
        <v>60</v>
      </c>
      <c r="L1017" s="326">
        <v>800</v>
      </c>
      <c r="M1017" s="325">
        <v>1015</v>
      </c>
      <c r="N1017" s="324">
        <v>41789</v>
      </c>
      <c r="O1017" s="356">
        <f t="shared" si="37"/>
        <v>1</v>
      </c>
      <c r="T1017" s="146"/>
      <c r="U1017" s="146"/>
      <c r="V1017" s="146"/>
      <c r="W1017" s="146"/>
      <c r="X1017" s="146"/>
      <c r="Y1017" s="146"/>
      <c r="Z1017" s="146"/>
      <c r="AA1017" s="146"/>
      <c r="AB1017" s="5" t="str">
        <f t="shared" si="35"/>
        <v>Sentinel Spirit291</v>
      </c>
    </row>
    <row r="1018" spans="1:28" customFormat="1" ht="13.9" hidden="1" customHeight="1">
      <c r="A1018" s="325">
        <v>1017</v>
      </c>
      <c r="B1018" s="325" t="s">
        <v>5249</v>
      </c>
      <c r="C1018" s="327">
        <v>41765</v>
      </c>
      <c r="D1018" s="325" t="s">
        <v>682</v>
      </c>
      <c r="E1018" s="325" t="s">
        <v>53</v>
      </c>
      <c r="F1018" s="325"/>
      <c r="G1018" s="325"/>
      <c r="H1018" s="328" t="s">
        <v>683</v>
      </c>
      <c r="I1018" s="381" t="s">
        <v>5248</v>
      </c>
      <c r="J1018" s="327">
        <v>41765</v>
      </c>
      <c r="K1018" s="3" t="s">
        <v>60</v>
      </c>
      <c r="L1018" s="326">
        <v>800</v>
      </c>
      <c r="M1018" s="325">
        <v>1016</v>
      </c>
      <c r="N1018" s="324">
        <v>41787</v>
      </c>
      <c r="O1018" s="356">
        <f t="shared" si="37"/>
        <v>1</v>
      </c>
      <c r="T1018" s="146"/>
      <c r="U1018" s="146"/>
      <c r="V1018" s="146"/>
      <c r="W1018" s="146"/>
      <c r="X1018" s="146"/>
      <c r="Y1018" s="146"/>
      <c r="Z1018" s="146"/>
      <c r="AA1018" s="146"/>
      <c r="AB1018" s="5" t="str">
        <f t="shared" si="35"/>
        <v>Tarbet Spirit1</v>
      </c>
    </row>
    <row r="1019" spans="1:28" customFormat="1" ht="13.9" hidden="1" customHeight="1">
      <c r="A1019" s="325">
        <v>1018</v>
      </c>
      <c r="B1019" s="325" t="s">
        <v>5247</v>
      </c>
      <c r="C1019" s="327">
        <v>41766</v>
      </c>
      <c r="D1019" s="325" t="s">
        <v>5246</v>
      </c>
      <c r="E1019" s="325" t="s">
        <v>238</v>
      </c>
      <c r="F1019" s="325"/>
      <c r="G1019" s="325"/>
      <c r="H1019" s="328" t="s">
        <v>601</v>
      </c>
      <c r="I1019" s="328" t="s">
        <v>5245</v>
      </c>
      <c r="J1019" s="327">
        <v>41733</v>
      </c>
      <c r="K1019" s="3" t="s">
        <v>60</v>
      </c>
      <c r="L1019" s="326">
        <v>800</v>
      </c>
      <c r="M1019" s="325">
        <v>1017</v>
      </c>
      <c r="N1019" s="324">
        <v>41778</v>
      </c>
      <c r="O1019" s="356">
        <f t="shared" si="37"/>
        <v>1</v>
      </c>
      <c r="T1019" s="146"/>
      <c r="U1019" s="146"/>
      <c r="V1019" s="146"/>
      <c r="W1019" s="146"/>
      <c r="X1019" s="146"/>
      <c r="Y1019" s="146"/>
      <c r="Z1019" s="146"/>
      <c r="AA1019" s="146"/>
      <c r="AB1019" s="5" t="str">
        <f t="shared" si="35"/>
        <v>Acs Bright3</v>
      </c>
    </row>
    <row r="1020" spans="1:28" customFormat="1" ht="13.9" hidden="1" customHeight="1">
      <c r="A1020" s="325">
        <v>1019</v>
      </c>
      <c r="B1020" s="325" t="s">
        <v>5244</v>
      </c>
      <c r="C1020" s="327">
        <v>41766</v>
      </c>
      <c r="D1020" s="325" t="s">
        <v>531</v>
      </c>
      <c r="E1020" s="325" t="s">
        <v>361</v>
      </c>
      <c r="F1020" s="325"/>
      <c r="G1020" s="325"/>
      <c r="H1020" s="328" t="s">
        <v>634</v>
      </c>
      <c r="I1020" s="328" t="s">
        <v>5243</v>
      </c>
      <c r="J1020" s="327">
        <v>41747</v>
      </c>
      <c r="K1020" s="3" t="s">
        <v>60</v>
      </c>
      <c r="L1020" s="326">
        <v>800</v>
      </c>
      <c r="M1020" s="325">
        <v>1018</v>
      </c>
      <c r="N1020" s="324">
        <v>41775</v>
      </c>
      <c r="O1020" s="356">
        <f t="shared" si="37"/>
        <v>1</v>
      </c>
      <c r="T1020" s="146"/>
      <c r="U1020" s="146"/>
      <c r="V1020" s="146"/>
      <c r="W1020" s="146"/>
      <c r="X1020" s="146"/>
      <c r="Y1020" s="146"/>
      <c r="Z1020" s="146"/>
      <c r="AA1020" s="146"/>
      <c r="AB1020" s="5" t="str">
        <f t="shared" si="35"/>
        <v>Stavanger Blossom08</v>
      </c>
    </row>
    <row r="1021" spans="1:28" customFormat="1" ht="13.9" hidden="1" customHeight="1">
      <c r="A1021" s="325">
        <v>1020</v>
      </c>
      <c r="B1021" s="325" t="s">
        <v>5242</v>
      </c>
      <c r="C1021" s="327">
        <v>41766</v>
      </c>
      <c r="D1021" s="325" t="s">
        <v>3914</v>
      </c>
      <c r="E1021" s="325" t="s">
        <v>85</v>
      </c>
      <c r="F1021" s="325"/>
      <c r="G1021" s="325"/>
      <c r="H1021" s="328" t="s">
        <v>5241</v>
      </c>
      <c r="I1021" s="328" t="s">
        <v>4120</v>
      </c>
      <c r="J1021" s="327">
        <v>41753</v>
      </c>
      <c r="K1021" s="3" t="s">
        <v>60</v>
      </c>
      <c r="L1021" s="326">
        <v>800</v>
      </c>
      <c r="M1021" s="325">
        <v>1019</v>
      </c>
      <c r="N1021" s="324">
        <v>41778</v>
      </c>
      <c r="O1021" s="356">
        <f t="shared" si="37"/>
        <v>1</v>
      </c>
      <c r="T1021" s="146"/>
      <c r="U1021" s="146"/>
      <c r="V1021" s="146"/>
      <c r="W1021" s="146"/>
      <c r="X1021" s="146"/>
      <c r="Y1021" s="146"/>
      <c r="Z1021" s="146"/>
      <c r="AA1021" s="146"/>
      <c r="AB1021" s="5" t="str">
        <f t="shared" si="35"/>
        <v>Asian Jasper007</v>
      </c>
    </row>
    <row r="1022" spans="1:28" customFormat="1" ht="13.9" hidden="1" customHeight="1">
      <c r="A1022" s="325">
        <v>1021</v>
      </c>
      <c r="B1022" s="325" t="s">
        <v>5240</v>
      </c>
      <c r="C1022" s="327">
        <v>41766</v>
      </c>
      <c r="D1022" s="325" t="s">
        <v>4967</v>
      </c>
      <c r="E1022" s="325" t="s">
        <v>37</v>
      </c>
      <c r="F1022" s="325"/>
      <c r="G1022" s="325"/>
      <c r="H1022" s="328" t="s">
        <v>634</v>
      </c>
      <c r="I1022" s="328" t="s">
        <v>5239</v>
      </c>
      <c r="J1022" s="327">
        <v>41753</v>
      </c>
      <c r="K1022" s="3" t="s">
        <v>60</v>
      </c>
      <c r="L1022" s="326">
        <v>800</v>
      </c>
      <c r="M1022" s="325">
        <v>1020</v>
      </c>
      <c r="N1022" s="324">
        <v>41775</v>
      </c>
      <c r="O1022" s="356">
        <f t="shared" si="37"/>
        <v>1</v>
      </c>
      <c r="T1022" s="146"/>
      <c r="U1022" s="146"/>
      <c r="V1022" s="146"/>
      <c r="W1022" s="146"/>
      <c r="X1022" s="146"/>
      <c r="Y1022" s="146"/>
      <c r="Z1022" s="146"/>
      <c r="AA1022" s="146"/>
      <c r="AB1022" s="5" t="str">
        <f t="shared" si="35"/>
        <v>Rich Queen II22</v>
      </c>
    </row>
    <row r="1023" spans="1:28" customFormat="1" ht="13.9" hidden="1" customHeight="1">
      <c r="A1023" s="325">
        <v>1022</v>
      </c>
      <c r="B1023" s="325" t="s">
        <v>5238</v>
      </c>
      <c r="C1023" s="327">
        <v>41766</v>
      </c>
      <c r="D1023" s="325" t="s">
        <v>641</v>
      </c>
      <c r="E1023" s="325" t="s">
        <v>158</v>
      </c>
      <c r="F1023" s="325"/>
      <c r="G1023" s="325"/>
      <c r="H1023" s="328" t="s">
        <v>634</v>
      </c>
      <c r="I1023" s="328" t="s">
        <v>5237</v>
      </c>
      <c r="J1023" s="327">
        <v>41756</v>
      </c>
      <c r="K1023" s="3" t="s">
        <v>60</v>
      </c>
      <c r="L1023" s="326">
        <v>800</v>
      </c>
      <c r="M1023" s="325">
        <v>1021</v>
      </c>
      <c r="N1023" s="324">
        <v>41775</v>
      </c>
      <c r="O1023" s="356">
        <f t="shared" si="37"/>
        <v>1</v>
      </c>
      <c r="T1023" s="146"/>
      <c r="U1023" s="146"/>
      <c r="V1023" s="146"/>
      <c r="W1023" s="146"/>
      <c r="X1023" s="146"/>
      <c r="Y1023" s="146"/>
      <c r="Z1023" s="146"/>
      <c r="AA1023" s="146"/>
      <c r="AB1023" s="5" t="str">
        <f t="shared" si="35"/>
        <v>Pacific Dawn10</v>
      </c>
    </row>
    <row r="1024" spans="1:28" customFormat="1" ht="13.9" hidden="1" customHeight="1">
      <c r="A1024" s="325">
        <v>1023</v>
      </c>
      <c r="B1024" s="325" t="s">
        <v>5236</v>
      </c>
      <c r="C1024" s="327">
        <v>41766</v>
      </c>
      <c r="D1024" s="325" t="s">
        <v>3556</v>
      </c>
      <c r="E1024" s="325" t="s">
        <v>193</v>
      </c>
      <c r="F1024" s="325"/>
      <c r="G1024" s="325"/>
      <c r="H1024" s="328" t="s">
        <v>634</v>
      </c>
      <c r="I1024" s="328" t="s">
        <v>255</v>
      </c>
      <c r="J1024" s="327">
        <v>41751</v>
      </c>
      <c r="K1024" s="3" t="s">
        <v>60</v>
      </c>
      <c r="L1024" s="326">
        <v>800</v>
      </c>
      <c r="M1024" s="325">
        <v>1022</v>
      </c>
      <c r="N1024" s="324">
        <v>41775</v>
      </c>
      <c r="O1024" s="356">
        <f t="shared" si="37"/>
        <v>1</v>
      </c>
      <c r="T1024" s="146"/>
      <c r="U1024" s="146"/>
      <c r="V1024" s="146"/>
      <c r="W1024" s="146"/>
      <c r="X1024" s="146"/>
      <c r="Y1024" s="146"/>
      <c r="Z1024" s="146"/>
      <c r="AA1024" s="146"/>
      <c r="AB1024" s="5" t="str">
        <f t="shared" si="35"/>
        <v>TH Symphony28</v>
      </c>
    </row>
    <row r="1025" spans="1:28" customFormat="1" ht="13.9" hidden="1" customHeight="1">
      <c r="A1025" s="325">
        <v>1024</v>
      </c>
      <c r="B1025" s="325" t="s">
        <v>5235</v>
      </c>
      <c r="C1025" s="327">
        <v>41766</v>
      </c>
      <c r="D1025" s="325" t="s">
        <v>73</v>
      </c>
      <c r="E1025" s="325" t="s">
        <v>495</v>
      </c>
      <c r="F1025" s="325"/>
      <c r="G1025" s="325"/>
      <c r="H1025" s="328" t="s">
        <v>601</v>
      </c>
      <c r="I1025" s="328" t="s">
        <v>4120</v>
      </c>
      <c r="J1025" s="327">
        <v>41758</v>
      </c>
      <c r="K1025" s="3" t="s">
        <v>60</v>
      </c>
      <c r="L1025" s="326">
        <v>800</v>
      </c>
      <c r="M1025" s="325">
        <v>1023</v>
      </c>
      <c r="N1025" s="324">
        <v>41787</v>
      </c>
      <c r="O1025" s="356">
        <f t="shared" si="37"/>
        <v>1</v>
      </c>
      <c r="T1025" s="146"/>
      <c r="U1025" s="146"/>
      <c r="V1025" s="146"/>
      <c r="W1025" s="146"/>
      <c r="X1025" s="146"/>
      <c r="Y1025" s="146"/>
      <c r="Z1025" s="146"/>
      <c r="AA1025" s="146"/>
      <c r="AB1025" s="5" t="str">
        <f t="shared" si="35"/>
        <v>Erik Spirit86</v>
      </c>
    </row>
    <row r="1026" spans="1:28" customFormat="1" ht="13.9" hidden="1" customHeight="1">
      <c r="A1026" s="325">
        <v>1025</v>
      </c>
      <c r="B1026" s="325" t="s">
        <v>5234</v>
      </c>
      <c r="C1026" s="327">
        <v>41774</v>
      </c>
      <c r="D1026" s="325" t="s">
        <v>5233</v>
      </c>
      <c r="E1026" s="325" t="s">
        <v>5229</v>
      </c>
      <c r="F1026" s="325"/>
      <c r="G1026" s="325"/>
      <c r="H1026" s="328" t="s">
        <v>5232</v>
      </c>
      <c r="I1026" s="328" t="s">
        <v>672</v>
      </c>
      <c r="J1026" s="327">
        <v>41733</v>
      </c>
      <c r="K1026" s="3" t="s">
        <v>1189</v>
      </c>
      <c r="L1026" s="326">
        <v>1000</v>
      </c>
      <c r="M1026" s="325">
        <v>1024</v>
      </c>
      <c r="N1026" s="324">
        <v>41814</v>
      </c>
      <c r="O1026" s="356">
        <f t="shared" si="37"/>
        <v>1</v>
      </c>
      <c r="T1026" s="146"/>
      <c r="U1026" s="146"/>
      <c r="V1026" s="146"/>
      <c r="W1026" s="146"/>
      <c r="X1026" s="146"/>
      <c r="Y1026" s="146"/>
      <c r="Z1026" s="146"/>
      <c r="AA1026" s="146"/>
      <c r="AB1026" s="5" t="str">
        <f t="shared" ref="AB1026:AB1089" si="38">IF(TRIM(A1026)="","",CONCATENATE(TRIM(D1026),TRIM(E1026)))</f>
        <v>Romeo Maersk14503</v>
      </c>
    </row>
    <row r="1027" spans="1:28" customFormat="1" ht="13.9" hidden="1" customHeight="1">
      <c r="A1027" s="325">
        <v>1026</v>
      </c>
      <c r="B1027" s="325" t="s">
        <v>5231</v>
      </c>
      <c r="C1027" s="327">
        <v>41774</v>
      </c>
      <c r="D1027" s="325" t="s">
        <v>5230</v>
      </c>
      <c r="E1027" s="325" t="s">
        <v>5229</v>
      </c>
      <c r="F1027" s="325"/>
      <c r="G1027" s="325"/>
      <c r="H1027" s="328" t="s">
        <v>5226</v>
      </c>
      <c r="I1027" s="328" t="s">
        <v>243</v>
      </c>
      <c r="J1027" s="327">
        <v>41730</v>
      </c>
      <c r="K1027" s="3" t="s">
        <v>1189</v>
      </c>
      <c r="L1027" s="326">
        <v>1000</v>
      </c>
      <c r="M1027" s="325">
        <v>1025</v>
      </c>
      <c r="N1027" s="324">
        <v>41803</v>
      </c>
      <c r="O1027" s="356">
        <f t="shared" si="37"/>
        <v>1</v>
      </c>
      <c r="T1027" s="146"/>
      <c r="U1027" s="146"/>
      <c r="V1027" s="146"/>
      <c r="W1027" s="146"/>
      <c r="X1027" s="146"/>
      <c r="Y1027" s="146"/>
      <c r="Z1027" s="146"/>
      <c r="AA1027" s="146"/>
      <c r="AB1027" s="5" t="str">
        <f t="shared" si="38"/>
        <v>Chemtrans Rouen14503</v>
      </c>
    </row>
    <row r="1028" spans="1:28" customFormat="1" ht="13.9" hidden="1" customHeight="1">
      <c r="A1028" s="325">
        <v>1027</v>
      </c>
      <c r="B1028" s="325" t="s">
        <v>5228</v>
      </c>
      <c r="C1028" s="327">
        <v>41774</v>
      </c>
      <c r="D1028" s="325" t="s">
        <v>5227</v>
      </c>
      <c r="E1028" s="325" t="s">
        <v>5156</v>
      </c>
      <c r="F1028" s="325"/>
      <c r="G1028" s="325"/>
      <c r="H1028" s="328" t="s">
        <v>5226</v>
      </c>
      <c r="I1028" s="328" t="s">
        <v>5225</v>
      </c>
      <c r="J1028" s="327">
        <v>41729</v>
      </c>
      <c r="K1028" s="3" t="s">
        <v>1189</v>
      </c>
      <c r="L1028" s="326">
        <v>1000</v>
      </c>
      <c r="M1028" s="325">
        <v>1026</v>
      </c>
      <c r="N1028" s="324">
        <v>41803</v>
      </c>
      <c r="O1028" s="356">
        <f t="shared" si="37"/>
        <v>1</v>
      </c>
      <c r="T1028" s="146"/>
      <c r="U1028" s="146"/>
      <c r="V1028" s="146"/>
      <c r="W1028" s="146"/>
      <c r="X1028" s="146"/>
      <c r="Y1028" s="146"/>
      <c r="Z1028" s="146"/>
      <c r="AA1028" s="146"/>
      <c r="AB1028" s="5" t="str">
        <f t="shared" si="38"/>
        <v>Maersk Remlin14504</v>
      </c>
    </row>
    <row r="1029" spans="1:28" customFormat="1" ht="13.9" hidden="1" customHeight="1">
      <c r="A1029" s="325">
        <v>1028</v>
      </c>
      <c r="B1029" s="325" t="s">
        <v>5224</v>
      </c>
      <c r="C1029" s="327">
        <v>41774</v>
      </c>
      <c r="D1029" s="325" t="s">
        <v>5223</v>
      </c>
      <c r="E1029" s="325" t="s">
        <v>5051</v>
      </c>
      <c r="F1029" s="325"/>
      <c r="G1029" s="325"/>
      <c r="H1029" s="328" t="s">
        <v>5214</v>
      </c>
      <c r="I1029" s="328" t="s">
        <v>5222</v>
      </c>
      <c r="J1029" s="327">
        <v>41728</v>
      </c>
      <c r="K1029" s="3" t="s">
        <v>1189</v>
      </c>
      <c r="L1029" s="326">
        <v>1000</v>
      </c>
      <c r="M1029" s="325">
        <v>1027</v>
      </c>
      <c r="N1029" s="324">
        <v>41814</v>
      </c>
      <c r="O1029" s="356">
        <f t="shared" si="37"/>
        <v>1</v>
      </c>
      <c r="T1029" s="146"/>
      <c r="U1029" s="146"/>
      <c r="V1029" s="146"/>
      <c r="W1029" s="146"/>
      <c r="X1029" s="146"/>
      <c r="Y1029" s="146"/>
      <c r="Z1029" s="146"/>
      <c r="AA1029" s="146"/>
      <c r="AB1029" s="5" t="str">
        <f t="shared" si="38"/>
        <v>Edith Krik14505</v>
      </c>
    </row>
    <row r="1030" spans="1:28" customFormat="1" ht="13.9" hidden="1" customHeight="1">
      <c r="A1030" s="325">
        <v>1029</v>
      </c>
      <c r="B1030" s="325" t="s">
        <v>5221</v>
      </c>
      <c r="C1030" s="327">
        <v>41774</v>
      </c>
      <c r="D1030" s="325" t="s">
        <v>4937</v>
      </c>
      <c r="E1030" s="325" t="s">
        <v>5156</v>
      </c>
      <c r="F1030" s="325"/>
      <c r="G1030" s="325"/>
      <c r="H1030" s="328" t="s">
        <v>5220</v>
      </c>
      <c r="I1030" s="328" t="s">
        <v>4502</v>
      </c>
      <c r="J1030" s="327">
        <v>41727</v>
      </c>
      <c r="K1030" s="3" t="s">
        <v>1189</v>
      </c>
      <c r="L1030" s="326">
        <v>1000</v>
      </c>
      <c r="M1030" s="325">
        <v>1028</v>
      </c>
      <c r="N1030" s="324">
        <v>41887</v>
      </c>
      <c r="O1030" s="356">
        <f t="shared" si="37"/>
        <v>1</v>
      </c>
      <c r="T1030" s="146"/>
      <c r="U1030" s="146"/>
      <c r="V1030" s="146"/>
      <c r="W1030" s="146"/>
      <c r="X1030" s="146"/>
      <c r="Y1030" s="146"/>
      <c r="Z1030" s="146"/>
      <c r="AA1030" s="146"/>
      <c r="AB1030" s="5" t="str">
        <f t="shared" si="38"/>
        <v>Rosa Maersk14504</v>
      </c>
    </row>
    <row r="1031" spans="1:28" customFormat="1" ht="13.9" hidden="1" customHeight="1">
      <c r="A1031" s="325">
        <v>1030</v>
      </c>
      <c r="B1031" s="325" t="s">
        <v>5219</v>
      </c>
      <c r="C1031" s="327">
        <v>41774</v>
      </c>
      <c r="D1031" s="325" t="s">
        <v>5035</v>
      </c>
      <c r="E1031" s="325" t="s">
        <v>5156</v>
      </c>
      <c r="F1031" s="325"/>
      <c r="G1031" s="325"/>
      <c r="H1031" s="328" t="s">
        <v>5214</v>
      </c>
      <c r="I1031" s="328" t="s">
        <v>226</v>
      </c>
      <c r="J1031" s="327">
        <v>41730</v>
      </c>
      <c r="K1031" s="3" t="s">
        <v>1189</v>
      </c>
      <c r="L1031" s="326">
        <v>1000</v>
      </c>
      <c r="M1031" s="325">
        <v>1029</v>
      </c>
      <c r="N1031" s="324">
        <v>41841</v>
      </c>
      <c r="O1031" s="356">
        <f t="shared" si="37"/>
        <v>1</v>
      </c>
      <c r="T1031" s="146"/>
      <c r="U1031" s="146"/>
      <c r="V1031" s="146"/>
      <c r="W1031" s="146"/>
      <c r="X1031" s="146"/>
      <c r="Y1031" s="146"/>
      <c r="Z1031" s="146"/>
      <c r="AA1031" s="146"/>
      <c r="AB1031" s="5" t="str">
        <f t="shared" si="38"/>
        <v>Fresia14504</v>
      </c>
    </row>
    <row r="1032" spans="1:28" customFormat="1" ht="13.9" hidden="1" customHeight="1">
      <c r="A1032" s="325">
        <v>1031</v>
      </c>
      <c r="B1032" s="325" t="s">
        <v>5218</v>
      </c>
      <c r="C1032" s="327">
        <v>41774</v>
      </c>
      <c r="D1032" s="325" t="s">
        <v>5151</v>
      </c>
      <c r="E1032" s="325" t="s">
        <v>5033</v>
      </c>
      <c r="F1032" s="325"/>
      <c r="G1032" s="325"/>
      <c r="H1032" s="328" t="s">
        <v>5217</v>
      </c>
      <c r="I1032" s="328" t="s">
        <v>347</v>
      </c>
      <c r="J1032" s="327">
        <v>41736</v>
      </c>
      <c r="K1032" s="3" t="s">
        <v>1189</v>
      </c>
      <c r="L1032" s="326">
        <v>1000</v>
      </c>
      <c r="M1032" s="325">
        <v>1030</v>
      </c>
      <c r="N1032" s="324">
        <v>41887</v>
      </c>
      <c r="O1032" s="356">
        <f t="shared" si="37"/>
        <v>1</v>
      </c>
      <c r="T1032" s="146"/>
      <c r="U1032" s="146"/>
      <c r="V1032" s="146"/>
      <c r="W1032" s="146"/>
      <c r="X1032" s="146"/>
      <c r="Y1032" s="146"/>
      <c r="Z1032" s="146"/>
      <c r="AA1032" s="146"/>
      <c r="AB1032" s="5" t="str">
        <f t="shared" si="38"/>
        <v>Saffo14506</v>
      </c>
    </row>
    <row r="1033" spans="1:28" customFormat="1" ht="13.9" hidden="1" customHeight="1">
      <c r="A1033" s="325">
        <v>1032</v>
      </c>
      <c r="B1033" s="325" t="s">
        <v>5216</v>
      </c>
      <c r="C1033" s="327">
        <v>41774</v>
      </c>
      <c r="D1033" s="325" t="s">
        <v>5215</v>
      </c>
      <c r="E1033" s="325" t="s">
        <v>5156</v>
      </c>
      <c r="F1033" s="325"/>
      <c r="G1033" s="325"/>
      <c r="H1033" s="328" t="s">
        <v>5214</v>
      </c>
      <c r="I1033" s="328" t="s">
        <v>668</v>
      </c>
      <c r="J1033" s="327">
        <v>41743</v>
      </c>
      <c r="K1033" s="3" t="s">
        <v>1189</v>
      </c>
      <c r="L1033" s="326">
        <v>1000</v>
      </c>
      <c r="M1033" s="325">
        <v>1031</v>
      </c>
      <c r="N1033" s="324">
        <v>41814</v>
      </c>
      <c r="O1033" s="356">
        <f t="shared" si="37"/>
        <v>1</v>
      </c>
      <c r="T1033" s="146"/>
      <c r="U1033" s="146"/>
      <c r="V1033" s="146"/>
      <c r="W1033" s="146"/>
      <c r="X1033" s="146"/>
      <c r="Y1033" s="146"/>
      <c r="Z1033" s="146"/>
      <c r="AA1033" s="146"/>
      <c r="AB1033" s="5" t="str">
        <f t="shared" si="38"/>
        <v>Kirsten Maersk14504</v>
      </c>
    </row>
    <row r="1034" spans="1:28" customFormat="1" ht="13.9" hidden="1" customHeight="1">
      <c r="A1034" s="325">
        <v>1033</v>
      </c>
      <c r="B1034" s="325" t="s">
        <v>5213</v>
      </c>
      <c r="C1034" s="327">
        <v>41774</v>
      </c>
      <c r="D1034" s="325" t="s">
        <v>4924</v>
      </c>
      <c r="E1034" s="325" t="s">
        <v>5033</v>
      </c>
      <c r="F1034" s="325"/>
      <c r="G1034" s="325"/>
      <c r="H1034" s="328" t="s">
        <v>5212</v>
      </c>
      <c r="I1034" s="328" t="s">
        <v>5211</v>
      </c>
      <c r="J1034" s="327">
        <v>41740</v>
      </c>
      <c r="K1034" s="3" t="s">
        <v>1189</v>
      </c>
      <c r="L1034" s="326">
        <v>1000</v>
      </c>
      <c r="M1034" s="325">
        <v>1032</v>
      </c>
      <c r="N1034" s="324">
        <v>41856</v>
      </c>
      <c r="O1034" s="356">
        <f t="shared" si="37"/>
        <v>1</v>
      </c>
      <c r="T1034" s="146"/>
      <c r="U1034" s="146"/>
      <c r="V1034" s="146"/>
      <c r="W1034" s="146"/>
      <c r="X1034" s="146"/>
      <c r="Y1034" s="146"/>
      <c r="Z1034" s="146"/>
      <c r="AA1034" s="146"/>
      <c r="AB1034" s="5" t="str">
        <f t="shared" si="38"/>
        <v>Richard Maersk14506</v>
      </c>
    </row>
    <row r="1035" spans="1:28" customFormat="1" ht="13.9" hidden="1" customHeight="1">
      <c r="A1035" s="325">
        <v>1034</v>
      </c>
      <c r="B1035" s="325" t="s">
        <v>5210</v>
      </c>
      <c r="C1035" s="327">
        <v>41774</v>
      </c>
      <c r="D1035" s="325" t="s">
        <v>5209</v>
      </c>
      <c r="E1035" s="325" t="s">
        <v>5033</v>
      </c>
      <c r="F1035" s="325"/>
      <c r="G1035" s="325"/>
      <c r="H1035" s="328" t="s">
        <v>4682</v>
      </c>
      <c r="I1035" s="328" t="s">
        <v>5208</v>
      </c>
      <c r="J1035" s="327">
        <v>41739</v>
      </c>
      <c r="K1035" s="3" t="s">
        <v>1189</v>
      </c>
      <c r="L1035" s="326">
        <v>1000</v>
      </c>
      <c r="M1035" s="325">
        <v>1033</v>
      </c>
      <c r="N1035" s="324">
        <v>41814</v>
      </c>
      <c r="O1035" s="356">
        <f t="shared" si="37"/>
        <v>1</v>
      </c>
      <c r="T1035" s="146"/>
      <c r="U1035" s="146"/>
      <c r="V1035" s="146"/>
      <c r="W1035" s="146"/>
      <c r="X1035" s="146"/>
      <c r="Y1035" s="146"/>
      <c r="Z1035" s="146"/>
      <c r="AA1035" s="146"/>
      <c r="AB1035" s="5" t="str">
        <f t="shared" si="38"/>
        <v>Edith Krirk14506</v>
      </c>
    </row>
    <row r="1036" spans="1:28" customFormat="1" ht="13.9" hidden="1" customHeight="1">
      <c r="A1036" s="325">
        <v>1035</v>
      </c>
      <c r="B1036" s="325" t="s">
        <v>5207</v>
      </c>
      <c r="C1036" s="327">
        <v>41778</v>
      </c>
      <c r="D1036" s="325" t="s">
        <v>4019</v>
      </c>
      <c r="E1036" s="325" t="s">
        <v>559</v>
      </c>
      <c r="F1036" s="325"/>
      <c r="G1036" s="325"/>
      <c r="H1036" s="328" t="s">
        <v>4018</v>
      </c>
      <c r="I1036" s="328" t="s">
        <v>86</v>
      </c>
      <c r="J1036" s="327">
        <v>41763</v>
      </c>
      <c r="K1036" s="3" t="s">
        <v>678</v>
      </c>
      <c r="L1036" s="326">
        <v>1600</v>
      </c>
      <c r="M1036" s="325">
        <v>1034</v>
      </c>
      <c r="N1036" s="324">
        <v>41787</v>
      </c>
      <c r="O1036" s="356">
        <f t="shared" si="37"/>
        <v>1</v>
      </c>
      <c r="T1036" s="146"/>
      <c r="U1036" s="146"/>
      <c r="V1036" s="146"/>
      <c r="W1036" s="146"/>
      <c r="X1036" s="146"/>
      <c r="Y1036" s="146"/>
      <c r="Z1036" s="146"/>
      <c r="AA1036" s="146"/>
      <c r="AB1036" s="5" t="str">
        <f t="shared" si="38"/>
        <v>Dimitris P018</v>
      </c>
    </row>
    <row r="1037" spans="1:28" customFormat="1" ht="13.9" hidden="1" customHeight="1">
      <c r="A1037" s="325">
        <v>1036</v>
      </c>
      <c r="B1037" s="325" t="s">
        <v>5206</v>
      </c>
      <c r="C1037" s="327">
        <v>41779</v>
      </c>
      <c r="D1037" s="325" t="s">
        <v>661</v>
      </c>
      <c r="E1037" s="329" t="s">
        <v>406</v>
      </c>
      <c r="F1037" s="325"/>
      <c r="G1037" s="325"/>
      <c r="H1037" s="328" t="s">
        <v>5205</v>
      </c>
      <c r="I1037" s="328" t="s">
        <v>662</v>
      </c>
      <c r="J1037" s="327">
        <v>41743</v>
      </c>
      <c r="K1037" s="3" t="s">
        <v>28</v>
      </c>
      <c r="L1037" s="326">
        <v>1200</v>
      </c>
      <c r="M1037" s="325">
        <v>1035</v>
      </c>
      <c r="N1037" s="324">
        <v>41807</v>
      </c>
      <c r="O1037" s="356">
        <f t="shared" si="37"/>
        <v>1</v>
      </c>
      <c r="T1037" s="146"/>
      <c r="U1037" s="146"/>
      <c r="V1037" s="146"/>
      <c r="W1037" s="146"/>
      <c r="X1037" s="146"/>
      <c r="Y1037" s="146"/>
      <c r="Z1037" s="146"/>
      <c r="AA1037" s="146"/>
      <c r="AB1037" s="5" t="str">
        <f t="shared" si="38"/>
        <v>Songa Challenge03</v>
      </c>
    </row>
    <row r="1038" spans="1:28" customFormat="1" ht="13.9" hidden="1" customHeight="1">
      <c r="A1038" s="325">
        <v>1037</v>
      </c>
      <c r="B1038" s="325" t="s">
        <v>5204</v>
      </c>
      <c r="C1038" s="327">
        <v>41779</v>
      </c>
      <c r="D1038" s="325" t="s">
        <v>677</v>
      </c>
      <c r="E1038" s="329" t="s">
        <v>166</v>
      </c>
      <c r="F1038" s="325"/>
      <c r="G1038" s="325"/>
      <c r="H1038" s="328" t="s">
        <v>5015</v>
      </c>
      <c r="I1038" s="328" t="s">
        <v>5203</v>
      </c>
      <c r="J1038" s="327">
        <v>41769</v>
      </c>
      <c r="K1038" s="3" t="s">
        <v>28</v>
      </c>
      <c r="L1038" s="326">
        <v>1200</v>
      </c>
      <c r="M1038" s="325">
        <v>1036</v>
      </c>
      <c r="N1038" s="324">
        <v>41807</v>
      </c>
      <c r="O1038" s="356">
        <f t="shared" si="37"/>
        <v>1</v>
      </c>
      <c r="T1038" s="146"/>
      <c r="U1038" s="146"/>
      <c r="V1038" s="146"/>
      <c r="W1038" s="146"/>
      <c r="X1038" s="146"/>
      <c r="Y1038" s="146"/>
      <c r="Z1038" s="146"/>
      <c r="AA1038" s="146"/>
      <c r="AB1038" s="5" t="str">
        <f t="shared" si="38"/>
        <v>Everhard Schulte16</v>
      </c>
    </row>
    <row r="1039" spans="1:28" customFormat="1" ht="13.9" hidden="1" customHeight="1">
      <c r="A1039" s="325">
        <v>1038</v>
      </c>
      <c r="B1039" s="325" t="s">
        <v>5202</v>
      </c>
      <c r="C1039" s="327">
        <v>41779</v>
      </c>
      <c r="D1039" s="325" t="s">
        <v>500</v>
      </c>
      <c r="E1039" s="329" t="s">
        <v>5201</v>
      </c>
      <c r="F1039" s="325"/>
      <c r="G1039" s="325"/>
      <c r="H1039" s="328" t="s">
        <v>5200</v>
      </c>
      <c r="I1039" s="328" t="s">
        <v>61</v>
      </c>
      <c r="J1039" s="327">
        <v>41749</v>
      </c>
      <c r="K1039" s="3" t="s">
        <v>28</v>
      </c>
      <c r="L1039" s="326">
        <v>1200</v>
      </c>
      <c r="M1039" s="325">
        <v>1038</v>
      </c>
      <c r="N1039" s="324">
        <v>41807</v>
      </c>
      <c r="O1039" s="356"/>
      <c r="T1039" s="146"/>
      <c r="U1039" s="146"/>
      <c r="V1039" s="146"/>
      <c r="W1039" s="146"/>
      <c r="X1039" s="146"/>
      <c r="Y1039" s="146"/>
      <c r="Z1039" s="146"/>
      <c r="AA1039" s="146"/>
      <c r="AB1039" s="5" t="str">
        <f t="shared" si="38"/>
        <v>ETC ISIS28-14</v>
      </c>
    </row>
    <row r="1040" spans="1:28" customFormat="1" ht="13.9" hidden="1" customHeight="1">
      <c r="A1040" s="325">
        <v>1039</v>
      </c>
      <c r="B1040" s="325" t="s">
        <v>5199</v>
      </c>
      <c r="C1040" s="327">
        <v>41779</v>
      </c>
      <c r="D1040" s="325" t="s">
        <v>533</v>
      </c>
      <c r="E1040" s="329">
        <v>18</v>
      </c>
      <c r="F1040" s="325"/>
      <c r="G1040" s="325"/>
      <c r="H1040" s="328" t="s">
        <v>30</v>
      </c>
      <c r="I1040" s="328" t="s">
        <v>5198</v>
      </c>
      <c r="J1040" s="327">
        <v>41745</v>
      </c>
      <c r="K1040" s="3" t="s">
        <v>28</v>
      </c>
      <c r="L1040" s="326">
        <v>1200</v>
      </c>
      <c r="M1040" s="325">
        <v>1039</v>
      </c>
      <c r="N1040" s="324">
        <v>41807</v>
      </c>
      <c r="O1040" s="356">
        <f t="shared" ref="O1040:O1047" si="39">IF(TRIM(N1040)="",0,1)</f>
        <v>1</v>
      </c>
      <c r="T1040" s="146"/>
      <c r="U1040" s="146"/>
      <c r="V1040" s="146"/>
      <c r="W1040" s="146"/>
      <c r="X1040" s="146"/>
      <c r="Y1040" s="146"/>
      <c r="Z1040" s="146"/>
      <c r="AA1040" s="146"/>
      <c r="AB1040" s="5" t="str">
        <f t="shared" si="38"/>
        <v>Aframax Rio18</v>
      </c>
    </row>
    <row r="1041" spans="1:28" customFormat="1" ht="13.9" hidden="1" customHeight="1">
      <c r="A1041" s="325">
        <v>1040</v>
      </c>
      <c r="B1041" s="325" t="s">
        <v>5197</v>
      </c>
      <c r="C1041" s="327">
        <v>41779</v>
      </c>
      <c r="D1041" s="325" t="s">
        <v>680</v>
      </c>
      <c r="E1041" s="329" t="s">
        <v>79</v>
      </c>
      <c r="F1041" s="325"/>
      <c r="G1041" s="325"/>
      <c r="H1041" s="328" t="s">
        <v>5087</v>
      </c>
      <c r="I1041" s="328" t="s">
        <v>5196</v>
      </c>
      <c r="J1041" s="327">
        <v>41778</v>
      </c>
      <c r="K1041" s="3" t="s">
        <v>28</v>
      </c>
      <c r="L1041" s="326">
        <v>1200</v>
      </c>
      <c r="M1041" s="325">
        <v>1040</v>
      </c>
      <c r="N1041" s="324">
        <v>41807</v>
      </c>
      <c r="O1041" s="356">
        <f t="shared" si="39"/>
        <v>1</v>
      </c>
      <c r="T1041" s="146"/>
      <c r="U1041" s="146"/>
      <c r="V1041" s="146"/>
      <c r="W1041" s="146"/>
      <c r="X1041" s="146"/>
      <c r="Y1041" s="146"/>
      <c r="Z1041" s="146"/>
      <c r="AA1041" s="146"/>
      <c r="AB1041" s="5" t="str">
        <f t="shared" si="38"/>
        <v>BSS Force24</v>
      </c>
    </row>
    <row r="1042" spans="1:28" customFormat="1" ht="13.9" hidden="1" customHeight="1">
      <c r="A1042" s="325">
        <v>1041</v>
      </c>
      <c r="B1042" s="325" t="s">
        <v>5195</v>
      </c>
      <c r="C1042" s="327">
        <v>41779</v>
      </c>
      <c r="D1042" s="325" t="s">
        <v>5194</v>
      </c>
      <c r="E1042" s="329" t="s">
        <v>297</v>
      </c>
      <c r="F1042" s="325"/>
      <c r="G1042" s="325"/>
      <c r="H1042" s="328" t="s">
        <v>392</v>
      </c>
      <c r="I1042" s="328" t="s">
        <v>5193</v>
      </c>
      <c r="J1042" s="327">
        <v>41775</v>
      </c>
      <c r="K1042" s="3" t="s">
        <v>28</v>
      </c>
      <c r="L1042" s="326">
        <v>1200</v>
      </c>
      <c r="M1042" s="325">
        <v>1041</v>
      </c>
      <c r="N1042" s="324">
        <v>41808</v>
      </c>
      <c r="O1042" s="356">
        <f t="shared" si="39"/>
        <v>1</v>
      </c>
      <c r="T1042" s="146"/>
      <c r="U1042" s="146"/>
      <c r="V1042" s="146"/>
      <c r="W1042" s="146"/>
      <c r="X1042" s="146"/>
      <c r="Y1042" s="146"/>
      <c r="Z1042" s="146"/>
      <c r="AA1042" s="146"/>
      <c r="AB1042" s="5" t="str">
        <f t="shared" si="38"/>
        <v>Nave Equinox09</v>
      </c>
    </row>
    <row r="1043" spans="1:28" customFormat="1" ht="13.9" hidden="1" customHeight="1">
      <c r="A1043" s="325">
        <v>1042</v>
      </c>
      <c r="B1043" s="325" t="s">
        <v>5192</v>
      </c>
      <c r="C1043" s="327">
        <v>41779</v>
      </c>
      <c r="D1043" s="325" t="s">
        <v>573</v>
      </c>
      <c r="E1043" s="329" t="s">
        <v>81</v>
      </c>
      <c r="F1043" s="325"/>
      <c r="G1043" s="325"/>
      <c r="H1043" s="328" t="s">
        <v>30</v>
      </c>
      <c r="I1043" s="328" t="s">
        <v>435</v>
      </c>
      <c r="J1043" s="327">
        <v>41754</v>
      </c>
      <c r="K1043" s="3" t="s">
        <v>28</v>
      </c>
      <c r="L1043" s="326">
        <v>1200</v>
      </c>
      <c r="M1043" s="325">
        <v>1042</v>
      </c>
      <c r="N1043" s="324">
        <v>41788</v>
      </c>
      <c r="O1043" s="356">
        <f t="shared" si="39"/>
        <v>1</v>
      </c>
      <c r="T1043" s="146"/>
      <c r="U1043" s="146"/>
      <c r="V1043" s="146"/>
      <c r="W1043" s="146"/>
      <c r="X1043" s="146"/>
      <c r="Y1043" s="146"/>
      <c r="Z1043" s="146"/>
      <c r="AA1043" s="146"/>
      <c r="AB1043" s="5" t="str">
        <f t="shared" si="38"/>
        <v>Aframax Riviera26</v>
      </c>
    </row>
    <row r="1044" spans="1:28" customFormat="1" ht="13.9" hidden="1" customHeight="1">
      <c r="A1044" s="325">
        <v>1043</v>
      </c>
      <c r="B1044" s="325" t="s">
        <v>5191</v>
      </c>
      <c r="C1044" s="327">
        <v>41779</v>
      </c>
      <c r="D1044" s="325" t="s">
        <v>5190</v>
      </c>
      <c r="E1044" s="329" t="s">
        <v>142</v>
      </c>
      <c r="F1044" s="325"/>
      <c r="G1044" s="325"/>
      <c r="H1044" s="328" t="s">
        <v>4500</v>
      </c>
      <c r="I1044" s="328" t="s">
        <v>571</v>
      </c>
      <c r="J1044" s="327">
        <v>41750</v>
      </c>
      <c r="K1044" s="3" t="s">
        <v>28</v>
      </c>
      <c r="L1044" s="326">
        <v>1200</v>
      </c>
      <c r="M1044" s="325">
        <v>1043</v>
      </c>
      <c r="N1044" s="324">
        <v>41808</v>
      </c>
      <c r="O1044" s="356">
        <f t="shared" si="39"/>
        <v>1</v>
      </c>
      <c r="T1044" s="146"/>
      <c r="U1044" s="146"/>
      <c r="V1044" s="146"/>
      <c r="W1044" s="146"/>
      <c r="X1044" s="146"/>
      <c r="Y1044" s="146"/>
      <c r="Z1044" s="146"/>
      <c r="AA1044" s="146"/>
      <c r="AB1044" s="5" t="str">
        <f t="shared" si="38"/>
        <v>Navig8 Faith43</v>
      </c>
    </row>
    <row r="1045" spans="1:28" customFormat="1" ht="13.9" hidden="1" customHeight="1">
      <c r="A1045" s="325">
        <v>1044</v>
      </c>
      <c r="B1045" s="325" t="s">
        <v>5189</v>
      </c>
      <c r="C1045" s="327">
        <v>41779</v>
      </c>
      <c r="D1045" s="325" t="s">
        <v>689</v>
      </c>
      <c r="E1045" s="329" t="s">
        <v>234</v>
      </c>
      <c r="F1045" s="325"/>
      <c r="G1045" s="325"/>
      <c r="H1045" s="328" t="s">
        <v>671</v>
      </c>
      <c r="I1045" s="328" t="s">
        <v>690</v>
      </c>
      <c r="J1045" s="327">
        <v>41778</v>
      </c>
      <c r="K1045" s="3" t="s">
        <v>28</v>
      </c>
      <c r="L1045" s="326">
        <v>1200</v>
      </c>
      <c r="M1045" s="325">
        <v>1044</v>
      </c>
      <c r="N1045" s="324">
        <v>41821</v>
      </c>
      <c r="O1045" s="356">
        <f t="shared" si="39"/>
        <v>1</v>
      </c>
      <c r="T1045" s="146"/>
      <c r="U1045" s="146"/>
      <c r="V1045" s="146"/>
      <c r="W1045" s="146"/>
      <c r="X1045" s="146"/>
      <c r="Y1045" s="146"/>
      <c r="Z1045" s="146"/>
      <c r="AA1045" s="146"/>
      <c r="AB1045" s="5" t="str">
        <f t="shared" si="38"/>
        <v>Ariane01</v>
      </c>
    </row>
    <row r="1046" spans="1:28" customFormat="1" ht="13.9" hidden="1" customHeight="1">
      <c r="A1046" s="325">
        <v>1045</v>
      </c>
      <c r="B1046" s="325" t="s">
        <v>5188</v>
      </c>
      <c r="C1046" s="327">
        <v>41779</v>
      </c>
      <c r="D1046" s="325" t="s">
        <v>4585</v>
      </c>
      <c r="E1046" s="329" t="s">
        <v>5187</v>
      </c>
      <c r="F1046" s="325"/>
      <c r="G1046" s="325"/>
      <c r="H1046" s="328" t="s">
        <v>5184</v>
      </c>
      <c r="I1046" s="328" t="s">
        <v>5186</v>
      </c>
      <c r="J1046" s="327">
        <v>41773</v>
      </c>
      <c r="K1046" s="3" t="s">
        <v>28</v>
      </c>
      <c r="L1046" s="326">
        <v>1200</v>
      </c>
      <c r="M1046" s="325">
        <v>1045</v>
      </c>
      <c r="N1046" s="324">
        <v>41788</v>
      </c>
      <c r="O1046" s="356">
        <f t="shared" si="39"/>
        <v>1</v>
      </c>
      <c r="T1046" s="146"/>
      <c r="U1046" s="146"/>
      <c r="V1046" s="146"/>
      <c r="W1046" s="146"/>
      <c r="X1046" s="146"/>
      <c r="Y1046" s="146"/>
      <c r="Z1046" s="146"/>
      <c r="AA1046" s="146"/>
      <c r="AB1046" s="5" t="str">
        <f t="shared" si="38"/>
        <v>Sky Lady011</v>
      </c>
    </row>
    <row r="1047" spans="1:28" customFormat="1" ht="13.9" hidden="1" customHeight="1">
      <c r="A1047" s="325">
        <v>1046</v>
      </c>
      <c r="B1047" s="325" t="s">
        <v>5185</v>
      </c>
      <c r="C1047" s="327">
        <v>41779</v>
      </c>
      <c r="D1047" s="325" t="s">
        <v>390</v>
      </c>
      <c r="E1047" s="329" t="s">
        <v>74</v>
      </c>
      <c r="F1047" s="325"/>
      <c r="G1047" s="325"/>
      <c r="H1047" s="328" t="s">
        <v>5184</v>
      </c>
      <c r="I1047" s="328" t="s">
        <v>25</v>
      </c>
      <c r="J1047" s="327">
        <v>41770</v>
      </c>
      <c r="K1047" s="3" t="s">
        <v>28</v>
      </c>
      <c r="L1047" s="326">
        <v>1200</v>
      </c>
      <c r="M1047" s="325">
        <v>1046</v>
      </c>
      <c r="N1047" s="324">
        <v>41807</v>
      </c>
      <c r="O1047" s="356">
        <f t="shared" si="39"/>
        <v>1</v>
      </c>
      <c r="T1047" s="146"/>
      <c r="U1047" s="146"/>
      <c r="V1047" s="146"/>
      <c r="W1047" s="146"/>
      <c r="X1047" s="146"/>
      <c r="Y1047" s="146"/>
      <c r="Z1047" s="146"/>
      <c r="AA1047" s="146"/>
      <c r="AB1047" s="5" t="str">
        <f t="shared" si="38"/>
        <v>Karavas52</v>
      </c>
    </row>
    <row r="1048" spans="1:28" customFormat="1" ht="13.9" hidden="1" customHeight="1">
      <c r="A1048" s="325">
        <v>1047</v>
      </c>
      <c r="B1048" s="325" t="s">
        <v>5183</v>
      </c>
      <c r="C1048" s="327">
        <v>41782</v>
      </c>
      <c r="D1048" s="325" t="s">
        <v>4082</v>
      </c>
      <c r="E1048" s="325" t="s">
        <v>485</v>
      </c>
      <c r="F1048" s="325"/>
      <c r="G1048" s="325"/>
      <c r="H1048" s="328" t="s">
        <v>5182</v>
      </c>
      <c r="I1048" s="328" t="s">
        <v>5181</v>
      </c>
      <c r="J1048" s="327">
        <v>41706</v>
      </c>
      <c r="K1048" s="3" t="s">
        <v>97</v>
      </c>
      <c r="L1048" s="326">
        <v>900</v>
      </c>
      <c r="M1048" s="325">
        <v>1047</v>
      </c>
      <c r="N1048" s="324">
        <v>41827</v>
      </c>
      <c r="O1048" s="356"/>
      <c r="T1048" s="146"/>
      <c r="U1048" s="146"/>
      <c r="V1048" s="146"/>
      <c r="W1048" s="146"/>
      <c r="X1048" s="146"/>
      <c r="Y1048" s="146"/>
      <c r="Z1048" s="146"/>
      <c r="AA1048" s="146"/>
      <c r="AB1048" s="5" t="str">
        <f t="shared" si="38"/>
        <v>Torm Gudrun164</v>
      </c>
    </row>
    <row r="1049" spans="1:28" customFormat="1" ht="13.9" hidden="1" customHeight="1">
      <c r="A1049" s="325">
        <v>1048</v>
      </c>
      <c r="B1049" s="325" t="s">
        <v>5180</v>
      </c>
      <c r="C1049" s="327">
        <v>41782</v>
      </c>
      <c r="D1049" s="325" t="s">
        <v>4077</v>
      </c>
      <c r="E1049" s="325" t="s">
        <v>5179</v>
      </c>
      <c r="F1049" s="325"/>
      <c r="G1049" s="325"/>
      <c r="H1049" s="328" t="s">
        <v>3690</v>
      </c>
      <c r="I1049" s="328" t="s">
        <v>480</v>
      </c>
      <c r="J1049" s="327">
        <v>41702</v>
      </c>
      <c r="K1049" s="3" t="s">
        <v>97</v>
      </c>
      <c r="L1049" s="326">
        <v>900</v>
      </c>
      <c r="M1049" s="325">
        <v>1048</v>
      </c>
      <c r="N1049" s="324">
        <v>41855</v>
      </c>
      <c r="O1049" s="356">
        <f t="shared" ref="O1049:O1058" si="40">IF(TRIM(N1049)="",0,1)</f>
        <v>1</v>
      </c>
      <c r="T1049" s="146"/>
      <c r="U1049" s="146"/>
      <c r="V1049" s="146"/>
      <c r="W1049" s="146"/>
      <c r="X1049" s="146"/>
      <c r="Y1049" s="146"/>
      <c r="Z1049" s="146"/>
      <c r="AA1049" s="146"/>
      <c r="AB1049" s="5" t="str">
        <f t="shared" si="38"/>
        <v>Torm Garonne032 L</v>
      </c>
    </row>
    <row r="1050" spans="1:28" customFormat="1" ht="13.9" hidden="1" customHeight="1">
      <c r="A1050" s="325">
        <v>1049</v>
      </c>
      <c r="B1050" s="325" t="s">
        <v>5178</v>
      </c>
      <c r="C1050" s="327">
        <v>41794</v>
      </c>
      <c r="D1050" s="325" t="s">
        <v>5177</v>
      </c>
      <c r="E1050" s="325" t="s">
        <v>244</v>
      </c>
      <c r="F1050" s="325"/>
      <c r="G1050" s="325"/>
      <c r="H1050" s="328" t="s">
        <v>5176</v>
      </c>
      <c r="I1050" s="328" t="s">
        <v>24</v>
      </c>
      <c r="J1050" s="327">
        <v>41786</v>
      </c>
      <c r="K1050" s="3" t="s">
        <v>60</v>
      </c>
      <c r="L1050" s="326">
        <v>800</v>
      </c>
      <c r="M1050" s="325">
        <v>1049</v>
      </c>
      <c r="N1050" s="324">
        <v>41810</v>
      </c>
      <c r="O1050" s="356">
        <f t="shared" si="40"/>
        <v>1</v>
      </c>
      <c r="P1050" s="145" t="s">
        <v>1191</v>
      </c>
      <c r="T1050" s="146"/>
      <c r="U1050" s="146"/>
      <c r="V1050" s="146"/>
      <c r="W1050" s="146"/>
      <c r="X1050" s="146"/>
      <c r="Y1050" s="146"/>
      <c r="Z1050" s="146"/>
      <c r="AA1050" s="146"/>
      <c r="AB1050" s="5" t="str">
        <f t="shared" si="38"/>
        <v>Helga Spirit050</v>
      </c>
    </row>
    <row r="1051" spans="1:28" customFormat="1" ht="13.9" hidden="1" customHeight="1">
      <c r="A1051" s="325">
        <v>1050</v>
      </c>
      <c r="B1051" s="325" t="s">
        <v>5175</v>
      </c>
      <c r="C1051" s="327">
        <v>41794</v>
      </c>
      <c r="D1051" s="325" t="s">
        <v>4512</v>
      </c>
      <c r="E1051" s="325" t="s">
        <v>5174</v>
      </c>
      <c r="F1051" s="325"/>
      <c r="G1051" s="325"/>
      <c r="H1051" s="328" t="s">
        <v>4969</v>
      </c>
      <c r="I1051" s="328" t="s">
        <v>5173</v>
      </c>
      <c r="J1051" s="327">
        <v>41774</v>
      </c>
      <c r="K1051" s="3" t="s">
        <v>60</v>
      </c>
      <c r="L1051" s="326">
        <v>800</v>
      </c>
      <c r="M1051" s="325">
        <v>1050</v>
      </c>
      <c r="N1051" s="324">
        <v>41810</v>
      </c>
      <c r="O1051" s="356">
        <f t="shared" si="40"/>
        <v>1</v>
      </c>
      <c r="P1051" s="145" t="s">
        <v>5076</v>
      </c>
      <c r="T1051" s="146"/>
      <c r="U1051" s="146"/>
      <c r="V1051" s="146"/>
      <c r="W1051" s="146"/>
      <c r="X1051" s="146"/>
      <c r="Y1051" s="146"/>
      <c r="Z1051" s="146"/>
      <c r="AA1051" s="146"/>
      <c r="AB1051" s="5" t="str">
        <f t="shared" si="38"/>
        <v>Mare AegeumTK36</v>
      </c>
    </row>
    <row r="1052" spans="1:28" customFormat="1" ht="13.9" hidden="1" customHeight="1">
      <c r="A1052" s="325">
        <v>1051</v>
      </c>
      <c r="B1052" s="325" t="s">
        <v>5172</v>
      </c>
      <c r="C1052" s="327">
        <v>41794</v>
      </c>
      <c r="D1052" s="325" t="s">
        <v>675</v>
      </c>
      <c r="E1052" s="325" t="s">
        <v>5171</v>
      </c>
      <c r="F1052" s="325"/>
      <c r="G1052" s="325"/>
      <c r="H1052" s="328" t="s">
        <v>4969</v>
      </c>
      <c r="I1052" s="328" t="s">
        <v>67</v>
      </c>
      <c r="J1052" s="327">
        <v>41778</v>
      </c>
      <c r="K1052" s="3" t="s">
        <v>60</v>
      </c>
      <c r="L1052" s="326">
        <v>800</v>
      </c>
      <c r="M1052" s="325">
        <v>1051</v>
      </c>
      <c r="N1052" s="324">
        <v>41810</v>
      </c>
      <c r="O1052" s="356">
        <f t="shared" si="40"/>
        <v>1</v>
      </c>
      <c r="P1052" s="28" t="s">
        <v>5076</v>
      </c>
      <c r="T1052" s="146"/>
      <c r="U1052" s="146"/>
      <c r="V1052" s="146"/>
      <c r="W1052" s="146"/>
      <c r="X1052" s="146"/>
      <c r="Y1052" s="146"/>
      <c r="Z1052" s="146"/>
      <c r="AA1052" s="146"/>
      <c r="AB1052" s="5" t="str">
        <f t="shared" si="38"/>
        <v>Sentinel Spirit294</v>
      </c>
    </row>
    <row r="1053" spans="1:28" customFormat="1" ht="13.9" hidden="1" customHeight="1">
      <c r="A1053" s="325">
        <v>1052</v>
      </c>
      <c r="B1053" s="325" t="s">
        <v>5170</v>
      </c>
      <c r="C1053" s="327">
        <v>41794</v>
      </c>
      <c r="D1053" s="325" t="s">
        <v>5065</v>
      </c>
      <c r="E1053" s="325" t="s">
        <v>273</v>
      </c>
      <c r="F1053" s="325"/>
      <c r="G1053" s="325"/>
      <c r="H1053" s="328" t="s">
        <v>4969</v>
      </c>
      <c r="I1053" s="328" t="s">
        <v>526</v>
      </c>
      <c r="J1053" s="327">
        <v>41780</v>
      </c>
      <c r="K1053" s="3" t="s">
        <v>60</v>
      </c>
      <c r="L1053" s="326">
        <v>800</v>
      </c>
      <c r="M1053" s="325">
        <v>1052</v>
      </c>
      <c r="N1053" s="324">
        <v>41855</v>
      </c>
      <c r="O1053" s="356">
        <f t="shared" si="40"/>
        <v>1</v>
      </c>
      <c r="P1053" s="145" t="s">
        <v>1188</v>
      </c>
      <c r="T1053" s="146"/>
      <c r="U1053" s="146"/>
      <c r="V1053" s="146"/>
      <c r="W1053" s="146"/>
      <c r="X1053" s="146"/>
      <c r="Y1053" s="146"/>
      <c r="Z1053" s="146"/>
      <c r="AA1053" s="146"/>
      <c r="AB1053" s="5" t="str">
        <f t="shared" si="38"/>
        <v>Ghibli9</v>
      </c>
    </row>
    <row r="1054" spans="1:28" customFormat="1" ht="13.9" hidden="1" customHeight="1">
      <c r="A1054" s="325">
        <v>1053</v>
      </c>
      <c r="B1054" s="325" t="s">
        <v>5169</v>
      </c>
      <c r="C1054" s="327">
        <v>41794</v>
      </c>
      <c r="D1054" s="325" t="s">
        <v>3442</v>
      </c>
      <c r="E1054" s="325" t="s">
        <v>5168</v>
      </c>
      <c r="F1054" s="325"/>
      <c r="G1054" s="325"/>
      <c r="H1054" s="328" t="s">
        <v>3450</v>
      </c>
      <c r="I1054" s="328" t="s">
        <v>5167</v>
      </c>
      <c r="J1054" s="327">
        <v>41767</v>
      </c>
      <c r="K1054" s="3" t="s">
        <v>60</v>
      </c>
      <c r="L1054" s="326">
        <v>800</v>
      </c>
      <c r="M1054" s="325">
        <v>1053</v>
      </c>
      <c r="N1054" s="324">
        <v>41822</v>
      </c>
      <c r="O1054" s="356">
        <f t="shared" si="40"/>
        <v>1</v>
      </c>
      <c r="P1054" s="145" t="s">
        <v>1188</v>
      </c>
      <c r="T1054" s="146"/>
      <c r="U1054" s="146"/>
      <c r="V1054" s="146"/>
      <c r="W1054" s="146"/>
      <c r="X1054" s="146"/>
      <c r="Y1054" s="146"/>
      <c r="Z1054" s="146"/>
      <c r="AA1054" s="146"/>
      <c r="AB1054" s="5" t="str">
        <f t="shared" si="38"/>
        <v>Fuji Spirit95</v>
      </c>
    </row>
    <row r="1055" spans="1:28" customFormat="1" ht="13.9" hidden="1" customHeight="1">
      <c r="A1055" s="325">
        <v>1054</v>
      </c>
      <c r="B1055" s="325" t="s">
        <v>5166</v>
      </c>
      <c r="C1055" s="327">
        <v>41794</v>
      </c>
      <c r="D1055" s="325" t="s">
        <v>4964</v>
      </c>
      <c r="E1055" s="325" t="s">
        <v>338</v>
      </c>
      <c r="F1055" s="325"/>
      <c r="G1055" s="325"/>
      <c r="H1055" s="328" t="s">
        <v>5165</v>
      </c>
      <c r="I1055" s="328" t="s">
        <v>61</v>
      </c>
      <c r="J1055" s="327">
        <v>41775</v>
      </c>
      <c r="K1055" s="3" t="s">
        <v>60</v>
      </c>
      <c r="L1055" s="326">
        <v>800</v>
      </c>
      <c r="M1055" s="325">
        <v>1054</v>
      </c>
      <c r="N1055" s="324">
        <v>41822</v>
      </c>
      <c r="O1055" s="356">
        <f t="shared" si="40"/>
        <v>1</v>
      </c>
      <c r="P1055" s="28" t="s">
        <v>1188</v>
      </c>
      <c r="T1055" s="146"/>
      <c r="U1055" s="146"/>
      <c r="V1055" s="146"/>
      <c r="W1055" s="146"/>
      <c r="X1055" s="146"/>
      <c r="Y1055" s="146"/>
      <c r="Z1055" s="146"/>
      <c r="AA1055" s="146"/>
      <c r="AB1055" s="5" t="str">
        <f t="shared" si="38"/>
        <v>Bailu Zhou14</v>
      </c>
    </row>
    <row r="1056" spans="1:28" customFormat="1" ht="13.9" hidden="1" customHeight="1">
      <c r="A1056" s="325">
        <v>1055</v>
      </c>
      <c r="B1056" s="325" t="s">
        <v>5164</v>
      </c>
      <c r="C1056" s="327">
        <v>41794</v>
      </c>
      <c r="D1056" s="325" t="s">
        <v>4967</v>
      </c>
      <c r="E1056" s="325" t="s">
        <v>179</v>
      </c>
      <c r="F1056" s="325"/>
      <c r="G1056" s="325"/>
      <c r="H1056" s="328" t="s">
        <v>634</v>
      </c>
      <c r="I1056" s="328" t="s">
        <v>5163</v>
      </c>
      <c r="J1056" s="327">
        <v>41780</v>
      </c>
      <c r="K1056" s="3" t="s">
        <v>60</v>
      </c>
      <c r="L1056" s="326">
        <v>800</v>
      </c>
      <c r="M1056" s="325">
        <v>1055</v>
      </c>
      <c r="N1056" s="324">
        <v>41855</v>
      </c>
      <c r="O1056" s="356">
        <f t="shared" si="40"/>
        <v>1</v>
      </c>
      <c r="P1056" s="145" t="s">
        <v>1188</v>
      </c>
      <c r="T1056" s="146"/>
      <c r="U1056" s="146"/>
      <c r="V1056" s="146"/>
      <c r="W1056" s="146"/>
      <c r="X1056" s="146"/>
      <c r="Y1056" s="146"/>
      <c r="Z1056" s="146"/>
      <c r="AA1056" s="146"/>
      <c r="AB1056" s="5" t="str">
        <f t="shared" si="38"/>
        <v>Rich Queen II23</v>
      </c>
    </row>
    <row r="1057" spans="1:28" customFormat="1" ht="13.9" hidden="1" customHeight="1">
      <c r="A1057" s="325">
        <v>1056</v>
      </c>
      <c r="B1057" s="325" t="s">
        <v>5162</v>
      </c>
      <c r="C1057" s="327">
        <v>41794</v>
      </c>
      <c r="D1057" s="325" t="s">
        <v>73</v>
      </c>
      <c r="E1057" s="325" t="s">
        <v>72</v>
      </c>
      <c r="F1057" s="325"/>
      <c r="G1057" s="325"/>
      <c r="H1057" s="328" t="s">
        <v>601</v>
      </c>
      <c r="I1057" s="328" t="s">
        <v>5161</v>
      </c>
      <c r="J1057" s="327">
        <v>41780</v>
      </c>
      <c r="K1057" s="3" t="s">
        <v>60</v>
      </c>
      <c r="L1057" s="326">
        <v>800</v>
      </c>
      <c r="M1057" s="325">
        <v>1056</v>
      </c>
      <c r="N1057" s="324">
        <v>41822</v>
      </c>
      <c r="O1057" s="356">
        <f t="shared" si="40"/>
        <v>1</v>
      </c>
      <c r="P1057" s="145" t="s">
        <v>1191</v>
      </c>
      <c r="T1057" s="146"/>
      <c r="U1057" s="146"/>
      <c r="V1057" s="146"/>
      <c r="W1057" s="146"/>
      <c r="X1057" s="146"/>
      <c r="Y1057" s="146"/>
      <c r="Z1057" s="146"/>
      <c r="AA1057" s="146"/>
      <c r="AB1057" s="5" t="str">
        <f t="shared" si="38"/>
        <v>Erik Spirit87</v>
      </c>
    </row>
    <row r="1058" spans="1:28" customFormat="1" ht="13.9" hidden="1" customHeight="1">
      <c r="A1058" s="325">
        <v>1057</v>
      </c>
      <c r="B1058" s="325" t="s">
        <v>5160</v>
      </c>
      <c r="C1058" s="327">
        <v>41799</v>
      </c>
      <c r="D1058" s="325" t="s">
        <v>3681</v>
      </c>
      <c r="E1058" s="327"/>
      <c r="F1058" s="325"/>
      <c r="G1058" s="325"/>
      <c r="H1058" s="328" t="s">
        <v>3512</v>
      </c>
      <c r="I1058" s="328"/>
      <c r="J1058" s="327">
        <v>41759</v>
      </c>
      <c r="K1058" s="3" t="s">
        <v>3598</v>
      </c>
      <c r="L1058" s="326">
        <v>5200</v>
      </c>
      <c r="M1058" s="325">
        <v>1057</v>
      </c>
      <c r="N1058" s="324">
        <v>41836</v>
      </c>
      <c r="O1058" s="356">
        <f t="shared" si="40"/>
        <v>1</v>
      </c>
      <c r="T1058" s="146"/>
      <c r="U1058" s="146"/>
      <c r="V1058" s="146"/>
      <c r="W1058" s="146"/>
      <c r="X1058" s="146"/>
      <c r="Y1058" s="146"/>
      <c r="Z1058" s="146"/>
      <c r="AA1058" s="146"/>
      <c r="AB1058" s="5" t="str">
        <f t="shared" si="38"/>
        <v>NS5</v>
      </c>
    </row>
    <row r="1059" spans="1:28" customFormat="1" ht="13.9" hidden="1" customHeight="1">
      <c r="A1059" s="325">
        <v>1058</v>
      </c>
      <c r="B1059" s="325" t="s">
        <v>5159</v>
      </c>
      <c r="C1059" s="327">
        <v>41801</v>
      </c>
      <c r="D1059" s="325" t="s">
        <v>4940</v>
      </c>
      <c r="E1059" s="325" t="s">
        <v>4921</v>
      </c>
      <c r="F1059" s="325"/>
      <c r="G1059" s="325"/>
      <c r="H1059" s="328" t="s">
        <v>4682</v>
      </c>
      <c r="I1059" s="328" t="s">
        <v>77</v>
      </c>
      <c r="J1059" s="327">
        <v>41758</v>
      </c>
      <c r="K1059" s="3" t="s">
        <v>1086</v>
      </c>
      <c r="L1059" s="326">
        <v>1000</v>
      </c>
      <c r="M1059" s="325">
        <v>1058</v>
      </c>
      <c r="N1059" s="324">
        <v>41831</v>
      </c>
      <c r="O1059" s="356"/>
      <c r="T1059" s="146"/>
      <c r="U1059" s="146"/>
      <c r="V1059" s="146"/>
      <c r="W1059" s="146"/>
      <c r="X1059" s="146"/>
      <c r="Y1059" s="146"/>
      <c r="Z1059" s="146"/>
      <c r="AA1059" s="146"/>
      <c r="AB1059" s="5" t="str">
        <f t="shared" si="38"/>
        <v>Kingfisher14507</v>
      </c>
    </row>
    <row r="1060" spans="1:28" customFormat="1" ht="13.9" hidden="1" customHeight="1">
      <c r="A1060" s="325">
        <v>1059</v>
      </c>
      <c r="B1060" s="325" t="s">
        <v>5158</v>
      </c>
      <c r="C1060" s="327">
        <v>41801</v>
      </c>
      <c r="D1060" s="325" t="s">
        <v>4927</v>
      </c>
      <c r="E1060" s="325" t="s">
        <v>5051</v>
      </c>
      <c r="F1060" s="325"/>
      <c r="G1060" s="325"/>
      <c r="H1060" s="328" t="s">
        <v>4682</v>
      </c>
      <c r="I1060" s="328" t="s">
        <v>182</v>
      </c>
      <c r="J1060" s="327">
        <v>41758</v>
      </c>
      <c r="K1060" s="3" t="s">
        <v>1086</v>
      </c>
      <c r="L1060" s="326">
        <v>1000</v>
      </c>
      <c r="M1060" s="325">
        <v>1059</v>
      </c>
      <c r="N1060" s="324">
        <v>41845</v>
      </c>
      <c r="O1060" s="356"/>
      <c r="T1060" s="146"/>
      <c r="U1060" s="146"/>
      <c r="V1060" s="146"/>
      <c r="W1060" s="146"/>
      <c r="X1060" s="146"/>
      <c r="Y1060" s="146"/>
      <c r="Z1060" s="146"/>
      <c r="AA1060" s="146"/>
      <c r="AB1060" s="5" t="str">
        <f t="shared" si="38"/>
        <v>Favola14505</v>
      </c>
    </row>
    <row r="1061" spans="1:28" customFormat="1" ht="13.9" hidden="1" customHeight="1">
      <c r="A1061" s="325">
        <v>1060</v>
      </c>
      <c r="B1061" s="325" t="s">
        <v>5157</v>
      </c>
      <c r="C1061" s="327">
        <v>41801</v>
      </c>
      <c r="D1061" s="325" t="s">
        <v>4877</v>
      </c>
      <c r="E1061" s="325" t="s">
        <v>5156</v>
      </c>
      <c r="F1061" s="325"/>
      <c r="G1061" s="325"/>
      <c r="H1061" s="328" t="s">
        <v>5155</v>
      </c>
      <c r="I1061" s="328" t="s">
        <v>5145</v>
      </c>
      <c r="J1061" s="327">
        <v>41757</v>
      </c>
      <c r="K1061" s="3" t="s">
        <v>1086</v>
      </c>
      <c r="L1061" s="326">
        <v>1000</v>
      </c>
      <c r="M1061" s="325">
        <v>1060</v>
      </c>
      <c r="N1061" s="324">
        <v>41831</v>
      </c>
      <c r="O1061" s="356"/>
      <c r="T1061" s="146"/>
      <c r="U1061" s="146"/>
      <c r="V1061" s="146"/>
      <c r="W1061" s="146"/>
      <c r="X1061" s="146"/>
      <c r="Y1061" s="146"/>
      <c r="Z1061" s="146"/>
      <c r="AA1061" s="146"/>
      <c r="AB1061" s="5" t="str">
        <f t="shared" si="38"/>
        <v>Romoe Maersk14504</v>
      </c>
    </row>
    <row r="1062" spans="1:28" customFormat="1" ht="13.9" hidden="1" customHeight="1">
      <c r="A1062" s="325">
        <v>1061</v>
      </c>
      <c r="B1062" s="325" t="s">
        <v>5154</v>
      </c>
      <c r="C1062" s="327">
        <v>41801</v>
      </c>
      <c r="D1062" s="325" t="s">
        <v>4924</v>
      </c>
      <c r="E1062" s="325" t="s">
        <v>4921</v>
      </c>
      <c r="F1062" s="325"/>
      <c r="G1062" s="325"/>
      <c r="H1062" s="328" t="s">
        <v>5153</v>
      </c>
      <c r="I1062" s="328" t="s">
        <v>3432</v>
      </c>
      <c r="J1062" s="327">
        <v>41779</v>
      </c>
      <c r="K1062" s="3" t="s">
        <v>1086</v>
      </c>
      <c r="L1062" s="326">
        <v>1000</v>
      </c>
      <c r="M1062" s="325">
        <v>1061</v>
      </c>
      <c r="N1062" s="324">
        <v>41841</v>
      </c>
      <c r="O1062" s="356"/>
      <c r="T1062" s="146"/>
      <c r="U1062" s="146"/>
      <c r="V1062" s="146"/>
      <c r="W1062" s="146"/>
      <c r="X1062" s="146"/>
      <c r="Y1062" s="146"/>
      <c r="Z1062" s="146"/>
      <c r="AA1062" s="146"/>
      <c r="AB1062" s="5" t="str">
        <f t="shared" si="38"/>
        <v>Richard Maersk14507</v>
      </c>
    </row>
    <row r="1063" spans="1:28" customFormat="1" ht="13.9" hidden="1" customHeight="1">
      <c r="A1063" s="325">
        <v>1062</v>
      </c>
      <c r="B1063" s="325" t="s">
        <v>5152</v>
      </c>
      <c r="C1063" s="327">
        <v>41801</v>
      </c>
      <c r="D1063" s="325" t="s">
        <v>5151</v>
      </c>
      <c r="E1063" s="325" t="s">
        <v>4918</v>
      </c>
      <c r="F1063" s="325"/>
      <c r="G1063" s="325"/>
      <c r="H1063" s="328" t="s">
        <v>5150</v>
      </c>
      <c r="I1063" s="328" t="s">
        <v>5149</v>
      </c>
      <c r="J1063" s="327">
        <v>41768</v>
      </c>
      <c r="K1063" s="3" t="s">
        <v>1086</v>
      </c>
      <c r="L1063" s="326">
        <v>1000</v>
      </c>
      <c r="M1063" s="325">
        <v>1062</v>
      </c>
      <c r="N1063" s="324">
        <v>41845</v>
      </c>
      <c r="O1063" s="356"/>
      <c r="T1063" s="146"/>
      <c r="U1063" s="146"/>
      <c r="V1063" s="146"/>
      <c r="W1063" s="146"/>
      <c r="X1063" s="146"/>
      <c r="Y1063" s="146"/>
      <c r="Z1063" s="146"/>
      <c r="AA1063" s="146"/>
      <c r="AB1063" s="5" t="str">
        <f t="shared" si="38"/>
        <v>Saffo14508</v>
      </c>
    </row>
    <row r="1064" spans="1:28" customFormat="1" ht="13.9" hidden="1" customHeight="1">
      <c r="A1064" s="325">
        <v>1063</v>
      </c>
      <c r="B1064" s="325" t="s">
        <v>5148</v>
      </c>
      <c r="C1064" s="327">
        <v>41801</v>
      </c>
      <c r="D1064" s="325" t="s">
        <v>5147</v>
      </c>
      <c r="E1064" s="325" t="s">
        <v>4921</v>
      </c>
      <c r="F1064" s="325"/>
      <c r="G1064" s="325"/>
      <c r="H1064" s="328" t="s">
        <v>4682</v>
      </c>
      <c r="I1064" s="328" t="s">
        <v>3633</v>
      </c>
      <c r="J1064" s="327">
        <v>41773</v>
      </c>
      <c r="K1064" s="3" t="s">
        <v>1086</v>
      </c>
      <c r="L1064" s="326">
        <v>1000</v>
      </c>
      <c r="M1064" s="325">
        <v>1063</v>
      </c>
      <c r="N1064" s="324">
        <v>41845</v>
      </c>
      <c r="O1064" s="356"/>
      <c r="T1064" s="146"/>
      <c r="U1064" s="146"/>
      <c r="V1064" s="146"/>
      <c r="W1064" s="146"/>
      <c r="X1064" s="146"/>
      <c r="Y1064" s="146"/>
      <c r="Z1064" s="146"/>
      <c r="AA1064" s="146"/>
      <c r="AB1064" s="5" t="str">
        <f t="shared" si="38"/>
        <v>Edith Kirk14507</v>
      </c>
    </row>
    <row r="1065" spans="1:28" customFormat="1" ht="13.9" hidden="1" customHeight="1">
      <c r="A1065" s="325">
        <v>1064</v>
      </c>
      <c r="B1065" s="325" t="s">
        <v>5146</v>
      </c>
      <c r="C1065" s="327">
        <v>41801</v>
      </c>
      <c r="D1065" s="325" t="s">
        <v>5038</v>
      </c>
      <c r="E1065" s="325" t="s">
        <v>5033</v>
      </c>
      <c r="F1065" s="325"/>
      <c r="G1065" s="325"/>
      <c r="H1065" s="328" t="s">
        <v>4682</v>
      </c>
      <c r="I1065" s="328" t="s">
        <v>5145</v>
      </c>
      <c r="J1065" s="327">
        <v>41769</v>
      </c>
      <c r="K1065" s="3" t="s">
        <v>1086</v>
      </c>
      <c r="L1065" s="326">
        <v>1000</v>
      </c>
      <c r="M1065" s="325">
        <v>1064</v>
      </c>
      <c r="N1065" s="324">
        <v>41873</v>
      </c>
      <c r="T1065" s="146"/>
      <c r="U1065" s="146"/>
      <c r="V1065" s="146"/>
      <c r="W1065" s="146"/>
      <c r="X1065" s="146"/>
      <c r="Y1065" s="146"/>
      <c r="Z1065" s="146"/>
      <c r="AA1065" s="146"/>
      <c r="AB1065" s="5" t="str">
        <f t="shared" si="38"/>
        <v>Maersk Riesa14506</v>
      </c>
    </row>
    <row r="1066" spans="1:28" customFormat="1" ht="13.9" hidden="1" customHeight="1">
      <c r="A1066" s="325">
        <v>1065</v>
      </c>
      <c r="B1066" s="325" t="s">
        <v>5144</v>
      </c>
      <c r="C1066" s="327">
        <v>41801</v>
      </c>
      <c r="D1066" s="325" t="s">
        <v>4937</v>
      </c>
      <c r="E1066" s="325" t="s">
        <v>4921</v>
      </c>
      <c r="F1066" s="325"/>
      <c r="G1066" s="325"/>
      <c r="H1066" s="328" t="s">
        <v>4682</v>
      </c>
      <c r="I1066" s="328" t="s">
        <v>5143</v>
      </c>
      <c r="J1066" s="327">
        <v>41779</v>
      </c>
      <c r="K1066" s="3" t="s">
        <v>1086</v>
      </c>
      <c r="L1066" s="326">
        <v>1000</v>
      </c>
      <c r="M1066" s="325">
        <v>1065</v>
      </c>
      <c r="N1066" s="380">
        <v>41845</v>
      </c>
      <c r="P1066" s="379"/>
      <c r="T1066" s="146"/>
      <c r="U1066" s="146"/>
      <c r="V1066" s="146"/>
      <c r="W1066" s="146"/>
      <c r="X1066" s="146"/>
      <c r="Y1066" s="146"/>
      <c r="Z1066" s="146"/>
      <c r="AA1066" s="146"/>
      <c r="AB1066" s="5" t="str">
        <f t="shared" si="38"/>
        <v>Rosa Maersk14507</v>
      </c>
    </row>
    <row r="1067" spans="1:28" customFormat="1" ht="13.9" hidden="1" customHeight="1">
      <c r="A1067" s="325">
        <v>1066</v>
      </c>
      <c r="B1067" s="325" t="s">
        <v>5142</v>
      </c>
      <c r="C1067" s="327">
        <v>41801</v>
      </c>
      <c r="D1067" s="325" t="s">
        <v>5038</v>
      </c>
      <c r="E1067" s="325" t="s">
        <v>4921</v>
      </c>
      <c r="F1067" s="325"/>
      <c r="G1067" s="325"/>
      <c r="H1067" s="328" t="s">
        <v>5141</v>
      </c>
      <c r="I1067" s="328" t="s">
        <v>347</v>
      </c>
      <c r="J1067" s="327">
        <v>41776</v>
      </c>
      <c r="K1067" s="3" t="s">
        <v>1086</v>
      </c>
      <c r="L1067" s="326">
        <v>1000</v>
      </c>
      <c r="M1067" s="325">
        <v>1066</v>
      </c>
      <c r="N1067" s="324">
        <v>41845</v>
      </c>
      <c r="P1067" s="378"/>
      <c r="T1067" s="146"/>
      <c r="U1067" s="146"/>
      <c r="V1067" s="146"/>
      <c r="W1067" s="146"/>
      <c r="X1067" s="146"/>
      <c r="Y1067" s="146"/>
      <c r="Z1067" s="146"/>
      <c r="AA1067" s="146"/>
      <c r="AB1067" s="5" t="str">
        <f t="shared" si="38"/>
        <v>Maersk Riesa14507</v>
      </c>
    </row>
    <row r="1068" spans="1:28" customFormat="1" ht="13.9" hidden="1" customHeight="1">
      <c r="A1068" s="325">
        <v>1067</v>
      </c>
      <c r="B1068" s="325" t="s">
        <v>5140</v>
      </c>
      <c r="C1068" s="327">
        <v>41801</v>
      </c>
      <c r="D1068" s="325" t="s">
        <v>4927</v>
      </c>
      <c r="E1068" s="325" t="s">
        <v>4921</v>
      </c>
      <c r="F1068" s="325"/>
      <c r="G1068" s="325"/>
      <c r="H1068" s="328" t="s">
        <v>5139</v>
      </c>
      <c r="I1068" s="328" t="s">
        <v>5138</v>
      </c>
      <c r="J1068" s="327">
        <v>41783</v>
      </c>
      <c r="K1068" s="3" t="s">
        <v>1086</v>
      </c>
      <c r="L1068" s="326">
        <v>1000</v>
      </c>
      <c r="M1068" s="325">
        <v>1067</v>
      </c>
      <c r="N1068" s="324">
        <v>41845</v>
      </c>
      <c r="T1068" s="146"/>
      <c r="U1068" s="146"/>
      <c r="V1068" s="146"/>
      <c r="W1068" s="146"/>
      <c r="X1068" s="146"/>
      <c r="Y1068" s="146"/>
      <c r="Z1068" s="146"/>
      <c r="AA1068" s="146"/>
      <c r="AB1068" s="5" t="str">
        <f t="shared" si="38"/>
        <v>Favola14507</v>
      </c>
    </row>
    <row r="1069" spans="1:28" customFormat="1" ht="13.9" hidden="1" customHeight="1">
      <c r="A1069" s="325">
        <v>1068</v>
      </c>
      <c r="B1069" s="325" t="s">
        <v>5137</v>
      </c>
      <c r="C1069" s="327">
        <v>41801</v>
      </c>
      <c r="D1069" s="325" t="s">
        <v>5136</v>
      </c>
      <c r="E1069" s="325" t="s">
        <v>4918</v>
      </c>
      <c r="F1069" s="325"/>
      <c r="G1069" s="325"/>
      <c r="H1069" s="328" t="s">
        <v>4682</v>
      </c>
      <c r="I1069" s="328" t="s">
        <v>5135</v>
      </c>
      <c r="J1069" s="327">
        <v>41781</v>
      </c>
      <c r="K1069" s="3" t="s">
        <v>1086</v>
      </c>
      <c r="L1069" s="326">
        <v>1000</v>
      </c>
      <c r="M1069" s="325">
        <v>1068</v>
      </c>
      <c r="N1069" s="324">
        <v>41831</v>
      </c>
      <c r="T1069" s="146"/>
      <c r="U1069" s="146"/>
      <c r="V1069" s="146"/>
      <c r="W1069" s="146"/>
      <c r="X1069" s="146"/>
      <c r="Y1069" s="146"/>
      <c r="Z1069" s="146"/>
      <c r="AA1069" s="146"/>
      <c r="AB1069" s="5" t="str">
        <f t="shared" si="38"/>
        <v>Chemtrans Petri14508</v>
      </c>
    </row>
    <row r="1070" spans="1:28" customFormat="1" ht="13.9" hidden="1" customHeight="1">
      <c r="A1070" s="325">
        <v>1069</v>
      </c>
      <c r="B1070" s="325" t="s">
        <v>5134</v>
      </c>
      <c r="C1070" s="327">
        <v>41801</v>
      </c>
      <c r="D1070" s="325" t="s">
        <v>5038</v>
      </c>
      <c r="E1070" s="325" t="s">
        <v>5051</v>
      </c>
      <c r="F1070" s="325"/>
      <c r="G1070" s="325"/>
      <c r="H1070" s="328" t="s">
        <v>5133</v>
      </c>
      <c r="I1070" s="328" t="s">
        <v>226</v>
      </c>
      <c r="J1070" s="327">
        <v>41757</v>
      </c>
      <c r="K1070" s="3" t="s">
        <v>1086</v>
      </c>
      <c r="L1070" s="326">
        <v>1000</v>
      </c>
      <c r="M1070" s="325"/>
      <c r="N1070" s="324">
        <v>41845</v>
      </c>
      <c r="P1070" s="41"/>
      <c r="T1070" s="146"/>
      <c r="U1070" s="146"/>
      <c r="V1070" s="146"/>
      <c r="W1070" s="146"/>
      <c r="X1070" s="146"/>
      <c r="Y1070" s="146"/>
      <c r="Z1070" s="146"/>
      <c r="AA1070" s="146"/>
      <c r="AB1070" s="5" t="str">
        <f t="shared" si="38"/>
        <v>Maersk Riesa14505</v>
      </c>
    </row>
    <row r="1071" spans="1:28" customFormat="1" ht="13.9" hidden="1" customHeight="1">
      <c r="A1071" s="325">
        <v>1070</v>
      </c>
      <c r="B1071" s="325" t="s">
        <v>5132</v>
      </c>
      <c r="C1071" s="327">
        <v>41801</v>
      </c>
      <c r="D1071" s="325" t="s">
        <v>4475</v>
      </c>
      <c r="E1071" s="325" t="s">
        <v>5131</v>
      </c>
      <c r="F1071" s="325"/>
      <c r="G1071" s="325"/>
      <c r="H1071" s="328" t="s">
        <v>4473</v>
      </c>
      <c r="I1071" s="328" t="s">
        <v>20</v>
      </c>
      <c r="J1071" s="327">
        <v>41732</v>
      </c>
      <c r="K1071" s="3" t="s">
        <v>551</v>
      </c>
      <c r="L1071" s="326">
        <v>1600</v>
      </c>
      <c r="M1071" s="325">
        <v>1070</v>
      </c>
      <c r="N1071" s="324">
        <v>41808</v>
      </c>
      <c r="T1071" s="146"/>
      <c r="U1071" s="146"/>
      <c r="V1071" s="146"/>
      <c r="W1071" s="146"/>
      <c r="X1071" s="146"/>
      <c r="Y1071" s="146"/>
      <c r="Z1071" s="146"/>
      <c r="AA1071" s="146"/>
      <c r="AB1071" s="5" t="str">
        <f t="shared" si="38"/>
        <v>Phoenix AdvanceCSC-10</v>
      </c>
    </row>
    <row r="1072" spans="1:28" customFormat="1" ht="13.9" hidden="1" customHeight="1">
      <c r="A1072" s="325">
        <v>1071</v>
      </c>
      <c r="B1072" s="325" t="s">
        <v>5130</v>
      </c>
      <c r="C1072" s="327">
        <v>41801</v>
      </c>
      <c r="D1072" s="325" t="s">
        <v>5129</v>
      </c>
      <c r="E1072" s="325" t="s">
        <v>5128</v>
      </c>
      <c r="F1072" s="325"/>
      <c r="G1072" s="325"/>
      <c r="H1072" s="328" t="s">
        <v>5127</v>
      </c>
      <c r="I1072" s="328" t="s">
        <v>20</v>
      </c>
      <c r="J1072" s="327">
        <v>41782</v>
      </c>
      <c r="K1072" s="3" t="s">
        <v>16</v>
      </c>
      <c r="L1072" s="326">
        <v>800</v>
      </c>
      <c r="M1072" s="325">
        <v>1071</v>
      </c>
      <c r="N1072" s="324">
        <v>41807</v>
      </c>
      <c r="T1072" s="146"/>
      <c r="U1072" s="146"/>
      <c r="V1072" s="146"/>
      <c r="W1072" s="146"/>
      <c r="X1072" s="146"/>
      <c r="Y1072" s="146"/>
      <c r="Z1072" s="146"/>
      <c r="AA1072" s="146"/>
      <c r="AB1072" s="5" t="str">
        <f t="shared" si="38"/>
        <v>BrazosBRA201402</v>
      </c>
    </row>
    <row r="1073" spans="1:28" customFormat="1" ht="13.9" hidden="1" customHeight="1">
      <c r="A1073" s="325">
        <v>1072</v>
      </c>
      <c r="B1073" s="325" t="s">
        <v>5126</v>
      </c>
      <c r="C1073" s="327">
        <v>41801</v>
      </c>
      <c r="D1073" s="325" t="s">
        <v>5125</v>
      </c>
      <c r="E1073" s="325" t="s">
        <v>4735</v>
      </c>
      <c r="F1073" s="325"/>
      <c r="G1073" s="325"/>
      <c r="H1073" s="328" t="s">
        <v>3679</v>
      </c>
      <c r="I1073" s="328" t="s">
        <v>4153</v>
      </c>
      <c r="J1073" s="327">
        <v>41773</v>
      </c>
      <c r="K1073" s="3" t="s">
        <v>16</v>
      </c>
      <c r="L1073" s="326">
        <v>800</v>
      </c>
      <c r="M1073" s="325">
        <v>1072</v>
      </c>
      <c r="N1073" s="324">
        <v>41807</v>
      </c>
      <c r="T1073" s="146"/>
      <c r="U1073" s="146"/>
      <c r="V1073" s="146"/>
      <c r="W1073" s="146"/>
      <c r="X1073" s="146"/>
      <c r="Y1073" s="146"/>
      <c r="Z1073" s="146"/>
      <c r="AA1073" s="146"/>
      <c r="AB1073" s="5" t="str">
        <f t="shared" si="38"/>
        <v>Iskmati201403</v>
      </c>
    </row>
    <row r="1074" spans="1:28" customFormat="1" ht="13.9" hidden="1" customHeight="1">
      <c r="A1074" s="325">
        <v>1073</v>
      </c>
      <c r="B1074" s="325" t="s">
        <v>5124</v>
      </c>
      <c r="C1074" s="327">
        <v>41801</v>
      </c>
      <c r="D1074" s="325" t="s">
        <v>4581</v>
      </c>
      <c r="E1074" s="325" t="s">
        <v>5121</v>
      </c>
      <c r="F1074" s="325"/>
      <c r="G1074" s="325"/>
      <c r="H1074" s="328" t="s">
        <v>5123</v>
      </c>
      <c r="I1074" s="328" t="s">
        <v>211</v>
      </c>
      <c r="J1074" s="327">
        <v>41776</v>
      </c>
      <c r="K1074" s="3" t="s">
        <v>23</v>
      </c>
      <c r="L1074" s="326">
        <v>1200</v>
      </c>
      <c r="M1074" s="325">
        <v>1073</v>
      </c>
      <c r="N1074" s="324">
        <v>41977</v>
      </c>
      <c r="O1074" s="356">
        <f>IF(TRIM(N1074)="",0,1)</f>
        <v>1</v>
      </c>
      <c r="T1074" s="146"/>
      <c r="U1074" s="146"/>
      <c r="V1074" s="146"/>
      <c r="W1074" s="146"/>
      <c r="X1074" s="146"/>
      <c r="Y1074" s="146"/>
      <c r="Z1074" s="146"/>
      <c r="AA1074" s="146"/>
      <c r="AB1074" s="5" t="str">
        <f t="shared" si="38"/>
        <v>Genmar Companion2014-02</v>
      </c>
    </row>
    <row r="1075" spans="1:28" customFormat="1" ht="13.9" hidden="1" customHeight="1">
      <c r="A1075" s="325">
        <v>1074</v>
      </c>
      <c r="B1075" s="325" t="s">
        <v>5122</v>
      </c>
      <c r="C1075" s="327">
        <v>41801</v>
      </c>
      <c r="D1075" s="325" t="s">
        <v>4762</v>
      </c>
      <c r="E1075" s="325" t="s">
        <v>5121</v>
      </c>
      <c r="F1075" s="325"/>
      <c r="G1075" s="325"/>
      <c r="H1075" s="328" t="s">
        <v>22</v>
      </c>
      <c r="I1075" s="328" t="s">
        <v>62</v>
      </c>
      <c r="J1075" s="327">
        <v>41790</v>
      </c>
      <c r="K1075" s="3" t="s">
        <v>23</v>
      </c>
      <c r="L1075" s="326">
        <v>1200</v>
      </c>
      <c r="M1075" s="325">
        <v>1074</v>
      </c>
      <c r="N1075" s="324">
        <v>41985</v>
      </c>
      <c r="O1075" s="356">
        <f>IF(TRIM(N1075)="",0,1)</f>
        <v>1</v>
      </c>
      <c r="T1075" s="146"/>
      <c r="U1075" s="146"/>
      <c r="V1075" s="146"/>
      <c r="W1075" s="146"/>
      <c r="X1075" s="146"/>
      <c r="Y1075" s="146"/>
      <c r="Z1075" s="146"/>
      <c r="AA1075" s="146"/>
      <c r="AB1075" s="5" t="str">
        <f t="shared" si="38"/>
        <v>Genmar Kara G2014-02</v>
      </c>
    </row>
    <row r="1076" spans="1:28" customFormat="1" ht="13.9" hidden="1" customHeight="1">
      <c r="A1076" s="325">
        <v>1075</v>
      </c>
      <c r="B1076" s="325" t="s">
        <v>5120</v>
      </c>
      <c r="C1076" s="327">
        <v>41801</v>
      </c>
      <c r="D1076" s="325" t="s">
        <v>5119</v>
      </c>
      <c r="E1076" s="325" t="s">
        <v>4865</v>
      </c>
      <c r="F1076" s="325"/>
      <c r="G1076" s="325"/>
      <c r="H1076" s="328" t="s">
        <v>4943</v>
      </c>
      <c r="I1076" s="328" t="s">
        <v>319</v>
      </c>
      <c r="J1076" s="327">
        <v>41762</v>
      </c>
      <c r="K1076" s="3" t="s">
        <v>615</v>
      </c>
      <c r="L1076" s="326">
        <v>1600</v>
      </c>
      <c r="M1076" s="325">
        <v>1075</v>
      </c>
      <c r="N1076" s="324">
        <v>41934</v>
      </c>
      <c r="P1076" s="41"/>
      <c r="T1076" s="146"/>
      <c r="U1076" s="146"/>
      <c r="V1076" s="146"/>
      <c r="W1076" s="146"/>
      <c r="X1076" s="146"/>
      <c r="Y1076" s="146"/>
      <c r="Z1076" s="146"/>
      <c r="AA1076" s="146"/>
      <c r="AB1076" s="5" t="str">
        <f t="shared" si="38"/>
        <v>Princimar Truth201402</v>
      </c>
    </row>
    <row r="1077" spans="1:28" customFormat="1" ht="13.9" hidden="1" customHeight="1">
      <c r="A1077" s="325">
        <v>1076</v>
      </c>
      <c r="B1077" s="325" t="s">
        <v>5118</v>
      </c>
      <c r="C1077" s="327">
        <v>41801</v>
      </c>
      <c r="D1077" s="325" t="s">
        <v>4944</v>
      </c>
      <c r="E1077" s="325" t="s">
        <v>426</v>
      </c>
      <c r="F1077" s="325"/>
      <c r="G1077" s="325"/>
      <c r="H1077" s="328" t="s">
        <v>4943</v>
      </c>
      <c r="I1077" s="328" t="s">
        <v>5117</v>
      </c>
      <c r="J1077" s="327">
        <v>41772</v>
      </c>
      <c r="K1077" s="3" t="s">
        <v>615</v>
      </c>
      <c r="L1077" s="326">
        <v>1600</v>
      </c>
      <c r="M1077" s="325">
        <v>1076</v>
      </c>
      <c r="N1077" s="324">
        <v>41934</v>
      </c>
      <c r="T1077" s="146"/>
      <c r="U1077" s="146"/>
      <c r="V1077" s="146"/>
      <c r="W1077" s="146"/>
      <c r="X1077" s="146"/>
      <c r="Y1077" s="146"/>
      <c r="Z1077" s="146"/>
      <c r="AA1077" s="146"/>
      <c r="AB1077" s="5" t="str">
        <f t="shared" si="38"/>
        <v>Princimar Hope06</v>
      </c>
    </row>
    <row r="1078" spans="1:28" customFormat="1" ht="13.9" hidden="1" customHeight="1">
      <c r="A1078" s="377">
        <v>1077</v>
      </c>
      <c r="B1078" s="377" t="s">
        <v>5116</v>
      </c>
      <c r="C1078" s="375">
        <v>41801</v>
      </c>
      <c r="D1078" s="377" t="s">
        <v>3858</v>
      </c>
      <c r="E1078" s="377" t="s">
        <v>4865</v>
      </c>
      <c r="F1078" s="377"/>
      <c r="G1078" s="377"/>
      <c r="H1078" s="376" t="s">
        <v>3246</v>
      </c>
      <c r="I1078" s="376" t="s">
        <v>24</v>
      </c>
      <c r="J1078" s="375">
        <v>41804</v>
      </c>
      <c r="K1078" s="374" t="s">
        <v>615</v>
      </c>
      <c r="L1078" s="373">
        <v>1600</v>
      </c>
      <c r="M1078" s="325">
        <v>1077</v>
      </c>
      <c r="N1078" s="372" t="s">
        <v>5115</v>
      </c>
      <c r="O1078" s="354"/>
      <c r="P1078" s="354"/>
      <c r="T1078" s="146"/>
      <c r="U1078" s="146"/>
      <c r="V1078" s="146"/>
      <c r="W1078" s="146"/>
      <c r="X1078" s="146"/>
      <c r="Y1078" s="146"/>
      <c r="Z1078" s="146"/>
      <c r="AA1078" s="146"/>
      <c r="AB1078" s="5" t="str">
        <f t="shared" si="38"/>
        <v>Princimar Courage201402</v>
      </c>
    </row>
    <row r="1079" spans="1:28" customFormat="1" ht="13.9" hidden="1" customHeight="1">
      <c r="A1079" s="325">
        <v>1078</v>
      </c>
      <c r="B1079" s="325" t="s">
        <v>5114</v>
      </c>
      <c r="C1079" s="327">
        <v>41810</v>
      </c>
      <c r="D1079" s="325" t="s">
        <v>5113</v>
      </c>
      <c r="E1079" s="325" t="s">
        <v>5112</v>
      </c>
      <c r="F1079" s="325"/>
      <c r="G1079" s="325"/>
      <c r="H1079" s="328" t="s">
        <v>5111</v>
      </c>
      <c r="I1079" s="328" t="s">
        <v>215</v>
      </c>
      <c r="J1079" s="327">
        <v>41764</v>
      </c>
      <c r="K1079" s="3" t="s">
        <v>290</v>
      </c>
      <c r="L1079" s="326">
        <v>1400</v>
      </c>
      <c r="M1079" s="325">
        <v>1078</v>
      </c>
      <c r="N1079" s="324">
        <v>41899</v>
      </c>
      <c r="O1079" s="468"/>
      <c r="T1079" s="146"/>
      <c r="U1079" s="146"/>
      <c r="V1079" s="146"/>
      <c r="W1079" s="146"/>
      <c r="X1079" s="146"/>
      <c r="Y1079" s="146"/>
      <c r="Z1079" s="146"/>
      <c r="AA1079" s="146"/>
      <c r="AB1079" s="5" t="str">
        <f t="shared" si="38"/>
        <v>Almi Sky14001</v>
      </c>
    </row>
    <row r="1080" spans="1:28" customFormat="1" ht="13.9" hidden="1" customHeight="1">
      <c r="A1080" s="325">
        <v>1079</v>
      </c>
      <c r="B1080" s="325" t="s">
        <v>5110</v>
      </c>
      <c r="C1080" s="327">
        <v>41811</v>
      </c>
      <c r="D1080" s="325" t="s">
        <v>4717</v>
      </c>
      <c r="E1080" s="325" t="s">
        <v>4241</v>
      </c>
      <c r="F1080" s="325"/>
      <c r="G1080" s="325"/>
      <c r="H1080" s="328" t="s">
        <v>644</v>
      </c>
      <c r="I1080" s="328" t="s">
        <v>287</v>
      </c>
      <c r="J1080" s="327">
        <v>41775</v>
      </c>
      <c r="K1080" s="3" t="s">
        <v>1104</v>
      </c>
      <c r="L1080" s="326">
        <v>1500</v>
      </c>
      <c r="M1080" s="325">
        <v>1079</v>
      </c>
      <c r="N1080" s="324">
        <v>41885</v>
      </c>
      <c r="T1080" s="146"/>
      <c r="U1080" s="146"/>
      <c r="V1080" s="146"/>
      <c r="W1080" s="146"/>
      <c r="X1080" s="146"/>
      <c r="Y1080" s="146"/>
      <c r="Z1080" s="146"/>
      <c r="AA1080" s="146"/>
      <c r="AB1080" s="5" t="str">
        <f t="shared" si="38"/>
        <v>Nicos Tomasos1401</v>
      </c>
    </row>
    <row r="1081" spans="1:28" customFormat="1" ht="13.9" hidden="1" customHeight="1">
      <c r="A1081" s="325">
        <v>1080</v>
      </c>
      <c r="B1081" s="325" t="s">
        <v>5109</v>
      </c>
      <c r="C1081" s="327">
        <v>41811</v>
      </c>
      <c r="D1081" s="325" t="s">
        <v>5108</v>
      </c>
      <c r="E1081" s="325" t="s">
        <v>4241</v>
      </c>
      <c r="F1081" s="325"/>
      <c r="G1081" s="325"/>
      <c r="H1081" s="328" t="s">
        <v>4888</v>
      </c>
      <c r="I1081" s="328" t="s">
        <v>25</v>
      </c>
      <c r="J1081" s="327">
        <v>41768</v>
      </c>
      <c r="K1081" s="3" t="s">
        <v>1104</v>
      </c>
      <c r="L1081" s="326">
        <v>1500</v>
      </c>
      <c r="M1081" s="325">
        <v>1080</v>
      </c>
      <c r="N1081" s="324">
        <v>41885</v>
      </c>
      <c r="T1081" s="146"/>
      <c r="U1081" s="146"/>
      <c r="V1081" s="146"/>
      <c r="W1081" s="146"/>
      <c r="X1081" s="146"/>
      <c r="Y1081" s="146"/>
      <c r="Z1081" s="146"/>
      <c r="AA1081" s="146"/>
      <c r="AB1081" s="5" t="str">
        <f t="shared" si="38"/>
        <v>Silver Ginny1401</v>
      </c>
    </row>
    <row r="1082" spans="1:28" customFormat="1" ht="13.9" hidden="1" customHeight="1">
      <c r="A1082" s="325">
        <v>1081</v>
      </c>
      <c r="B1082" s="325" t="s">
        <v>5107</v>
      </c>
      <c r="C1082" s="327">
        <v>41811</v>
      </c>
      <c r="D1082" s="325" t="s">
        <v>5106</v>
      </c>
      <c r="E1082" s="325" t="s">
        <v>4247</v>
      </c>
      <c r="F1082" s="325"/>
      <c r="G1082" s="325"/>
      <c r="H1082" s="328" t="s">
        <v>4888</v>
      </c>
      <c r="I1082" s="328" t="s">
        <v>25</v>
      </c>
      <c r="J1082" s="327">
        <v>41771</v>
      </c>
      <c r="K1082" s="3" t="s">
        <v>1104</v>
      </c>
      <c r="L1082" s="326">
        <v>1500</v>
      </c>
      <c r="M1082" s="325">
        <v>1081</v>
      </c>
      <c r="N1082" s="324">
        <v>41885</v>
      </c>
      <c r="T1082" s="146"/>
      <c r="U1082" s="146"/>
      <c r="V1082" s="146"/>
      <c r="W1082" s="146"/>
      <c r="X1082" s="146"/>
      <c r="Y1082" s="146"/>
      <c r="Z1082" s="146"/>
      <c r="AA1082" s="146"/>
      <c r="AB1082" s="5" t="str">
        <f t="shared" si="38"/>
        <v>Star Osprey1402</v>
      </c>
    </row>
    <row r="1083" spans="1:28" customFormat="1" ht="13.9" hidden="1" customHeight="1">
      <c r="A1083" s="325">
        <v>1082</v>
      </c>
      <c r="B1083" s="325" t="s">
        <v>5105</v>
      </c>
      <c r="C1083" s="327">
        <v>41811</v>
      </c>
      <c r="D1083" s="325" t="s">
        <v>5104</v>
      </c>
      <c r="E1083" s="325" t="s">
        <v>4241</v>
      </c>
      <c r="F1083" s="325"/>
      <c r="G1083" s="325"/>
      <c r="H1083" s="328" t="s">
        <v>5103</v>
      </c>
      <c r="I1083" s="328" t="s">
        <v>25</v>
      </c>
      <c r="J1083" s="327">
        <v>41790</v>
      </c>
      <c r="K1083" s="3" t="s">
        <v>1104</v>
      </c>
      <c r="L1083" s="326">
        <v>1500</v>
      </c>
      <c r="M1083" s="325">
        <v>1082</v>
      </c>
      <c r="N1083" s="324">
        <v>41885</v>
      </c>
      <c r="T1083" s="146"/>
      <c r="U1083" s="146"/>
      <c r="V1083" s="146"/>
      <c r="W1083" s="146"/>
      <c r="X1083" s="146"/>
      <c r="Y1083" s="146"/>
      <c r="Z1083" s="146"/>
      <c r="AA1083" s="146"/>
      <c r="AB1083" s="5" t="str">
        <f t="shared" si="38"/>
        <v>St. Johannis1401</v>
      </c>
    </row>
    <row r="1084" spans="1:28" customFormat="1" ht="13.9" hidden="1" customHeight="1">
      <c r="A1084" s="325">
        <v>1083</v>
      </c>
      <c r="B1084" s="325" t="s">
        <v>5102</v>
      </c>
      <c r="C1084" s="327">
        <v>41811</v>
      </c>
      <c r="D1084" s="325" t="s">
        <v>4077</v>
      </c>
      <c r="E1084" s="325" t="s">
        <v>5101</v>
      </c>
      <c r="F1084" s="325"/>
      <c r="G1084" s="325"/>
      <c r="H1084" s="328" t="s">
        <v>3690</v>
      </c>
      <c r="I1084" s="328" t="s">
        <v>293</v>
      </c>
      <c r="J1084" s="327">
        <v>41795</v>
      </c>
      <c r="K1084" s="3" t="s">
        <v>97</v>
      </c>
      <c r="L1084" s="326">
        <v>900</v>
      </c>
      <c r="M1084" s="325">
        <v>1083</v>
      </c>
      <c r="N1084" s="324">
        <v>41862</v>
      </c>
      <c r="T1084" s="146"/>
      <c r="U1084" s="146"/>
      <c r="V1084" s="146"/>
      <c r="W1084" s="146"/>
      <c r="X1084" s="146"/>
      <c r="Y1084" s="146"/>
      <c r="Z1084" s="146"/>
      <c r="AA1084" s="146"/>
      <c r="AB1084" s="5" t="str">
        <f t="shared" si="38"/>
        <v>Torm Garonne034L</v>
      </c>
    </row>
    <row r="1085" spans="1:28" customFormat="1" ht="13.9" hidden="1" customHeight="1">
      <c r="A1085" s="325">
        <v>1084</v>
      </c>
      <c r="B1085" s="325" t="s">
        <v>5100</v>
      </c>
      <c r="C1085" s="327">
        <v>41811</v>
      </c>
      <c r="D1085" s="325" t="s">
        <v>4188</v>
      </c>
      <c r="E1085" s="325" t="s">
        <v>707</v>
      </c>
      <c r="F1085" s="325"/>
      <c r="G1085" s="325"/>
      <c r="H1085" s="328" t="s">
        <v>4186</v>
      </c>
      <c r="I1085" s="328" t="s">
        <v>5099</v>
      </c>
      <c r="J1085" s="327">
        <v>41797</v>
      </c>
      <c r="K1085" s="3" t="s">
        <v>97</v>
      </c>
      <c r="L1085" s="326">
        <v>900</v>
      </c>
      <c r="M1085" s="325">
        <v>1084</v>
      </c>
      <c r="N1085" s="324">
        <v>41862</v>
      </c>
      <c r="P1085" s="41"/>
      <c r="T1085" s="146"/>
      <c r="U1085" s="146"/>
      <c r="V1085" s="146"/>
      <c r="W1085" s="146"/>
      <c r="X1085" s="146"/>
      <c r="Y1085" s="146"/>
      <c r="Z1085" s="146"/>
      <c r="AA1085" s="146"/>
      <c r="AB1085" s="5" t="str">
        <f t="shared" si="38"/>
        <v>Torm Ohio56</v>
      </c>
    </row>
    <row r="1086" spans="1:28" customFormat="1" ht="13.9" hidden="1" customHeight="1">
      <c r="A1086" s="325">
        <v>1085</v>
      </c>
      <c r="B1086" s="325" t="s">
        <v>5098</v>
      </c>
      <c r="C1086" s="327">
        <v>41811</v>
      </c>
      <c r="D1086" s="325" t="s">
        <v>4739</v>
      </c>
      <c r="E1086" s="325" t="s">
        <v>4461</v>
      </c>
      <c r="F1086" s="325"/>
      <c r="G1086" s="325"/>
      <c r="H1086" s="328" t="s">
        <v>684</v>
      </c>
      <c r="I1086" s="328" t="s">
        <v>62</v>
      </c>
      <c r="J1086" s="327">
        <v>41769</v>
      </c>
      <c r="K1086" s="3" t="s">
        <v>1094</v>
      </c>
      <c r="L1086" s="326">
        <v>1400</v>
      </c>
      <c r="M1086" s="325">
        <v>1085</v>
      </c>
      <c r="N1086" s="350">
        <v>41816</v>
      </c>
      <c r="O1086" s="4"/>
      <c r="P1086" s="4"/>
      <c r="T1086" s="146"/>
      <c r="U1086" s="146"/>
      <c r="V1086" s="146"/>
      <c r="W1086" s="146"/>
      <c r="X1086" s="146"/>
      <c r="Y1086" s="146"/>
      <c r="Z1086" s="146"/>
      <c r="AA1086" s="146"/>
      <c r="AB1086" s="5" t="str">
        <f t="shared" si="38"/>
        <v>Sonangol Cabinda201404</v>
      </c>
    </row>
    <row r="1087" spans="1:28" customFormat="1" ht="13.9" hidden="1" customHeight="1">
      <c r="A1087" s="325">
        <v>1086</v>
      </c>
      <c r="B1087" s="325" t="s">
        <v>5097</v>
      </c>
      <c r="C1087" s="327">
        <v>41811</v>
      </c>
      <c r="D1087" s="325" t="s">
        <v>636</v>
      </c>
      <c r="E1087" s="325" t="s">
        <v>5096</v>
      </c>
      <c r="F1087" s="325"/>
      <c r="G1087" s="325"/>
      <c r="H1087" s="328" t="s">
        <v>685</v>
      </c>
      <c r="I1087" s="328" t="s">
        <v>20</v>
      </c>
      <c r="J1087" s="327">
        <v>41763</v>
      </c>
      <c r="K1087" s="3" t="s">
        <v>1094</v>
      </c>
      <c r="L1087" s="326">
        <v>1400</v>
      </c>
      <c r="M1087" s="325">
        <v>1086</v>
      </c>
      <c r="N1087" s="350">
        <v>41816</v>
      </c>
      <c r="O1087" s="4"/>
      <c r="P1087" s="4"/>
      <c r="T1087" s="146"/>
      <c r="U1087" s="146"/>
      <c r="V1087" s="146"/>
      <c r="W1087" s="146"/>
      <c r="X1087" s="146"/>
      <c r="Y1087" s="146"/>
      <c r="Z1087" s="146"/>
      <c r="AA1087" s="146"/>
      <c r="AB1087" s="5" t="str">
        <f t="shared" si="38"/>
        <v>Sonangol Huila201401</v>
      </c>
    </row>
    <row r="1088" spans="1:28" customFormat="1" ht="13.9" hidden="1" customHeight="1">
      <c r="A1088" s="325">
        <v>1087</v>
      </c>
      <c r="B1088" s="325" t="s">
        <v>5095</v>
      </c>
      <c r="C1088" s="327">
        <v>41811</v>
      </c>
      <c r="D1088" s="325" t="s">
        <v>659</v>
      </c>
      <c r="E1088" s="325" t="s">
        <v>4735</v>
      </c>
      <c r="F1088" s="325"/>
      <c r="G1088" s="325"/>
      <c r="H1088" s="328" t="s">
        <v>3496</v>
      </c>
      <c r="I1088" s="328" t="s">
        <v>696</v>
      </c>
      <c r="J1088" s="327">
        <v>41776</v>
      </c>
      <c r="K1088" s="3" t="s">
        <v>1094</v>
      </c>
      <c r="L1088" s="326">
        <v>1400</v>
      </c>
      <c r="M1088" s="325">
        <v>1087</v>
      </c>
      <c r="N1088" s="350">
        <v>41841</v>
      </c>
      <c r="O1088" s="4"/>
      <c r="P1088" s="4"/>
      <c r="T1088" s="146"/>
      <c r="U1088" s="146"/>
      <c r="V1088" s="146"/>
      <c r="W1088" s="146"/>
      <c r="X1088" s="146"/>
      <c r="Y1088" s="146"/>
      <c r="Z1088" s="146"/>
      <c r="AA1088" s="146"/>
      <c r="AB1088" s="5" t="str">
        <f t="shared" si="38"/>
        <v>Stena Primorsk201403</v>
      </c>
    </row>
    <row r="1089" spans="1:28" customFormat="1" ht="13.9" hidden="1" customHeight="1">
      <c r="A1089" s="325">
        <v>1088</v>
      </c>
      <c r="B1089" s="325" t="s">
        <v>5094</v>
      </c>
      <c r="C1089" s="327">
        <v>41811</v>
      </c>
      <c r="D1089" s="325" t="s">
        <v>5093</v>
      </c>
      <c r="E1089" s="325" t="s">
        <v>5092</v>
      </c>
      <c r="F1089" s="325"/>
      <c r="G1089" s="325"/>
      <c r="H1089" s="328" t="s">
        <v>688</v>
      </c>
      <c r="I1089" s="328" t="s">
        <v>645</v>
      </c>
      <c r="J1089" s="327">
        <v>41775</v>
      </c>
      <c r="K1089" s="3" t="s">
        <v>590</v>
      </c>
      <c r="L1089" s="326">
        <v>1600</v>
      </c>
      <c r="M1089" s="325">
        <v>1088</v>
      </c>
      <c r="N1089" s="324">
        <v>42256</v>
      </c>
      <c r="T1089" s="146"/>
      <c r="U1089" s="146"/>
      <c r="V1089" s="146"/>
      <c r="W1089" s="146"/>
      <c r="X1089" s="146"/>
      <c r="Y1089" s="146"/>
      <c r="Z1089" s="146"/>
      <c r="AA1089" s="146"/>
      <c r="AB1089" s="5" t="str">
        <f t="shared" si="38"/>
        <v>United Banner60-01</v>
      </c>
    </row>
    <row r="1090" spans="1:28" customFormat="1" ht="13.9" hidden="1" customHeight="1">
      <c r="A1090" s="325">
        <v>1089</v>
      </c>
      <c r="B1090" s="325" t="s">
        <v>5091</v>
      </c>
      <c r="C1090" s="327">
        <v>41811</v>
      </c>
      <c r="D1090" s="325" t="s">
        <v>5090</v>
      </c>
      <c r="E1090" s="329" t="s">
        <v>158</v>
      </c>
      <c r="F1090" s="325"/>
      <c r="G1090" s="325"/>
      <c r="H1090" s="328" t="s">
        <v>521</v>
      </c>
      <c r="I1090" s="328" t="s">
        <v>5089</v>
      </c>
      <c r="J1090" s="327">
        <v>41779</v>
      </c>
      <c r="K1090" s="3" t="s">
        <v>28</v>
      </c>
      <c r="L1090" s="326">
        <v>1200</v>
      </c>
      <c r="M1090" s="325">
        <v>1089</v>
      </c>
      <c r="N1090" s="324">
        <v>41836</v>
      </c>
      <c r="O1090" s="4"/>
      <c r="T1090" s="146"/>
      <c r="U1090" s="146"/>
      <c r="V1090" s="146"/>
      <c r="W1090" s="146"/>
      <c r="X1090" s="146"/>
      <c r="Y1090" s="146"/>
      <c r="Z1090" s="146"/>
      <c r="AA1090" s="146"/>
      <c r="AB1090" s="5" t="str">
        <f t="shared" ref="AB1090:AB1136" si="41">IF(TRIM(A1090)="","",CONCATENATE(TRIM(D1090),TRIM(E1090)))</f>
        <v>Moon Lady10</v>
      </c>
    </row>
    <row r="1091" spans="1:28" customFormat="1" ht="13.9" hidden="1" customHeight="1">
      <c r="A1091" s="325">
        <v>1090</v>
      </c>
      <c r="B1091" s="325" t="s">
        <v>5088</v>
      </c>
      <c r="C1091" s="327">
        <v>41811</v>
      </c>
      <c r="D1091" s="325" t="s">
        <v>692</v>
      </c>
      <c r="E1091" s="329" t="s">
        <v>402</v>
      </c>
      <c r="F1091" s="325"/>
      <c r="G1091" s="325"/>
      <c r="H1091" s="328" t="s">
        <v>5087</v>
      </c>
      <c r="I1091" s="328" t="s">
        <v>25</v>
      </c>
      <c r="J1091" s="327">
        <v>41774</v>
      </c>
      <c r="K1091" s="3" t="s">
        <v>28</v>
      </c>
      <c r="L1091" s="326">
        <v>1200</v>
      </c>
      <c r="M1091" s="325">
        <v>1090</v>
      </c>
      <c r="N1091" s="324">
        <v>41870</v>
      </c>
      <c r="O1091" s="369"/>
      <c r="T1091" s="146"/>
      <c r="U1091" s="146"/>
      <c r="V1091" s="146"/>
      <c r="W1091" s="146"/>
      <c r="X1091" s="146"/>
      <c r="Y1091" s="146"/>
      <c r="Z1091" s="146"/>
      <c r="AA1091" s="146"/>
      <c r="AB1091" s="5" t="str">
        <f t="shared" si="41"/>
        <v>Eva Schulte013</v>
      </c>
    </row>
    <row r="1092" spans="1:28" customFormat="1" ht="13.9" hidden="1" customHeight="1">
      <c r="A1092" s="325">
        <v>1091</v>
      </c>
      <c r="B1092" s="325" t="s">
        <v>5086</v>
      </c>
      <c r="C1092" s="327">
        <v>41811</v>
      </c>
      <c r="D1092" s="325" t="s">
        <v>5085</v>
      </c>
      <c r="E1092" s="329" t="s">
        <v>5084</v>
      </c>
      <c r="F1092" s="325"/>
      <c r="G1092" s="325"/>
      <c r="H1092" s="328" t="s">
        <v>5025</v>
      </c>
      <c r="I1092" s="328" t="s">
        <v>5083</v>
      </c>
      <c r="J1092" s="327">
        <v>41779</v>
      </c>
      <c r="K1092" s="3" t="s">
        <v>28</v>
      </c>
      <c r="L1092" s="326">
        <v>1200</v>
      </c>
      <c r="M1092" s="325">
        <v>1091</v>
      </c>
      <c r="N1092" s="324">
        <v>41835</v>
      </c>
      <c r="O1092" s="4"/>
      <c r="T1092" s="146"/>
      <c r="U1092" s="146"/>
      <c r="V1092" s="146"/>
      <c r="W1092" s="146"/>
      <c r="X1092" s="146"/>
      <c r="Y1092" s="146"/>
      <c r="Z1092" s="146"/>
      <c r="AA1092" s="146"/>
      <c r="AB1092" s="5" t="str">
        <f t="shared" si="41"/>
        <v>Interpid Canada09-2014</v>
      </c>
    </row>
    <row r="1093" spans="1:28" customFormat="1" ht="13.9" hidden="1" customHeight="1">
      <c r="A1093" s="325">
        <v>1092</v>
      </c>
      <c r="B1093" s="325" t="s">
        <v>5082</v>
      </c>
      <c r="C1093" s="327">
        <v>41811</v>
      </c>
      <c r="D1093" s="325" t="s">
        <v>533</v>
      </c>
      <c r="E1093" s="329">
        <v>19</v>
      </c>
      <c r="F1093" s="325"/>
      <c r="G1093" s="325"/>
      <c r="H1093" s="328" t="s">
        <v>30</v>
      </c>
      <c r="I1093" s="328" t="s">
        <v>77</v>
      </c>
      <c r="J1093" s="327">
        <v>41807</v>
      </c>
      <c r="K1093" s="3" t="s">
        <v>28</v>
      </c>
      <c r="L1093" s="326">
        <v>1200</v>
      </c>
      <c r="M1093" s="325">
        <v>1092</v>
      </c>
      <c r="N1093" s="324">
        <v>41501</v>
      </c>
      <c r="O1093" s="4"/>
      <c r="T1093" s="146"/>
      <c r="U1093" s="146"/>
      <c r="V1093" s="146"/>
      <c r="W1093" s="146"/>
      <c r="X1093" s="146"/>
      <c r="Y1093" s="146"/>
      <c r="Z1093" s="146"/>
      <c r="AA1093" s="146"/>
      <c r="AB1093" s="5" t="str">
        <f t="shared" si="41"/>
        <v>Aframax Rio19</v>
      </c>
    </row>
    <row r="1094" spans="1:28" customFormat="1" ht="13.9" hidden="1" customHeight="1">
      <c r="A1094" s="325">
        <v>1093</v>
      </c>
      <c r="B1094" s="325" t="s">
        <v>5081</v>
      </c>
      <c r="C1094" s="327">
        <v>41811</v>
      </c>
      <c r="D1094" s="325" t="s">
        <v>393</v>
      </c>
      <c r="E1094" s="329" t="s">
        <v>258</v>
      </c>
      <c r="F1094" s="325"/>
      <c r="G1094" s="325"/>
      <c r="H1094" s="328" t="s">
        <v>5025</v>
      </c>
      <c r="I1094" s="328" t="s">
        <v>5080</v>
      </c>
      <c r="J1094" s="327">
        <v>41803</v>
      </c>
      <c r="K1094" s="3" t="s">
        <v>28</v>
      </c>
      <c r="L1094" s="326">
        <v>1200</v>
      </c>
      <c r="M1094" s="325">
        <v>1093</v>
      </c>
      <c r="N1094" s="324">
        <v>41835</v>
      </c>
      <c r="O1094" s="4"/>
      <c r="T1094" s="146"/>
      <c r="U1094" s="146"/>
      <c r="V1094" s="146"/>
      <c r="W1094" s="146"/>
      <c r="X1094" s="146"/>
      <c r="Y1094" s="146"/>
      <c r="Z1094" s="146"/>
      <c r="AA1094" s="146"/>
      <c r="AB1094" s="5" t="str">
        <f t="shared" si="41"/>
        <v>Songa Diamond54</v>
      </c>
    </row>
    <row r="1095" spans="1:28" customFormat="1" ht="13.9" hidden="1" customHeight="1">
      <c r="A1095" s="325">
        <v>1094</v>
      </c>
      <c r="B1095" s="325" t="s">
        <v>5079</v>
      </c>
      <c r="C1095" s="327">
        <v>41811</v>
      </c>
      <c r="D1095" s="325" t="s">
        <v>508</v>
      </c>
      <c r="E1095" s="329" t="s">
        <v>126</v>
      </c>
      <c r="F1095" s="325"/>
      <c r="G1095" s="325"/>
      <c r="H1095" s="328" t="s">
        <v>30</v>
      </c>
      <c r="I1095" s="328" t="s">
        <v>501</v>
      </c>
      <c r="J1095" s="327">
        <v>41783</v>
      </c>
      <c r="K1095" s="3" t="s">
        <v>28</v>
      </c>
      <c r="L1095" s="326">
        <v>1200</v>
      </c>
      <c r="M1095" s="325">
        <v>1094</v>
      </c>
      <c r="N1095" s="324">
        <v>41851</v>
      </c>
      <c r="O1095" s="4"/>
      <c r="T1095" s="146"/>
      <c r="U1095" s="146"/>
      <c r="V1095" s="146"/>
      <c r="W1095" s="146"/>
      <c r="X1095" s="146"/>
      <c r="Y1095" s="146"/>
      <c r="Z1095" s="146"/>
      <c r="AA1095" s="146"/>
      <c r="AB1095" s="5" t="str">
        <f t="shared" si="41"/>
        <v>Afra Laurel13</v>
      </c>
    </row>
    <row r="1096" spans="1:28" customFormat="1" ht="13.9" hidden="1" customHeight="1">
      <c r="A1096" s="325">
        <v>1095</v>
      </c>
      <c r="B1096" s="325" t="s">
        <v>5078</v>
      </c>
      <c r="C1096" s="327">
        <v>41823</v>
      </c>
      <c r="D1096" s="325" t="s">
        <v>3914</v>
      </c>
      <c r="E1096" s="325" t="s">
        <v>144</v>
      </c>
      <c r="F1096" s="325"/>
      <c r="G1096" s="325"/>
      <c r="H1096" s="328" t="s">
        <v>5077</v>
      </c>
      <c r="I1096" s="328" t="s">
        <v>82</v>
      </c>
      <c r="J1096" s="327">
        <v>41796</v>
      </c>
      <c r="K1096" s="3" t="s">
        <v>60</v>
      </c>
      <c r="L1096" s="326">
        <v>800</v>
      </c>
      <c r="M1096" s="325">
        <v>1095</v>
      </c>
      <c r="N1096" s="324">
        <v>41850</v>
      </c>
      <c r="O1096" s="356">
        <f t="shared" ref="O1096:O1106" si="42">IF(TRIM(N1096)="",0,1)</f>
        <v>1</v>
      </c>
      <c r="P1096" s="28" t="s">
        <v>5076</v>
      </c>
      <c r="T1096" s="146"/>
      <c r="U1096" s="146"/>
      <c r="V1096" s="146"/>
      <c r="W1096" s="146"/>
      <c r="X1096" s="146"/>
      <c r="Y1096" s="146"/>
      <c r="Z1096" s="146"/>
      <c r="AA1096" s="146"/>
      <c r="AB1096" s="5" t="str">
        <f t="shared" si="41"/>
        <v>Asian Jasper008</v>
      </c>
    </row>
    <row r="1097" spans="1:28" customFormat="1" ht="13.9" hidden="1" customHeight="1">
      <c r="A1097" s="325">
        <v>1096</v>
      </c>
      <c r="B1097" s="325" t="s">
        <v>5075</v>
      </c>
      <c r="C1097" s="327">
        <v>41823</v>
      </c>
      <c r="D1097" s="325" t="s">
        <v>484</v>
      </c>
      <c r="E1097" s="325" t="s">
        <v>5074</v>
      </c>
      <c r="F1097" s="325"/>
      <c r="G1097" s="325"/>
      <c r="H1097" s="328" t="s">
        <v>5073</v>
      </c>
      <c r="I1097" s="328" t="s">
        <v>67</v>
      </c>
      <c r="J1097" s="327">
        <v>41804</v>
      </c>
      <c r="K1097" s="3" t="s">
        <v>60</v>
      </c>
      <c r="L1097" s="326">
        <v>800</v>
      </c>
      <c r="M1097" s="325">
        <v>1096</v>
      </c>
      <c r="N1097" s="324">
        <v>41990</v>
      </c>
      <c r="O1097" s="356">
        <f t="shared" si="42"/>
        <v>1</v>
      </c>
      <c r="P1097" s="28" t="s">
        <v>4971</v>
      </c>
      <c r="T1097" s="146"/>
      <c r="U1097" s="146"/>
      <c r="V1097" s="146"/>
      <c r="W1097" s="146"/>
      <c r="X1097" s="146"/>
      <c r="Y1097" s="146"/>
      <c r="Z1097" s="146"/>
      <c r="AA1097" s="146"/>
      <c r="AB1097" s="5" t="str">
        <f t="shared" si="41"/>
        <v>Esther SpiritV107</v>
      </c>
    </row>
    <row r="1098" spans="1:28" customFormat="1" ht="13.9" hidden="1" customHeight="1">
      <c r="A1098" s="325">
        <v>1097</v>
      </c>
      <c r="B1098" s="325" t="s">
        <v>5072</v>
      </c>
      <c r="C1098" s="327">
        <v>41823</v>
      </c>
      <c r="D1098" s="325" t="s">
        <v>704</v>
      </c>
      <c r="E1098" s="325" t="s">
        <v>185</v>
      </c>
      <c r="F1098" s="325"/>
      <c r="G1098" s="325"/>
      <c r="H1098" s="328" t="s">
        <v>5071</v>
      </c>
      <c r="I1098" s="328" t="s">
        <v>5070</v>
      </c>
      <c r="J1098" s="327">
        <v>41812</v>
      </c>
      <c r="K1098" s="3" t="s">
        <v>60</v>
      </c>
      <c r="L1098" s="326">
        <v>800</v>
      </c>
      <c r="M1098" s="325">
        <v>1097</v>
      </c>
      <c r="N1098" s="324">
        <v>41990</v>
      </c>
      <c r="O1098" s="356">
        <f t="shared" si="42"/>
        <v>1</v>
      </c>
      <c r="P1098" s="28" t="s">
        <v>4971</v>
      </c>
      <c r="T1098" s="146"/>
      <c r="U1098" s="146"/>
      <c r="V1098" s="146"/>
      <c r="W1098" s="146"/>
      <c r="X1098" s="146"/>
      <c r="Y1098" s="146"/>
      <c r="Z1098" s="146"/>
      <c r="AA1098" s="146"/>
      <c r="AB1098" s="5" t="str">
        <f t="shared" si="41"/>
        <v>Navigator Spirit76</v>
      </c>
    </row>
    <row r="1099" spans="1:28" customFormat="1" ht="13.9" hidden="1" customHeight="1">
      <c r="A1099" s="325">
        <v>1098</v>
      </c>
      <c r="B1099" s="325" t="s">
        <v>5069</v>
      </c>
      <c r="C1099" s="327">
        <v>41823</v>
      </c>
      <c r="D1099" s="325" t="s">
        <v>4959</v>
      </c>
      <c r="E1099" s="325" t="s">
        <v>700</v>
      </c>
      <c r="F1099" s="325"/>
      <c r="G1099" s="325"/>
      <c r="H1099" s="328" t="s">
        <v>701</v>
      </c>
      <c r="I1099" s="328" t="s">
        <v>4966</v>
      </c>
      <c r="J1099" s="327">
        <v>41794</v>
      </c>
      <c r="K1099" s="3" t="s">
        <v>60</v>
      </c>
      <c r="L1099" s="326">
        <v>800</v>
      </c>
      <c r="M1099" s="325">
        <v>1098</v>
      </c>
      <c r="N1099" s="324">
        <v>41855</v>
      </c>
      <c r="O1099" s="356">
        <f t="shared" si="42"/>
        <v>1</v>
      </c>
      <c r="P1099" s="28" t="s">
        <v>1188</v>
      </c>
      <c r="T1099" s="146"/>
      <c r="U1099" s="146"/>
      <c r="V1099" s="146"/>
      <c r="W1099" s="146"/>
      <c r="X1099" s="146"/>
      <c r="Y1099" s="146"/>
      <c r="Z1099" s="146"/>
      <c r="AA1099" s="146"/>
      <c r="AB1099" s="5" t="str">
        <f t="shared" si="41"/>
        <v>Mare Italicum62</v>
      </c>
    </row>
    <row r="1100" spans="1:28" customFormat="1" ht="13.9" hidden="1" customHeight="1">
      <c r="A1100" s="325">
        <v>1099</v>
      </c>
      <c r="B1100" s="325" t="s">
        <v>5068</v>
      </c>
      <c r="C1100" s="327">
        <v>41823</v>
      </c>
      <c r="D1100" s="325" t="s">
        <v>641</v>
      </c>
      <c r="E1100" s="325" t="s">
        <v>41</v>
      </c>
      <c r="F1100" s="325"/>
      <c r="G1100" s="325"/>
      <c r="H1100" s="328" t="s">
        <v>4799</v>
      </c>
      <c r="I1100" s="328" t="s">
        <v>71</v>
      </c>
      <c r="J1100" s="327">
        <v>41800</v>
      </c>
      <c r="K1100" s="3" t="s">
        <v>60</v>
      </c>
      <c r="L1100" s="326">
        <v>800</v>
      </c>
      <c r="M1100" s="325">
        <v>1099</v>
      </c>
      <c r="N1100" s="324">
        <v>41855</v>
      </c>
      <c r="O1100" s="356">
        <f t="shared" si="42"/>
        <v>1</v>
      </c>
      <c r="P1100" s="28" t="s">
        <v>1188</v>
      </c>
      <c r="T1100" s="146"/>
      <c r="U1100" s="146"/>
      <c r="V1100" s="146"/>
      <c r="W1100" s="146"/>
      <c r="X1100" s="146"/>
      <c r="Y1100" s="146"/>
      <c r="Z1100" s="146"/>
      <c r="AA1100" s="146"/>
      <c r="AB1100" s="5" t="str">
        <f t="shared" si="41"/>
        <v>Pacific Dawn12</v>
      </c>
    </row>
    <row r="1101" spans="1:28" customFormat="1" ht="13.9" hidden="1" customHeight="1">
      <c r="A1101" s="325">
        <v>1100</v>
      </c>
      <c r="B1101" s="325" t="s">
        <v>5067</v>
      </c>
      <c r="C1101" s="327">
        <v>41823</v>
      </c>
      <c r="D1101" s="325" t="s">
        <v>34</v>
      </c>
      <c r="E1101" s="325" t="s">
        <v>245</v>
      </c>
      <c r="F1101" s="325"/>
      <c r="G1101" s="325"/>
      <c r="H1101" s="328" t="s">
        <v>4803</v>
      </c>
      <c r="I1101" s="328" t="s">
        <v>20</v>
      </c>
      <c r="J1101" s="327">
        <v>41816</v>
      </c>
      <c r="K1101" s="3" t="s">
        <v>60</v>
      </c>
      <c r="L1101" s="326">
        <v>800</v>
      </c>
      <c r="M1101" s="325">
        <v>1100</v>
      </c>
      <c r="N1101" s="324">
        <v>41855</v>
      </c>
      <c r="O1101" s="356">
        <f t="shared" si="42"/>
        <v>1</v>
      </c>
      <c r="P1101" s="28" t="s">
        <v>1188</v>
      </c>
      <c r="T1101" s="146"/>
      <c r="U1101" s="146"/>
      <c r="V1101" s="146"/>
      <c r="W1101" s="146"/>
      <c r="X1101" s="146"/>
      <c r="Y1101" s="146"/>
      <c r="Z1101" s="146"/>
      <c r="AA1101" s="146"/>
      <c r="AB1101" s="5" t="str">
        <f t="shared" si="41"/>
        <v>Sea Hope34</v>
      </c>
    </row>
    <row r="1102" spans="1:28" customFormat="1" ht="13.9" hidden="1" customHeight="1">
      <c r="A1102" s="325">
        <v>1101</v>
      </c>
      <c r="B1102" s="325" t="s">
        <v>5066</v>
      </c>
      <c r="C1102" s="327">
        <v>41823</v>
      </c>
      <c r="D1102" s="325" t="s">
        <v>5065</v>
      </c>
      <c r="E1102" s="325" t="s">
        <v>158</v>
      </c>
      <c r="F1102" s="325"/>
      <c r="G1102" s="325"/>
      <c r="H1102" s="328" t="s">
        <v>5064</v>
      </c>
      <c r="I1102" s="328" t="s">
        <v>255</v>
      </c>
      <c r="J1102" s="327">
        <v>41806</v>
      </c>
      <c r="K1102" s="3" t="s">
        <v>60</v>
      </c>
      <c r="L1102" s="326">
        <v>800</v>
      </c>
      <c r="M1102" s="325">
        <v>1101</v>
      </c>
      <c r="N1102" s="324">
        <v>41919</v>
      </c>
      <c r="O1102" s="356">
        <f t="shared" si="42"/>
        <v>1</v>
      </c>
      <c r="P1102" s="28" t="s">
        <v>1188</v>
      </c>
      <c r="T1102" s="146"/>
      <c r="U1102" s="146"/>
      <c r="V1102" s="146"/>
      <c r="W1102" s="146"/>
      <c r="X1102" s="146"/>
      <c r="Y1102" s="146"/>
      <c r="Z1102" s="146"/>
      <c r="AA1102" s="146"/>
      <c r="AB1102" s="5" t="str">
        <f t="shared" si="41"/>
        <v>Ghibli10</v>
      </c>
    </row>
    <row r="1103" spans="1:28" customFormat="1" ht="13.9" hidden="1" customHeight="1">
      <c r="A1103" s="325">
        <v>1102</v>
      </c>
      <c r="B1103" s="325" t="s">
        <v>5063</v>
      </c>
      <c r="C1103" s="327">
        <v>41823</v>
      </c>
      <c r="D1103" s="325" t="s">
        <v>502</v>
      </c>
      <c r="E1103" s="325" t="s">
        <v>57</v>
      </c>
      <c r="F1103" s="325"/>
      <c r="G1103" s="325"/>
      <c r="H1103" s="328" t="s">
        <v>4803</v>
      </c>
      <c r="I1103" s="328" t="s">
        <v>87</v>
      </c>
      <c r="J1103" s="327">
        <v>41818</v>
      </c>
      <c r="K1103" s="3" t="s">
        <v>60</v>
      </c>
      <c r="L1103" s="326">
        <v>800</v>
      </c>
      <c r="M1103" s="325">
        <v>1102</v>
      </c>
      <c r="N1103" s="324">
        <v>41885</v>
      </c>
      <c r="O1103" s="356">
        <f t="shared" si="42"/>
        <v>1</v>
      </c>
      <c r="P1103" s="145" t="s">
        <v>1188</v>
      </c>
      <c r="T1103" s="146"/>
      <c r="U1103" s="146"/>
      <c r="V1103" s="146"/>
      <c r="W1103" s="146"/>
      <c r="X1103" s="146"/>
      <c r="Y1103" s="146"/>
      <c r="Z1103" s="146"/>
      <c r="AA1103" s="146"/>
      <c r="AB1103" s="5" t="str">
        <f t="shared" si="41"/>
        <v>BM Breeze18</v>
      </c>
    </row>
    <row r="1104" spans="1:28" customFormat="1" ht="13.9" hidden="1" customHeight="1">
      <c r="A1104" s="325">
        <v>1103</v>
      </c>
      <c r="B1104" s="325" t="s">
        <v>5062</v>
      </c>
      <c r="C1104" s="327">
        <v>41823</v>
      </c>
      <c r="D1104" s="325" t="s">
        <v>5061</v>
      </c>
      <c r="E1104" s="325" t="s">
        <v>158</v>
      </c>
      <c r="F1104" s="325"/>
      <c r="G1104" s="325"/>
      <c r="H1104" s="328" t="s">
        <v>634</v>
      </c>
      <c r="I1104" s="328" t="s">
        <v>48</v>
      </c>
      <c r="J1104" s="327">
        <v>41810</v>
      </c>
      <c r="K1104" s="3" t="s">
        <v>60</v>
      </c>
      <c r="L1104" s="326">
        <v>800</v>
      </c>
      <c r="M1104" s="325">
        <v>1103</v>
      </c>
      <c r="N1104" s="324">
        <v>41855</v>
      </c>
      <c r="O1104" s="356">
        <f t="shared" si="42"/>
        <v>1</v>
      </c>
      <c r="P1104" s="28" t="s">
        <v>1188</v>
      </c>
      <c r="T1104" s="146"/>
      <c r="U1104" s="146"/>
      <c r="V1104" s="146"/>
      <c r="W1104" s="146"/>
      <c r="X1104" s="146"/>
      <c r="Y1104" s="146"/>
      <c r="Z1104" s="146"/>
      <c r="AA1104" s="146"/>
      <c r="AB1104" s="5" t="str">
        <f t="shared" si="41"/>
        <v>Stavanger Blossom10</v>
      </c>
    </row>
    <row r="1105" spans="1:28" customFormat="1" ht="13.9" hidden="1" customHeight="1">
      <c r="A1105" s="325">
        <v>1104</v>
      </c>
      <c r="B1105" s="325" t="s">
        <v>5060</v>
      </c>
      <c r="C1105" s="327">
        <v>41823</v>
      </c>
      <c r="D1105" s="325" t="s">
        <v>73</v>
      </c>
      <c r="E1105" s="325" t="s">
        <v>3754</v>
      </c>
      <c r="F1105" s="325"/>
      <c r="G1105" s="325"/>
      <c r="H1105" s="328" t="s">
        <v>601</v>
      </c>
      <c r="I1105" s="328" t="s">
        <v>235</v>
      </c>
      <c r="J1105" s="327">
        <v>41808</v>
      </c>
      <c r="K1105" s="3" t="s">
        <v>60</v>
      </c>
      <c r="L1105" s="326">
        <v>800</v>
      </c>
      <c r="M1105" s="325">
        <v>1104</v>
      </c>
      <c r="N1105" s="324">
        <v>42303</v>
      </c>
      <c r="O1105" s="356">
        <f t="shared" si="42"/>
        <v>1</v>
      </c>
      <c r="P1105" s="28" t="s">
        <v>5059</v>
      </c>
      <c r="T1105" s="146"/>
      <c r="U1105" s="146"/>
      <c r="V1105" s="146"/>
      <c r="W1105" s="146"/>
      <c r="X1105" s="146"/>
      <c r="Y1105" s="146"/>
      <c r="Z1105" s="146"/>
      <c r="AA1105" s="146"/>
      <c r="AB1105" s="5" t="str">
        <f t="shared" si="41"/>
        <v>Erik Spirit88</v>
      </c>
    </row>
    <row r="1106" spans="1:28" customFormat="1" ht="13.9" hidden="1" customHeight="1">
      <c r="A1106" s="325">
        <v>1105</v>
      </c>
      <c r="B1106" s="325" t="s">
        <v>5058</v>
      </c>
      <c r="C1106" s="327">
        <v>41823</v>
      </c>
      <c r="D1106" s="325" t="s">
        <v>3556</v>
      </c>
      <c r="E1106" s="325" t="s">
        <v>199</v>
      </c>
      <c r="F1106" s="325"/>
      <c r="G1106" s="325"/>
      <c r="H1106" s="328" t="s">
        <v>634</v>
      </c>
      <c r="I1106" s="328" t="s">
        <v>380</v>
      </c>
      <c r="J1106" s="327">
        <v>41811</v>
      </c>
      <c r="K1106" s="3" t="s">
        <v>60</v>
      </c>
      <c r="L1106" s="326">
        <v>800</v>
      </c>
      <c r="M1106" s="325">
        <v>1105</v>
      </c>
      <c r="N1106" s="324">
        <v>41855</v>
      </c>
      <c r="O1106" s="356">
        <f t="shared" si="42"/>
        <v>1</v>
      </c>
      <c r="P1106" s="28" t="s">
        <v>1188</v>
      </c>
      <c r="T1106" s="146"/>
      <c r="U1106" s="146"/>
      <c r="V1106" s="146"/>
      <c r="W1106" s="146"/>
      <c r="X1106" s="146"/>
      <c r="Y1106" s="146"/>
      <c r="Z1106" s="146"/>
      <c r="AA1106" s="146"/>
      <c r="AB1106" s="5" t="str">
        <f t="shared" si="41"/>
        <v>TH Symphony30</v>
      </c>
    </row>
    <row r="1107" spans="1:28" customFormat="1" ht="13.9" hidden="1" customHeight="1">
      <c r="A1107" s="325">
        <v>1106</v>
      </c>
      <c r="B1107" s="325" t="s">
        <v>5057</v>
      </c>
      <c r="C1107" s="327">
        <v>41827</v>
      </c>
      <c r="D1107" s="325" t="s">
        <v>4176</v>
      </c>
      <c r="E1107" s="325" t="s">
        <v>5056</v>
      </c>
      <c r="F1107" s="325"/>
      <c r="G1107" s="325"/>
      <c r="H1107" s="328" t="s">
        <v>5055</v>
      </c>
      <c r="I1107" s="328" t="s">
        <v>563</v>
      </c>
      <c r="J1107" s="327">
        <v>41798</v>
      </c>
      <c r="K1107" s="3" t="s">
        <v>16</v>
      </c>
      <c r="L1107" s="326">
        <v>800</v>
      </c>
      <c r="M1107" s="325">
        <v>1106</v>
      </c>
      <c r="N1107" s="324">
        <v>41836</v>
      </c>
      <c r="T1107" s="146"/>
      <c r="U1107" s="146"/>
      <c r="V1107" s="146"/>
      <c r="W1107" s="146"/>
      <c r="X1107" s="146"/>
      <c r="Y1107" s="146"/>
      <c r="Z1107" s="146"/>
      <c r="AA1107" s="146"/>
      <c r="AB1107" s="5" t="str">
        <f t="shared" si="41"/>
        <v>Cape BowenBOW201403</v>
      </c>
    </row>
    <row r="1108" spans="1:28" customFormat="1" ht="13.9" hidden="1" customHeight="1">
      <c r="A1108" s="325">
        <v>1107</v>
      </c>
      <c r="B1108" s="325" t="s">
        <v>5054</v>
      </c>
      <c r="C1108" s="327">
        <v>41827</v>
      </c>
      <c r="D1108" s="325" t="s">
        <v>5053</v>
      </c>
      <c r="E1108" s="325" t="s">
        <v>4865</v>
      </c>
      <c r="F1108" s="325"/>
      <c r="G1108" s="325"/>
      <c r="H1108" s="328" t="s">
        <v>3631</v>
      </c>
      <c r="I1108" s="328" t="s">
        <v>20</v>
      </c>
      <c r="J1108" s="327">
        <v>41806</v>
      </c>
      <c r="K1108" s="3" t="s">
        <v>16</v>
      </c>
      <c r="L1108" s="326">
        <v>800</v>
      </c>
      <c r="M1108" s="325">
        <v>1107</v>
      </c>
      <c r="N1108" s="324">
        <v>41836</v>
      </c>
      <c r="T1108" s="146"/>
      <c r="U1108" s="146"/>
      <c r="V1108" s="146"/>
      <c r="W1108" s="146"/>
      <c r="X1108" s="146"/>
      <c r="Y1108" s="146"/>
      <c r="Z1108" s="146"/>
      <c r="AA1108" s="146"/>
      <c r="AB1108" s="5" t="str">
        <f t="shared" si="41"/>
        <v>Yamuna Spirit201402</v>
      </c>
    </row>
    <row r="1109" spans="1:28" customFormat="1" ht="13.9" hidden="1" customHeight="1">
      <c r="A1109" s="325">
        <v>1108</v>
      </c>
      <c r="B1109" s="325" t="s">
        <v>5052</v>
      </c>
      <c r="C1109" s="327">
        <v>41827</v>
      </c>
      <c r="D1109" s="325" t="s">
        <v>4877</v>
      </c>
      <c r="E1109" s="325" t="s">
        <v>5051</v>
      </c>
      <c r="F1109" s="325"/>
      <c r="G1109" s="325"/>
      <c r="H1109" s="328" t="s">
        <v>5050</v>
      </c>
      <c r="I1109" s="328" t="s">
        <v>182</v>
      </c>
      <c r="J1109" s="327">
        <v>41792</v>
      </c>
      <c r="K1109" s="3" t="s">
        <v>1086</v>
      </c>
      <c r="L1109" s="326">
        <v>1000</v>
      </c>
      <c r="M1109" s="325">
        <v>1108</v>
      </c>
      <c r="N1109" s="324">
        <v>41887</v>
      </c>
      <c r="T1109" s="146"/>
      <c r="U1109" s="146"/>
      <c r="V1109" s="146"/>
      <c r="W1109" s="146"/>
      <c r="X1109" s="146"/>
      <c r="Y1109" s="146"/>
      <c r="Z1109" s="146"/>
      <c r="AA1109" s="146"/>
      <c r="AB1109" s="5" t="str">
        <f t="shared" si="41"/>
        <v>Romoe Maersk14505</v>
      </c>
    </row>
    <row r="1110" spans="1:28" customFormat="1" ht="13.9" hidden="1" customHeight="1">
      <c r="A1110" s="325">
        <v>1109</v>
      </c>
      <c r="B1110" s="325" t="s">
        <v>5049</v>
      </c>
      <c r="C1110" s="327">
        <v>41827</v>
      </c>
      <c r="D1110" s="325" t="s">
        <v>5035</v>
      </c>
      <c r="E1110" s="325" t="s">
        <v>4879</v>
      </c>
      <c r="F1110" s="325"/>
      <c r="G1110" s="325"/>
      <c r="H1110" s="328" t="s">
        <v>4682</v>
      </c>
      <c r="I1110" s="328" t="s">
        <v>523</v>
      </c>
      <c r="J1110" s="327">
        <v>41785</v>
      </c>
      <c r="K1110" s="3" t="s">
        <v>1086</v>
      </c>
      <c r="L1110" s="326">
        <v>1000</v>
      </c>
      <c r="M1110" s="325">
        <v>1109</v>
      </c>
      <c r="N1110" s="324">
        <v>41859</v>
      </c>
      <c r="T1110" s="146"/>
      <c r="U1110" s="146"/>
      <c r="V1110" s="146"/>
      <c r="W1110" s="146"/>
      <c r="X1110" s="146"/>
      <c r="Y1110" s="146"/>
      <c r="Z1110" s="146"/>
      <c r="AA1110" s="146"/>
      <c r="AB1110" s="5" t="str">
        <f t="shared" si="41"/>
        <v>Fresia14509</v>
      </c>
    </row>
    <row r="1111" spans="1:28" customFormat="1" ht="13.9" hidden="1" customHeight="1">
      <c r="A1111" s="325">
        <v>1110</v>
      </c>
      <c r="B1111" s="325" t="s">
        <v>5048</v>
      </c>
      <c r="C1111" s="327">
        <v>41827</v>
      </c>
      <c r="D1111" s="325" t="s">
        <v>5027</v>
      </c>
      <c r="E1111" s="325" t="s">
        <v>5033</v>
      </c>
      <c r="F1111" s="325"/>
      <c r="G1111" s="325"/>
      <c r="H1111" s="328" t="s">
        <v>4682</v>
      </c>
      <c r="I1111" s="328" t="s">
        <v>4916</v>
      </c>
      <c r="J1111" s="327">
        <v>41797</v>
      </c>
      <c r="K1111" s="3" t="s">
        <v>1086</v>
      </c>
      <c r="L1111" s="326">
        <v>1000</v>
      </c>
      <c r="M1111" s="325">
        <v>1110</v>
      </c>
      <c r="N1111" s="324">
        <v>41887</v>
      </c>
      <c r="P1111" s="371"/>
      <c r="T1111" s="146"/>
      <c r="U1111" s="146"/>
      <c r="V1111" s="146"/>
      <c r="W1111" s="146"/>
      <c r="X1111" s="146"/>
      <c r="Y1111" s="146"/>
      <c r="Z1111" s="146"/>
      <c r="AA1111" s="146"/>
      <c r="AB1111" s="5" t="str">
        <f t="shared" si="41"/>
        <v>Chemtrans Riga14506</v>
      </c>
    </row>
    <row r="1112" spans="1:28" customFormat="1" ht="13.9" hidden="1" customHeight="1">
      <c r="A1112" s="325">
        <v>1111</v>
      </c>
      <c r="B1112" s="325" t="s">
        <v>5047</v>
      </c>
      <c r="C1112" s="327">
        <v>41827</v>
      </c>
      <c r="D1112" s="325" t="s">
        <v>5046</v>
      </c>
      <c r="E1112" s="325" t="s">
        <v>4921</v>
      </c>
      <c r="F1112" s="325"/>
      <c r="G1112" s="325"/>
      <c r="H1112" s="328" t="s">
        <v>4682</v>
      </c>
      <c r="I1112" s="328" t="s">
        <v>706</v>
      </c>
      <c r="J1112" s="327">
        <v>41802</v>
      </c>
      <c r="K1112" s="3" t="s">
        <v>1086</v>
      </c>
      <c r="L1112" s="326">
        <v>1000</v>
      </c>
      <c r="M1112" s="325">
        <v>1111</v>
      </c>
      <c r="N1112" s="324">
        <v>41845</v>
      </c>
      <c r="T1112" s="146"/>
      <c r="U1112" s="146"/>
      <c r="V1112" s="146"/>
      <c r="W1112" s="146"/>
      <c r="X1112" s="146"/>
      <c r="Y1112" s="146"/>
      <c r="Z1112" s="146"/>
      <c r="AA1112" s="146"/>
      <c r="AB1112" s="5" t="str">
        <f t="shared" si="41"/>
        <v>Chemtrans Rhine14507</v>
      </c>
    </row>
    <row r="1113" spans="1:28" customFormat="1" ht="13.9" hidden="1" customHeight="1">
      <c r="A1113" s="325">
        <v>1112</v>
      </c>
      <c r="B1113" s="325" t="s">
        <v>5045</v>
      </c>
      <c r="C1113" s="327">
        <v>41827</v>
      </c>
      <c r="D1113" s="325" t="s">
        <v>4937</v>
      </c>
      <c r="E1113" s="325" t="s">
        <v>4918</v>
      </c>
      <c r="F1113" s="325"/>
      <c r="G1113" s="325"/>
      <c r="H1113" s="328" t="s">
        <v>4682</v>
      </c>
      <c r="I1113" s="328" t="s">
        <v>5044</v>
      </c>
      <c r="J1113" s="327">
        <v>41797</v>
      </c>
      <c r="K1113" s="3" t="s">
        <v>1086</v>
      </c>
      <c r="L1113" s="326">
        <v>1000</v>
      </c>
      <c r="M1113" s="325">
        <v>1112</v>
      </c>
      <c r="N1113" s="324">
        <v>41845</v>
      </c>
      <c r="T1113" s="146"/>
      <c r="U1113" s="146"/>
      <c r="V1113" s="146"/>
      <c r="W1113" s="146"/>
      <c r="X1113" s="146"/>
      <c r="Y1113" s="146"/>
      <c r="Z1113" s="146"/>
      <c r="AA1113" s="146"/>
      <c r="AB1113" s="5" t="str">
        <f t="shared" si="41"/>
        <v>Rosa Maersk14508</v>
      </c>
    </row>
    <row r="1114" spans="1:28" customFormat="1" ht="13.9" hidden="1" customHeight="1">
      <c r="A1114" s="325">
        <v>1113</v>
      </c>
      <c r="B1114" s="325" t="s">
        <v>5043</v>
      </c>
      <c r="C1114" s="327">
        <v>41827</v>
      </c>
      <c r="D1114" s="325" t="s">
        <v>5042</v>
      </c>
      <c r="E1114" s="325" t="s">
        <v>4921</v>
      </c>
      <c r="F1114" s="325"/>
      <c r="G1114" s="325"/>
      <c r="H1114" s="328" t="s">
        <v>5041</v>
      </c>
      <c r="I1114" s="328" t="s">
        <v>5040</v>
      </c>
      <c r="J1114" s="327">
        <v>41796</v>
      </c>
      <c r="K1114" s="3" t="s">
        <v>1086</v>
      </c>
      <c r="L1114" s="326">
        <v>1000</v>
      </c>
      <c r="M1114" s="325">
        <v>1113</v>
      </c>
      <c r="N1114" s="324">
        <v>41904</v>
      </c>
      <c r="T1114" s="146"/>
      <c r="U1114" s="146"/>
      <c r="V1114" s="146"/>
      <c r="W1114" s="146"/>
      <c r="X1114" s="146"/>
      <c r="Y1114" s="146"/>
      <c r="Z1114" s="146"/>
      <c r="AA1114" s="146"/>
      <c r="AB1114" s="5" t="str">
        <f t="shared" si="41"/>
        <v>Handytankers Glory14507</v>
      </c>
    </row>
    <row r="1115" spans="1:28" customFormat="1" ht="13.9" hidden="1" customHeight="1">
      <c r="A1115" s="325">
        <v>1114</v>
      </c>
      <c r="B1115" s="325" t="s">
        <v>5039</v>
      </c>
      <c r="C1115" s="327">
        <v>41827</v>
      </c>
      <c r="D1115" s="325" t="s">
        <v>5038</v>
      </c>
      <c r="E1115" s="325" t="s">
        <v>4918</v>
      </c>
      <c r="F1115" s="325"/>
      <c r="G1115" s="325"/>
      <c r="H1115" s="328" t="s">
        <v>4929</v>
      </c>
      <c r="I1115" s="328" t="s">
        <v>438</v>
      </c>
      <c r="J1115" s="327">
        <v>41810</v>
      </c>
      <c r="K1115" s="3" t="s">
        <v>1086</v>
      </c>
      <c r="L1115" s="326">
        <v>1000</v>
      </c>
      <c r="M1115" s="325">
        <v>1114</v>
      </c>
      <c r="N1115" s="324">
        <v>41845</v>
      </c>
      <c r="T1115" s="146"/>
      <c r="U1115" s="146"/>
      <c r="V1115" s="146"/>
      <c r="W1115" s="146"/>
      <c r="X1115" s="146"/>
      <c r="Y1115" s="146"/>
      <c r="Z1115" s="146"/>
      <c r="AA1115" s="146"/>
      <c r="AB1115" s="5" t="str">
        <f t="shared" si="41"/>
        <v>Maersk Riesa14508</v>
      </c>
    </row>
    <row r="1116" spans="1:28" customFormat="1" ht="13.9" hidden="1" customHeight="1">
      <c r="A1116" s="325">
        <v>1115</v>
      </c>
      <c r="B1116" s="325" t="s">
        <v>5037</v>
      </c>
      <c r="C1116" s="327">
        <v>41827</v>
      </c>
      <c r="D1116" s="325" t="s">
        <v>5030</v>
      </c>
      <c r="E1116" s="325" t="s">
        <v>4879</v>
      </c>
      <c r="F1116" s="325"/>
      <c r="G1116" s="325"/>
      <c r="H1116" s="328" t="s">
        <v>4682</v>
      </c>
      <c r="I1116" s="328" t="s">
        <v>5029</v>
      </c>
      <c r="J1116" s="327">
        <v>41796</v>
      </c>
      <c r="K1116" s="3" t="s">
        <v>1086</v>
      </c>
      <c r="L1116" s="326">
        <v>1000</v>
      </c>
      <c r="M1116" s="325">
        <v>1115</v>
      </c>
      <c r="N1116" s="324">
        <v>41845</v>
      </c>
      <c r="P1116" s="41"/>
      <c r="T1116" s="146"/>
      <c r="U1116" s="146"/>
      <c r="V1116" s="146"/>
      <c r="W1116" s="146"/>
      <c r="X1116" s="146"/>
      <c r="Y1116" s="146"/>
      <c r="Z1116" s="146"/>
      <c r="AA1116" s="146"/>
      <c r="AB1116" s="5" t="str">
        <f t="shared" si="41"/>
        <v>Edith Kirk14509</v>
      </c>
    </row>
    <row r="1117" spans="1:28" customFormat="1" ht="13.9" hidden="1" customHeight="1">
      <c r="A1117" s="325">
        <v>1116</v>
      </c>
      <c r="B1117" s="325" t="s">
        <v>5036</v>
      </c>
      <c r="C1117" s="327">
        <v>41827</v>
      </c>
      <c r="D1117" s="325" t="s">
        <v>5035</v>
      </c>
      <c r="E1117" s="325" t="s">
        <v>4876</v>
      </c>
      <c r="F1117" s="325"/>
      <c r="G1117" s="325"/>
      <c r="H1117" s="328" t="s">
        <v>4682</v>
      </c>
      <c r="I1117" s="328" t="s">
        <v>672</v>
      </c>
      <c r="J1117" s="327">
        <v>41807</v>
      </c>
      <c r="K1117" s="3" t="s">
        <v>1086</v>
      </c>
      <c r="L1117" s="326">
        <v>1000</v>
      </c>
      <c r="M1117" s="325">
        <v>1116</v>
      </c>
      <c r="N1117" s="324">
        <v>41859</v>
      </c>
      <c r="T1117" s="146"/>
      <c r="U1117" s="146"/>
      <c r="V1117" s="146"/>
      <c r="W1117" s="146"/>
      <c r="X1117" s="146"/>
      <c r="Y1117" s="146"/>
      <c r="Z1117" s="146"/>
      <c r="AA1117" s="146"/>
      <c r="AB1117" s="5" t="str">
        <f t="shared" si="41"/>
        <v>Fresia14510</v>
      </c>
    </row>
    <row r="1118" spans="1:28" customFormat="1" ht="13.9" hidden="1" customHeight="1">
      <c r="A1118" s="325">
        <v>1117</v>
      </c>
      <c r="B1118" s="325" t="s">
        <v>5034</v>
      </c>
      <c r="C1118" s="327">
        <v>41827</v>
      </c>
      <c r="D1118" s="325" t="s">
        <v>4877</v>
      </c>
      <c r="E1118" s="325" t="s">
        <v>5033</v>
      </c>
      <c r="F1118" s="325"/>
      <c r="G1118" s="325"/>
      <c r="H1118" s="328" t="s">
        <v>4682</v>
      </c>
      <c r="I1118" s="328" t="s">
        <v>5032</v>
      </c>
      <c r="J1118" s="327">
        <v>41811</v>
      </c>
      <c r="K1118" s="3" t="s">
        <v>1086</v>
      </c>
      <c r="L1118" s="326">
        <v>1000</v>
      </c>
      <c r="M1118" s="325">
        <v>1117</v>
      </c>
      <c r="N1118" s="324">
        <v>41887</v>
      </c>
      <c r="T1118" s="146"/>
      <c r="U1118" s="146"/>
      <c r="V1118" s="146"/>
      <c r="W1118" s="146"/>
      <c r="X1118" s="146"/>
      <c r="Y1118" s="146"/>
      <c r="Z1118" s="146"/>
      <c r="AA1118" s="146"/>
      <c r="AB1118" s="5" t="str">
        <f t="shared" si="41"/>
        <v>Romoe Maersk14506</v>
      </c>
    </row>
    <row r="1119" spans="1:28" customFormat="1" ht="13.9" hidden="1" customHeight="1">
      <c r="A1119" s="325">
        <v>1118</v>
      </c>
      <c r="B1119" s="325" t="s">
        <v>5031</v>
      </c>
      <c r="C1119" s="327">
        <v>41827</v>
      </c>
      <c r="D1119" s="325" t="s">
        <v>5030</v>
      </c>
      <c r="E1119" s="325" t="s">
        <v>4876</v>
      </c>
      <c r="F1119" s="325"/>
      <c r="G1119" s="325"/>
      <c r="H1119" s="328" t="s">
        <v>4682</v>
      </c>
      <c r="I1119" s="328" t="s">
        <v>5029</v>
      </c>
      <c r="J1119" s="327">
        <v>41809</v>
      </c>
      <c r="K1119" s="3" t="s">
        <v>1086</v>
      </c>
      <c r="L1119" s="326">
        <v>1000</v>
      </c>
      <c r="M1119" s="325">
        <v>1118</v>
      </c>
      <c r="N1119" s="324">
        <v>41784</v>
      </c>
      <c r="P1119" s="41"/>
      <c r="T1119" s="146"/>
      <c r="U1119" s="146"/>
      <c r="V1119" s="146"/>
      <c r="W1119" s="146"/>
      <c r="X1119" s="146"/>
      <c r="Y1119" s="146"/>
      <c r="Z1119" s="146"/>
      <c r="AA1119" s="146"/>
      <c r="AB1119" s="5" t="str">
        <f t="shared" si="41"/>
        <v>Edith Kirk14510</v>
      </c>
    </row>
    <row r="1120" spans="1:28" customFormat="1" ht="13.9" hidden="1" customHeight="1">
      <c r="A1120" s="325">
        <v>1119</v>
      </c>
      <c r="B1120" s="325" t="s">
        <v>5028</v>
      </c>
      <c r="C1120" s="327">
        <v>41827</v>
      </c>
      <c r="D1120" s="325" t="s">
        <v>5027</v>
      </c>
      <c r="E1120" s="325" t="s">
        <v>4921</v>
      </c>
      <c r="F1120" s="325"/>
      <c r="G1120" s="325"/>
      <c r="H1120" s="328" t="s">
        <v>4682</v>
      </c>
      <c r="I1120" s="328" t="s">
        <v>631</v>
      </c>
      <c r="J1120" s="327">
        <v>41810</v>
      </c>
      <c r="K1120" s="3" t="s">
        <v>1086</v>
      </c>
      <c r="L1120" s="326">
        <v>1000</v>
      </c>
      <c r="M1120" s="325">
        <v>1119</v>
      </c>
      <c r="N1120" s="324">
        <v>41873</v>
      </c>
      <c r="T1120" s="146"/>
      <c r="U1120" s="146"/>
      <c r="V1120" s="146"/>
      <c r="W1120" s="146"/>
      <c r="X1120" s="146"/>
      <c r="Y1120" s="146"/>
      <c r="Z1120" s="146"/>
      <c r="AA1120" s="146"/>
      <c r="AB1120" s="5" t="str">
        <f t="shared" si="41"/>
        <v>Chemtrans Riga14507</v>
      </c>
    </row>
    <row r="1121" spans="1:28" customFormat="1" ht="13.9" hidden="1" customHeight="1">
      <c r="A1121" s="325">
        <v>1120</v>
      </c>
      <c r="B1121" s="325" t="s">
        <v>5026</v>
      </c>
      <c r="C1121" s="327">
        <v>41831</v>
      </c>
      <c r="D1121" s="325" t="s">
        <v>681</v>
      </c>
      <c r="E1121" s="329" t="s">
        <v>129</v>
      </c>
      <c r="F1121" s="325"/>
      <c r="G1121" s="325"/>
      <c r="H1121" s="328" t="s">
        <v>5025</v>
      </c>
      <c r="I1121" s="328" t="s">
        <v>25</v>
      </c>
      <c r="J1121" s="327">
        <v>41810</v>
      </c>
      <c r="K1121" s="3" t="s">
        <v>28</v>
      </c>
      <c r="L1121" s="326">
        <v>1200</v>
      </c>
      <c r="M1121" s="325">
        <v>1120</v>
      </c>
      <c r="N1121" s="324">
        <v>41870</v>
      </c>
      <c r="O1121" s="369"/>
      <c r="T1121" s="146"/>
      <c r="U1121" s="146"/>
      <c r="V1121" s="146"/>
      <c r="W1121" s="146"/>
      <c r="X1121" s="146"/>
      <c r="Y1121" s="146"/>
      <c r="Z1121" s="146"/>
      <c r="AA1121" s="146"/>
      <c r="AB1121" s="5" t="str">
        <f t="shared" si="41"/>
        <v>Nave Polaris11</v>
      </c>
    </row>
    <row r="1122" spans="1:28" customFormat="1" ht="13.9" hidden="1" customHeight="1">
      <c r="A1122" s="325">
        <v>1121</v>
      </c>
      <c r="B1122" s="325" t="s">
        <v>5024</v>
      </c>
      <c r="C1122" s="327">
        <v>41831</v>
      </c>
      <c r="D1122" s="325" t="s">
        <v>5023</v>
      </c>
      <c r="E1122" s="329" t="s">
        <v>4247</v>
      </c>
      <c r="F1122" s="325"/>
      <c r="G1122" s="325"/>
      <c r="H1122" s="328" t="s">
        <v>521</v>
      </c>
      <c r="I1122" s="328" t="s">
        <v>535</v>
      </c>
      <c r="J1122" s="327">
        <v>41807</v>
      </c>
      <c r="K1122" s="3" t="s">
        <v>28</v>
      </c>
      <c r="L1122" s="326">
        <v>1200</v>
      </c>
      <c r="M1122" s="325">
        <v>1121</v>
      </c>
      <c r="N1122" s="324">
        <v>41870</v>
      </c>
      <c r="O1122" s="369"/>
      <c r="T1122" s="146"/>
      <c r="U1122" s="146"/>
      <c r="V1122" s="146"/>
      <c r="W1122" s="146"/>
      <c r="X1122" s="146"/>
      <c r="Y1122" s="146"/>
      <c r="Z1122" s="146"/>
      <c r="AA1122" s="146"/>
      <c r="AB1122" s="5" t="str">
        <f t="shared" si="41"/>
        <v>Front Mersey1402</v>
      </c>
    </row>
    <row r="1123" spans="1:28" customFormat="1" ht="13.9" hidden="1" customHeight="1">
      <c r="A1123" s="325">
        <v>1122</v>
      </c>
      <c r="B1123" s="325" t="s">
        <v>5022</v>
      </c>
      <c r="C1123" s="327">
        <v>41831</v>
      </c>
      <c r="D1123" s="325" t="s">
        <v>456</v>
      </c>
      <c r="E1123" s="329" t="s">
        <v>5021</v>
      </c>
      <c r="F1123" s="325"/>
      <c r="G1123" s="325"/>
      <c r="H1123" s="328" t="s">
        <v>5020</v>
      </c>
      <c r="I1123" s="328" t="s">
        <v>25</v>
      </c>
      <c r="J1123" s="327">
        <v>41827</v>
      </c>
      <c r="K1123" s="3" t="s">
        <v>28</v>
      </c>
      <c r="L1123" s="326">
        <v>1200</v>
      </c>
      <c r="M1123" s="325">
        <v>1122</v>
      </c>
      <c r="N1123" s="324">
        <v>41870</v>
      </c>
      <c r="O1123" s="369"/>
      <c r="T1123" s="146"/>
      <c r="U1123" s="146"/>
      <c r="V1123" s="146"/>
      <c r="W1123" s="146"/>
      <c r="X1123" s="146"/>
      <c r="Y1123" s="146"/>
      <c r="Z1123" s="146"/>
      <c r="AA1123" s="146"/>
      <c r="AB1123" s="5" t="str">
        <f t="shared" si="41"/>
        <v>Atlantic Jupiter015</v>
      </c>
    </row>
    <row r="1124" spans="1:28" customFormat="1" ht="13.9" hidden="1" customHeight="1">
      <c r="A1124" s="325">
        <v>1123</v>
      </c>
      <c r="B1124" s="325" t="s">
        <v>5019</v>
      </c>
      <c r="C1124" s="327">
        <v>41831</v>
      </c>
      <c r="D1124" s="325" t="s">
        <v>540</v>
      </c>
      <c r="E1124" s="329" t="s">
        <v>151</v>
      </c>
      <c r="F1124" s="325"/>
      <c r="G1124" s="325"/>
      <c r="H1124" s="328" t="s">
        <v>4595</v>
      </c>
      <c r="I1124" s="328" t="s">
        <v>5018</v>
      </c>
      <c r="J1124" s="327">
        <v>41807</v>
      </c>
      <c r="K1124" s="3" t="s">
        <v>28</v>
      </c>
      <c r="L1124" s="326">
        <v>1200</v>
      </c>
      <c r="M1124" s="325">
        <v>1123</v>
      </c>
      <c r="N1124" s="324">
        <v>41870</v>
      </c>
      <c r="O1124" s="4"/>
      <c r="T1124" s="146"/>
      <c r="U1124" s="146"/>
      <c r="V1124" s="146"/>
      <c r="W1124" s="146"/>
      <c r="X1124" s="146"/>
      <c r="Y1124" s="146"/>
      <c r="Z1124" s="146"/>
      <c r="AA1124" s="146"/>
      <c r="AB1124" s="5" t="str">
        <f t="shared" si="41"/>
        <v>Afra Hawthorn15</v>
      </c>
    </row>
    <row r="1125" spans="1:28" customFormat="1" ht="13.9" hidden="1" customHeight="1">
      <c r="A1125" s="325">
        <v>1124</v>
      </c>
      <c r="B1125" s="325" t="s">
        <v>5017</v>
      </c>
      <c r="C1125" s="327">
        <v>41831</v>
      </c>
      <c r="D1125" s="325" t="s">
        <v>698</v>
      </c>
      <c r="E1125" s="329" t="s">
        <v>5016</v>
      </c>
      <c r="F1125" s="325"/>
      <c r="G1125" s="325"/>
      <c r="H1125" s="328" t="s">
        <v>5015</v>
      </c>
      <c r="I1125" s="328" t="s">
        <v>5014</v>
      </c>
      <c r="J1125" s="327">
        <v>41822</v>
      </c>
      <c r="K1125" s="3" t="s">
        <v>28</v>
      </c>
      <c r="L1125" s="326">
        <v>1200</v>
      </c>
      <c r="M1125" s="325">
        <v>1124</v>
      </c>
      <c r="N1125" s="324">
        <v>41870</v>
      </c>
      <c r="O1125" s="369"/>
      <c r="T1125" s="146"/>
      <c r="U1125" s="146"/>
      <c r="V1125" s="146"/>
      <c r="W1125" s="146"/>
      <c r="X1125" s="146"/>
      <c r="Y1125" s="146"/>
      <c r="Z1125" s="146"/>
      <c r="AA1125" s="146"/>
      <c r="AB1125" s="5" t="str">
        <f t="shared" si="41"/>
        <v>Sira18-13</v>
      </c>
    </row>
    <row r="1126" spans="1:28" customFormat="1" ht="13.9" hidden="1" customHeight="1">
      <c r="A1126" s="325">
        <v>1125</v>
      </c>
      <c r="B1126" s="325" t="s">
        <v>5013</v>
      </c>
      <c r="C1126" s="327">
        <v>41831</v>
      </c>
      <c r="D1126" s="325" t="s">
        <v>703</v>
      </c>
      <c r="E1126" s="329" t="s">
        <v>154</v>
      </c>
      <c r="F1126" s="325"/>
      <c r="G1126" s="325"/>
      <c r="H1126" s="328" t="s">
        <v>4500</v>
      </c>
      <c r="I1126" s="328" t="s">
        <v>77</v>
      </c>
      <c r="J1126" s="327">
        <v>41807</v>
      </c>
      <c r="K1126" s="3" t="s">
        <v>28</v>
      </c>
      <c r="L1126" s="326">
        <v>1200</v>
      </c>
      <c r="M1126" s="325">
        <v>1125</v>
      </c>
      <c r="N1126" s="324">
        <v>41851</v>
      </c>
      <c r="O1126" s="4"/>
      <c r="T1126" s="146"/>
      <c r="U1126" s="146"/>
      <c r="V1126" s="146"/>
      <c r="W1126" s="146"/>
      <c r="X1126" s="146"/>
      <c r="Y1126" s="146"/>
      <c r="Z1126" s="146"/>
      <c r="AA1126" s="146"/>
      <c r="AB1126" s="5" t="str">
        <f t="shared" si="41"/>
        <v>Navig8 faith44</v>
      </c>
    </row>
    <row r="1127" spans="1:28" s="146" customFormat="1" ht="13.9" hidden="1" customHeight="1">
      <c r="A1127" s="325">
        <v>1126</v>
      </c>
      <c r="B1127" s="325" t="s">
        <v>5012</v>
      </c>
      <c r="C1127" s="327">
        <v>41831</v>
      </c>
      <c r="D1127" s="325" t="s">
        <v>705</v>
      </c>
      <c r="E1127" s="329" t="s">
        <v>4716</v>
      </c>
      <c r="F1127" s="325"/>
      <c r="G1127" s="325"/>
      <c r="H1127" s="328" t="s">
        <v>4888</v>
      </c>
      <c r="I1127" s="328" t="s">
        <v>282</v>
      </c>
      <c r="J1127" s="327">
        <v>41811</v>
      </c>
      <c r="K1127" s="3" t="s">
        <v>28</v>
      </c>
      <c r="L1127" s="326">
        <v>1200</v>
      </c>
      <c r="M1127" s="325">
        <v>1126</v>
      </c>
      <c r="N1127" s="324">
        <v>41899</v>
      </c>
      <c r="O1127" s="5"/>
      <c r="AB1127" s="5" t="str">
        <f t="shared" si="41"/>
        <v>Navig8 Strength1403</v>
      </c>
    </row>
    <row r="1128" spans="1:28" customFormat="1" ht="13.9" hidden="1" customHeight="1">
      <c r="A1128" s="325">
        <v>1127</v>
      </c>
      <c r="B1128" s="325" t="s">
        <v>5011</v>
      </c>
      <c r="C1128" s="327">
        <v>41831</v>
      </c>
      <c r="D1128" s="325" t="s">
        <v>390</v>
      </c>
      <c r="E1128" s="329" t="s">
        <v>447</v>
      </c>
      <c r="F1128" s="325"/>
      <c r="G1128" s="325"/>
      <c r="H1128" s="328" t="s">
        <v>392</v>
      </c>
      <c r="I1128" s="328" t="s">
        <v>581</v>
      </c>
      <c r="J1128" s="327">
        <v>41819</v>
      </c>
      <c r="K1128" s="3" t="s">
        <v>28</v>
      </c>
      <c r="L1128" s="326">
        <v>1200</v>
      </c>
      <c r="M1128" s="325">
        <v>1127</v>
      </c>
      <c r="N1128" s="324">
        <v>41870</v>
      </c>
      <c r="O1128" s="369"/>
      <c r="T1128" s="146"/>
      <c r="U1128" s="146"/>
      <c r="V1128" s="146"/>
      <c r="W1128" s="146"/>
      <c r="X1128" s="146"/>
      <c r="Y1128" s="146"/>
      <c r="Z1128" s="146"/>
      <c r="AA1128" s="146"/>
      <c r="AB1128" s="5" t="str">
        <f t="shared" si="41"/>
        <v>Karavas53</v>
      </c>
    </row>
    <row r="1129" spans="1:28" customFormat="1" ht="13.9" hidden="1" customHeight="1">
      <c r="A1129" s="325">
        <v>1128</v>
      </c>
      <c r="B1129" s="325" t="s">
        <v>5010</v>
      </c>
      <c r="C1129" s="327">
        <v>41831</v>
      </c>
      <c r="D1129" s="325" t="s">
        <v>708</v>
      </c>
      <c r="E1129" s="329" t="s">
        <v>405</v>
      </c>
      <c r="F1129" s="325"/>
      <c r="G1129" s="325"/>
      <c r="H1129" s="328" t="s">
        <v>4593</v>
      </c>
      <c r="I1129" s="328" t="s">
        <v>697</v>
      </c>
      <c r="J1129" s="327">
        <v>41821</v>
      </c>
      <c r="K1129" s="3" t="s">
        <v>28</v>
      </c>
      <c r="L1129" s="326">
        <v>1200</v>
      </c>
      <c r="M1129" s="325">
        <v>1128</v>
      </c>
      <c r="N1129" s="324">
        <v>41851</v>
      </c>
      <c r="O1129" s="4"/>
      <c r="T1129" s="146"/>
      <c r="U1129" s="146"/>
      <c r="V1129" s="146"/>
      <c r="W1129" s="146"/>
      <c r="X1129" s="146"/>
      <c r="Y1129" s="146"/>
      <c r="Z1129" s="146"/>
      <c r="AA1129" s="146"/>
      <c r="AB1129" s="5" t="str">
        <f t="shared" si="41"/>
        <v>V8 Stealth65</v>
      </c>
    </row>
    <row r="1130" spans="1:28" customFormat="1" ht="13.9" hidden="1" customHeight="1">
      <c r="A1130" s="325">
        <v>1129</v>
      </c>
      <c r="B1130" s="325" t="s">
        <v>5009</v>
      </c>
      <c r="C1130" s="327">
        <v>41831</v>
      </c>
      <c r="D1130" s="325" t="s">
        <v>689</v>
      </c>
      <c r="E1130" s="329" t="s">
        <v>423</v>
      </c>
      <c r="F1130" s="325"/>
      <c r="G1130" s="325"/>
      <c r="H1130" s="328" t="s">
        <v>671</v>
      </c>
      <c r="I1130" s="328" t="s">
        <v>3981</v>
      </c>
      <c r="J1130" s="327">
        <v>41820</v>
      </c>
      <c r="K1130" s="3" t="s">
        <v>28</v>
      </c>
      <c r="L1130" s="326">
        <v>1200</v>
      </c>
      <c r="M1130" s="325">
        <v>1129</v>
      </c>
      <c r="N1130" s="324">
        <v>41879</v>
      </c>
      <c r="O1130" s="4"/>
      <c r="T1130" s="146"/>
      <c r="U1130" s="146"/>
      <c r="V1130" s="146"/>
      <c r="W1130" s="146"/>
      <c r="X1130" s="146"/>
      <c r="Y1130" s="146"/>
      <c r="Z1130" s="146"/>
      <c r="AA1130" s="146"/>
      <c r="AB1130" s="5" t="str">
        <f t="shared" si="41"/>
        <v>Ariane02</v>
      </c>
    </row>
    <row r="1131" spans="1:28" customFormat="1" ht="13.9" hidden="1" customHeight="1">
      <c r="A1131" s="325">
        <v>1130</v>
      </c>
      <c r="B1131" s="325" t="s">
        <v>5008</v>
      </c>
      <c r="C1131" s="327">
        <v>41831</v>
      </c>
      <c r="D1131" s="325" t="s">
        <v>4370</v>
      </c>
      <c r="E1131" s="329" t="s">
        <v>710</v>
      </c>
      <c r="F1131" s="325"/>
      <c r="G1131" s="325"/>
      <c r="H1131" s="328" t="s">
        <v>4947</v>
      </c>
      <c r="I1131" s="328" t="s">
        <v>5007</v>
      </c>
      <c r="J1131" s="327">
        <v>41811</v>
      </c>
      <c r="K1131" s="3" t="s">
        <v>28</v>
      </c>
      <c r="L1131" s="326">
        <v>1200</v>
      </c>
      <c r="M1131" s="325">
        <v>1130</v>
      </c>
      <c r="N1131" s="324">
        <v>41851</v>
      </c>
      <c r="O1131" s="4"/>
      <c r="T1131" s="146"/>
      <c r="U1131" s="146"/>
      <c r="V1131" s="146"/>
      <c r="W1131" s="146"/>
      <c r="X1131" s="146"/>
      <c r="Y1131" s="146"/>
      <c r="Z1131" s="146"/>
      <c r="AA1131" s="146"/>
      <c r="AB1131" s="5" t="str">
        <f t="shared" si="41"/>
        <v>Angelica Schulte123</v>
      </c>
    </row>
    <row r="1132" spans="1:28" customFormat="1" ht="13.9" hidden="1" customHeight="1">
      <c r="A1132" s="325">
        <v>1131</v>
      </c>
      <c r="B1132" s="325" t="s">
        <v>5006</v>
      </c>
      <c r="C1132" s="327">
        <v>41831</v>
      </c>
      <c r="D1132" s="325" t="s">
        <v>369</v>
      </c>
      <c r="E1132" s="329" t="s">
        <v>4244</v>
      </c>
      <c r="F1132" s="325"/>
      <c r="G1132" s="325"/>
      <c r="H1132" s="328" t="s">
        <v>4947</v>
      </c>
      <c r="I1132" s="328" t="s">
        <v>5005</v>
      </c>
      <c r="J1132" s="327">
        <v>41826</v>
      </c>
      <c r="K1132" s="3" t="s">
        <v>28</v>
      </c>
      <c r="L1132" s="326">
        <v>1200</v>
      </c>
      <c r="M1132" s="325">
        <v>1131</v>
      </c>
      <c r="N1132" s="324">
        <v>41870</v>
      </c>
      <c r="O1132" s="369"/>
      <c r="T1132" s="146"/>
      <c r="U1132" s="146"/>
      <c r="V1132" s="146"/>
      <c r="W1132" s="146"/>
      <c r="X1132" s="146"/>
      <c r="Y1132" s="146"/>
      <c r="Z1132" s="146"/>
      <c r="AA1132" s="146"/>
      <c r="AB1132" s="5" t="str">
        <f t="shared" si="41"/>
        <v>ETC Ramsis1409</v>
      </c>
    </row>
    <row r="1133" spans="1:28" customFormat="1" ht="13.9" hidden="1" customHeight="1">
      <c r="A1133" s="325">
        <v>1132</v>
      </c>
      <c r="B1133" s="325" t="s">
        <v>5004</v>
      </c>
      <c r="C1133" s="327">
        <v>41837</v>
      </c>
      <c r="D1133" s="325" t="s">
        <v>5003</v>
      </c>
      <c r="E1133" s="325" t="s">
        <v>4241</v>
      </c>
      <c r="F1133" s="325"/>
      <c r="G1133" s="325"/>
      <c r="H1133" s="328" t="s">
        <v>644</v>
      </c>
      <c r="I1133" s="328" t="s">
        <v>25</v>
      </c>
      <c r="J1133" s="327">
        <v>41811</v>
      </c>
      <c r="K1133" s="3" t="s">
        <v>1104</v>
      </c>
      <c r="L1133" s="326">
        <v>1500</v>
      </c>
      <c r="M1133" s="325">
        <v>1132</v>
      </c>
      <c r="N1133" s="324">
        <v>41870</v>
      </c>
      <c r="T1133" s="146"/>
      <c r="U1133" s="146"/>
      <c r="V1133" s="146"/>
      <c r="W1133" s="146"/>
      <c r="X1133" s="146"/>
      <c r="Y1133" s="146"/>
      <c r="Z1133" s="146"/>
      <c r="AA1133" s="146"/>
      <c r="AB1133" s="5" t="str">
        <f t="shared" si="41"/>
        <v>Atlas1401</v>
      </c>
    </row>
    <row r="1134" spans="1:28" customFormat="1" ht="13.9" hidden="1" customHeight="1">
      <c r="A1134" s="325">
        <v>1133</v>
      </c>
      <c r="B1134" s="325" t="s">
        <v>5002</v>
      </c>
      <c r="C1134" s="327">
        <v>41837</v>
      </c>
      <c r="D1134" s="325" t="s">
        <v>5001</v>
      </c>
      <c r="E1134" s="325" t="s">
        <v>4716</v>
      </c>
      <c r="F1134" s="325"/>
      <c r="G1134" s="325"/>
      <c r="H1134" s="328" t="s">
        <v>4888</v>
      </c>
      <c r="I1134" s="328" t="s">
        <v>455</v>
      </c>
      <c r="J1134" s="327">
        <v>41812</v>
      </c>
      <c r="K1134" s="3" t="s">
        <v>1104</v>
      </c>
      <c r="L1134" s="326">
        <v>1500</v>
      </c>
      <c r="M1134" s="325">
        <v>1133</v>
      </c>
      <c r="N1134" s="324">
        <v>41870</v>
      </c>
      <c r="P1134" s="41"/>
      <c r="T1134" s="146"/>
      <c r="U1134" s="146"/>
      <c r="V1134" s="146"/>
      <c r="W1134" s="146"/>
      <c r="X1134" s="146"/>
      <c r="Y1134" s="146"/>
      <c r="Z1134" s="146"/>
      <c r="AA1134" s="146"/>
      <c r="AB1134" s="5" t="str">
        <f t="shared" si="41"/>
        <v>St Marien1403</v>
      </c>
    </row>
    <row r="1135" spans="1:28" customFormat="1" ht="13.9" hidden="1" customHeight="1">
      <c r="A1135" s="325">
        <v>1134</v>
      </c>
      <c r="B1135" s="325" t="s">
        <v>5000</v>
      </c>
      <c r="C1135" s="327">
        <v>41837</v>
      </c>
      <c r="D1135" s="325" t="s">
        <v>4999</v>
      </c>
      <c r="E1135" s="325" t="s">
        <v>4247</v>
      </c>
      <c r="F1135" s="325"/>
      <c r="G1135" s="325"/>
      <c r="H1135" s="328" t="s">
        <v>644</v>
      </c>
      <c r="I1135" s="328" t="s">
        <v>25</v>
      </c>
      <c r="J1135" s="327">
        <v>41798</v>
      </c>
      <c r="K1135" s="3" t="s">
        <v>1104</v>
      </c>
      <c r="L1135" s="326">
        <v>1500</v>
      </c>
      <c r="M1135" s="325">
        <v>1134</v>
      </c>
      <c r="N1135" s="324">
        <v>41932</v>
      </c>
      <c r="T1135" s="146"/>
      <c r="U1135" s="146"/>
      <c r="V1135" s="146"/>
      <c r="W1135" s="146"/>
      <c r="X1135" s="146"/>
      <c r="Y1135" s="146"/>
      <c r="Z1135" s="146"/>
      <c r="AA1135" s="146"/>
      <c r="AB1135" s="5" t="str">
        <f t="shared" si="41"/>
        <v>StenaWeco Julia1402</v>
      </c>
    </row>
    <row r="1136" spans="1:28" customFormat="1" ht="13.9" hidden="1" customHeight="1">
      <c r="A1136" s="325">
        <v>1135</v>
      </c>
      <c r="B1136" s="325" t="s">
        <v>4998</v>
      </c>
      <c r="C1136" s="327">
        <v>41837</v>
      </c>
      <c r="D1136" s="325" t="s">
        <v>643</v>
      </c>
      <c r="E1136" s="325" t="s">
        <v>4865</v>
      </c>
      <c r="F1136" s="325"/>
      <c r="G1136" s="325"/>
      <c r="H1136" s="328" t="s">
        <v>596</v>
      </c>
      <c r="I1136" s="328" t="s">
        <v>4997</v>
      </c>
      <c r="J1136" s="327">
        <v>41793</v>
      </c>
      <c r="K1136" s="3" t="s">
        <v>1094</v>
      </c>
      <c r="L1136" s="326">
        <v>1400</v>
      </c>
      <c r="M1136" s="325">
        <v>1135</v>
      </c>
      <c r="N1136" s="350">
        <v>41850</v>
      </c>
      <c r="O1136" s="4"/>
      <c r="P1136" s="4"/>
      <c r="T1136" s="146"/>
      <c r="U1136" s="146"/>
      <c r="V1136" s="146"/>
      <c r="W1136" s="146"/>
      <c r="X1136" s="146"/>
      <c r="Y1136" s="146"/>
      <c r="Z1136" s="146"/>
      <c r="AA1136" s="146"/>
      <c r="AB1136" s="5" t="str">
        <f t="shared" si="41"/>
        <v>Stena Perros201402</v>
      </c>
    </row>
    <row r="1137" spans="1:28" customFormat="1" ht="13.9" hidden="1" customHeight="1">
      <c r="A1137" s="325">
        <v>1136</v>
      </c>
      <c r="B1137" s="325" t="s">
        <v>4996</v>
      </c>
      <c r="C1137" s="327">
        <v>41837</v>
      </c>
      <c r="D1137" s="325" t="s">
        <v>693</v>
      </c>
      <c r="E1137" s="325" t="s">
        <v>4865</v>
      </c>
      <c r="F1137" s="325"/>
      <c r="G1137" s="325"/>
      <c r="H1137" s="328" t="s">
        <v>3496</v>
      </c>
      <c r="I1137" s="328" t="s">
        <v>324</v>
      </c>
      <c r="J1137" s="327">
        <v>41804</v>
      </c>
      <c r="K1137" s="3" t="s">
        <v>1094</v>
      </c>
      <c r="L1137" s="326">
        <v>1400</v>
      </c>
      <c r="M1137" s="325">
        <v>1136</v>
      </c>
      <c r="N1137" s="350">
        <v>41864</v>
      </c>
      <c r="O1137" s="4"/>
      <c r="P1137" s="166"/>
      <c r="T1137" s="146"/>
      <c r="U1137" s="146"/>
      <c r="V1137" s="146"/>
      <c r="W1137" s="146"/>
      <c r="X1137" s="146"/>
      <c r="Y1137" s="146"/>
      <c r="Z1137" s="146"/>
      <c r="AA1137" s="146"/>
      <c r="AB1137" s="5"/>
    </row>
    <row r="1138" spans="1:28" customFormat="1" ht="13.9" hidden="1" customHeight="1">
      <c r="A1138" s="325">
        <v>1137</v>
      </c>
      <c r="B1138" s="325" t="s">
        <v>4995</v>
      </c>
      <c r="C1138" s="327">
        <v>41837</v>
      </c>
      <c r="D1138" s="325" t="s">
        <v>4994</v>
      </c>
      <c r="E1138" s="325" t="s">
        <v>4461</v>
      </c>
      <c r="F1138" s="325"/>
      <c r="G1138" s="325"/>
      <c r="H1138" s="328" t="s">
        <v>596</v>
      </c>
      <c r="I1138" s="328" t="s">
        <v>4993</v>
      </c>
      <c r="J1138" s="327">
        <v>41797</v>
      </c>
      <c r="K1138" s="3" t="s">
        <v>1094</v>
      </c>
      <c r="L1138" s="326">
        <v>1400</v>
      </c>
      <c r="M1138" s="325">
        <v>1137</v>
      </c>
      <c r="N1138" s="350">
        <v>41864</v>
      </c>
      <c r="O1138" s="4"/>
      <c r="P1138" s="4"/>
      <c r="T1138" s="146"/>
      <c r="U1138" s="146"/>
      <c r="V1138" s="146"/>
      <c r="W1138" s="146"/>
      <c r="X1138" s="146"/>
      <c r="Y1138" s="146"/>
      <c r="Z1138" s="146"/>
      <c r="AA1138" s="146"/>
      <c r="AB1138" s="5" t="str">
        <f t="shared" ref="AB1138:AB1201" si="43">IF(TRIM(A1138)="","",CONCATENATE(TRIM(D1138),TRIM(E1138)))</f>
        <v>Sonangol Girassol201404</v>
      </c>
    </row>
    <row r="1139" spans="1:28" customFormat="1" ht="13.9" hidden="1" customHeight="1">
      <c r="A1139" s="325">
        <v>1138</v>
      </c>
      <c r="B1139" s="325" t="s">
        <v>4992</v>
      </c>
      <c r="C1139" s="327">
        <v>41837</v>
      </c>
      <c r="D1139" s="325" t="s">
        <v>464</v>
      </c>
      <c r="E1139" s="325" t="s">
        <v>4735</v>
      </c>
      <c r="F1139" s="325"/>
      <c r="G1139" s="325"/>
      <c r="H1139" s="328" t="s">
        <v>596</v>
      </c>
      <c r="I1139" s="328" t="s">
        <v>697</v>
      </c>
      <c r="J1139" s="327">
        <v>41810</v>
      </c>
      <c r="K1139" s="3" t="s">
        <v>1094</v>
      </c>
      <c r="L1139" s="326">
        <v>1400</v>
      </c>
      <c r="M1139" s="325">
        <v>1138</v>
      </c>
      <c r="N1139" s="350">
        <v>41850</v>
      </c>
      <c r="O1139" s="4"/>
      <c r="P1139" s="4"/>
      <c r="T1139" s="146"/>
      <c r="U1139" s="146"/>
      <c r="V1139" s="146"/>
      <c r="W1139" s="146"/>
      <c r="X1139" s="146"/>
      <c r="Y1139" s="146"/>
      <c r="Z1139" s="146"/>
      <c r="AA1139" s="146"/>
      <c r="AB1139" s="5" t="str">
        <f t="shared" si="43"/>
        <v>Stena Penguin201403</v>
      </c>
    </row>
    <row r="1140" spans="1:28" customFormat="1" ht="13.9" hidden="1" customHeight="1">
      <c r="A1140" s="325">
        <v>1139</v>
      </c>
      <c r="B1140" s="325" t="s">
        <v>4991</v>
      </c>
      <c r="C1140" s="327">
        <v>41837</v>
      </c>
      <c r="D1140" s="325" t="s">
        <v>628</v>
      </c>
      <c r="E1140" s="325" t="s">
        <v>4461</v>
      </c>
      <c r="F1140" s="325"/>
      <c r="G1140" s="325"/>
      <c r="H1140" s="328" t="s">
        <v>3246</v>
      </c>
      <c r="I1140" s="328" t="s">
        <v>418</v>
      </c>
      <c r="J1140" s="327">
        <v>41800</v>
      </c>
      <c r="K1140" s="3" t="s">
        <v>1094</v>
      </c>
      <c r="L1140" s="326">
        <v>1400</v>
      </c>
      <c r="M1140" s="325">
        <v>1139</v>
      </c>
      <c r="N1140" s="350">
        <v>41850</v>
      </c>
      <c r="O1140" s="4"/>
      <c r="P1140" s="4"/>
      <c r="T1140" s="146"/>
      <c r="U1140" s="146"/>
      <c r="V1140" s="146"/>
      <c r="W1140" s="146"/>
      <c r="X1140" s="146"/>
      <c r="Y1140" s="146"/>
      <c r="Z1140" s="146"/>
      <c r="AA1140" s="146"/>
      <c r="AB1140" s="5" t="str">
        <f t="shared" si="43"/>
        <v>Stena President201404</v>
      </c>
    </row>
    <row r="1141" spans="1:28" customFormat="1" ht="13.9" hidden="1" customHeight="1">
      <c r="A1141" s="325">
        <v>1140</v>
      </c>
      <c r="B1141" s="325" t="s">
        <v>4990</v>
      </c>
      <c r="C1141" s="327">
        <v>41837</v>
      </c>
      <c r="D1141" s="325"/>
      <c r="E1141" s="325"/>
      <c r="F1141" s="325"/>
      <c r="G1141" s="325"/>
      <c r="H1141" s="328" t="s">
        <v>3512</v>
      </c>
      <c r="I1141" s="328"/>
      <c r="J1141" s="327"/>
      <c r="K1141" s="3" t="s">
        <v>3595</v>
      </c>
      <c r="L1141" s="326">
        <v>101.37288135593221</v>
      </c>
      <c r="M1141" s="325">
        <v>1140</v>
      </c>
      <c r="N1141" s="324">
        <v>41890</v>
      </c>
      <c r="T1141" s="146"/>
      <c r="U1141" s="146"/>
      <c r="V1141" s="146"/>
      <c r="W1141" s="146"/>
      <c r="X1141" s="146"/>
      <c r="Y1141" s="146"/>
      <c r="Z1141" s="146"/>
      <c r="AA1141" s="146"/>
      <c r="AB1141" s="5" t="str">
        <f t="shared" si="43"/>
        <v/>
      </c>
    </row>
    <row r="1142" spans="1:28" customFormat="1" ht="13.9" hidden="1" customHeight="1">
      <c r="A1142" s="325">
        <v>1141</v>
      </c>
      <c r="B1142" s="325" t="s">
        <v>4989</v>
      </c>
      <c r="C1142" s="327">
        <v>41837</v>
      </c>
      <c r="D1142" s="325"/>
      <c r="E1142" s="325"/>
      <c r="F1142" s="325"/>
      <c r="G1142" s="325"/>
      <c r="H1142" s="328" t="s">
        <v>3512</v>
      </c>
      <c r="I1142" s="328"/>
      <c r="J1142" s="327"/>
      <c r="K1142" s="3" t="s">
        <v>3598</v>
      </c>
      <c r="L1142" s="326">
        <v>3681</v>
      </c>
      <c r="M1142" s="325">
        <v>1141</v>
      </c>
      <c r="N1142" s="324">
        <v>41890</v>
      </c>
      <c r="T1142" s="146"/>
      <c r="U1142" s="146"/>
      <c r="V1142" s="146"/>
      <c r="W1142" s="146"/>
      <c r="X1142" s="146"/>
      <c r="Y1142" s="146"/>
      <c r="Z1142" s="146"/>
      <c r="AA1142" s="146"/>
      <c r="AB1142" s="5" t="str">
        <f t="shared" si="43"/>
        <v/>
      </c>
    </row>
    <row r="1143" spans="1:28" customFormat="1" ht="13.9" hidden="1" customHeight="1">
      <c r="A1143" s="325">
        <v>1142</v>
      </c>
      <c r="B1143" s="325" t="s">
        <v>4988</v>
      </c>
      <c r="C1143" s="327">
        <v>41838</v>
      </c>
      <c r="D1143" s="325" t="s">
        <v>4082</v>
      </c>
      <c r="E1143" s="325" t="s">
        <v>713</v>
      </c>
      <c r="F1143" s="325"/>
      <c r="G1143" s="325"/>
      <c r="H1143" s="328" t="s">
        <v>4186</v>
      </c>
      <c r="I1143" s="328" t="s">
        <v>4987</v>
      </c>
      <c r="J1143" s="327">
        <v>41802</v>
      </c>
      <c r="K1143" s="3" t="s">
        <v>97</v>
      </c>
      <c r="L1143" s="326">
        <v>900</v>
      </c>
      <c r="M1143" s="325">
        <v>1142</v>
      </c>
      <c r="N1143" s="324">
        <v>41890</v>
      </c>
      <c r="T1143" s="146"/>
      <c r="U1143" s="146"/>
      <c r="V1143" s="146"/>
      <c r="W1143" s="146"/>
      <c r="X1143" s="146"/>
      <c r="Y1143" s="146"/>
      <c r="Z1143" s="146"/>
      <c r="AA1143" s="146"/>
      <c r="AB1143" s="5" t="str">
        <f t="shared" si="43"/>
        <v>Torm Gudrun168</v>
      </c>
    </row>
    <row r="1144" spans="1:28" customFormat="1" ht="13.9" hidden="1" customHeight="1">
      <c r="A1144" s="325">
        <v>1143</v>
      </c>
      <c r="B1144" s="325" t="s">
        <v>4986</v>
      </c>
      <c r="C1144" s="327">
        <v>41844</v>
      </c>
      <c r="D1144" s="325" t="s">
        <v>4765</v>
      </c>
      <c r="E1144" s="325" t="s">
        <v>4985</v>
      </c>
      <c r="F1144" s="325"/>
      <c r="G1144" s="325"/>
      <c r="H1144" s="328" t="s">
        <v>3483</v>
      </c>
      <c r="I1144" s="328" t="s">
        <v>532</v>
      </c>
      <c r="J1144" s="327">
        <v>41815</v>
      </c>
      <c r="K1144" s="3" t="s">
        <v>23</v>
      </c>
      <c r="L1144" s="326">
        <v>1200</v>
      </c>
      <c r="M1144" s="325">
        <v>1143</v>
      </c>
      <c r="N1144" s="324">
        <v>41879</v>
      </c>
      <c r="O1144" s="356">
        <f>IF(TRIM(N1144)="",0,1)</f>
        <v>1</v>
      </c>
      <c r="T1144" s="146"/>
      <c r="U1144" s="146"/>
      <c r="V1144" s="146"/>
      <c r="W1144" s="146"/>
      <c r="X1144" s="146"/>
      <c r="Y1144" s="146"/>
      <c r="Z1144" s="146"/>
      <c r="AA1144" s="146"/>
      <c r="AB1144" s="5" t="str">
        <f t="shared" si="43"/>
        <v>Genmar Strength2014-05</v>
      </c>
    </row>
    <row r="1145" spans="1:28" customFormat="1" ht="13.9" hidden="1" customHeight="1">
      <c r="A1145" s="325">
        <v>1144</v>
      </c>
      <c r="B1145" s="325" t="s">
        <v>4984</v>
      </c>
      <c r="C1145" s="327">
        <v>41844</v>
      </c>
      <c r="D1145" s="325" t="s">
        <v>4581</v>
      </c>
      <c r="E1145" s="325" t="s">
        <v>4735</v>
      </c>
      <c r="F1145" s="325"/>
      <c r="G1145" s="325"/>
      <c r="H1145" s="328" t="s">
        <v>648</v>
      </c>
      <c r="I1145" s="328" t="s">
        <v>3788</v>
      </c>
      <c r="J1145" s="327">
        <v>41833</v>
      </c>
      <c r="K1145" s="3" t="s">
        <v>23</v>
      </c>
      <c r="L1145" s="326">
        <v>1200</v>
      </c>
      <c r="M1145" s="325">
        <v>1144</v>
      </c>
      <c r="N1145" s="324">
        <v>42142</v>
      </c>
      <c r="O1145" s="356">
        <f>IF(TRIM(N1145)="",0,1)</f>
        <v>1</v>
      </c>
      <c r="T1145" s="146"/>
      <c r="U1145" s="146"/>
      <c r="V1145" s="146"/>
      <c r="W1145" s="146"/>
      <c r="X1145" s="146"/>
      <c r="Y1145" s="146"/>
      <c r="Z1145" s="146"/>
      <c r="AA1145" s="146"/>
      <c r="AB1145" s="5" t="str">
        <f t="shared" si="43"/>
        <v>Genmar Companion201403</v>
      </c>
    </row>
    <row r="1146" spans="1:28" customFormat="1" ht="13.9" hidden="1" customHeight="1">
      <c r="A1146" s="325">
        <v>1145</v>
      </c>
      <c r="B1146" s="325" t="s">
        <v>4983</v>
      </c>
      <c r="C1146" s="327">
        <v>41844</v>
      </c>
      <c r="D1146" s="325" t="s">
        <v>4982</v>
      </c>
      <c r="E1146" s="325" t="s">
        <v>4981</v>
      </c>
      <c r="F1146" s="325"/>
      <c r="G1146" s="325"/>
      <c r="H1146" s="328" t="s">
        <v>4943</v>
      </c>
      <c r="I1146" s="328" t="s">
        <v>4980</v>
      </c>
      <c r="J1146" s="327">
        <v>41828</v>
      </c>
      <c r="K1146" s="3" t="s">
        <v>615</v>
      </c>
      <c r="L1146" s="326">
        <v>1600</v>
      </c>
      <c r="M1146" s="325">
        <v>1145</v>
      </c>
      <c r="N1146" s="324">
        <v>41851</v>
      </c>
      <c r="T1146" s="146"/>
      <c r="U1146" s="146"/>
      <c r="V1146" s="146"/>
      <c r="W1146" s="146"/>
      <c r="X1146" s="146"/>
      <c r="Y1146" s="146"/>
      <c r="Z1146" s="146"/>
      <c r="AA1146" s="146"/>
      <c r="AB1146" s="5" t="str">
        <f t="shared" si="43"/>
        <v>Princimar Joy2014-14</v>
      </c>
    </row>
    <row r="1147" spans="1:28" customFormat="1" ht="13.9" hidden="1" customHeight="1">
      <c r="A1147" s="325">
        <v>1146</v>
      </c>
      <c r="B1147" s="325" t="s">
        <v>4979</v>
      </c>
      <c r="C1147" s="327">
        <v>41844</v>
      </c>
      <c r="D1147" s="325" t="s">
        <v>4978</v>
      </c>
      <c r="E1147" s="325" t="s">
        <v>273</v>
      </c>
      <c r="F1147" s="325"/>
      <c r="G1147" s="325"/>
      <c r="H1147" s="328" t="s">
        <v>4835</v>
      </c>
      <c r="I1147" s="328" t="s">
        <v>261</v>
      </c>
      <c r="J1147" s="327">
        <v>41836</v>
      </c>
      <c r="K1147" s="3" t="s">
        <v>590</v>
      </c>
      <c r="L1147" s="326">
        <v>1600</v>
      </c>
      <c r="M1147" s="325">
        <v>1146</v>
      </c>
      <c r="N1147" s="324">
        <v>41897</v>
      </c>
      <c r="T1147" s="146"/>
      <c r="U1147" s="146"/>
      <c r="V1147" s="146"/>
      <c r="W1147" s="146"/>
      <c r="X1147" s="146"/>
      <c r="Y1147" s="146"/>
      <c r="Z1147" s="146"/>
      <c r="AA1147" s="146"/>
      <c r="AB1147" s="5" t="str">
        <f t="shared" si="43"/>
        <v>LR Mimosa9</v>
      </c>
    </row>
    <row r="1148" spans="1:28" customFormat="1" ht="13.9" hidden="1" customHeight="1">
      <c r="A1148" s="325">
        <v>1147</v>
      </c>
      <c r="B1148" s="325" t="s">
        <v>4977</v>
      </c>
      <c r="C1148" s="327">
        <v>41844</v>
      </c>
      <c r="D1148" s="325" t="s">
        <v>3588</v>
      </c>
      <c r="E1148" s="325" t="s">
        <v>217</v>
      </c>
      <c r="F1148" s="325"/>
      <c r="G1148" s="325"/>
      <c r="H1148" s="328" t="s">
        <v>620</v>
      </c>
      <c r="I1148" s="328" t="s">
        <v>380</v>
      </c>
      <c r="J1148" s="327">
        <v>41795</v>
      </c>
      <c r="K1148" s="3" t="s">
        <v>43</v>
      </c>
      <c r="L1148" s="326">
        <v>1400</v>
      </c>
      <c r="M1148" s="325">
        <v>1147</v>
      </c>
      <c r="N1148" s="324">
        <v>41850</v>
      </c>
      <c r="T1148" s="146"/>
      <c r="U1148" s="146"/>
      <c r="V1148" s="146"/>
      <c r="W1148" s="146"/>
      <c r="X1148" s="146"/>
      <c r="Y1148" s="146"/>
      <c r="Z1148" s="146"/>
      <c r="AA1148" s="146"/>
      <c r="AB1148" s="5" t="str">
        <f t="shared" si="43"/>
        <v>Sea Voyager48</v>
      </c>
    </row>
    <row r="1149" spans="1:28" customFormat="1" ht="13.9" hidden="1" customHeight="1">
      <c r="A1149" s="325">
        <v>1148</v>
      </c>
      <c r="B1149" s="325" t="s">
        <v>4976</v>
      </c>
      <c r="C1149" s="327">
        <v>41844</v>
      </c>
      <c r="D1149" s="325" t="s">
        <v>3984</v>
      </c>
      <c r="E1149" s="370" t="s">
        <v>117</v>
      </c>
      <c r="F1149" s="325"/>
      <c r="G1149" s="325"/>
      <c r="H1149" s="328" t="s">
        <v>44</v>
      </c>
      <c r="I1149" s="328" t="s">
        <v>62</v>
      </c>
      <c r="J1149" s="327">
        <v>41786</v>
      </c>
      <c r="K1149" s="3" t="s">
        <v>43</v>
      </c>
      <c r="L1149" s="326">
        <v>1400</v>
      </c>
      <c r="M1149" s="325">
        <v>1148</v>
      </c>
      <c r="N1149" s="324">
        <v>41850</v>
      </c>
      <c r="T1149" s="146"/>
      <c r="U1149" s="146"/>
      <c r="V1149" s="146"/>
      <c r="W1149" s="146"/>
      <c r="X1149" s="146"/>
      <c r="Y1149" s="146"/>
      <c r="Z1149" s="146"/>
      <c r="AA1149" s="146"/>
      <c r="AB1149" s="5" t="str">
        <f t="shared" si="43"/>
        <v>SN Olivia2</v>
      </c>
    </row>
    <row r="1150" spans="1:28" customFormat="1" ht="13.9" hidden="1" customHeight="1">
      <c r="A1150" s="325">
        <v>1149</v>
      </c>
      <c r="B1150" s="325" t="s">
        <v>4975</v>
      </c>
      <c r="C1150" s="327">
        <v>41844</v>
      </c>
      <c r="D1150" s="325" t="s">
        <v>4873</v>
      </c>
      <c r="E1150" s="325" t="s">
        <v>192</v>
      </c>
      <c r="F1150" s="325"/>
      <c r="G1150" s="325"/>
      <c r="H1150" s="328" t="s">
        <v>620</v>
      </c>
      <c r="I1150" s="328" t="s">
        <v>4974</v>
      </c>
      <c r="J1150" s="327">
        <v>41776</v>
      </c>
      <c r="K1150" s="3" t="s">
        <v>43</v>
      </c>
      <c r="L1150" s="326">
        <v>1400</v>
      </c>
      <c r="M1150" s="325">
        <v>1149</v>
      </c>
      <c r="N1150" s="324">
        <v>41927</v>
      </c>
      <c r="T1150" s="146"/>
      <c r="U1150" s="146"/>
      <c r="V1150" s="146"/>
      <c r="W1150" s="146"/>
      <c r="X1150" s="146"/>
      <c r="Y1150" s="146"/>
      <c r="Z1150" s="146"/>
      <c r="AA1150" s="146"/>
      <c r="AB1150" s="5" t="str">
        <f t="shared" si="43"/>
        <v>Smart Lady27</v>
      </c>
    </row>
    <row r="1151" spans="1:28" customFormat="1" ht="13.9" hidden="1" customHeight="1">
      <c r="A1151" s="325">
        <v>1150</v>
      </c>
      <c r="B1151" s="325" t="s">
        <v>4973</v>
      </c>
      <c r="C1151" s="327">
        <v>41849</v>
      </c>
      <c r="D1151" s="325" t="s">
        <v>65</v>
      </c>
      <c r="E1151" s="325" t="s">
        <v>461</v>
      </c>
      <c r="F1151" s="325"/>
      <c r="G1151" s="325"/>
      <c r="H1151" s="328" t="s">
        <v>4972</v>
      </c>
      <c r="I1151" s="328" t="s">
        <v>716</v>
      </c>
      <c r="J1151" s="327">
        <v>41827</v>
      </c>
      <c r="K1151" s="3" t="s">
        <v>60</v>
      </c>
      <c r="L1151" s="326">
        <v>800</v>
      </c>
      <c r="M1151" s="325">
        <v>1150</v>
      </c>
      <c r="N1151" s="324">
        <v>41990</v>
      </c>
      <c r="O1151" s="356">
        <f t="shared" ref="O1151:O1157" si="44">IF(TRIM(N1151)="",0,1)</f>
        <v>1</v>
      </c>
      <c r="P1151" s="28" t="s">
        <v>4971</v>
      </c>
      <c r="T1151" s="146"/>
      <c r="U1151" s="146"/>
      <c r="V1151" s="146"/>
      <c r="W1151" s="146"/>
      <c r="X1151" s="146"/>
      <c r="Y1151" s="146"/>
      <c r="Z1151" s="146"/>
      <c r="AA1151" s="146"/>
      <c r="AB1151" s="5" t="str">
        <f t="shared" si="43"/>
        <v>Everest Spirit98</v>
      </c>
    </row>
    <row r="1152" spans="1:28" customFormat="1" ht="13.9" hidden="1" customHeight="1">
      <c r="A1152" s="325">
        <v>1151</v>
      </c>
      <c r="B1152" s="325" t="s">
        <v>4970</v>
      </c>
      <c r="C1152" s="327">
        <v>41852</v>
      </c>
      <c r="D1152" s="325" t="s">
        <v>675</v>
      </c>
      <c r="E1152" s="325" t="s">
        <v>3830</v>
      </c>
      <c r="F1152" s="325"/>
      <c r="G1152" s="325"/>
      <c r="H1152" s="328" t="s">
        <v>4969</v>
      </c>
      <c r="I1152" s="328" t="s">
        <v>67</v>
      </c>
      <c r="J1152" s="327">
        <v>41831</v>
      </c>
      <c r="K1152" s="3" t="s">
        <v>60</v>
      </c>
      <c r="L1152" s="326">
        <v>800</v>
      </c>
      <c r="M1152" s="325">
        <v>1151</v>
      </c>
      <c r="N1152" s="324">
        <v>41876</v>
      </c>
      <c r="O1152" s="356">
        <f t="shared" si="44"/>
        <v>1</v>
      </c>
      <c r="P1152" s="28" t="s">
        <v>4610</v>
      </c>
      <c r="T1152" s="146"/>
      <c r="U1152" s="146"/>
      <c r="V1152" s="146"/>
      <c r="W1152" s="146"/>
      <c r="X1152" s="146"/>
      <c r="Y1152" s="146"/>
      <c r="Z1152" s="146"/>
      <c r="AA1152" s="146"/>
      <c r="AB1152" s="5" t="str">
        <f t="shared" si="43"/>
        <v>Sentinel Spirit295</v>
      </c>
    </row>
    <row r="1153" spans="1:28" customFormat="1" ht="13.9" hidden="1" customHeight="1">
      <c r="A1153" s="325">
        <v>1152</v>
      </c>
      <c r="B1153" s="325" t="s">
        <v>4968</v>
      </c>
      <c r="C1153" s="327">
        <v>41852</v>
      </c>
      <c r="D1153" s="325" t="s">
        <v>4967</v>
      </c>
      <c r="E1153" s="325" t="s">
        <v>183</v>
      </c>
      <c r="F1153" s="325"/>
      <c r="G1153" s="325"/>
      <c r="H1153" s="328" t="s">
        <v>634</v>
      </c>
      <c r="I1153" s="328" t="s">
        <v>4966</v>
      </c>
      <c r="J1153" s="327">
        <v>41820</v>
      </c>
      <c r="K1153" s="3" t="s">
        <v>60</v>
      </c>
      <c r="L1153" s="326">
        <v>800</v>
      </c>
      <c r="M1153" s="325">
        <v>1152</v>
      </c>
      <c r="N1153" s="324">
        <v>41947</v>
      </c>
      <c r="O1153" s="356">
        <f t="shared" si="44"/>
        <v>1</v>
      </c>
      <c r="T1153" s="146"/>
      <c r="U1153" s="146"/>
      <c r="V1153" s="146"/>
      <c r="W1153" s="146"/>
      <c r="X1153" s="146"/>
      <c r="Y1153" s="146"/>
      <c r="Z1153" s="146"/>
      <c r="AA1153" s="146"/>
      <c r="AB1153" s="5" t="str">
        <f t="shared" si="43"/>
        <v>Rich Queen II25</v>
      </c>
    </row>
    <row r="1154" spans="1:28" customFormat="1" ht="13.9" hidden="1" customHeight="1">
      <c r="A1154" s="325">
        <v>1153</v>
      </c>
      <c r="B1154" s="325" t="s">
        <v>4965</v>
      </c>
      <c r="C1154" s="327">
        <v>41852</v>
      </c>
      <c r="D1154" s="325" t="s">
        <v>4964</v>
      </c>
      <c r="E1154" s="325" t="s">
        <v>155</v>
      </c>
      <c r="F1154" s="325"/>
      <c r="G1154" s="325"/>
      <c r="H1154" s="328" t="s">
        <v>3450</v>
      </c>
      <c r="I1154" s="328" t="s">
        <v>255</v>
      </c>
      <c r="J1154" s="327">
        <v>41846</v>
      </c>
      <c r="K1154" s="3" t="s">
        <v>60</v>
      </c>
      <c r="L1154" s="326">
        <v>800</v>
      </c>
      <c r="M1154" s="325">
        <v>1153</v>
      </c>
      <c r="N1154" s="324">
        <v>41885</v>
      </c>
      <c r="O1154" s="356">
        <f t="shared" si="44"/>
        <v>1</v>
      </c>
      <c r="T1154" s="146"/>
      <c r="U1154" s="146"/>
      <c r="V1154" s="146"/>
      <c r="W1154" s="146"/>
      <c r="X1154" s="146"/>
      <c r="Y1154" s="146"/>
      <c r="Z1154" s="146"/>
      <c r="AA1154" s="146"/>
      <c r="AB1154" s="5" t="str">
        <f t="shared" si="43"/>
        <v>Bailu Zhou17</v>
      </c>
    </row>
    <row r="1155" spans="1:28" customFormat="1" ht="13.9" hidden="1" customHeight="1">
      <c r="A1155" s="325">
        <v>1154</v>
      </c>
      <c r="B1155" s="325" t="s">
        <v>4963</v>
      </c>
      <c r="C1155" s="327">
        <v>41852</v>
      </c>
      <c r="D1155" s="325" t="s">
        <v>4510</v>
      </c>
      <c r="E1155" s="325" t="s">
        <v>199</v>
      </c>
      <c r="F1155" s="325"/>
      <c r="G1155" s="325"/>
      <c r="H1155" s="328" t="s">
        <v>4962</v>
      </c>
      <c r="I1155" s="328" t="s">
        <v>563</v>
      </c>
      <c r="J1155" s="327">
        <v>41838</v>
      </c>
      <c r="K1155" s="3" t="s">
        <v>60</v>
      </c>
      <c r="L1155" s="326">
        <v>800</v>
      </c>
      <c r="M1155" s="325">
        <v>1154</v>
      </c>
      <c r="N1155" s="324">
        <v>41981</v>
      </c>
      <c r="O1155" s="356">
        <f t="shared" si="44"/>
        <v>1</v>
      </c>
      <c r="P1155" t="s">
        <v>4610</v>
      </c>
      <c r="T1155" s="146"/>
      <c r="U1155" s="146"/>
      <c r="V1155" s="146"/>
      <c r="W1155" s="146"/>
      <c r="X1155" s="146"/>
      <c r="Y1155" s="146"/>
      <c r="Z1155" s="146"/>
      <c r="AA1155" s="146"/>
      <c r="AB1155" s="5" t="str">
        <f t="shared" si="43"/>
        <v>Mare Adriacum30</v>
      </c>
    </row>
    <row r="1156" spans="1:28" customFormat="1" ht="13.9" hidden="1" customHeight="1">
      <c r="A1156" s="325">
        <v>1155</v>
      </c>
      <c r="B1156" s="325" t="s">
        <v>4961</v>
      </c>
      <c r="C1156" s="327">
        <v>41852</v>
      </c>
      <c r="D1156" s="325" t="s">
        <v>531</v>
      </c>
      <c r="E1156" s="325" t="s">
        <v>129</v>
      </c>
      <c r="F1156" s="325"/>
      <c r="G1156" s="325"/>
      <c r="H1156" s="328" t="s">
        <v>634</v>
      </c>
      <c r="I1156" s="328" t="s">
        <v>130</v>
      </c>
      <c r="J1156" s="327">
        <v>41845.041666666664</v>
      </c>
      <c r="K1156" s="3" t="s">
        <v>60</v>
      </c>
      <c r="L1156" s="326">
        <v>800</v>
      </c>
      <c r="M1156" s="325">
        <v>1155</v>
      </c>
      <c r="N1156" s="324">
        <v>41885</v>
      </c>
      <c r="O1156" s="356">
        <f t="shared" si="44"/>
        <v>1</v>
      </c>
      <c r="T1156" s="146"/>
      <c r="U1156" s="146"/>
      <c r="V1156" s="146"/>
      <c r="W1156" s="146"/>
      <c r="X1156" s="146"/>
      <c r="Y1156" s="146"/>
      <c r="Z1156" s="146"/>
      <c r="AA1156" s="146"/>
      <c r="AB1156" s="5" t="str">
        <f t="shared" si="43"/>
        <v>Stavanger Blossom11</v>
      </c>
    </row>
    <row r="1157" spans="1:28" customFormat="1" ht="13.9" hidden="1" customHeight="1">
      <c r="A1157" s="325">
        <v>1156</v>
      </c>
      <c r="B1157" s="325" t="s">
        <v>4960</v>
      </c>
      <c r="C1157" s="327">
        <v>41852</v>
      </c>
      <c r="D1157" s="325" t="s">
        <v>4959</v>
      </c>
      <c r="E1157" s="325" t="s">
        <v>405</v>
      </c>
      <c r="F1157" s="325"/>
      <c r="G1157" s="325"/>
      <c r="H1157" s="328" t="s">
        <v>3450</v>
      </c>
      <c r="I1157" s="328" t="s">
        <v>4958</v>
      </c>
      <c r="J1157" s="327">
        <v>41843</v>
      </c>
      <c r="K1157" s="3" t="s">
        <v>60</v>
      </c>
      <c r="L1157" s="326">
        <v>800</v>
      </c>
      <c r="M1157" s="325">
        <v>1156</v>
      </c>
      <c r="N1157" s="324">
        <v>41885</v>
      </c>
      <c r="O1157" s="356">
        <f t="shared" si="44"/>
        <v>1</v>
      </c>
      <c r="T1157" s="146"/>
      <c r="U1157" s="146"/>
      <c r="V1157" s="146"/>
      <c r="W1157" s="146"/>
      <c r="X1157" s="146"/>
      <c r="Y1157" s="146"/>
      <c r="Z1157" s="146"/>
      <c r="AA1157" s="146"/>
      <c r="AB1157" s="5" t="str">
        <f t="shared" si="43"/>
        <v>Mare Italicum65</v>
      </c>
    </row>
    <row r="1158" spans="1:28" customFormat="1" ht="13.9" hidden="1" customHeight="1">
      <c r="A1158" s="325">
        <v>1157</v>
      </c>
      <c r="B1158" s="325" t="s">
        <v>4957</v>
      </c>
      <c r="C1158" s="327">
        <v>41853</v>
      </c>
      <c r="D1158" s="325" t="s">
        <v>529</v>
      </c>
      <c r="E1158" s="329" t="s">
        <v>57</v>
      </c>
      <c r="F1158" s="325"/>
      <c r="G1158" s="325"/>
      <c r="H1158" s="328" t="s">
        <v>4595</v>
      </c>
      <c r="I1158" s="328" t="s">
        <v>59</v>
      </c>
      <c r="J1158" s="327">
        <v>41834</v>
      </c>
      <c r="K1158" s="3" t="s">
        <v>28</v>
      </c>
      <c r="L1158" s="326">
        <v>1200</v>
      </c>
      <c r="M1158" s="325">
        <v>1157</v>
      </c>
      <c r="N1158" s="324">
        <v>41879</v>
      </c>
      <c r="O1158" s="4"/>
      <c r="T1158" s="146"/>
      <c r="U1158" s="146"/>
      <c r="V1158" s="146"/>
      <c r="W1158" s="146"/>
      <c r="X1158" s="146"/>
      <c r="Y1158" s="146"/>
      <c r="Z1158" s="146"/>
      <c r="AA1158" s="146"/>
      <c r="AB1158" s="5" t="str">
        <f t="shared" si="43"/>
        <v>Afra Oak18</v>
      </c>
    </row>
    <row r="1159" spans="1:28" customFormat="1" ht="13.9" hidden="1" customHeight="1">
      <c r="A1159" s="325">
        <v>1158</v>
      </c>
      <c r="B1159" s="325" t="s">
        <v>4956</v>
      </c>
      <c r="C1159" s="327">
        <v>41853</v>
      </c>
      <c r="D1159" s="325" t="s">
        <v>4955</v>
      </c>
      <c r="E1159" s="329" t="s">
        <v>370</v>
      </c>
      <c r="F1159" s="325"/>
      <c r="G1159" s="325"/>
      <c r="H1159" s="328" t="s">
        <v>671</v>
      </c>
      <c r="I1159" s="328" t="s">
        <v>395</v>
      </c>
      <c r="J1159" s="327">
        <v>41835</v>
      </c>
      <c r="K1159" s="3" t="s">
        <v>28</v>
      </c>
      <c r="L1159" s="326">
        <v>1200</v>
      </c>
      <c r="M1159" s="325">
        <v>1158</v>
      </c>
      <c r="N1159" s="324">
        <v>41870</v>
      </c>
      <c r="O1159" s="4"/>
      <c r="T1159" s="146"/>
      <c r="U1159" s="146"/>
      <c r="V1159" s="146"/>
      <c r="W1159" s="146"/>
      <c r="X1159" s="146"/>
      <c r="Y1159" s="146"/>
      <c r="Z1159" s="146"/>
      <c r="AA1159" s="146"/>
      <c r="AB1159" s="5" t="str">
        <f t="shared" si="43"/>
        <v>Perseus N7</v>
      </c>
    </row>
    <row r="1160" spans="1:28" customFormat="1" ht="13.9" hidden="1" customHeight="1">
      <c r="A1160" s="325">
        <v>1159</v>
      </c>
      <c r="B1160" s="325" t="s">
        <v>4954</v>
      </c>
      <c r="C1160" s="327">
        <v>41853</v>
      </c>
      <c r="D1160" s="325" t="s">
        <v>718</v>
      </c>
      <c r="E1160" s="329" t="s">
        <v>414</v>
      </c>
      <c r="F1160" s="325"/>
      <c r="G1160" s="325"/>
      <c r="H1160" s="328" t="s">
        <v>549</v>
      </c>
      <c r="I1160" s="328" t="s">
        <v>3788</v>
      </c>
      <c r="J1160" s="327">
        <v>41850</v>
      </c>
      <c r="K1160" s="3" t="s">
        <v>28</v>
      </c>
      <c r="L1160" s="326">
        <v>1200</v>
      </c>
      <c r="M1160" s="325">
        <v>1159</v>
      </c>
      <c r="N1160" s="324">
        <v>41911</v>
      </c>
      <c r="O1160" s="4"/>
      <c r="T1160" s="146"/>
      <c r="U1160" s="146"/>
      <c r="V1160" s="146"/>
      <c r="W1160" s="146"/>
      <c r="X1160" s="146"/>
      <c r="Y1160" s="146"/>
      <c r="Z1160" s="146"/>
      <c r="AA1160" s="146"/>
      <c r="AB1160" s="5" t="str">
        <f t="shared" si="43"/>
        <v>Leyla K5</v>
      </c>
    </row>
    <row r="1161" spans="1:28" customFormat="1" ht="13.9" hidden="1" customHeight="1">
      <c r="A1161" s="325">
        <v>1160</v>
      </c>
      <c r="B1161" s="325" t="s">
        <v>4953</v>
      </c>
      <c r="C1161" s="327">
        <v>41853</v>
      </c>
      <c r="D1161" s="325" t="s">
        <v>508</v>
      </c>
      <c r="E1161" s="329" t="s">
        <v>151</v>
      </c>
      <c r="F1161" s="325"/>
      <c r="G1161" s="325"/>
      <c r="H1161" s="328" t="s">
        <v>3376</v>
      </c>
      <c r="I1161" s="328" t="s">
        <v>222</v>
      </c>
      <c r="J1161" s="327">
        <v>41820</v>
      </c>
      <c r="K1161" s="3" t="s">
        <v>28</v>
      </c>
      <c r="L1161" s="326">
        <v>1200</v>
      </c>
      <c r="M1161" s="325">
        <v>1160</v>
      </c>
      <c r="N1161" s="324">
        <v>41870</v>
      </c>
      <c r="O1161" s="369"/>
      <c r="T1161" s="146"/>
      <c r="U1161" s="146"/>
      <c r="V1161" s="146"/>
      <c r="W1161" s="146"/>
      <c r="X1161" s="146"/>
      <c r="Y1161" s="146"/>
      <c r="Z1161" s="146"/>
      <c r="AA1161" s="146"/>
      <c r="AB1161" s="5" t="str">
        <f t="shared" si="43"/>
        <v>Afra Laurel15</v>
      </c>
    </row>
    <row r="1162" spans="1:28" customFormat="1" ht="13.9" hidden="1" customHeight="1">
      <c r="A1162" s="325">
        <v>1161</v>
      </c>
      <c r="B1162" s="325" t="s">
        <v>4952</v>
      </c>
      <c r="C1162" s="327">
        <v>41853</v>
      </c>
      <c r="D1162" s="325" t="s">
        <v>703</v>
      </c>
      <c r="E1162" s="329" t="s">
        <v>165</v>
      </c>
      <c r="F1162" s="325"/>
      <c r="G1162" s="325"/>
      <c r="H1162" s="328" t="s">
        <v>4500</v>
      </c>
      <c r="I1162" s="328" t="s">
        <v>20</v>
      </c>
      <c r="J1162" s="327">
        <v>41825</v>
      </c>
      <c r="K1162" s="3" t="s">
        <v>28</v>
      </c>
      <c r="L1162" s="326">
        <v>1200</v>
      </c>
      <c r="M1162" s="325">
        <v>1161</v>
      </c>
      <c r="N1162" s="324">
        <v>41870</v>
      </c>
      <c r="O1162" s="369"/>
      <c r="T1162" s="146"/>
      <c r="U1162" s="146"/>
      <c r="V1162" s="146"/>
      <c r="W1162" s="146"/>
      <c r="X1162" s="146"/>
      <c r="Y1162" s="146"/>
      <c r="Z1162" s="146"/>
      <c r="AA1162" s="146"/>
      <c r="AB1162" s="5" t="str">
        <f t="shared" si="43"/>
        <v>Navig8 faith45</v>
      </c>
    </row>
    <row r="1163" spans="1:28" customFormat="1" ht="13.9" hidden="1" customHeight="1">
      <c r="A1163" s="325">
        <v>1162</v>
      </c>
      <c r="B1163" s="325" t="s">
        <v>4951</v>
      </c>
      <c r="C1163" s="327">
        <v>41853</v>
      </c>
      <c r="D1163" s="325" t="s">
        <v>4665</v>
      </c>
      <c r="E1163" s="329" t="s">
        <v>285</v>
      </c>
      <c r="F1163" s="325"/>
      <c r="G1163" s="325"/>
      <c r="H1163" s="328" t="s">
        <v>720</v>
      </c>
      <c r="I1163" s="328" t="s">
        <v>4679</v>
      </c>
      <c r="J1163" s="327">
        <v>41835</v>
      </c>
      <c r="K1163" s="3" t="s">
        <v>28</v>
      </c>
      <c r="L1163" s="326">
        <v>1200</v>
      </c>
      <c r="M1163" s="325">
        <v>1162</v>
      </c>
      <c r="N1163" s="324">
        <v>41879</v>
      </c>
      <c r="O1163" s="4"/>
      <c r="T1163" s="146"/>
      <c r="U1163" s="146"/>
      <c r="V1163" s="146"/>
      <c r="W1163" s="146"/>
      <c r="X1163" s="146"/>
      <c r="Y1163" s="146"/>
      <c r="Z1163" s="146"/>
      <c r="AA1163" s="146"/>
      <c r="AB1163" s="5" t="str">
        <f t="shared" si="43"/>
        <v>Sharp Lady4</v>
      </c>
    </row>
    <row r="1164" spans="1:28" customFormat="1" ht="13.9" hidden="1" customHeight="1">
      <c r="A1164" s="325">
        <v>1163</v>
      </c>
      <c r="B1164" s="325" t="s">
        <v>4950</v>
      </c>
      <c r="C1164" s="327">
        <v>41853</v>
      </c>
      <c r="D1164" s="325" t="s">
        <v>4949</v>
      </c>
      <c r="E1164" s="329" t="s">
        <v>166</v>
      </c>
      <c r="F1164" s="325"/>
      <c r="G1164" s="325"/>
      <c r="H1164" s="328" t="s">
        <v>465</v>
      </c>
      <c r="I1164" s="328" t="s">
        <v>269</v>
      </c>
      <c r="J1164" s="327">
        <v>41844</v>
      </c>
      <c r="K1164" s="3" t="s">
        <v>28</v>
      </c>
      <c r="L1164" s="326">
        <v>1200</v>
      </c>
      <c r="M1164" s="325">
        <v>1163</v>
      </c>
      <c r="N1164" s="324">
        <v>41870</v>
      </c>
      <c r="O1164" s="369"/>
      <c r="T1164" s="146"/>
      <c r="U1164" s="146"/>
      <c r="V1164" s="146"/>
      <c r="W1164" s="146"/>
      <c r="X1164" s="146"/>
      <c r="Y1164" s="146"/>
      <c r="Z1164" s="146"/>
      <c r="AA1164" s="146"/>
      <c r="AB1164" s="5" t="str">
        <f t="shared" si="43"/>
        <v>Afra Hawthron16</v>
      </c>
    </row>
    <row r="1165" spans="1:28" customFormat="1" ht="13.9" hidden="1" customHeight="1">
      <c r="A1165" s="325">
        <v>1164</v>
      </c>
      <c r="B1165" s="325" t="s">
        <v>4948</v>
      </c>
      <c r="C1165" s="327">
        <v>41853</v>
      </c>
      <c r="D1165" s="325" t="s">
        <v>730</v>
      </c>
      <c r="E1165" s="329" t="s">
        <v>320</v>
      </c>
      <c r="F1165" s="325"/>
      <c r="G1165" s="325"/>
      <c r="H1165" s="328" t="s">
        <v>4947</v>
      </c>
      <c r="I1165" s="328" t="s">
        <v>4946</v>
      </c>
      <c r="J1165" s="327">
        <v>41848</v>
      </c>
      <c r="K1165" s="3" t="s">
        <v>28</v>
      </c>
      <c r="L1165" s="326">
        <v>1200</v>
      </c>
      <c r="M1165" s="325">
        <v>1164</v>
      </c>
      <c r="N1165" s="324">
        <v>41879</v>
      </c>
      <c r="O1165" s="4"/>
      <c r="T1165" s="146"/>
      <c r="U1165" s="146"/>
      <c r="V1165" s="146"/>
      <c r="W1165" s="146"/>
      <c r="X1165" s="146"/>
      <c r="Y1165" s="146"/>
      <c r="Z1165" s="146"/>
      <c r="AA1165" s="146"/>
      <c r="AB1165" s="5" t="str">
        <f t="shared" si="43"/>
        <v>V8 Stealth II39</v>
      </c>
    </row>
    <row r="1166" spans="1:28" customFormat="1" ht="13.9" hidden="1" customHeight="1">
      <c r="A1166" s="325">
        <v>1165</v>
      </c>
      <c r="B1166" s="325" t="s">
        <v>4945</v>
      </c>
      <c r="C1166" s="327">
        <v>41853</v>
      </c>
      <c r="D1166" s="325" t="s">
        <v>4944</v>
      </c>
      <c r="E1166" s="325" t="s">
        <v>370</v>
      </c>
      <c r="F1166" s="325"/>
      <c r="G1166" s="325"/>
      <c r="H1166" s="328" t="s">
        <v>4943</v>
      </c>
      <c r="I1166" s="328" t="s">
        <v>25</v>
      </c>
      <c r="J1166" s="327">
        <v>41838</v>
      </c>
      <c r="K1166" s="3" t="s">
        <v>615</v>
      </c>
      <c r="L1166" s="326">
        <v>1600</v>
      </c>
      <c r="M1166" s="325">
        <v>1165</v>
      </c>
      <c r="N1166" s="324">
        <v>41934</v>
      </c>
      <c r="T1166" s="146"/>
      <c r="U1166" s="146"/>
      <c r="V1166" s="146"/>
      <c r="W1166" s="146"/>
      <c r="X1166" s="146"/>
      <c r="Y1166" s="146"/>
      <c r="Z1166" s="146"/>
      <c r="AA1166" s="146"/>
      <c r="AB1166" s="5" t="str">
        <f t="shared" si="43"/>
        <v>Princimar Hope7</v>
      </c>
    </row>
    <row r="1167" spans="1:28" customFormat="1" ht="13.9" hidden="1" customHeight="1">
      <c r="A1167" s="325">
        <v>1166</v>
      </c>
      <c r="B1167" s="325" t="s">
        <v>4942</v>
      </c>
      <c r="C1167" s="327">
        <v>41853</v>
      </c>
      <c r="D1167" s="325" t="s">
        <v>3984</v>
      </c>
      <c r="E1167" s="329" t="s">
        <v>285</v>
      </c>
      <c r="F1167" s="325"/>
      <c r="G1167" s="325"/>
      <c r="H1167" s="328" t="s">
        <v>44</v>
      </c>
      <c r="I1167" s="328" t="s">
        <v>412</v>
      </c>
      <c r="J1167" s="327">
        <v>41829</v>
      </c>
      <c r="K1167" s="3" t="s">
        <v>43</v>
      </c>
      <c r="L1167" s="326">
        <v>1400</v>
      </c>
      <c r="M1167" s="325">
        <v>1166</v>
      </c>
      <c r="N1167" s="324">
        <v>42114</v>
      </c>
      <c r="T1167" s="146"/>
      <c r="U1167" s="146"/>
      <c r="V1167" s="146"/>
      <c r="W1167" s="146"/>
      <c r="X1167" s="146"/>
      <c r="Y1167" s="146"/>
      <c r="Z1167" s="146"/>
      <c r="AA1167" s="146"/>
      <c r="AB1167" s="5" t="str">
        <f t="shared" si="43"/>
        <v>SN Olivia4</v>
      </c>
    </row>
    <row r="1168" spans="1:28" customFormat="1" ht="13.9" hidden="1" customHeight="1">
      <c r="A1168" s="325">
        <v>1167</v>
      </c>
      <c r="B1168" s="325" t="s">
        <v>4941</v>
      </c>
      <c r="C1168" s="327">
        <v>41853</v>
      </c>
      <c r="D1168" s="325" t="s">
        <v>4940</v>
      </c>
      <c r="E1168" s="325" t="s">
        <v>4876</v>
      </c>
      <c r="F1168" s="325"/>
      <c r="G1168" s="325"/>
      <c r="H1168" s="328" t="s">
        <v>4929</v>
      </c>
      <c r="I1168" s="328" t="s">
        <v>4939</v>
      </c>
      <c r="J1168" s="327">
        <v>41826</v>
      </c>
      <c r="K1168" s="3" t="s">
        <v>1089</v>
      </c>
      <c r="L1168" s="326">
        <v>1200</v>
      </c>
      <c r="M1168" s="325">
        <v>1167</v>
      </c>
      <c r="N1168" s="324">
        <v>41904</v>
      </c>
      <c r="T1168" s="146"/>
      <c r="U1168" s="146"/>
      <c r="V1168" s="146"/>
      <c r="W1168" s="146"/>
      <c r="X1168" s="146"/>
      <c r="Y1168" s="146"/>
      <c r="Z1168" s="146"/>
      <c r="AA1168" s="146"/>
      <c r="AB1168" s="5" t="str">
        <f t="shared" si="43"/>
        <v>Kingfisher14510</v>
      </c>
    </row>
    <row r="1169" spans="1:28" customFormat="1" ht="13.9" hidden="1" customHeight="1">
      <c r="A1169" s="325">
        <v>1168</v>
      </c>
      <c r="B1169" s="325" t="s">
        <v>4938</v>
      </c>
      <c r="C1169" s="327">
        <v>41853</v>
      </c>
      <c r="D1169" s="325" t="s">
        <v>4937</v>
      </c>
      <c r="E1169" s="325" t="s">
        <v>4879</v>
      </c>
      <c r="F1169" s="325"/>
      <c r="G1169" s="325"/>
      <c r="H1169" s="328" t="s">
        <v>4682</v>
      </c>
      <c r="I1169" s="328" t="s">
        <v>4936</v>
      </c>
      <c r="J1169" s="327">
        <v>41818</v>
      </c>
      <c r="K1169" s="3" t="s">
        <v>1089</v>
      </c>
      <c r="L1169" s="326">
        <v>1200</v>
      </c>
      <c r="M1169" s="325">
        <v>1168</v>
      </c>
      <c r="N1169" s="324">
        <v>41922</v>
      </c>
      <c r="T1169" s="146"/>
      <c r="U1169" s="146"/>
      <c r="V1169" s="146"/>
      <c r="W1169" s="146"/>
      <c r="X1169" s="146"/>
      <c r="Y1169" s="146"/>
      <c r="Z1169" s="146"/>
      <c r="AA1169" s="146"/>
      <c r="AB1169" s="5" t="str">
        <f t="shared" si="43"/>
        <v>Rosa Maersk14509</v>
      </c>
    </row>
    <row r="1170" spans="1:28" customFormat="1" ht="13.9" hidden="1" customHeight="1">
      <c r="A1170" s="325">
        <v>1169</v>
      </c>
      <c r="B1170" s="325" t="s">
        <v>4935</v>
      </c>
      <c r="C1170" s="327">
        <v>41853</v>
      </c>
      <c r="D1170" s="325" t="s">
        <v>4934</v>
      </c>
      <c r="E1170" s="325" t="s">
        <v>4933</v>
      </c>
      <c r="F1170" s="325"/>
      <c r="G1170" s="325"/>
      <c r="H1170" s="328" t="s">
        <v>4932</v>
      </c>
      <c r="I1170" s="328" t="s">
        <v>4931</v>
      </c>
      <c r="J1170" s="327">
        <v>41815</v>
      </c>
      <c r="K1170" s="3" t="s">
        <v>1089</v>
      </c>
      <c r="L1170" s="326">
        <v>1200</v>
      </c>
      <c r="M1170" s="325">
        <v>1169</v>
      </c>
      <c r="N1170" s="324">
        <v>41922</v>
      </c>
      <c r="T1170" s="146"/>
      <c r="U1170" s="146"/>
      <c r="V1170" s="146"/>
      <c r="W1170" s="146"/>
      <c r="X1170" s="146"/>
      <c r="Y1170" s="146"/>
      <c r="Z1170" s="146"/>
      <c r="AA1170" s="146"/>
      <c r="AB1170" s="5" t="str">
        <f t="shared" si="43"/>
        <v>Saffo14511</v>
      </c>
    </row>
    <row r="1171" spans="1:28" customFormat="1" ht="13.9" hidden="1" customHeight="1">
      <c r="A1171" s="325">
        <v>1170</v>
      </c>
      <c r="B1171" s="325" t="s">
        <v>4930</v>
      </c>
      <c r="C1171" s="327">
        <v>41853</v>
      </c>
      <c r="D1171" s="325" t="s">
        <v>4684</v>
      </c>
      <c r="E1171" s="325" t="s">
        <v>4876</v>
      </c>
      <c r="F1171" s="325"/>
      <c r="G1171" s="325"/>
      <c r="H1171" s="328" t="s">
        <v>4929</v>
      </c>
      <c r="I1171" s="328" t="s">
        <v>4365</v>
      </c>
      <c r="J1171" s="327">
        <v>41839</v>
      </c>
      <c r="K1171" s="3" t="s">
        <v>1089</v>
      </c>
      <c r="L1171" s="326">
        <v>1200</v>
      </c>
      <c r="M1171" s="325">
        <v>1170</v>
      </c>
      <c r="N1171" s="324">
        <v>41922</v>
      </c>
      <c r="T1171" s="146"/>
      <c r="U1171" s="146"/>
      <c r="V1171" s="146"/>
      <c r="W1171" s="146"/>
      <c r="X1171" s="146"/>
      <c r="Y1171" s="146"/>
      <c r="Z1171" s="146"/>
      <c r="AA1171" s="146"/>
      <c r="AB1171" s="5" t="str">
        <f t="shared" si="43"/>
        <v>Chemtrans Petri14510</v>
      </c>
    </row>
    <row r="1172" spans="1:28" customFormat="1" ht="13.9" hidden="1" customHeight="1">
      <c r="A1172" s="325">
        <v>1171</v>
      </c>
      <c r="B1172" s="325" t="s">
        <v>4928</v>
      </c>
      <c r="C1172" s="327">
        <v>41853</v>
      </c>
      <c r="D1172" s="325" t="s">
        <v>4927</v>
      </c>
      <c r="E1172" s="325" t="s">
        <v>4879</v>
      </c>
      <c r="F1172" s="325"/>
      <c r="G1172" s="325"/>
      <c r="H1172" s="328" t="s">
        <v>4926</v>
      </c>
      <c r="I1172" s="328" t="s">
        <v>182</v>
      </c>
      <c r="J1172" s="327">
        <v>41830</v>
      </c>
      <c r="K1172" s="3" t="s">
        <v>1089</v>
      </c>
      <c r="L1172" s="326">
        <v>1200</v>
      </c>
      <c r="M1172" s="325">
        <v>1171</v>
      </c>
      <c r="N1172" s="324">
        <v>41922</v>
      </c>
      <c r="T1172" s="146"/>
      <c r="U1172" s="146"/>
      <c r="V1172" s="146"/>
      <c r="W1172" s="146"/>
      <c r="X1172" s="146"/>
      <c r="Y1172" s="146"/>
      <c r="Z1172" s="146"/>
      <c r="AA1172" s="146"/>
      <c r="AB1172" s="5" t="str">
        <f t="shared" si="43"/>
        <v>Favola14509</v>
      </c>
    </row>
    <row r="1173" spans="1:28" customFormat="1" ht="13.9" hidden="1" customHeight="1">
      <c r="A1173" s="325">
        <v>1172</v>
      </c>
      <c r="B1173" s="325" t="s">
        <v>4925</v>
      </c>
      <c r="C1173" s="327">
        <v>41853</v>
      </c>
      <c r="D1173" s="325" t="s">
        <v>4924</v>
      </c>
      <c r="E1173" s="325" t="s">
        <v>4918</v>
      </c>
      <c r="F1173" s="325"/>
      <c r="G1173" s="325"/>
      <c r="H1173" s="328" t="s">
        <v>4923</v>
      </c>
      <c r="I1173" s="328" t="s">
        <v>563</v>
      </c>
      <c r="J1173" s="327">
        <v>41825</v>
      </c>
      <c r="K1173" s="3" t="s">
        <v>1089</v>
      </c>
      <c r="L1173" s="326">
        <v>1200</v>
      </c>
      <c r="M1173" s="325">
        <v>1172</v>
      </c>
      <c r="N1173" s="324">
        <v>41922</v>
      </c>
      <c r="T1173" s="146"/>
      <c r="U1173" s="146"/>
      <c r="V1173" s="146"/>
      <c r="W1173" s="146"/>
      <c r="X1173" s="146"/>
      <c r="Y1173" s="146"/>
      <c r="Z1173" s="146"/>
      <c r="AA1173" s="146"/>
      <c r="AB1173" s="5" t="str">
        <f t="shared" si="43"/>
        <v>Richard Maersk14508</v>
      </c>
    </row>
    <row r="1174" spans="1:28" customFormat="1" ht="13.9" hidden="1" customHeight="1">
      <c r="A1174" s="325">
        <v>1173</v>
      </c>
      <c r="B1174" s="325" t="s">
        <v>4922</v>
      </c>
      <c r="C1174" s="327">
        <v>41853</v>
      </c>
      <c r="D1174" s="325" t="s">
        <v>4877</v>
      </c>
      <c r="E1174" s="325" t="s">
        <v>4921</v>
      </c>
      <c r="F1174" s="325"/>
      <c r="G1174" s="325"/>
      <c r="H1174" s="328" t="s">
        <v>4917</v>
      </c>
      <c r="I1174" s="328" t="s">
        <v>4920</v>
      </c>
      <c r="J1174" s="327">
        <v>41822</v>
      </c>
      <c r="K1174" s="3" t="s">
        <v>1089</v>
      </c>
      <c r="L1174" s="326">
        <v>1200</v>
      </c>
      <c r="M1174" s="325">
        <v>1173</v>
      </c>
      <c r="N1174" s="324">
        <v>41887</v>
      </c>
      <c r="O1174" s="146"/>
      <c r="T1174" s="146"/>
      <c r="U1174" s="146"/>
      <c r="V1174" s="146"/>
      <c r="W1174" s="146"/>
      <c r="X1174" s="146"/>
      <c r="Y1174" s="146"/>
      <c r="Z1174" s="146"/>
      <c r="AA1174" s="146"/>
      <c r="AB1174" s="5" t="str">
        <f t="shared" si="43"/>
        <v>Romoe Maersk14507</v>
      </c>
    </row>
    <row r="1175" spans="1:28" customFormat="1" ht="13.9" hidden="1" customHeight="1">
      <c r="A1175" s="325">
        <v>1174</v>
      </c>
      <c r="B1175" s="325" t="s">
        <v>4919</v>
      </c>
      <c r="C1175" s="327">
        <v>41853</v>
      </c>
      <c r="D1175" s="325" t="s">
        <v>4877</v>
      </c>
      <c r="E1175" s="325" t="s">
        <v>4918</v>
      </c>
      <c r="F1175" s="325"/>
      <c r="G1175" s="325"/>
      <c r="H1175" s="328" t="s">
        <v>4917</v>
      </c>
      <c r="I1175" s="328" t="s">
        <v>4916</v>
      </c>
      <c r="J1175" s="327">
        <v>41838.5</v>
      </c>
      <c r="K1175" s="3" t="s">
        <v>1089</v>
      </c>
      <c r="L1175" s="326">
        <v>1200</v>
      </c>
      <c r="M1175" s="325">
        <v>1174</v>
      </c>
      <c r="N1175" s="324">
        <v>41887</v>
      </c>
      <c r="T1175" s="146"/>
      <c r="U1175" s="146"/>
      <c r="V1175" s="146"/>
      <c r="W1175" s="146"/>
      <c r="X1175" s="146"/>
      <c r="Y1175" s="146"/>
      <c r="Z1175" s="146"/>
      <c r="AA1175" s="146"/>
      <c r="AB1175" s="5" t="str">
        <f t="shared" si="43"/>
        <v>Romoe Maersk14508</v>
      </c>
    </row>
    <row r="1176" spans="1:28" customFormat="1" ht="13.9" hidden="1" customHeight="1">
      <c r="A1176" s="325">
        <v>1175</v>
      </c>
      <c r="B1176" s="325" t="s">
        <v>4915</v>
      </c>
      <c r="C1176" s="327">
        <v>41856</v>
      </c>
      <c r="D1176" s="325" t="s">
        <v>725</v>
      </c>
      <c r="E1176" s="325" t="s">
        <v>4461</v>
      </c>
      <c r="F1176" s="325"/>
      <c r="G1176" s="325"/>
      <c r="H1176" s="328" t="s">
        <v>4914</v>
      </c>
      <c r="I1176" s="328" t="s">
        <v>575</v>
      </c>
      <c r="J1176" s="327">
        <v>41843</v>
      </c>
      <c r="K1176" s="3" t="s">
        <v>16</v>
      </c>
      <c r="L1176" s="326">
        <v>800</v>
      </c>
      <c r="M1176" s="325">
        <v>1175</v>
      </c>
      <c r="N1176" s="324">
        <v>41864</v>
      </c>
      <c r="T1176" s="146"/>
      <c r="U1176" s="146"/>
      <c r="V1176" s="146"/>
      <c r="W1176" s="146"/>
      <c r="X1176" s="146"/>
      <c r="Y1176" s="146"/>
      <c r="Z1176" s="146"/>
      <c r="AA1176" s="146"/>
      <c r="AB1176" s="5" t="str">
        <f t="shared" si="43"/>
        <v>Godavari Spirit201404</v>
      </c>
    </row>
    <row r="1177" spans="1:28" customFormat="1" ht="13.9" hidden="1" customHeight="1">
      <c r="A1177" s="325">
        <v>1176</v>
      </c>
      <c r="B1177" s="325" t="s">
        <v>4913</v>
      </c>
      <c r="C1177" s="327">
        <v>41856</v>
      </c>
      <c r="D1177" s="325" t="s">
        <v>476</v>
      </c>
      <c r="E1177" s="325" t="s">
        <v>4735</v>
      </c>
      <c r="F1177" s="325"/>
      <c r="G1177" s="325"/>
      <c r="H1177" s="328" t="s">
        <v>4912</v>
      </c>
      <c r="I1177" s="328" t="s">
        <v>729</v>
      </c>
      <c r="J1177" s="327">
        <v>41846</v>
      </c>
      <c r="K1177" s="3" t="s">
        <v>16</v>
      </c>
      <c r="L1177" s="326">
        <v>800</v>
      </c>
      <c r="M1177" s="325">
        <v>1176</v>
      </c>
      <c r="N1177" s="324">
        <v>41864</v>
      </c>
      <c r="T1177" s="146"/>
      <c r="U1177" s="146"/>
      <c r="V1177" s="146"/>
      <c r="W1177" s="146"/>
      <c r="X1177" s="146"/>
      <c r="Y1177" s="146"/>
      <c r="Z1177" s="146"/>
      <c r="AA1177" s="146"/>
      <c r="AB1177" s="5" t="str">
        <f t="shared" si="43"/>
        <v>Ganges Spirit201403</v>
      </c>
    </row>
    <row r="1178" spans="1:28" customFormat="1" ht="13.9" hidden="1" customHeight="1">
      <c r="A1178" s="325">
        <v>1177</v>
      </c>
      <c r="B1178" s="362" t="s">
        <v>4911</v>
      </c>
      <c r="C1178" s="327">
        <v>41857</v>
      </c>
      <c r="D1178" s="325" t="s">
        <v>4910</v>
      </c>
      <c r="E1178" s="325" t="s">
        <v>4461</v>
      </c>
      <c r="F1178" s="325"/>
      <c r="G1178" s="325"/>
      <c r="H1178" s="328" t="s">
        <v>596</v>
      </c>
      <c r="I1178" s="328" t="s">
        <v>20</v>
      </c>
      <c r="J1178" s="327">
        <v>41821</v>
      </c>
      <c r="K1178" s="3" t="s">
        <v>1090</v>
      </c>
      <c r="L1178" s="326">
        <v>1200</v>
      </c>
      <c r="M1178" s="325">
        <v>1177</v>
      </c>
      <c r="N1178" s="350">
        <v>41887</v>
      </c>
      <c r="O1178" s="5"/>
      <c r="P1178" s="4"/>
      <c r="T1178" s="146"/>
      <c r="U1178" s="146"/>
      <c r="V1178" s="146"/>
      <c r="W1178" s="146"/>
      <c r="X1178" s="146"/>
      <c r="Y1178" s="146"/>
      <c r="Z1178" s="146"/>
      <c r="AA1178" s="146"/>
      <c r="AB1178" s="5" t="str">
        <f t="shared" si="43"/>
        <v>Princimar Intigirity201404</v>
      </c>
    </row>
    <row r="1179" spans="1:28" customFormat="1" ht="13.9" hidden="1" customHeight="1">
      <c r="A1179" s="325">
        <v>1178</v>
      </c>
      <c r="B1179" s="362" t="s">
        <v>4909</v>
      </c>
      <c r="C1179" s="327">
        <v>41857</v>
      </c>
      <c r="D1179" s="325" t="s">
        <v>598</v>
      </c>
      <c r="E1179" s="325" t="s">
        <v>4735</v>
      </c>
      <c r="F1179" s="325"/>
      <c r="G1179" s="325"/>
      <c r="H1179" s="328" t="s">
        <v>3395</v>
      </c>
      <c r="I1179" s="328" t="s">
        <v>699</v>
      </c>
      <c r="J1179" s="327">
        <v>41806</v>
      </c>
      <c r="K1179" s="3" t="s">
        <v>1090</v>
      </c>
      <c r="L1179" s="326">
        <v>1200</v>
      </c>
      <c r="M1179" s="325">
        <v>1178</v>
      </c>
      <c r="N1179" s="350">
        <v>41887</v>
      </c>
      <c r="O1179" s="5"/>
      <c r="P1179" s="4"/>
      <c r="T1179" s="146"/>
      <c r="U1179" s="146"/>
      <c r="V1179" s="146"/>
      <c r="W1179" s="146"/>
      <c r="X1179" s="146"/>
      <c r="Y1179" s="146"/>
      <c r="Z1179" s="146"/>
      <c r="AA1179" s="146"/>
      <c r="AB1179" s="5" t="str">
        <f t="shared" si="43"/>
        <v>Stena Supreme201403</v>
      </c>
    </row>
    <row r="1180" spans="1:28" customFormat="1" ht="13.9" hidden="1" customHeight="1">
      <c r="A1180" s="325">
        <v>1179</v>
      </c>
      <c r="B1180" s="362" t="s">
        <v>4908</v>
      </c>
      <c r="C1180" s="327">
        <v>41857</v>
      </c>
      <c r="D1180" s="325" t="s">
        <v>4907</v>
      </c>
      <c r="E1180" s="325" t="s">
        <v>4461</v>
      </c>
      <c r="F1180" s="325"/>
      <c r="G1180" s="325"/>
      <c r="H1180" s="328" t="s">
        <v>666</v>
      </c>
      <c r="I1180" s="328" t="s">
        <v>614</v>
      </c>
      <c r="J1180" s="327">
        <v>41840</v>
      </c>
      <c r="K1180" s="3" t="s">
        <v>1090</v>
      </c>
      <c r="L1180" s="326">
        <v>1200</v>
      </c>
      <c r="M1180" s="325">
        <v>1179</v>
      </c>
      <c r="N1180" s="350">
        <v>41887</v>
      </c>
      <c r="O1180" s="5"/>
      <c r="P1180" s="4"/>
      <c r="T1180" s="146"/>
      <c r="U1180" s="146"/>
      <c r="V1180" s="146"/>
      <c r="W1180" s="146"/>
      <c r="X1180" s="146"/>
      <c r="Y1180" s="146"/>
      <c r="Z1180" s="146"/>
      <c r="AA1180" s="146"/>
      <c r="AB1180" s="5" t="str">
        <f t="shared" si="43"/>
        <v>Sonagoal Lunada201404</v>
      </c>
    </row>
    <row r="1181" spans="1:28" customFormat="1" ht="13.9" hidden="1" customHeight="1">
      <c r="A1181" s="325">
        <v>1180</v>
      </c>
      <c r="B1181" s="325" t="s">
        <v>4906</v>
      </c>
      <c r="C1181" s="327">
        <v>41857</v>
      </c>
      <c r="D1181" s="325" t="s">
        <v>659</v>
      </c>
      <c r="E1181" s="325" t="s">
        <v>4461</v>
      </c>
      <c r="F1181" s="325"/>
      <c r="G1181" s="325"/>
      <c r="H1181" s="328" t="s">
        <v>596</v>
      </c>
      <c r="I1181" s="328" t="s">
        <v>4039</v>
      </c>
      <c r="J1181" s="327">
        <v>41815</v>
      </c>
      <c r="K1181" s="3" t="s">
        <v>1090</v>
      </c>
      <c r="L1181" s="326">
        <v>1200</v>
      </c>
      <c r="M1181" s="325">
        <v>1180</v>
      </c>
      <c r="N1181" s="350">
        <v>41877</v>
      </c>
      <c r="O1181" s="4"/>
      <c r="P1181" s="4"/>
      <c r="T1181" s="146"/>
      <c r="U1181" s="146"/>
      <c r="V1181" s="146"/>
      <c r="W1181" s="146"/>
      <c r="X1181" s="146"/>
      <c r="Y1181" s="146"/>
      <c r="Z1181" s="146"/>
      <c r="AA1181" s="146"/>
      <c r="AB1181" s="5" t="str">
        <f t="shared" si="43"/>
        <v>Stena Primorsk201404</v>
      </c>
    </row>
    <row r="1182" spans="1:28" customFormat="1" ht="13.9" hidden="1" customHeight="1">
      <c r="A1182" s="325">
        <v>1181</v>
      </c>
      <c r="B1182" s="325" t="s">
        <v>4905</v>
      </c>
      <c r="C1182" s="327">
        <v>41857</v>
      </c>
      <c r="D1182" s="325" t="s">
        <v>643</v>
      </c>
      <c r="E1182" s="325" t="s">
        <v>4735</v>
      </c>
      <c r="F1182" s="325"/>
      <c r="G1182" s="325"/>
      <c r="H1182" s="328" t="s">
        <v>596</v>
      </c>
      <c r="I1182" s="328" t="s">
        <v>4904</v>
      </c>
      <c r="J1182" s="327">
        <v>41820</v>
      </c>
      <c r="K1182" s="3" t="s">
        <v>1090</v>
      </c>
      <c r="L1182" s="326">
        <v>1200</v>
      </c>
      <c r="M1182" s="325">
        <v>1181</v>
      </c>
      <c r="N1182" s="350">
        <v>41877</v>
      </c>
      <c r="O1182" s="4"/>
      <c r="P1182" s="4"/>
      <c r="T1182" s="146"/>
      <c r="U1182" s="146"/>
      <c r="V1182" s="146"/>
      <c r="W1182" s="146"/>
      <c r="X1182" s="146"/>
      <c r="Y1182" s="146"/>
      <c r="Z1182" s="146"/>
      <c r="AA1182" s="146"/>
      <c r="AB1182" s="5" t="str">
        <f t="shared" si="43"/>
        <v>Stena Perros201403</v>
      </c>
    </row>
    <row r="1183" spans="1:28" customFormat="1" ht="13.9" hidden="1" customHeight="1">
      <c r="A1183" s="325">
        <v>1182</v>
      </c>
      <c r="B1183" s="368" t="s">
        <v>4903</v>
      </c>
      <c r="C1183" s="366">
        <v>41857</v>
      </c>
      <c r="D1183" s="368" t="s">
        <v>4902</v>
      </c>
      <c r="E1183" s="368" t="s">
        <v>4901</v>
      </c>
      <c r="F1183" s="325"/>
      <c r="G1183" s="325"/>
      <c r="H1183" s="367" t="s">
        <v>3496</v>
      </c>
      <c r="I1183" s="367" t="s">
        <v>697</v>
      </c>
      <c r="J1183" s="366">
        <v>41835</v>
      </c>
      <c r="K1183" s="365" t="s">
        <v>1090</v>
      </c>
      <c r="L1183" s="364">
        <v>1200</v>
      </c>
      <c r="M1183" s="325">
        <v>1182</v>
      </c>
      <c r="N1183" s="363">
        <v>41927</v>
      </c>
      <c r="O1183" s="5" t="s">
        <v>4900</v>
      </c>
      <c r="P1183" s="4"/>
      <c r="T1183" s="146"/>
      <c r="U1183" s="146"/>
      <c r="V1183" s="146"/>
      <c r="W1183" s="146"/>
      <c r="X1183" s="146"/>
      <c r="Y1183" s="146"/>
      <c r="Z1183" s="146"/>
      <c r="AA1183" s="146"/>
      <c r="AB1183" s="5" t="str">
        <f t="shared" si="43"/>
        <v>Yasa Southern Cross01-2014</v>
      </c>
    </row>
    <row r="1184" spans="1:28" customFormat="1" ht="13.9" hidden="1" customHeight="1">
      <c r="A1184" s="325">
        <v>1183</v>
      </c>
      <c r="B1184" s="362" t="s">
        <v>4899</v>
      </c>
      <c r="C1184" s="327">
        <v>41857</v>
      </c>
      <c r="D1184" s="325" t="s">
        <v>4898</v>
      </c>
      <c r="E1184" s="325" t="s">
        <v>4429</v>
      </c>
      <c r="F1184" s="325"/>
      <c r="G1184" s="325"/>
      <c r="H1184" s="328" t="s">
        <v>596</v>
      </c>
      <c r="I1184" s="328" t="s">
        <v>4897</v>
      </c>
      <c r="J1184" s="327">
        <v>41828</v>
      </c>
      <c r="K1184" s="3" t="s">
        <v>1090</v>
      </c>
      <c r="L1184" s="326">
        <v>1200</v>
      </c>
      <c r="M1184" s="325">
        <v>1183</v>
      </c>
      <c r="N1184" s="350">
        <v>41887</v>
      </c>
      <c r="O1184" s="5"/>
      <c r="P1184" s="4"/>
      <c r="T1184" s="146"/>
      <c r="U1184" s="146"/>
      <c r="V1184" s="146"/>
      <c r="W1184" s="146"/>
      <c r="X1184" s="146"/>
      <c r="Y1184" s="146"/>
      <c r="Z1184" s="146"/>
      <c r="AA1184" s="146"/>
      <c r="AB1184" s="5" t="str">
        <f t="shared" si="43"/>
        <v>Yasa Polaris201405</v>
      </c>
    </row>
    <row r="1185" spans="1:28" customFormat="1" ht="13.9" hidden="1" customHeight="1">
      <c r="A1185" s="325">
        <v>1184</v>
      </c>
      <c r="B1185" s="362" t="s">
        <v>4896</v>
      </c>
      <c r="C1185" s="327">
        <v>41857</v>
      </c>
      <c r="D1185" s="325" t="s">
        <v>611</v>
      </c>
      <c r="E1185" s="325" t="s">
        <v>4461</v>
      </c>
      <c r="F1185" s="325"/>
      <c r="G1185" s="325"/>
      <c r="H1185" s="328" t="s">
        <v>684</v>
      </c>
      <c r="I1185" s="328" t="s">
        <v>62</v>
      </c>
      <c r="J1185" s="327">
        <v>41830</v>
      </c>
      <c r="K1185" s="3" t="s">
        <v>1090</v>
      </c>
      <c r="L1185" s="326">
        <v>1200</v>
      </c>
      <c r="M1185" s="325">
        <v>1184</v>
      </c>
      <c r="N1185" s="350">
        <v>41887</v>
      </c>
      <c r="O1185" s="4"/>
      <c r="P1185" s="4"/>
      <c r="T1185" s="146"/>
      <c r="U1185" s="146"/>
      <c r="V1185" s="146"/>
      <c r="W1185" s="146"/>
      <c r="X1185" s="146"/>
      <c r="Y1185" s="146"/>
      <c r="Z1185" s="146"/>
      <c r="AA1185" s="146"/>
      <c r="AB1185" s="5" t="str">
        <f t="shared" si="43"/>
        <v>Sonangol Kalandula201404</v>
      </c>
    </row>
    <row r="1186" spans="1:28" customFormat="1" ht="13.9" hidden="1" customHeight="1">
      <c r="A1186" s="325">
        <v>1185</v>
      </c>
      <c r="B1186" s="325" t="s">
        <v>4895</v>
      </c>
      <c r="C1186" s="327">
        <v>41857</v>
      </c>
      <c r="D1186" s="325" t="s">
        <v>659</v>
      </c>
      <c r="E1186" s="325" t="s">
        <v>4429</v>
      </c>
      <c r="F1186" s="325"/>
      <c r="G1186" s="325"/>
      <c r="H1186" s="328" t="s">
        <v>596</v>
      </c>
      <c r="I1186" s="328" t="s">
        <v>4894</v>
      </c>
      <c r="J1186" s="327">
        <v>41834</v>
      </c>
      <c r="K1186" s="3" t="s">
        <v>1090</v>
      </c>
      <c r="L1186" s="326">
        <v>1200</v>
      </c>
      <c r="M1186" s="325">
        <v>1185</v>
      </c>
      <c r="N1186" s="350">
        <v>41941</v>
      </c>
      <c r="O1186" s="4"/>
      <c r="P1186" s="4"/>
      <c r="T1186" s="146"/>
      <c r="U1186" s="146"/>
      <c r="V1186" s="146"/>
      <c r="W1186" s="146"/>
      <c r="X1186" s="146"/>
      <c r="Y1186" s="146"/>
      <c r="Z1186" s="146"/>
      <c r="AA1186" s="146"/>
      <c r="AB1186" s="5" t="str">
        <f t="shared" si="43"/>
        <v>Stena Primorsk201405</v>
      </c>
    </row>
    <row r="1187" spans="1:28" customFormat="1" ht="13.9" hidden="1" customHeight="1">
      <c r="A1187" s="325">
        <v>1186</v>
      </c>
      <c r="B1187" s="325" t="s">
        <v>4893</v>
      </c>
      <c r="C1187" s="327">
        <v>41857</v>
      </c>
      <c r="D1187" s="325" t="s">
        <v>628</v>
      </c>
      <c r="E1187" s="325" t="s">
        <v>4429</v>
      </c>
      <c r="F1187" s="325"/>
      <c r="G1187" s="325"/>
      <c r="H1187" s="328" t="s">
        <v>684</v>
      </c>
      <c r="I1187" s="328" t="s">
        <v>699</v>
      </c>
      <c r="J1187" s="327">
        <v>41845</v>
      </c>
      <c r="K1187" s="3" t="s">
        <v>1090</v>
      </c>
      <c r="L1187" s="326">
        <v>1200</v>
      </c>
      <c r="M1187" s="325">
        <v>1186</v>
      </c>
      <c r="N1187" s="350">
        <v>41877</v>
      </c>
      <c r="O1187" s="4"/>
      <c r="P1187" s="4"/>
      <c r="T1187" s="146"/>
      <c r="U1187" s="146"/>
      <c r="V1187" s="146"/>
      <c r="W1187" s="146"/>
      <c r="X1187" s="146"/>
      <c r="Y1187" s="146"/>
      <c r="Z1187" s="146"/>
      <c r="AA1187" s="146"/>
      <c r="AB1187" s="5" t="str">
        <f t="shared" si="43"/>
        <v>Stena President201405</v>
      </c>
    </row>
    <row r="1188" spans="1:28" customFormat="1" ht="13.9" hidden="1" customHeight="1">
      <c r="A1188" s="325">
        <v>1187</v>
      </c>
      <c r="B1188" s="325" t="s">
        <v>4892</v>
      </c>
      <c r="C1188" s="327">
        <v>41857</v>
      </c>
      <c r="D1188" s="325" t="s">
        <v>4701</v>
      </c>
      <c r="E1188" s="325" t="s">
        <v>714</v>
      </c>
      <c r="F1188" s="325"/>
      <c r="G1188" s="325"/>
      <c r="H1188" s="328" t="s">
        <v>3785</v>
      </c>
      <c r="I1188" s="328" t="s">
        <v>715</v>
      </c>
      <c r="J1188" s="327">
        <v>41848</v>
      </c>
      <c r="K1188" s="3" t="s">
        <v>551</v>
      </c>
      <c r="L1188" s="326">
        <v>1600</v>
      </c>
      <c r="M1188" s="325">
        <v>1187</v>
      </c>
      <c r="N1188" s="324">
        <v>41862</v>
      </c>
      <c r="T1188" s="146"/>
      <c r="U1188" s="146"/>
      <c r="V1188" s="146"/>
      <c r="W1188" s="146"/>
      <c r="X1188" s="146"/>
      <c r="Y1188" s="146"/>
      <c r="Z1188" s="146"/>
      <c r="AA1188" s="146"/>
      <c r="AB1188" s="5" t="str">
        <f t="shared" si="43"/>
        <v>Singapore Voyger137</v>
      </c>
    </row>
    <row r="1189" spans="1:28" customFormat="1" ht="13.9" hidden="1" customHeight="1">
      <c r="A1189" s="325">
        <v>1188</v>
      </c>
      <c r="B1189" s="325" t="s">
        <v>4891</v>
      </c>
      <c r="C1189" s="327">
        <v>41857</v>
      </c>
      <c r="D1189" s="325" t="s">
        <v>4890</v>
      </c>
      <c r="E1189" s="325" t="s">
        <v>4716</v>
      </c>
      <c r="F1189" s="325"/>
      <c r="G1189" s="325"/>
      <c r="H1189" s="328" t="s">
        <v>4888</v>
      </c>
      <c r="I1189" s="328" t="s">
        <v>25</v>
      </c>
      <c r="J1189" s="327">
        <v>41830</v>
      </c>
      <c r="K1189" s="3" t="s">
        <v>1104</v>
      </c>
      <c r="L1189" s="326">
        <v>1500</v>
      </c>
      <c r="M1189" s="325">
        <v>1188</v>
      </c>
      <c r="N1189" s="324">
        <v>41887</v>
      </c>
      <c r="T1189" s="146"/>
      <c r="U1189" s="146"/>
      <c r="V1189" s="146"/>
      <c r="W1189" s="146"/>
      <c r="X1189" s="146"/>
      <c r="Y1189" s="146"/>
      <c r="Z1189" s="146"/>
      <c r="AA1189" s="146"/>
      <c r="AB1189" s="5" t="str">
        <f t="shared" si="43"/>
        <v>Flagship Iris1403</v>
      </c>
    </row>
    <row r="1190" spans="1:28" customFormat="1" ht="13.9" hidden="1" customHeight="1">
      <c r="A1190" s="325">
        <v>1189</v>
      </c>
      <c r="B1190" s="325" t="s">
        <v>4889</v>
      </c>
      <c r="C1190" s="327">
        <v>41857</v>
      </c>
      <c r="D1190" s="325" t="s">
        <v>705</v>
      </c>
      <c r="E1190" s="325" t="s">
        <v>4716</v>
      </c>
      <c r="F1190" s="325"/>
      <c r="G1190" s="325"/>
      <c r="H1190" s="328" t="s">
        <v>4888</v>
      </c>
      <c r="I1190" s="328" t="s">
        <v>25</v>
      </c>
      <c r="J1190" s="327">
        <v>41842</v>
      </c>
      <c r="K1190" s="3" t="s">
        <v>1104</v>
      </c>
      <c r="L1190" s="326">
        <v>1500</v>
      </c>
      <c r="M1190" s="325">
        <v>1189</v>
      </c>
      <c r="N1190" s="324">
        <v>41887</v>
      </c>
      <c r="T1190" s="146"/>
      <c r="U1190" s="146"/>
      <c r="V1190" s="146"/>
      <c r="W1190" s="146"/>
      <c r="X1190" s="146"/>
      <c r="Y1190" s="146"/>
      <c r="Z1190" s="146"/>
      <c r="AA1190" s="146"/>
      <c r="AB1190" s="5" t="str">
        <f t="shared" si="43"/>
        <v>Navig8 Strength1403</v>
      </c>
    </row>
    <row r="1191" spans="1:28" customFormat="1" ht="13.9" hidden="1" customHeight="1">
      <c r="A1191" s="325">
        <v>1190</v>
      </c>
      <c r="B1191" s="325" t="s">
        <v>4887</v>
      </c>
      <c r="C1191" s="327">
        <v>41857</v>
      </c>
      <c r="D1191" s="325" t="s">
        <v>4886</v>
      </c>
      <c r="E1191" s="325" t="s">
        <v>4241</v>
      </c>
      <c r="F1191" s="325"/>
      <c r="G1191" s="325"/>
      <c r="H1191" s="328" t="s">
        <v>3685</v>
      </c>
      <c r="I1191" s="328" t="s">
        <v>25</v>
      </c>
      <c r="J1191" s="327">
        <v>41826</v>
      </c>
      <c r="K1191" s="3" t="s">
        <v>1104</v>
      </c>
      <c r="L1191" s="326">
        <v>1500</v>
      </c>
      <c r="M1191" s="325">
        <v>1190</v>
      </c>
      <c r="N1191" s="324">
        <v>41887</v>
      </c>
      <c r="T1191" s="146"/>
      <c r="U1191" s="146"/>
      <c r="V1191" s="146"/>
      <c r="W1191" s="146"/>
      <c r="X1191" s="146"/>
      <c r="Y1191" s="146"/>
      <c r="Z1191" s="146"/>
      <c r="AA1191" s="146"/>
      <c r="AB1191" s="5" t="str">
        <f t="shared" si="43"/>
        <v>STI Chelsea1401</v>
      </c>
    </row>
    <row r="1192" spans="1:28" customFormat="1" ht="13.9" hidden="1" customHeight="1">
      <c r="A1192" s="325">
        <v>1191</v>
      </c>
      <c r="B1192" s="325" t="s">
        <v>4885</v>
      </c>
      <c r="C1192" s="327">
        <v>41857</v>
      </c>
      <c r="D1192" s="325" t="s">
        <v>4884</v>
      </c>
      <c r="E1192" s="325" t="s">
        <v>4247</v>
      </c>
      <c r="F1192" s="325"/>
      <c r="G1192" s="325"/>
      <c r="H1192" s="328" t="s">
        <v>3685</v>
      </c>
      <c r="I1192" s="328" t="s">
        <v>25</v>
      </c>
      <c r="J1192" s="327">
        <v>41839</v>
      </c>
      <c r="K1192" s="3" t="s">
        <v>1104</v>
      </c>
      <c r="L1192" s="326">
        <v>1500</v>
      </c>
      <c r="M1192" s="325">
        <v>1191</v>
      </c>
      <c r="N1192" s="324">
        <v>41887</v>
      </c>
      <c r="T1192" s="146"/>
      <c r="U1192" s="146"/>
      <c r="V1192" s="146"/>
      <c r="W1192" s="146"/>
      <c r="X1192" s="146"/>
      <c r="Y1192" s="146"/>
      <c r="Z1192" s="146"/>
      <c r="AA1192" s="146"/>
      <c r="AB1192" s="5" t="str">
        <f t="shared" si="43"/>
        <v>Silver Esther1402</v>
      </c>
    </row>
    <row r="1193" spans="1:28" customFormat="1" ht="13.9" hidden="1" customHeight="1">
      <c r="A1193" s="325">
        <v>1192</v>
      </c>
      <c r="B1193" s="325" t="s">
        <v>4883</v>
      </c>
      <c r="C1193" s="327">
        <v>41857</v>
      </c>
      <c r="D1193" s="325" t="s">
        <v>4146</v>
      </c>
      <c r="E1193" s="325" t="s">
        <v>4321</v>
      </c>
      <c r="F1193" s="325"/>
      <c r="G1193" s="325"/>
      <c r="H1193" s="328" t="s">
        <v>4726</v>
      </c>
      <c r="I1193" s="328" t="s">
        <v>25</v>
      </c>
      <c r="J1193" s="327">
        <v>41845</v>
      </c>
      <c r="K1193" s="3" t="s">
        <v>1104</v>
      </c>
      <c r="L1193" s="326">
        <v>1500</v>
      </c>
      <c r="M1193" s="325">
        <v>1192</v>
      </c>
      <c r="N1193" s="324">
        <v>41887</v>
      </c>
      <c r="T1193" s="146"/>
      <c r="U1193" s="146"/>
      <c r="V1193" s="146"/>
      <c r="W1193" s="146"/>
      <c r="X1193" s="146"/>
      <c r="Y1193" s="146"/>
      <c r="Z1193" s="146"/>
      <c r="AA1193" s="146"/>
      <c r="AB1193" s="5" t="str">
        <f t="shared" si="43"/>
        <v>Star Kestrel1404</v>
      </c>
    </row>
    <row r="1194" spans="1:28" customFormat="1" ht="13.9" hidden="1" customHeight="1">
      <c r="A1194" s="325">
        <v>1193</v>
      </c>
      <c r="B1194" s="325" t="s">
        <v>4882</v>
      </c>
      <c r="C1194" s="327">
        <v>41858</v>
      </c>
      <c r="D1194" s="325"/>
      <c r="E1194" s="325"/>
      <c r="F1194" s="325"/>
      <c r="G1194" s="325"/>
      <c r="H1194" s="328" t="s">
        <v>3512</v>
      </c>
      <c r="I1194" s="328"/>
      <c r="J1194" s="327"/>
      <c r="K1194" s="3" t="s">
        <v>3598</v>
      </c>
      <c r="L1194" s="326">
        <v>6200</v>
      </c>
      <c r="M1194" s="325">
        <v>1193</v>
      </c>
      <c r="N1194" s="324">
        <v>41880</v>
      </c>
      <c r="T1194" s="146"/>
      <c r="U1194" s="146"/>
      <c r="V1194" s="146"/>
      <c r="W1194" s="146"/>
      <c r="X1194" s="146"/>
      <c r="Y1194" s="146"/>
      <c r="Z1194" s="146"/>
      <c r="AA1194" s="146"/>
      <c r="AB1194" s="5" t="str">
        <f t="shared" si="43"/>
        <v/>
      </c>
    </row>
    <row r="1195" spans="1:28" customFormat="1" ht="13.9" hidden="1" customHeight="1">
      <c r="A1195" s="325">
        <v>1194</v>
      </c>
      <c r="B1195" s="325" t="s">
        <v>4881</v>
      </c>
      <c r="C1195" s="327">
        <v>41883</v>
      </c>
      <c r="D1195" s="325"/>
      <c r="E1195" s="325"/>
      <c r="F1195" s="325"/>
      <c r="G1195" s="325"/>
      <c r="H1195" s="328" t="s">
        <v>3512</v>
      </c>
      <c r="I1195" s="328"/>
      <c r="J1195" s="327"/>
      <c r="K1195" s="3" t="s">
        <v>3598</v>
      </c>
      <c r="L1195" s="326">
        <v>4400</v>
      </c>
      <c r="M1195" s="325">
        <v>1194</v>
      </c>
      <c r="N1195" s="324">
        <v>42096</v>
      </c>
      <c r="T1195" s="146"/>
      <c r="U1195" s="146"/>
      <c r="V1195" s="146"/>
      <c r="W1195" s="146"/>
      <c r="X1195" s="146"/>
      <c r="Y1195" s="146"/>
      <c r="Z1195" s="146"/>
      <c r="AA1195" s="146"/>
      <c r="AB1195" s="5" t="str">
        <f t="shared" si="43"/>
        <v/>
      </c>
    </row>
    <row r="1196" spans="1:28" customFormat="1" ht="13.9" hidden="1" customHeight="1">
      <c r="A1196" s="325">
        <v>1195</v>
      </c>
      <c r="B1196" s="325" t="s">
        <v>4880</v>
      </c>
      <c r="C1196" s="327">
        <v>41885</v>
      </c>
      <c r="D1196" s="325" t="s">
        <v>4877</v>
      </c>
      <c r="E1196" s="325" t="s">
        <v>4879</v>
      </c>
      <c r="F1196" s="325"/>
      <c r="G1196" s="325"/>
      <c r="H1196" s="328" t="s">
        <v>4875</v>
      </c>
      <c r="I1196" s="328" t="s">
        <v>226</v>
      </c>
      <c r="J1196" s="327">
        <v>41852</v>
      </c>
      <c r="K1196" s="3" t="s">
        <v>1089</v>
      </c>
      <c r="L1196" s="326">
        <v>1200</v>
      </c>
      <c r="M1196" s="325">
        <v>1195</v>
      </c>
      <c r="N1196" s="324">
        <v>41939</v>
      </c>
      <c r="T1196" s="146"/>
      <c r="U1196" s="146"/>
      <c r="V1196" s="146"/>
      <c r="W1196" s="146"/>
      <c r="X1196" s="146"/>
      <c r="Y1196" s="146"/>
      <c r="Z1196" s="146"/>
      <c r="AA1196" s="146"/>
      <c r="AB1196" s="5" t="str">
        <f t="shared" si="43"/>
        <v>Romoe Maersk14509</v>
      </c>
    </row>
    <row r="1197" spans="1:28" customFormat="1" ht="13.9" hidden="1" customHeight="1">
      <c r="A1197" s="325">
        <v>1196</v>
      </c>
      <c r="B1197" s="325" t="s">
        <v>4878</v>
      </c>
      <c r="C1197" s="327">
        <v>41885</v>
      </c>
      <c r="D1197" s="325" t="s">
        <v>4877</v>
      </c>
      <c r="E1197" s="325" t="s">
        <v>4876</v>
      </c>
      <c r="F1197" s="325"/>
      <c r="G1197" s="325"/>
      <c r="H1197" s="328" t="s">
        <v>4875</v>
      </c>
      <c r="I1197" s="328" t="s">
        <v>622</v>
      </c>
      <c r="J1197" s="327">
        <v>41868</v>
      </c>
      <c r="K1197" s="3" t="s">
        <v>1089</v>
      </c>
      <c r="L1197" s="326">
        <v>1200</v>
      </c>
      <c r="M1197" s="325">
        <v>1196</v>
      </c>
      <c r="N1197" s="324">
        <v>41939</v>
      </c>
      <c r="T1197" s="146"/>
      <c r="U1197" s="146"/>
      <c r="V1197" s="146"/>
      <c r="W1197" s="146"/>
      <c r="X1197" s="146"/>
      <c r="Y1197" s="146"/>
      <c r="Z1197" s="146"/>
      <c r="AA1197" s="146"/>
      <c r="AB1197" s="5" t="str">
        <f t="shared" si="43"/>
        <v>Romoe Maersk14510</v>
      </c>
    </row>
    <row r="1198" spans="1:28" customFormat="1" ht="13.9" hidden="1" customHeight="1">
      <c r="A1198" s="325">
        <v>1197</v>
      </c>
      <c r="B1198" s="325" t="s">
        <v>4874</v>
      </c>
      <c r="C1198" s="327">
        <v>41888</v>
      </c>
      <c r="D1198" s="325" t="s">
        <v>4873</v>
      </c>
      <c r="E1198" s="329" t="s">
        <v>4872</v>
      </c>
      <c r="F1198" s="325"/>
      <c r="G1198" s="325"/>
      <c r="H1198" s="328" t="s">
        <v>4344</v>
      </c>
      <c r="I1198" s="328" t="s">
        <v>71</v>
      </c>
      <c r="J1198" s="327">
        <v>41883</v>
      </c>
      <c r="K1198" s="3" t="s">
        <v>43</v>
      </c>
      <c r="L1198" s="326">
        <v>1400</v>
      </c>
      <c r="M1198" s="325">
        <v>1197</v>
      </c>
      <c r="N1198" s="324">
        <v>42201</v>
      </c>
      <c r="T1198" s="146"/>
      <c r="U1198" s="146"/>
      <c r="V1198" s="146"/>
      <c r="W1198" s="146"/>
      <c r="X1198" s="146"/>
      <c r="Y1198" s="146"/>
      <c r="Z1198" s="146"/>
      <c r="AA1198" s="146"/>
      <c r="AB1198" s="5" t="str">
        <f t="shared" si="43"/>
        <v>Smart Lady07-30</v>
      </c>
    </row>
    <row r="1199" spans="1:28" customFormat="1" ht="12.95" hidden="1" customHeight="1">
      <c r="A1199" s="325">
        <v>1198</v>
      </c>
      <c r="B1199" s="325" t="s">
        <v>4871</v>
      </c>
      <c r="C1199" s="327">
        <v>41888</v>
      </c>
      <c r="D1199" s="325" t="s">
        <v>4744</v>
      </c>
      <c r="E1199" s="325" t="s">
        <v>370</v>
      </c>
      <c r="F1199" s="325"/>
      <c r="G1199" s="325"/>
      <c r="H1199" s="328" t="s">
        <v>620</v>
      </c>
      <c r="I1199" s="328" t="s">
        <v>20</v>
      </c>
      <c r="J1199" s="327">
        <v>41869</v>
      </c>
      <c r="K1199" s="3" t="s">
        <v>43</v>
      </c>
      <c r="L1199" s="326">
        <v>1400</v>
      </c>
      <c r="M1199" s="325">
        <v>1198</v>
      </c>
      <c r="N1199" s="324">
        <v>41894</v>
      </c>
      <c r="T1199" s="146"/>
      <c r="U1199" s="146"/>
      <c r="V1199" s="146"/>
      <c r="W1199" s="146"/>
      <c r="X1199" s="146"/>
      <c r="Y1199" s="146"/>
      <c r="Z1199" s="146"/>
      <c r="AA1199" s="146"/>
      <c r="AB1199" s="5" t="str">
        <f t="shared" si="43"/>
        <v>Athinea7</v>
      </c>
    </row>
    <row r="1200" spans="1:28" customFormat="1" ht="12.95" hidden="1" customHeight="1">
      <c r="A1200" s="325">
        <v>1199</v>
      </c>
      <c r="B1200" s="325" t="s">
        <v>4870</v>
      </c>
      <c r="C1200" s="327">
        <v>41890</v>
      </c>
      <c r="D1200" s="325" t="s">
        <v>728</v>
      </c>
      <c r="E1200" s="325" t="s">
        <v>4461</v>
      </c>
      <c r="F1200" s="325"/>
      <c r="G1200" s="325"/>
      <c r="H1200" s="328" t="s">
        <v>3631</v>
      </c>
      <c r="I1200" s="328" t="s">
        <v>4869</v>
      </c>
      <c r="J1200" s="327">
        <v>41855</v>
      </c>
      <c r="K1200" s="3" t="s">
        <v>16</v>
      </c>
      <c r="L1200" s="326">
        <v>800</v>
      </c>
      <c r="M1200" s="325">
        <v>1199</v>
      </c>
      <c r="N1200" s="324">
        <v>41894</v>
      </c>
      <c r="T1200" s="146"/>
      <c r="U1200" s="146"/>
      <c r="V1200" s="146"/>
      <c r="W1200" s="146"/>
      <c r="X1200" s="146"/>
      <c r="Y1200" s="146"/>
      <c r="Z1200" s="146"/>
      <c r="AA1200" s="146"/>
      <c r="AB1200" s="5" t="str">
        <f t="shared" si="43"/>
        <v>Mare Siculum201404</v>
      </c>
    </row>
    <row r="1201" spans="1:28" customFormat="1" ht="12.95" hidden="1" customHeight="1">
      <c r="A1201" s="325">
        <v>1200</v>
      </c>
      <c r="B1201" s="325" t="s">
        <v>4868</v>
      </c>
      <c r="C1201" s="327">
        <v>41890</v>
      </c>
      <c r="D1201" s="325" t="s">
        <v>4867</v>
      </c>
      <c r="E1201" s="325" t="s">
        <v>4461</v>
      </c>
      <c r="F1201" s="325"/>
      <c r="G1201" s="325"/>
      <c r="H1201" s="328" t="s">
        <v>3781</v>
      </c>
      <c r="I1201" s="328" t="s">
        <v>24</v>
      </c>
      <c r="J1201" s="327">
        <v>41875</v>
      </c>
      <c r="K1201" s="3" t="s">
        <v>615</v>
      </c>
      <c r="L1201" s="326">
        <v>1600</v>
      </c>
      <c r="M1201" s="325">
        <v>1200</v>
      </c>
      <c r="N1201" s="324">
        <v>41901</v>
      </c>
      <c r="T1201" s="146"/>
      <c r="U1201" s="146"/>
      <c r="V1201" s="146"/>
      <c r="W1201" s="146"/>
      <c r="X1201" s="146"/>
      <c r="Y1201" s="146"/>
      <c r="Z1201" s="146"/>
      <c r="AA1201" s="146"/>
      <c r="AB1201" s="5" t="str">
        <f t="shared" si="43"/>
        <v>Princimat Faith201404</v>
      </c>
    </row>
    <row r="1202" spans="1:28" customFormat="1" ht="12.95" hidden="1" customHeight="1">
      <c r="A1202" s="325">
        <v>1201</v>
      </c>
      <c r="B1202" s="325" t="s">
        <v>4866</v>
      </c>
      <c r="C1202" s="327">
        <v>41891</v>
      </c>
      <c r="D1202" s="325" t="s">
        <v>4338</v>
      </c>
      <c r="E1202" s="325" t="s">
        <v>4865</v>
      </c>
      <c r="F1202" s="325"/>
      <c r="G1202" s="325"/>
      <c r="H1202" s="328" t="s">
        <v>684</v>
      </c>
      <c r="I1202" s="328" t="s">
        <v>4708</v>
      </c>
      <c r="J1202" s="327">
        <v>41864</v>
      </c>
      <c r="K1202" s="3" t="s">
        <v>1095</v>
      </c>
      <c r="L1202" s="326">
        <v>1600</v>
      </c>
      <c r="M1202" s="325">
        <v>1201</v>
      </c>
      <c r="N1202" s="350">
        <v>41920</v>
      </c>
      <c r="O1202" s="4"/>
      <c r="P1202" s="4"/>
      <c r="T1202" s="146"/>
      <c r="U1202" s="146"/>
      <c r="V1202" s="146"/>
      <c r="W1202" s="146"/>
      <c r="X1202" s="146"/>
      <c r="Y1202" s="146"/>
      <c r="Z1202" s="146"/>
      <c r="AA1202" s="146"/>
      <c r="AB1202" s="5" t="str">
        <f t="shared" ref="AB1202:AB1265" si="45">IF(TRIM(A1202)="","",CONCATENATE(TRIM(D1202),TRIM(E1202)))</f>
        <v>Yasa Scorpion201402</v>
      </c>
    </row>
    <row r="1203" spans="1:28" customFormat="1" ht="12.95" hidden="1" customHeight="1">
      <c r="A1203" s="325">
        <v>1202</v>
      </c>
      <c r="B1203" s="325" t="s">
        <v>4864</v>
      </c>
      <c r="C1203" s="327">
        <v>41891</v>
      </c>
      <c r="D1203" s="325" t="s">
        <v>3939</v>
      </c>
      <c r="E1203" s="325" t="s">
        <v>4735</v>
      </c>
      <c r="F1203" s="325"/>
      <c r="G1203" s="325"/>
      <c r="H1203" s="328" t="s">
        <v>596</v>
      </c>
      <c r="I1203" s="328" t="s">
        <v>4863</v>
      </c>
      <c r="J1203" s="327">
        <v>41875</v>
      </c>
      <c r="K1203" s="3" t="s">
        <v>1095</v>
      </c>
      <c r="L1203" s="326">
        <v>1600</v>
      </c>
      <c r="M1203" s="325">
        <v>1202</v>
      </c>
      <c r="N1203" s="350">
        <v>41920</v>
      </c>
      <c r="O1203" s="4"/>
      <c r="P1203" s="4"/>
      <c r="T1203" s="146"/>
      <c r="U1203" s="146"/>
      <c r="V1203" s="146"/>
      <c r="W1203" s="146"/>
      <c r="X1203" s="146"/>
      <c r="Y1203" s="146"/>
      <c r="Z1203" s="146"/>
      <c r="AA1203" s="146"/>
      <c r="AB1203" s="5" t="str">
        <f t="shared" si="45"/>
        <v>Almi Navigator201403</v>
      </c>
    </row>
    <row r="1204" spans="1:28" customFormat="1" ht="12.95" hidden="1" customHeight="1">
      <c r="A1204" s="325">
        <v>1203</v>
      </c>
      <c r="B1204" s="325" t="s">
        <v>4862</v>
      </c>
      <c r="C1204" s="327">
        <v>41891</v>
      </c>
      <c r="D1204" s="325" t="s">
        <v>4861</v>
      </c>
      <c r="E1204" s="325" t="s">
        <v>4241</v>
      </c>
      <c r="F1204" s="325"/>
      <c r="G1204" s="325"/>
      <c r="H1204" s="328" t="s">
        <v>3685</v>
      </c>
      <c r="I1204" s="328" t="s">
        <v>25</v>
      </c>
      <c r="J1204" s="327">
        <v>41866</v>
      </c>
      <c r="K1204" s="3" t="s">
        <v>1103</v>
      </c>
      <c r="L1204" s="326">
        <v>1300</v>
      </c>
      <c r="M1204" s="325">
        <v>1203</v>
      </c>
      <c r="N1204" s="324">
        <v>41929</v>
      </c>
      <c r="T1204" s="146"/>
      <c r="U1204" s="146"/>
      <c r="V1204" s="146"/>
      <c r="W1204" s="146"/>
      <c r="X1204" s="146"/>
      <c r="Y1204" s="146"/>
      <c r="Z1204" s="146"/>
      <c r="AA1204" s="146"/>
      <c r="AB1204" s="5" t="str">
        <f t="shared" si="45"/>
        <v>STI Lexington1401</v>
      </c>
    </row>
    <row r="1205" spans="1:28" customFormat="1" ht="12.95" hidden="1" customHeight="1">
      <c r="A1205" s="325">
        <v>1204</v>
      </c>
      <c r="B1205" s="325" t="s">
        <v>4860</v>
      </c>
      <c r="C1205" s="327">
        <v>41891</v>
      </c>
      <c r="D1205" s="325" t="s">
        <v>711</v>
      </c>
      <c r="E1205" s="325" t="s">
        <v>4247</v>
      </c>
      <c r="F1205" s="325"/>
      <c r="G1205" s="325"/>
      <c r="H1205" s="328" t="s">
        <v>3685</v>
      </c>
      <c r="I1205" s="328" t="s">
        <v>712</v>
      </c>
      <c r="J1205" s="327">
        <v>41857</v>
      </c>
      <c r="K1205" s="3" t="s">
        <v>1103</v>
      </c>
      <c r="L1205" s="326">
        <v>1300</v>
      </c>
      <c r="M1205" s="325">
        <v>1204</v>
      </c>
      <c r="N1205" s="324">
        <v>41929</v>
      </c>
      <c r="T1205" s="146"/>
      <c r="U1205" s="146"/>
      <c r="V1205" s="146"/>
      <c r="W1205" s="146"/>
      <c r="X1205" s="146"/>
      <c r="Y1205" s="146"/>
      <c r="Z1205" s="146"/>
      <c r="AA1205" s="146"/>
      <c r="AB1205" s="5" t="str">
        <f t="shared" si="45"/>
        <v>Silver Valerie1402</v>
      </c>
    </row>
    <row r="1206" spans="1:28" customFormat="1" ht="12.95" hidden="1" customHeight="1">
      <c r="A1206" s="325">
        <v>1205</v>
      </c>
      <c r="B1206" s="325" t="s">
        <v>4859</v>
      </c>
      <c r="C1206" s="327">
        <v>41891</v>
      </c>
      <c r="D1206" s="325" t="s">
        <v>3795</v>
      </c>
      <c r="E1206" s="325" t="s">
        <v>4321</v>
      </c>
      <c r="F1206" s="325"/>
      <c r="G1206" s="325"/>
      <c r="H1206" s="328" t="s">
        <v>719</v>
      </c>
      <c r="I1206" s="328" t="s">
        <v>25</v>
      </c>
      <c r="J1206" s="327">
        <v>41847</v>
      </c>
      <c r="K1206" s="3" t="s">
        <v>1103</v>
      </c>
      <c r="L1206" s="326">
        <v>1300</v>
      </c>
      <c r="M1206" s="325">
        <v>1205</v>
      </c>
      <c r="N1206" s="324">
        <v>41929</v>
      </c>
      <c r="T1206" s="146"/>
      <c r="U1206" s="146"/>
      <c r="V1206" s="146"/>
      <c r="W1206" s="146"/>
      <c r="X1206" s="146"/>
      <c r="Y1206" s="146"/>
      <c r="Z1206" s="146"/>
      <c r="AA1206" s="146"/>
      <c r="AB1206" s="5" t="str">
        <f t="shared" si="45"/>
        <v>Stenaweco Gladys1404</v>
      </c>
    </row>
    <row r="1207" spans="1:28" customFormat="1" ht="12.95" hidden="1" customHeight="1">
      <c r="A1207" s="325">
        <v>1206</v>
      </c>
      <c r="B1207" s="325" t="s">
        <v>4858</v>
      </c>
      <c r="C1207" s="327">
        <v>41891</v>
      </c>
      <c r="D1207" s="325" t="s">
        <v>4857</v>
      </c>
      <c r="E1207" s="325" t="s">
        <v>4241</v>
      </c>
      <c r="F1207" s="325"/>
      <c r="G1207" s="325"/>
      <c r="H1207" s="328" t="s">
        <v>4551</v>
      </c>
      <c r="I1207" s="328" t="s">
        <v>25</v>
      </c>
      <c r="J1207" s="327">
        <v>41849</v>
      </c>
      <c r="K1207" s="3" t="s">
        <v>1103</v>
      </c>
      <c r="L1207" s="326">
        <v>1300</v>
      </c>
      <c r="M1207" s="325">
        <v>1206</v>
      </c>
      <c r="N1207" s="324">
        <v>41929</v>
      </c>
      <c r="T1207" s="146"/>
      <c r="U1207" s="146"/>
      <c r="V1207" s="146"/>
      <c r="W1207" s="146"/>
      <c r="X1207" s="146"/>
      <c r="Y1207" s="146"/>
      <c r="Z1207" s="146"/>
      <c r="AA1207" s="146"/>
      <c r="AB1207" s="5" t="str">
        <f t="shared" si="45"/>
        <v>STI Comandante1401</v>
      </c>
    </row>
    <row r="1208" spans="1:28" customFormat="1" ht="12.95" hidden="1" customHeight="1">
      <c r="A1208" s="325">
        <v>1207</v>
      </c>
      <c r="B1208" s="325" t="s">
        <v>4856</v>
      </c>
      <c r="C1208" s="327">
        <v>41891</v>
      </c>
      <c r="D1208" s="325" t="s">
        <v>4855</v>
      </c>
      <c r="E1208" s="325" t="s">
        <v>4321</v>
      </c>
      <c r="F1208" s="325"/>
      <c r="G1208" s="325"/>
      <c r="H1208" s="328" t="s">
        <v>644</v>
      </c>
      <c r="I1208" s="328" t="s">
        <v>4854</v>
      </c>
      <c r="J1208" s="327">
        <v>41860</v>
      </c>
      <c r="K1208" s="3" t="s">
        <v>1103</v>
      </c>
      <c r="L1208" s="326">
        <v>1300</v>
      </c>
      <c r="M1208" s="325">
        <v>1207</v>
      </c>
      <c r="N1208" s="324">
        <v>41929</v>
      </c>
      <c r="T1208" s="146"/>
      <c r="U1208" s="146"/>
      <c r="V1208" s="146"/>
      <c r="W1208" s="146"/>
      <c r="X1208" s="146"/>
      <c r="Y1208" s="146"/>
      <c r="Z1208" s="146"/>
      <c r="AA1208" s="146"/>
      <c r="AB1208" s="5" t="str">
        <f t="shared" si="45"/>
        <v>Pula1404</v>
      </c>
    </row>
    <row r="1209" spans="1:28" customFormat="1" ht="12.95" hidden="1" customHeight="1">
      <c r="A1209" s="325">
        <v>1208</v>
      </c>
      <c r="B1209" s="325" t="s">
        <v>4853</v>
      </c>
      <c r="C1209" s="327">
        <v>41891</v>
      </c>
      <c r="D1209" s="325" t="s">
        <v>4296</v>
      </c>
      <c r="E1209" s="325">
        <v>79</v>
      </c>
      <c r="F1209" s="325"/>
      <c r="G1209" s="325"/>
      <c r="H1209" s="328" t="s">
        <v>722</v>
      </c>
      <c r="I1209" s="328" t="s">
        <v>614</v>
      </c>
      <c r="J1209" s="327">
        <v>41881</v>
      </c>
      <c r="K1209" s="3" t="s">
        <v>724</v>
      </c>
      <c r="L1209" s="326">
        <v>1200</v>
      </c>
      <c r="M1209" s="325"/>
      <c r="N1209" s="324">
        <v>41890</v>
      </c>
      <c r="T1209" s="146"/>
      <c r="U1209" s="146"/>
      <c r="V1209" s="146"/>
      <c r="W1209" s="146"/>
      <c r="X1209" s="146"/>
      <c r="Y1209" s="146"/>
      <c r="Z1209" s="146"/>
      <c r="AA1209" s="146" t="b">
        <v>1</v>
      </c>
      <c r="AB1209" s="5" t="str">
        <f t="shared" si="45"/>
        <v>Aegean Horizon79</v>
      </c>
    </row>
    <row r="1210" spans="1:28" customFormat="1" ht="12.95" hidden="1" customHeight="1">
      <c r="A1210" s="325">
        <v>1208</v>
      </c>
      <c r="B1210" s="325" t="s">
        <v>4852</v>
      </c>
      <c r="C1210" s="327">
        <v>41891</v>
      </c>
      <c r="D1210" s="325" t="s">
        <v>4851</v>
      </c>
      <c r="E1210" s="325" t="s">
        <v>4321</v>
      </c>
      <c r="F1210" s="325"/>
      <c r="G1210" s="325"/>
      <c r="H1210" s="328" t="s">
        <v>4726</v>
      </c>
      <c r="I1210" s="328" t="s">
        <v>25</v>
      </c>
      <c r="J1210" s="327">
        <v>41859</v>
      </c>
      <c r="K1210" s="3" t="s">
        <v>1103</v>
      </c>
      <c r="L1210" s="326">
        <v>1300</v>
      </c>
      <c r="M1210" s="325">
        <v>1208</v>
      </c>
      <c r="N1210" s="324">
        <v>41929</v>
      </c>
      <c r="T1210" s="146"/>
      <c r="U1210" s="146"/>
      <c r="V1210" s="146"/>
      <c r="W1210" s="146"/>
      <c r="X1210" s="146"/>
      <c r="Y1210" s="146"/>
      <c r="Z1210" s="146"/>
      <c r="AA1210" s="146"/>
      <c r="AB1210" s="5" t="str">
        <f t="shared" si="45"/>
        <v>Stena Weco Spirit1404</v>
      </c>
    </row>
    <row r="1211" spans="1:28" customFormat="1" ht="12.95" hidden="1" customHeight="1">
      <c r="A1211" s="325">
        <v>1210</v>
      </c>
      <c r="B1211" s="325" t="s">
        <v>4850</v>
      </c>
      <c r="C1211" s="327">
        <v>41891</v>
      </c>
      <c r="D1211" s="325" t="s">
        <v>739</v>
      </c>
      <c r="E1211" s="329" t="s">
        <v>238</v>
      </c>
      <c r="F1211" s="325"/>
      <c r="G1211" s="325"/>
      <c r="H1211" s="328" t="s">
        <v>521</v>
      </c>
      <c r="I1211" s="328" t="s">
        <v>77</v>
      </c>
      <c r="J1211" s="327">
        <v>41881</v>
      </c>
      <c r="K1211" s="3" t="s">
        <v>28</v>
      </c>
      <c r="L1211" s="326">
        <v>1200</v>
      </c>
      <c r="M1211" s="325">
        <v>1210</v>
      </c>
      <c r="N1211" s="324">
        <v>41911</v>
      </c>
      <c r="O1211" s="4"/>
      <c r="T1211" s="146"/>
      <c r="U1211" s="146"/>
      <c r="V1211" s="146"/>
      <c r="W1211" s="146"/>
      <c r="X1211" s="146"/>
      <c r="Y1211" s="146"/>
      <c r="Z1211" s="146"/>
      <c r="AA1211" s="146"/>
      <c r="AB1211" s="5" t="str">
        <f t="shared" si="45"/>
        <v>Alqadisia3</v>
      </c>
    </row>
    <row r="1212" spans="1:28" customFormat="1" ht="12.95" hidden="1" customHeight="1">
      <c r="A1212" s="325">
        <v>1211</v>
      </c>
      <c r="B1212" s="325" t="s">
        <v>4849</v>
      </c>
      <c r="C1212" s="327">
        <v>41892</v>
      </c>
      <c r="D1212" s="325" t="s">
        <v>4010</v>
      </c>
      <c r="E1212" s="325" t="s">
        <v>727</v>
      </c>
      <c r="F1212" s="325"/>
      <c r="G1212" s="325"/>
      <c r="H1212" s="328" t="s">
        <v>4848</v>
      </c>
      <c r="I1212" s="328" t="s">
        <v>293</v>
      </c>
      <c r="J1212" s="327">
        <v>41862</v>
      </c>
      <c r="K1212" s="3" t="s">
        <v>97</v>
      </c>
      <c r="L1212" s="326">
        <v>900</v>
      </c>
      <c r="M1212" s="325">
        <v>1211</v>
      </c>
      <c r="N1212" s="324">
        <v>41940</v>
      </c>
      <c r="T1212" s="146"/>
      <c r="U1212" s="146"/>
      <c r="V1212" s="146"/>
      <c r="W1212" s="146"/>
      <c r="X1212" s="146"/>
      <c r="Y1212" s="146"/>
      <c r="Z1212" s="146"/>
      <c r="AA1212" s="146"/>
      <c r="AB1212" s="5" t="str">
        <f t="shared" si="45"/>
        <v>Torm Clara94</v>
      </c>
    </row>
    <row r="1213" spans="1:28" customFormat="1" ht="12.95" hidden="1" customHeight="1">
      <c r="A1213" s="325">
        <v>1212</v>
      </c>
      <c r="B1213" s="325" t="s">
        <v>4847</v>
      </c>
      <c r="C1213" s="327">
        <v>41892</v>
      </c>
      <c r="D1213" s="325" t="s">
        <v>4082</v>
      </c>
      <c r="E1213" s="325" t="s">
        <v>4846</v>
      </c>
      <c r="F1213" s="325"/>
      <c r="G1213" s="325"/>
      <c r="H1213" s="328" t="s">
        <v>4845</v>
      </c>
      <c r="I1213" s="328" t="s">
        <v>173</v>
      </c>
      <c r="J1213" s="327">
        <v>41832</v>
      </c>
      <c r="K1213" s="3" t="s">
        <v>97</v>
      </c>
      <c r="L1213" s="326">
        <v>900</v>
      </c>
      <c r="M1213" s="325">
        <v>1212</v>
      </c>
      <c r="N1213" s="324">
        <v>41940</v>
      </c>
      <c r="T1213" s="146"/>
      <c r="U1213" s="146"/>
      <c r="V1213" s="146"/>
      <c r="W1213" s="146"/>
      <c r="X1213" s="146"/>
      <c r="Y1213" s="146"/>
      <c r="Z1213" s="146"/>
      <c r="AA1213" s="146"/>
      <c r="AB1213" s="5" t="str">
        <f t="shared" si="45"/>
        <v>Torm Gudrun169</v>
      </c>
    </row>
    <row r="1214" spans="1:28" customFormat="1" ht="12.95" hidden="1" customHeight="1">
      <c r="A1214" s="325">
        <v>1213</v>
      </c>
      <c r="B1214" s="325" t="s">
        <v>4844</v>
      </c>
      <c r="C1214" s="327">
        <v>41892</v>
      </c>
      <c r="D1214" s="325" t="s">
        <v>4291</v>
      </c>
      <c r="E1214" s="325" t="s">
        <v>4843</v>
      </c>
      <c r="F1214" s="325"/>
      <c r="G1214" s="325"/>
      <c r="H1214" s="328" t="s">
        <v>4842</v>
      </c>
      <c r="I1214" s="328" t="s">
        <v>4841</v>
      </c>
      <c r="J1214" s="327">
        <v>41884</v>
      </c>
      <c r="K1214" s="3" t="s">
        <v>97</v>
      </c>
      <c r="L1214" s="326">
        <v>900</v>
      </c>
      <c r="M1214" s="325">
        <v>1213</v>
      </c>
      <c r="N1214" s="324">
        <v>41940</v>
      </c>
      <c r="T1214" s="146"/>
      <c r="U1214" s="146"/>
      <c r="V1214" s="146"/>
      <c r="W1214" s="146"/>
      <c r="X1214" s="146"/>
      <c r="Y1214" s="146"/>
      <c r="Z1214" s="146"/>
      <c r="AA1214" s="146"/>
      <c r="AB1214" s="5" t="str">
        <f t="shared" si="45"/>
        <v>Rich Duke II051</v>
      </c>
    </row>
    <row r="1215" spans="1:28" customFormat="1" ht="12.95" hidden="1" customHeight="1">
      <c r="A1215" s="325">
        <v>1214</v>
      </c>
      <c r="B1215" s="325" t="s">
        <v>4840</v>
      </c>
      <c r="C1215" s="327">
        <v>41892</v>
      </c>
      <c r="D1215" s="325" t="s">
        <v>4839</v>
      </c>
      <c r="E1215" s="325" t="s">
        <v>169</v>
      </c>
      <c r="F1215" s="325"/>
      <c r="G1215" s="325"/>
      <c r="H1215" s="328" t="s">
        <v>4838</v>
      </c>
      <c r="I1215" s="328" t="s">
        <v>55</v>
      </c>
      <c r="J1215" s="327">
        <v>41860</v>
      </c>
      <c r="K1215" s="3" t="s">
        <v>97</v>
      </c>
      <c r="L1215" s="326">
        <v>900</v>
      </c>
      <c r="M1215" s="325">
        <v>1214</v>
      </c>
      <c r="N1215" s="324">
        <v>41940</v>
      </c>
      <c r="T1215" s="146"/>
      <c r="U1215" s="146"/>
      <c r="V1215" s="146"/>
      <c r="W1215" s="146"/>
      <c r="X1215" s="146"/>
      <c r="Y1215" s="146"/>
      <c r="Z1215" s="146"/>
      <c r="AA1215" s="146"/>
      <c r="AB1215" s="5" t="str">
        <f t="shared" si="45"/>
        <v>Torm Signe61</v>
      </c>
    </row>
    <row r="1216" spans="1:28" customFormat="1" ht="12.95" hidden="1" customHeight="1">
      <c r="A1216" s="325">
        <v>1215</v>
      </c>
      <c r="B1216" s="325" t="s">
        <v>4837</v>
      </c>
      <c r="C1216" s="327">
        <v>41892</v>
      </c>
      <c r="D1216" s="325" t="s">
        <v>717</v>
      </c>
      <c r="E1216" s="325" t="s">
        <v>4836</v>
      </c>
      <c r="F1216" s="325"/>
      <c r="G1216" s="325"/>
      <c r="H1216" s="328" t="s">
        <v>4835</v>
      </c>
      <c r="I1216" s="328" t="s">
        <v>4834</v>
      </c>
      <c r="J1216" s="327">
        <v>41874</v>
      </c>
      <c r="K1216" s="3" t="s">
        <v>590</v>
      </c>
      <c r="L1216" s="326">
        <v>1600</v>
      </c>
      <c r="M1216" s="325">
        <v>1215</v>
      </c>
      <c r="N1216" s="324">
        <v>41897</v>
      </c>
      <c r="T1216" s="146"/>
      <c r="U1216" s="146"/>
      <c r="V1216" s="146"/>
      <c r="W1216" s="146"/>
      <c r="X1216" s="146"/>
      <c r="Y1216" s="146"/>
      <c r="Z1216" s="146"/>
      <c r="AA1216" s="146"/>
      <c r="AB1216" s="5" t="str">
        <f t="shared" si="45"/>
        <v>Overseas Pearlmar210175</v>
      </c>
    </row>
    <row r="1217" spans="1:28" customFormat="1" ht="12.95" hidden="1" customHeight="1">
      <c r="A1217" s="325">
        <v>1216</v>
      </c>
      <c r="B1217" s="325" t="s">
        <v>4833</v>
      </c>
      <c r="C1217" s="327">
        <v>41893</v>
      </c>
      <c r="D1217" s="325" t="s">
        <v>4832</v>
      </c>
      <c r="E1217" s="325" t="s">
        <v>4455</v>
      </c>
      <c r="F1217" s="325"/>
      <c r="G1217" s="325"/>
      <c r="H1217" s="328" t="s">
        <v>4831</v>
      </c>
      <c r="I1217" s="328" t="s">
        <v>20</v>
      </c>
      <c r="J1217" s="327">
        <v>41825</v>
      </c>
      <c r="K1217" s="3" t="s">
        <v>290</v>
      </c>
      <c r="L1217" s="326">
        <v>1400</v>
      </c>
      <c r="M1217" s="325">
        <v>1216</v>
      </c>
      <c r="N1217" s="324">
        <v>41927</v>
      </c>
      <c r="O1217" s="468"/>
      <c r="T1217" s="146"/>
      <c r="U1217" s="146"/>
      <c r="V1217" s="146"/>
      <c r="W1217" s="146"/>
      <c r="X1217" s="146"/>
      <c r="Y1217" s="146"/>
      <c r="Z1217" s="146"/>
      <c r="AA1217" s="146"/>
      <c r="AB1217" s="5" t="str">
        <f t="shared" si="45"/>
        <v>British Cygnet14006</v>
      </c>
    </row>
    <row r="1218" spans="1:28" customFormat="1" ht="12.95" hidden="1" customHeight="1">
      <c r="A1218" s="325">
        <v>1217</v>
      </c>
      <c r="B1218" s="325" t="s">
        <v>4830</v>
      </c>
      <c r="C1218" s="327">
        <v>41893</v>
      </c>
      <c r="D1218" s="325" t="s">
        <v>4829</v>
      </c>
      <c r="E1218" s="325" t="s">
        <v>482</v>
      </c>
      <c r="F1218" s="325"/>
      <c r="G1218" s="325"/>
      <c r="H1218" s="328" t="s">
        <v>4828</v>
      </c>
      <c r="I1218" s="328" t="s">
        <v>4827</v>
      </c>
      <c r="J1218" s="327">
        <v>41888</v>
      </c>
      <c r="K1218" s="3" t="s">
        <v>290</v>
      </c>
      <c r="L1218" s="326">
        <v>1400</v>
      </c>
      <c r="M1218" s="325">
        <v>1217</v>
      </c>
      <c r="N1218" s="324">
        <v>41920</v>
      </c>
      <c r="O1218" s="468"/>
      <c r="T1218" s="146"/>
      <c r="U1218" s="146"/>
      <c r="V1218" s="146"/>
      <c r="W1218" s="146"/>
      <c r="X1218" s="146"/>
      <c r="Y1218" s="146"/>
      <c r="Z1218" s="146"/>
      <c r="AA1218" s="146"/>
      <c r="AB1218" s="5" t="str">
        <f t="shared" si="45"/>
        <v>Blue Sun8</v>
      </c>
    </row>
    <row r="1219" spans="1:28" customFormat="1" ht="12.95" hidden="1" customHeight="1">
      <c r="A1219" s="325">
        <v>1218</v>
      </c>
      <c r="B1219" s="325" t="s">
        <v>4826</v>
      </c>
      <c r="C1219" s="327">
        <v>41893</v>
      </c>
      <c r="D1219" s="325" t="s">
        <v>4370</v>
      </c>
      <c r="E1219" s="329" t="s">
        <v>96</v>
      </c>
      <c r="F1219" s="325"/>
      <c r="G1219" s="325"/>
      <c r="H1219" s="328" t="s">
        <v>465</v>
      </c>
      <c r="I1219" s="328" t="s">
        <v>24</v>
      </c>
      <c r="J1219" s="327">
        <v>41855</v>
      </c>
      <c r="K1219" s="3" t="s">
        <v>28</v>
      </c>
      <c r="L1219" s="326">
        <v>1200</v>
      </c>
      <c r="M1219" s="325">
        <v>1218</v>
      </c>
      <c r="N1219" s="324">
        <v>41911</v>
      </c>
      <c r="O1219" s="4"/>
      <c r="T1219" s="146"/>
      <c r="U1219" s="146"/>
      <c r="V1219" s="146"/>
      <c r="W1219" s="146"/>
      <c r="X1219" s="146"/>
      <c r="Y1219" s="146"/>
      <c r="Z1219" s="146"/>
      <c r="AA1219" s="146"/>
      <c r="AB1219" s="5" t="str">
        <f t="shared" si="45"/>
        <v>Angelica Schulte124</v>
      </c>
    </row>
    <row r="1220" spans="1:28" customFormat="1" ht="12.95" hidden="1" customHeight="1">
      <c r="A1220" s="325">
        <v>1219</v>
      </c>
      <c r="B1220" s="325" t="s">
        <v>4825</v>
      </c>
      <c r="C1220" s="327">
        <v>41893</v>
      </c>
      <c r="D1220" s="325" t="s">
        <v>731</v>
      </c>
      <c r="E1220" s="329" t="s">
        <v>41</v>
      </c>
      <c r="F1220" s="325"/>
      <c r="G1220" s="325"/>
      <c r="H1220" s="328" t="s">
        <v>30</v>
      </c>
      <c r="I1220" s="328" t="s">
        <v>90</v>
      </c>
      <c r="J1220" s="327">
        <v>41865</v>
      </c>
      <c r="K1220" s="3" t="s">
        <v>28</v>
      </c>
      <c r="L1220" s="326">
        <v>1200</v>
      </c>
      <c r="M1220" s="325">
        <v>1219</v>
      </c>
      <c r="N1220" s="324">
        <v>41911</v>
      </c>
      <c r="O1220" s="4"/>
      <c r="T1220" s="146"/>
      <c r="U1220" s="146"/>
      <c r="V1220" s="146"/>
      <c r="W1220" s="146"/>
      <c r="X1220" s="146"/>
      <c r="Y1220" s="146"/>
      <c r="Z1220" s="146"/>
      <c r="AA1220" s="146"/>
      <c r="AB1220" s="5" t="str">
        <f t="shared" si="45"/>
        <v>Moon lady12</v>
      </c>
    </row>
    <row r="1221" spans="1:28" customFormat="1" ht="12.95" hidden="1" customHeight="1">
      <c r="A1221" s="325">
        <v>1220</v>
      </c>
      <c r="B1221" s="325" t="s">
        <v>4824</v>
      </c>
      <c r="C1221" s="327">
        <v>41893</v>
      </c>
      <c r="D1221" s="325" t="s">
        <v>3775</v>
      </c>
      <c r="E1221" s="329" t="s">
        <v>4823</v>
      </c>
      <c r="F1221" s="325"/>
      <c r="G1221" s="325"/>
      <c r="H1221" s="328" t="s">
        <v>465</v>
      </c>
      <c r="I1221" s="328" t="s">
        <v>24</v>
      </c>
      <c r="J1221" s="327">
        <v>41872</v>
      </c>
      <c r="K1221" s="3" t="s">
        <v>28</v>
      </c>
      <c r="L1221" s="326">
        <v>1200</v>
      </c>
      <c r="M1221" s="325">
        <v>1220</v>
      </c>
      <c r="N1221" s="324">
        <v>41927</v>
      </c>
      <c r="O1221" s="4"/>
      <c r="T1221" s="146"/>
      <c r="U1221" s="146"/>
      <c r="V1221" s="146"/>
      <c r="W1221" s="146"/>
      <c r="X1221" s="146"/>
      <c r="Y1221" s="146"/>
      <c r="Z1221" s="146"/>
      <c r="AA1221" s="146"/>
      <c r="AB1221" s="5" t="str">
        <f t="shared" si="45"/>
        <v>Sakura Princess035_14</v>
      </c>
    </row>
    <row r="1222" spans="1:28" customFormat="1" ht="12.95" hidden="1" customHeight="1">
      <c r="A1222" s="325">
        <v>1221</v>
      </c>
      <c r="B1222" s="325" t="s">
        <v>4822</v>
      </c>
      <c r="C1222" s="327">
        <v>41893</v>
      </c>
      <c r="D1222" s="325" t="s">
        <v>689</v>
      </c>
      <c r="E1222" s="329" t="s">
        <v>406</v>
      </c>
      <c r="F1222" s="325"/>
      <c r="G1222" s="325"/>
      <c r="H1222" s="328" t="s">
        <v>732</v>
      </c>
      <c r="I1222" s="328" t="s">
        <v>733</v>
      </c>
      <c r="J1222" s="327">
        <v>41865</v>
      </c>
      <c r="K1222" s="3" t="s">
        <v>28</v>
      </c>
      <c r="L1222" s="326">
        <v>1200</v>
      </c>
      <c r="M1222" s="325">
        <v>1221</v>
      </c>
      <c r="N1222" s="324">
        <v>41928</v>
      </c>
      <c r="O1222" s="4"/>
      <c r="T1222" s="146"/>
      <c r="U1222" s="146"/>
      <c r="V1222" s="146"/>
      <c r="W1222" s="146"/>
      <c r="X1222" s="146"/>
      <c r="Y1222" s="146"/>
      <c r="Z1222" s="146"/>
      <c r="AA1222" s="146"/>
      <c r="AB1222" s="5" t="str">
        <f t="shared" si="45"/>
        <v>Ariane03</v>
      </c>
    </row>
    <row r="1223" spans="1:28" customFormat="1" ht="12.95" hidden="1" customHeight="1">
      <c r="A1223" s="325">
        <v>1222</v>
      </c>
      <c r="B1223" s="325" t="s">
        <v>4821</v>
      </c>
      <c r="C1223" s="327">
        <v>41893</v>
      </c>
      <c r="D1223" s="325" t="s">
        <v>517</v>
      </c>
      <c r="E1223" s="329" t="s">
        <v>163</v>
      </c>
      <c r="F1223" s="325"/>
      <c r="G1223" s="325"/>
      <c r="H1223" s="328" t="s">
        <v>720</v>
      </c>
      <c r="I1223" s="328" t="s">
        <v>282</v>
      </c>
      <c r="J1223" s="327">
        <v>41858</v>
      </c>
      <c r="K1223" s="3" t="s">
        <v>28</v>
      </c>
      <c r="L1223" s="326">
        <v>1200</v>
      </c>
      <c r="M1223" s="325">
        <v>1222</v>
      </c>
      <c r="N1223" s="324">
        <v>41911</v>
      </c>
      <c r="O1223" s="4"/>
      <c r="T1223" s="146"/>
      <c r="U1223" s="146"/>
      <c r="V1223" s="146"/>
      <c r="W1223" s="146"/>
      <c r="X1223" s="146"/>
      <c r="Y1223" s="146"/>
      <c r="Z1223" s="146"/>
      <c r="AA1223" s="146"/>
      <c r="AB1223" s="5" t="str">
        <f t="shared" si="45"/>
        <v>Afra Willow20</v>
      </c>
    </row>
    <row r="1224" spans="1:28" customFormat="1" ht="12.95" hidden="1" customHeight="1">
      <c r="A1224" s="325">
        <v>1223</v>
      </c>
      <c r="B1224" s="325" t="s">
        <v>4820</v>
      </c>
      <c r="C1224" s="327">
        <v>41893</v>
      </c>
      <c r="D1224" s="325" t="s">
        <v>573</v>
      </c>
      <c r="E1224" s="329" t="s">
        <v>199</v>
      </c>
      <c r="F1224" s="325"/>
      <c r="G1224" s="325"/>
      <c r="H1224" s="328" t="s">
        <v>3376</v>
      </c>
      <c r="I1224" s="328" t="s">
        <v>4819</v>
      </c>
      <c r="J1224" s="327">
        <v>41866</v>
      </c>
      <c r="K1224" s="3" t="s">
        <v>28</v>
      </c>
      <c r="L1224" s="326">
        <v>1200</v>
      </c>
      <c r="M1224" s="325">
        <v>1223</v>
      </c>
      <c r="N1224" s="324">
        <v>41941</v>
      </c>
      <c r="O1224" s="4"/>
      <c r="T1224" s="146"/>
      <c r="U1224" s="146"/>
      <c r="V1224" s="146"/>
      <c r="W1224" s="146"/>
      <c r="X1224" s="146"/>
      <c r="Y1224" s="146"/>
      <c r="Z1224" s="146"/>
      <c r="AA1224" s="146"/>
      <c r="AB1224" s="5" t="str">
        <f t="shared" si="45"/>
        <v>Aframax Riviera30</v>
      </c>
    </row>
    <row r="1225" spans="1:28" customFormat="1" ht="12.95" hidden="1" customHeight="1">
      <c r="A1225" s="325">
        <v>1224</v>
      </c>
      <c r="B1225" s="325" t="s">
        <v>4818</v>
      </c>
      <c r="C1225" s="327">
        <v>41893</v>
      </c>
      <c r="D1225" s="325" t="s">
        <v>4665</v>
      </c>
      <c r="E1225" s="329" t="s">
        <v>414</v>
      </c>
      <c r="F1225" s="325"/>
      <c r="G1225" s="325"/>
      <c r="H1225" s="328" t="s">
        <v>465</v>
      </c>
      <c r="I1225" s="328" t="s">
        <v>4340</v>
      </c>
      <c r="J1225" s="327">
        <v>41877</v>
      </c>
      <c r="K1225" s="3" t="s">
        <v>28</v>
      </c>
      <c r="L1225" s="326">
        <v>1200</v>
      </c>
      <c r="M1225" s="325">
        <v>1224</v>
      </c>
      <c r="N1225" s="324">
        <v>41911</v>
      </c>
      <c r="O1225" s="4"/>
      <c r="T1225" s="146"/>
      <c r="U1225" s="146"/>
      <c r="V1225" s="146"/>
      <c r="W1225" s="146"/>
      <c r="X1225" s="146"/>
      <c r="Y1225" s="146"/>
      <c r="Z1225" s="146"/>
      <c r="AA1225" s="146"/>
      <c r="AB1225" s="5" t="str">
        <f t="shared" si="45"/>
        <v>Sharp Lady5</v>
      </c>
    </row>
    <row r="1226" spans="1:28" customFormat="1" ht="12.95" hidden="1" customHeight="1">
      <c r="A1226" s="325">
        <v>1225</v>
      </c>
      <c r="B1226" s="325" t="s">
        <v>4817</v>
      </c>
      <c r="C1226" s="327">
        <v>41893</v>
      </c>
      <c r="D1226" s="325" t="s">
        <v>533</v>
      </c>
      <c r="E1226" s="329" t="s">
        <v>37</v>
      </c>
      <c r="F1226" s="325"/>
      <c r="G1226" s="325"/>
      <c r="H1226" s="328" t="s">
        <v>3376</v>
      </c>
      <c r="I1226" s="328" t="s">
        <v>51</v>
      </c>
      <c r="J1226" s="327">
        <v>41863</v>
      </c>
      <c r="K1226" s="3" t="s">
        <v>28</v>
      </c>
      <c r="L1226" s="326">
        <v>1200</v>
      </c>
      <c r="M1226" s="325">
        <v>1225</v>
      </c>
      <c r="N1226" s="324">
        <v>41911</v>
      </c>
      <c r="O1226" s="4"/>
      <c r="T1226" s="146"/>
      <c r="U1226" s="146"/>
      <c r="V1226" s="146"/>
      <c r="W1226" s="146"/>
      <c r="X1226" s="146"/>
      <c r="Y1226" s="146"/>
      <c r="Z1226" s="146"/>
      <c r="AA1226" s="146"/>
      <c r="AB1226" s="5" t="str">
        <f t="shared" si="45"/>
        <v>Aframax Rio22</v>
      </c>
    </row>
    <row r="1227" spans="1:28" customFormat="1" ht="12.95" hidden="1" customHeight="1">
      <c r="A1227" s="325">
        <v>1226</v>
      </c>
      <c r="B1227" s="325" t="s">
        <v>4816</v>
      </c>
      <c r="C1227" s="327">
        <v>41893</v>
      </c>
      <c r="D1227" s="325" t="s">
        <v>4815</v>
      </c>
      <c r="E1227" s="329" t="s">
        <v>46</v>
      </c>
      <c r="F1227" s="325"/>
      <c r="G1227" s="325"/>
      <c r="H1227" s="328" t="s">
        <v>720</v>
      </c>
      <c r="I1227" s="328" t="s">
        <v>420</v>
      </c>
      <c r="J1227" s="327">
        <v>41875</v>
      </c>
      <c r="K1227" s="3" t="s">
        <v>28</v>
      </c>
      <c r="L1227" s="326">
        <v>1200</v>
      </c>
      <c r="M1227" s="325">
        <v>1226</v>
      </c>
      <c r="N1227" s="324">
        <v>41911</v>
      </c>
      <c r="O1227" s="4"/>
      <c r="T1227" s="146"/>
      <c r="U1227" s="146"/>
      <c r="V1227" s="146"/>
      <c r="W1227" s="146"/>
      <c r="X1227" s="146"/>
      <c r="Y1227" s="146"/>
      <c r="Z1227" s="146"/>
      <c r="AA1227" s="146"/>
      <c r="AB1227" s="5" t="str">
        <f t="shared" si="45"/>
        <v>Daytona41</v>
      </c>
    </row>
    <row r="1228" spans="1:28" customFormat="1" ht="12.95" hidden="1" customHeight="1">
      <c r="A1228" s="325">
        <v>1227</v>
      </c>
      <c r="B1228" s="325" t="s">
        <v>4814</v>
      </c>
      <c r="C1228" s="327">
        <v>41893</v>
      </c>
      <c r="D1228" s="325" t="s">
        <v>396</v>
      </c>
      <c r="E1228" s="329" t="s">
        <v>199</v>
      </c>
      <c r="F1228" s="325"/>
      <c r="G1228" s="325"/>
      <c r="H1228" s="328" t="s">
        <v>4813</v>
      </c>
      <c r="I1228" s="328" t="s">
        <v>164</v>
      </c>
      <c r="J1228" s="327">
        <v>41864</v>
      </c>
      <c r="K1228" s="3" t="s">
        <v>28</v>
      </c>
      <c r="L1228" s="326">
        <v>1200</v>
      </c>
      <c r="M1228" s="325">
        <v>1227</v>
      </c>
      <c r="N1228" s="324">
        <v>41911</v>
      </c>
      <c r="O1228" s="4"/>
      <c r="T1228" s="146"/>
      <c r="U1228" s="146"/>
      <c r="V1228" s="146"/>
      <c r="W1228" s="146"/>
      <c r="X1228" s="146"/>
      <c r="Y1228" s="146"/>
      <c r="Z1228" s="146"/>
      <c r="AA1228" s="146"/>
      <c r="AB1228" s="5" t="str">
        <f t="shared" si="45"/>
        <v>Iblea30</v>
      </c>
    </row>
    <row r="1229" spans="1:28" customFormat="1" ht="12.95" hidden="1" customHeight="1">
      <c r="A1229" s="325">
        <v>1228</v>
      </c>
      <c r="B1229" s="325" t="s">
        <v>4812</v>
      </c>
      <c r="C1229" s="327">
        <v>41893</v>
      </c>
      <c r="D1229" s="325" t="s">
        <v>390</v>
      </c>
      <c r="E1229" s="329" t="s">
        <v>3901</v>
      </c>
      <c r="F1229" s="325"/>
      <c r="G1229" s="325"/>
      <c r="H1229" s="328" t="s">
        <v>720</v>
      </c>
      <c r="I1229" s="328" t="s">
        <v>412</v>
      </c>
      <c r="J1229" s="327">
        <v>41882</v>
      </c>
      <c r="K1229" s="3" t="s">
        <v>28</v>
      </c>
      <c r="L1229" s="326">
        <v>1200</v>
      </c>
      <c r="M1229" s="325">
        <v>1228</v>
      </c>
      <c r="N1229" s="324">
        <v>41911</v>
      </c>
      <c r="O1229" s="4"/>
      <c r="T1229" s="146"/>
      <c r="U1229" s="146"/>
      <c r="V1229" s="146"/>
      <c r="W1229" s="146"/>
      <c r="X1229" s="146"/>
      <c r="Y1229" s="146"/>
      <c r="Z1229" s="146"/>
      <c r="AA1229" s="146"/>
      <c r="AB1229" s="5" t="str">
        <f t="shared" si="45"/>
        <v>Karavas056</v>
      </c>
    </row>
    <row r="1230" spans="1:28" customFormat="1" ht="12.95" hidden="1" customHeight="1">
      <c r="A1230" s="325">
        <v>1229</v>
      </c>
      <c r="B1230" s="325" t="s">
        <v>4811</v>
      </c>
      <c r="C1230" s="327">
        <v>41893</v>
      </c>
      <c r="D1230" s="325" t="s">
        <v>746</v>
      </c>
      <c r="E1230" s="329" t="s">
        <v>163</v>
      </c>
      <c r="F1230" s="325"/>
      <c r="G1230" s="325"/>
      <c r="H1230" s="328" t="s">
        <v>4810</v>
      </c>
      <c r="I1230" s="328" t="s">
        <v>77</v>
      </c>
      <c r="J1230" s="327">
        <v>41889</v>
      </c>
      <c r="K1230" s="3" t="s">
        <v>28</v>
      </c>
      <c r="L1230" s="326">
        <v>1200</v>
      </c>
      <c r="M1230" s="325">
        <v>1229</v>
      </c>
      <c r="N1230" s="324">
        <v>41911</v>
      </c>
      <c r="O1230" s="4"/>
      <c r="T1230" s="146"/>
      <c r="U1230" s="146"/>
      <c r="V1230" s="146"/>
      <c r="W1230" s="146"/>
      <c r="X1230" s="146"/>
      <c r="Y1230" s="146"/>
      <c r="Z1230" s="146"/>
      <c r="AA1230" s="146"/>
      <c r="AB1230" s="5" t="str">
        <f t="shared" si="45"/>
        <v>Afra oak20</v>
      </c>
    </row>
    <row r="1231" spans="1:28" customFormat="1" ht="12.95" hidden="1" customHeight="1">
      <c r="A1231" s="325">
        <v>1230</v>
      </c>
      <c r="B1231" s="325" t="s">
        <v>4809</v>
      </c>
      <c r="C1231" s="327">
        <v>41900</v>
      </c>
      <c r="D1231" s="325" t="s">
        <v>3442</v>
      </c>
      <c r="E1231" s="325" t="s">
        <v>4808</v>
      </c>
      <c r="F1231" s="325"/>
      <c r="G1231" s="325"/>
      <c r="H1231" s="328" t="s">
        <v>601</v>
      </c>
      <c r="I1231" s="328" t="s">
        <v>71</v>
      </c>
      <c r="J1231" s="327">
        <v>41846</v>
      </c>
      <c r="K1231" s="3" t="s">
        <v>60</v>
      </c>
      <c r="L1231" s="326">
        <v>800</v>
      </c>
      <c r="M1231" s="325">
        <v>1230</v>
      </c>
      <c r="N1231" s="324">
        <v>41927</v>
      </c>
      <c r="O1231" s="356">
        <f t="shared" ref="O1231:O1255" si="46">IF(TRIM(N1231)="",0,1)</f>
        <v>1</v>
      </c>
      <c r="P1231" t="s">
        <v>4789</v>
      </c>
      <c r="T1231" s="146"/>
      <c r="U1231" s="146"/>
      <c r="V1231" s="146"/>
      <c r="W1231" s="146"/>
      <c r="X1231" s="146"/>
      <c r="Y1231" s="146"/>
      <c r="Z1231" s="146"/>
      <c r="AA1231" s="146"/>
      <c r="AB1231" s="5" t="str">
        <f t="shared" si="45"/>
        <v>Fuji Spirit97</v>
      </c>
    </row>
    <row r="1232" spans="1:28" customFormat="1" ht="12.95" hidden="1" customHeight="1">
      <c r="A1232" s="325">
        <v>1231</v>
      </c>
      <c r="B1232" s="325" t="s">
        <v>4807</v>
      </c>
      <c r="C1232" s="327">
        <v>41900</v>
      </c>
      <c r="D1232" s="325" t="s">
        <v>3914</v>
      </c>
      <c r="E1232" s="325" t="s">
        <v>4806</v>
      </c>
      <c r="F1232" s="325"/>
      <c r="G1232" s="325"/>
      <c r="H1232" s="328" t="s">
        <v>701</v>
      </c>
      <c r="I1232" s="328" t="s">
        <v>20</v>
      </c>
      <c r="J1232" s="327">
        <v>41851</v>
      </c>
      <c r="K1232" s="3" t="s">
        <v>60</v>
      </c>
      <c r="L1232" s="326">
        <v>800</v>
      </c>
      <c r="M1232" s="325">
        <v>1231</v>
      </c>
      <c r="N1232" s="324">
        <v>41919</v>
      </c>
      <c r="O1232" s="356">
        <f t="shared" si="46"/>
        <v>1</v>
      </c>
      <c r="P1232" t="s">
        <v>4771</v>
      </c>
      <c r="T1232" s="146"/>
      <c r="U1232" s="146"/>
      <c r="V1232" s="146"/>
      <c r="W1232" s="146"/>
      <c r="X1232" s="146"/>
      <c r="Y1232" s="146"/>
      <c r="Z1232" s="146"/>
      <c r="AA1232" s="146"/>
      <c r="AB1232" s="5" t="str">
        <f t="shared" si="45"/>
        <v>Asian Jasper009</v>
      </c>
    </row>
    <row r="1233" spans="1:28" customFormat="1" ht="12.95" hidden="1" customHeight="1">
      <c r="A1233" s="325">
        <v>1232</v>
      </c>
      <c r="B1233" s="325" t="s">
        <v>4805</v>
      </c>
      <c r="C1233" s="327">
        <v>41900</v>
      </c>
      <c r="D1233" s="325" t="s">
        <v>4804</v>
      </c>
      <c r="E1233" s="325" t="s">
        <v>250</v>
      </c>
      <c r="F1233" s="325"/>
      <c r="G1233" s="325"/>
      <c r="H1233" s="328" t="s">
        <v>4803</v>
      </c>
      <c r="I1233" s="328" t="s">
        <v>4802</v>
      </c>
      <c r="J1233" s="327">
        <v>41866</v>
      </c>
      <c r="K1233" s="3" t="s">
        <v>60</v>
      </c>
      <c r="L1233" s="326">
        <v>800</v>
      </c>
      <c r="M1233" s="325">
        <v>1232</v>
      </c>
      <c r="N1233" s="324">
        <v>41947</v>
      </c>
      <c r="O1233" s="356">
        <f t="shared" si="46"/>
        <v>1</v>
      </c>
      <c r="P1233" t="s">
        <v>4771</v>
      </c>
      <c r="T1233" s="146"/>
      <c r="U1233" s="146"/>
      <c r="V1233" s="146"/>
      <c r="W1233" s="146"/>
      <c r="X1233" s="146"/>
      <c r="Y1233" s="146"/>
      <c r="Z1233" s="146"/>
      <c r="AA1233" s="146"/>
      <c r="AB1233" s="5" t="str">
        <f t="shared" si="45"/>
        <v>Sea Hope35</v>
      </c>
    </row>
    <row r="1234" spans="1:28" customFormat="1" ht="12.95" hidden="1" customHeight="1">
      <c r="A1234" s="325">
        <v>1233</v>
      </c>
      <c r="B1234" s="325" t="s">
        <v>4801</v>
      </c>
      <c r="C1234" s="327">
        <v>41900</v>
      </c>
      <c r="D1234" s="325" t="s">
        <v>4522</v>
      </c>
      <c r="E1234" s="325" t="s">
        <v>297</v>
      </c>
      <c r="F1234" s="325"/>
      <c r="G1234" s="325"/>
      <c r="H1234" s="328" t="s">
        <v>601</v>
      </c>
      <c r="I1234" s="328" t="s">
        <v>435</v>
      </c>
      <c r="J1234" s="327">
        <v>41851</v>
      </c>
      <c r="K1234" s="3" t="s">
        <v>60</v>
      </c>
      <c r="L1234" s="326">
        <v>800</v>
      </c>
      <c r="M1234" s="325">
        <v>1233</v>
      </c>
      <c r="N1234" s="324">
        <v>41919</v>
      </c>
      <c r="O1234" s="356">
        <f t="shared" si="46"/>
        <v>1</v>
      </c>
      <c r="P1234" t="s">
        <v>4771</v>
      </c>
      <c r="T1234" s="146"/>
      <c r="U1234" s="146"/>
      <c r="V1234" s="146"/>
      <c r="W1234" s="146"/>
      <c r="X1234" s="146"/>
      <c r="Y1234" s="146"/>
      <c r="Z1234" s="146"/>
      <c r="AA1234" s="146"/>
      <c r="AB1234" s="5" t="str">
        <f t="shared" si="45"/>
        <v>Sanko Breeze09</v>
      </c>
    </row>
    <row r="1235" spans="1:28" customFormat="1" ht="12.95" hidden="1" customHeight="1">
      <c r="A1235" s="325">
        <v>1234</v>
      </c>
      <c r="B1235" s="325" t="s">
        <v>4800</v>
      </c>
      <c r="C1235" s="327">
        <v>41900</v>
      </c>
      <c r="D1235" s="325" t="s">
        <v>4118</v>
      </c>
      <c r="E1235" s="325" t="s">
        <v>188</v>
      </c>
      <c r="F1235" s="325"/>
      <c r="G1235" s="325"/>
      <c r="H1235" s="328" t="s">
        <v>4799</v>
      </c>
      <c r="I1235" s="328" t="s">
        <v>59</v>
      </c>
      <c r="J1235" s="327">
        <v>41864</v>
      </c>
      <c r="K1235" s="3" t="s">
        <v>60</v>
      </c>
      <c r="L1235" s="326">
        <v>800</v>
      </c>
      <c r="M1235" s="325">
        <v>1234</v>
      </c>
      <c r="N1235" s="324">
        <v>41919</v>
      </c>
      <c r="O1235" s="356">
        <f t="shared" si="46"/>
        <v>1</v>
      </c>
      <c r="P1235" t="s">
        <v>4771</v>
      </c>
      <c r="T1235" s="146"/>
      <c r="U1235" s="146"/>
      <c r="V1235" s="146"/>
      <c r="W1235" s="146"/>
      <c r="X1235" s="146"/>
      <c r="Y1235" s="146"/>
      <c r="Z1235" s="146"/>
      <c r="AA1235" s="146"/>
      <c r="AB1235" s="5" t="str">
        <f t="shared" si="45"/>
        <v>Th Sound31</v>
      </c>
    </row>
    <row r="1236" spans="1:28" customFormat="1" ht="12.95" hidden="1" customHeight="1">
      <c r="A1236" s="325">
        <v>1235</v>
      </c>
      <c r="B1236" s="325" t="s">
        <v>4798</v>
      </c>
      <c r="C1236" s="327">
        <v>41900</v>
      </c>
      <c r="D1236" s="325" t="s">
        <v>734</v>
      </c>
      <c r="E1236" s="325" t="s">
        <v>4797</v>
      </c>
      <c r="F1236" s="325"/>
      <c r="G1236" s="325"/>
      <c r="H1236" s="328" t="s">
        <v>683</v>
      </c>
      <c r="I1236" s="328" t="s">
        <v>441</v>
      </c>
      <c r="J1236" s="327">
        <v>41847</v>
      </c>
      <c r="K1236" s="3" t="s">
        <v>60</v>
      </c>
      <c r="L1236" s="326">
        <v>800</v>
      </c>
      <c r="M1236" s="325">
        <v>1235</v>
      </c>
      <c r="N1236" s="324">
        <v>41926</v>
      </c>
      <c r="O1236" s="356">
        <f t="shared" si="46"/>
        <v>1</v>
      </c>
      <c r="P1236" t="s">
        <v>4610</v>
      </c>
      <c r="T1236" s="146"/>
      <c r="U1236" s="146"/>
      <c r="V1236" s="146"/>
      <c r="W1236" s="146"/>
      <c r="X1236" s="146"/>
      <c r="Y1236" s="146"/>
      <c r="Z1236" s="146"/>
      <c r="AA1236" s="146"/>
      <c r="AB1236" s="5" t="str">
        <f t="shared" si="45"/>
        <v>Blackcomb SpiritBLAC001</v>
      </c>
    </row>
    <row r="1237" spans="1:28" customFormat="1" ht="12.95" hidden="1" customHeight="1">
      <c r="A1237" s="325">
        <v>1236</v>
      </c>
      <c r="B1237" s="325" t="s">
        <v>4796</v>
      </c>
      <c r="C1237" s="327">
        <v>41900</v>
      </c>
      <c r="D1237" s="325" t="s">
        <v>675</v>
      </c>
      <c r="E1237" s="325" t="s">
        <v>4795</v>
      </c>
      <c r="F1237" s="325"/>
      <c r="G1237" s="325"/>
      <c r="H1237" s="328" t="s">
        <v>4648</v>
      </c>
      <c r="I1237" s="328" t="s">
        <v>67</v>
      </c>
      <c r="J1237" s="327">
        <v>41863</v>
      </c>
      <c r="K1237" s="3" t="s">
        <v>60</v>
      </c>
      <c r="L1237" s="326">
        <v>800</v>
      </c>
      <c r="M1237" s="325">
        <v>1236</v>
      </c>
      <c r="N1237" s="324">
        <v>41926</v>
      </c>
      <c r="O1237" s="356">
        <f t="shared" si="46"/>
        <v>1</v>
      </c>
      <c r="P1237" t="s">
        <v>4610</v>
      </c>
      <c r="T1237" s="146"/>
      <c r="U1237" s="146"/>
      <c r="V1237" s="146"/>
      <c r="W1237" s="146"/>
      <c r="X1237" s="146"/>
      <c r="Y1237" s="146"/>
      <c r="Z1237" s="146"/>
      <c r="AA1237" s="146"/>
      <c r="AB1237" s="5" t="str">
        <f t="shared" si="45"/>
        <v>Sentinel Spirit296</v>
      </c>
    </row>
    <row r="1238" spans="1:28" customFormat="1" ht="12.95" hidden="1" customHeight="1">
      <c r="A1238" s="325">
        <v>1237</v>
      </c>
      <c r="B1238" s="325" t="s">
        <v>4794</v>
      </c>
      <c r="C1238" s="327">
        <v>41900</v>
      </c>
      <c r="D1238" s="325" t="s">
        <v>704</v>
      </c>
      <c r="E1238" s="325" t="s">
        <v>3404</v>
      </c>
      <c r="F1238" s="325"/>
      <c r="G1238" s="325"/>
      <c r="H1238" s="328" t="s">
        <v>400</v>
      </c>
      <c r="I1238" s="328" t="s">
        <v>570</v>
      </c>
      <c r="J1238" s="327">
        <v>41884</v>
      </c>
      <c r="K1238" s="3" t="s">
        <v>60</v>
      </c>
      <c r="L1238" s="326">
        <v>800</v>
      </c>
      <c r="M1238" s="325">
        <v>1237</v>
      </c>
      <c r="N1238" s="324">
        <v>41926</v>
      </c>
      <c r="O1238" s="356">
        <f t="shared" si="46"/>
        <v>1</v>
      </c>
      <c r="P1238" t="s">
        <v>4610</v>
      </c>
      <c r="T1238" s="146"/>
      <c r="U1238" s="146"/>
      <c r="V1238" s="146"/>
      <c r="W1238" s="146"/>
      <c r="X1238" s="146"/>
      <c r="Y1238" s="146"/>
      <c r="Z1238" s="146"/>
      <c r="AA1238" s="146"/>
      <c r="AB1238" s="5" t="str">
        <f t="shared" si="45"/>
        <v>Navigator Spirit77</v>
      </c>
    </row>
    <row r="1239" spans="1:28" customFormat="1" ht="12.95" hidden="1" customHeight="1">
      <c r="A1239" s="325">
        <v>1238</v>
      </c>
      <c r="B1239" s="325" t="s">
        <v>4793</v>
      </c>
      <c r="C1239" s="327">
        <v>41900</v>
      </c>
      <c r="D1239" s="325" t="s">
        <v>3556</v>
      </c>
      <c r="E1239" s="325" t="s">
        <v>50</v>
      </c>
      <c r="F1239" s="325"/>
      <c r="G1239" s="325"/>
      <c r="H1239" s="328" t="s">
        <v>634</v>
      </c>
      <c r="I1239" s="328" t="s">
        <v>4792</v>
      </c>
      <c r="J1239" s="327">
        <v>41865</v>
      </c>
      <c r="K1239" s="3" t="s">
        <v>60</v>
      </c>
      <c r="L1239" s="326">
        <v>800</v>
      </c>
      <c r="M1239" s="325">
        <v>1238</v>
      </c>
      <c r="N1239" s="324">
        <v>41919</v>
      </c>
      <c r="O1239" s="356">
        <f t="shared" si="46"/>
        <v>1</v>
      </c>
      <c r="P1239" t="s">
        <v>4771</v>
      </c>
      <c r="T1239" s="146"/>
      <c r="U1239" s="146"/>
      <c r="V1239" s="146"/>
      <c r="W1239" s="146"/>
      <c r="X1239" s="146"/>
      <c r="Y1239" s="146"/>
      <c r="Z1239" s="146"/>
      <c r="AA1239" s="146"/>
      <c r="AB1239" s="5" t="str">
        <f t="shared" si="45"/>
        <v>TH Symphony32</v>
      </c>
    </row>
    <row r="1240" spans="1:28" customFormat="1" ht="12.95" hidden="1" customHeight="1">
      <c r="A1240" s="325">
        <v>1239</v>
      </c>
      <c r="B1240" s="325" t="s">
        <v>4791</v>
      </c>
      <c r="C1240" s="327">
        <v>41900</v>
      </c>
      <c r="D1240" s="325" t="s">
        <v>353</v>
      </c>
      <c r="E1240" s="325" t="s">
        <v>156</v>
      </c>
      <c r="F1240" s="325"/>
      <c r="G1240" s="325"/>
      <c r="H1240" s="328" t="s">
        <v>4641</v>
      </c>
      <c r="I1240" s="328" t="s">
        <v>4790</v>
      </c>
      <c r="J1240" s="327">
        <v>41884</v>
      </c>
      <c r="K1240" s="3" t="s">
        <v>60</v>
      </c>
      <c r="L1240" s="326">
        <v>800</v>
      </c>
      <c r="M1240" s="325">
        <v>1239</v>
      </c>
      <c r="N1240" s="324">
        <v>41927</v>
      </c>
      <c r="O1240" s="356">
        <f t="shared" si="46"/>
        <v>1</v>
      </c>
      <c r="P1240" t="s">
        <v>4789</v>
      </c>
      <c r="T1240" s="146"/>
      <c r="U1240" s="146"/>
      <c r="V1240" s="146"/>
      <c r="W1240" s="146"/>
      <c r="X1240" s="146"/>
      <c r="Y1240" s="146"/>
      <c r="Z1240" s="146"/>
      <c r="AA1240" s="146"/>
      <c r="AB1240" s="5" t="str">
        <f t="shared" si="45"/>
        <v>Kareela Spirit206</v>
      </c>
    </row>
    <row r="1241" spans="1:28" customFormat="1" ht="12.95" hidden="1" customHeight="1">
      <c r="A1241" s="325">
        <v>1240</v>
      </c>
      <c r="B1241" s="325" t="s">
        <v>4788</v>
      </c>
      <c r="C1241" s="327">
        <v>41900</v>
      </c>
      <c r="D1241" s="325" t="s">
        <v>65</v>
      </c>
      <c r="E1241" s="325" t="s">
        <v>4643</v>
      </c>
      <c r="F1241" s="325"/>
      <c r="G1241" s="325"/>
      <c r="H1241" s="328" t="s">
        <v>4787</v>
      </c>
      <c r="I1241" s="328" t="s">
        <v>4786</v>
      </c>
      <c r="J1241" s="327">
        <v>41882</v>
      </c>
      <c r="K1241" s="3" t="s">
        <v>60</v>
      </c>
      <c r="L1241" s="326">
        <v>800</v>
      </c>
      <c r="M1241" s="325">
        <v>1240</v>
      </c>
      <c r="N1241" s="324">
        <v>41926</v>
      </c>
      <c r="O1241" s="356">
        <f t="shared" si="46"/>
        <v>1</v>
      </c>
      <c r="P1241" t="s">
        <v>4610</v>
      </c>
      <c r="T1241" s="146"/>
      <c r="U1241" s="146"/>
      <c r="V1241" s="146"/>
      <c r="W1241" s="146"/>
      <c r="X1241" s="146"/>
      <c r="Y1241" s="146"/>
      <c r="Z1241" s="146"/>
      <c r="AA1241" s="146"/>
      <c r="AB1241" s="5" t="str">
        <f t="shared" si="45"/>
        <v>Everest Spirit99</v>
      </c>
    </row>
    <row r="1242" spans="1:28" customFormat="1" ht="12.95" hidden="1" customHeight="1">
      <c r="A1242" s="325">
        <v>1241</v>
      </c>
      <c r="B1242" s="325" t="s">
        <v>4785</v>
      </c>
      <c r="C1242" s="327">
        <v>41900</v>
      </c>
      <c r="D1242" s="325" t="s">
        <v>383</v>
      </c>
      <c r="E1242" s="325" t="s">
        <v>364</v>
      </c>
      <c r="F1242" s="325"/>
      <c r="G1242" s="325"/>
      <c r="H1242" s="328" t="s">
        <v>400</v>
      </c>
      <c r="I1242" s="328" t="s">
        <v>4784</v>
      </c>
      <c r="J1242" s="327">
        <v>41885</v>
      </c>
      <c r="K1242" s="3" t="s">
        <v>60</v>
      </c>
      <c r="L1242" s="326">
        <v>800</v>
      </c>
      <c r="M1242" s="325">
        <v>1241</v>
      </c>
      <c r="N1242" s="324">
        <v>41926</v>
      </c>
      <c r="O1242" s="356">
        <f t="shared" si="46"/>
        <v>1</v>
      </c>
      <c r="P1242" t="s">
        <v>4610</v>
      </c>
      <c r="T1242" s="146"/>
      <c r="U1242" s="146"/>
      <c r="V1242" s="146"/>
      <c r="W1242" s="146"/>
      <c r="X1242" s="146"/>
      <c r="Y1242" s="146"/>
      <c r="Z1242" s="146"/>
      <c r="AA1242" s="146"/>
      <c r="AB1242" s="5" t="str">
        <f t="shared" si="45"/>
        <v>Axel Spirit111</v>
      </c>
    </row>
    <row r="1243" spans="1:28" customFormat="1" ht="12.95" hidden="1" customHeight="1">
      <c r="A1243" s="325">
        <v>1242</v>
      </c>
      <c r="B1243" s="325" t="s">
        <v>4783</v>
      </c>
      <c r="C1243" s="327">
        <v>41900</v>
      </c>
      <c r="D1243" s="325" t="s">
        <v>740</v>
      </c>
      <c r="E1243" s="325" t="s">
        <v>741</v>
      </c>
      <c r="F1243" s="325"/>
      <c r="G1243" s="325"/>
      <c r="H1243" s="328" t="s">
        <v>4773</v>
      </c>
      <c r="I1243" s="328" t="s">
        <v>563</v>
      </c>
      <c r="J1243" s="327">
        <v>41878</v>
      </c>
      <c r="K1243" s="3" t="s">
        <v>60</v>
      </c>
      <c r="L1243" s="326">
        <v>800</v>
      </c>
      <c r="M1243" s="325">
        <v>1242</v>
      </c>
      <c r="N1243" s="324">
        <v>41926</v>
      </c>
      <c r="O1243" s="356">
        <f t="shared" si="46"/>
        <v>1</v>
      </c>
      <c r="P1243" t="s">
        <v>4610</v>
      </c>
      <c r="T1243" s="146"/>
      <c r="U1243" s="146"/>
      <c r="V1243" s="146"/>
      <c r="W1243" s="146"/>
      <c r="X1243" s="146"/>
      <c r="Y1243" s="146"/>
      <c r="Z1243" s="146"/>
      <c r="AA1243" s="146"/>
      <c r="AB1243" s="5" t="str">
        <f t="shared" si="45"/>
        <v>African Spirit118</v>
      </c>
    </row>
    <row r="1244" spans="1:28" customFormat="1" ht="12.95" hidden="1" customHeight="1">
      <c r="A1244" s="325">
        <v>1243</v>
      </c>
      <c r="B1244" s="325" t="s">
        <v>4782</v>
      </c>
      <c r="C1244" s="327">
        <v>41900</v>
      </c>
      <c r="D1244" s="325" t="s">
        <v>734</v>
      </c>
      <c r="E1244" s="325" t="s">
        <v>4781</v>
      </c>
      <c r="F1244" s="325"/>
      <c r="G1244" s="325"/>
      <c r="H1244" s="328" t="s">
        <v>683</v>
      </c>
      <c r="I1244" s="328" t="s">
        <v>24</v>
      </c>
      <c r="J1244" s="327">
        <v>41867.270833333336</v>
      </c>
      <c r="K1244" s="3" t="s">
        <v>60</v>
      </c>
      <c r="L1244" s="326">
        <v>800</v>
      </c>
      <c r="M1244" s="325">
        <v>1243</v>
      </c>
      <c r="N1244" s="324">
        <v>41926</v>
      </c>
      <c r="O1244" s="356">
        <f t="shared" si="46"/>
        <v>1</v>
      </c>
      <c r="P1244" t="s">
        <v>4610</v>
      </c>
      <c r="T1244" s="146"/>
      <c r="U1244" s="146"/>
      <c r="V1244" s="146"/>
      <c r="W1244" s="146"/>
      <c r="X1244" s="146"/>
      <c r="Y1244" s="146"/>
      <c r="Z1244" s="146"/>
      <c r="AA1244" s="146"/>
      <c r="AB1244" s="5" t="str">
        <f t="shared" si="45"/>
        <v>Blackcomb SpiritBLAC002</v>
      </c>
    </row>
    <row r="1245" spans="1:28" customFormat="1" ht="12.95" hidden="1" customHeight="1">
      <c r="A1245" s="325">
        <v>1244</v>
      </c>
      <c r="B1245" s="325" t="s">
        <v>4780</v>
      </c>
      <c r="C1245" s="327">
        <v>41900</v>
      </c>
      <c r="D1245" s="325" t="s">
        <v>321</v>
      </c>
      <c r="E1245" s="325" t="s">
        <v>142</v>
      </c>
      <c r="F1245" s="325"/>
      <c r="G1245" s="325"/>
      <c r="H1245" s="328" t="s">
        <v>701</v>
      </c>
      <c r="I1245" s="328" t="s">
        <v>82</v>
      </c>
      <c r="J1245" s="327">
        <v>41884</v>
      </c>
      <c r="K1245" s="3" t="s">
        <v>60</v>
      </c>
      <c r="L1245" s="326">
        <v>800</v>
      </c>
      <c r="M1245" s="325">
        <v>1244</v>
      </c>
      <c r="N1245" s="324">
        <v>41926</v>
      </c>
      <c r="O1245" s="356">
        <f t="shared" si="46"/>
        <v>1</v>
      </c>
      <c r="P1245" t="s">
        <v>4610</v>
      </c>
      <c r="T1245" s="146"/>
      <c r="U1245" s="146"/>
      <c r="V1245" s="146"/>
      <c r="W1245" s="146"/>
      <c r="X1245" s="146"/>
      <c r="Y1245" s="146"/>
      <c r="Z1245" s="146"/>
      <c r="AA1245" s="146"/>
      <c r="AB1245" s="5" t="str">
        <f t="shared" si="45"/>
        <v>Mare Oriens43</v>
      </c>
    </row>
    <row r="1246" spans="1:28" customFormat="1" ht="12.95" hidden="1" customHeight="1">
      <c r="A1246" s="325">
        <v>1245</v>
      </c>
      <c r="B1246" s="325" t="s">
        <v>4779</v>
      </c>
      <c r="C1246" s="327">
        <v>41900</v>
      </c>
      <c r="D1246" s="325" t="s">
        <v>484</v>
      </c>
      <c r="E1246" s="325" t="s">
        <v>331</v>
      </c>
      <c r="F1246" s="325"/>
      <c r="G1246" s="325"/>
      <c r="H1246" s="328" t="s">
        <v>400</v>
      </c>
      <c r="I1246" s="328" t="s">
        <v>4778</v>
      </c>
      <c r="J1246" s="327">
        <v>41879</v>
      </c>
      <c r="K1246" s="3" t="s">
        <v>60</v>
      </c>
      <c r="L1246" s="326">
        <v>800</v>
      </c>
      <c r="M1246" s="325">
        <v>1245</v>
      </c>
      <c r="N1246" s="324">
        <v>41926</v>
      </c>
      <c r="O1246" s="356">
        <f t="shared" si="46"/>
        <v>1</v>
      </c>
      <c r="P1246" t="s">
        <v>4610</v>
      </c>
      <c r="T1246" s="146"/>
      <c r="U1246" s="146"/>
      <c r="V1246" s="146"/>
      <c r="W1246" s="146"/>
      <c r="X1246" s="146"/>
      <c r="Y1246" s="146"/>
      <c r="Z1246" s="146"/>
      <c r="AA1246" s="146"/>
      <c r="AB1246" s="5" t="str">
        <f t="shared" si="45"/>
        <v>Esther Spirit108</v>
      </c>
    </row>
    <row r="1247" spans="1:28" customFormat="1" ht="12.95" hidden="1" customHeight="1">
      <c r="A1247" s="325">
        <v>1246</v>
      </c>
      <c r="B1247" s="325" t="s">
        <v>4777</v>
      </c>
      <c r="C1247" s="327">
        <v>41900</v>
      </c>
      <c r="D1247" s="325" t="s">
        <v>36</v>
      </c>
      <c r="E1247" s="325" t="s">
        <v>245</v>
      </c>
      <c r="F1247" s="325"/>
      <c r="G1247" s="325"/>
      <c r="H1247" s="328" t="s">
        <v>63</v>
      </c>
      <c r="I1247" s="328" t="s">
        <v>4776</v>
      </c>
      <c r="J1247" s="327">
        <v>41875</v>
      </c>
      <c r="K1247" s="3" t="s">
        <v>60</v>
      </c>
      <c r="L1247" s="326">
        <v>800</v>
      </c>
      <c r="M1247" s="325">
        <v>1246</v>
      </c>
      <c r="N1247" s="324">
        <v>41919</v>
      </c>
      <c r="O1247" s="356">
        <f t="shared" si="46"/>
        <v>1</v>
      </c>
      <c r="P1247" t="s">
        <v>4771</v>
      </c>
      <c r="T1247" s="146"/>
      <c r="U1247" s="146"/>
      <c r="V1247" s="146"/>
      <c r="W1247" s="146"/>
      <c r="X1247" s="146"/>
      <c r="Y1247" s="146"/>
      <c r="Z1247" s="146"/>
      <c r="AA1247" s="146"/>
      <c r="AB1247" s="5" t="str">
        <f t="shared" si="45"/>
        <v>Sea Bay34</v>
      </c>
    </row>
    <row r="1248" spans="1:28" customFormat="1" ht="12.95" hidden="1" customHeight="1">
      <c r="A1248" s="325">
        <v>1247</v>
      </c>
      <c r="B1248" s="325" t="s">
        <v>4775</v>
      </c>
      <c r="C1248" s="327">
        <v>41900</v>
      </c>
      <c r="D1248" s="325" t="s">
        <v>4774</v>
      </c>
      <c r="E1248" s="325" t="s">
        <v>158</v>
      </c>
      <c r="F1248" s="325"/>
      <c r="G1248" s="325"/>
      <c r="H1248" s="328" t="s">
        <v>4773</v>
      </c>
      <c r="I1248" s="328" t="s">
        <v>312</v>
      </c>
      <c r="J1248" s="327">
        <v>41874</v>
      </c>
      <c r="K1248" s="3" t="s">
        <v>60</v>
      </c>
      <c r="L1248" s="326">
        <v>800</v>
      </c>
      <c r="M1248" s="325">
        <v>1247</v>
      </c>
      <c r="N1248" s="324">
        <v>41926</v>
      </c>
      <c r="O1248" s="356">
        <f t="shared" si="46"/>
        <v>1</v>
      </c>
      <c r="P1248" t="s">
        <v>4610</v>
      </c>
      <c r="T1248" s="146"/>
      <c r="U1248" s="146"/>
      <c r="V1248" s="146"/>
      <c r="W1248" s="146"/>
      <c r="X1248" s="146"/>
      <c r="Y1248" s="146"/>
      <c r="Z1248" s="146"/>
      <c r="AA1248" s="146"/>
      <c r="AB1248" s="5" t="str">
        <f t="shared" si="45"/>
        <v>Elia10</v>
      </c>
    </row>
    <row r="1249" spans="1:28" customFormat="1" ht="12.95" hidden="1" customHeight="1">
      <c r="A1249" s="325">
        <v>1248</v>
      </c>
      <c r="B1249" s="325" t="s">
        <v>4772</v>
      </c>
      <c r="C1249" s="327">
        <v>41900</v>
      </c>
      <c r="D1249" s="325" t="s">
        <v>3556</v>
      </c>
      <c r="E1249" s="325" t="s">
        <v>4065</v>
      </c>
      <c r="F1249" s="325"/>
      <c r="G1249" s="325"/>
      <c r="H1249" s="328" t="s">
        <v>634</v>
      </c>
      <c r="I1249" s="328" t="s">
        <v>255</v>
      </c>
      <c r="J1249" s="327">
        <v>41889</v>
      </c>
      <c r="K1249" s="3" t="s">
        <v>60</v>
      </c>
      <c r="L1249" s="326">
        <v>800</v>
      </c>
      <c r="M1249" s="325">
        <v>1248</v>
      </c>
      <c r="N1249" s="324">
        <v>41919</v>
      </c>
      <c r="O1249" s="356">
        <f t="shared" si="46"/>
        <v>1</v>
      </c>
      <c r="P1249" t="s">
        <v>4771</v>
      </c>
      <c r="T1249" s="146"/>
      <c r="U1249" s="146"/>
      <c r="V1249" s="146"/>
      <c r="W1249" s="146"/>
      <c r="X1249" s="146"/>
      <c r="Y1249" s="146"/>
      <c r="Z1249" s="146"/>
      <c r="AA1249" s="146"/>
      <c r="AB1249" s="5" t="str">
        <f t="shared" si="45"/>
        <v>TH Symphony33</v>
      </c>
    </row>
    <row r="1250" spans="1:28" customFormat="1" ht="12.95" hidden="1" customHeight="1">
      <c r="A1250" s="325">
        <v>1249</v>
      </c>
      <c r="B1250" s="325" t="s">
        <v>4770</v>
      </c>
      <c r="C1250" s="327">
        <v>41920</v>
      </c>
      <c r="D1250" s="325" t="s">
        <v>4581</v>
      </c>
      <c r="E1250" s="325" t="s">
        <v>4461</v>
      </c>
      <c r="F1250" s="325"/>
      <c r="G1250" s="325"/>
      <c r="H1250" s="328" t="s">
        <v>648</v>
      </c>
      <c r="I1250" s="328" t="s">
        <v>4769</v>
      </c>
      <c r="J1250" s="327">
        <v>41849</v>
      </c>
      <c r="K1250" s="3" t="s">
        <v>23</v>
      </c>
      <c r="L1250" s="326">
        <v>1200</v>
      </c>
      <c r="M1250" s="325">
        <v>1249</v>
      </c>
      <c r="N1250" s="324">
        <v>41962</v>
      </c>
      <c r="O1250" s="356">
        <f t="shared" si="46"/>
        <v>1</v>
      </c>
      <c r="T1250" s="146"/>
      <c r="U1250" s="146"/>
      <c r="V1250" s="146"/>
      <c r="W1250" s="146"/>
      <c r="X1250" s="146"/>
      <c r="Y1250" s="146"/>
      <c r="Z1250" s="146"/>
      <c r="AA1250" s="146"/>
      <c r="AB1250" s="5" t="str">
        <f t="shared" si="45"/>
        <v>Genmar Companion201404</v>
      </c>
    </row>
    <row r="1251" spans="1:28" customFormat="1" ht="12.95" hidden="1" customHeight="1">
      <c r="A1251" s="325">
        <v>1250</v>
      </c>
      <c r="B1251" s="325" t="s">
        <v>4768</v>
      </c>
      <c r="C1251" s="327">
        <v>41920</v>
      </c>
      <c r="D1251" s="325" t="s">
        <v>4767</v>
      </c>
      <c r="E1251" s="325" t="s">
        <v>4461</v>
      </c>
      <c r="F1251" s="325"/>
      <c r="G1251" s="325"/>
      <c r="H1251" s="328" t="s">
        <v>3483</v>
      </c>
      <c r="I1251" s="328" t="s">
        <v>20</v>
      </c>
      <c r="J1251" s="327">
        <v>41892</v>
      </c>
      <c r="K1251" s="3" t="s">
        <v>23</v>
      </c>
      <c r="L1251" s="326">
        <v>1200</v>
      </c>
      <c r="M1251" s="325">
        <v>1250</v>
      </c>
      <c r="N1251" s="324">
        <v>41957</v>
      </c>
      <c r="O1251" s="356">
        <f t="shared" si="46"/>
        <v>1</v>
      </c>
      <c r="T1251" s="146"/>
      <c r="U1251" s="146"/>
      <c r="V1251" s="146"/>
      <c r="W1251" s="146"/>
      <c r="X1251" s="146"/>
      <c r="Y1251" s="146"/>
      <c r="Z1251" s="146"/>
      <c r="AA1251" s="146"/>
      <c r="AB1251" s="5" t="str">
        <f t="shared" si="45"/>
        <v>Genmar Phoenix201404</v>
      </c>
    </row>
    <row r="1252" spans="1:28" customFormat="1" ht="12.95" hidden="1" customHeight="1">
      <c r="A1252" s="325">
        <v>1251</v>
      </c>
      <c r="B1252" s="325" t="s">
        <v>4766</v>
      </c>
      <c r="C1252" s="327">
        <v>41920</v>
      </c>
      <c r="D1252" s="325" t="s">
        <v>4765</v>
      </c>
      <c r="E1252" s="325" t="s">
        <v>4161</v>
      </c>
      <c r="F1252" s="325"/>
      <c r="G1252" s="325"/>
      <c r="H1252" s="328" t="s">
        <v>3483</v>
      </c>
      <c r="I1252" s="328" t="s">
        <v>4758</v>
      </c>
      <c r="J1252" s="327">
        <v>41869</v>
      </c>
      <c r="K1252" s="3" t="s">
        <v>23</v>
      </c>
      <c r="L1252" s="326">
        <v>1200</v>
      </c>
      <c r="M1252" s="325">
        <v>1251</v>
      </c>
      <c r="N1252" s="324">
        <v>41957</v>
      </c>
      <c r="O1252" s="356">
        <f t="shared" si="46"/>
        <v>1</v>
      </c>
      <c r="T1252" s="146"/>
      <c r="U1252" s="146"/>
      <c r="V1252" s="146"/>
      <c r="W1252" s="146"/>
      <c r="X1252" s="146"/>
      <c r="Y1252" s="146"/>
      <c r="Z1252" s="146"/>
      <c r="AA1252" s="146"/>
      <c r="AB1252" s="5" t="str">
        <f t="shared" si="45"/>
        <v>Genmar Strength201407</v>
      </c>
    </row>
    <row r="1253" spans="1:28" customFormat="1" ht="12.95" hidden="1" customHeight="1">
      <c r="A1253" s="325">
        <v>1252</v>
      </c>
      <c r="B1253" s="325" t="s">
        <v>4764</v>
      </c>
      <c r="C1253" s="327">
        <v>41920</v>
      </c>
      <c r="D1253" s="325" t="s">
        <v>4581</v>
      </c>
      <c r="E1253" s="325" t="s">
        <v>4429</v>
      </c>
      <c r="F1253" s="325"/>
      <c r="G1253" s="325"/>
      <c r="H1253" s="328" t="s">
        <v>648</v>
      </c>
      <c r="I1253" s="328" t="s">
        <v>55</v>
      </c>
      <c r="J1253" s="327">
        <v>41859</v>
      </c>
      <c r="K1253" s="3" t="s">
        <v>23</v>
      </c>
      <c r="L1253" s="326">
        <v>1200</v>
      </c>
      <c r="M1253" s="325">
        <v>1252</v>
      </c>
      <c r="N1253" s="324">
        <v>42142</v>
      </c>
      <c r="O1253" s="356">
        <f t="shared" si="46"/>
        <v>1</v>
      </c>
      <c r="T1253" s="146"/>
      <c r="U1253" s="146"/>
      <c r="V1253" s="146"/>
      <c r="W1253" s="146"/>
      <c r="X1253" s="146"/>
      <c r="Y1253" s="146"/>
      <c r="Z1253" s="146"/>
      <c r="AA1253" s="146"/>
      <c r="AB1253" s="5" t="str">
        <f t="shared" si="45"/>
        <v>Genmar Companion201405</v>
      </c>
    </row>
    <row r="1254" spans="1:28" customFormat="1" ht="12.95" hidden="1" customHeight="1">
      <c r="A1254" s="325">
        <v>1253</v>
      </c>
      <c r="B1254" s="325" t="s">
        <v>4763</v>
      </c>
      <c r="C1254" s="327">
        <v>41920</v>
      </c>
      <c r="D1254" s="325" t="s">
        <v>4762</v>
      </c>
      <c r="E1254" s="325" t="s">
        <v>4461</v>
      </c>
      <c r="F1254" s="325"/>
      <c r="G1254" s="325"/>
      <c r="H1254" s="328" t="s">
        <v>3483</v>
      </c>
      <c r="I1254" s="328" t="s">
        <v>24</v>
      </c>
      <c r="J1254" s="327">
        <v>41904</v>
      </c>
      <c r="K1254" s="3" t="s">
        <v>23</v>
      </c>
      <c r="L1254" s="326">
        <v>1200</v>
      </c>
      <c r="M1254" s="325">
        <v>1253</v>
      </c>
      <c r="N1254" s="324">
        <v>41957</v>
      </c>
      <c r="O1254" s="356">
        <f t="shared" si="46"/>
        <v>1</v>
      </c>
      <c r="T1254" s="146"/>
      <c r="U1254" s="146"/>
      <c r="V1254" s="146"/>
      <c r="W1254" s="146"/>
      <c r="X1254" s="146"/>
      <c r="Y1254" s="146"/>
      <c r="Z1254" s="146"/>
      <c r="AA1254" s="146"/>
      <c r="AB1254" s="5" t="str">
        <f t="shared" si="45"/>
        <v>Genmar Kara G201404</v>
      </c>
    </row>
    <row r="1255" spans="1:28" customFormat="1" ht="12.95" hidden="1" customHeight="1">
      <c r="A1255" s="325">
        <v>1254</v>
      </c>
      <c r="B1255" s="325" t="s">
        <v>4761</v>
      </c>
      <c r="C1255" s="327">
        <v>41920</v>
      </c>
      <c r="D1255" s="325" t="s">
        <v>4581</v>
      </c>
      <c r="E1255" s="325" t="s">
        <v>4334</v>
      </c>
      <c r="F1255" s="325"/>
      <c r="G1255" s="325"/>
      <c r="H1255" s="328" t="s">
        <v>648</v>
      </c>
      <c r="I1255" s="328" t="s">
        <v>4760</v>
      </c>
      <c r="J1255" s="327">
        <v>41875</v>
      </c>
      <c r="K1255" s="3" t="s">
        <v>23</v>
      </c>
      <c r="L1255" s="326">
        <v>1200</v>
      </c>
      <c r="M1255" s="325">
        <v>1254</v>
      </c>
      <c r="N1255" s="324">
        <v>41962</v>
      </c>
      <c r="O1255" s="356">
        <f t="shared" si="46"/>
        <v>1</v>
      </c>
      <c r="T1255" s="146"/>
      <c r="U1255" s="146"/>
      <c r="V1255" s="146"/>
      <c r="W1255" s="146"/>
      <c r="X1255" s="146"/>
      <c r="Y1255" s="146"/>
      <c r="Z1255" s="146"/>
      <c r="AA1255" s="146"/>
      <c r="AB1255" s="5" t="str">
        <f t="shared" si="45"/>
        <v>Genmar Companion201406</v>
      </c>
    </row>
    <row r="1256" spans="1:28" customFormat="1" ht="12.95" hidden="1" customHeight="1">
      <c r="A1256" s="325">
        <v>1255</v>
      </c>
      <c r="B1256" s="325" t="s">
        <v>4759</v>
      </c>
      <c r="C1256" s="327">
        <v>41920</v>
      </c>
      <c r="D1256" s="325" t="s">
        <v>647</v>
      </c>
      <c r="E1256" s="325">
        <v>56</v>
      </c>
      <c r="F1256" s="325"/>
      <c r="G1256" s="325"/>
      <c r="H1256" s="328" t="s">
        <v>648</v>
      </c>
      <c r="I1256" s="328" t="s">
        <v>4758</v>
      </c>
      <c r="J1256" s="327">
        <v>41904</v>
      </c>
      <c r="K1256" s="3" t="s">
        <v>23</v>
      </c>
      <c r="L1256" s="326">
        <v>1200</v>
      </c>
      <c r="M1256" s="325">
        <v>1255</v>
      </c>
      <c r="N1256" s="324">
        <v>41956</v>
      </c>
      <c r="T1256" s="146"/>
      <c r="U1256" s="146"/>
      <c r="V1256" s="146"/>
      <c r="W1256" s="146"/>
      <c r="X1256" s="146"/>
      <c r="Y1256" s="146"/>
      <c r="Z1256" s="146"/>
      <c r="AA1256" s="146"/>
      <c r="AB1256" s="5" t="str">
        <f t="shared" si="45"/>
        <v>Genmar Compatriot56</v>
      </c>
    </row>
    <row r="1257" spans="1:28" customFormat="1" ht="12.95" hidden="1" customHeight="1">
      <c r="A1257" s="325">
        <v>1256</v>
      </c>
      <c r="B1257" s="325" t="s">
        <v>4757</v>
      </c>
      <c r="C1257" s="327">
        <v>41920</v>
      </c>
      <c r="D1257" s="325" t="s">
        <v>4380</v>
      </c>
      <c r="E1257" s="329" t="s">
        <v>143</v>
      </c>
      <c r="F1257" s="325"/>
      <c r="G1257" s="325"/>
      <c r="H1257" s="328" t="s">
        <v>549</v>
      </c>
      <c r="I1257" s="328" t="s">
        <v>4756</v>
      </c>
      <c r="J1257" s="327">
        <v>41895</v>
      </c>
      <c r="K1257" s="3" t="s">
        <v>28</v>
      </c>
      <c r="L1257" s="326">
        <v>1400</v>
      </c>
      <c r="M1257" s="325">
        <v>1256</v>
      </c>
      <c r="N1257" s="324">
        <v>41962</v>
      </c>
      <c r="O1257" s="4"/>
      <c r="T1257" s="146"/>
      <c r="U1257" s="146"/>
      <c r="V1257" s="146"/>
      <c r="W1257" s="146"/>
      <c r="X1257" s="146"/>
      <c r="Y1257" s="146"/>
      <c r="Z1257" s="146"/>
      <c r="AA1257" s="146"/>
      <c r="AB1257" s="5" t="str">
        <f t="shared" si="45"/>
        <v>Aframax River36</v>
      </c>
    </row>
    <row r="1258" spans="1:28" customFormat="1" ht="12.95" hidden="1" customHeight="1">
      <c r="A1258" s="325">
        <v>1257</v>
      </c>
      <c r="B1258" s="325" t="s">
        <v>4755</v>
      </c>
      <c r="C1258" s="327">
        <v>41920</v>
      </c>
      <c r="D1258" s="325" t="s">
        <v>730</v>
      </c>
      <c r="E1258" s="329" t="s">
        <v>197</v>
      </c>
      <c r="F1258" s="325"/>
      <c r="G1258" s="325"/>
      <c r="H1258" s="328" t="s">
        <v>4754</v>
      </c>
      <c r="I1258" s="328" t="s">
        <v>4753</v>
      </c>
      <c r="J1258" s="327">
        <v>41890</v>
      </c>
      <c r="K1258" s="3" t="s">
        <v>28</v>
      </c>
      <c r="L1258" s="326">
        <v>1400</v>
      </c>
      <c r="M1258" s="325">
        <v>1257</v>
      </c>
      <c r="N1258" s="324">
        <v>41962</v>
      </c>
      <c r="O1258" s="4"/>
      <c r="T1258" s="146"/>
      <c r="U1258" s="146"/>
      <c r="V1258" s="146"/>
      <c r="W1258" s="146"/>
      <c r="X1258" s="146"/>
      <c r="Y1258" s="146"/>
      <c r="Z1258" s="146"/>
      <c r="AA1258" s="146"/>
      <c r="AB1258" s="5" t="str">
        <f t="shared" si="45"/>
        <v>V8 Stealth II67</v>
      </c>
    </row>
    <row r="1259" spans="1:28" customFormat="1" ht="12.95" hidden="1" customHeight="1">
      <c r="A1259" s="325">
        <v>1258</v>
      </c>
      <c r="B1259" s="325" t="s">
        <v>4752</v>
      </c>
      <c r="C1259" s="327">
        <v>41920</v>
      </c>
      <c r="D1259" s="325" t="s">
        <v>544</v>
      </c>
      <c r="E1259" s="329" t="s">
        <v>142</v>
      </c>
      <c r="F1259" s="325"/>
      <c r="G1259" s="325"/>
      <c r="H1259" s="328" t="s">
        <v>549</v>
      </c>
      <c r="I1259" s="328" t="s">
        <v>62</v>
      </c>
      <c r="J1259" s="327">
        <v>41892</v>
      </c>
      <c r="K1259" s="3" t="s">
        <v>28</v>
      </c>
      <c r="L1259" s="326">
        <v>1400</v>
      </c>
      <c r="M1259" s="325">
        <v>1258</v>
      </c>
      <c r="N1259" s="324">
        <v>41941</v>
      </c>
      <c r="O1259" s="4"/>
      <c r="T1259" s="146"/>
      <c r="U1259" s="146"/>
      <c r="V1259" s="146"/>
      <c r="W1259" s="146"/>
      <c r="X1259" s="146"/>
      <c r="Y1259" s="146"/>
      <c r="Z1259" s="146"/>
      <c r="AA1259" s="146"/>
      <c r="AB1259" s="5" t="str">
        <f t="shared" si="45"/>
        <v>Mesaieed43</v>
      </c>
    </row>
    <row r="1260" spans="1:28" customFormat="1" ht="12.95" hidden="1" customHeight="1">
      <c r="A1260" s="325">
        <v>1259</v>
      </c>
      <c r="B1260" s="325" t="s">
        <v>4751</v>
      </c>
      <c r="C1260" s="327">
        <v>41920</v>
      </c>
      <c r="D1260" s="325" t="s">
        <v>747</v>
      </c>
      <c r="E1260" s="329" t="s">
        <v>247</v>
      </c>
      <c r="F1260" s="325"/>
      <c r="G1260" s="325"/>
      <c r="H1260" s="328" t="s">
        <v>720</v>
      </c>
      <c r="I1260" s="328" t="s">
        <v>412</v>
      </c>
      <c r="J1260" s="327">
        <v>41898</v>
      </c>
      <c r="K1260" s="3" t="s">
        <v>28</v>
      </c>
      <c r="L1260" s="326">
        <v>1400</v>
      </c>
      <c r="M1260" s="325">
        <v>1259</v>
      </c>
      <c r="N1260" s="324">
        <v>41941</v>
      </c>
      <c r="O1260" s="4"/>
      <c r="T1260" s="146"/>
      <c r="U1260" s="146"/>
      <c r="V1260" s="146"/>
      <c r="W1260" s="146"/>
      <c r="X1260" s="146"/>
      <c r="Y1260" s="146"/>
      <c r="Z1260" s="146"/>
      <c r="AA1260" s="146"/>
      <c r="AB1260" s="5" t="str">
        <f t="shared" si="45"/>
        <v>Drepanos37</v>
      </c>
    </row>
    <row r="1261" spans="1:28" customFormat="1" ht="12.95" hidden="1" customHeight="1">
      <c r="A1261" s="325">
        <v>1260</v>
      </c>
      <c r="B1261" s="325" t="s">
        <v>4750</v>
      </c>
      <c r="C1261" s="327">
        <v>41920</v>
      </c>
      <c r="D1261" s="325" t="s">
        <v>3588</v>
      </c>
      <c r="E1261" s="329" t="s">
        <v>558</v>
      </c>
      <c r="F1261" s="325"/>
      <c r="G1261" s="325"/>
      <c r="H1261" s="328" t="s">
        <v>620</v>
      </c>
      <c r="I1261" s="328" t="s">
        <v>4749</v>
      </c>
      <c r="J1261" s="327">
        <v>41899</v>
      </c>
      <c r="K1261" s="3" t="s">
        <v>43</v>
      </c>
      <c r="L1261" s="326">
        <v>1400</v>
      </c>
      <c r="M1261" s="325">
        <v>1260</v>
      </c>
      <c r="N1261" s="324">
        <v>42114</v>
      </c>
      <c r="T1261" s="146"/>
      <c r="U1261" s="146"/>
      <c r="V1261" s="146"/>
      <c r="W1261" s="146"/>
      <c r="X1261" s="146"/>
      <c r="Y1261" s="146"/>
      <c r="Z1261" s="146"/>
      <c r="AA1261" s="146"/>
      <c r="AB1261" s="5" t="str">
        <f t="shared" si="45"/>
        <v>Sea Voyager50</v>
      </c>
    </row>
    <row r="1262" spans="1:28" customFormat="1" ht="12.95" hidden="1" customHeight="1">
      <c r="A1262" s="325">
        <v>1261</v>
      </c>
      <c r="B1262" s="325" t="s">
        <v>4748</v>
      </c>
      <c r="C1262" s="327">
        <v>41920</v>
      </c>
      <c r="D1262" s="325" t="s">
        <v>4345</v>
      </c>
      <c r="E1262" s="329" t="s">
        <v>146</v>
      </c>
      <c r="F1262" s="325"/>
      <c r="G1262" s="325"/>
      <c r="H1262" s="328" t="s">
        <v>4747</v>
      </c>
      <c r="I1262" s="328" t="s">
        <v>4746</v>
      </c>
      <c r="J1262" s="327">
        <v>41895</v>
      </c>
      <c r="K1262" s="3" t="s">
        <v>43</v>
      </c>
      <c r="L1262" s="326">
        <v>1400</v>
      </c>
      <c r="M1262" s="325">
        <v>1261</v>
      </c>
      <c r="N1262" s="324">
        <v>42111</v>
      </c>
      <c r="T1262" s="146"/>
      <c r="U1262" s="146"/>
      <c r="V1262" s="146"/>
      <c r="W1262" s="146"/>
      <c r="X1262" s="146"/>
      <c r="Y1262" s="146"/>
      <c r="Z1262" s="146"/>
      <c r="AA1262" s="146"/>
      <c r="AB1262" s="5" t="str">
        <f t="shared" si="45"/>
        <v>SCF Pearl40</v>
      </c>
    </row>
    <row r="1263" spans="1:28" customFormat="1" ht="12.95" hidden="1" customHeight="1">
      <c r="A1263" s="325">
        <v>1262</v>
      </c>
      <c r="B1263" s="325" t="s">
        <v>4745</v>
      </c>
      <c r="C1263" s="327">
        <v>41920</v>
      </c>
      <c r="D1263" s="325" t="s">
        <v>4744</v>
      </c>
      <c r="E1263" s="325" t="s">
        <v>482</v>
      </c>
      <c r="F1263" s="325"/>
      <c r="G1263" s="325"/>
      <c r="H1263" s="328" t="s">
        <v>620</v>
      </c>
      <c r="I1263" s="328" t="s">
        <v>164</v>
      </c>
      <c r="J1263" s="327">
        <v>41911</v>
      </c>
      <c r="K1263" s="3" t="s">
        <v>43</v>
      </c>
      <c r="L1263" s="326">
        <v>1400</v>
      </c>
      <c r="M1263" s="325">
        <v>1262</v>
      </c>
      <c r="N1263" s="324">
        <v>41928</v>
      </c>
      <c r="T1263" s="146"/>
      <c r="U1263" s="146"/>
      <c r="V1263" s="146"/>
      <c r="W1263" s="146"/>
      <c r="X1263" s="146"/>
      <c r="Y1263" s="146"/>
      <c r="Z1263" s="146"/>
      <c r="AA1263" s="146"/>
      <c r="AB1263" s="5" t="str">
        <f t="shared" si="45"/>
        <v>Athinea8</v>
      </c>
    </row>
    <row r="1264" spans="1:28" customFormat="1" ht="12.95" hidden="1" customHeight="1">
      <c r="A1264" s="325">
        <v>1263</v>
      </c>
      <c r="B1264" s="325" t="s">
        <v>4743</v>
      </c>
      <c r="C1264" s="327">
        <v>41921</v>
      </c>
      <c r="D1264" s="325" t="s">
        <v>4742</v>
      </c>
      <c r="E1264" s="325"/>
      <c r="F1264" s="325"/>
      <c r="G1264" s="325"/>
      <c r="H1264" s="328" t="s">
        <v>3512</v>
      </c>
      <c r="I1264" s="328"/>
      <c r="J1264" s="327">
        <v>41912</v>
      </c>
      <c r="K1264" s="3" t="s">
        <v>3598</v>
      </c>
      <c r="L1264" s="326">
        <v>600</v>
      </c>
      <c r="M1264" s="325">
        <v>1263</v>
      </c>
      <c r="N1264" s="324">
        <v>42207</v>
      </c>
      <c r="P1264" s="361"/>
      <c r="T1264" s="146"/>
      <c r="U1264" s="146"/>
      <c r="V1264" s="146"/>
      <c r="W1264" s="146"/>
      <c r="X1264" s="146"/>
      <c r="Y1264" s="146"/>
      <c r="Z1264" s="146"/>
      <c r="AA1264" s="146"/>
      <c r="AB1264" s="5" t="str">
        <f t="shared" si="45"/>
        <v>NS5 - Standby Period</v>
      </c>
    </row>
    <row r="1265" spans="1:28" customFormat="1" ht="12.95" hidden="1" customHeight="1">
      <c r="A1265" s="325">
        <v>1264</v>
      </c>
      <c r="B1265" s="325" t="s">
        <v>4741</v>
      </c>
      <c r="C1265" s="327">
        <v>41921</v>
      </c>
      <c r="D1265" s="325" t="s">
        <v>643</v>
      </c>
      <c r="E1265" s="351">
        <v>201405</v>
      </c>
      <c r="F1265" s="325"/>
      <c r="G1265" s="325"/>
      <c r="H1265" s="328" t="s">
        <v>684</v>
      </c>
      <c r="I1265" s="328" t="s">
        <v>24</v>
      </c>
      <c r="J1265" s="327">
        <v>41887</v>
      </c>
      <c r="K1265" s="3" t="s">
        <v>1090</v>
      </c>
      <c r="L1265" s="326">
        <v>1200</v>
      </c>
      <c r="M1265" s="325">
        <v>1264</v>
      </c>
      <c r="N1265" s="350">
        <v>42228</v>
      </c>
      <c r="O1265" s="4"/>
      <c r="P1265" s="4"/>
      <c r="T1265" s="146"/>
      <c r="U1265" s="146"/>
      <c r="V1265" s="146"/>
      <c r="W1265" s="146"/>
      <c r="X1265" s="146"/>
      <c r="Y1265" s="146"/>
      <c r="Z1265" s="146"/>
      <c r="AA1265" s="146"/>
      <c r="AB1265" s="5" t="str">
        <f t="shared" si="45"/>
        <v>Stena Perros201405</v>
      </c>
    </row>
    <row r="1266" spans="1:28" customFormat="1" ht="12.95" hidden="1" customHeight="1">
      <c r="A1266" s="325">
        <v>1265</v>
      </c>
      <c r="B1266" s="325" t="s">
        <v>4740</v>
      </c>
      <c r="C1266" s="327">
        <v>41921</v>
      </c>
      <c r="D1266" s="325" t="s">
        <v>4739</v>
      </c>
      <c r="E1266" s="325" t="s">
        <v>4262</v>
      </c>
      <c r="F1266" s="325"/>
      <c r="G1266" s="325"/>
      <c r="H1266" s="328" t="s">
        <v>684</v>
      </c>
      <c r="I1266" s="328" t="s">
        <v>90</v>
      </c>
      <c r="J1266" s="327">
        <v>41893</v>
      </c>
      <c r="K1266" s="3" t="s">
        <v>1090</v>
      </c>
      <c r="L1266" s="326">
        <v>1200</v>
      </c>
      <c r="M1266" s="325">
        <v>1265</v>
      </c>
      <c r="N1266" s="350">
        <v>41950</v>
      </c>
      <c r="O1266" s="4"/>
      <c r="P1266" s="4"/>
      <c r="T1266" s="146"/>
      <c r="U1266" s="146"/>
      <c r="V1266" s="146"/>
      <c r="W1266" s="146"/>
      <c r="X1266" s="146"/>
      <c r="Y1266" s="146"/>
      <c r="Z1266" s="146"/>
      <c r="AA1266" s="146"/>
      <c r="AB1266" s="5" t="str">
        <f t="shared" ref="AB1266:AB1329" si="47">IF(TRIM(A1266)="","",CONCATENATE(TRIM(D1266),TRIM(E1266)))</f>
        <v>Sonangol Cabinda201408</v>
      </c>
    </row>
    <row r="1267" spans="1:28" customFormat="1" ht="12.95" hidden="1" customHeight="1">
      <c r="A1267" s="325">
        <v>1266</v>
      </c>
      <c r="B1267" s="325" t="s">
        <v>4738</v>
      </c>
      <c r="C1267" s="327">
        <v>41921</v>
      </c>
      <c r="D1267" s="325" t="s">
        <v>738</v>
      </c>
      <c r="E1267" s="325" t="s">
        <v>4461</v>
      </c>
      <c r="F1267" s="325"/>
      <c r="G1267" s="325"/>
      <c r="H1267" s="328" t="s">
        <v>587</v>
      </c>
      <c r="I1267" s="328" t="s">
        <v>4737</v>
      </c>
      <c r="J1267" s="327">
        <v>41899</v>
      </c>
      <c r="K1267" s="3" t="s">
        <v>1090</v>
      </c>
      <c r="L1267" s="326">
        <v>1200</v>
      </c>
      <c r="M1267" s="325">
        <v>1266</v>
      </c>
      <c r="N1267" s="350">
        <v>41950</v>
      </c>
      <c r="O1267" s="4"/>
      <c r="P1267" s="4"/>
      <c r="T1267" s="146"/>
      <c r="U1267" s="146"/>
      <c r="V1267" s="146"/>
      <c r="W1267" s="146"/>
      <c r="X1267" s="146"/>
      <c r="Y1267" s="146"/>
      <c r="Z1267" s="146"/>
      <c r="AA1267" s="146"/>
      <c r="AB1267" s="5" t="str">
        <f t="shared" si="47"/>
        <v>Sonangol Rangel201404</v>
      </c>
    </row>
    <row r="1268" spans="1:28" customFormat="1" ht="12.95" hidden="1" customHeight="1">
      <c r="A1268" s="325">
        <v>1267</v>
      </c>
      <c r="B1268" s="325" t="s">
        <v>4736</v>
      </c>
      <c r="C1268" s="327">
        <v>41921</v>
      </c>
      <c r="D1268" s="325" t="s">
        <v>4338</v>
      </c>
      <c r="E1268" s="325" t="s">
        <v>4735</v>
      </c>
      <c r="F1268" s="325"/>
      <c r="G1268" s="325"/>
      <c r="H1268" s="328" t="s">
        <v>685</v>
      </c>
      <c r="I1268" s="328" t="s">
        <v>312</v>
      </c>
      <c r="J1268" s="327">
        <v>41886</v>
      </c>
      <c r="K1268" s="3" t="s">
        <v>1090</v>
      </c>
      <c r="L1268" s="326">
        <v>1200</v>
      </c>
      <c r="M1268" s="325">
        <v>1267</v>
      </c>
      <c r="N1268" s="350">
        <v>41950</v>
      </c>
      <c r="O1268" s="4"/>
      <c r="P1268" s="4"/>
      <c r="T1268" s="146"/>
      <c r="U1268" s="146"/>
      <c r="V1268" s="146"/>
      <c r="W1268" s="146"/>
      <c r="X1268" s="146"/>
      <c r="Y1268" s="146"/>
      <c r="Z1268" s="146"/>
      <c r="AA1268" s="146"/>
      <c r="AB1268" s="5" t="str">
        <f t="shared" si="47"/>
        <v>Yasa Scorpion201403</v>
      </c>
    </row>
    <row r="1269" spans="1:28" customFormat="1" ht="12.95" hidden="1" customHeight="1">
      <c r="A1269" s="325">
        <v>1268</v>
      </c>
      <c r="B1269" s="325" t="s">
        <v>4734</v>
      </c>
      <c r="C1269" s="327">
        <v>41921</v>
      </c>
      <c r="D1269" s="325" t="s">
        <v>598</v>
      </c>
      <c r="E1269" s="325" t="s">
        <v>4429</v>
      </c>
      <c r="F1269" s="325"/>
      <c r="G1269" s="325"/>
      <c r="H1269" s="328" t="s">
        <v>596</v>
      </c>
      <c r="I1269" s="328" t="s">
        <v>20</v>
      </c>
      <c r="J1269" s="327">
        <v>41901</v>
      </c>
      <c r="K1269" s="3" t="s">
        <v>1090</v>
      </c>
      <c r="L1269" s="326">
        <v>1200</v>
      </c>
      <c r="M1269" s="325">
        <v>1268</v>
      </c>
      <c r="N1269" s="350">
        <v>41950</v>
      </c>
      <c r="O1269" s="4"/>
      <c r="P1269" s="4"/>
      <c r="T1269" s="146"/>
      <c r="U1269" s="146"/>
      <c r="V1269" s="146"/>
      <c r="W1269" s="146"/>
      <c r="X1269" s="146"/>
      <c r="Y1269" s="146"/>
      <c r="Z1269" s="146"/>
      <c r="AA1269" s="146"/>
      <c r="AB1269" s="5" t="str">
        <f t="shared" si="47"/>
        <v>Stena Supreme201405</v>
      </c>
    </row>
    <row r="1270" spans="1:28" customFormat="1" ht="12.95" hidden="1" customHeight="1">
      <c r="A1270" s="325">
        <v>1269</v>
      </c>
      <c r="B1270" s="325" t="s">
        <v>4733</v>
      </c>
      <c r="C1270" s="327">
        <v>41921</v>
      </c>
      <c r="D1270" s="325" t="s">
        <v>3498</v>
      </c>
      <c r="E1270" s="325" t="s">
        <v>4461</v>
      </c>
      <c r="F1270" s="325"/>
      <c r="G1270" s="325"/>
      <c r="H1270" s="328" t="s">
        <v>3496</v>
      </c>
      <c r="I1270" s="328" t="s">
        <v>4732</v>
      </c>
      <c r="J1270" s="327">
        <v>41886</v>
      </c>
      <c r="K1270" s="3" t="s">
        <v>1090</v>
      </c>
      <c r="L1270" s="326">
        <v>1200</v>
      </c>
      <c r="M1270" s="325">
        <v>1269</v>
      </c>
      <c r="N1270" s="350">
        <v>41950</v>
      </c>
      <c r="O1270" s="4"/>
      <c r="P1270" s="4"/>
      <c r="T1270" s="146"/>
      <c r="U1270" s="146"/>
      <c r="V1270" s="146"/>
      <c r="W1270" s="146"/>
      <c r="X1270" s="146"/>
      <c r="Y1270" s="146"/>
      <c r="Z1270" s="146"/>
      <c r="AA1270" s="146"/>
      <c r="AB1270" s="5" t="str">
        <f t="shared" si="47"/>
        <v>Stena Sunrise201404</v>
      </c>
    </row>
    <row r="1271" spans="1:28" customFormat="1" ht="12.95" hidden="1" customHeight="1">
      <c r="A1271" s="325">
        <v>1270</v>
      </c>
      <c r="B1271" s="325" t="s">
        <v>4731</v>
      </c>
      <c r="C1271" s="327">
        <v>41921</v>
      </c>
      <c r="D1271" s="325" t="s">
        <v>464</v>
      </c>
      <c r="E1271" s="325" t="s">
        <v>4262</v>
      </c>
      <c r="F1271" s="325"/>
      <c r="G1271" s="325"/>
      <c r="H1271" s="328" t="s">
        <v>3791</v>
      </c>
      <c r="I1271" s="328" t="s">
        <v>696</v>
      </c>
      <c r="J1271" s="327">
        <v>41891.5</v>
      </c>
      <c r="K1271" s="3" t="s">
        <v>1090</v>
      </c>
      <c r="L1271" s="326">
        <v>1200</v>
      </c>
      <c r="M1271" s="325">
        <v>1270</v>
      </c>
      <c r="N1271" s="350">
        <v>42228</v>
      </c>
      <c r="O1271" s="4"/>
      <c r="P1271" s="4"/>
      <c r="T1271" s="146"/>
      <c r="U1271" s="146"/>
      <c r="V1271" s="146"/>
      <c r="W1271" s="146"/>
      <c r="X1271" s="146"/>
      <c r="Y1271" s="146"/>
      <c r="Z1271" s="146"/>
      <c r="AA1271" s="146"/>
      <c r="AB1271" s="5" t="str">
        <f t="shared" si="47"/>
        <v>Stena Penguin201408</v>
      </c>
    </row>
    <row r="1272" spans="1:28" customFormat="1" ht="12.95" hidden="1" customHeight="1">
      <c r="A1272" s="325">
        <v>1271</v>
      </c>
      <c r="B1272" s="325" t="s">
        <v>4730</v>
      </c>
      <c r="C1272" s="327">
        <v>41928</v>
      </c>
      <c r="D1272" s="325" t="s">
        <v>4729</v>
      </c>
      <c r="E1272" s="325" t="s">
        <v>4241</v>
      </c>
      <c r="F1272" s="325"/>
      <c r="G1272" s="325"/>
      <c r="H1272" s="328" t="s">
        <v>669</v>
      </c>
      <c r="I1272" s="328" t="s">
        <v>25</v>
      </c>
      <c r="J1272" s="327">
        <v>41879</v>
      </c>
      <c r="K1272" s="3" t="s">
        <v>1103</v>
      </c>
      <c r="L1272" s="326">
        <v>1300</v>
      </c>
      <c r="M1272" s="325">
        <v>1271</v>
      </c>
      <c r="N1272" s="324">
        <v>42100</v>
      </c>
      <c r="T1272" s="146"/>
      <c r="U1272" s="146"/>
      <c r="V1272" s="146"/>
      <c r="W1272" s="146"/>
      <c r="X1272" s="146"/>
      <c r="Y1272" s="146"/>
      <c r="Z1272" s="146"/>
      <c r="AA1272" s="146"/>
      <c r="AB1272" s="5" t="str">
        <f t="shared" si="47"/>
        <v>Tenacity1401</v>
      </c>
    </row>
    <row r="1273" spans="1:28" customFormat="1" ht="12.95" hidden="1" customHeight="1">
      <c r="A1273" s="325">
        <v>1272</v>
      </c>
      <c r="B1273" s="325" t="s">
        <v>4728</v>
      </c>
      <c r="C1273" s="327">
        <v>41928</v>
      </c>
      <c r="D1273" s="325" t="s">
        <v>4727</v>
      </c>
      <c r="E1273" s="325" t="s">
        <v>4241</v>
      </c>
      <c r="F1273" s="325"/>
      <c r="G1273" s="325"/>
      <c r="H1273" s="328" t="s">
        <v>4726</v>
      </c>
      <c r="I1273" s="328" t="s">
        <v>25</v>
      </c>
      <c r="J1273" s="327">
        <v>41889</v>
      </c>
      <c r="K1273" s="3" t="s">
        <v>1103</v>
      </c>
      <c r="L1273" s="326">
        <v>1300</v>
      </c>
      <c r="M1273" s="325">
        <v>1272</v>
      </c>
      <c r="N1273" s="324">
        <v>42100</v>
      </c>
      <c r="T1273" s="146"/>
      <c r="U1273" s="146"/>
      <c r="V1273" s="146"/>
      <c r="W1273" s="146"/>
      <c r="X1273" s="146"/>
      <c r="Y1273" s="146"/>
      <c r="Z1273" s="146"/>
      <c r="AA1273" s="146"/>
      <c r="AB1273" s="5" t="str">
        <f t="shared" si="47"/>
        <v>STI Brixton1401</v>
      </c>
    </row>
    <row r="1274" spans="1:28" customFormat="1" ht="12.95" hidden="1" customHeight="1">
      <c r="A1274" s="325">
        <v>1273</v>
      </c>
      <c r="B1274" s="325" t="s">
        <v>4725</v>
      </c>
      <c r="C1274" s="327">
        <v>41928</v>
      </c>
      <c r="D1274" s="325" t="s">
        <v>4724</v>
      </c>
      <c r="E1274" s="325" t="s">
        <v>4241</v>
      </c>
      <c r="F1274" s="325"/>
      <c r="G1274" s="325"/>
      <c r="H1274" s="328" t="s">
        <v>4723</v>
      </c>
      <c r="I1274" s="328" t="s">
        <v>25</v>
      </c>
      <c r="J1274" s="327">
        <v>41881</v>
      </c>
      <c r="K1274" s="3" t="s">
        <v>1103</v>
      </c>
      <c r="L1274" s="326">
        <v>1300</v>
      </c>
      <c r="M1274" s="325">
        <v>1273</v>
      </c>
      <c r="N1274" s="324">
        <v>42100</v>
      </c>
      <c r="T1274" s="146"/>
      <c r="U1274" s="146"/>
      <c r="V1274" s="146"/>
      <c r="W1274" s="146"/>
      <c r="X1274" s="146"/>
      <c r="Y1274" s="146"/>
      <c r="Z1274" s="146"/>
      <c r="AA1274" s="146"/>
      <c r="AB1274" s="5" t="str">
        <f t="shared" si="47"/>
        <v>Sti Venere1401</v>
      </c>
    </row>
    <row r="1275" spans="1:28" customFormat="1" ht="12.95" hidden="1" customHeight="1">
      <c r="A1275" s="325">
        <v>1274</v>
      </c>
      <c r="B1275" s="325" t="s">
        <v>4722</v>
      </c>
      <c r="C1275" s="327">
        <v>41928</v>
      </c>
      <c r="D1275" s="325" t="s">
        <v>4721</v>
      </c>
      <c r="E1275" s="325" t="s">
        <v>4241</v>
      </c>
      <c r="F1275" s="325"/>
      <c r="G1275" s="325"/>
      <c r="H1275" s="328" t="s">
        <v>4720</v>
      </c>
      <c r="I1275" s="328" t="s">
        <v>25</v>
      </c>
      <c r="J1275" s="327">
        <v>41898</v>
      </c>
      <c r="K1275" s="3" t="s">
        <v>1103</v>
      </c>
      <c r="L1275" s="326">
        <v>1300</v>
      </c>
      <c r="M1275" s="325">
        <v>1274</v>
      </c>
      <c r="N1275" s="324">
        <v>42100</v>
      </c>
      <c r="T1275" s="146"/>
      <c r="U1275" s="146"/>
      <c r="V1275" s="146"/>
      <c r="W1275" s="146"/>
      <c r="X1275" s="146"/>
      <c r="Y1275" s="146"/>
      <c r="Z1275" s="146"/>
      <c r="AA1275" s="146"/>
      <c r="AB1275" s="5" t="str">
        <f t="shared" si="47"/>
        <v>STI Powai1401</v>
      </c>
    </row>
    <row r="1276" spans="1:28" customFormat="1" ht="12.95" hidden="1" customHeight="1">
      <c r="A1276" s="325">
        <v>1275</v>
      </c>
      <c r="B1276" s="325" t="s">
        <v>4719</v>
      </c>
      <c r="C1276" s="327">
        <v>41928</v>
      </c>
      <c r="D1276" s="325" t="s">
        <v>4307</v>
      </c>
      <c r="E1276" s="325" t="s">
        <v>4716</v>
      </c>
      <c r="F1276" s="325"/>
      <c r="G1276" s="325"/>
      <c r="H1276" s="328" t="s">
        <v>736</v>
      </c>
      <c r="I1276" s="328" t="s">
        <v>604</v>
      </c>
      <c r="J1276" s="327">
        <v>41900</v>
      </c>
      <c r="K1276" s="3" t="s">
        <v>1103</v>
      </c>
      <c r="L1276" s="326">
        <v>1300</v>
      </c>
      <c r="M1276" s="325">
        <v>1275</v>
      </c>
      <c r="N1276" s="324">
        <v>42100</v>
      </c>
      <c r="T1276" s="146"/>
      <c r="U1276" s="146"/>
      <c r="V1276" s="146"/>
      <c r="W1276" s="146"/>
      <c r="X1276" s="146"/>
      <c r="Y1276" s="146"/>
      <c r="Z1276" s="146"/>
      <c r="AA1276" s="146"/>
      <c r="AB1276" s="5" t="str">
        <f t="shared" si="47"/>
        <v>Star Eagle1403</v>
      </c>
    </row>
    <row r="1277" spans="1:28" customFormat="1" ht="12.95" hidden="1" customHeight="1">
      <c r="A1277" s="325">
        <v>1276</v>
      </c>
      <c r="B1277" s="325" t="s">
        <v>4718</v>
      </c>
      <c r="C1277" s="327">
        <v>41928</v>
      </c>
      <c r="D1277" s="325" t="s">
        <v>4717</v>
      </c>
      <c r="E1277" s="325" t="s">
        <v>4716</v>
      </c>
      <c r="F1277" s="325"/>
      <c r="G1277" s="325"/>
      <c r="H1277" s="328" t="s">
        <v>736</v>
      </c>
      <c r="I1277" s="328" t="s">
        <v>4715</v>
      </c>
      <c r="J1277" s="327">
        <v>41882</v>
      </c>
      <c r="K1277" s="3" t="s">
        <v>1103</v>
      </c>
      <c r="L1277" s="326">
        <v>1300</v>
      </c>
      <c r="M1277" s="325">
        <v>1276</v>
      </c>
      <c r="N1277" s="324">
        <v>42100</v>
      </c>
      <c r="T1277" s="146"/>
      <c r="U1277" s="146"/>
      <c r="V1277" s="146"/>
      <c r="W1277" s="146"/>
      <c r="X1277" s="146"/>
      <c r="Y1277" s="146"/>
      <c r="Z1277" s="146"/>
      <c r="AA1277" s="146"/>
      <c r="AB1277" s="5" t="str">
        <f t="shared" si="47"/>
        <v>Nicos Tomasos1403</v>
      </c>
    </row>
    <row r="1278" spans="1:28" customFormat="1" ht="12.95" hidden="1" customHeight="1">
      <c r="A1278" s="325">
        <v>1277</v>
      </c>
      <c r="B1278" s="325" t="s">
        <v>4714</v>
      </c>
      <c r="C1278" s="327">
        <v>41928</v>
      </c>
      <c r="D1278" s="325" t="s">
        <v>4713</v>
      </c>
      <c r="E1278" s="325" t="s">
        <v>4241</v>
      </c>
      <c r="F1278" s="325"/>
      <c r="G1278" s="325"/>
      <c r="H1278" s="328" t="s">
        <v>4712</v>
      </c>
      <c r="I1278" s="328" t="s">
        <v>672</v>
      </c>
      <c r="J1278" s="327">
        <v>41892</v>
      </c>
      <c r="K1278" s="3" t="s">
        <v>1103</v>
      </c>
      <c r="L1278" s="326">
        <v>1300</v>
      </c>
      <c r="M1278" s="325">
        <v>1277</v>
      </c>
      <c r="N1278" s="324">
        <v>42100</v>
      </c>
      <c r="T1278" s="146"/>
      <c r="U1278" s="146"/>
      <c r="V1278" s="146"/>
      <c r="W1278" s="146"/>
      <c r="X1278" s="146"/>
      <c r="Y1278" s="146"/>
      <c r="Z1278" s="146"/>
      <c r="AA1278" s="146"/>
      <c r="AB1278" s="5" t="str">
        <f t="shared" si="47"/>
        <v>Eships Taweelah1401</v>
      </c>
    </row>
    <row r="1279" spans="1:28" customFormat="1" ht="12.95" hidden="1" customHeight="1">
      <c r="A1279" s="325">
        <v>1278</v>
      </c>
      <c r="B1279" s="325" t="s">
        <v>4711</v>
      </c>
      <c r="C1279" s="327">
        <v>41928</v>
      </c>
      <c r="D1279" s="325" t="s">
        <v>4710</v>
      </c>
      <c r="E1279" s="325" t="s">
        <v>4247</v>
      </c>
      <c r="F1279" s="325"/>
      <c r="G1279" s="325"/>
      <c r="H1279" s="328" t="s">
        <v>736</v>
      </c>
      <c r="I1279" s="328" t="s">
        <v>25</v>
      </c>
      <c r="J1279" s="327">
        <v>41888</v>
      </c>
      <c r="K1279" s="3" t="s">
        <v>1103</v>
      </c>
      <c r="L1279" s="326">
        <v>1300</v>
      </c>
      <c r="M1279" s="325">
        <v>1278</v>
      </c>
      <c r="N1279" s="324">
        <v>42100</v>
      </c>
      <c r="T1279" s="146"/>
      <c r="U1279" s="146"/>
      <c r="V1279" s="146"/>
      <c r="W1279" s="146"/>
      <c r="X1279" s="146"/>
      <c r="Y1279" s="146"/>
      <c r="Z1279" s="146"/>
      <c r="AA1279" s="146"/>
      <c r="AB1279" s="5" t="str">
        <f t="shared" si="47"/>
        <v>ST. Jacobi1402</v>
      </c>
    </row>
    <row r="1280" spans="1:28" customFormat="1" ht="12.95" hidden="1" customHeight="1">
      <c r="A1280" s="325">
        <v>1279</v>
      </c>
      <c r="B1280" s="325" t="s">
        <v>4709</v>
      </c>
      <c r="C1280" s="327">
        <v>41928</v>
      </c>
      <c r="D1280" s="325" t="s">
        <v>4282</v>
      </c>
      <c r="E1280" s="325" t="s">
        <v>117</v>
      </c>
      <c r="F1280" s="325"/>
      <c r="G1280" s="325"/>
      <c r="H1280" s="328" t="s">
        <v>683</v>
      </c>
      <c r="I1280" s="328" t="s">
        <v>4708</v>
      </c>
      <c r="J1280" s="327">
        <v>41900</v>
      </c>
      <c r="K1280" s="3" t="s">
        <v>60</v>
      </c>
      <c r="L1280" s="326">
        <v>800</v>
      </c>
      <c r="M1280" s="325">
        <v>1279</v>
      </c>
      <c r="N1280" s="324">
        <v>41953</v>
      </c>
      <c r="O1280" s="356">
        <f>IF(TRIM(N1280)="",0,1)</f>
        <v>1</v>
      </c>
      <c r="P1280" t="s">
        <v>4610</v>
      </c>
      <c r="T1280" s="146"/>
      <c r="U1280" s="146"/>
      <c r="V1280" s="146"/>
      <c r="W1280" s="146"/>
      <c r="X1280" s="146"/>
      <c r="Y1280" s="146"/>
      <c r="Z1280" s="146"/>
      <c r="AA1280" s="146"/>
      <c r="AB1280" s="5" t="str">
        <f t="shared" si="47"/>
        <v>Tarbet Sprit2</v>
      </c>
    </row>
    <row r="1281" spans="1:28" customFormat="1" ht="12.95" hidden="1" customHeight="1">
      <c r="A1281" s="325">
        <v>1280</v>
      </c>
      <c r="B1281" s="325" t="s">
        <v>4707</v>
      </c>
      <c r="C1281" s="327">
        <v>41928</v>
      </c>
      <c r="D1281" s="325" t="s">
        <v>80</v>
      </c>
      <c r="E1281" s="325" t="s">
        <v>258</v>
      </c>
      <c r="F1281" s="325"/>
      <c r="G1281" s="325"/>
      <c r="H1281" s="328" t="s">
        <v>400</v>
      </c>
      <c r="I1281" s="328" t="s">
        <v>570</v>
      </c>
      <c r="J1281" s="327">
        <v>41914</v>
      </c>
      <c r="K1281" s="3" t="s">
        <v>60</v>
      </c>
      <c r="L1281" s="326">
        <v>800</v>
      </c>
      <c r="M1281" s="325">
        <v>1280</v>
      </c>
      <c r="N1281" s="324">
        <v>41953</v>
      </c>
      <c r="O1281" s="356">
        <f>IF(TRIM(N1281)="",0,1)</f>
        <v>1</v>
      </c>
      <c r="P1281" t="s">
        <v>4610</v>
      </c>
      <c r="T1281" s="146"/>
      <c r="U1281" s="146"/>
      <c r="V1281" s="146"/>
      <c r="W1281" s="146"/>
      <c r="X1281" s="146"/>
      <c r="Y1281" s="146"/>
      <c r="Z1281" s="146"/>
      <c r="AA1281" s="146"/>
      <c r="AB1281" s="5" t="str">
        <f t="shared" si="47"/>
        <v>Helga Spirit54</v>
      </c>
    </row>
    <row r="1282" spans="1:28" customFormat="1" ht="12.95" hidden="1" customHeight="1">
      <c r="A1282" s="325">
        <v>1281</v>
      </c>
      <c r="B1282" s="325" t="s">
        <v>4706</v>
      </c>
      <c r="C1282" s="327">
        <v>41928</v>
      </c>
      <c r="D1282" s="325" t="s">
        <v>34</v>
      </c>
      <c r="E1282" s="325" t="s">
        <v>247</v>
      </c>
      <c r="F1282" s="325"/>
      <c r="G1282" s="325"/>
      <c r="H1282" s="328" t="s">
        <v>63</v>
      </c>
      <c r="I1282" s="328" t="s">
        <v>4705</v>
      </c>
      <c r="J1282" s="327">
        <v>41910</v>
      </c>
      <c r="K1282" s="3" t="s">
        <v>60</v>
      </c>
      <c r="L1282" s="326">
        <v>800</v>
      </c>
      <c r="M1282" s="325">
        <v>1281</v>
      </c>
      <c r="N1282" s="324">
        <v>41947</v>
      </c>
      <c r="O1282" s="356">
        <f>IF(TRIM(N1282)="",0,1)</f>
        <v>1</v>
      </c>
      <c r="T1282" s="146"/>
      <c r="U1282" s="146"/>
      <c r="V1282" s="146"/>
      <c r="W1282" s="146"/>
      <c r="X1282" s="146"/>
      <c r="Y1282" s="146"/>
      <c r="Z1282" s="146"/>
      <c r="AA1282" s="146"/>
      <c r="AB1282" s="5" t="str">
        <f t="shared" si="47"/>
        <v>Sea Hope37</v>
      </c>
    </row>
    <row r="1283" spans="1:28" customFormat="1" ht="12.95" hidden="1" customHeight="1">
      <c r="A1283" s="325">
        <v>1282</v>
      </c>
      <c r="B1283" s="325" t="s">
        <v>4704</v>
      </c>
      <c r="C1283" s="327">
        <v>41928</v>
      </c>
      <c r="D1283" s="325" t="s">
        <v>4651</v>
      </c>
      <c r="E1283" s="325" t="s">
        <v>50</v>
      </c>
      <c r="F1283" s="325"/>
      <c r="G1283" s="325"/>
      <c r="H1283" s="328" t="s">
        <v>442</v>
      </c>
      <c r="I1283" s="328" t="s">
        <v>750</v>
      </c>
      <c r="J1283" s="327">
        <v>41907</v>
      </c>
      <c r="K1283" s="3" t="s">
        <v>60</v>
      </c>
      <c r="L1283" s="326">
        <v>800</v>
      </c>
      <c r="M1283" s="325">
        <v>1282</v>
      </c>
      <c r="N1283" s="324">
        <v>41953</v>
      </c>
      <c r="O1283" s="356">
        <f>IF(TRIM(N1283)="",0,1)</f>
        <v>1</v>
      </c>
      <c r="P1283" t="s">
        <v>4610</v>
      </c>
      <c r="T1283" s="146"/>
      <c r="U1283" s="146"/>
      <c r="V1283" s="146"/>
      <c r="W1283" s="146"/>
      <c r="X1283" s="146"/>
      <c r="Y1283" s="146"/>
      <c r="Z1283" s="146"/>
      <c r="AA1283" s="146"/>
      <c r="AB1283" s="5" t="str">
        <f t="shared" si="47"/>
        <v>ACS Brave32</v>
      </c>
    </row>
    <row r="1284" spans="1:28" customFormat="1" ht="12.95" hidden="1" customHeight="1">
      <c r="A1284" s="325">
        <v>1283</v>
      </c>
      <c r="B1284" s="325" t="s">
        <v>4703</v>
      </c>
      <c r="C1284" s="327">
        <v>41928</v>
      </c>
      <c r="D1284" s="325" t="s">
        <v>752</v>
      </c>
      <c r="E1284" s="325" t="s">
        <v>482</v>
      </c>
      <c r="F1284" s="325"/>
      <c r="G1284" s="325"/>
      <c r="H1284" s="328" t="s">
        <v>442</v>
      </c>
      <c r="I1284" s="328" t="s">
        <v>563</v>
      </c>
      <c r="J1284" s="327">
        <v>41923</v>
      </c>
      <c r="K1284" s="3" t="s">
        <v>60</v>
      </c>
      <c r="L1284" s="326">
        <v>800</v>
      </c>
      <c r="M1284" s="325">
        <v>1283</v>
      </c>
      <c r="N1284" s="324">
        <v>41953</v>
      </c>
      <c r="O1284" s="356">
        <f>IF(TRIM(N1284)="",0,1)</f>
        <v>1</v>
      </c>
      <c r="P1284" t="s">
        <v>4610</v>
      </c>
      <c r="T1284" s="146"/>
      <c r="U1284" s="146"/>
      <c r="V1284" s="146"/>
      <c r="W1284" s="146"/>
      <c r="X1284" s="146"/>
      <c r="Y1284" s="146"/>
      <c r="Z1284" s="146"/>
      <c r="AA1284" s="146"/>
      <c r="AB1284" s="5" t="str">
        <f t="shared" si="47"/>
        <v>Whistler Spirit8</v>
      </c>
    </row>
    <row r="1285" spans="1:28" customFormat="1" ht="12.95" hidden="1" customHeight="1">
      <c r="A1285" s="325">
        <v>1284</v>
      </c>
      <c r="B1285" s="325" t="s">
        <v>4702</v>
      </c>
      <c r="C1285" s="327">
        <v>41928</v>
      </c>
      <c r="D1285" s="325" t="s">
        <v>4701</v>
      </c>
      <c r="E1285" s="325" t="s">
        <v>745</v>
      </c>
      <c r="F1285" s="325"/>
      <c r="G1285" s="325"/>
      <c r="H1285" s="328" t="s">
        <v>3785</v>
      </c>
      <c r="I1285" s="328" t="s">
        <v>715</v>
      </c>
      <c r="J1285" s="327">
        <v>41897</v>
      </c>
      <c r="K1285" s="3" t="s">
        <v>551</v>
      </c>
      <c r="L1285" s="326">
        <v>1600</v>
      </c>
      <c r="M1285" s="325">
        <v>1284</v>
      </c>
      <c r="N1285" s="324">
        <v>41942</v>
      </c>
      <c r="T1285" s="146"/>
      <c r="U1285" s="146"/>
      <c r="V1285" s="146"/>
      <c r="W1285" s="146"/>
      <c r="X1285" s="146"/>
      <c r="Y1285" s="146"/>
      <c r="Z1285" s="146"/>
      <c r="AA1285" s="146"/>
      <c r="AB1285" s="5" t="str">
        <f t="shared" si="47"/>
        <v>Singapore Voyger138</v>
      </c>
    </row>
    <row r="1286" spans="1:28" customFormat="1" ht="12.95" hidden="1" customHeight="1">
      <c r="A1286" s="325">
        <v>1285</v>
      </c>
      <c r="B1286" s="325" t="s">
        <v>4700</v>
      </c>
      <c r="C1286" s="327">
        <v>41928</v>
      </c>
      <c r="D1286" s="325" t="s">
        <v>3571</v>
      </c>
      <c r="E1286" s="325" t="s">
        <v>224</v>
      </c>
      <c r="F1286" s="325"/>
      <c r="G1286" s="325"/>
      <c r="H1286" s="328" t="s">
        <v>4699</v>
      </c>
      <c r="I1286" s="328" t="s">
        <v>743</v>
      </c>
      <c r="J1286" s="327">
        <v>41914</v>
      </c>
      <c r="K1286" s="3" t="s">
        <v>590</v>
      </c>
      <c r="L1286" s="326">
        <v>1600</v>
      </c>
      <c r="M1286" s="325">
        <v>1285</v>
      </c>
      <c r="N1286" s="324">
        <v>41997</v>
      </c>
      <c r="T1286" s="146"/>
      <c r="U1286" s="146"/>
      <c r="V1286" s="146"/>
      <c r="W1286" s="146"/>
      <c r="X1286" s="146"/>
      <c r="Y1286" s="146"/>
      <c r="Z1286" s="146"/>
      <c r="AA1286" s="146"/>
      <c r="AB1286" s="5" t="str">
        <f t="shared" si="47"/>
        <v>Overseas Antigmar140</v>
      </c>
    </row>
    <row r="1287" spans="1:28" customFormat="1" ht="12.95" hidden="1" customHeight="1">
      <c r="A1287" s="325">
        <v>1286</v>
      </c>
      <c r="B1287" s="325" t="s">
        <v>4698</v>
      </c>
      <c r="C1287" s="327">
        <v>41928</v>
      </c>
      <c r="D1287" s="325" t="s">
        <v>4006</v>
      </c>
      <c r="E1287" s="325" t="s">
        <v>53</v>
      </c>
      <c r="F1287" s="325"/>
      <c r="G1287" s="325"/>
      <c r="H1287" s="328" t="s">
        <v>4142</v>
      </c>
      <c r="I1287" s="328" t="s">
        <v>535</v>
      </c>
      <c r="J1287" s="327">
        <v>41915</v>
      </c>
      <c r="K1287" s="3" t="s">
        <v>590</v>
      </c>
      <c r="L1287" s="326">
        <v>1600</v>
      </c>
      <c r="M1287" s="325">
        <v>1286</v>
      </c>
      <c r="N1287" s="324">
        <v>41997</v>
      </c>
      <c r="T1287" s="146"/>
      <c r="U1287" s="146"/>
      <c r="V1287" s="146"/>
      <c r="W1287" s="146"/>
      <c r="X1287" s="146"/>
      <c r="Y1287" s="146"/>
      <c r="Z1287" s="146"/>
      <c r="AA1287" s="146"/>
      <c r="AB1287" s="5" t="str">
        <f t="shared" si="47"/>
        <v>Overseas Milos1</v>
      </c>
    </row>
    <row r="1288" spans="1:28" customFormat="1" ht="12.95" hidden="1" customHeight="1">
      <c r="A1288" s="325">
        <v>1287</v>
      </c>
      <c r="B1288" s="325" t="s">
        <v>4697</v>
      </c>
      <c r="C1288" s="327">
        <v>41933</v>
      </c>
      <c r="D1288" s="325" t="s">
        <v>4696</v>
      </c>
      <c r="E1288" s="325" t="s">
        <v>446</v>
      </c>
      <c r="F1288" s="325"/>
      <c r="G1288" s="325"/>
      <c r="H1288" s="328" t="s">
        <v>4695</v>
      </c>
      <c r="I1288" s="328" t="s">
        <v>672</v>
      </c>
      <c r="J1288" s="327">
        <v>41894</v>
      </c>
      <c r="K1288" s="3" t="s">
        <v>97</v>
      </c>
      <c r="L1288" s="326">
        <v>900</v>
      </c>
      <c r="M1288" s="325">
        <v>1287</v>
      </c>
      <c r="N1288" s="324">
        <v>41982</v>
      </c>
      <c r="T1288" s="146"/>
      <c r="U1288" s="146"/>
      <c r="V1288" s="146"/>
      <c r="W1288" s="146"/>
      <c r="X1288" s="146"/>
      <c r="Y1288" s="146"/>
      <c r="Z1288" s="146"/>
      <c r="AA1288" s="146"/>
      <c r="AB1288" s="5" t="str">
        <f t="shared" si="47"/>
        <v>Torm Sara78</v>
      </c>
    </row>
    <row r="1289" spans="1:28" customFormat="1" ht="12.95" hidden="1" customHeight="1">
      <c r="A1289" s="325">
        <v>1288</v>
      </c>
      <c r="B1289" s="325" t="s">
        <v>4694</v>
      </c>
      <c r="C1289" s="327">
        <v>41933</v>
      </c>
      <c r="D1289" s="325" t="s">
        <v>4010</v>
      </c>
      <c r="E1289" s="325" t="s">
        <v>468</v>
      </c>
      <c r="F1289" s="325"/>
      <c r="G1289" s="325"/>
      <c r="H1289" s="328" t="s">
        <v>3690</v>
      </c>
      <c r="I1289" s="328" t="s">
        <v>4693</v>
      </c>
      <c r="J1289" s="327">
        <v>41925</v>
      </c>
      <c r="K1289" s="3" t="s">
        <v>97</v>
      </c>
      <c r="L1289" s="326">
        <v>900</v>
      </c>
      <c r="M1289" s="325">
        <v>1288</v>
      </c>
      <c r="N1289" s="324">
        <v>41982</v>
      </c>
      <c r="T1289" s="146"/>
      <c r="U1289" s="146"/>
      <c r="V1289" s="146"/>
      <c r="W1289" s="146"/>
      <c r="X1289" s="146"/>
      <c r="Y1289" s="146"/>
      <c r="Z1289" s="146"/>
      <c r="AA1289" s="146"/>
      <c r="AB1289" s="5" t="str">
        <f t="shared" si="47"/>
        <v>Torm Clara96</v>
      </c>
    </row>
    <row r="1290" spans="1:28" customFormat="1" ht="12.95" hidden="1" customHeight="1">
      <c r="A1290" s="325">
        <v>1289</v>
      </c>
      <c r="B1290" s="325" t="s">
        <v>4692</v>
      </c>
      <c r="C1290" s="327">
        <v>41942</v>
      </c>
      <c r="D1290" s="325" t="s">
        <v>4691</v>
      </c>
      <c r="E1290" s="325" t="s">
        <v>4690</v>
      </c>
      <c r="F1290" s="325"/>
      <c r="G1290" s="325"/>
      <c r="H1290" s="328" t="s">
        <v>475</v>
      </c>
      <c r="I1290" s="328" t="s">
        <v>345</v>
      </c>
      <c r="J1290" s="327">
        <v>41930</v>
      </c>
      <c r="K1290" s="3" t="s">
        <v>290</v>
      </c>
      <c r="L1290" s="326">
        <v>1400</v>
      </c>
      <c r="M1290" s="325">
        <v>1289</v>
      </c>
      <c r="N1290" s="324">
        <v>41992</v>
      </c>
      <c r="O1290" t="s">
        <v>4689</v>
      </c>
      <c r="T1290" s="146"/>
      <c r="U1290" s="146"/>
      <c r="V1290" s="146"/>
      <c r="W1290" s="146"/>
      <c r="X1290" s="146"/>
      <c r="Y1290" s="146"/>
      <c r="Z1290" s="146"/>
      <c r="AA1290" s="146"/>
      <c r="AB1290" s="5" t="str">
        <f t="shared" si="47"/>
        <v>British Mallard14009</v>
      </c>
    </row>
    <row r="1291" spans="1:28" customFormat="1" ht="12.95" hidden="1" customHeight="1">
      <c r="A1291" s="325">
        <v>1290</v>
      </c>
      <c r="B1291" s="325" t="s">
        <v>4688</v>
      </c>
      <c r="C1291" s="327">
        <v>41942</v>
      </c>
      <c r="D1291" s="325" t="s">
        <v>4687</v>
      </c>
      <c r="E1291" s="325" t="s">
        <v>4686</v>
      </c>
      <c r="F1291" s="325"/>
      <c r="G1291" s="325"/>
      <c r="H1291" s="328" t="s">
        <v>4447</v>
      </c>
      <c r="I1291" s="328" t="s">
        <v>570</v>
      </c>
      <c r="J1291" s="327">
        <v>41894</v>
      </c>
      <c r="K1291" s="3" t="s">
        <v>290</v>
      </c>
      <c r="L1291" s="326">
        <v>1400</v>
      </c>
      <c r="M1291" s="325">
        <v>1290</v>
      </c>
      <c r="N1291" s="324">
        <v>41953</v>
      </c>
      <c r="O1291" s="468"/>
      <c r="T1291" s="146"/>
      <c r="U1291" s="146"/>
      <c r="V1291" s="146"/>
      <c r="W1291" s="146"/>
      <c r="X1291" s="146"/>
      <c r="Y1291" s="146"/>
      <c r="Z1291" s="146"/>
      <c r="AA1291" s="146"/>
      <c r="AB1291" s="5" t="str">
        <f t="shared" si="47"/>
        <v>Proteas012_14</v>
      </c>
    </row>
    <row r="1292" spans="1:28" customFormat="1" ht="12.95" hidden="1" customHeight="1">
      <c r="A1292" s="325">
        <v>1291</v>
      </c>
      <c r="B1292" s="325" t="s">
        <v>4685</v>
      </c>
      <c r="C1292" s="327">
        <v>41942</v>
      </c>
      <c r="D1292" s="325" t="s">
        <v>4684</v>
      </c>
      <c r="E1292" s="325" t="s">
        <v>4683</v>
      </c>
      <c r="F1292" s="325"/>
      <c r="G1292" s="325"/>
      <c r="H1292" s="328" t="s">
        <v>4682</v>
      </c>
      <c r="I1292" s="328" t="s">
        <v>4681</v>
      </c>
      <c r="J1292" s="327">
        <v>41899</v>
      </c>
      <c r="K1292" s="3" t="s">
        <v>1089</v>
      </c>
      <c r="L1292" s="326">
        <v>1200</v>
      </c>
      <c r="M1292" s="325">
        <v>1291</v>
      </c>
      <c r="N1292" s="324">
        <v>41978</v>
      </c>
      <c r="T1292" s="146"/>
      <c r="U1292" s="146"/>
      <c r="V1292" s="146"/>
      <c r="W1292" s="146"/>
      <c r="X1292" s="146"/>
      <c r="Y1292" s="146"/>
      <c r="Z1292" s="146"/>
      <c r="AA1292" s="146"/>
      <c r="AB1292" s="5" t="str">
        <f t="shared" si="47"/>
        <v>Chemtrans Petri14512</v>
      </c>
    </row>
    <row r="1293" spans="1:28" customFormat="1" ht="12.95" hidden="1" customHeight="1">
      <c r="A1293" s="325">
        <v>1292</v>
      </c>
      <c r="B1293" s="325" t="s">
        <v>4680</v>
      </c>
      <c r="C1293" s="327">
        <v>41946</v>
      </c>
      <c r="D1293" s="325" t="s">
        <v>718</v>
      </c>
      <c r="E1293" s="329" t="s">
        <v>125</v>
      </c>
      <c r="F1293" s="325"/>
      <c r="G1293" s="325"/>
      <c r="H1293" s="328" t="s">
        <v>720</v>
      </c>
      <c r="I1293" s="328" t="s">
        <v>4679</v>
      </c>
      <c r="J1293" s="327">
        <v>41906</v>
      </c>
      <c r="K1293" s="3" t="s">
        <v>28</v>
      </c>
      <c r="L1293" s="326">
        <v>1400</v>
      </c>
      <c r="M1293" s="325">
        <v>1292</v>
      </c>
      <c r="N1293" s="324">
        <v>41962</v>
      </c>
      <c r="O1293" s="4"/>
      <c r="T1293" s="146"/>
      <c r="U1293" s="146"/>
      <c r="V1293" s="146"/>
      <c r="W1293" s="146"/>
      <c r="X1293" s="146"/>
      <c r="Y1293" s="146"/>
      <c r="Z1293" s="146"/>
      <c r="AA1293" s="146"/>
      <c r="AB1293" s="5" t="str">
        <f t="shared" si="47"/>
        <v>Leyla K6</v>
      </c>
    </row>
    <row r="1294" spans="1:28" customFormat="1" ht="12.95" hidden="1" customHeight="1">
      <c r="A1294" s="325">
        <v>1293</v>
      </c>
      <c r="B1294" s="325" t="s">
        <v>4678</v>
      </c>
      <c r="C1294" s="327">
        <v>41946</v>
      </c>
      <c r="D1294" s="325" t="s">
        <v>4677</v>
      </c>
      <c r="E1294" s="329" t="s">
        <v>4676</v>
      </c>
      <c r="F1294" s="325"/>
      <c r="G1294" s="325"/>
      <c r="H1294" s="328" t="s">
        <v>671</v>
      </c>
      <c r="I1294" s="328" t="s">
        <v>4675</v>
      </c>
      <c r="J1294" s="327">
        <v>41916</v>
      </c>
      <c r="K1294" s="3" t="s">
        <v>28</v>
      </c>
      <c r="L1294" s="326">
        <v>1400</v>
      </c>
      <c r="M1294" s="325">
        <v>1293</v>
      </c>
      <c r="N1294" s="324">
        <v>41962</v>
      </c>
      <c r="O1294" s="4"/>
      <c r="T1294" s="146"/>
      <c r="U1294" s="146"/>
      <c r="V1294" s="146"/>
      <c r="W1294" s="146"/>
      <c r="X1294" s="146"/>
      <c r="Y1294" s="146"/>
      <c r="Z1294" s="146"/>
      <c r="AA1294" s="146"/>
      <c r="AB1294" s="5" t="str">
        <f t="shared" si="47"/>
        <v>ETC isis32_14</v>
      </c>
    </row>
    <row r="1295" spans="1:28" customFormat="1" ht="12.95" hidden="1" customHeight="1">
      <c r="A1295" s="325">
        <v>1294</v>
      </c>
      <c r="B1295" s="325" t="s">
        <v>4674</v>
      </c>
      <c r="C1295" s="327">
        <v>41946</v>
      </c>
      <c r="D1295" s="325" t="s">
        <v>4673</v>
      </c>
      <c r="E1295" s="329" t="s">
        <v>4672</v>
      </c>
      <c r="F1295" s="325"/>
      <c r="G1295" s="325"/>
      <c r="H1295" s="328" t="s">
        <v>732</v>
      </c>
      <c r="I1295" s="328" t="s">
        <v>240</v>
      </c>
      <c r="J1295" s="327">
        <v>41917</v>
      </c>
      <c r="K1295" s="3" t="s">
        <v>28</v>
      </c>
      <c r="L1295" s="326">
        <v>1400</v>
      </c>
      <c r="M1295" s="325">
        <v>1294</v>
      </c>
      <c r="N1295" s="324">
        <v>41990</v>
      </c>
      <c r="O1295" s="4"/>
      <c r="T1295" s="146"/>
      <c r="U1295" s="146"/>
      <c r="V1295" s="146"/>
      <c r="W1295" s="146"/>
      <c r="X1295" s="146"/>
      <c r="Y1295" s="146"/>
      <c r="Z1295" s="146"/>
      <c r="AA1295" s="146"/>
      <c r="AB1295" s="5" t="str">
        <f t="shared" si="47"/>
        <v>Nave Ariadne26-14</v>
      </c>
    </row>
    <row r="1296" spans="1:28" customFormat="1" ht="12.95" hidden="1" customHeight="1">
      <c r="A1296" s="325">
        <v>1295</v>
      </c>
      <c r="B1296" s="325" t="s">
        <v>4671</v>
      </c>
      <c r="C1296" s="327">
        <v>41946</v>
      </c>
      <c r="D1296" s="325" t="s">
        <v>369</v>
      </c>
      <c r="E1296" s="329" t="s">
        <v>4670</v>
      </c>
      <c r="F1296" s="325"/>
      <c r="G1296" s="325"/>
      <c r="H1296" s="328" t="s">
        <v>720</v>
      </c>
      <c r="I1296" s="328" t="s">
        <v>4669</v>
      </c>
      <c r="J1296" s="327">
        <v>41923</v>
      </c>
      <c r="K1296" s="3" t="s">
        <v>28</v>
      </c>
      <c r="L1296" s="326">
        <v>1400</v>
      </c>
      <c r="M1296" s="325">
        <v>1295</v>
      </c>
      <c r="N1296" s="324">
        <v>41962</v>
      </c>
      <c r="O1296" s="4"/>
      <c r="T1296" s="146"/>
      <c r="U1296" s="146"/>
      <c r="V1296" s="146"/>
      <c r="W1296" s="146"/>
      <c r="X1296" s="146"/>
      <c r="Y1296" s="146"/>
      <c r="Z1296" s="146"/>
      <c r="AA1296" s="146"/>
      <c r="AB1296" s="5" t="str">
        <f t="shared" si="47"/>
        <v>ETC Ramsis1412L</v>
      </c>
    </row>
    <row r="1297" spans="1:28" customFormat="1" ht="12.95" hidden="1" customHeight="1">
      <c r="A1297" s="325">
        <v>1296</v>
      </c>
      <c r="B1297" s="325" t="s">
        <v>4668</v>
      </c>
      <c r="C1297" s="327">
        <v>41946</v>
      </c>
      <c r="D1297" s="325" t="s">
        <v>739</v>
      </c>
      <c r="E1297" s="329" t="s">
        <v>194</v>
      </c>
      <c r="F1297" s="325"/>
      <c r="G1297" s="325"/>
      <c r="H1297" s="328" t="s">
        <v>521</v>
      </c>
      <c r="I1297" s="328" t="s">
        <v>4667</v>
      </c>
      <c r="J1297" s="327">
        <v>41917</v>
      </c>
      <c r="K1297" s="3" t="s">
        <v>28</v>
      </c>
      <c r="L1297" s="326">
        <v>1400</v>
      </c>
      <c r="M1297" s="325">
        <v>1296</v>
      </c>
      <c r="N1297" s="324">
        <v>41974</v>
      </c>
      <c r="O1297" s="4"/>
      <c r="T1297" s="146"/>
      <c r="U1297" s="146"/>
      <c r="V1297" s="146"/>
      <c r="W1297" s="146"/>
      <c r="X1297" s="146"/>
      <c r="Y1297" s="146"/>
      <c r="Z1297" s="146"/>
      <c r="AA1297" s="146"/>
      <c r="AB1297" s="5" t="str">
        <f t="shared" si="47"/>
        <v>Alqadisia004</v>
      </c>
    </row>
    <row r="1298" spans="1:28" customFormat="1" ht="12.95" hidden="1" customHeight="1">
      <c r="A1298" s="325">
        <v>1297</v>
      </c>
      <c r="B1298" s="325" t="s">
        <v>4666</v>
      </c>
      <c r="C1298" s="327">
        <v>41946</v>
      </c>
      <c r="D1298" s="325" t="s">
        <v>4665</v>
      </c>
      <c r="E1298" s="329" t="s">
        <v>370</v>
      </c>
      <c r="F1298" s="325"/>
      <c r="G1298" s="325"/>
      <c r="H1298" s="328" t="s">
        <v>720</v>
      </c>
      <c r="I1298" s="328" t="s">
        <v>412</v>
      </c>
      <c r="J1298" s="327">
        <v>41925</v>
      </c>
      <c r="K1298" s="3" t="s">
        <v>28</v>
      </c>
      <c r="L1298" s="326">
        <v>1400</v>
      </c>
      <c r="M1298" s="325">
        <v>1297</v>
      </c>
      <c r="N1298" s="324">
        <v>42019</v>
      </c>
      <c r="O1298" s="4"/>
      <c r="T1298" s="146"/>
      <c r="U1298" s="146"/>
      <c r="V1298" s="146"/>
      <c r="W1298" s="146"/>
      <c r="X1298" s="146"/>
      <c r="Y1298" s="146"/>
      <c r="Z1298" s="146"/>
      <c r="AA1298" s="146"/>
      <c r="AB1298" s="5" t="str">
        <f t="shared" si="47"/>
        <v>Sharp Lady7</v>
      </c>
    </row>
    <row r="1299" spans="1:28" customFormat="1" ht="12.95" hidden="1" customHeight="1">
      <c r="A1299" s="325">
        <v>1298</v>
      </c>
      <c r="B1299" s="325" t="s">
        <v>4664</v>
      </c>
      <c r="C1299" s="327">
        <v>41946</v>
      </c>
      <c r="D1299" s="325" t="s">
        <v>635</v>
      </c>
      <c r="E1299" s="329" t="s">
        <v>4663</v>
      </c>
      <c r="F1299" s="325"/>
      <c r="G1299" s="325"/>
      <c r="H1299" s="328" t="s">
        <v>549</v>
      </c>
      <c r="I1299" s="328" t="s">
        <v>507</v>
      </c>
      <c r="J1299" s="327">
        <v>41936</v>
      </c>
      <c r="K1299" s="3" t="s">
        <v>28</v>
      </c>
      <c r="L1299" s="326">
        <v>1400</v>
      </c>
      <c r="M1299" s="325">
        <v>1298</v>
      </c>
      <c r="N1299" s="324">
        <v>42003</v>
      </c>
      <c r="O1299" s="4"/>
      <c r="T1299" s="146"/>
      <c r="U1299" s="146"/>
      <c r="V1299" s="146"/>
      <c r="W1299" s="146"/>
      <c r="X1299" s="146"/>
      <c r="Y1299" s="146"/>
      <c r="Z1299" s="146"/>
      <c r="AA1299" s="146"/>
      <c r="AB1299" s="5" t="str">
        <f t="shared" si="47"/>
        <v>Stride741410</v>
      </c>
    </row>
    <row r="1300" spans="1:28" customFormat="1" ht="12.95" hidden="1" customHeight="1">
      <c r="A1300" s="325">
        <v>1299</v>
      </c>
      <c r="B1300" s="325" t="s">
        <v>4662</v>
      </c>
      <c r="C1300" s="327">
        <v>41946</v>
      </c>
      <c r="D1300" s="325" t="s">
        <v>540</v>
      </c>
      <c r="E1300" s="329" t="s">
        <v>174</v>
      </c>
      <c r="F1300" s="325"/>
      <c r="G1300" s="325"/>
      <c r="H1300" s="328" t="s">
        <v>3376</v>
      </c>
      <c r="I1300" s="328" t="s">
        <v>501</v>
      </c>
      <c r="J1300" s="327">
        <v>41920</v>
      </c>
      <c r="K1300" s="3" t="s">
        <v>28</v>
      </c>
      <c r="L1300" s="326">
        <v>1400</v>
      </c>
      <c r="M1300" s="325">
        <v>1299</v>
      </c>
      <c r="N1300" s="324">
        <v>41962</v>
      </c>
      <c r="O1300" s="4"/>
      <c r="T1300" s="146"/>
      <c r="U1300" s="146"/>
      <c r="V1300" s="146"/>
      <c r="W1300" s="146"/>
      <c r="X1300" s="146"/>
      <c r="Y1300" s="146"/>
      <c r="Z1300" s="146"/>
      <c r="AA1300" s="146"/>
      <c r="AB1300" s="5" t="str">
        <f t="shared" si="47"/>
        <v>Afra Hawthorn21</v>
      </c>
    </row>
    <row r="1301" spans="1:28" customFormat="1" ht="12.95" hidden="1" customHeight="1">
      <c r="A1301" s="325">
        <v>1300</v>
      </c>
      <c r="B1301" s="325" t="s">
        <v>4661</v>
      </c>
      <c r="C1301" s="327">
        <v>41946</v>
      </c>
      <c r="D1301" s="325" t="s">
        <v>708</v>
      </c>
      <c r="E1301" s="329">
        <v>11</v>
      </c>
      <c r="F1301" s="325"/>
      <c r="G1301" s="325"/>
      <c r="H1301" s="328" t="s">
        <v>4111</v>
      </c>
      <c r="I1301" s="328" t="s">
        <v>4660</v>
      </c>
      <c r="J1301" s="327">
        <v>41937</v>
      </c>
      <c r="K1301" s="3" t="s">
        <v>28</v>
      </c>
      <c r="L1301" s="326">
        <v>1400</v>
      </c>
      <c r="M1301" s="325">
        <v>1300</v>
      </c>
      <c r="N1301" s="324">
        <v>41989</v>
      </c>
      <c r="O1301" s="4"/>
      <c r="T1301" s="146"/>
      <c r="U1301" s="146"/>
      <c r="V1301" s="146"/>
      <c r="W1301" s="146"/>
      <c r="X1301" s="146"/>
      <c r="Y1301" s="146"/>
      <c r="Z1301" s="146"/>
      <c r="AA1301" s="146"/>
      <c r="AB1301" s="5" t="str">
        <f t="shared" si="47"/>
        <v>V8 Stealth11</v>
      </c>
    </row>
    <row r="1302" spans="1:28" customFormat="1" ht="12.95" hidden="1" customHeight="1">
      <c r="A1302" s="325">
        <v>1301</v>
      </c>
      <c r="B1302" s="325" t="s">
        <v>4659</v>
      </c>
      <c r="C1302" s="327">
        <v>41946</v>
      </c>
      <c r="D1302" s="325" t="s">
        <v>650</v>
      </c>
      <c r="E1302" s="325" t="s">
        <v>4429</v>
      </c>
      <c r="F1302" s="325"/>
      <c r="G1302" s="325"/>
      <c r="H1302" s="328" t="s">
        <v>477</v>
      </c>
      <c r="I1302" s="328" t="s">
        <v>71</v>
      </c>
      <c r="J1302" s="327">
        <v>41925</v>
      </c>
      <c r="K1302" s="3" t="s">
        <v>16</v>
      </c>
      <c r="L1302" s="326">
        <v>800</v>
      </c>
      <c r="M1302" s="325">
        <v>1301</v>
      </c>
      <c r="N1302" s="324">
        <v>41950</v>
      </c>
      <c r="T1302" s="146"/>
      <c r="U1302" s="146"/>
      <c r="V1302" s="146"/>
      <c r="W1302" s="146"/>
      <c r="X1302" s="146"/>
      <c r="Y1302" s="146"/>
      <c r="Z1302" s="146"/>
      <c r="AA1302" s="146"/>
      <c r="AB1302" s="5" t="str">
        <f t="shared" si="47"/>
        <v>Cape Brindisi201405</v>
      </c>
    </row>
    <row r="1303" spans="1:28" customFormat="1" ht="12.95" hidden="1" customHeight="1">
      <c r="A1303" s="325">
        <v>1302</v>
      </c>
      <c r="B1303" s="325" t="s">
        <v>4658</v>
      </c>
      <c r="C1303" s="327">
        <v>41946</v>
      </c>
      <c r="D1303" s="325" t="s">
        <v>4581</v>
      </c>
      <c r="E1303" s="325" t="s">
        <v>4262</v>
      </c>
      <c r="F1303" s="325"/>
      <c r="G1303" s="325"/>
      <c r="H1303" s="328" t="s">
        <v>648</v>
      </c>
      <c r="I1303" s="328" t="s">
        <v>24</v>
      </c>
      <c r="J1303" s="327">
        <v>41923</v>
      </c>
      <c r="K1303" s="3" t="s">
        <v>23</v>
      </c>
      <c r="L1303" s="326">
        <v>1200</v>
      </c>
      <c r="M1303" s="325">
        <v>1302</v>
      </c>
      <c r="N1303" s="324">
        <v>41977</v>
      </c>
      <c r="O1303" s="356">
        <f t="shared" ref="O1303:O1312" si="48">IF(TRIM(N1303)="",0,1)</f>
        <v>1</v>
      </c>
      <c r="T1303" s="146"/>
      <c r="U1303" s="146"/>
      <c r="V1303" s="146"/>
      <c r="W1303" s="146"/>
      <c r="X1303" s="146"/>
      <c r="Y1303" s="146"/>
      <c r="Z1303" s="146"/>
      <c r="AA1303" s="146"/>
      <c r="AB1303" s="5" t="str">
        <f t="shared" si="47"/>
        <v>Genmar Companion201408</v>
      </c>
    </row>
    <row r="1304" spans="1:28" customFormat="1" ht="12.95" hidden="1" customHeight="1">
      <c r="A1304" s="325">
        <v>1303</v>
      </c>
      <c r="B1304" s="325" t="s">
        <v>4657</v>
      </c>
      <c r="C1304" s="327">
        <v>41946</v>
      </c>
      <c r="D1304" s="325" t="s">
        <v>751</v>
      </c>
      <c r="E1304" s="325" t="s">
        <v>4656</v>
      </c>
      <c r="F1304" s="325"/>
      <c r="G1304" s="325"/>
      <c r="H1304" s="328" t="s">
        <v>63</v>
      </c>
      <c r="I1304" s="328" t="s">
        <v>82</v>
      </c>
      <c r="J1304" s="327">
        <v>41927</v>
      </c>
      <c r="K1304" s="3" t="s">
        <v>60</v>
      </c>
      <c r="L1304" s="326">
        <v>800</v>
      </c>
      <c r="M1304" s="325">
        <v>1303</v>
      </c>
      <c r="N1304" s="324">
        <v>41974</v>
      </c>
      <c r="O1304" s="356">
        <f t="shared" si="48"/>
        <v>1</v>
      </c>
      <c r="P1304" t="s">
        <v>4610</v>
      </c>
      <c r="T1304" s="146"/>
      <c r="U1304" s="146"/>
      <c r="V1304" s="146"/>
      <c r="W1304" s="146"/>
      <c r="X1304" s="146"/>
      <c r="Y1304" s="146"/>
      <c r="Z1304" s="146"/>
      <c r="AA1304" s="146"/>
      <c r="AB1304" s="5" t="str">
        <f t="shared" si="47"/>
        <v>Caribbean GalaxyV002</v>
      </c>
    </row>
    <row r="1305" spans="1:28" customFormat="1" ht="12.95" hidden="1" customHeight="1">
      <c r="A1305" s="325">
        <v>1304</v>
      </c>
      <c r="B1305" s="325" t="s">
        <v>4655</v>
      </c>
      <c r="C1305" s="327">
        <v>41946</v>
      </c>
      <c r="D1305" s="325" t="s">
        <v>4282</v>
      </c>
      <c r="E1305" s="325" t="s">
        <v>285</v>
      </c>
      <c r="F1305" s="325"/>
      <c r="G1305" s="325"/>
      <c r="H1305" s="328" t="s">
        <v>683</v>
      </c>
      <c r="I1305" s="328" t="s">
        <v>312</v>
      </c>
      <c r="J1305" s="327">
        <v>41929</v>
      </c>
      <c r="K1305" s="3" t="s">
        <v>60</v>
      </c>
      <c r="L1305" s="326">
        <v>800</v>
      </c>
      <c r="M1305" s="325">
        <v>1304</v>
      </c>
      <c r="N1305" s="324">
        <v>41974</v>
      </c>
      <c r="O1305" s="356">
        <f t="shared" si="48"/>
        <v>1</v>
      </c>
      <c r="P1305" t="s">
        <v>4610</v>
      </c>
      <c r="T1305" s="146"/>
      <c r="U1305" s="146"/>
      <c r="V1305" s="146"/>
      <c r="W1305" s="146"/>
      <c r="X1305" s="146"/>
      <c r="Y1305" s="146"/>
      <c r="Z1305" s="146"/>
      <c r="AA1305" s="146"/>
      <c r="AB1305" s="5" t="str">
        <f t="shared" si="47"/>
        <v>Tarbet Sprit4</v>
      </c>
    </row>
    <row r="1306" spans="1:28" customFormat="1" ht="12.95" hidden="1" customHeight="1">
      <c r="A1306" s="325">
        <v>1305</v>
      </c>
      <c r="B1306" s="325" t="s">
        <v>4654</v>
      </c>
      <c r="C1306" s="327">
        <v>41946</v>
      </c>
      <c r="D1306" s="325" t="s">
        <v>492</v>
      </c>
      <c r="E1306" s="325" t="s">
        <v>129</v>
      </c>
      <c r="F1306" s="325"/>
      <c r="G1306" s="325"/>
      <c r="H1306" s="328" t="s">
        <v>3904</v>
      </c>
      <c r="I1306" s="328" t="s">
        <v>4653</v>
      </c>
      <c r="J1306" s="327">
        <v>41930</v>
      </c>
      <c r="K1306" s="3" t="s">
        <v>60</v>
      </c>
      <c r="L1306" s="326">
        <v>800</v>
      </c>
      <c r="M1306" s="325">
        <v>1305</v>
      </c>
      <c r="N1306" s="324">
        <v>41974</v>
      </c>
      <c r="O1306" s="356">
        <f t="shared" si="48"/>
        <v>1</v>
      </c>
      <c r="P1306" t="s">
        <v>4610</v>
      </c>
      <c r="T1306" s="146"/>
      <c r="U1306" s="146"/>
      <c r="V1306" s="146"/>
      <c r="W1306" s="146"/>
      <c r="X1306" s="146"/>
      <c r="Y1306" s="146"/>
      <c r="Z1306" s="146"/>
      <c r="AA1306" s="146"/>
      <c r="AB1306" s="5" t="str">
        <f t="shared" si="47"/>
        <v>ACS Bright11</v>
      </c>
    </row>
    <row r="1307" spans="1:28" customFormat="1" ht="12.95" hidden="1" customHeight="1">
      <c r="A1307" s="325">
        <v>1306</v>
      </c>
      <c r="B1307" s="325" t="s">
        <v>4652</v>
      </c>
      <c r="C1307" s="327">
        <v>41946</v>
      </c>
      <c r="D1307" s="325" t="s">
        <v>4651</v>
      </c>
      <c r="E1307" s="325" t="s">
        <v>245</v>
      </c>
      <c r="F1307" s="325"/>
      <c r="G1307" s="325"/>
      <c r="H1307" s="328" t="s">
        <v>3904</v>
      </c>
      <c r="I1307" s="328" t="s">
        <v>24</v>
      </c>
      <c r="J1307" s="327">
        <v>41942</v>
      </c>
      <c r="K1307" s="3" t="s">
        <v>60</v>
      </c>
      <c r="L1307" s="326">
        <v>800</v>
      </c>
      <c r="M1307" s="325">
        <v>1306</v>
      </c>
      <c r="N1307" s="324">
        <v>41974</v>
      </c>
      <c r="O1307" s="356">
        <f t="shared" si="48"/>
        <v>1</v>
      </c>
      <c r="P1307" t="s">
        <v>4610</v>
      </c>
      <c r="T1307" s="146"/>
      <c r="U1307" s="146"/>
      <c r="V1307" s="146"/>
      <c r="W1307" s="146"/>
      <c r="X1307" s="146"/>
      <c r="Y1307" s="146"/>
      <c r="Z1307" s="146"/>
      <c r="AA1307" s="146"/>
      <c r="AB1307" s="5" t="str">
        <f t="shared" si="47"/>
        <v>ACS Brave34</v>
      </c>
    </row>
    <row r="1308" spans="1:28" customFormat="1" ht="12.95" hidden="1" customHeight="1">
      <c r="A1308" s="325">
        <v>1307</v>
      </c>
      <c r="B1308" s="325" t="s">
        <v>4650</v>
      </c>
      <c r="C1308" s="327">
        <v>41946</v>
      </c>
      <c r="D1308" s="325" t="s">
        <v>4649</v>
      </c>
      <c r="E1308" s="325" t="s">
        <v>3763</v>
      </c>
      <c r="F1308" s="325"/>
      <c r="G1308" s="325"/>
      <c r="H1308" s="328" t="s">
        <v>4648</v>
      </c>
      <c r="I1308" s="328" t="s">
        <v>4647</v>
      </c>
      <c r="J1308" s="327">
        <v>41944</v>
      </c>
      <c r="K1308" s="3" t="s">
        <v>60</v>
      </c>
      <c r="L1308" s="326">
        <v>800</v>
      </c>
      <c r="M1308" s="325">
        <v>1307</v>
      </c>
      <c r="N1308" s="324">
        <v>42306</v>
      </c>
      <c r="O1308" s="356">
        <f t="shared" si="48"/>
        <v>1</v>
      </c>
      <c r="T1308" s="146"/>
      <c r="U1308" s="146"/>
      <c r="V1308" s="146"/>
      <c r="W1308" s="146"/>
      <c r="X1308" s="146"/>
      <c r="Y1308" s="146"/>
      <c r="Z1308" s="146"/>
      <c r="AA1308" s="146"/>
      <c r="AB1308" s="5" t="str">
        <f t="shared" si="47"/>
        <v>Sentinel Sprit297</v>
      </c>
    </row>
    <row r="1309" spans="1:28" customFormat="1" ht="12.95" hidden="1" customHeight="1">
      <c r="A1309" s="325">
        <v>1308</v>
      </c>
      <c r="B1309" s="325" t="s">
        <v>4646</v>
      </c>
      <c r="C1309" s="327">
        <v>41955</v>
      </c>
      <c r="D1309" s="325" t="s">
        <v>404</v>
      </c>
      <c r="E1309" s="325" t="s">
        <v>3905</v>
      </c>
      <c r="F1309" s="325"/>
      <c r="G1309" s="325"/>
      <c r="H1309" s="328" t="s">
        <v>701</v>
      </c>
      <c r="I1309" s="328" t="s">
        <v>59</v>
      </c>
      <c r="J1309" s="327">
        <v>41888</v>
      </c>
      <c r="K1309" s="3" t="s">
        <v>60</v>
      </c>
      <c r="L1309" s="326">
        <v>800</v>
      </c>
      <c r="M1309" s="325">
        <v>1308</v>
      </c>
      <c r="N1309" s="324">
        <v>42306</v>
      </c>
      <c r="O1309" s="356">
        <f t="shared" si="48"/>
        <v>1</v>
      </c>
      <c r="T1309" s="146"/>
      <c r="U1309" s="146"/>
      <c r="V1309" s="146"/>
      <c r="W1309" s="146"/>
      <c r="X1309" s="146"/>
      <c r="Y1309" s="146"/>
      <c r="Z1309" s="146"/>
      <c r="AA1309" s="146"/>
      <c r="AB1309" s="5" t="str">
        <f t="shared" si="47"/>
        <v>Kyeema Spirit119</v>
      </c>
    </row>
    <row r="1310" spans="1:28" customFormat="1" ht="12.95" hidden="1" customHeight="1">
      <c r="A1310" s="325">
        <v>1309</v>
      </c>
      <c r="B1310" s="325" t="s">
        <v>4645</v>
      </c>
      <c r="C1310" s="327">
        <v>41955</v>
      </c>
      <c r="D1310" s="325" t="s">
        <v>4405</v>
      </c>
      <c r="E1310" s="325" t="s">
        <v>265</v>
      </c>
      <c r="F1310" s="325"/>
      <c r="G1310" s="325"/>
      <c r="H1310" s="328" t="s">
        <v>400</v>
      </c>
      <c r="I1310" s="328" t="s">
        <v>67</v>
      </c>
      <c r="J1310" s="327">
        <v>41950</v>
      </c>
      <c r="K1310" s="3" t="s">
        <v>60</v>
      </c>
      <c r="L1310" s="326">
        <v>800</v>
      </c>
      <c r="M1310" s="325">
        <v>1309</v>
      </c>
      <c r="N1310" s="324">
        <v>41982</v>
      </c>
      <c r="O1310" s="356">
        <f t="shared" si="48"/>
        <v>1</v>
      </c>
      <c r="P1310" t="s">
        <v>4610</v>
      </c>
      <c r="T1310" s="146"/>
      <c r="U1310" s="146"/>
      <c r="V1310" s="146"/>
      <c r="W1310" s="146"/>
      <c r="X1310" s="146"/>
      <c r="Y1310" s="146"/>
      <c r="Z1310" s="146"/>
      <c r="AA1310" s="146"/>
      <c r="AB1310" s="5" t="str">
        <f t="shared" si="47"/>
        <v>Everest Sprit101</v>
      </c>
    </row>
    <row r="1311" spans="1:28" customFormat="1" ht="12.95" hidden="1" customHeight="1">
      <c r="A1311" s="325">
        <v>1310</v>
      </c>
      <c r="B1311" s="325" t="s">
        <v>4644</v>
      </c>
      <c r="C1311" s="327">
        <v>41955</v>
      </c>
      <c r="D1311" s="325" t="s">
        <v>4069</v>
      </c>
      <c r="E1311" s="325" t="s">
        <v>4643</v>
      </c>
      <c r="F1311" s="325"/>
      <c r="G1311" s="325"/>
      <c r="H1311" s="328" t="s">
        <v>601</v>
      </c>
      <c r="I1311" s="328" t="s">
        <v>351</v>
      </c>
      <c r="J1311" s="327">
        <v>41945</v>
      </c>
      <c r="K1311" s="3" t="s">
        <v>60</v>
      </c>
      <c r="L1311" s="326">
        <v>800</v>
      </c>
      <c r="M1311" s="325">
        <v>1310</v>
      </c>
      <c r="N1311" s="324">
        <v>42306</v>
      </c>
      <c r="O1311" s="356">
        <f t="shared" si="48"/>
        <v>1</v>
      </c>
      <c r="T1311" s="146"/>
      <c r="U1311" s="146"/>
      <c r="V1311" s="146"/>
      <c r="W1311" s="146"/>
      <c r="X1311" s="146"/>
      <c r="Y1311" s="146"/>
      <c r="Z1311" s="146"/>
      <c r="AA1311" s="146"/>
      <c r="AB1311" s="5" t="str">
        <f t="shared" si="47"/>
        <v>Fuji Sprit99</v>
      </c>
    </row>
    <row r="1312" spans="1:28" customFormat="1" ht="12.95" hidden="1" customHeight="1">
      <c r="A1312" s="325">
        <v>1311</v>
      </c>
      <c r="B1312" s="325" t="s">
        <v>4642</v>
      </c>
      <c r="C1312" s="327">
        <v>41955</v>
      </c>
      <c r="D1312" s="325" t="s">
        <v>531</v>
      </c>
      <c r="E1312" s="325" t="s">
        <v>338</v>
      </c>
      <c r="F1312" s="325"/>
      <c r="G1312" s="325"/>
      <c r="H1312" s="328" t="s">
        <v>4641</v>
      </c>
      <c r="I1312" s="328" t="s">
        <v>312</v>
      </c>
      <c r="J1312" s="327">
        <v>41944</v>
      </c>
      <c r="K1312" s="3" t="s">
        <v>60</v>
      </c>
      <c r="L1312" s="326">
        <v>800</v>
      </c>
      <c r="M1312" s="325">
        <v>1311</v>
      </c>
      <c r="N1312" s="324">
        <v>41982</v>
      </c>
      <c r="O1312" s="356">
        <f t="shared" si="48"/>
        <v>1</v>
      </c>
      <c r="P1312" s="356" t="s">
        <v>4610</v>
      </c>
      <c r="T1312" s="146"/>
      <c r="U1312" s="146"/>
      <c r="V1312" s="146"/>
      <c r="W1312" s="146"/>
      <c r="X1312" s="146"/>
      <c r="Y1312" s="146"/>
      <c r="Z1312" s="146"/>
      <c r="AA1312" s="146"/>
      <c r="AB1312" s="5" t="str">
        <f t="shared" si="47"/>
        <v>Stavanger Blossom14</v>
      </c>
    </row>
    <row r="1313" spans="1:28" customFormat="1" ht="12.95" hidden="1" customHeight="1">
      <c r="A1313" s="325">
        <v>1312</v>
      </c>
      <c r="B1313" s="325" t="s">
        <v>4640</v>
      </c>
      <c r="C1313" s="327">
        <v>41955</v>
      </c>
      <c r="D1313" s="325" t="s">
        <v>4639</v>
      </c>
      <c r="E1313" s="325" t="s">
        <v>4638</v>
      </c>
      <c r="F1313" s="325"/>
      <c r="G1313" s="325"/>
      <c r="H1313" s="328" t="s">
        <v>685</v>
      </c>
      <c r="I1313" s="328" t="s">
        <v>4637</v>
      </c>
      <c r="J1313" s="327">
        <v>41912</v>
      </c>
      <c r="K1313" s="3" t="s">
        <v>1094</v>
      </c>
      <c r="L1313" s="326">
        <v>1400</v>
      </c>
      <c r="M1313" s="325">
        <v>1312</v>
      </c>
      <c r="N1313" s="350">
        <v>41985</v>
      </c>
      <c r="O1313" s="4"/>
      <c r="P1313" s="4"/>
      <c r="T1313" s="146"/>
      <c r="U1313" s="146"/>
      <c r="V1313" s="146"/>
      <c r="W1313" s="146"/>
      <c r="X1313" s="146"/>
      <c r="Y1313" s="146"/>
      <c r="Z1313" s="146"/>
      <c r="AA1313" s="146"/>
      <c r="AB1313" s="5" t="str">
        <f t="shared" si="47"/>
        <v>Sonangol Kalandula05-14</v>
      </c>
    </row>
    <row r="1314" spans="1:28" customFormat="1" ht="12.95" hidden="1" customHeight="1">
      <c r="A1314" s="325">
        <v>1313</v>
      </c>
      <c r="B1314" s="325" t="s">
        <v>4636</v>
      </c>
      <c r="C1314" s="327">
        <v>41955</v>
      </c>
      <c r="D1314" s="325" t="s">
        <v>748</v>
      </c>
      <c r="E1314" s="325" t="s">
        <v>4429</v>
      </c>
      <c r="F1314" s="325"/>
      <c r="G1314" s="325"/>
      <c r="H1314" s="328" t="s">
        <v>3791</v>
      </c>
      <c r="I1314" s="328" t="s">
        <v>90</v>
      </c>
      <c r="J1314" s="327">
        <v>41909</v>
      </c>
      <c r="K1314" s="3" t="s">
        <v>1094</v>
      </c>
      <c r="L1314" s="326">
        <v>1400</v>
      </c>
      <c r="M1314" s="325">
        <v>1313</v>
      </c>
      <c r="N1314" s="350">
        <v>41985</v>
      </c>
      <c r="O1314" s="4"/>
      <c r="P1314" s="4"/>
      <c r="T1314" s="146"/>
      <c r="U1314" s="146"/>
      <c r="V1314" s="146"/>
      <c r="W1314" s="146"/>
      <c r="X1314" s="146"/>
      <c r="Y1314" s="146"/>
      <c r="Z1314" s="146"/>
      <c r="AA1314" s="146"/>
      <c r="AB1314" s="5" t="str">
        <f t="shared" si="47"/>
        <v>Sonangol Namibe201405</v>
      </c>
    </row>
    <row r="1315" spans="1:28" customFormat="1" ht="12.95" hidden="1" customHeight="1">
      <c r="A1315" s="325">
        <v>1314</v>
      </c>
      <c r="B1315" s="325" t="s">
        <v>4635</v>
      </c>
      <c r="C1315" s="327">
        <v>41955</v>
      </c>
      <c r="D1315" s="325" t="s">
        <v>4154</v>
      </c>
      <c r="E1315" s="325" t="s">
        <v>4334</v>
      </c>
      <c r="F1315" s="325"/>
      <c r="G1315" s="325"/>
      <c r="H1315" s="328" t="s">
        <v>666</v>
      </c>
      <c r="I1315" s="328" t="s">
        <v>614</v>
      </c>
      <c r="J1315" s="327">
        <v>41928</v>
      </c>
      <c r="K1315" s="3" t="s">
        <v>1094</v>
      </c>
      <c r="L1315" s="326">
        <v>1400</v>
      </c>
      <c r="M1315" s="325">
        <v>1314</v>
      </c>
      <c r="N1315" s="350">
        <v>41985</v>
      </c>
      <c r="O1315" s="4"/>
      <c r="P1315" s="4"/>
      <c r="T1315" s="146"/>
      <c r="U1315" s="146"/>
      <c r="V1315" s="146"/>
      <c r="W1315" s="146"/>
      <c r="X1315" s="146"/>
      <c r="Y1315" s="146"/>
      <c r="Z1315" s="146"/>
      <c r="AA1315" s="146"/>
      <c r="AB1315" s="5" t="str">
        <f t="shared" si="47"/>
        <v>Almi Explorer201406</v>
      </c>
    </row>
    <row r="1316" spans="1:28" customFormat="1" ht="12.95" hidden="1" customHeight="1">
      <c r="A1316" s="325">
        <v>1315</v>
      </c>
      <c r="B1316" s="325" t="s">
        <v>4634</v>
      </c>
      <c r="C1316" s="327">
        <v>41955</v>
      </c>
      <c r="D1316" s="325" t="s">
        <v>464</v>
      </c>
      <c r="E1316" s="325" t="s">
        <v>4633</v>
      </c>
      <c r="F1316" s="325"/>
      <c r="G1316" s="325"/>
      <c r="H1316" s="328" t="s">
        <v>3791</v>
      </c>
      <c r="I1316" s="328" t="s">
        <v>4632</v>
      </c>
      <c r="J1316" s="327">
        <v>41923</v>
      </c>
      <c r="K1316" s="3" t="s">
        <v>1094</v>
      </c>
      <c r="L1316" s="326">
        <v>1400</v>
      </c>
      <c r="M1316" s="325">
        <v>1315</v>
      </c>
      <c r="N1316" s="350">
        <v>41984</v>
      </c>
      <c r="O1316" s="4"/>
      <c r="P1316" s="4"/>
      <c r="T1316" s="146"/>
      <c r="U1316" s="146"/>
      <c r="V1316" s="146"/>
      <c r="W1316" s="146"/>
      <c r="X1316" s="146"/>
      <c r="Y1316" s="146"/>
      <c r="Z1316" s="146"/>
      <c r="AA1316" s="146"/>
      <c r="AB1316" s="5" t="str">
        <f t="shared" si="47"/>
        <v>Stena Penguin201410</v>
      </c>
    </row>
    <row r="1317" spans="1:28" customFormat="1" ht="12.95" hidden="1" customHeight="1">
      <c r="A1317" s="325">
        <v>1316</v>
      </c>
      <c r="B1317" s="325" t="s">
        <v>4631</v>
      </c>
      <c r="C1317" s="327">
        <v>41955</v>
      </c>
      <c r="D1317" s="325" t="s">
        <v>643</v>
      </c>
      <c r="E1317" s="325" t="s">
        <v>4334</v>
      </c>
      <c r="F1317" s="325"/>
      <c r="G1317" s="325"/>
      <c r="H1317" s="328" t="s">
        <v>3791</v>
      </c>
      <c r="I1317" s="328" t="s">
        <v>757</v>
      </c>
      <c r="J1317" s="327">
        <v>41937</v>
      </c>
      <c r="K1317" s="3" t="s">
        <v>1094</v>
      </c>
      <c r="L1317" s="326">
        <v>1400</v>
      </c>
      <c r="M1317" s="325">
        <v>1316</v>
      </c>
      <c r="N1317" s="350">
        <v>41984</v>
      </c>
      <c r="O1317" s="4"/>
      <c r="P1317" s="4"/>
      <c r="T1317" s="146"/>
      <c r="U1317" s="146"/>
      <c r="V1317" s="146"/>
      <c r="W1317" s="146"/>
      <c r="X1317" s="146"/>
      <c r="Y1317" s="146"/>
      <c r="Z1317" s="146"/>
      <c r="AA1317" s="146"/>
      <c r="AB1317" s="5" t="str">
        <f t="shared" si="47"/>
        <v>Stena Perros201406</v>
      </c>
    </row>
    <row r="1318" spans="1:28" customFormat="1" ht="12.95" hidden="1" customHeight="1">
      <c r="A1318" s="325">
        <v>1317</v>
      </c>
      <c r="B1318" s="325" t="s">
        <v>4630</v>
      </c>
      <c r="C1318" s="327">
        <v>41955</v>
      </c>
      <c r="D1318" s="325" t="s">
        <v>4629</v>
      </c>
      <c r="E1318" s="325" t="s">
        <v>4241</v>
      </c>
      <c r="F1318" s="325"/>
      <c r="G1318" s="325"/>
      <c r="H1318" s="328" t="s">
        <v>669</v>
      </c>
      <c r="I1318" s="328" t="s">
        <v>25</v>
      </c>
      <c r="J1318" s="327">
        <v>41918</v>
      </c>
      <c r="K1318" s="3" t="s">
        <v>1104</v>
      </c>
      <c r="L1318" s="326">
        <v>1500</v>
      </c>
      <c r="M1318" s="325">
        <v>1317</v>
      </c>
      <c r="N1318" s="324">
        <v>42100</v>
      </c>
      <c r="T1318" s="146"/>
      <c r="U1318" s="146"/>
      <c r="V1318" s="146"/>
      <c r="W1318" s="146"/>
      <c r="X1318" s="146"/>
      <c r="Y1318" s="146"/>
      <c r="Z1318" s="146"/>
      <c r="AA1318" s="146"/>
      <c r="AB1318" s="5" t="str">
        <f t="shared" si="47"/>
        <v>STI Olivia1401</v>
      </c>
    </row>
    <row r="1319" spans="1:28" customFormat="1" ht="12.95" hidden="1" customHeight="1">
      <c r="A1319" s="325">
        <v>1318</v>
      </c>
      <c r="B1319" s="325" t="s">
        <v>4628</v>
      </c>
      <c r="C1319" s="327">
        <v>41955</v>
      </c>
      <c r="D1319" s="325" t="s">
        <v>4627</v>
      </c>
      <c r="E1319" s="325" t="s">
        <v>4321</v>
      </c>
      <c r="F1319" s="325"/>
      <c r="G1319" s="325"/>
      <c r="H1319" s="328" t="s">
        <v>736</v>
      </c>
      <c r="I1319" s="328" t="s">
        <v>25</v>
      </c>
      <c r="J1319" s="327">
        <v>41922</v>
      </c>
      <c r="K1319" s="3" t="s">
        <v>1104</v>
      </c>
      <c r="L1319" s="326">
        <v>1500</v>
      </c>
      <c r="M1319" s="325">
        <v>1318</v>
      </c>
      <c r="N1319" s="324">
        <v>42100</v>
      </c>
      <c r="T1319" s="146"/>
      <c r="U1319" s="146"/>
      <c r="V1319" s="146"/>
      <c r="W1319" s="146"/>
      <c r="X1319" s="146"/>
      <c r="Y1319" s="146"/>
      <c r="Z1319" s="146"/>
      <c r="AA1319" s="146"/>
      <c r="AB1319" s="5" t="str">
        <f t="shared" si="47"/>
        <v>MR Pat Brown1404</v>
      </c>
    </row>
    <row r="1320" spans="1:28" customFormat="1" ht="12.95" hidden="1" customHeight="1">
      <c r="A1320" s="325">
        <v>1319</v>
      </c>
      <c r="B1320" s="325" t="s">
        <v>4626</v>
      </c>
      <c r="C1320" s="327">
        <v>41955</v>
      </c>
      <c r="D1320" s="325" t="s">
        <v>4625</v>
      </c>
      <c r="E1320" s="325" t="s">
        <v>4247</v>
      </c>
      <c r="F1320" s="325"/>
      <c r="G1320" s="325"/>
      <c r="H1320" s="328" t="s">
        <v>644</v>
      </c>
      <c r="I1320" s="328" t="s">
        <v>25</v>
      </c>
      <c r="J1320" s="327">
        <v>41927.5</v>
      </c>
      <c r="K1320" s="3" t="s">
        <v>1104</v>
      </c>
      <c r="L1320" s="326">
        <v>1500</v>
      </c>
      <c r="M1320" s="325">
        <v>1319</v>
      </c>
      <c r="N1320" s="324">
        <v>42100</v>
      </c>
      <c r="T1320" s="146"/>
      <c r="U1320" s="146"/>
      <c r="V1320" s="146"/>
      <c r="W1320" s="146"/>
      <c r="X1320" s="146"/>
      <c r="Y1320" s="146"/>
      <c r="Z1320" s="146"/>
      <c r="AA1320" s="146"/>
      <c r="AB1320" s="5" t="str">
        <f t="shared" si="47"/>
        <v>STI Aqua1402</v>
      </c>
    </row>
    <row r="1321" spans="1:28" customFormat="1" ht="12.95" hidden="1" customHeight="1">
      <c r="A1321" s="325">
        <v>1320</v>
      </c>
      <c r="B1321" s="325" t="s">
        <v>4624</v>
      </c>
      <c r="C1321" s="327">
        <v>41955</v>
      </c>
      <c r="D1321" s="325" t="s">
        <v>4623</v>
      </c>
      <c r="E1321" s="325" t="s">
        <v>4247</v>
      </c>
      <c r="F1321" s="325"/>
      <c r="G1321" s="325"/>
      <c r="H1321" s="328" t="s">
        <v>736</v>
      </c>
      <c r="I1321" s="328" t="s">
        <v>25</v>
      </c>
      <c r="J1321" s="327">
        <v>41939</v>
      </c>
      <c r="K1321" s="3" t="s">
        <v>1104</v>
      </c>
      <c r="L1321" s="326">
        <v>1500</v>
      </c>
      <c r="M1321" s="325">
        <v>1320</v>
      </c>
      <c r="N1321" s="324">
        <v>42100</v>
      </c>
      <c r="T1321" s="146"/>
      <c r="U1321" s="146"/>
      <c r="V1321" s="146"/>
      <c r="W1321" s="146"/>
      <c r="X1321" s="146"/>
      <c r="Y1321" s="146"/>
      <c r="Z1321" s="146"/>
      <c r="AA1321" s="146"/>
      <c r="AB1321" s="5" t="str">
        <f t="shared" si="47"/>
        <v>Amalienborg1402</v>
      </c>
    </row>
    <row r="1322" spans="1:28" customFormat="1" ht="12.95" hidden="1" customHeight="1">
      <c r="A1322" s="325">
        <v>1321</v>
      </c>
      <c r="B1322" s="325" t="s">
        <v>4622</v>
      </c>
      <c r="C1322" s="327">
        <v>41955</v>
      </c>
      <c r="D1322" s="325" t="s">
        <v>520</v>
      </c>
      <c r="E1322" s="325" t="s">
        <v>4621</v>
      </c>
      <c r="F1322" s="325"/>
      <c r="G1322" s="325"/>
      <c r="H1322" s="328" t="s">
        <v>3327</v>
      </c>
      <c r="I1322" s="328" t="s">
        <v>4620</v>
      </c>
      <c r="J1322" s="327">
        <v>41937</v>
      </c>
      <c r="K1322" s="3" t="s">
        <v>1104</v>
      </c>
      <c r="L1322" s="326">
        <v>1500</v>
      </c>
      <c r="M1322" s="325">
        <v>1321</v>
      </c>
      <c r="N1322" s="324">
        <v>42100</v>
      </c>
      <c r="T1322" s="146"/>
      <c r="U1322" s="146"/>
      <c r="V1322" s="146"/>
      <c r="W1322" s="146"/>
      <c r="X1322" s="146"/>
      <c r="Y1322" s="146"/>
      <c r="Z1322" s="146"/>
      <c r="AA1322" s="146"/>
      <c r="AB1322" s="5" t="str">
        <f t="shared" si="47"/>
        <v>Kastav1207</v>
      </c>
    </row>
    <row r="1323" spans="1:28" customFormat="1" ht="12.95" hidden="1" customHeight="1">
      <c r="A1323" s="325">
        <v>1322</v>
      </c>
      <c r="B1323" s="325" t="s">
        <v>4619</v>
      </c>
      <c r="C1323" s="327">
        <v>41967</v>
      </c>
      <c r="D1323" s="325" t="s">
        <v>34</v>
      </c>
      <c r="E1323" s="325" t="s">
        <v>161</v>
      </c>
      <c r="F1323" s="325"/>
      <c r="G1323" s="325"/>
      <c r="H1323" s="328" t="s">
        <v>63</v>
      </c>
      <c r="I1323" s="328" t="s">
        <v>351</v>
      </c>
      <c r="J1323" s="327">
        <v>41961</v>
      </c>
      <c r="K1323" s="3" t="s">
        <v>60</v>
      </c>
      <c r="L1323" s="326">
        <v>800</v>
      </c>
      <c r="M1323" s="325">
        <v>1322</v>
      </c>
      <c r="N1323" s="324">
        <v>42038</v>
      </c>
      <c r="O1323" s="356">
        <f t="shared" ref="O1323:O1332" si="49">IF(TRIM(N1323)="",0,1)</f>
        <v>1</v>
      </c>
      <c r="T1323" s="146"/>
      <c r="U1323" s="146"/>
      <c r="V1323" s="146"/>
      <c r="W1323" s="146"/>
      <c r="X1323" s="146"/>
      <c r="Y1323" s="146"/>
      <c r="Z1323" s="146"/>
      <c r="AA1323" s="146"/>
      <c r="AB1323" s="5" t="str">
        <f t="shared" si="47"/>
        <v>Sea Hope38</v>
      </c>
    </row>
    <row r="1324" spans="1:28" customFormat="1" ht="12.95" hidden="1" customHeight="1">
      <c r="A1324" s="325">
        <v>1323</v>
      </c>
      <c r="B1324" s="325" t="s">
        <v>4618</v>
      </c>
      <c r="C1324" s="327">
        <v>41967</v>
      </c>
      <c r="D1324" s="325" t="s">
        <v>4617</v>
      </c>
      <c r="E1324" s="325" t="s">
        <v>402</v>
      </c>
      <c r="F1324" s="325"/>
      <c r="G1324" s="325"/>
      <c r="H1324" s="328" t="s">
        <v>701</v>
      </c>
      <c r="I1324" s="328" t="s">
        <v>337</v>
      </c>
      <c r="J1324" s="327">
        <v>41953</v>
      </c>
      <c r="K1324" s="3" t="s">
        <v>60</v>
      </c>
      <c r="L1324" s="326">
        <v>800</v>
      </c>
      <c r="M1324" s="325">
        <v>1323</v>
      </c>
      <c r="N1324" s="324">
        <v>42005</v>
      </c>
      <c r="O1324" s="356">
        <f t="shared" si="49"/>
        <v>1</v>
      </c>
      <c r="T1324" s="146"/>
      <c r="U1324" s="146"/>
      <c r="V1324" s="146"/>
      <c r="W1324" s="146"/>
      <c r="X1324" s="146"/>
      <c r="Y1324" s="146"/>
      <c r="Z1324" s="146"/>
      <c r="AA1324" s="146"/>
      <c r="AB1324" s="5" t="str">
        <f t="shared" si="47"/>
        <v>Asain Jasper013</v>
      </c>
    </row>
    <row r="1325" spans="1:28" customFormat="1" ht="12.95" hidden="1" customHeight="1">
      <c r="A1325" s="325">
        <v>1324</v>
      </c>
      <c r="B1325" s="325" t="s">
        <v>4616</v>
      </c>
      <c r="C1325" s="327">
        <v>41967</v>
      </c>
      <c r="D1325" s="325" t="s">
        <v>4282</v>
      </c>
      <c r="E1325" s="325" t="s">
        <v>448</v>
      </c>
      <c r="F1325" s="325"/>
      <c r="G1325" s="325"/>
      <c r="H1325" s="328" t="s">
        <v>683</v>
      </c>
      <c r="I1325" s="328" t="s">
        <v>312</v>
      </c>
      <c r="J1325" s="327">
        <v>41953</v>
      </c>
      <c r="K1325" s="3" t="s">
        <v>60</v>
      </c>
      <c r="L1325" s="326">
        <v>800</v>
      </c>
      <c r="M1325" s="325">
        <v>1324</v>
      </c>
      <c r="N1325" s="324">
        <v>41981</v>
      </c>
      <c r="O1325" s="356">
        <f t="shared" si="49"/>
        <v>1</v>
      </c>
      <c r="P1325" t="s">
        <v>4610</v>
      </c>
      <c r="T1325" s="146"/>
      <c r="U1325" s="146"/>
      <c r="V1325" s="146"/>
      <c r="W1325" s="146"/>
      <c r="X1325" s="146"/>
      <c r="Y1325" s="146"/>
      <c r="Z1325" s="146"/>
      <c r="AA1325" s="146"/>
      <c r="AB1325" s="5" t="str">
        <f t="shared" si="47"/>
        <v>Tarbet Sprit005</v>
      </c>
    </row>
    <row r="1326" spans="1:28" customFormat="1" ht="12.95" hidden="1" customHeight="1">
      <c r="A1326" s="325">
        <v>1325</v>
      </c>
      <c r="B1326" s="325" t="s">
        <v>4615</v>
      </c>
      <c r="C1326" s="327">
        <v>41967</v>
      </c>
      <c r="D1326" s="325" t="s">
        <v>734</v>
      </c>
      <c r="E1326" s="325" t="s">
        <v>4614</v>
      </c>
      <c r="F1326" s="325"/>
      <c r="G1326" s="325"/>
      <c r="H1326" s="328" t="s">
        <v>683</v>
      </c>
      <c r="I1326" s="328" t="s">
        <v>312</v>
      </c>
      <c r="J1326" s="327">
        <v>41960</v>
      </c>
      <c r="K1326" s="3" t="s">
        <v>60</v>
      </c>
      <c r="L1326" s="326">
        <v>800</v>
      </c>
      <c r="M1326" s="325">
        <v>1325</v>
      </c>
      <c r="N1326" s="324">
        <v>41981</v>
      </c>
      <c r="O1326" s="356">
        <f t="shared" si="49"/>
        <v>1</v>
      </c>
      <c r="P1326" t="s">
        <v>4610</v>
      </c>
      <c r="T1326" s="146"/>
      <c r="U1326" s="146"/>
      <c r="V1326" s="146"/>
      <c r="W1326" s="146"/>
      <c r="X1326" s="146"/>
      <c r="Y1326" s="146"/>
      <c r="Z1326" s="146"/>
      <c r="AA1326" s="146"/>
      <c r="AB1326" s="5" t="str">
        <f t="shared" si="47"/>
        <v>Blackcomb SpiritBlac007</v>
      </c>
    </row>
    <row r="1327" spans="1:28" customFormat="1" ht="12.95" hidden="1" customHeight="1">
      <c r="A1327" s="325">
        <v>1326</v>
      </c>
      <c r="B1327" s="325" t="s">
        <v>4613</v>
      </c>
      <c r="C1327" s="327">
        <v>41967</v>
      </c>
      <c r="D1327" s="325" t="s">
        <v>704</v>
      </c>
      <c r="E1327" s="325" t="s">
        <v>4612</v>
      </c>
      <c r="F1327" s="325"/>
      <c r="G1327" s="325"/>
      <c r="H1327" s="328" t="s">
        <v>400</v>
      </c>
      <c r="I1327" s="328" t="s">
        <v>532</v>
      </c>
      <c r="J1327" s="327">
        <v>41966</v>
      </c>
      <c r="K1327" s="3" t="s">
        <v>60</v>
      </c>
      <c r="L1327" s="326">
        <v>800</v>
      </c>
      <c r="M1327" s="325">
        <v>1326</v>
      </c>
      <c r="N1327" s="324">
        <v>41981</v>
      </c>
      <c r="O1327" s="356">
        <f t="shared" si="49"/>
        <v>1</v>
      </c>
      <c r="P1327" t="s">
        <v>4610</v>
      </c>
      <c r="T1327" s="146"/>
      <c r="U1327" s="146"/>
      <c r="V1327" s="146"/>
      <c r="W1327" s="146"/>
      <c r="X1327" s="146"/>
      <c r="Y1327" s="146"/>
      <c r="Z1327" s="146"/>
      <c r="AA1327" s="146"/>
      <c r="AB1327" s="5" t="str">
        <f t="shared" si="47"/>
        <v>Navigator Spirit81</v>
      </c>
    </row>
    <row r="1328" spans="1:28" customFormat="1" ht="12.95" hidden="1" customHeight="1">
      <c r="A1328" s="325">
        <v>1327</v>
      </c>
      <c r="B1328" s="325" t="s">
        <v>4611</v>
      </c>
      <c r="C1328" s="327">
        <v>41967</v>
      </c>
      <c r="D1328" s="325" t="s">
        <v>4512</v>
      </c>
      <c r="E1328" s="325" t="s">
        <v>558</v>
      </c>
      <c r="F1328" s="325"/>
      <c r="G1328" s="325"/>
      <c r="H1328" s="328" t="s">
        <v>683</v>
      </c>
      <c r="I1328" s="328" t="s">
        <v>410</v>
      </c>
      <c r="J1328" s="327">
        <v>41958</v>
      </c>
      <c r="K1328" s="3" t="s">
        <v>60</v>
      </c>
      <c r="L1328" s="326">
        <v>800</v>
      </c>
      <c r="M1328" s="325">
        <v>1327</v>
      </c>
      <c r="N1328" s="324">
        <v>41981</v>
      </c>
      <c r="O1328" s="356">
        <f t="shared" si="49"/>
        <v>1</v>
      </c>
      <c r="P1328" t="s">
        <v>4610</v>
      </c>
      <c r="T1328" s="146"/>
      <c r="U1328" s="146"/>
      <c r="V1328" s="146"/>
      <c r="W1328" s="146"/>
      <c r="X1328" s="146"/>
      <c r="Y1328" s="146"/>
      <c r="Z1328" s="146"/>
      <c r="AA1328" s="146"/>
      <c r="AB1328" s="5" t="str">
        <f t="shared" si="47"/>
        <v>Mare Aegeum50</v>
      </c>
    </row>
    <row r="1329" spans="1:28" customFormat="1" ht="12.95" hidden="1" customHeight="1">
      <c r="A1329" s="325">
        <v>1328</v>
      </c>
      <c r="B1329" s="325" t="s">
        <v>4609</v>
      </c>
      <c r="C1329" s="327">
        <v>41974</v>
      </c>
      <c r="D1329" s="325"/>
      <c r="E1329" s="325"/>
      <c r="F1329" s="325"/>
      <c r="G1329" s="325"/>
      <c r="H1329" s="328" t="s">
        <v>3512</v>
      </c>
      <c r="I1329" s="328"/>
      <c r="J1329" s="327"/>
      <c r="K1329" s="3" t="s">
        <v>3598</v>
      </c>
      <c r="L1329" s="326">
        <v>2240</v>
      </c>
      <c r="M1329" s="325">
        <v>1328</v>
      </c>
      <c r="N1329" s="324">
        <v>42003</v>
      </c>
      <c r="O1329" s="360">
        <f t="shared" si="49"/>
        <v>1</v>
      </c>
      <c r="T1329" s="146"/>
      <c r="U1329" s="146"/>
      <c r="V1329" s="146"/>
      <c r="W1329" s="146"/>
      <c r="X1329" s="146"/>
      <c r="Y1329" s="146"/>
      <c r="Z1329" s="146"/>
      <c r="AA1329" s="146"/>
      <c r="AB1329" s="5" t="str">
        <f t="shared" si="47"/>
        <v/>
      </c>
    </row>
    <row r="1330" spans="1:28" customFormat="1" ht="12.95" hidden="1" customHeight="1">
      <c r="A1330" s="325">
        <v>1329</v>
      </c>
      <c r="B1330" s="325" t="s">
        <v>4608</v>
      </c>
      <c r="C1330" s="327">
        <v>41974</v>
      </c>
      <c r="D1330" s="325"/>
      <c r="E1330" s="325"/>
      <c r="F1330" s="325"/>
      <c r="G1330" s="325"/>
      <c r="H1330" s="328" t="s">
        <v>3512</v>
      </c>
      <c r="I1330" s="328"/>
      <c r="J1330" s="327"/>
      <c r="K1330" s="3" t="s">
        <v>3595</v>
      </c>
      <c r="L1330" s="326">
        <v>2263.3380553766901</v>
      </c>
      <c r="M1330" s="325">
        <v>1329</v>
      </c>
      <c r="N1330" s="324">
        <v>42011</v>
      </c>
      <c r="O1330" s="360">
        <f t="shared" si="49"/>
        <v>1</v>
      </c>
      <c r="T1330" s="146"/>
      <c r="U1330" s="146"/>
      <c r="V1330" s="146"/>
      <c r="W1330" s="146"/>
      <c r="X1330" s="146"/>
      <c r="Y1330" s="146"/>
      <c r="Z1330" s="146"/>
      <c r="AA1330" s="146"/>
      <c r="AB1330" s="5" t="str">
        <f t="shared" ref="AB1330:AB1393" si="50">IF(TRIM(A1330)="","",CONCATENATE(TRIM(D1330),TRIM(E1330)))</f>
        <v/>
      </c>
    </row>
    <row r="1331" spans="1:28" customFormat="1" ht="12.95" hidden="1" customHeight="1">
      <c r="A1331" s="325">
        <v>1330</v>
      </c>
      <c r="B1331" s="325" t="s">
        <v>4607</v>
      </c>
      <c r="C1331" s="327">
        <v>41978</v>
      </c>
      <c r="D1331" s="325"/>
      <c r="E1331" s="325"/>
      <c r="F1331" s="325"/>
      <c r="G1331" s="325"/>
      <c r="H1331" s="328" t="s">
        <v>3512</v>
      </c>
      <c r="I1331" s="328"/>
      <c r="J1331" s="327"/>
      <c r="K1331" s="3" t="s">
        <v>3595</v>
      </c>
      <c r="L1331" s="326">
        <v>643.70573084352873</v>
      </c>
      <c r="M1331" s="325">
        <v>1330</v>
      </c>
      <c r="N1331" s="324">
        <v>42011</v>
      </c>
      <c r="O1331" s="360">
        <f t="shared" si="49"/>
        <v>1</v>
      </c>
      <c r="T1331" s="146"/>
      <c r="U1331" s="146"/>
      <c r="V1331" s="146"/>
      <c r="W1331" s="146"/>
      <c r="X1331" s="146"/>
      <c r="Y1331" s="146"/>
      <c r="Z1331" s="146"/>
      <c r="AA1331" s="146"/>
      <c r="AB1331" s="5" t="str">
        <f t="shared" si="50"/>
        <v/>
      </c>
    </row>
    <row r="1332" spans="1:28" customFormat="1" ht="12.95" hidden="1" customHeight="1">
      <c r="A1332" s="325">
        <v>1331</v>
      </c>
      <c r="B1332" s="325" t="s">
        <v>4606</v>
      </c>
      <c r="C1332" s="327">
        <v>41982</v>
      </c>
      <c r="D1332" s="325" t="s">
        <v>3775</v>
      </c>
      <c r="E1332" s="329" t="s">
        <v>4605</v>
      </c>
      <c r="F1332" s="325"/>
      <c r="G1332" s="325"/>
      <c r="H1332" s="328" t="s">
        <v>720</v>
      </c>
      <c r="I1332" s="328" t="s">
        <v>4604</v>
      </c>
      <c r="J1332" s="327">
        <v>41908</v>
      </c>
      <c r="K1332" s="3" t="s">
        <v>28</v>
      </c>
      <c r="L1332" s="326">
        <v>1400</v>
      </c>
      <c r="M1332" s="325">
        <v>1331</v>
      </c>
      <c r="N1332" s="324">
        <v>42019</v>
      </c>
      <c r="O1332" s="360">
        <f t="shared" si="49"/>
        <v>1</v>
      </c>
      <c r="T1332" s="146"/>
      <c r="U1332" s="146"/>
      <c r="V1332" s="146"/>
      <c r="W1332" s="146"/>
      <c r="X1332" s="146"/>
      <c r="Y1332" s="146"/>
      <c r="Z1332" s="146"/>
      <c r="AA1332" s="146"/>
      <c r="AB1332" s="5" t="str">
        <f t="shared" si="50"/>
        <v>Sakura Princess036-14</v>
      </c>
    </row>
    <row r="1333" spans="1:28" customFormat="1" ht="12.95" hidden="1" customHeight="1">
      <c r="A1333" s="325">
        <v>1332</v>
      </c>
      <c r="B1333" s="325" t="s">
        <v>4603</v>
      </c>
      <c r="C1333" s="327">
        <v>41982</v>
      </c>
      <c r="D1333" s="325" t="s">
        <v>4585</v>
      </c>
      <c r="E1333" s="329" t="s">
        <v>151</v>
      </c>
      <c r="F1333" s="325"/>
      <c r="G1333" s="325"/>
      <c r="H1333" s="328" t="s">
        <v>521</v>
      </c>
      <c r="I1333" s="328" t="s">
        <v>48</v>
      </c>
      <c r="J1333" s="327">
        <v>41948</v>
      </c>
      <c r="K1333" s="3" t="s">
        <v>28</v>
      </c>
      <c r="L1333" s="326">
        <v>1400</v>
      </c>
      <c r="M1333" s="325">
        <v>1332</v>
      </c>
      <c r="N1333" s="324">
        <v>42003</v>
      </c>
      <c r="O1333" s="4"/>
      <c r="T1333" s="146"/>
      <c r="U1333" s="146"/>
      <c r="V1333" s="146"/>
      <c r="W1333" s="146"/>
      <c r="X1333" s="146"/>
      <c r="Y1333" s="146"/>
      <c r="Z1333" s="146"/>
      <c r="AA1333" s="146"/>
      <c r="AB1333" s="5" t="str">
        <f t="shared" si="50"/>
        <v>Sky Lady15</v>
      </c>
    </row>
    <row r="1334" spans="1:28" customFormat="1" ht="12.95" hidden="1" customHeight="1">
      <c r="A1334" s="325">
        <v>1333</v>
      </c>
      <c r="B1334" s="325" t="s">
        <v>4602</v>
      </c>
      <c r="C1334" s="327">
        <v>41982</v>
      </c>
      <c r="D1334" s="325" t="s">
        <v>538</v>
      </c>
      <c r="E1334" s="329" t="s">
        <v>4601</v>
      </c>
      <c r="F1334" s="325"/>
      <c r="G1334" s="325"/>
      <c r="H1334" s="328" t="s">
        <v>549</v>
      </c>
      <c r="I1334" s="328" t="s">
        <v>4600</v>
      </c>
      <c r="J1334" s="327">
        <v>41970</v>
      </c>
      <c r="K1334" s="3" t="s">
        <v>28</v>
      </c>
      <c r="L1334" s="326">
        <v>1400</v>
      </c>
      <c r="M1334" s="325">
        <v>1333</v>
      </c>
      <c r="N1334" s="324">
        <v>42003</v>
      </c>
      <c r="O1334" s="4"/>
      <c r="T1334" s="146"/>
      <c r="U1334" s="146"/>
      <c r="V1334" s="146"/>
      <c r="W1334" s="146"/>
      <c r="X1334" s="146"/>
      <c r="Y1334" s="146"/>
      <c r="Z1334" s="146"/>
      <c r="AA1334" s="146"/>
      <c r="AB1334" s="5" t="str">
        <f t="shared" si="50"/>
        <v>Bareilly15_2014</v>
      </c>
    </row>
    <row r="1335" spans="1:28" customFormat="1" ht="12.95" hidden="1" customHeight="1">
      <c r="A1335" s="325">
        <v>1334</v>
      </c>
      <c r="B1335" s="325" t="s">
        <v>4599</v>
      </c>
      <c r="C1335" s="327">
        <v>41982</v>
      </c>
      <c r="D1335" s="325" t="s">
        <v>4598</v>
      </c>
      <c r="E1335" s="329" t="s">
        <v>4597</v>
      </c>
      <c r="F1335" s="325"/>
      <c r="G1335" s="325"/>
      <c r="H1335" s="328" t="s">
        <v>4111</v>
      </c>
      <c r="I1335" s="328" t="s">
        <v>282</v>
      </c>
      <c r="J1335" s="327">
        <v>41941</v>
      </c>
      <c r="K1335" s="3" t="s">
        <v>28</v>
      </c>
      <c r="L1335" s="326">
        <v>1400</v>
      </c>
      <c r="M1335" s="325">
        <v>1334</v>
      </c>
      <c r="N1335" s="324">
        <v>42019</v>
      </c>
      <c r="O1335" s="4"/>
      <c r="T1335" s="146"/>
      <c r="U1335" s="146"/>
      <c r="V1335" s="146"/>
      <c r="W1335" s="146"/>
      <c r="X1335" s="146"/>
      <c r="Y1335" s="146"/>
      <c r="Z1335" s="146"/>
      <c r="AA1335" s="146"/>
      <c r="AB1335" s="5" t="str">
        <f t="shared" si="50"/>
        <v>Minerva Emma048</v>
      </c>
    </row>
    <row r="1336" spans="1:28" customFormat="1" ht="12.95" hidden="1" customHeight="1">
      <c r="A1336" s="325">
        <v>1335</v>
      </c>
      <c r="B1336" s="325" t="s">
        <v>4596</v>
      </c>
      <c r="C1336" s="327">
        <v>41982</v>
      </c>
      <c r="D1336" s="325" t="s">
        <v>573</v>
      </c>
      <c r="E1336" s="329" t="s">
        <v>50</v>
      </c>
      <c r="F1336" s="325"/>
      <c r="G1336" s="325"/>
      <c r="H1336" s="328" t="s">
        <v>4595</v>
      </c>
      <c r="I1336" s="328" t="s">
        <v>20</v>
      </c>
      <c r="J1336" s="327">
        <v>41937</v>
      </c>
      <c r="K1336" s="3" t="s">
        <v>28</v>
      </c>
      <c r="L1336" s="326">
        <v>1400</v>
      </c>
      <c r="M1336" s="325">
        <v>1335</v>
      </c>
      <c r="N1336" s="324">
        <v>42003</v>
      </c>
      <c r="O1336" s="4"/>
      <c r="T1336" s="146"/>
      <c r="U1336" s="146"/>
      <c r="V1336" s="146"/>
      <c r="W1336" s="146"/>
      <c r="X1336" s="146"/>
      <c r="Y1336" s="146"/>
      <c r="Z1336" s="146"/>
      <c r="AA1336" s="146"/>
      <c r="AB1336" s="5" t="str">
        <f t="shared" si="50"/>
        <v>Aframax Riviera32</v>
      </c>
    </row>
    <row r="1337" spans="1:28" customFormat="1" ht="12.95" hidden="1" customHeight="1">
      <c r="A1337" s="325">
        <v>1336</v>
      </c>
      <c r="B1337" s="325" t="s">
        <v>4594</v>
      </c>
      <c r="C1337" s="327">
        <v>41982</v>
      </c>
      <c r="D1337" s="325" t="s">
        <v>3775</v>
      </c>
      <c r="E1337" s="329" t="s">
        <v>247</v>
      </c>
      <c r="F1337" s="325"/>
      <c r="G1337" s="325"/>
      <c r="H1337" s="328" t="s">
        <v>4593</v>
      </c>
      <c r="I1337" s="328" t="s">
        <v>567</v>
      </c>
      <c r="J1337" s="327">
        <v>41944</v>
      </c>
      <c r="K1337" s="3" t="s">
        <v>28</v>
      </c>
      <c r="L1337" s="326">
        <v>1400</v>
      </c>
      <c r="M1337" s="325">
        <v>1336</v>
      </c>
      <c r="N1337" s="324">
        <v>42019</v>
      </c>
      <c r="O1337" s="4"/>
      <c r="T1337" s="146"/>
      <c r="U1337" s="146"/>
      <c r="V1337" s="146"/>
      <c r="W1337" s="146"/>
      <c r="X1337" s="146"/>
      <c r="Y1337" s="146"/>
      <c r="Z1337" s="146"/>
      <c r="AA1337" s="146"/>
      <c r="AB1337" s="5" t="str">
        <f t="shared" si="50"/>
        <v>Sakura Princess37</v>
      </c>
    </row>
    <row r="1338" spans="1:28" customFormat="1" ht="12.95" hidden="1" customHeight="1">
      <c r="A1338" s="325">
        <v>1337</v>
      </c>
      <c r="B1338" s="325" t="s">
        <v>4592</v>
      </c>
      <c r="C1338" s="327">
        <v>41982</v>
      </c>
      <c r="D1338" s="325" t="s">
        <v>396</v>
      </c>
      <c r="E1338" s="329" t="s">
        <v>4065</v>
      </c>
      <c r="F1338" s="325"/>
      <c r="G1338" s="325"/>
      <c r="H1338" s="328" t="s">
        <v>30</v>
      </c>
      <c r="I1338" s="328" t="s">
        <v>3923</v>
      </c>
      <c r="J1338" s="327">
        <v>41937</v>
      </c>
      <c r="K1338" s="3" t="s">
        <v>28</v>
      </c>
      <c r="L1338" s="326">
        <v>1400</v>
      </c>
      <c r="M1338" s="325">
        <v>1337</v>
      </c>
      <c r="N1338" s="324">
        <v>42003</v>
      </c>
      <c r="O1338" s="4"/>
      <c r="T1338" s="146"/>
      <c r="U1338" s="146"/>
      <c r="V1338" s="146"/>
      <c r="W1338" s="146"/>
      <c r="X1338" s="146"/>
      <c r="Y1338" s="146"/>
      <c r="Z1338" s="146"/>
      <c r="AA1338" s="146"/>
      <c r="AB1338" s="5" t="str">
        <f t="shared" si="50"/>
        <v>Iblea33</v>
      </c>
    </row>
    <row r="1339" spans="1:28" customFormat="1" ht="12.95" hidden="1" customHeight="1">
      <c r="A1339" s="325">
        <v>1338</v>
      </c>
      <c r="B1339" s="325" t="s">
        <v>4591</v>
      </c>
      <c r="C1339" s="327">
        <v>41982</v>
      </c>
      <c r="D1339" s="325" t="s">
        <v>500</v>
      </c>
      <c r="E1339" s="329" t="s">
        <v>4065</v>
      </c>
      <c r="F1339" s="325"/>
      <c r="G1339" s="325"/>
      <c r="H1339" s="328" t="s">
        <v>4111</v>
      </c>
      <c r="I1339" s="328" t="s">
        <v>412</v>
      </c>
      <c r="J1339" s="327">
        <v>41955</v>
      </c>
      <c r="K1339" s="3" t="s">
        <v>28</v>
      </c>
      <c r="L1339" s="326">
        <v>1400</v>
      </c>
      <c r="M1339" s="325">
        <v>1338</v>
      </c>
      <c r="N1339" s="324">
        <v>42003</v>
      </c>
      <c r="O1339" s="4"/>
      <c r="T1339" s="146"/>
      <c r="U1339" s="146"/>
      <c r="V1339" s="146"/>
      <c r="W1339" s="146"/>
      <c r="X1339" s="146"/>
      <c r="Y1339" s="146"/>
      <c r="Z1339" s="146"/>
      <c r="AA1339" s="146"/>
      <c r="AB1339" s="5" t="str">
        <f t="shared" si="50"/>
        <v>ETC ISIS33</v>
      </c>
    </row>
    <row r="1340" spans="1:28" customFormat="1" ht="12.95" hidden="1" customHeight="1">
      <c r="A1340" s="325">
        <v>1339</v>
      </c>
      <c r="B1340" s="325" t="s">
        <v>4590</v>
      </c>
      <c r="C1340" s="327">
        <v>41982</v>
      </c>
      <c r="D1340" s="325" t="s">
        <v>540</v>
      </c>
      <c r="E1340" s="329" t="s">
        <v>179</v>
      </c>
      <c r="F1340" s="325"/>
      <c r="G1340" s="325"/>
      <c r="H1340" s="328" t="s">
        <v>3376</v>
      </c>
      <c r="I1340" s="328" t="s">
        <v>48</v>
      </c>
      <c r="J1340" s="327">
        <v>41950</v>
      </c>
      <c r="K1340" s="3" t="s">
        <v>28</v>
      </c>
      <c r="L1340" s="326">
        <v>1400</v>
      </c>
      <c r="M1340" s="325">
        <v>1339</v>
      </c>
      <c r="N1340" s="324">
        <v>42003</v>
      </c>
      <c r="O1340" s="4"/>
      <c r="T1340" s="146"/>
      <c r="U1340" s="146"/>
      <c r="V1340" s="146"/>
      <c r="W1340" s="146"/>
      <c r="X1340" s="146"/>
      <c r="Y1340" s="146"/>
      <c r="Z1340" s="146"/>
      <c r="AA1340" s="146"/>
      <c r="AB1340" s="5" t="str">
        <f t="shared" si="50"/>
        <v>Afra Hawthorn23</v>
      </c>
    </row>
    <row r="1341" spans="1:28" customFormat="1" ht="12.95" hidden="1" customHeight="1">
      <c r="A1341" s="325">
        <v>1340</v>
      </c>
      <c r="B1341" s="325" t="s">
        <v>4589</v>
      </c>
      <c r="C1341" s="327">
        <v>41982</v>
      </c>
      <c r="D1341" s="325" t="s">
        <v>739</v>
      </c>
      <c r="E1341" s="329" t="s">
        <v>414</v>
      </c>
      <c r="F1341" s="325"/>
      <c r="G1341" s="325"/>
      <c r="H1341" s="328" t="s">
        <v>3376</v>
      </c>
      <c r="I1341" s="328" t="s">
        <v>38</v>
      </c>
      <c r="J1341" s="327">
        <v>41967</v>
      </c>
      <c r="K1341" s="3" t="s">
        <v>28</v>
      </c>
      <c r="L1341" s="326">
        <v>1400</v>
      </c>
      <c r="M1341" s="325">
        <v>1340</v>
      </c>
      <c r="N1341" s="324">
        <v>42003</v>
      </c>
      <c r="O1341" s="4"/>
      <c r="T1341" s="146"/>
      <c r="U1341" s="146"/>
      <c r="V1341" s="146"/>
      <c r="W1341" s="146"/>
      <c r="X1341" s="146"/>
      <c r="Y1341" s="146"/>
      <c r="Z1341" s="146"/>
      <c r="AA1341" s="146"/>
      <c r="AB1341" s="5" t="str">
        <f t="shared" si="50"/>
        <v>Alqadisia5</v>
      </c>
    </row>
    <row r="1342" spans="1:28" customFormat="1" ht="12.95" hidden="1" customHeight="1">
      <c r="A1342" s="325">
        <v>1341</v>
      </c>
      <c r="B1342" s="325" t="s">
        <v>4588</v>
      </c>
      <c r="C1342" s="327">
        <v>41982</v>
      </c>
      <c r="D1342" s="325" t="s">
        <v>396</v>
      </c>
      <c r="E1342" s="329" t="s">
        <v>4488</v>
      </c>
      <c r="F1342" s="325"/>
      <c r="G1342" s="325"/>
      <c r="H1342" s="328" t="s">
        <v>4500</v>
      </c>
      <c r="I1342" s="328" t="s">
        <v>4587</v>
      </c>
      <c r="J1342" s="327">
        <v>41954</v>
      </c>
      <c r="K1342" s="3" t="s">
        <v>28</v>
      </c>
      <c r="L1342" s="326">
        <v>1400</v>
      </c>
      <c r="M1342" s="325">
        <v>1341</v>
      </c>
      <c r="N1342" s="324">
        <v>42003</v>
      </c>
      <c r="O1342" s="4"/>
      <c r="T1342" s="146"/>
      <c r="U1342" s="146"/>
      <c r="V1342" s="146"/>
      <c r="W1342" s="146"/>
      <c r="X1342" s="146"/>
      <c r="Y1342" s="146"/>
      <c r="Z1342" s="146"/>
      <c r="AA1342" s="146"/>
      <c r="AB1342" s="5" t="str">
        <f t="shared" si="50"/>
        <v>Iblea34_14</v>
      </c>
    </row>
    <row r="1343" spans="1:28" customFormat="1" ht="12.95" hidden="1" customHeight="1">
      <c r="A1343" s="325">
        <v>1342</v>
      </c>
      <c r="B1343" s="325" t="s">
        <v>4586</v>
      </c>
      <c r="C1343" s="327">
        <v>41982</v>
      </c>
      <c r="D1343" s="325" t="s">
        <v>4585</v>
      </c>
      <c r="E1343" s="329" t="s">
        <v>166</v>
      </c>
      <c r="F1343" s="325"/>
      <c r="G1343" s="325"/>
      <c r="H1343" s="328" t="s">
        <v>3376</v>
      </c>
      <c r="I1343" s="328" t="s">
        <v>20</v>
      </c>
      <c r="J1343" s="327">
        <v>41959</v>
      </c>
      <c r="K1343" s="3" t="s">
        <v>28</v>
      </c>
      <c r="L1343" s="326">
        <v>1400</v>
      </c>
      <c r="M1343" s="325">
        <v>1342</v>
      </c>
      <c r="N1343" s="324">
        <v>42003</v>
      </c>
      <c r="O1343" s="4"/>
      <c r="P1343" s="41"/>
      <c r="T1343" s="146"/>
      <c r="U1343" s="146"/>
      <c r="V1343" s="146"/>
      <c r="W1343" s="146"/>
      <c r="X1343" s="146"/>
      <c r="Y1343" s="146"/>
      <c r="Z1343" s="146"/>
      <c r="AA1343" s="146"/>
      <c r="AB1343" s="5" t="str">
        <f t="shared" si="50"/>
        <v>Sky Lady16</v>
      </c>
    </row>
    <row r="1344" spans="1:28" customFormat="1" ht="12.95" hidden="1" customHeight="1">
      <c r="A1344" s="325">
        <v>1343</v>
      </c>
      <c r="B1344" s="325" t="s">
        <v>4584</v>
      </c>
      <c r="C1344" s="327">
        <v>41982</v>
      </c>
      <c r="D1344" s="325" t="s">
        <v>647</v>
      </c>
      <c r="E1344" s="325" t="s">
        <v>498</v>
      </c>
      <c r="F1344" s="325"/>
      <c r="G1344" s="325"/>
      <c r="H1344" s="328" t="s">
        <v>648</v>
      </c>
      <c r="I1344" s="328" t="s">
        <v>4583</v>
      </c>
      <c r="J1344" s="327">
        <v>41956</v>
      </c>
      <c r="K1344" s="3" t="s">
        <v>23</v>
      </c>
      <c r="L1344" s="326">
        <v>1200</v>
      </c>
      <c r="M1344" s="325">
        <v>1343</v>
      </c>
      <c r="N1344" s="324">
        <v>42013</v>
      </c>
      <c r="T1344" s="146"/>
      <c r="U1344" s="146"/>
      <c r="V1344" s="146"/>
      <c r="W1344" s="146"/>
      <c r="X1344" s="146"/>
      <c r="Y1344" s="146"/>
      <c r="Z1344" s="146"/>
      <c r="AA1344" s="146"/>
      <c r="AB1344" s="5" t="str">
        <f t="shared" si="50"/>
        <v>Genmar Compatriot57</v>
      </c>
    </row>
    <row r="1345" spans="1:28" customFormat="1" ht="12.95" hidden="1" customHeight="1">
      <c r="A1345" s="325">
        <v>1344</v>
      </c>
      <c r="B1345" s="325" t="s">
        <v>4582</v>
      </c>
      <c r="C1345" s="327">
        <v>41982</v>
      </c>
      <c r="D1345" s="325" t="s">
        <v>4581</v>
      </c>
      <c r="E1345" s="325" t="s">
        <v>4255</v>
      </c>
      <c r="F1345" s="325"/>
      <c r="G1345" s="325"/>
      <c r="H1345" s="328" t="s">
        <v>3483</v>
      </c>
      <c r="I1345" s="328" t="s">
        <v>4580</v>
      </c>
      <c r="J1345" s="327">
        <v>41956</v>
      </c>
      <c r="K1345" s="3" t="s">
        <v>23</v>
      </c>
      <c r="L1345" s="326">
        <v>1200</v>
      </c>
      <c r="M1345" s="325">
        <v>1344</v>
      </c>
      <c r="N1345" s="324">
        <v>42013</v>
      </c>
      <c r="T1345" s="146"/>
      <c r="U1345" s="146"/>
      <c r="V1345" s="146"/>
      <c r="W1345" s="146"/>
      <c r="X1345" s="146"/>
      <c r="Y1345" s="146"/>
      <c r="Z1345" s="146"/>
      <c r="AA1345" s="146"/>
      <c r="AB1345" s="5" t="str">
        <f t="shared" si="50"/>
        <v>Genmar Companion201409</v>
      </c>
    </row>
    <row r="1346" spans="1:28" customFormat="1" ht="12.95" hidden="1" customHeight="1">
      <c r="A1346" s="325">
        <v>1345</v>
      </c>
      <c r="B1346" s="325" t="s">
        <v>4579</v>
      </c>
      <c r="C1346" s="327">
        <v>41982</v>
      </c>
      <c r="D1346" s="325" t="s">
        <v>4279</v>
      </c>
      <c r="E1346" s="325" t="s">
        <v>4334</v>
      </c>
      <c r="F1346" s="325"/>
      <c r="G1346" s="325"/>
      <c r="H1346" s="328" t="s">
        <v>3483</v>
      </c>
      <c r="I1346" s="328" t="s">
        <v>4578</v>
      </c>
      <c r="J1346" s="327">
        <v>41965</v>
      </c>
      <c r="K1346" s="3" t="s">
        <v>23</v>
      </c>
      <c r="L1346" s="326">
        <v>1200</v>
      </c>
      <c r="M1346" s="325">
        <v>1345</v>
      </c>
      <c r="N1346" s="324">
        <v>41995</v>
      </c>
      <c r="T1346" s="146"/>
      <c r="U1346" s="146"/>
      <c r="V1346" s="146"/>
      <c r="W1346" s="146"/>
      <c r="X1346" s="146"/>
      <c r="Y1346" s="146"/>
      <c r="Z1346" s="146"/>
      <c r="AA1346" s="146"/>
      <c r="AB1346" s="5" t="str">
        <f t="shared" si="50"/>
        <v>Genmar George T201406</v>
      </c>
    </row>
    <row r="1347" spans="1:28" customFormat="1" ht="12.95" hidden="1" customHeight="1">
      <c r="A1347" s="325">
        <v>1346</v>
      </c>
      <c r="B1347" s="325" t="s">
        <v>4577</v>
      </c>
      <c r="C1347" s="327">
        <v>41982</v>
      </c>
      <c r="D1347" s="325" t="s">
        <v>4576</v>
      </c>
      <c r="E1347" s="325" t="s">
        <v>4575</v>
      </c>
      <c r="F1347" s="325"/>
      <c r="G1347" s="325"/>
      <c r="H1347" s="328" t="s">
        <v>620</v>
      </c>
      <c r="I1347" s="328" t="s">
        <v>345</v>
      </c>
      <c r="J1347" s="327">
        <v>41951</v>
      </c>
      <c r="K1347" s="3" t="s">
        <v>43</v>
      </c>
      <c r="L1347" s="326">
        <v>1400</v>
      </c>
      <c r="M1347" s="325">
        <v>1346</v>
      </c>
      <c r="N1347" s="324">
        <v>41984</v>
      </c>
      <c r="T1347" s="146"/>
      <c r="U1347" s="146"/>
      <c r="V1347" s="146"/>
      <c r="W1347" s="146"/>
      <c r="X1347" s="146"/>
      <c r="Y1347" s="146"/>
      <c r="Z1347" s="146"/>
      <c r="AA1347" s="146"/>
      <c r="AB1347" s="5" t="str">
        <f t="shared" si="50"/>
        <v>Pvt Athena03-120</v>
      </c>
    </row>
    <row r="1348" spans="1:28" customFormat="1" ht="12.95" hidden="1" customHeight="1">
      <c r="A1348" s="325">
        <v>1347</v>
      </c>
      <c r="B1348" s="325" t="s">
        <v>4574</v>
      </c>
      <c r="C1348" s="327">
        <v>41982</v>
      </c>
      <c r="D1348" s="325" t="s">
        <v>272</v>
      </c>
      <c r="E1348" s="329" t="s">
        <v>4065</v>
      </c>
      <c r="F1348" s="325"/>
      <c r="G1348" s="325"/>
      <c r="H1348" s="328" t="s">
        <v>54</v>
      </c>
      <c r="I1348" s="328" t="s">
        <v>4573</v>
      </c>
      <c r="J1348" s="327">
        <v>41962</v>
      </c>
      <c r="K1348" s="3" t="s">
        <v>43</v>
      </c>
      <c r="L1348" s="326">
        <v>1400</v>
      </c>
      <c r="M1348" s="325">
        <v>1347</v>
      </c>
      <c r="N1348" s="324">
        <v>42114</v>
      </c>
      <c r="T1348" s="146"/>
      <c r="U1348" s="146"/>
      <c r="V1348" s="146"/>
      <c r="W1348" s="146"/>
      <c r="X1348" s="146"/>
      <c r="Y1348" s="146"/>
      <c r="Z1348" s="146"/>
      <c r="AA1348" s="146"/>
      <c r="AB1348" s="5" t="str">
        <f t="shared" si="50"/>
        <v>Pink33</v>
      </c>
    </row>
    <row r="1349" spans="1:28" customFormat="1" ht="12.95" hidden="1" customHeight="1">
      <c r="A1349" s="325">
        <v>1348</v>
      </c>
      <c r="B1349" s="325" t="s">
        <v>4572</v>
      </c>
      <c r="C1349" s="327">
        <v>41982</v>
      </c>
      <c r="D1349" s="325" t="s">
        <v>4571</v>
      </c>
      <c r="E1349" s="325" t="s">
        <v>151</v>
      </c>
      <c r="F1349" s="325"/>
      <c r="G1349" s="325"/>
      <c r="H1349" s="328" t="s">
        <v>620</v>
      </c>
      <c r="I1349" s="328" t="s">
        <v>51</v>
      </c>
      <c r="J1349" s="327">
        <v>41911</v>
      </c>
      <c r="K1349" s="3" t="s">
        <v>43</v>
      </c>
      <c r="L1349" s="326">
        <v>1400</v>
      </c>
      <c r="M1349" s="325">
        <v>1348</v>
      </c>
      <c r="N1349" s="324">
        <v>41984</v>
      </c>
      <c r="T1349" s="146"/>
      <c r="U1349" s="146"/>
      <c r="V1349" s="146"/>
      <c r="W1349" s="146"/>
      <c r="X1349" s="146"/>
      <c r="Y1349" s="146"/>
      <c r="Z1349" s="146"/>
      <c r="AA1349" s="146"/>
      <c r="AB1349" s="5" t="str">
        <f t="shared" si="50"/>
        <v>Glenda Meryl15</v>
      </c>
    </row>
    <row r="1350" spans="1:28" customFormat="1" ht="12.95" hidden="1" customHeight="1">
      <c r="A1350" s="325">
        <v>1349</v>
      </c>
      <c r="B1350" s="325" t="s">
        <v>4570</v>
      </c>
      <c r="C1350" s="327">
        <v>41982</v>
      </c>
      <c r="D1350" s="325" t="s">
        <v>3731</v>
      </c>
      <c r="E1350" s="325" t="s">
        <v>348</v>
      </c>
      <c r="F1350" s="325"/>
      <c r="G1350" s="325"/>
      <c r="H1350" s="328" t="s">
        <v>763</v>
      </c>
      <c r="I1350" s="328" t="s">
        <v>59</v>
      </c>
      <c r="J1350" s="327">
        <v>41954</v>
      </c>
      <c r="K1350" s="3" t="s">
        <v>43</v>
      </c>
      <c r="L1350" s="326">
        <v>1400</v>
      </c>
      <c r="M1350" s="325">
        <v>1349</v>
      </c>
      <c r="N1350" s="324">
        <v>41984</v>
      </c>
      <c r="T1350" s="146"/>
      <c r="U1350" s="146"/>
      <c r="V1350" s="146"/>
      <c r="W1350" s="146"/>
      <c r="X1350" s="146"/>
      <c r="Y1350" s="146"/>
      <c r="Z1350" s="146"/>
      <c r="AA1350" s="146"/>
      <c r="AB1350" s="5" t="str">
        <f t="shared" si="50"/>
        <v>Alpine Liberty60</v>
      </c>
    </row>
    <row r="1351" spans="1:28" customFormat="1" ht="12.95" hidden="1" customHeight="1">
      <c r="A1351" s="325">
        <v>1350</v>
      </c>
      <c r="B1351" s="325" t="s">
        <v>4569</v>
      </c>
      <c r="C1351" s="327">
        <v>41982</v>
      </c>
      <c r="D1351" s="325" t="s">
        <v>4568</v>
      </c>
      <c r="E1351" s="325" t="s">
        <v>53</v>
      </c>
      <c r="F1351" s="325"/>
      <c r="G1351" s="325"/>
      <c r="H1351" s="328" t="s">
        <v>620</v>
      </c>
      <c r="I1351" s="328" t="s">
        <v>25</v>
      </c>
      <c r="J1351" s="327">
        <v>41981</v>
      </c>
      <c r="K1351" s="3" t="s">
        <v>43</v>
      </c>
      <c r="L1351" s="326">
        <v>1400</v>
      </c>
      <c r="M1351" s="325">
        <v>1350</v>
      </c>
      <c r="N1351" s="324">
        <v>41984</v>
      </c>
      <c r="T1351" s="146"/>
      <c r="U1351" s="146"/>
      <c r="V1351" s="146"/>
      <c r="W1351" s="146"/>
      <c r="X1351" s="146"/>
      <c r="Y1351" s="146"/>
      <c r="Z1351" s="146"/>
      <c r="AA1351" s="146"/>
      <c r="AB1351" s="5" t="str">
        <f t="shared" si="50"/>
        <v>Alpine Mary1</v>
      </c>
    </row>
    <row r="1352" spans="1:28" customFormat="1" ht="12.95" hidden="1" customHeight="1">
      <c r="A1352" s="325">
        <v>1351</v>
      </c>
      <c r="B1352" s="325" t="s">
        <v>4567</v>
      </c>
      <c r="C1352" s="327">
        <v>41983</v>
      </c>
      <c r="D1352" s="325" t="s">
        <v>4566</v>
      </c>
      <c r="E1352" s="325" t="s">
        <v>4565</v>
      </c>
      <c r="F1352" s="325"/>
      <c r="G1352" s="325"/>
      <c r="H1352" s="328" t="s">
        <v>596</v>
      </c>
      <c r="I1352" s="328" t="s">
        <v>269</v>
      </c>
      <c r="J1352" s="327">
        <v>41958</v>
      </c>
      <c r="K1352" s="3" t="s">
        <v>1094</v>
      </c>
      <c r="L1352" s="326">
        <v>1400</v>
      </c>
      <c r="M1352" s="325">
        <v>1351</v>
      </c>
      <c r="N1352" s="350">
        <v>42016</v>
      </c>
      <c r="O1352" s="4"/>
      <c r="P1352" s="4"/>
      <c r="T1352" s="146"/>
      <c r="U1352" s="146"/>
      <c r="V1352" s="146"/>
      <c r="W1352" s="146"/>
      <c r="X1352" s="146"/>
      <c r="Y1352" s="146"/>
      <c r="Z1352" s="146"/>
      <c r="AA1352" s="146"/>
      <c r="AB1352" s="5" t="str">
        <f t="shared" si="50"/>
        <v>Stena Antarctica201417</v>
      </c>
    </row>
    <row r="1353" spans="1:28" customFormat="1" ht="12.95" hidden="1" customHeight="1">
      <c r="A1353" s="325">
        <v>1352</v>
      </c>
      <c r="B1353" s="325" t="s">
        <v>4564</v>
      </c>
      <c r="C1353" s="327">
        <v>41983</v>
      </c>
      <c r="D1353" s="325" t="s">
        <v>4563</v>
      </c>
      <c r="E1353" s="325" t="s">
        <v>4334</v>
      </c>
      <c r="F1353" s="325"/>
      <c r="G1353" s="325"/>
      <c r="H1353" s="328" t="s">
        <v>684</v>
      </c>
      <c r="I1353" s="328" t="s">
        <v>62</v>
      </c>
      <c r="J1353" s="327">
        <v>41945</v>
      </c>
      <c r="K1353" s="3" t="s">
        <v>1094</v>
      </c>
      <c r="L1353" s="326">
        <v>1400</v>
      </c>
      <c r="M1353" s="325">
        <v>1352</v>
      </c>
      <c r="N1353" s="350">
        <v>42012</v>
      </c>
      <c r="O1353" s="4"/>
      <c r="P1353" s="4"/>
      <c r="T1353" s="146"/>
      <c r="U1353" s="146"/>
      <c r="V1353" s="146"/>
      <c r="W1353" s="146"/>
      <c r="X1353" s="146"/>
      <c r="Y1353" s="146"/>
      <c r="Z1353" s="146"/>
      <c r="AA1353" s="146"/>
      <c r="AB1353" s="5" t="str">
        <f t="shared" si="50"/>
        <v>Sonangol Luanda201406</v>
      </c>
    </row>
    <row r="1354" spans="1:28" customFormat="1" ht="12.95" hidden="1" customHeight="1">
      <c r="A1354" s="325">
        <v>1353</v>
      </c>
      <c r="B1354" s="325" t="s">
        <v>4562</v>
      </c>
      <c r="C1354" s="327">
        <v>41983</v>
      </c>
      <c r="D1354" s="325" t="s">
        <v>640</v>
      </c>
      <c r="E1354" s="325" t="s">
        <v>4429</v>
      </c>
      <c r="F1354" s="325"/>
      <c r="G1354" s="325"/>
      <c r="H1354" s="328" t="s">
        <v>666</v>
      </c>
      <c r="I1354" s="328" t="s">
        <v>4561</v>
      </c>
      <c r="J1354" s="327">
        <v>41964</v>
      </c>
      <c r="K1354" s="3" t="s">
        <v>1094</v>
      </c>
      <c r="L1354" s="326">
        <v>1400</v>
      </c>
      <c r="M1354" s="325">
        <v>1353</v>
      </c>
      <c r="N1354" s="350">
        <v>42012</v>
      </c>
      <c r="O1354" s="4"/>
      <c r="P1354" s="4"/>
      <c r="T1354" s="146"/>
      <c r="U1354" s="146"/>
      <c r="V1354" s="146"/>
      <c r="W1354" s="146"/>
      <c r="X1354" s="146"/>
      <c r="Y1354" s="146"/>
      <c r="Z1354" s="146"/>
      <c r="AA1354" s="146"/>
      <c r="AB1354" s="5" t="str">
        <f t="shared" si="50"/>
        <v>Sonangol Kizomba201405</v>
      </c>
    </row>
    <row r="1355" spans="1:28" customFormat="1" ht="12.95" hidden="1" customHeight="1">
      <c r="A1355" s="325">
        <v>1354</v>
      </c>
      <c r="B1355" s="325" t="s">
        <v>4560</v>
      </c>
      <c r="C1355" s="327">
        <v>41983</v>
      </c>
      <c r="D1355" s="325" t="s">
        <v>4559</v>
      </c>
      <c r="E1355" s="325" t="s">
        <v>4241</v>
      </c>
      <c r="F1355" s="325"/>
      <c r="G1355" s="325"/>
      <c r="H1355" s="328" t="s">
        <v>736</v>
      </c>
      <c r="I1355" s="328" t="s">
        <v>25</v>
      </c>
      <c r="J1355" s="327">
        <v>41915</v>
      </c>
      <c r="K1355" s="3" t="s">
        <v>1104</v>
      </c>
      <c r="L1355" s="326">
        <v>1500</v>
      </c>
      <c r="M1355" s="325">
        <v>1354</v>
      </c>
      <c r="N1355" s="324">
        <v>42011</v>
      </c>
      <c r="T1355" s="146"/>
      <c r="U1355" s="146"/>
      <c r="V1355" s="146"/>
      <c r="W1355" s="146"/>
      <c r="X1355" s="146"/>
      <c r="Y1355" s="146"/>
      <c r="Z1355" s="146"/>
      <c r="AA1355" s="146"/>
      <c r="AB1355" s="5" t="str">
        <f t="shared" si="50"/>
        <v>STI Dama1401</v>
      </c>
    </row>
    <row r="1356" spans="1:28" customFormat="1" ht="12.95" hidden="1" customHeight="1">
      <c r="A1356" s="325">
        <v>1355</v>
      </c>
      <c r="B1356" s="325" t="s">
        <v>4558</v>
      </c>
      <c r="C1356" s="327">
        <v>41983</v>
      </c>
      <c r="D1356" s="325" t="s">
        <v>4557</v>
      </c>
      <c r="E1356" s="325" t="s">
        <v>4241</v>
      </c>
      <c r="F1356" s="325"/>
      <c r="G1356" s="325"/>
      <c r="H1356" s="328" t="s">
        <v>4556</v>
      </c>
      <c r="I1356" s="328" t="s">
        <v>25</v>
      </c>
      <c r="J1356" s="327">
        <v>41950</v>
      </c>
      <c r="K1356" s="3" t="s">
        <v>1104</v>
      </c>
      <c r="L1356" s="326">
        <v>1500</v>
      </c>
      <c r="M1356" s="325">
        <v>1355</v>
      </c>
      <c r="N1356" s="324">
        <v>42011</v>
      </c>
      <c r="T1356" s="146"/>
      <c r="U1356" s="146"/>
      <c r="V1356" s="146"/>
      <c r="W1356" s="146"/>
      <c r="X1356" s="146"/>
      <c r="Y1356" s="146"/>
      <c r="Z1356" s="146"/>
      <c r="AA1356" s="146"/>
      <c r="AB1356" s="5" t="str">
        <f t="shared" si="50"/>
        <v>STI Regina1401</v>
      </c>
    </row>
    <row r="1357" spans="1:28" customFormat="1" ht="12.95" hidden="1" customHeight="1">
      <c r="A1357" s="325">
        <v>1356</v>
      </c>
      <c r="B1357" s="325" t="s">
        <v>4555</v>
      </c>
      <c r="C1357" s="327">
        <v>41983</v>
      </c>
      <c r="D1357" s="325" t="s">
        <v>4554</v>
      </c>
      <c r="E1357" s="325" t="s">
        <v>4241</v>
      </c>
      <c r="F1357" s="325"/>
      <c r="G1357" s="325"/>
      <c r="H1357" s="328" t="s">
        <v>4551</v>
      </c>
      <c r="I1357" s="328" t="s">
        <v>25</v>
      </c>
      <c r="J1357" s="327">
        <v>41965</v>
      </c>
      <c r="K1357" s="3" t="s">
        <v>1104</v>
      </c>
      <c r="L1357" s="326">
        <v>1500</v>
      </c>
      <c r="M1357" s="325">
        <v>1356</v>
      </c>
      <c r="N1357" s="324">
        <v>42011</v>
      </c>
      <c r="T1357" s="146"/>
      <c r="U1357" s="146"/>
      <c r="V1357" s="146"/>
      <c r="W1357" s="146"/>
      <c r="X1357" s="146"/>
      <c r="Y1357" s="146"/>
      <c r="Z1357" s="146"/>
      <c r="AA1357" s="146"/>
      <c r="AB1357" s="5" t="str">
        <f t="shared" si="50"/>
        <v>BW Tiger1401</v>
      </c>
    </row>
    <row r="1358" spans="1:28" customFormat="1" ht="12.95" hidden="1" customHeight="1">
      <c r="A1358" s="325">
        <v>1357</v>
      </c>
      <c r="B1358" s="325" t="s">
        <v>4553</v>
      </c>
      <c r="C1358" s="327">
        <v>41983</v>
      </c>
      <c r="D1358" s="325" t="s">
        <v>4552</v>
      </c>
      <c r="E1358" s="325" t="s">
        <v>4241</v>
      </c>
      <c r="F1358" s="325"/>
      <c r="G1358" s="325"/>
      <c r="H1358" s="328" t="s">
        <v>4551</v>
      </c>
      <c r="I1358" s="328" t="s">
        <v>25</v>
      </c>
      <c r="J1358" s="327">
        <v>41961</v>
      </c>
      <c r="K1358" s="3" t="s">
        <v>1104</v>
      </c>
      <c r="L1358" s="326">
        <v>1500</v>
      </c>
      <c r="M1358" s="325">
        <v>1357</v>
      </c>
      <c r="N1358" s="324">
        <v>42011</v>
      </c>
      <c r="T1358" s="146"/>
      <c r="U1358" s="146"/>
      <c r="V1358" s="146"/>
      <c r="W1358" s="146"/>
      <c r="X1358" s="146"/>
      <c r="Y1358" s="146"/>
      <c r="Z1358" s="146"/>
      <c r="AA1358" s="146"/>
      <c r="AB1358" s="5" t="str">
        <f t="shared" si="50"/>
        <v>ST Katharinen1401</v>
      </c>
    </row>
    <row r="1359" spans="1:28" customFormat="1" ht="12.95" hidden="1" customHeight="1">
      <c r="A1359" s="325">
        <v>1358</v>
      </c>
      <c r="B1359" s="325" t="s">
        <v>4550</v>
      </c>
      <c r="C1359" s="327">
        <v>41983</v>
      </c>
      <c r="D1359" s="325" t="s">
        <v>4549</v>
      </c>
      <c r="E1359" s="325" t="s">
        <v>4548</v>
      </c>
      <c r="F1359" s="325"/>
      <c r="G1359" s="325"/>
      <c r="H1359" s="328" t="s">
        <v>644</v>
      </c>
      <c r="I1359" s="328" t="s">
        <v>25</v>
      </c>
      <c r="J1359" s="327">
        <v>41956</v>
      </c>
      <c r="K1359" s="3" t="s">
        <v>1104</v>
      </c>
      <c r="L1359" s="326">
        <v>1500</v>
      </c>
      <c r="M1359" s="325">
        <v>1358</v>
      </c>
      <c r="N1359" s="324">
        <v>42011</v>
      </c>
      <c r="T1359" s="146"/>
      <c r="U1359" s="146"/>
      <c r="V1359" s="146"/>
      <c r="W1359" s="146"/>
      <c r="X1359" s="146"/>
      <c r="Y1359" s="146"/>
      <c r="Z1359" s="146"/>
      <c r="AA1359" s="146"/>
      <c r="AB1359" s="5" t="str">
        <f t="shared" si="50"/>
        <v>Marjorie K1406</v>
      </c>
    </row>
    <row r="1360" spans="1:28" customFormat="1" ht="12.95" hidden="1" customHeight="1">
      <c r="A1360" s="325">
        <v>1359</v>
      </c>
      <c r="B1360" s="325" t="s">
        <v>4547</v>
      </c>
      <c r="C1360" s="327">
        <v>41983</v>
      </c>
      <c r="D1360" s="325" t="s">
        <v>3786</v>
      </c>
      <c r="E1360" s="325" t="s">
        <v>224</v>
      </c>
      <c r="F1360" s="325"/>
      <c r="G1360" s="325"/>
      <c r="H1360" s="328" t="s">
        <v>3785</v>
      </c>
      <c r="I1360" s="328" t="s">
        <v>715</v>
      </c>
      <c r="J1360" s="327">
        <v>41959</v>
      </c>
      <c r="K1360" s="3" t="s">
        <v>551</v>
      </c>
      <c r="L1360" s="326">
        <v>1600</v>
      </c>
      <c r="M1360" s="325">
        <v>1359</v>
      </c>
      <c r="N1360" s="324">
        <v>41989</v>
      </c>
      <c r="T1360" s="146"/>
      <c r="U1360" s="146"/>
      <c r="V1360" s="146"/>
      <c r="W1360" s="146"/>
      <c r="X1360" s="146"/>
      <c r="Y1360" s="146"/>
      <c r="Z1360" s="146"/>
      <c r="AA1360" s="146"/>
      <c r="AB1360" s="5" t="str">
        <f t="shared" si="50"/>
        <v>Singapore Voyager140</v>
      </c>
    </row>
    <row r="1361" spans="1:28" customFormat="1" ht="12.95" hidden="1" customHeight="1">
      <c r="A1361" s="325">
        <v>1360</v>
      </c>
      <c r="B1361" s="325" t="s">
        <v>4546</v>
      </c>
      <c r="C1361" s="327">
        <v>41983</v>
      </c>
      <c r="D1361" s="325" t="s">
        <v>4143</v>
      </c>
      <c r="E1361" s="325" t="s">
        <v>320</v>
      </c>
      <c r="F1361" s="325"/>
      <c r="G1361" s="325"/>
      <c r="H1361" s="328" t="s">
        <v>4142</v>
      </c>
      <c r="I1361" s="328" t="s">
        <v>4545</v>
      </c>
      <c r="J1361" s="327">
        <v>41951</v>
      </c>
      <c r="K1361" s="3" t="s">
        <v>590</v>
      </c>
      <c r="L1361" s="326">
        <v>1600</v>
      </c>
      <c r="M1361" s="325">
        <v>1360</v>
      </c>
      <c r="N1361" s="324">
        <v>42086</v>
      </c>
      <c r="S1361" s="358" t="s">
        <v>0</v>
      </c>
      <c r="T1361" s="358" t="s">
        <v>1192</v>
      </c>
      <c r="U1361" s="358" t="s">
        <v>2</v>
      </c>
      <c r="V1361" s="358" t="s">
        <v>3</v>
      </c>
      <c r="W1361" s="358" t="s">
        <v>4</v>
      </c>
      <c r="X1361" s="358" t="s">
        <v>7</v>
      </c>
      <c r="Y1361" s="359" t="s">
        <v>8</v>
      </c>
      <c r="Z1361" s="358" t="s">
        <v>9</v>
      </c>
      <c r="AA1361" s="146"/>
      <c r="AB1361" s="5" t="str">
        <f t="shared" si="50"/>
        <v>Atlantic Star39</v>
      </c>
    </row>
    <row r="1362" spans="1:28" customFormat="1" ht="12.95" hidden="1" customHeight="1">
      <c r="A1362" s="325">
        <v>1361</v>
      </c>
      <c r="B1362" s="325" t="s">
        <v>4544</v>
      </c>
      <c r="C1362" s="327">
        <v>41983</v>
      </c>
      <c r="D1362" s="325" t="s">
        <v>764</v>
      </c>
      <c r="E1362" s="325" t="s">
        <v>414</v>
      </c>
      <c r="F1362" s="325"/>
      <c r="G1362" s="325"/>
      <c r="H1362" s="328" t="s">
        <v>4543</v>
      </c>
      <c r="I1362" s="328" t="s">
        <v>4542</v>
      </c>
      <c r="J1362" s="327">
        <v>41981</v>
      </c>
      <c r="K1362" s="3" t="s">
        <v>590</v>
      </c>
      <c r="L1362" s="326">
        <v>1600</v>
      </c>
      <c r="M1362" s="325">
        <v>1361</v>
      </c>
      <c r="N1362" s="324">
        <v>41997</v>
      </c>
      <c r="S1362" s="23">
        <v>1</v>
      </c>
      <c r="T1362" s="23" t="s">
        <v>4538</v>
      </c>
      <c r="U1362" s="147">
        <v>42003</v>
      </c>
      <c r="V1362" s="23" t="s">
        <v>4537</v>
      </c>
      <c r="W1362" s="23" t="s">
        <v>595</v>
      </c>
      <c r="X1362" s="23" t="s">
        <v>400</v>
      </c>
      <c r="Y1362" s="23" t="s">
        <v>62</v>
      </c>
      <c r="Z1362" s="357">
        <v>41982</v>
      </c>
      <c r="AA1362" s="146"/>
      <c r="AB1362" s="5" t="str">
        <f t="shared" si="50"/>
        <v>Overseas Athens5</v>
      </c>
    </row>
    <row r="1363" spans="1:28" customFormat="1" ht="12.95" hidden="1" customHeight="1">
      <c r="A1363" s="325">
        <v>1362</v>
      </c>
      <c r="B1363" s="325" t="s">
        <v>4541</v>
      </c>
      <c r="C1363" s="327">
        <v>41986</v>
      </c>
      <c r="D1363" s="325" t="s">
        <v>4188</v>
      </c>
      <c r="E1363" s="325" t="s">
        <v>381</v>
      </c>
      <c r="F1363" s="325"/>
      <c r="G1363" s="325"/>
      <c r="H1363" s="328" t="s">
        <v>4186</v>
      </c>
      <c r="I1363" s="328" t="s">
        <v>293</v>
      </c>
      <c r="J1363" s="327">
        <v>41947</v>
      </c>
      <c r="K1363" s="3" t="s">
        <v>97</v>
      </c>
      <c r="L1363" s="326">
        <v>900</v>
      </c>
      <c r="M1363" s="325">
        <v>1362</v>
      </c>
      <c r="N1363" s="324">
        <v>42033</v>
      </c>
      <c r="O1363" s="356">
        <f t="shared" ref="O1363:O1387" si="51">IF(TRIM(N1363)="",0,1)</f>
        <v>1</v>
      </c>
      <c r="S1363" s="23">
        <v>2</v>
      </c>
      <c r="T1363" s="23" t="s">
        <v>4536</v>
      </c>
      <c r="U1363" s="147">
        <v>42003</v>
      </c>
      <c r="V1363" s="23" t="s">
        <v>3355</v>
      </c>
      <c r="W1363" s="23" t="s">
        <v>212</v>
      </c>
      <c r="X1363" s="23" t="s">
        <v>3998</v>
      </c>
      <c r="Y1363" s="23" t="s">
        <v>67</v>
      </c>
      <c r="Z1363" s="357">
        <v>41975</v>
      </c>
      <c r="AA1363" s="146"/>
      <c r="AB1363" s="5" t="str">
        <f t="shared" si="50"/>
        <v>Torm Ohio63</v>
      </c>
    </row>
    <row r="1364" spans="1:28" customFormat="1" ht="12.95" hidden="1" customHeight="1">
      <c r="A1364" s="325">
        <v>1363</v>
      </c>
      <c r="B1364" s="325" t="s">
        <v>4540</v>
      </c>
      <c r="C1364" s="327">
        <v>41986</v>
      </c>
      <c r="D1364" s="325" t="s">
        <v>4077</v>
      </c>
      <c r="E1364" s="325" t="s">
        <v>4539</v>
      </c>
      <c r="F1364" s="325"/>
      <c r="G1364" s="325"/>
      <c r="H1364" s="328" t="s">
        <v>770</v>
      </c>
      <c r="I1364" s="328" t="s">
        <v>480</v>
      </c>
      <c r="J1364" s="327">
        <v>41983</v>
      </c>
      <c r="K1364" s="3" t="s">
        <v>97</v>
      </c>
      <c r="L1364" s="326">
        <v>900</v>
      </c>
      <c r="M1364" s="325">
        <v>1363</v>
      </c>
      <c r="N1364" s="324">
        <v>42033</v>
      </c>
      <c r="O1364" s="356">
        <f t="shared" si="51"/>
        <v>1</v>
      </c>
      <c r="S1364" s="23">
        <v>3</v>
      </c>
      <c r="T1364" s="23" t="s">
        <v>4535</v>
      </c>
      <c r="U1364" s="147">
        <v>42003</v>
      </c>
      <c r="V1364" s="23" t="s">
        <v>4534</v>
      </c>
      <c r="W1364" s="23" t="s">
        <v>76</v>
      </c>
      <c r="X1364" s="23" t="s">
        <v>400</v>
      </c>
      <c r="Y1364" s="23" t="s">
        <v>3907</v>
      </c>
      <c r="Z1364" s="357">
        <v>41998</v>
      </c>
      <c r="AA1364" s="146"/>
      <c r="AB1364" s="5" t="str">
        <f t="shared" si="50"/>
        <v>Torm Garonne041</v>
      </c>
    </row>
    <row r="1365" spans="1:28" customFormat="1" ht="12.95" hidden="1" customHeight="1">
      <c r="A1365" s="325">
        <v>1364</v>
      </c>
      <c r="B1365" s="325" t="s">
        <v>4538</v>
      </c>
      <c r="C1365" s="327">
        <v>42003</v>
      </c>
      <c r="D1365" s="325" t="s">
        <v>4537</v>
      </c>
      <c r="E1365" s="325" t="s">
        <v>595</v>
      </c>
      <c r="F1365" s="325"/>
      <c r="G1365" s="325"/>
      <c r="H1365" s="328" t="s">
        <v>400</v>
      </c>
      <c r="I1365" s="328" t="s">
        <v>62</v>
      </c>
      <c r="J1365" s="327">
        <v>41982</v>
      </c>
      <c r="K1365" s="3" t="s">
        <v>60</v>
      </c>
      <c r="L1365" s="326">
        <v>800</v>
      </c>
      <c r="M1365" s="325">
        <v>1364</v>
      </c>
      <c r="N1365" s="324">
        <v>42033</v>
      </c>
      <c r="O1365" s="356">
        <f t="shared" si="51"/>
        <v>1</v>
      </c>
      <c r="S1365" s="23">
        <v>4</v>
      </c>
      <c r="T1365" s="23" t="s">
        <v>4533</v>
      </c>
      <c r="U1365" s="147">
        <v>42003</v>
      </c>
      <c r="V1365" s="23" t="s">
        <v>734</v>
      </c>
      <c r="W1365" s="23" t="s">
        <v>4532</v>
      </c>
      <c r="X1365" s="23" t="s">
        <v>683</v>
      </c>
      <c r="Y1365" s="23" t="s">
        <v>312</v>
      </c>
      <c r="Z1365" s="357">
        <v>41981</v>
      </c>
      <c r="AA1365" s="146"/>
      <c r="AB1365" s="5" t="str">
        <f t="shared" si="50"/>
        <v>Axel lSpirit114</v>
      </c>
    </row>
    <row r="1366" spans="1:28" customFormat="1" ht="12.95" hidden="1" customHeight="1">
      <c r="A1366" s="325">
        <v>1365</v>
      </c>
      <c r="B1366" s="325" t="s">
        <v>4536</v>
      </c>
      <c r="C1366" s="327">
        <v>42003</v>
      </c>
      <c r="D1366" s="325" t="s">
        <v>3355</v>
      </c>
      <c r="E1366" s="325" t="s">
        <v>212</v>
      </c>
      <c r="F1366" s="325"/>
      <c r="G1366" s="325"/>
      <c r="H1366" s="328" t="s">
        <v>3998</v>
      </c>
      <c r="I1366" s="328" t="s">
        <v>67</v>
      </c>
      <c r="J1366" s="327">
        <v>41975</v>
      </c>
      <c r="K1366" s="3" t="s">
        <v>60</v>
      </c>
      <c r="L1366" s="326">
        <v>800</v>
      </c>
      <c r="M1366" s="325">
        <v>1365</v>
      </c>
      <c r="N1366" s="324">
        <v>42033</v>
      </c>
      <c r="O1366" s="356">
        <f t="shared" si="51"/>
        <v>1</v>
      </c>
      <c r="S1366" s="23">
        <v>5</v>
      </c>
      <c r="T1366" s="23" t="s">
        <v>4531</v>
      </c>
      <c r="U1366" s="147">
        <v>42003</v>
      </c>
      <c r="V1366" s="23" t="s">
        <v>4530</v>
      </c>
      <c r="W1366" s="23" t="s">
        <v>774</v>
      </c>
      <c r="X1366" s="23" t="s">
        <v>4529</v>
      </c>
      <c r="Y1366" s="23" t="s">
        <v>67</v>
      </c>
      <c r="Z1366" s="357">
        <v>42003</v>
      </c>
      <c r="AA1366" s="146"/>
      <c r="AB1366" s="5" t="str">
        <f t="shared" si="50"/>
        <v>Kilimanjaro Spirit82</v>
      </c>
    </row>
    <row r="1367" spans="1:28" customFormat="1" ht="12.95" hidden="1" customHeight="1">
      <c r="A1367" s="325">
        <v>1366</v>
      </c>
      <c r="B1367" s="325" t="s">
        <v>4535</v>
      </c>
      <c r="C1367" s="327">
        <v>42003</v>
      </c>
      <c r="D1367" s="325" t="s">
        <v>4534</v>
      </c>
      <c r="E1367" s="325" t="s">
        <v>76</v>
      </c>
      <c r="F1367" s="325"/>
      <c r="G1367" s="325"/>
      <c r="H1367" s="328" t="s">
        <v>400</v>
      </c>
      <c r="I1367" s="328" t="s">
        <v>3907</v>
      </c>
      <c r="J1367" s="327">
        <v>41998</v>
      </c>
      <c r="K1367" s="3" t="s">
        <v>60</v>
      </c>
      <c r="L1367" s="326">
        <v>800</v>
      </c>
      <c r="M1367" s="325">
        <v>1366</v>
      </c>
      <c r="N1367" s="324">
        <v>42033</v>
      </c>
      <c r="O1367" s="356">
        <f t="shared" si="51"/>
        <v>1</v>
      </c>
      <c r="S1367" s="23">
        <v>6</v>
      </c>
      <c r="T1367" s="23" t="s">
        <v>4528</v>
      </c>
      <c r="U1367" s="147">
        <v>42003</v>
      </c>
      <c r="V1367" s="23" t="s">
        <v>752</v>
      </c>
      <c r="W1367" s="23" t="s">
        <v>4527</v>
      </c>
      <c r="X1367" s="23" t="s">
        <v>3904</v>
      </c>
      <c r="Y1367" s="23" t="s">
        <v>55</v>
      </c>
      <c r="Z1367" s="357">
        <v>41992</v>
      </c>
      <c r="AA1367" s="146"/>
      <c r="AB1367" s="5" t="str">
        <f t="shared" si="50"/>
        <v>Helga Sprit55</v>
      </c>
    </row>
    <row r="1368" spans="1:28" customFormat="1" ht="12.95" hidden="1" customHeight="1">
      <c r="A1368" s="325">
        <v>1367</v>
      </c>
      <c r="B1368" s="325" t="s">
        <v>4533</v>
      </c>
      <c r="C1368" s="327">
        <v>42003</v>
      </c>
      <c r="D1368" s="325" t="s">
        <v>734</v>
      </c>
      <c r="E1368" s="325" t="s">
        <v>4532</v>
      </c>
      <c r="F1368" s="325"/>
      <c r="G1368" s="325"/>
      <c r="H1368" s="328" t="s">
        <v>683</v>
      </c>
      <c r="I1368" s="328" t="s">
        <v>312</v>
      </c>
      <c r="J1368" s="327">
        <v>41981</v>
      </c>
      <c r="K1368" s="3" t="s">
        <v>60</v>
      </c>
      <c r="L1368" s="326">
        <v>800</v>
      </c>
      <c r="M1368" s="325">
        <v>1367</v>
      </c>
      <c r="N1368" s="324">
        <v>42031</v>
      </c>
      <c r="O1368" s="356">
        <f t="shared" si="51"/>
        <v>1</v>
      </c>
      <c r="S1368" s="23">
        <v>7</v>
      </c>
      <c r="T1368" s="23" t="s">
        <v>4526</v>
      </c>
      <c r="U1368" s="147">
        <v>42003</v>
      </c>
      <c r="V1368" s="23" t="s">
        <v>4282</v>
      </c>
      <c r="W1368" s="23" t="s">
        <v>85</v>
      </c>
      <c r="X1368" s="23" t="s">
        <v>683</v>
      </c>
      <c r="Y1368" s="23" t="s">
        <v>24</v>
      </c>
      <c r="Z1368" s="357">
        <v>41989</v>
      </c>
      <c r="AA1368" s="146"/>
      <c r="AB1368" s="5" t="str">
        <f t="shared" si="50"/>
        <v>Blackcomb SpiritBlac008</v>
      </c>
    </row>
    <row r="1369" spans="1:28" customFormat="1" ht="12.95" hidden="1" customHeight="1">
      <c r="A1369" s="325">
        <v>1368</v>
      </c>
      <c r="B1369" s="325" t="s">
        <v>4531</v>
      </c>
      <c r="C1369" s="327">
        <v>42003</v>
      </c>
      <c r="D1369" s="325" t="s">
        <v>4530</v>
      </c>
      <c r="E1369" s="325" t="s">
        <v>774</v>
      </c>
      <c r="F1369" s="325"/>
      <c r="G1369" s="325"/>
      <c r="H1369" s="328" t="s">
        <v>4529</v>
      </c>
      <c r="I1369" s="328" t="s">
        <v>67</v>
      </c>
      <c r="J1369" s="327">
        <v>42003</v>
      </c>
      <c r="K1369" s="3" t="s">
        <v>60</v>
      </c>
      <c r="L1369" s="326">
        <v>800</v>
      </c>
      <c r="M1369" s="325">
        <v>1368</v>
      </c>
      <c r="N1369" s="324">
        <v>42033</v>
      </c>
      <c r="O1369" s="356">
        <f t="shared" si="51"/>
        <v>1</v>
      </c>
      <c r="T1369" s="146"/>
      <c r="U1369" s="146"/>
      <c r="V1369" s="146"/>
      <c r="W1369" s="146"/>
      <c r="X1369" s="146"/>
      <c r="Y1369" s="146"/>
      <c r="Z1369" s="146"/>
      <c r="AA1369" s="146"/>
      <c r="AB1369" s="5" t="str">
        <f t="shared" si="50"/>
        <v>Esther Sprit113</v>
      </c>
    </row>
    <row r="1370" spans="1:28" customFormat="1" ht="12.95" hidden="1" customHeight="1">
      <c r="A1370" s="325">
        <v>1369</v>
      </c>
      <c r="B1370" s="325" t="s">
        <v>4528</v>
      </c>
      <c r="C1370" s="327">
        <v>42003</v>
      </c>
      <c r="D1370" s="325" t="s">
        <v>752</v>
      </c>
      <c r="E1370" s="325" t="s">
        <v>4527</v>
      </c>
      <c r="F1370" s="325"/>
      <c r="G1370" s="325"/>
      <c r="H1370" s="328" t="s">
        <v>3904</v>
      </c>
      <c r="I1370" s="328" t="s">
        <v>55</v>
      </c>
      <c r="J1370" s="327">
        <v>41992</v>
      </c>
      <c r="K1370" s="3" t="s">
        <v>60</v>
      </c>
      <c r="L1370" s="326">
        <v>800</v>
      </c>
      <c r="M1370" s="325">
        <v>1369</v>
      </c>
      <c r="N1370" s="324">
        <v>42031</v>
      </c>
      <c r="O1370" s="356">
        <f t="shared" si="51"/>
        <v>1</v>
      </c>
      <c r="T1370" s="146"/>
      <c r="U1370" s="146"/>
      <c r="V1370" s="146"/>
      <c r="W1370" s="146"/>
      <c r="X1370" s="146"/>
      <c r="Y1370" s="146"/>
      <c r="Z1370" s="146"/>
      <c r="AA1370" s="146"/>
      <c r="AB1370" s="5" t="str">
        <f t="shared" si="50"/>
        <v>Whistler SpiritWHIS009</v>
      </c>
    </row>
    <row r="1371" spans="1:28" customFormat="1" ht="12.95" hidden="1" customHeight="1">
      <c r="A1371" s="325">
        <v>1370</v>
      </c>
      <c r="B1371" s="325" t="s">
        <v>4526</v>
      </c>
      <c r="C1371" s="327">
        <v>42003</v>
      </c>
      <c r="D1371" s="325" t="s">
        <v>4282</v>
      </c>
      <c r="E1371" s="325" t="s">
        <v>85</v>
      </c>
      <c r="F1371" s="325"/>
      <c r="G1371" s="325"/>
      <c r="H1371" s="328" t="s">
        <v>683</v>
      </c>
      <c r="I1371" s="328" t="s">
        <v>24</v>
      </c>
      <c r="J1371" s="327">
        <v>41989</v>
      </c>
      <c r="K1371" s="3" t="s">
        <v>60</v>
      </c>
      <c r="L1371" s="326">
        <v>800</v>
      </c>
      <c r="M1371" s="325">
        <v>1370</v>
      </c>
      <c r="N1371" s="324">
        <v>42031</v>
      </c>
      <c r="O1371" s="356">
        <f t="shared" si="51"/>
        <v>1</v>
      </c>
      <c r="T1371" s="146"/>
      <c r="U1371" s="146"/>
      <c r="V1371" s="146"/>
      <c r="W1371" s="146"/>
      <c r="X1371" s="146"/>
      <c r="Y1371" s="146"/>
      <c r="Z1371" s="146"/>
      <c r="AA1371" s="146"/>
      <c r="AB1371" s="5" t="str">
        <f t="shared" si="50"/>
        <v>Tarbet Sprit007</v>
      </c>
    </row>
    <row r="1372" spans="1:28" customFormat="1" ht="12.95" hidden="1" customHeight="1">
      <c r="A1372" s="325">
        <v>1371</v>
      </c>
      <c r="B1372" s="325" t="s">
        <v>4525</v>
      </c>
      <c r="C1372" s="327">
        <v>42007</v>
      </c>
      <c r="D1372" s="325" t="s">
        <v>353</v>
      </c>
      <c r="E1372" s="325" t="s">
        <v>3248</v>
      </c>
      <c r="F1372" s="325"/>
      <c r="G1372" s="325"/>
      <c r="H1372" s="328" t="s">
        <v>634</v>
      </c>
      <c r="I1372" s="328" t="s">
        <v>4524</v>
      </c>
      <c r="J1372" s="327">
        <v>41965</v>
      </c>
      <c r="K1372" s="3" t="s">
        <v>60</v>
      </c>
      <c r="L1372" s="326">
        <v>800</v>
      </c>
      <c r="M1372" s="325">
        <v>1371</v>
      </c>
      <c r="N1372" s="324">
        <v>42047</v>
      </c>
      <c r="O1372" s="356">
        <f t="shared" si="51"/>
        <v>1</v>
      </c>
      <c r="T1372" s="146"/>
      <c r="U1372" s="146"/>
      <c r="V1372" s="146"/>
      <c r="W1372" s="146"/>
      <c r="X1372" s="146"/>
      <c r="Y1372" s="146"/>
      <c r="Z1372" s="146"/>
      <c r="AA1372" s="146"/>
      <c r="AB1372" s="5" t="str">
        <f t="shared" si="50"/>
        <v>Kareela Spirit208</v>
      </c>
    </row>
    <row r="1373" spans="1:28" customFormat="1" ht="12.95" hidden="1" customHeight="1">
      <c r="A1373" s="325">
        <v>1372</v>
      </c>
      <c r="B1373" s="325" t="s">
        <v>4523</v>
      </c>
      <c r="C1373" s="327">
        <v>42007</v>
      </c>
      <c r="D1373" s="325" t="s">
        <v>4522</v>
      </c>
      <c r="E1373" s="325" t="s">
        <v>41</v>
      </c>
      <c r="F1373" s="325"/>
      <c r="G1373" s="325"/>
      <c r="H1373" s="328" t="s">
        <v>634</v>
      </c>
      <c r="I1373" s="328" t="s">
        <v>4521</v>
      </c>
      <c r="J1373" s="327">
        <v>41966</v>
      </c>
      <c r="K1373" s="3" t="s">
        <v>60</v>
      </c>
      <c r="L1373" s="326">
        <v>800</v>
      </c>
      <c r="M1373" s="325">
        <v>1372</v>
      </c>
      <c r="N1373" s="324">
        <v>42038</v>
      </c>
      <c r="O1373" s="356">
        <f t="shared" si="51"/>
        <v>1</v>
      </c>
      <c r="T1373" s="146"/>
      <c r="U1373" s="146"/>
      <c r="V1373" s="146"/>
      <c r="W1373" s="146"/>
      <c r="X1373" s="146"/>
      <c r="Y1373" s="146"/>
      <c r="Z1373" s="146"/>
      <c r="AA1373" s="146"/>
      <c r="AB1373" s="5" t="str">
        <f t="shared" si="50"/>
        <v>Sanko Breeze12</v>
      </c>
    </row>
    <row r="1374" spans="1:28" customFormat="1" ht="12.95" hidden="1" customHeight="1">
      <c r="A1374" s="325">
        <v>1373</v>
      </c>
      <c r="B1374" s="325" t="s">
        <v>4520</v>
      </c>
      <c r="C1374" s="327">
        <v>42007</v>
      </c>
      <c r="D1374" s="325" t="s">
        <v>321</v>
      </c>
      <c r="E1374" s="325" t="s">
        <v>285</v>
      </c>
      <c r="F1374" s="325"/>
      <c r="G1374" s="325"/>
      <c r="H1374" s="328" t="s">
        <v>4288</v>
      </c>
      <c r="I1374" s="328" t="s">
        <v>77</v>
      </c>
      <c r="J1374" s="327">
        <v>41971</v>
      </c>
      <c r="K1374" s="3" t="s">
        <v>60</v>
      </c>
      <c r="L1374" s="326">
        <v>800</v>
      </c>
      <c r="M1374" s="325">
        <v>1373</v>
      </c>
      <c r="N1374" s="324">
        <v>42072</v>
      </c>
      <c r="O1374" s="356">
        <f t="shared" si="51"/>
        <v>1</v>
      </c>
      <c r="T1374" s="146"/>
      <c r="U1374" s="146"/>
      <c r="V1374" s="146"/>
      <c r="W1374" s="146"/>
      <c r="X1374" s="146"/>
      <c r="Y1374" s="146"/>
      <c r="Z1374" s="146"/>
      <c r="AA1374" s="146"/>
      <c r="AB1374" s="5" t="str">
        <f t="shared" si="50"/>
        <v>Mare Oriens4</v>
      </c>
    </row>
    <row r="1375" spans="1:28" customFormat="1" ht="12.95" hidden="1" customHeight="1">
      <c r="A1375" s="325">
        <v>1374</v>
      </c>
      <c r="B1375" s="325" t="s">
        <v>4519</v>
      </c>
      <c r="C1375" s="327">
        <v>42007</v>
      </c>
      <c r="D1375" s="325" t="s">
        <v>3617</v>
      </c>
      <c r="E1375" s="325" t="s">
        <v>4518</v>
      </c>
      <c r="F1375" s="325"/>
      <c r="G1375" s="325"/>
      <c r="H1375" s="328" t="s">
        <v>601</v>
      </c>
      <c r="I1375" s="328" t="s">
        <v>90</v>
      </c>
      <c r="J1375" s="327">
        <v>41970</v>
      </c>
      <c r="K1375" s="3" t="s">
        <v>60</v>
      </c>
      <c r="L1375" s="326">
        <v>800</v>
      </c>
      <c r="M1375" s="325">
        <v>1374</v>
      </c>
      <c r="N1375" s="324">
        <v>42047</v>
      </c>
      <c r="O1375" s="356">
        <f t="shared" si="51"/>
        <v>1</v>
      </c>
      <c r="T1375" s="146"/>
      <c r="U1375" s="146"/>
      <c r="V1375" s="146"/>
      <c r="W1375" s="146"/>
      <c r="X1375" s="146"/>
      <c r="Y1375" s="146"/>
      <c r="Z1375" s="146"/>
      <c r="AA1375" s="146"/>
      <c r="AB1375" s="5" t="str">
        <f t="shared" si="50"/>
        <v>Constitution Spirit287</v>
      </c>
    </row>
    <row r="1376" spans="1:28" customFormat="1" ht="12.95" hidden="1" customHeight="1">
      <c r="A1376" s="325">
        <v>1375</v>
      </c>
      <c r="B1376" s="325" t="s">
        <v>4517</v>
      </c>
      <c r="C1376" s="327">
        <v>42007</v>
      </c>
      <c r="D1376" s="325" t="s">
        <v>768</v>
      </c>
      <c r="E1376" s="325" t="s">
        <v>769</v>
      </c>
      <c r="F1376" s="325"/>
      <c r="G1376" s="325"/>
      <c r="H1376" s="328" t="s">
        <v>601</v>
      </c>
      <c r="I1376" s="328" t="s">
        <v>4516</v>
      </c>
      <c r="J1376" s="327">
        <v>41980</v>
      </c>
      <c r="K1376" s="3" t="s">
        <v>60</v>
      </c>
      <c r="L1376" s="326">
        <v>800</v>
      </c>
      <c r="M1376" s="325">
        <v>1375</v>
      </c>
      <c r="N1376" s="324">
        <v>42054</v>
      </c>
      <c r="O1376" s="356">
        <f t="shared" si="51"/>
        <v>1</v>
      </c>
      <c r="T1376" s="146"/>
      <c r="U1376" s="146"/>
      <c r="V1376" s="146"/>
      <c r="W1376" s="146"/>
      <c r="X1376" s="146"/>
      <c r="Y1376" s="146"/>
      <c r="Z1376" s="146"/>
      <c r="AA1376" s="146"/>
      <c r="AB1376" s="5" t="str">
        <f t="shared" si="50"/>
        <v>Peak SpiritV01</v>
      </c>
    </row>
    <row r="1377" spans="1:28" customFormat="1" ht="12.95" hidden="1" customHeight="1">
      <c r="A1377" s="325">
        <v>1376</v>
      </c>
      <c r="B1377" s="325" t="s">
        <v>4515</v>
      </c>
      <c r="C1377" s="327">
        <v>42007</v>
      </c>
      <c r="D1377" s="325" t="s">
        <v>4514</v>
      </c>
      <c r="E1377" s="325" t="s">
        <v>41</v>
      </c>
      <c r="F1377" s="325"/>
      <c r="G1377" s="325"/>
      <c r="H1377" s="328" t="s">
        <v>442</v>
      </c>
      <c r="I1377" s="328" t="s">
        <v>672</v>
      </c>
      <c r="J1377" s="327">
        <v>41967</v>
      </c>
      <c r="K1377" s="3" t="s">
        <v>60</v>
      </c>
      <c r="L1377" s="326">
        <v>800</v>
      </c>
      <c r="M1377" s="325">
        <v>1376</v>
      </c>
      <c r="N1377" s="324">
        <v>42017</v>
      </c>
      <c r="O1377" s="356">
        <f t="shared" si="51"/>
        <v>1</v>
      </c>
      <c r="T1377" s="146"/>
      <c r="U1377" s="146"/>
      <c r="V1377" s="146"/>
      <c r="W1377" s="146"/>
      <c r="X1377" s="146"/>
      <c r="Y1377" s="146"/>
      <c r="Z1377" s="146"/>
      <c r="AA1377" s="146"/>
      <c r="AB1377" s="5" t="str">
        <f t="shared" si="50"/>
        <v>Emerald Spirit12</v>
      </c>
    </row>
    <row r="1378" spans="1:28" customFormat="1" ht="12.95" hidden="1" customHeight="1">
      <c r="A1378" s="325">
        <v>1377</v>
      </c>
      <c r="B1378" s="325" t="s">
        <v>4513</v>
      </c>
      <c r="C1378" s="327">
        <v>42007</v>
      </c>
      <c r="D1378" s="325" t="s">
        <v>4512</v>
      </c>
      <c r="E1378" s="325" t="s">
        <v>624</v>
      </c>
      <c r="F1378" s="325"/>
      <c r="G1378" s="325"/>
      <c r="H1378" s="328" t="s">
        <v>683</v>
      </c>
      <c r="I1378" s="328" t="s">
        <v>25</v>
      </c>
      <c r="J1378" s="327">
        <v>41974</v>
      </c>
      <c r="K1378" s="3" t="s">
        <v>60</v>
      </c>
      <c r="L1378" s="326">
        <v>800</v>
      </c>
      <c r="M1378" s="325">
        <v>1377</v>
      </c>
      <c r="N1378" s="324">
        <v>42017</v>
      </c>
      <c r="O1378" s="356">
        <f t="shared" si="51"/>
        <v>1</v>
      </c>
      <c r="T1378" s="146"/>
      <c r="U1378" s="146"/>
      <c r="V1378" s="146"/>
      <c r="W1378" s="146"/>
      <c r="X1378" s="146"/>
      <c r="Y1378" s="146"/>
      <c r="Z1378" s="146"/>
      <c r="AA1378" s="146"/>
      <c r="AB1378" s="5" t="str">
        <f t="shared" si="50"/>
        <v>Mare Aegeum51</v>
      </c>
    </row>
    <row r="1379" spans="1:28" customFormat="1" ht="12.95" hidden="1" customHeight="1">
      <c r="A1379" s="325">
        <v>1378</v>
      </c>
      <c r="B1379" s="325" t="s">
        <v>4511</v>
      </c>
      <c r="C1379" s="327">
        <v>42007</v>
      </c>
      <c r="D1379" s="325" t="s">
        <v>4510</v>
      </c>
      <c r="E1379" s="325" t="s">
        <v>247</v>
      </c>
      <c r="F1379" s="325"/>
      <c r="G1379" s="325"/>
      <c r="H1379" s="328" t="s">
        <v>3900</v>
      </c>
      <c r="I1379" s="328" t="s">
        <v>90</v>
      </c>
      <c r="J1379" s="327">
        <v>41995</v>
      </c>
      <c r="K1379" s="3" t="s">
        <v>60</v>
      </c>
      <c r="L1379" s="326">
        <v>800</v>
      </c>
      <c r="M1379" s="325">
        <v>1378</v>
      </c>
      <c r="N1379" s="324">
        <v>42012</v>
      </c>
      <c r="O1379" s="356">
        <f t="shared" si="51"/>
        <v>1</v>
      </c>
      <c r="P1379" t="s">
        <v>4509</v>
      </c>
      <c r="T1379" s="146"/>
      <c r="U1379" s="146"/>
      <c r="V1379" s="146"/>
      <c r="W1379" s="146"/>
      <c r="X1379" s="146"/>
      <c r="Y1379" s="146"/>
      <c r="Z1379" s="146"/>
      <c r="AA1379" s="146"/>
      <c r="AB1379" s="5" t="str">
        <f t="shared" si="50"/>
        <v>Mare Adriacum37</v>
      </c>
    </row>
    <row r="1380" spans="1:28" customFormat="1" ht="12.95" hidden="1" customHeight="1">
      <c r="A1380" s="325">
        <v>1379</v>
      </c>
      <c r="B1380" s="325" t="s">
        <v>4508</v>
      </c>
      <c r="C1380" s="327">
        <v>42007</v>
      </c>
      <c r="D1380" s="325" t="s">
        <v>3556</v>
      </c>
      <c r="E1380" s="325" t="s">
        <v>143</v>
      </c>
      <c r="F1380" s="325"/>
      <c r="G1380" s="325"/>
      <c r="H1380" s="328" t="s">
        <v>634</v>
      </c>
      <c r="I1380" s="328" t="s">
        <v>48</v>
      </c>
      <c r="J1380" s="327">
        <v>41977</v>
      </c>
      <c r="K1380" s="3" t="s">
        <v>60</v>
      </c>
      <c r="L1380" s="326">
        <v>800</v>
      </c>
      <c r="M1380" s="325">
        <v>1379</v>
      </c>
      <c r="N1380" s="324">
        <v>42038</v>
      </c>
      <c r="O1380" s="356">
        <f t="shared" si="51"/>
        <v>1</v>
      </c>
      <c r="T1380" s="146"/>
      <c r="U1380" s="146"/>
      <c r="V1380" s="146"/>
      <c r="W1380" s="146"/>
      <c r="X1380" s="146"/>
      <c r="Y1380" s="146"/>
      <c r="Z1380" s="146"/>
      <c r="AA1380" s="146"/>
      <c r="AB1380" s="5" t="str">
        <f t="shared" si="50"/>
        <v>TH Symphony36</v>
      </c>
    </row>
    <row r="1381" spans="1:28" customFormat="1" ht="12.95" hidden="1" customHeight="1">
      <c r="A1381" s="325">
        <v>1380</v>
      </c>
      <c r="B1381" s="325" t="s">
        <v>4507</v>
      </c>
      <c r="C1381" s="327">
        <v>42007</v>
      </c>
      <c r="D1381" s="325" t="s">
        <v>4054</v>
      </c>
      <c r="E1381" s="325" t="s">
        <v>773</v>
      </c>
      <c r="F1381" s="325"/>
      <c r="G1381" s="325"/>
      <c r="H1381" s="328" t="s">
        <v>601</v>
      </c>
      <c r="I1381" s="328" t="s">
        <v>435</v>
      </c>
      <c r="J1381" s="327">
        <v>41984</v>
      </c>
      <c r="K1381" s="3" t="s">
        <v>60</v>
      </c>
      <c r="L1381" s="326">
        <v>800</v>
      </c>
      <c r="M1381" s="325">
        <v>1380</v>
      </c>
      <c r="N1381" s="324">
        <v>42047</v>
      </c>
      <c r="O1381" s="356">
        <f t="shared" si="51"/>
        <v>1</v>
      </c>
      <c r="T1381" s="146"/>
      <c r="U1381" s="146"/>
      <c r="V1381" s="146"/>
      <c r="W1381" s="146"/>
      <c r="X1381" s="146"/>
      <c r="Y1381" s="146"/>
      <c r="Z1381" s="146"/>
      <c r="AA1381" s="146"/>
      <c r="AB1381" s="5" t="str">
        <f t="shared" si="50"/>
        <v>Erik Sprit92</v>
      </c>
    </row>
    <row r="1382" spans="1:28" customFormat="1" ht="13.9" hidden="1" customHeight="1">
      <c r="A1382" s="325">
        <v>1381</v>
      </c>
      <c r="B1382" s="325" t="s">
        <v>4506</v>
      </c>
      <c r="C1382" s="327">
        <v>42007</v>
      </c>
      <c r="D1382" s="325" t="s">
        <v>502</v>
      </c>
      <c r="E1382" s="325" t="s">
        <v>192</v>
      </c>
      <c r="F1382" s="325"/>
      <c r="G1382" s="325"/>
      <c r="H1382" s="328" t="s">
        <v>63</v>
      </c>
      <c r="I1382" s="328" t="s">
        <v>4505</v>
      </c>
      <c r="J1382" s="327">
        <v>41988</v>
      </c>
      <c r="K1382" s="3" t="s">
        <v>60</v>
      </c>
      <c r="L1382" s="326">
        <v>800</v>
      </c>
      <c r="M1382" s="325">
        <v>1381</v>
      </c>
      <c r="N1382" s="324">
        <v>42038</v>
      </c>
      <c r="O1382" s="356">
        <f t="shared" si="51"/>
        <v>1</v>
      </c>
      <c r="T1382" s="146"/>
      <c r="U1382" s="146"/>
      <c r="V1382" s="146"/>
      <c r="W1382" s="146"/>
      <c r="X1382" s="146"/>
      <c r="Y1382" s="146"/>
      <c r="Z1382" s="146"/>
      <c r="AA1382" s="146"/>
      <c r="AB1382" s="5" t="str">
        <f t="shared" si="50"/>
        <v>BM Breeze27</v>
      </c>
    </row>
    <row r="1383" spans="1:28" customFormat="1" ht="12.95" hidden="1" customHeight="1">
      <c r="A1383" s="325">
        <v>1382</v>
      </c>
      <c r="B1383" s="325" t="s">
        <v>4504</v>
      </c>
      <c r="C1383" s="327">
        <v>42007</v>
      </c>
      <c r="D1383" s="325" t="s">
        <v>762</v>
      </c>
      <c r="E1383" s="329" t="s">
        <v>126</v>
      </c>
      <c r="F1383" s="325"/>
      <c r="G1383" s="325"/>
      <c r="H1383" s="328" t="s">
        <v>4503</v>
      </c>
      <c r="I1383" s="328" t="s">
        <v>4502</v>
      </c>
      <c r="J1383" s="327">
        <v>41982</v>
      </c>
      <c r="K1383" s="3" t="s">
        <v>28</v>
      </c>
      <c r="L1383" s="326">
        <v>1400</v>
      </c>
      <c r="M1383" s="325">
        <v>1382</v>
      </c>
      <c r="N1383" s="324">
        <v>42037</v>
      </c>
      <c r="O1383" s="356">
        <f t="shared" si="51"/>
        <v>1</v>
      </c>
      <c r="T1383" s="146"/>
      <c r="U1383" s="146"/>
      <c r="V1383" s="146"/>
      <c r="W1383" s="146"/>
      <c r="X1383" s="146"/>
      <c r="Y1383" s="146"/>
      <c r="Z1383" s="146"/>
      <c r="AA1383" s="146"/>
      <c r="AB1383" s="5" t="str">
        <f t="shared" si="50"/>
        <v>Carpe Diem II13</v>
      </c>
    </row>
    <row r="1384" spans="1:28" customFormat="1" ht="12.95" hidden="1" customHeight="1">
      <c r="A1384" s="325">
        <v>1383</v>
      </c>
      <c r="B1384" s="325" t="s">
        <v>4501</v>
      </c>
      <c r="C1384" s="327">
        <v>42007</v>
      </c>
      <c r="D1384" s="325" t="s">
        <v>766</v>
      </c>
      <c r="E1384" s="329" t="s">
        <v>174</v>
      </c>
      <c r="F1384" s="325"/>
      <c r="G1384" s="325"/>
      <c r="H1384" s="328" t="s">
        <v>4500</v>
      </c>
      <c r="I1384" s="328" t="s">
        <v>71</v>
      </c>
      <c r="J1384" s="327">
        <v>41967</v>
      </c>
      <c r="K1384" s="3" t="s">
        <v>28</v>
      </c>
      <c r="L1384" s="326">
        <v>1400</v>
      </c>
      <c r="M1384" s="325">
        <v>1383</v>
      </c>
      <c r="N1384" s="324">
        <v>42037</v>
      </c>
      <c r="O1384" s="356">
        <f t="shared" si="51"/>
        <v>1</v>
      </c>
      <c r="T1384" s="146"/>
      <c r="U1384" s="146"/>
      <c r="V1384" s="146"/>
      <c r="W1384" s="146"/>
      <c r="X1384" s="146"/>
      <c r="Y1384" s="146"/>
      <c r="Z1384" s="146"/>
      <c r="AA1384" s="146"/>
      <c r="AB1384" s="5" t="str">
        <f t="shared" si="50"/>
        <v>Afra laurel21</v>
      </c>
    </row>
    <row r="1385" spans="1:28" customFormat="1" ht="12.95" hidden="1" customHeight="1">
      <c r="A1385" s="325">
        <v>1384</v>
      </c>
      <c r="B1385" s="325" t="s">
        <v>4499</v>
      </c>
      <c r="C1385" s="327">
        <v>42007</v>
      </c>
      <c r="D1385" s="325" t="s">
        <v>4498</v>
      </c>
      <c r="E1385" s="329" t="s">
        <v>4497</v>
      </c>
      <c r="F1385" s="325"/>
      <c r="G1385" s="325"/>
      <c r="H1385" s="328" t="s">
        <v>4496</v>
      </c>
      <c r="I1385" s="328" t="s">
        <v>767</v>
      </c>
      <c r="J1385" s="327">
        <v>41976</v>
      </c>
      <c r="K1385" s="3" t="s">
        <v>28</v>
      </c>
      <c r="L1385" s="326">
        <v>1400</v>
      </c>
      <c r="M1385" s="325">
        <v>1384</v>
      </c>
      <c r="N1385" s="324">
        <v>42037</v>
      </c>
      <c r="O1385" s="356">
        <f t="shared" si="51"/>
        <v>1</v>
      </c>
      <c r="T1385" s="146"/>
      <c r="U1385" s="146"/>
      <c r="V1385" s="146"/>
      <c r="W1385" s="146"/>
      <c r="X1385" s="146"/>
      <c r="Y1385" s="146"/>
      <c r="Z1385" s="146"/>
      <c r="AA1385" s="146"/>
      <c r="AB1385" s="5" t="str">
        <f t="shared" si="50"/>
        <v>Overseas Josefa5039003</v>
      </c>
    </row>
    <row r="1386" spans="1:28" customFormat="1" ht="12.95" hidden="1" customHeight="1">
      <c r="A1386" s="325">
        <v>1385</v>
      </c>
      <c r="B1386" s="325" t="s">
        <v>4495</v>
      </c>
      <c r="C1386" s="327">
        <v>42007</v>
      </c>
      <c r="D1386" s="325" t="s">
        <v>4494</v>
      </c>
      <c r="E1386" s="329" t="s">
        <v>4493</v>
      </c>
      <c r="F1386" s="325"/>
      <c r="G1386" s="325"/>
      <c r="H1386" s="328" t="s">
        <v>4111</v>
      </c>
      <c r="I1386" s="328" t="s">
        <v>282</v>
      </c>
      <c r="J1386" s="327">
        <v>41977</v>
      </c>
      <c r="K1386" s="3" t="s">
        <v>28</v>
      </c>
      <c r="L1386" s="326">
        <v>1400</v>
      </c>
      <c r="M1386" s="325">
        <v>1385</v>
      </c>
      <c r="N1386" s="324">
        <v>42037</v>
      </c>
      <c r="O1386" s="356">
        <f t="shared" si="51"/>
        <v>1</v>
      </c>
      <c r="T1386" s="146"/>
      <c r="U1386" s="146"/>
      <c r="V1386" s="146"/>
      <c r="W1386" s="146"/>
      <c r="X1386" s="146"/>
      <c r="Y1386" s="146"/>
      <c r="Z1386" s="146"/>
      <c r="AA1386" s="146"/>
      <c r="AB1386" s="5" t="str">
        <f t="shared" si="50"/>
        <v>Minerva Alexandra257</v>
      </c>
    </row>
    <row r="1387" spans="1:28" customFormat="1" ht="12.95" hidden="1" customHeight="1">
      <c r="A1387" s="325">
        <v>1386</v>
      </c>
      <c r="B1387" s="325" t="s">
        <v>4492</v>
      </c>
      <c r="C1387" s="327">
        <v>42007</v>
      </c>
      <c r="D1387" s="325" t="s">
        <v>689</v>
      </c>
      <c r="E1387" s="329" t="s">
        <v>370</v>
      </c>
      <c r="F1387" s="325"/>
      <c r="G1387" s="325"/>
      <c r="H1387" s="328" t="s">
        <v>732</v>
      </c>
      <c r="I1387" s="328" t="s">
        <v>3993</v>
      </c>
      <c r="J1387" s="327">
        <v>41994</v>
      </c>
      <c r="K1387" s="3" t="s">
        <v>28</v>
      </c>
      <c r="L1387" s="326">
        <v>1400</v>
      </c>
      <c r="M1387" s="325">
        <v>1386</v>
      </c>
      <c r="N1387" s="324">
        <v>42051</v>
      </c>
      <c r="O1387" s="356">
        <f t="shared" si="51"/>
        <v>1</v>
      </c>
      <c r="T1387" s="146"/>
      <c r="U1387" s="146"/>
      <c r="V1387" s="146"/>
      <c r="W1387" s="146"/>
      <c r="X1387" s="146"/>
      <c r="Y1387" s="146"/>
      <c r="Z1387" s="146"/>
      <c r="AA1387" s="146"/>
      <c r="AB1387" s="5" t="str">
        <f t="shared" si="50"/>
        <v>Ariane7</v>
      </c>
    </row>
    <row r="1388" spans="1:28" customFormat="1" ht="12.95" hidden="1" customHeight="1">
      <c r="A1388" s="325">
        <v>1387</v>
      </c>
      <c r="B1388" s="325" t="s">
        <v>4491</v>
      </c>
      <c r="C1388" s="327">
        <v>42007</v>
      </c>
      <c r="D1388" s="325" t="s">
        <v>540</v>
      </c>
      <c r="E1388" s="329" t="s">
        <v>79</v>
      </c>
      <c r="F1388" s="325"/>
      <c r="G1388" s="325"/>
      <c r="H1388" s="328" t="s">
        <v>4490</v>
      </c>
      <c r="I1388" s="328" t="s">
        <v>77</v>
      </c>
      <c r="J1388" s="327">
        <v>41984</v>
      </c>
      <c r="K1388" s="3" t="s">
        <v>28</v>
      </c>
      <c r="L1388" s="326">
        <v>1400</v>
      </c>
      <c r="M1388" s="325">
        <v>1387</v>
      </c>
      <c r="N1388" s="324">
        <v>42019</v>
      </c>
      <c r="O1388" s="4"/>
      <c r="T1388" s="146"/>
      <c r="U1388" s="146"/>
      <c r="V1388" s="146"/>
      <c r="W1388" s="146"/>
      <c r="X1388" s="146"/>
      <c r="Y1388" s="146"/>
      <c r="Z1388" s="146"/>
      <c r="AA1388" s="146"/>
      <c r="AB1388" s="5" t="str">
        <f t="shared" si="50"/>
        <v>Afra Hawthorn24</v>
      </c>
    </row>
    <row r="1389" spans="1:28" customFormat="1" ht="12.95" hidden="1" customHeight="1">
      <c r="A1389" s="325">
        <v>1388</v>
      </c>
      <c r="B1389" s="325" t="s">
        <v>4489</v>
      </c>
      <c r="C1389" s="327">
        <v>42007</v>
      </c>
      <c r="D1389" s="325" t="s">
        <v>500</v>
      </c>
      <c r="E1389" s="329" t="s">
        <v>4488</v>
      </c>
      <c r="F1389" s="325"/>
      <c r="G1389" s="325"/>
      <c r="H1389" s="328" t="s">
        <v>392</v>
      </c>
      <c r="I1389" s="328" t="s">
        <v>4487</v>
      </c>
      <c r="J1389" s="327">
        <v>41988</v>
      </c>
      <c r="K1389" s="3" t="s">
        <v>28</v>
      </c>
      <c r="L1389" s="326">
        <v>1400</v>
      </c>
      <c r="M1389" s="325">
        <v>1388</v>
      </c>
      <c r="N1389" s="324">
        <v>42019</v>
      </c>
      <c r="O1389" s="4"/>
      <c r="T1389" s="146"/>
      <c r="U1389" s="146"/>
      <c r="V1389" s="146"/>
      <c r="W1389" s="146"/>
      <c r="X1389" s="146"/>
      <c r="Y1389" s="146"/>
      <c r="Z1389" s="146"/>
      <c r="AA1389" s="146"/>
      <c r="AB1389" s="5" t="str">
        <f t="shared" si="50"/>
        <v>ETC ISIS34_14</v>
      </c>
    </row>
    <row r="1390" spans="1:28" customFormat="1" ht="12.95" hidden="1" customHeight="1">
      <c r="A1390" s="325">
        <v>1389</v>
      </c>
      <c r="B1390" s="325" t="s">
        <v>4486</v>
      </c>
      <c r="C1390" s="327">
        <v>42007</v>
      </c>
      <c r="D1390" s="325" t="s">
        <v>4485</v>
      </c>
      <c r="E1390" s="329" t="s">
        <v>4484</v>
      </c>
      <c r="F1390" s="325"/>
      <c r="G1390" s="325"/>
      <c r="H1390" s="328" t="s">
        <v>4111</v>
      </c>
      <c r="I1390" s="328" t="s">
        <v>767</v>
      </c>
      <c r="J1390" s="327">
        <v>41985</v>
      </c>
      <c r="K1390" s="3" t="s">
        <v>28</v>
      </c>
      <c r="L1390" s="326">
        <v>1400</v>
      </c>
      <c r="M1390" s="325">
        <v>1389</v>
      </c>
      <c r="N1390" s="324">
        <v>42051</v>
      </c>
      <c r="O1390" s="4"/>
      <c r="T1390" s="146"/>
      <c r="U1390" s="146"/>
      <c r="V1390" s="146"/>
      <c r="W1390" s="146"/>
      <c r="X1390" s="146"/>
      <c r="Y1390" s="146"/>
      <c r="Z1390" s="146"/>
      <c r="AA1390" s="146"/>
      <c r="AB1390" s="5" t="str">
        <f t="shared" si="50"/>
        <v>Overseas YellowStone5040005</v>
      </c>
    </row>
    <row r="1391" spans="1:28" customFormat="1" ht="12.95" hidden="1" customHeight="1">
      <c r="A1391" s="325">
        <v>1390</v>
      </c>
      <c r="B1391" s="325" t="s">
        <v>4483</v>
      </c>
      <c r="C1391" s="327">
        <v>42007</v>
      </c>
      <c r="D1391" s="325" t="s">
        <v>3588</v>
      </c>
      <c r="E1391" s="329" t="s">
        <v>129</v>
      </c>
      <c r="F1391" s="325"/>
      <c r="G1391" s="325"/>
      <c r="H1391" s="328" t="s">
        <v>521</v>
      </c>
      <c r="I1391" s="328" t="s">
        <v>4482</v>
      </c>
      <c r="J1391" s="327">
        <v>41987</v>
      </c>
      <c r="K1391" s="3" t="s">
        <v>28</v>
      </c>
      <c r="L1391" s="326">
        <v>1400</v>
      </c>
      <c r="M1391" s="325">
        <v>1390</v>
      </c>
      <c r="N1391" s="324">
        <v>42037</v>
      </c>
      <c r="O1391" s="4"/>
      <c r="T1391" s="146"/>
      <c r="U1391" s="146"/>
      <c r="V1391" s="146"/>
      <c r="W1391" s="146"/>
      <c r="X1391" s="146"/>
      <c r="Y1391" s="146"/>
      <c r="Z1391" s="146"/>
      <c r="AA1391" s="146"/>
      <c r="AB1391" s="5" t="str">
        <f t="shared" si="50"/>
        <v>Sea Voyager11</v>
      </c>
    </row>
    <row r="1392" spans="1:28" customFormat="1" ht="12.95" hidden="1" customHeight="1">
      <c r="A1392" s="325">
        <v>1391</v>
      </c>
      <c r="B1392" s="325" t="s">
        <v>4481</v>
      </c>
      <c r="C1392" s="327">
        <v>42007</v>
      </c>
      <c r="D1392" s="325" t="s">
        <v>3434</v>
      </c>
      <c r="E1392" s="329" t="s">
        <v>4480</v>
      </c>
      <c r="F1392" s="325"/>
      <c r="G1392" s="325"/>
      <c r="H1392" s="328" t="s">
        <v>4111</v>
      </c>
      <c r="I1392" s="328" t="s">
        <v>412</v>
      </c>
      <c r="J1392" s="327">
        <v>41995</v>
      </c>
      <c r="K1392" s="3" t="s">
        <v>28</v>
      </c>
      <c r="L1392" s="326">
        <v>1400</v>
      </c>
      <c r="M1392" s="325">
        <v>1391</v>
      </c>
      <c r="N1392" s="324">
        <v>42037</v>
      </c>
      <c r="O1392" s="4"/>
      <c r="T1392" s="146"/>
      <c r="U1392" s="146"/>
      <c r="V1392" s="146"/>
      <c r="W1392" s="146"/>
      <c r="X1392" s="146"/>
      <c r="Y1392" s="146"/>
      <c r="Z1392" s="146"/>
      <c r="AA1392" s="146"/>
      <c r="AB1392" s="5" t="str">
        <f t="shared" si="50"/>
        <v>British Robin14016</v>
      </c>
    </row>
    <row r="1393" spans="1:28" customFormat="1" ht="12.95" hidden="1" customHeight="1">
      <c r="A1393" s="325">
        <v>1392</v>
      </c>
      <c r="B1393" s="325" t="s">
        <v>4479</v>
      </c>
      <c r="C1393" s="327">
        <v>42007</v>
      </c>
      <c r="D1393" s="325" t="s">
        <v>777</v>
      </c>
      <c r="E1393" s="329" t="s">
        <v>53</v>
      </c>
      <c r="F1393" s="325"/>
      <c r="G1393" s="325"/>
      <c r="H1393" s="328" t="s">
        <v>521</v>
      </c>
      <c r="I1393" s="328" t="s">
        <v>88</v>
      </c>
      <c r="J1393" s="327">
        <v>41987</v>
      </c>
      <c r="K1393" s="3" t="s">
        <v>28</v>
      </c>
      <c r="L1393" s="326">
        <v>1400</v>
      </c>
      <c r="M1393" s="325">
        <v>1392</v>
      </c>
      <c r="N1393" s="324">
        <v>42020</v>
      </c>
      <c r="O1393" s="4"/>
      <c r="T1393" s="146"/>
      <c r="U1393" s="146"/>
      <c r="V1393" s="146"/>
      <c r="W1393" s="146"/>
      <c r="X1393" s="146"/>
      <c r="Y1393" s="146"/>
      <c r="Z1393" s="146"/>
      <c r="AA1393" s="146"/>
      <c r="AB1393" s="5" t="str">
        <f t="shared" si="50"/>
        <v>King Duncan1</v>
      </c>
    </row>
    <row r="1394" spans="1:28" customFormat="1" ht="12.95" hidden="1" customHeight="1">
      <c r="A1394" s="325">
        <v>1393</v>
      </c>
      <c r="B1394" s="325" t="s">
        <v>4478</v>
      </c>
      <c r="C1394" s="327">
        <v>42007</v>
      </c>
      <c r="D1394" s="325" t="s">
        <v>4477</v>
      </c>
      <c r="E1394" s="325">
        <v>1</v>
      </c>
      <c r="F1394" s="325"/>
      <c r="G1394" s="325"/>
      <c r="H1394" s="328" t="s">
        <v>3512</v>
      </c>
      <c r="I1394" s="328"/>
      <c r="J1394" s="327">
        <v>41670</v>
      </c>
      <c r="K1394" s="3" t="s">
        <v>3598</v>
      </c>
      <c r="L1394" s="326">
        <v>6200</v>
      </c>
      <c r="M1394" s="325">
        <v>1393</v>
      </c>
      <c r="N1394" s="324">
        <v>42033</v>
      </c>
      <c r="T1394" s="146"/>
      <c r="U1394" s="146"/>
      <c r="V1394" s="146"/>
      <c r="W1394" s="146"/>
      <c r="X1394" s="146"/>
      <c r="Y1394" s="146"/>
      <c r="Z1394" s="146"/>
      <c r="AA1394" s="146"/>
      <c r="AB1394" s="5" t="str">
        <f t="shared" ref="AB1394:AB1457" si="52">IF(TRIM(A1394)="","",CONCATENATE(TRIM(D1394),TRIM(E1394)))</f>
        <v>NS5 - Dec141</v>
      </c>
    </row>
    <row r="1395" spans="1:28" customFormat="1" ht="12.95" hidden="1" customHeight="1">
      <c r="A1395" s="325">
        <v>1394</v>
      </c>
      <c r="B1395" s="325" t="s">
        <v>4476</v>
      </c>
      <c r="C1395" s="327">
        <v>42009</v>
      </c>
      <c r="D1395" s="325" t="s">
        <v>4475</v>
      </c>
      <c r="E1395" s="325" t="s">
        <v>4474</v>
      </c>
      <c r="F1395" s="325"/>
      <c r="G1395" s="325"/>
      <c r="H1395" s="328" t="s">
        <v>4473</v>
      </c>
      <c r="I1395" s="328" t="s">
        <v>4472</v>
      </c>
      <c r="J1395" s="327">
        <v>41982</v>
      </c>
      <c r="K1395" s="3" t="s">
        <v>551</v>
      </c>
      <c r="L1395" s="326">
        <v>1600</v>
      </c>
      <c r="M1395" s="325">
        <v>1394</v>
      </c>
      <c r="N1395" s="324">
        <v>42019</v>
      </c>
      <c r="T1395" s="146"/>
      <c r="U1395" s="146"/>
      <c r="V1395" s="146"/>
      <c r="W1395" s="146"/>
      <c r="X1395" s="146"/>
      <c r="Y1395" s="146"/>
      <c r="Z1395" s="146"/>
      <c r="AA1395" s="146"/>
      <c r="AB1395" s="5" t="str">
        <f t="shared" si="52"/>
        <v>Phoenix AdvanceCSC 14</v>
      </c>
    </row>
    <row r="1396" spans="1:28" customFormat="1" ht="12.95" hidden="1" customHeight="1">
      <c r="A1396" s="325">
        <v>1395</v>
      </c>
      <c r="B1396" s="325" t="s">
        <v>4471</v>
      </c>
      <c r="C1396" s="327">
        <v>42009</v>
      </c>
      <c r="D1396" s="325" t="s">
        <v>3731</v>
      </c>
      <c r="E1396" s="325" t="s">
        <v>4470</v>
      </c>
      <c r="F1396" s="325"/>
      <c r="G1396" s="325"/>
      <c r="H1396" s="328" t="s">
        <v>763</v>
      </c>
      <c r="I1396" s="328" t="s">
        <v>20</v>
      </c>
      <c r="J1396" s="327">
        <v>41981</v>
      </c>
      <c r="K1396" s="3" t="s">
        <v>43</v>
      </c>
      <c r="L1396" s="326">
        <v>1400</v>
      </c>
      <c r="M1396" s="325">
        <v>1395</v>
      </c>
      <c r="N1396" s="324">
        <v>42010</v>
      </c>
      <c r="T1396" s="146"/>
      <c r="U1396" s="146"/>
      <c r="V1396" s="146"/>
      <c r="W1396" s="146"/>
      <c r="X1396" s="146"/>
      <c r="Y1396" s="146"/>
      <c r="Z1396" s="146"/>
      <c r="AA1396" s="146"/>
      <c r="AB1396" s="5" t="str">
        <f t="shared" si="52"/>
        <v>Alpine Liberty60-1</v>
      </c>
    </row>
    <row r="1397" spans="1:28" customFormat="1" ht="12.95" hidden="1" customHeight="1">
      <c r="A1397" s="325">
        <v>1396</v>
      </c>
      <c r="B1397" s="325" t="s">
        <v>4469</v>
      </c>
      <c r="C1397" s="327">
        <v>42009</v>
      </c>
      <c r="D1397" s="325" t="s">
        <v>4468</v>
      </c>
      <c r="E1397" s="329" t="s">
        <v>4467</v>
      </c>
      <c r="F1397" s="325"/>
      <c r="G1397" s="325"/>
      <c r="H1397" s="328" t="s">
        <v>620</v>
      </c>
      <c r="I1397" s="328" t="s">
        <v>25</v>
      </c>
      <c r="J1397" s="327">
        <v>41989</v>
      </c>
      <c r="K1397" s="3" t="s">
        <v>43</v>
      </c>
      <c r="L1397" s="326">
        <v>1400</v>
      </c>
      <c r="M1397" s="325">
        <v>1396</v>
      </c>
      <c r="N1397" s="324">
        <v>42111</v>
      </c>
      <c r="T1397" s="146"/>
      <c r="U1397" s="146"/>
      <c r="V1397" s="146"/>
      <c r="W1397" s="146"/>
      <c r="X1397" s="146"/>
      <c r="Y1397" s="146"/>
      <c r="Z1397" s="146"/>
      <c r="AA1397" s="146"/>
      <c r="AB1397" s="5" t="str">
        <f t="shared" si="52"/>
        <v>United Carrrier80-1</v>
      </c>
    </row>
    <row r="1398" spans="1:28" customFormat="1" ht="12.95" hidden="1" customHeight="1">
      <c r="A1398" s="325">
        <v>1397</v>
      </c>
      <c r="B1398" s="325" t="s">
        <v>4466</v>
      </c>
      <c r="C1398" s="327">
        <v>42009</v>
      </c>
      <c r="D1398" s="325" t="s">
        <v>659</v>
      </c>
      <c r="E1398" s="325" t="s">
        <v>4458</v>
      </c>
      <c r="F1398" s="325"/>
      <c r="G1398" s="325"/>
      <c r="H1398" s="328" t="s">
        <v>579</v>
      </c>
      <c r="I1398" s="328" t="s">
        <v>55</v>
      </c>
      <c r="J1398" s="327">
        <v>41986</v>
      </c>
      <c r="K1398" s="3" t="s">
        <v>1094</v>
      </c>
      <c r="L1398" s="326">
        <v>1400</v>
      </c>
      <c r="M1398" s="325">
        <v>1397</v>
      </c>
      <c r="N1398" s="350">
        <v>42040</v>
      </c>
      <c r="O1398" s="4"/>
      <c r="P1398" s="4"/>
      <c r="T1398" s="146"/>
      <c r="U1398" s="146"/>
      <c r="V1398" s="146"/>
      <c r="W1398" s="146"/>
      <c r="X1398" s="146"/>
      <c r="Y1398" s="146"/>
      <c r="Z1398" s="146"/>
      <c r="AA1398" s="146"/>
      <c r="AB1398" s="5" t="str">
        <f t="shared" si="52"/>
        <v>Stena Primorsk201412</v>
      </c>
    </row>
    <row r="1399" spans="1:28" customFormat="1" ht="12.95" hidden="1" customHeight="1">
      <c r="A1399" s="325">
        <v>1398</v>
      </c>
      <c r="B1399" s="325" t="s">
        <v>4465</v>
      </c>
      <c r="C1399" s="327">
        <v>42009</v>
      </c>
      <c r="D1399" s="325" t="s">
        <v>3498</v>
      </c>
      <c r="E1399" s="325" t="s">
        <v>4334</v>
      </c>
      <c r="F1399" s="325"/>
      <c r="G1399" s="325"/>
      <c r="H1399" s="328" t="s">
        <v>3395</v>
      </c>
      <c r="I1399" s="328" t="s">
        <v>637</v>
      </c>
      <c r="J1399" s="327">
        <v>41997</v>
      </c>
      <c r="K1399" s="3" t="s">
        <v>1094</v>
      </c>
      <c r="L1399" s="326">
        <v>1400</v>
      </c>
      <c r="M1399" s="325">
        <v>1398</v>
      </c>
      <c r="N1399" s="350">
        <v>42038</v>
      </c>
      <c r="O1399" s="4"/>
      <c r="P1399" s="4"/>
      <c r="T1399" s="146"/>
      <c r="U1399" s="146"/>
      <c r="V1399" s="146"/>
      <c r="W1399" s="146"/>
      <c r="X1399" s="146"/>
      <c r="Y1399" s="146"/>
      <c r="Z1399" s="146"/>
      <c r="AA1399" s="146"/>
      <c r="AB1399" s="5" t="str">
        <f t="shared" si="52"/>
        <v>Stena Sunrise201406</v>
      </c>
    </row>
    <row r="1400" spans="1:28" customFormat="1" ht="12.95" hidden="1" customHeight="1">
      <c r="A1400" s="325">
        <v>1399</v>
      </c>
      <c r="B1400" s="325" t="s">
        <v>4464</v>
      </c>
      <c r="C1400" s="327">
        <v>42009</v>
      </c>
      <c r="D1400" s="325" t="s">
        <v>611</v>
      </c>
      <c r="E1400" s="325" t="s">
        <v>4334</v>
      </c>
      <c r="F1400" s="325"/>
      <c r="G1400" s="325"/>
      <c r="H1400" s="328" t="s">
        <v>3791</v>
      </c>
      <c r="I1400" s="328" t="s">
        <v>4463</v>
      </c>
      <c r="J1400" s="327">
        <v>41972</v>
      </c>
      <c r="K1400" s="3" t="s">
        <v>1094</v>
      </c>
      <c r="L1400" s="326">
        <v>1400</v>
      </c>
      <c r="M1400" s="325">
        <v>1399</v>
      </c>
      <c r="N1400" s="350">
        <v>42038</v>
      </c>
      <c r="O1400" s="4"/>
      <c r="P1400" s="4"/>
      <c r="T1400" s="146"/>
      <c r="U1400" s="146"/>
      <c r="V1400" s="146"/>
      <c r="W1400" s="146"/>
      <c r="X1400" s="146"/>
      <c r="Y1400" s="146"/>
      <c r="Z1400" s="146"/>
      <c r="AA1400" s="146"/>
      <c r="AB1400" s="5" t="str">
        <f t="shared" si="52"/>
        <v>Sonangol Kalandula201406</v>
      </c>
    </row>
    <row r="1401" spans="1:28" customFormat="1" ht="12.95" hidden="1" customHeight="1">
      <c r="A1401" s="325">
        <v>1400</v>
      </c>
      <c r="B1401" s="325" t="s">
        <v>4462</v>
      </c>
      <c r="C1401" s="327">
        <v>42009</v>
      </c>
      <c r="D1401" s="325" t="s">
        <v>3939</v>
      </c>
      <c r="E1401" s="325" t="s">
        <v>4461</v>
      </c>
      <c r="F1401" s="325"/>
      <c r="G1401" s="325"/>
      <c r="H1401" s="328" t="s">
        <v>4460</v>
      </c>
      <c r="I1401" s="328" t="s">
        <v>444</v>
      </c>
      <c r="J1401" s="327">
        <v>41970</v>
      </c>
      <c r="K1401" s="3" t="s">
        <v>1094</v>
      </c>
      <c r="L1401" s="326">
        <v>1400</v>
      </c>
      <c r="M1401" s="325">
        <v>1400</v>
      </c>
      <c r="N1401" s="350">
        <v>42038</v>
      </c>
      <c r="O1401" s="4"/>
      <c r="P1401" s="4"/>
      <c r="T1401" s="146"/>
      <c r="U1401" s="146"/>
      <c r="V1401" s="146"/>
      <c r="W1401" s="146"/>
      <c r="X1401" s="146"/>
      <c r="Y1401" s="146"/>
      <c r="Z1401" s="146"/>
      <c r="AA1401" s="146"/>
      <c r="AB1401" s="5" t="str">
        <f t="shared" si="52"/>
        <v>Almi Navigator201404</v>
      </c>
    </row>
    <row r="1402" spans="1:28" customFormat="1" ht="12.95" hidden="1" customHeight="1">
      <c r="A1402" s="325">
        <v>1401</v>
      </c>
      <c r="B1402" s="325" t="s">
        <v>4459</v>
      </c>
      <c r="C1402" s="327">
        <v>42009</v>
      </c>
      <c r="D1402" s="325" t="s">
        <v>464</v>
      </c>
      <c r="E1402" s="325" t="s">
        <v>4458</v>
      </c>
      <c r="F1402" s="325"/>
      <c r="G1402" s="325"/>
      <c r="H1402" s="328" t="s">
        <v>3791</v>
      </c>
      <c r="I1402" s="328" t="s">
        <v>55</v>
      </c>
      <c r="J1402" s="327">
        <v>41991</v>
      </c>
      <c r="K1402" s="3" t="s">
        <v>1094</v>
      </c>
      <c r="L1402" s="326">
        <v>1400</v>
      </c>
      <c r="M1402" s="325">
        <v>1401</v>
      </c>
      <c r="N1402" s="350">
        <v>42040</v>
      </c>
      <c r="O1402" s="4"/>
      <c r="P1402" s="4"/>
      <c r="T1402" s="146"/>
      <c r="U1402" s="146"/>
      <c r="V1402" s="146"/>
      <c r="W1402" s="146"/>
      <c r="X1402" s="146"/>
      <c r="Y1402" s="146"/>
      <c r="Z1402" s="146"/>
      <c r="AA1402" s="146"/>
      <c r="AB1402" s="5" t="str">
        <f t="shared" si="52"/>
        <v>Stena Penguin201412</v>
      </c>
    </row>
    <row r="1403" spans="1:28" customFormat="1" ht="12.95" hidden="1" customHeight="1">
      <c r="A1403" s="325">
        <v>1402</v>
      </c>
      <c r="B1403" s="325" t="s">
        <v>4457</v>
      </c>
      <c r="C1403" s="327">
        <v>42010</v>
      </c>
      <c r="D1403" s="325" t="s">
        <v>4456</v>
      </c>
      <c r="E1403" s="325" t="s">
        <v>4455</v>
      </c>
      <c r="F1403" s="325"/>
      <c r="G1403" s="325"/>
      <c r="H1403" s="328" t="s">
        <v>4454</v>
      </c>
      <c r="I1403" s="328" t="s">
        <v>225</v>
      </c>
      <c r="J1403" s="327">
        <v>41951</v>
      </c>
      <c r="K1403" s="3" t="s">
        <v>290</v>
      </c>
      <c r="L1403" s="326">
        <v>1400</v>
      </c>
      <c r="M1403" s="325">
        <v>1402</v>
      </c>
      <c r="N1403" s="324">
        <v>42040</v>
      </c>
      <c r="O1403" s="468"/>
      <c r="T1403" s="146"/>
      <c r="U1403" s="146"/>
      <c r="V1403" s="146"/>
      <c r="W1403" s="146"/>
      <c r="X1403" s="146"/>
      <c r="Y1403" s="146"/>
      <c r="Z1403" s="146"/>
      <c r="AA1403" s="146"/>
      <c r="AB1403" s="5" t="str">
        <f t="shared" si="52"/>
        <v>SKS Skeena14006</v>
      </c>
    </row>
    <row r="1404" spans="1:28" customFormat="1" ht="12.95" hidden="1" customHeight="1">
      <c r="A1404" s="325">
        <v>1403</v>
      </c>
      <c r="B1404" s="325" t="s">
        <v>4453</v>
      </c>
      <c r="C1404" s="327">
        <v>42010</v>
      </c>
      <c r="D1404" s="325" t="s">
        <v>4452</v>
      </c>
      <c r="E1404" s="325" t="s">
        <v>4451</v>
      </c>
      <c r="F1404" s="325"/>
      <c r="G1404" s="325"/>
      <c r="H1404" s="328" t="s">
        <v>3318</v>
      </c>
      <c r="I1404" s="328" t="s">
        <v>4450</v>
      </c>
      <c r="J1404" s="327">
        <v>41966</v>
      </c>
      <c r="K1404" s="3" t="s">
        <v>290</v>
      </c>
      <c r="L1404" s="326">
        <v>1400</v>
      </c>
      <c r="M1404" s="325">
        <v>1403</v>
      </c>
      <c r="N1404" s="324">
        <v>42125</v>
      </c>
      <c r="T1404" s="146"/>
      <c r="U1404" s="146"/>
      <c r="V1404" s="146"/>
      <c r="W1404" s="146"/>
      <c r="X1404" s="146"/>
      <c r="Y1404" s="146"/>
      <c r="Z1404" s="146"/>
      <c r="AA1404" s="146"/>
      <c r="AB1404" s="5" t="str">
        <f t="shared" si="52"/>
        <v>Nicolaos4L</v>
      </c>
    </row>
    <row r="1405" spans="1:28" customFormat="1" ht="12.95" hidden="1" customHeight="1">
      <c r="A1405" s="325">
        <v>1404</v>
      </c>
      <c r="B1405" s="325" t="s">
        <v>4449</v>
      </c>
      <c r="C1405" s="327">
        <v>42010</v>
      </c>
      <c r="D1405" s="325" t="s">
        <v>4448</v>
      </c>
      <c r="E1405" s="325" t="s">
        <v>4276</v>
      </c>
      <c r="F1405" s="325"/>
      <c r="G1405" s="325"/>
      <c r="H1405" s="328" t="s">
        <v>4447</v>
      </c>
      <c r="I1405" s="328" t="s">
        <v>4446</v>
      </c>
      <c r="J1405" s="327">
        <v>41959</v>
      </c>
      <c r="K1405" s="3" t="s">
        <v>290</v>
      </c>
      <c r="L1405" s="326">
        <v>1400</v>
      </c>
      <c r="M1405" s="325">
        <v>1404</v>
      </c>
      <c r="N1405" s="324">
        <v>42040</v>
      </c>
      <c r="O1405" s="468"/>
      <c r="T1405" s="146"/>
      <c r="U1405" s="146"/>
      <c r="V1405" s="146"/>
      <c r="W1405" s="146"/>
      <c r="X1405" s="146"/>
      <c r="Y1405" s="146"/>
      <c r="Z1405" s="146"/>
      <c r="AA1405" s="146"/>
      <c r="AB1405" s="5" t="str">
        <f t="shared" si="52"/>
        <v>Eurochampion 200414008</v>
      </c>
    </row>
    <row r="1406" spans="1:28" customFormat="1" ht="12.95" hidden="1" customHeight="1">
      <c r="A1406" s="325">
        <v>1405</v>
      </c>
      <c r="B1406" s="325" t="s">
        <v>4445</v>
      </c>
      <c r="C1406" s="327">
        <v>42010</v>
      </c>
      <c r="D1406" s="325" t="s">
        <v>3320</v>
      </c>
      <c r="E1406" s="325" t="s">
        <v>4444</v>
      </c>
      <c r="F1406" s="325"/>
      <c r="G1406" s="325"/>
      <c r="H1406" s="328" t="s">
        <v>4443</v>
      </c>
      <c r="I1406" s="328" t="s">
        <v>4388</v>
      </c>
      <c r="J1406" s="327">
        <v>41957</v>
      </c>
      <c r="K1406" s="3" t="s">
        <v>290</v>
      </c>
      <c r="L1406" s="326">
        <v>1400</v>
      </c>
      <c r="M1406" s="325">
        <v>1405</v>
      </c>
      <c r="N1406" s="324">
        <v>42040</v>
      </c>
      <c r="O1406" s="468"/>
      <c r="T1406" s="146"/>
      <c r="U1406" s="146"/>
      <c r="V1406" s="146"/>
      <c r="W1406" s="146"/>
      <c r="X1406" s="146"/>
      <c r="Y1406" s="146"/>
      <c r="Z1406" s="146"/>
      <c r="AA1406" s="146"/>
      <c r="AB1406" s="5" t="str">
        <f t="shared" si="52"/>
        <v>British Kestrel14015L</v>
      </c>
    </row>
    <row r="1407" spans="1:28" customFormat="1" ht="12.95" hidden="1" customHeight="1">
      <c r="A1407" s="325">
        <v>1406</v>
      </c>
      <c r="B1407" s="325" t="s">
        <v>4442</v>
      </c>
      <c r="C1407" s="327">
        <v>42010</v>
      </c>
      <c r="D1407" s="325" t="s">
        <v>4441</v>
      </c>
      <c r="E1407" s="325" t="s">
        <v>4334</v>
      </c>
      <c r="F1407" s="325"/>
      <c r="G1407" s="325"/>
      <c r="H1407" s="328" t="s">
        <v>3631</v>
      </c>
      <c r="I1407" s="328" t="s">
        <v>4440</v>
      </c>
      <c r="J1407" s="327">
        <v>41996</v>
      </c>
      <c r="K1407" s="3" t="s">
        <v>724</v>
      </c>
      <c r="L1407" s="326">
        <v>1600</v>
      </c>
      <c r="M1407" s="325">
        <v>1406</v>
      </c>
      <c r="N1407" s="324">
        <v>42044</v>
      </c>
      <c r="T1407" s="146"/>
      <c r="U1407" s="146"/>
      <c r="V1407" s="146"/>
      <c r="W1407" s="146"/>
      <c r="X1407" s="146"/>
      <c r="Y1407" s="146"/>
      <c r="Z1407" s="146"/>
      <c r="AA1407" s="146"/>
      <c r="AB1407" s="5" t="str">
        <f t="shared" si="52"/>
        <v>Mare Siculum201406</v>
      </c>
    </row>
    <row r="1408" spans="1:28" customFormat="1" ht="12.95" hidden="1" customHeight="1">
      <c r="A1408" s="325">
        <v>1407</v>
      </c>
      <c r="B1408" s="325" t="s">
        <v>4439</v>
      </c>
      <c r="C1408" s="327">
        <v>42010</v>
      </c>
      <c r="D1408" s="325" t="s">
        <v>4438</v>
      </c>
      <c r="E1408" s="325" t="s">
        <v>177</v>
      </c>
      <c r="F1408" s="325"/>
      <c r="G1408" s="325"/>
      <c r="H1408" s="328" t="s">
        <v>765</v>
      </c>
      <c r="I1408" s="328" t="s">
        <v>697</v>
      </c>
      <c r="J1408" s="327">
        <v>41988</v>
      </c>
      <c r="K1408" s="3" t="s">
        <v>724</v>
      </c>
      <c r="L1408" s="326">
        <v>1600</v>
      </c>
      <c r="M1408" s="325">
        <v>1407</v>
      </c>
      <c r="N1408" s="324">
        <v>42044</v>
      </c>
      <c r="T1408" s="146"/>
      <c r="U1408" s="146"/>
      <c r="V1408" s="146"/>
      <c r="W1408" s="146"/>
      <c r="X1408" s="146"/>
      <c r="Y1408" s="146"/>
      <c r="Z1408" s="146"/>
      <c r="AA1408" s="146"/>
      <c r="AB1408" s="5" t="str">
        <f t="shared" si="52"/>
        <v>Ridgebury Nicholas A75</v>
      </c>
    </row>
    <row r="1409" spans="1:28" customFormat="1" ht="12.95" hidden="1" customHeight="1">
      <c r="A1409" s="325">
        <v>1408</v>
      </c>
      <c r="B1409" s="325" t="s">
        <v>4437</v>
      </c>
      <c r="C1409" s="327">
        <v>42012</v>
      </c>
      <c r="D1409" s="325" t="s">
        <v>4436</v>
      </c>
      <c r="E1409" s="325">
        <v>1401</v>
      </c>
      <c r="F1409" s="325"/>
      <c r="G1409" s="325"/>
      <c r="H1409" s="328" t="s">
        <v>736</v>
      </c>
      <c r="I1409" s="328" t="s">
        <v>25</v>
      </c>
      <c r="J1409" s="327">
        <v>41970</v>
      </c>
      <c r="K1409" s="3" t="s">
        <v>1106</v>
      </c>
      <c r="L1409" s="326">
        <v>1700</v>
      </c>
      <c r="M1409" s="325">
        <v>1408</v>
      </c>
      <c r="N1409" s="324">
        <v>42100</v>
      </c>
      <c r="T1409" s="146"/>
      <c r="U1409" s="146"/>
      <c r="V1409" s="146"/>
      <c r="W1409" s="146"/>
      <c r="X1409" s="146"/>
      <c r="Y1409" s="146"/>
      <c r="Z1409" s="146"/>
      <c r="AA1409" s="146"/>
      <c r="AB1409" s="5" t="str">
        <f t="shared" si="52"/>
        <v>STI Fulham1401</v>
      </c>
    </row>
    <row r="1410" spans="1:28" customFormat="1" ht="12.95" hidden="1" customHeight="1">
      <c r="A1410" s="325">
        <v>1409</v>
      </c>
      <c r="B1410" s="325" t="s">
        <v>4435</v>
      </c>
      <c r="C1410" s="327">
        <v>42012</v>
      </c>
      <c r="D1410" s="325" t="s">
        <v>4434</v>
      </c>
      <c r="E1410" s="325" t="s">
        <v>4241</v>
      </c>
      <c r="F1410" s="325"/>
      <c r="G1410" s="325"/>
      <c r="H1410" s="328" t="s">
        <v>758</v>
      </c>
      <c r="I1410" s="328" t="s">
        <v>25</v>
      </c>
      <c r="J1410" s="327">
        <v>41977</v>
      </c>
      <c r="K1410" s="3" t="s">
        <v>1106</v>
      </c>
      <c r="L1410" s="326">
        <v>1700</v>
      </c>
      <c r="M1410" s="325">
        <v>1409</v>
      </c>
      <c r="N1410" s="324">
        <v>42100</v>
      </c>
      <c r="T1410" s="146"/>
      <c r="U1410" s="146"/>
      <c r="V1410" s="146"/>
      <c r="W1410" s="146"/>
      <c r="X1410" s="146"/>
      <c r="Y1410" s="146"/>
      <c r="Z1410" s="146"/>
      <c r="AA1410" s="146"/>
      <c r="AB1410" s="5" t="str">
        <f t="shared" si="52"/>
        <v>STI Camden1401</v>
      </c>
    </row>
    <row r="1411" spans="1:28" customFormat="1" ht="12.95" hidden="1" customHeight="1">
      <c r="A1411" s="325">
        <v>1410</v>
      </c>
      <c r="B1411" s="325" t="s">
        <v>4433</v>
      </c>
      <c r="C1411" s="327">
        <v>42018</v>
      </c>
      <c r="D1411" s="325" t="s">
        <v>557</v>
      </c>
      <c r="E1411" s="325" t="s">
        <v>4432</v>
      </c>
      <c r="F1411" s="325"/>
      <c r="G1411" s="325"/>
      <c r="H1411" s="328" t="s">
        <v>477</v>
      </c>
      <c r="I1411" s="328" t="s">
        <v>215</v>
      </c>
      <c r="J1411" s="327">
        <v>41981</v>
      </c>
      <c r="K1411" s="3" t="s">
        <v>16</v>
      </c>
      <c r="L1411" s="326">
        <v>800</v>
      </c>
      <c r="M1411" s="325">
        <v>1410</v>
      </c>
      <c r="N1411" s="324">
        <v>42074</v>
      </c>
      <c r="T1411" s="146"/>
      <c r="U1411" s="146"/>
      <c r="V1411" s="146"/>
      <c r="W1411" s="146"/>
      <c r="X1411" s="146"/>
      <c r="Y1411" s="146"/>
      <c r="Z1411" s="146"/>
      <c r="AA1411" s="146"/>
      <c r="AB1411" s="5" t="str">
        <f t="shared" si="52"/>
        <v>Cape BaxleyBAX201405</v>
      </c>
    </row>
    <row r="1412" spans="1:28" customFormat="1" ht="12.95" hidden="1" customHeight="1">
      <c r="A1412" s="325">
        <v>1411</v>
      </c>
      <c r="B1412" s="325" t="s">
        <v>4431</v>
      </c>
      <c r="C1412" s="327">
        <v>42018</v>
      </c>
      <c r="D1412" s="325" t="s">
        <v>4430</v>
      </c>
      <c r="E1412" s="325" t="s">
        <v>4429</v>
      </c>
      <c r="F1412" s="325"/>
      <c r="G1412" s="325"/>
      <c r="H1412" s="328" t="s">
        <v>754</v>
      </c>
      <c r="I1412" s="328" t="s">
        <v>71</v>
      </c>
      <c r="J1412" s="327">
        <v>41987</v>
      </c>
      <c r="K1412" s="3" t="s">
        <v>16</v>
      </c>
      <c r="L1412" s="326">
        <v>800</v>
      </c>
      <c r="M1412" s="325">
        <v>1411</v>
      </c>
      <c r="N1412" s="324">
        <v>42081</v>
      </c>
      <c r="T1412" s="146"/>
      <c r="U1412" s="146"/>
      <c r="V1412" s="146"/>
      <c r="W1412" s="146"/>
      <c r="X1412" s="146"/>
      <c r="Y1412" s="146"/>
      <c r="Z1412" s="146"/>
      <c r="AA1412" s="146"/>
      <c r="AB1412" s="5" t="str">
        <f t="shared" si="52"/>
        <v>Tianlong Spirit201405</v>
      </c>
    </row>
    <row r="1413" spans="1:28" customFormat="1" ht="12.95" hidden="1" customHeight="1">
      <c r="A1413" s="325">
        <v>1412</v>
      </c>
      <c r="B1413" s="325" t="s">
        <v>4428</v>
      </c>
      <c r="C1413" s="327">
        <v>42018</v>
      </c>
      <c r="D1413" s="325" t="s">
        <v>4427</v>
      </c>
      <c r="E1413" s="325" t="s">
        <v>4426</v>
      </c>
      <c r="F1413" s="325"/>
      <c r="G1413" s="325"/>
      <c r="H1413" s="328" t="s">
        <v>754</v>
      </c>
      <c r="I1413" s="328" t="s">
        <v>24</v>
      </c>
      <c r="J1413" s="327">
        <v>42015</v>
      </c>
      <c r="K1413" s="3" t="s">
        <v>16</v>
      </c>
      <c r="L1413" s="326">
        <v>800</v>
      </c>
      <c r="M1413" s="325">
        <v>1412</v>
      </c>
      <c r="N1413" s="324">
        <v>42081</v>
      </c>
      <c r="T1413" s="146"/>
      <c r="U1413" s="146"/>
      <c r="V1413" s="146"/>
      <c r="W1413" s="146"/>
      <c r="X1413" s="146"/>
      <c r="Y1413" s="146"/>
      <c r="Z1413" s="146"/>
      <c r="AA1413" s="146"/>
      <c r="AB1413" s="5" t="str">
        <f t="shared" si="52"/>
        <v>Narmada SpiritNAR201408</v>
      </c>
    </row>
    <row r="1414" spans="1:28" customFormat="1" ht="12.95" hidden="1" customHeight="1">
      <c r="A1414" s="325">
        <v>1413</v>
      </c>
      <c r="B1414" s="325" t="s">
        <v>4425</v>
      </c>
      <c r="C1414" s="327">
        <v>42018</v>
      </c>
      <c r="D1414" s="325" t="s">
        <v>509</v>
      </c>
      <c r="E1414" s="325" t="s">
        <v>4161</v>
      </c>
      <c r="F1414" s="325"/>
      <c r="G1414" s="325"/>
      <c r="H1414" s="328" t="s">
        <v>477</v>
      </c>
      <c r="I1414" s="328" t="s">
        <v>4424</v>
      </c>
      <c r="J1414" s="327">
        <v>41997</v>
      </c>
      <c r="K1414" s="3" t="s">
        <v>16</v>
      </c>
      <c r="L1414" s="326">
        <v>800</v>
      </c>
      <c r="M1414" s="325">
        <v>1413</v>
      </c>
      <c r="N1414" s="324">
        <v>42081</v>
      </c>
      <c r="T1414" s="146"/>
      <c r="U1414" s="146"/>
      <c r="V1414" s="146"/>
      <c r="W1414" s="146"/>
      <c r="X1414" s="146"/>
      <c r="Y1414" s="146"/>
      <c r="Z1414" s="146"/>
      <c r="AA1414" s="146"/>
      <c r="AB1414" s="5" t="str">
        <f t="shared" si="52"/>
        <v>San Saba201407</v>
      </c>
    </row>
    <row r="1415" spans="1:28" customFormat="1" ht="12.95" hidden="1" customHeight="1">
      <c r="A1415" s="325">
        <v>1414</v>
      </c>
      <c r="B1415" s="325" t="s">
        <v>4423</v>
      </c>
      <c r="C1415" s="327">
        <v>42018</v>
      </c>
      <c r="D1415" s="325" t="s">
        <v>647</v>
      </c>
      <c r="E1415" s="325" t="s">
        <v>326</v>
      </c>
      <c r="F1415" s="325"/>
      <c r="G1415" s="325"/>
      <c r="H1415" s="328" t="s">
        <v>648</v>
      </c>
      <c r="I1415" s="328" t="s">
        <v>771</v>
      </c>
      <c r="J1415" s="327">
        <v>41973</v>
      </c>
      <c r="K1415" s="3" t="s">
        <v>23</v>
      </c>
      <c r="L1415" s="326">
        <v>1200</v>
      </c>
      <c r="M1415" s="325">
        <v>1414</v>
      </c>
      <c r="N1415" s="324">
        <v>42142</v>
      </c>
      <c r="T1415" s="146"/>
      <c r="U1415" s="146"/>
      <c r="V1415" s="146"/>
      <c r="W1415" s="146"/>
      <c r="X1415" s="146"/>
      <c r="Y1415" s="146"/>
      <c r="Z1415" s="146"/>
      <c r="AA1415" s="146"/>
      <c r="AB1415" s="5" t="str">
        <f t="shared" si="52"/>
        <v>Genmar Compatriot58</v>
      </c>
    </row>
    <row r="1416" spans="1:28" customFormat="1" ht="12.95" hidden="1" customHeight="1">
      <c r="A1416" s="325">
        <v>1415</v>
      </c>
      <c r="B1416" s="325" t="s">
        <v>4422</v>
      </c>
      <c r="C1416" s="327">
        <v>42018</v>
      </c>
      <c r="D1416" s="325" t="s">
        <v>3879</v>
      </c>
      <c r="E1416" s="325" t="s">
        <v>273</v>
      </c>
      <c r="F1416" s="325"/>
      <c r="G1416" s="325"/>
      <c r="H1416" s="328" t="s">
        <v>4421</v>
      </c>
      <c r="I1416" s="328" t="s">
        <v>4420</v>
      </c>
      <c r="J1416" s="327">
        <v>42007</v>
      </c>
      <c r="K1416" s="3" t="s">
        <v>23</v>
      </c>
      <c r="L1416" s="326">
        <v>1200</v>
      </c>
      <c r="M1416" s="325">
        <v>1415</v>
      </c>
      <c r="N1416" s="324">
        <v>42138</v>
      </c>
      <c r="T1416" s="146"/>
      <c r="U1416" s="146"/>
      <c r="V1416" s="146"/>
      <c r="W1416" s="146"/>
      <c r="X1416" s="146"/>
      <c r="Y1416" s="146"/>
      <c r="Z1416" s="146"/>
      <c r="AA1416" s="146"/>
      <c r="AB1416" s="5" t="str">
        <f t="shared" si="52"/>
        <v>Genmar Harriet G9</v>
      </c>
    </row>
    <row r="1417" spans="1:28" customFormat="1" ht="12.95" hidden="1" customHeight="1">
      <c r="A1417" s="325">
        <v>1416</v>
      </c>
      <c r="B1417" s="325" t="s">
        <v>4419</v>
      </c>
      <c r="C1417" s="327">
        <v>42018</v>
      </c>
      <c r="D1417" s="325" t="s">
        <v>647</v>
      </c>
      <c r="E1417" s="325" t="s">
        <v>658</v>
      </c>
      <c r="F1417" s="325"/>
      <c r="G1417" s="325"/>
      <c r="H1417" s="328" t="s">
        <v>648</v>
      </c>
      <c r="I1417" s="328" t="s">
        <v>62</v>
      </c>
      <c r="J1417" s="327">
        <v>41993</v>
      </c>
      <c r="K1417" s="3" t="s">
        <v>23</v>
      </c>
      <c r="L1417" s="326">
        <v>1200</v>
      </c>
      <c r="M1417" s="325">
        <v>1416</v>
      </c>
      <c r="N1417" s="324">
        <v>42142</v>
      </c>
      <c r="T1417" s="146"/>
      <c r="U1417" s="146"/>
      <c r="V1417" s="146"/>
      <c r="W1417" s="146"/>
      <c r="X1417" s="146"/>
      <c r="Y1417" s="146"/>
      <c r="Z1417" s="146"/>
      <c r="AA1417" s="146"/>
      <c r="AB1417" s="5" t="str">
        <f t="shared" si="52"/>
        <v>Genmar Compatriot59</v>
      </c>
    </row>
    <row r="1418" spans="1:28" customFormat="1" ht="12.95" hidden="1" customHeight="1">
      <c r="A1418" s="325">
        <v>1417</v>
      </c>
      <c r="B1418" s="325" t="s">
        <v>4418</v>
      </c>
      <c r="C1418" s="327">
        <v>42018</v>
      </c>
      <c r="D1418" s="325" t="s">
        <v>4417</v>
      </c>
      <c r="E1418" s="325" t="s">
        <v>163</v>
      </c>
      <c r="F1418" s="325"/>
      <c r="G1418" s="325"/>
      <c r="H1418" s="328" t="s">
        <v>765</v>
      </c>
      <c r="I1418" s="328" t="s">
        <v>20</v>
      </c>
      <c r="J1418" s="327">
        <v>42002</v>
      </c>
      <c r="K1418" s="3" t="s">
        <v>724</v>
      </c>
      <c r="L1418" s="326">
        <v>1600</v>
      </c>
      <c r="M1418" s="325">
        <v>1417</v>
      </c>
      <c r="N1418" s="324">
        <v>42037</v>
      </c>
      <c r="T1418" s="146"/>
      <c r="U1418" s="146"/>
      <c r="V1418" s="146"/>
      <c r="W1418" s="146"/>
      <c r="X1418" s="146"/>
      <c r="Y1418" s="146"/>
      <c r="Z1418" s="146"/>
      <c r="AA1418" s="146"/>
      <c r="AB1418" s="5" t="str">
        <f t="shared" si="52"/>
        <v>Nordic Saturn20</v>
      </c>
    </row>
    <row r="1419" spans="1:28" customFormat="1" ht="12.95" hidden="1" customHeight="1">
      <c r="A1419" s="325">
        <v>1418</v>
      </c>
      <c r="B1419" s="325" t="s">
        <v>4416</v>
      </c>
      <c r="C1419" s="327">
        <v>42018</v>
      </c>
      <c r="D1419" s="325" t="s">
        <v>4415</v>
      </c>
      <c r="E1419" s="325" t="s">
        <v>343</v>
      </c>
      <c r="F1419" s="325"/>
      <c r="G1419" s="325"/>
      <c r="H1419" s="328" t="s">
        <v>765</v>
      </c>
      <c r="I1419" s="328" t="s">
        <v>24</v>
      </c>
      <c r="J1419" s="327">
        <v>41997</v>
      </c>
      <c r="K1419" s="3" t="s">
        <v>724</v>
      </c>
      <c r="L1419" s="326">
        <v>1600</v>
      </c>
      <c r="M1419" s="325">
        <v>1418</v>
      </c>
      <c r="N1419" s="324">
        <v>42037</v>
      </c>
      <c r="T1419" s="146"/>
      <c r="U1419" s="146"/>
      <c r="V1419" s="146"/>
      <c r="W1419" s="146"/>
      <c r="X1419" s="146"/>
      <c r="Y1419" s="146"/>
      <c r="Z1419" s="146"/>
      <c r="AA1419" s="146"/>
      <c r="AB1419" s="5" t="str">
        <f t="shared" si="52"/>
        <v>Maran Cassiopeia109</v>
      </c>
    </row>
    <row r="1420" spans="1:28" customFormat="1" ht="12.95" hidden="1" customHeight="1">
      <c r="A1420" s="325">
        <v>1419</v>
      </c>
      <c r="B1420" s="325" t="s">
        <v>4414</v>
      </c>
      <c r="C1420" s="327">
        <v>42034</v>
      </c>
      <c r="D1420" s="325" t="s">
        <v>353</v>
      </c>
      <c r="E1420" s="325" t="s">
        <v>3262</v>
      </c>
      <c r="F1420" s="325"/>
      <c r="G1420" s="325"/>
      <c r="H1420" s="328" t="s">
        <v>634</v>
      </c>
      <c r="I1420" s="328" t="s">
        <v>4413</v>
      </c>
      <c r="J1420" s="327">
        <v>42003.5</v>
      </c>
      <c r="K1420" s="3" t="s">
        <v>60</v>
      </c>
      <c r="L1420" s="326">
        <v>800</v>
      </c>
      <c r="M1420" s="325">
        <v>1419</v>
      </c>
      <c r="N1420" s="324">
        <v>42060</v>
      </c>
      <c r="T1420" s="146"/>
      <c r="U1420" s="146"/>
      <c r="V1420" s="146"/>
      <c r="W1420" s="146"/>
      <c r="X1420" s="146"/>
      <c r="Y1420" s="146"/>
      <c r="Z1420" s="146"/>
      <c r="AA1420" s="146"/>
      <c r="AB1420" s="5" t="str">
        <f t="shared" si="52"/>
        <v>Kareela Spirit209</v>
      </c>
    </row>
    <row r="1421" spans="1:28" customFormat="1" ht="12.95" hidden="1" customHeight="1">
      <c r="A1421" s="325">
        <v>1420</v>
      </c>
      <c r="B1421" s="325" t="s">
        <v>4412</v>
      </c>
      <c r="C1421" s="327">
        <v>42034</v>
      </c>
      <c r="D1421" s="325" t="s">
        <v>4069</v>
      </c>
      <c r="E1421" s="325" t="s">
        <v>781</v>
      </c>
      <c r="F1421" s="325"/>
      <c r="G1421" s="325"/>
      <c r="H1421" s="328" t="s">
        <v>634</v>
      </c>
      <c r="I1421" s="328" t="s">
        <v>86</v>
      </c>
      <c r="J1421" s="327">
        <v>42007</v>
      </c>
      <c r="K1421" s="3" t="s">
        <v>60</v>
      </c>
      <c r="L1421" s="326">
        <v>800</v>
      </c>
      <c r="M1421" s="325">
        <v>1420</v>
      </c>
      <c r="N1421" s="324">
        <v>42060</v>
      </c>
      <c r="T1421" s="146"/>
      <c r="U1421" s="146"/>
      <c r="V1421" s="146"/>
      <c r="W1421" s="146"/>
      <c r="X1421" s="146"/>
      <c r="Y1421" s="146"/>
      <c r="Z1421" s="146"/>
      <c r="AA1421" s="146"/>
      <c r="AB1421" s="5" t="str">
        <f t="shared" si="52"/>
        <v>Fuji Sprit102</v>
      </c>
    </row>
    <row r="1422" spans="1:28" customFormat="1" ht="12.95" hidden="1" customHeight="1">
      <c r="A1422" s="325">
        <v>1421</v>
      </c>
      <c r="B1422" s="325" t="s">
        <v>4411</v>
      </c>
      <c r="C1422" s="327">
        <v>42034</v>
      </c>
      <c r="D1422" s="325" t="s">
        <v>4054</v>
      </c>
      <c r="E1422" s="325" t="s">
        <v>4410</v>
      </c>
      <c r="F1422" s="325"/>
      <c r="G1422" s="325"/>
      <c r="H1422" s="328" t="s">
        <v>601</v>
      </c>
      <c r="I1422" s="328" t="s">
        <v>4290</v>
      </c>
      <c r="J1422" s="327">
        <v>42011</v>
      </c>
      <c r="K1422" s="3" t="s">
        <v>60</v>
      </c>
      <c r="L1422" s="326">
        <v>800</v>
      </c>
      <c r="M1422" s="325">
        <v>1421</v>
      </c>
      <c r="N1422" s="324">
        <v>42061</v>
      </c>
      <c r="T1422" s="146"/>
      <c r="U1422" s="146"/>
      <c r="V1422" s="146"/>
      <c r="W1422" s="146"/>
      <c r="X1422" s="146"/>
      <c r="Y1422" s="146"/>
      <c r="Z1422" s="146"/>
      <c r="AA1422" s="146"/>
      <c r="AB1422" s="5" t="str">
        <f t="shared" si="52"/>
        <v>Erik Sprit093</v>
      </c>
    </row>
    <row r="1423" spans="1:28" customFormat="1" ht="12.95" hidden="1" customHeight="1">
      <c r="A1423" s="325">
        <v>1422</v>
      </c>
      <c r="B1423" s="325" t="s">
        <v>4409</v>
      </c>
      <c r="C1423" s="327">
        <v>42034</v>
      </c>
      <c r="D1423" s="325" t="s">
        <v>3629</v>
      </c>
      <c r="E1423" s="325" t="s">
        <v>4408</v>
      </c>
      <c r="F1423" s="325"/>
      <c r="G1423" s="325"/>
      <c r="H1423" s="328" t="s">
        <v>4407</v>
      </c>
      <c r="I1423" s="328" t="s">
        <v>255</v>
      </c>
      <c r="J1423" s="327">
        <v>42013</v>
      </c>
      <c r="K1423" s="3" t="s">
        <v>60</v>
      </c>
      <c r="L1423" s="326">
        <v>800</v>
      </c>
      <c r="M1423" s="325">
        <v>1422</v>
      </c>
      <c r="N1423" s="324">
        <v>42072</v>
      </c>
      <c r="T1423" s="146"/>
      <c r="U1423" s="146"/>
      <c r="V1423" s="146"/>
      <c r="W1423" s="146"/>
      <c r="X1423" s="146"/>
      <c r="Y1423" s="146"/>
      <c r="Z1423" s="146"/>
      <c r="AA1423" s="146"/>
      <c r="AB1423" s="5" t="str">
        <f t="shared" si="52"/>
        <v>TH Sound071</v>
      </c>
    </row>
    <row r="1424" spans="1:28" customFormat="1" ht="12.95" hidden="1" customHeight="1">
      <c r="A1424" s="325">
        <v>1423</v>
      </c>
      <c r="B1424" s="325" t="s">
        <v>4406</v>
      </c>
      <c r="C1424" s="327">
        <v>42034</v>
      </c>
      <c r="D1424" s="325" t="s">
        <v>4405</v>
      </c>
      <c r="E1424" s="325" t="s">
        <v>249</v>
      </c>
      <c r="F1424" s="325"/>
      <c r="G1424" s="325"/>
      <c r="H1424" s="328" t="s">
        <v>787</v>
      </c>
      <c r="I1424" s="328" t="s">
        <v>173</v>
      </c>
      <c r="J1424" s="327">
        <v>42032</v>
      </c>
      <c r="K1424" s="3" t="s">
        <v>60</v>
      </c>
      <c r="L1424" s="326">
        <v>800</v>
      </c>
      <c r="M1424" s="325">
        <v>1423</v>
      </c>
      <c r="N1424" s="324">
        <v>42061</v>
      </c>
      <c r="T1424" s="146"/>
      <c r="U1424" s="146"/>
      <c r="V1424" s="146"/>
      <c r="W1424" s="146"/>
      <c r="X1424" s="146"/>
      <c r="Y1424" s="146"/>
      <c r="Z1424" s="146"/>
      <c r="AA1424" s="146"/>
      <c r="AB1424" s="5" t="str">
        <f t="shared" si="52"/>
        <v>Everest Sprit104</v>
      </c>
    </row>
    <row r="1425" spans="1:28" customFormat="1" ht="12.95" hidden="1" customHeight="1">
      <c r="A1425" s="325">
        <v>1424</v>
      </c>
      <c r="B1425" s="325" t="s">
        <v>4404</v>
      </c>
      <c r="C1425" s="327">
        <v>42034</v>
      </c>
      <c r="D1425" s="325" t="s">
        <v>4291</v>
      </c>
      <c r="E1425" s="325" t="s">
        <v>3901</v>
      </c>
      <c r="F1425" s="325"/>
      <c r="G1425" s="325"/>
      <c r="H1425" s="328" t="s">
        <v>634</v>
      </c>
      <c r="I1425" s="328" t="s">
        <v>4403</v>
      </c>
      <c r="J1425" s="327">
        <v>42015</v>
      </c>
      <c r="K1425" s="3" t="s">
        <v>60</v>
      </c>
      <c r="L1425" s="326">
        <v>800</v>
      </c>
      <c r="M1425" s="325">
        <v>1424</v>
      </c>
      <c r="N1425" s="324">
        <v>42089</v>
      </c>
      <c r="O1425" t="s">
        <v>4402</v>
      </c>
      <c r="T1425" s="146"/>
      <c r="U1425" s="146"/>
      <c r="V1425" s="146"/>
      <c r="W1425" s="146"/>
      <c r="X1425" s="146"/>
      <c r="Y1425" s="146"/>
      <c r="Z1425" s="146"/>
      <c r="AA1425" s="146"/>
      <c r="AB1425" s="5" t="str">
        <f t="shared" si="52"/>
        <v>Rich Duke II056</v>
      </c>
    </row>
    <row r="1426" spans="1:28" customFormat="1" ht="12.95" hidden="1" customHeight="1">
      <c r="A1426" s="325">
        <v>1425</v>
      </c>
      <c r="B1426" s="325" t="s">
        <v>4401</v>
      </c>
      <c r="C1426" s="327">
        <v>42034</v>
      </c>
      <c r="D1426" s="325" t="s">
        <v>3556</v>
      </c>
      <c r="E1426" s="325" t="s">
        <v>247</v>
      </c>
      <c r="F1426" s="325"/>
      <c r="G1426" s="325"/>
      <c r="H1426" s="328" t="s">
        <v>634</v>
      </c>
      <c r="I1426" s="328" t="s">
        <v>499</v>
      </c>
      <c r="J1426" s="327">
        <v>42025</v>
      </c>
      <c r="K1426" s="3" t="s">
        <v>60</v>
      </c>
      <c r="L1426" s="326">
        <v>800</v>
      </c>
      <c r="M1426" s="325">
        <v>1425</v>
      </c>
      <c r="N1426" s="324">
        <v>42072</v>
      </c>
      <c r="T1426" s="146"/>
      <c r="U1426" s="146"/>
      <c r="V1426" s="146"/>
      <c r="W1426" s="146"/>
      <c r="X1426" s="146"/>
      <c r="Y1426" s="146"/>
      <c r="Z1426" s="146"/>
      <c r="AA1426" s="146"/>
      <c r="AB1426" s="5" t="str">
        <f t="shared" si="52"/>
        <v>TH Symphony37</v>
      </c>
    </row>
    <row r="1427" spans="1:28" customFormat="1" ht="12.95" hidden="1" customHeight="1">
      <c r="A1427" s="325">
        <v>1426</v>
      </c>
      <c r="B1427" s="325" t="s">
        <v>4400</v>
      </c>
      <c r="C1427" s="327">
        <v>42034</v>
      </c>
      <c r="D1427" s="325" t="s">
        <v>3617</v>
      </c>
      <c r="E1427" s="325" t="s">
        <v>4399</v>
      </c>
      <c r="F1427" s="325"/>
      <c r="G1427" s="325"/>
      <c r="H1427" s="328" t="s">
        <v>601</v>
      </c>
      <c r="I1427" s="328" t="s">
        <v>571</v>
      </c>
      <c r="J1427" s="327">
        <v>42031</v>
      </c>
      <c r="K1427" s="3" t="s">
        <v>60</v>
      </c>
      <c r="L1427" s="326">
        <v>800</v>
      </c>
      <c r="M1427" s="325">
        <v>1426</v>
      </c>
      <c r="N1427" s="324">
        <v>42061</v>
      </c>
      <c r="T1427" s="146"/>
      <c r="U1427" s="146"/>
      <c r="V1427" s="146"/>
      <c r="W1427" s="146"/>
      <c r="X1427" s="146"/>
      <c r="Y1427" s="146"/>
      <c r="Z1427" s="146"/>
      <c r="AA1427" s="146"/>
      <c r="AB1427" s="5" t="str">
        <f t="shared" si="52"/>
        <v>Constitution Spirit289</v>
      </c>
    </row>
    <row r="1428" spans="1:28" customFormat="1" ht="12.95" hidden="1" customHeight="1">
      <c r="A1428" s="325">
        <v>1427</v>
      </c>
      <c r="B1428" s="325" t="s">
        <v>4398</v>
      </c>
      <c r="C1428" s="327">
        <v>42034</v>
      </c>
      <c r="D1428" s="325" t="s">
        <v>794</v>
      </c>
      <c r="E1428" s="325" t="s">
        <v>155</v>
      </c>
      <c r="F1428" s="325"/>
      <c r="G1428" s="325"/>
      <c r="H1428" s="328" t="s">
        <v>4294</v>
      </c>
      <c r="I1428" s="328" t="s">
        <v>88</v>
      </c>
      <c r="J1428" s="327">
        <v>42015</v>
      </c>
      <c r="K1428" s="3" t="s">
        <v>60</v>
      </c>
      <c r="L1428" s="326">
        <v>800</v>
      </c>
      <c r="M1428" s="325">
        <v>1427</v>
      </c>
      <c r="N1428" s="324">
        <v>42072</v>
      </c>
      <c r="T1428" s="146"/>
      <c r="U1428" s="146"/>
      <c r="V1428" s="146"/>
      <c r="W1428" s="146"/>
      <c r="X1428" s="146"/>
      <c r="Y1428" s="146"/>
      <c r="Z1428" s="146"/>
      <c r="AA1428" s="146"/>
      <c r="AB1428" s="5" t="str">
        <f t="shared" si="52"/>
        <v>Navion Marita17</v>
      </c>
    </row>
    <row r="1429" spans="1:28" customFormat="1" ht="12.95" hidden="1" customHeight="1">
      <c r="A1429" s="325">
        <v>1428</v>
      </c>
      <c r="B1429" s="325" t="s">
        <v>4397</v>
      </c>
      <c r="C1429" s="327">
        <v>42034</v>
      </c>
      <c r="D1429" s="325" t="s">
        <v>798</v>
      </c>
      <c r="E1429" s="325" t="s">
        <v>482</v>
      </c>
      <c r="F1429" s="325"/>
      <c r="G1429" s="325"/>
      <c r="H1429" s="328" t="s">
        <v>63</v>
      </c>
      <c r="I1429" s="328" t="s">
        <v>82</v>
      </c>
      <c r="J1429" s="327">
        <v>42019</v>
      </c>
      <c r="K1429" s="3" t="s">
        <v>60</v>
      </c>
      <c r="L1429" s="326">
        <v>800</v>
      </c>
      <c r="M1429" s="325">
        <v>1428</v>
      </c>
      <c r="N1429" s="324">
        <v>42045</v>
      </c>
      <c r="T1429" s="146"/>
      <c r="U1429" s="146"/>
      <c r="V1429" s="146"/>
      <c r="W1429" s="146"/>
      <c r="X1429" s="146"/>
      <c r="Y1429" s="146"/>
      <c r="Z1429" s="146"/>
      <c r="AA1429" s="146"/>
      <c r="AB1429" s="5" t="str">
        <f t="shared" si="52"/>
        <v>Shanghai Dawn8</v>
      </c>
    </row>
    <row r="1430" spans="1:28" customFormat="1" ht="12.95" hidden="1" customHeight="1">
      <c r="A1430" s="325">
        <v>1429</v>
      </c>
      <c r="B1430" s="325" t="s">
        <v>4396</v>
      </c>
      <c r="C1430" s="327">
        <v>42037</v>
      </c>
      <c r="D1430" s="325" t="s">
        <v>476</v>
      </c>
      <c r="E1430" s="325" t="s">
        <v>4334</v>
      </c>
      <c r="F1430" s="325"/>
      <c r="G1430" s="325"/>
      <c r="H1430" s="328" t="s">
        <v>754</v>
      </c>
      <c r="I1430" s="328" t="s">
        <v>20</v>
      </c>
      <c r="J1430" s="327">
        <v>42030</v>
      </c>
      <c r="K1430" s="3" t="s">
        <v>16</v>
      </c>
      <c r="L1430" s="326">
        <v>800</v>
      </c>
      <c r="M1430" s="325">
        <v>1429</v>
      </c>
      <c r="N1430" s="324">
        <v>42074</v>
      </c>
      <c r="T1430" s="146"/>
      <c r="U1430" s="146"/>
      <c r="V1430" s="146"/>
      <c r="W1430" s="146"/>
      <c r="X1430" s="146"/>
      <c r="Y1430" s="146"/>
      <c r="Z1430" s="146"/>
      <c r="AA1430" s="146"/>
      <c r="AB1430" s="5" t="str">
        <f t="shared" si="52"/>
        <v>Ganges Spirit201406</v>
      </c>
    </row>
    <row r="1431" spans="1:28" customFormat="1" ht="12.95" hidden="1" customHeight="1">
      <c r="A1431" s="325">
        <v>1430</v>
      </c>
      <c r="B1431" s="325" t="s">
        <v>4395</v>
      </c>
      <c r="C1431" s="327">
        <v>42037</v>
      </c>
      <c r="D1431" s="325" t="s">
        <v>445</v>
      </c>
      <c r="E1431" s="325" t="s">
        <v>4262</v>
      </c>
      <c r="F1431" s="325"/>
      <c r="G1431" s="325"/>
      <c r="H1431" s="328" t="s">
        <v>3631</v>
      </c>
      <c r="I1431" s="328" t="s">
        <v>4394</v>
      </c>
      <c r="J1431" s="327">
        <v>42000</v>
      </c>
      <c r="K1431" s="3" t="s">
        <v>16</v>
      </c>
      <c r="L1431" s="326">
        <v>800</v>
      </c>
      <c r="M1431" s="325">
        <v>1430</v>
      </c>
      <c r="N1431" s="324">
        <v>42074</v>
      </c>
      <c r="T1431" s="146"/>
      <c r="U1431" s="146"/>
      <c r="V1431" s="146"/>
      <c r="W1431" s="146"/>
      <c r="X1431" s="146"/>
      <c r="Y1431" s="146"/>
      <c r="Z1431" s="146"/>
      <c r="AA1431" s="146"/>
      <c r="AB1431" s="5" t="str">
        <f t="shared" si="52"/>
        <v>Jiaolong Spirit201408</v>
      </c>
    </row>
    <row r="1432" spans="1:28" customFormat="1" ht="12.95" hidden="1" customHeight="1">
      <c r="A1432" s="325">
        <v>1431</v>
      </c>
      <c r="B1432" s="325" t="s">
        <v>4393</v>
      </c>
      <c r="C1432" s="327">
        <v>42037</v>
      </c>
      <c r="D1432" s="325" t="s">
        <v>4392</v>
      </c>
      <c r="E1432" s="325" t="s">
        <v>4391</v>
      </c>
      <c r="F1432" s="325"/>
      <c r="G1432" s="325"/>
      <c r="H1432" s="328" t="s">
        <v>3631</v>
      </c>
      <c r="I1432" s="328" t="s">
        <v>82</v>
      </c>
      <c r="J1432" s="327">
        <v>42031</v>
      </c>
      <c r="K1432" s="3" t="s">
        <v>16</v>
      </c>
      <c r="L1432" s="326">
        <v>800</v>
      </c>
      <c r="M1432" s="325">
        <v>1431</v>
      </c>
      <c r="N1432" s="324">
        <v>42074</v>
      </c>
      <c r="T1432" s="146"/>
      <c r="U1432" s="146"/>
      <c r="V1432" s="146"/>
      <c r="W1432" s="146"/>
      <c r="X1432" s="146"/>
      <c r="Y1432" s="146"/>
      <c r="Z1432" s="146"/>
      <c r="AA1432" s="146"/>
      <c r="AB1432" s="5" t="str">
        <f t="shared" si="52"/>
        <v>Mare Picenum201411</v>
      </c>
    </row>
    <row r="1433" spans="1:28" customFormat="1" ht="12.95" hidden="1" customHeight="1">
      <c r="A1433" s="325">
        <v>1432</v>
      </c>
      <c r="B1433" s="325" t="s">
        <v>4390</v>
      </c>
      <c r="C1433" s="327">
        <v>42037</v>
      </c>
      <c r="D1433" s="325" t="s">
        <v>4389</v>
      </c>
      <c r="E1433" s="325" t="s">
        <v>4262</v>
      </c>
      <c r="F1433" s="325"/>
      <c r="G1433" s="325"/>
      <c r="H1433" s="328" t="s">
        <v>3679</v>
      </c>
      <c r="I1433" s="328" t="s">
        <v>4388</v>
      </c>
      <c r="J1433" s="327">
        <v>42019</v>
      </c>
      <c r="K1433" s="3" t="s">
        <v>16</v>
      </c>
      <c r="L1433" s="326">
        <v>800</v>
      </c>
      <c r="M1433" s="325">
        <v>1432</v>
      </c>
      <c r="N1433" s="324">
        <v>42081</v>
      </c>
      <c r="T1433" s="146"/>
      <c r="U1433" s="146"/>
      <c r="V1433" s="146"/>
      <c r="W1433" s="146"/>
      <c r="X1433" s="146"/>
      <c r="Y1433" s="146"/>
      <c r="Z1433" s="146"/>
      <c r="AA1433" s="146"/>
      <c r="AB1433" s="5" t="str">
        <f t="shared" si="52"/>
        <v>Rio Grande201408</v>
      </c>
    </row>
    <row r="1434" spans="1:28" customFormat="1" ht="12.95" hidden="1" customHeight="1">
      <c r="A1434" s="325">
        <v>1433</v>
      </c>
      <c r="B1434" s="325" t="s">
        <v>4387</v>
      </c>
      <c r="C1434" s="327">
        <v>42037</v>
      </c>
      <c r="D1434" s="325" t="s">
        <v>784</v>
      </c>
      <c r="E1434" s="325" t="s">
        <v>4255</v>
      </c>
      <c r="F1434" s="325"/>
      <c r="G1434" s="325"/>
      <c r="H1434" s="328" t="s">
        <v>4386</v>
      </c>
      <c r="I1434" s="328" t="s">
        <v>526</v>
      </c>
      <c r="J1434" s="327">
        <v>42021</v>
      </c>
      <c r="K1434" s="3" t="s">
        <v>16</v>
      </c>
      <c r="L1434" s="326">
        <v>800</v>
      </c>
      <c r="M1434" s="325">
        <v>1433</v>
      </c>
      <c r="N1434" s="324">
        <v>42081</v>
      </c>
      <c r="T1434" s="146"/>
      <c r="U1434" s="146"/>
      <c r="V1434" s="146"/>
      <c r="W1434" s="146"/>
      <c r="X1434" s="146"/>
      <c r="Y1434" s="146"/>
      <c r="Z1434" s="146"/>
      <c r="AA1434" s="146"/>
      <c r="AB1434" s="5" t="str">
        <f t="shared" si="52"/>
        <v>Frio201409</v>
      </c>
    </row>
    <row r="1435" spans="1:28" customFormat="1" ht="12.95" hidden="1" customHeight="1">
      <c r="A1435" s="325">
        <v>1434</v>
      </c>
      <c r="B1435" s="325" t="s">
        <v>4385</v>
      </c>
      <c r="C1435" s="327">
        <v>42040</v>
      </c>
      <c r="D1435" s="325"/>
      <c r="E1435" s="325"/>
      <c r="F1435" s="325"/>
      <c r="G1435" s="325"/>
      <c r="H1435" s="328" t="s">
        <v>3512</v>
      </c>
      <c r="I1435" s="328"/>
      <c r="J1435" s="327"/>
      <c r="K1435" s="3" t="s">
        <v>3598</v>
      </c>
      <c r="L1435" s="326">
        <v>6200</v>
      </c>
      <c r="M1435" s="325">
        <v>1434</v>
      </c>
      <c r="N1435" s="324">
        <v>42181</v>
      </c>
      <c r="T1435" s="146"/>
      <c r="U1435" s="146"/>
      <c r="V1435" s="146"/>
      <c r="W1435" s="146"/>
      <c r="X1435" s="146"/>
      <c r="Y1435" s="146"/>
      <c r="Z1435" s="146"/>
      <c r="AA1435" s="146"/>
      <c r="AB1435" s="5" t="str">
        <f t="shared" si="52"/>
        <v/>
      </c>
    </row>
    <row r="1436" spans="1:28" customFormat="1" ht="12.95" hidden="1" customHeight="1">
      <c r="A1436" s="325">
        <v>1435</v>
      </c>
      <c r="B1436" s="325" t="s">
        <v>4384</v>
      </c>
      <c r="C1436" s="327">
        <v>42040</v>
      </c>
      <c r="D1436" s="325"/>
      <c r="E1436" s="325"/>
      <c r="F1436" s="325"/>
      <c r="G1436" s="325"/>
      <c r="H1436" s="328" t="s">
        <v>3512</v>
      </c>
      <c r="I1436" s="328"/>
      <c r="J1436" s="327"/>
      <c r="K1436" s="3" t="s">
        <v>3595</v>
      </c>
      <c r="L1436" s="326">
        <v>71.333333333333329</v>
      </c>
      <c r="M1436" s="325">
        <v>1435</v>
      </c>
      <c r="N1436" s="324">
        <v>42181</v>
      </c>
      <c r="T1436" s="146"/>
      <c r="U1436" s="146"/>
      <c r="V1436" s="146"/>
      <c r="W1436" s="146"/>
      <c r="X1436" s="146"/>
      <c r="Y1436" s="146"/>
      <c r="Z1436" s="146"/>
      <c r="AA1436" s="146"/>
      <c r="AB1436" s="5" t="str">
        <f t="shared" si="52"/>
        <v/>
      </c>
    </row>
    <row r="1437" spans="1:28" customFormat="1" ht="12.95" hidden="1" customHeight="1">
      <c r="A1437" s="325">
        <v>1436</v>
      </c>
      <c r="B1437" s="325" t="s">
        <v>4383</v>
      </c>
      <c r="C1437" s="327">
        <v>42051</v>
      </c>
      <c r="D1437" s="325" t="s">
        <v>3775</v>
      </c>
      <c r="E1437" s="329" t="s">
        <v>4382</v>
      </c>
      <c r="F1437" s="325"/>
      <c r="G1437" s="325"/>
      <c r="H1437" s="328" t="s">
        <v>4111</v>
      </c>
      <c r="I1437" s="328" t="s">
        <v>3592</v>
      </c>
      <c r="J1437" s="327">
        <v>42029</v>
      </c>
      <c r="K1437" s="3" t="s">
        <v>28</v>
      </c>
      <c r="L1437" s="326">
        <v>1400</v>
      </c>
      <c r="M1437" s="325">
        <v>1436</v>
      </c>
      <c r="N1437" s="324">
        <v>42061</v>
      </c>
      <c r="O1437" s="4"/>
      <c r="T1437" s="146"/>
      <c r="U1437" s="146"/>
      <c r="V1437" s="146"/>
      <c r="W1437" s="146"/>
      <c r="X1437" s="146"/>
      <c r="Y1437" s="146"/>
      <c r="Z1437" s="146"/>
      <c r="AA1437" s="146"/>
      <c r="AB1437" s="5" t="str">
        <f t="shared" si="52"/>
        <v>Sakura Princess39-14</v>
      </c>
    </row>
    <row r="1438" spans="1:28" customFormat="1" ht="12.95" hidden="1" customHeight="1">
      <c r="A1438" s="325">
        <v>1437</v>
      </c>
      <c r="B1438" s="325" t="s">
        <v>4381</v>
      </c>
      <c r="C1438" s="327">
        <v>42051</v>
      </c>
      <c r="D1438" s="325" t="s">
        <v>4380</v>
      </c>
      <c r="E1438" s="329" t="s">
        <v>46</v>
      </c>
      <c r="F1438" s="325"/>
      <c r="G1438" s="325"/>
      <c r="H1438" s="328" t="s">
        <v>392</v>
      </c>
      <c r="I1438" s="328" t="s">
        <v>67</v>
      </c>
      <c r="J1438" s="327">
        <v>42017</v>
      </c>
      <c r="K1438" s="3" t="s">
        <v>28</v>
      </c>
      <c r="L1438" s="326">
        <v>1400</v>
      </c>
      <c r="M1438" s="325">
        <v>1437</v>
      </c>
      <c r="N1438" s="324">
        <v>42079</v>
      </c>
      <c r="O1438" s="4"/>
      <c r="T1438" s="146"/>
      <c r="U1438" s="146"/>
      <c r="V1438" s="146"/>
      <c r="W1438" s="146"/>
      <c r="X1438" s="146"/>
      <c r="Y1438" s="146"/>
      <c r="Z1438" s="146"/>
      <c r="AA1438" s="146"/>
      <c r="AB1438" s="5" t="str">
        <f t="shared" si="52"/>
        <v>Aframax River41</v>
      </c>
    </row>
    <row r="1439" spans="1:28" customFormat="1" ht="12.95" hidden="1" customHeight="1">
      <c r="A1439" s="325">
        <v>1438</v>
      </c>
      <c r="B1439" s="325" t="s">
        <v>4379</v>
      </c>
      <c r="C1439" s="327">
        <v>42051</v>
      </c>
      <c r="D1439" s="325" t="s">
        <v>390</v>
      </c>
      <c r="E1439" s="329" t="s">
        <v>169</v>
      </c>
      <c r="F1439" s="325"/>
      <c r="G1439" s="325"/>
      <c r="H1439" s="328" t="s">
        <v>392</v>
      </c>
      <c r="I1439" s="328" t="s">
        <v>207</v>
      </c>
      <c r="J1439" s="327">
        <v>42046</v>
      </c>
      <c r="K1439" s="3" t="s">
        <v>28</v>
      </c>
      <c r="L1439" s="326">
        <v>1400</v>
      </c>
      <c r="M1439" s="325">
        <v>1438</v>
      </c>
      <c r="N1439" s="324">
        <v>42061</v>
      </c>
      <c r="O1439" s="4"/>
      <c r="T1439" s="146"/>
      <c r="U1439" s="146"/>
      <c r="V1439" s="146"/>
      <c r="W1439" s="146"/>
      <c r="X1439" s="146"/>
      <c r="Y1439" s="146"/>
      <c r="Z1439" s="146"/>
      <c r="AA1439" s="146"/>
      <c r="AB1439" s="5" t="str">
        <f t="shared" si="52"/>
        <v>Karavas61</v>
      </c>
    </row>
    <row r="1440" spans="1:28" customFormat="1" ht="12.95" hidden="1" customHeight="1">
      <c r="A1440" s="325">
        <v>1439</v>
      </c>
      <c r="B1440" s="325" t="s">
        <v>4378</v>
      </c>
      <c r="C1440" s="327">
        <v>42051</v>
      </c>
      <c r="D1440" s="325" t="s">
        <v>500</v>
      </c>
      <c r="E1440" s="329" t="s">
        <v>4377</v>
      </c>
      <c r="F1440" s="325"/>
      <c r="G1440" s="325"/>
      <c r="H1440" s="328" t="s">
        <v>4111</v>
      </c>
      <c r="I1440" s="328" t="s">
        <v>4376</v>
      </c>
      <c r="J1440" s="327">
        <v>42023</v>
      </c>
      <c r="K1440" s="3" t="s">
        <v>28</v>
      </c>
      <c r="L1440" s="326">
        <v>1400</v>
      </c>
      <c r="M1440" s="325">
        <v>1439</v>
      </c>
      <c r="N1440" s="324">
        <v>42061</v>
      </c>
      <c r="O1440" s="4"/>
      <c r="T1440" s="146"/>
      <c r="U1440" s="146"/>
      <c r="V1440" s="146"/>
      <c r="W1440" s="146"/>
      <c r="X1440" s="146"/>
      <c r="Y1440" s="146"/>
      <c r="Z1440" s="146"/>
      <c r="AA1440" s="146"/>
      <c r="AB1440" s="5" t="str">
        <f t="shared" si="52"/>
        <v>ETC ISIS35_14</v>
      </c>
    </row>
    <row r="1441" spans="1:28" customFormat="1" ht="12.95" hidden="1" customHeight="1">
      <c r="A1441" s="325">
        <v>1440</v>
      </c>
      <c r="B1441" s="325" t="s">
        <v>4375</v>
      </c>
      <c r="C1441" s="327">
        <v>42051</v>
      </c>
      <c r="D1441" s="325" t="s">
        <v>369</v>
      </c>
      <c r="E1441" s="329" t="s">
        <v>4374</v>
      </c>
      <c r="F1441" s="325"/>
      <c r="G1441" s="325"/>
      <c r="H1441" s="328" t="s">
        <v>4111</v>
      </c>
      <c r="I1441" s="328" t="s">
        <v>420</v>
      </c>
      <c r="J1441" s="327">
        <v>42029</v>
      </c>
      <c r="K1441" s="3" t="s">
        <v>28</v>
      </c>
      <c r="L1441" s="326">
        <v>1400</v>
      </c>
      <c r="M1441" s="325">
        <v>1440</v>
      </c>
      <c r="N1441" s="324">
        <v>42061</v>
      </c>
      <c r="O1441" s="4"/>
      <c r="T1441" s="146"/>
      <c r="U1441" s="146"/>
      <c r="V1441" s="146"/>
      <c r="W1441" s="146"/>
      <c r="X1441" s="146"/>
      <c r="Y1441" s="146"/>
      <c r="Z1441" s="146"/>
      <c r="AA1441" s="146"/>
      <c r="AB1441" s="5" t="str">
        <f t="shared" si="52"/>
        <v>ETC Ramsis1417</v>
      </c>
    </row>
    <row r="1442" spans="1:28" customFormat="1" ht="12.95" hidden="1" customHeight="1">
      <c r="A1442" s="325">
        <v>1441</v>
      </c>
      <c r="B1442" s="325" t="s">
        <v>4373</v>
      </c>
      <c r="C1442" s="327">
        <v>42051</v>
      </c>
      <c r="D1442" s="325" t="s">
        <v>396</v>
      </c>
      <c r="E1442" s="329" t="s">
        <v>4372</v>
      </c>
      <c r="F1442" s="325"/>
      <c r="G1442" s="325"/>
      <c r="H1442" s="328" t="s">
        <v>788</v>
      </c>
      <c r="I1442" s="328" t="s">
        <v>351</v>
      </c>
      <c r="J1442" s="327">
        <v>42032</v>
      </c>
      <c r="K1442" s="3" t="s">
        <v>28</v>
      </c>
      <c r="L1442" s="326">
        <v>1400</v>
      </c>
      <c r="M1442" s="325">
        <v>1441</v>
      </c>
      <c r="N1442" s="324">
        <v>42079</v>
      </c>
      <c r="O1442" s="4"/>
      <c r="T1442" s="146"/>
      <c r="U1442" s="146"/>
      <c r="V1442" s="146"/>
      <c r="W1442" s="146"/>
      <c r="X1442" s="146"/>
      <c r="Y1442" s="146"/>
      <c r="Z1442" s="146"/>
      <c r="AA1442" s="146"/>
      <c r="AB1442" s="5" t="str">
        <f t="shared" si="52"/>
        <v>Iblea037</v>
      </c>
    </row>
    <row r="1443" spans="1:28" customFormat="1" ht="12.95" hidden="1" customHeight="1">
      <c r="A1443" s="325">
        <v>1442</v>
      </c>
      <c r="B1443" s="325" t="s">
        <v>4371</v>
      </c>
      <c r="C1443" s="327">
        <v>42051</v>
      </c>
      <c r="D1443" s="325" t="s">
        <v>4370</v>
      </c>
      <c r="E1443" s="329" t="s">
        <v>789</v>
      </c>
      <c r="F1443" s="325"/>
      <c r="G1443" s="325"/>
      <c r="H1443" s="328" t="s">
        <v>4369</v>
      </c>
      <c r="I1443" s="328" t="s">
        <v>4368</v>
      </c>
      <c r="J1443" s="327">
        <v>42009</v>
      </c>
      <c r="K1443" s="3" t="s">
        <v>28</v>
      </c>
      <c r="L1443" s="326">
        <v>1400</v>
      </c>
      <c r="M1443" s="325">
        <v>1442</v>
      </c>
      <c r="N1443" s="324">
        <v>42079</v>
      </c>
      <c r="O1443" s="4"/>
      <c r="T1443" s="146"/>
      <c r="U1443" s="146"/>
      <c r="V1443" s="146"/>
      <c r="W1443" s="146"/>
      <c r="X1443" s="146"/>
      <c r="Y1443" s="146"/>
      <c r="Z1443" s="146"/>
      <c r="AA1443" s="146"/>
      <c r="AB1443" s="5" t="str">
        <f t="shared" si="52"/>
        <v>Angelica Schulte132</v>
      </c>
    </row>
    <row r="1444" spans="1:28" customFormat="1" ht="12.95" hidden="1" customHeight="1">
      <c r="A1444" s="325">
        <v>1443</v>
      </c>
      <c r="B1444" s="325" t="s">
        <v>4367</v>
      </c>
      <c r="C1444" s="327">
        <v>42051</v>
      </c>
      <c r="D1444" s="325" t="s">
        <v>490</v>
      </c>
      <c r="E1444" s="329" t="s">
        <v>188</v>
      </c>
      <c r="F1444" s="325"/>
      <c r="G1444" s="325"/>
      <c r="H1444" s="328" t="s">
        <v>671</v>
      </c>
      <c r="I1444" s="328" t="s">
        <v>790</v>
      </c>
      <c r="J1444" s="327">
        <v>42028</v>
      </c>
      <c r="K1444" s="3" t="s">
        <v>28</v>
      </c>
      <c r="L1444" s="326">
        <v>1400</v>
      </c>
      <c r="M1444" s="325">
        <v>1443</v>
      </c>
      <c r="N1444" s="324">
        <v>42081</v>
      </c>
      <c r="O1444" s="4"/>
      <c r="T1444" s="146"/>
      <c r="U1444" s="146"/>
      <c r="V1444" s="146"/>
      <c r="W1444" s="146"/>
      <c r="X1444" s="146"/>
      <c r="Y1444" s="146"/>
      <c r="Z1444" s="146"/>
      <c r="AA1444" s="146"/>
      <c r="AB1444" s="5" t="str">
        <f t="shared" si="52"/>
        <v>Nave Cielo31</v>
      </c>
    </row>
    <row r="1445" spans="1:28" customFormat="1" ht="12.95" hidden="1" customHeight="1">
      <c r="A1445" s="325">
        <v>1444</v>
      </c>
      <c r="B1445" s="325" t="s">
        <v>4366</v>
      </c>
      <c r="C1445" s="327">
        <v>42051</v>
      </c>
      <c r="D1445" s="325" t="s">
        <v>739</v>
      </c>
      <c r="E1445" s="329" t="s">
        <v>349</v>
      </c>
      <c r="F1445" s="325"/>
      <c r="G1445" s="325"/>
      <c r="H1445" s="328" t="s">
        <v>791</v>
      </c>
      <c r="I1445" s="328" t="s">
        <v>4365</v>
      </c>
      <c r="J1445" s="327">
        <v>42035</v>
      </c>
      <c r="K1445" s="3" t="s">
        <v>28</v>
      </c>
      <c r="L1445" s="326">
        <v>1400</v>
      </c>
      <c r="M1445" s="325">
        <v>1444</v>
      </c>
      <c r="N1445" s="324">
        <v>42061</v>
      </c>
      <c r="O1445" s="4"/>
      <c r="T1445" s="146"/>
      <c r="U1445" s="146"/>
      <c r="V1445" s="146"/>
      <c r="W1445" s="146"/>
      <c r="X1445" s="146"/>
      <c r="Y1445" s="146"/>
      <c r="Z1445" s="146"/>
      <c r="AA1445" s="146"/>
      <c r="AB1445" s="5" t="str">
        <f t="shared" si="52"/>
        <v>Alqadisia07</v>
      </c>
    </row>
    <row r="1446" spans="1:28" customFormat="1" ht="12.95" hidden="1" customHeight="1">
      <c r="A1446" s="325">
        <v>1445</v>
      </c>
      <c r="B1446" s="325" t="s">
        <v>4364</v>
      </c>
      <c r="C1446" s="327">
        <v>42051</v>
      </c>
      <c r="D1446" s="325" t="s">
        <v>689</v>
      </c>
      <c r="E1446" s="329" t="s">
        <v>482</v>
      </c>
      <c r="F1446" s="325"/>
      <c r="G1446" s="325"/>
      <c r="H1446" s="328" t="s">
        <v>671</v>
      </c>
      <c r="I1446" s="328" t="s">
        <v>4363</v>
      </c>
      <c r="J1446" s="327">
        <v>41647</v>
      </c>
      <c r="K1446" s="3" t="s">
        <v>28</v>
      </c>
      <c r="L1446" s="326">
        <v>1400</v>
      </c>
      <c r="M1446" s="325">
        <v>1445</v>
      </c>
      <c r="N1446" s="324">
        <v>42081</v>
      </c>
      <c r="O1446" s="4"/>
      <c r="T1446" s="146"/>
      <c r="U1446" s="146"/>
      <c r="V1446" s="146"/>
      <c r="W1446" s="146"/>
      <c r="X1446" s="146"/>
      <c r="Y1446" s="146"/>
      <c r="Z1446" s="146"/>
      <c r="AA1446" s="146"/>
      <c r="AB1446" s="5" t="str">
        <f t="shared" si="52"/>
        <v>Ariane8</v>
      </c>
    </row>
    <row r="1447" spans="1:28" customFormat="1" ht="12.95" hidden="1" customHeight="1">
      <c r="A1447" s="325">
        <v>1446</v>
      </c>
      <c r="B1447" s="325" t="s">
        <v>4362</v>
      </c>
      <c r="C1447" s="327">
        <v>42051</v>
      </c>
      <c r="D1447" s="325" t="s">
        <v>777</v>
      </c>
      <c r="E1447" s="329" t="s">
        <v>117</v>
      </c>
      <c r="F1447" s="325"/>
      <c r="G1447" s="325"/>
      <c r="H1447" s="328" t="s">
        <v>521</v>
      </c>
      <c r="I1447" s="328" t="s">
        <v>4042</v>
      </c>
      <c r="J1447" s="327">
        <v>42009</v>
      </c>
      <c r="K1447" s="3" t="s">
        <v>28</v>
      </c>
      <c r="L1447" s="326">
        <v>1400</v>
      </c>
      <c r="M1447" s="325">
        <v>1446</v>
      </c>
      <c r="N1447" s="324">
        <v>42081</v>
      </c>
      <c r="O1447" s="4"/>
      <c r="T1447" s="146"/>
      <c r="U1447" s="146"/>
      <c r="V1447" s="146"/>
      <c r="W1447" s="146"/>
      <c r="X1447" s="146"/>
      <c r="Y1447" s="146"/>
      <c r="Z1447" s="146"/>
      <c r="AA1447" s="146"/>
      <c r="AB1447" s="5" t="str">
        <f t="shared" si="52"/>
        <v>King Duncan2</v>
      </c>
    </row>
    <row r="1448" spans="1:28" customFormat="1" ht="12.95" hidden="1" customHeight="1">
      <c r="A1448" s="347">
        <v>1447</v>
      </c>
      <c r="B1448" s="347" t="s">
        <v>4361</v>
      </c>
      <c r="C1448" s="345">
        <v>42051</v>
      </c>
      <c r="D1448" s="347" t="s">
        <v>3775</v>
      </c>
      <c r="E1448" s="355" t="s">
        <v>4360</v>
      </c>
      <c r="F1448" s="325"/>
      <c r="G1448" s="325"/>
      <c r="H1448" s="346" t="s">
        <v>392</v>
      </c>
      <c r="I1448" s="346" t="s">
        <v>3592</v>
      </c>
      <c r="J1448" s="345">
        <v>42029</v>
      </c>
      <c r="K1448" s="344" t="s">
        <v>28</v>
      </c>
      <c r="L1448" s="343">
        <v>1400</v>
      </c>
      <c r="M1448" s="325">
        <v>1447</v>
      </c>
      <c r="N1448" s="342"/>
      <c r="O1448" s="4" t="s">
        <v>4359</v>
      </c>
      <c r="T1448" s="146"/>
      <c r="U1448" s="146"/>
      <c r="V1448" s="146"/>
      <c r="W1448" s="146"/>
      <c r="X1448" s="146"/>
      <c r="Y1448" s="146"/>
      <c r="Z1448" s="146"/>
      <c r="AA1448" s="146"/>
      <c r="AB1448" s="5" t="str">
        <f t="shared" si="52"/>
        <v>Sakura Princess40-15</v>
      </c>
    </row>
    <row r="1449" spans="1:28" customFormat="1" ht="12.95" hidden="1" customHeight="1">
      <c r="A1449" s="325">
        <v>1448</v>
      </c>
      <c r="B1449" s="325" t="s">
        <v>4358</v>
      </c>
      <c r="C1449" s="327">
        <v>42051</v>
      </c>
      <c r="D1449" s="325" t="s">
        <v>777</v>
      </c>
      <c r="E1449" s="329" t="s">
        <v>238</v>
      </c>
      <c r="F1449" s="325"/>
      <c r="G1449" s="325"/>
      <c r="H1449" s="328" t="s">
        <v>521</v>
      </c>
      <c r="I1449" s="328" t="s">
        <v>499</v>
      </c>
      <c r="J1449" s="327">
        <v>42030</v>
      </c>
      <c r="K1449" s="3" t="s">
        <v>28</v>
      </c>
      <c r="L1449" s="326">
        <v>1400</v>
      </c>
      <c r="M1449" s="325">
        <v>1448</v>
      </c>
      <c r="N1449" s="324">
        <v>42081</v>
      </c>
      <c r="O1449" s="4"/>
      <c r="T1449" s="146"/>
      <c r="U1449" s="146"/>
      <c r="V1449" s="146"/>
      <c r="W1449" s="146"/>
      <c r="X1449" s="146"/>
      <c r="Y1449" s="146"/>
      <c r="Z1449" s="146"/>
      <c r="AA1449" s="146"/>
      <c r="AB1449" s="5" t="str">
        <f t="shared" si="52"/>
        <v>King Duncan3</v>
      </c>
    </row>
    <row r="1450" spans="1:28" customFormat="1" ht="12.95" hidden="1" customHeight="1">
      <c r="A1450" s="325">
        <v>1449</v>
      </c>
      <c r="B1450" s="325" t="s">
        <v>4357</v>
      </c>
      <c r="C1450" s="327">
        <v>42051</v>
      </c>
      <c r="D1450" s="325" t="s">
        <v>766</v>
      </c>
      <c r="E1450" s="329" t="s">
        <v>183</v>
      </c>
      <c r="F1450" s="325"/>
      <c r="G1450" s="325"/>
      <c r="H1450" s="328" t="s">
        <v>3376</v>
      </c>
      <c r="I1450" s="328" t="s">
        <v>4356</v>
      </c>
      <c r="J1450" s="327">
        <v>42031</v>
      </c>
      <c r="K1450" s="3" t="s">
        <v>28</v>
      </c>
      <c r="L1450" s="326">
        <v>1400</v>
      </c>
      <c r="M1450" s="325">
        <v>1449</v>
      </c>
      <c r="N1450" s="324">
        <v>42079</v>
      </c>
      <c r="O1450" s="4"/>
      <c r="T1450" s="146"/>
      <c r="U1450" s="146"/>
      <c r="V1450" s="146"/>
      <c r="W1450" s="146"/>
      <c r="X1450" s="146"/>
      <c r="Y1450" s="146"/>
      <c r="Z1450" s="146"/>
      <c r="AA1450" s="146"/>
      <c r="AB1450" s="5" t="str">
        <f t="shared" si="52"/>
        <v>Afra laurel25</v>
      </c>
    </row>
    <row r="1451" spans="1:28" customFormat="1" ht="12.95" hidden="1" customHeight="1">
      <c r="A1451" s="325">
        <v>1450</v>
      </c>
      <c r="B1451" s="325" t="s">
        <v>4355</v>
      </c>
      <c r="C1451" s="327">
        <v>42051</v>
      </c>
      <c r="D1451" s="325" t="s">
        <v>3984</v>
      </c>
      <c r="E1451" s="329" t="s">
        <v>800</v>
      </c>
      <c r="F1451" s="325"/>
      <c r="G1451" s="325"/>
      <c r="H1451" s="328" t="s">
        <v>521</v>
      </c>
      <c r="I1451" s="328" t="s">
        <v>4354</v>
      </c>
      <c r="J1451" s="327">
        <v>42043</v>
      </c>
      <c r="K1451" s="3" t="s">
        <v>28</v>
      </c>
      <c r="L1451" s="326">
        <v>1400</v>
      </c>
      <c r="M1451" s="325">
        <v>1450</v>
      </c>
      <c r="N1451" s="324">
        <v>42094</v>
      </c>
      <c r="O1451" s="4"/>
      <c r="T1451" s="146"/>
      <c r="U1451" s="146"/>
      <c r="V1451" s="146"/>
      <c r="W1451" s="146"/>
      <c r="X1451" s="146"/>
      <c r="Y1451" s="146"/>
      <c r="Z1451" s="146"/>
      <c r="AA1451" s="146"/>
      <c r="AB1451" s="5" t="str">
        <f t="shared" si="52"/>
        <v>SN Olivia1501</v>
      </c>
    </row>
    <row r="1452" spans="1:28" customFormat="1" ht="12.95" hidden="1" customHeight="1">
      <c r="A1452" s="325">
        <v>1451</v>
      </c>
      <c r="B1452" s="325" t="s">
        <v>4353</v>
      </c>
      <c r="C1452" s="327">
        <v>42052</v>
      </c>
      <c r="D1452" s="325" t="s">
        <v>4352</v>
      </c>
      <c r="E1452" s="325" t="s">
        <v>4351</v>
      </c>
      <c r="F1452" s="325"/>
      <c r="G1452" s="325"/>
      <c r="H1452" s="328" t="s">
        <v>765</v>
      </c>
      <c r="I1452" s="328" t="s">
        <v>782</v>
      </c>
      <c r="J1452" s="327">
        <v>42020</v>
      </c>
      <c r="K1452" s="3" t="s">
        <v>724</v>
      </c>
      <c r="L1452" s="326">
        <v>1600</v>
      </c>
      <c r="M1452" s="325">
        <v>1451</v>
      </c>
      <c r="N1452" s="324">
        <v>42144</v>
      </c>
      <c r="T1452" s="146"/>
      <c r="U1452" s="146"/>
      <c r="V1452" s="146"/>
      <c r="W1452" s="146"/>
      <c r="X1452" s="146"/>
      <c r="Y1452" s="146"/>
      <c r="Z1452" s="146"/>
      <c r="AA1452" s="146"/>
      <c r="AB1452" s="5" t="str">
        <f t="shared" si="52"/>
        <v>Ridgebury Lindy B9020007</v>
      </c>
    </row>
    <row r="1453" spans="1:28" customFormat="1" ht="12.95" hidden="1" customHeight="1">
      <c r="A1453" s="325">
        <v>1452</v>
      </c>
      <c r="B1453" s="325" t="s">
        <v>4350</v>
      </c>
      <c r="C1453" s="327">
        <v>42052</v>
      </c>
      <c r="D1453" s="325" t="s">
        <v>4349</v>
      </c>
      <c r="E1453" s="325" t="s">
        <v>212</v>
      </c>
      <c r="F1453" s="325"/>
      <c r="G1453" s="325"/>
      <c r="H1453" s="328" t="s">
        <v>765</v>
      </c>
      <c r="I1453" s="328" t="s">
        <v>4214</v>
      </c>
      <c r="J1453" s="327">
        <v>42020</v>
      </c>
      <c r="K1453" s="3" t="s">
        <v>724</v>
      </c>
      <c r="L1453" s="326">
        <v>1600</v>
      </c>
      <c r="M1453" s="325">
        <v>1452</v>
      </c>
      <c r="N1453" s="324">
        <v>42144</v>
      </c>
      <c r="T1453" s="146"/>
      <c r="U1453" s="146"/>
      <c r="V1453" s="146"/>
      <c r="W1453" s="146"/>
      <c r="X1453" s="146"/>
      <c r="Y1453" s="146"/>
      <c r="Z1453" s="146"/>
      <c r="AA1453" s="146"/>
      <c r="AB1453" s="5" t="str">
        <f t="shared" si="52"/>
        <v>Aegan Horizon82</v>
      </c>
    </row>
    <row r="1454" spans="1:28" customFormat="1" ht="12.95" hidden="1" customHeight="1">
      <c r="A1454" s="325">
        <v>1453</v>
      </c>
      <c r="B1454" s="325" t="s">
        <v>4348</v>
      </c>
      <c r="C1454" s="327">
        <v>42052</v>
      </c>
      <c r="D1454" s="325" t="s">
        <v>4347</v>
      </c>
      <c r="E1454" s="325" t="s">
        <v>285</v>
      </c>
      <c r="F1454" s="325"/>
      <c r="G1454" s="325"/>
      <c r="H1454" s="328" t="s">
        <v>765</v>
      </c>
      <c r="I1454" s="328" t="s">
        <v>20</v>
      </c>
      <c r="J1454" s="327">
        <v>42047</v>
      </c>
      <c r="K1454" s="3" t="s">
        <v>724</v>
      </c>
      <c r="L1454" s="326">
        <v>1600</v>
      </c>
      <c r="M1454" s="325">
        <v>1453</v>
      </c>
      <c r="N1454" s="324">
        <v>42061</v>
      </c>
      <c r="T1454" s="146"/>
      <c r="U1454" s="146"/>
      <c r="V1454" s="146"/>
      <c r="W1454" s="146"/>
      <c r="X1454" s="146"/>
      <c r="Y1454" s="146"/>
      <c r="Z1454" s="146"/>
      <c r="AA1454" s="146"/>
      <c r="AB1454" s="5" t="str">
        <f t="shared" si="52"/>
        <v>Nordic Sprinter4</v>
      </c>
    </row>
    <row r="1455" spans="1:28" customFormat="1" ht="12.95" hidden="1" customHeight="1">
      <c r="A1455" s="325">
        <v>1454</v>
      </c>
      <c r="B1455" s="325" t="s">
        <v>4346</v>
      </c>
      <c r="C1455" s="327">
        <v>42052</v>
      </c>
      <c r="D1455" s="325" t="s">
        <v>4345</v>
      </c>
      <c r="E1455" s="325" t="s">
        <v>154</v>
      </c>
      <c r="F1455" s="325"/>
      <c r="G1455" s="325"/>
      <c r="H1455" s="328" t="s">
        <v>4344</v>
      </c>
      <c r="I1455" s="328" t="s">
        <v>4343</v>
      </c>
      <c r="J1455" s="327">
        <v>42023</v>
      </c>
      <c r="K1455" s="3" t="s">
        <v>43</v>
      </c>
      <c r="L1455" s="326">
        <v>1400</v>
      </c>
      <c r="M1455" s="325">
        <v>1454</v>
      </c>
      <c r="N1455" s="324">
        <v>42059</v>
      </c>
      <c r="T1455" s="146"/>
      <c r="U1455" s="146"/>
      <c r="V1455" s="146"/>
      <c r="W1455" s="146"/>
      <c r="X1455" s="146"/>
      <c r="Y1455" s="146"/>
      <c r="Z1455" s="146"/>
      <c r="AA1455" s="146"/>
      <c r="AB1455" s="5" t="str">
        <f t="shared" si="52"/>
        <v>SCF Pearl44</v>
      </c>
    </row>
    <row r="1456" spans="1:28" customFormat="1" ht="12.95" hidden="1" customHeight="1">
      <c r="A1456" s="325">
        <v>1455</v>
      </c>
      <c r="B1456" s="325" t="s">
        <v>4342</v>
      </c>
      <c r="C1456" s="327">
        <v>42052</v>
      </c>
      <c r="D1456" s="325" t="s">
        <v>3731</v>
      </c>
      <c r="E1456" s="325" t="s">
        <v>700</v>
      </c>
      <c r="F1456" s="325"/>
      <c r="G1456" s="325"/>
      <c r="H1456" s="328" t="s">
        <v>763</v>
      </c>
      <c r="I1456" s="328" t="s">
        <v>90</v>
      </c>
      <c r="J1456" s="327">
        <v>42042</v>
      </c>
      <c r="K1456" s="3" t="s">
        <v>43</v>
      </c>
      <c r="L1456" s="326">
        <v>1400</v>
      </c>
      <c r="M1456" s="325">
        <v>1455</v>
      </c>
      <c r="N1456" s="324">
        <v>42054</v>
      </c>
      <c r="T1456" s="146"/>
      <c r="U1456" s="146"/>
      <c r="V1456" s="146"/>
      <c r="W1456" s="146"/>
      <c r="X1456" s="146"/>
      <c r="Y1456" s="146"/>
      <c r="Z1456" s="146"/>
      <c r="AA1456" s="146"/>
      <c r="AB1456" s="5" t="str">
        <f t="shared" si="52"/>
        <v>Alpine Liberty62</v>
      </c>
    </row>
    <row r="1457" spans="1:28" customFormat="1" ht="12.95" hidden="1" customHeight="1">
      <c r="A1457" s="325">
        <v>1456</v>
      </c>
      <c r="B1457" s="325" t="s">
        <v>4341</v>
      </c>
      <c r="C1457" s="327">
        <v>42052</v>
      </c>
      <c r="D1457" s="325" t="s">
        <v>611</v>
      </c>
      <c r="E1457" s="325" t="s">
        <v>4161</v>
      </c>
      <c r="F1457" s="325"/>
      <c r="G1457" s="325"/>
      <c r="H1457" s="328" t="s">
        <v>3791</v>
      </c>
      <c r="I1457" s="328" t="s">
        <v>4340</v>
      </c>
      <c r="J1457" s="327">
        <v>42015</v>
      </c>
      <c r="K1457" s="3" t="s">
        <v>1094</v>
      </c>
      <c r="L1457" s="326">
        <v>1400</v>
      </c>
      <c r="M1457" s="325">
        <v>1456</v>
      </c>
      <c r="N1457" s="350">
        <v>42081</v>
      </c>
      <c r="O1457" s="4"/>
      <c r="P1457" s="4"/>
      <c r="T1457" s="146"/>
      <c r="U1457" s="146"/>
      <c r="V1457" s="146"/>
      <c r="W1457" s="146"/>
      <c r="X1457" s="146"/>
      <c r="Y1457" s="146"/>
      <c r="Z1457" s="146"/>
      <c r="AA1457" s="146"/>
      <c r="AB1457" s="5" t="str">
        <f t="shared" si="52"/>
        <v>Sonangol Kalandula201407</v>
      </c>
    </row>
    <row r="1458" spans="1:28" customFormat="1" ht="12.95" hidden="1" customHeight="1">
      <c r="A1458" s="325">
        <v>1457</v>
      </c>
      <c r="B1458" s="325" t="s">
        <v>4339</v>
      </c>
      <c r="C1458" s="327">
        <v>42052</v>
      </c>
      <c r="D1458" s="325" t="s">
        <v>4338</v>
      </c>
      <c r="E1458" s="325" t="s">
        <v>4334</v>
      </c>
      <c r="F1458" s="325"/>
      <c r="G1458" s="325"/>
      <c r="H1458" s="328" t="s">
        <v>684</v>
      </c>
      <c r="I1458" s="328" t="s">
        <v>4337</v>
      </c>
      <c r="J1458" s="327">
        <v>41999</v>
      </c>
      <c r="K1458" s="3" t="s">
        <v>1094</v>
      </c>
      <c r="L1458" s="326">
        <v>1400</v>
      </c>
      <c r="M1458" s="325">
        <v>1457</v>
      </c>
      <c r="N1458" s="350">
        <v>42081</v>
      </c>
      <c r="O1458" s="4"/>
      <c r="P1458" s="4"/>
      <c r="T1458" s="146"/>
      <c r="U1458" s="146"/>
      <c r="V1458" s="146"/>
      <c r="W1458" s="146"/>
      <c r="X1458" s="146"/>
      <c r="Y1458" s="146"/>
      <c r="Z1458" s="146"/>
      <c r="AA1458" s="146"/>
      <c r="AB1458" s="5" t="str">
        <f t="shared" ref="AB1458:AB1521" si="53">IF(TRIM(A1458)="","",CONCATENATE(TRIM(D1458),TRIM(E1458)))</f>
        <v>Yasa Scorpion201406</v>
      </c>
    </row>
    <row r="1459" spans="1:28" customFormat="1" ht="12.95" hidden="1" customHeight="1">
      <c r="A1459" s="325">
        <v>1458</v>
      </c>
      <c r="B1459" s="325" t="s">
        <v>4336</v>
      </c>
      <c r="C1459" s="327">
        <v>42052</v>
      </c>
      <c r="D1459" s="325" t="s">
        <v>783</v>
      </c>
      <c r="E1459" s="325" t="s">
        <v>4262</v>
      </c>
      <c r="F1459" s="325"/>
      <c r="G1459" s="325"/>
      <c r="H1459" s="328" t="s">
        <v>684</v>
      </c>
      <c r="I1459" s="328" t="s">
        <v>3592</v>
      </c>
      <c r="J1459" s="327">
        <v>42000</v>
      </c>
      <c r="K1459" s="3" t="s">
        <v>1094</v>
      </c>
      <c r="L1459" s="326">
        <v>1400</v>
      </c>
      <c r="M1459" s="325">
        <v>1458</v>
      </c>
      <c r="N1459" s="350">
        <v>42081</v>
      </c>
      <c r="O1459" s="4"/>
      <c r="P1459" s="4"/>
      <c r="T1459" s="146"/>
      <c r="U1459" s="146"/>
      <c r="V1459" s="146"/>
      <c r="W1459" s="146"/>
      <c r="X1459" s="146"/>
      <c r="Y1459" s="146"/>
      <c r="Z1459" s="146"/>
      <c r="AA1459" s="146"/>
      <c r="AB1459" s="5" t="str">
        <f t="shared" si="53"/>
        <v>Sonangol Kassanje201408</v>
      </c>
    </row>
    <row r="1460" spans="1:28" customFormat="1" ht="12.95" hidden="1" customHeight="1">
      <c r="A1460" s="325">
        <v>1459</v>
      </c>
      <c r="B1460" s="325" t="s">
        <v>4335</v>
      </c>
      <c r="C1460" s="327">
        <v>42052</v>
      </c>
      <c r="D1460" s="325" t="s">
        <v>3858</v>
      </c>
      <c r="E1460" s="325" t="s">
        <v>4334</v>
      </c>
      <c r="F1460" s="325"/>
      <c r="G1460" s="325"/>
      <c r="H1460" s="328" t="s">
        <v>587</v>
      </c>
      <c r="I1460" s="328" t="s">
        <v>312</v>
      </c>
      <c r="J1460" s="327">
        <v>42009</v>
      </c>
      <c r="K1460" s="3" t="s">
        <v>1094</v>
      </c>
      <c r="L1460" s="326">
        <v>1400</v>
      </c>
      <c r="M1460" s="325">
        <v>1459</v>
      </c>
      <c r="N1460" s="350">
        <v>42198</v>
      </c>
      <c r="O1460" s="4" t="s">
        <v>4333</v>
      </c>
      <c r="P1460" s="4"/>
      <c r="T1460" s="146"/>
      <c r="U1460" s="146"/>
      <c r="V1460" s="146"/>
      <c r="W1460" s="146"/>
      <c r="X1460" s="146"/>
      <c r="Y1460" s="146"/>
      <c r="Z1460" s="146"/>
      <c r="AA1460" s="146"/>
      <c r="AB1460" s="5" t="str">
        <f t="shared" si="53"/>
        <v>Princimar Courage201406</v>
      </c>
    </row>
    <row r="1461" spans="1:28" customFormat="1" ht="12.95" hidden="1" customHeight="1">
      <c r="A1461" s="325">
        <v>1460</v>
      </c>
      <c r="B1461" s="325" t="s">
        <v>4332</v>
      </c>
      <c r="C1461" s="327">
        <v>42052</v>
      </c>
      <c r="D1461" s="325" t="s">
        <v>643</v>
      </c>
      <c r="E1461" s="325" t="s">
        <v>4262</v>
      </c>
      <c r="F1461" s="325"/>
      <c r="G1461" s="325"/>
      <c r="H1461" s="328" t="s">
        <v>3791</v>
      </c>
      <c r="I1461" s="328" t="s">
        <v>24</v>
      </c>
      <c r="J1461" s="327">
        <v>42029</v>
      </c>
      <c r="K1461" s="3" t="s">
        <v>1094</v>
      </c>
      <c r="L1461" s="326">
        <v>1400</v>
      </c>
      <c r="M1461" s="325">
        <v>1460</v>
      </c>
      <c r="N1461" s="350">
        <v>42094</v>
      </c>
      <c r="O1461" s="4"/>
      <c r="P1461" s="4"/>
      <c r="T1461" s="146"/>
      <c r="U1461" s="146"/>
      <c r="V1461" s="146"/>
      <c r="W1461" s="146"/>
      <c r="X1461" s="146"/>
      <c r="Y1461" s="146"/>
      <c r="Z1461" s="146"/>
      <c r="AA1461" s="146"/>
      <c r="AB1461" s="5" t="str">
        <f t="shared" si="53"/>
        <v>Stena Perros201408</v>
      </c>
    </row>
    <row r="1462" spans="1:28" customFormat="1" ht="12.95" hidden="1" customHeight="1">
      <c r="A1462" s="325">
        <v>1461</v>
      </c>
      <c r="B1462" s="325" t="s">
        <v>4331</v>
      </c>
      <c r="C1462" s="327">
        <v>42053</v>
      </c>
      <c r="D1462" s="325" t="s">
        <v>4330</v>
      </c>
      <c r="E1462" s="325" t="s">
        <v>4241</v>
      </c>
      <c r="F1462" s="325"/>
      <c r="G1462" s="325"/>
      <c r="H1462" s="328" t="s">
        <v>3685</v>
      </c>
      <c r="I1462" s="328" t="s">
        <v>25</v>
      </c>
      <c r="J1462" s="327">
        <v>42003</v>
      </c>
      <c r="K1462" s="3" t="s">
        <v>1103</v>
      </c>
      <c r="L1462" s="326">
        <v>1300</v>
      </c>
      <c r="M1462" s="325">
        <v>1461</v>
      </c>
      <c r="N1462" s="324">
        <v>42086</v>
      </c>
      <c r="T1462" s="146"/>
      <c r="U1462" s="146"/>
      <c r="V1462" s="146"/>
      <c r="W1462" s="146"/>
      <c r="X1462" s="146"/>
      <c r="Y1462" s="146"/>
      <c r="Z1462" s="146"/>
      <c r="AA1462" s="146"/>
      <c r="AB1462" s="5" t="str">
        <f t="shared" si="53"/>
        <v>STI St Charles1401</v>
      </c>
    </row>
    <row r="1463" spans="1:28" customFormat="1" ht="12.95" hidden="1" customHeight="1">
      <c r="A1463" s="325">
        <v>1462</v>
      </c>
      <c r="B1463" s="325" t="s">
        <v>4329</v>
      </c>
      <c r="C1463" s="327">
        <v>42053</v>
      </c>
      <c r="D1463" s="325" t="s">
        <v>4328</v>
      </c>
      <c r="E1463" s="325" t="s">
        <v>4247</v>
      </c>
      <c r="F1463" s="325"/>
      <c r="G1463" s="325"/>
      <c r="H1463" s="328" t="s">
        <v>3685</v>
      </c>
      <c r="I1463" s="328" t="s">
        <v>455</v>
      </c>
      <c r="J1463" s="327">
        <v>42000</v>
      </c>
      <c r="K1463" s="3" t="s">
        <v>1103</v>
      </c>
      <c r="L1463" s="326">
        <v>1300</v>
      </c>
      <c r="M1463" s="325">
        <v>1462</v>
      </c>
      <c r="N1463" s="324">
        <v>42086</v>
      </c>
      <c r="T1463" s="146"/>
      <c r="U1463" s="146"/>
      <c r="V1463" s="146"/>
      <c r="W1463" s="146"/>
      <c r="X1463" s="146"/>
      <c r="Y1463" s="146"/>
      <c r="Z1463" s="146"/>
      <c r="AA1463" s="146"/>
      <c r="AB1463" s="5" t="str">
        <f t="shared" si="53"/>
        <v>GAN-Triumph1402</v>
      </c>
    </row>
    <row r="1464" spans="1:28" customFormat="1" ht="12.95" hidden="1" customHeight="1">
      <c r="A1464" s="325">
        <v>1463</v>
      </c>
      <c r="B1464" s="325" t="s">
        <v>4327</v>
      </c>
      <c r="C1464" s="327">
        <v>42053</v>
      </c>
      <c r="D1464" s="325" t="s">
        <v>4326</v>
      </c>
      <c r="E1464" s="325" t="s">
        <v>4241</v>
      </c>
      <c r="F1464" s="325"/>
      <c r="G1464" s="325"/>
      <c r="H1464" s="328" t="s">
        <v>736</v>
      </c>
      <c r="I1464" s="328" t="s">
        <v>25</v>
      </c>
      <c r="J1464" s="327">
        <v>42010</v>
      </c>
      <c r="K1464" s="3" t="s">
        <v>1103</v>
      </c>
      <c r="L1464" s="326">
        <v>1300</v>
      </c>
      <c r="M1464" s="325">
        <v>1463</v>
      </c>
      <c r="N1464" s="324">
        <v>42086</v>
      </c>
      <c r="T1464" s="146"/>
      <c r="U1464" s="146"/>
      <c r="V1464" s="146"/>
      <c r="W1464" s="146"/>
      <c r="X1464" s="146"/>
      <c r="Y1464" s="146"/>
      <c r="Z1464" s="146"/>
      <c r="AA1464" s="146"/>
      <c r="AB1464" s="5" t="str">
        <f t="shared" si="53"/>
        <v>Excelsior Bay1401</v>
      </c>
    </row>
    <row r="1465" spans="1:28" customFormat="1" ht="12.95" hidden="1" customHeight="1">
      <c r="A1465" s="325">
        <v>1464</v>
      </c>
      <c r="B1465" s="325" t="s">
        <v>4325</v>
      </c>
      <c r="C1465" s="327">
        <v>42053</v>
      </c>
      <c r="D1465" s="325" t="s">
        <v>4324</v>
      </c>
      <c r="E1465" s="325" t="s">
        <v>4241</v>
      </c>
      <c r="F1465" s="325"/>
      <c r="G1465" s="325"/>
      <c r="H1465" s="328" t="s">
        <v>3685</v>
      </c>
      <c r="I1465" s="328" t="s">
        <v>160</v>
      </c>
      <c r="J1465" s="327">
        <v>42006</v>
      </c>
      <c r="K1465" s="3" t="s">
        <v>1103</v>
      </c>
      <c r="L1465" s="326">
        <v>1300</v>
      </c>
      <c r="M1465" s="325">
        <v>1464</v>
      </c>
      <c r="N1465" s="324">
        <v>42086</v>
      </c>
      <c r="T1465" s="146"/>
      <c r="U1465" s="146"/>
      <c r="V1465" s="146"/>
      <c r="W1465" s="146"/>
      <c r="X1465" s="146"/>
      <c r="Y1465" s="146"/>
      <c r="Z1465" s="146"/>
      <c r="AA1465" s="146"/>
      <c r="AB1465" s="5" t="str">
        <f t="shared" si="53"/>
        <v>STI Yorkville1401</v>
      </c>
    </row>
    <row r="1466" spans="1:28" customFormat="1" ht="12.95" hidden="1" customHeight="1">
      <c r="A1466" s="325">
        <v>1465</v>
      </c>
      <c r="B1466" s="325" t="s">
        <v>4323</v>
      </c>
      <c r="C1466" s="327">
        <v>42053</v>
      </c>
      <c r="D1466" s="325" t="s">
        <v>4322</v>
      </c>
      <c r="E1466" s="325" t="s">
        <v>4321</v>
      </c>
      <c r="F1466" s="325"/>
      <c r="G1466" s="325"/>
      <c r="H1466" s="328" t="s">
        <v>3685</v>
      </c>
      <c r="I1466" s="328" t="s">
        <v>25</v>
      </c>
      <c r="J1466" s="327">
        <v>41993</v>
      </c>
      <c r="K1466" s="3" t="s">
        <v>1103</v>
      </c>
      <c r="L1466" s="326">
        <v>1300</v>
      </c>
      <c r="M1466" s="325">
        <v>1465</v>
      </c>
      <c r="N1466" s="324">
        <v>42086</v>
      </c>
      <c r="T1466" s="146"/>
      <c r="U1466" s="146"/>
      <c r="V1466" s="146"/>
      <c r="W1466" s="146"/>
      <c r="X1466" s="146"/>
      <c r="Y1466" s="146"/>
      <c r="Z1466" s="146"/>
      <c r="AA1466" s="146"/>
      <c r="AB1466" s="5" t="str">
        <f t="shared" si="53"/>
        <v>STI Pimlico1404</v>
      </c>
    </row>
    <row r="1467" spans="1:28" customFormat="1" ht="12.95" hidden="1" customHeight="1">
      <c r="A1467" s="325">
        <v>1466</v>
      </c>
      <c r="B1467" s="325" t="s">
        <v>4320</v>
      </c>
      <c r="C1467" s="327">
        <v>42053</v>
      </c>
      <c r="D1467" s="325" t="s">
        <v>4319</v>
      </c>
      <c r="E1467" s="325" t="s">
        <v>4241</v>
      </c>
      <c r="F1467" s="325"/>
      <c r="G1467" s="325"/>
      <c r="H1467" s="328" t="s">
        <v>644</v>
      </c>
      <c r="I1467" s="328" t="s">
        <v>25</v>
      </c>
      <c r="J1467" s="327">
        <v>42003</v>
      </c>
      <c r="K1467" s="3" t="s">
        <v>1103</v>
      </c>
      <c r="L1467" s="326">
        <v>1300</v>
      </c>
      <c r="M1467" s="325">
        <v>1466</v>
      </c>
      <c r="N1467" s="324">
        <v>42086</v>
      </c>
      <c r="T1467" s="146"/>
      <c r="U1467" s="146"/>
      <c r="V1467" s="146"/>
      <c r="W1467" s="146"/>
      <c r="X1467" s="146"/>
      <c r="Y1467" s="146"/>
      <c r="Z1467" s="146"/>
      <c r="AA1467" s="146"/>
      <c r="AB1467" s="5" t="str">
        <f t="shared" si="53"/>
        <v>Crystal Bay1401</v>
      </c>
    </row>
    <row r="1468" spans="1:28" customFormat="1" ht="12.95" hidden="1" customHeight="1">
      <c r="A1468" s="325">
        <v>1467</v>
      </c>
      <c r="B1468" s="325" t="s">
        <v>4318</v>
      </c>
      <c r="C1468" s="327">
        <v>42053</v>
      </c>
      <c r="D1468" s="325" t="s">
        <v>4317</v>
      </c>
      <c r="E1468" s="325" t="s">
        <v>4247</v>
      </c>
      <c r="F1468" s="325"/>
      <c r="G1468" s="325"/>
      <c r="H1468" s="328" t="s">
        <v>3685</v>
      </c>
      <c r="I1468" s="328" t="s">
        <v>4316</v>
      </c>
      <c r="J1468" s="327">
        <v>42007</v>
      </c>
      <c r="K1468" s="3" t="s">
        <v>1103</v>
      </c>
      <c r="L1468" s="326">
        <v>1300</v>
      </c>
      <c r="M1468" s="325">
        <v>1467</v>
      </c>
      <c r="N1468" s="324">
        <v>42086</v>
      </c>
      <c r="T1468" s="146"/>
      <c r="U1468" s="146"/>
      <c r="V1468" s="146"/>
      <c r="W1468" s="146"/>
      <c r="X1468" s="146"/>
      <c r="Y1468" s="146"/>
      <c r="Z1468" s="146"/>
      <c r="AA1468" s="146"/>
      <c r="AB1468" s="5" t="str">
        <f t="shared" si="53"/>
        <v>STI Mayfair1402</v>
      </c>
    </row>
    <row r="1469" spans="1:28" customFormat="1" ht="12.95" hidden="1" customHeight="1">
      <c r="A1469" s="325">
        <v>1468</v>
      </c>
      <c r="B1469" s="325" t="s">
        <v>4315</v>
      </c>
      <c r="C1469" s="327">
        <v>42053</v>
      </c>
      <c r="D1469" s="325" t="s">
        <v>4314</v>
      </c>
      <c r="E1469" s="325" t="s">
        <v>4311</v>
      </c>
      <c r="F1469" s="325"/>
      <c r="G1469" s="325"/>
      <c r="H1469" s="328" t="s">
        <v>3327</v>
      </c>
      <c r="I1469" s="328" t="s">
        <v>25</v>
      </c>
      <c r="J1469" s="327">
        <v>42004.5</v>
      </c>
      <c r="K1469" s="3" t="s">
        <v>1103</v>
      </c>
      <c r="L1469" s="326">
        <v>1300</v>
      </c>
      <c r="M1469" s="325">
        <v>1468</v>
      </c>
      <c r="N1469" s="324">
        <v>42086</v>
      </c>
      <c r="T1469" s="146"/>
      <c r="U1469" s="146"/>
      <c r="V1469" s="146"/>
      <c r="W1469" s="146"/>
      <c r="X1469" s="146"/>
      <c r="Y1469" s="146"/>
      <c r="Z1469" s="146"/>
      <c r="AA1469" s="146"/>
      <c r="AB1469" s="5" t="str">
        <f t="shared" si="53"/>
        <v>St Marien1407</v>
      </c>
    </row>
    <row r="1470" spans="1:28" customFormat="1" ht="12.95" hidden="1" customHeight="1">
      <c r="A1470" s="325">
        <v>1469</v>
      </c>
      <c r="B1470" s="325" t="s">
        <v>4313</v>
      </c>
      <c r="C1470" s="327">
        <v>42053</v>
      </c>
      <c r="D1470" s="325" t="s">
        <v>4312</v>
      </c>
      <c r="E1470" s="325" t="s">
        <v>4311</v>
      </c>
      <c r="F1470" s="325"/>
      <c r="G1470" s="325"/>
      <c r="H1470" s="328" t="s">
        <v>3685</v>
      </c>
      <c r="I1470" s="328" t="s">
        <v>25</v>
      </c>
      <c r="J1470" s="327">
        <v>42015</v>
      </c>
      <c r="K1470" s="3" t="s">
        <v>1103</v>
      </c>
      <c r="L1470" s="326">
        <v>1300</v>
      </c>
      <c r="M1470" s="325">
        <v>1469</v>
      </c>
      <c r="N1470" s="324">
        <v>42086</v>
      </c>
      <c r="T1470" s="146"/>
      <c r="U1470" s="146"/>
      <c r="V1470" s="146"/>
      <c r="W1470" s="146"/>
      <c r="X1470" s="146"/>
      <c r="Y1470" s="146"/>
      <c r="Z1470" s="146"/>
      <c r="AA1470" s="146"/>
      <c r="AB1470" s="5" t="str">
        <f t="shared" si="53"/>
        <v>Pula1407</v>
      </c>
    </row>
    <row r="1471" spans="1:28" customFormat="1" ht="12.95" hidden="1" customHeight="1">
      <c r="A1471" s="325">
        <v>1470</v>
      </c>
      <c r="B1471" s="325" t="s">
        <v>4310</v>
      </c>
      <c r="C1471" s="327">
        <v>42053</v>
      </c>
      <c r="D1471" s="325" t="s">
        <v>4309</v>
      </c>
      <c r="E1471" s="325" t="s">
        <v>4241</v>
      </c>
      <c r="F1471" s="325"/>
      <c r="G1471" s="325"/>
      <c r="H1471" s="328" t="s">
        <v>644</v>
      </c>
      <c r="I1471" s="328" t="s">
        <v>25</v>
      </c>
      <c r="J1471" s="327">
        <v>42022</v>
      </c>
      <c r="K1471" s="3" t="s">
        <v>1103</v>
      </c>
      <c r="L1471" s="326">
        <v>1300</v>
      </c>
      <c r="M1471" s="325">
        <v>1470</v>
      </c>
      <c r="N1471" s="324">
        <v>42086</v>
      </c>
      <c r="T1471" s="146"/>
      <c r="U1471" s="146"/>
      <c r="V1471" s="146"/>
      <c r="W1471" s="146"/>
      <c r="X1471" s="146"/>
      <c r="Y1471" s="146"/>
      <c r="Z1471" s="146"/>
      <c r="AA1471" s="146"/>
      <c r="AB1471" s="5" t="str">
        <f t="shared" si="53"/>
        <v>STI Finchley1401</v>
      </c>
    </row>
    <row r="1472" spans="1:28" customFormat="1" ht="12.95" hidden="1" customHeight="1">
      <c r="A1472" s="325">
        <v>1471</v>
      </c>
      <c r="B1472" s="325" t="s">
        <v>4308</v>
      </c>
      <c r="C1472" s="327">
        <v>42053</v>
      </c>
      <c r="D1472" s="325" t="s">
        <v>4307</v>
      </c>
      <c r="E1472" s="325" t="s">
        <v>4306</v>
      </c>
      <c r="F1472" s="325"/>
      <c r="G1472" s="325"/>
      <c r="H1472" s="328" t="s">
        <v>3327</v>
      </c>
      <c r="I1472" s="328" t="s">
        <v>25</v>
      </c>
      <c r="J1472" s="327">
        <v>42028</v>
      </c>
      <c r="K1472" s="3" t="s">
        <v>1103</v>
      </c>
      <c r="L1472" s="326">
        <v>1300</v>
      </c>
      <c r="M1472" s="325">
        <v>1471</v>
      </c>
      <c r="N1472" s="324">
        <v>42086</v>
      </c>
      <c r="T1472" s="146"/>
      <c r="U1472" s="146"/>
      <c r="V1472" s="146"/>
      <c r="W1472" s="146"/>
      <c r="X1472" s="146"/>
      <c r="Y1472" s="146"/>
      <c r="Z1472" s="146"/>
      <c r="AA1472" s="146"/>
      <c r="AB1472" s="5" t="str">
        <f t="shared" si="53"/>
        <v>Star Eagle1405</v>
      </c>
    </row>
    <row r="1473" spans="1:28" customFormat="1" ht="12.95" hidden="1" customHeight="1">
      <c r="A1473" s="325">
        <v>1472</v>
      </c>
      <c r="B1473" s="325" t="s">
        <v>4305</v>
      </c>
      <c r="C1473" s="327">
        <v>42053</v>
      </c>
      <c r="D1473" s="325" t="s">
        <v>780</v>
      </c>
      <c r="E1473" s="325" t="s">
        <v>4241</v>
      </c>
      <c r="F1473" s="325"/>
      <c r="G1473" s="325"/>
      <c r="H1473" s="328" t="s">
        <v>3685</v>
      </c>
      <c r="I1473" s="328" t="s">
        <v>25</v>
      </c>
      <c r="J1473" s="327">
        <v>42022</v>
      </c>
      <c r="K1473" s="3" t="s">
        <v>1103</v>
      </c>
      <c r="L1473" s="326">
        <v>1300</v>
      </c>
      <c r="M1473" s="325">
        <v>1472</v>
      </c>
      <c r="N1473" s="324">
        <v>42086</v>
      </c>
      <c r="T1473" s="146"/>
      <c r="U1473" s="146"/>
      <c r="V1473" s="146"/>
      <c r="W1473" s="146"/>
      <c r="X1473" s="146"/>
      <c r="Y1473" s="146"/>
      <c r="Z1473" s="146"/>
      <c r="AA1473" s="146"/>
      <c r="AB1473" s="5" t="str">
        <f t="shared" si="53"/>
        <v>Silver Gwen1401</v>
      </c>
    </row>
    <row r="1474" spans="1:28" customFormat="1" ht="12.95" hidden="1" customHeight="1">
      <c r="A1474" s="325">
        <v>1473</v>
      </c>
      <c r="B1474" s="325" t="s">
        <v>4304</v>
      </c>
      <c r="C1474" s="327">
        <v>42059</v>
      </c>
      <c r="D1474" s="325" t="s">
        <v>704</v>
      </c>
      <c r="E1474" s="325" t="s">
        <v>797</v>
      </c>
      <c r="F1474" s="325"/>
      <c r="G1474" s="325"/>
      <c r="H1474" s="328" t="s">
        <v>400</v>
      </c>
      <c r="I1474" s="328" t="s">
        <v>4303</v>
      </c>
      <c r="J1474" s="327">
        <v>42038.125</v>
      </c>
      <c r="K1474" s="3" t="s">
        <v>60</v>
      </c>
      <c r="L1474" s="326">
        <v>800</v>
      </c>
      <c r="M1474" s="325">
        <v>1473</v>
      </c>
      <c r="N1474" s="324">
        <v>42089</v>
      </c>
      <c r="T1474" s="146"/>
      <c r="U1474" s="146"/>
      <c r="V1474" s="146"/>
      <c r="W1474" s="146"/>
      <c r="X1474" s="146"/>
      <c r="Y1474" s="146"/>
      <c r="Z1474" s="146"/>
      <c r="AA1474" s="146"/>
      <c r="AB1474" s="5" t="str">
        <f t="shared" si="53"/>
        <v>Navigator Spirit83</v>
      </c>
    </row>
    <row r="1475" spans="1:28" customFormat="1" ht="12.95" hidden="1" customHeight="1">
      <c r="A1475" s="325">
        <v>1474</v>
      </c>
      <c r="B1475" s="325" t="s">
        <v>4302</v>
      </c>
      <c r="C1475" s="327">
        <v>42059</v>
      </c>
      <c r="D1475" s="325" t="s">
        <v>80</v>
      </c>
      <c r="E1475" s="325" t="s">
        <v>707</v>
      </c>
      <c r="F1475" s="325"/>
      <c r="G1475" s="325"/>
      <c r="H1475" s="328" t="s">
        <v>400</v>
      </c>
      <c r="I1475" s="328" t="s">
        <v>378</v>
      </c>
      <c r="J1475" s="327">
        <v>42048.25</v>
      </c>
      <c r="K1475" s="3" t="s">
        <v>60</v>
      </c>
      <c r="L1475" s="326">
        <v>800</v>
      </c>
      <c r="M1475" s="325">
        <v>1474</v>
      </c>
      <c r="N1475" s="324">
        <v>42089</v>
      </c>
      <c r="T1475" s="146"/>
      <c r="U1475" s="146"/>
      <c r="V1475" s="146"/>
      <c r="W1475" s="146"/>
      <c r="X1475" s="146"/>
      <c r="Y1475" s="146"/>
      <c r="Z1475" s="146"/>
      <c r="AA1475" s="146"/>
      <c r="AB1475" s="5" t="str">
        <f t="shared" si="53"/>
        <v>Helga Spirit56</v>
      </c>
    </row>
    <row r="1476" spans="1:28" customFormat="1" ht="12.95" hidden="1" customHeight="1">
      <c r="A1476" s="325">
        <v>1475</v>
      </c>
      <c r="B1476" s="325" t="s">
        <v>4301</v>
      </c>
      <c r="C1476" s="327">
        <v>42067</v>
      </c>
      <c r="D1476" s="325"/>
      <c r="E1476" s="325"/>
      <c r="F1476" s="325"/>
      <c r="G1476" s="325"/>
      <c r="H1476" s="328" t="s">
        <v>3512</v>
      </c>
      <c r="I1476" s="328"/>
      <c r="J1476" s="327"/>
      <c r="K1476" s="3" t="s">
        <v>3598</v>
      </c>
      <c r="L1476" s="326">
        <v>2360</v>
      </c>
      <c r="M1476" s="325">
        <v>1475</v>
      </c>
      <c r="N1476" s="324">
        <v>42096</v>
      </c>
      <c r="T1476" s="146"/>
      <c r="U1476" s="146"/>
      <c r="V1476" s="146"/>
      <c r="W1476" s="146"/>
      <c r="X1476" s="146"/>
      <c r="Y1476" s="146"/>
      <c r="Z1476" s="146"/>
      <c r="AA1476" s="146"/>
      <c r="AB1476" s="5" t="str">
        <f t="shared" si="53"/>
        <v/>
      </c>
    </row>
    <row r="1477" spans="1:28" customFormat="1" ht="12.95" hidden="1" customHeight="1">
      <c r="A1477" s="325">
        <v>1476</v>
      </c>
      <c r="B1477" s="325" t="s">
        <v>4300</v>
      </c>
      <c r="C1477" s="327">
        <v>42068</v>
      </c>
      <c r="D1477" s="325" t="s">
        <v>4298</v>
      </c>
      <c r="E1477" s="325" t="s">
        <v>179</v>
      </c>
      <c r="F1477" s="325"/>
      <c r="G1477" s="325"/>
      <c r="H1477" s="328" t="s">
        <v>63</v>
      </c>
      <c r="I1477" s="328" t="s">
        <v>200</v>
      </c>
      <c r="J1477" s="327">
        <v>41994</v>
      </c>
      <c r="K1477" s="3" t="s">
        <v>60</v>
      </c>
      <c r="L1477" s="326">
        <v>800</v>
      </c>
      <c r="M1477" s="325">
        <v>1476</v>
      </c>
      <c r="N1477" s="324">
        <v>42100</v>
      </c>
      <c r="T1477" s="146"/>
      <c r="U1477" s="146"/>
      <c r="V1477" s="146"/>
      <c r="W1477" s="146"/>
      <c r="X1477" s="146"/>
      <c r="Y1477" s="146"/>
      <c r="Z1477" s="146"/>
      <c r="AA1477" s="146"/>
      <c r="AB1477" s="5" t="str">
        <f t="shared" si="53"/>
        <v>Bai Lu Zhou23</v>
      </c>
    </row>
    <row r="1478" spans="1:28" customFormat="1" ht="12.95" hidden="1" customHeight="1">
      <c r="A1478" s="325">
        <v>1477</v>
      </c>
      <c r="B1478" s="325" t="s">
        <v>4299</v>
      </c>
      <c r="C1478" s="327">
        <v>42068</v>
      </c>
      <c r="D1478" s="325" t="s">
        <v>4298</v>
      </c>
      <c r="E1478" s="325">
        <v>25</v>
      </c>
      <c r="F1478" s="325"/>
      <c r="G1478" s="325"/>
      <c r="H1478" s="328" t="s">
        <v>63</v>
      </c>
      <c r="I1478" s="328" t="s">
        <v>200</v>
      </c>
      <c r="J1478" s="327">
        <v>42041</v>
      </c>
      <c r="K1478" s="3" t="s">
        <v>60</v>
      </c>
      <c r="L1478" s="326">
        <v>800</v>
      </c>
      <c r="M1478" s="325">
        <v>1478</v>
      </c>
      <c r="N1478" s="324">
        <v>42100</v>
      </c>
      <c r="T1478" s="146"/>
      <c r="U1478" s="146"/>
      <c r="V1478" s="146"/>
      <c r="W1478" s="146"/>
      <c r="X1478" s="146"/>
      <c r="Y1478" s="146"/>
      <c r="Z1478" s="146"/>
      <c r="AA1478" s="146"/>
      <c r="AB1478" s="5" t="str">
        <f t="shared" si="53"/>
        <v>Bai Lu Zhou25</v>
      </c>
    </row>
    <row r="1479" spans="1:28" customFormat="1" ht="12.95" hidden="1" customHeight="1">
      <c r="A1479" s="325">
        <v>1478</v>
      </c>
      <c r="B1479" s="325" t="s">
        <v>4297</v>
      </c>
      <c r="C1479" s="327">
        <v>42070</v>
      </c>
      <c r="D1479" s="325" t="s">
        <v>4296</v>
      </c>
      <c r="E1479" s="325" t="s">
        <v>797</v>
      </c>
      <c r="F1479" s="325"/>
      <c r="G1479" s="325"/>
      <c r="H1479" s="328" t="s">
        <v>765</v>
      </c>
      <c r="I1479" s="328" t="s">
        <v>3592</v>
      </c>
      <c r="J1479" s="327">
        <v>42056</v>
      </c>
      <c r="K1479" s="3" t="s">
        <v>724</v>
      </c>
      <c r="L1479" s="326">
        <v>1600</v>
      </c>
      <c r="M1479" s="325">
        <v>1478</v>
      </c>
      <c r="N1479" s="324">
        <v>42081</v>
      </c>
      <c r="T1479" s="146"/>
      <c r="U1479" s="146"/>
      <c r="V1479" s="146"/>
      <c r="W1479" s="146"/>
      <c r="X1479" s="146"/>
      <c r="Y1479" s="146"/>
      <c r="Z1479" s="146"/>
      <c r="AA1479" s="146"/>
      <c r="AB1479" s="5" t="str">
        <f t="shared" si="53"/>
        <v>Aegean Horizon83</v>
      </c>
    </row>
    <row r="1480" spans="1:28" customFormat="1" ht="12.95" hidden="1" customHeight="1">
      <c r="A1480" s="325">
        <v>1479</v>
      </c>
      <c r="B1480" s="325" t="s">
        <v>4295</v>
      </c>
      <c r="C1480" s="327">
        <v>42068</v>
      </c>
      <c r="D1480" s="325" t="s">
        <v>794</v>
      </c>
      <c r="E1480" s="325" t="s">
        <v>57</v>
      </c>
      <c r="F1480" s="325"/>
      <c r="G1480" s="325"/>
      <c r="H1480" s="328" t="s">
        <v>4294</v>
      </c>
      <c r="I1480" s="328" t="s">
        <v>88</v>
      </c>
      <c r="J1480" s="327">
        <v>42032</v>
      </c>
      <c r="K1480" s="3" t="s">
        <v>60</v>
      </c>
      <c r="L1480" s="326">
        <v>800</v>
      </c>
      <c r="M1480" s="325">
        <v>1479</v>
      </c>
      <c r="N1480" s="324">
        <v>42129</v>
      </c>
      <c r="T1480" s="146"/>
      <c r="U1480" s="146"/>
      <c r="V1480" s="146"/>
      <c r="W1480" s="146"/>
      <c r="X1480" s="146"/>
      <c r="Y1480" s="146"/>
      <c r="Z1480" s="146"/>
      <c r="AA1480" s="146"/>
      <c r="AB1480" s="5" t="str">
        <f t="shared" si="53"/>
        <v>Navion Marita18</v>
      </c>
    </row>
    <row r="1481" spans="1:28" customFormat="1" ht="12.95" hidden="1" customHeight="1">
      <c r="A1481" s="325">
        <v>1480</v>
      </c>
      <c r="B1481" s="325" t="s">
        <v>4293</v>
      </c>
      <c r="C1481" s="327">
        <v>42068</v>
      </c>
      <c r="D1481" s="325" t="s">
        <v>801</v>
      </c>
      <c r="E1481" s="325" t="s">
        <v>125</v>
      </c>
      <c r="F1481" s="325"/>
      <c r="G1481" s="325"/>
      <c r="H1481" s="328" t="s">
        <v>63</v>
      </c>
      <c r="I1481" s="328" t="s">
        <v>802</v>
      </c>
      <c r="J1481" s="327">
        <v>42045</v>
      </c>
      <c r="K1481" s="3" t="s">
        <v>60</v>
      </c>
      <c r="L1481" s="326">
        <v>800</v>
      </c>
      <c r="M1481" s="325">
        <v>1480</v>
      </c>
      <c r="N1481" s="324">
        <v>42100</v>
      </c>
      <c r="T1481" s="146"/>
      <c r="U1481" s="146"/>
      <c r="V1481" s="146"/>
      <c r="W1481" s="146"/>
      <c r="X1481" s="146"/>
      <c r="Y1481" s="146"/>
      <c r="Z1481" s="146"/>
      <c r="AA1481" s="146"/>
      <c r="AB1481" s="5" t="str">
        <f t="shared" si="53"/>
        <v>Ningbo Dawn6</v>
      </c>
    </row>
    <row r="1482" spans="1:28" customFormat="1" ht="12.95" hidden="1" customHeight="1">
      <c r="A1482" s="325">
        <v>1481</v>
      </c>
      <c r="B1482" s="325" t="s">
        <v>4292</v>
      </c>
      <c r="C1482" s="327">
        <v>42068</v>
      </c>
      <c r="D1482" s="325" t="s">
        <v>4291</v>
      </c>
      <c r="E1482" s="325" t="s">
        <v>498</v>
      </c>
      <c r="F1482" s="325"/>
      <c r="G1482" s="325"/>
      <c r="H1482" s="328" t="s">
        <v>63</v>
      </c>
      <c r="I1482" s="328" t="s">
        <v>4290</v>
      </c>
      <c r="J1482" s="327">
        <v>42058</v>
      </c>
      <c r="K1482" s="3" t="s">
        <v>60</v>
      </c>
      <c r="L1482" s="326">
        <v>800</v>
      </c>
      <c r="M1482" s="325">
        <v>1481</v>
      </c>
      <c r="N1482" s="324">
        <v>42100</v>
      </c>
      <c r="T1482" s="146"/>
      <c r="U1482" s="146"/>
      <c r="V1482" s="146"/>
      <c r="W1482" s="146"/>
      <c r="X1482" s="146"/>
      <c r="Y1482" s="146"/>
      <c r="Z1482" s="146"/>
      <c r="AA1482" s="146"/>
      <c r="AB1482" s="5" t="str">
        <f t="shared" si="53"/>
        <v>Rich Duke II57</v>
      </c>
    </row>
    <row r="1483" spans="1:28" customFormat="1" ht="12.95" hidden="1" customHeight="1">
      <c r="A1483" s="325">
        <v>1482</v>
      </c>
      <c r="B1483" s="325" t="s">
        <v>4289</v>
      </c>
      <c r="C1483" s="327">
        <v>42068</v>
      </c>
      <c r="D1483" s="325" t="s">
        <v>321</v>
      </c>
      <c r="E1483" s="325" t="s">
        <v>558</v>
      </c>
      <c r="F1483" s="325"/>
      <c r="G1483" s="325"/>
      <c r="H1483" s="328" t="s">
        <v>4288</v>
      </c>
      <c r="I1483" s="328" t="s">
        <v>77</v>
      </c>
      <c r="J1483" s="327">
        <v>42058</v>
      </c>
      <c r="K1483" s="3" t="s">
        <v>60</v>
      </c>
      <c r="L1483" s="326">
        <v>800</v>
      </c>
      <c r="M1483" s="325">
        <v>1482</v>
      </c>
      <c r="N1483" s="324">
        <v>42100</v>
      </c>
      <c r="T1483" s="146"/>
      <c r="U1483" s="146"/>
      <c r="V1483" s="146"/>
      <c r="W1483" s="146"/>
      <c r="X1483" s="146"/>
      <c r="Y1483" s="146"/>
      <c r="Z1483" s="146"/>
      <c r="AA1483" s="146"/>
      <c r="AB1483" s="5" t="str">
        <f t="shared" si="53"/>
        <v>Mare Oriens50</v>
      </c>
    </row>
    <row r="1484" spans="1:28" customFormat="1" ht="12.95" hidden="1" customHeight="1">
      <c r="A1484" s="325">
        <v>1483</v>
      </c>
      <c r="B1484" s="325" t="s">
        <v>4287</v>
      </c>
      <c r="C1484" s="327">
        <v>42068</v>
      </c>
      <c r="D1484" s="325" t="s">
        <v>768</v>
      </c>
      <c r="E1484" s="325" t="s">
        <v>238</v>
      </c>
      <c r="F1484" s="325"/>
      <c r="G1484" s="325"/>
      <c r="H1484" s="328" t="s">
        <v>601</v>
      </c>
      <c r="I1484" s="328" t="s">
        <v>4286</v>
      </c>
      <c r="J1484" s="327">
        <v>42045</v>
      </c>
      <c r="K1484" s="3" t="s">
        <v>60</v>
      </c>
      <c r="L1484" s="326">
        <v>800</v>
      </c>
      <c r="M1484" s="325">
        <v>1483</v>
      </c>
      <c r="N1484" s="324">
        <v>42101</v>
      </c>
      <c r="T1484" s="146"/>
      <c r="U1484" s="146"/>
      <c r="V1484" s="146"/>
      <c r="W1484" s="146"/>
      <c r="X1484" s="146"/>
      <c r="Y1484" s="146"/>
      <c r="Z1484" s="146"/>
      <c r="AA1484" s="146"/>
      <c r="AB1484" s="5" t="str">
        <f t="shared" si="53"/>
        <v>Peak Spirit3</v>
      </c>
    </row>
    <row r="1485" spans="1:28" customFormat="1" ht="12.95" hidden="1" customHeight="1">
      <c r="A1485" s="325">
        <v>1484</v>
      </c>
      <c r="B1485" s="325" t="s">
        <v>4285</v>
      </c>
      <c r="C1485" s="327">
        <v>42068</v>
      </c>
      <c r="D1485" s="325" t="s">
        <v>383</v>
      </c>
      <c r="E1485" s="325" t="s">
        <v>3996</v>
      </c>
      <c r="F1485" s="325"/>
      <c r="G1485" s="325"/>
      <c r="H1485" s="328" t="s">
        <v>601</v>
      </c>
      <c r="I1485" s="328" t="s">
        <v>570</v>
      </c>
      <c r="J1485" s="327">
        <v>42067</v>
      </c>
      <c r="K1485" s="3" t="s">
        <v>60</v>
      </c>
      <c r="L1485" s="326">
        <v>800</v>
      </c>
      <c r="M1485" s="325">
        <v>1484</v>
      </c>
      <c r="N1485" s="324">
        <v>42100</v>
      </c>
      <c r="T1485" s="146"/>
      <c r="U1485" s="146"/>
      <c r="V1485" s="146"/>
      <c r="W1485" s="146"/>
      <c r="X1485" s="146"/>
      <c r="Y1485" s="146"/>
      <c r="Z1485" s="146"/>
      <c r="AA1485" s="146"/>
      <c r="AB1485" s="5" t="str">
        <f t="shared" si="53"/>
        <v>Axel Spirit116</v>
      </c>
    </row>
    <row r="1486" spans="1:28" customFormat="1" ht="12.95" hidden="1" customHeight="1">
      <c r="A1486" s="325">
        <v>1485</v>
      </c>
      <c r="B1486" s="325" t="s">
        <v>4284</v>
      </c>
      <c r="C1486" s="327">
        <v>42068</v>
      </c>
      <c r="D1486" s="325" t="s">
        <v>4118</v>
      </c>
      <c r="E1486" s="325" t="s">
        <v>3671</v>
      </c>
      <c r="F1486" s="325"/>
      <c r="G1486" s="325"/>
      <c r="H1486" s="328" t="s">
        <v>634</v>
      </c>
      <c r="I1486" s="328" t="s">
        <v>4042</v>
      </c>
      <c r="J1486" s="327">
        <v>42063</v>
      </c>
      <c r="K1486" s="3" t="s">
        <v>60</v>
      </c>
      <c r="L1486" s="326">
        <v>800</v>
      </c>
      <c r="M1486" s="325">
        <v>1485</v>
      </c>
      <c r="N1486" s="324">
        <v>42101</v>
      </c>
      <c r="T1486" s="146"/>
      <c r="U1486" s="146"/>
      <c r="V1486" s="146"/>
      <c r="W1486" s="146"/>
      <c r="X1486" s="146"/>
      <c r="Y1486" s="146"/>
      <c r="Z1486" s="146"/>
      <c r="AA1486" s="146"/>
      <c r="AB1486" s="5" t="str">
        <f t="shared" si="53"/>
        <v>Th Sound73</v>
      </c>
    </row>
    <row r="1487" spans="1:28" customFormat="1" ht="12.95" hidden="1" customHeight="1">
      <c r="A1487" s="325">
        <v>1486</v>
      </c>
      <c r="B1487" s="325" t="s">
        <v>4283</v>
      </c>
      <c r="C1487" s="327">
        <v>42068</v>
      </c>
      <c r="D1487" s="325" t="s">
        <v>4282</v>
      </c>
      <c r="E1487" s="325" t="s">
        <v>129</v>
      </c>
      <c r="F1487" s="325"/>
      <c r="G1487" s="325"/>
      <c r="H1487" s="328" t="s">
        <v>683</v>
      </c>
      <c r="I1487" s="328" t="s">
        <v>4281</v>
      </c>
      <c r="J1487" s="327">
        <v>42056</v>
      </c>
      <c r="K1487" s="3" t="s">
        <v>60</v>
      </c>
      <c r="L1487" s="326">
        <v>800</v>
      </c>
      <c r="M1487" s="325">
        <v>1486</v>
      </c>
      <c r="N1487" s="324">
        <v>42087</v>
      </c>
      <c r="T1487" s="146"/>
      <c r="U1487" s="146"/>
      <c r="V1487" s="146"/>
      <c r="W1487" s="146"/>
      <c r="X1487" s="146"/>
      <c r="Y1487" s="146"/>
      <c r="Z1487" s="146"/>
      <c r="AA1487" s="146"/>
      <c r="AB1487" s="5" t="str">
        <f t="shared" si="53"/>
        <v>Tarbet Sprit11</v>
      </c>
    </row>
    <row r="1488" spans="1:28" customFormat="1" ht="12.95" hidden="1" customHeight="1">
      <c r="A1488" s="325">
        <v>1487</v>
      </c>
      <c r="B1488" s="325" t="s">
        <v>4280</v>
      </c>
      <c r="C1488" s="327">
        <v>42070</v>
      </c>
      <c r="D1488" s="325" t="s">
        <v>4279</v>
      </c>
      <c r="E1488" s="325" t="s">
        <v>4161</v>
      </c>
      <c r="F1488" s="325"/>
      <c r="G1488" s="325"/>
      <c r="H1488" s="328" t="s">
        <v>4275</v>
      </c>
      <c r="I1488" s="328" t="s">
        <v>786</v>
      </c>
      <c r="J1488" s="327">
        <v>42043</v>
      </c>
      <c r="K1488" s="3" t="s">
        <v>23</v>
      </c>
      <c r="L1488" s="326">
        <v>1200</v>
      </c>
      <c r="M1488" s="325">
        <v>1487</v>
      </c>
      <c r="N1488" s="324">
        <v>42101</v>
      </c>
      <c r="T1488" s="146"/>
      <c r="U1488" s="146"/>
      <c r="V1488" s="146"/>
      <c r="W1488" s="146"/>
      <c r="X1488" s="146"/>
      <c r="Y1488" s="146"/>
      <c r="Z1488" s="146"/>
      <c r="AA1488" s="146"/>
      <c r="AB1488" s="5" t="str">
        <f t="shared" si="53"/>
        <v>Genmar George T201407</v>
      </c>
    </row>
    <row r="1489" spans="1:28" customFormat="1" ht="12.95" hidden="1" customHeight="1">
      <c r="A1489" s="325">
        <v>1488</v>
      </c>
      <c r="B1489" s="325" t="s">
        <v>4278</v>
      </c>
      <c r="C1489" s="327">
        <v>42070</v>
      </c>
      <c r="D1489" s="325" t="s">
        <v>4277</v>
      </c>
      <c r="E1489" s="325" t="s">
        <v>4276</v>
      </c>
      <c r="F1489" s="325"/>
      <c r="G1489" s="325"/>
      <c r="H1489" s="328" t="s">
        <v>4275</v>
      </c>
      <c r="I1489" s="328" t="s">
        <v>3503</v>
      </c>
      <c r="J1489" s="327">
        <v>42043</v>
      </c>
      <c r="K1489" s="3" t="s">
        <v>23</v>
      </c>
      <c r="L1489" s="326">
        <v>1200</v>
      </c>
      <c r="M1489" s="325">
        <v>1488</v>
      </c>
      <c r="N1489" s="324">
        <v>42101</v>
      </c>
      <c r="T1489" s="146"/>
      <c r="U1489" s="146"/>
      <c r="V1489" s="146"/>
      <c r="W1489" s="146"/>
      <c r="X1489" s="146"/>
      <c r="Y1489" s="146"/>
      <c r="Z1489" s="146"/>
      <c r="AA1489" s="146"/>
      <c r="AB1489" s="5" t="str">
        <f t="shared" si="53"/>
        <v>Genmar Maniate14008</v>
      </c>
    </row>
    <row r="1490" spans="1:28" customFormat="1" ht="12.95" hidden="1" customHeight="1">
      <c r="A1490" s="325">
        <v>1489</v>
      </c>
      <c r="B1490" s="325" t="s">
        <v>4274</v>
      </c>
      <c r="C1490" s="327">
        <v>42070</v>
      </c>
      <c r="D1490" s="325" t="s">
        <v>647</v>
      </c>
      <c r="E1490" s="325" t="s">
        <v>700</v>
      </c>
      <c r="F1490" s="325"/>
      <c r="G1490" s="325"/>
      <c r="H1490" s="328" t="s">
        <v>648</v>
      </c>
      <c r="I1490" s="328" t="s">
        <v>24</v>
      </c>
      <c r="J1490" s="327">
        <v>42056</v>
      </c>
      <c r="K1490" s="3" t="s">
        <v>23</v>
      </c>
      <c r="L1490" s="326">
        <v>1200</v>
      </c>
      <c r="M1490" s="325">
        <v>1489</v>
      </c>
      <c r="N1490" s="324">
        <v>42118</v>
      </c>
      <c r="T1490" s="146"/>
      <c r="U1490" s="146"/>
      <c r="V1490" s="146"/>
      <c r="W1490" s="146"/>
      <c r="X1490" s="146"/>
      <c r="Y1490" s="146"/>
      <c r="Z1490" s="146"/>
      <c r="AA1490" s="146"/>
      <c r="AB1490" s="5" t="str">
        <f t="shared" si="53"/>
        <v>Genmar Compatriot62</v>
      </c>
    </row>
    <row r="1491" spans="1:28" customFormat="1" ht="12.95" hidden="1" customHeight="1">
      <c r="A1491" s="325">
        <v>1490</v>
      </c>
      <c r="B1491" s="325" t="s">
        <v>4273</v>
      </c>
      <c r="C1491" s="327">
        <v>42072</v>
      </c>
      <c r="D1491" s="325" t="s">
        <v>4272</v>
      </c>
      <c r="E1491" s="329" t="s">
        <v>46</v>
      </c>
      <c r="F1491" s="325"/>
      <c r="G1491" s="325"/>
      <c r="H1491" s="328" t="s">
        <v>392</v>
      </c>
      <c r="I1491" s="328" t="s">
        <v>20</v>
      </c>
      <c r="J1491" s="327">
        <v>42062</v>
      </c>
      <c r="K1491" s="3" t="s">
        <v>28</v>
      </c>
      <c r="L1491" s="326">
        <v>1400</v>
      </c>
      <c r="M1491" s="325">
        <v>1490</v>
      </c>
      <c r="N1491" s="324">
        <v>42094</v>
      </c>
      <c r="O1491" s="4"/>
      <c r="T1491" s="146"/>
      <c r="U1491" s="146"/>
      <c r="V1491" s="146"/>
      <c r="W1491" s="146"/>
      <c r="X1491" s="146"/>
      <c r="Y1491" s="146"/>
      <c r="Z1491" s="146"/>
      <c r="AA1491" s="146"/>
      <c r="AB1491" s="5" t="str">
        <f t="shared" si="53"/>
        <v>Drepnos41</v>
      </c>
    </row>
    <row r="1492" spans="1:28" customFormat="1" ht="12.95" hidden="1" customHeight="1">
      <c r="A1492" s="325">
        <v>1491</v>
      </c>
      <c r="B1492" s="325" t="s">
        <v>4271</v>
      </c>
      <c r="C1492" s="327">
        <v>42072</v>
      </c>
      <c r="D1492" s="325" t="s">
        <v>544</v>
      </c>
      <c r="E1492" s="329" t="s">
        <v>217</v>
      </c>
      <c r="F1492" s="325"/>
      <c r="G1492" s="325"/>
      <c r="H1492" s="328" t="s">
        <v>392</v>
      </c>
      <c r="I1492" s="328" t="s">
        <v>240</v>
      </c>
      <c r="J1492" s="327">
        <v>42063</v>
      </c>
      <c r="K1492" s="3" t="s">
        <v>28</v>
      </c>
      <c r="L1492" s="326">
        <v>1400</v>
      </c>
      <c r="M1492" s="325">
        <v>1491</v>
      </c>
      <c r="N1492" s="324">
        <v>42094</v>
      </c>
      <c r="O1492" s="4"/>
      <c r="T1492" s="146"/>
      <c r="U1492" s="146"/>
      <c r="V1492" s="146"/>
      <c r="W1492" s="146"/>
      <c r="X1492" s="146"/>
      <c r="Y1492" s="146"/>
      <c r="Z1492" s="146"/>
      <c r="AA1492" s="146"/>
      <c r="AB1492" s="5" t="str">
        <f t="shared" si="53"/>
        <v>Mesaieed48</v>
      </c>
    </row>
    <row r="1493" spans="1:28" customFormat="1" ht="12.95" hidden="1" customHeight="1">
      <c r="A1493" s="325">
        <v>1492</v>
      </c>
      <c r="B1493" s="325" t="s">
        <v>4270</v>
      </c>
      <c r="C1493" s="327">
        <v>42072</v>
      </c>
      <c r="D1493" s="325" t="s">
        <v>573</v>
      </c>
      <c r="E1493" s="329" t="s">
        <v>250</v>
      </c>
      <c r="F1493" s="325"/>
      <c r="G1493" s="325"/>
      <c r="H1493" s="328" t="s">
        <v>791</v>
      </c>
      <c r="I1493" s="328" t="s">
        <v>4049</v>
      </c>
      <c r="J1493" s="327">
        <v>42055</v>
      </c>
      <c r="K1493" s="3" t="s">
        <v>28</v>
      </c>
      <c r="L1493" s="326">
        <v>1400</v>
      </c>
      <c r="M1493" s="325">
        <v>1492</v>
      </c>
      <c r="N1493" s="324">
        <v>42114</v>
      </c>
      <c r="O1493" s="4"/>
      <c r="T1493" s="146"/>
      <c r="U1493" s="146"/>
      <c r="V1493" s="146"/>
      <c r="W1493" s="146"/>
      <c r="X1493" s="146"/>
      <c r="Y1493" s="146"/>
      <c r="Z1493" s="146"/>
      <c r="AA1493" s="146"/>
      <c r="AB1493" s="5" t="str">
        <f t="shared" si="53"/>
        <v>Aframax Riviera35</v>
      </c>
    </row>
    <row r="1494" spans="1:28" customFormat="1" ht="12.95" hidden="1" customHeight="1">
      <c r="A1494" s="325">
        <v>1493</v>
      </c>
      <c r="B1494" s="325" t="s">
        <v>4269</v>
      </c>
      <c r="C1494" s="327">
        <v>42072</v>
      </c>
      <c r="D1494" s="325" t="s">
        <v>540</v>
      </c>
      <c r="E1494" s="329" t="s">
        <v>192</v>
      </c>
      <c r="F1494" s="325"/>
      <c r="G1494" s="325"/>
      <c r="H1494" s="328" t="s">
        <v>4268</v>
      </c>
      <c r="I1494" s="328" t="s">
        <v>3826</v>
      </c>
      <c r="J1494" s="327">
        <v>42065</v>
      </c>
      <c r="K1494" s="3" t="s">
        <v>28</v>
      </c>
      <c r="L1494" s="326">
        <v>1400</v>
      </c>
      <c r="M1494" s="325">
        <v>1493</v>
      </c>
      <c r="N1494" s="324">
        <v>42094</v>
      </c>
      <c r="O1494" s="4"/>
      <c r="T1494" s="146"/>
      <c r="U1494" s="146"/>
      <c r="V1494" s="146"/>
      <c r="W1494" s="146"/>
      <c r="X1494" s="146"/>
      <c r="Y1494" s="146"/>
      <c r="Z1494" s="146"/>
      <c r="AA1494" s="146"/>
      <c r="AB1494" s="5" t="str">
        <f t="shared" si="53"/>
        <v>Afra Hawthorn27</v>
      </c>
    </row>
    <row r="1495" spans="1:28" customFormat="1" ht="12.95" hidden="1" customHeight="1">
      <c r="A1495" s="325">
        <v>1494</v>
      </c>
      <c r="B1495" s="325" t="s">
        <v>4267</v>
      </c>
      <c r="C1495" s="327">
        <v>42072</v>
      </c>
      <c r="D1495" s="325" t="s">
        <v>777</v>
      </c>
      <c r="E1495" s="329" t="s">
        <v>285</v>
      </c>
      <c r="F1495" s="325"/>
      <c r="G1495" s="325"/>
      <c r="H1495" s="328" t="s">
        <v>521</v>
      </c>
      <c r="I1495" s="328" t="s">
        <v>3615</v>
      </c>
      <c r="J1495" s="327">
        <v>42064</v>
      </c>
      <c r="K1495" s="3" t="s">
        <v>28</v>
      </c>
      <c r="L1495" s="326">
        <v>1400</v>
      </c>
      <c r="M1495" s="325">
        <v>1494</v>
      </c>
      <c r="N1495" s="324">
        <v>42094</v>
      </c>
      <c r="O1495" s="4"/>
      <c r="T1495" s="146"/>
      <c r="U1495" s="146"/>
      <c r="V1495" s="146"/>
      <c r="W1495" s="146"/>
      <c r="X1495" s="146"/>
      <c r="Y1495" s="146"/>
      <c r="Z1495" s="146"/>
      <c r="AA1495" s="146"/>
      <c r="AB1495" s="5" t="str">
        <f t="shared" si="53"/>
        <v>King Duncan4</v>
      </c>
    </row>
    <row r="1496" spans="1:28" customFormat="1" ht="12.95" hidden="1" customHeight="1">
      <c r="A1496" s="325">
        <v>1495</v>
      </c>
      <c r="B1496" s="325" t="s">
        <v>4266</v>
      </c>
      <c r="C1496" s="327">
        <v>42072</v>
      </c>
      <c r="D1496" s="325" t="s">
        <v>809</v>
      </c>
      <c r="E1496" s="329" t="s">
        <v>117</v>
      </c>
      <c r="F1496" s="325"/>
      <c r="G1496" s="325"/>
      <c r="H1496" s="328" t="s">
        <v>732</v>
      </c>
      <c r="I1496" s="328" t="s">
        <v>19</v>
      </c>
      <c r="J1496" s="327">
        <v>42062.208333333336</v>
      </c>
      <c r="K1496" s="3" t="s">
        <v>28</v>
      </c>
      <c r="L1496" s="326">
        <v>1400</v>
      </c>
      <c r="M1496" s="325">
        <v>1495</v>
      </c>
      <c r="N1496" s="324">
        <v>42235</v>
      </c>
      <c r="O1496" s="4"/>
      <c r="T1496" s="146"/>
      <c r="U1496" s="146"/>
      <c r="V1496" s="146"/>
      <c r="W1496" s="146"/>
      <c r="X1496" s="146"/>
      <c r="Y1496" s="146"/>
      <c r="Z1496" s="146"/>
      <c r="AA1496" s="146"/>
      <c r="AB1496" s="5" t="str">
        <f t="shared" si="53"/>
        <v>King Darius2</v>
      </c>
    </row>
    <row r="1497" spans="1:28" customFormat="1" ht="12.95" hidden="1" customHeight="1">
      <c r="A1497" s="325">
        <v>1496</v>
      </c>
      <c r="B1497" s="325" t="s">
        <v>4265</v>
      </c>
      <c r="C1497" s="327">
        <v>42072</v>
      </c>
      <c r="D1497" s="325" t="s">
        <v>3984</v>
      </c>
      <c r="E1497" s="329" t="s">
        <v>3392</v>
      </c>
      <c r="F1497" s="325"/>
      <c r="G1497" s="325"/>
      <c r="H1497" s="328" t="s">
        <v>521</v>
      </c>
      <c r="I1497" s="328" t="s">
        <v>380</v>
      </c>
      <c r="J1497" s="327">
        <v>42066</v>
      </c>
      <c r="K1497" s="3" t="s">
        <v>28</v>
      </c>
      <c r="L1497" s="326">
        <v>1400</v>
      </c>
      <c r="M1497" s="325">
        <v>1496</v>
      </c>
      <c r="N1497" s="324">
        <v>42094</v>
      </c>
      <c r="O1497" s="4"/>
      <c r="T1497" s="146"/>
      <c r="U1497" s="146"/>
      <c r="V1497" s="146"/>
      <c r="W1497" s="146"/>
      <c r="X1497" s="146"/>
      <c r="Y1497" s="146"/>
      <c r="Z1497" s="146"/>
      <c r="AA1497" s="146"/>
      <c r="AB1497" s="5" t="str">
        <f t="shared" si="53"/>
        <v>SN Olivia1502</v>
      </c>
    </row>
    <row r="1498" spans="1:28" customFormat="1" ht="12.95" hidden="1" customHeight="1">
      <c r="A1498" s="325">
        <v>1497</v>
      </c>
      <c r="B1498" s="325" t="s">
        <v>4264</v>
      </c>
      <c r="C1498" s="327">
        <v>42072</v>
      </c>
      <c r="D1498" s="325" t="s">
        <v>3974</v>
      </c>
      <c r="E1498" s="325" t="s">
        <v>4161</v>
      </c>
      <c r="F1498" s="325"/>
      <c r="G1498" s="325"/>
      <c r="H1498" s="328" t="s">
        <v>3781</v>
      </c>
      <c r="I1498" s="328" t="s">
        <v>173</v>
      </c>
      <c r="J1498" s="327">
        <v>42050.25</v>
      </c>
      <c r="K1498" s="3" t="s">
        <v>615</v>
      </c>
      <c r="L1498" s="326">
        <v>1600</v>
      </c>
      <c r="M1498" s="325">
        <v>1497</v>
      </c>
      <c r="N1498" s="324">
        <v>42074</v>
      </c>
      <c r="T1498" s="146"/>
      <c r="U1498" s="146"/>
      <c r="V1498" s="146"/>
      <c r="W1498" s="146"/>
      <c r="X1498" s="146"/>
      <c r="Y1498" s="146"/>
      <c r="Z1498" s="146"/>
      <c r="AA1498" s="146"/>
      <c r="AB1498" s="5" t="str">
        <f t="shared" si="53"/>
        <v>Princimar Faith201407</v>
      </c>
    </row>
    <row r="1499" spans="1:28" customFormat="1" ht="12.95" hidden="1" customHeight="1">
      <c r="A1499" s="325">
        <v>1498</v>
      </c>
      <c r="B1499" s="325" t="s">
        <v>4263</v>
      </c>
      <c r="C1499" s="327">
        <v>42072</v>
      </c>
      <c r="D1499" s="325" t="s">
        <v>3934</v>
      </c>
      <c r="E1499" s="325" t="s">
        <v>4262</v>
      </c>
      <c r="F1499" s="325"/>
      <c r="G1499" s="325"/>
      <c r="H1499" s="328" t="s">
        <v>666</v>
      </c>
      <c r="I1499" s="328" t="s">
        <v>614</v>
      </c>
      <c r="J1499" s="327">
        <v>42015</v>
      </c>
      <c r="K1499" s="3" t="s">
        <v>1094</v>
      </c>
      <c r="L1499" s="326">
        <v>1400</v>
      </c>
      <c r="M1499" s="325">
        <v>1498</v>
      </c>
      <c r="N1499" s="350">
        <v>42102</v>
      </c>
      <c r="O1499" s="350"/>
      <c r="P1499" s="4"/>
      <c r="T1499" s="146"/>
      <c r="U1499" s="146"/>
      <c r="V1499" s="146"/>
      <c r="W1499" s="146"/>
      <c r="X1499" s="146"/>
      <c r="Y1499" s="146"/>
      <c r="Z1499" s="146"/>
      <c r="AA1499" s="146"/>
      <c r="AB1499" s="5" t="str">
        <f t="shared" si="53"/>
        <v>Princimar Integrity201408</v>
      </c>
    </row>
    <row r="1500" spans="1:28" customFormat="1" ht="12.95" hidden="1" customHeight="1">
      <c r="A1500" s="325">
        <v>1499</v>
      </c>
      <c r="B1500" s="325" t="s">
        <v>4261</v>
      </c>
      <c r="C1500" s="327">
        <v>42072</v>
      </c>
      <c r="D1500" s="325" t="s">
        <v>4260</v>
      </c>
      <c r="E1500" s="325" t="s">
        <v>4161</v>
      </c>
      <c r="F1500" s="325"/>
      <c r="G1500" s="325"/>
      <c r="H1500" s="328" t="s">
        <v>4259</v>
      </c>
      <c r="I1500" s="328" t="s">
        <v>20</v>
      </c>
      <c r="J1500" s="327">
        <v>42044</v>
      </c>
      <c r="K1500" s="3" t="s">
        <v>1094</v>
      </c>
      <c r="L1500" s="326">
        <v>1400</v>
      </c>
      <c r="M1500" s="325">
        <v>1499</v>
      </c>
      <c r="N1500" s="350">
        <v>42102</v>
      </c>
      <c r="O1500" s="350"/>
      <c r="P1500" s="4"/>
      <c r="T1500" s="146"/>
      <c r="U1500" s="146"/>
      <c r="V1500" s="146"/>
      <c r="W1500" s="146"/>
      <c r="X1500" s="146"/>
      <c r="Y1500" s="146"/>
      <c r="Z1500" s="146"/>
      <c r="AA1500" s="146"/>
      <c r="AB1500" s="5" t="str">
        <f t="shared" si="53"/>
        <v>Sonangol Rangel201407</v>
      </c>
    </row>
    <row r="1501" spans="1:28" customFormat="1" ht="12.95" hidden="1" customHeight="1">
      <c r="A1501" s="325">
        <v>1500</v>
      </c>
      <c r="B1501" s="325" t="s">
        <v>4258</v>
      </c>
      <c r="C1501" s="327">
        <v>42072</v>
      </c>
      <c r="D1501" s="325" t="s">
        <v>659</v>
      </c>
      <c r="E1501" s="325" t="s">
        <v>4257</v>
      </c>
      <c r="F1501" s="325"/>
      <c r="G1501" s="325"/>
      <c r="H1501" s="328" t="s">
        <v>579</v>
      </c>
      <c r="I1501" s="328" t="s">
        <v>3788</v>
      </c>
      <c r="J1501" s="327">
        <v>42034</v>
      </c>
      <c r="K1501" s="3" t="s">
        <v>1094</v>
      </c>
      <c r="L1501" s="326">
        <v>1400</v>
      </c>
      <c r="M1501" s="325">
        <v>1500</v>
      </c>
      <c r="N1501" s="350">
        <v>42228</v>
      </c>
      <c r="O1501" s="350"/>
      <c r="P1501" s="4"/>
      <c r="T1501" s="146"/>
      <c r="U1501" s="146"/>
      <c r="V1501" s="146"/>
      <c r="W1501" s="146"/>
      <c r="X1501" s="146"/>
      <c r="Y1501" s="146"/>
      <c r="Z1501" s="146"/>
      <c r="AA1501" s="146"/>
      <c r="AB1501" s="5" t="str">
        <f t="shared" si="53"/>
        <v>Stena Primorsk201413</v>
      </c>
    </row>
    <row r="1502" spans="1:28" customFormat="1" ht="12.95" hidden="1" customHeight="1">
      <c r="A1502" s="325">
        <v>1501</v>
      </c>
      <c r="B1502" s="325" t="s">
        <v>4256</v>
      </c>
      <c r="C1502" s="327">
        <v>42072</v>
      </c>
      <c r="D1502" s="325" t="s">
        <v>3656</v>
      </c>
      <c r="E1502" s="325" t="s">
        <v>4255</v>
      </c>
      <c r="F1502" s="325"/>
      <c r="G1502" s="325"/>
      <c r="H1502" s="328" t="s">
        <v>3395</v>
      </c>
      <c r="I1502" s="328" t="s">
        <v>697</v>
      </c>
      <c r="J1502" s="327">
        <v>42046</v>
      </c>
      <c r="K1502" s="3" t="s">
        <v>1094</v>
      </c>
      <c r="L1502" s="326">
        <v>1400</v>
      </c>
      <c r="M1502" s="325">
        <v>1501</v>
      </c>
      <c r="N1502" s="350">
        <v>42102</v>
      </c>
      <c r="O1502" s="4"/>
      <c r="P1502" s="4"/>
      <c r="T1502" s="146"/>
      <c r="U1502" s="146"/>
      <c r="V1502" s="146"/>
      <c r="W1502" s="146"/>
      <c r="X1502" s="146"/>
      <c r="Y1502" s="146"/>
      <c r="Z1502" s="146"/>
      <c r="AA1502" s="146"/>
      <c r="AB1502" s="5" t="str">
        <f t="shared" si="53"/>
        <v>AST Sunshine201409</v>
      </c>
    </row>
    <row r="1503" spans="1:28" customFormat="1" ht="12.95" hidden="1" customHeight="1">
      <c r="A1503" s="325">
        <v>1502</v>
      </c>
      <c r="B1503" s="325" t="s">
        <v>4254</v>
      </c>
      <c r="C1503" s="327">
        <v>42072</v>
      </c>
      <c r="D1503" s="325" t="s">
        <v>628</v>
      </c>
      <c r="E1503" s="325" t="s">
        <v>3644</v>
      </c>
      <c r="F1503" s="325"/>
      <c r="G1503" s="325"/>
      <c r="H1503" s="328" t="s">
        <v>579</v>
      </c>
      <c r="I1503" s="328" t="s">
        <v>3788</v>
      </c>
      <c r="J1503" s="327">
        <v>42057</v>
      </c>
      <c r="K1503" s="3" t="s">
        <v>1094</v>
      </c>
      <c r="L1503" s="326">
        <v>1400</v>
      </c>
      <c r="M1503" s="325">
        <v>1502</v>
      </c>
      <c r="N1503" s="350">
        <v>42237</v>
      </c>
      <c r="O1503" s="4"/>
      <c r="P1503" s="4"/>
      <c r="T1503" s="146"/>
      <c r="U1503" s="146"/>
      <c r="V1503" s="146"/>
      <c r="W1503" s="146"/>
      <c r="X1503" s="146"/>
      <c r="Y1503" s="146"/>
      <c r="Z1503" s="146"/>
      <c r="AA1503" s="146"/>
      <c r="AB1503" s="5" t="str">
        <f t="shared" si="53"/>
        <v>Stena President201501</v>
      </c>
    </row>
    <row r="1504" spans="1:28" customFormat="1" ht="12.95" hidden="1" customHeight="1">
      <c r="A1504" s="325">
        <v>1503</v>
      </c>
      <c r="B1504" s="325" t="s">
        <v>4253</v>
      </c>
      <c r="C1504" s="327">
        <v>42079</v>
      </c>
      <c r="D1504" s="325" t="s">
        <v>803</v>
      </c>
      <c r="E1504" s="329" t="s">
        <v>482</v>
      </c>
      <c r="F1504" s="325"/>
      <c r="G1504" s="325"/>
      <c r="H1504" s="328" t="s">
        <v>4252</v>
      </c>
      <c r="I1504" s="328" t="s">
        <v>62</v>
      </c>
      <c r="J1504" s="327">
        <v>42068</v>
      </c>
      <c r="K1504" s="3" t="s">
        <v>43</v>
      </c>
      <c r="L1504" s="326">
        <v>1400</v>
      </c>
      <c r="M1504" s="325">
        <v>1503</v>
      </c>
      <c r="N1504" s="324">
        <v>42657</v>
      </c>
      <c r="T1504" s="146"/>
      <c r="U1504" s="146"/>
      <c r="V1504" s="146"/>
      <c r="W1504" s="146"/>
      <c r="X1504" s="146"/>
      <c r="Y1504" s="146"/>
      <c r="Z1504" s="146"/>
      <c r="AA1504" s="146"/>
      <c r="AB1504" s="5" t="str">
        <f t="shared" si="53"/>
        <v>RBD Gino Ferretti8</v>
      </c>
    </row>
    <row r="1505" spans="1:28" customFormat="1" ht="12.95" hidden="1" customHeight="1">
      <c r="A1505" s="325">
        <v>1504</v>
      </c>
      <c r="B1505" s="325" t="s">
        <v>4251</v>
      </c>
      <c r="C1505" s="327">
        <v>42079</v>
      </c>
      <c r="D1505" s="325" t="s">
        <v>804</v>
      </c>
      <c r="E1505" s="325" t="s">
        <v>4250</v>
      </c>
      <c r="F1505" s="325"/>
      <c r="G1505" s="325"/>
      <c r="H1505" s="328" t="s">
        <v>44</v>
      </c>
      <c r="I1505" s="328" t="s">
        <v>591</v>
      </c>
      <c r="J1505" s="327">
        <v>42049</v>
      </c>
      <c r="K1505" s="3" t="s">
        <v>43</v>
      </c>
      <c r="L1505" s="326">
        <v>1400</v>
      </c>
      <c r="M1505" s="325">
        <v>1504</v>
      </c>
      <c r="N1505" s="324">
        <v>42081</v>
      </c>
      <c r="T1505" s="146"/>
      <c r="U1505" s="146"/>
      <c r="V1505" s="146"/>
      <c r="W1505" s="146"/>
      <c r="X1505" s="146"/>
      <c r="Y1505" s="146"/>
      <c r="Z1505" s="146"/>
      <c r="AA1505" s="146"/>
      <c r="AB1505" s="5" t="str">
        <f t="shared" si="53"/>
        <v>Histria Tiger97-54</v>
      </c>
    </row>
    <row r="1506" spans="1:28" customFormat="1" ht="12.95" hidden="1" customHeight="1">
      <c r="A1506" s="325">
        <v>1505</v>
      </c>
      <c r="B1506" s="325" t="s">
        <v>4249</v>
      </c>
      <c r="C1506" s="327">
        <v>42079</v>
      </c>
      <c r="D1506" s="325" t="s">
        <v>4248</v>
      </c>
      <c r="E1506" s="325" t="s">
        <v>4247</v>
      </c>
      <c r="F1506" s="325"/>
      <c r="G1506" s="325"/>
      <c r="H1506" s="328" t="s">
        <v>3685</v>
      </c>
      <c r="I1506" s="328" t="s">
        <v>712</v>
      </c>
      <c r="J1506" s="327">
        <v>42053</v>
      </c>
      <c r="K1506" s="3" t="s">
        <v>1104</v>
      </c>
      <c r="L1506" s="326">
        <v>1500</v>
      </c>
      <c r="M1506" s="325">
        <v>1505</v>
      </c>
      <c r="N1506" s="324">
        <v>42110</v>
      </c>
      <c r="P1506" s="348"/>
      <c r="T1506" s="146"/>
      <c r="U1506" s="146"/>
      <c r="V1506" s="146"/>
      <c r="W1506" s="146"/>
      <c r="X1506" s="146"/>
      <c r="Y1506" s="146"/>
      <c r="Z1506" s="146"/>
      <c r="AA1506" s="146"/>
      <c r="AB1506" s="5" t="str">
        <f t="shared" si="53"/>
        <v>STI Milwaukee1402</v>
      </c>
    </row>
    <row r="1507" spans="1:28" customFormat="1" ht="12.95" hidden="1" customHeight="1">
      <c r="A1507" s="325">
        <v>1506</v>
      </c>
      <c r="B1507" s="325" t="s">
        <v>4246</v>
      </c>
      <c r="C1507" s="327">
        <v>42079</v>
      </c>
      <c r="D1507" s="325" t="s">
        <v>4245</v>
      </c>
      <c r="E1507" s="325" t="s">
        <v>4244</v>
      </c>
      <c r="F1507" s="325"/>
      <c r="G1507" s="325"/>
      <c r="H1507" s="328" t="s">
        <v>644</v>
      </c>
      <c r="I1507" s="328" t="s">
        <v>419</v>
      </c>
      <c r="J1507" s="327">
        <v>42031</v>
      </c>
      <c r="K1507" s="3" t="s">
        <v>1104</v>
      </c>
      <c r="L1507" s="326">
        <v>1500</v>
      </c>
      <c r="M1507" s="325">
        <v>1506</v>
      </c>
      <c r="N1507" s="324">
        <v>42110</v>
      </c>
      <c r="T1507" s="146"/>
      <c r="U1507" s="146"/>
      <c r="V1507" s="146"/>
      <c r="W1507" s="146"/>
      <c r="X1507" s="146"/>
      <c r="Y1507" s="146"/>
      <c r="Z1507" s="146"/>
      <c r="AA1507" s="146"/>
      <c r="AB1507" s="5" t="str">
        <f t="shared" si="53"/>
        <v>StenaWeco Venture1409</v>
      </c>
    </row>
    <row r="1508" spans="1:28" customFormat="1" ht="12.95" hidden="1" customHeight="1">
      <c r="A1508" s="325">
        <v>1507</v>
      </c>
      <c r="B1508" s="325" t="s">
        <v>4243</v>
      </c>
      <c r="C1508" s="327">
        <v>42079</v>
      </c>
      <c r="D1508" s="325" t="s">
        <v>4239</v>
      </c>
      <c r="E1508" s="325" t="s">
        <v>4241</v>
      </c>
      <c r="F1508" s="325"/>
      <c r="G1508" s="325"/>
      <c r="H1508" s="328" t="s">
        <v>3327</v>
      </c>
      <c r="I1508" s="328" t="s">
        <v>25</v>
      </c>
      <c r="J1508" s="327">
        <v>42033</v>
      </c>
      <c r="K1508" s="3" t="s">
        <v>1104</v>
      </c>
      <c r="L1508" s="326">
        <v>1500</v>
      </c>
      <c r="M1508" s="325">
        <v>1507</v>
      </c>
      <c r="N1508" s="324">
        <v>42110</v>
      </c>
      <c r="T1508" s="146"/>
      <c r="U1508" s="146"/>
      <c r="V1508" s="146"/>
      <c r="W1508" s="146"/>
      <c r="X1508" s="146"/>
      <c r="Y1508" s="146"/>
      <c r="Z1508" s="146"/>
      <c r="AA1508" s="146"/>
      <c r="AB1508" s="5" t="str">
        <f t="shared" si="53"/>
        <v>STI Poplar1401</v>
      </c>
    </row>
    <row r="1509" spans="1:28" customFormat="1" ht="12.95" hidden="1" customHeight="1">
      <c r="A1509" s="325">
        <v>1508</v>
      </c>
      <c r="B1509" s="325" t="s">
        <v>4242</v>
      </c>
      <c r="C1509" s="327">
        <v>42079</v>
      </c>
      <c r="D1509" s="325" t="s">
        <v>793</v>
      </c>
      <c r="E1509" s="325" t="s">
        <v>4241</v>
      </c>
      <c r="F1509" s="325"/>
      <c r="G1509" s="325"/>
      <c r="H1509" s="328" t="s">
        <v>3685</v>
      </c>
      <c r="I1509" s="328" t="s">
        <v>25</v>
      </c>
      <c r="J1509" s="327">
        <v>42049</v>
      </c>
      <c r="K1509" s="3" t="s">
        <v>1104</v>
      </c>
      <c r="L1509" s="326">
        <v>1500</v>
      </c>
      <c r="M1509" s="325">
        <v>1508</v>
      </c>
      <c r="N1509" s="324">
        <v>42110</v>
      </c>
      <c r="T1509" s="146"/>
      <c r="U1509" s="146"/>
      <c r="V1509" s="146"/>
      <c r="W1509" s="146"/>
      <c r="X1509" s="146"/>
      <c r="Y1509" s="146"/>
      <c r="Z1509" s="146"/>
      <c r="AA1509" s="146"/>
      <c r="AB1509" s="5" t="str">
        <f t="shared" si="53"/>
        <v>Silver London1401</v>
      </c>
    </row>
    <row r="1510" spans="1:28" customFormat="1" ht="12.95" hidden="1" customHeight="1">
      <c r="A1510" s="325">
        <v>1509</v>
      </c>
      <c r="B1510" s="325" t="s">
        <v>4240</v>
      </c>
      <c r="C1510" s="327">
        <v>42079</v>
      </c>
      <c r="D1510" s="325" t="s">
        <v>4239</v>
      </c>
      <c r="E1510" s="325" t="s">
        <v>800</v>
      </c>
      <c r="F1510" s="325"/>
      <c r="G1510" s="325"/>
      <c r="H1510" s="328" t="s">
        <v>736</v>
      </c>
      <c r="I1510" s="328" t="s">
        <v>572</v>
      </c>
      <c r="J1510" s="327">
        <v>42060</v>
      </c>
      <c r="K1510" s="3" t="s">
        <v>1104</v>
      </c>
      <c r="L1510" s="326">
        <v>1500</v>
      </c>
      <c r="M1510" s="325">
        <v>1509</v>
      </c>
      <c r="N1510" s="324">
        <v>42110</v>
      </c>
      <c r="T1510" s="146"/>
      <c r="U1510" s="146"/>
      <c r="V1510" s="146"/>
      <c r="W1510" s="146"/>
      <c r="X1510" s="146"/>
      <c r="Y1510" s="146"/>
      <c r="Z1510" s="146"/>
      <c r="AA1510" s="146"/>
      <c r="AB1510" s="5" t="str">
        <f t="shared" si="53"/>
        <v>STI Poplar1501</v>
      </c>
    </row>
    <row r="1511" spans="1:28" customFormat="1" ht="12.95" hidden="1" customHeight="1">
      <c r="A1511" s="325">
        <v>1510</v>
      </c>
      <c r="B1511" s="325" t="s">
        <v>4238</v>
      </c>
      <c r="C1511" s="327">
        <v>42080</v>
      </c>
      <c r="D1511" s="325" t="s">
        <v>4019</v>
      </c>
      <c r="E1511" s="325" t="s">
        <v>179</v>
      </c>
      <c r="F1511" s="325"/>
      <c r="G1511" s="325"/>
      <c r="H1511" s="328" t="s">
        <v>4018</v>
      </c>
      <c r="I1511" s="328" t="s">
        <v>4237</v>
      </c>
      <c r="J1511" s="327">
        <v>42014</v>
      </c>
      <c r="K1511" s="3" t="s">
        <v>678</v>
      </c>
      <c r="L1511" s="326">
        <v>1600</v>
      </c>
      <c r="M1511" s="325">
        <v>1510</v>
      </c>
      <c r="N1511" s="324">
        <v>42208</v>
      </c>
      <c r="O1511" t="s">
        <v>4233</v>
      </c>
      <c r="T1511" s="146"/>
      <c r="U1511" s="146"/>
      <c r="V1511" s="146"/>
      <c r="W1511" s="146"/>
      <c r="X1511" s="146"/>
      <c r="Y1511" s="146"/>
      <c r="Z1511" s="146"/>
      <c r="AA1511" s="146"/>
      <c r="AB1511" s="5" t="str">
        <f t="shared" si="53"/>
        <v>Dimitris P23</v>
      </c>
    </row>
    <row r="1512" spans="1:28" customFormat="1" ht="12.95" hidden="1" customHeight="1">
      <c r="A1512" s="325">
        <v>1511</v>
      </c>
      <c r="B1512" s="325" t="s">
        <v>4236</v>
      </c>
      <c r="C1512" s="327">
        <v>42080</v>
      </c>
      <c r="D1512" s="325" t="s">
        <v>4235</v>
      </c>
      <c r="E1512" s="325" t="s">
        <v>4065</v>
      </c>
      <c r="F1512" s="325"/>
      <c r="G1512" s="325"/>
      <c r="H1512" s="328" t="s">
        <v>4018</v>
      </c>
      <c r="I1512" s="328" t="s">
        <v>4234</v>
      </c>
      <c r="J1512" s="327">
        <v>42049</v>
      </c>
      <c r="K1512" s="3" t="s">
        <v>678</v>
      </c>
      <c r="L1512" s="326">
        <v>1600</v>
      </c>
      <c r="M1512" s="325">
        <v>1511</v>
      </c>
      <c r="N1512" s="324">
        <v>42208</v>
      </c>
      <c r="O1512" t="s">
        <v>4233</v>
      </c>
      <c r="T1512" s="146"/>
      <c r="U1512" s="146"/>
      <c r="V1512" s="146"/>
      <c r="W1512" s="146"/>
      <c r="X1512" s="146"/>
      <c r="Y1512" s="146"/>
      <c r="Z1512" s="146"/>
      <c r="AA1512" s="146"/>
      <c r="AB1512" s="5" t="str">
        <f t="shared" si="53"/>
        <v>Spyros K33</v>
      </c>
    </row>
    <row r="1513" spans="1:28" customFormat="1" ht="12.95" hidden="1" customHeight="1">
      <c r="A1513" s="325">
        <v>1512</v>
      </c>
      <c r="B1513" s="325" t="s">
        <v>4232</v>
      </c>
      <c r="C1513" s="327">
        <v>42080</v>
      </c>
      <c r="D1513" s="325" t="s">
        <v>796</v>
      </c>
      <c r="E1513" s="325" t="s">
        <v>53</v>
      </c>
      <c r="F1513" s="325"/>
      <c r="G1513" s="325"/>
      <c r="H1513" s="328" t="s">
        <v>4231</v>
      </c>
      <c r="I1513" s="328" t="s">
        <v>4230</v>
      </c>
      <c r="J1513" s="327">
        <v>42043</v>
      </c>
      <c r="K1513" s="3" t="s">
        <v>590</v>
      </c>
      <c r="L1513" s="326">
        <v>1600</v>
      </c>
      <c r="M1513" s="325">
        <v>1512</v>
      </c>
      <c r="N1513" s="324">
        <v>42257</v>
      </c>
      <c r="T1513" s="146"/>
      <c r="U1513" s="146"/>
      <c r="V1513" s="146"/>
      <c r="W1513" s="146"/>
      <c r="X1513" s="146"/>
      <c r="Y1513" s="146"/>
      <c r="Z1513" s="146"/>
      <c r="AA1513" s="146"/>
      <c r="AB1513" s="5" t="str">
        <f t="shared" si="53"/>
        <v>Kerala1</v>
      </c>
    </row>
    <row r="1514" spans="1:28" customFormat="1" ht="12.95" hidden="1" customHeight="1">
      <c r="A1514" s="325">
        <v>1513</v>
      </c>
      <c r="B1514" s="325" t="s">
        <v>4229</v>
      </c>
      <c r="C1514" s="327">
        <v>42080</v>
      </c>
      <c r="D1514" s="325" t="s">
        <v>799</v>
      </c>
      <c r="E1514" s="325" t="s">
        <v>4228</v>
      </c>
      <c r="F1514" s="325"/>
      <c r="G1514" s="325"/>
      <c r="H1514" s="328" t="s">
        <v>4224</v>
      </c>
      <c r="I1514" s="328" t="s">
        <v>4100</v>
      </c>
      <c r="J1514" s="327">
        <v>42048</v>
      </c>
      <c r="K1514" s="3" t="s">
        <v>590</v>
      </c>
      <c r="L1514" s="326">
        <v>1600</v>
      </c>
      <c r="M1514" s="325">
        <v>1513</v>
      </c>
      <c r="N1514" s="324">
        <v>42081</v>
      </c>
      <c r="T1514" s="146"/>
      <c r="U1514" s="146"/>
      <c r="V1514" s="146"/>
      <c r="W1514" s="146"/>
      <c r="X1514" s="146"/>
      <c r="Y1514" s="146"/>
      <c r="Z1514" s="146"/>
      <c r="AA1514" s="146"/>
      <c r="AB1514" s="5" t="str">
        <f t="shared" si="53"/>
        <v>Overseas Jademar179</v>
      </c>
    </row>
    <row r="1515" spans="1:28" customFormat="1" ht="12.95" hidden="1" customHeight="1">
      <c r="A1515" s="325">
        <v>1514</v>
      </c>
      <c r="B1515" s="325" t="s">
        <v>4227</v>
      </c>
      <c r="C1515" s="327">
        <v>42080</v>
      </c>
      <c r="D1515" s="325" t="s">
        <v>4226</v>
      </c>
      <c r="E1515" s="325" t="s">
        <v>4225</v>
      </c>
      <c r="F1515" s="325"/>
      <c r="G1515" s="325"/>
      <c r="H1515" s="328" t="s">
        <v>4224</v>
      </c>
      <c r="I1515" s="328" t="s">
        <v>690</v>
      </c>
      <c r="J1515" s="327">
        <v>42055</v>
      </c>
      <c r="K1515" s="3" t="s">
        <v>590</v>
      </c>
      <c r="L1515" s="326">
        <v>1600</v>
      </c>
      <c r="M1515" s="325">
        <v>1514</v>
      </c>
      <c r="N1515" s="324">
        <v>42306</v>
      </c>
      <c r="T1515" s="146"/>
      <c r="U1515" s="146"/>
      <c r="V1515" s="146"/>
      <c r="W1515" s="146"/>
      <c r="X1515" s="146"/>
      <c r="Y1515" s="146"/>
      <c r="Z1515" s="146"/>
      <c r="AA1515" s="146"/>
      <c r="AB1515" s="5" t="str">
        <f t="shared" si="53"/>
        <v>PGC IkarosIK001</v>
      </c>
    </row>
    <row r="1516" spans="1:28" customFormat="1" ht="12.95" hidden="1" customHeight="1">
      <c r="A1516" s="325">
        <v>1515</v>
      </c>
      <c r="B1516" s="325" t="s">
        <v>4223</v>
      </c>
      <c r="C1516" s="327">
        <v>42083</v>
      </c>
      <c r="D1516" s="325" t="s">
        <v>4222</v>
      </c>
      <c r="E1516" s="325" t="s">
        <v>4221</v>
      </c>
      <c r="F1516" s="325"/>
      <c r="G1516" s="325"/>
      <c r="H1516" s="328" t="s">
        <v>4220</v>
      </c>
      <c r="I1516" s="328" t="s">
        <v>4219</v>
      </c>
      <c r="J1516" s="327">
        <v>42035</v>
      </c>
      <c r="K1516" s="3" t="s">
        <v>290</v>
      </c>
      <c r="L1516" s="326">
        <v>1400</v>
      </c>
      <c r="M1516" s="325">
        <v>1515</v>
      </c>
      <c r="N1516" s="324">
        <v>42146</v>
      </c>
      <c r="T1516" s="146"/>
      <c r="U1516" s="146"/>
      <c r="V1516" s="146"/>
      <c r="W1516" s="146"/>
      <c r="X1516" s="146"/>
      <c r="Y1516" s="146"/>
      <c r="Z1516" s="146"/>
      <c r="AA1516" s="146"/>
      <c r="AB1516" s="5" t="str">
        <f t="shared" si="53"/>
        <v>Eagle San DiegoBP1403</v>
      </c>
    </row>
    <row r="1517" spans="1:28" customFormat="1" ht="12.95" hidden="1" customHeight="1">
      <c r="A1517" s="325">
        <v>1516</v>
      </c>
      <c r="B1517" s="325" t="s">
        <v>4218</v>
      </c>
      <c r="C1517" s="327">
        <v>42083</v>
      </c>
      <c r="D1517" s="325" t="s">
        <v>4217</v>
      </c>
      <c r="E1517" s="325" t="s">
        <v>4216</v>
      </c>
      <c r="F1517" s="325"/>
      <c r="G1517" s="325"/>
      <c r="H1517" s="328" t="s">
        <v>4215</v>
      </c>
      <c r="I1517" s="328" t="s">
        <v>4214</v>
      </c>
      <c r="J1517" s="327">
        <v>42001</v>
      </c>
      <c r="K1517" s="3" t="s">
        <v>290</v>
      </c>
      <c r="L1517" s="326">
        <v>1400</v>
      </c>
      <c r="M1517" s="325">
        <v>1516</v>
      </c>
      <c r="N1517" s="324">
        <v>42114</v>
      </c>
      <c r="T1517" s="146"/>
      <c r="U1517" s="146"/>
      <c r="V1517" s="146"/>
      <c r="W1517" s="146"/>
      <c r="X1517" s="146"/>
      <c r="Y1517" s="146"/>
      <c r="Z1517" s="146"/>
      <c r="AA1517" s="146"/>
      <c r="AB1517" s="5" t="str">
        <f t="shared" si="53"/>
        <v>Euronike14013</v>
      </c>
    </row>
    <row r="1518" spans="1:28" customFormat="1" ht="12.95" hidden="1" customHeight="1">
      <c r="A1518" s="325">
        <v>1517</v>
      </c>
      <c r="B1518" s="325" t="s">
        <v>4213</v>
      </c>
      <c r="C1518" s="327">
        <v>42090</v>
      </c>
      <c r="D1518" s="325" t="s">
        <v>3355</v>
      </c>
      <c r="E1518" s="325" t="s">
        <v>4212</v>
      </c>
      <c r="F1518" s="325"/>
      <c r="G1518" s="325"/>
      <c r="H1518" s="328" t="s">
        <v>400</v>
      </c>
      <c r="I1518" s="328" t="s">
        <v>3875</v>
      </c>
      <c r="J1518" s="327">
        <v>42072</v>
      </c>
      <c r="K1518" s="3" t="s">
        <v>60</v>
      </c>
      <c r="L1518" s="326">
        <v>800</v>
      </c>
      <c r="M1518" s="325">
        <v>1517</v>
      </c>
      <c r="N1518" s="324">
        <v>42123</v>
      </c>
      <c r="T1518" s="146"/>
      <c r="U1518" s="146"/>
      <c r="V1518" s="146"/>
      <c r="W1518" s="146"/>
      <c r="X1518" s="146"/>
      <c r="Y1518" s="146"/>
      <c r="Z1518" s="146"/>
      <c r="AA1518" s="146"/>
      <c r="AB1518" s="5" t="str">
        <f t="shared" si="53"/>
        <v>Kilimanjaro Spirit84</v>
      </c>
    </row>
    <row r="1519" spans="1:28" customFormat="1" ht="12.95" hidden="1" customHeight="1">
      <c r="A1519" s="325">
        <v>1518</v>
      </c>
      <c r="B1519" s="325" t="s">
        <v>4211</v>
      </c>
      <c r="C1519" s="327">
        <v>42090</v>
      </c>
      <c r="D1519" s="325" t="s">
        <v>3617</v>
      </c>
      <c r="E1519" s="325" t="s">
        <v>4210</v>
      </c>
      <c r="F1519" s="325"/>
      <c r="G1519" s="325"/>
      <c r="H1519" s="328" t="s">
        <v>601</v>
      </c>
      <c r="I1519" s="328" t="s">
        <v>48</v>
      </c>
      <c r="J1519" s="327">
        <v>42068</v>
      </c>
      <c r="K1519" s="3" t="s">
        <v>60</v>
      </c>
      <c r="L1519" s="326">
        <v>800</v>
      </c>
      <c r="M1519" s="325">
        <v>1518</v>
      </c>
      <c r="N1519" s="324">
        <v>42129</v>
      </c>
      <c r="T1519" s="146"/>
      <c r="U1519" s="146"/>
      <c r="V1519" s="146"/>
      <c r="W1519" s="146"/>
      <c r="X1519" s="146"/>
      <c r="Y1519" s="146"/>
      <c r="Z1519" s="146"/>
      <c r="AA1519" s="146"/>
      <c r="AB1519" s="5" t="str">
        <f t="shared" si="53"/>
        <v>Constitution Spirit290</v>
      </c>
    </row>
    <row r="1520" spans="1:28" customFormat="1" ht="12.95" hidden="1" customHeight="1">
      <c r="A1520" s="325">
        <v>1519</v>
      </c>
      <c r="B1520" s="325" t="s">
        <v>4209</v>
      </c>
      <c r="C1520" s="327">
        <v>42090</v>
      </c>
      <c r="D1520" s="325" t="s">
        <v>807</v>
      </c>
      <c r="E1520" s="325" t="s">
        <v>624</v>
      </c>
      <c r="F1520" s="325"/>
      <c r="G1520" s="325"/>
      <c r="H1520" s="328" t="s">
        <v>683</v>
      </c>
      <c r="I1520" s="328" t="s">
        <v>441</v>
      </c>
      <c r="J1520" s="327">
        <v>42078</v>
      </c>
      <c r="K1520" s="3" t="s">
        <v>60</v>
      </c>
      <c r="L1520" s="326">
        <v>800</v>
      </c>
      <c r="M1520" s="325">
        <v>1519</v>
      </c>
      <c r="N1520" s="324">
        <v>42114</v>
      </c>
      <c r="T1520" s="146"/>
      <c r="U1520" s="146"/>
      <c r="V1520" s="146"/>
      <c r="W1520" s="146"/>
      <c r="X1520" s="146"/>
      <c r="Y1520" s="146"/>
      <c r="Z1520" s="146"/>
      <c r="AA1520" s="146"/>
      <c r="AB1520" s="5" t="str">
        <f t="shared" si="53"/>
        <v>Galway Spirit51</v>
      </c>
    </row>
    <row r="1521" spans="1:28" customFormat="1" ht="12.95" hidden="1" customHeight="1">
      <c r="A1521" s="325">
        <v>1520</v>
      </c>
      <c r="B1521" s="325" t="s">
        <v>4208</v>
      </c>
      <c r="C1521" s="327">
        <v>42090</v>
      </c>
      <c r="D1521" s="325" t="s">
        <v>675</v>
      </c>
      <c r="E1521" s="325" t="s">
        <v>3616</v>
      </c>
      <c r="F1521" s="325"/>
      <c r="G1521" s="325"/>
      <c r="H1521" s="328" t="s">
        <v>4207</v>
      </c>
      <c r="I1521" s="328" t="s">
        <v>51</v>
      </c>
      <c r="J1521" s="327">
        <v>42074</v>
      </c>
      <c r="K1521" s="3" t="s">
        <v>60</v>
      </c>
      <c r="L1521" s="326">
        <v>800</v>
      </c>
      <c r="M1521" s="325">
        <v>1520</v>
      </c>
      <c r="N1521" s="324">
        <v>42188</v>
      </c>
      <c r="T1521" s="146"/>
      <c r="U1521" s="146"/>
      <c r="V1521" s="146"/>
      <c r="W1521" s="146"/>
      <c r="X1521" s="146"/>
      <c r="Y1521" s="146"/>
      <c r="Z1521" s="146"/>
      <c r="AA1521" s="146"/>
      <c r="AB1521" s="5" t="str">
        <f t="shared" si="53"/>
        <v>Sentinel Spirit299</v>
      </c>
    </row>
    <row r="1522" spans="1:28" customFormat="1" ht="12.95" hidden="1" customHeight="1">
      <c r="A1522" s="325">
        <v>1521</v>
      </c>
      <c r="B1522" s="325" t="s">
        <v>4206</v>
      </c>
      <c r="C1522" s="327">
        <v>42090</v>
      </c>
      <c r="D1522" s="325" t="s">
        <v>801</v>
      </c>
      <c r="E1522" s="325" t="s">
        <v>4205</v>
      </c>
      <c r="F1522" s="325"/>
      <c r="G1522" s="325"/>
      <c r="H1522" s="328" t="s">
        <v>63</v>
      </c>
      <c r="I1522" s="328" t="s">
        <v>64</v>
      </c>
      <c r="J1522" s="327">
        <v>42077</v>
      </c>
      <c r="K1522" s="3" t="s">
        <v>60</v>
      </c>
      <c r="L1522" s="326">
        <v>800</v>
      </c>
      <c r="M1522" s="325">
        <v>1521</v>
      </c>
      <c r="N1522" s="324">
        <v>42114</v>
      </c>
      <c r="T1522" s="146"/>
      <c r="U1522" s="146"/>
      <c r="V1522" s="146"/>
      <c r="W1522" s="146"/>
      <c r="X1522" s="146"/>
      <c r="Y1522" s="146"/>
      <c r="Z1522" s="146"/>
      <c r="AA1522" s="146"/>
      <c r="AB1522" s="5" t="str">
        <f t="shared" ref="AB1522:AB1585" si="54">IF(TRIM(A1522)="","",CONCATENATE(TRIM(D1522),TRIM(E1522)))</f>
        <v>Ningbo DawnV007</v>
      </c>
    </row>
    <row r="1523" spans="1:28" customFormat="1" ht="12.95" hidden="1" customHeight="1">
      <c r="A1523" s="325">
        <v>1522</v>
      </c>
      <c r="B1523" s="325" t="s">
        <v>4204</v>
      </c>
      <c r="C1523" s="327">
        <v>42090</v>
      </c>
      <c r="D1523" s="325" t="s">
        <v>4054</v>
      </c>
      <c r="E1523" s="325" t="s">
        <v>468</v>
      </c>
      <c r="F1523" s="325"/>
      <c r="G1523" s="325"/>
      <c r="H1523" s="328" t="s">
        <v>601</v>
      </c>
      <c r="I1523" s="328" t="s">
        <v>255</v>
      </c>
      <c r="J1523" s="327">
        <v>42083</v>
      </c>
      <c r="K1523" s="3" t="s">
        <v>60</v>
      </c>
      <c r="L1523" s="326">
        <v>800</v>
      </c>
      <c r="M1523" s="325">
        <v>1522</v>
      </c>
      <c r="N1523" s="324">
        <v>42129</v>
      </c>
      <c r="T1523" s="146"/>
      <c r="U1523" s="146"/>
      <c r="V1523" s="146"/>
      <c r="W1523" s="146"/>
      <c r="X1523" s="146"/>
      <c r="Y1523" s="146"/>
      <c r="Z1523" s="146"/>
      <c r="AA1523" s="146"/>
      <c r="AB1523" s="5" t="str">
        <f t="shared" si="54"/>
        <v>Erik Sprit96</v>
      </c>
    </row>
    <row r="1524" spans="1:28" customFormat="1" ht="12.95" hidden="1" customHeight="1">
      <c r="A1524" s="325">
        <v>1523</v>
      </c>
      <c r="B1524" s="325" t="s">
        <v>4203</v>
      </c>
      <c r="C1524" s="327">
        <v>42090</v>
      </c>
      <c r="D1524" s="325" t="s">
        <v>3971</v>
      </c>
      <c r="E1524" s="325" t="s">
        <v>124</v>
      </c>
      <c r="F1524" s="325"/>
      <c r="G1524" s="325"/>
      <c r="H1524" s="328" t="s">
        <v>601</v>
      </c>
      <c r="I1524" s="328" t="s">
        <v>90</v>
      </c>
      <c r="J1524" s="327">
        <v>42078</v>
      </c>
      <c r="K1524" s="3" t="s">
        <v>60</v>
      </c>
      <c r="L1524" s="326">
        <v>800</v>
      </c>
      <c r="M1524" s="325">
        <v>1523</v>
      </c>
      <c r="N1524" s="324">
        <v>42156</v>
      </c>
      <c r="T1524" s="146"/>
      <c r="U1524" s="146"/>
      <c r="V1524" s="146"/>
      <c r="W1524" s="146"/>
      <c r="X1524" s="146"/>
      <c r="Y1524" s="146"/>
      <c r="Z1524" s="146"/>
      <c r="AA1524" s="146"/>
      <c r="AB1524" s="5" t="str">
        <f t="shared" si="54"/>
        <v>Navion Marita19</v>
      </c>
    </row>
    <row r="1525" spans="1:28" customFormat="1" ht="12.95" hidden="1" customHeight="1">
      <c r="A1525" s="325">
        <v>1524</v>
      </c>
      <c r="B1525" s="325" t="s">
        <v>4202</v>
      </c>
      <c r="C1525" s="327">
        <v>42090</v>
      </c>
      <c r="D1525" s="325" t="s">
        <v>4201</v>
      </c>
      <c r="E1525" s="325" t="s">
        <v>238</v>
      </c>
      <c r="F1525" s="325"/>
      <c r="G1525" s="325"/>
      <c r="H1525" s="328" t="s">
        <v>701</v>
      </c>
      <c r="I1525" s="328" t="s">
        <v>4200</v>
      </c>
      <c r="J1525" s="327">
        <v>42076</v>
      </c>
      <c r="K1525" s="3" t="s">
        <v>60</v>
      </c>
      <c r="L1525" s="326">
        <v>800</v>
      </c>
      <c r="M1525" s="325">
        <v>1524</v>
      </c>
      <c r="N1525" s="324">
        <v>42129</v>
      </c>
      <c r="T1525" s="146"/>
      <c r="U1525" s="146"/>
      <c r="V1525" s="146"/>
      <c r="W1525" s="146"/>
      <c r="X1525" s="146"/>
      <c r="Y1525" s="146"/>
      <c r="Z1525" s="146"/>
      <c r="AA1525" s="146"/>
      <c r="AB1525" s="5" t="str">
        <f t="shared" si="54"/>
        <v>Asian Jade3</v>
      </c>
    </row>
    <row r="1526" spans="1:28" customFormat="1" ht="12.95" hidden="1" customHeight="1">
      <c r="A1526" s="325">
        <v>1525</v>
      </c>
      <c r="B1526" s="325" t="s">
        <v>4199</v>
      </c>
      <c r="C1526" s="327">
        <v>42090</v>
      </c>
      <c r="D1526" s="325" t="s">
        <v>682</v>
      </c>
      <c r="E1526" s="325" t="s">
        <v>41</v>
      </c>
      <c r="F1526" s="325"/>
      <c r="G1526" s="325"/>
      <c r="H1526" s="328" t="s">
        <v>3900</v>
      </c>
      <c r="I1526" s="328" t="s">
        <v>4198</v>
      </c>
      <c r="J1526" s="327">
        <v>42078</v>
      </c>
      <c r="K1526" s="3" t="s">
        <v>60</v>
      </c>
      <c r="L1526" s="326">
        <v>800</v>
      </c>
      <c r="M1526" s="325">
        <v>1525</v>
      </c>
      <c r="N1526" s="324">
        <v>42114</v>
      </c>
      <c r="T1526" s="146"/>
      <c r="U1526" s="146"/>
      <c r="V1526" s="146"/>
      <c r="W1526" s="146"/>
      <c r="X1526" s="146"/>
      <c r="Y1526" s="146"/>
      <c r="Z1526" s="146"/>
      <c r="AA1526" s="146"/>
      <c r="AB1526" s="5" t="str">
        <f t="shared" si="54"/>
        <v>Tarbet Spirit12</v>
      </c>
    </row>
    <row r="1527" spans="1:28" customFormat="1" ht="12.95" hidden="1" customHeight="1">
      <c r="A1527" s="325">
        <v>1526</v>
      </c>
      <c r="B1527" s="325" t="s">
        <v>4197</v>
      </c>
      <c r="C1527" s="327">
        <v>42090</v>
      </c>
      <c r="D1527" s="325" t="s">
        <v>820</v>
      </c>
      <c r="E1527" s="325" t="s">
        <v>482</v>
      </c>
      <c r="F1527" s="325"/>
      <c r="G1527" s="325"/>
      <c r="H1527" s="328" t="s">
        <v>701</v>
      </c>
      <c r="I1527" s="328" t="s">
        <v>435</v>
      </c>
      <c r="J1527" s="327">
        <v>42078</v>
      </c>
      <c r="K1527" s="3" t="s">
        <v>60</v>
      </c>
      <c r="L1527" s="326">
        <v>800</v>
      </c>
      <c r="M1527" s="325">
        <v>1526</v>
      </c>
      <c r="N1527" s="324">
        <v>42156</v>
      </c>
      <c r="T1527" s="146"/>
      <c r="U1527" s="146"/>
      <c r="V1527" s="146"/>
      <c r="W1527" s="146"/>
      <c r="X1527" s="146"/>
      <c r="Y1527" s="146"/>
      <c r="Z1527" s="146"/>
      <c r="AA1527" s="146"/>
      <c r="AB1527" s="5" t="str">
        <f t="shared" si="54"/>
        <v>RBD Anema E Core8</v>
      </c>
    </row>
    <row r="1528" spans="1:28" customFormat="1" ht="12.95" hidden="1" customHeight="1">
      <c r="A1528" s="325">
        <v>1527</v>
      </c>
      <c r="B1528" s="325" t="s">
        <v>4196</v>
      </c>
      <c r="C1528" s="327">
        <v>42090</v>
      </c>
      <c r="D1528" s="325" t="s">
        <v>4118</v>
      </c>
      <c r="E1528" s="325" t="s">
        <v>407</v>
      </c>
      <c r="F1528" s="325"/>
      <c r="G1528" s="325"/>
      <c r="H1528" s="328" t="s">
        <v>634</v>
      </c>
      <c r="I1528" s="328" t="s">
        <v>4195</v>
      </c>
      <c r="J1528" s="327">
        <v>42086</v>
      </c>
      <c r="K1528" s="3" t="s">
        <v>60</v>
      </c>
      <c r="L1528" s="326">
        <v>800</v>
      </c>
      <c r="M1528" s="325">
        <v>1527</v>
      </c>
      <c r="N1528" s="324">
        <v>42188</v>
      </c>
      <c r="T1528" s="146"/>
      <c r="U1528" s="146"/>
      <c r="V1528" s="146"/>
      <c r="W1528" s="146"/>
      <c r="X1528" s="146"/>
      <c r="Y1528" s="146"/>
      <c r="Z1528" s="146"/>
      <c r="AA1528" s="146"/>
      <c r="AB1528" s="5" t="str">
        <f t="shared" si="54"/>
        <v>Th Sound74</v>
      </c>
    </row>
    <row r="1529" spans="1:28" customFormat="1" ht="12.95" hidden="1" customHeight="1">
      <c r="A1529" s="325">
        <v>1528</v>
      </c>
      <c r="B1529" s="325" t="s">
        <v>4194</v>
      </c>
      <c r="C1529" s="327">
        <v>42091</v>
      </c>
      <c r="D1529" s="325" t="s">
        <v>3731</v>
      </c>
      <c r="E1529" s="325" t="s">
        <v>381</v>
      </c>
      <c r="F1529" s="325"/>
      <c r="G1529" s="325"/>
      <c r="H1529" s="328" t="s">
        <v>763</v>
      </c>
      <c r="I1529" s="328" t="s">
        <v>4193</v>
      </c>
      <c r="J1529" s="327">
        <v>42076</v>
      </c>
      <c r="K1529" s="3" t="s">
        <v>43</v>
      </c>
      <c r="L1529" s="326">
        <v>1400</v>
      </c>
      <c r="M1529" s="325">
        <v>1528</v>
      </c>
      <c r="N1529" s="324">
        <v>42094</v>
      </c>
      <c r="T1529" s="146"/>
      <c r="U1529" s="146"/>
      <c r="V1529" s="146"/>
      <c r="W1529" s="146"/>
      <c r="X1529" s="146"/>
      <c r="Y1529" s="146"/>
      <c r="Z1529" s="146"/>
      <c r="AA1529" s="146"/>
      <c r="AB1529" s="5" t="str">
        <f t="shared" si="54"/>
        <v>Alpine Liberty63</v>
      </c>
    </row>
    <row r="1530" spans="1:28" customFormat="1" ht="12.95" customHeight="1">
      <c r="A1530" s="325">
        <v>1529</v>
      </c>
      <c r="B1530" s="325" t="s">
        <v>4192</v>
      </c>
      <c r="C1530" s="327">
        <v>42091</v>
      </c>
      <c r="D1530" s="325" t="s">
        <v>4191</v>
      </c>
      <c r="E1530" s="325" t="s">
        <v>4190</v>
      </c>
      <c r="F1530" s="325"/>
      <c r="G1530" s="325"/>
      <c r="H1530" s="328" t="s">
        <v>3956</v>
      </c>
      <c r="I1530" s="328" t="s">
        <v>48</v>
      </c>
      <c r="J1530" s="327">
        <v>42050</v>
      </c>
      <c r="K1530" s="3" t="s">
        <v>1108</v>
      </c>
      <c r="L1530" s="326">
        <v>1600</v>
      </c>
      <c r="M1530" s="325">
        <v>1529</v>
      </c>
      <c r="N1530" s="324">
        <v>42101</v>
      </c>
      <c r="T1530" s="146"/>
      <c r="U1530" s="146"/>
      <c r="V1530" s="146"/>
      <c r="W1530" s="146"/>
      <c r="X1530" s="146"/>
      <c r="Y1530" s="146"/>
      <c r="Z1530" s="146"/>
      <c r="AA1530" s="146"/>
      <c r="AB1530" s="5" t="str">
        <f t="shared" si="54"/>
        <v>MT Absheron14011</v>
      </c>
    </row>
    <row r="1531" spans="1:28" customFormat="1" ht="12.95" hidden="1" customHeight="1">
      <c r="A1531" s="325">
        <v>1530</v>
      </c>
      <c r="B1531" s="325" t="s">
        <v>4189</v>
      </c>
      <c r="C1531" s="327">
        <v>42093</v>
      </c>
      <c r="D1531" s="325" t="s">
        <v>4188</v>
      </c>
      <c r="E1531" s="325" t="s">
        <v>197</v>
      </c>
      <c r="F1531" s="325"/>
      <c r="G1531" s="325"/>
      <c r="H1531" s="328" t="s">
        <v>4186</v>
      </c>
      <c r="I1531" s="328" t="s">
        <v>243</v>
      </c>
      <c r="J1531" s="327">
        <v>42000</v>
      </c>
      <c r="K1531" s="3" t="s">
        <v>97</v>
      </c>
      <c r="L1531" s="326">
        <v>900</v>
      </c>
      <c r="M1531" s="325">
        <v>1530</v>
      </c>
      <c r="N1531" s="324">
        <v>42143</v>
      </c>
      <c r="T1531" s="146"/>
      <c r="U1531" s="146"/>
      <c r="V1531" s="146"/>
      <c r="W1531" s="146"/>
      <c r="X1531" s="146"/>
      <c r="Y1531" s="146"/>
      <c r="Z1531" s="146"/>
      <c r="AA1531" s="146"/>
      <c r="AB1531" s="5" t="str">
        <f t="shared" si="54"/>
        <v>Torm Ohio67</v>
      </c>
    </row>
    <row r="1532" spans="1:28" customFormat="1" ht="12.95" hidden="1" customHeight="1">
      <c r="A1532" s="325">
        <v>1531</v>
      </c>
      <c r="B1532" s="325" t="s">
        <v>4187</v>
      </c>
      <c r="C1532" s="327">
        <v>42093</v>
      </c>
      <c r="D1532" s="325" t="s">
        <v>3778</v>
      </c>
      <c r="E1532" s="325" t="s">
        <v>213</v>
      </c>
      <c r="F1532" s="325"/>
      <c r="G1532" s="325"/>
      <c r="H1532" s="328" t="s">
        <v>4186</v>
      </c>
      <c r="I1532" s="328" t="s">
        <v>480</v>
      </c>
      <c r="J1532" s="327">
        <v>42025</v>
      </c>
      <c r="K1532" s="3" t="s">
        <v>97</v>
      </c>
      <c r="L1532" s="326">
        <v>900</v>
      </c>
      <c r="M1532" s="325">
        <v>1531</v>
      </c>
      <c r="N1532" s="324">
        <v>42143</v>
      </c>
      <c r="T1532" s="146"/>
      <c r="U1532" s="146"/>
      <c r="V1532" s="146"/>
      <c r="W1532" s="146"/>
      <c r="X1532" s="146"/>
      <c r="Y1532" s="146"/>
      <c r="Z1532" s="146"/>
      <c r="AA1532" s="146"/>
      <c r="AB1532" s="5" t="str">
        <f t="shared" si="54"/>
        <v>Torm Fox69</v>
      </c>
    </row>
    <row r="1533" spans="1:28" customFormat="1" ht="12.95" hidden="1" customHeight="1">
      <c r="A1533" s="325">
        <v>1532</v>
      </c>
      <c r="B1533" s="325" t="s">
        <v>4185</v>
      </c>
      <c r="C1533" s="327">
        <v>42093</v>
      </c>
      <c r="D1533" s="325" t="s">
        <v>4010</v>
      </c>
      <c r="E1533" s="325" t="s">
        <v>265</v>
      </c>
      <c r="F1533" s="325"/>
      <c r="G1533" s="325"/>
      <c r="H1533" s="328" t="s">
        <v>770</v>
      </c>
      <c r="I1533" s="328" t="s">
        <v>805</v>
      </c>
      <c r="J1533" s="327">
        <v>42070</v>
      </c>
      <c r="K1533" s="3" t="s">
        <v>97</v>
      </c>
      <c r="L1533" s="326">
        <v>900</v>
      </c>
      <c r="M1533" s="325">
        <v>1532</v>
      </c>
      <c r="N1533" s="324">
        <v>42143</v>
      </c>
      <c r="T1533" s="146"/>
      <c r="U1533" s="146"/>
      <c r="V1533" s="146"/>
      <c r="W1533" s="146"/>
      <c r="X1533" s="146"/>
      <c r="Y1533" s="146"/>
      <c r="Z1533" s="146"/>
      <c r="AA1533" s="146"/>
      <c r="AB1533" s="5" t="str">
        <f t="shared" si="54"/>
        <v>Torm Clara101</v>
      </c>
    </row>
    <row r="1534" spans="1:28" customFormat="1" ht="12.95" hidden="1" customHeight="1">
      <c r="A1534" s="325">
        <v>1533</v>
      </c>
      <c r="B1534" s="325" t="s">
        <v>4184</v>
      </c>
      <c r="C1534" s="327">
        <v>42093</v>
      </c>
      <c r="D1534" s="325" t="s">
        <v>4183</v>
      </c>
      <c r="E1534" s="325" t="s">
        <v>4182</v>
      </c>
      <c r="F1534" s="325"/>
      <c r="G1534" s="325"/>
      <c r="H1534" s="328" t="s">
        <v>4181</v>
      </c>
      <c r="I1534" s="328" t="s">
        <v>690</v>
      </c>
      <c r="J1534" s="327">
        <v>42073</v>
      </c>
      <c r="K1534" s="3" t="s">
        <v>23</v>
      </c>
      <c r="L1534" s="326">
        <v>1200</v>
      </c>
      <c r="M1534" s="325">
        <v>1533</v>
      </c>
      <c r="N1534" s="324">
        <v>42118</v>
      </c>
      <c r="T1534" s="146"/>
      <c r="U1534" s="146"/>
      <c r="V1534" s="146"/>
      <c r="W1534" s="146"/>
      <c r="X1534" s="146"/>
      <c r="Y1534" s="146"/>
      <c r="Z1534" s="146"/>
      <c r="AA1534" s="146"/>
      <c r="AB1534" s="5" t="str">
        <f t="shared" si="54"/>
        <v>Genmar Defiance201415</v>
      </c>
    </row>
    <row r="1535" spans="1:28" customFormat="1" ht="12.95" hidden="1" customHeight="1">
      <c r="A1535" s="325">
        <v>1534</v>
      </c>
      <c r="B1535" s="325" t="s">
        <v>4180</v>
      </c>
      <c r="C1535" s="327">
        <v>42093</v>
      </c>
      <c r="D1535" s="325" t="s">
        <v>647</v>
      </c>
      <c r="E1535" s="325" t="s">
        <v>381</v>
      </c>
      <c r="F1535" s="325"/>
      <c r="G1535" s="325"/>
      <c r="H1535" s="328" t="s">
        <v>648</v>
      </c>
      <c r="I1535" s="328" t="s">
        <v>690</v>
      </c>
      <c r="J1535" s="327">
        <v>42064</v>
      </c>
      <c r="K1535" s="3" t="s">
        <v>23</v>
      </c>
      <c r="L1535" s="326">
        <v>1200</v>
      </c>
      <c r="M1535" s="325">
        <v>1534</v>
      </c>
      <c r="N1535" s="324">
        <v>42118</v>
      </c>
      <c r="T1535" s="146"/>
      <c r="U1535" s="146"/>
      <c r="V1535" s="146"/>
      <c r="W1535" s="146"/>
      <c r="X1535" s="146"/>
      <c r="Y1535" s="146"/>
      <c r="Z1535" s="146"/>
      <c r="AA1535" s="146"/>
      <c r="AB1535" s="5" t="str">
        <f t="shared" si="54"/>
        <v>Genmar Compatriot63</v>
      </c>
    </row>
    <row r="1536" spans="1:28" customFormat="1" ht="12.95" hidden="1" customHeight="1">
      <c r="A1536" s="325">
        <v>1535</v>
      </c>
      <c r="B1536" s="325" t="s">
        <v>4179</v>
      </c>
      <c r="C1536" s="327">
        <v>42101</v>
      </c>
      <c r="D1536" s="325" t="s">
        <v>4112</v>
      </c>
      <c r="E1536" s="329" t="s">
        <v>50</v>
      </c>
      <c r="F1536" s="325"/>
      <c r="G1536" s="325"/>
      <c r="H1536" s="328" t="s">
        <v>808</v>
      </c>
      <c r="I1536" s="328" t="s">
        <v>690</v>
      </c>
      <c r="J1536" s="327">
        <v>42071</v>
      </c>
      <c r="K1536" s="3" t="s">
        <v>28</v>
      </c>
      <c r="L1536" s="326">
        <v>1400</v>
      </c>
      <c r="M1536" s="325">
        <v>1535</v>
      </c>
      <c r="N1536" s="324">
        <v>42124</v>
      </c>
      <c r="O1536" s="4"/>
      <c r="T1536" s="146"/>
      <c r="U1536" s="146"/>
      <c r="V1536" s="146"/>
      <c r="W1536" s="146"/>
      <c r="X1536" s="146"/>
      <c r="Y1536" s="146"/>
      <c r="Z1536" s="146"/>
      <c r="AA1536" s="146"/>
      <c r="AB1536" s="5" t="str">
        <f t="shared" si="54"/>
        <v>Nave cielo32</v>
      </c>
    </row>
    <row r="1537" spans="1:28" customFormat="1" ht="12.95" hidden="1" customHeight="1">
      <c r="A1537" s="325">
        <v>1536</v>
      </c>
      <c r="B1537" s="325" t="s">
        <v>4178</v>
      </c>
      <c r="C1537" s="327">
        <v>42101</v>
      </c>
      <c r="D1537" s="325" t="s">
        <v>689</v>
      </c>
      <c r="E1537" s="329" t="s">
        <v>129</v>
      </c>
      <c r="F1537" s="325"/>
      <c r="G1537" s="325"/>
      <c r="H1537" s="328" t="s">
        <v>671</v>
      </c>
      <c r="I1537" s="328" t="s">
        <v>4000</v>
      </c>
      <c r="J1537" s="327">
        <v>42072</v>
      </c>
      <c r="K1537" s="3" t="s">
        <v>28</v>
      </c>
      <c r="L1537" s="326">
        <v>1400</v>
      </c>
      <c r="M1537" s="325">
        <v>1536</v>
      </c>
      <c r="N1537" s="324">
        <v>42172</v>
      </c>
      <c r="O1537" s="4"/>
      <c r="T1537" s="146"/>
      <c r="U1537" s="146"/>
      <c r="V1537" s="146"/>
      <c r="W1537" s="146"/>
      <c r="X1537" s="146"/>
      <c r="Y1537" s="146"/>
      <c r="Z1537" s="146"/>
      <c r="AA1537" s="146"/>
      <c r="AB1537" s="5" t="str">
        <f t="shared" si="54"/>
        <v>Ariane11</v>
      </c>
    </row>
    <row r="1538" spans="1:28" customFormat="1" ht="12.95" hidden="1" customHeight="1">
      <c r="A1538" s="325">
        <v>1537</v>
      </c>
      <c r="B1538" s="325" t="s">
        <v>4177</v>
      </c>
      <c r="C1538" s="327">
        <v>42101</v>
      </c>
      <c r="D1538" s="325" t="s">
        <v>4176</v>
      </c>
      <c r="E1538" s="329" t="s">
        <v>238</v>
      </c>
      <c r="F1538" s="325"/>
      <c r="G1538" s="325"/>
      <c r="H1538" s="328" t="s">
        <v>465</v>
      </c>
      <c r="I1538" s="328" t="s">
        <v>24</v>
      </c>
      <c r="J1538" s="327">
        <v>42073</v>
      </c>
      <c r="K1538" s="3" t="s">
        <v>28</v>
      </c>
      <c r="L1538" s="326">
        <v>1400</v>
      </c>
      <c r="M1538" s="325">
        <v>1537</v>
      </c>
      <c r="N1538" s="324">
        <v>42123</v>
      </c>
      <c r="O1538" s="4"/>
      <c r="T1538" s="146"/>
      <c r="U1538" s="146"/>
      <c r="V1538" s="146"/>
      <c r="W1538" s="146"/>
      <c r="X1538" s="146"/>
      <c r="Y1538" s="146"/>
      <c r="Z1538" s="146"/>
      <c r="AA1538" s="146"/>
      <c r="AB1538" s="5" t="str">
        <f t="shared" si="54"/>
        <v>Cape Bowen3</v>
      </c>
    </row>
    <row r="1539" spans="1:28" customFormat="1" ht="12.95" hidden="1" customHeight="1">
      <c r="A1539" s="325">
        <v>1538</v>
      </c>
      <c r="B1539" s="325" t="s">
        <v>4175</v>
      </c>
      <c r="C1539" s="327">
        <v>42101</v>
      </c>
      <c r="D1539" s="325" t="s">
        <v>4045</v>
      </c>
      <c r="E1539" s="329" t="s">
        <v>117</v>
      </c>
      <c r="F1539" s="325"/>
      <c r="G1539" s="325"/>
      <c r="H1539" s="328" t="s">
        <v>791</v>
      </c>
      <c r="I1539" s="328" t="s">
        <v>814</v>
      </c>
      <c r="J1539" s="327">
        <v>42090</v>
      </c>
      <c r="K1539" s="3" t="s">
        <v>28</v>
      </c>
      <c r="L1539" s="326">
        <v>1400</v>
      </c>
      <c r="M1539" s="325">
        <v>1538</v>
      </c>
      <c r="N1539" s="324">
        <v>42156</v>
      </c>
      <c r="O1539" s="4"/>
      <c r="T1539" s="146"/>
      <c r="U1539" s="146"/>
      <c r="V1539" s="146"/>
      <c r="W1539" s="146"/>
      <c r="X1539" s="146"/>
      <c r="Y1539" s="146"/>
      <c r="Z1539" s="146"/>
      <c r="AA1539" s="146"/>
      <c r="AB1539" s="5" t="str">
        <f t="shared" si="54"/>
        <v>Tandara Spirit2</v>
      </c>
    </row>
    <row r="1540" spans="1:28" customFormat="1" ht="12.95" hidden="1" customHeight="1">
      <c r="A1540" s="325">
        <v>1539</v>
      </c>
      <c r="B1540" s="325" t="s">
        <v>4174</v>
      </c>
      <c r="C1540" s="327">
        <v>42101</v>
      </c>
      <c r="D1540" s="325" t="s">
        <v>4173</v>
      </c>
      <c r="E1540" s="329" t="s">
        <v>414</v>
      </c>
      <c r="F1540" s="325"/>
      <c r="G1540" s="325"/>
      <c r="H1540" s="328" t="s">
        <v>791</v>
      </c>
      <c r="I1540" s="328" t="s">
        <v>48</v>
      </c>
      <c r="J1540" s="327">
        <v>42079</v>
      </c>
      <c r="K1540" s="3" t="s">
        <v>28</v>
      </c>
      <c r="L1540" s="326">
        <v>1400</v>
      </c>
      <c r="M1540" s="325">
        <v>1539</v>
      </c>
      <c r="N1540" s="324">
        <v>42142</v>
      </c>
      <c r="O1540" s="4"/>
      <c r="T1540" s="146"/>
      <c r="U1540" s="146"/>
      <c r="V1540" s="146"/>
      <c r="W1540" s="146"/>
      <c r="X1540" s="146"/>
      <c r="Y1540" s="146"/>
      <c r="Z1540" s="146"/>
      <c r="AA1540" s="146"/>
      <c r="AB1540" s="5" t="str">
        <f t="shared" si="54"/>
        <v>Sea Voyager5</v>
      </c>
    </row>
    <row r="1541" spans="1:28" customFormat="1" ht="12.95" hidden="1" customHeight="1">
      <c r="A1541" s="325">
        <v>1540</v>
      </c>
      <c r="B1541" s="325" t="s">
        <v>4172</v>
      </c>
      <c r="C1541" s="327">
        <v>42101</v>
      </c>
      <c r="D1541" s="325" t="s">
        <v>369</v>
      </c>
      <c r="E1541" s="329" t="s">
        <v>3392</v>
      </c>
      <c r="F1541" s="325"/>
      <c r="G1541" s="325"/>
      <c r="H1541" s="328" t="s">
        <v>392</v>
      </c>
      <c r="I1541" s="328" t="s">
        <v>25</v>
      </c>
      <c r="J1541" s="327">
        <v>42083</v>
      </c>
      <c r="K1541" s="3" t="s">
        <v>28</v>
      </c>
      <c r="L1541" s="326">
        <v>1400</v>
      </c>
      <c r="M1541" s="325">
        <v>1540</v>
      </c>
      <c r="N1541" s="324">
        <v>42123</v>
      </c>
      <c r="O1541" s="4"/>
      <c r="T1541" s="146"/>
      <c r="U1541" s="146"/>
      <c r="V1541" s="146"/>
      <c r="W1541" s="146"/>
      <c r="X1541" s="146"/>
      <c r="Y1541" s="146"/>
      <c r="Z1541" s="146"/>
      <c r="AA1541" s="146"/>
      <c r="AB1541" s="5" t="str">
        <f t="shared" si="54"/>
        <v>ETC Ramsis1502</v>
      </c>
    </row>
    <row r="1542" spans="1:28" customFormat="1" ht="12.95" hidden="1" customHeight="1">
      <c r="A1542" s="325">
        <v>1541</v>
      </c>
      <c r="B1542" s="325" t="s">
        <v>4171</v>
      </c>
      <c r="C1542" s="327">
        <v>42101</v>
      </c>
      <c r="D1542" s="325" t="s">
        <v>818</v>
      </c>
      <c r="E1542" s="329" t="s">
        <v>53</v>
      </c>
      <c r="F1542" s="325"/>
      <c r="G1542" s="325"/>
      <c r="H1542" s="328" t="s">
        <v>521</v>
      </c>
      <c r="I1542" s="328" t="s">
        <v>173</v>
      </c>
      <c r="J1542" s="327">
        <v>42089</v>
      </c>
      <c r="K1542" s="3" t="s">
        <v>28</v>
      </c>
      <c r="L1542" s="326">
        <v>1400</v>
      </c>
      <c r="M1542" s="325">
        <v>1541</v>
      </c>
      <c r="N1542" s="324">
        <v>42123</v>
      </c>
      <c r="O1542" s="4"/>
      <c r="T1542" s="146"/>
      <c r="U1542" s="146"/>
      <c r="V1542" s="146"/>
      <c r="W1542" s="146"/>
      <c r="X1542" s="146"/>
      <c r="Y1542" s="146"/>
      <c r="Z1542" s="146"/>
      <c r="AA1542" s="146"/>
      <c r="AB1542" s="5" t="str">
        <f t="shared" si="54"/>
        <v>Songa Coral1</v>
      </c>
    </row>
    <row r="1543" spans="1:28" customFormat="1" ht="12.95" hidden="1" customHeight="1">
      <c r="A1543" s="325">
        <v>1542</v>
      </c>
      <c r="B1543" s="325" t="s">
        <v>4170</v>
      </c>
      <c r="C1543" s="327">
        <v>42103</v>
      </c>
      <c r="D1543" s="325"/>
      <c r="E1543" s="325"/>
      <c r="F1543" s="325"/>
      <c r="G1543" s="325"/>
      <c r="H1543" s="328" t="s">
        <v>3512</v>
      </c>
      <c r="I1543" s="328"/>
      <c r="J1543" s="327"/>
      <c r="K1543" s="3" t="s">
        <v>3595</v>
      </c>
      <c r="L1543" s="326">
        <v>260</v>
      </c>
      <c r="M1543" s="325">
        <v>1542</v>
      </c>
      <c r="N1543" s="324">
        <v>42324</v>
      </c>
      <c r="P1543" s="354"/>
      <c r="T1543" s="146"/>
      <c r="U1543" s="146"/>
      <c r="V1543" s="146"/>
      <c r="W1543" s="146"/>
      <c r="X1543" s="146"/>
      <c r="Y1543" s="146"/>
      <c r="Z1543" s="146"/>
      <c r="AA1543" s="146"/>
      <c r="AB1543" s="5" t="str">
        <f t="shared" si="54"/>
        <v/>
      </c>
    </row>
    <row r="1544" spans="1:28" customFormat="1" ht="12.95" hidden="1" customHeight="1">
      <c r="A1544" s="325">
        <v>1543</v>
      </c>
      <c r="B1544" s="325" t="s">
        <v>4169</v>
      </c>
      <c r="C1544" s="327">
        <v>42103</v>
      </c>
      <c r="D1544" s="325"/>
      <c r="E1544" s="325"/>
      <c r="F1544" s="325"/>
      <c r="G1544" s="325"/>
      <c r="H1544" s="328" t="s">
        <v>3512</v>
      </c>
      <c r="I1544" s="328"/>
      <c r="J1544" s="327"/>
      <c r="K1544" s="3" t="s">
        <v>3598</v>
      </c>
      <c r="L1544" s="326">
        <v>2060</v>
      </c>
      <c r="M1544" s="325">
        <v>1543</v>
      </c>
      <c r="N1544" s="324">
        <v>42324</v>
      </c>
      <c r="P1544" s="354"/>
      <c r="T1544" s="146"/>
      <c r="U1544" s="146"/>
      <c r="V1544" s="146"/>
      <c r="W1544" s="146"/>
      <c r="X1544" s="146"/>
      <c r="Y1544" s="146"/>
      <c r="Z1544" s="146"/>
      <c r="AA1544" s="146"/>
      <c r="AB1544" s="5" t="str">
        <f t="shared" si="54"/>
        <v/>
      </c>
    </row>
    <row r="1545" spans="1:28" customFormat="1" ht="12.95" hidden="1" customHeight="1">
      <c r="A1545" s="325">
        <v>1544</v>
      </c>
      <c r="B1545" s="325" t="s">
        <v>4168</v>
      </c>
      <c r="C1545" s="327">
        <v>42103</v>
      </c>
      <c r="D1545" s="325" t="s">
        <v>4167</v>
      </c>
      <c r="E1545" s="325" t="s">
        <v>179</v>
      </c>
      <c r="F1545" s="325"/>
      <c r="G1545" s="325"/>
      <c r="H1545" s="328" t="s">
        <v>765</v>
      </c>
      <c r="I1545" s="328" t="s">
        <v>20</v>
      </c>
      <c r="J1545" s="327">
        <v>42070.25</v>
      </c>
      <c r="K1545" s="3" t="s">
        <v>724</v>
      </c>
      <c r="L1545" s="326">
        <v>1600</v>
      </c>
      <c r="M1545" s="325">
        <v>1544</v>
      </c>
      <c r="N1545" s="324">
        <v>42116</v>
      </c>
      <c r="T1545" s="146"/>
      <c r="U1545" s="146"/>
      <c r="V1545" s="146"/>
      <c r="W1545" s="146"/>
      <c r="X1545" s="146"/>
      <c r="Y1545" s="146"/>
      <c r="Z1545" s="146"/>
      <c r="AA1545" s="146"/>
      <c r="AB1545" s="5" t="str">
        <f t="shared" si="54"/>
        <v>Nordic Grace23</v>
      </c>
    </row>
    <row r="1546" spans="1:28" customFormat="1" ht="12.95" hidden="1" customHeight="1">
      <c r="A1546" s="325">
        <v>1545</v>
      </c>
      <c r="B1546" s="325" t="s">
        <v>4166</v>
      </c>
      <c r="C1546" s="327">
        <v>42103</v>
      </c>
      <c r="D1546" s="325" t="s">
        <v>4019</v>
      </c>
      <c r="E1546" s="325" t="s">
        <v>79</v>
      </c>
      <c r="F1546" s="325"/>
      <c r="G1546" s="325"/>
      <c r="H1546" s="328" t="s">
        <v>4018</v>
      </c>
      <c r="I1546" s="328" t="s">
        <v>380</v>
      </c>
      <c r="J1546" s="327">
        <v>42089</v>
      </c>
      <c r="K1546" s="3" t="s">
        <v>678</v>
      </c>
      <c r="L1546" s="326">
        <v>1600</v>
      </c>
      <c r="M1546" s="325">
        <v>1545</v>
      </c>
      <c r="N1546" s="324">
        <v>42138</v>
      </c>
      <c r="T1546" s="146"/>
      <c r="U1546" s="146"/>
      <c r="V1546" s="146"/>
      <c r="W1546" s="146"/>
      <c r="X1546" s="146"/>
      <c r="Y1546" s="146"/>
      <c r="Z1546" s="146"/>
      <c r="AA1546" s="146"/>
      <c r="AB1546" s="5" t="str">
        <f t="shared" si="54"/>
        <v>Dimitris P24</v>
      </c>
    </row>
    <row r="1547" spans="1:28" customFormat="1" ht="12.95" hidden="1" customHeight="1">
      <c r="A1547" s="325">
        <v>1546</v>
      </c>
      <c r="B1547" s="325" t="s">
        <v>4165</v>
      </c>
      <c r="C1547" s="327">
        <v>42103</v>
      </c>
      <c r="D1547" s="325" t="s">
        <v>3783</v>
      </c>
      <c r="E1547" s="325" t="s">
        <v>129</v>
      </c>
      <c r="F1547" s="325"/>
      <c r="G1547" s="353">
        <v>1897</v>
      </c>
      <c r="H1547" s="328" t="s">
        <v>3781</v>
      </c>
      <c r="I1547" s="328" t="s">
        <v>25</v>
      </c>
      <c r="J1547" s="327">
        <v>42084</v>
      </c>
      <c r="K1547" s="3" t="s">
        <v>615</v>
      </c>
      <c r="L1547" s="326">
        <v>1600</v>
      </c>
      <c r="M1547" s="325">
        <v>1546</v>
      </c>
      <c r="N1547" s="324">
        <v>42116</v>
      </c>
      <c r="O1547" t="s">
        <v>4164</v>
      </c>
      <c r="T1547" s="146"/>
      <c r="U1547" s="146"/>
      <c r="V1547" s="146"/>
      <c r="W1547" s="146"/>
      <c r="X1547" s="146"/>
      <c r="Y1547" s="146"/>
      <c r="Z1547" s="146"/>
      <c r="AA1547" s="146"/>
      <c r="AB1547" s="5" t="str">
        <f t="shared" si="54"/>
        <v>Princimar Grace11</v>
      </c>
    </row>
    <row r="1548" spans="1:28" customFormat="1" ht="12.95" hidden="1" customHeight="1">
      <c r="A1548" s="325">
        <v>1547</v>
      </c>
      <c r="B1548" s="325" t="s">
        <v>4163</v>
      </c>
      <c r="C1548" s="327">
        <v>42103</v>
      </c>
      <c r="D1548" s="325" t="s">
        <v>815</v>
      </c>
      <c r="E1548" s="325" t="s">
        <v>125</v>
      </c>
      <c r="F1548" s="325"/>
      <c r="G1548" s="325"/>
      <c r="H1548" s="328" t="s">
        <v>620</v>
      </c>
      <c r="I1548" s="328" t="s">
        <v>816</v>
      </c>
      <c r="J1548" s="327">
        <v>42090</v>
      </c>
      <c r="K1548" s="3" t="s">
        <v>43</v>
      </c>
      <c r="L1548" s="326">
        <v>1400</v>
      </c>
      <c r="M1548" s="325">
        <v>1547</v>
      </c>
      <c r="N1548" s="324">
        <v>42107</v>
      </c>
      <c r="T1548" s="146"/>
      <c r="U1548" s="146"/>
      <c r="V1548" s="146"/>
      <c r="W1548" s="146"/>
      <c r="X1548" s="146"/>
      <c r="Y1548" s="146"/>
      <c r="Z1548" s="146"/>
      <c r="AA1548" s="146"/>
      <c r="AB1548" s="5" t="str">
        <f t="shared" si="54"/>
        <v>Al Mahfoza6</v>
      </c>
    </row>
    <row r="1549" spans="1:28" customFormat="1" ht="12.95" hidden="1" customHeight="1">
      <c r="A1549" s="325">
        <v>1548</v>
      </c>
      <c r="B1549" s="325" t="s">
        <v>4162</v>
      </c>
      <c r="C1549" s="327">
        <v>42103</v>
      </c>
      <c r="D1549" s="325" t="s">
        <v>3858</v>
      </c>
      <c r="E1549" s="325" t="s">
        <v>4161</v>
      </c>
      <c r="F1549" s="325"/>
      <c r="G1549" s="325"/>
      <c r="H1549" s="328" t="s">
        <v>587</v>
      </c>
      <c r="I1549" s="328" t="s">
        <v>4160</v>
      </c>
      <c r="J1549" s="327">
        <v>42073</v>
      </c>
      <c r="K1549" s="3" t="s">
        <v>1094</v>
      </c>
      <c r="L1549" s="326">
        <v>1400</v>
      </c>
      <c r="M1549" s="325">
        <v>1548</v>
      </c>
      <c r="N1549" s="350">
        <v>42132</v>
      </c>
      <c r="O1549" s="4"/>
      <c r="P1549" s="4"/>
      <c r="T1549" s="146"/>
      <c r="U1549" s="146"/>
      <c r="V1549" s="146"/>
      <c r="W1549" s="146"/>
      <c r="X1549" s="146"/>
      <c r="Y1549" s="146"/>
      <c r="Z1549" s="146"/>
      <c r="AA1549" s="146"/>
      <c r="AB1549" s="5" t="str">
        <f t="shared" si="54"/>
        <v>Princimar Courage201407</v>
      </c>
    </row>
    <row r="1550" spans="1:28" customFormat="1" ht="12.95" hidden="1" customHeight="1">
      <c r="A1550" s="325">
        <v>1549</v>
      </c>
      <c r="B1550" s="325" t="s">
        <v>4159</v>
      </c>
      <c r="C1550" s="327">
        <v>42103</v>
      </c>
      <c r="D1550" s="325" t="s">
        <v>3498</v>
      </c>
      <c r="E1550" s="325" t="s">
        <v>3644</v>
      </c>
      <c r="F1550" s="325"/>
      <c r="G1550" s="325"/>
      <c r="H1550" s="328" t="s">
        <v>3496</v>
      </c>
      <c r="I1550" s="328" t="s">
        <v>614</v>
      </c>
      <c r="J1550" s="327">
        <v>42085</v>
      </c>
      <c r="K1550" s="3" t="s">
        <v>1094</v>
      </c>
      <c r="L1550" s="326">
        <v>1400</v>
      </c>
      <c r="M1550" s="325">
        <v>1549</v>
      </c>
      <c r="N1550" s="350">
        <v>42132</v>
      </c>
      <c r="O1550" s="4"/>
      <c r="P1550" s="4"/>
      <c r="T1550" s="146"/>
      <c r="U1550" s="146"/>
      <c r="V1550" s="146"/>
      <c r="W1550" s="146"/>
      <c r="X1550" s="146"/>
      <c r="Y1550" s="146"/>
      <c r="Z1550" s="146"/>
      <c r="AA1550" s="146"/>
      <c r="AB1550" s="5" t="str">
        <f t="shared" si="54"/>
        <v>Stena Sunrise201501</v>
      </c>
    </row>
    <row r="1551" spans="1:28" customFormat="1" ht="12.95" hidden="1" customHeight="1">
      <c r="A1551" s="325">
        <v>1550</v>
      </c>
      <c r="B1551" s="325" t="s">
        <v>4158</v>
      </c>
      <c r="C1551" s="327">
        <v>42103</v>
      </c>
      <c r="D1551" s="325" t="s">
        <v>4157</v>
      </c>
      <c r="E1551" s="325" t="s">
        <v>3644</v>
      </c>
      <c r="F1551" s="325"/>
      <c r="G1551" s="325"/>
      <c r="H1551" s="328" t="s">
        <v>3395</v>
      </c>
      <c r="I1551" s="328" t="s">
        <v>697</v>
      </c>
      <c r="J1551" s="327">
        <v>42077</v>
      </c>
      <c r="K1551" s="3" t="s">
        <v>1094</v>
      </c>
      <c r="L1551" s="326">
        <v>1400</v>
      </c>
      <c r="M1551" s="325">
        <v>1550</v>
      </c>
      <c r="N1551" s="350">
        <v>42132</v>
      </c>
      <c r="O1551" s="4"/>
      <c r="P1551" s="4"/>
      <c r="T1551" s="146"/>
      <c r="U1551" s="146"/>
      <c r="V1551" s="146"/>
      <c r="W1551" s="146"/>
      <c r="X1551" s="146"/>
      <c r="Y1551" s="146"/>
      <c r="Z1551" s="146"/>
      <c r="AA1551" s="146"/>
      <c r="AB1551" s="5" t="str">
        <f t="shared" si="54"/>
        <v>Princimar Pride201501</v>
      </c>
    </row>
    <row r="1552" spans="1:28" customFormat="1" ht="12.95" hidden="1" customHeight="1">
      <c r="A1552" s="325">
        <v>1551</v>
      </c>
      <c r="B1552" s="325" t="s">
        <v>4156</v>
      </c>
      <c r="C1552" s="327">
        <v>42103</v>
      </c>
      <c r="D1552" s="325" t="s">
        <v>659</v>
      </c>
      <c r="E1552" s="325" t="s">
        <v>3644</v>
      </c>
      <c r="F1552" s="325"/>
      <c r="G1552" s="325"/>
      <c r="H1552" s="328" t="s">
        <v>3791</v>
      </c>
      <c r="I1552" s="328" t="s">
        <v>3788</v>
      </c>
      <c r="J1552" s="327">
        <v>42079</v>
      </c>
      <c r="K1552" s="3" t="s">
        <v>1094</v>
      </c>
      <c r="L1552" s="326">
        <v>1400</v>
      </c>
      <c r="M1552" s="325">
        <v>1551</v>
      </c>
      <c r="N1552" s="350">
        <v>42135</v>
      </c>
      <c r="O1552" s="4"/>
      <c r="P1552" s="4"/>
      <c r="T1552" s="146"/>
      <c r="U1552" s="146"/>
      <c r="V1552" s="146"/>
      <c r="W1552" s="146"/>
      <c r="X1552" s="146"/>
      <c r="Y1552" s="146"/>
      <c r="Z1552" s="146"/>
      <c r="AA1552" s="146"/>
      <c r="AB1552" s="5" t="str">
        <f t="shared" si="54"/>
        <v>Stena Primorsk201501</v>
      </c>
    </row>
    <row r="1553" spans="1:28" customFormat="1" ht="12.95" hidden="1" customHeight="1">
      <c r="A1553" s="325">
        <v>1552</v>
      </c>
      <c r="B1553" s="325" t="s">
        <v>4155</v>
      </c>
      <c r="C1553" s="327">
        <v>42103</v>
      </c>
      <c r="D1553" s="325" t="s">
        <v>4154</v>
      </c>
      <c r="E1553" s="325" t="s">
        <v>3644</v>
      </c>
      <c r="F1553" s="325"/>
      <c r="G1553" s="325"/>
      <c r="H1553" s="328" t="s">
        <v>3246</v>
      </c>
      <c r="I1553" s="328" t="s">
        <v>4153</v>
      </c>
      <c r="J1553" s="327">
        <v>42084</v>
      </c>
      <c r="K1553" s="3" t="s">
        <v>1094</v>
      </c>
      <c r="L1553" s="326">
        <v>1400</v>
      </c>
      <c r="M1553" s="325">
        <v>1552</v>
      </c>
      <c r="N1553" s="350">
        <v>42132</v>
      </c>
      <c r="O1553" s="4"/>
      <c r="P1553" s="4"/>
      <c r="T1553" s="146"/>
      <c r="U1553" s="146"/>
      <c r="V1553" s="146"/>
      <c r="W1553" s="146"/>
      <c r="X1553" s="146"/>
      <c r="Y1553" s="146"/>
      <c r="Z1553" s="146"/>
      <c r="AA1553" s="146"/>
      <c r="AB1553" s="5" t="str">
        <f t="shared" si="54"/>
        <v>Almi Explorer201501</v>
      </c>
    </row>
    <row r="1554" spans="1:28" customFormat="1" ht="12.95" hidden="1" customHeight="1">
      <c r="A1554" s="325">
        <v>1553</v>
      </c>
      <c r="B1554" s="325" t="s">
        <v>4152</v>
      </c>
      <c r="C1554" s="327">
        <v>42104</v>
      </c>
      <c r="D1554" s="325" t="s">
        <v>3786</v>
      </c>
      <c r="E1554" s="325" t="s">
        <v>3619</v>
      </c>
      <c r="F1554" s="325"/>
      <c r="G1554" s="325"/>
      <c r="H1554" s="328" t="s">
        <v>3785</v>
      </c>
      <c r="I1554" s="328" t="s">
        <v>64</v>
      </c>
      <c r="J1554" s="327">
        <v>42059</v>
      </c>
      <c r="K1554" s="3" t="s">
        <v>551</v>
      </c>
      <c r="L1554" s="326">
        <v>1600</v>
      </c>
      <c r="M1554" s="325">
        <v>1553</v>
      </c>
      <c r="N1554" s="324">
        <v>42111</v>
      </c>
      <c r="T1554" s="146"/>
      <c r="U1554" s="146"/>
      <c r="V1554" s="146"/>
      <c r="W1554" s="146"/>
      <c r="X1554" s="146"/>
      <c r="Y1554" s="146"/>
      <c r="Z1554" s="146"/>
      <c r="AA1554" s="146"/>
      <c r="AB1554" s="5" t="str">
        <f t="shared" si="54"/>
        <v>Singapore Voyager142</v>
      </c>
    </row>
    <row r="1555" spans="1:28" customFormat="1" ht="12.95" hidden="1" customHeight="1">
      <c r="A1555" s="325">
        <v>1554</v>
      </c>
      <c r="B1555" s="325" t="s">
        <v>4151</v>
      </c>
      <c r="C1555" s="327">
        <v>42105</v>
      </c>
      <c r="D1555" s="325" t="s">
        <v>4150</v>
      </c>
      <c r="E1555" s="325" t="s">
        <v>800</v>
      </c>
      <c r="F1555" s="325"/>
      <c r="G1555" s="325"/>
      <c r="H1555" s="328" t="s">
        <v>3327</v>
      </c>
      <c r="I1555" s="328" t="s">
        <v>25</v>
      </c>
      <c r="J1555" s="327">
        <v>42066</v>
      </c>
      <c r="K1555" s="3" t="s">
        <v>1104</v>
      </c>
      <c r="L1555" s="326">
        <v>1500</v>
      </c>
      <c r="M1555" s="325">
        <v>1554</v>
      </c>
      <c r="N1555" s="324">
        <v>42135</v>
      </c>
      <c r="T1555" s="146"/>
      <c r="U1555" s="146"/>
      <c r="V1555" s="146"/>
      <c r="W1555" s="146"/>
      <c r="X1555" s="146"/>
      <c r="Y1555" s="146"/>
      <c r="Z1555" s="146"/>
      <c r="AA1555" s="146"/>
      <c r="AB1555" s="5" t="str">
        <f t="shared" si="54"/>
        <v>STI Rotherhithe1501</v>
      </c>
    </row>
    <row r="1556" spans="1:28" customFormat="1" ht="12.95" hidden="1" customHeight="1">
      <c r="A1556" s="325">
        <v>1555</v>
      </c>
      <c r="B1556" s="325" t="s">
        <v>4149</v>
      </c>
      <c r="C1556" s="327">
        <v>42105</v>
      </c>
      <c r="D1556" s="325" t="s">
        <v>4148</v>
      </c>
      <c r="E1556" s="325" t="s">
        <v>800</v>
      </c>
      <c r="F1556" s="325"/>
      <c r="G1556" s="325"/>
      <c r="H1556" s="328" t="s">
        <v>736</v>
      </c>
      <c r="I1556" s="328" t="s">
        <v>25</v>
      </c>
      <c r="J1556" s="327">
        <v>42088</v>
      </c>
      <c r="K1556" s="3" t="s">
        <v>1104</v>
      </c>
      <c r="L1556" s="326">
        <v>1500</v>
      </c>
      <c r="M1556" s="325">
        <v>1555</v>
      </c>
      <c r="N1556" s="324">
        <v>42135</v>
      </c>
      <c r="T1556" s="146"/>
      <c r="U1556" s="146"/>
      <c r="V1556" s="146"/>
      <c r="W1556" s="146"/>
      <c r="X1556" s="146"/>
      <c r="Y1556" s="146"/>
      <c r="Z1556" s="146"/>
      <c r="AA1556" s="146"/>
      <c r="AB1556" s="5" t="str">
        <f t="shared" si="54"/>
        <v>Pyxis Epsilon1501</v>
      </c>
    </row>
    <row r="1557" spans="1:28" customFormat="1" ht="12.95" hidden="1" customHeight="1">
      <c r="A1557" s="325">
        <v>1556</v>
      </c>
      <c r="B1557" s="325" t="s">
        <v>4147</v>
      </c>
      <c r="C1557" s="327">
        <v>42105</v>
      </c>
      <c r="D1557" s="325" t="s">
        <v>4146</v>
      </c>
      <c r="E1557" s="325" t="s">
        <v>800</v>
      </c>
      <c r="F1557" s="325"/>
      <c r="G1557" s="325"/>
      <c r="H1557" s="328" t="s">
        <v>736</v>
      </c>
      <c r="I1557" s="328" t="s">
        <v>4145</v>
      </c>
      <c r="J1557" s="327">
        <v>42088</v>
      </c>
      <c r="K1557" s="3" t="s">
        <v>1104</v>
      </c>
      <c r="L1557" s="326">
        <v>1500</v>
      </c>
      <c r="M1557" s="325">
        <v>1556</v>
      </c>
      <c r="N1557" s="324">
        <v>42135</v>
      </c>
      <c r="T1557" s="146"/>
      <c r="U1557" s="146"/>
      <c r="V1557" s="146"/>
      <c r="W1557" s="146"/>
      <c r="X1557" s="146"/>
      <c r="Y1557" s="146"/>
      <c r="Z1557" s="146"/>
      <c r="AA1557" s="146"/>
      <c r="AB1557" s="5" t="str">
        <f t="shared" si="54"/>
        <v>Star Kestrel1501</v>
      </c>
    </row>
    <row r="1558" spans="1:28" customFormat="1" ht="12.95" hidden="1" customHeight="1">
      <c r="A1558" s="325">
        <v>1557</v>
      </c>
      <c r="B1558" s="325" t="s">
        <v>4144</v>
      </c>
      <c r="C1558" s="327">
        <v>42105</v>
      </c>
      <c r="D1558" s="325" t="s">
        <v>4143</v>
      </c>
      <c r="E1558" s="325" t="s">
        <v>46</v>
      </c>
      <c r="F1558" s="325"/>
      <c r="G1558" s="325"/>
      <c r="H1558" s="328" t="s">
        <v>4142</v>
      </c>
      <c r="I1558" s="328" t="s">
        <v>499</v>
      </c>
      <c r="J1558" s="327">
        <v>42067</v>
      </c>
      <c r="K1558" s="3" t="s">
        <v>590</v>
      </c>
      <c r="L1558" s="326">
        <v>1600</v>
      </c>
      <c r="M1558" s="325">
        <v>1557</v>
      </c>
      <c r="N1558" s="324">
        <v>42263</v>
      </c>
      <c r="T1558" s="146"/>
      <c r="U1558" s="146"/>
      <c r="V1558" s="146"/>
      <c r="W1558" s="146"/>
      <c r="X1558" s="146"/>
      <c r="Y1558" s="146"/>
      <c r="Z1558" s="146"/>
      <c r="AA1558" s="146"/>
      <c r="AB1558" s="5" t="str">
        <f t="shared" si="54"/>
        <v>Atlantic Star41</v>
      </c>
    </row>
    <row r="1559" spans="1:28" customFormat="1" ht="12.95" hidden="1" customHeight="1">
      <c r="A1559" s="325">
        <v>1558</v>
      </c>
      <c r="B1559" s="325" t="s">
        <v>4141</v>
      </c>
      <c r="C1559" s="327">
        <v>42105</v>
      </c>
      <c r="D1559" s="325" t="s">
        <v>4140</v>
      </c>
      <c r="E1559" s="325" t="s">
        <v>3671</v>
      </c>
      <c r="F1559" s="325"/>
      <c r="G1559" s="325"/>
      <c r="H1559" s="328" t="s">
        <v>4005</v>
      </c>
      <c r="I1559" s="328" t="s">
        <v>287</v>
      </c>
      <c r="J1559" s="327">
        <v>42087</v>
      </c>
      <c r="K1559" s="3" t="s">
        <v>590</v>
      </c>
      <c r="L1559" s="326">
        <v>1600</v>
      </c>
      <c r="M1559" s="325">
        <v>1558</v>
      </c>
      <c r="N1559" s="324">
        <v>42156</v>
      </c>
      <c r="T1559" s="146"/>
      <c r="U1559" s="146"/>
      <c r="V1559" s="146"/>
      <c r="W1559" s="146"/>
      <c r="X1559" s="146"/>
      <c r="Y1559" s="146"/>
      <c r="Z1559" s="146"/>
      <c r="AA1559" s="146"/>
      <c r="AB1559" s="5" t="str">
        <f t="shared" si="54"/>
        <v>Overseas Skopelos73</v>
      </c>
    </row>
    <row r="1560" spans="1:28" customFormat="1" ht="12.95" hidden="1" customHeight="1">
      <c r="A1560" s="325">
        <v>1559</v>
      </c>
      <c r="B1560" s="325" t="s">
        <v>4139</v>
      </c>
      <c r="C1560" s="327">
        <v>42118</v>
      </c>
      <c r="D1560" s="325" t="s">
        <v>502</v>
      </c>
      <c r="E1560" s="325" t="s">
        <v>188</v>
      </c>
      <c r="F1560" s="325"/>
      <c r="G1560" s="325"/>
      <c r="H1560" s="328" t="s">
        <v>63</v>
      </c>
      <c r="I1560" s="328" t="s">
        <v>4138</v>
      </c>
      <c r="J1560" s="327">
        <v>42095</v>
      </c>
      <c r="K1560" s="3" t="s">
        <v>60</v>
      </c>
      <c r="L1560" s="326">
        <v>800</v>
      </c>
      <c r="M1560" s="325">
        <v>1559</v>
      </c>
      <c r="N1560" s="324">
        <v>42156</v>
      </c>
      <c r="T1560" s="146"/>
      <c r="U1560" s="146"/>
      <c r="V1560" s="146"/>
      <c r="W1560" s="146"/>
      <c r="X1560" s="146"/>
      <c r="Y1560" s="146"/>
      <c r="Z1560" s="146"/>
      <c r="AA1560" s="146"/>
      <c r="AB1560" s="5" t="str">
        <f t="shared" si="54"/>
        <v>BM Breeze31</v>
      </c>
    </row>
    <row r="1561" spans="1:28" customFormat="1" ht="12.95" hidden="1" customHeight="1">
      <c r="A1561" s="325">
        <v>1560</v>
      </c>
      <c r="B1561" s="325" t="s">
        <v>4137</v>
      </c>
      <c r="C1561" s="327">
        <v>42118</v>
      </c>
      <c r="D1561" s="325" t="s">
        <v>484</v>
      </c>
      <c r="E1561" s="325" t="s">
        <v>586</v>
      </c>
      <c r="F1561" s="325"/>
      <c r="G1561" s="325"/>
      <c r="H1561" s="328" t="s">
        <v>400</v>
      </c>
      <c r="I1561" s="328" t="s">
        <v>267</v>
      </c>
      <c r="J1561" s="327">
        <v>42102</v>
      </c>
      <c r="K1561" s="3" t="s">
        <v>60</v>
      </c>
      <c r="L1561" s="326">
        <v>800</v>
      </c>
      <c r="M1561" s="325">
        <v>1560</v>
      </c>
      <c r="N1561" s="324">
        <v>42122</v>
      </c>
      <c r="T1561" s="146"/>
      <c r="U1561" s="146"/>
      <c r="V1561" s="146"/>
      <c r="W1561" s="146"/>
      <c r="X1561" s="146"/>
      <c r="Y1561" s="146"/>
      <c r="Z1561" s="146"/>
      <c r="AA1561" s="146"/>
      <c r="AB1561" s="5" t="str">
        <f t="shared" si="54"/>
        <v>Esther Spirit115</v>
      </c>
    </row>
    <row r="1562" spans="1:28" customFormat="1" ht="12.95" hidden="1" customHeight="1">
      <c r="A1562" s="325">
        <v>1561</v>
      </c>
      <c r="B1562" s="325" t="s">
        <v>4136</v>
      </c>
      <c r="C1562" s="327">
        <v>42118</v>
      </c>
      <c r="D1562" s="325" t="s">
        <v>65</v>
      </c>
      <c r="E1562" s="325" t="s">
        <v>619</v>
      </c>
      <c r="F1562" s="325"/>
      <c r="G1562" s="325"/>
      <c r="H1562" s="328" t="s">
        <v>400</v>
      </c>
      <c r="I1562" s="328" t="s">
        <v>24</v>
      </c>
      <c r="J1562" s="327">
        <v>42121</v>
      </c>
      <c r="K1562" s="3" t="s">
        <v>60</v>
      </c>
      <c r="L1562" s="326">
        <v>800</v>
      </c>
      <c r="M1562" s="325">
        <v>1561</v>
      </c>
      <c r="N1562" s="324">
        <v>42145</v>
      </c>
      <c r="T1562" s="146"/>
      <c r="U1562" s="146"/>
      <c r="V1562" s="146"/>
      <c r="W1562" s="146"/>
      <c r="X1562" s="146"/>
      <c r="Y1562" s="146"/>
      <c r="Z1562" s="146"/>
      <c r="AA1562" s="146"/>
      <c r="AB1562" s="5" t="str">
        <f t="shared" si="54"/>
        <v>Everest Spirit106</v>
      </c>
    </row>
    <row r="1563" spans="1:28" customFormat="1" ht="12.95" hidden="1" customHeight="1">
      <c r="A1563" s="325">
        <v>1562</v>
      </c>
      <c r="B1563" s="325" t="s">
        <v>4135</v>
      </c>
      <c r="C1563" s="327">
        <v>42118</v>
      </c>
      <c r="D1563" s="325" t="s">
        <v>4134</v>
      </c>
      <c r="E1563" s="325" t="s">
        <v>285</v>
      </c>
      <c r="F1563" s="325"/>
      <c r="G1563" s="325"/>
      <c r="H1563" s="328" t="s">
        <v>63</v>
      </c>
      <c r="I1563" s="328" t="s">
        <v>20</v>
      </c>
      <c r="J1563" s="327">
        <v>42101</v>
      </c>
      <c r="K1563" s="3" t="s">
        <v>60</v>
      </c>
      <c r="L1563" s="326">
        <v>800</v>
      </c>
      <c r="M1563" s="325">
        <v>1562</v>
      </c>
      <c r="N1563" s="324">
        <v>42156</v>
      </c>
      <c r="T1563" s="146"/>
      <c r="U1563" s="146"/>
      <c r="V1563" s="146"/>
      <c r="W1563" s="146"/>
      <c r="X1563" s="146"/>
      <c r="Y1563" s="146"/>
      <c r="Z1563" s="146"/>
      <c r="AA1563" s="146"/>
      <c r="AB1563" s="5" t="str">
        <f t="shared" si="54"/>
        <v>Ocean Mare4</v>
      </c>
    </row>
    <row r="1564" spans="1:28" customFormat="1" ht="12.95" hidden="1" customHeight="1">
      <c r="A1564" s="325">
        <v>1563</v>
      </c>
      <c r="B1564" s="325" t="s">
        <v>4133</v>
      </c>
      <c r="C1564" s="327">
        <v>42118</v>
      </c>
      <c r="D1564" s="325" t="s">
        <v>638</v>
      </c>
      <c r="E1564" s="325" t="s">
        <v>247</v>
      </c>
      <c r="F1564" s="325"/>
      <c r="G1564" s="325"/>
      <c r="H1564" s="328" t="s">
        <v>701</v>
      </c>
      <c r="I1564" s="328" t="s">
        <v>77</v>
      </c>
      <c r="J1564" s="327">
        <v>42103</v>
      </c>
      <c r="K1564" s="3" t="s">
        <v>60</v>
      </c>
      <c r="L1564" s="326">
        <v>800</v>
      </c>
      <c r="M1564" s="325">
        <v>1563</v>
      </c>
      <c r="N1564" s="324">
        <v>42156</v>
      </c>
      <c r="T1564" s="146"/>
      <c r="U1564" s="146"/>
      <c r="V1564" s="146"/>
      <c r="W1564" s="146"/>
      <c r="X1564" s="146"/>
      <c r="Y1564" s="146"/>
      <c r="Z1564" s="146"/>
      <c r="AA1564" s="146"/>
      <c r="AB1564" s="5" t="str">
        <f t="shared" si="54"/>
        <v>Mare Tirrenum37</v>
      </c>
    </row>
    <row r="1565" spans="1:28" customFormat="1" ht="12.95" hidden="1" customHeight="1">
      <c r="A1565" s="325">
        <v>1564</v>
      </c>
      <c r="B1565" s="325" t="s">
        <v>4132</v>
      </c>
      <c r="C1565" s="327">
        <v>42118</v>
      </c>
      <c r="D1565" s="325" t="s">
        <v>826</v>
      </c>
      <c r="E1565" s="325" t="s">
        <v>414</v>
      </c>
      <c r="F1565" s="325"/>
      <c r="G1565" s="325"/>
      <c r="H1565" s="328" t="s">
        <v>63</v>
      </c>
      <c r="I1565" s="328" t="s">
        <v>715</v>
      </c>
      <c r="J1565" s="327">
        <v>42110</v>
      </c>
      <c r="K1565" s="3" t="s">
        <v>60</v>
      </c>
      <c r="L1565" s="326">
        <v>800</v>
      </c>
      <c r="M1565" s="325">
        <v>1564</v>
      </c>
      <c r="N1565" s="324">
        <v>42132</v>
      </c>
      <c r="T1565" s="146"/>
      <c r="U1565" s="146"/>
      <c r="V1565" s="146"/>
      <c r="W1565" s="146"/>
      <c r="X1565" s="146"/>
      <c r="Y1565" s="146"/>
      <c r="Z1565" s="146"/>
      <c r="AA1565" s="146"/>
      <c r="AB1565" s="5" t="str">
        <f t="shared" si="54"/>
        <v>Blue River5</v>
      </c>
    </row>
    <row r="1566" spans="1:28" customFormat="1" ht="12.95" hidden="1" customHeight="1">
      <c r="A1566" s="325">
        <v>1565</v>
      </c>
      <c r="B1566" s="325" t="s">
        <v>4131</v>
      </c>
      <c r="C1566" s="327">
        <v>42118</v>
      </c>
      <c r="D1566" s="325" t="s">
        <v>641</v>
      </c>
      <c r="E1566" s="325" t="s">
        <v>166</v>
      </c>
      <c r="F1566" s="325"/>
      <c r="G1566" s="325"/>
      <c r="H1566" s="328" t="s">
        <v>634</v>
      </c>
      <c r="I1566" s="328" t="s">
        <v>4130</v>
      </c>
      <c r="J1566" s="327">
        <v>42106</v>
      </c>
      <c r="K1566" s="3" t="s">
        <v>60</v>
      </c>
      <c r="L1566" s="326">
        <v>800</v>
      </c>
      <c r="M1566" s="325">
        <v>1565</v>
      </c>
      <c r="N1566" s="324">
        <v>42283</v>
      </c>
      <c r="T1566" s="146"/>
      <c r="U1566" s="146"/>
      <c r="V1566" s="146"/>
      <c r="W1566" s="146"/>
      <c r="X1566" s="146"/>
      <c r="Y1566" s="146"/>
      <c r="Z1566" s="146"/>
      <c r="AA1566" s="146"/>
      <c r="AB1566" s="5" t="str">
        <f t="shared" si="54"/>
        <v>Pacific Dawn16</v>
      </c>
    </row>
    <row r="1567" spans="1:28" customFormat="1" ht="12.95" hidden="1" customHeight="1">
      <c r="A1567" s="325">
        <v>1566</v>
      </c>
      <c r="B1567" s="325" t="s">
        <v>4129</v>
      </c>
      <c r="C1567" s="327">
        <v>42118</v>
      </c>
      <c r="D1567" s="325" t="s">
        <v>4128</v>
      </c>
      <c r="E1567" s="325" t="s">
        <v>3593</v>
      </c>
      <c r="F1567" s="325"/>
      <c r="G1567" s="325"/>
      <c r="H1567" s="328" t="s">
        <v>634</v>
      </c>
      <c r="I1567" s="328" t="s">
        <v>255</v>
      </c>
      <c r="J1567" s="327">
        <v>42102</v>
      </c>
      <c r="K1567" s="3" t="s">
        <v>60</v>
      </c>
      <c r="L1567" s="326">
        <v>800</v>
      </c>
      <c r="M1567" s="325">
        <v>1566</v>
      </c>
      <c r="N1567" s="324">
        <v>42145</v>
      </c>
      <c r="T1567" s="146"/>
      <c r="U1567" s="146"/>
      <c r="V1567" s="146"/>
      <c r="W1567" s="146"/>
      <c r="X1567" s="146"/>
      <c r="Y1567" s="146"/>
      <c r="Z1567" s="146"/>
      <c r="AA1567" s="146"/>
      <c r="AB1567" s="5" t="str">
        <f t="shared" si="54"/>
        <v>Kyeema Spirit122</v>
      </c>
    </row>
    <row r="1568" spans="1:28" customFormat="1" ht="12.95" hidden="1" customHeight="1">
      <c r="A1568" s="325">
        <v>1567</v>
      </c>
      <c r="B1568" s="325" t="s">
        <v>4127</v>
      </c>
      <c r="C1568" s="327">
        <v>42118</v>
      </c>
      <c r="D1568" s="325" t="s">
        <v>3617</v>
      </c>
      <c r="E1568" s="325" t="s">
        <v>4126</v>
      </c>
      <c r="F1568" s="325"/>
      <c r="G1568" s="325"/>
      <c r="H1568" s="328" t="s">
        <v>601</v>
      </c>
      <c r="I1568" s="328" t="s">
        <v>200</v>
      </c>
      <c r="J1568" s="327">
        <v>42104</v>
      </c>
      <c r="K1568" s="3" t="s">
        <v>60</v>
      </c>
      <c r="L1568" s="326">
        <v>800</v>
      </c>
      <c r="M1568" s="325">
        <v>1567</v>
      </c>
      <c r="N1568" s="324">
        <v>42145</v>
      </c>
      <c r="T1568" s="146"/>
      <c r="U1568" s="146"/>
      <c r="V1568" s="146"/>
      <c r="W1568" s="146"/>
      <c r="X1568" s="146"/>
      <c r="Y1568" s="146"/>
      <c r="Z1568" s="146"/>
      <c r="AA1568" s="146"/>
      <c r="AB1568" s="5" t="str">
        <f t="shared" si="54"/>
        <v>Constitution Spirit292</v>
      </c>
    </row>
    <row r="1569" spans="1:28" customFormat="1" ht="12.95" hidden="1" customHeight="1">
      <c r="A1569" s="325">
        <v>1568</v>
      </c>
      <c r="B1569" s="325" t="s">
        <v>4125</v>
      </c>
      <c r="C1569" s="327">
        <v>42118</v>
      </c>
      <c r="D1569" s="325" t="s">
        <v>794</v>
      </c>
      <c r="E1569" s="325" t="s">
        <v>163</v>
      </c>
      <c r="F1569" s="325"/>
      <c r="G1569" s="325"/>
      <c r="H1569" s="328" t="s">
        <v>601</v>
      </c>
      <c r="I1569" s="328" t="s">
        <v>88</v>
      </c>
      <c r="J1569" s="327">
        <v>42101</v>
      </c>
      <c r="K1569" s="3" t="s">
        <v>60</v>
      </c>
      <c r="L1569" s="326">
        <v>800</v>
      </c>
      <c r="M1569" s="325">
        <v>1568</v>
      </c>
      <c r="N1569" s="324">
        <v>42156</v>
      </c>
      <c r="T1569" s="146"/>
      <c r="U1569" s="146"/>
      <c r="V1569" s="146"/>
      <c r="W1569" s="146"/>
      <c r="X1569" s="146"/>
      <c r="Y1569" s="146"/>
      <c r="Z1569" s="146"/>
      <c r="AA1569" s="146"/>
      <c r="AB1569" s="5" t="str">
        <f t="shared" si="54"/>
        <v>Navion Marita20</v>
      </c>
    </row>
    <row r="1570" spans="1:28" customFormat="1" ht="12.95" hidden="1" customHeight="1">
      <c r="A1570" s="325">
        <v>1569</v>
      </c>
      <c r="B1570" s="325" t="s">
        <v>4124</v>
      </c>
      <c r="C1570" s="327">
        <v>42118</v>
      </c>
      <c r="D1570" s="325" t="s">
        <v>768</v>
      </c>
      <c r="E1570" s="325" t="s">
        <v>414</v>
      </c>
      <c r="F1570" s="325"/>
      <c r="G1570" s="325"/>
      <c r="H1570" s="328" t="s">
        <v>601</v>
      </c>
      <c r="I1570" s="328" t="s">
        <v>255</v>
      </c>
      <c r="J1570" s="327">
        <v>42106</v>
      </c>
      <c r="K1570" s="3" t="s">
        <v>60</v>
      </c>
      <c r="L1570" s="326">
        <v>800</v>
      </c>
      <c r="M1570" s="325">
        <v>1569</v>
      </c>
      <c r="N1570" s="324">
        <v>42145</v>
      </c>
      <c r="T1570" s="146"/>
      <c r="U1570" s="146"/>
      <c r="V1570" s="146"/>
      <c r="W1570" s="146"/>
      <c r="X1570" s="146"/>
      <c r="Y1570" s="146"/>
      <c r="Z1570" s="146"/>
      <c r="AA1570" s="146"/>
      <c r="AB1570" s="5" t="str">
        <f t="shared" si="54"/>
        <v>Peak Spirit5</v>
      </c>
    </row>
    <row r="1571" spans="1:28" customFormat="1" ht="12.95" hidden="1" customHeight="1">
      <c r="A1571" s="325">
        <v>1570</v>
      </c>
      <c r="B1571" s="325" t="s">
        <v>4123</v>
      </c>
      <c r="C1571" s="327">
        <v>42118</v>
      </c>
      <c r="D1571" s="325" t="s">
        <v>3355</v>
      </c>
      <c r="E1571" s="325" t="s">
        <v>220</v>
      </c>
      <c r="F1571" s="325"/>
      <c r="G1571" s="325"/>
      <c r="H1571" s="328" t="s">
        <v>400</v>
      </c>
      <c r="I1571" s="328" t="s">
        <v>4122</v>
      </c>
      <c r="J1571" s="327">
        <v>42124</v>
      </c>
      <c r="K1571" s="3" t="s">
        <v>60</v>
      </c>
      <c r="L1571" s="326">
        <v>800</v>
      </c>
      <c r="M1571" s="325">
        <v>1570</v>
      </c>
      <c r="N1571" s="324">
        <v>42145</v>
      </c>
      <c r="T1571" s="146"/>
      <c r="U1571" s="146"/>
      <c r="V1571" s="146"/>
      <c r="W1571" s="146"/>
      <c r="X1571" s="146"/>
      <c r="Y1571" s="146"/>
      <c r="Z1571" s="146"/>
      <c r="AA1571" s="146"/>
      <c r="AB1571" s="5" t="str">
        <f t="shared" si="54"/>
        <v>Kilimanjaro Spirit85</v>
      </c>
    </row>
    <row r="1572" spans="1:28" customFormat="1" ht="12.95" hidden="1" customHeight="1">
      <c r="A1572" s="325">
        <v>1571</v>
      </c>
      <c r="B1572" s="325" t="s">
        <v>4121</v>
      </c>
      <c r="C1572" s="327">
        <v>42118</v>
      </c>
      <c r="D1572" s="325" t="s">
        <v>68</v>
      </c>
      <c r="E1572" s="325" t="s">
        <v>423</v>
      </c>
      <c r="F1572" s="325"/>
      <c r="G1572" s="325"/>
      <c r="H1572" s="328" t="s">
        <v>830</v>
      </c>
      <c r="I1572" s="328" t="s">
        <v>4120</v>
      </c>
      <c r="J1572" s="327">
        <v>42112</v>
      </c>
      <c r="K1572" s="3" t="s">
        <v>60</v>
      </c>
      <c r="L1572" s="326">
        <v>800</v>
      </c>
      <c r="M1572" s="325">
        <v>1571</v>
      </c>
      <c r="N1572" s="324">
        <v>42145</v>
      </c>
      <c r="T1572" s="146"/>
      <c r="U1572" s="146"/>
      <c r="V1572" s="146"/>
      <c r="W1572" s="146"/>
      <c r="X1572" s="146"/>
      <c r="Y1572" s="146"/>
      <c r="Z1572" s="146"/>
      <c r="AA1572" s="146"/>
      <c r="AB1572" s="5" t="str">
        <f t="shared" si="54"/>
        <v>Sebarok Spirit02</v>
      </c>
    </row>
    <row r="1573" spans="1:28" customFormat="1" ht="12.95" hidden="1" customHeight="1">
      <c r="A1573" s="325">
        <v>1572</v>
      </c>
      <c r="B1573" s="325" t="s">
        <v>4119</v>
      </c>
      <c r="C1573" s="327">
        <v>42118</v>
      </c>
      <c r="D1573" s="325" t="s">
        <v>4118</v>
      </c>
      <c r="E1573" s="325" t="s">
        <v>177</v>
      </c>
      <c r="F1573" s="325"/>
      <c r="G1573" s="325"/>
      <c r="H1573" s="328" t="s">
        <v>634</v>
      </c>
      <c r="I1573" s="328" t="s">
        <v>203</v>
      </c>
      <c r="J1573" s="327">
        <v>42107</v>
      </c>
      <c r="K1573" s="3" t="s">
        <v>60</v>
      </c>
      <c r="L1573" s="326">
        <v>800</v>
      </c>
      <c r="M1573" s="325">
        <v>1572</v>
      </c>
      <c r="N1573" s="324">
        <v>42156</v>
      </c>
      <c r="T1573" s="146"/>
      <c r="U1573" s="146"/>
      <c r="V1573" s="146"/>
      <c r="W1573" s="146"/>
      <c r="X1573" s="146"/>
      <c r="Y1573" s="146"/>
      <c r="Z1573" s="146"/>
      <c r="AA1573" s="146"/>
      <c r="AB1573" s="5" t="str">
        <f t="shared" si="54"/>
        <v>Th Sound75</v>
      </c>
    </row>
    <row r="1574" spans="1:28" customFormat="1" ht="12.95" hidden="1" customHeight="1">
      <c r="A1574" s="325">
        <v>1573</v>
      </c>
      <c r="B1574" s="325" t="s">
        <v>4117</v>
      </c>
      <c r="C1574" s="327">
        <v>42118</v>
      </c>
      <c r="D1574" s="325" t="s">
        <v>798</v>
      </c>
      <c r="E1574" s="325" t="s">
        <v>129</v>
      </c>
      <c r="F1574" s="325"/>
      <c r="G1574" s="325"/>
      <c r="H1574" s="328" t="s">
        <v>63</v>
      </c>
      <c r="I1574" s="328" t="s">
        <v>181</v>
      </c>
      <c r="J1574" s="327">
        <v>42114</v>
      </c>
      <c r="K1574" s="3" t="s">
        <v>60</v>
      </c>
      <c r="L1574" s="326">
        <v>800</v>
      </c>
      <c r="M1574" s="325">
        <v>1573</v>
      </c>
      <c r="N1574" s="324">
        <v>42156</v>
      </c>
      <c r="T1574" s="146"/>
      <c r="U1574" s="146"/>
      <c r="V1574" s="146"/>
      <c r="W1574" s="146"/>
      <c r="X1574" s="146"/>
      <c r="Y1574" s="146"/>
      <c r="Z1574" s="146"/>
      <c r="AA1574" s="146"/>
      <c r="AB1574" s="5" t="str">
        <f t="shared" si="54"/>
        <v>Shanghai Dawn11</v>
      </c>
    </row>
    <row r="1575" spans="1:28" customFormat="1" ht="12.95" hidden="1" customHeight="1">
      <c r="A1575" s="325">
        <v>1574</v>
      </c>
      <c r="B1575" s="325" t="s">
        <v>4116</v>
      </c>
      <c r="C1575" s="327">
        <v>42124</v>
      </c>
      <c r="D1575" s="325" t="s">
        <v>3984</v>
      </c>
      <c r="E1575" s="329" t="s">
        <v>3459</v>
      </c>
      <c r="F1575" s="325"/>
      <c r="G1575" s="325"/>
      <c r="H1575" s="328" t="s">
        <v>791</v>
      </c>
      <c r="I1575" s="328" t="s">
        <v>380</v>
      </c>
      <c r="J1575" s="327">
        <v>42098</v>
      </c>
      <c r="K1575" s="3" t="s">
        <v>28</v>
      </c>
      <c r="L1575" s="326">
        <v>1400</v>
      </c>
      <c r="M1575" s="325">
        <v>1574</v>
      </c>
      <c r="N1575" s="324">
        <v>42172</v>
      </c>
      <c r="O1575" s="4"/>
      <c r="T1575" s="146"/>
      <c r="U1575" s="146"/>
      <c r="V1575" s="146"/>
      <c r="W1575" s="146"/>
      <c r="X1575" s="146"/>
      <c r="Y1575" s="146"/>
      <c r="Z1575" s="146"/>
      <c r="AA1575" s="146"/>
      <c r="AB1575" s="5" t="str">
        <f t="shared" si="54"/>
        <v>SN Olivia1503</v>
      </c>
    </row>
    <row r="1576" spans="1:28" customFormat="1" ht="12.95" hidden="1" customHeight="1">
      <c r="A1576" s="325">
        <v>1575</v>
      </c>
      <c r="B1576" s="325" t="s">
        <v>4115</v>
      </c>
      <c r="C1576" s="327">
        <v>42124</v>
      </c>
      <c r="D1576" s="325" t="s">
        <v>573</v>
      </c>
      <c r="E1576" s="329" t="s">
        <v>245</v>
      </c>
      <c r="F1576" s="325"/>
      <c r="G1576" s="325"/>
      <c r="H1576" s="328" t="s">
        <v>791</v>
      </c>
      <c r="I1576" s="328" t="s">
        <v>90</v>
      </c>
      <c r="J1576" s="327">
        <v>42090</v>
      </c>
      <c r="K1576" s="3" t="s">
        <v>28</v>
      </c>
      <c r="L1576" s="326">
        <v>1400</v>
      </c>
      <c r="M1576" s="325">
        <v>1575</v>
      </c>
      <c r="N1576" s="324">
        <v>42156</v>
      </c>
      <c r="O1576" s="4"/>
      <c r="T1576" s="146"/>
      <c r="U1576" s="146"/>
      <c r="V1576" s="146"/>
      <c r="W1576" s="146"/>
      <c r="X1576" s="146"/>
      <c r="Y1576" s="146"/>
      <c r="Z1576" s="146"/>
      <c r="AA1576" s="146"/>
      <c r="AB1576" s="5" t="str">
        <f t="shared" si="54"/>
        <v>Aframax Riviera34</v>
      </c>
    </row>
    <row r="1577" spans="1:28" customFormat="1" ht="12.95" hidden="1" customHeight="1">
      <c r="A1577" s="325">
        <v>1576</v>
      </c>
      <c r="B1577" s="325" t="s">
        <v>4114</v>
      </c>
      <c r="C1577" s="327">
        <v>42124</v>
      </c>
      <c r="D1577" s="325" t="s">
        <v>538</v>
      </c>
      <c r="E1577" s="329" t="s">
        <v>3401</v>
      </c>
      <c r="F1577" s="325"/>
      <c r="G1577" s="325"/>
      <c r="H1577" s="328" t="s">
        <v>392</v>
      </c>
      <c r="I1577" s="328" t="s">
        <v>3658</v>
      </c>
      <c r="J1577" s="327">
        <v>42112</v>
      </c>
      <c r="K1577" s="3" t="s">
        <v>28</v>
      </c>
      <c r="L1577" s="326">
        <v>1400</v>
      </c>
      <c r="M1577" s="325">
        <v>1576</v>
      </c>
      <c r="N1577" s="324">
        <v>42142</v>
      </c>
      <c r="O1577" s="4"/>
      <c r="T1577" s="146"/>
      <c r="U1577" s="146"/>
      <c r="V1577" s="146"/>
      <c r="W1577" s="146"/>
      <c r="X1577" s="146"/>
      <c r="Y1577" s="146"/>
      <c r="Z1577" s="146"/>
      <c r="AA1577" s="146"/>
      <c r="AB1577" s="5" t="str">
        <f t="shared" si="54"/>
        <v>Bareilly201503</v>
      </c>
    </row>
    <row r="1578" spans="1:28" customFormat="1" ht="12.95" hidden="1" customHeight="1">
      <c r="A1578" s="325">
        <v>1577</v>
      </c>
      <c r="B1578" s="325" t="s">
        <v>4113</v>
      </c>
      <c r="C1578" s="327">
        <v>42124</v>
      </c>
      <c r="D1578" s="325" t="s">
        <v>4112</v>
      </c>
      <c r="E1578" s="329" t="s">
        <v>4065</v>
      </c>
      <c r="F1578" s="325"/>
      <c r="G1578" s="325"/>
      <c r="H1578" s="328" t="s">
        <v>4111</v>
      </c>
      <c r="I1578" s="328" t="s">
        <v>4110</v>
      </c>
      <c r="J1578" s="327">
        <v>42101</v>
      </c>
      <c r="K1578" s="3" t="s">
        <v>28</v>
      </c>
      <c r="L1578" s="326">
        <v>1400</v>
      </c>
      <c r="M1578" s="325">
        <v>1577</v>
      </c>
      <c r="N1578" s="324">
        <v>42156</v>
      </c>
      <c r="O1578" s="4"/>
      <c r="T1578" s="146"/>
      <c r="U1578" s="146"/>
      <c r="V1578" s="146"/>
      <c r="W1578" s="146"/>
      <c r="X1578" s="146"/>
      <c r="Y1578" s="146"/>
      <c r="Z1578" s="146"/>
      <c r="AA1578" s="146"/>
      <c r="AB1578" s="5" t="str">
        <f t="shared" si="54"/>
        <v>Nave cielo33</v>
      </c>
    </row>
    <row r="1579" spans="1:28" customFormat="1" ht="12.95" hidden="1" customHeight="1">
      <c r="A1579" s="325">
        <v>1578</v>
      </c>
      <c r="B1579" s="325" t="s">
        <v>4109</v>
      </c>
      <c r="C1579" s="327">
        <v>42124</v>
      </c>
      <c r="D1579" s="325" t="s">
        <v>3582</v>
      </c>
      <c r="E1579" s="329" t="s">
        <v>482</v>
      </c>
      <c r="F1579" s="325"/>
      <c r="G1579" s="325"/>
      <c r="H1579" s="328" t="s">
        <v>791</v>
      </c>
      <c r="I1579" s="328" t="s">
        <v>645</v>
      </c>
      <c r="J1579" s="327">
        <v>42118</v>
      </c>
      <c r="K1579" s="3" t="s">
        <v>28</v>
      </c>
      <c r="L1579" s="326">
        <v>1400</v>
      </c>
      <c r="M1579" s="325">
        <v>1578</v>
      </c>
      <c r="N1579" s="324">
        <v>42172</v>
      </c>
      <c r="O1579" s="4"/>
      <c r="T1579" s="146"/>
      <c r="U1579" s="146"/>
      <c r="V1579" s="146"/>
      <c r="W1579" s="146"/>
      <c r="X1579" s="146"/>
      <c r="Y1579" s="146"/>
      <c r="Z1579" s="146"/>
      <c r="AA1579" s="146"/>
      <c r="AB1579" s="5" t="str">
        <f t="shared" si="54"/>
        <v>Adafera8</v>
      </c>
    </row>
    <row r="1580" spans="1:28" customFormat="1" ht="12.95" hidden="1" customHeight="1">
      <c r="A1580" s="325">
        <v>1579</v>
      </c>
      <c r="B1580" s="325" t="s">
        <v>4108</v>
      </c>
      <c r="C1580" s="327">
        <v>42124</v>
      </c>
      <c r="D1580" s="325" t="s">
        <v>328</v>
      </c>
      <c r="E1580" s="329" t="s">
        <v>3411</v>
      </c>
      <c r="F1580" s="325"/>
      <c r="G1580" s="325"/>
      <c r="H1580" s="328" t="s">
        <v>30</v>
      </c>
      <c r="I1580" s="328" t="s">
        <v>4107</v>
      </c>
      <c r="J1580" s="327">
        <v>42119</v>
      </c>
      <c r="K1580" s="3" t="s">
        <v>28</v>
      </c>
      <c r="L1580" s="326">
        <v>1400</v>
      </c>
      <c r="M1580" s="325">
        <v>1579</v>
      </c>
      <c r="N1580" s="324">
        <v>42142</v>
      </c>
      <c r="O1580" s="4"/>
      <c r="T1580" s="146"/>
      <c r="U1580" s="146"/>
      <c r="V1580" s="146"/>
      <c r="W1580" s="146"/>
      <c r="X1580" s="146"/>
      <c r="Y1580" s="146"/>
      <c r="Z1580" s="146"/>
      <c r="AA1580" s="146"/>
      <c r="AB1580" s="5" t="str">
        <f t="shared" si="54"/>
        <v>Cape Bari201502</v>
      </c>
    </row>
    <row r="1581" spans="1:28" customFormat="1" ht="12.95" hidden="1" customHeight="1">
      <c r="A1581" s="325">
        <v>1580</v>
      </c>
      <c r="B1581" s="325" t="s">
        <v>4106</v>
      </c>
      <c r="C1581" s="327">
        <v>42124</v>
      </c>
      <c r="D1581" s="325" t="s">
        <v>4105</v>
      </c>
      <c r="E1581" s="329" t="s">
        <v>217</v>
      </c>
      <c r="F1581" s="325"/>
      <c r="G1581" s="325"/>
      <c r="H1581" s="328" t="s">
        <v>3376</v>
      </c>
      <c r="I1581" s="328" t="s">
        <v>269</v>
      </c>
      <c r="J1581" s="327">
        <v>42110</v>
      </c>
      <c r="K1581" s="3" t="s">
        <v>28</v>
      </c>
      <c r="L1581" s="326">
        <v>1400</v>
      </c>
      <c r="M1581" s="325">
        <v>1580</v>
      </c>
      <c r="N1581" s="324">
        <v>42142</v>
      </c>
      <c r="O1581" s="4"/>
      <c r="T1581" s="146"/>
      <c r="U1581" s="146"/>
      <c r="V1581" s="146"/>
      <c r="W1581" s="146"/>
      <c r="X1581" s="146"/>
      <c r="Y1581" s="146"/>
      <c r="Z1581" s="146"/>
      <c r="AA1581" s="146"/>
      <c r="AB1581" s="5" t="str">
        <f t="shared" si="54"/>
        <v>V8 stealth II48</v>
      </c>
    </row>
    <row r="1582" spans="1:28" customFormat="1" ht="12.95" hidden="1" customHeight="1">
      <c r="A1582" s="325">
        <v>1581</v>
      </c>
      <c r="B1582" s="325" t="s">
        <v>4104</v>
      </c>
      <c r="C1582" s="327">
        <v>42124</v>
      </c>
      <c r="D1582" s="325" t="s">
        <v>3775</v>
      </c>
      <c r="E1582" s="329" t="s">
        <v>4103</v>
      </c>
      <c r="F1582" s="325"/>
      <c r="G1582" s="325"/>
      <c r="H1582" s="328" t="s">
        <v>808</v>
      </c>
      <c r="I1582" s="328" t="s">
        <v>206</v>
      </c>
      <c r="J1582" s="327">
        <v>42099</v>
      </c>
      <c r="K1582" s="3" t="s">
        <v>28</v>
      </c>
      <c r="L1582" s="326">
        <v>1400</v>
      </c>
      <c r="M1582" s="325">
        <v>1581</v>
      </c>
      <c r="N1582" s="324">
        <v>42156</v>
      </c>
      <c r="O1582" s="4"/>
      <c r="T1582" s="146"/>
      <c r="U1582" s="146"/>
      <c r="V1582" s="146"/>
      <c r="W1582" s="146"/>
      <c r="X1582" s="146"/>
      <c r="Y1582" s="146"/>
      <c r="Z1582" s="146"/>
      <c r="AA1582" s="146"/>
      <c r="AB1582" s="5" t="str">
        <f t="shared" si="54"/>
        <v>Sakura Princess42-15</v>
      </c>
    </row>
    <row r="1583" spans="1:28" customFormat="1" ht="12.95" hidden="1" customHeight="1">
      <c r="A1583" s="325">
        <v>1582</v>
      </c>
      <c r="B1583" s="325" t="s">
        <v>4102</v>
      </c>
      <c r="C1583" s="327">
        <v>42124</v>
      </c>
      <c r="D1583" s="325" t="s">
        <v>804</v>
      </c>
      <c r="E1583" s="325" t="s">
        <v>4101</v>
      </c>
      <c r="F1583" s="325"/>
      <c r="G1583" s="325"/>
      <c r="H1583" s="328" t="s">
        <v>44</v>
      </c>
      <c r="I1583" s="328" t="s">
        <v>4100</v>
      </c>
      <c r="J1583" s="327">
        <v>42122</v>
      </c>
      <c r="K1583" s="3" t="s">
        <v>43</v>
      </c>
      <c r="L1583" s="326">
        <v>1400</v>
      </c>
      <c r="M1583" s="325">
        <v>1582</v>
      </c>
      <c r="N1583" s="324">
        <v>42201</v>
      </c>
      <c r="T1583" s="146"/>
      <c r="U1583" s="146"/>
      <c r="V1583" s="146"/>
      <c r="W1583" s="146"/>
      <c r="X1583" s="146"/>
      <c r="Y1583" s="146"/>
      <c r="Z1583" s="146"/>
      <c r="AA1583" s="146"/>
      <c r="AB1583" s="5" t="str">
        <f t="shared" si="54"/>
        <v>Histria Tiger55-98</v>
      </c>
    </row>
    <row r="1584" spans="1:28" customFormat="1" ht="12.95" hidden="1" customHeight="1">
      <c r="A1584" s="325">
        <v>1583</v>
      </c>
      <c r="B1584" s="325" t="s">
        <v>4099</v>
      </c>
      <c r="C1584" s="327">
        <v>42125</v>
      </c>
      <c r="D1584" s="325" t="s">
        <v>822</v>
      </c>
      <c r="E1584" s="325" t="s">
        <v>3411</v>
      </c>
      <c r="F1584" s="325"/>
      <c r="G1584" s="325"/>
      <c r="H1584" s="328" t="s">
        <v>754</v>
      </c>
      <c r="I1584" s="328" t="s">
        <v>563</v>
      </c>
      <c r="J1584" s="327">
        <v>42096</v>
      </c>
      <c r="K1584" s="3" t="s">
        <v>16</v>
      </c>
      <c r="L1584" s="326">
        <v>800</v>
      </c>
      <c r="M1584" s="325">
        <v>1583</v>
      </c>
      <c r="N1584" s="324">
        <v>42352</v>
      </c>
      <c r="T1584" s="146"/>
      <c r="U1584" s="146"/>
      <c r="V1584" s="146"/>
      <c r="W1584" s="146"/>
      <c r="X1584" s="146"/>
      <c r="Y1584" s="146"/>
      <c r="Z1584" s="146"/>
      <c r="AA1584" s="146"/>
      <c r="AB1584" s="5" t="str">
        <f t="shared" si="54"/>
        <v>Pinnacle Spirit201502</v>
      </c>
    </row>
    <row r="1585" spans="1:28" customFormat="1" ht="12.95" hidden="1" customHeight="1">
      <c r="A1585" s="325">
        <v>1584</v>
      </c>
      <c r="B1585" s="325" t="s">
        <v>4098</v>
      </c>
      <c r="C1585" s="327">
        <v>42125</v>
      </c>
      <c r="D1585" s="325" t="s">
        <v>3879</v>
      </c>
      <c r="E1585" s="325" t="s">
        <v>41</v>
      </c>
      <c r="F1585" s="325"/>
      <c r="G1585" s="325"/>
      <c r="H1585" s="328" t="s">
        <v>4097</v>
      </c>
      <c r="I1585" s="328" t="s">
        <v>829</v>
      </c>
      <c r="J1585" s="327">
        <v>42119</v>
      </c>
      <c r="K1585" s="3" t="s">
        <v>23</v>
      </c>
      <c r="L1585" s="326">
        <v>1200</v>
      </c>
      <c r="M1585" s="325">
        <v>1584</v>
      </c>
      <c r="N1585" s="324">
        <v>42138</v>
      </c>
      <c r="T1585" s="146"/>
      <c r="U1585" s="146"/>
      <c r="V1585" s="146"/>
      <c r="W1585" s="146"/>
      <c r="X1585" s="146"/>
      <c r="Y1585" s="146"/>
      <c r="Z1585" s="146"/>
      <c r="AA1585" s="146"/>
      <c r="AB1585" s="5" t="str">
        <f t="shared" si="54"/>
        <v>Genmar Harriet G12</v>
      </c>
    </row>
    <row r="1586" spans="1:28" customFormat="1" ht="12.95" hidden="1" customHeight="1">
      <c r="A1586" s="325">
        <v>1585</v>
      </c>
      <c r="B1586" s="325" t="s">
        <v>4096</v>
      </c>
      <c r="C1586" s="327">
        <v>42125</v>
      </c>
      <c r="D1586" s="325" t="s">
        <v>333</v>
      </c>
      <c r="E1586" s="325" t="s">
        <v>3644</v>
      </c>
      <c r="F1586" s="325"/>
      <c r="G1586" s="325"/>
      <c r="H1586" s="328" t="s">
        <v>765</v>
      </c>
      <c r="I1586" s="328" t="s">
        <v>20</v>
      </c>
      <c r="J1586" s="327">
        <v>42095</v>
      </c>
      <c r="K1586" s="3" t="s">
        <v>724</v>
      </c>
      <c r="L1586" s="326">
        <v>1600</v>
      </c>
      <c r="M1586" s="325">
        <v>1585</v>
      </c>
      <c r="N1586" s="324">
        <v>42276</v>
      </c>
      <c r="T1586" s="146"/>
      <c r="U1586" s="146"/>
      <c r="V1586" s="146"/>
      <c r="W1586" s="146"/>
      <c r="X1586" s="146"/>
      <c r="Y1586" s="146"/>
      <c r="Z1586" s="146"/>
      <c r="AA1586" s="146"/>
      <c r="AB1586" s="5" t="str">
        <f t="shared" ref="AB1586:AB1649" si="55">IF(TRIM(A1586)="","",CONCATENATE(TRIM(D1586),TRIM(E1586)))</f>
        <v>Ashkini Spirit201501</v>
      </c>
    </row>
    <row r="1587" spans="1:28" customFormat="1" ht="12.95" hidden="1" customHeight="1">
      <c r="A1587" s="325">
        <v>1586</v>
      </c>
      <c r="B1587" s="325" t="s">
        <v>4095</v>
      </c>
      <c r="C1587" s="327">
        <v>42125</v>
      </c>
      <c r="D1587" s="325" t="s">
        <v>4094</v>
      </c>
      <c r="E1587" s="325" t="s">
        <v>125</v>
      </c>
      <c r="F1587" s="325"/>
      <c r="G1587" s="325"/>
      <c r="H1587" s="328" t="s">
        <v>765</v>
      </c>
      <c r="I1587" s="328" t="s">
        <v>173</v>
      </c>
      <c r="J1587" s="327">
        <v>42112</v>
      </c>
      <c r="K1587" s="3" t="s">
        <v>724</v>
      </c>
      <c r="L1587" s="326">
        <v>1600</v>
      </c>
      <c r="M1587" s="325">
        <v>1586</v>
      </c>
      <c r="N1587" s="324">
        <v>42276</v>
      </c>
      <c r="T1587" s="146"/>
      <c r="U1587" s="146"/>
      <c r="V1587" s="146"/>
      <c r="W1587" s="146"/>
      <c r="X1587" s="146"/>
      <c r="Y1587" s="146"/>
      <c r="Z1587" s="146"/>
      <c r="AA1587" s="146"/>
      <c r="AB1587" s="5" t="str">
        <f t="shared" si="55"/>
        <v>Nobleway6</v>
      </c>
    </row>
    <row r="1588" spans="1:28" customFormat="1" ht="12.95" hidden="1" customHeight="1">
      <c r="A1588" s="325">
        <v>1587</v>
      </c>
      <c r="B1588" s="325" t="s">
        <v>4093</v>
      </c>
      <c r="C1588" s="327">
        <v>42125</v>
      </c>
      <c r="D1588" s="325" t="s">
        <v>4092</v>
      </c>
      <c r="E1588" s="325" t="s">
        <v>4091</v>
      </c>
      <c r="F1588" s="325"/>
      <c r="G1588" s="325"/>
      <c r="H1588" s="328" t="s">
        <v>4090</v>
      </c>
      <c r="I1588" s="328" t="s">
        <v>25</v>
      </c>
      <c r="J1588" s="327">
        <v>42106</v>
      </c>
      <c r="K1588" s="3" t="s">
        <v>290</v>
      </c>
      <c r="L1588" s="326">
        <v>1400</v>
      </c>
      <c r="M1588" s="325">
        <v>1587</v>
      </c>
      <c r="N1588" s="324">
        <v>42156</v>
      </c>
      <c r="T1588" s="146"/>
      <c r="U1588" s="146"/>
      <c r="V1588" s="146"/>
      <c r="W1588" s="146"/>
      <c r="X1588" s="146"/>
      <c r="Y1588" s="146"/>
      <c r="Z1588" s="146"/>
      <c r="AA1588" s="146"/>
      <c r="AB1588" s="5" t="str">
        <f t="shared" si="55"/>
        <v>Alegria5018013</v>
      </c>
    </row>
    <row r="1589" spans="1:28" customFormat="1" ht="12.95" hidden="1" customHeight="1">
      <c r="A1589" s="325">
        <v>1588</v>
      </c>
      <c r="B1589" s="325" t="s">
        <v>4089</v>
      </c>
      <c r="C1589" s="327">
        <v>42128</v>
      </c>
      <c r="D1589" s="325" t="s">
        <v>652</v>
      </c>
      <c r="E1589" s="325" t="s">
        <v>3644</v>
      </c>
      <c r="F1589" s="325"/>
      <c r="G1589" s="325"/>
      <c r="H1589" s="328" t="s">
        <v>817</v>
      </c>
      <c r="I1589" s="328" t="s">
        <v>786</v>
      </c>
      <c r="J1589" s="327">
        <v>42100</v>
      </c>
      <c r="K1589" s="3" t="s">
        <v>1095</v>
      </c>
      <c r="L1589" s="326">
        <v>1600</v>
      </c>
      <c r="M1589" s="325">
        <v>1588</v>
      </c>
      <c r="N1589" s="350">
        <v>42166</v>
      </c>
      <c r="O1589" s="4"/>
      <c r="P1589" s="4"/>
      <c r="T1589" s="146"/>
      <c r="U1589" s="146"/>
      <c r="V1589" s="146"/>
      <c r="W1589" s="146"/>
      <c r="X1589" s="146"/>
      <c r="Y1589" s="146"/>
      <c r="Z1589" s="146"/>
      <c r="AA1589" s="146"/>
      <c r="AB1589" s="5" t="str">
        <f t="shared" si="55"/>
        <v>Sonangol Porto Amboim201501</v>
      </c>
    </row>
    <row r="1590" spans="1:28" customFormat="1" ht="12.95" hidden="1" customHeight="1">
      <c r="A1590" s="325">
        <v>1589</v>
      </c>
      <c r="B1590" s="325" t="s">
        <v>4088</v>
      </c>
      <c r="C1590" s="327">
        <v>42129</v>
      </c>
      <c r="D1590" s="325" t="s">
        <v>4087</v>
      </c>
      <c r="E1590" s="325" t="s">
        <v>800</v>
      </c>
      <c r="F1590" s="325"/>
      <c r="G1590" s="325"/>
      <c r="H1590" s="328" t="s">
        <v>736</v>
      </c>
      <c r="I1590" s="328" t="s">
        <v>25</v>
      </c>
      <c r="J1590" s="327">
        <v>42102</v>
      </c>
      <c r="K1590" s="3" t="s">
        <v>1104</v>
      </c>
      <c r="L1590" s="326">
        <v>1500</v>
      </c>
      <c r="M1590" s="325">
        <v>1589</v>
      </c>
      <c r="N1590" s="324">
        <v>42282</v>
      </c>
      <c r="T1590" s="146"/>
      <c r="U1590" s="146"/>
      <c r="V1590" s="146"/>
      <c r="W1590" s="146"/>
      <c r="X1590" s="146"/>
      <c r="Y1590" s="146"/>
      <c r="Z1590" s="146"/>
      <c r="AA1590" s="146"/>
      <c r="AB1590" s="5" t="str">
        <f t="shared" si="55"/>
        <v>Silver Rotterdam1501</v>
      </c>
    </row>
    <row r="1591" spans="1:28" customFormat="1" ht="12.95" hidden="1" customHeight="1">
      <c r="A1591" s="325">
        <v>1590</v>
      </c>
      <c r="B1591" s="325" t="s">
        <v>4086</v>
      </c>
      <c r="C1591" s="327">
        <v>42129</v>
      </c>
      <c r="D1591" s="325" t="s">
        <v>4085</v>
      </c>
      <c r="E1591" s="325" t="s">
        <v>800</v>
      </c>
      <c r="F1591" s="325"/>
      <c r="G1591" s="325"/>
      <c r="H1591" s="328" t="s">
        <v>736</v>
      </c>
      <c r="I1591" s="328" t="s">
        <v>25</v>
      </c>
      <c r="J1591" s="327">
        <v>42102</v>
      </c>
      <c r="K1591" s="3" t="s">
        <v>1104</v>
      </c>
      <c r="L1591" s="326">
        <v>1500</v>
      </c>
      <c r="M1591" s="325">
        <v>1590</v>
      </c>
      <c r="N1591" s="324">
        <v>42282</v>
      </c>
      <c r="T1591" s="146"/>
      <c r="U1591" s="146"/>
      <c r="V1591" s="146"/>
      <c r="W1591" s="146"/>
      <c r="X1591" s="146"/>
      <c r="Y1591" s="146"/>
      <c r="Z1591" s="146"/>
      <c r="AA1591" s="146"/>
      <c r="AB1591" s="5" t="str">
        <f t="shared" si="55"/>
        <v>Horizon Thetis1501</v>
      </c>
    </row>
    <row r="1592" spans="1:28" customFormat="1" ht="12.95" hidden="1" customHeight="1">
      <c r="A1592" s="325">
        <v>1591</v>
      </c>
      <c r="B1592" s="325" t="s">
        <v>4084</v>
      </c>
      <c r="C1592" s="327">
        <v>42129</v>
      </c>
      <c r="D1592" s="325" t="s">
        <v>810</v>
      </c>
      <c r="E1592" s="325" t="s">
        <v>800</v>
      </c>
      <c r="F1592" s="325"/>
      <c r="G1592" s="325"/>
      <c r="H1592" s="328" t="s">
        <v>644</v>
      </c>
      <c r="I1592" s="328" t="s">
        <v>455</v>
      </c>
      <c r="J1592" s="327">
        <v>42108</v>
      </c>
      <c r="K1592" s="3" t="s">
        <v>1104</v>
      </c>
      <c r="L1592" s="326">
        <v>1500</v>
      </c>
      <c r="M1592" s="325">
        <v>1591</v>
      </c>
      <c r="N1592" s="324">
        <v>42282</v>
      </c>
      <c r="T1592" s="146"/>
      <c r="U1592" s="146"/>
      <c r="V1592" s="146"/>
      <c r="W1592" s="146"/>
      <c r="X1592" s="146"/>
      <c r="Y1592" s="146"/>
      <c r="Z1592" s="146"/>
      <c r="AA1592" s="146"/>
      <c r="AB1592" s="5" t="str">
        <f t="shared" si="55"/>
        <v>Stena Impression1501</v>
      </c>
    </row>
    <row r="1593" spans="1:28" customFormat="1" ht="12.95" hidden="1" customHeight="1">
      <c r="A1593" s="325">
        <v>1592</v>
      </c>
      <c r="B1593" s="325" t="s">
        <v>4083</v>
      </c>
      <c r="C1593" s="327">
        <v>42129</v>
      </c>
      <c r="D1593" s="325" t="s">
        <v>4082</v>
      </c>
      <c r="E1593" s="325" t="s">
        <v>4081</v>
      </c>
      <c r="F1593" s="325"/>
      <c r="G1593" s="325"/>
      <c r="H1593" s="328" t="s">
        <v>770</v>
      </c>
      <c r="I1593" s="328" t="s">
        <v>380</v>
      </c>
      <c r="J1593" s="327">
        <v>42104</v>
      </c>
      <c r="K1593" s="3" t="s">
        <v>97</v>
      </c>
      <c r="L1593" s="326">
        <v>900</v>
      </c>
      <c r="M1593" s="325">
        <v>1592</v>
      </c>
      <c r="N1593" s="324">
        <v>42178</v>
      </c>
      <c r="T1593" s="146"/>
      <c r="U1593" s="146"/>
      <c r="V1593" s="146"/>
      <c r="W1593" s="146"/>
      <c r="X1593" s="146"/>
      <c r="Y1593" s="146"/>
      <c r="Z1593" s="146"/>
      <c r="AA1593" s="146"/>
      <c r="AB1593" s="5" t="str">
        <f t="shared" si="55"/>
        <v>Torm Gudrun34449</v>
      </c>
    </row>
    <row r="1594" spans="1:28" customFormat="1" ht="12.95" hidden="1" customHeight="1">
      <c r="A1594" s="325">
        <v>1593</v>
      </c>
      <c r="B1594" s="325" t="s">
        <v>4080</v>
      </c>
      <c r="C1594" s="327">
        <v>42129</v>
      </c>
      <c r="D1594" s="325" t="s">
        <v>4010</v>
      </c>
      <c r="E1594" s="325" t="s">
        <v>4079</v>
      </c>
      <c r="F1594" s="325"/>
      <c r="G1594" s="325"/>
      <c r="H1594" s="328" t="s">
        <v>770</v>
      </c>
      <c r="I1594" s="328" t="s">
        <v>571</v>
      </c>
      <c r="J1594" s="327">
        <v>42114</v>
      </c>
      <c r="K1594" s="3" t="s">
        <v>97</v>
      </c>
      <c r="L1594" s="326">
        <v>900</v>
      </c>
      <c r="M1594" s="325">
        <v>1593</v>
      </c>
      <c r="N1594" s="324">
        <v>42178</v>
      </c>
      <c r="T1594" s="146"/>
      <c r="U1594" s="146"/>
      <c r="V1594" s="146"/>
      <c r="W1594" s="146"/>
      <c r="X1594" s="146"/>
      <c r="Y1594" s="146"/>
      <c r="Z1594" s="146"/>
      <c r="AA1594" s="146"/>
      <c r="AB1594" s="5" t="str">
        <f t="shared" si="55"/>
        <v>Torm Clara103L2</v>
      </c>
    </row>
    <row r="1595" spans="1:28" customFormat="1" ht="12.95" hidden="1" customHeight="1">
      <c r="A1595" s="325">
        <v>1594</v>
      </c>
      <c r="B1595" s="325" t="s">
        <v>4078</v>
      </c>
      <c r="C1595" s="327">
        <v>42129</v>
      </c>
      <c r="D1595" s="325" t="s">
        <v>4077</v>
      </c>
      <c r="E1595" s="325" t="s">
        <v>834</v>
      </c>
      <c r="F1595" s="325"/>
      <c r="G1595" s="325"/>
      <c r="H1595" s="328" t="s">
        <v>770</v>
      </c>
      <c r="I1595" s="328" t="s">
        <v>630</v>
      </c>
      <c r="J1595" s="327">
        <v>42118</v>
      </c>
      <c r="K1595" s="3" t="s">
        <v>97</v>
      </c>
      <c r="L1595" s="326">
        <v>900</v>
      </c>
      <c r="M1595" s="325">
        <v>1594</v>
      </c>
      <c r="N1595" s="324">
        <v>42178</v>
      </c>
      <c r="T1595" s="146"/>
      <c r="U1595" s="146"/>
      <c r="V1595" s="146"/>
      <c r="W1595" s="146"/>
      <c r="X1595" s="146"/>
      <c r="Y1595" s="146"/>
      <c r="Z1595" s="146"/>
      <c r="AA1595" s="146"/>
      <c r="AB1595" s="5" t="str">
        <f t="shared" si="55"/>
        <v>Torm Garonne49</v>
      </c>
    </row>
    <row r="1596" spans="1:28" customFormat="1" ht="12.95" hidden="1" customHeight="1">
      <c r="A1596" s="325">
        <v>1595</v>
      </c>
      <c r="B1596" s="325" t="s">
        <v>4076</v>
      </c>
      <c r="C1596" s="327">
        <v>42130</v>
      </c>
      <c r="D1596" s="325" t="s">
        <v>837</v>
      </c>
      <c r="E1596" s="325" t="s">
        <v>74</v>
      </c>
      <c r="F1596" s="325"/>
      <c r="G1596" s="325"/>
      <c r="H1596" s="328" t="s">
        <v>3852</v>
      </c>
      <c r="I1596" s="328" t="s">
        <v>293</v>
      </c>
      <c r="J1596" s="327">
        <v>42095</v>
      </c>
      <c r="K1596" s="3" t="s">
        <v>590</v>
      </c>
      <c r="L1596" s="326">
        <v>1600</v>
      </c>
      <c r="M1596" s="325">
        <v>1595</v>
      </c>
      <c r="N1596" s="324">
        <v>42418</v>
      </c>
      <c r="T1596" s="146"/>
      <c r="U1596" s="146"/>
      <c r="V1596" s="146"/>
      <c r="W1596" s="146"/>
      <c r="X1596" s="146"/>
      <c r="Y1596" s="146"/>
      <c r="Z1596" s="146"/>
      <c r="AA1596" s="146"/>
      <c r="AB1596" s="5" t="str">
        <f t="shared" si="55"/>
        <v>Puma52</v>
      </c>
    </row>
    <row r="1597" spans="1:28" customFormat="1" ht="12.95" hidden="1" customHeight="1">
      <c r="A1597" s="325">
        <v>1596</v>
      </c>
      <c r="B1597" s="325" t="s">
        <v>4075</v>
      </c>
      <c r="C1597" s="327">
        <v>42153</v>
      </c>
      <c r="D1597" s="325" t="s">
        <v>80</v>
      </c>
      <c r="E1597" s="325" t="s">
        <v>4074</v>
      </c>
      <c r="F1597" s="325"/>
      <c r="G1597" s="325"/>
      <c r="H1597" s="328" t="s">
        <v>400</v>
      </c>
      <c r="I1597" s="328" t="s">
        <v>570</v>
      </c>
      <c r="J1597" s="327">
        <v>42129</v>
      </c>
      <c r="K1597" s="3" t="s">
        <v>60</v>
      </c>
      <c r="L1597" s="326">
        <v>800</v>
      </c>
      <c r="M1597" s="325">
        <v>1596</v>
      </c>
      <c r="N1597" s="324">
        <v>42179</v>
      </c>
      <c r="T1597" s="146"/>
      <c r="U1597" s="146"/>
      <c r="V1597" s="146"/>
      <c r="W1597" s="146"/>
      <c r="X1597" s="146"/>
      <c r="Y1597" s="146"/>
      <c r="Z1597" s="146"/>
      <c r="AA1597" s="146"/>
      <c r="AB1597" s="5" t="str">
        <f t="shared" si="55"/>
        <v>Helga Spirit058</v>
      </c>
    </row>
    <row r="1598" spans="1:28" customFormat="1" ht="12.95" hidden="1" customHeight="1">
      <c r="A1598" s="325">
        <v>1597</v>
      </c>
      <c r="B1598" s="325" t="s">
        <v>4073</v>
      </c>
      <c r="C1598" s="327">
        <v>42161</v>
      </c>
      <c r="D1598" s="325" t="s">
        <v>812</v>
      </c>
      <c r="E1598" s="325" t="s">
        <v>714</v>
      </c>
      <c r="F1598" s="325"/>
      <c r="G1598" s="325"/>
      <c r="H1598" s="328" t="s">
        <v>813</v>
      </c>
      <c r="I1598" s="328" t="s">
        <v>20</v>
      </c>
      <c r="J1598" s="327">
        <v>42141</v>
      </c>
      <c r="K1598" s="3" t="s">
        <v>60</v>
      </c>
      <c r="L1598" s="326">
        <v>800</v>
      </c>
      <c r="M1598" s="325">
        <v>1597</v>
      </c>
      <c r="N1598" s="324">
        <v>42184</v>
      </c>
      <c r="T1598" s="146"/>
      <c r="U1598" s="146"/>
      <c r="V1598" s="146"/>
      <c r="W1598" s="146"/>
      <c r="X1598" s="146"/>
      <c r="Y1598" s="146"/>
      <c r="Z1598" s="146"/>
      <c r="AA1598" s="146"/>
      <c r="AB1598" s="5" t="str">
        <f t="shared" si="55"/>
        <v>Kanata Spirit137</v>
      </c>
    </row>
    <row r="1599" spans="1:28" customFormat="1" ht="12.95" hidden="1" customHeight="1">
      <c r="A1599" s="325">
        <v>1598</v>
      </c>
      <c r="B1599" s="325" t="s">
        <v>4072</v>
      </c>
      <c r="C1599" s="327">
        <v>42161</v>
      </c>
      <c r="D1599" s="325" t="s">
        <v>4071</v>
      </c>
      <c r="E1599" s="325" t="s">
        <v>370</v>
      </c>
      <c r="F1599" s="325"/>
      <c r="G1599" s="325"/>
      <c r="H1599" s="328" t="s">
        <v>683</v>
      </c>
      <c r="I1599" s="328" t="s">
        <v>567</v>
      </c>
      <c r="J1599" s="327">
        <v>42118</v>
      </c>
      <c r="K1599" s="3" t="s">
        <v>60</v>
      </c>
      <c r="L1599" s="326">
        <v>800</v>
      </c>
      <c r="M1599" s="325">
        <v>1598</v>
      </c>
      <c r="N1599" s="324">
        <v>42185</v>
      </c>
      <c r="T1599" s="146"/>
      <c r="U1599" s="146"/>
      <c r="V1599" s="146"/>
      <c r="W1599" s="146"/>
      <c r="X1599" s="146"/>
      <c r="Y1599" s="146"/>
      <c r="Z1599" s="146"/>
      <c r="AA1599" s="146"/>
      <c r="AB1599" s="5" t="str">
        <f t="shared" si="55"/>
        <v>SN Claudia7</v>
      </c>
    </row>
    <row r="1600" spans="1:28" customFormat="1" ht="12.95" hidden="1" customHeight="1">
      <c r="A1600" s="325">
        <v>1599</v>
      </c>
      <c r="B1600" s="325" t="s">
        <v>4070</v>
      </c>
      <c r="C1600" s="327">
        <v>42161</v>
      </c>
      <c r="D1600" s="325" t="s">
        <v>4069</v>
      </c>
      <c r="E1600" s="325" t="s">
        <v>619</v>
      </c>
      <c r="F1600" s="325"/>
      <c r="G1600" s="325"/>
      <c r="H1600" s="328" t="s">
        <v>601</v>
      </c>
      <c r="I1600" s="328" t="s">
        <v>235</v>
      </c>
      <c r="J1600" s="327">
        <v>42126</v>
      </c>
      <c r="K1600" s="3" t="s">
        <v>60</v>
      </c>
      <c r="L1600" s="326">
        <v>800</v>
      </c>
      <c r="M1600" s="325">
        <v>1599</v>
      </c>
      <c r="N1600" s="324">
        <v>42188</v>
      </c>
      <c r="T1600" s="146"/>
      <c r="U1600" s="146"/>
      <c r="V1600" s="146"/>
      <c r="W1600" s="146"/>
      <c r="X1600" s="146"/>
      <c r="Y1600" s="146"/>
      <c r="Z1600" s="146"/>
      <c r="AA1600" s="146"/>
      <c r="AB1600" s="5" t="str">
        <f t="shared" si="55"/>
        <v>Fuji Sprit106</v>
      </c>
    </row>
    <row r="1601" spans="1:28" customFormat="1" ht="12.95" hidden="1" customHeight="1">
      <c r="A1601" s="325">
        <v>1600</v>
      </c>
      <c r="B1601" s="325" t="s">
        <v>4068</v>
      </c>
      <c r="C1601" s="327">
        <v>42161</v>
      </c>
      <c r="D1601" s="325" t="s">
        <v>3617</v>
      </c>
      <c r="E1601" s="325" t="s">
        <v>4067</v>
      </c>
      <c r="F1601" s="325"/>
      <c r="G1601" s="325"/>
      <c r="H1601" s="328" t="s">
        <v>601</v>
      </c>
      <c r="I1601" s="328" t="s">
        <v>48</v>
      </c>
      <c r="J1601" s="327">
        <v>42130</v>
      </c>
      <c r="K1601" s="3" t="s">
        <v>60</v>
      </c>
      <c r="L1601" s="326">
        <v>800</v>
      </c>
      <c r="M1601" s="325">
        <v>1600</v>
      </c>
      <c r="N1601" s="324">
        <v>42184</v>
      </c>
      <c r="T1601" s="146"/>
      <c r="U1601" s="146"/>
      <c r="V1601" s="146"/>
      <c r="W1601" s="146"/>
      <c r="X1601" s="146"/>
      <c r="Y1601" s="146"/>
      <c r="Z1601" s="146"/>
      <c r="AA1601" s="146"/>
      <c r="AB1601" s="5" t="str">
        <f t="shared" si="55"/>
        <v>Constitution Spirit293</v>
      </c>
    </row>
    <row r="1602" spans="1:28" customFormat="1" ht="12.95" hidden="1" customHeight="1">
      <c r="A1602" s="325">
        <v>1601</v>
      </c>
      <c r="B1602" s="325" t="s">
        <v>4066</v>
      </c>
      <c r="C1602" s="327">
        <v>42161</v>
      </c>
      <c r="D1602" s="325" t="s">
        <v>502</v>
      </c>
      <c r="E1602" s="325" t="s">
        <v>4065</v>
      </c>
      <c r="F1602" s="325"/>
      <c r="G1602" s="325"/>
      <c r="H1602" s="328" t="s">
        <v>63</v>
      </c>
      <c r="I1602" s="328" t="s">
        <v>255</v>
      </c>
      <c r="J1602" s="327">
        <v>42131</v>
      </c>
      <c r="K1602" s="3" t="s">
        <v>60</v>
      </c>
      <c r="L1602" s="326">
        <v>800</v>
      </c>
      <c r="M1602" s="325">
        <v>1601</v>
      </c>
      <c r="N1602" s="324">
        <v>42188</v>
      </c>
      <c r="T1602" s="146"/>
      <c r="U1602" s="146"/>
      <c r="V1602" s="146"/>
      <c r="W1602" s="146"/>
      <c r="X1602" s="146"/>
      <c r="Y1602" s="146"/>
      <c r="Z1602" s="146"/>
      <c r="AA1602" s="146"/>
      <c r="AB1602" s="5" t="str">
        <f t="shared" si="55"/>
        <v>BM Breeze33</v>
      </c>
    </row>
    <row r="1603" spans="1:28" customFormat="1" ht="12.95" hidden="1" customHeight="1">
      <c r="A1603" s="325">
        <v>1602</v>
      </c>
      <c r="B1603" s="325" t="s">
        <v>4064</v>
      </c>
      <c r="C1603" s="327">
        <v>42161</v>
      </c>
      <c r="D1603" s="325" t="s">
        <v>839</v>
      </c>
      <c r="E1603" s="325" t="s">
        <v>370</v>
      </c>
      <c r="F1603" s="325"/>
      <c r="G1603" s="325"/>
      <c r="H1603" s="328" t="s">
        <v>63</v>
      </c>
      <c r="I1603" s="328" t="s">
        <v>840</v>
      </c>
      <c r="J1603" s="327">
        <v>42131</v>
      </c>
      <c r="K1603" s="3" t="s">
        <v>60</v>
      </c>
      <c r="L1603" s="326">
        <v>800</v>
      </c>
      <c r="M1603" s="325">
        <v>1602</v>
      </c>
      <c r="N1603" s="324">
        <v>42188</v>
      </c>
      <c r="T1603" s="146"/>
      <c r="U1603" s="146"/>
      <c r="V1603" s="146"/>
      <c r="W1603" s="146"/>
      <c r="X1603" s="146"/>
      <c r="Y1603" s="146"/>
      <c r="Z1603" s="146"/>
      <c r="AA1603" s="146"/>
      <c r="AB1603" s="5" t="str">
        <f t="shared" si="55"/>
        <v>Maersk Jamnagar7</v>
      </c>
    </row>
    <row r="1604" spans="1:28" customFormat="1" ht="12.95" hidden="1" customHeight="1">
      <c r="A1604" s="325">
        <v>1603</v>
      </c>
      <c r="B1604" s="325" t="s">
        <v>4063</v>
      </c>
      <c r="C1604" s="327">
        <v>42161</v>
      </c>
      <c r="D1604" s="325" t="s">
        <v>641</v>
      </c>
      <c r="E1604" s="325" t="s">
        <v>155</v>
      </c>
      <c r="F1604" s="325"/>
      <c r="G1604" s="325"/>
      <c r="H1604" s="328" t="s">
        <v>634</v>
      </c>
      <c r="I1604" s="328" t="s">
        <v>82</v>
      </c>
      <c r="J1604" s="327">
        <v>42153</v>
      </c>
      <c r="K1604" s="3" t="s">
        <v>60</v>
      </c>
      <c r="L1604" s="326">
        <v>800</v>
      </c>
      <c r="M1604" s="325">
        <v>1603</v>
      </c>
      <c r="N1604" s="324">
        <v>42177</v>
      </c>
      <c r="T1604" s="146"/>
      <c r="U1604" s="146"/>
      <c r="V1604" s="146"/>
      <c r="W1604" s="146"/>
      <c r="X1604" s="146"/>
      <c r="Y1604" s="146"/>
      <c r="Z1604" s="146"/>
      <c r="AA1604" s="146"/>
      <c r="AB1604" s="5" t="str">
        <f t="shared" si="55"/>
        <v>Pacific Dawn17</v>
      </c>
    </row>
    <row r="1605" spans="1:28" customFormat="1" ht="12.95" hidden="1" customHeight="1">
      <c r="A1605" s="325">
        <v>1604</v>
      </c>
      <c r="B1605" s="325" t="s">
        <v>4062</v>
      </c>
      <c r="C1605" s="327">
        <v>42161</v>
      </c>
      <c r="D1605" s="325" t="s">
        <v>794</v>
      </c>
      <c r="E1605" s="325" t="s">
        <v>174</v>
      </c>
      <c r="F1605" s="325"/>
      <c r="G1605" s="325"/>
      <c r="H1605" s="328" t="s">
        <v>601</v>
      </c>
      <c r="I1605" s="328" t="s">
        <v>88</v>
      </c>
      <c r="J1605" s="327">
        <v>42128</v>
      </c>
      <c r="K1605" s="3" t="s">
        <v>60</v>
      </c>
      <c r="L1605" s="326">
        <v>800</v>
      </c>
      <c r="M1605" s="325">
        <v>1604</v>
      </c>
      <c r="N1605" s="324">
        <v>42188</v>
      </c>
      <c r="T1605" s="146"/>
      <c r="U1605" s="146"/>
      <c r="V1605" s="146"/>
      <c r="W1605" s="146"/>
      <c r="X1605" s="146"/>
      <c r="Y1605" s="146"/>
      <c r="Z1605" s="146"/>
      <c r="AA1605" s="146"/>
      <c r="AB1605" s="5" t="str">
        <f t="shared" si="55"/>
        <v>Navion Marita21</v>
      </c>
    </row>
    <row r="1606" spans="1:28" customFormat="1" ht="12.95" hidden="1" customHeight="1">
      <c r="A1606" s="325">
        <v>1605</v>
      </c>
      <c r="B1606" s="325" t="s">
        <v>4061</v>
      </c>
      <c r="C1606" s="327">
        <v>42161</v>
      </c>
      <c r="D1606" s="325" t="s">
        <v>3556</v>
      </c>
      <c r="E1606" s="325" t="s">
        <v>142</v>
      </c>
      <c r="F1606" s="325"/>
      <c r="G1606" s="325"/>
      <c r="H1606" s="328" t="s">
        <v>634</v>
      </c>
      <c r="I1606" s="328" t="s">
        <v>255</v>
      </c>
      <c r="J1606" s="327">
        <v>42140</v>
      </c>
      <c r="K1606" s="3" t="s">
        <v>60</v>
      </c>
      <c r="L1606" s="326">
        <v>800</v>
      </c>
      <c r="M1606" s="325">
        <v>1605</v>
      </c>
      <c r="N1606" s="324">
        <v>42188</v>
      </c>
      <c r="T1606" s="146"/>
      <c r="U1606" s="146"/>
      <c r="V1606" s="146"/>
      <c r="W1606" s="146"/>
      <c r="X1606" s="146"/>
      <c r="Y1606" s="146"/>
      <c r="Z1606" s="146"/>
      <c r="AA1606" s="146"/>
      <c r="AB1606" s="5" t="str">
        <f t="shared" si="55"/>
        <v>TH Symphony43</v>
      </c>
    </row>
    <row r="1607" spans="1:28" customFormat="1" ht="12.95" hidden="1" customHeight="1">
      <c r="A1607" s="325">
        <v>1606</v>
      </c>
      <c r="B1607" s="325" t="s">
        <v>4060</v>
      </c>
      <c r="C1607" s="327">
        <v>42161</v>
      </c>
      <c r="D1607" s="325" t="s">
        <v>801</v>
      </c>
      <c r="E1607" s="325" t="s">
        <v>273</v>
      </c>
      <c r="F1607" s="325"/>
      <c r="G1607" s="325"/>
      <c r="H1607" s="328" t="s">
        <v>63</v>
      </c>
      <c r="I1607" s="328" t="s">
        <v>48</v>
      </c>
      <c r="J1607" s="327">
        <v>42129</v>
      </c>
      <c r="K1607" s="3" t="s">
        <v>60</v>
      </c>
      <c r="L1607" s="326">
        <v>800</v>
      </c>
      <c r="M1607" s="325">
        <v>1606</v>
      </c>
      <c r="N1607" s="324">
        <v>42188</v>
      </c>
      <c r="T1607" s="146"/>
      <c r="U1607" s="146"/>
      <c r="V1607" s="146"/>
      <c r="W1607" s="146"/>
      <c r="X1607" s="146"/>
      <c r="Y1607" s="146"/>
      <c r="Z1607" s="146"/>
      <c r="AA1607" s="146"/>
      <c r="AB1607" s="5" t="str">
        <f t="shared" si="55"/>
        <v>Ningbo Dawn9</v>
      </c>
    </row>
    <row r="1608" spans="1:28" customFormat="1" ht="12.95" hidden="1" customHeight="1">
      <c r="A1608" s="325">
        <v>1607</v>
      </c>
      <c r="B1608" s="325" t="s">
        <v>4059</v>
      </c>
      <c r="C1608" s="327">
        <v>42161</v>
      </c>
      <c r="D1608" s="325" t="s">
        <v>353</v>
      </c>
      <c r="E1608" s="325" t="s">
        <v>4058</v>
      </c>
      <c r="F1608" s="325"/>
      <c r="G1608" s="325"/>
      <c r="H1608" s="328" t="s">
        <v>634</v>
      </c>
      <c r="I1608" s="328" t="s">
        <v>203</v>
      </c>
      <c r="J1608" s="327">
        <v>42131</v>
      </c>
      <c r="K1608" s="3" t="s">
        <v>60</v>
      </c>
      <c r="L1608" s="326">
        <v>800</v>
      </c>
      <c r="M1608" s="325">
        <v>1607</v>
      </c>
      <c r="N1608" s="324">
        <v>42184</v>
      </c>
      <c r="T1608" s="146"/>
      <c r="U1608" s="146"/>
      <c r="V1608" s="146"/>
      <c r="W1608" s="146"/>
      <c r="X1608" s="146"/>
      <c r="Y1608" s="146"/>
      <c r="Z1608" s="146"/>
      <c r="AA1608" s="146"/>
      <c r="AB1608" s="5" t="str">
        <f t="shared" si="55"/>
        <v>Kareela Spirit215</v>
      </c>
    </row>
    <row r="1609" spans="1:28" customFormat="1" ht="12.95" hidden="1" customHeight="1">
      <c r="A1609" s="325">
        <v>1608</v>
      </c>
      <c r="B1609" s="325" t="s">
        <v>4057</v>
      </c>
      <c r="C1609" s="327">
        <v>42161</v>
      </c>
      <c r="D1609" s="325" t="s">
        <v>68</v>
      </c>
      <c r="E1609" s="325" t="s">
        <v>234</v>
      </c>
      <c r="F1609" s="325"/>
      <c r="G1609" s="325"/>
      <c r="H1609" s="328" t="s">
        <v>830</v>
      </c>
      <c r="I1609" s="328" t="s">
        <v>4056</v>
      </c>
      <c r="J1609" s="327">
        <v>42140</v>
      </c>
      <c r="K1609" s="3" t="s">
        <v>60</v>
      </c>
      <c r="L1609" s="326">
        <v>800</v>
      </c>
      <c r="M1609" s="325">
        <v>1608</v>
      </c>
      <c r="N1609" s="324">
        <v>42188</v>
      </c>
      <c r="T1609" s="146"/>
      <c r="U1609" s="146"/>
      <c r="V1609" s="146"/>
      <c r="W1609" s="146"/>
      <c r="X1609" s="146"/>
      <c r="Y1609" s="146"/>
      <c r="Z1609" s="146"/>
      <c r="AA1609" s="146"/>
      <c r="AB1609" s="5" t="str">
        <f t="shared" si="55"/>
        <v>Sebarok Spirit01</v>
      </c>
    </row>
    <row r="1610" spans="1:28" customFormat="1" ht="12.95" hidden="1" customHeight="1">
      <c r="A1610" s="325">
        <v>1609</v>
      </c>
      <c r="B1610" s="325" t="s">
        <v>4055</v>
      </c>
      <c r="C1610" s="327">
        <v>42161</v>
      </c>
      <c r="D1610" s="325" t="s">
        <v>4054</v>
      </c>
      <c r="E1610" s="325" t="s">
        <v>461</v>
      </c>
      <c r="F1610" s="325"/>
      <c r="G1610" s="325"/>
      <c r="H1610" s="328" t="s">
        <v>852</v>
      </c>
      <c r="I1610" s="328" t="s">
        <v>137</v>
      </c>
      <c r="J1610" s="327">
        <v>42149</v>
      </c>
      <c r="K1610" s="3" t="s">
        <v>60</v>
      </c>
      <c r="L1610" s="326">
        <v>800</v>
      </c>
      <c r="M1610" s="325">
        <v>1609</v>
      </c>
      <c r="N1610" s="324">
        <v>42184</v>
      </c>
      <c r="T1610" s="146"/>
      <c r="U1610" s="146"/>
      <c r="V1610" s="146"/>
      <c r="W1610" s="146"/>
      <c r="X1610" s="146"/>
      <c r="Y1610" s="146"/>
      <c r="Z1610" s="146"/>
      <c r="AA1610" s="146"/>
      <c r="AB1610" s="5" t="str">
        <f t="shared" si="55"/>
        <v>Erik Sprit98</v>
      </c>
    </row>
    <row r="1611" spans="1:28" customFormat="1" ht="12.95" hidden="1" customHeight="1">
      <c r="A1611" s="325">
        <v>1610</v>
      </c>
      <c r="B1611" s="325" t="s">
        <v>4053</v>
      </c>
      <c r="C1611" s="327">
        <v>42164</v>
      </c>
      <c r="D1611" s="325" t="s">
        <v>850</v>
      </c>
      <c r="E1611" s="325" t="s">
        <v>4052</v>
      </c>
      <c r="F1611" s="325"/>
      <c r="G1611" s="325"/>
      <c r="H1611" s="328" t="s">
        <v>4051</v>
      </c>
      <c r="I1611" s="328" t="s">
        <v>25</v>
      </c>
      <c r="J1611" s="327">
        <v>42139</v>
      </c>
      <c r="K1611" s="3" t="s">
        <v>590</v>
      </c>
      <c r="L1611" s="326">
        <v>1600</v>
      </c>
      <c r="M1611" s="325">
        <v>1610</v>
      </c>
      <c r="N1611" s="324">
        <v>42178</v>
      </c>
      <c r="T1611" s="146"/>
      <c r="U1611" s="146"/>
      <c r="V1611" s="146"/>
      <c r="W1611" s="146"/>
      <c r="X1611" s="146"/>
      <c r="Y1611" s="146"/>
      <c r="Z1611" s="146"/>
      <c r="AA1611" s="146"/>
      <c r="AB1611" s="5" t="str">
        <f t="shared" si="55"/>
        <v>Inca154P-06F</v>
      </c>
    </row>
    <row r="1612" spans="1:28" customFormat="1" ht="12.95" hidden="1" customHeight="1">
      <c r="A1612" s="325">
        <v>1611</v>
      </c>
      <c r="B1612" s="325" t="s">
        <v>4050</v>
      </c>
      <c r="C1612" s="327">
        <v>42164</v>
      </c>
      <c r="D1612" s="325" t="s">
        <v>540</v>
      </c>
      <c r="E1612" s="329" t="s">
        <v>196</v>
      </c>
      <c r="F1612" s="325"/>
      <c r="G1612" s="325"/>
      <c r="H1612" s="328" t="s">
        <v>3376</v>
      </c>
      <c r="I1612" s="328" t="s">
        <v>4049</v>
      </c>
      <c r="J1612" s="327">
        <v>42122</v>
      </c>
      <c r="K1612" s="3" t="s">
        <v>28</v>
      </c>
      <c r="L1612" s="326">
        <v>1400</v>
      </c>
      <c r="M1612" s="325">
        <v>1611</v>
      </c>
      <c r="N1612" s="324">
        <v>42186</v>
      </c>
      <c r="O1612" s="4"/>
      <c r="T1612" s="146"/>
      <c r="U1612" s="146"/>
      <c r="V1612" s="146"/>
      <c r="W1612" s="146"/>
      <c r="X1612" s="146"/>
      <c r="Y1612" s="146"/>
      <c r="Z1612" s="146"/>
      <c r="AA1612" s="146"/>
      <c r="AB1612" s="5" t="str">
        <f t="shared" si="55"/>
        <v>Afra Hawthorn29</v>
      </c>
    </row>
    <row r="1613" spans="1:28" customFormat="1" ht="12.95" hidden="1" customHeight="1">
      <c r="A1613" s="325">
        <v>1612</v>
      </c>
      <c r="B1613" s="325" t="s">
        <v>4048</v>
      </c>
      <c r="C1613" s="327">
        <v>42164</v>
      </c>
      <c r="D1613" s="325" t="s">
        <v>3588</v>
      </c>
      <c r="E1613" s="329" t="s">
        <v>125</v>
      </c>
      <c r="F1613" s="325"/>
      <c r="G1613" s="325"/>
      <c r="H1613" s="328" t="s">
        <v>791</v>
      </c>
      <c r="I1613" s="328" t="s">
        <v>4047</v>
      </c>
      <c r="J1613" s="327">
        <v>42125</v>
      </c>
      <c r="K1613" s="3" t="s">
        <v>28</v>
      </c>
      <c r="L1613" s="326">
        <v>1400</v>
      </c>
      <c r="M1613" s="325">
        <v>1612</v>
      </c>
      <c r="N1613" s="324">
        <v>42186</v>
      </c>
      <c r="O1613" s="4"/>
      <c r="T1613" s="146"/>
      <c r="U1613" s="146"/>
      <c r="V1613" s="146"/>
      <c r="W1613" s="146"/>
      <c r="X1613" s="146"/>
      <c r="Y1613" s="146"/>
      <c r="Z1613" s="146"/>
      <c r="AA1613" s="146"/>
      <c r="AB1613" s="5" t="str">
        <f t="shared" si="55"/>
        <v>Sea Voyager6</v>
      </c>
    </row>
    <row r="1614" spans="1:28" customFormat="1" ht="12.95" hidden="1" customHeight="1">
      <c r="A1614" s="325">
        <v>1613</v>
      </c>
      <c r="B1614" s="325" t="s">
        <v>4046</v>
      </c>
      <c r="C1614" s="327">
        <v>42164</v>
      </c>
      <c r="D1614" s="325" t="s">
        <v>4045</v>
      </c>
      <c r="E1614" s="329" t="s">
        <v>3392</v>
      </c>
      <c r="F1614" s="325"/>
      <c r="G1614" s="325"/>
      <c r="H1614" s="328" t="s">
        <v>791</v>
      </c>
      <c r="I1614" s="328" t="s">
        <v>269</v>
      </c>
      <c r="J1614" s="327">
        <v>42123</v>
      </c>
      <c r="K1614" s="3" t="s">
        <v>28</v>
      </c>
      <c r="L1614" s="326">
        <v>1400</v>
      </c>
      <c r="M1614" s="325">
        <v>1613</v>
      </c>
      <c r="N1614" s="324">
        <v>42216</v>
      </c>
      <c r="O1614" s="4"/>
      <c r="T1614" s="146"/>
      <c r="U1614" s="146"/>
      <c r="V1614" s="146"/>
      <c r="W1614" s="146"/>
      <c r="X1614" s="146"/>
      <c r="Y1614" s="146"/>
      <c r="Z1614" s="146"/>
      <c r="AA1614" s="146"/>
      <c r="AB1614" s="5" t="str">
        <f t="shared" si="55"/>
        <v>Tandara Spirit1502</v>
      </c>
    </row>
    <row r="1615" spans="1:28" customFormat="1" ht="12.95" hidden="1" customHeight="1">
      <c r="A1615" s="325">
        <v>1614</v>
      </c>
      <c r="B1615" s="325" t="s">
        <v>4044</v>
      </c>
      <c r="C1615" s="327">
        <v>42164</v>
      </c>
      <c r="D1615" s="325" t="s">
        <v>4043</v>
      </c>
      <c r="E1615" s="329" t="s">
        <v>117</v>
      </c>
      <c r="F1615" s="325"/>
      <c r="G1615" s="325"/>
      <c r="H1615" s="328" t="s">
        <v>521</v>
      </c>
      <c r="I1615" s="328" t="s">
        <v>4042</v>
      </c>
      <c r="J1615" s="327">
        <v>42129</v>
      </c>
      <c r="K1615" s="3" t="s">
        <v>28</v>
      </c>
      <c r="L1615" s="326">
        <v>1400</v>
      </c>
      <c r="M1615" s="325">
        <v>1614</v>
      </c>
      <c r="N1615" s="324">
        <v>42186</v>
      </c>
      <c r="O1615" s="4"/>
      <c r="T1615" s="146"/>
      <c r="U1615" s="146"/>
      <c r="V1615" s="146"/>
      <c r="W1615" s="146"/>
      <c r="X1615" s="146"/>
      <c r="Y1615" s="146"/>
      <c r="Z1615" s="146"/>
      <c r="AA1615" s="146"/>
      <c r="AB1615" s="5" t="str">
        <f t="shared" si="55"/>
        <v>Ligurian Sea2</v>
      </c>
    </row>
    <row r="1616" spans="1:28" customFormat="1" ht="12.95" hidden="1" customHeight="1">
      <c r="A1616" s="325">
        <v>1615</v>
      </c>
      <c r="B1616" s="325" t="s">
        <v>4041</v>
      </c>
      <c r="C1616" s="327">
        <v>42164</v>
      </c>
      <c r="D1616" s="325" t="s">
        <v>557</v>
      </c>
      <c r="E1616" s="329" t="s">
        <v>238</v>
      </c>
      <c r="F1616" s="325"/>
      <c r="G1616" s="325"/>
      <c r="H1616" s="328" t="s">
        <v>465</v>
      </c>
      <c r="I1616" s="328" t="s">
        <v>575</v>
      </c>
      <c r="J1616" s="327">
        <v>42135</v>
      </c>
      <c r="K1616" s="3" t="s">
        <v>28</v>
      </c>
      <c r="L1616" s="326">
        <v>1400</v>
      </c>
      <c r="M1616" s="325">
        <v>1615</v>
      </c>
      <c r="N1616" s="324">
        <v>42186</v>
      </c>
      <c r="O1616" s="4"/>
      <c r="T1616" s="146"/>
      <c r="U1616" s="146"/>
      <c r="V1616" s="146"/>
      <c r="W1616" s="146"/>
      <c r="X1616" s="146"/>
      <c r="Y1616" s="146"/>
      <c r="Z1616" s="146"/>
      <c r="AA1616" s="146"/>
      <c r="AB1616" s="5" t="str">
        <f t="shared" si="55"/>
        <v>Cape Baxley3</v>
      </c>
    </row>
    <row r="1617" spans="1:28" customFormat="1" ht="12.95" hidden="1" customHeight="1">
      <c r="A1617" s="325">
        <v>1616</v>
      </c>
      <c r="B1617" s="325" t="s">
        <v>4040</v>
      </c>
      <c r="C1617" s="327">
        <v>42164</v>
      </c>
      <c r="D1617" s="325" t="s">
        <v>3775</v>
      </c>
      <c r="E1617" s="329" t="s">
        <v>142</v>
      </c>
      <c r="F1617" s="325"/>
      <c r="G1617" s="325"/>
      <c r="H1617" s="328" t="s">
        <v>392</v>
      </c>
      <c r="I1617" s="328" t="s">
        <v>4039</v>
      </c>
      <c r="J1617" s="327">
        <v>42144</v>
      </c>
      <c r="K1617" s="3" t="s">
        <v>28</v>
      </c>
      <c r="L1617" s="326">
        <v>1400</v>
      </c>
      <c r="M1617" s="325">
        <v>1616</v>
      </c>
      <c r="N1617" s="324">
        <v>42186</v>
      </c>
      <c r="O1617" s="4"/>
      <c r="T1617" s="146"/>
      <c r="U1617" s="146"/>
      <c r="V1617" s="146"/>
      <c r="W1617" s="146"/>
      <c r="X1617" s="146"/>
      <c r="Y1617" s="146"/>
      <c r="Z1617" s="146"/>
      <c r="AA1617" s="146"/>
      <c r="AB1617" s="5" t="str">
        <f t="shared" si="55"/>
        <v>Sakura Princess43</v>
      </c>
    </row>
    <row r="1618" spans="1:28" customFormat="1" ht="12.95" hidden="1" customHeight="1">
      <c r="A1618" s="325">
        <v>1617</v>
      </c>
      <c r="B1618" s="325" t="s">
        <v>4038</v>
      </c>
      <c r="C1618" s="327">
        <v>42164</v>
      </c>
      <c r="D1618" s="325" t="s">
        <v>4037</v>
      </c>
      <c r="E1618" s="329" t="s">
        <v>325</v>
      </c>
      <c r="F1618" s="325"/>
      <c r="G1618" s="325"/>
      <c r="H1618" s="328" t="s">
        <v>671</v>
      </c>
      <c r="I1618" s="328" t="s">
        <v>581</v>
      </c>
      <c r="J1618" s="327">
        <v>42150</v>
      </c>
      <c r="K1618" s="3" t="s">
        <v>28</v>
      </c>
      <c r="L1618" s="326">
        <v>1400</v>
      </c>
      <c r="M1618" s="325">
        <v>1617</v>
      </c>
      <c r="N1618" s="324">
        <v>42186</v>
      </c>
      <c r="O1618" s="4"/>
      <c r="T1618" s="146"/>
      <c r="U1618" s="146"/>
      <c r="V1618" s="146"/>
      <c r="W1618" s="146"/>
      <c r="X1618" s="146"/>
      <c r="Y1618" s="146"/>
      <c r="Z1618" s="146"/>
      <c r="AA1618" s="146"/>
      <c r="AB1618" s="5" t="str">
        <f t="shared" si="55"/>
        <v>Karavas64</v>
      </c>
    </row>
    <row r="1619" spans="1:28" customFormat="1" ht="12.95" hidden="1" customHeight="1">
      <c r="A1619" s="325">
        <v>1618</v>
      </c>
      <c r="B1619" s="325" t="s">
        <v>4036</v>
      </c>
      <c r="C1619" s="327">
        <v>42164</v>
      </c>
      <c r="D1619" s="325" t="s">
        <v>818</v>
      </c>
      <c r="E1619" s="329" t="s">
        <v>238</v>
      </c>
      <c r="F1619" s="325"/>
      <c r="G1619" s="325"/>
      <c r="H1619" s="328" t="s">
        <v>521</v>
      </c>
      <c r="I1619" s="328" t="s">
        <v>20</v>
      </c>
      <c r="J1619" s="327">
        <v>42152</v>
      </c>
      <c r="K1619" s="3" t="s">
        <v>28</v>
      </c>
      <c r="L1619" s="326">
        <v>1400</v>
      </c>
      <c r="M1619" s="325">
        <v>1618</v>
      </c>
      <c r="N1619" s="324">
        <v>42186</v>
      </c>
      <c r="O1619" s="4"/>
      <c r="T1619" s="146"/>
      <c r="U1619" s="146"/>
      <c r="V1619" s="146"/>
      <c r="W1619" s="146"/>
      <c r="X1619" s="146"/>
      <c r="Y1619" s="146"/>
      <c r="Z1619" s="146"/>
      <c r="AA1619" s="146"/>
      <c r="AB1619" s="5" t="str">
        <f t="shared" si="55"/>
        <v>Songa Coral3</v>
      </c>
    </row>
    <row r="1620" spans="1:28" customFormat="1" ht="12.95" hidden="1" customHeight="1">
      <c r="A1620" s="325">
        <v>1619</v>
      </c>
      <c r="B1620" s="325" t="s">
        <v>4035</v>
      </c>
      <c r="C1620" s="327">
        <v>42164</v>
      </c>
      <c r="D1620" s="325" t="s">
        <v>573</v>
      </c>
      <c r="E1620" s="329" t="s">
        <v>247</v>
      </c>
      <c r="F1620" s="325"/>
      <c r="G1620" s="325"/>
      <c r="H1620" s="328" t="s">
        <v>791</v>
      </c>
      <c r="I1620" s="328" t="s">
        <v>88</v>
      </c>
      <c r="J1620" s="327">
        <v>42138</v>
      </c>
      <c r="K1620" s="3" t="s">
        <v>28</v>
      </c>
      <c r="L1620" s="326">
        <v>1400</v>
      </c>
      <c r="M1620" s="325">
        <v>1619</v>
      </c>
      <c r="N1620" s="324">
        <v>42219</v>
      </c>
      <c r="O1620" s="4"/>
      <c r="T1620" s="146"/>
      <c r="U1620" s="146"/>
      <c r="V1620" s="146"/>
      <c r="W1620" s="146"/>
      <c r="X1620" s="146"/>
      <c r="Y1620" s="146"/>
      <c r="Z1620" s="146"/>
      <c r="AA1620" s="146"/>
      <c r="AB1620" s="5" t="str">
        <f t="shared" si="55"/>
        <v>Aframax Riviera37</v>
      </c>
    </row>
    <row r="1621" spans="1:28" customFormat="1" ht="12.95" hidden="1" customHeight="1">
      <c r="A1621" s="325">
        <v>1620</v>
      </c>
      <c r="B1621" s="325" t="s">
        <v>4034</v>
      </c>
      <c r="C1621" s="327">
        <v>42164</v>
      </c>
      <c r="D1621" s="325" t="s">
        <v>718</v>
      </c>
      <c r="E1621" s="329" t="s">
        <v>151</v>
      </c>
      <c r="F1621" s="325"/>
      <c r="G1621" s="325"/>
      <c r="H1621" s="328" t="s">
        <v>720</v>
      </c>
      <c r="I1621" s="328" t="s">
        <v>412</v>
      </c>
      <c r="J1621" s="327">
        <v>42147</v>
      </c>
      <c r="K1621" s="3" t="s">
        <v>28</v>
      </c>
      <c r="L1621" s="326">
        <v>1400</v>
      </c>
      <c r="M1621" s="325">
        <v>1620</v>
      </c>
      <c r="N1621" s="324">
        <v>42186</v>
      </c>
      <c r="O1621" s="4"/>
      <c r="T1621" s="146"/>
      <c r="U1621" s="146"/>
      <c r="V1621" s="146"/>
      <c r="W1621" s="146"/>
      <c r="X1621" s="146"/>
      <c r="Y1621" s="146"/>
      <c r="Z1621" s="146"/>
      <c r="AA1621" s="146"/>
      <c r="AB1621" s="5" t="str">
        <f t="shared" si="55"/>
        <v>Leyla K15</v>
      </c>
    </row>
    <row r="1622" spans="1:28" customFormat="1" ht="12.95" hidden="1" customHeight="1">
      <c r="A1622" s="325">
        <v>1621</v>
      </c>
      <c r="B1622" s="325" t="s">
        <v>4033</v>
      </c>
      <c r="C1622" s="327">
        <v>42164</v>
      </c>
      <c r="D1622" s="325" t="s">
        <v>573</v>
      </c>
      <c r="E1622" s="329" t="s">
        <v>161</v>
      </c>
      <c r="F1622" s="325"/>
      <c r="G1622" s="325"/>
      <c r="H1622" s="328" t="s">
        <v>791</v>
      </c>
      <c r="I1622" s="328" t="s">
        <v>38</v>
      </c>
      <c r="J1622" s="327">
        <v>42156</v>
      </c>
      <c r="K1622" s="3" t="s">
        <v>28</v>
      </c>
      <c r="L1622" s="326">
        <v>1400</v>
      </c>
      <c r="M1622" s="325">
        <v>1621</v>
      </c>
      <c r="N1622" s="324">
        <v>42219</v>
      </c>
      <c r="O1622" s="4"/>
      <c r="T1622" s="146"/>
      <c r="U1622" s="146"/>
      <c r="V1622" s="146"/>
      <c r="W1622" s="146"/>
      <c r="X1622" s="146"/>
      <c r="Y1622" s="146"/>
      <c r="Z1622" s="146"/>
      <c r="AA1622" s="146"/>
      <c r="AB1622" s="5" t="str">
        <f t="shared" si="55"/>
        <v>Aframax Riviera38</v>
      </c>
    </row>
    <row r="1623" spans="1:28" customFormat="1" ht="12.95" hidden="1" customHeight="1">
      <c r="A1623" s="325">
        <v>1622</v>
      </c>
      <c r="B1623" s="325" t="s">
        <v>4032</v>
      </c>
      <c r="C1623" s="327">
        <v>42166</v>
      </c>
      <c r="D1623" s="325" t="s">
        <v>464</v>
      </c>
      <c r="E1623" s="325" t="s">
        <v>3401</v>
      </c>
      <c r="F1623" s="325"/>
      <c r="G1623" s="325"/>
      <c r="H1623" s="328" t="s">
        <v>3496</v>
      </c>
      <c r="I1623" s="328" t="s">
        <v>62</v>
      </c>
      <c r="J1623" s="327">
        <v>42124</v>
      </c>
      <c r="K1623" s="3" t="s">
        <v>1090</v>
      </c>
      <c r="L1623" s="326">
        <v>1200</v>
      </c>
      <c r="M1623" s="325">
        <v>1622</v>
      </c>
      <c r="N1623" s="350">
        <v>42228</v>
      </c>
      <c r="O1623" s="4"/>
      <c r="P1623" s="4"/>
      <c r="T1623" s="146"/>
      <c r="U1623" s="146"/>
      <c r="V1623" s="146"/>
      <c r="W1623" s="146"/>
      <c r="X1623" s="146"/>
      <c r="Y1623" s="146"/>
      <c r="Z1623" s="146"/>
      <c r="AA1623" s="146"/>
      <c r="AB1623" s="5" t="str">
        <f t="shared" si="55"/>
        <v>Stena Penguin201503</v>
      </c>
    </row>
    <row r="1624" spans="1:28" customFormat="1" ht="12.95" hidden="1" customHeight="1">
      <c r="A1624" s="325">
        <v>1623</v>
      </c>
      <c r="B1624" s="325" t="s">
        <v>4031</v>
      </c>
      <c r="C1624" s="327">
        <v>42166</v>
      </c>
      <c r="D1624" s="325" t="s">
        <v>640</v>
      </c>
      <c r="E1624" s="325" t="s">
        <v>3401</v>
      </c>
      <c r="F1624" s="325"/>
      <c r="G1624" s="325"/>
      <c r="H1624" s="328" t="s">
        <v>828</v>
      </c>
      <c r="I1624" s="328" t="s">
        <v>614</v>
      </c>
      <c r="J1624" s="327">
        <v>42142</v>
      </c>
      <c r="K1624" s="3" t="s">
        <v>1090</v>
      </c>
      <c r="L1624" s="326">
        <v>1200</v>
      </c>
      <c r="M1624" s="325">
        <v>1623</v>
      </c>
      <c r="N1624" s="350">
        <v>42193</v>
      </c>
      <c r="O1624" s="4"/>
      <c r="P1624" s="4"/>
      <c r="T1624" s="146"/>
      <c r="U1624" s="146"/>
      <c r="V1624" s="146"/>
      <c r="W1624" s="146"/>
      <c r="X1624" s="146"/>
      <c r="Y1624" s="146"/>
      <c r="Z1624" s="146"/>
      <c r="AA1624" s="146"/>
      <c r="AB1624" s="5" t="str">
        <f t="shared" si="55"/>
        <v>Sonangol Kizomba201503</v>
      </c>
    </row>
    <row r="1625" spans="1:28" customFormat="1" ht="12.95" hidden="1" customHeight="1">
      <c r="A1625" s="325">
        <v>1624</v>
      </c>
      <c r="B1625" s="325" t="s">
        <v>4030</v>
      </c>
      <c r="C1625" s="327">
        <v>42166</v>
      </c>
      <c r="D1625" s="325" t="s">
        <v>3656</v>
      </c>
      <c r="E1625" s="325" t="s">
        <v>3401</v>
      </c>
      <c r="F1625" s="325"/>
      <c r="G1625" s="325"/>
      <c r="H1625" s="328" t="s">
        <v>3791</v>
      </c>
      <c r="I1625" s="328" t="s">
        <v>20</v>
      </c>
      <c r="J1625" s="327">
        <v>42138</v>
      </c>
      <c r="K1625" s="3" t="s">
        <v>1090</v>
      </c>
      <c r="L1625" s="326">
        <v>1200</v>
      </c>
      <c r="M1625" s="325">
        <v>1624</v>
      </c>
      <c r="N1625" s="350">
        <v>42193</v>
      </c>
      <c r="O1625" s="4"/>
      <c r="P1625" s="4"/>
      <c r="T1625" s="146"/>
      <c r="U1625" s="146"/>
      <c r="V1625" s="146"/>
      <c r="W1625" s="146"/>
      <c r="X1625" s="146"/>
      <c r="Y1625" s="146"/>
      <c r="Z1625" s="146"/>
      <c r="AA1625" s="146"/>
      <c r="AB1625" s="5" t="str">
        <f t="shared" si="55"/>
        <v>AST Sunshine201503</v>
      </c>
    </row>
    <row r="1626" spans="1:28" customFormat="1" ht="12.95" hidden="1" customHeight="1">
      <c r="A1626" s="325">
        <v>1625</v>
      </c>
      <c r="B1626" s="325" t="s">
        <v>4029</v>
      </c>
      <c r="C1626" s="327">
        <v>42166</v>
      </c>
      <c r="D1626" s="325" t="s">
        <v>628</v>
      </c>
      <c r="E1626" s="325" t="s">
        <v>3401</v>
      </c>
      <c r="F1626" s="325"/>
      <c r="G1626" s="325"/>
      <c r="H1626" s="328" t="s">
        <v>3494</v>
      </c>
      <c r="I1626" s="328" t="s">
        <v>55</v>
      </c>
      <c r="J1626" s="327">
        <v>42134</v>
      </c>
      <c r="K1626" s="3" t="s">
        <v>1090</v>
      </c>
      <c r="L1626" s="326">
        <v>1200</v>
      </c>
      <c r="M1626" s="325">
        <v>1625</v>
      </c>
      <c r="N1626" s="350">
        <v>42237</v>
      </c>
      <c r="O1626" s="4"/>
      <c r="P1626" s="4"/>
      <c r="T1626" s="146"/>
      <c r="U1626" s="146"/>
      <c r="V1626" s="146"/>
      <c r="W1626" s="146"/>
      <c r="X1626" s="146"/>
      <c r="Y1626" s="146"/>
      <c r="Z1626" s="146"/>
      <c r="AA1626" s="146"/>
      <c r="AB1626" s="5" t="str">
        <f t="shared" si="55"/>
        <v>Stena President201503</v>
      </c>
    </row>
    <row r="1627" spans="1:28" customFormat="1" ht="12.95" hidden="1" customHeight="1">
      <c r="A1627" s="325">
        <v>1626</v>
      </c>
      <c r="B1627" s="325" t="s">
        <v>4028</v>
      </c>
      <c r="C1627" s="327">
        <v>42166</v>
      </c>
      <c r="D1627" s="325" t="s">
        <v>3858</v>
      </c>
      <c r="E1627" s="325" t="s">
        <v>3644</v>
      </c>
      <c r="F1627" s="325"/>
      <c r="G1627" s="325"/>
      <c r="H1627" s="328" t="s">
        <v>3246</v>
      </c>
      <c r="I1627" s="328" t="s">
        <v>4027</v>
      </c>
      <c r="J1627" s="327">
        <v>42137</v>
      </c>
      <c r="K1627" s="3" t="s">
        <v>1090</v>
      </c>
      <c r="L1627" s="326">
        <v>1200</v>
      </c>
      <c r="M1627" s="325">
        <v>1626</v>
      </c>
      <c r="N1627" s="350">
        <v>42193</v>
      </c>
      <c r="O1627" s="4"/>
      <c r="P1627" s="4"/>
      <c r="T1627" s="146"/>
      <c r="U1627" s="146"/>
      <c r="V1627" s="146"/>
      <c r="W1627" s="146"/>
      <c r="X1627" s="146"/>
      <c r="Y1627" s="146"/>
      <c r="Z1627" s="146"/>
      <c r="AA1627" s="146"/>
      <c r="AB1627" s="5" t="str">
        <f t="shared" si="55"/>
        <v>Princimar Courage201501</v>
      </c>
    </row>
    <row r="1628" spans="1:28" customFormat="1" ht="12.95" hidden="1" customHeight="1">
      <c r="A1628" s="325">
        <v>1627</v>
      </c>
      <c r="B1628" s="325" t="s">
        <v>4026</v>
      </c>
      <c r="C1628" s="327">
        <v>42166</v>
      </c>
      <c r="D1628" s="325" t="s">
        <v>738</v>
      </c>
      <c r="E1628" s="325" t="s">
        <v>3411</v>
      </c>
      <c r="F1628" s="325"/>
      <c r="G1628" s="325"/>
      <c r="H1628" s="328" t="s">
        <v>817</v>
      </c>
      <c r="I1628" s="328" t="s">
        <v>25</v>
      </c>
      <c r="J1628" s="327">
        <v>42127</v>
      </c>
      <c r="K1628" s="3" t="s">
        <v>1090</v>
      </c>
      <c r="L1628" s="326">
        <v>1200</v>
      </c>
      <c r="M1628" s="325">
        <v>1627</v>
      </c>
      <c r="N1628" s="350">
        <v>42193</v>
      </c>
      <c r="O1628" s="4"/>
      <c r="P1628" s="4"/>
      <c r="T1628" s="146"/>
      <c r="U1628" s="146"/>
      <c r="V1628" s="146"/>
      <c r="W1628" s="146"/>
      <c r="X1628" s="146"/>
      <c r="Y1628" s="146"/>
      <c r="Z1628" s="146"/>
      <c r="AA1628" s="146"/>
      <c r="AB1628" s="5" t="str">
        <f t="shared" si="55"/>
        <v>Sonangol Rangel201502</v>
      </c>
    </row>
    <row r="1629" spans="1:28" customFormat="1" ht="12.95" hidden="1" customHeight="1">
      <c r="A1629" s="325">
        <v>1628</v>
      </c>
      <c r="B1629" s="325" t="s">
        <v>4025</v>
      </c>
      <c r="C1629" s="327">
        <v>42166</v>
      </c>
      <c r="D1629" s="325" t="s">
        <v>464</v>
      </c>
      <c r="E1629" s="325" t="s">
        <v>3793</v>
      </c>
      <c r="F1629" s="325"/>
      <c r="G1629" s="325"/>
      <c r="H1629" s="328" t="s">
        <v>3496</v>
      </c>
      <c r="I1629" s="328" t="s">
        <v>607</v>
      </c>
      <c r="J1629" s="327">
        <v>42144</v>
      </c>
      <c r="K1629" s="3" t="s">
        <v>1090</v>
      </c>
      <c r="L1629" s="326">
        <v>1200</v>
      </c>
      <c r="M1629" s="325">
        <v>1628</v>
      </c>
      <c r="N1629" s="350">
        <v>42228</v>
      </c>
      <c r="O1629" s="4"/>
      <c r="P1629" s="4"/>
      <c r="T1629" s="146"/>
      <c r="U1629" s="146"/>
      <c r="V1629" s="146"/>
      <c r="W1629" s="146"/>
      <c r="X1629" s="146"/>
      <c r="Y1629" s="146"/>
      <c r="Z1629" s="146"/>
      <c r="AA1629" s="146"/>
      <c r="AB1629" s="5" t="str">
        <f t="shared" si="55"/>
        <v>Stena Penguin201504</v>
      </c>
    </row>
    <row r="1630" spans="1:28" customFormat="1" ht="12.95" hidden="1" customHeight="1">
      <c r="A1630" s="325">
        <v>1629</v>
      </c>
      <c r="B1630" s="325" t="s">
        <v>4024</v>
      </c>
      <c r="C1630" s="327">
        <v>42166</v>
      </c>
      <c r="D1630" s="325" t="s">
        <v>4023</v>
      </c>
      <c r="E1630" s="325" t="s">
        <v>800</v>
      </c>
      <c r="F1630" s="325"/>
      <c r="G1630" s="325"/>
      <c r="H1630" s="328" t="s">
        <v>3685</v>
      </c>
      <c r="I1630" s="328" t="s">
        <v>712</v>
      </c>
      <c r="J1630" s="327">
        <v>42134</v>
      </c>
      <c r="K1630" s="3" t="s">
        <v>1106</v>
      </c>
      <c r="L1630" s="326">
        <v>1700</v>
      </c>
      <c r="M1630" s="325">
        <v>1629</v>
      </c>
      <c r="N1630" s="324">
        <v>42198</v>
      </c>
      <c r="T1630" s="146"/>
      <c r="U1630" s="146"/>
      <c r="V1630" s="146"/>
      <c r="W1630" s="146"/>
      <c r="X1630" s="146"/>
      <c r="Y1630" s="146"/>
      <c r="Z1630" s="146"/>
      <c r="AA1630" s="146"/>
      <c r="AB1630" s="5" t="str">
        <f t="shared" si="55"/>
        <v>STI Bronx1501</v>
      </c>
    </row>
    <row r="1631" spans="1:28" customFormat="1" ht="12.95" hidden="1" customHeight="1">
      <c r="A1631" s="325">
        <v>1630</v>
      </c>
      <c r="B1631" s="325" t="s">
        <v>4022</v>
      </c>
      <c r="C1631" s="327">
        <v>42166</v>
      </c>
      <c r="D1631" s="325" t="s">
        <v>4021</v>
      </c>
      <c r="E1631" s="325" t="s">
        <v>800</v>
      </c>
      <c r="F1631" s="325"/>
      <c r="G1631" s="325"/>
      <c r="H1631" s="328" t="s">
        <v>3685</v>
      </c>
      <c r="I1631" s="328" t="s">
        <v>25</v>
      </c>
      <c r="J1631" s="327">
        <v>42127</v>
      </c>
      <c r="K1631" s="3" t="s">
        <v>1106</v>
      </c>
      <c r="L1631" s="326">
        <v>1700</v>
      </c>
      <c r="M1631" s="325">
        <v>1630</v>
      </c>
      <c r="N1631" s="324">
        <v>42198</v>
      </c>
      <c r="T1631" s="146"/>
      <c r="U1631" s="146"/>
      <c r="V1631" s="146"/>
      <c r="W1631" s="146"/>
      <c r="X1631" s="146"/>
      <c r="Y1631" s="146"/>
      <c r="Z1631" s="146"/>
      <c r="AA1631" s="146"/>
      <c r="AB1631" s="5" t="str">
        <f t="shared" si="55"/>
        <v>STI Pontiac1501</v>
      </c>
    </row>
    <row r="1632" spans="1:28" customFormat="1" ht="12.95" hidden="1" customHeight="1">
      <c r="A1632" s="325">
        <v>1631</v>
      </c>
      <c r="B1632" s="325" t="s">
        <v>4020</v>
      </c>
      <c r="C1632" s="327">
        <v>42171</v>
      </c>
      <c r="D1632" s="325" t="s">
        <v>4019</v>
      </c>
      <c r="E1632" s="325" t="s">
        <v>183</v>
      </c>
      <c r="F1632" s="325"/>
      <c r="G1632" s="325"/>
      <c r="H1632" s="328" t="s">
        <v>4018</v>
      </c>
      <c r="I1632" s="328" t="s">
        <v>4017</v>
      </c>
      <c r="J1632" s="327">
        <v>42144</v>
      </c>
      <c r="K1632" s="3" t="s">
        <v>678</v>
      </c>
      <c r="L1632" s="326">
        <v>1600</v>
      </c>
      <c r="M1632" s="325">
        <v>1631</v>
      </c>
      <c r="N1632" s="324">
        <v>42208</v>
      </c>
      <c r="T1632" s="146"/>
      <c r="U1632" s="146"/>
      <c r="V1632" s="146"/>
      <c r="W1632" s="146"/>
      <c r="X1632" s="146"/>
      <c r="Y1632" s="146"/>
      <c r="Z1632" s="146"/>
      <c r="AA1632" s="146"/>
      <c r="AB1632" s="5" t="str">
        <f t="shared" si="55"/>
        <v>Dimitris P25</v>
      </c>
    </row>
    <row r="1633" spans="1:28" customFormat="1" ht="12.95" hidden="1" customHeight="1">
      <c r="A1633" s="325">
        <v>1632</v>
      </c>
      <c r="B1633" s="325" t="s">
        <v>4016</v>
      </c>
      <c r="C1633" s="327">
        <v>42173</v>
      </c>
      <c r="D1633" s="325" t="s">
        <v>4015</v>
      </c>
      <c r="E1633" s="325" t="s">
        <v>3644</v>
      </c>
      <c r="F1633" s="325"/>
      <c r="G1633" s="325"/>
      <c r="H1633" s="328" t="s">
        <v>3924</v>
      </c>
      <c r="I1633" s="328" t="s">
        <v>20</v>
      </c>
      <c r="J1633" s="327">
        <v>42162</v>
      </c>
      <c r="K1633" s="3" t="s">
        <v>845</v>
      </c>
      <c r="L1633" s="326">
        <v>1600</v>
      </c>
      <c r="M1633" s="325">
        <v>1632</v>
      </c>
      <c r="N1633" s="324">
        <v>42283</v>
      </c>
      <c r="T1633" s="146"/>
      <c r="U1633" s="146"/>
      <c r="V1633" s="146"/>
      <c r="W1633" s="146"/>
      <c r="X1633" s="146"/>
      <c r="Y1633" s="146"/>
      <c r="Z1633" s="146"/>
      <c r="AA1633" s="146"/>
      <c r="AB1633" s="5" t="str">
        <f t="shared" si="55"/>
        <v>Heydar Aliyev201501</v>
      </c>
    </row>
    <row r="1634" spans="1:28" customFormat="1" ht="12.95" hidden="1" customHeight="1">
      <c r="A1634" s="325">
        <v>1633</v>
      </c>
      <c r="B1634" s="325" t="s">
        <v>4014</v>
      </c>
      <c r="C1634" s="327">
        <v>42173</v>
      </c>
      <c r="D1634" s="325" t="s">
        <v>4013</v>
      </c>
      <c r="E1634" s="325" t="s">
        <v>3793</v>
      </c>
      <c r="F1634" s="325"/>
      <c r="G1634" s="325"/>
      <c r="H1634" s="328" t="s">
        <v>3679</v>
      </c>
      <c r="I1634" s="328" t="s">
        <v>563</v>
      </c>
      <c r="J1634" s="327">
        <v>42138</v>
      </c>
      <c r="K1634" s="3" t="s">
        <v>16</v>
      </c>
      <c r="L1634" s="326">
        <v>800</v>
      </c>
      <c r="M1634" s="325">
        <v>1633</v>
      </c>
      <c r="N1634" s="324">
        <v>42297</v>
      </c>
      <c r="T1634" s="146"/>
      <c r="U1634" s="146"/>
      <c r="V1634" s="146"/>
      <c r="W1634" s="146"/>
      <c r="X1634" s="146"/>
      <c r="Y1634" s="146"/>
      <c r="Z1634" s="146"/>
      <c r="AA1634" s="146"/>
      <c r="AB1634" s="5" t="str">
        <f t="shared" si="55"/>
        <v>Red201504</v>
      </c>
    </row>
    <row r="1635" spans="1:28" customFormat="1" ht="12.95" hidden="1" customHeight="1">
      <c r="A1635" s="325">
        <v>1634</v>
      </c>
      <c r="B1635" s="325" t="s">
        <v>4012</v>
      </c>
      <c r="C1635" s="327">
        <v>42173</v>
      </c>
      <c r="D1635" s="325" t="s">
        <v>578</v>
      </c>
      <c r="E1635" s="325" t="s">
        <v>3401</v>
      </c>
      <c r="F1635" s="325"/>
      <c r="G1635" s="325"/>
      <c r="H1635" s="328" t="s">
        <v>477</v>
      </c>
      <c r="I1635" s="328" t="s">
        <v>66</v>
      </c>
      <c r="J1635" s="327">
        <v>42169</v>
      </c>
      <c r="K1635" s="3" t="s">
        <v>16</v>
      </c>
      <c r="L1635" s="326">
        <v>800</v>
      </c>
      <c r="M1635" s="325">
        <v>1634</v>
      </c>
      <c r="N1635" s="324">
        <v>42352</v>
      </c>
      <c r="T1635" s="146"/>
      <c r="U1635" s="146"/>
      <c r="V1635" s="146"/>
      <c r="W1635" s="146"/>
      <c r="X1635" s="146"/>
      <c r="Y1635" s="146"/>
      <c r="Z1635" s="146"/>
      <c r="AA1635" s="146"/>
      <c r="AB1635" s="5" t="str">
        <f t="shared" si="55"/>
        <v>Pecos201503</v>
      </c>
    </row>
    <row r="1636" spans="1:28" customFormat="1" ht="12.95" hidden="1" customHeight="1">
      <c r="A1636" s="325">
        <v>1635</v>
      </c>
      <c r="B1636" s="325" t="s">
        <v>4011</v>
      </c>
      <c r="C1636" s="327">
        <v>42179</v>
      </c>
      <c r="D1636" s="325" t="s">
        <v>4010</v>
      </c>
      <c r="E1636" s="325" t="s">
        <v>254</v>
      </c>
      <c r="F1636" s="325"/>
      <c r="G1636" s="325"/>
      <c r="H1636" s="328" t="s">
        <v>770</v>
      </c>
      <c r="I1636" s="328" t="s">
        <v>4009</v>
      </c>
      <c r="J1636" s="327">
        <v>42157</v>
      </c>
      <c r="K1636" s="3" t="s">
        <v>97</v>
      </c>
      <c r="L1636" s="326">
        <v>900</v>
      </c>
      <c r="M1636" s="325">
        <v>1635</v>
      </c>
      <c r="N1636" s="324">
        <v>42228</v>
      </c>
      <c r="T1636" s="146"/>
      <c r="U1636" s="146"/>
      <c r="V1636" s="146"/>
      <c r="W1636" s="146"/>
      <c r="X1636" s="146"/>
      <c r="Y1636" s="146"/>
      <c r="Z1636" s="146"/>
      <c r="AA1636" s="146"/>
      <c r="AB1636" s="5" t="str">
        <f t="shared" si="55"/>
        <v>Torm Clara105</v>
      </c>
    </row>
    <row r="1637" spans="1:28" customFormat="1" ht="12.95" hidden="1" customHeight="1">
      <c r="A1637" s="325">
        <v>1636</v>
      </c>
      <c r="B1637" s="325" t="s">
        <v>4008</v>
      </c>
      <c r="C1637" s="327">
        <v>42179</v>
      </c>
      <c r="D1637" s="325" t="s">
        <v>764</v>
      </c>
      <c r="E1637" s="325" t="s">
        <v>370</v>
      </c>
      <c r="F1637" s="325"/>
      <c r="G1637" s="325"/>
      <c r="H1637" s="328" t="s">
        <v>3852</v>
      </c>
      <c r="I1637" s="328" t="s">
        <v>821</v>
      </c>
      <c r="J1637" s="327">
        <v>42123</v>
      </c>
      <c r="K1637" s="3" t="s">
        <v>590</v>
      </c>
      <c r="L1637" s="326">
        <v>1600</v>
      </c>
      <c r="M1637" s="325">
        <v>1636</v>
      </c>
      <c r="N1637" s="324">
        <v>42188</v>
      </c>
      <c r="T1637" s="146"/>
      <c r="U1637" s="146"/>
      <c r="V1637" s="146"/>
      <c r="W1637" s="146"/>
      <c r="X1637" s="146"/>
      <c r="Y1637" s="146"/>
      <c r="Z1637" s="146"/>
      <c r="AA1637" s="146"/>
      <c r="AB1637" s="5" t="str">
        <f t="shared" si="55"/>
        <v>Overseas Athens7</v>
      </c>
    </row>
    <row r="1638" spans="1:28" customFormat="1" ht="12.95" hidden="1" customHeight="1">
      <c r="A1638" s="325">
        <v>1637</v>
      </c>
      <c r="B1638" s="325" t="s">
        <v>4007</v>
      </c>
      <c r="C1638" s="327">
        <v>42179</v>
      </c>
      <c r="D1638" s="325" t="s">
        <v>4006</v>
      </c>
      <c r="E1638" s="325" t="s">
        <v>125</v>
      </c>
      <c r="F1638" s="325"/>
      <c r="G1638" s="325"/>
      <c r="H1638" s="328" t="s">
        <v>4005</v>
      </c>
      <c r="I1638" s="328" t="s">
        <v>832</v>
      </c>
      <c r="J1638" s="327">
        <v>42142</v>
      </c>
      <c r="K1638" s="3" t="s">
        <v>590</v>
      </c>
      <c r="L1638" s="326">
        <v>1600</v>
      </c>
      <c r="M1638" s="325">
        <v>1637</v>
      </c>
      <c r="N1638" s="324">
        <v>42188</v>
      </c>
      <c r="T1638" s="146"/>
      <c r="U1638" s="146"/>
      <c r="V1638" s="146"/>
      <c r="W1638" s="146"/>
      <c r="X1638" s="146"/>
      <c r="Y1638" s="146"/>
      <c r="Z1638" s="146"/>
      <c r="AA1638" s="146"/>
      <c r="AB1638" s="5" t="str">
        <f t="shared" si="55"/>
        <v>Overseas Milos6</v>
      </c>
    </row>
    <row r="1639" spans="1:28" customFormat="1" ht="12.95" hidden="1" customHeight="1">
      <c r="A1639" s="325">
        <v>1638</v>
      </c>
      <c r="B1639" s="325" t="s">
        <v>4004</v>
      </c>
      <c r="C1639" s="327">
        <v>42179</v>
      </c>
      <c r="D1639" s="325" t="s">
        <v>838</v>
      </c>
      <c r="E1639" s="325" t="s">
        <v>117</v>
      </c>
      <c r="F1639" s="325"/>
      <c r="G1639" s="325"/>
      <c r="H1639" s="328" t="s">
        <v>3920</v>
      </c>
      <c r="I1639" s="328" t="s">
        <v>4003</v>
      </c>
      <c r="J1639" s="327">
        <v>42146</v>
      </c>
      <c r="K1639" s="3" t="s">
        <v>590</v>
      </c>
      <c r="L1639" s="326">
        <v>1600</v>
      </c>
      <c r="M1639" s="325">
        <v>1638</v>
      </c>
      <c r="N1639" s="324">
        <v>42263</v>
      </c>
      <c r="T1639" s="146"/>
      <c r="U1639" s="146"/>
      <c r="V1639" s="146"/>
      <c r="W1639" s="146"/>
      <c r="X1639" s="146"/>
      <c r="Y1639" s="146"/>
      <c r="Z1639" s="146"/>
      <c r="AA1639" s="146"/>
      <c r="AB1639" s="5" t="str">
        <f t="shared" si="55"/>
        <v>Dong A Triton2</v>
      </c>
    </row>
    <row r="1640" spans="1:28" customFormat="1" ht="12.95" hidden="1" customHeight="1">
      <c r="A1640" s="325">
        <v>1639</v>
      </c>
      <c r="B1640" s="325" t="s">
        <v>4002</v>
      </c>
      <c r="C1640" s="327">
        <v>42179</v>
      </c>
      <c r="D1640" s="325" t="s">
        <v>717</v>
      </c>
      <c r="E1640" s="325" t="s">
        <v>4001</v>
      </c>
      <c r="F1640" s="325"/>
      <c r="G1640" s="325"/>
      <c r="H1640" s="328" t="s">
        <v>3771</v>
      </c>
      <c r="I1640" s="328" t="s">
        <v>4000</v>
      </c>
      <c r="J1640" s="327">
        <v>42164</v>
      </c>
      <c r="K1640" s="3" t="s">
        <v>590</v>
      </c>
      <c r="L1640" s="326">
        <v>1600</v>
      </c>
      <c r="M1640" s="325">
        <v>1639</v>
      </c>
      <c r="N1640" s="324">
        <v>42256</v>
      </c>
      <c r="T1640" s="146"/>
      <c r="U1640" s="146"/>
      <c r="V1640" s="146"/>
      <c r="W1640" s="146"/>
      <c r="X1640" s="146"/>
      <c r="Y1640" s="146"/>
      <c r="Z1640" s="146"/>
      <c r="AA1640" s="146"/>
      <c r="AB1640" s="5" t="str">
        <f t="shared" si="55"/>
        <v>Overseas Pearlmar229</v>
      </c>
    </row>
    <row r="1641" spans="1:28" customFormat="1" ht="12.95" hidden="1" customHeight="1">
      <c r="A1641" s="325">
        <v>1640</v>
      </c>
      <c r="B1641" s="325" t="s">
        <v>3999</v>
      </c>
      <c r="C1641" s="327">
        <v>42179</v>
      </c>
      <c r="D1641" s="325" t="s">
        <v>704</v>
      </c>
      <c r="E1641" s="325" t="s">
        <v>495</v>
      </c>
      <c r="F1641" s="325"/>
      <c r="G1641" s="325"/>
      <c r="H1641" s="328" t="s">
        <v>3998</v>
      </c>
      <c r="I1641" s="328" t="s">
        <v>570</v>
      </c>
      <c r="J1641" s="327">
        <v>42184</v>
      </c>
      <c r="K1641" s="3" t="s">
        <v>60</v>
      </c>
      <c r="L1641" s="326">
        <v>800</v>
      </c>
      <c r="M1641" s="325">
        <v>1640</v>
      </c>
      <c r="N1641" s="324">
        <v>42208</v>
      </c>
      <c r="T1641" s="146"/>
      <c r="U1641" s="146"/>
      <c r="V1641" s="146"/>
      <c r="W1641" s="146"/>
      <c r="X1641" s="146"/>
      <c r="Y1641" s="146"/>
      <c r="Z1641" s="146"/>
      <c r="AA1641" s="146"/>
      <c r="AB1641" s="5" t="str">
        <f t="shared" si="55"/>
        <v>Navigator Spirit86</v>
      </c>
    </row>
    <row r="1642" spans="1:28" customFormat="1" ht="12.95" hidden="1" customHeight="1">
      <c r="A1642" s="325">
        <v>1641</v>
      </c>
      <c r="B1642" s="325" t="s">
        <v>3997</v>
      </c>
      <c r="C1642" s="327">
        <v>42179</v>
      </c>
      <c r="D1642" s="325" t="s">
        <v>484</v>
      </c>
      <c r="E1642" s="325" t="s">
        <v>3996</v>
      </c>
      <c r="F1642" s="325"/>
      <c r="G1642" s="325"/>
      <c r="H1642" s="328" t="s">
        <v>400</v>
      </c>
      <c r="I1642" s="328" t="s">
        <v>376</v>
      </c>
      <c r="J1642" s="327">
        <v>42180</v>
      </c>
      <c r="K1642" s="3" t="s">
        <v>60</v>
      </c>
      <c r="L1642" s="326">
        <v>800</v>
      </c>
      <c r="M1642" s="325">
        <v>1641</v>
      </c>
      <c r="N1642" s="324">
        <v>42208</v>
      </c>
      <c r="T1642" s="146"/>
      <c r="U1642" s="146"/>
      <c r="V1642" s="146"/>
      <c r="W1642" s="146"/>
      <c r="X1642" s="146"/>
      <c r="Y1642" s="146"/>
      <c r="Z1642" s="146"/>
      <c r="AA1642" s="146"/>
      <c r="AB1642" s="5" t="str">
        <f t="shared" si="55"/>
        <v>Esther Spirit116</v>
      </c>
    </row>
    <row r="1643" spans="1:28" customFormat="1" ht="12.95" hidden="1" customHeight="1">
      <c r="A1643" s="325">
        <v>1642</v>
      </c>
      <c r="B1643" s="325" t="s">
        <v>3995</v>
      </c>
      <c r="C1643" s="327">
        <v>42179</v>
      </c>
      <c r="D1643" s="325" t="s">
        <v>3994</v>
      </c>
      <c r="E1643" s="325" t="s">
        <v>326</v>
      </c>
      <c r="F1643" s="325"/>
      <c r="G1643" s="325"/>
      <c r="H1643" s="328" t="s">
        <v>664</v>
      </c>
      <c r="I1643" s="328" t="s">
        <v>3993</v>
      </c>
      <c r="J1643" s="327">
        <v>42168</v>
      </c>
      <c r="K1643" s="3" t="s">
        <v>43</v>
      </c>
      <c r="L1643" s="326">
        <v>1400</v>
      </c>
      <c r="M1643" s="325">
        <v>1642</v>
      </c>
      <c r="N1643" s="324">
        <v>42180</v>
      </c>
      <c r="T1643" s="146"/>
      <c r="U1643" s="146"/>
      <c r="V1643" s="146"/>
      <c r="W1643" s="146"/>
      <c r="X1643" s="146"/>
      <c r="Y1643" s="146"/>
      <c r="Z1643" s="146"/>
      <c r="AA1643" s="146"/>
      <c r="AB1643" s="5" t="str">
        <f t="shared" si="55"/>
        <v>Histria Prince58</v>
      </c>
    </row>
    <row r="1644" spans="1:28" customFormat="1" ht="12.95" hidden="1" customHeight="1">
      <c r="A1644" s="325">
        <v>1643</v>
      </c>
      <c r="B1644" s="325" t="s">
        <v>3992</v>
      </c>
      <c r="C1644" s="327">
        <v>42179</v>
      </c>
      <c r="D1644" s="325" t="s">
        <v>804</v>
      </c>
      <c r="E1644" s="325" t="s">
        <v>3991</v>
      </c>
      <c r="F1644" s="325"/>
      <c r="G1644" s="325"/>
      <c r="H1644" s="328" t="s">
        <v>44</v>
      </c>
      <c r="I1644" s="328" t="s">
        <v>20</v>
      </c>
      <c r="J1644" s="327">
        <v>42154</v>
      </c>
      <c r="K1644" s="3" t="s">
        <v>43</v>
      </c>
      <c r="L1644" s="326">
        <v>1400</v>
      </c>
      <c r="M1644" s="325">
        <v>1643</v>
      </c>
      <c r="N1644" s="324">
        <v>42180</v>
      </c>
      <c r="T1644" s="146"/>
      <c r="U1644" s="146"/>
      <c r="V1644" s="146"/>
      <c r="W1644" s="146"/>
      <c r="X1644" s="146"/>
      <c r="Y1644" s="146"/>
      <c r="Z1644" s="146"/>
      <c r="AA1644" s="146"/>
      <c r="AB1644" s="5" t="str">
        <f t="shared" si="55"/>
        <v>Histria Tiger56-99</v>
      </c>
    </row>
    <row r="1645" spans="1:28" customFormat="1" ht="12.95" hidden="1" customHeight="1">
      <c r="A1645" s="325">
        <v>1644</v>
      </c>
      <c r="B1645" s="325" t="s">
        <v>3990</v>
      </c>
      <c r="C1645" s="327">
        <v>42179</v>
      </c>
      <c r="D1645" s="325" t="s">
        <v>3989</v>
      </c>
      <c r="E1645" s="325" t="s">
        <v>3411</v>
      </c>
      <c r="F1645" s="325"/>
      <c r="G1645" s="325"/>
      <c r="H1645" s="328" t="s">
        <v>620</v>
      </c>
      <c r="I1645" s="328" t="s">
        <v>3988</v>
      </c>
      <c r="J1645" s="327">
        <v>42169</v>
      </c>
      <c r="K1645" s="3" t="s">
        <v>43</v>
      </c>
      <c r="L1645" s="326">
        <v>1400</v>
      </c>
      <c r="M1645" s="325">
        <v>1644</v>
      </c>
      <c r="N1645" s="324">
        <v>42180</v>
      </c>
      <c r="T1645" s="146"/>
      <c r="U1645" s="146"/>
      <c r="V1645" s="146"/>
      <c r="W1645" s="146"/>
      <c r="X1645" s="146"/>
      <c r="Y1645" s="146"/>
      <c r="Z1645" s="146"/>
      <c r="AA1645" s="146"/>
      <c r="AB1645" s="5" t="str">
        <f t="shared" si="55"/>
        <v>Libya201502</v>
      </c>
    </row>
    <row r="1646" spans="1:28" customFormat="1" ht="12.95" hidden="1" customHeight="1">
      <c r="A1646" s="325">
        <v>1645</v>
      </c>
      <c r="B1646" s="325" t="s">
        <v>3987</v>
      </c>
      <c r="C1646" s="327">
        <v>42180</v>
      </c>
      <c r="D1646" s="325" t="s">
        <v>305</v>
      </c>
      <c r="E1646" s="329" t="s">
        <v>3986</v>
      </c>
      <c r="F1646" s="325"/>
      <c r="G1646" s="325"/>
      <c r="H1646" s="328" t="s">
        <v>671</v>
      </c>
      <c r="I1646" s="328" t="s">
        <v>24</v>
      </c>
      <c r="J1646" s="327">
        <v>42162</v>
      </c>
      <c r="K1646" s="3" t="s">
        <v>28</v>
      </c>
      <c r="L1646" s="326">
        <v>1400</v>
      </c>
      <c r="M1646" s="325"/>
      <c r="N1646" s="324">
        <v>42201</v>
      </c>
      <c r="O1646" s="4"/>
      <c r="T1646" s="146"/>
      <c r="U1646" s="146"/>
      <c r="V1646" s="146"/>
      <c r="W1646" s="146"/>
      <c r="X1646" s="146"/>
      <c r="Y1646" s="146"/>
      <c r="Z1646" s="146"/>
      <c r="AA1646" s="146"/>
      <c r="AB1646" s="5" t="str">
        <f t="shared" si="55"/>
        <v>ETC Isis39-15</v>
      </c>
    </row>
    <row r="1647" spans="1:28" customFormat="1" ht="12.95" hidden="1" customHeight="1">
      <c r="A1647" s="325">
        <v>1646</v>
      </c>
      <c r="B1647" s="325" t="s">
        <v>3985</v>
      </c>
      <c r="C1647" s="327">
        <v>42180</v>
      </c>
      <c r="D1647" s="325" t="s">
        <v>3984</v>
      </c>
      <c r="E1647" s="329">
        <v>1505</v>
      </c>
      <c r="F1647" s="325"/>
      <c r="G1647" s="325"/>
      <c r="H1647" s="328" t="s">
        <v>521</v>
      </c>
      <c r="I1647" s="328" t="s">
        <v>51</v>
      </c>
      <c r="J1647" s="327">
        <v>42168</v>
      </c>
      <c r="K1647" s="3" t="s">
        <v>28</v>
      </c>
      <c r="L1647" s="326">
        <v>1400</v>
      </c>
      <c r="M1647" s="325"/>
      <c r="N1647" s="324">
        <v>42219</v>
      </c>
      <c r="O1647" s="4"/>
      <c r="T1647" s="146"/>
      <c r="U1647" s="146"/>
      <c r="V1647" s="146"/>
      <c r="W1647" s="146"/>
      <c r="X1647" s="146"/>
      <c r="Y1647" s="146"/>
      <c r="Z1647" s="146"/>
      <c r="AA1647" s="146"/>
      <c r="AB1647" s="5" t="str">
        <f t="shared" si="55"/>
        <v>SN Olivia1505</v>
      </c>
    </row>
    <row r="1648" spans="1:28" customFormat="1" ht="12.95" hidden="1" customHeight="1">
      <c r="A1648" s="325">
        <v>1647</v>
      </c>
      <c r="B1648" s="325" t="s">
        <v>3983</v>
      </c>
      <c r="C1648" s="327">
        <v>42180</v>
      </c>
      <c r="D1648" s="325" t="s">
        <v>851</v>
      </c>
      <c r="E1648" s="329">
        <v>35</v>
      </c>
      <c r="F1648" s="325"/>
      <c r="G1648" s="325"/>
      <c r="H1648" s="328" t="s">
        <v>465</v>
      </c>
      <c r="I1648" s="328" t="s">
        <v>67</v>
      </c>
      <c r="J1648" s="327">
        <v>42163</v>
      </c>
      <c r="K1648" s="3" t="s">
        <v>28</v>
      </c>
      <c r="L1648" s="326">
        <v>1400</v>
      </c>
      <c r="M1648" s="325"/>
      <c r="N1648" s="324">
        <v>42206</v>
      </c>
      <c r="O1648" s="4"/>
      <c r="T1648" s="146"/>
      <c r="U1648" s="146"/>
      <c r="V1648" s="146"/>
      <c r="W1648" s="146"/>
      <c r="X1648" s="146"/>
      <c r="Y1648" s="146"/>
      <c r="Z1648" s="146"/>
      <c r="AA1648" s="146"/>
      <c r="AB1648" s="5" t="str">
        <f t="shared" si="55"/>
        <v>Nave Ceilo35</v>
      </c>
    </row>
    <row r="1649" spans="1:28" customFormat="1" ht="12.95" hidden="1" customHeight="1">
      <c r="A1649" s="325">
        <v>1648</v>
      </c>
      <c r="B1649" s="325" t="s">
        <v>3982</v>
      </c>
      <c r="C1649" s="327">
        <v>42180</v>
      </c>
      <c r="D1649" s="325" t="s">
        <v>766</v>
      </c>
      <c r="E1649" s="329">
        <v>28</v>
      </c>
      <c r="F1649" s="325"/>
      <c r="G1649" s="325"/>
      <c r="H1649" s="328" t="s">
        <v>3376</v>
      </c>
      <c r="I1649" s="328" t="s">
        <v>3981</v>
      </c>
      <c r="J1649" s="327">
        <v>42158</v>
      </c>
      <c r="K1649" s="3" t="s">
        <v>28</v>
      </c>
      <c r="L1649" s="326">
        <v>1400</v>
      </c>
      <c r="M1649" s="325"/>
      <c r="N1649" s="324">
        <v>42201</v>
      </c>
      <c r="O1649" s="4"/>
      <c r="T1649" s="146"/>
      <c r="U1649" s="146"/>
      <c r="V1649" s="146"/>
      <c r="W1649" s="146"/>
      <c r="X1649" s="146"/>
      <c r="Y1649" s="146"/>
      <c r="Z1649" s="146"/>
      <c r="AA1649" s="146"/>
      <c r="AB1649" s="5" t="str">
        <f t="shared" si="55"/>
        <v>Afra laurel28</v>
      </c>
    </row>
    <row r="1650" spans="1:28" customFormat="1" ht="12.95" hidden="1" customHeight="1">
      <c r="A1650" s="325">
        <v>1649</v>
      </c>
      <c r="B1650" s="325" t="s">
        <v>3980</v>
      </c>
      <c r="C1650" s="327">
        <v>42180</v>
      </c>
      <c r="D1650" s="325" t="s">
        <v>853</v>
      </c>
      <c r="E1650" s="329" t="s">
        <v>3979</v>
      </c>
      <c r="F1650" s="325"/>
      <c r="G1650" s="325"/>
      <c r="H1650" s="328" t="s">
        <v>788</v>
      </c>
      <c r="I1650" s="328" t="s">
        <v>3978</v>
      </c>
      <c r="J1650" s="327">
        <v>42166</v>
      </c>
      <c r="K1650" s="3" t="s">
        <v>28</v>
      </c>
      <c r="L1650" s="326">
        <v>1400</v>
      </c>
      <c r="M1650" s="325"/>
      <c r="N1650" s="324">
        <v>42216</v>
      </c>
      <c r="O1650" s="4"/>
      <c r="T1650" s="146"/>
      <c r="U1650" s="146"/>
      <c r="V1650" s="146"/>
      <c r="W1650" s="146"/>
      <c r="X1650" s="146"/>
      <c r="Y1650" s="146"/>
      <c r="Z1650" s="146"/>
      <c r="AA1650" s="146"/>
      <c r="AB1650" s="5" t="str">
        <f t="shared" ref="AB1650:AB1713" si="56">IF(TRIM(A1650)="","",CONCATENATE(TRIM(D1650),TRIM(E1650)))</f>
        <v>Navig8 Stealth S.V05_15</v>
      </c>
    </row>
    <row r="1651" spans="1:28" customFormat="1" ht="12.95" hidden="1" customHeight="1">
      <c r="A1651" s="325">
        <v>1650</v>
      </c>
      <c r="B1651" s="325" t="s">
        <v>3977</v>
      </c>
      <c r="C1651" s="327">
        <v>42180</v>
      </c>
      <c r="D1651" s="325" t="s">
        <v>529</v>
      </c>
      <c r="E1651" s="329">
        <v>31</v>
      </c>
      <c r="F1651" s="325"/>
      <c r="G1651" s="325"/>
      <c r="H1651" s="328" t="s">
        <v>3376</v>
      </c>
      <c r="I1651" s="328" t="s">
        <v>267</v>
      </c>
      <c r="J1651" s="327">
        <v>42168</v>
      </c>
      <c r="K1651" s="3" t="s">
        <v>28</v>
      </c>
      <c r="L1651" s="326">
        <v>1400</v>
      </c>
      <c r="M1651" s="325"/>
      <c r="N1651" s="324">
        <v>42201</v>
      </c>
      <c r="O1651" s="4"/>
      <c r="T1651" s="146"/>
      <c r="U1651" s="146"/>
      <c r="V1651" s="146"/>
      <c r="W1651" s="146"/>
      <c r="X1651" s="146"/>
      <c r="Y1651" s="146"/>
      <c r="Z1651" s="146"/>
      <c r="AA1651" s="146"/>
      <c r="AB1651" s="5" t="str">
        <f t="shared" si="56"/>
        <v>Afra Oak31</v>
      </c>
    </row>
    <row r="1652" spans="1:28" customFormat="1" ht="12.95" hidden="1" customHeight="1">
      <c r="A1652" s="325">
        <v>1651</v>
      </c>
      <c r="B1652" s="325" t="s">
        <v>3976</v>
      </c>
      <c r="C1652" s="327">
        <v>42180</v>
      </c>
      <c r="D1652" s="325" t="s">
        <v>3786</v>
      </c>
      <c r="E1652" s="325">
        <v>144</v>
      </c>
      <c r="F1652" s="325" t="s">
        <v>3785</v>
      </c>
      <c r="G1652" s="325" t="s">
        <v>82</v>
      </c>
      <c r="H1652" s="352" t="s">
        <v>3785</v>
      </c>
      <c r="I1652" s="328" t="s">
        <v>82</v>
      </c>
      <c r="J1652" s="327">
        <v>42149</v>
      </c>
      <c r="K1652" s="3" t="s">
        <v>551</v>
      </c>
      <c r="L1652" s="326">
        <v>1600</v>
      </c>
      <c r="M1652" s="325"/>
      <c r="N1652" s="324">
        <v>42185</v>
      </c>
      <c r="T1652" s="146"/>
      <c r="U1652" s="146"/>
      <c r="V1652" s="146"/>
      <c r="W1652" s="146"/>
      <c r="X1652" s="146"/>
      <c r="Y1652" s="146"/>
      <c r="Z1652" s="146"/>
      <c r="AA1652" s="146"/>
      <c r="AB1652" s="5" t="str">
        <f t="shared" si="56"/>
        <v>Singapore Voyager144</v>
      </c>
    </row>
    <row r="1653" spans="1:28" customFormat="1" ht="12.95" hidden="1" customHeight="1">
      <c r="A1653" s="325">
        <v>1652</v>
      </c>
      <c r="B1653" s="325" t="s">
        <v>3975</v>
      </c>
      <c r="C1653" s="327">
        <v>42180</v>
      </c>
      <c r="D1653" s="325" t="s">
        <v>3974</v>
      </c>
      <c r="E1653" s="325">
        <v>23</v>
      </c>
      <c r="F1653" s="325"/>
      <c r="G1653" s="325"/>
      <c r="H1653" s="328" t="s">
        <v>3781</v>
      </c>
      <c r="I1653" s="328" t="s">
        <v>71</v>
      </c>
      <c r="J1653" s="327">
        <v>42167</v>
      </c>
      <c r="K1653" s="3" t="s">
        <v>615</v>
      </c>
      <c r="L1653" s="326">
        <v>1600</v>
      </c>
      <c r="M1653" s="325"/>
      <c r="N1653" s="324">
        <v>42185</v>
      </c>
      <c r="T1653" s="146"/>
      <c r="U1653" s="146"/>
      <c r="V1653" s="146"/>
      <c r="W1653" s="146"/>
      <c r="X1653" s="146"/>
      <c r="Y1653" s="146"/>
      <c r="Z1653" s="146"/>
      <c r="AA1653" s="146"/>
      <c r="AB1653" s="5" t="str">
        <f t="shared" si="56"/>
        <v>Princimar Faith23</v>
      </c>
    </row>
    <row r="1654" spans="1:28" customFormat="1" ht="12.95" hidden="1" customHeight="1">
      <c r="A1654" s="325">
        <v>1653</v>
      </c>
      <c r="B1654" s="325" t="s">
        <v>3973</v>
      </c>
      <c r="C1654" s="327">
        <v>42191</v>
      </c>
      <c r="D1654" s="325" t="s">
        <v>752</v>
      </c>
      <c r="E1654" s="325" t="s">
        <v>155</v>
      </c>
      <c r="F1654" s="325"/>
      <c r="G1654" s="325"/>
      <c r="H1654" s="328" t="s">
        <v>813</v>
      </c>
      <c r="I1654" s="328" t="s">
        <v>312</v>
      </c>
      <c r="J1654" s="327">
        <v>42152</v>
      </c>
      <c r="K1654" s="3" t="s">
        <v>60</v>
      </c>
      <c r="L1654" s="326">
        <v>800</v>
      </c>
      <c r="M1654" s="325">
        <v>1653</v>
      </c>
      <c r="N1654" s="324">
        <v>42306</v>
      </c>
      <c r="R1654">
        <v>1653</v>
      </c>
      <c r="S1654" t="str">
        <f t="shared" ref="S1654:S1663" si="57">CONCATENATE(R1654,"/1516")</f>
        <v>1653/1516</v>
      </c>
      <c r="T1654" s="146"/>
      <c r="U1654" s="146"/>
      <c r="V1654" s="146"/>
      <c r="W1654" s="146"/>
      <c r="X1654" s="146"/>
      <c r="Y1654" s="146"/>
      <c r="Z1654" s="146"/>
      <c r="AA1654" s="146"/>
      <c r="AB1654" s="5" t="str">
        <f t="shared" si="56"/>
        <v>Whistler Spirit17</v>
      </c>
    </row>
    <row r="1655" spans="1:28" customFormat="1" ht="12.95" hidden="1" customHeight="1">
      <c r="A1655" s="325">
        <v>1654</v>
      </c>
      <c r="B1655" s="325" t="s">
        <v>3972</v>
      </c>
      <c r="C1655" s="327">
        <v>42191</v>
      </c>
      <c r="D1655" s="325" t="s">
        <v>3971</v>
      </c>
      <c r="E1655" s="325" t="s">
        <v>37</v>
      </c>
      <c r="F1655" s="325"/>
      <c r="G1655" s="325"/>
      <c r="H1655" s="328" t="s">
        <v>852</v>
      </c>
      <c r="I1655" s="328" t="s">
        <v>94</v>
      </c>
      <c r="J1655" s="327">
        <v>42155</v>
      </c>
      <c r="K1655" s="3" t="s">
        <v>60</v>
      </c>
      <c r="L1655" s="326">
        <v>800</v>
      </c>
      <c r="M1655" s="325">
        <v>1654</v>
      </c>
      <c r="N1655" s="324">
        <v>42283</v>
      </c>
      <c r="R1655">
        <v>1654</v>
      </c>
      <c r="S1655" t="str">
        <f t="shared" si="57"/>
        <v>1654/1516</v>
      </c>
      <c r="T1655" s="146"/>
      <c r="U1655" s="146"/>
      <c r="V1655" s="146"/>
      <c r="W1655" s="146"/>
      <c r="X1655" s="146"/>
      <c r="Y1655" s="146"/>
      <c r="Z1655" s="146"/>
      <c r="AA1655" s="146"/>
      <c r="AB1655" s="5" t="str">
        <f t="shared" si="56"/>
        <v>Navion Marita22</v>
      </c>
    </row>
    <row r="1656" spans="1:28" customFormat="1" ht="12.95" hidden="1" customHeight="1">
      <c r="A1656" s="325">
        <v>1655</v>
      </c>
      <c r="B1656" s="325" t="s">
        <v>3970</v>
      </c>
      <c r="C1656" s="327">
        <v>42191</v>
      </c>
      <c r="D1656" s="325" t="s">
        <v>768</v>
      </c>
      <c r="E1656" s="325" t="s">
        <v>273</v>
      </c>
      <c r="F1656" s="325"/>
      <c r="G1656" s="325"/>
      <c r="H1656" s="328" t="s">
        <v>601</v>
      </c>
      <c r="I1656" s="328" t="s">
        <v>3969</v>
      </c>
      <c r="J1656" s="327">
        <v>42175</v>
      </c>
      <c r="K1656" s="3" t="s">
        <v>60</v>
      </c>
      <c r="L1656" s="326">
        <v>800</v>
      </c>
      <c r="M1656" s="325">
        <v>1655</v>
      </c>
      <c r="N1656" s="324">
        <v>42215</v>
      </c>
      <c r="P1656">
        <f>315392/65.5</f>
        <v>4815.1450381679388</v>
      </c>
      <c r="R1656">
        <v>1655</v>
      </c>
      <c r="S1656" t="str">
        <f t="shared" si="57"/>
        <v>1655/1516</v>
      </c>
      <c r="T1656" s="146"/>
      <c r="U1656" s="146"/>
      <c r="V1656" s="146"/>
      <c r="W1656" s="146"/>
      <c r="X1656" s="146"/>
      <c r="Y1656" s="146"/>
      <c r="Z1656" s="146"/>
      <c r="AA1656" s="146"/>
      <c r="AB1656" s="5" t="str">
        <f t="shared" si="56"/>
        <v>Peak Spirit9</v>
      </c>
    </row>
    <row r="1657" spans="1:28" customFormat="1" ht="12.95" hidden="1" customHeight="1">
      <c r="A1657" s="325">
        <v>1656</v>
      </c>
      <c r="B1657" s="325" t="s">
        <v>3968</v>
      </c>
      <c r="C1657" s="327">
        <v>42191</v>
      </c>
      <c r="D1657" s="325" t="s">
        <v>502</v>
      </c>
      <c r="E1657" s="325" t="s">
        <v>250</v>
      </c>
      <c r="F1657" s="325"/>
      <c r="G1657" s="325"/>
      <c r="H1657" s="328" t="s">
        <v>63</v>
      </c>
      <c r="I1657" s="328" t="s">
        <v>3963</v>
      </c>
      <c r="J1657" s="327">
        <v>42169</v>
      </c>
      <c r="K1657" s="3" t="s">
        <v>60</v>
      </c>
      <c r="L1657" s="326">
        <v>800</v>
      </c>
      <c r="M1657" s="325">
        <v>1656</v>
      </c>
      <c r="N1657" s="324">
        <v>42251</v>
      </c>
      <c r="R1657">
        <v>1656</v>
      </c>
      <c r="S1657" t="str">
        <f t="shared" si="57"/>
        <v>1656/1516</v>
      </c>
      <c r="T1657" s="146"/>
      <c r="U1657" s="146"/>
      <c r="V1657" s="146"/>
      <c r="W1657" s="146"/>
      <c r="X1657" s="146"/>
      <c r="Y1657" s="146"/>
      <c r="Z1657" s="146"/>
      <c r="AA1657" s="146"/>
      <c r="AB1657" s="5" t="str">
        <f t="shared" si="56"/>
        <v>BM Breeze35</v>
      </c>
    </row>
    <row r="1658" spans="1:28" customFormat="1" ht="12.95" hidden="1" customHeight="1">
      <c r="A1658" s="325">
        <v>1657</v>
      </c>
      <c r="B1658" s="325" t="s">
        <v>3967</v>
      </c>
      <c r="C1658" s="327">
        <v>42191</v>
      </c>
      <c r="D1658" s="325" t="s">
        <v>3556</v>
      </c>
      <c r="E1658" s="325" t="s">
        <v>154</v>
      </c>
      <c r="F1658" s="325"/>
      <c r="G1658" s="325"/>
      <c r="H1658" s="328" t="s">
        <v>634</v>
      </c>
      <c r="I1658" s="328" t="s">
        <v>59</v>
      </c>
      <c r="J1658" s="327">
        <v>42189</v>
      </c>
      <c r="K1658" s="3" t="s">
        <v>60</v>
      </c>
      <c r="L1658" s="326">
        <v>800</v>
      </c>
      <c r="M1658" s="325">
        <v>1657</v>
      </c>
      <c r="N1658" s="324">
        <v>42251</v>
      </c>
      <c r="R1658">
        <v>1657</v>
      </c>
      <c r="S1658" t="str">
        <f t="shared" si="57"/>
        <v>1657/1516</v>
      </c>
      <c r="T1658" s="146"/>
      <c r="U1658" s="146"/>
      <c r="V1658" s="146"/>
      <c r="W1658" s="146"/>
      <c r="X1658" s="146"/>
      <c r="Y1658" s="146"/>
      <c r="Z1658" s="146"/>
      <c r="AA1658" s="146"/>
      <c r="AB1658" s="5" t="str">
        <f t="shared" si="56"/>
        <v>TH Symphony44</v>
      </c>
    </row>
    <row r="1659" spans="1:28" customFormat="1" ht="12.95" hidden="1" customHeight="1">
      <c r="A1659" s="325">
        <v>1658</v>
      </c>
      <c r="B1659" s="325" t="s">
        <v>3966</v>
      </c>
      <c r="C1659" s="327">
        <v>42191</v>
      </c>
      <c r="D1659" s="325" t="s">
        <v>820</v>
      </c>
      <c r="E1659" s="325" t="s">
        <v>158</v>
      </c>
      <c r="F1659" s="325"/>
      <c r="G1659" s="325"/>
      <c r="H1659" s="328" t="s">
        <v>701</v>
      </c>
      <c r="I1659" s="328" t="s">
        <v>269</v>
      </c>
      <c r="J1659" s="327">
        <v>42175</v>
      </c>
      <c r="K1659" s="3" t="s">
        <v>60</v>
      </c>
      <c r="L1659" s="326">
        <v>800</v>
      </c>
      <c r="M1659" s="325">
        <v>1658</v>
      </c>
      <c r="N1659" s="324">
        <v>42251</v>
      </c>
      <c r="R1659">
        <v>1658</v>
      </c>
      <c r="S1659" t="str">
        <f t="shared" si="57"/>
        <v>1658/1516</v>
      </c>
      <c r="T1659" s="146"/>
      <c r="U1659" s="146"/>
      <c r="V1659" s="146"/>
      <c r="W1659" s="146"/>
      <c r="X1659" s="146"/>
      <c r="Y1659" s="146"/>
      <c r="Z1659" s="146"/>
      <c r="AA1659" s="146"/>
      <c r="AB1659" s="5" t="str">
        <f t="shared" si="56"/>
        <v>RBD Anema E Core10</v>
      </c>
    </row>
    <row r="1660" spans="1:28" customFormat="1" ht="12.95" hidden="1" customHeight="1">
      <c r="A1660" s="325">
        <v>1659</v>
      </c>
      <c r="B1660" s="325" t="s">
        <v>3965</v>
      </c>
      <c r="C1660" s="327">
        <v>42191</v>
      </c>
      <c r="D1660" s="325" t="s">
        <v>353</v>
      </c>
      <c r="E1660" s="325" t="s">
        <v>3964</v>
      </c>
      <c r="F1660" s="325"/>
      <c r="G1660" s="325"/>
      <c r="H1660" s="328" t="s">
        <v>634</v>
      </c>
      <c r="I1660" s="328" t="s">
        <v>3963</v>
      </c>
      <c r="J1660" s="327">
        <v>42165</v>
      </c>
      <c r="K1660" s="3" t="s">
        <v>60</v>
      </c>
      <c r="L1660" s="326">
        <v>800</v>
      </c>
      <c r="M1660" s="325">
        <v>1659</v>
      </c>
      <c r="N1660" s="324">
        <v>42215</v>
      </c>
      <c r="R1660">
        <v>1659</v>
      </c>
      <c r="S1660" t="str">
        <f t="shared" si="57"/>
        <v>1659/1516</v>
      </c>
      <c r="T1660" s="146"/>
      <c r="U1660" s="146"/>
      <c r="V1660" s="146"/>
      <c r="W1660" s="146"/>
      <c r="X1660" s="146"/>
      <c r="Y1660" s="146"/>
      <c r="Z1660" s="146"/>
      <c r="AA1660" s="146"/>
      <c r="AB1660" s="5" t="str">
        <f t="shared" si="56"/>
        <v>Kareela Spirit216</v>
      </c>
    </row>
    <row r="1661" spans="1:28" customFormat="1" ht="12.95" hidden="1" customHeight="1">
      <c r="A1661" s="325">
        <v>1660</v>
      </c>
      <c r="B1661" s="325" t="s">
        <v>3962</v>
      </c>
      <c r="C1661" s="327">
        <v>42191</v>
      </c>
      <c r="D1661" s="325" t="s">
        <v>3629</v>
      </c>
      <c r="E1661" s="325" t="s">
        <v>46</v>
      </c>
      <c r="F1661" s="325"/>
      <c r="G1661" s="325"/>
      <c r="H1661" s="328" t="s">
        <v>634</v>
      </c>
      <c r="I1661" s="328" t="s">
        <v>127</v>
      </c>
      <c r="J1661" s="327">
        <v>42174</v>
      </c>
      <c r="K1661" s="3" t="s">
        <v>60</v>
      </c>
      <c r="L1661" s="326">
        <v>800</v>
      </c>
      <c r="M1661" s="325">
        <v>1660</v>
      </c>
      <c r="N1661" s="324">
        <v>42251</v>
      </c>
      <c r="R1661">
        <v>1660</v>
      </c>
      <c r="S1661" t="str">
        <f t="shared" si="57"/>
        <v>1660/1516</v>
      </c>
      <c r="T1661" s="146"/>
      <c r="U1661" s="146"/>
      <c r="V1661" s="146"/>
      <c r="W1661" s="146"/>
      <c r="X1661" s="146"/>
      <c r="Y1661" s="146"/>
      <c r="Z1661" s="146"/>
      <c r="AA1661" s="146"/>
      <c r="AB1661" s="5" t="str">
        <f t="shared" si="56"/>
        <v>TH Sound41</v>
      </c>
    </row>
    <row r="1662" spans="1:28" customFormat="1" ht="12.95" hidden="1" customHeight="1">
      <c r="A1662" s="325">
        <v>1661</v>
      </c>
      <c r="B1662" s="325" t="s">
        <v>3961</v>
      </c>
      <c r="C1662" s="327">
        <v>42191</v>
      </c>
      <c r="D1662" s="325" t="s">
        <v>807</v>
      </c>
      <c r="E1662" s="325" t="s">
        <v>76</v>
      </c>
      <c r="F1662" s="325"/>
      <c r="G1662" s="325"/>
      <c r="H1662" s="328" t="s">
        <v>683</v>
      </c>
      <c r="I1662" s="328" t="s">
        <v>312</v>
      </c>
      <c r="J1662" s="327">
        <v>42177</v>
      </c>
      <c r="K1662" s="3" t="s">
        <v>60</v>
      </c>
      <c r="L1662" s="326">
        <v>800</v>
      </c>
      <c r="M1662" s="325">
        <v>1661</v>
      </c>
      <c r="N1662" s="324">
        <v>42229</v>
      </c>
      <c r="R1662">
        <v>1661</v>
      </c>
      <c r="S1662" t="str">
        <f t="shared" si="57"/>
        <v>1661/1516</v>
      </c>
      <c r="T1662" s="146"/>
      <c r="U1662" s="146"/>
      <c r="V1662" s="146"/>
      <c r="W1662" s="146"/>
      <c r="X1662" s="146"/>
      <c r="Y1662" s="146"/>
      <c r="Z1662" s="146"/>
      <c r="AA1662" s="146"/>
      <c r="AB1662" s="5" t="str">
        <f t="shared" si="56"/>
        <v>Galway Spirit55</v>
      </c>
    </row>
    <row r="1663" spans="1:28" customFormat="1" ht="12.95" hidden="1" customHeight="1">
      <c r="A1663" s="325">
        <v>1662</v>
      </c>
      <c r="B1663" s="325" t="s">
        <v>3960</v>
      </c>
      <c r="C1663" s="327">
        <v>42191</v>
      </c>
      <c r="D1663" s="325" t="s">
        <v>3959</v>
      </c>
      <c r="E1663" s="325" t="s">
        <v>338</v>
      </c>
      <c r="F1663" s="325"/>
      <c r="G1663" s="325"/>
      <c r="H1663" s="328" t="s">
        <v>22</v>
      </c>
      <c r="I1663" s="328" t="s">
        <v>380</v>
      </c>
      <c r="J1663" s="327">
        <v>42176</v>
      </c>
      <c r="K1663" s="3" t="s">
        <v>23</v>
      </c>
      <c r="L1663" s="326">
        <v>1200</v>
      </c>
      <c r="M1663" s="325">
        <v>1662</v>
      </c>
      <c r="N1663" s="324">
        <v>42220</v>
      </c>
      <c r="R1663">
        <v>1662</v>
      </c>
      <c r="S1663" t="str">
        <f t="shared" si="57"/>
        <v>1662/1516</v>
      </c>
      <c r="T1663" s="146"/>
      <c r="U1663" s="146"/>
      <c r="V1663" s="146"/>
      <c r="W1663" s="146"/>
      <c r="X1663" s="146"/>
      <c r="Y1663" s="146"/>
      <c r="Z1663" s="146"/>
      <c r="AA1663" s="146"/>
      <c r="AB1663" s="5" t="str">
        <f t="shared" si="56"/>
        <v>Genmar Spyrdon14</v>
      </c>
    </row>
    <row r="1664" spans="1:28" customFormat="1" ht="12.95" customHeight="1">
      <c r="A1664" s="325">
        <v>1663</v>
      </c>
      <c r="B1664" s="325" t="s">
        <v>3958</v>
      </c>
      <c r="C1664" s="327">
        <v>42181</v>
      </c>
      <c r="D1664" s="325" t="s">
        <v>3957</v>
      </c>
      <c r="E1664" s="325">
        <v>1501</v>
      </c>
      <c r="F1664" s="325"/>
      <c r="G1664" s="325"/>
      <c r="H1664" s="328" t="s">
        <v>3956</v>
      </c>
      <c r="I1664" s="328" t="s">
        <v>48</v>
      </c>
      <c r="J1664" s="327">
        <v>42156</v>
      </c>
      <c r="K1664" s="3" t="s">
        <v>1108</v>
      </c>
      <c r="L1664" s="326">
        <v>1600</v>
      </c>
      <c r="M1664" s="325"/>
      <c r="N1664" s="324">
        <v>42192</v>
      </c>
      <c r="T1664" s="146"/>
      <c r="U1664" s="146"/>
      <c r="V1664" s="146"/>
      <c r="W1664" s="146"/>
      <c r="X1664" s="146"/>
      <c r="Y1664" s="146"/>
      <c r="Z1664" s="146"/>
      <c r="AA1664" s="146"/>
      <c r="AB1664" s="5" t="str">
        <f t="shared" si="56"/>
        <v>Eagle Tacoma1501</v>
      </c>
    </row>
    <row r="1665" spans="1:28" customFormat="1" ht="12.95" hidden="1" customHeight="1">
      <c r="A1665" s="325">
        <v>1664</v>
      </c>
      <c r="B1665" s="325" t="s">
        <v>3955</v>
      </c>
      <c r="C1665" s="327">
        <v>42191</v>
      </c>
      <c r="D1665" s="325" t="s">
        <v>833</v>
      </c>
      <c r="E1665" s="325" t="s">
        <v>3392</v>
      </c>
      <c r="F1665" s="325"/>
      <c r="G1665" s="325"/>
      <c r="H1665" s="328" t="s">
        <v>644</v>
      </c>
      <c r="I1665" s="328" t="s">
        <v>25</v>
      </c>
      <c r="J1665" s="327">
        <v>42163</v>
      </c>
      <c r="K1665" s="3" t="s">
        <v>1103</v>
      </c>
      <c r="L1665" s="326">
        <v>1300</v>
      </c>
      <c r="M1665" s="325">
        <v>1664</v>
      </c>
      <c r="N1665" s="324">
        <v>42223</v>
      </c>
      <c r="T1665" s="146"/>
      <c r="U1665" s="146"/>
      <c r="V1665" s="146"/>
      <c r="W1665" s="146"/>
      <c r="X1665" s="146"/>
      <c r="Y1665" s="146"/>
      <c r="Z1665" s="146"/>
      <c r="AA1665" s="146"/>
      <c r="AB1665" s="5" t="str">
        <f t="shared" si="56"/>
        <v>Nord Supreme1502</v>
      </c>
    </row>
    <row r="1666" spans="1:28" customFormat="1" ht="12.95" hidden="1" customHeight="1">
      <c r="A1666" s="325">
        <v>1665</v>
      </c>
      <c r="B1666" s="325" t="s">
        <v>3954</v>
      </c>
      <c r="C1666" s="327">
        <v>42191</v>
      </c>
      <c r="D1666" s="325" t="s">
        <v>835</v>
      </c>
      <c r="E1666" s="325" t="s">
        <v>800</v>
      </c>
      <c r="F1666" s="325"/>
      <c r="G1666" s="325"/>
      <c r="H1666" s="328" t="s">
        <v>3717</v>
      </c>
      <c r="I1666" s="328" t="s">
        <v>419</v>
      </c>
      <c r="J1666" s="327">
        <v>42163</v>
      </c>
      <c r="K1666" s="3" t="s">
        <v>1103</v>
      </c>
      <c r="L1666" s="326">
        <v>1300</v>
      </c>
      <c r="M1666" s="325">
        <v>1665</v>
      </c>
      <c r="N1666" s="324">
        <v>42222</v>
      </c>
      <c r="T1666" s="146"/>
      <c r="U1666" s="146"/>
      <c r="V1666" s="146"/>
      <c r="W1666" s="146"/>
      <c r="X1666" s="146"/>
      <c r="Y1666" s="146"/>
      <c r="Z1666" s="146"/>
      <c r="AA1666" s="146"/>
      <c r="AB1666" s="5" t="str">
        <f t="shared" si="56"/>
        <v>Stena Image1501</v>
      </c>
    </row>
    <row r="1667" spans="1:28" customFormat="1" ht="12.95" hidden="1" customHeight="1">
      <c r="A1667" s="325">
        <v>1666</v>
      </c>
      <c r="B1667" s="325" t="s">
        <v>3953</v>
      </c>
      <c r="C1667" s="327">
        <v>42191</v>
      </c>
      <c r="D1667" s="325" t="s">
        <v>3952</v>
      </c>
      <c r="E1667" s="325" t="s">
        <v>800</v>
      </c>
      <c r="F1667" s="325"/>
      <c r="G1667" s="325"/>
      <c r="H1667" s="328" t="s">
        <v>644</v>
      </c>
      <c r="I1667" s="328" t="s">
        <v>25</v>
      </c>
      <c r="J1667" s="327">
        <v>42155</v>
      </c>
      <c r="K1667" s="3" t="s">
        <v>1103</v>
      </c>
      <c r="L1667" s="326">
        <v>1300</v>
      </c>
      <c r="M1667" s="325">
        <v>1666</v>
      </c>
      <c r="N1667" s="324">
        <v>42201</v>
      </c>
      <c r="T1667" s="146"/>
      <c r="U1667" s="146"/>
      <c r="V1667" s="146"/>
      <c r="W1667" s="146"/>
      <c r="X1667" s="146"/>
      <c r="Y1667" s="146"/>
      <c r="Z1667" s="146"/>
      <c r="AA1667" s="146"/>
      <c r="AB1667" s="5" t="str">
        <f t="shared" si="56"/>
        <v>Antares1501</v>
      </c>
    </row>
    <row r="1668" spans="1:28" customFormat="1" ht="12.95" hidden="1" customHeight="1">
      <c r="A1668" s="325">
        <v>1667</v>
      </c>
      <c r="B1668" s="325" t="s">
        <v>3951</v>
      </c>
      <c r="C1668" s="327">
        <v>42191</v>
      </c>
      <c r="D1668" s="325" t="s">
        <v>3950</v>
      </c>
      <c r="E1668" s="325" t="s">
        <v>800</v>
      </c>
      <c r="F1668" s="325"/>
      <c r="G1668" s="325"/>
      <c r="H1668" s="328" t="s">
        <v>644</v>
      </c>
      <c r="I1668" s="328" t="s">
        <v>25</v>
      </c>
      <c r="J1668" s="327">
        <v>42156</v>
      </c>
      <c r="K1668" s="3" t="s">
        <v>1103</v>
      </c>
      <c r="L1668" s="326">
        <v>1300</v>
      </c>
      <c r="M1668" s="325">
        <v>1667</v>
      </c>
      <c r="N1668" s="324">
        <v>42223</v>
      </c>
      <c r="T1668" s="146"/>
      <c r="U1668" s="146"/>
      <c r="V1668" s="146"/>
      <c r="W1668" s="146"/>
      <c r="X1668" s="146"/>
      <c r="Y1668" s="146"/>
      <c r="Z1668" s="146"/>
      <c r="AA1668" s="146"/>
      <c r="AB1668" s="5" t="str">
        <f t="shared" si="56"/>
        <v>Stenaweco Evolution1501</v>
      </c>
    </row>
    <row r="1669" spans="1:28" customFormat="1" ht="12.95" hidden="1" customHeight="1">
      <c r="A1669" s="325">
        <v>1668</v>
      </c>
      <c r="B1669" s="325" t="s">
        <v>3949</v>
      </c>
      <c r="C1669" s="327">
        <v>42191</v>
      </c>
      <c r="D1669" s="325" t="s">
        <v>3948</v>
      </c>
      <c r="E1669" s="325" t="s">
        <v>800</v>
      </c>
      <c r="F1669" s="325"/>
      <c r="G1669" s="325"/>
      <c r="H1669" s="328" t="s">
        <v>736</v>
      </c>
      <c r="I1669" s="328" t="s">
        <v>25</v>
      </c>
      <c r="J1669" s="327">
        <v>42155</v>
      </c>
      <c r="K1669" s="3" t="s">
        <v>1103</v>
      </c>
      <c r="L1669" s="326">
        <v>1300</v>
      </c>
      <c r="M1669" s="325">
        <v>1668</v>
      </c>
      <c r="N1669" s="324">
        <v>42223</v>
      </c>
      <c r="T1669" s="146"/>
      <c r="U1669" s="146"/>
      <c r="V1669" s="146"/>
      <c r="W1669" s="146"/>
      <c r="X1669" s="146"/>
      <c r="Y1669" s="146"/>
      <c r="Z1669" s="146"/>
      <c r="AA1669" s="146"/>
      <c r="AB1669" s="5" t="str">
        <f t="shared" si="56"/>
        <v>Hafnia Bering1501</v>
      </c>
    </row>
    <row r="1670" spans="1:28" customFormat="1" ht="12.95" hidden="1" customHeight="1">
      <c r="A1670" s="325">
        <v>1669</v>
      </c>
      <c r="B1670" s="325" t="s">
        <v>3947</v>
      </c>
      <c r="C1670" s="327">
        <v>42191</v>
      </c>
      <c r="D1670" s="325" t="s">
        <v>3946</v>
      </c>
      <c r="E1670" s="325" t="s">
        <v>800</v>
      </c>
      <c r="F1670" s="325"/>
      <c r="G1670" s="325"/>
      <c r="H1670" s="328" t="s">
        <v>3685</v>
      </c>
      <c r="I1670" s="328" t="s">
        <v>25</v>
      </c>
      <c r="J1670" s="327">
        <v>42178</v>
      </c>
      <c r="K1670" s="3" t="s">
        <v>1103</v>
      </c>
      <c r="L1670" s="326">
        <v>1300</v>
      </c>
      <c r="M1670" s="325">
        <v>1669</v>
      </c>
      <c r="N1670" s="324">
        <v>42243</v>
      </c>
      <c r="T1670" s="146"/>
      <c r="U1670" s="146"/>
      <c r="V1670" s="146"/>
      <c r="W1670" s="146"/>
      <c r="X1670" s="146"/>
      <c r="Y1670" s="146"/>
      <c r="Z1670" s="146"/>
      <c r="AA1670" s="146"/>
      <c r="AB1670" s="5" t="str">
        <f t="shared" si="56"/>
        <v>Silver Caitriona1501</v>
      </c>
    </row>
    <row r="1671" spans="1:28" customFormat="1" ht="12.95" hidden="1" customHeight="1">
      <c r="A1671" s="325">
        <v>1670</v>
      </c>
      <c r="B1671" s="325" t="s">
        <v>3945</v>
      </c>
      <c r="C1671" s="327">
        <v>42191</v>
      </c>
      <c r="D1671" s="325" t="s">
        <v>3944</v>
      </c>
      <c r="E1671" s="325" t="s">
        <v>800</v>
      </c>
      <c r="F1671" s="325"/>
      <c r="G1671" s="325"/>
      <c r="H1671" s="328" t="s">
        <v>644</v>
      </c>
      <c r="I1671" s="328" t="s">
        <v>25</v>
      </c>
      <c r="J1671" s="327">
        <v>42171</v>
      </c>
      <c r="K1671" s="3" t="s">
        <v>1103</v>
      </c>
      <c r="L1671" s="326">
        <v>1300</v>
      </c>
      <c r="M1671" s="325">
        <v>1670</v>
      </c>
      <c r="N1671" s="324">
        <v>42222</v>
      </c>
      <c r="T1671" s="146"/>
      <c r="U1671" s="146"/>
      <c r="V1671" s="146"/>
      <c r="W1671" s="146"/>
      <c r="X1671" s="146"/>
      <c r="Y1671" s="146"/>
      <c r="Z1671" s="146"/>
      <c r="AA1671" s="146"/>
      <c r="AB1671" s="5" t="str">
        <f t="shared" si="56"/>
        <v>STI Osceola1501</v>
      </c>
    </row>
    <row r="1672" spans="1:28" customFormat="1" ht="12.95" hidden="1" customHeight="1">
      <c r="A1672" s="325">
        <v>1671</v>
      </c>
      <c r="B1672" s="325" t="s">
        <v>3943</v>
      </c>
      <c r="C1672" s="327">
        <v>42191</v>
      </c>
      <c r="D1672" s="325" t="s">
        <v>3942</v>
      </c>
      <c r="E1672" s="325" t="s">
        <v>800</v>
      </c>
      <c r="F1672" s="325"/>
      <c r="G1672" s="325"/>
      <c r="H1672" s="328" t="s">
        <v>3685</v>
      </c>
      <c r="I1672" s="328" t="s">
        <v>25</v>
      </c>
      <c r="J1672" s="327">
        <v>42177</v>
      </c>
      <c r="K1672" s="3" t="s">
        <v>1103</v>
      </c>
      <c r="L1672" s="326">
        <v>1300</v>
      </c>
      <c r="M1672" s="325">
        <v>1671</v>
      </c>
      <c r="N1672" s="324">
        <v>42198</v>
      </c>
      <c r="T1672" s="146"/>
      <c r="U1672" s="146"/>
      <c r="V1672" s="146"/>
      <c r="W1672" s="146"/>
      <c r="X1672" s="146"/>
      <c r="Y1672" s="146"/>
      <c r="Z1672" s="146"/>
      <c r="AA1672" s="146"/>
      <c r="AB1672" s="5" t="str">
        <f t="shared" si="56"/>
        <v>Silver Linda1501</v>
      </c>
    </row>
    <row r="1673" spans="1:28" customFormat="1" ht="12.95" hidden="1" customHeight="1">
      <c r="A1673" s="325">
        <v>1672</v>
      </c>
      <c r="B1673" s="325" t="s">
        <v>3941</v>
      </c>
      <c r="C1673" s="327">
        <v>42192</v>
      </c>
      <c r="D1673" s="325" t="s">
        <v>483</v>
      </c>
      <c r="E1673" s="325" t="s">
        <v>3411</v>
      </c>
      <c r="F1673" s="325"/>
      <c r="G1673" s="325"/>
      <c r="H1673" s="328" t="s">
        <v>579</v>
      </c>
      <c r="I1673" s="328" t="s">
        <v>20</v>
      </c>
      <c r="J1673" s="327">
        <v>42153</v>
      </c>
      <c r="K1673" s="3" t="s">
        <v>1090</v>
      </c>
      <c r="L1673" s="326">
        <v>1200</v>
      </c>
      <c r="M1673" s="325">
        <v>1672</v>
      </c>
      <c r="N1673" s="350">
        <v>42223</v>
      </c>
      <c r="O1673" s="4"/>
      <c r="P1673" s="4"/>
      <c r="T1673" s="146"/>
      <c r="U1673" s="146"/>
      <c r="V1673" s="146"/>
      <c r="W1673" s="146"/>
      <c r="X1673" s="146"/>
      <c r="Y1673" s="146"/>
      <c r="Z1673" s="146"/>
      <c r="AA1673" s="146"/>
      <c r="AB1673" s="5" t="str">
        <f t="shared" si="56"/>
        <v>Stena Superior201502</v>
      </c>
    </row>
    <row r="1674" spans="1:28" customFormat="1" ht="12.95" hidden="1" customHeight="1">
      <c r="A1674" s="325">
        <v>1673</v>
      </c>
      <c r="B1674" s="325" t="s">
        <v>3940</v>
      </c>
      <c r="C1674" s="327">
        <v>42192</v>
      </c>
      <c r="D1674" s="325" t="s">
        <v>3939</v>
      </c>
      <c r="E1674" s="325" t="s">
        <v>3401</v>
      </c>
      <c r="F1674" s="325"/>
      <c r="G1674" s="325"/>
      <c r="H1674" s="328" t="s">
        <v>3791</v>
      </c>
      <c r="I1674" s="328" t="s">
        <v>563</v>
      </c>
      <c r="J1674" s="327">
        <v>42158</v>
      </c>
      <c r="K1674" s="3" t="s">
        <v>1090</v>
      </c>
      <c r="L1674" s="326">
        <v>1200</v>
      </c>
      <c r="M1674" s="325">
        <v>1673</v>
      </c>
      <c r="N1674" s="350">
        <v>42223</v>
      </c>
      <c r="O1674" s="4"/>
      <c r="P1674" s="4"/>
      <c r="T1674" s="146"/>
      <c r="U1674" s="146"/>
      <c r="V1674" s="146"/>
      <c r="W1674" s="146"/>
      <c r="X1674" s="146"/>
      <c r="Y1674" s="146"/>
      <c r="Z1674" s="146"/>
      <c r="AA1674" s="146"/>
      <c r="AB1674" s="5" t="str">
        <f t="shared" si="56"/>
        <v>Almi Navigator201503</v>
      </c>
    </row>
    <row r="1675" spans="1:28" customFormat="1" ht="12.95" hidden="1" customHeight="1">
      <c r="A1675" s="325">
        <v>1674</v>
      </c>
      <c r="B1675" s="325" t="s">
        <v>3938</v>
      </c>
      <c r="C1675" s="327">
        <v>42192</v>
      </c>
      <c r="D1675" s="325" t="s">
        <v>659</v>
      </c>
      <c r="E1675" s="325" t="s">
        <v>3401</v>
      </c>
      <c r="F1675" s="325"/>
      <c r="G1675" s="325"/>
      <c r="H1675" s="328" t="s">
        <v>3791</v>
      </c>
      <c r="I1675" s="328" t="s">
        <v>3658</v>
      </c>
      <c r="J1675" s="327">
        <v>42175</v>
      </c>
      <c r="K1675" s="3" t="s">
        <v>1090</v>
      </c>
      <c r="L1675" s="326">
        <v>1200</v>
      </c>
      <c r="M1675" s="325">
        <v>1674</v>
      </c>
      <c r="N1675" s="350">
        <v>42222</v>
      </c>
      <c r="O1675" s="4"/>
      <c r="P1675" s="4"/>
      <c r="T1675" s="146"/>
      <c r="U1675" s="146"/>
      <c r="V1675" s="146"/>
      <c r="W1675" s="146"/>
      <c r="X1675" s="146"/>
      <c r="Y1675" s="146"/>
      <c r="Z1675" s="146"/>
      <c r="AA1675" s="146"/>
      <c r="AB1675" s="5" t="str">
        <f t="shared" si="56"/>
        <v>Stena Primorsk201503</v>
      </c>
    </row>
    <row r="1676" spans="1:28" customFormat="1" ht="12.95" hidden="1" customHeight="1">
      <c r="A1676" s="325">
        <v>1675</v>
      </c>
      <c r="B1676" s="325" t="s">
        <v>3937</v>
      </c>
      <c r="C1676" s="327">
        <v>42192</v>
      </c>
      <c r="D1676" s="325" t="s">
        <v>643</v>
      </c>
      <c r="E1676" s="325" t="s">
        <v>3486</v>
      </c>
      <c r="F1676" s="325"/>
      <c r="G1676" s="325"/>
      <c r="H1676" s="328" t="s">
        <v>3791</v>
      </c>
      <c r="I1676" s="328" t="s">
        <v>62</v>
      </c>
      <c r="J1676" s="327">
        <v>42170</v>
      </c>
      <c r="K1676" s="3" t="s">
        <v>1090</v>
      </c>
      <c r="L1676" s="326">
        <v>1200</v>
      </c>
      <c r="M1676" s="325">
        <v>1675</v>
      </c>
      <c r="N1676" s="350">
        <v>42223</v>
      </c>
      <c r="O1676" s="4"/>
      <c r="P1676" s="4"/>
      <c r="T1676" s="146"/>
      <c r="U1676" s="146"/>
      <c r="V1676" s="146"/>
      <c r="W1676" s="146"/>
      <c r="X1676" s="146"/>
      <c r="Y1676" s="146"/>
      <c r="Z1676" s="146"/>
      <c r="AA1676" s="146"/>
      <c r="AB1676" s="5" t="str">
        <f t="shared" si="56"/>
        <v>Stena Perros201506</v>
      </c>
    </row>
    <row r="1677" spans="1:28" customFormat="1" ht="12.95" hidden="1" customHeight="1">
      <c r="A1677" s="325">
        <v>1676</v>
      </c>
      <c r="B1677" s="325" t="s">
        <v>3936</v>
      </c>
      <c r="C1677" s="327">
        <v>42192</v>
      </c>
      <c r="D1677" s="325" t="s">
        <v>628</v>
      </c>
      <c r="E1677" s="325" t="s">
        <v>3793</v>
      </c>
      <c r="F1677" s="325"/>
      <c r="G1677" s="325"/>
      <c r="H1677" s="328" t="s">
        <v>3494</v>
      </c>
      <c r="I1677" s="328" t="s">
        <v>3788</v>
      </c>
      <c r="J1677" s="327">
        <v>42163</v>
      </c>
      <c r="K1677" s="3" t="s">
        <v>1090</v>
      </c>
      <c r="L1677" s="326">
        <v>1200</v>
      </c>
      <c r="M1677" s="325">
        <v>1676</v>
      </c>
      <c r="N1677" s="350">
        <v>42223</v>
      </c>
      <c r="O1677" s="4"/>
      <c r="P1677" s="4"/>
      <c r="T1677" s="146"/>
      <c r="U1677" s="146"/>
      <c r="V1677" s="146"/>
      <c r="W1677" s="146"/>
      <c r="X1677" s="146"/>
      <c r="Y1677" s="146"/>
      <c r="Z1677" s="146"/>
      <c r="AA1677" s="146"/>
      <c r="AB1677" s="5" t="str">
        <f t="shared" si="56"/>
        <v>Stena President201504</v>
      </c>
    </row>
    <row r="1678" spans="1:28" customFormat="1" ht="12.95" hidden="1" customHeight="1">
      <c r="A1678" s="325">
        <v>1677</v>
      </c>
      <c r="B1678" s="325" t="s">
        <v>3935</v>
      </c>
      <c r="C1678" s="327">
        <v>42192</v>
      </c>
      <c r="D1678" s="325" t="s">
        <v>3934</v>
      </c>
      <c r="E1678" s="325" t="s">
        <v>3401</v>
      </c>
      <c r="F1678" s="325"/>
      <c r="G1678" s="325"/>
      <c r="H1678" s="328" t="s">
        <v>579</v>
      </c>
      <c r="I1678" s="328" t="s">
        <v>25</v>
      </c>
      <c r="J1678" s="327">
        <v>42151.916666666664</v>
      </c>
      <c r="K1678" s="3" t="s">
        <v>1090</v>
      </c>
      <c r="L1678" s="326">
        <v>1200</v>
      </c>
      <c r="M1678" s="325">
        <v>1677</v>
      </c>
      <c r="N1678" s="350">
        <v>42223</v>
      </c>
      <c r="O1678" s="4"/>
      <c r="P1678" s="4"/>
      <c r="T1678" s="146"/>
      <c r="U1678" s="146"/>
      <c r="V1678" s="146"/>
      <c r="W1678" s="146"/>
      <c r="X1678" s="146"/>
      <c r="Y1678" s="146"/>
      <c r="Z1678" s="146"/>
      <c r="AA1678" s="146"/>
      <c r="AB1678" s="5" t="str">
        <f t="shared" si="56"/>
        <v>Princimar Integrity201503</v>
      </c>
    </row>
    <row r="1679" spans="1:28" customFormat="1" ht="12.95" hidden="1" customHeight="1">
      <c r="A1679" s="325">
        <v>1678</v>
      </c>
      <c r="B1679" s="325" t="s">
        <v>3933</v>
      </c>
      <c r="C1679" s="327">
        <v>42192</v>
      </c>
      <c r="D1679" s="325" t="s">
        <v>693</v>
      </c>
      <c r="E1679" s="325" t="s">
        <v>3401</v>
      </c>
      <c r="F1679" s="325"/>
      <c r="G1679" s="325"/>
      <c r="H1679" s="328" t="s">
        <v>3496</v>
      </c>
      <c r="I1679" s="328" t="s">
        <v>24</v>
      </c>
      <c r="J1679" s="327">
        <v>42172</v>
      </c>
      <c r="K1679" s="3" t="s">
        <v>1090</v>
      </c>
      <c r="L1679" s="326">
        <v>1200</v>
      </c>
      <c r="M1679" s="325">
        <v>1678</v>
      </c>
      <c r="N1679" s="350">
        <v>42223</v>
      </c>
      <c r="O1679" s="4"/>
      <c r="P1679" s="4"/>
      <c r="T1679" s="146"/>
      <c r="U1679" s="146"/>
      <c r="V1679" s="146"/>
      <c r="W1679" s="146"/>
      <c r="X1679" s="146"/>
      <c r="Y1679" s="146"/>
      <c r="Z1679" s="146"/>
      <c r="AA1679" s="146"/>
      <c r="AB1679" s="5" t="str">
        <f t="shared" si="56"/>
        <v>Montestena201503</v>
      </c>
    </row>
    <row r="1680" spans="1:28" customFormat="1" ht="12.95" hidden="1" customHeight="1">
      <c r="A1680" s="325">
        <v>1679</v>
      </c>
      <c r="B1680" s="325" t="s">
        <v>3932</v>
      </c>
      <c r="C1680" s="327">
        <v>42192</v>
      </c>
      <c r="D1680" s="325" t="s">
        <v>3931</v>
      </c>
      <c r="E1680" s="325" t="s">
        <v>117</v>
      </c>
      <c r="F1680" s="325"/>
      <c r="G1680" s="325"/>
      <c r="H1680" s="328" t="s">
        <v>620</v>
      </c>
      <c r="I1680" s="328" t="s">
        <v>20</v>
      </c>
      <c r="J1680" s="327">
        <v>42168</v>
      </c>
      <c r="K1680" s="3" t="s">
        <v>43</v>
      </c>
      <c r="L1680" s="326">
        <v>1400</v>
      </c>
      <c r="M1680" s="325">
        <v>1679</v>
      </c>
      <c r="N1680" s="324">
        <v>42228</v>
      </c>
      <c r="T1680" s="146"/>
      <c r="U1680" s="146"/>
      <c r="V1680" s="146"/>
      <c r="W1680" s="146"/>
      <c r="X1680" s="146"/>
      <c r="Y1680" s="146"/>
      <c r="Z1680" s="146"/>
      <c r="AA1680" s="146"/>
      <c r="AB1680" s="5" t="str">
        <f t="shared" si="56"/>
        <v>Trident Star2</v>
      </c>
    </row>
    <row r="1681" spans="1:28" customFormat="1" ht="12.95" hidden="1" customHeight="1">
      <c r="A1681" s="325">
        <v>1680</v>
      </c>
      <c r="B1681" s="325" t="s">
        <v>3930</v>
      </c>
      <c r="C1681" s="327">
        <v>42192</v>
      </c>
      <c r="D1681" s="325" t="s">
        <v>162</v>
      </c>
      <c r="E1681" s="325" t="s">
        <v>53</v>
      </c>
      <c r="F1681" s="325"/>
      <c r="G1681" s="325"/>
      <c r="H1681" s="328" t="s">
        <v>763</v>
      </c>
      <c r="I1681" s="328" t="s">
        <v>20</v>
      </c>
      <c r="J1681" s="327">
        <v>42187</v>
      </c>
      <c r="K1681" s="3" t="s">
        <v>43</v>
      </c>
      <c r="L1681" s="326">
        <v>1400</v>
      </c>
      <c r="M1681" s="325">
        <v>1680</v>
      </c>
      <c r="N1681" s="324">
        <v>42193</v>
      </c>
      <c r="T1681" s="146"/>
      <c r="U1681" s="146"/>
      <c r="V1681" s="146"/>
      <c r="W1681" s="146"/>
      <c r="X1681" s="146"/>
      <c r="Y1681" s="146"/>
      <c r="Z1681" s="146"/>
      <c r="AA1681" s="146"/>
      <c r="AB1681" s="5" t="str">
        <f t="shared" si="56"/>
        <v>Aljalaa1</v>
      </c>
    </row>
    <row r="1682" spans="1:28" customFormat="1" ht="12.95" hidden="1" customHeight="1">
      <c r="A1682" s="325">
        <v>1681</v>
      </c>
      <c r="B1682" s="325" t="s">
        <v>3929</v>
      </c>
      <c r="C1682" s="327">
        <v>42194</v>
      </c>
      <c r="D1682" s="325" t="s">
        <v>476</v>
      </c>
      <c r="E1682" s="325" t="s">
        <v>3401</v>
      </c>
      <c r="F1682" s="325"/>
      <c r="G1682" s="325"/>
      <c r="H1682" s="328" t="s">
        <v>754</v>
      </c>
      <c r="I1682" s="328" t="s">
        <v>356</v>
      </c>
      <c r="J1682" s="327">
        <v>42170</v>
      </c>
      <c r="K1682" s="3" t="s">
        <v>16</v>
      </c>
      <c r="L1682" s="326">
        <v>800</v>
      </c>
      <c r="M1682" s="325">
        <v>1681</v>
      </c>
      <c r="N1682" s="324">
        <v>42200</v>
      </c>
      <c r="T1682" s="146"/>
      <c r="U1682" s="146"/>
      <c r="V1682" s="146"/>
      <c r="W1682" s="146"/>
      <c r="X1682" s="146"/>
      <c r="Y1682" s="146"/>
      <c r="Z1682" s="146"/>
      <c r="AA1682" s="146"/>
      <c r="AB1682" s="5" t="str">
        <f t="shared" si="56"/>
        <v>Ganges Spirit201503</v>
      </c>
    </row>
    <row r="1683" spans="1:28" customFormat="1" ht="12.95" hidden="1" customHeight="1">
      <c r="A1683" s="325">
        <v>1682</v>
      </c>
      <c r="B1683" s="325" t="s">
        <v>3928</v>
      </c>
      <c r="C1683" s="327">
        <v>42194</v>
      </c>
      <c r="D1683" s="325" t="s">
        <v>725</v>
      </c>
      <c r="E1683" s="325" t="s">
        <v>3793</v>
      </c>
      <c r="F1683" s="325"/>
      <c r="G1683" s="325"/>
      <c r="H1683" s="328" t="s">
        <v>754</v>
      </c>
      <c r="I1683" s="328" t="s">
        <v>66</v>
      </c>
      <c r="J1683" s="327">
        <v>42175</v>
      </c>
      <c r="K1683" s="3" t="s">
        <v>16</v>
      </c>
      <c r="L1683" s="326">
        <v>800</v>
      </c>
      <c r="M1683" s="325">
        <v>1682</v>
      </c>
      <c r="N1683" s="324">
        <v>42200</v>
      </c>
      <c r="T1683" s="146"/>
      <c r="U1683" s="146"/>
      <c r="V1683" s="146"/>
      <c r="W1683" s="146"/>
      <c r="X1683" s="146"/>
      <c r="Y1683" s="146"/>
      <c r="Z1683" s="146"/>
      <c r="AA1683" s="146"/>
      <c r="AB1683" s="5" t="str">
        <f t="shared" si="56"/>
        <v>Godavari Spirit201504</v>
      </c>
    </row>
    <row r="1684" spans="1:28" customFormat="1" ht="12.95" hidden="1" customHeight="1">
      <c r="A1684" s="325">
        <v>1683</v>
      </c>
      <c r="B1684" s="325" t="s">
        <v>3927</v>
      </c>
      <c r="C1684" s="327">
        <v>42194</v>
      </c>
      <c r="D1684" s="325" t="s">
        <v>3926</v>
      </c>
      <c r="E1684" s="325" t="s">
        <v>3925</v>
      </c>
      <c r="F1684" s="325"/>
      <c r="G1684" s="325"/>
      <c r="H1684" s="328" t="s">
        <v>3924</v>
      </c>
      <c r="I1684" s="328" t="s">
        <v>3923</v>
      </c>
      <c r="J1684" s="327">
        <v>42182</v>
      </c>
      <c r="K1684" s="3" t="s">
        <v>845</v>
      </c>
      <c r="L1684" s="326">
        <v>1600</v>
      </c>
      <c r="M1684" s="325">
        <v>1683</v>
      </c>
      <c r="N1684" s="324">
        <v>42283</v>
      </c>
      <c r="T1684" s="146"/>
      <c r="U1684" s="146"/>
      <c r="V1684" s="146"/>
      <c r="W1684" s="146"/>
      <c r="X1684" s="146"/>
      <c r="Y1684" s="146"/>
      <c r="Z1684" s="146"/>
      <c r="AA1684" s="146"/>
      <c r="AB1684" s="5" t="str">
        <f t="shared" si="56"/>
        <v>Shah Deniz15003</v>
      </c>
    </row>
    <row r="1685" spans="1:28" customFormat="1" ht="12.95" hidden="1" customHeight="1">
      <c r="A1685" s="325">
        <v>1684</v>
      </c>
      <c r="B1685" s="325" t="s">
        <v>3922</v>
      </c>
      <c r="C1685" s="327">
        <v>42194</v>
      </c>
      <c r="D1685" s="325" t="s">
        <v>3918</v>
      </c>
      <c r="E1685" s="325" t="s">
        <v>273</v>
      </c>
      <c r="F1685" s="325"/>
      <c r="G1685" s="325"/>
      <c r="H1685" s="328" t="s">
        <v>3771</v>
      </c>
      <c r="I1685" s="328" t="s">
        <v>62</v>
      </c>
      <c r="J1685" s="327">
        <v>42125</v>
      </c>
      <c r="K1685" s="3" t="s">
        <v>590</v>
      </c>
      <c r="L1685" s="326">
        <v>1600</v>
      </c>
      <c r="M1685" s="325">
        <v>1684</v>
      </c>
      <c r="N1685" s="324">
        <v>42303</v>
      </c>
      <c r="T1685" s="146"/>
      <c r="U1685" s="146"/>
      <c r="V1685" s="146"/>
      <c r="W1685" s="146"/>
      <c r="X1685" s="146"/>
      <c r="Y1685" s="146"/>
      <c r="Z1685" s="146"/>
      <c r="AA1685" s="146"/>
      <c r="AB1685" s="5" t="str">
        <f t="shared" si="56"/>
        <v>Cabo De Hornos9</v>
      </c>
    </row>
    <row r="1686" spans="1:28" customFormat="1" ht="12.95" hidden="1" customHeight="1">
      <c r="A1686" s="325">
        <v>1685</v>
      </c>
      <c r="B1686" s="325" t="s">
        <v>3921</v>
      </c>
      <c r="C1686" s="327">
        <v>42194</v>
      </c>
      <c r="D1686" s="325" t="s">
        <v>764</v>
      </c>
      <c r="E1686" s="325" t="s">
        <v>482</v>
      </c>
      <c r="F1686" s="325"/>
      <c r="G1686" s="325"/>
      <c r="H1686" s="328" t="s">
        <v>3920</v>
      </c>
      <c r="I1686" s="328" t="s">
        <v>160</v>
      </c>
      <c r="J1686" s="327">
        <v>42184</v>
      </c>
      <c r="K1686" s="3" t="s">
        <v>590</v>
      </c>
      <c r="L1686" s="326">
        <v>1600</v>
      </c>
      <c r="M1686" s="325">
        <v>1685</v>
      </c>
      <c r="N1686" s="324">
        <v>42263</v>
      </c>
      <c r="T1686" s="146"/>
      <c r="U1686" s="146"/>
      <c r="V1686" s="146"/>
      <c r="W1686" s="146"/>
      <c r="X1686" s="146"/>
      <c r="Y1686" s="146"/>
      <c r="Z1686" s="146"/>
      <c r="AA1686" s="146"/>
      <c r="AB1686" s="5" t="str">
        <f t="shared" si="56"/>
        <v>Overseas Athens8</v>
      </c>
    </row>
    <row r="1687" spans="1:28" customFormat="1" ht="12.95" hidden="1" customHeight="1">
      <c r="A1687" s="325">
        <v>1686</v>
      </c>
      <c r="B1687" s="325" t="s">
        <v>3919</v>
      </c>
      <c r="C1687" s="327">
        <v>42194</v>
      </c>
      <c r="D1687" s="325" t="s">
        <v>3918</v>
      </c>
      <c r="E1687" s="325" t="s">
        <v>158</v>
      </c>
      <c r="F1687" s="325"/>
      <c r="G1687" s="325"/>
      <c r="H1687" s="328" t="s">
        <v>3771</v>
      </c>
      <c r="I1687" s="328" t="s">
        <v>3740</v>
      </c>
      <c r="J1687" s="327">
        <v>42180</v>
      </c>
      <c r="K1687" s="3" t="s">
        <v>590</v>
      </c>
      <c r="L1687" s="326">
        <v>1600</v>
      </c>
      <c r="M1687" s="325">
        <v>1686</v>
      </c>
      <c r="N1687" s="324">
        <v>42303</v>
      </c>
      <c r="T1687" s="146"/>
      <c r="U1687" s="146"/>
      <c r="V1687" s="146"/>
      <c r="W1687" s="146"/>
      <c r="X1687" s="146"/>
      <c r="Y1687" s="146"/>
      <c r="Z1687" s="146"/>
      <c r="AA1687" s="146"/>
      <c r="AB1687" s="5" t="str">
        <f t="shared" si="56"/>
        <v>Cabo De Hornos10</v>
      </c>
    </row>
    <row r="1688" spans="1:28" customFormat="1" ht="12.95" hidden="1" customHeight="1">
      <c r="A1688" s="325">
        <v>1687</v>
      </c>
      <c r="B1688" s="325" t="s">
        <v>3917</v>
      </c>
      <c r="C1688" s="327">
        <v>42194</v>
      </c>
      <c r="D1688" s="325" t="s">
        <v>3916</v>
      </c>
      <c r="E1688" s="325" t="s">
        <v>165</v>
      </c>
      <c r="F1688" s="325"/>
      <c r="G1688" s="325"/>
      <c r="H1688" s="328" t="s">
        <v>3846</v>
      </c>
      <c r="I1688" s="328" t="s">
        <v>20</v>
      </c>
      <c r="J1688" s="327">
        <v>42191</v>
      </c>
      <c r="K1688" s="3" t="s">
        <v>590</v>
      </c>
      <c r="L1688" s="326">
        <v>1600</v>
      </c>
      <c r="M1688" s="325">
        <v>1687</v>
      </c>
      <c r="N1688" s="324">
        <v>42256</v>
      </c>
      <c r="T1688" s="146"/>
      <c r="U1688" s="146"/>
      <c r="V1688" s="146"/>
      <c r="W1688" s="146"/>
      <c r="X1688" s="146"/>
      <c r="Y1688" s="146"/>
      <c r="Z1688" s="146"/>
      <c r="AA1688" s="146"/>
      <c r="AB1688" s="5" t="str">
        <f t="shared" si="56"/>
        <v>World Harmony45</v>
      </c>
    </row>
    <row r="1689" spans="1:28" customFormat="1" ht="12.95" hidden="1" customHeight="1">
      <c r="A1689" s="325">
        <v>1688</v>
      </c>
      <c r="B1689" s="325" t="s">
        <v>3915</v>
      </c>
      <c r="C1689" s="327">
        <v>42209</v>
      </c>
      <c r="D1689" s="325" t="s">
        <v>3914</v>
      </c>
      <c r="E1689" s="325" t="s">
        <v>174</v>
      </c>
      <c r="F1689" s="325"/>
      <c r="G1689" s="325"/>
      <c r="H1689" s="328" t="s">
        <v>701</v>
      </c>
      <c r="I1689" s="328" t="s">
        <v>3913</v>
      </c>
      <c r="J1689" s="327">
        <v>42154</v>
      </c>
      <c r="K1689" s="3" t="s">
        <v>60</v>
      </c>
      <c r="L1689" s="326">
        <v>800</v>
      </c>
      <c r="M1689" s="325">
        <v>1688</v>
      </c>
      <c r="N1689" s="324">
        <v>42251</v>
      </c>
      <c r="T1689" s="146"/>
      <c r="U1689" s="146"/>
      <c r="V1689" s="146"/>
      <c r="W1689" s="146"/>
      <c r="X1689" s="146"/>
      <c r="Y1689" s="146"/>
      <c r="Z1689" s="146"/>
      <c r="AA1689" s="146"/>
      <c r="AB1689" s="5" t="str">
        <f t="shared" si="56"/>
        <v>Asian Jasper21</v>
      </c>
    </row>
    <row r="1690" spans="1:28" customFormat="1" ht="12.95" hidden="1" customHeight="1">
      <c r="A1690" s="325">
        <v>1689</v>
      </c>
      <c r="B1690" s="325" t="s">
        <v>3912</v>
      </c>
      <c r="C1690" s="327">
        <v>42209</v>
      </c>
      <c r="D1690" s="325" t="s">
        <v>826</v>
      </c>
      <c r="E1690" s="325" t="s">
        <v>125</v>
      </c>
      <c r="F1690" s="325"/>
      <c r="G1690" s="325"/>
      <c r="H1690" s="328" t="s">
        <v>63</v>
      </c>
      <c r="I1690" s="328" t="s">
        <v>20</v>
      </c>
      <c r="J1690" s="327">
        <v>42164</v>
      </c>
      <c r="K1690" s="3" t="s">
        <v>60</v>
      </c>
      <c r="L1690" s="326">
        <v>800</v>
      </c>
      <c r="M1690" s="325">
        <v>1689</v>
      </c>
      <c r="N1690" s="324">
        <v>42251</v>
      </c>
      <c r="T1690" s="146"/>
      <c r="U1690" s="146"/>
      <c r="V1690" s="146"/>
      <c r="W1690" s="146"/>
      <c r="X1690" s="146"/>
      <c r="Y1690" s="146"/>
      <c r="Z1690" s="146"/>
      <c r="AA1690" s="146"/>
      <c r="AB1690" s="5" t="str">
        <f t="shared" si="56"/>
        <v>Blue River6</v>
      </c>
    </row>
    <row r="1691" spans="1:28" customFormat="1" ht="12.95" hidden="1" customHeight="1">
      <c r="A1691" s="325">
        <v>1690</v>
      </c>
      <c r="B1691" s="325" t="s">
        <v>3911</v>
      </c>
      <c r="C1691" s="327">
        <v>42209</v>
      </c>
      <c r="D1691" s="325" t="s">
        <v>3552</v>
      </c>
      <c r="E1691" s="325" t="s">
        <v>3910</v>
      </c>
      <c r="F1691" s="325"/>
      <c r="G1691" s="325"/>
      <c r="H1691" s="328" t="s">
        <v>683</v>
      </c>
      <c r="I1691" s="328" t="s">
        <v>62</v>
      </c>
      <c r="J1691" s="327">
        <v>42192</v>
      </c>
      <c r="K1691" s="3" t="s">
        <v>60</v>
      </c>
      <c r="L1691" s="326">
        <v>800</v>
      </c>
      <c r="M1691" s="325">
        <v>1690</v>
      </c>
      <c r="N1691" s="324">
        <v>42306</v>
      </c>
      <c r="T1691" s="146"/>
      <c r="U1691" s="146"/>
      <c r="V1691" s="146"/>
      <c r="W1691" s="146"/>
      <c r="X1691" s="146"/>
      <c r="Y1691" s="146"/>
      <c r="Z1691" s="146"/>
      <c r="AA1691" s="146"/>
      <c r="AB1691" s="5" t="str">
        <f t="shared" si="56"/>
        <v>Seletar Spirit05_2015</v>
      </c>
    </row>
    <row r="1692" spans="1:28" customFormat="1" ht="12.95" hidden="1" customHeight="1">
      <c r="A1692" s="325">
        <v>1691</v>
      </c>
      <c r="B1692" s="325" t="s">
        <v>3909</v>
      </c>
      <c r="C1692" s="327">
        <v>42209</v>
      </c>
      <c r="D1692" s="325" t="s">
        <v>80</v>
      </c>
      <c r="E1692" s="325" t="s">
        <v>3908</v>
      </c>
      <c r="F1692" s="325"/>
      <c r="G1692" s="325"/>
      <c r="H1692" s="328" t="s">
        <v>400</v>
      </c>
      <c r="I1692" s="328" t="s">
        <v>3907</v>
      </c>
      <c r="J1692" s="327">
        <v>42202</v>
      </c>
      <c r="K1692" s="3" t="s">
        <v>60</v>
      </c>
      <c r="L1692" s="326">
        <v>800</v>
      </c>
      <c r="M1692" s="325">
        <v>1691</v>
      </c>
      <c r="N1692" s="324"/>
      <c r="O1692" t="s">
        <v>1403</v>
      </c>
      <c r="T1692" s="146"/>
      <c r="U1692" s="146"/>
      <c r="V1692" s="146"/>
      <c r="W1692" s="146"/>
      <c r="X1692" s="146"/>
      <c r="Y1692" s="146"/>
      <c r="Z1692" s="146"/>
      <c r="AA1692" s="146"/>
      <c r="AB1692" s="5" t="str">
        <f t="shared" si="56"/>
        <v>Helga Spirit059</v>
      </c>
    </row>
    <row r="1693" spans="1:28" customFormat="1" ht="12.95" hidden="1" customHeight="1">
      <c r="A1693" s="325">
        <v>1692</v>
      </c>
      <c r="B1693" s="325" t="s">
        <v>3906</v>
      </c>
      <c r="C1693" s="327">
        <v>42209</v>
      </c>
      <c r="D1693" s="325" t="s">
        <v>387</v>
      </c>
      <c r="E1693" s="325" t="s">
        <v>3905</v>
      </c>
      <c r="F1693" s="325"/>
      <c r="G1693" s="325"/>
      <c r="H1693" s="328" t="s">
        <v>3904</v>
      </c>
      <c r="I1693" s="328" t="s">
        <v>225</v>
      </c>
      <c r="J1693" s="327">
        <v>42197</v>
      </c>
      <c r="K1693" s="3" t="s">
        <v>60</v>
      </c>
      <c r="L1693" s="326">
        <v>800</v>
      </c>
      <c r="M1693" s="325">
        <v>1692</v>
      </c>
      <c r="N1693" s="324">
        <v>42307</v>
      </c>
      <c r="T1693" s="146"/>
      <c r="U1693" s="146"/>
      <c r="V1693" s="146"/>
      <c r="W1693" s="146"/>
      <c r="X1693" s="146"/>
      <c r="Y1693" s="146"/>
      <c r="Z1693" s="146"/>
      <c r="AA1693" s="146"/>
      <c r="AB1693" s="5" t="str">
        <f t="shared" si="56"/>
        <v>Asian Spirit119</v>
      </c>
    </row>
    <row r="1694" spans="1:28" customFormat="1" ht="12.95" hidden="1" customHeight="1">
      <c r="A1694" s="325">
        <v>1693</v>
      </c>
      <c r="B1694" s="325" t="s">
        <v>3903</v>
      </c>
      <c r="C1694" s="327">
        <v>42209</v>
      </c>
      <c r="D1694" s="325" t="s">
        <v>383</v>
      </c>
      <c r="E1694" s="325" t="s">
        <v>670</v>
      </c>
      <c r="F1694" s="325"/>
      <c r="G1694" s="325"/>
      <c r="H1694" s="328" t="s">
        <v>400</v>
      </c>
      <c r="I1694" s="328" t="s">
        <v>376</v>
      </c>
      <c r="J1694" s="327">
        <v>42202</v>
      </c>
      <c r="K1694" s="3" t="s">
        <v>60</v>
      </c>
      <c r="L1694" s="326">
        <v>800</v>
      </c>
      <c r="M1694" s="325">
        <v>1693</v>
      </c>
      <c r="N1694" s="324">
        <v>42303</v>
      </c>
      <c r="T1694" s="146"/>
      <c r="U1694" s="146"/>
      <c r="V1694" s="146"/>
      <c r="W1694" s="146"/>
      <c r="X1694" s="146"/>
      <c r="Y1694" s="146"/>
      <c r="Z1694" s="146"/>
      <c r="AA1694" s="146"/>
      <c r="AB1694" s="5" t="str">
        <f t="shared" si="56"/>
        <v>Axel Spirit121</v>
      </c>
    </row>
    <row r="1695" spans="1:28" customFormat="1" ht="12.95" hidden="1" customHeight="1">
      <c r="A1695" s="325">
        <v>1694</v>
      </c>
      <c r="B1695" s="325" t="s">
        <v>3902</v>
      </c>
      <c r="C1695" s="327">
        <v>42209</v>
      </c>
      <c r="D1695" s="325" t="s">
        <v>807</v>
      </c>
      <c r="E1695" s="325" t="s">
        <v>3901</v>
      </c>
      <c r="F1695" s="325"/>
      <c r="G1695" s="325"/>
      <c r="H1695" s="328" t="s">
        <v>3900</v>
      </c>
      <c r="I1695" s="328" t="s">
        <v>67</v>
      </c>
      <c r="J1695" s="327">
        <v>42202</v>
      </c>
      <c r="K1695" s="3" t="s">
        <v>60</v>
      </c>
      <c r="L1695" s="326">
        <v>800</v>
      </c>
      <c r="M1695" s="325">
        <v>1694</v>
      </c>
      <c r="N1695" s="324">
        <v>42236</v>
      </c>
      <c r="T1695" s="146"/>
      <c r="U1695" s="146"/>
      <c r="V1695" s="146"/>
      <c r="W1695" s="146"/>
      <c r="X1695" s="146"/>
      <c r="Y1695" s="146"/>
      <c r="Z1695" s="146"/>
      <c r="AA1695" s="146"/>
      <c r="AB1695" s="5" t="str">
        <f t="shared" si="56"/>
        <v>Galway Spirit056</v>
      </c>
    </row>
    <row r="1696" spans="1:28" customFormat="1" ht="12.95" hidden="1" customHeight="1">
      <c r="A1696" s="325">
        <v>1695</v>
      </c>
      <c r="B1696" s="325" t="s">
        <v>3899</v>
      </c>
      <c r="C1696" s="327">
        <v>42209</v>
      </c>
      <c r="D1696" s="325" t="s">
        <v>752</v>
      </c>
      <c r="E1696" s="325" t="s">
        <v>163</v>
      </c>
      <c r="F1696" s="325"/>
      <c r="G1696" s="325"/>
      <c r="H1696" s="328" t="s">
        <v>813</v>
      </c>
      <c r="I1696" s="328" t="s">
        <v>312</v>
      </c>
      <c r="J1696" s="327">
        <v>42201</v>
      </c>
      <c r="K1696" s="3" t="s">
        <v>60</v>
      </c>
      <c r="L1696" s="326">
        <v>800</v>
      </c>
      <c r="M1696" s="325">
        <v>1695</v>
      </c>
      <c r="N1696" s="324">
        <v>42306</v>
      </c>
      <c r="T1696" s="146"/>
      <c r="U1696" s="146"/>
      <c r="V1696" s="146"/>
      <c r="W1696" s="146"/>
      <c r="X1696" s="146"/>
      <c r="Y1696" s="146"/>
      <c r="Z1696" s="146"/>
      <c r="AA1696" s="146"/>
      <c r="AB1696" s="5" t="str">
        <f t="shared" si="56"/>
        <v>Whistler Spirit20</v>
      </c>
    </row>
    <row r="1697" spans="1:28" customFormat="1" ht="12.95" hidden="1" customHeight="1">
      <c r="A1697" s="325">
        <v>1696</v>
      </c>
      <c r="B1697" s="325" t="s">
        <v>3898</v>
      </c>
      <c r="C1697" s="327">
        <v>42214</v>
      </c>
      <c r="D1697" s="325" t="s">
        <v>533</v>
      </c>
      <c r="E1697" s="329" t="s">
        <v>50</v>
      </c>
      <c r="F1697" s="325"/>
      <c r="G1697" s="325"/>
      <c r="H1697" s="328" t="s">
        <v>392</v>
      </c>
      <c r="I1697" s="328" t="s">
        <v>697</v>
      </c>
      <c r="J1697" s="327">
        <v>42190</v>
      </c>
      <c r="K1697" s="3" t="s">
        <v>28</v>
      </c>
      <c r="L1697" s="326">
        <v>1400</v>
      </c>
      <c r="M1697" s="325">
        <v>1696</v>
      </c>
      <c r="N1697" s="324">
        <v>42249</v>
      </c>
      <c r="O1697" s="4"/>
      <c r="T1697" s="146"/>
      <c r="U1697" s="146"/>
      <c r="V1697" s="146"/>
      <c r="W1697" s="146"/>
      <c r="X1697" s="146"/>
      <c r="Y1697" s="146"/>
      <c r="Z1697" s="146"/>
      <c r="AA1697" s="146"/>
      <c r="AB1697" s="5" t="str">
        <f t="shared" si="56"/>
        <v>Aframax Rio32</v>
      </c>
    </row>
    <row r="1698" spans="1:28" customFormat="1" ht="12.95" hidden="1" customHeight="1">
      <c r="A1698" s="325">
        <v>1697</v>
      </c>
      <c r="B1698" s="325" t="s">
        <v>3897</v>
      </c>
      <c r="C1698" s="327">
        <v>42214</v>
      </c>
      <c r="D1698" s="325" t="s">
        <v>540</v>
      </c>
      <c r="E1698" s="329" t="s">
        <v>199</v>
      </c>
      <c r="F1698" s="325"/>
      <c r="G1698" s="325"/>
      <c r="H1698" s="328" t="s">
        <v>392</v>
      </c>
      <c r="I1698" s="328" t="s">
        <v>55</v>
      </c>
      <c r="J1698" s="327">
        <v>42188</v>
      </c>
      <c r="K1698" s="3" t="s">
        <v>28</v>
      </c>
      <c r="L1698" s="326">
        <v>1400</v>
      </c>
      <c r="M1698" s="325">
        <v>1697</v>
      </c>
      <c r="N1698" s="324">
        <v>42235</v>
      </c>
      <c r="O1698" s="4"/>
      <c r="T1698" s="146"/>
      <c r="U1698" s="146"/>
      <c r="V1698" s="146"/>
      <c r="W1698" s="146"/>
      <c r="X1698" s="146"/>
      <c r="Y1698" s="146"/>
      <c r="Z1698" s="146"/>
      <c r="AA1698" s="146"/>
      <c r="AB1698" s="5" t="str">
        <f t="shared" si="56"/>
        <v>Afra Hawthorn30</v>
      </c>
    </row>
    <row r="1699" spans="1:28" customFormat="1" ht="12.95" hidden="1" customHeight="1">
      <c r="A1699" s="325">
        <v>1698</v>
      </c>
      <c r="B1699" s="325" t="s">
        <v>3896</v>
      </c>
      <c r="C1699" s="327">
        <v>42214</v>
      </c>
      <c r="D1699" s="325" t="s">
        <v>777</v>
      </c>
      <c r="E1699" s="329" t="s">
        <v>158</v>
      </c>
      <c r="F1699" s="325"/>
      <c r="G1699" s="325"/>
      <c r="H1699" s="328" t="s">
        <v>791</v>
      </c>
      <c r="I1699" s="328" t="s">
        <v>3889</v>
      </c>
      <c r="J1699" s="327">
        <v>42179</v>
      </c>
      <c r="K1699" s="3" t="s">
        <v>28</v>
      </c>
      <c r="L1699" s="326">
        <v>1400</v>
      </c>
      <c r="M1699" s="325">
        <v>1698</v>
      </c>
      <c r="N1699" s="324">
        <v>42235</v>
      </c>
      <c r="O1699" s="4"/>
      <c r="T1699" s="146"/>
      <c r="U1699" s="146"/>
      <c r="V1699" s="146"/>
      <c r="W1699" s="146"/>
      <c r="X1699" s="146"/>
      <c r="Y1699" s="146"/>
      <c r="Z1699" s="146"/>
      <c r="AA1699" s="146"/>
      <c r="AB1699" s="5" t="str">
        <f t="shared" si="56"/>
        <v>King Duncan10</v>
      </c>
    </row>
    <row r="1700" spans="1:28" customFormat="1" ht="12.95" hidden="1" customHeight="1">
      <c r="A1700" s="325">
        <v>1699</v>
      </c>
      <c r="B1700" s="325" t="s">
        <v>3895</v>
      </c>
      <c r="C1700" s="327">
        <v>42214</v>
      </c>
      <c r="D1700" s="325" t="s">
        <v>809</v>
      </c>
      <c r="E1700" s="329" t="s">
        <v>860</v>
      </c>
      <c r="F1700" s="325"/>
      <c r="G1700" s="325"/>
      <c r="H1700" s="328" t="s">
        <v>732</v>
      </c>
      <c r="I1700" s="328" t="s">
        <v>3894</v>
      </c>
      <c r="J1700" s="327">
        <v>42203</v>
      </c>
      <c r="K1700" s="3" t="s">
        <v>28</v>
      </c>
      <c r="L1700" s="326">
        <v>1400</v>
      </c>
      <c r="M1700" s="325">
        <v>1699</v>
      </c>
      <c r="N1700" s="324">
        <v>42235</v>
      </c>
      <c r="O1700" s="4"/>
      <c r="T1700" s="146"/>
      <c r="U1700" s="146"/>
      <c r="V1700" s="146"/>
      <c r="W1700" s="146"/>
      <c r="X1700" s="146"/>
      <c r="Y1700" s="146"/>
      <c r="Z1700" s="146"/>
      <c r="AA1700" s="146"/>
      <c r="AB1700" s="5" t="str">
        <f t="shared" si="56"/>
        <v>King Darius201507</v>
      </c>
    </row>
    <row r="1701" spans="1:28" customFormat="1" ht="12.95" hidden="1" customHeight="1">
      <c r="A1701" s="325">
        <v>1700</v>
      </c>
      <c r="B1701" s="325" t="s">
        <v>3893</v>
      </c>
      <c r="C1701" s="327">
        <v>42214</v>
      </c>
      <c r="D1701" s="325" t="s">
        <v>853</v>
      </c>
      <c r="E1701" s="329" t="s">
        <v>125</v>
      </c>
      <c r="F1701" s="325"/>
      <c r="G1701" s="325"/>
      <c r="H1701" s="328" t="s">
        <v>788</v>
      </c>
      <c r="I1701" s="328" t="s">
        <v>3886</v>
      </c>
      <c r="J1701" s="327">
        <v>42190</v>
      </c>
      <c r="K1701" s="3" t="s">
        <v>28</v>
      </c>
      <c r="L1701" s="326">
        <v>1400</v>
      </c>
      <c r="M1701" s="325">
        <v>1700</v>
      </c>
      <c r="N1701" s="324">
        <v>42307</v>
      </c>
      <c r="O1701" s="4"/>
      <c r="T1701" s="146"/>
      <c r="U1701" s="146"/>
      <c r="V1701" s="146"/>
      <c r="W1701" s="146"/>
      <c r="X1701" s="146"/>
      <c r="Y1701" s="146"/>
      <c r="Z1701" s="146"/>
      <c r="AA1701" s="146"/>
      <c r="AB1701" s="5" t="str">
        <f t="shared" si="56"/>
        <v>Navig8 Stealth S.V6</v>
      </c>
    </row>
    <row r="1702" spans="1:28" customFormat="1" ht="12.95" hidden="1" customHeight="1">
      <c r="A1702" s="325">
        <v>1701</v>
      </c>
      <c r="B1702" s="325" t="s">
        <v>3892</v>
      </c>
      <c r="C1702" s="327">
        <v>42214</v>
      </c>
      <c r="D1702" s="325" t="s">
        <v>529</v>
      </c>
      <c r="E1702" s="329" t="s">
        <v>50</v>
      </c>
      <c r="F1702" s="325"/>
      <c r="G1702" s="325"/>
      <c r="H1702" s="328" t="s">
        <v>3376</v>
      </c>
      <c r="I1702" s="328" t="s">
        <v>3891</v>
      </c>
      <c r="J1702" s="327">
        <v>42194</v>
      </c>
      <c r="K1702" s="3" t="s">
        <v>28</v>
      </c>
      <c r="L1702" s="326">
        <v>1400</v>
      </c>
      <c r="M1702" s="325">
        <v>1701</v>
      </c>
      <c r="N1702" s="324">
        <v>42277</v>
      </c>
      <c r="O1702" s="4"/>
      <c r="T1702" s="146"/>
      <c r="U1702" s="146"/>
      <c r="V1702" s="146"/>
      <c r="W1702" s="146"/>
      <c r="X1702" s="146"/>
      <c r="Y1702" s="146"/>
      <c r="Z1702" s="146"/>
      <c r="AA1702" s="146"/>
      <c r="AB1702" s="5" t="str">
        <f t="shared" si="56"/>
        <v>Afra Oak32</v>
      </c>
    </row>
    <row r="1703" spans="1:28" customFormat="1" ht="12.95" hidden="1" customHeight="1">
      <c r="A1703" s="325">
        <v>1702</v>
      </c>
      <c r="B1703" s="325" t="s">
        <v>3890</v>
      </c>
      <c r="C1703" s="327">
        <v>42214</v>
      </c>
      <c r="D1703" s="325" t="s">
        <v>777</v>
      </c>
      <c r="E1703" s="329" t="s">
        <v>41</v>
      </c>
      <c r="F1703" s="325"/>
      <c r="G1703" s="325"/>
      <c r="H1703" s="328" t="s">
        <v>791</v>
      </c>
      <c r="I1703" s="328" t="s">
        <v>3889</v>
      </c>
      <c r="J1703" s="327">
        <v>42206</v>
      </c>
      <c r="K1703" s="3" t="s">
        <v>28</v>
      </c>
      <c r="L1703" s="326">
        <v>1400</v>
      </c>
      <c r="M1703" s="325">
        <v>1702</v>
      </c>
      <c r="N1703" s="324">
        <v>42235</v>
      </c>
      <c r="O1703" s="4"/>
      <c r="T1703" s="146"/>
      <c r="U1703" s="146"/>
      <c r="V1703" s="146"/>
      <c r="W1703" s="146"/>
      <c r="X1703" s="146"/>
      <c r="Y1703" s="146"/>
      <c r="Z1703" s="146"/>
      <c r="AA1703" s="146"/>
      <c r="AB1703" s="5" t="str">
        <f t="shared" si="56"/>
        <v>King Duncan12</v>
      </c>
    </row>
    <row r="1704" spans="1:28" customFormat="1" ht="12.95" hidden="1" customHeight="1">
      <c r="A1704" s="325">
        <v>1703</v>
      </c>
      <c r="B1704" s="325" t="s">
        <v>3888</v>
      </c>
      <c r="C1704" s="327">
        <v>42214</v>
      </c>
      <c r="D1704" s="325" t="s">
        <v>3887</v>
      </c>
      <c r="E1704" s="329" t="s">
        <v>370</v>
      </c>
      <c r="F1704" s="325"/>
      <c r="G1704" s="325"/>
      <c r="H1704" s="328" t="s">
        <v>788</v>
      </c>
      <c r="I1704" s="328" t="s">
        <v>3886</v>
      </c>
      <c r="J1704" s="327">
        <v>42207</v>
      </c>
      <c r="K1704" s="3" t="s">
        <v>28</v>
      </c>
      <c r="L1704" s="326">
        <v>1400</v>
      </c>
      <c r="M1704" s="325">
        <v>1703</v>
      </c>
      <c r="N1704" s="324">
        <v>42278</v>
      </c>
      <c r="O1704" s="4"/>
      <c r="T1704" s="146"/>
      <c r="U1704" s="146"/>
      <c r="V1704" s="146"/>
      <c r="W1704" s="146"/>
      <c r="X1704" s="146"/>
      <c r="Y1704" s="146"/>
      <c r="Z1704" s="146"/>
      <c r="AA1704" s="146"/>
      <c r="AB1704" s="5" t="str">
        <f t="shared" si="56"/>
        <v>Navig8 steailth SV7</v>
      </c>
    </row>
    <row r="1705" spans="1:28" customFormat="1" ht="12.95" hidden="1" customHeight="1">
      <c r="A1705" s="325">
        <v>1704</v>
      </c>
      <c r="B1705" s="325" t="s">
        <v>3885</v>
      </c>
      <c r="C1705" s="327">
        <v>42219</v>
      </c>
      <c r="D1705" s="325"/>
      <c r="E1705" s="325"/>
      <c r="F1705" s="325"/>
      <c r="G1705" s="325"/>
      <c r="H1705" s="328" t="s">
        <v>3512</v>
      </c>
      <c r="I1705" s="328"/>
      <c r="J1705" s="327"/>
      <c r="K1705" s="3" t="s">
        <v>3595</v>
      </c>
      <c r="L1705" s="326">
        <v>1429</v>
      </c>
      <c r="M1705" s="325"/>
      <c r="N1705" s="324">
        <v>42241</v>
      </c>
      <c r="T1705" s="146"/>
      <c r="U1705" s="146"/>
      <c r="V1705" s="146"/>
      <c r="W1705" s="146"/>
      <c r="X1705" s="146"/>
      <c r="Y1705" s="146"/>
      <c r="Z1705" s="146"/>
      <c r="AA1705" s="146"/>
      <c r="AB1705" s="5" t="str">
        <f t="shared" si="56"/>
        <v/>
      </c>
    </row>
    <row r="1706" spans="1:28" customFormat="1" ht="12.95" hidden="1" customHeight="1">
      <c r="A1706" s="325">
        <v>1705</v>
      </c>
      <c r="B1706" s="325" t="s">
        <v>3884</v>
      </c>
      <c r="C1706" s="327">
        <v>42219</v>
      </c>
      <c r="D1706" s="325"/>
      <c r="E1706" s="325"/>
      <c r="F1706" s="325"/>
      <c r="G1706" s="325"/>
      <c r="H1706" s="328" t="s">
        <v>3512</v>
      </c>
      <c r="I1706" s="328"/>
      <c r="J1706" s="327"/>
      <c r="K1706" s="3" t="s">
        <v>3598</v>
      </c>
      <c r="L1706" s="326">
        <v>3860</v>
      </c>
      <c r="M1706" s="325"/>
      <c r="N1706" s="324">
        <v>42241</v>
      </c>
      <c r="T1706" s="146"/>
      <c r="U1706" s="146"/>
      <c r="V1706" s="146"/>
      <c r="W1706" s="146"/>
      <c r="X1706" s="146"/>
      <c r="Y1706" s="146"/>
      <c r="Z1706" s="146"/>
      <c r="AA1706" s="146"/>
      <c r="AB1706" s="5" t="str">
        <f t="shared" si="56"/>
        <v/>
      </c>
    </row>
    <row r="1707" spans="1:28" customFormat="1" ht="12.95" hidden="1" customHeight="1">
      <c r="A1707" s="325">
        <v>1706</v>
      </c>
      <c r="B1707" s="325" t="s">
        <v>3883</v>
      </c>
      <c r="C1707" s="327">
        <v>42228</v>
      </c>
      <c r="D1707" s="325" t="s">
        <v>3882</v>
      </c>
      <c r="E1707" s="325" t="s">
        <v>3401</v>
      </c>
      <c r="F1707" s="325"/>
      <c r="G1707" s="325"/>
      <c r="H1707" s="328" t="s">
        <v>3881</v>
      </c>
      <c r="I1707" s="328" t="s">
        <v>20</v>
      </c>
      <c r="J1707" s="327">
        <v>42222</v>
      </c>
      <c r="K1707" s="3" t="s">
        <v>23</v>
      </c>
      <c r="L1707" s="326">
        <v>1200</v>
      </c>
      <c r="M1707" s="325">
        <v>1706</v>
      </c>
      <c r="N1707" s="324">
        <v>42262</v>
      </c>
      <c r="T1707" s="146"/>
      <c r="U1707" s="146"/>
      <c r="V1707" s="146"/>
      <c r="W1707" s="146"/>
      <c r="X1707" s="146"/>
      <c r="Y1707" s="146"/>
      <c r="Z1707" s="146"/>
      <c r="AA1707" s="146"/>
      <c r="AB1707" s="5" t="str">
        <f t="shared" si="56"/>
        <v>Genmar Argus201503</v>
      </c>
    </row>
    <row r="1708" spans="1:28" customFormat="1" ht="12.95" hidden="1" customHeight="1">
      <c r="A1708" s="325">
        <v>1707</v>
      </c>
      <c r="B1708" s="325" t="s">
        <v>3880</v>
      </c>
      <c r="C1708" s="327">
        <v>42228</v>
      </c>
      <c r="D1708" s="325" t="s">
        <v>3879</v>
      </c>
      <c r="E1708" s="325" t="s">
        <v>126</v>
      </c>
      <c r="F1708" s="325"/>
      <c r="G1708" s="325"/>
      <c r="H1708" s="328" t="s">
        <v>648</v>
      </c>
      <c r="I1708" s="328" t="s">
        <v>324</v>
      </c>
      <c r="J1708" s="327">
        <v>42199</v>
      </c>
      <c r="K1708" s="3" t="s">
        <v>23</v>
      </c>
      <c r="L1708" s="326">
        <v>1200</v>
      </c>
      <c r="M1708" s="325">
        <v>1707</v>
      </c>
      <c r="N1708" s="324">
        <v>42262</v>
      </c>
      <c r="T1708" s="146"/>
      <c r="U1708" s="146"/>
      <c r="V1708" s="146"/>
      <c r="W1708" s="146"/>
      <c r="X1708" s="146"/>
      <c r="Y1708" s="146"/>
      <c r="Z1708" s="146"/>
      <c r="AA1708" s="146"/>
      <c r="AB1708" s="5" t="str">
        <f t="shared" si="56"/>
        <v>Genmar Harriet G13</v>
      </c>
    </row>
    <row r="1709" spans="1:28" customFormat="1" ht="12.95" hidden="1" customHeight="1">
      <c r="A1709" s="325">
        <v>1708</v>
      </c>
      <c r="B1709" s="325" t="s">
        <v>3878</v>
      </c>
      <c r="C1709" s="327">
        <v>42228</v>
      </c>
      <c r="D1709" s="325" t="s">
        <v>3877</v>
      </c>
      <c r="E1709" s="325" t="s">
        <v>81</v>
      </c>
      <c r="F1709" s="325"/>
      <c r="G1709" s="325"/>
      <c r="H1709" s="328" t="s">
        <v>3483</v>
      </c>
      <c r="I1709" s="328" t="s">
        <v>86</v>
      </c>
      <c r="J1709" s="327">
        <v>42221</v>
      </c>
      <c r="K1709" s="3" t="s">
        <v>23</v>
      </c>
      <c r="L1709" s="326">
        <v>1200</v>
      </c>
      <c r="M1709" s="325">
        <v>1708</v>
      </c>
      <c r="N1709" s="324">
        <v>42262</v>
      </c>
      <c r="T1709" s="146"/>
      <c r="U1709" s="146"/>
      <c r="V1709" s="146"/>
      <c r="W1709" s="146"/>
      <c r="X1709" s="146"/>
      <c r="Y1709" s="146"/>
      <c r="Z1709" s="146"/>
      <c r="AA1709" s="146"/>
      <c r="AB1709" s="5" t="str">
        <f t="shared" si="56"/>
        <v>Genmar Spartiate26</v>
      </c>
    </row>
    <row r="1710" spans="1:28" customFormat="1" ht="12.95" hidden="1" customHeight="1">
      <c r="A1710" s="325">
        <v>1709</v>
      </c>
      <c r="B1710" s="325" t="s">
        <v>3876</v>
      </c>
      <c r="C1710" s="327">
        <v>42228</v>
      </c>
      <c r="D1710" s="325" t="s">
        <v>647</v>
      </c>
      <c r="E1710" s="325" t="s">
        <v>554</v>
      </c>
      <c r="F1710" s="325"/>
      <c r="G1710" s="325"/>
      <c r="H1710" s="328" t="s">
        <v>279</v>
      </c>
      <c r="I1710" s="328" t="s">
        <v>3875</v>
      </c>
      <c r="J1710" s="327">
        <v>42215</v>
      </c>
      <c r="K1710" s="3" t="s">
        <v>23</v>
      </c>
      <c r="L1710" s="326">
        <v>1200</v>
      </c>
      <c r="M1710" s="325">
        <v>1709</v>
      </c>
      <c r="N1710" s="324">
        <v>42375</v>
      </c>
      <c r="T1710" s="146"/>
      <c r="U1710" s="146"/>
      <c r="V1710" s="146"/>
      <c r="W1710" s="146"/>
      <c r="X1710" s="146"/>
      <c r="Y1710" s="146"/>
      <c r="Z1710" s="146"/>
      <c r="AA1710" s="146"/>
      <c r="AB1710" s="5" t="str">
        <f t="shared" si="56"/>
        <v>Genmar Compatriot72</v>
      </c>
    </row>
    <row r="1711" spans="1:28" customFormat="1" ht="12.95" hidden="1" customHeight="1">
      <c r="A1711" s="325">
        <v>1710</v>
      </c>
      <c r="B1711" s="325" t="s">
        <v>3874</v>
      </c>
      <c r="C1711" s="327">
        <v>42233</v>
      </c>
      <c r="D1711" s="325" t="s">
        <v>847</v>
      </c>
      <c r="E1711" s="325" t="s">
        <v>3392</v>
      </c>
      <c r="F1711" s="325"/>
      <c r="G1711" s="325"/>
      <c r="H1711" s="328" t="s">
        <v>3685</v>
      </c>
      <c r="I1711" s="328" t="s">
        <v>712</v>
      </c>
      <c r="J1711" s="327">
        <v>42194</v>
      </c>
      <c r="K1711" s="3" t="s">
        <v>1103</v>
      </c>
      <c r="L1711" s="326">
        <v>1300</v>
      </c>
      <c r="M1711" s="325">
        <v>1710</v>
      </c>
      <c r="N1711" s="324">
        <v>42394</v>
      </c>
      <c r="T1711" s="146"/>
      <c r="U1711" s="146"/>
      <c r="V1711" s="146"/>
      <c r="W1711" s="146"/>
      <c r="X1711" s="146"/>
      <c r="Y1711" s="146"/>
      <c r="Z1711" s="146"/>
      <c r="AA1711" s="146"/>
      <c r="AB1711" s="5" t="str">
        <f t="shared" si="56"/>
        <v>STI Manhattan1502</v>
      </c>
    </row>
    <row r="1712" spans="1:28" customFormat="1" ht="12.95" hidden="1" customHeight="1">
      <c r="A1712" s="325">
        <v>1711</v>
      </c>
      <c r="B1712" s="325" t="s">
        <v>3873</v>
      </c>
      <c r="C1712" s="327">
        <v>42233</v>
      </c>
      <c r="D1712" s="325" t="s">
        <v>3872</v>
      </c>
      <c r="E1712" s="325" t="s">
        <v>800</v>
      </c>
      <c r="F1712" s="325"/>
      <c r="G1712" s="325"/>
      <c r="H1712" s="328" t="s">
        <v>3685</v>
      </c>
      <c r="I1712" s="328" t="s">
        <v>25</v>
      </c>
      <c r="J1712" s="327">
        <v>42181</v>
      </c>
      <c r="K1712" s="3" t="s">
        <v>1103</v>
      </c>
      <c r="L1712" s="326">
        <v>1300</v>
      </c>
      <c r="M1712" s="325">
        <v>1711</v>
      </c>
      <c r="N1712" s="324">
        <v>42394</v>
      </c>
      <c r="T1712" s="146"/>
      <c r="U1712" s="146"/>
      <c r="V1712" s="146"/>
      <c r="W1712" s="146"/>
      <c r="X1712" s="146"/>
      <c r="Y1712" s="146"/>
      <c r="Z1712" s="146"/>
      <c r="AA1712" s="146"/>
      <c r="AB1712" s="5" t="str">
        <f t="shared" si="56"/>
        <v>Vukovar1501</v>
      </c>
    </row>
    <row r="1713" spans="1:28" customFormat="1" ht="12.95" hidden="1" customHeight="1">
      <c r="A1713" s="325">
        <v>1712</v>
      </c>
      <c r="B1713" s="325" t="s">
        <v>3871</v>
      </c>
      <c r="C1713" s="327">
        <v>42233</v>
      </c>
      <c r="D1713" s="325" t="s">
        <v>3870</v>
      </c>
      <c r="E1713" s="325" t="s">
        <v>800</v>
      </c>
      <c r="F1713" s="325"/>
      <c r="G1713" s="325"/>
      <c r="H1713" s="328" t="s">
        <v>3685</v>
      </c>
      <c r="I1713" s="328" t="s">
        <v>3432</v>
      </c>
      <c r="J1713" s="327">
        <v>42196</v>
      </c>
      <c r="K1713" s="3" t="s">
        <v>1103</v>
      </c>
      <c r="L1713" s="326">
        <v>1300</v>
      </c>
      <c r="M1713" s="325">
        <v>1712</v>
      </c>
      <c r="N1713" s="324">
        <v>42394</v>
      </c>
      <c r="T1713" s="146"/>
      <c r="U1713" s="146"/>
      <c r="V1713" s="146"/>
      <c r="W1713" s="146"/>
      <c r="X1713" s="146"/>
      <c r="Y1713" s="146"/>
      <c r="Z1713" s="146"/>
      <c r="AA1713" s="146"/>
      <c r="AB1713" s="5" t="str">
        <f t="shared" si="56"/>
        <v>Maersk Tacoma1501</v>
      </c>
    </row>
    <row r="1714" spans="1:28" customFormat="1" ht="12.95" hidden="1" customHeight="1">
      <c r="A1714" s="325">
        <v>1713</v>
      </c>
      <c r="B1714" s="325" t="s">
        <v>3869</v>
      </c>
      <c r="C1714" s="327">
        <v>42233</v>
      </c>
      <c r="D1714" s="325" t="s">
        <v>3868</v>
      </c>
      <c r="E1714" s="325" t="s">
        <v>3392</v>
      </c>
      <c r="F1714" s="325"/>
      <c r="G1714" s="325"/>
      <c r="H1714" s="328" t="s">
        <v>736</v>
      </c>
      <c r="I1714" s="328" t="s">
        <v>832</v>
      </c>
      <c r="J1714" s="327">
        <v>42187</v>
      </c>
      <c r="K1714" s="3" t="s">
        <v>1103</v>
      </c>
      <c r="L1714" s="326">
        <v>1300</v>
      </c>
      <c r="M1714" s="325">
        <v>1713</v>
      </c>
      <c r="N1714" s="324">
        <v>42394</v>
      </c>
      <c r="T1714" s="146"/>
      <c r="U1714" s="146"/>
      <c r="V1714" s="146"/>
      <c r="W1714" s="146"/>
      <c r="X1714" s="146"/>
      <c r="Y1714" s="146"/>
      <c r="Z1714" s="146"/>
      <c r="AA1714" s="146"/>
      <c r="AB1714" s="5" t="str">
        <f t="shared" ref="AB1714:AB1777" si="58">IF(TRIM(A1714)="","",CONCATENATE(TRIM(D1714),TRIM(E1714)))</f>
        <v>Green Hellas1502</v>
      </c>
    </row>
    <row r="1715" spans="1:28" customFormat="1" ht="12.95" hidden="1" customHeight="1">
      <c r="A1715" s="325">
        <v>1714</v>
      </c>
      <c r="B1715" s="325" t="s">
        <v>3867</v>
      </c>
      <c r="C1715" s="327">
        <v>42233</v>
      </c>
      <c r="D1715" s="325" t="s">
        <v>3866</v>
      </c>
      <c r="E1715" s="325" t="s">
        <v>3392</v>
      </c>
      <c r="F1715" s="325"/>
      <c r="G1715" s="325"/>
      <c r="H1715" s="328" t="s">
        <v>644</v>
      </c>
      <c r="I1715" s="328" t="s">
        <v>3865</v>
      </c>
      <c r="J1715" s="327">
        <v>42207</v>
      </c>
      <c r="K1715" s="3" t="s">
        <v>1103</v>
      </c>
      <c r="L1715" s="326">
        <v>1300</v>
      </c>
      <c r="M1715" s="325">
        <v>1714</v>
      </c>
      <c r="N1715" s="324">
        <v>42394</v>
      </c>
      <c r="T1715" s="146"/>
      <c r="U1715" s="146"/>
      <c r="V1715" s="146"/>
      <c r="W1715" s="146"/>
      <c r="X1715" s="146"/>
      <c r="Y1715" s="146"/>
      <c r="Z1715" s="146"/>
      <c r="AA1715" s="146"/>
      <c r="AB1715" s="5" t="str">
        <f t="shared" si="58"/>
        <v>Kristin1502</v>
      </c>
    </row>
    <row r="1716" spans="1:28" customFormat="1" ht="12.95" hidden="1" customHeight="1">
      <c r="A1716" s="325">
        <v>1715</v>
      </c>
      <c r="B1716" s="325" t="s">
        <v>3864</v>
      </c>
      <c r="C1716" s="327">
        <v>42233</v>
      </c>
      <c r="D1716" s="325" t="s">
        <v>3863</v>
      </c>
      <c r="E1716" s="325" t="s">
        <v>800</v>
      </c>
      <c r="F1716" s="325"/>
      <c r="G1716" s="325"/>
      <c r="H1716" s="328" t="s">
        <v>3643</v>
      </c>
      <c r="I1716" s="328" t="s">
        <v>25</v>
      </c>
      <c r="J1716" s="327">
        <v>42209</v>
      </c>
      <c r="K1716" s="3" t="s">
        <v>1103</v>
      </c>
      <c r="L1716" s="326">
        <v>1300</v>
      </c>
      <c r="M1716" s="325">
        <v>1715</v>
      </c>
      <c r="N1716" s="324">
        <v>42394</v>
      </c>
      <c r="T1716" s="146"/>
      <c r="U1716" s="146"/>
      <c r="V1716" s="146"/>
      <c r="W1716" s="146"/>
      <c r="X1716" s="146"/>
      <c r="Y1716" s="146"/>
      <c r="Z1716" s="146"/>
      <c r="AA1716" s="146"/>
      <c r="AB1716" s="5" t="str">
        <f t="shared" si="58"/>
        <v>Silver Zoe1501</v>
      </c>
    </row>
    <row r="1717" spans="1:28" customFormat="1" ht="12.95" hidden="1" customHeight="1">
      <c r="A1717" s="325">
        <v>1716</v>
      </c>
      <c r="B1717" s="325" t="s">
        <v>3862</v>
      </c>
      <c r="C1717" s="327">
        <v>42233</v>
      </c>
      <c r="D1717" s="325" t="s">
        <v>3861</v>
      </c>
      <c r="E1717" s="325" t="s">
        <v>3644</v>
      </c>
      <c r="F1717" s="325"/>
      <c r="G1717" s="325"/>
      <c r="H1717" s="328" t="s">
        <v>3717</v>
      </c>
      <c r="I1717" s="328" t="s">
        <v>672</v>
      </c>
      <c r="J1717" s="327">
        <v>42225</v>
      </c>
      <c r="K1717" s="3" t="s">
        <v>1103</v>
      </c>
      <c r="L1717" s="326">
        <v>1300</v>
      </c>
      <c r="M1717" s="325">
        <v>1716</v>
      </c>
      <c r="N1717" s="324">
        <v>42394</v>
      </c>
      <c r="T1717" s="146"/>
      <c r="U1717" s="146"/>
      <c r="V1717" s="146"/>
      <c r="W1717" s="146"/>
      <c r="X1717" s="146"/>
      <c r="Y1717" s="146"/>
      <c r="Z1717" s="146"/>
      <c r="AA1717" s="146"/>
      <c r="AB1717" s="5" t="str">
        <f t="shared" si="58"/>
        <v>Stena Weco Andrea Corrado201501</v>
      </c>
    </row>
    <row r="1718" spans="1:28" customFormat="1" ht="12.95" hidden="1" customHeight="1">
      <c r="A1718" s="325">
        <v>1717</v>
      </c>
      <c r="B1718" s="325" t="s">
        <v>3860</v>
      </c>
      <c r="C1718" s="327">
        <v>42233</v>
      </c>
      <c r="D1718" s="325" t="s">
        <v>3498</v>
      </c>
      <c r="E1718" s="325" t="s">
        <v>3411</v>
      </c>
      <c r="F1718" s="325"/>
      <c r="G1718" s="325"/>
      <c r="H1718" s="328" t="s">
        <v>3496</v>
      </c>
      <c r="I1718" s="328" t="s">
        <v>380</v>
      </c>
      <c r="J1718" s="327">
        <v>42183</v>
      </c>
      <c r="K1718" s="3" t="s">
        <v>1094</v>
      </c>
      <c r="L1718" s="326">
        <v>1400</v>
      </c>
      <c r="M1718" s="325">
        <v>1717</v>
      </c>
      <c r="N1718" s="350">
        <v>42262</v>
      </c>
      <c r="O1718" s="4"/>
      <c r="P1718" s="4"/>
      <c r="T1718" s="146"/>
      <c r="U1718" s="146"/>
      <c r="V1718" s="146"/>
      <c r="W1718" s="146"/>
      <c r="X1718" s="146"/>
      <c r="Y1718" s="146"/>
      <c r="Z1718" s="146"/>
      <c r="AA1718" s="146"/>
      <c r="AB1718" s="5" t="str">
        <f t="shared" si="58"/>
        <v>Stena Sunrise201502</v>
      </c>
    </row>
    <row r="1719" spans="1:28" customFormat="1" ht="12.95" hidden="1" customHeight="1">
      <c r="A1719" s="325">
        <v>1718</v>
      </c>
      <c r="B1719" s="325" t="s">
        <v>3859</v>
      </c>
      <c r="C1719" s="327">
        <v>42233</v>
      </c>
      <c r="D1719" s="325" t="s">
        <v>3858</v>
      </c>
      <c r="E1719" s="325" t="s">
        <v>3411</v>
      </c>
      <c r="F1719" s="325"/>
      <c r="G1719" s="325"/>
      <c r="H1719" s="328" t="s">
        <v>3246</v>
      </c>
      <c r="I1719" s="328" t="s">
        <v>614</v>
      </c>
      <c r="J1719" s="327">
        <v>42207</v>
      </c>
      <c r="K1719" s="3" t="s">
        <v>1094</v>
      </c>
      <c r="L1719" s="326">
        <v>1400</v>
      </c>
      <c r="M1719" s="325">
        <v>1718</v>
      </c>
      <c r="N1719" s="350">
        <v>42262</v>
      </c>
      <c r="O1719" s="4"/>
      <c r="P1719" s="4"/>
      <c r="T1719" s="146"/>
      <c r="U1719" s="146"/>
      <c r="V1719" s="146"/>
      <c r="W1719" s="146"/>
      <c r="X1719" s="146"/>
      <c r="Y1719" s="146"/>
      <c r="Z1719" s="146"/>
      <c r="AA1719" s="146"/>
      <c r="AB1719" s="5" t="str">
        <f t="shared" si="58"/>
        <v>Princimar Courage201502</v>
      </c>
    </row>
    <row r="1720" spans="1:28" customFormat="1" ht="12.95" hidden="1" customHeight="1">
      <c r="A1720" s="325">
        <v>1719</v>
      </c>
      <c r="B1720" s="325" t="s">
        <v>3857</v>
      </c>
      <c r="C1720" s="327">
        <v>42233</v>
      </c>
      <c r="D1720" s="325" t="s">
        <v>748</v>
      </c>
      <c r="E1720" s="325" t="s">
        <v>3401</v>
      </c>
      <c r="F1720" s="325"/>
      <c r="G1720" s="325"/>
      <c r="H1720" s="328" t="s">
        <v>817</v>
      </c>
      <c r="I1720" s="328" t="s">
        <v>3856</v>
      </c>
      <c r="J1720" s="327">
        <v>42184</v>
      </c>
      <c r="K1720" s="3" t="s">
        <v>1094</v>
      </c>
      <c r="L1720" s="326">
        <v>1400</v>
      </c>
      <c r="M1720" s="325">
        <v>1719</v>
      </c>
      <c r="N1720" s="350">
        <v>42262</v>
      </c>
      <c r="O1720" s="4"/>
      <c r="P1720" s="4"/>
      <c r="T1720" s="146"/>
      <c r="U1720" s="146"/>
      <c r="V1720" s="146"/>
      <c r="W1720" s="146"/>
      <c r="X1720" s="146"/>
      <c r="Y1720" s="146"/>
      <c r="Z1720" s="146"/>
      <c r="AA1720" s="146"/>
      <c r="AB1720" s="5" t="str">
        <f t="shared" si="58"/>
        <v>Sonangol Namibe201503</v>
      </c>
    </row>
    <row r="1721" spans="1:28" customFormat="1" ht="12.95" hidden="1" customHeight="1">
      <c r="A1721" s="325">
        <v>1720</v>
      </c>
      <c r="B1721" s="325" t="s">
        <v>3855</v>
      </c>
      <c r="C1721" s="327">
        <v>42233</v>
      </c>
      <c r="D1721" s="325" t="s">
        <v>628</v>
      </c>
      <c r="E1721" s="325" t="s">
        <v>3497</v>
      </c>
      <c r="F1721" s="325"/>
      <c r="G1721" s="325"/>
      <c r="H1721" s="328" t="s">
        <v>3494</v>
      </c>
      <c r="I1721" s="328" t="s">
        <v>3788</v>
      </c>
      <c r="J1721" s="327">
        <v>42195</v>
      </c>
      <c r="K1721" s="3" t="s">
        <v>1094</v>
      </c>
      <c r="L1721" s="326">
        <v>1400</v>
      </c>
      <c r="M1721" s="325">
        <v>1720</v>
      </c>
      <c r="N1721" s="350">
        <v>42264</v>
      </c>
      <c r="O1721" s="4"/>
      <c r="P1721" s="4"/>
      <c r="T1721" s="146"/>
      <c r="U1721" s="146"/>
      <c r="V1721" s="146"/>
      <c r="W1721" s="146"/>
      <c r="X1721" s="146"/>
      <c r="Y1721" s="146"/>
      <c r="Z1721" s="146"/>
      <c r="AA1721" s="146"/>
      <c r="AB1721" s="5" t="str">
        <f t="shared" si="58"/>
        <v>Stena President201505</v>
      </c>
    </row>
    <row r="1722" spans="1:28" customFormat="1" ht="12.95" hidden="1" customHeight="1">
      <c r="A1722" s="325">
        <v>1721</v>
      </c>
      <c r="B1722" s="325" t="s">
        <v>3854</v>
      </c>
      <c r="C1722" s="327">
        <v>42233</v>
      </c>
      <c r="D1722" s="325" t="s">
        <v>738</v>
      </c>
      <c r="E1722" s="325" t="s">
        <v>3793</v>
      </c>
      <c r="F1722" s="325"/>
      <c r="G1722" s="325"/>
      <c r="H1722" s="328" t="s">
        <v>666</v>
      </c>
      <c r="I1722" s="328" t="s">
        <v>499</v>
      </c>
      <c r="J1722" s="327">
        <v>42204</v>
      </c>
      <c r="K1722" s="3" t="s">
        <v>1094</v>
      </c>
      <c r="L1722" s="326">
        <v>1400</v>
      </c>
      <c r="M1722" s="325">
        <v>1721</v>
      </c>
      <c r="N1722" s="350">
        <v>42262</v>
      </c>
      <c r="O1722" s="4"/>
      <c r="P1722" s="4"/>
      <c r="T1722" s="146"/>
      <c r="U1722" s="146"/>
      <c r="V1722" s="146"/>
      <c r="W1722" s="146"/>
      <c r="X1722" s="146"/>
      <c r="Y1722" s="146"/>
      <c r="Z1722" s="146"/>
      <c r="AA1722" s="146"/>
      <c r="AB1722" s="5" t="str">
        <f t="shared" si="58"/>
        <v>Sonangol Rangel201504</v>
      </c>
    </row>
    <row r="1723" spans="1:28" customFormat="1" ht="12.95" hidden="1" customHeight="1">
      <c r="A1723" s="325">
        <v>1722</v>
      </c>
      <c r="B1723" s="325" t="s">
        <v>3853</v>
      </c>
      <c r="C1723" s="327">
        <v>42233</v>
      </c>
      <c r="D1723" s="325" t="s">
        <v>838</v>
      </c>
      <c r="E1723" s="325" t="s">
        <v>95</v>
      </c>
      <c r="F1723" s="325"/>
      <c r="G1723" s="325"/>
      <c r="H1723" s="328" t="s">
        <v>3852</v>
      </c>
      <c r="I1723" s="328" t="s">
        <v>645</v>
      </c>
      <c r="J1723" s="327">
        <v>42206</v>
      </c>
      <c r="K1723" s="3" t="s">
        <v>590</v>
      </c>
      <c r="L1723" s="326">
        <v>1600</v>
      </c>
      <c r="M1723" s="325">
        <v>1722</v>
      </c>
      <c r="N1723" s="324">
        <v>42257</v>
      </c>
      <c r="T1723" s="146"/>
      <c r="U1723" s="146"/>
      <c r="V1723" s="146"/>
      <c r="W1723" s="146"/>
      <c r="X1723" s="146"/>
      <c r="Y1723" s="146"/>
      <c r="Z1723" s="146"/>
      <c r="AA1723" s="146"/>
      <c r="AB1723" s="5" t="str">
        <f t="shared" si="58"/>
        <v>Dong A Triton003</v>
      </c>
    </row>
    <row r="1724" spans="1:28" customFormat="1" ht="12.95" hidden="1" customHeight="1">
      <c r="A1724" s="325">
        <v>1723</v>
      </c>
      <c r="B1724" s="325" t="s">
        <v>3851</v>
      </c>
      <c r="C1724" s="327">
        <v>42233</v>
      </c>
      <c r="D1724" s="325" t="s">
        <v>850</v>
      </c>
      <c r="E1724" s="325" t="s">
        <v>3850</v>
      </c>
      <c r="F1724" s="325"/>
      <c r="G1724" s="325"/>
      <c r="H1724" s="328" t="s">
        <v>3844</v>
      </c>
      <c r="I1724" s="328" t="s">
        <v>729</v>
      </c>
      <c r="J1724" s="327">
        <v>42192</v>
      </c>
      <c r="K1724" s="3" t="s">
        <v>590</v>
      </c>
      <c r="L1724" s="326">
        <v>1600</v>
      </c>
      <c r="M1724" s="325">
        <v>1723</v>
      </c>
      <c r="N1724" s="324">
        <v>42247</v>
      </c>
      <c r="T1724" s="146"/>
      <c r="U1724" s="146"/>
      <c r="V1724" s="146"/>
      <c r="W1724" s="146"/>
      <c r="X1724" s="146"/>
      <c r="Y1724" s="146"/>
      <c r="Z1724" s="146"/>
      <c r="AA1724" s="146"/>
      <c r="AB1724" s="5" t="str">
        <f t="shared" si="58"/>
        <v>Inca155P-07F</v>
      </c>
    </row>
    <row r="1725" spans="1:28" customFormat="1" ht="12.95" hidden="1" customHeight="1">
      <c r="A1725" s="325">
        <v>1724</v>
      </c>
      <c r="B1725" s="325" t="s">
        <v>3849</v>
      </c>
      <c r="C1725" s="327">
        <v>42233</v>
      </c>
      <c r="D1725" s="325" t="s">
        <v>3848</v>
      </c>
      <c r="E1725" s="325" t="s">
        <v>3847</v>
      </c>
      <c r="F1725" s="325"/>
      <c r="G1725" s="325"/>
      <c r="H1725" s="328" t="s">
        <v>3846</v>
      </c>
      <c r="I1725" s="328" t="s">
        <v>645</v>
      </c>
      <c r="J1725" s="327">
        <v>42204</v>
      </c>
      <c r="K1725" s="3" t="s">
        <v>590</v>
      </c>
      <c r="L1725" s="326">
        <v>1600</v>
      </c>
      <c r="M1725" s="325">
        <v>1724</v>
      </c>
      <c r="N1725" s="324">
        <v>42247</v>
      </c>
      <c r="T1725" s="146"/>
      <c r="U1725" s="146"/>
      <c r="V1725" s="146"/>
      <c r="W1725" s="146"/>
      <c r="X1725" s="146"/>
      <c r="Y1725" s="146"/>
      <c r="Z1725" s="146"/>
      <c r="AA1725" s="146"/>
      <c r="AB1725" s="5" t="str">
        <f t="shared" si="58"/>
        <v>Hellespont Promise11P – 07F</v>
      </c>
    </row>
    <row r="1726" spans="1:28" customFormat="1" ht="12.95" hidden="1" customHeight="1">
      <c r="A1726" s="325">
        <v>1725</v>
      </c>
      <c r="B1726" s="325" t="s">
        <v>3845</v>
      </c>
      <c r="C1726" s="327">
        <v>42233</v>
      </c>
      <c r="D1726" s="325" t="s">
        <v>861</v>
      </c>
      <c r="E1726" s="325" t="s">
        <v>482</v>
      </c>
      <c r="F1726" s="325"/>
      <c r="G1726" s="325"/>
      <c r="H1726" s="328" t="s">
        <v>3844</v>
      </c>
      <c r="I1726" s="328" t="s">
        <v>20</v>
      </c>
      <c r="J1726" s="327">
        <v>42217</v>
      </c>
      <c r="K1726" s="3" t="s">
        <v>590</v>
      </c>
      <c r="L1726" s="326">
        <v>1600</v>
      </c>
      <c r="M1726" s="325">
        <v>1725</v>
      </c>
      <c r="N1726" s="324">
        <v>42247</v>
      </c>
      <c r="T1726" s="146"/>
      <c r="U1726" s="146"/>
      <c r="V1726" s="146"/>
      <c r="W1726" s="146"/>
      <c r="X1726" s="146"/>
      <c r="Y1726" s="146"/>
      <c r="Z1726" s="146"/>
      <c r="AA1726" s="146"/>
      <c r="AB1726" s="5" t="str">
        <f t="shared" si="58"/>
        <v>Aztec8</v>
      </c>
    </row>
    <row r="1727" spans="1:28" customFormat="1" ht="12.95" hidden="1" customHeight="1">
      <c r="A1727" s="325">
        <v>1726</v>
      </c>
      <c r="B1727" s="325" t="s">
        <v>3843</v>
      </c>
      <c r="C1727" s="327">
        <v>42233</v>
      </c>
      <c r="D1727" s="325" t="s">
        <v>3842</v>
      </c>
      <c r="E1727" s="325" t="s">
        <v>343</v>
      </c>
      <c r="F1727" s="325"/>
      <c r="G1727" s="325"/>
      <c r="H1727" s="328" t="s">
        <v>864</v>
      </c>
      <c r="I1727" s="328" t="s">
        <v>20</v>
      </c>
      <c r="J1727" s="327">
        <v>42226</v>
      </c>
      <c r="K1727" s="3" t="s">
        <v>590</v>
      </c>
      <c r="L1727" s="326">
        <v>1600</v>
      </c>
      <c r="M1727" s="325">
        <v>1726</v>
      </c>
      <c r="N1727" s="324">
        <v>42257</v>
      </c>
      <c r="T1727" s="146"/>
      <c r="U1727" s="146"/>
      <c r="V1727" s="146"/>
      <c r="W1727" s="146"/>
      <c r="X1727" s="146"/>
      <c r="Y1727" s="146"/>
      <c r="Z1727" s="146"/>
      <c r="AA1727" s="146"/>
      <c r="AB1727" s="5" t="str">
        <f t="shared" si="58"/>
        <v>Overseas luzon109</v>
      </c>
    </row>
    <row r="1728" spans="1:28" customFormat="1" ht="12.95" hidden="1" customHeight="1">
      <c r="A1728" s="325">
        <v>1727</v>
      </c>
      <c r="B1728" s="325" t="s">
        <v>3841</v>
      </c>
      <c r="C1728" s="327">
        <v>42233</v>
      </c>
      <c r="D1728" s="325" t="s">
        <v>3840</v>
      </c>
      <c r="E1728" s="325" t="s">
        <v>166</v>
      </c>
      <c r="F1728" s="325"/>
      <c r="G1728" s="325"/>
      <c r="H1728" s="328" t="s">
        <v>3839</v>
      </c>
      <c r="I1728" s="328" t="s">
        <v>3838</v>
      </c>
      <c r="J1728" s="327">
        <v>42223</v>
      </c>
      <c r="K1728" s="3" t="s">
        <v>590</v>
      </c>
      <c r="L1728" s="326">
        <v>1600</v>
      </c>
      <c r="M1728" s="325">
        <v>1727</v>
      </c>
      <c r="N1728" s="324">
        <v>42296</v>
      </c>
      <c r="T1728" s="146"/>
      <c r="U1728" s="146"/>
      <c r="V1728" s="146"/>
      <c r="W1728" s="146"/>
      <c r="X1728" s="146"/>
      <c r="Y1728" s="146"/>
      <c r="Z1728" s="146"/>
      <c r="AA1728" s="146"/>
      <c r="AB1728" s="5" t="str">
        <f t="shared" si="58"/>
        <v>Valorus Queen16</v>
      </c>
    </row>
    <row r="1729" spans="1:28" customFormat="1" ht="12.95" hidden="1" customHeight="1">
      <c r="A1729" s="325">
        <v>1728</v>
      </c>
      <c r="B1729" s="325" t="s">
        <v>3837</v>
      </c>
      <c r="C1729" s="327">
        <v>42235</v>
      </c>
      <c r="D1729" s="325" t="s">
        <v>826</v>
      </c>
      <c r="E1729" s="325" t="s">
        <v>3836</v>
      </c>
      <c r="F1729" s="325"/>
      <c r="G1729" s="325"/>
      <c r="H1729" s="328" t="s">
        <v>63</v>
      </c>
      <c r="I1729" s="328" t="s">
        <v>3835</v>
      </c>
      <c r="J1729" s="327">
        <v>42213</v>
      </c>
      <c r="K1729" s="3" t="s">
        <v>60</v>
      </c>
      <c r="L1729" s="326">
        <v>800</v>
      </c>
      <c r="M1729" s="325">
        <v>1728</v>
      </c>
      <c r="N1729" s="324">
        <v>42313</v>
      </c>
      <c r="T1729" s="146"/>
      <c r="U1729" s="146"/>
      <c r="V1729" s="146"/>
      <c r="W1729" s="146"/>
      <c r="X1729" s="146"/>
      <c r="Y1729" s="146"/>
      <c r="Z1729" s="146"/>
      <c r="AA1729" s="146"/>
      <c r="AB1729" s="5" t="str">
        <f t="shared" si="58"/>
        <v>Blue RiverV008</v>
      </c>
    </row>
    <row r="1730" spans="1:28" customFormat="1" ht="12.95" hidden="1" customHeight="1">
      <c r="A1730" s="325">
        <v>1729</v>
      </c>
      <c r="B1730" s="325" t="s">
        <v>3834</v>
      </c>
      <c r="C1730" s="327">
        <v>42235</v>
      </c>
      <c r="D1730" s="325" t="s">
        <v>502</v>
      </c>
      <c r="E1730" s="325" t="s">
        <v>3833</v>
      </c>
      <c r="F1730" s="325"/>
      <c r="G1730" s="325"/>
      <c r="H1730" s="328" t="s">
        <v>634</v>
      </c>
      <c r="I1730" s="328" t="s">
        <v>3832</v>
      </c>
      <c r="J1730" s="327">
        <v>42209</v>
      </c>
      <c r="K1730" s="3" t="s">
        <v>60</v>
      </c>
      <c r="L1730" s="326">
        <v>800</v>
      </c>
      <c r="M1730" s="325">
        <v>1729</v>
      </c>
      <c r="N1730" s="324">
        <v>42313</v>
      </c>
      <c r="T1730" s="146"/>
      <c r="U1730" s="146"/>
      <c r="V1730" s="146"/>
      <c r="W1730" s="146"/>
      <c r="X1730" s="146"/>
      <c r="Y1730" s="146"/>
      <c r="Z1730" s="146"/>
      <c r="AA1730" s="146"/>
      <c r="AB1730" s="5" t="str">
        <f t="shared" si="58"/>
        <v>BM BreezeV42</v>
      </c>
    </row>
    <row r="1731" spans="1:28" customFormat="1" ht="12.95" hidden="1" customHeight="1">
      <c r="A1731" s="325">
        <v>1730</v>
      </c>
      <c r="B1731" s="325" t="s">
        <v>3831</v>
      </c>
      <c r="C1731" s="327">
        <v>42235</v>
      </c>
      <c r="D1731" s="325" t="s">
        <v>3617</v>
      </c>
      <c r="E1731" s="325" t="s">
        <v>3830</v>
      </c>
      <c r="F1731" s="325"/>
      <c r="G1731" s="325"/>
      <c r="H1731" s="328" t="s">
        <v>3829</v>
      </c>
      <c r="I1731" s="328" t="s">
        <v>51</v>
      </c>
      <c r="J1731" s="327">
        <v>42214</v>
      </c>
      <c r="K1731" s="3" t="s">
        <v>60</v>
      </c>
      <c r="L1731" s="326">
        <v>800</v>
      </c>
      <c r="M1731" s="325">
        <v>1730</v>
      </c>
      <c r="N1731" s="324">
        <v>42313</v>
      </c>
      <c r="T1731" s="146"/>
      <c r="U1731" s="146"/>
      <c r="V1731" s="146"/>
      <c r="W1731" s="146"/>
      <c r="X1731" s="146"/>
      <c r="Y1731" s="146"/>
      <c r="Z1731" s="146"/>
      <c r="AA1731" s="146"/>
      <c r="AB1731" s="5" t="str">
        <f t="shared" si="58"/>
        <v>Constitution Spirit295</v>
      </c>
    </row>
    <row r="1732" spans="1:28" customFormat="1" ht="12.95" hidden="1" customHeight="1">
      <c r="A1732" s="325">
        <v>1731</v>
      </c>
      <c r="B1732" s="325" t="s">
        <v>3828</v>
      </c>
      <c r="C1732" s="327">
        <v>42235</v>
      </c>
      <c r="D1732" s="325" t="s">
        <v>3442</v>
      </c>
      <c r="E1732" s="325" t="s">
        <v>546</v>
      </c>
      <c r="F1732" s="325"/>
      <c r="G1732" s="325"/>
      <c r="H1732" s="328" t="s">
        <v>3827</v>
      </c>
      <c r="I1732" s="328" t="s">
        <v>3826</v>
      </c>
      <c r="J1732" s="327">
        <v>42207</v>
      </c>
      <c r="K1732" s="3" t="s">
        <v>60</v>
      </c>
      <c r="L1732" s="326">
        <v>800</v>
      </c>
      <c r="M1732" s="325">
        <v>1731</v>
      </c>
      <c r="N1732" s="324">
        <v>42313</v>
      </c>
      <c r="T1732" s="146"/>
      <c r="U1732" s="146"/>
      <c r="V1732" s="146"/>
      <c r="W1732" s="146"/>
      <c r="X1732" s="146"/>
      <c r="Y1732" s="146"/>
      <c r="Z1732" s="146"/>
      <c r="AA1732" s="146"/>
      <c r="AB1732" s="5" t="str">
        <f t="shared" si="58"/>
        <v>Fuji Spirit110</v>
      </c>
    </row>
    <row r="1733" spans="1:28" customFormat="1" ht="12.95" hidden="1" customHeight="1">
      <c r="A1733" s="325">
        <v>1732</v>
      </c>
      <c r="B1733" s="325" t="s">
        <v>3825</v>
      </c>
      <c r="C1733" s="327">
        <v>42235</v>
      </c>
      <c r="D1733" s="325" t="s">
        <v>68</v>
      </c>
      <c r="E1733" s="325" t="s">
        <v>3824</v>
      </c>
      <c r="F1733" s="325"/>
      <c r="G1733" s="325"/>
      <c r="H1733" s="328" t="s">
        <v>830</v>
      </c>
      <c r="I1733" s="328" t="s">
        <v>3823</v>
      </c>
      <c r="J1733" s="327">
        <v>42210</v>
      </c>
      <c r="K1733" s="3" t="s">
        <v>60</v>
      </c>
      <c r="L1733" s="326">
        <v>800</v>
      </c>
      <c r="M1733" s="325">
        <v>1732</v>
      </c>
      <c r="N1733" s="324">
        <v>42306</v>
      </c>
      <c r="T1733" s="146"/>
      <c r="U1733" s="146"/>
      <c r="V1733" s="146"/>
      <c r="W1733" s="146"/>
      <c r="X1733" s="146"/>
      <c r="Y1733" s="146"/>
      <c r="Z1733" s="146"/>
      <c r="AA1733" s="146"/>
      <c r="AB1733" s="5" t="str">
        <f t="shared" si="58"/>
        <v>Sebarok SpiritV05</v>
      </c>
    </row>
    <row r="1734" spans="1:28" customFormat="1" ht="12.95" hidden="1" customHeight="1">
      <c r="A1734" s="325">
        <v>1733</v>
      </c>
      <c r="B1734" s="325" t="s">
        <v>3822</v>
      </c>
      <c r="C1734" s="327">
        <v>42248</v>
      </c>
      <c r="D1734" s="325" t="s">
        <v>3599</v>
      </c>
      <c r="E1734" s="325"/>
      <c r="F1734" s="325"/>
      <c r="G1734" s="325"/>
      <c r="H1734" s="328" t="s">
        <v>3512</v>
      </c>
      <c r="I1734" s="328"/>
      <c r="J1734" s="327"/>
      <c r="K1734" s="3" t="s">
        <v>3598</v>
      </c>
      <c r="L1734" s="326">
        <v>6596.8</v>
      </c>
      <c r="M1734" s="325">
        <v>1735</v>
      </c>
      <c r="N1734" s="324">
        <v>42276</v>
      </c>
      <c r="T1734" s="146"/>
      <c r="U1734" s="146"/>
      <c r="V1734" s="146"/>
      <c r="W1734" s="146"/>
      <c r="X1734" s="146"/>
      <c r="Y1734" s="146"/>
      <c r="Z1734" s="146"/>
      <c r="AA1734" s="146"/>
      <c r="AB1734" s="5" t="str">
        <f t="shared" si="58"/>
        <v>NS5 USD</v>
      </c>
    </row>
    <row r="1735" spans="1:28" customFormat="1" ht="12.95" hidden="1" customHeight="1">
      <c r="A1735" s="325">
        <v>1734</v>
      </c>
      <c r="B1735" s="325" t="s">
        <v>3821</v>
      </c>
      <c r="C1735" s="327">
        <v>42248</v>
      </c>
      <c r="D1735" s="325" t="s">
        <v>3596</v>
      </c>
      <c r="E1735" s="325"/>
      <c r="F1735" s="325"/>
      <c r="G1735" s="325"/>
      <c r="H1735" s="328" t="s">
        <v>3512</v>
      </c>
      <c r="I1735" s="328"/>
      <c r="J1735" s="327"/>
      <c r="K1735" s="3" t="s">
        <v>3595</v>
      </c>
      <c r="L1735" s="326">
        <v>1487</v>
      </c>
      <c r="M1735" s="325"/>
      <c r="N1735" s="324">
        <v>42276</v>
      </c>
      <c r="T1735" s="146"/>
      <c r="U1735" s="146"/>
      <c r="V1735" s="146"/>
      <c r="W1735" s="146"/>
      <c r="X1735" s="146"/>
      <c r="Y1735" s="146"/>
      <c r="Z1735" s="146"/>
      <c r="AA1735" s="146"/>
      <c r="AB1735" s="5" t="str">
        <f t="shared" si="58"/>
        <v>NS5 INR</v>
      </c>
    </row>
    <row r="1736" spans="1:28" customFormat="1" ht="12.95" hidden="1" customHeight="1">
      <c r="A1736" s="325">
        <v>1735</v>
      </c>
      <c r="B1736" s="325" t="s">
        <v>3820</v>
      </c>
      <c r="C1736" s="327">
        <v>42249</v>
      </c>
      <c r="D1736" s="325" t="s">
        <v>3417</v>
      </c>
      <c r="E1736" s="325" t="s">
        <v>212</v>
      </c>
      <c r="F1736" s="325"/>
      <c r="G1736" s="325"/>
      <c r="H1736" s="328" t="s">
        <v>620</v>
      </c>
      <c r="I1736" s="328" t="s">
        <v>3819</v>
      </c>
      <c r="J1736" s="327">
        <v>42190</v>
      </c>
      <c r="K1736" s="3" t="s">
        <v>43</v>
      </c>
      <c r="L1736" s="326">
        <v>1400</v>
      </c>
      <c r="M1736" s="325">
        <v>1735</v>
      </c>
      <c r="N1736" s="324">
        <v>42251</v>
      </c>
      <c r="T1736" s="146"/>
      <c r="U1736" s="146"/>
      <c r="V1736" s="146"/>
      <c r="W1736" s="146"/>
      <c r="X1736" s="146"/>
      <c r="Y1736" s="146"/>
      <c r="Z1736" s="146"/>
      <c r="AA1736" s="146"/>
      <c r="AB1736" s="5" t="str">
        <f t="shared" si="58"/>
        <v>Alpine Loyalty82</v>
      </c>
    </row>
    <row r="1737" spans="1:28" customFormat="1" ht="12.95" hidden="1" customHeight="1">
      <c r="A1737" s="325">
        <v>1736</v>
      </c>
      <c r="B1737" s="325" t="s">
        <v>3818</v>
      </c>
      <c r="C1737" s="327">
        <v>42249</v>
      </c>
      <c r="D1737" s="325" t="s">
        <v>3817</v>
      </c>
      <c r="E1737" s="325" t="s">
        <v>129</v>
      </c>
      <c r="F1737" s="325"/>
      <c r="G1737" s="325"/>
      <c r="H1737" s="328" t="s">
        <v>620</v>
      </c>
      <c r="I1737" s="328" t="s">
        <v>3816</v>
      </c>
      <c r="J1737" s="327">
        <v>42231</v>
      </c>
      <c r="K1737" s="3" t="s">
        <v>43</v>
      </c>
      <c r="L1737" s="326">
        <v>1400</v>
      </c>
      <c r="M1737" s="325">
        <v>1736</v>
      </c>
      <c r="N1737" s="324">
        <v>42353</v>
      </c>
      <c r="T1737" s="146"/>
      <c r="U1737" s="146"/>
      <c r="V1737" s="146"/>
      <c r="W1737" s="146"/>
      <c r="X1737" s="146"/>
      <c r="Y1737" s="146"/>
      <c r="Z1737" s="146"/>
      <c r="AA1737" s="146"/>
      <c r="AB1737" s="5" t="str">
        <f t="shared" si="58"/>
        <v>Alpine Maria11</v>
      </c>
    </row>
    <row r="1738" spans="1:28" customFormat="1" ht="12.95" hidden="1" customHeight="1">
      <c r="A1738" s="325">
        <v>1737</v>
      </c>
      <c r="B1738" s="325" t="s">
        <v>3815</v>
      </c>
      <c r="C1738" s="327">
        <v>42249</v>
      </c>
      <c r="D1738" s="325" t="s">
        <v>162</v>
      </c>
      <c r="E1738" s="325" t="s">
        <v>117</v>
      </c>
      <c r="F1738" s="325"/>
      <c r="G1738" s="325"/>
      <c r="H1738" s="328" t="s">
        <v>620</v>
      </c>
      <c r="I1738" s="328" t="s">
        <v>20</v>
      </c>
      <c r="J1738" s="327">
        <v>42232</v>
      </c>
      <c r="K1738" s="3" t="s">
        <v>43</v>
      </c>
      <c r="L1738" s="326">
        <v>1400</v>
      </c>
      <c r="M1738" s="325">
        <v>1737</v>
      </c>
      <c r="N1738" s="324">
        <v>42251</v>
      </c>
      <c r="T1738" s="146"/>
      <c r="U1738" s="146"/>
      <c r="V1738" s="146"/>
      <c r="W1738" s="146"/>
      <c r="X1738" s="146"/>
      <c r="Y1738" s="146"/>
      <c r="Z1738" s="146"/>
      <c r="AA1738" s="146"/>
      <c r="AB1738" s="5" t="str">
        <f t="shared" si="58"/>
        <v>Aljalaa2</v>
      </c>
    </row>
    <row r="1739" spans="1:28" customFormat="1" ht="12.95" hidden="1" customHeight="1">
      <c r="A1739" s="325">
        <v>1738</v>
      </c>
      <c r="B1739" s="325" t="s">
        <v>3814</v>
      </c>
      <c r="C1739" s="327">
        <v>42249</v>
      </c>
      <c r="D1739" s="325" t="s">
        <v>804</v>
      </c>
      <c r="E1739" s="325" t="s">
        <v>3813</v>
      </c>
      <c r="F1739" s="325"/>
      <c r="G1739" s="325"/>
      <c r="H1739" s="328" t="s">
        <v>620</v>
      </c>
      <c r="I1739" s="328" t="s">
        <v>20</v>
      </c>
      <c r="J1739" s="327">
        <v>42222</v>
      </c>
      <c r="K1739" s="3" t="s">
        <v>43</v>
      </c>
      <c r="L1739" s="326">
        <v>1400</v>
      </c>
      <c r="M1739" s="325">
        <v>1738</v>
      </c>
      <c r="N1739" s="324">
        <v>42264</v>
      </c>
      <c r="T1739" s="146"/>
      <c r="U1739" s="146"/>
      <c r="V1739" s="146"/>
      <c r="W1739" s="146"/>
      <c r="X1739" s="146"/>
      <c r="Y1739" s="146"/>
      <c r="Z1739" s="146"/>
      <c r="AA1739" s="146"/>
      <c r="AB1739" s="5" t="str">
        <f t="shared" si="58"/>
        <v>Histria Tiger59-102</v>
      </c>
    </row>
    <row r="1740" spans="1:28" customFormat="1" ht="12.95" hidden="1" customHeight="1">
      <c r="A1740" s="325">
        <v>1739</v>
      </c>
      <c r="B1740" s="325" t="s">
        <v>3812</v>
      </c>
      <c r="C1740" s="327">
        <v>42249</v>
      </c>
      <c r="D1740" s="325" t="s">
        <v>682</v>
      </c>
      <c r="E1740" s="325" t="s">
        <v>3811</v>
      </c>
      <c r="F1740" s="325"/>
      <c r="G1740" s="325"/>
      <c r="H1740" s="328" t="s">
        <v>683</v>
      </c>
      <c r="I1740" s="328" t="s">
        <v>312</v>
      </c>
      <c r="J1740" s="327">
        <v>42218</v>
      </c>
      <c r="K1740" s="3" t="s">
        <v>60</v>
      </c>
      <c r="L1740" s="326">
        <v>800</v>
      </c>
      <c r="M1740" s="325">
        <v>1739</v>
      </c>
      <c r="N1740" s="324">
        <v>42278</v>
      </c>
      <c r="T1740" s="146"/>
      <c r="U1740" s="146"/>
      <c r="V1740" s="146"/>
      <c r="W1740" s="146"/>
      <c r="X1740" s="146"/>
      <c r="Y1740" s="146"/>
      <c r="Z1740" s="146"/>
      <c r="AA1740" s="146"/>
      <c r="AB1740" s="5" t="str">
        <f t="shared" si="58"/>
        <v>Tarbet Spirit020</v>
      </c>
    </row>
    <row r="1741" spans="1:28" customFormat="1" ht="12.95" hidden="1" customHeight="1">
      <c r="A1741" s="325">
        <v>1740</v>
      </c>
      <c r="B1741" s="325" t="s">
        <v>3810</v>
      </c>
      <c r="C1741" s="327">
        <v>42249</v>
      </c>
      <c r="D1741" s="325" t="s">
        <v>638</v>
      </c>
      <c r="E1741" s="325" t="s">
        <v>320</v>
      </c>
      <c r="F1741" s="325"/>
      <c r="G1741" s="325"/>
      <c r="H1741" s="328" t="s">
        <v>701</v>
      </c>
      <c r="I1741" s="328" t="s">
        <v>77</v>
      </c>
      <c r="J1741" s="327">
        <v>42233</v>
      </c>
      <c r="K1741" s="3" t="s">
        <v>60</v>
      </c>
      <c r="L1741" s="326">
        <v>800</v>
      </c>
      <c r="M1741" s="325">
        <v>1740</v>
      </c>
      <c r="N1741" s="324">
        <v>42283</v>
      </c>
      <c r="T1741" s="146"/>
      <c r="U1741" s="146"/>
      <c r="V1741" s="146"/>
      <c r="W1741" s="146"/>
      <c r="X1741" s="146"/>
      <c r="Y1741" s="146"/>
      <c r="Z1741" s="146"/>
      <c r="AA1741" s="146"/>
      <c r="AB1741" s="5" t="str">
        <f t="shared" si="58"/>
        <v>Mare Tirrenum39</v>
      </c>
    </row>
    <row r="1742" spans="1:28" customFormat="1" ht="12.95" hidden="1" customHeight="1">
      <c r="A1742" s="325">
        <v>1741</v>
      </c>
      <c r="B1742" s="325" t="s">
        <v>3809</v>
      </c>
      <c r="C1742" s="327">
        <v>42249</v>
      </c>
      <c r="D1742" s="325" t="s">
        <v>3626</v>
      </c>
      <c r="E1742" s="325" t="s">
        <v>3808</v>
      </c>
      <c r="F1742" s="325"/>
      <c r="G1742" s="325"/>
      <c r="H1742" s="328" t="s">
        <v>1271</v>
      </c>
      <c r="I1742" s="328" t="s">
        <v>3527</v>
      </c>
      <c r="J1742" s="327">
        <v>42236</v>
      </c>
      <c r="K1742" s="3" t="s">
        <v>60</v>
      </c>
      <c r="L1742" s="326">
        <v>800</v>
      </c>
      <c r="M1742" s="325">
        <v>1741</v>
      </c>
      <c r="N1742" s="324">
        <v>42313</v>
      </c>
      <c r="T1742" s="146"/>
      <c r="U1742" s="146"/>
      <c r="V1742" s="146"/>
      <c r="W1742" s="146"/>
      <c r="X1742" s="146"/>
      <c r="Y1742" s="146"/>
      <c r="Z1742" s="146"/>
      <c r="AA1742" s="146"/>
      <c r="AB1742" s="5" t="str">
        <f t="shared" si="58"/>
        <v>Atlantic dawn07_15L</v>
      </c>
    </row>
    <row r="1743" spans="1:28" customFormat="1" ht="12.95" hidden="1" customHeight="1">
      <c r="A1743" s="325">
        <v>1742</v>
      </c>
      <c r="B1743" s="325" t="s">
        <v>3807</v>
      </c>
      <c r="C1743" s="327">
        <v>42249</v>
      </c>
      <c r="D1743" s="325" t="s">
        <v>807</v>
      </c>
      <c r="E1743" s="325" t="s">
        <v>3806</v>
      </c>
      <c r="F1743" s="325"/>
      <c r="G1743" s="325"/>
      <c r="H1743" s="328" t="s">
        <v>683</v>
      </c>
      <c r="I1743" s="328" t="s">
        <v>198</v>
      </c>
      <c r="J1743" s="327">
        <v>42242</v>
      </c>
      <c r="K1743" s="3" t="s">
        <v>60</v>
      </c>
      <c r="L1743" s="326">
        <v>800</v>
      </c>
      <c r="M1743" s="325">
        <v>1742</v>
      </c>
      <c r="N1743" s="324">
        <v>42278</v>
      </c>
      <c r="T1743" s="146"/>
      <c r="U1743" s="146"/>
      <c r="V1743" s="146"/>
      <c r="W1743" s="146"/>
      <c r="X1743" s="146"/>
      <c r="Y1743" s="146"/>
      <c r="Z1743" s="146"/>
      <c r="AA1743" s="146"/>
      <c r="AB1743" s="5" t="str">
        <f t="shared" si="58"/>
        <v>Galway SpiritV58</v>
      </c>
    </row>
    <row r="1744" spans="1:28" customFormat="1" ht="12.95" hidden="1" customHeight="1">
      <c r="A1744" s="325">
        <v>1743</v>
      </c>
      <c r="B1744" s="325" t="s">
        <v>3805</v>
      </c>
      <c r="C1744" s="327">
        <v>42249</v>
      </c>
      <c r="D1744" s="325" t="s">
        <v>682</v>
      </c>
      <c r="E1744" s="325" t="s">
        <v>139</v>
      </c>
      <c r="F1744" s="325"/>
      <c r="G1744" s="325"/>
      <c r="H1744" s="328" t="s">
        <v>683</v>
      </c>
      <c r="I1744" s="328" t="s">
        <v>312</v>
      </c>
      <c r="J1744" s="327">
        <v>42240</v>
      </c>
      <c r="K1744" s="3" t="s">
        <v>60</v>
      </c>
      <c r="L1744" s="326">
        <v>800</v>
      </c>
      <c r="M1744" s="325">
        <v>1743</v>
      </c>
      <c r="N1744" s="324">
        <v>42278</v>
      </c>
      <c r="T1744" s="146"/>
      <c r="U1744" s="146"/>
      <c r="V1744" s="146"/>
      <c r="W1744" s="146"/>
      <c r="X1744" s="146"/>
      <c r="Y1744" s="146"/>
      <c r="Z1744" s="146"/>
      <c r="AA1744" s="146"/>
      <c r="AB1744" s="5" t="str">
        <f t="shared" si="58"/>
        <v>Tarbet Spirit021</v>
      </c>
    </row>
    <row r="1745" spans="1:28" customFormat="1" ht="12.95" hidden="1" customHeight="1">
      <c r="A1745" s="325">
        <v>1744</v>
      </c>
      <c r="B1745" s="325" t="s">
        <v>3804</v>
      </c>
      <c r="C1745" s="327">
        <v>42249</v>
      </c>
      <c r="D1745" s="325" t="s">
        <v>3442</v>
      </c>
      <c r="E1745" s="325" t="s">
        <v>547</v>
      </c>
      <c r="F1745" s="325"/>
      <c r="G1745" s="325"/>
      <c r="H1745" s="328" t="s">
        <v>601</v>
      </c>
      <c r="I1745" s="328" t="s">
        <v>255</v>
      </c>
      <c r="J1745" s="327">
        <v>42245</v>
      </c>
      <c r="K1745" s="3" t="s">
        <v>60</v>
      </c>
      <c r="L1745" s="326">
        <v>800</v>
      </c>
      <c r="M1745" s="325">
        <v>1744</v>
      </c>
      <c r="N1745" s="324">
        <v>42278</v>
      </c>
      <c r="T1745" s="146"/>
      <c r="U1745" s="146"/>
      <c r="V1745" s="146"/>
      <c r="W1745" s="146"/>
      <c r="X1745" s="146"/>
      <c r="Y1745" s="146"/>
      <c r="Z1745" s="146"/>
      <c r="AA1745" s="146"/>
      <c r="AB1745" s="5" t="str">
        <f t="shared" si="58"/>
        <v>Fuji Spirit112</v>
      </c>
    </row>
    <row r="1746" spans="1:28" customFormat="1" ht="12.95" hidden="1" customHeight="1">
      <c r="A1746" s="325">
        <v>1745</v>
      </c>
      <c r="B1746" s="325" t="s">
        <v>3803</v>
      </c>
      <c r="C1746" s="327">
        <v>42255</v>
      </c>
      <c r="D1746" s="325" t="s">
        <v>3802</v>
      </c>
      <c r="E1746" s="325" t="s">
        <v>800</v>
      </c>
      <c r="F1746" s="325"/>
      <c r="G1746" s="325"/>
      <c r="H1746" s="328" t="s">
        <v>3685</v>
      </c>
      <c r="I1746" s="328" t="s">
        <v>712</v>
      </c>
      <c r="J1746" s="327">
        <v>42227</v>
      </c>
      <c r="K1746" s="3" t="s">
        <v>1104</v>
      </c>
      <c r="L1746" s="326">
        <v>1500</v>
      </c>
      <c r="M1746" s="325">
        <v>1745</v>
      </c>
      <c r="N1746" s="324">
        <v>42394</v>
      </c>
      <c r="T1746" s="146"/>
      <c r="U1746" s="146"/>
      <c r="V1746" s="146"/>
      <c r="W1746" s="146"/>
      <c r="X1746" s="146"/>
      <c r="Y1746" s="146"/>
      <c r="Z1746" s="146"/>
      <c r="AA1746" s="146"/>
      <c r="AB1746" s="5" t="str">
        <f t="shared" si="58"/>
        <v>STI Notting Hill1501</v>
      </c>
    </row>
    <row r="1747" spans="1:28" customFormat="1" ht="12.95" hidden="1" customHeight="1">
      <c r="A1747" s="325">
        <v>1746</v>
      </c>
      <c r="B1747" s="325" t="s">
        <v>3801</v>
      </c>
      <c r="C1747" s="327">
        <v>42255</v>
      </c>
      <c r="D1747" s="325" t="s">
        <v>3456</v>
      </c>
      <c r="E1747" s="325" t="s">
        <v>800</v>
      </c>
      <c r="F1747" s="325"/>
      <c r="G1747" s="325"/>
      <c r="H1747" s="328" t="s">
        <v>736</v>
      </c>
      <c r="I1747" s="328" t="s">
        <v>3462</v>
      </c>
      <c r="J1747" s="327">
        <v>42236</v>
      </c>
      <c r="K1747" s="3" t="s">
        <v>1104</v>
      </c>
      <c r="L1747" s="326">
        <v>1500</v>
      </c>
      <c r="M1747" s="325">
        <v>1746</v>
      </c>
      <c r="N1747" s="324">
        <v>42394</v>
      </c>
      <c r="T1747" s="146"/>
      <c r="U1747" s="146"/>
      <c r="V1747" s="146"/>
      <c r="W1747" s="146"/>
      <c r="X1747" s="146"/>
      <c r="Y1747" s="146"/>
      <c r="Z1747" s="146"/>
      <c r="AA1747" s="146"/>
      <c r="AB1747" s="5" t="str">
        <f t="shared" si="58"/>
        <v>Hafnia Magellan1501</v>
      </c>
    </row>
    <row r="1748" spans="1:28" customFormat="1" ht="12.95" hidden="1" customHeight="1">
      <c r="A1748" s="325">
        <v>1747</v>
      </c>
      <c r="B1748" s="325" t="s">
        <v>3800</v>
      </c>
      <c r="C1748" s="327">
        <v>42255</v>
      </c>
      <c r="D1748" s="325" t="s">
        <v>3799</v>
      </c>
      <c r="E1748" s="325" t="s">
        <v>3396</v>
      </c>
      <c r="F1748" s="325"/>
      <c r="G1748" s="325"/>
      <c r="H1748" s="328" t="s">
        <v>736</v>
      </c>
      <c r="I1748" s="328" t="s">
        <v>712</v>
      </c>
      <c r="J1748" s="327">
        <v>42236</v>
      </c>
      <c r="K1748" s="3" t="s">
        <v>1104</v>
      </c>
      <c r="L1748" s="326">
        <v>1500</v>
      </c>
      <c r="M1748" s="325">
        <v>1747</v>
      </c>
      <c r="N1748" s="324">
        <v>42394</v>
      </c>
      <c r="T1748" s="146"/>
      <c r="U1748" s="146"/>
      <c r="V1748" s="146"/>
      <c r="W1748" s="146"/>
      <c r="X1748" s="146"/>
      <c r="Y1748" s="146"/>
      <c r="Z1748" s="146"/>
      <c r="AA1748" s="146"/>
      <c r="AB1748" s="5" t="str">
        <f t="shared" si="58"/>
        <v>Gan-Triumph1507</v>
      </c>
    </row>
    <row r="1749" spans="1:28" customFormat="1" ht="12.95" hidden="1" customHeight="1">
      <c r="A1749" s="325">
        <v>1748</v>
      </c>
      <c r="B1749" s="325" t="s">
        <v>3798</v>
      </c>
      <c r="C1749" s="327">
        <v>42255</v>
      </c>
      <c r="D1749" s="325" t="s">
        <v>3797</v>
      </c>
      <c r="E1749" s="325" t="s">
        <v>800</v>
      </c>
      <c r="F1749" s="325"/>
      <c r="G1749" s="325"/>
      <c r="H1749" s="328" t="s">
        <v>736</v>
      </c>
      <c r="I1749" s="328" t="s">
        <v>25</v>
      </c>
      <c r="J1749" s="327">
        <v>42230</v>
      </c>
      <c r="K1749" s="3" t="s">
        <v>1104</v>
      </c>
      <c r="L1749" s="326">
        <v>1500</v>
      </c>
      <c r="M1749" s="325">
        <v>1748</v>
      </c>
      <c r="N1749" s="324">
        <v>42394</v>
      </c>
      <c r="T1749" s="146"/>
      <c r="U1749" s="146"/>
      <c r="V1749" s="146"/>
      <c r="W1749" s="146"/>
      <c r="X1749" s="146"/>
      <c r="Y1749" s="146"/>
      <c r="Z1749" s="146"/>
      <c r="AA1749" s="146"/>
      <c r="AB1749" s="5" t="str">
        <f t="shared" si="58"/>
        <v>STI Seneca1501</v>
      </c>
    </row>
    <row r="1750" spans="1:28" customFormat="1" ht="12.95" hidden="1" customHeight="1">
      <c r="A1750" s="325">
        <v>1749</v>
      </c>
      <c r="B1750" s="325" t="s">
        <v>3796</v>
      </c>
      <c r="C1750" s="327">
        <v>42255</v>
      </c>
      <c r="D1750" s="325" t="s">
        <v>3795</v>
      </c>
      <c r="E1750" s="325" t="s">
        <v>3641</v>
      </c>
      <c r="F1750" s="325"/>
      <c r="G1750" s="325"/>
      <c r="H1750" s="328" t="s">
        <v>3717</v>
      </c>
      <c r="I1750" s="328" t="s">
        <v>25</v>
      </c>
      <c r="J1750" s="327">
        <v>42239</v>
      </c>
      <c r="K1750" s="3" t="s">
        <v>1104</v>
      </c>
      <c r="L1750" s="326">
        <v>1500</v>
      </c>
      <c r="M1750" s="325">
        <v>1749</v>
      </c>
      <c r="N1750" s="324">
        <v>42349</v>
      </c>
      <c r="T1750" s="146"/>
      <c r="U1750" s="146"/>
      <c r="V1750" s="146"/>
      <c r="W1750" s="146"/>
      <c r="X1750" s="146"/>
      <c r="Y1750" s="146"/>
      <c r="Z1750" s="146"/>
      <c r="AA1750" s="146"/>
      <c r="AB1750" s="5" t="str">
        <f t="shared" si="58"/>
        <v>Stenaweco Gladys1505</v>
      </c>
    </row>
    <row r="1751" spans="1:28" customFormat="1" ht="12.95" hidden="1" customHeight="1">
      <c r="A1751" s="325">
        <v>1750</v>
      </c>
      <c r="B1751" s="325" t="s">
        <v>3794</v>
      </c>
      <c r="C1751" s="327">
        <v>42255</v>
      </c>
      <c r="D1751" s="325" t="s">
        <v>693</v>
      </c>
      <c r="E1751" s="325" t="s">
        <v>3793</v>
      </c>
      <c r="F1751" s="325"/>
      <c r="G1751" s="325"/>
      <c r="H1751" s="328" t="s">
        <v>666</v>
      </c>
      <c r="I1751" s="328" t="s">
        <v>614</v>
      </c>
      <c r="J1751" s="327">
        <v>42244</v>
      </c>
      <c r="K1751" s="3" t="s">
        <v>1094</v>
      </c>
      <c r="L1751" s="326">
        <v>1400</v>
      </c>
      <c r="M1751" s="325">
        <v>1750</v>
      </c>
      <c r="N1751" s="350">
        <v>42285</v>
      </c>
      <c r="O1751" s="4"/>
      <c r="P1751" s="4"/>
      <c r="T1751" s="146"/>
      <c r="U1751" s="146"/>
      <c r="V1751" s="146"/>
      <c r="W1751" s="146"/>
      <c r="X1751" s="146"/>
      <c r="Y1751" s="146"/>
      <c r="Z1751" s="146"/>
      <c r="AA1751" s="146"/>
      <c r="AB1751" s="5" t="str">
        <f t="shared" si="58"/>
        <v>Montestena201504</v>
      </c>
    </row>
    <row r="1752" spans="1:28" customFormat="1" ht="12.95" hidden="1" customHeight="1">
      <c r="A1752" s="325">
        <v>1751</v>
      </c>
      <c r="B1752" s="325" t="s">
        <v>3792</v>
      </c>
      <c r="C1752" s="327">
        <v>42255</v>
      </c>
      <c r="D1752" s="325" t="s">
        <v>643</v>
      </c>
      <c r="E1752" s="325" t="s">
        <v>3489</v>
      </c>
      <c r="F1752" s="325"/>
      <c r="G1752" s="325"/>
      <c r="H1752" s="328" t="s">
        <v>3791</v>
      </c>
      <c r="I1752" s="328" t="s">
        <v>3658</v>
      </c>
      <c r="J1752" s="327">
        <v>42230</v>
      </c>
      <c r="K1752" s="3" t="s">
        <v>1094</v>
      </c>
      <c r="L1752" s="326">
        <v>1400</v>
      </c>
      <c r="M1752" s="325">
        <v>1751</v>
      </c>
      <c r="N1752" s="350">
        <v>42286</v>
      </c>
      <c r="O1752" s="4"/>
      <c r="P1752" s="4"/>
      <c r="T1752" s="146"/>
      <c r="U1752" s="146"/>
      <c r="V1752" s="146"/>
      <c r="W1752" s="146"/>
      <c r="X1752" s="146"/>
      <c r="Y1752" s="146"/>
      <c r="Z1752" s="146"/>
      <c r="AA1752" s="146"/>
      <c r="AB1752" s="5" t="str">
        <f t="shared" si="58"/>
        <v>Stena Perros201508</v>
      </c>
    </row>
    <row r="1753" spans="1:28" customFormat="1" ht="12.95" hidden="1" customHeight="1">
      <c r="A1753" s="325">
        <v>1752</v>
      </c>
      <c r="B1753" s="325" t="s">
        <v>3790</v>
      </c>
      <c r="C1753" s="327">
        <v>42255</v>
      </c>
      <c r="D1753" s="325" t="s">
        <v>628</v>
      </c>
      <c r="E1753" s="325" t="s">
        <v>3486</v>
      </c>
      <c r="F1753" s="325"/>
      <c r="G1753" s="325"/>
      <c r="H1753" s="328" t="s">
        <v>644</v>
      </c>
      <c r="I1753" s="328" t="s">
        <v>55</v>
      </c>
      <c r="J1753" s="327">
        <v>42229</v>
      </c>
      <c r="K1753" s="3" t="s">
        <v>1094</v>
      </c>
      <c r="L1753" s="326">
        <v>1400</v>
      </c>
      <c r="M1753" s="325">
        <v>1752</v>
      </c>
      <c r="N1753" s="350">
        <v>42286</v>
      </c>
      <c r="O1753" s="4"/>
      <c r="P1753" s="4"/>
      <c r="T1753" s="146"/>
      <c r="U1753" s="146"/>
      <c r="V1753" s="146"/>
      <c r="W1753" s="146"/>
      <c r="X1753" s="146"/>
      <c r="Y1753" s="146"/>
      <c r="Z1753" s="146"/>
      <c r="AA1753" s="146"/>
      <c r="AB1753" s="5" t="str">
        <f t="shared" si="58"/>
        <v>Stena President201506</v>
      </c>
    </row>
    <row r="1754" spans="1:28" customFormat="1" ht="12.95" hidden="1" customHeight="1">
      <c r="A1754" s="325">
        <v>1753</v>
      </c>
      <c r="B1754" s="325" t="s">
        <v>3789</v>
      </c>
      <c r="C1754" s="327">
        <v>42255</v>
      </c>
      <c r="D1754" s="325" t="s">
        <v>659</v>
      </c>
      <c r="E1754" s="325" t="s">
        <v>3497</v>
      </c>
      <c r="F1754" s="325"/>
      <c r="G1754" s="325"/>
      <c r="H1754" s="328" t="s">
        <v>666</v>
      </c>
      <c r="I1754" s="328" t="s">
        <v>3788</v>
      </c>
      <c r="J1754" s="327">
        <v>42233</v>
      </c>
      <c r="K1754" s="3" t="s">
        <v>1094</v>
      </c>
      <c r="L1754" s="326">
        <v>1400</v>
      </c>
      <c r="M1754" s="325">
        <v>1753</v>
      </c>
      <c r="N1754" s="350">
        <v>42286</v>
      </c>
      <c r="O1754" s="4"/>
      <c r="P1754" s="4"/>
      <c r="T1754" s="146"/>
      <c r="U1754" s="146"/>
      <c r="V1754" s="146"/>
      <c r="W1754" s="146"/>
      <c r="X1754" s="146"/>
      <c r="Y1754" s="146"/>
      <c r="Z1754" s="146"/>
      <c r="AA1754" s="146"/>
      <c r="AB1754" s="5" t="str">
        <f t="shared" si="58"/>
        <v>Stena Primorsk201505</v>
      </c>
    </row>
    <row r="1755" spans="1:28" customFormat="1" ht="12.95" hidden="1" customHeight="1">
      <c r="A1755" s="325">
        <v>1754</v>
      </c>
      <c r="B1755" s="325" t="s">
        <v>3787</v>
      </c>
      <c r="C1755" s="327">
        <v>42255</v>
      </c>
      <c r="D1755" s="325" t="s">
        <v>3786</v>
      </c>
      <c r="E1755" s="325" t="s">
        <v>1275</v>
      </c>
      <c r="F1755" s="325"/>
      <c r="G1755" s="325"/>
      <c r="H1755" s="328" t="s">
        <v>3785</v>
      </c>
      <c r="I1755" s="328" t="s">
        <v>64</v>
      </c>
      <c r="J1755" s="327">
        <v>42238</v>
      </c>
      <c r="K1755" s="3" t="s">
        <v>551</v>
      </c>
      <c r="L1755" s="326">
        <v>1600</v>
      </c>
      <c r="M1755" s="325">
        <v>1754</v>
      </c>
      <c r="N1755" s="324">
        <v>42285</v>
      </c>
      <c r="T1755" s="146"/>
      <c r="U1755" s="146"/>
      <c r="V1755" s="146"/>
      <c r="W1755" s="146"/>
      <c r="X1755" s="146"/>
      <c r="Y1755" s="146"/>
      <c r="Z1755" s="146"/>
      <c r="AA1755" s="146"/>
      <c r="AB1755" s="5" t="str">
        <f t="shared" si="58"/>
        <v>Singapore Voyager146</v>
      </c>
    </row>
    <row r="1756" spans="1:28" customFormat="1" ht="12.95" hidden="1" customHeight="1">
      <c r="A1756" s="325">
        <v>1755</v>
      </c>
      <c r="B1756" s="325" t="s">
        <v>3784</v>
      </c>
      <c r="C1756" s="327">
        <v>42255</v>
      </c>
      <c r="D1756" s="325" t="s">
        <v>3783</v>
      </c>
      <c r="E1756" s="325" t="s">
        <v>3782</v>
      </c>
      <c r="F1756" s="325"/>
      <c r="G1756" s="325"/>
      <c r="H1756" s="328" t="s">
        <v>3781</v>
      </c>
      <c r="I1756" s="328" t="s">
        <v>90</v>
      </c>
      <c r="J1756" s="327">
        <v>42217</v>
      </c>
      <c r="K1756" s="3" t="s">
        <v>615</v>
      </c>
      <c r="L1756" s="326">
        <v>1600</v>
      </c>
      <c r="M1756" s="325">
        <v>1755</v>
      </c>
      <c r="N1756" s="324">
        <v>42359</v>
      </c>
      <c r="T1756" s="146"/>
      <c r="U1756" s="146"/>
      <c r="V1756" s="146"/>
      <c r="W1756" s="146"/>
      <c r="X1756" s="146"/>
      <c r="Y1756" s="146"/>
      <c r="Z1756" s="146"/>
      <c r="AA1756" s="146"/>
      <c r="AB1756" s="5" t="str">
        <f t="shared" si="58"/>
        <v>Princimar Grace13-2015</v>
      </c>
    </row>
    <row r="1757" spans="1:28" customFormat="1" ht="12.95" hidden="1" customHeight="1">
      <c r="A1757" s="325">
        <v>1756</v>
      </c>
      <c r="B1757" s="325" t="s">
        <v>3780</v>
      </c>
      <c r="C1757" s="327">
        <v>42255</v>
      </c>
      <c r="D1757" s="325" t="s">
        <v>3415</v>
      </c>
      <c r="E1757" s="325" t="s">
        <v>131</v>
      </c>
      <c r="F1757" s="325"/>
      <c r="G1757" s="325"/>
      <c r="H1757" s="328" t="s">
        <v>3690</v>
      </c>
      <c r="I1757" s="328" t="s">
        <v>524</v>
      </c>
      <c r="J1757" s="327">
        <v>42206</v>
      </c>
      <c r="K1757" s="3" t="s">
        <v>97</v>
      </c>
      <c r="L1757" s="326">
        <v>900</v>
      </c>
      <c r="M1757" s="325">
        <v>1756</v>
      </c>
      <c r="N1757" s="324">
        <v>42306</v>
      </c>
      <c r="T1757" s="146"/>
      <c r="U1757" s="146"/>
      <c r="V1757" s="146"/>
      <c r="W1757" s="146"/>
      <c r="X1757" s="146"/>
      <c r="Y1757" s="146"/>
      <c r="Z1757" s="146"/>
      <c r="AA1757" s="146"/>
      <c r="AB1757" s="5" t="str">
        <f t="shared" si="58"/>
        <v>Torm Anne201</v>
      </c>
    </row>
    <row r="1758" spans="1:28" customFormat="1" ht="12.95" hidden="1" customHeight="1">
      <c r="A1758" s="325">
        <v>1757</v>
      </c>
      <c r="B1758" s="325" t="s">
        <v>3779</v>
      </c>
      <c r="C1758" s="327">
        <v>42255</v>
      </c>
      <c r="D1758" s="325" t="s">
        <v>3778</v>
      </c>
      <c r="E1758" s="325" t="s">
        <v>721</v>
      </c>
      <c r="F1758" s="325"/>
      <c r="G1758" s="325"/>
      <c r="H1758" s="328" t="s">
        <v>3466</v>
      </c>
      <c r="I1758" s="328" t="s">
        <v>293</v>
      </c>
      <c r="J1758" s="327">
        <v>42221</v>
      </c>
      <c r="K1758" s="3" t="s">
        <v>97</v>
      </c>
      <c r="L1758" s="326">
        <v>900</v>
      </c>
      <c r="M1758" s="325">
        <v>1757</v>
      </c>
      <c r="N1758" s="324">
        <v>42306</v>
      </c>
      <c r="T1758" s="146"/>
      <c r="U1758" s="146"/>
      <c r="V1758" s="146"/>
      <c r="W1758" s="146"/>
      <c r="X1758" s="146"/>
      <c r="Y1758" s="146"/>
      <c r="Z1758" s="146"/>
      <c r="AA1758" s="146"/>
      <c r="AB1758" s="5" t="str">
        <f t="shared" si="58"/>
        <v>Torm Fox79</v>
      </c>
    </row>
    <row r="1759" spans="1:28" customFormat="1" ht="12.95" hidden="1" customHeight="1">
      <c r="A1759" s="325">
        <v>1758</v>
      </c>
      <c r="B1759" s="325" t="s">
        <v>3777</v>
      </c>
      <c r="C1759" s="327">
        <v>42255</v>
      </c>
      <c r="D1759" s="325" t="s">
        <v>3691</v>
      </c>
      <c r="E1759" s="325" t="s">
        <v>185</v>
      </c>
      <c r="F1759" s="325"/>
      <c r="G1759" s="325"/>
      <c r="H1759" s="328" t="s">
        <v>3690</v>
      </c>
      <c r="I1759" s="328" t="s">
        <v>480</v>
      </c>
      <c r="J1759" s="327">
        <v>42225</v>
      </c>
      <c r="K1759" s="3" t="s">
        <v>97</v>
      </c>
      <c r="L1759" s="326">
        <v>900</v>
      </c>
      <c r="M1759" s="325">
        <v>1758</v>
      </c>
      <c r="N1759" s="324">
        <v>42306</v>
      </c>
      <c r="T1759" s="146"/>
      <c r="U1759" s="146"/>
      <c r="V1759" s="146"/>
      <c r="W1759" s="146"/>
      <c r="X1759" s="146"/>
      <c r="Y1759" s="146"/>
      <c r="Z1759" s="146"/>
      <c r="AA1759" s="146"/>
      <c r="AB1759" s="5" t="str">
        <f t="shared" si="58"/>
        <v>Torm Loire76</v>
      </c>
    </row>
    <row r="1760" spans="1:28" customFormat="1" ht="12.95" hidden="1" customHeight="1">
      <c r="A1760" s="325">
        <v>1759</v>
      </c>
      <c r="B1760" s="325" t="s">
        <v>3776</v>
      </c>
      <c r="C1760" s="327">
        <v>42259</v>
      </c>
      <c r="D1760" s="325" t="s">
        <v>3775</v>
      </c>
      <c r="E1760" s="329" t="s">
        <v>84</v>
      </c>
      <c r="F1760" s="325"/>
      <c r="G1760" s="325"/>
      <c r="H1760" s="328" t="s">
        <v>671</v>
      </c>
      <c r="I1760" s="328" t="s">
        <v>3774</v>
      </c>
      <c r="J1760" s="327">
        <v>42235</v>
      </c>
      <c r="K1760" s="3" t="s">
        <v>28</v>
      </c>
      <c r="L1760" s="326">
        <v>1400</v>
      </c>
      <c r="M1760" s="325">
        <v>1759</v>
      </c>
      <c r="N1760" s="324">
        <v>42292</v>
      </c>
      <c r="O1760" s="4"/>
      <c r="T1760" s="146"/>
      <c r="U1760" s="146"/>
      <c r="V1760" s="146"/>
      <c r="W1760" s="146"/>
      <c r="X1760" s="146"/>
      <c r="Y1760" s="146"/>
      <c r="Z1760" s="146"/>
      <c r="AA1760" s="146"/>
      <c r="AB1760" s="5" t="str">
        <f t="shared" si="58"/>
        <v>Sakura Princess47</v>
      </c>
    </row>
    <row r="1761" spans="1:28" customFormat="1" ht="12.95" hidden="1" customHeight="1">
      <c r="A1761" s="325">
        <v>1760</v>
      </c>
      <c r="B1761" s="325" t="s">
        <v>3773</v>
      </c>
      <c r="C1761" s="327">
        <v>42259</v>
      </c>
      <c r="D1761" s="325" t="s">
        <v>1277</v>
      </c>
      <c r="E1761" s="329" t="s">
        <v>482</v>
      </c>
      <c r="F1761" s="325"/>
      <c r="G1761" s="325"/>
      <c r="H1761" s="328" t="s">
        <v>788</v>
      </c>
      <c r="I1761" s="328" t="s">
        <v>61</v>
      </c>
      <c r="J1761" s="327">
        <v>42254</v>
      </c>
      <c r="K1761" s="3" t="s">
        <v>28</v>
      </c>
      <c r="L1761" s="326">
        <v>1400</v>
      </c>
      <c r="M1761" s="325">
        <v>1760</v>
      </c>
      <c r="N1761" s="324">
        <v>42307</v>
      </c>
      <c r="O1761" s="4"/>
      <c r="T1761" s="146"/>
      <c r="U1761" s="146"/>
      <c r="V1761" s="146"/>
      <c r="W1761" s="146"/>
      <c r="X1761" s="146"/>
      <c r="Y1761" s="146"/>
      <c r="Z1761" s="146"/>
      <c r="AA1761" s="146"/>
      <c r="AB1761" s="5" t="str">
        <f t="shared" si="58"/>
        <v>Navig8 Stealth SV8</v>
      </c>
    </row>
    <row r="1762" spans="1:28" customFormat="1" ht="12.95" hidden="1" customHeight="1">
      <c r="A1762" s="325">
        <v>1761</v>
      </c>
      <c r="B1762" s="325" t="s">
        <v>3772</v>
      </c>
      <c r="C1762" s="327">
        <v>42261</v>
      </c>
      <c r="D1762" s="325" t="s">
        <v>3574</v>
      </c>
      <c r="E1762" s="325" t="s">
        <v>854</v>
      </c>
      <c r="F1762" s="325"/>
      <c r="G1762" s="325"/>
      <c r="H1762" s="328" t="s">
        <v>3771</v>
      </c>
      <c r="I1762" s="328" t="s">
        <v>293</v>
      </c>
      <c r="J1762" s="327">
        <v>42214</v>
      </c>
      <c r="K1762" s="3" t="s">
        <v>590</v>
      </c>
      <c r="L1762" s="326">
        <v>1600</v>
      </c>
      <c r="M1762" s="325">
        <v>1761</v>
      </c>
      <c r="N1762" s="324">
        <v>42292</v>
      </c>
      <c r="T1762" s="146"/>
      <c r="U1762" s="146"/>
      <c r="V1762" s="146"/>
      <c r="W1762" s="146"/>
      <c r="X1762" s="146"/>
      <c r="Y1762" s="146"/>
      <c r="Z1762" s="146"/>
      <c r="AA1762" s="146"/>
      <c r="AB1762" s="5" t="str">
        <f t="shared" si="58"/>
        <v>Overseas Alcesmar167</v>
      </c>
    </row>
    <row r="1763" spans="1:28" customFormat="1" ht="12.95" hidden="1" customHeight="1">
      <c r="A1763" s="325">
        <v>1762</v>
      </c>
      <c r="B1763" s="325" t="s">
        <v>3770</v>
      </c>
      <c r="C1763" s="327">
        <v>42261</v>
      </c>
      <c r="D1763" s="325" t="s">
        <v>1282</v>
      </c>
      <c r="E1763" s="325" t="s">
        <v>370</v>
      </c>
      <c r="F1763" s="325"/>
      <c r="G1763" s="325"/>
      <c r="H1763" s="328" t="s">
        <v>1283</v>
      </c>
      <c r="I1763" s="328" t="s">
        <v>3769</v>
      </c>
      <c r="J1763" s="327">
        <v>42249</v>
      </c>
      <c r="K1763" s="3" t="s">
        <v>590</v>
      </c>
      <c r="L1763" s="326">
        <v>1600</v>
      </c>
      <c r="M1763" s="325">
        <v>1762</v>
      </c>
      <c r="N1763" s="324">
        <v>42292</v>
      </c>
      <c r="T1763" s="146"/>
      <c r="U1763" s="146"/>
      <c r="V1763" s="146"/>
      <c r="W1763" s="146"/>
      <c r="X1763" s="146"/>
      <c r="Y1763" s="146"/>
      <c r="Z1763" s="146"/>
      <c r="AA1763" s="146"/>
      <c r="AB1763" s="5" t="str">
        <f t="shared" si="58"/>
        <v>Atlantic Pegasus7</v>
      </c>
    </row>
    <row r="1764" spans="1:28" customFormat="1" ht="12.95" hidden="1" customHeight="1">
      <c r="A1764" s="325">
        <v>1763</v>
      </c>
      <c r="B1764" s="325" t="s">
        <v>3768</v>
      </c>
      <c r="C1764" s="327">
        <v>42264</v>
      </c>
      <c r="D1764" s="325" t="s">
        <v>1272</v>
      </c>
      <c r="E1764" s="325" t="s">
        <v>3767</v>
      </c>
      <c r="F1764" s="325"/>
      <c r="G1764" s="325"/>
      <c r="H1764" s="328" t="s">
        <v>683</v>
      </c>
      <c r="I1764" s="328" t="s">
        <v>418</v>
      </c>
      <c r="J1764" s="327">
        <v>42246</v>
      </c>
      <c r="K1764" s="3" t="s">
        <v>60</v>
      </c>
      <c r="L1764" s="326">
        <v>800</v>
      </c>
      <c r="M1764" s="325">
        <v>1763</v>
      </c>
      <c r="N1764" s="324">
        <v>42289</v>
      </c>
      <c r="T1764" s="146"/>
      <c r="U1764" s="146"/>
      <c r="V1764" s="146"/>
      <c r="W1764" s="146"/>
      <c r="X1764" s="146"/>
      <c r="Y1764" s="146"/>
      <c r="Z1764" s="146"/>
      <c r="AA1764" s="146"/>
      <c r="AB1764" s="5" t="str">
        <f t="shared" si="58"/>
        <v>Astro Saturn8_248</v>
      </c>
    </row>
    <row r="1765" spans="1:28" customFormat="1" ht="12.95" hidden="1" customHeight="1">
      <c r="A1765" s="325">
        <v>1764</v>
      </c>
      <c r="B1765" s="325" t="s">
        <v>3766</v>
      </c>
      <c r="C1765" s="327">
        <v>42264</v>
      </c>
      <c r="D1765" s="325" t="s">
        <v>502</v>
      </c>
      <c r="E1765" s="325" t="s">
        <v>3765</v>
      </c>
      <c r="F1765" s="325"/>
      <c r="G1765" s="325"/>
      <c r="H1765" s="328" t="s">
        <v>63</v>
      </c>
      <c r="I1765" s="328" t="s">
        <v>3525</v>
      </c>
      <c r="J1765" s="327">
        <v>42254</v>
      </c>
      <c r="K1765" s="3" t="s">
        <v>60</v>
      </c>
      <c r="L1765" s="326">
        <v>800</v>
      </c>
      <c r="M1765" s="325">
        <v>1764</v>
      </c>
      <c r="N1765" s="324">
        <v>42313</v>
      </c>
      <c r="T1765" s="146"/>
      <c r="U1765" s="146"/>
      <c r="V1765" s="146"/>
      <c r="W1765" s="146"/>
      <c r="X1765" s="146"/>
      <c r="Y1765" s="146"/>
      <c r="Z1765" s="146"/>
      <c r="AA1765" s="146"/>
      <c r="AB1765" s="5" t="str">
        <f t="shared" si="58"/>
        <v>BM BreezeTK037</v>
      </c>
    </row>
    <row r="1766" spans="1:28" customFormat="1" ht="12.95" hidden="1" customHeight="1">
      <c r="A1766" s="325">
        <v>1765</v>
      </c>
      <c r="B1766" s="325" t="s">
        <v>3764</v>
      </c>
      <c r="C1766" s="327">
        <v>42264</v>
      </c>
      <c r="D1766" s="325" t="s">
        <v>3617</v>
      </c>
      <c r="E1766" s="325" t="s">
        <v>3763</v>
      </c>
      <c r="F1766" s="325"/>
      <c r="G1766" s="325"/>
      <c r="H1766" s="328" t="s">
        <v>601</v>
      </c>
      <c r="I1766" s="328" t="s">
        <v>86</v>
      </c>
      <c r="J1766" s="327">
        <v>42251</v>
      </c>
      <c r="K1766" s="3" t="s">
        <v>60</v>
      </c>
      <c r="L1766" s="326">
        <v>800</v>
      </c>
      <c r="M1766" s="325">
        <v>1765</v>
      </c>
      <c r="N1766" s="324">
        <v>42292</v>
      </c>
      <c r="T1766" s="146"/>
      <c r="U1766" s="146"/>
      <c r="V1766" s="146"/>
      <c r="W1766" s="146"/>
      <c r="X1766" s="146"/>
      <c r="Y1766" s="146"/>
      <c r="Z1766" s="146"/>
      <c r="AA1766" s="146"/>
      <c r="AB1766" s="5" t="str">
        <f t="shared" si="58"/>
        <v>Constitution Spirit297</v>
      </c>
    </row>
    <row r="1767" spans="1:28" customFormat="1" ht="12.95" hidden="1" customHeight="1">
      <c r="A1767" s="325">
        <v>1766</v>
      </c>
      <c r="B1767" s="325" t="s">
        <v>3762</v>
      </c>
      <c r="C1767" s="327">
        <v>42264</v>
      </c>
      <c r="D1767" s="325" t="s">
        <v>73</v>
      </c>
      <c r="E1767" s="325" t="s">
        <v>3761</v>
      </c>
      <c r="F1767" s="325"/>
      <c r="G1767" s="325"/>
      <c r="H1767" s="328" t="s">
        <v>601</v>
      </c>
      <c r="I1767" s="328" t="s">
        <v>64</v>
      </c>
      <c r="J1767" s="327">
        <v>42255</v>
      </c>
      <c r="K1767" s="3" t="s">
        <v>60</v>
      </c>
      <c r="L1767" s="326">
        <v>800</v>
      </c>
      <c r="M1767" s="325">
        <v>1766</v>
      </c>
      <c r="N1767" s="324">
        <v>42292</v>
      </c>
      <c r="T1767" s="146"/>
      <c r="U1767" s="146"/>
      <c r="V1767" s="146"/>
      <c r="W1767" s="146"/>
      <c r="X1767" s="146"/>
      <c r="Y1767" s="146"/>
      <c r="Z1767" s="146"/>
      <c r="AA1767" s="146"/>
      <c r="AB1767" s="5" t="str">
        <f t="shared" si="58"/>
        <v>Erik Spirit104_DT07</v>
      </c>
    </row>
    <row r="1768" spans="1:28" customFormat="1" ht="12.95" hidden="1" customHeight="1">
      <c r="A1768" s="325">
        <v>1767</v>
      </c>
      <c r="B1768" s="325" t="s">
        <v>3760</v>
      </c>
      <c r="C1768" s="327">
        <v>42264</v>
      </c>
      <c r="D1768" s="325" t="s">
        <v>3355</v>
      </c>
      <c r="E1768" s="325" t="s">
        <v>3759</v>
      </c>
      <c r="F1768" s="325"/>
      <c r="G1768" s="325"/>
      <c r="H1768" s="328" t="s">
        <v>787</v>
      </c>
      <c r="I1768" s="328" t="s">
        <v>67</v>
      </c>
      <c r="J1768" s="327">
        <v>42250</v>
      </c>
      <c r="K1768" s="3" t="s">
        <v>60</v>
      </c>
      <c r="L1768" s="326">
        <v>800</v>
      </c>
      <c r="M1768" s="325">
        <v>1767</v>
      </c>
      <c r="N1768" s="324">
        <v>42314</v>
      </c>
      <c r="T1768" s="146"/>
      <c r="U1768" s="146"/>
      <c r="V1768" s="146"/>
      <c r="W1768" s="146"/>
      <c r="X1768" s="146"/>
      <c r="Y1768" s="146"/>
      <c r="Z1768" s="146"/>
      <c r="AA1768" s="146"/>
      <c r="AB1768" s="5" t="str">
        <f t="shared" si="58"/>
        <v>Kilimanjaro Spirit91</v>
      </c>
    </row>
    <row r="1769" spans="1:28" customFormat="1" ht="12.95" hidden="1" customHeight="1">
      <c r="A1769" s="325">
        <v>1768</v>
      </c>
      <c r="B1769" s="325" t="s">
        <v>3758</v>
      </c>
      <c r="C1769" s="327">
        <v>42264</v>
      </c>
      <c r="D1769" s="325" t="s">
        <v>3757</v>
      </c>
      <c r="E1769" s="325" t="s">
        <v>285</v>
      </c>
      <c r="F1769" s="325"/>
      <c r="G1769" s="325"/>
      <c r="H1769" s="328" t="s">
        <v>830</v>
      </c>
      <c r="I1769" s="328" t="s">
        <v>51</v>
      </c>
      <c r="J1769" s="327">
        <v>42248</v>
      </c>
      <c r="K1769" s="3" t="s">
        <v>60</v>
      </c>
      <c r="L1769" s="326">
        <v>800</v>
      </c>
      <c r="M1769" s="325">
        <v>1768</v>
      </c>
      <c r="N1769" s="324">
        <v>42292</v>
      </c>
      <c r="T1769" s="146"/>
      <c r="U1769" s="146"/>
      <c r="V1769" s="146"/>
      <c r="W1769" s="146"/>
      <c r="X1769" s="146"/>
      <c r="Y1769" s="146"/>
      <c r="Z1769" s="146"/>
      <c r="AA1769" s="146"/>
      <c r="AB1769" s="5" t="str">
        <f t="shared" si="58"/>
        <v>Lyete Spirit4</v>
      </c>
    </row>
    <row r="1770" spans="1:28" customFormat="1" ht="12.95" hidden="1" customHeight="1">
      <c r="A1770" s="325">
        <v>1769</v>
      </c>
      <c r="B1770" s="325" t="s">
        <v>3756</v>
      </c>
      <c r="C1770" s="327">
        <v>42264</v>
      </c>
      <c r="D1770" s="325" t="s">
        <v>92</v>
      </c>
      <c r="E1770" s="325" t="s">
        <v>426</v>
      </c>
      <c r="F1770" s="325"/>
      <c r="G1770" s="325"/>
      <c r="H1770" s="328" t="s">
        <v>830</v>
      </c>
      <c r="I1770" s="328" t="s">
        <v>324</v>
      </c>
      <c r="J1770" s="327">
        <v>42251</v>
      </c>
      <c r="K1770" s="3" t="s">
        <v>60</v>
      </c>
      <c r="L1770" s="326">
        <v>800</v>
      </c>
      <c r="M1770" s="325">
        <v>1769</v>
      </c>
      <c r="N1770" s="324">
        <v>42292</v>
      </c>
      <c r="T1770" s="146"/>
      <c r="U1770" s="146"/>
      <c r="V1770" s="146"/>
      <c r="W1770" s="146"/>
      <c r="X1770" s="146"/>
      <c r="Y1770" s="146"/>
      <c r="Z1770" s="146"/>
      <c r="AA1770" s="146"/>
      <c r="AB1770" s="5" t="str">
        <f t="shared" si="58"/>
        <v>Luzon Spirit06</v>
      </c>
    </row>
    <row r="1771" spans="1:28" customFormat="1" ht="12.95" hidden="1" customHeight="1">
      <c r="A1771" s="325">
        <v>1770</v>
      </c>
      <c r="B1771" s="325" t="s">
        <v>3755</v>
      </c>
      <c r="C1771" s="327">
        <v>42264</v>
      </c>
      <c r="D1771" s="325" t="s">
        <v>704</v>
      </c>
      <c r="E1771" s="325" t="s">
        <v>3754</v>
      </c>
      <c r="F1771" s="325"/>
      <c r="G1771" s="325"/>
      <c r="H1771" s="328" t="s">
        <v>787</v>
      </c>
      <c r="I1771" s="328" t="s">
        <v>532</v>
      </c>
      <c r="J1771" s="327">
        <v>42252</v>
      </c>
      <c r="K1771" s="3" t="s">
        <v>60</v>
      </c>
      <c r="L1771" s="326">
        <v>800</v>
      </c>
      <c r="M1771" s="325">
        <v>1770</v>
      </c>
      <c r="N1771" s="324">
        <v>42292</v>
      </c>
      <c r="T1771" s="146"/>
      <c r="U1771" s="146"/>
      <c r="V1771" s="146"/>
      <c r="W1771" s="146"/>
      <c r="X1771" s="146"/>
      <c r="Y1771" s="146"/>
      <c r="Z1771" s="146"/>
      <c r="AA1771" s="146"/>
      <c r="AB1771" s="5" t="str">
        <f t="shared" si="58"/>
        <v>Navigator Spirit88</v>
      </c>
    </row>
    <row r="1772" spans="1:28" customFormat="1" ht="12.95" hidden="1" customHeight="1">
      <c r="A1772" s="325">
        <v>1771</v>
      </c>
      <c r="B1772" s="325" t="s">
        <v>3753</v>
      </c>
      <c r="C1772" s="327">
        <v>42264</v>
      </c>
      <c r="D1772" s="325" t="s">
        <v>1273</v>
      </c>
      <c r="E1772" s="325" t="s">
        <v>166</v>
      </c>
      <c r="F1772" s="325"/>
      <c r="G1772" s="325"/>
      <c r="H1772" s="328" t="s">
        <v>63</v>
      </c>
      <c r="I1772" s="328" t="s">
        <v>3752</v>
      </c>
      <c r="J1772" s="327">
        <v>42254</v>
      </c>
      <c r="K1772" s="3" t="s">
        <v>60</v>
      </c>
      <c r="L1772" s="326">
        <v>800</v>
      </c>
      <c r="M1772" s="325">
        <v>1771</v>
      </c>
      <c r="N1772" s="324">
        <v>42313</v>
      </c>
      <c r="T1772" s="146"/>
      <c r="U1772" s="146"/>
      <c r="V1772" s="146"/>
      <c r="W1772" s="146"/>
      <c r="X1772" s="146"/>
      <c r="Y1772" s="146"/>
      <c r="Z1772" s="146"/>
      <c r="AA1772" s="146"/>
      <c r="AB1772" s="5" t="str">
        <f t="shared" si="58"/>
        <v>Shanghai Dawn16</v>
      </c>
    </row>
    <row r="1773" spans="1:28" customFormat="1" ht="12.95" hidden="1" customHeight="1">
      <c r="A1773" s="325">
        <v>1772</v>
      </c>
      <c r="B1773" s="325" t="s">
        <v>3751</v>
      </c>
      <c r="C1773" s="327">
        <v>42264</v>
      </c>
      <c r="D1773" s="325" t="s">
        <v>752</v>
      </c>
      <c r="E1773" s="325" t="s">
        <v>35</v>
      </c>
      <c r="F1773" s="325"/>
      <c r="G1773" s="325"/>
      <c r="H1773" s="328" t="s">
        <v>813</v>
      </c>
      <c r="I1773" s="328" t="s">
        <v>312</v>
      </c>
      <c r="J1773" s="327">
        <v>42254</v>
      </c>
      <c r="K1773" s="3" t="s">
        <v>60</v>
      </c>
      <c r="L1773" s="326">
        <v>800</v>
      </c>
      <c r="M1773" s="325">
        <v>1772</v>
      </c>
      <c r="N1773" s="324">
        <v>42425</v>
      </c>
      <c r="T1773" s="146"/>
      <c r="U1773" s="146"/>
      <c r="V1773" s="146"/>
      <c r="W1773" s="146"/>
      <c r="X1773" s="146"/>
      <c r="Y1773" s="146"/>
      <c r="Z1773" s="146"/>
      <c r="AA1773" s="146"/>
      <c r="AB1773" s="5" t="str">
        <f t="shared" si="58"/>
        <v>Whistler Spirit022</v>
      </c>
    </row>
    <row r="1774" spans="1:28" customFormat="1" ht="12.95" hidden="1" customHeight="1">
      <c r="A1774" s="325">
        <v>1773</v>
      </c>
      <c r="B1774" s="325" t="s">
        <v>3750</v>
      </c>
      <c r="C1774" s="327">
        <v>42264</v>
      </c>
      <c r="D1774" s="325" t="s">
        <v>1274</v>
      </c>
      <c r="E1774" s="325" t="s">
        <v>3749</v>
      </c>
      <c r="F1774" s="325"/>
      <c r="G1774" s="325"/>
      <c r="H1774" s="328" t="s">
        <v>830</v>
      </c>
      <c r="I1774" s="328" t="s">
        <v>466</v>
      </c>
      <c r="J1774" s="327">
        <v>42250</v>
      </c>
      <c r="K1774" s="3" t="s">
        <v>60</v>
      </c>
      <c r="L1774" s="326">
        <v>800</v>
      </c>
      <c r="M1774" s="325">
        <v>1773</v>
      </c>
      <c r="N1774" s="324">
        <v>42292</v>
      </c>
      <c r="T1774" s="146"/>
      <c r="U1774" s="146"/>
      <c r="V1774" s="146"/>
      <c r="W1774" s="146"/>
      <c r="X1774" s="146"/>
      <c r="Y1774" s="146"/>
      <c r="Z1774" s="146"/>
      <c r="AA1774" s="146"/>
      <c r="AB1774" s="5" t="str">
        <f t="shared" si="58"/>
        <v>Yamato SpiritV09</v>
      </c>
    </row>
    <row r="1775" spans="1:28" customFormat="1" ht="12.95" hidden="1" customHeight="1">
      <c r="A1775" s="325">
        <v>1774</v>
      </c>
      <c r="B1775" s="325" t="s">
        <v>3748</v>
      </c>
      <c r="C1775" s="327">
        <v>42275</v>
      </c>
      <c r="D1775" s="325" t="s">
        <v>80</v>
      </c>
      <c r="E1775" s="325" t="s">
        <v>3747</v>
      </c>
      <c r="F1775" s="325"/>
      <c r="G1775" s="325"/>
      <c r="H1775" s="328" t="s">
        <v>787</v>
      </c>
      <c r="I1775" s="328" t="s">
        <v>3746</v>
      </c>
      <c r="J1775" s="327">
        <v>42262</v>
      </c>
      <c r="K1775" s="3" t="s">
        <v>60</v>
      </c>
      <c r="L1775" s="326">
        <v>800</v>
      </c>
      <c r="M1775" s="325">
        <v>1774</v>
      </c>
      <c r="N1775" s="324">
        <v>42300</v>
      </c>
      <c r="T1775" s="146"/>
      <c r="U1775" s="146"/>
      <c r="V1775" s="146"/>
      <c r="W1775" s="146"/>
      <c r="X1775" s="146"/>
      <c r="Y1775" s="146"/>
      <c r="Z1775" s="146"/>
      <c r="AA1775" s="146"/>
      <c r="AB1775" s="5" t="str">
        <f t="shared" si="58"/>
        <v>Helga Spirit061</v>
      </c>
    </row>
    <row r="1776" spans="1:28" customFormat="1" ht="12.95" hidden="1" customHeight="1">
      <c r="A1776" s="325">
        <v>1775</v>
      </c>
      <c r="B1776" s="325" t="s">
        <v>3745</v>
      </c>
      <c r="C1776" s="327">
        <v>42278</v>
      </c>
      <c r="D1776" s="325" t="s">
        <v>3599</v>
      </c>
      <c r="E1776" s="325"/>
      <c r="F1776" s="325"/>
      <c r="G1776" s="325"/>
      <c r="H1776" s="328" t="s">
        <v>3512</v>
      </c>
      <c r="I1776" s="328"/>
      <c r="J1776" s="327"/>
      <c r="K1776" s="3" t="s">
        <v>3598</v>
      </c>
      <c r="L1776" s="326">
        <v>1489</v>
      </c>
      <c r="M1776" s="325"/>
      <c r="N1776" s="324">
        <v>42318</v>
      </c>
      <c r="T1776" s="146"/>
      <c r="U1776" s="146"/>
      <c r="V1776" s="146"/>
      <c r="W1776" s="146"/>
      <c r="X1776" s="146"/>
      <c r="Y1776" s="146"/>
      <c r="Z1776" s="146"/>
      <c r="AA1776" s="146"/>
      <c r="AB1776" s="5" t="str">
        <f t="shared" si="58"/>
        <v>NS5 USD</v>
      </c>
    </row>
    <row r="1777" spans="1:28" customFormat="1" ht="12.95" hidden="1" customHeight="1">
      <c r="A1777" s="325">
        <v>1776</v>
      </c>
      <c r="B1777" s="325" t="s">
        <v>3744</v>
      </c>
      <c r="C1777" s="327">
        <v>42278</v>
      </c>
      <c r="D1777" s="325" t="s">
        <v>3596</v>
      </c>
      <c r="E1777" s="325"/>
      <c r="F1777" s="325"/>
      <c r="G1777" s="325"/>
      <c r="H1777" s="328" t="s">
        <v>3512</v>
      </c>
      <c r="I1777" s="328"/>
      <c r="J1777" s="327"/>
      <c r="K1777" s="3" t="s">
        <v>3595</v>
      </c>
      <c r="L1777" s="326">
        <v>1165</v>
      </c>
      <c r="M1777" s="325"/>
      <c r="N1777" s="324">
        <v>42318</v>
      </c>
      <c r="T1777" s="146"/>
      <c r="U1777" s="146"/>
      <c r="V1777" s="146"/>
      <c r="W1777" s="146"/>
      <c r="X1777" s="146"/>
      <c r="Y1777" s="146"/>
      <c r="Z1777" s="146"/>
      <c r="AA1777" s="146"/>
      <c r="AB1777" s="5" t="str">
        <f t="shared" si="58"/>
        <v>NS5 INR</v>
      </c>
    </row>
    <row r="1778" spans="1:28" customFormat="1" ht="12.95" hidden="1" customHeight="1">
      <c r="A1778" s="325">
        <v>1777</v>
      </c>
      <c r="B1778" s="325" t="s">
        <v>3743</v>
      </c>
      <c r="C1778" s="327">
        <v>42280</v>
      </c>
      <c r="D1778" s="325" t="s">
        <v>647</v>
      </c>
      <c r="E1778" s="325" t="s">
        <v>3671</v>
      </c>
      <c r="F1778" s="325"/>
      <c r="G1778" s="325"/>
      <c r="H1778" s="328" t="s">
        <v>648</v>
      </c>
      <c r="I1778" s="328" t="s">
        <v>261</v>
      </c>
      <c r="J1778" s="327">
        <v>42263</v>
      </c>
      <c r="K1778" s="3" t="s">
        <v>23</v>
      </c>
      <c r="L1778" s="326">
        <v>1200</v>
      </c>
      <c r="M1778" s="325">
        <v>1777</v>
      </c>
      <c r="N1778" s="324">
        <v>42313</v>
      </c>
      <c r="T1778" s="146"/>
      <c r="U1778" s="146"/>
      <c r="V1778" s="146"/>
      <c r="W1778" s="146"/>
      <c r="X1778" s="146"/>
      <c r="Y1778" s="146"/>
      <c r="Z1778" s="146"/>
      <c r="AA1778" s="146"/>
      <c r="AB1778" s="5" t="str">
        <f t="shared" ref="AB1778:AB1841" si="59">IF(TRIM(A1778)="","",CONCATENATE(TRIM(D1778),TRIM(E1778)))</f>
        <v>Genmar Compatriot73</v>
      </c>
    </row>
    <row r="1779" spans="1:28" customFormat="1" ht="12.95" hidden="1" customHeight="1">
      <c r="A1779" s="325">
        <v>1778</v>
      </c>
      <c r="B1779" s="325" t="s">
        <v>3742</v>
      </c>
      <c r="C1779" s="327">
        <v>42282</v>
      </c>
      <c r="D1779" s="325" t="s">
        <v>3741</v>
      </c>
      <c r="E1779" s="329" t="s">
        <v>46</v>
      </c>
      <c r="F1779" s="325"/>
      <c r="G1779" s="325"/>
      <c r="H1779" s="328" t="s">
        <v>671</v>
      </c>
      <c r="I1779" s="328" t="s">
        <v>3740</v>
      </c>
      <c r="J1779" s="327">
        <v>42269</v>
      </c>
      <c r="K1779" s="3" t="s">
        <v>28</v>
      </c>
      <c r="L1779" s="326">
        <v>1400</v>
      </c>
      <c r="M1779" s="325">
        <v>1778</v>
      </c>
      <c r="N1779" s="324">
        <v>42305</v>
      </c>
      <c r="O1779" s="4"/>
      <c r="T1779" s="146"/>
      <c r="U1779" s="146"/>
      <c r="V1779" s="146"/>
      <c r="W1779" s="146"/>
      <c r="X1779" s="146"/>
      <c r="Y1779" s="146"/>
      <c r="Z1779" s="146"/>
      <c r="AA1779" s="146"/>
      <c r="AB1779" s="5" t="str">
        <f t="shared" si="59"/>
        <v>ETC Isis41</v>
      </c>
    </row>
    <row r="1780" spans="1:28" customFormat="1" ht="12.95" hidden="1" customHeight="1">
      <c r="A1780" s="325">
        <v>1779</v>
      </c>
      <c r="B1780" s="325" t="s">
        <v>3739</v>
      </c>
      <c r="C1780" s="327">
        <v>42282</v>
      </c>
      <c r="D1780" s="325" t="s">
        <v>809</v>
      </c>
      <c r="E1780" s="329" t="s">
        <v>3390</v>
      </c>
      <c r="F1780" s="325"/>
      <c r="G1780" s="325"/>
      <c r="H1780" s="328" t="s">
        <v>671</v>
      </c>
      <c r="I1780" s="328" t="s">
        <v>757</v>
      </c>
      <c r="J1780" s="327">
        <v>42254</v>
      </c>
      <c r="K1780" s="3" t="s">
        <v>28</v>
      </c>
      <c r="L1780" s="326">
        <v>1400</v>
      </c>
      <c r="M1780" s="325">
        <v>1779</v>
      </c>
      <c r="N1780" s="324">
        <v>42307</v>
      </c>
      <c r="O1780" s="4"/>
      <c r="T1780" s="146"/>
      <c r="U1780" s="146"/>
      <c r="V1780" s="146"/>
      <c r="W1780" s="146"/>
      <c r="X1780" s="146"/>
      <c r="Y1780" s="146"/>
      <c r="Z1780" s="146"/>
      <c r="AA1780" s="146"/>
      <c r="AB1780" s="5" t="str">
        <f t="shared" si="59"/>
        <v>King Darius1508</v>
      </c>
    </row>
    <row r="1781" spans="1:28" customFormat="1" ht="12.95" hidden="1" customHeight="1">
      <c r="A1781" s="325">
        <v>1780</v>
      </c>
      <c r="B1781" s="325" t="s">
        <v>3738</v>
      </c>
      <c r="C1781" s="327">
        <v>42282</v>
      </c>
      <c r="D1781" s="325" t="s">
        <v>544</v>
      </c>
      <c r="E1781" s="329" t="s">
        <v>76</v>
      </c>
      <c r="F1781" s="325"/>
      <c r="G1781" s="325"/>
      <c r="H1781" s="328" t="s">
        <v>392</v>
      </c>
      <c r="I1781" s="328" t="s">
        <v>62</v>
      </c>
      <c r="J1781" s="327">
        <v>42264</v>
      </c>
      <c r="K1781" s="3" t="s">
        <v>28</v>
      </c>
      <c r="L1781" s="326">
        <v>1400</v>
      </c>
      <c r="M1781" s="325">
        <v>1780</v>
      </c>
      <c r="N1781" s="324">
        <v>42305</v>
      </c>
      <c r="O1781" s="4"/>
      <c r="T1781" s="146"/>
      <c r="U1781" s="146"/>
      <c r="V1781" s="146"/>
      <c r="W1781" s="146"/>
      <c r="X1781" s="146"/>
      <c r="Y1781" s="146"/>
      <c r="Z1781" s="146"/>
      <c r="AA1781" s="146"/>
      <c r="AB1781" s="5" t="str">
        <f t="shared" si="59"/>
        <v>Mesaieed55</v>
      </c>
    </row>
    <row r="1782" spans="1:28" customFormat="1" ht="12.95" hidden="1" customHeight="1">
      <c r="A1782" s="325">
        <v>1781</v>
      </c>
      <c r="B1782" s="325" t="s">
        <v>3737</v>
      </c>
      <c r="C1782" s="327">
        <v>42282</v>
      </c>
      <c r="D1782" s="325" t="s">
        <v>730</v>
      </c>
      <c r="E1782" s="329" t="s">
        <v>74</v>
      </c>
      <c r="F1782" s="325"/>
      <c r="G1782" s="325"/>
      <c r="H1782" s="328" t="s">
        <v>3376</v>
      </c>
      <c r="I1782" s="328" t="s">
        <v>3736</v>
      </c>
      <c r="J1782" s="327">
        <v>42265</v>
      </c>
      <c r="K1782" s="3" t="s">
        <v>28</v>
      </c>
      <c r="L1782" s="326">
        <v>1400</v>
      </c>
      <c r="M1782" s="325">
        <v>1781</v>
      </c>
      <c r="N1782" s="324">
        <v>42360</v>
      </c>
      <c r="O1782" s="4"/>
      <c r="T1782" s="146"/>
      <c r="U1782" s="146"/>
      <c r="V1782" s="146"/>
      <c r="W1782" s="146"/>
      <c r="X1782" s="146"/>
      <c r="Y1782" s="146"/>
      <c r="Z1782" s="146"/>
      <c r="AA1782" s="146"/>
      <c r="AB1782" s="5" t="str">
        <f t="shared" si="59"/>
        <v>V8 Stealth II52</v>
      </c>
    </row>
    <row r="1783" spans="1:28" customFormat="1" ht="12.95" hidden="1" customHeight="1">
      <c r="A1783" s="325">
        <v>1782</v>
      </c>
      <c r="B1783" s="325" t="s">
        <v>3735</v>
      </c>
      <c r="C1783" s="327">
        <v>42282</v>
      </c>
      <c r="D1783" s="325" t="s">
        <v>739</v>
      </c>
      <c r="E1783" s="329">
        <v>54</v>
      </c>
      <c r="F1783" s="325"/>
      <c r="G1783" s="325"/>
      <c r="H1783" s="328" t="s">
        <v>392</v>
      </c>
      <c r="I1783" s="328" t="s">
        <v>3432</v>
      </c>
      <c r="J1783" s="327">
        <v>42272</v>
      </c>
      <c r="K1783" s="3" t="s">
        <v>28</v>
      </c>
      <c r="L1783" s="326">
        <v>1400</v>
      </c>
      <c r="M1783" s="325">
        <v>1782</v>
      </c>
      <c r="N1783" s="324">
        <v>42305</v>
      </c>
      <c r="O1783" s="4"/>
      <c r="T1783" s="146"/>
      <c r="U1783" s="146"/>
      <c r="V1783" s="146"/>
      <c r="W1783" s="146"/>
      <c r="X1783" s="146"/>
      <c r="Y1783" s="146"/>
      <c r="Z1783" s="146"/>
      <c r="AA1783" s="146"/>
      <c r="AB1783" s="5" t="str">
        <f t="shared" si="59"/>
        <v>Alqadisia54</v>
      </c>
    </row>
    <row r="1784" spans="1:28" customFormat="1" ht="12.95" hidden="1" customHeight="1">
      <c r="A1784" s="325">
        <v>1783</v>
      </c>
      <c r="B1784" s="325" t="s">
        <v>3734</v>
      </c>
      <c r="C1784" s="327">
        <v>42282</v>
      </c>
      <c r="D1784" s="325" t="s">
        <v>804</v>
      </c>
      <c r="E1784" s="325" t="s">
        <v>348</v>
      </c>
      <c r="F1784" s="325"/>
      <c r="G1784" s="325"/>
      <c r="H1784" s="328" t="s">
        <v>620</v>
      </c>
      <c r="I1784" s="328" t="s">
        <v>3662</v>
      </c>
      <c r="J1784" s="327">
        <v>42249</v>
      </c>
      <c r="K1784" s="3" t="s">
        <v>43</v>
      </c>
      <c r="L1784" s="326">
        <v>1400</v>
      </c>
      <c r="M1784" s="325">
        <v>1783</v>
      </c>
      <c r="N1784" s="324">
        <v>42284</v>
      </c>
      <c r="T1784" s="146"/>
      <c r="U1784" s="146"/>
      <c r="V1784" s="146"/>
      <c r="W1784" s="146"/>
      <c r="X1784" s="146"/>
      <c r="Y1784" s="146"/>
      <c r="Z1784" s="146"/>
      <c r="AA1784" s="146"/>
      <c r="AB1784" s="5" t="str">
        <f t="shared" si="59"/>
        <v>Histria Tiger60</v>
      </c>
    </row>
    <row r="1785" spans="1:28" customFormat="1" ht="12.95" hidden="1" customHeight="1">
      <c r="A1785" s="325">
        <v>1784</v>
      </c>
      <c r="B1785" s="325" t="s">
        <v>3733</v>
      </c>
      <c r="C1785" s="327">
        <v>42282</v>
      </c>
      <c r="D1785" s="325" t="s">
        <v>1280</v>
      </c>
      <c r="E1785" s="325" t="s">
        <v>125</v>
      </c>
      <c r="F1785" s="325"/>
      <c r="G1785" s="325"/>
      <c r="H1785" s="328" t="s">
        <v>620</v>
      </c>
      <c r="I1785" s="328" t="s">
        <v>1281</v>
      </c>
      <c r="J1785" s="327">
        <v>42253</v>
      </c>
      <c r="K1785" s="3" t="s">
        <v>43</v>
      </c>
      <c r="L1785" s="326">
        <v>1400</v>
      </c>
      <c r="M1785" s="325">
        <v>1784</v>
      </c>
      <c r="N1785" s="324">
        <v>42284</v>
      </c>
      <c r="T1785" s="146"/>
      <c r="U1785" s="146"/>
      <c r="V1785" s="146"/>
      <c r="W1785" s="146"/>
      <c r="X1785" s="146"/>
      <c r="Y1785" s="146"/>
      <c r="Z1785" s="146"/>
      <c r="AA1785" s="146"/>
      <c r="AB1785" s="5" t="str">
        <f t="shared" si="59"/>
        <v>Libya6</v>
      </c>
    </row>
    <row r="1786" spans="1:28" customFormat="1" ht="12.95" hidden="1" customHeight="1">
      <c r="A1786" s="325">
        <v>1785</v>
      </c>
      <c r="B1786" s="325" t="s">
        <v>3732</v>
      </c>
      <c r="C1786" s="327">
        <v>42282</v>
      </c>
      <c r="D1786" s="325" t="s">
        <v>3731</v>
      </c>
      <c r="E1786" s="325" t="s">
        <v>197</v>
      </c>
      <c r="F1786" s="325"/>
      <c r="G1786" s="325"/>
      <c r="H1786" s="328" t="s">
        <v>763</v>
      </c>
      <c r="I1786" s="328" t="s">
        <v>20</v>
      </c>
      <c r="J1786" s="327">
        <v>42261</v>
      </c>
      <c r="K1786" s="3" t="s">
        <v>43</v>
      </c>
      <c r="L1786" s="326">
        <v>1400</v>
      </c>
      <c r="M1786" s="325">
        <v>1785</v>
      </c>
      <c r="N1786" s="324">
        <v>42284</v>
      </c>
      <c r="T1786" s="146"/>
      <c r="U1786" s="146"/>
      <c r="V1786" s="146"/>
      <c r="W1786" s="146"/>
      <c r="X1786" s="146"/>
      <c r="Y1786" s="146"/>
      <c r="Z1786" s="146"/>
      <c r="AA1786" s="146"/>
      <c r="AB1786" s="5" t="str">
        <f t="shared" si="59"/>
        <v>Alpine Liberty67</v>
      </c>
    </row>
    <row r="1787" spans="1:28" customFormat="1" ht="12.95" hidden="1" customHeight="1">
      <c r="A1787" s="325">
        <v>1786</v>
      </c>
      <c r="B1787" s="325" t="s">
        <v>3730</v>
      </c>
      <c r="C1787" s="327">
        <v>42282</v>
      </c>
      <c r="D1787" s="325" t="s">
        <v>804</v>
      </c>
      <c r="E1787" s="325" t="s">
        <v>3729</v>
      </c>
      <c r="F1787" s="325"/>
      <c r="G1787" s="325"/>
      <c r="H1787" s="328" t="s">
        <v>620</v>
      </c>
      <c r="I1787" s="328" t="s">
        <v>173</v>
      </c>
      <c r="J1787" s="327">
        <v>42272</v>
      </c>
      <c r="K1787" s="3" t="s">
        <v>43</v>
      </c>
      <c r="L1787" s="326">
        <v>1400</v>
      </c>
      <c r="M1787" s="325">
        <v>1786</v>
      </c>
      <c r="N1787" s="324">
        <v>42284</v>
      </c>
      <c r="T1787" s="146"/>
      <c r="U1787" s="146"/>
      <c r="V1787" s="146"/>
      <c r="W1787" s="146"/>
      <c r="X1787" s="146"/>
      <c r="Y1787" s="146"/>
      <c r="Z1787" s="146"/>
      <c r="AA1787" s="146"/>
      <c r="AB1787" s="5" t="str">
        <f t="shared" si="59"/>
        <v>Histria Tiger61-104</v>
      </c>
    </row>
    <row r="1788" spans="1:28" customFormat="1" ht="12.95" hidden="1" customHeight="1">
      <c r="A1788" s="325">
        <v>1787</v>
      </c>
      <c r="B1788" s="325" t="s">
        <v>3728</v>
      </c>
      <c r="C1788" s="327">
        <v>42283</v>
      </c>
      <c r="D1788" s="325" t="s">
        <v>3727</v>
      </c>
      <c r="E1788" s="325" t="s">
        <v>3726</v>
      </c>
      <c r="F1788" s="325"/>
      <c r="G1788" s="325"/>
      <c r="H1788" s="328" t="s">
        <v>3725</v>
      </c>
      <c r="I1788" s="328" t="s">
        <v>25</v>
      </c>
      <c r="J1788" s="327">
        <v>42258</v>
      </c>
      <c r="K1788" s="3" t="s">
        <v>1286</v>
      </c>
      <c r="L1788" s="326">
        <v>1600</v>
      </c>
      <c r="M1788" s="325">
        <v>1787</v>
      </c>
      <c r="N1788" s="324">
        <v>42311</v>
      </c>
      <c r="T1788" s="146"/>
      <c r="U1788" s="146"/>
      <c r="V1788" s="146"/>
      <c r="W1788" s="146"/>
      <c r="X1788" s="146"/>
      <c r="Y1788" s="146"/>
      <c r="Z1788" s="146"/>
      <c r="AA1788" s="146"/>
      <c r="AB1788" s="5" t="str">
        <f t="shared" si="59"/>
        <v>Eco Fleet15001</v>
      </c>
    </row>
    <row r="1789" spans="1:28" customFormat="1" ht="12.95" hidden="1" customHeight="1">
      <c r="A1789" s="325">
        <v>1788</v>
      </c>
      <c r="B1789" s="325" t="s">
        <v>3724</v>
      </c>
      <c r="C1789" s="327">
        <v>42284</v>
      </c>
      <c r="D1789" s="325" t="s">
        <v>3656</v>
      </c>
      <c r="E1789" s="325" t="s">
        <v>3497</v>
      </c>
      <c r="F1789" s="325"/>
      <c r="G1789" s="325"/>
      <c r="H1789" s="328" t="s">
        <v>644</v>
      </c>
      <c r="I1789" s="328" t="s">
        <v>3723</v>
      </c>
      <c r="J1789" s="327">
        <v>42263</v>
      </c>
      <c r="K1789" s="3" t="s">
        <v>1095</v>
      </c>
      <c r="L1789" s="326">
        <v>1600</v>
      </c>
      <c r="M1789" s="325">
        <v>1788</v>
      </c>
      <c r="N1789" s="350">
        <v>42314</v>
      </c>
      <c r="O1789" s="4"/>
      <c r="P1789" s="4"/>
      <c r="T1789" s="146"/>
      <c r="U1789" s="146"/>
      <c r="V1789" s="146"/>
      <c r="W1789" s="146"/>
      <c r="X1789" s="146"/>
      <c r="Y1789" s="146"/>
      <c r="Z1789" s="146"/>
      <c r="AA1789" s="146"/>
      <c r="AB1789" s="5" t="str">
        <f t="shared" si="59"/>
        <v>AST Sunshine201505</v>
      </c>
    </row>
    <row r="1790" spans="1:28" customFormat="1" ht="12.95" hidden="1" customHeight="1">
      <c r="A1790" s="325">
        <v>1789</v>
      </c>
      <c r="B1790" s="325" t="s">
        <v>3722</v>
      </c>
      <c r="C1790" s="327">
        <v>42284</v>
      </c>
      <c r="D1790" s="325" t="s">
        <v>643</v>
      </c>
      <c r="E1790" s="325" t="s">
        <v>1278</v>
      </c>
      <c r="F1790" s="325"/>
      <c r="G1790" s="325"/>
      <c r="H1790" s="328" t="s">
        <v>596</v>
      </c>
      <c r="I1790" s="328" t="s">
        <v>3721</v>
      </c>
      <c r="J1790" s="327">
        <v>42249</v>
      </c>
      <c r="K1790" s="3" t="s">
        <v>1095</v>
      </c>
      <c r="L1790" s="326">
        <v>1600</v>
      </c>
      <c r="M1790" s="325">
        <v>1789</v>
      </c>
      <c r="N1790" s="350">
        <v>42291</v>
      </c>
      <c r="O1790" s="4" t="s">
        <v>1324</v>
      </c>
      <c r="P1790" s="4"/>
      <c r="T1790" s="146"/>
      <c r="U1790" s="146"/>
      <c r="V1790" s="146"/>
      <c r="W1790" s="146"/>
      <c r="X1790" s="146"/>
      <c r="Y1790" s="146"/>
      <c r="Z1790" s="146"/>
      <c r="AA1790" s="146"/>
      <c r="AB1790" s="5" t="str">
        <f t="shared" si="59"/>
        <v>Stena Perros201509</v>
      </c>
    </row>
    <row r="1791" spans="1:28" customFormat="1" ht="12.95" hidden="1" customHeight="1">
      <c r="A1791" s="325">
        <v>1790</v>
      </c>
      <c r="B1791" s="325" t="s">
        <v>3720</v>
      </c>
      <c r="C1791" s="327">
        <v>42284</v>
      </c>
      <c r="D1791" s="325" t="s">
        <v>3719</v>
      </c>
      <c r="E1791" s="325" t="s">
        <v>800</v>
      </c>
      <c r="F1791" s="325"/>
      <c r="G1791" s="325"/>
      <c r="H1791" s="328" t="s">
        <v>736</v>
      </c>
      <c r="I1791" s="328" t="s">
        <v>25</v>
      </c>
      <c r="J1791" s="327">
        <v>42263</v>
      </c>
      <c r="K1791" s="3" t="s">
        <v>1103</v>
      </c>
      <c r="L1791" s="326">
        <v>1300</v>
      </c>
      <c r="M1791" s="325">
        <v>1790</v>
      </c>
      <c r="N1791" s="324">
        <v>42349</v>
      </c>
      <c r="T1791" s="146"/>
      <c r="U1791" s="146"/>
      <c r="V1791" s="146"/>
      <c r="W1791" s="146"/>
      <c r="X1791" s="146"/>
      <c r="Y1791" s="146"/>
      <c r="Z1791" s="146"/>
      <c r="AA1791" s="146"/>
      <c r="AB1791" s="5" t="str">
        <f t="shared" si="59"/>
        <v>STI Westminster1501</v>
      </c>
    </row>
    <row r="1792" spans="1:28" customFormat="1" ht="12.95" hidden="1" customHeight="1">
      <c r="A1792" s="325">
        <v>1791</v>
      </c>
      <c r="B1792" s="325" t="s">
        <v>3718</v>
      </c>
      <c r="C1792" s="327">
        <v>42284</v>
      </c>
      <c r="D1792" s="325" t="s">
        <v>866</v>
      </c>
      <c r="E1792" s="325" t="s">
        <v>800</v>
      </c>
      <c r="F1792" s="325"/>
      <c r="G1792" s="325"/>
      <c r="H1792" s="328" t="s">
        <v>3717</v>
      </c>
      <c r="I1792" s="328" t="s">
        <v>3716</v>
      </c>
      <c r="J1792" s="327">
        <v>42250</v>
      </c>
      <c r="K1792" s="3" t="s">
        <v>1103</v>
      </c>
      <c r="L1792" s="326">
        <v>1300</v>
      </c>
      <c r="M1792" s="325">
        <v>1791</v>
      </c>
      <c r="N1792" s="324">
        <v>42349</v>
      </c>
      <c r="T1792" s="146"/>
      <c r="U1792" s="146"/>
      <c r="V1792" s="146"/>
      <c r="W1792" s="146"/>
      <c r="X1792" s="146"/>
      <c r="Y1792" s="146"/>
      <c r="Z1792" s="146"/>
      <c r="AA1792" s="146"/>
      <c r="AB1792" s="5" t="str">
        <f t="shared" si="59"/>
        <v>Stena Imperial1501</v>
      </c>
    </row>
    <row r="1793" spans="1:28" customFormat="1" ht="12.95" hidden="1" customHeight="1">
      <c r="A1793" s="325">
        <v>1792</v>
      </c>
      <c r="B1793" s="325" t="s">
        <v>3715</v>
      </c>
      <c r="C1793" s="327">
        <v>42284</v>
      </c>
      <c r="D1793" s="325" t="s">
        <v>1269</v>
      </c>
      <c r="E1793" s="325" t="s">
        <v>3459</v>
      </c>
      <c r="F1793" s="325"/>
      <c r="G1793" s="325"/>
      <c r="H1793" s="328" t="s">
        <v>736</v>
      </c>
      <c r="I1793" s="328" t="s">
        <v>25</v>
      </c>
      <c r="J1793" s="327">
        <v>42249</v>
      </c>
      <c r="K1793" s="3" t="s">
        <v>1103</v>
      </c>
      <c r="L1793" s="326">
        <v>1300</v>
      </c>
      <c r="M1793" s="325">
        <v>1792</v>
      </c>
      <c r="N1793" s="324">
        <v>42349</v>
      </c>
      <c r="T1793" s="146"/>
      <c r="U1793" s="146"/>
      <c r="V1793" s="146"/>
      <c r="W1793" s="146"/>
      <c r="X1793" s="146"/>
      <c r="Y1793" s="146"/>
      <c r="Z1793" s="146"/>
      <c r="AA1793" s="146"/>
      <c r="AB1793" s="5" t="str">
        <f t="shared" si="59"/>
        <v>Stenaweco Julia L1503</v>
      </c>
    </row>
    <row r="1794" spans="1:28" customFormat="1" ht="12.95" hidden="1" customHeight="1">
      <c r="A1794" s="325">
        <v>1793</v>
      </c>
      <c r="B1794" s="325" t="s">
        <v>3714</v>
      </c>
      <c r="C1794" s="327">
        <v>42284</v>
      </c>
      <c r="D1794" s="325" t="s">
        <v>3713</v>
      </c>
      <c r="E1794" s="325" t="s">
        <v>800</v>
      </c>
      <c r="F1794" s="325"/>
      <c r="G1794" s="325"/>
      <c r="H1794" s="328" t="s">
        <v>736</v>
      </c>
      <c r="I1794" s="328" t="s">
        <v>3432</v>
      </c>
      <c r="J1794" s="327">
        <v>42259</v>
      </c>
      <c r="K1794" s="3" t="s">
        <v>1103</v>
      </c>
      <c r="L1794" s="326">
        <v>1300</v>
      </c>
      <c r="M1794" s="325">
        <v>1793</v>
      </c>
      <c r="N1794" s="324">
        <v>42349</v>
      </c>
      <c r="T1794" s="146"/>
      <c r="U1794" s="146"/>
      <c r="V1794" s="146"/>
      <c r="W1794" s="146"/>
      <c r="X1794" s="146"/>
      <c r="Y1794" s="146"/>
      <c r="Z1794" s="146"/>
      <c r="AA1794" s="146"/>
      <c r="AB1794" s="5" t="str">
        <f t="shared" si="59"/>
        <v>Hafnia Malacca1501</v>
      </c>
    </row>
    <row r="1795" spans="1:28" customFormat="1" ht="12.95" hidden="1" customHeight="1">
      <c r="A1795" s="325">
        <v>1794</v>
      </c>
      <c r="B1795" s="325" t="s">
        <v>3712</v>
      </c>
      <c r="C1795" s="327">
        <v>42284</v>
      </c>
      <c r="D1795" s="325" t="s">
        <v>3711</v>
      </c>
      <c r="E1795" s="325" t="s">
        <v>800</v>
      </c>
      <c r="F1795" s="325"/>
      <c r="G1795" s="325"/>
      <c r="H1795" s="328" t="s">
        <v>736</v>
      </c>
      <c r="I1795" s="328" t="s">
        <v>3710</v>
      </c>
      <c r="J1795" s="327">
        <v>42269</v>
      </c>
      <c r="K1795" s="3" t="s">
        <v>1103</v>
      </c>
      <c r="L1795" s="326">
        <v>1300</v>
      </c>
      <c r="M1795" s="325">
        <v>1794</v>
      </c>
      <c r="N1795" s="324">
        <v>42349</v>
      </c>
      <c r="T1795" s="146"/>
      <c r="U1795" s="146"/>
      <c r="V1795" s="146"/>
      <c r="W1795" s="146"/>
      <c r="X1795" s="146"/>
      <c r="Y1795" s="146"/>
      <c r="Z1795" s="146"/>
      <c r="AA1795" s="146"/>
      <c r="AB1795" s="5" t="str">
        <f t="shared" si="59"/>
        <v>Prisco Alexandra1501</v>
      </c>
    </row>
    <row r="1796" spans="1:28" customFormat="1" ht="12.95" hidden="1" customHeight="1">
      <c r="A1796" s="325">
        <v>1795</v>
      </c>
      <c r="B1796" s="325" t="s">
        <v>3709</v>
      </c>
      <c r="C1796" s="327">
        <v>42284</v>
      </c>
      <c r="D1796" s="325" t="s">
        <v>3708</v>
      </c>
      <c r="E1796" s="325" t="s">
        <v>800</v>
      </c>
      <c r="F1796" s="325"/>
      <c r="G1796" s="325"/>
      <c r="H1796" s="328" t="s">
        <v>644</v>
      </c>
      <c r="I1796" s="328" t="s">
        <v>25</v>
      </c>
      <c r="J1796" s="327">
        <v>42264</v>
      </c>
      <c r="K1796" s="3" t="s">
        <v>1103</v>
      </c>
      <c r="L1796" s="326">
        <v>1300</v>
      </c>
      <c r="M1796" s="325">
        <v>1795</v>
      </c>
      <c r="N1796" s="324">
        <v>42349</v>
      </c>
      <c r="T1796" s="146"/>
      <c r="U1796" s="146"/>
      <c r="V1796" s="146"/>
      <c r="W1796" s="146"/>
      <c r="X1796" s="146"/>
      <c r="Y1796" s="146"/>
      <c r="Z1796" s="146"/>
      <c r="AA1796" s="146"/>
      <c r="AB1796" s="5" t="str">
        <f t="shared" si="59"/>
        <v>STI Brooklyn1501</v>
      </c>
    </row>
    <row r="1797" spans="1:28" customFormat="1" ht="12.95" hidden="1" customHeight="1">
      <c r="A1797" s="325">
        <v>1796</v>
      </c>
      <c r="B1797" s="325" t="s">
        <v>3707</v>
      </c>
      <c r="C1797" s="327">
        <v>42286</v>
      </c>
      <c r="D1797" s="325" t="s">
        <v>114</v>
      </c>
      <c r="E1797" s="325" t="s">
        <v>3706</v>
      </c>
      <c r="F1797" s="325"/>
      <c r="G1797" s="325"/>
      <c r="H1797" s="328" t="s">
        <v>701</v>
      </c>
      <c r="I1797" s="328" t="s">
        <v>51</v>
      </c>
      <c r="J1797" s="327">
        <v>42279</v>
      </c>
      <c r="K1797" s="3" t="s">
        <v>60</v>
      </c>
      <c r="L1797" s="326">
        <v>800</v>
      </c>
      <c r="M1797" s="325">
        <v>1796</v>
      </c>
      <c r="N1797" s="324">
        <v>42313</v>
      </c>
      <c r="T1797" s="146"/>
      <c r="U1797" s="146"/>
      <c r="V1797" s="146"/>
      <c r="W1797" s="146"/>
      <c r="X1797" s="146"/>
      <c r="Y1797" s="146"/>
      <c r="Z1797" s="146"/>
      <c r="AA1797" s="146"/>
      <c r="AB1797" s="5" t="str">
        <f t="shared" si="59"/>
        <v>Desh Bhakt197</v>
      </c>
    </row>
    <row r="1798" spans="1:28" customFormat="1" ht="12.95" hidden="1" customHeight="1">
      <c r="A1798" s="325">
        <v>1797</v>
      </c>
      <c r="B1798" s="325" t="s">
        <v>3705</v>
      </c>
      <c r="C1798" s="327">
        <v>42286</v>
      </c>
      <c r="D1798" s="325" t="s">
        <v>812</v>
      </c>
      <c r="E1798" s="325" t="s">
        <v>230</v>
      </c>
      <c r="F1798" s="325"/>
      <c r="G1798" s="325"/>
      <c r="H1798" s="328" t="s">
        <v>634</v>
      </c>
      <c r="I1798" s="328" t="s">
        <v>48</v>
      </c>
      <c r="J1798" s="327">
        <v>42264</v>
      </c>
      <c r="K1798" s="3" t="s">
        <v>60</v>
      </c>
      <c r="L1798" s="326">
        <v>800</v>
      </c>
      <c r="M1798" s="325">
        <v>1797</v>
      </c>
      <c r="N1798" s="324">
        <v>42307</v>
      </c>
      <c r="T1798" s="146"/>
      <c r="U1798" s="146"/>
      <c r="V1798" s="146"/>
      <c r="W1798" s="146"/>
      <c r="X1798" s="146"/>
      <c r="Y1798" s="146"/>
      <c r="Z1798" s="146"/>
      <c r="AA1798" s="146"/>
      <c r="AB1798" s="5" t="str">
        <f t="shared" si="59"/>
        <v>Kanata Spirit141</v>
      </c>
    </row>
    <row r="1799" spans="1:28" customFormat="1" ht="12.95" hidden="1" customHeight="1">
      <c r="A1799" s="325">
        <v>1798</v>
      </c>
      <c r="B1799" s="325" t="s">
        <v>3704</v>
      </c>
      <c r="C1799" s="327">
        <v>42286</v>
      </c>
      <c r="D1799" s="325" t="s">
        <v>353</v>
      </c>
      <c r="E1799" s="325" t="s">
        <v>167</v>
      </c>
      <c r="F1799" s="325"/>
      <c r="G1799" s="325"/>
      <c r="H1799" s="328" t="s">
        <v>634</v>
      </c>
      <c r="I1799" s="328" t="s">
        <v>90</v>
      </c>
      <c r="J1799" s="327">
        <v>42255</v>
      </c>
      <c r="K1799" s="3" t="s">
        <v>60</v>
      </c>
      <c r="L1799" s="326">
        <v>800</v>
      </c>
      <c r="M1799" s="325">
        <v>1798</v>
      </c>
      <c r="N1799" s="324">
        <v>42307</v>
      </c>
      <c r="T1799" s="146"/>
      <c r="U1799" s="146"/>
      <c r="V1799" s="146"/>
      <c r="W1799" s="146"/>
      <c r="X1799" s="146"/>
      <c r="Y1799" s="146"/>
      <c r="Z1799" s="146"/>
      <c r="AA1799" s="146"/>
      <c r="AB1799" s="5" t="str">
        <f t="shared" si="59"/>
        <v>Kareela Spirit218</v>
      </c>
    </row>
    <row r="1800" spans="1:28" customFormat="1" ht="12.95" hidden="1" customHeight="1">
      <c r="A1800" s="325">
        <v>1799</v>
      </c>
      <c r="B1800" s="325" t="s">
        <v>3703</v>
      </c>
      <c r="C1800" s="327">
        <v>42286</v>
      </c>
      <c r="D1800" s="325" t="s">
        <v>3702</v>
      </c>
      <c r="E1800" s="325" t="s">
        <v>125</v>
      </c>
      <c r="F1800" s="325"/>
      <c r="G1800" s="325"/>
      <c r="H1800" s="328" t="s">
        <v>830</v>
      </c>
      <c r="I1800" s="328" t="s">
        <v>20</v>
      </c>
      <c r="J1800" s="327">
        <v>42263</v>
      </c>
      <c r="K1800" s="3" t="s">
        <v>60</v>
      </c>
      <c r="L1800" s="326">
        <v>800</v>
      </c>
      <c r="M1800" s="325">
        <v>1799</v>
      </c>
      <c r="N1800" s="324">
        <v>42310</v>
      </c>
      <c r="T1800" s="146"/>
      <c r="U1800" s="146"/>
      <c r="V1800" s="146"/>
      <c r="W1800" s="146"/>
      <c r="X1800" s="146"/>
      <c r="Y1800" s="146"/>
      <c r="Z1800" s="146"/>
      <c r="AA1800" s="146"/>
      <c r="AB1800" s="5" t="str">
        <f t="shared" si="59"/>
        <v>Seabarok Spirit_6</v>
      </c>
    </row>
    <row r="1801" spans="1:28" customFormat="1" ht="12.95" hidden="1" customHeight="1">
      <c r="A1801" s="325">
        <v>1800</v>
      </c>
      <c r="B1801" s="325" t="s">
        <v>3701</v>
      </c>
      <c r="C1801" s="327">
        <v>42286</v>
      </c>
      <c r="D1801" s="325" t="s">
        <v>768</v>
      </c>
      <c r="E1801" s="325" t="s">
        <v>3700</v>
      </c>
      <c r="F1801" s="325"/>
      <c r="G1801" s="325"/>
      <c r="H1801" s="328" t="s">
        <v>601</v>
      </c>
      <c r="I1801" s="328" t="s">
        <v>64</v>
      </c>
      <c r="J1801" s="327">
        <v>42272</v>
      </c>
      <c r="K1801" s="3" t="s">
        <v>60</v>
      </c>
      <c r="L1801" s="326">
        <v>800</v>
      </c>
      <c r="M1801" s="325">
        <v>1800</v>
      </c>
      <c r="N1801" s="324">
        <v>42310</v>
      </c>
      <c r="T1801" s="146"/>
      <c r="U1801" s="146"/>
      <c r="V1801" s="146"/>
      <c r="W1801" s="146"/>
      <c r="X1801" s="146"/>
      <c r="Y1801" s="146"/>
      <c r="Z1801" s="146"/>
      <c r="AA1801" s="146"/>
      <c r="AB1801" s="5" t="str">
        <f t="shared" si="59"/>
        <v>Peak Spirit012</v>
      </c>
    </row>
    <row r="1802" spans="1:28" customFormat="1" ht="12.95" hidden="1" customHeight="1">
      <c r="A1802" s="325">
        <v>1801</v>
      </c>
      <c r="B1802" s="325" t="s">
        <v>3699</v>
      </c>
      <c r="C1802" s="327">
        <v>42286</v>
      </c>
      <c r="D1802" s="325" t="s">
        <v>638</v>
      </c>
      <c r="E1802" s="325" t="s">
        <v>46</v>
      </c>
      <c r="F1802" s="325"/>
      <c r="G1802" s="325"/>
      <c r="H1802" s="328" t="s">
        <v>701</v>
      </c>
      <c r="I1802" s="328" t="s">
        <v>86</v>
      </c>
      <c r="J1802" s="327">
        <v>42281</v>
      </c>
      <c r="K1802" s="3" t="s">
        <v>60</v>
      </c>
      <c r="L1802" s="326">
        <v>800</v>
      </c>
      <c r="M1802" s="325">
        <v>1801</v>
      </c>
      <c r="N1802" s="324">
        <v>42340</v>
      </c>
      <c r="T1802" s="146"/>
      <c r="U1802" s="146"/>
      <c r="V1802" s="146"/>
      <c r="W1802" s="146"/>
      <c r="X1802" s="146"/>
      <c r="Y1802" s="146"/>
      <c r="Z1802" s="146"/>
      <c r="AA1802" s="146"/>
      <c r="AB1802" s="5" t="str">
        <f t="shared" si="59"/>
        <v>Mare Tirrenum41</v>
      </c>
    </row>
    <row r="1803" spans="1:28" customFormat="1" ht="12.95" hidden="1" customHeight="1">
      <c r="A1803" s="325">
        <v>1802</v>
      </c>
      <c r="B1803" s="325" t="s">
        <v>3698</v>
      </c>
      <c r="C1803" s="327">
        <v>42286</v>
      </c>
      <c r="D1803" s="325" t="s">
        <v>826</v>
      </c>
      <c r="E1803" s="325">
        <v>11</v>
      </c>
      <c r="F1803" s="325"/>
      <c r="G1803" s="325"/>
      <c r="H1803" s="328" t="s">
        <v>601</v>
      </c>
      <c r="I1803" s="328" t="s">
        <v>64</v>
      </c>
      <c r="J1803" s="327">
        <v>42282</v>
      </c>
      <c r="K1803" s="3" t="s">
        <v>60</v>
      </c>
      <c r="L1803" s="326">
        <v>800</v>
      </c>
      <c r="M1803" s="325">
        <v>1802</v>
      </c>
      <c r="N1803" s="324">
        <v>42303</v>
      </c>
      <c r="T1803" s="146"/>
      <c r="U1803" s="146"/>
      <c r="V1803" s="146"/>
      <c r="W1803" s="146"/>
      <c r="X1803" s="146"/>
      <c r="Y1803" s="146"/>
      <c r="Z1803" s="146"/>
      <c r="AA1803" s="146"/>
      <c r="AB1803" s="5" t="str">
        <f t="shared" si="59"/>
        <v>Blue River11</v>
      </c>
    </row>
    <row r="1804" spans="1:28" customFormat="1" ht="12.95" hidden="1" customHeight="1">
      <c r="A1804" s="325">
        <v>1803</v>
      </c>
      <c r="B1804" s="325" t="s">
        <v>3697</v>
      </c>
      <c r="C1804" s="327">
        <v>42286</v>
      </c>
      <c r="D1804" s="325" t="s">
        <v>612</v>
      </c>
      <c r="E1804" s="325" t="s">
        <v>129</v>
      </c>
      <c r="F1804" s="325"/>
      <c r="G1804" s="325"/>
      <c r="H1804" s="328" t="s">
        <v>1193</v>
      </c>
      <c r="I1804" s="328" t="s">
        <v>3696</v>
      </c>
      <c r="J1804" s="327">
        <v>42261</v>
      </c>
      <c r="K1804" s="3" t="s">
        <v>590</v>
      </c>
      <c r="L1804" s="326">
        <v>1600</v>
      </c>
      <c r="M1804" s="325">
        <v>1803</v>
      </c>
      <c r="N1804" s="324">
        <v>42296</v>
      </c>
      <c r="T1804" s="146"/>
      <c r="U1804" s="146"/>
      <c r="V1804" s="146"/>
      <c r="W1804" s="146"/>
      <c r="X1804" s="146"/>
      <c r="Y1804" s="146"/>
      <c r="Z1804" s="146"/>
      <c r="AA1804" s="146"/>
      <c r="AB1804" s="5" t="str">
        <f t="shared" si="59"/>
        <v>Shamrock Jupiter11</v>
      </c>
    </row>
    <row r="1805" spans="1:28" customFormat="1" ht="12.95" hidden="1" customHeight="1">
      <c r="A1805" s="325">
        <v>1804</v>
      </c>
      <c r="B1805" s="325" t="s">
        <v>3695</v>
      </c>
      <c r="C1805" s="327">
        <v>42286</v>
      </c>
      <c r="D1805" s="325" t="s">
        <v>3694</v>
      </c>
      <c r="E1805" s="325" t="s">
        <v>146</v>
      </c>
      <c r="F1805" s="325"/>
      <c r="G1805" s="325"/>
      <c r="H1805" s="328" t="s">
        <v>3693</v>
      </c>
      <c r="I1805" s="328" t="s">
        <v>1285</v>
      </c>
      <c r="J1805" s="327">
        <v>42277</v>
      </c>
      <c r="K1805" s="3" t="s">
        <v>590</v>
      </c>
      <c r="L1805" s="326">
        <v>1600</v>
      </c>
      <c r="M1805" s="325">
        <v>1804</v>
      </c>
      <c r="N1805" s="324">
        <v>42296</v>
      </c>
      <c r="T1805" s="146"/>
      <c r="U1805" s="146"/>
      <c r="V1805" s="146"/>
      <c r="W1805" s="146"/>
      <c r="X1805" s="146"/>
      <c r="Y1805" s="146"/>
      <c r="Z1805" s="146"/>
      <c r="AA1805" s="146"/>
      <c r="AB1805" s="5" t="str">
        <f t="shared" si="59"/>
        <v>Shamrock Mercury40</v>
      </c>
    </row>
    <row r="1806" spans="1:28" customFormat="1" ht="12.95" hidden="1" customHeight="1">
      <c r="A1806" s="325">
        <v>1805</v>
      </c>
      <c r="B1806" s="325" t="s">
        <v>3692</v>
      </c>
      <c r="C1806" s="327">
        <v>42290</v>
      </c>
      <c r="D1806" s="325" t="s">
        <v>3691</v>
      </c>
      <c r="E1806" s="325" t="s">
        <v>3404</v>
      </c>
      <c r="F1806" s="325"/>
      <c r="G1806" s="325"/>
      <c r="H1806" s="328" t="s">
        <v>3690</v>
      </c>
      <c r="I1806" s="328" t="s">
        <v>293</v>
      </c>
      <c r="J1806" s="327">
        <v>42277</v>
      </c>
      <c r="K1806" s="3" t="s">
        <v>97</v>
      </c>
      <c r="L1806" s="326">
        <v>900</v>
      </c>
      <c r="M1806" s="325">
        <v>1805</v>
      </c>
      <c r="N1806" s="324">
        <v>42340</v>
      </c>
      <c r="T1806" s="146"/>
      <c r="U1806" s="146"/>
      <c r="V1806" s="146"/>
      <c r="W1806" s="146"/>
      <c r="X1806" s="146"/>
      <c r="Y1806" s="146"/>
      <c r="Z1806" s="146"/>
      <c r="AA1806" s="146"/>
      <c r="AB1806" s="5" t="str">
        <f t="shared" si="59"/>
        <v>Torm Loire77</v>
      </c>
    </row>
    <row r="1807" spans="1:28" customFormat="1" ht="12.95" hidden="1" customHeight="1">
      <c r="A1807" s="325">
        <v>1806</v>
      </c>
      <c r="B1807" s="325" t="s">
        <v>3689</v>
      </c>
      <c r="C1807" s="327">
        <v>42290</v>
      </c>
      <c r="D1807" s="325" t="s">
        <v>3688</v>
      </c>
      <c r="E1807" s="325" t="s">
        <v>148</v>
      </c>
      <c r="F1807" s="325"/>
      <c r="G1807" s="325"/>
      <c r="H1807" s="328" t="s">
        <v>3466</v>
      </c>
      <c r="I1807" s="328" t="s">
        <v>20</v>
      </c>
      <c r="J1807" s="327">
        <v>42271</v>
      </c>
      <c r="K1807" s="3" t="s">
        <v>97</v>
      </c>
      <c r="L1807" s="326">
        <v>900</v>
      </c>
      <c r="M1807" s="325">
        <v>1806</v>
      </c>
      <c r="N1807" s="324">
        <v>42340</v>
      </c>
      <c r="T1807" s="146"/>
      <c r="U1807" s="146"/>
      <c r="V1807" s="146"/>
      <c r="W1807" s="146"/>
      <c r="X1807" s="146"/>
      <c r="Y1807" s="146"/>
      <c r="Z1807" s="146"/>
      <c r="AA1807" s="146"/>
      <c r="AB1807" s="5" t="str">
        <f t="shared" si="59"/>
        <v>Torm anges42</v>
      </c>
    </row>
    <row r="1808" spans="1:28" customFormat="1" ht="12.95" hidden="1" customHeight="1">
      <c r="A1808" s="325">
        <v>1807</v>
      </c>
      <c r="B1808" s="325" t="s">
        <v>3687</v>
      </c>
      <c r="C1808" s="327">
        <v>42290</v>
      </c>
      <c r="D1808" s="325" t="s">
        <v>3686</v>
      </c>
      <c r="E1808" s="325" t="s">
        <v>3641</v>
      </c>
      <c r="F1808" s="325"/>
      <c r="G1808" s="325"/>
      <c r="H1808" s="328" t="s">
        <v>3685</v>
      </c>
      <c r="I1808" s="328" t="s">
        <v>672</v>
      </c>
      <c r="J1808" s="327">
        <v>42181</v>
      </c>
      <c r="K1808" s="3" t="s">
        <v>1103</v>
      </c>
      <c r="L1808" s="326">
        <v>1300</v>
      </c>
      <c r="M1808" s="325">
        <v>1807</v>
      </c>
      <c r="N1808" s="324">
        <v>42349</v>
      </c>
      <c r="T1808" s="146"/>
      <c r="U1808" s="146"/>
      <c r="V1808" s="146"/>
      <c r="W1808" s="146"/>
      <c r="X1808" s="146"/>
      <c r="Y1808" s="146"/>
      <c r="Z1808" s="146"/>
      <c r="AA1808" s="146"/>
      <c r="AB1808" s="5" t="str">
        <f t="shared" si="59"/>
        <v>Maersk Magellan1505</v>
      </c>
    </row>
    <row r="1809" spans="1:28" customFormat="1" ht="12.95" hidden="1" customHeight="1">
      <c r="A1809" s="325">
        <v>1808</v>
      </c>
      <c r="B1809" s="325" t="s">
        <v>3684</v>
      </c>
      <c r="C1809" s="327">
        <v>42301</v>
      </c>
      <c r="D1809" s="325" t="s">
        <v>383</v>
      </c>
      <c r="E1809" s="349">
        <v>123</v>
      </c>
      <c r="F1809" s="325"/>
      <c r="G1809" s="325"/>
      <c r="H1809" s="328" t="s">
        <v>400</v>
      </c>
      <c r="I1809" s="328" t="s">
        <v>570</v>
      </c>
      <c r="J1809" s="327">
        <v>42294</v>
      </c>
      <c r="K1809" s="3" t="s">
        <v>60</v>
      </c>
      <c r="L1809" s="326">
        <v>800</v>
      </c>
      <c r="M1809" s="325"/>
      <c r="N1809" s="324">
        <v>42425</v>
      </c>
      <c r="T1809" s="146"/>
      <c r="U1809" s="146"/>
      <c r="V1809" s="146"/>
      <c r="W1809" s="146"/>
      <c r="X1809" s="146"/>
      <c r="Y1809" s="146"/>
      <c r="Z1809" s="146"/>
      <c r="AA1809" s="146"/>
      <c r="AB1809" s="5" t="str">
        <f t="shared" si="59"/>
        <v>Axel Spirit123</v>
      </c>
    </row>
    <row r="1810" spans="1:28" customFormat="1" ht="12.95" hidden="1" customHeight="1">
      <c r="A1810" s="325">
        <v>1809</v>
      </c>
      <c r="B1810" s="325" t="s">
        <v>3683</v>
      </c>
      <c r="C1810" s="327">
        <v>42301</v>
      </c>
      <c r="D1810" s="325" t="s">
        <v>65</v>
      </c>
      <c r="E1810" s="349" t="s">
        <v>546</v>
      </c>
      <c r="F1810" s="325"/>
      <c r="G1810" s="325"/>
      <c r="H1810" s="328" t="s">
        <v>787</v>
      </c>
      <c r="I1810" s="328" t="s">
        <v>67</v>
      </c>
      <c r="J1810" s="327">
        <v>42285</v>
      </c>
      <c r="K1810" s="3" t="s">
        <v>60</v>
      </c>
      <c r="L1810" s="326">
        <v>800</v>
      </c>
      <c r="M1810" s="325">
        <v>1808</v>
      </c>
      <c r="N1810" s="324">
        <v>42425</v>
      </c>
      <c r="T1810" s="146"/>
      <c r="U1810" s="146"/>
      <c r="V1810" s="146"/>
      <c r="W1810" s="146"/>
      <c r="X1810" s="146"/>
      <c r="Y1810" s="146"/>
      <c r="Z1810" s="146"/>
      <c r="AA1810" s="146"/>
      <c r="AB1810" s="5" t="str">
        <f t="shared" si="59"/>
        <v>Everest Spirit110</v>
      </c>
    </row>
    <row r="1811" spans="1:28" customFormat="1" ht="12.95" hidden="1" customHeight="1">
      <c r="A1811" s="325">
        <v>1810</v>
      </c>
      <c r="B1811" s="325" t="s">
        <v>3682</v>
      </c>
      <c r="C1811" s="327">
        <v>42310</v>
      </c>
      <c r="D1811" s="325" t="s">
        <v>3681</v>
      </c>
      <c r="E1811" s="325"/>
      <c r="F1811" s="325"/>
      <c r="G1811" s="325"/>
      <c r="H1811" s="328" t="s">
        <v>3512</v>
      </c>
      <c r="I1811" s="328"/>
      <c r="J1811" s="327"/>
      <c r="K1811" s="3" t="s">
        <v>3598</v>
      </c>
      <c r="L1811" s="326">
        <v>6597</v>
      </c>
      <c r="M1811" s="325">
        <v>1811</v>
      </c>
      <c r="N1811" s="324">
        <v>42473</v>
      </c>
      <c r="T1811" s="146"/>
      <c r="U1811" s="146"/>
      <c r="V1811" s="146"/>
      <c r="W1811" s="146"/>
      <c r="X1811" s="146"/>
      <c r="Y1811" s="146"/>
      <c r="Z1811" s="146"/>
      <c r="AA1811" s="146"/>
      <c r="AB1811" s="5" t="str">
        <f t="shared" si="59"/>
        <v>NS5</v>
      </c>
    </row>
    <row r="1812" spans="1:28" customFormat="1" ht="12.95" hidden="1" customHeight="1">
      <c r="A1812" s="325">
        <v>1811</v>
      </c>
      <c r="B1812" s="325" t="s">
        <v>3680</v>
      </c>
      <c r="C1812" s="327">
        <v>42310</v>
      </c>
      <c r="D1812" s="325" t="s">
        <v>509</v>
      </c>
      <c r="E1812" s="351">
        <v>1504</v>
      </c>
      <c r="F1812" s="325"/>
      <c r="G1812" s="325"/>
      <c r="H1812" s="328" t="s">
        <v>3679</v>
      </c>
      <c r="I1812" s="328" t="s">
        <v>20</v>
      </c>
      <c r="J1812" s="327">
        <v>42285</v>
      </c>
      <c r="K1812" s="3" t="s">
        <v>16</v>
      </c>
      <c r="L1812" s="326">
        <v>800</v>
      </c>
      <c r="M1812" s="325">
        <v>1811</v>
      </c>
      <c r="N1812" s="324">
        <v>42325</v>
      </c>
      <c r="T1812" s="146"/>
      <c r="U1812" s="146"/>
      <c r="V1812" s="146"/>
      <c r="W1812" s="146"/>
      <c r="X1812" s="146"/>
      <c r="Y1812" s="146"/>
      <c r="Z1812" s="146"/>
      <c r="AA1812" s="146"/>
      <c r="AB1812" s="5" t="str">
        <f t="shared" si="59"/>
        <v>San Saba1504</v>
      </c>
    </row>
    <row r="1813" spans="1:28" customFormat="1" ht="12.95" hidden="1" customHeight="1">
      <c r="A1813" s="325">
        <v>1812</v>
      </c>
      <c r="B1813" s="325" t="s">
        <v>3678</v>
      </c>
      <c r="C1813" s="327">
        <v>42310</v>
      </c>
      <c r="D1813" s="325" t="s">
        <v>369</v>
      </c>
      <c r="E1813" s="329" t="s">
        <v>3677</v>
      </c>
      <c r="F1813" s="325"/>
      <c r="G1813" s="325"/>
      <c r="H1813" s="328" t="s">
        <v>392</v>
      </c>
      <c r="I1813" s="328" t="s">
        <v>24</v>
      </c>
      <c r="J1813" s="327">
        <v>42280</v>
      </c>
      <c r="K1813" s="3" t="s">
        <v>28</v>
      </c>
      <c r="L1813" s="326">
        <v>1400</v>
      </c>
      <c r="M1813" s="325">
        <v>1812</v>
      </c>
      <c r="N1813" s="324">
        <v>42334</v>
      </c>
      <c r="O1813" s="4"/>
      <c r="T1813" s="146"/>
      <c r="U1813" s="146"/>
      <c r="V1813" s="146"/>
      <c r="W1813" s="146"/>
      <c r="X1813" s="146"/>
      <c r="Y1813" s="146"/>
      <c r="Z1813" s="146"/>
      <c r="AA1813" s="146"/>
      <c r="AB1813" s="5" t="str">
        <f t="shared" si="59"/>
        <v>ETC Ramsis1509 L</v>
      </c>
    </row>
    <row r="1814" spans="1:28" customFormat="1" ht="12.95" hidden="1" customHeight="1">
      <c r="A1814" s="325">
        <v>1813</v>
      </c>
      <c r="B1814" s="325" t="s">
        <v>3676</v>
      </c>
      <c r="C1814" s="327">
        <v>42310</v>
      </c>
      <c r="D1814" s="325" t="s">
        <v>529</v>
      </c>
      <c r="E1814" s="329" t="s">
        <v>143</v>
      </c>
      <c r="F1814" s="325"/>
      <c r="G1814" s="325"/>
      <c r="H1814" s="328" t="s">
        <v>3376</v>
      </c>
      <c r="I1814" s="328" t="s">
        <v>3675</v>
      </c>
      <c r="J1814" s="327">
        <v>42288</v>
      </c>
      <c r="K1814" s="3" t="s">
        <v>28</v>
      </c>
      <c r="L1814" s="326">
        <v>1400</v>
      </c>
      <c r="M1814" s="325">
        <v>1813</v>
      </c>
      <c r="N1814" s="324">
        <v>42353</v>
      </c>
      <c r="O1814" s="4"/>
      <c r="T1814" s="146"/>
      <c r="U1814" s="146"/>
      <c r="V1814" s="146"/>
      <c r="W1814" s="146"/>
      <c r="X1814" s="146"/>
      <c r="Y1814" s="146"/>
      <c r="Z1814" s="146"/>
      <c r="AA1814" s="146"/>
      <c r="AB1814" s="5" t="str">
        <f t="shared" si="59"/>
        <v>Afra Oak36</v>
      </c>
    </row>
    <row r="1815" spans="1:28" customFormat="1" ht="12.95" hidden="1" customHeight="1">
      <c r="A1815" s="325">
        <v>1814</v>
      </c>
      <c r="B1815" s="325" t="s">
        <v>3674</v>
      </c>
      <c r="C1815" s="327">
        <v>42310</v>
      </c>
      <c r="D1815" s="325" t="s">
        <v>573</v>
      </c>
      <c r="E1815" s="329" t="s">
        <v>146</v>
      </c>
      <c r="F1815" s="325"/>
      <c r="G1815" s="325"/>
      <c r="H1815" s="328" t="s">
        <v>1289</v>
      </c>
      <c r="I1815" s="328" t="s">
        <v>3673</v>
      </c>
      <c r="J1815" s="327">
        <v>42281</v>
      </c>
      <c r="K1815" s="3" t="s">
        <v>28</v>
      </c>
      <c r="L1815" s="326">
        <v>1400</v>
      </c>
      <c r="M1815" s="325">
        <v>1814</v>
      </c>
      <c r="N1815" s="324">
        <v>42324</v>
      </c>
      <c r="O1815" s="4"/>
      <c r="T1815" s="146"/>
      <c r="U1815" s="146"/>
      <c r="V1815" s="146"/>
      <c r="W1815" s="146"/>
      <c r="X1815" s="146"/>
      <c r="Y1815" s="146"/>
      <c r="Z1815" s="146"/>
      <c r="AA1815" s="146"/>
      <c r="AB1815" s="5" t="str">
        <f t="shared" si="59"/>
        <v>Aframax Riviera40</v>
      </c>
    </row>
    <row r="1816" spans="1:28" customFormat="1" ht="12.95" hidden="1" customHeight="1">
      <c r="A1816" s="325">
        <v>1815</v>
      </c>
      <c r="B1816" s="325" t="s">
        <v>3672</v>
      </c>
      <c r="C1816" s="327">
        <v>42310</v>
      </c>
      <c r="D1816" s="325" t="s">
        <v>390</v>
      </c>
      <c r="E1816" s="329" t="s">
        <v>3671</v>
      </c>
      <c r="F1816" s="325"/>
      <c r="G1816" s="325"/>
      <c r="H1816" s="328" t="s">
        <v>720</v>
      </c>
      <c r="I1816" s="328" t="s">
        <v>444</v>
      </c>
      <c r="J1816" s="327">
        <v>42285</v>
      </c>
      <c r="K1816" s="3" t="s">
        <v>28</v>
      </c>
      <c r="L1816" s="326">
        <v>1400</v>
      </c>
      <c r="M1816" s="325">
        <v>1815</v>
      </c>
      <c r="N1816" s="324">
        <v>42334</v>
      </c>
      <c r="O1816" s="4"/>
      <c r="T1816" s="146"/>
      <c r="U1816" s="146"/>
      <c r="V1816" s="146"/>
      <c r="W1816" s="146"/>
      <c r="X1816" s="146"/>
      <c r="Y1816" s="146"/>
      <c r="Z1816" s="146"/>
      <c r="AA1816" s="146"/>
      <c r="AB1816" s="5" t="str">
        <f t="shared" si="59"/>
        <v>Karavas73</v>
      </c>
    </row>
    <row r="1817" spans="1:28" customFormat="1" ht="12.95" hidden="1" customHeight="1">
      <c r="A1817" s="325">
        <v>1816</v>
      </c>
      <c r="B1817" s="325" t="s">
        <v>3670</v>
      </c>
      <c r="C1817" s="327">
        <v>42310</v>
      </c>
      <c r="D1817" s="325" t="s">
        <v>1807</v>
      </c>
      <c r="E1817" s="329" t="s">
        <v>3669</v>
      </c>
      <c r="F1817" s="325"/>
      <c r="G1817" s="325"/>
      <c r="H1817" s="328" t="s">
        <v>1289</v>
      </c>
      <c r="I1817" s="328" t="s">
        <v>94</v>
      </c>
      <c r="J1817" s="327">
        <v>42281</v>
      </c>
      <c r="K1817" s="3" t="s">
        <v>28</v>
      </c>
      <c r="L1817" s="326">
        <v>1400</v>
      </c>
      <c r="M1817" s="325">
        <v>1816</v>
      </c>
      <c r="N1817" s="324">
        <v>42325</v>
      </c>
      <c r="O1817" s="4"/>
      <c r="T1817" s="146"/>
      <c r="U1817" s="146"/>
      <c r="V1817" s="146"/>
      <c r="W1817" s="146"/>
      <c r="X1817" s="146"/>
      <c r="Y1817" s="146"/>
      <c r="Z1817" s="146"/>
      <c r="AA1817" s="146"/>
      <c r="AB1817" s="5" t="str">
        <f t="shared" si="59"/>
        <v>Navig8 Stealth S.V.8-1</v>
      </c>
    </row>
    <row r="1818" spans="1:28" customFormat="1" ht="12.95" hidden="1" customHeight="1">
      <c r="A1818" s="325">
        <v>1817</v>
      </c>
      <c r="B1818" s="325" t="s">
        <v>3668</v>
      </c>
      <c r="C1818" s="327">
        <v>42310</v>
      </c>
      <c r="D1818" s="325" t="s">
        <v>3582</v>
      </c>
      <c r="E1818" s="329" t="s">
        <v>57</v>
      </c>
      <c r="F1818" s="325"/>
      <c r="G1818" s="325"/>
      <c r="H1818" s="328" t="s">
        <v>1289</v>
      </c>
      <c r="I1818" s="328" t="s">
        <v>786</v>
      </c>
      <c r="J1818" s="327">
        <v>42295</v>
      </c>
      <c r="K1818" s="3" t="s">
        <v>28</v>
      </c>
      <c r="L1818" s="326">
        <v>1400</v>
      </c>
      <c r="M1818" s="325">
        <v>1817</v>
      </c>
      <c r="N1818" s="324">
        <v>42353</v>
      </c>
      <c r="O1818" s="4"/>
      <c r="T1818" s="146"/>
      <c r="U1818" s="146"/>
      <c r="V1818" s="146"/>
      <c r="W1818" s="146"/>
      <c r="X1818" s="146"/>
      <c r="Y1818" s="146"/>
      <c r="Z1818" s="146"/>
      <c r="AA1818" s="146"/>
      <c r="AB1818" s="5" t="str">
        <f t="shared" si="59"/>
        <v>Adafera18</v>
      </c>
    </row>
    <row r="1819" spans="1:28" customFormat="1" ht="12.95" hidden="1" customHeight="1">
      <c r="A1819" s="325">
        <v>1818</v>
      </c>
      <c r="B1819" s="325" t="s">
        <v>3667</v>
      </c>
      <c r="C1819" s="327">
        <v>42310</v>
      </c>
      <c r="D1819" s="325" t="s">
        <v>3666</v>
      </c>
      <c r="E1819" s="329" t="s">
        <v>46</v>
      </c>
      <c r="F1819" s="325"/>
      <c r="G1819" s="325"/>
      <c r="H1819" s="328" t="s">
        <v>1289</v>
      </c>
      <c r="I1819" s="328" t="s">
        <v>20</v>
      </c>
      <c r="J1819" s="327">
        <v>42293</v>
      </c>
      <c r="K1819" s="3" t="s">
        <v>28</v>
      </c>
      <c r="L1819" s="326">
        <v>1400</v>
      </c>
      <c r="M1819" s="325">
        <v>1818</v>
      </c>
      <c r="N1819" s="324">
        <v>42324</v>
      </c>
      <c r="O1819" s="4"/>
      <c r="T1819" s="146"/>
      <c r="U1819" s="146"/>
      <c r="V1819" s="146"/>
      <c r="W1819" s="146"/>
      <c r="X1819" s="146"/>
      <c r="Y1819" s="146"/>
      <c r="Z1819" s="146"/>
      <c r="AA1819" s="146"/>
      <c r="AB1819" s="5" t="str">
        <f t="shared" si="59"/>
        <v>Aframax Rivera41</v>
      </c>
    </row>
    <row r="1820" spans="1:28" customFormat="1" ht="12.95" hidden="1" customHeight="1">
      <c r="A1820" s="325">
        <v>1819</v>
      </c>
      <c r="B1820" s="325" t="s">
        <v>3665</v>
      </c>
      <c r="C1820" s="327">
        <v>42311</v>
      </c>
      <c r="D1820" s="325" t="s">
        <v>647</v>
      </c>
      <c r="E1820" s="351" t="s">
        <v>407</v>
      </c>
      <c r="F1820" s="325"/>
      <c r="G1820" s="325"/>
      <c r="H1820" s="328" t="s">
        <v>279</v>
      </c>
      <c r="I1820" s="328" t="s">
        <v>3664</v>
      </c>
      <c r="J1820" s="327">
        <v>42300</v>
      </c>
      <c r="K1820" s="3" t="s">
        <v>23</v>
      </c>
      <c r="L1820" s="326">
        <v>1200</v>
      </c>
      <c r="M1820" s="325">
        <v>1819</v>
      </c>
      <c r="N1820" s="324">
        <v>42353</v>
      </c>
      <c r="T1820" s="146"/>
      <c r="U1820" s="146"/>
      <c r="V1820" s="146"/>
      <c r="W1820" s="146"/>
      <c r="X1820" s="146"/>
      <c r="Y1820" s="146"/>
      <c r="Z1820" s="146"/>
      <c r="AA1820" s="146"/>
      <c r="AB1820" s="5" t="str">
        <f t="shared" si="59"/>
        <v>Genmar Compatriot74</v>
      </c>
    </row>
    <row r="1821" spans="1:28" customFormat="1" ht="12.95" hidden="1" customHeight="1">
      <c r="A1821" s="325">
        <v>1820</v>
      </c>
      <c r="B1821" s="325" t="s">
        <v>3663</v>
      </c>
      <c r="C1821" s="327">
        <v>42311</v>
      </c>
      <c r="D1821" s="325" t="s">
        <v>497</v>
      </c>
      <c r="E1821" s="351" t="s">
        <v>372</v>
      </c>
      <c r="F1821" s="325"/>
      <c r="G1821" s="325"/>
      <c r="H1821" s="328" t="s">
        <v>763</v>
      </c>
      <c r="I1821" s="328" t="s">
        <v>3662</v>
      </c>
      <c r="J1821" s="327">
        <v>42283</v>
      </c>
      <c r="K1821" s="3" t="s">
        <v>43</v>
      </c>
      <c r="L1821" s="326">
        <v>1400</v>
      </c>
      <c r="M1821" s="325">
        <v>1820</v>
      </c>
      <c r="N1821" s="324">
        <v>42314</v>
      </c>
      <c r="T1821" s="146"/>
      <c r="U1821" s="146"/>
      <c r="V1821" s="146"/>
      <c r="W1821" s="146"/>
      <c r="X1821" s="146"/>
      <c r="Y1821" s="146"/>
      <c r="Z1821" s="146"/>
      <c r="AA1821" s="146"/>
      <c r="AB1821" s="5" t="str">
        <f t="shared" si="59"/>
        <v>Alpine Liberty68</v>
      </c>
    </row>
    <row r="1822" spans="1:28" customFormat="1" ht="12.95" hidden="1" customHeight="1">
      <c r="A1822" s="325">
        <v>1821</v>
      </c>
      <c r="B1822" s="325" t="s">
        <v>3661</v>
      </c>
      <c r="C1822" s="327">
        <v>42311</v>
      </c>
      <c r="D1822" s="325" t="s">
        <v>1292</v>
      </c>
      <c r="E1822" s="351" t="s">
        <v>3644</v>
      </c>
      <c r="F1822" s="325"/>
      <c r="G1822" s="325"/>
      <c r="H1822" s="328" t="s">
        <v>817</v>
      </c>
      <c r="I1822" s="328" t="s">
        <v>20</v>
      </c>
      <c r="J1822" s="327">
        <v>42275</v>
      </c>
      <c r="K1822" s="3" t="s">
        <v>1094</v>
      </c>
      <c r="L1822" s="326">
        <v>1400</v>
      </c>
      <c r="M1822" s="325">
        <v>1821</v>
      </c>
      <c r="N1822" s="350">
        <v>42341</v>
      </c>
      <c r="O1822" s="4"/>
      <c r="P1822" s="4"/>
      <c r="T1822" s="146"/>
      <c r="U1822" s="146"/>
      <c r="V1822" s="146"/>
      <c r="W1822" s="146"/>
      <c r="X1822" s="146"/>
      <c r="Y1822" s="146"/>
      <c r="Z1822" s="146"/>
      <c r="AA1822" s="146"/>
      <c r="AB1822" s="5" t="str">
        <f t="shared" si="59"/>
        <v>Afroditi201501</v>
      </c>
    </row>
    <row r="1823" spans="1:28" customFormat="1" ht="12.95" hidden="1" customHeight="1">
      <c r="A1823" s="325">
        <v>1822</v>
      </c>
      <c r="B1823" s="325" t="s">
        <v>3660</v>
      </c>
      <c r="C1823" s="327">
        <v>42311</v>
      </c>
      <c r="D1823" s="325" t="s">
        <v>659</v>
      </c>
      <c r="E1823" s="351" t="s">
        <v>3486</v>
      </c>
      <c r="F1823" s="325"/>
      <c r="G1823" s="325"/>
      <c r="H1823" s="328" t="s">
        <v>596</v>
      </c>
      <c r="I1823" s="328" t="s">
        <v>581</v>
      </c>
      <c r="J1823" s="327">
        <v>42298</v>
      </c>
      <c r="K1823" s="3" t="s">
        <v>1094</v>
      </c>
      <c r="L1823" s="326">
        <v>1400</v>
      </c>
      <c r="M1823" s="325">
        <v>1822</v>
      </c>
      <c r="N1823" s="350">
        <v>42342</v>
      </c>
      <c r="O1823" s="4"/>
      <c r="P1823" s="4"/>
      <c r="T1823" s="146"/>
      <c r="U1823" s="146"/>
      <c r="V1823" s="146"/>
      <c r="W1823" s="146"/>
      <c r="X1823" s="146"/>
      <c r="Y1823" s="146"/>
      <c r="Z1823" s="146"/>
      <c r="AA1823" s="146"/>
      <c r="AB1823" s="5" t="str">
        <f t="shared" si="59"/>
        <v>Stena Primorsk201506</v>
      </c>
    </row>
    <row r="1824" spans="1:28" customFormat="1" ht="12.95" hidden="1" customHeight="1">
      <c r="A1824" s="325">
        <v>1823</v>
      </c>
      <c r="B1824" s="325" t="s">
        <v>3659</v>
      </c>
      <c r="C1824" s="327">
        <v>42311</v>
      </c>
      <c r="D1824" s="325" t="s">
        <v>628</v>
      </c>
      <c r="E1824" s="351">
        <v>201508</v>
      </c>
      <c r="F1824" s="325"/>
      <c r="G1824" s="325"/>
      <c r="H1824" s="328" t="s">
        <v>3494</v>
      </c>
      <c r="I1824" s="328" t="s">
        <v>3658</v>
      </c>
      <c r="J1824" s="327">
        <v>42297</v>
      </c>
      <c r="K1824" s="3" t="s">
        <v>1094</v>
      </c>
      <c r="L1824" s="326">
        <v>1400</v>
      </c>
      <c r="M1824" s="325">
        <v>1823</v>
      </c>
      <c r="N1824" s="350">
        <v>42342</v>
      </c>
      <c r="O1824" s="4" t="s">
        <v>21</v>
      </c>
      <c r="P1824" s="4"/>
      <c r="T1824" s="146"/>
      <c r="U1824" s="146"/>
      <c r="V1824" s="146"/>
      <c r="W1824" s="146"/>
      <c r="X1824" s="146"/>
      <c r="Y1824" s="146"/>
      <c r="Z1824" s="146"/>
      <c r="AA1824" s="146"/>
      <c r="AB1824" s="5" t="str">
        <f t="shared" si="59"/>
        <v>Stena President201508</v>
      </c>
    </row>
    <row r="1825" spans="1:28" customFormat="1" ht="12.95" hidden="1" customHeight="1">
      <c r="A1825" s="325">
        <v>1824</v>
      </c>
      <c r="B1825" s="325" t="s">
        <v>3657</v>
      </c>
      <c r="C1825" s="327">
        <v>42311</v>
      </c>
      <c r="D1825" s="325" t="s">
        <v>3656</v>
      </c>
      <c r="E1825" s="351" t="s">
        <v>3486</v>
      </c>
      <c r="F1825" s="325"/>
      <c r="G1825" s="325"/>
      <c r="H1825" s="328" t="s">
        <v>666</v>
      </c>
      <c r="I1825" s="328" t="s">
        <v>3655</v>
      </c>
      <c r="J1825" s="327">
        <v>42299</v>
      </c>
      <c r="K1825" s="3" t="s">
        <v>1094</v>
      </c>
      <c r="L1825" s="326">
        <v>1400</v>
      </c>
      <c r="M1825" s="325">
        <v>1824</v>
      </c>
      <c r="N1825" s="350">
        <v>42341</v>
      </c>
      <c r="O1825" s="4"/>
      <c r="P1825" s="4"/>
      <c r="T1825" s="146"/>
      <c r="U1825" s="146"/>
      <c r="V1825" s="146"/>
      <c r="W1825" s="146"/>
      <c r="X1825" s="146"/>
      <c r="Y1825" s="146"/>
      <c r="Z1825" s="146"/>
      <c r="AA1825" s="146"/>
      <c r="AB1825" s="5" t="str">
        <f t="shared" si="59"/>
        <v>AST Sunshine201506</v>
      </c>
    </row>
    <row r="1826" spans="1:28" customFormat="1" ht="12.95" hidden="1" customHeight="1">
      <c r="A1826" s="325">
        <v>1825</v>
      </c>
      <c r="B1826" s="325" t="s">
        <v>3654</v>
      </c>
      <c r="C1826" s="327">
        <v>42311</v>
      </c>
      <c r="D1826" s="325" t="s">
        <v>783</v>
      </c>
      <c r="E1826" s="351">
        <v>201504</v>
      </c>
      <c r="F1826" s="325"/>
      <c r="G1826" s="325"/>
      <c r="H1826" s="328" t="s">
        <v>3496</v>
      </c>
      <c r="I1826" s="328" t="s">
        <v>790</v>
      </c>
      <c r="J1826" s="327">
        <v>42286</v>
      </c>
      <c r="K1826" s="3" t="s">
        <v>1094</v>
      </c>
      <c r="L1826" s="326">
        <v>1400</v>
      </c>
      <c r="M1826" s="325">
        <v>1825</v>
      </c>
      <c r="N1826" s="350">
        <v>42341</v>
      </c>
      <c r="O1826" s="4"/>
      <c r="P1826" s="4"/>
      <c r="T1826" s="146"/>
      <c r="U1826" s="146"/>
      <c r="V1826" s="146"/>
      <c r="W1826" s="146"/>
      <c r="X1826" s="146"/>
      <c r="Y1826" s="146"/>
      <c r="Z1826" s="146"/>
      <c r="AA1826" s="146"/>
      <c r="AB1826" s="5" t="str">
        <f t="shared" si="59"/>
        <v>Sonangol Kassanje201504</v>
      </c>
    </row>
    <row r="1827" spans="1:28" customFormat="1" ht="12.95" hidden="1" customHeight="1">
      <c r="A1827" s="325">
        <v>1826</v>
      </c>
      <c r="B1827" s="325" t="s">
        <v>3653</v>
      </c>
      <c r="C1827" s="327">
        <v>42313</v>
      </c>
      <c r="D1827" s="325" t="s">
        <v>1297</v>
      </c>
      <c r="E1827" s="351">
        <v>201504</v>
      </c>
      <c r="F1827" s="325"/>
      <c r="G1827" s="325"/>
      <c r="H1827" s="328" t="s">
        <v>1193</v>
      </c>
      <c r="I1827" s="328" t="s">
        <v>3652</v>
      </c>
      <c r="J1827" s="327">
        <v>42289</v>
      </c>
      <c r="K1827" s="3" t="s">
        <v>590</v>
      </c>
      <c r="L1827" s="326">
        <v>1600</v>
      </c>
      <c r="M1827" s="325">
        <v>1826</v>
      </c>
      <c r="N1827" s="324">
        <v>42346</v>
      </c>
      <c r="T1827" s="146"/>
      <c r="U1827" s="146"/>
      <c r="V1827" s="146"/>
      <c r="W1827" s="146"/>
      <c r="X1827" s="146"/>
      <c r="Y1827" s="146"/>
      <c r="Z1827" s="146"/>
      <c r="AA1827" s="146"/>
      <c r="AB1827" s="5" t="str">
        <f t="shared" si="59"/>
        <v>Albatross Trader201504</v>
      </c>
    </row>
    <row r="1828" spans="1:28" customFormat="1" ht="12.95" hidden="1" customHeight="1">
      <c r="A1828" s="325">
        <v>1827</v>
      </c>
      <c r="B1828" s="325" t="s">
        <v>3651</v>
      </c>
      <c r="C1828" s="327">
        <v>42313</v>
      </c>
      <c r="D1828" s="325" t="s">
        <v>3650</v>
      </c>
      <c r="E1828" s="325" t="s">
        <v>338</v>
      </c>
      <c r="F1828" s="325"/>
      <c r="G1828" s="325"/>
      <c r="H1828" s="328" t="s">
        <v>1298</v>
      </c>
      <c r="I1828" s="328" t="s">
        <v>1319</v>
      </c>
      <c r="J1828" s="327">
        <v>42293</v>
      </c>
      <c r="K1828" s="3" t="s">
        <v>590</v>
      </c>
      <c r="L1828" s="326">
        <v>1600</v>
      </c>
      <c r="M1828" s="325">
        <v>1827</v>
      </c>
      <c r="N1828" s="324">
        <v>42346</v>
      </c>
      <c r="T1828" s="146"/>
      <c r="U1828" s="146"/>
      <c r="V1828" s="146"/>
      <c r="W1828" s="146"/>
      <c r="X1828" s="146"/>
      <c r="Y1828" s="146"/>
      <c r="Z1828" s="146"/>
      <c r="AA1828" s="146"/>
      <c r="AB1828" s="5" t="str">
        <f t="shared" si="59"/>
        <v>Sichem Contester14</v>
      </c>
    </row>
    <row r="1829" spans="1:28" customFormat="1" ht="12.95" hidden="1" customHeight="1">
      <c r="A1829" s="325">
        <v>1828</v>
      </c>
      <c r="B1829" s="325" t="s">
        <v>3649</v>
      </c>
      <c r="C1829" s="327">
        <v>42313</v>
      </c>
      <c r="D1829" s="325" t="s">
        <v>1303</v>
      </c>
      <c r="E1829" s="325" t="s">
        <v>238</v>
      </c>
      <c r="F1829" s="325"/>
      <c r="G1829" s="325"/>
      <c r="H1829" s="328" t="s">
        <v>1304</v>
      </c>
      <c r="I1829" s="328" t="s">
        <v>581</v>
      </c>
      <c r="J1829" s="327">
        <v>42299</v>
      </c>
      <c r="K1829" s="3" t="s">
        <v>590</v>
      </c>
      <c r="L1829" s="326">
        <v>1600</v>
      </c>
      <c r="M1829" s="325">
        <v>1828</v>
      </c>
      <c r="N1829" s="324">
        <v>42418</v>
      </c>
      <c r="T1829" s="146"/>
      <c r="U1829" s="146"/>
      <c r="V1829" s="146"/>
      <c r="W1829" s="146"/>
      <c r="X1829" s="146"/>
      <c r="Y1829" s="146"/>
      <c r="Z1829" s="146"/>
      <c r="AA1829" s="146"/>
      <c r="AB1829" s="5" t="str">
        <f t="shared" si="59"/>
        <v>Danubia3</v>
      </c>
    </row>
    <row r="1830" spans="1:28" customFormat="1" ht="12.95" hidden="1" customHeight="1">
      <c r="A1830" s="325">
        <v>1829</v>
      </c>
      <c r="B1830" s="325" t="s">
        <v>3648</v>
      </c>
      <c r="C1830" s="327">
        <v>42313</v>
      </c>
      <c r="D1830" s="325" t="s">
        <v>3647</v>
      </c>
      <c r="E1830" s="325" t="s">
        <v>800</v>
      </c>
      <c r="F1830" s="325"/>
      <c r="G1830" s="325"/>
      <c r="H1830" s="328" t="s">
        <v>736</v>
      </c>
      <c r="I1830" s="328" t="s">
        <v>3646</v>
      </c>
      <c r="J1830" s="327">
        <v>42288</v>
      </c>
      <c r="K1830" s="3" t="s">
        <v>1104</v>
      </c>
      <c r="L1830" s="326">
        <v>1500</v>
      </c>
      <c r="M1830" s="325">
        <v>1829</v>
      </c>
      <c r="N1830" s="324">
        <v>42349</v>
      </c>
      <c r="T1830" s="146"/>
      <c r="U1830" s="146"/>
      <c r="V1830" s="146"/>
      <c r="W1830" s="146"/>
      <c r="X1830" s="146"/>
      <c r="Y1830" s="146"/>
      <c r="Z1830" s="146"/>
      <c r="AA1830" s="146"/>
      <c r="AB1830" s="5" t="str">
        <f t="shared" si="59"/>
        <v>Marlin Amethyst1501</v>
      </c>
    </row>
    <row r="1831" spans="1:28" customFormat="1" ht="12.95" hidden="1" customHeight="1">
      <c r="A1831" s="325">
        <v>1830</v>
      </c>
      <c r="B1831" s="325" t="s">
        <v>3645</v>
      </c>
      <c r="C1831" s="327">
        <v>42313</v>
      </c>
      <c r="D1831" s="325" t="s">
        <v>1287</v>
      </c>
      <c r="E1831" s="325" t="s">
        <v>3644</v>
      </c>
      <c r="F1831" s="325"/>
      <c r="G1831" s="325"/>
      <c r="H1831" s="328" t="s">
        <v>3643</v>
      </c>
      <c r="I1831" s="328" t="s">
        <v>25</v>
      </c>
      <c r="J1831" s="327">
        <v>42289</v>
      </c>
      <c r="K1831" s="3" t="s">
        <v>1104</v>
      </c>
      <c r="L1831" s="326">
        <v>1500</v>
      </c>
      <c r="M1831" s="325">
        <v>1830</v>
      </c>
      <c r="N1831" s="324">
        <v>42349</v>
      </c>
      <c r="T1831" s="146"/>
      <c r="U1831" s="146"/>
      <c r="V1831" s="146"/>
      <c r="W1831" s="146"/>
      <c r="X1831" s="146"/>
      <c r="Y1831" s="146"/>
      <c r="Z1831" s="146"/>
      <c r="AA1831" s="146"/>
      <c r="AB1831" s="5" t="str">
        <f t="shared" si="59"/>
        <v>Caterina Corrado201501</v>
      </c>
    </row>
    <row r="1832" spans="1:28" customFormat="1" ht="12.95" hidden="1" customHeight="1">
      <c r="A1832" s="325">
        <v>1831</v>
      </c>
      <c r="B1832" s="325" t="s">
        <v>3642</v>
      </c>
      <c r="C1832" s="327">
        <v>42313</v>
      </c>
      <c r="D1832" s="325" t="s">
        <v>1288</v>
      </c>
      <c r="E1832" s="325" t="s">
        <v>3641</v>
      </c>
      <c r="F1832" s="325"/>
      <c r="G1832" s="325"/>
      <c r="H1832" s="328" t="s">
        <v>669</v>
      </c>
      <c r="I1832" s="328" t="s">
        <v>25</v>
      </c>
      <c r="J1832" s="327">
        <v>42289</v>
      </c>
      <c r="K1832" s="3" t="s">
        <v>1104</v>
      </c>
      <c r="L1832" s="326">
        <v>1500</v>
      </c>
      <c r="M1832" s="325">
        <v>1831</v>
      </c>
      <c r="N1832" s="324">
        <v>42349</v>
      </c>
      <c r="T1832" s="146"/>
      <c r="U1832" s="146"/>
      <c r="V1832" s="146"/>
      <c r="W1832" s="146"/>
      <c r="X1832" s="146"/>
      <c r="Y1832" s="146"/>
      <c r="Z1832" s="146"/>
      <c r="AA1832" s="146"/>
      <c r="AB1832" s="5" t="str">
        <f t="shared" si="59"/>
        <v>Marjorie K1505</v>
      </c>
    </row>
    <row r="1833" spans="1:28" customFormat="1" ht="12.95" hidden="1" customHeight="1">
      <c r="A1833" s="325">
        <v>1832</v>
      </c>
      <c r="B1833" s="325" t="s">
        <v>3640</v>
      </c>
      <c r="C1833" s="327">
        <v>42313</v>
      </c>
      <c r="D1833" s="325" t="s">
        <v>3639</v>
      </c>
      <c r="E1833" s="325" t="s">
        <v>1293</v>
      </c>
      <c r="F1833" s="325"/>
      <c r="G1833" s="325"/>
      <c r="H1833" s="328" t="s">
        <v>736</v>
      </c>
      <c r="I1833" s="328" t="s">
        <v>25</v>
      </c>
      <c r="J1833" s="327">
        <v>42302</v>
      </c>
      <c r="K1833" s="3" t="s">
        <v>1104</v>
      </c>
      <c r="L1833" s="326">
        <v>1500</v>
      </c>
      <c r="M1833" s="325">
        <v>1832</v>
      </c>
      <c r="N1833" s="324">
        <v>42349</v>
      </c>
      <c r="T1833" s="146"/>
      <c r="U1833" s="146"/>
      <c r="V1833" s="146"/>
      <c r="W1833" s="146"/>
      <c r="X1833" s="146"/>
      <c r="Y1833" s="146"/>
      <c r="Z1833" s="146"/>
      <c r="AA1833" s="146"/>
      <c r="AB1833" s="5" t="str">
        <f t="shared" si="59"/>
        <v>Star Kestral1504</v>
      </c>
    </row>
    <row r="1834" spans="1:28" customFormat="1" ht="12.95" hidden="1" customHeight="1">
      <c r="A1834" s="325">
        <v>1833</v>
      </c>
      <c r="B1834" s="325" t="s">
        <v>3638</v>
      </c>
      <c r="C1834" s="327">
        <v>42321</v>
      </c>
      <c r="D1834" s="325" t="s">
        <v>333</v>
      </c>
      <c r="E1834" s="325" t="s">
        <v>3497</v>
      </c>
      <c r="F1834" s="325"/>
      <c r="G1834" s="325"/>
      <c r="H1834" s="328" t="s">
        <v>3635</v>
      </c>
      <c r="I1834" s="328" t="s">
        <v>3637</v>
      </c>
      <c r="J1834" s="327">
        <v>42314</v>
      </c>
      <c r="K1834" s="3" t="s">
        <v>16</v>
      </c>
      <c r="L1834" s="326">
        <v>800</v>
      </c>
      <c r="M1834" s="325">
        <v>1833</v>
      </c>
      <c r="N1834" s="324">
        <v>42352</v>
      </c>
      <c r="T1834" s="146"/>
      <c r="U1834" s="146"/>
      <c r="V1834" s="146"/>
      <c r="W1834" s="146"/>
      <c r="X1834" s="146"/>
      <c r="Y1834" s="146"/>
      <c r="Z1834" s="146"/>
      <c r="AA1834" s="146"/>
      <c r="AB1834" s="5" t="str">
        <f t="shared" si="59"/>
        <v>Ashkini Spirit201505</v>
      </c>
    </row>
    <row r="1835" spans="1:28" customFormat="1" ht="12.95" hidden="1" customHeight="1">
      <c r="A1835" s="325">
        <v>1834</v>
      </c>
      <c r="B1835" s="325" t="s">
        <v>3636</v>
      </c>
      <c r="C1835" s="327">
        <v>42321</v>
      </c>
      <c r="D1835" s="325" t="s">
        <v>476</v>
      </c>
      <c r="E1835" s="325" t="s">
        <v>3486</v>
      </c>
      <c r="F1835" s="325"/>
      <c r="G1835" s="325"/>
      <c r="H1835" s="328" t="s">
        <v>3635</v>
      </c>
      <c r="I1835" s="328" t="s">
        <v>62</v>
      </c>
      <c r="J1835" s="327">
        <v>42319</v>
      </c>
      <c r="K1835" s="3" t="s">
        <v>16</v>
      </c>
      <c r="L1835" s="326">
        <v>800</v>
      </c>
      <c r="M1835" s="325">
        <v>1834</v>
      </c>
      <c r="N1835" s="324">
        <v>42352</v>
      </c>
      <c r="T1835" s="146"/>
      <c r="U1835" s="146"/>
      <c r="V1835" s="146"/>
      <c r="W1835" s="146"/>
      <c r="X1835" s="146"/>
      <c r="Y1835" s="146"/>
      <c r="Z1835" s="146"/>
      <c r="AA1835" s="146"/>
      <c r="AB1835" s="5" t="str">
        <f t="shared" si="59"/>
        <v>Ganges Spirit201506</v>
      </c>
    </row>
    <row r="1836" spans="1:28" customFormat="1" ht="12.95" hidden="1" customHeight="1">
      <c r="A1836" s="325">
        <v>1835</v>
      </c>
      <c r="B1836" s="325" t="s">
        <v>3634</v>
      </c>
      <c r="C1836" s="327">
        <v>42321</v>
      </c>
      <c r="D1836" s="325" t="s">
        <v>1311</v>
      </c>
      <c r="E1836" s="325" t="s">
        <v>860</v>
      </c>
      <c r="F1836" s="325"/>
      <c r="G1836" s="325"/>
      <c r="H1836" s="328" t="s">
        <v>3631</v>
      </c>
      <c r="I1836" s="328" t="s">
        <v>3633</v>
      </c>
      <c r="J1836" s="327">
        <v>42309</v>
      </c>
      <c r="K1836" s="3" t="s">
        <v>16</v>
      </c>
      <c r="L1836" s="326">
        <v>800</v>
      </c>
      <c r="M1836" s="325">
        <v>1835</v>
      </c>
      <c r="N1836" s="324">
        <v>42352</v>
      </c>
      <c r="T1836" s="146"/>
      <c r="U1836" s="146"/>
      <c r="V1836" s="146"/>
      <c r="W1836" s="146"/>
      <c r="X1836" s="146"/>
      <c r="Y1836" s="146"/>
      <c r="Z1836" s="146"/>
      <c r="AA1836" s="146"/>
      <c r="AB1836" s="5" t="str">
        <f t="shared" si="59"/>
        <v>Shenlong Spirit201507</v>
      </c>
    </row>
    <row r="1837" spans="1:28" customFormat="1" ht="12.95" hidden="1" customHeight="1">
      <c r="A1837" s="325">
        <v>1836</v>
      </c>
      <c r="B1837" s="325" t="s">
        <v>3632</v>
      </c>
      <c r="C1837" s="327">
        <v>42321</v>
      </c>
      <c r="D1837" s="325" t="s">
        <v>3359</v>
      </c>
      <c r="E1837" s="325" t="s">
        <v>860</v>
      </c>
      <c r="F1837" s="325"/>
      <c r="G1837" s="325"/>
      <c r="H1837" s="328" t="s">
        <v>3631</v>
      </c>
      <c r="I1837" s="328" t="s">
        <v>3503</v>
      </c>
      <c r="J1837" s="327">
        <v>42329</v>
      </c>
      <c r="K1837" s="3" t="s">
        <v>16</v>
      </c>
      <c r="L1837" s="326">
        <v>800</v>
      </c>
      <c r="M1837" s="325">
        <v>1836</v>
      </c>
      <c r="N1837" s="324">
        <v>42352</v>
      </c>
      <c r="T1837" s="146"/>
      <c r="U1837" s="146"/>
      <c r="V1837" s="146"/>
      <c r="W1837" s="146"/>
      <c r="X1837" s="146"/>
      <c r="Y1837" s="146"/>
      <c r="Z1837" s="146"/>
      <c r="AA1837" s="146"/>
      <c r="AB1837" s="5" t="str">
        <f t="shared" si="59"/>
        <v>Kaveri Spirit201507</v>
      </c>
    </row>
    <row r="1838" spans="1:28" customFormat="1" ht="12.95" hidden="1" customHeight="1">
      <c r="A1838" s="325">
        <v>1837</v>
      </c>
      <c r="B1838" s="325" t="s">
        <v>3630</v>
      </c>
      <c r="C1838" s="327">
        <v>42322</v>
      </c>
      <c r="D1838" s="325" t="s">
        <v>3629</v>
      </c>
      <c r="E1838" s="325" t="s">
        <v>3628</v>
      </c>
      <c r="F1838" s="325"/>
      <c r="G1838" s="325"/>
      <c r="H1838" s="328" t="s">
        <v>634</v>
      </c>
      <c r="I1838" s="328" t="s">
        <v>255</v>
      </c>
      <c r="J1838" s="327">
        <v>42307</v>
      </c>
      <c r="K1838" s="3" t="s">
        <v>60</v>
      </c>
      <c r="L1838" s="326">
        <v>800</v>
      </c>
      <c r="M1838" s="325">
        <v>1837</v>
      </c>
      <c r="N1838" s="324">
        <v>42432</v>
      </c>
      <c r="T1838" s="146"/>
      <c r="U1838" s="146"/>
      <c r="V1838" s="146"/>
      <c r="W1838" s="146"/>
      <c r="X1838" s="146"/>
      <c r="Y1838" s="146"/>
      <c r="Z1838" s="146"/>
      <c r="AA1838" s="146"/>
      <c r="AB1838" s="5" t="str">
        <f t="shared" si="59"/>
        <v>TH Sound044</v>
      </c>
    </row>
    <row r="1839" spans="1:28" customFormat="1" ht="12.95" hidden="1" customHeight="1">
      <c r="A1839" s="325">
        <v>1838</v>
      </c>
      <c r="B1839" s="325" t="s">
        <v>3627</v>
      </c>
      <c r="C1839" s="327">
        <v>42322</v>
      </c>
      <c r="D1839" s="325" t="s">
        <v>3626</v>
      </c>
      <c r="E1839" s="325" t="s">
        <v>3625</v>
      </c>
      <c r="F1839" s="325"/>
      <c r="G1839" s="325"/>
      <c r="H1839" s="328" t="s">
        <v>1271</v>
      </c>
      <c r="I1839" s="328" t="s">
        <v>3624</v>
      </c>
      <c r="J1839" s="327">
        <v>42282</v>
      </c>
      <c r="K1839" s="3" t="s">
        <v>60</v>
      </c>
      <c r="L1839" s="326">
        <v>800</v>
      </c>
      <c r="M1839" s="325">
        <v>1838</v>
      </c>
      <c r="N1839" s="324">
        <v>42432</v>
      </c>
      <c r="T1839" s="146"/>
      <c r="U1839" s="146"/>
      <c r="V1839" s="146"/>
      <c r="W1839" s="146"/>
      <c r="X1839" s="146"/>
      <c r="Y1839" s="146"/>
      <c r="Z1839" s="146"/>
      <c r="AA1839" s="146"/>
      <c r="AB1839" s="5" t="str">
        <f t="shared" si="59"/>
        <v>Atlantic dawn09_15L</v>
      </c>
    </row>
    <row r="1840" spans="1:28" customFormat="1" ht="12.95" hidden="1" customHeight="1">
      <c r="A1840" s="325">
        <v>1839</v>
      </c>
      <c r="B1840" s="325" t="s">
        <v>3623</v>
      </c>
      <c r="C1840" s="327">
        <v>42322</v>
      </c>
      <c r="D1840" s="325" t="s">
        <v>801</v>
      </c>
      <c r="E1840" s="325" t="s">
        <v>3622</v>
      </c>
      <c r="F1840" s="325"/>
      <c r="G1840" s="325"/>
      <c r="H1840" s="328" t="s">
        <v>63</v>
      </c>
      <c r="I1840" s="328" t="s">
        <v>255</v>
      </c>
      <c r="J1840" s="327">
        <v>42287</v>
      </c>
      <c r="K1840" s="3" t="s">
        <v>60</v>
      </c>
      <c r="L1840" s="326">
        <v>800</v>
      </c>
      <c r="M1840" s="325">
        <v>1839</v>
      </c>
      <c r="N1840" s="324">
        <v>42370</v>
      </c>
      <c r="T1840" s="146"/>
      <c r="U1840" s="146"/>
      <c r="V1840" s="146"/>
      <c r="W1840" s="146"/>
      <c r="X1840" s="146"/>
      <c r="Y1840" s="146"/>
      <c r="Z1840" s="146"/>
      <c r="AA1840" s="146"/>
      <c r="AB1840" s="5" t="str">
        <f t="shared" si="59"/>
        <v>Ningbo DawnV016</v>
      </c>
    </row>
    <row r="1841" spans="1:28" customFormat="1" ht="12.95" hidden="1" customHeight="1">
      <c r="A1841" s="325">
        <v>1840</v>
      </c>
      <c r="B1841" s="325" t="s">
        <v>3621</v>
      </c>
      <c r="C1841" s="327">
        <v>42322</v>
      </c>
      <c r="D1841" s="325" t="s">
        <v>3556</v>
      </c>
      <c r="E1841" s="325" t="s">
        <v>217</v>
      </c>
      <c r="F1841" s="325"/>
      <c r="G1841" s="325"/>
      <c r="H1841" s="328" t="s">
        <v>634</v>
      </c>
      <c r="I1841" s="328" t="s">
        <v>130</v>
      </c>
      <c r="J1841" s="327">
        <v>42296</v>
      </c>
      <c r="K1841" s="3" t="s">
        <v>60</v>
      </c>
      <c r="L1841" s="326">
        <v>800</v>
      </c>
      <c r="M1841" s="325">
        <v>1840</v>
      </c>
      <c r="N1841" s="324">
        <v>42370</v>
      </c>
      <c r="T1841" s="146"/>
      <c r="U1841" s="146"/>
      <c r="V1841" s="146"/>
      <c r="W1841" s="146"/>
      <c r="X1841" s="146"/>
      <c r="Y1841" s="146"/>
      <c r="Z1841" s="146"/>
      <c r="AA1841" s="146"/>
      <c r="AB1841" s="5" t="str">
        <f t="shared" si="59"/>
        <v>TH Symphony48</v>
      </c>
    </row>
    <row r="1842" spans="1:28" customFormat="1" ht="12.95" hidden="1" customHeight="1">
      <c r="A1842" s="325">
        <v>1841</v>
      </c>
      <c r="B1842" s="325" t="s">
        <v>3620</v>
      </c>
      <c r="C1842" s="327">
        <v>42322</v>
      </c>
      <c r="D1842" s="325" t="s">
        <v>812</v>
      </c>
      <c r="E1842" s="325" t="s">
        <v>3619</v>
      </c>
      <c r="F1842" s="325"/>
      <c r="G1842" s="325"/>
      <c r="H1842" s="328" t="s">
        <v>634</v>
      </c>
      <c r="I1842" s="328" t="s">
        <v>59</v>
      </c>
      <c r="J1842" s="327">
        <v>42311</v>
      </c>
      <c r="K1842" s="3" t="s">
        <v>60</v>
      </c>
      <c r="L1842" s="326">
        <v>800</v>
      </c>
      <c r="M1842" s="325">
        <v>1841</v>
      </c>
      <c r="N1842" s="324">
        <v>42349</v>
      </c>
      <c r="T1842" s="146"/>
      <c r="U1842" s="146"/>
      <c r="V1842" s="146"/>
      <c r="W1842" s="146"/>
      <c r="X1842" s="146"/>
      <c r="Y1842" s="146"/>
      <c r="Z1842" s="146"/>
      <c r="AA1842" s="146"/>
      <c r="AB1842" s="5" t="str">
        <f t="shared" ref="AB1842:AB1905" si="60">IF(TRIM(A1842)="","",CONCATENATE(TRIM(D1842),TRIM(E1842)))</f>
        <v>Kanata Spirit142</v>
      </c>
    </row>
    <row r="1843" spans="1:28" customFormat="1" ht="12.95" hidden="1" customHeight="1">
      <c r="A1843" s="325">
        <v>1842</v>
      </c>
      <c r="B1843" s="325" t="s">
        <v>3618</v>
      </c>
      <c r="C1843" s="327">
        <v>42322</v>
      </c>
      <c r="D1843" s="325" t="s">
        <v>3617</v>
      </c>
      <c r="E1843" s="325" t="s">
        <v>3616</v>
      </c>
      <c r="F1843" s="325"/>
      <c r="G1843" s="325"/>
      <c r="H1843" s="328" t="s">
        <v>852</v>
      </c>
      <c r="I1843" s="328" t="s">
        <v>3615</v>
      </c>
      <c r="J1843" s="327">
        <v>42289</v>
      </c>
      <c r="K1843" s="3" t="s">
        <v>60</v>
      </c>
      <c r="L1843" s="326">
        <v>800</v>
      </c>
      <c r="M1843" s="325">
        <v>1842</v>
      </c>
      <c r="N1843" s="324">
        <v>42349</v>
      </c>
      <c r="T1843" s="146"/>
      <c r="U1843" s="146"/>
      <c r="V1843" s="146"/>
      <c r="W1843" s="146"/>
      <c r="X1843" s="146"/>
      <c r="Y1843" s="146"/>
      <c r="Z1843" s="146"/>
      <c r="AA1843" s="146"/>
      <c r="AB1843" s="5" t="str">
        <f t="shared" si="60"/>
        <v>Constitution Spirit299</v>
      </c>
    </row>
    <row r="1844" spans="1:28" customFormat="1" ht="12.95" hidden="1" customHeight="1">
      <c r="A1844" s="325">
        <v>1843</v>
      </c>
      <c r="B1844" s="325" t="s">
        <v>3614</v>
      </c>
      <c r="C1844" s="327">
        <v>42322</v>
      </c>
      <c r="D1844" s="325" t="s">
        <v>839</v>
      </c>
      <c r="E1844" s="325" t="s">
        <v>338</v>
      </c>
      <c r="F1844" s="325"/>
      <c r="G1844" s="325"/>
      <c r="H1844" s="328" t="s">
        <v>830</v>
      </c>
      <c r="I1844" s="328" t="s">
        <v>805</v>
      </c>
      <c r="J1844" s="327">
        <v>42315</v>
      </c>
      <c r="K1844" s="3" t="s">
        <v>60</v>
      </c>
      <c r="L1844" s="326">
        <v>800</v>
      </c>
      <c r="M1844" s="325">
        <v>1843</v>
      </c>
      <c r="N1844" s="324">
        <v>42370</v>
      </c>
      <c r="T1844" s="146"/>
      <c r="U1844" s="146"/>
      <c r="V1844" s="146"/>
      <c r="W1844" s="146"/>
      <c r="X1844" s="146"/>
      <c r="Y1844" s="146"/>
      <c r="Z1844" s="146"/>
      <c r="AA1844" s="146"/>
      <c r="AB1844" s="5" t="str">
        <f t="shared" si="60"/>
        <v>Maersk Jamnagar14</v>
      </c>
    </row>
    <row r="1845" spans="1:28" customFormat="1" ht="12.95" hidden="1" customHeight="1">
      <c r="A1845" s="325">
        <v>1844</v>
      </c>
      <c r="B1845" s="325" t="s">
        <v>3613</v>
      </c>
      <c r="C1845" s="327">
        <v>42322</v>
      </c>
      <c r="D1845" s="325" t="s">
        <v>820</v>
      </c>
      <c r="E1845" s="325" t="s">
        <v>41</v>
      </c>
      <c r="F1845" s="325"/>
      <c r="G1845" s="325"/>
      <c r="H1845" s="328" t="s">
        <v>1271</v>
      </c>
      <c r="I1845" s="328" t="s">
        <v>571</v>
      </c>
      <c r="J1845" s="327">
        <v>42310</v>
      </c>
      <c r="K1845" s="3" t="s">
        <v>60</v>
      </c>
      <c r="L1845" s="326">
        <v>800</v>
      </c>
      <c r="M1845" s="325">
        <v>1844</v>
      </c>
      <c r="N1845" s="324">
        <v>42370</v>
      </c>
      <c r="T1845" s="146"/>
      <c r="U1845" s="146"/>
      <c r="V1845" s="146"/>
      <c r="W1845" s="146"/>
      <c r="X1845" s="146"/>
      <c r="Y1845" s="146"/>
      <c r="Z1845" s="146"/>
      <c r="AA1845" s="146"/>
      <c r="AB1845" s="5" t="str">
        <f t="shared" si="60"/>
        <v>RBD Anema E Core12</v>
      </c>
    </row>
    <row r="1846" spans="1:28" customFormat="1" ht="12.95" hidden="1" customHeight="1">
      <c r="A1846" s="325">
        <v>1845</v>
      </c>
      <c r="B1846" s="325" t="s">
        <v>3612</v>
      </c>
      <c r="C1846" s="327">
        <v>42322</v>
      </c>
      <c r="D1846" s="325" t="s">
        <v>353</v>
      </c>
      <c r="E1846" s="325" t="s">
        <v>3611</v>
      </c>
      <c r="F1846" s="325"/>
      <c r="G1846" s="325"/>
      <c r="H1846" s="328" t="s">
        <v>634</v>
      </c>
      <c r="I1846" s="328" t="s">
        <v>20</v>
      </c>
      <c r="J1846" s="327">
        <v>42285</v>
      </c>
      <c r="K1846" s="3" t="s">
        <v>60</v>
      </c>
      <c r="L1846" s="326">
        <v>800</v>
      </c>
      <c r="M1846" s="325">
        <v>1845</v>
      </c>
      <c r="N1846" s="324">
        <v>42349</v>
      </c>
      <c r="T1846" s="146"/>
      <c r="U1846" s="146"/>
      <c r="V1846" s="146"/>
      <c r="W1846" s="146"/>
      <c r="X1846" s="146"/>
      <c r="Y1846" s="146"/>
      <c r="Z1846" s="146"/>
      <c r="AA1846" s="146"/>
      <c r="AB1846" s="5" t="str">
        <f t="shared" si="60"/>
        <v>Kareela Spirit219</v>
      </c>
    </row>
    <row r="1847" spans="1:28" customFormat="1" ht="12.95" hidden="1" customHeight="1">
      <c r="A1847" s="325">
        <v>1846</v>
      </c>
      <c r="B1847" s="325" t="s">
        <v>3610</v>
      </c>
      <c r="C1847" s="327">
        <v>42322</v>
      </c>
      <c r="D1847" s="325" t="s">
        <v>641</v>
      </c>
      <c r="E1847" s="325" t="s">
        <v>3609</v>
      </c>
      <c r="F1847" s="325"/>
      <c r="G1847" s="325"/>
      <c r="H1847" s="328" t="s">
        <v>634</v>
      </c>
      <c r="I1847" s="328" t="s">
        <v>51</v>
      </c>
      <c r="J1847" s="327">
        <v>42312</v>
      </c>
      <c r="K1847" s="3" t="s">
        <v>60</v>
      </c>
      <c r="L1847" s="326">
        <v>800</v>
      </c>
      <c r="M1847" s="325">
        <v>1846</v>
      </c>
      <c r="N1847" s="324">
        <v>42370</v>
      </c>
      <c r="T1847" s="146"/>
      <c r="U1847" s="146"/>
      <c r="V1847" s="146"/>
      <c r="W1847" s="146"/>
      <c r="X1847" s="146"/>
      <c r="Y1847" s="146"/>
      <c r="Z1847" s="146"/>
      <c r="AA1847" s="146"/>
      <c r="AB1847" s="5" t="str">
        <f t="shared" si="60"/>
        <v>Pacific DawnV22</v>
      </c>
    </row>
    <row r="1848" spans="1:28" customFormat="1" ht="12.95" hidden="1" customHeight="1">
      <c r="A1848" s="325">
        <v>1847</v>
      </c>
      <c r="B1848" s="325" t="s">
        <v>3608</v>
      </c>
      <c r="C1848" s="327">
        <v>42322</v>
      </c>
      <c r="D1848" s="325" t="s">
        <v>1274</v>
      </c>
      <c r="E1848" s="325" t="s">
        <v>158</v>
      </c>
      <c r="F1848" s="325"/>
      <c r="G1848" s="325"/>
      <c r="H1848" s="328" t="s">
        <v>830</v>
      </c>
      <c r="I1848" s="328" t="s">
        <v>127</v>
      </c>
      <c r="J1848" s="327">
        <v>42300</v>
      </c>
      <c r="K1848" s="3" t="s">
        <v>60</v>
      </c>
      <c r="L1848" s="326">
        <v>800</v>
      </c>
      <c r="M1848" s="325">
        <v>1847</v>
      </c>
      <c r="N1848" s="324">
        <v>42341</v>
      </c>
      <c r="T1848" s="146"/>
      <c r="U1848" s="146"/>
      <c r="V1848" s="146"/>
      <c r="W1848" s="146"/>
      <c r="X1848" s="146"/>
      <c r="Y1848" s="146"/>
      <c r="Z1848" s="146"/>
      <c r="AA1848" s="146"/>
      <c r="AB1848" s="5" t="str">
        <f t="shared" si="60"/>
        <v>Yamato Spirit10</v>
      </c>
    </row>
    <row r="1849" spans="1:28" customFormat="1" ht="12.95" hidden="1" customHeight="1">
      <c r="A1849" s="325">
        <v>1848</v>
      </c>
      <c r="B1849" s="325" t="s">
        <v>3607</v>
      </c>
      <c r="C1849" s="327">
        <v>42326</v>
      </c>
      <c r="D1849" s="325" t="s">
        <v>1294</v>
      </c>
      <c r="E1849" s="325" t="s">
        <v>3411</v>
      </c>
      <c r="F1849" s="325"/>
      <c r="G1849" s="325"/>
      <c r="H1849" s="328" t="s">
        <v>3246</v>
      </c>
      <c r="I1849" s="328" t="s">
        <v>614</v>
      </c>
      <c r="J1849" s="327">
        <v>42324</v>
      </c>
      <c r="K1849" s="3" t="s">
        <v>1095</v>
      </c>
      <c r="L1849" s="326">
        <v>1600</v>
      </c>
      <c r="M1849" s="325">
        <v>1848</v>
      </c>
      <c r="N1849" s="350">
        <v>42291</v>
      </c>
      <c r="O1849" s="4" t="s">
        <v>1323</v>
      </c>
      <c r="P1849" s="4"/>
      <c r="T1849" s="146"/>
      <c r="U1849" s="146"/>
      <c r="V1849" s="146"/>
      <c r="W1849" s="146"/>
      <c r="X1849" s="146"/>
      <c r="Y1849" s="146"/>
      <c r="Z1849" s="146"/>
      <c r="AA1849" s="146"/>
      <c r="AB1849" s="5" t="str">
        <f t="shared" si="60"/>
        <v>Densa Orca201502</v>
      </c>
    </row>
    <row r="1850" spans="1:28" customFormat="1" ht="12.95" hidden="1" customHeight="1">
      <c r="A1850" s="325">
        <v>1849</v>
      </c>
      <c r="B1850" s="325" t="s">
        <v>3606</v>
      </c>
      <c r="C1850" s="327">
        <v>42328</v>
      </c>
      <c r="D1850" s="325" t="s">
        <v>3605</v>
      </c>
      <c r="E1850" s="325" t="s">
        <v>179</v>
      </c>
      <c r="F1850" s="325"/>
      <c r="G1850" s="325"/>
      <c r="H1850" s="328" t="s">
        <v>3604</v>
      </c>
      <c r="I1850" s="328" t="s">
        <v>86</v>
      </c>
      <c r="J1850" s="327">
        <v>42323</v>
      </c>
      <c r="K1850" s="3" t="s">
        <v>836</v>
      </c>
      <c r="L1850" s="326">
        <v>1400</v>
      </c>
      <c r="M1850" s="325">
        <v>1849</v>
      </c>
      <c r="N1850" s="324">
        <v>42366</v>
      </c>
      <c r="T1850" s="146"/>
      <c r="U1850" s="146"/>
      <c r="V1850" s="146"/>
      <c r="W1850" s="146"/>
      <c r="X1850" s="146"/>
      <c r="Y1850" s="146"/>
      <c r="Z1850" s="146"/>
      <c r="AA1850" s="146"/>
      <c r="AB1850" s="5" t="str">
        <f t="shared" si="60"/>
        <v>Al Habibah23</v>
      </c>
    </row>
    <row r="1851" spans="1:28" customFormat="1" ht="12.95" hidden="1" customHeight="1">
      <c r="A1851" s="325">
        <v>1850</v>
      </c>
      <c r="B1851" s="325" t="s">
        <v>3603</v>
      </c>
      <c r="C1851" s="327">
        <v>42333</v>
      </c>
      <c r="D1851" s="325" t="s">
        <v>80</v>
      </c>
      <c r="E1851" s="325" t="s">
        <v>700</v>
      </c>
      <c r="F1851" s="325"/>
      <c r="G1851" s="325"/>
      <c r="H1851" s="328" t="s">
        <v>400</v>
      </c>
      <c r="I1851" s="328" t="s">
        <v>67</v>
      </c>
      <c r="J1851" s="327">
        <v>42329</v>
      </c>
      <c r="K1851" s="3" t="s">
        <v>60</v>
      </c>
      <c r="L1851" s="326">
        <v>800</v>
      </c>
      <c r="M1851" s="325">
        <v>1850</v>
      </c>
      <c r="N1851" s="324">
        <v>42348</v>
      </c>
      <c r="T1851" s="146"/>
      <c r="U1851" s="146"/>
      <c r="V1851" s="146"/>
      <c r="W1851" s="146"/>
      <c r="X1851" s="146"/>
      <c r="Y1851" s="146"/>
      <c r="Z1851" s="146"/>
      <c r="AA1851" s="146"/>
      <c r="AB1851" s="5" t="str">
        <f t="shared" si="60"/>
        <v>Helga Spirit62</v>
      </c>
    </row>
    <row r="1852" spans="1:28" customFormat="1" ht="12.95" hidden="1" customHeight="1">
      <c r="A1852" s="325">
        <v>1851</v>
      </c>
      <c r="B1852" s="325" t="s">
        <v>3602</v>
      </c>
      <c r="C1852" s="327">
        <v>42333</v>
      </c>
      <c r="D1852" s="325" t="s">
        <v>383</v>
      </c>
      <c r="E1852" s="325" t="s">
        <v>96</v>
      </c>
      <c r="F1852" s="325"/>
      <c r="G1852" s="325"/>
      <c r="H1852" s="328" t="s">
        <v>400</v>
      </c>
      <c r="I1852" s="328" t="s">
        <v>3601</v>
      </c>
      <c r="J1852" s="327">
        <v>42336</v>
      </c>
      <c r="K1852" s="3" t="s">
        <v>60</v>
      </c>
      <c r="L1852" s="326">
        <v>800</v>
      </c>
      <c r="M1852" s="325">
        <v>1851</v>
      </c>
      <c r="N1852" s="324">
        <v>42348</v>
      </c>
      <c r="T1852" s="146"/>
      <c r="U1852" s="146"/>
      <c r="V1852" s="146"/>
      <c r="W1852" s="146"/>
      <c r="X1852" s="146"/>
      <c r="Y1852" s="146"/>
      <c r="Z1852" s="146"/>
      <c r="AA1852" s="146"/>
      <c r="AB1852" s="5" t="str">
        <f t="shared" si="60"/>
        <v>Axel Spirit124</v>
      </c>
    </row>
    <row r="1853" spans="1:28" customFormat="1" ht="12.95" hidden="1" customHeight="1">
      <c r="A1853" s="325">
        <v>1852</v>
      </c>
      <c r="B1853" s="325" t="s">
        <v>3600</v>
      </c>
      <c r="C1853" s="327">
        <v>42339</v>
      </c>
      <c r="D1853" s="325" t="s">
        <v>3599</v>
      </c>
      <c r="E1853" s="325"/>
      <c r="F1853" s="325"/>
      <c r="G1853" s="325"/>
      <c r="H1853" s="328" t="s">
        <v>3512</v>
      </c>
      <c r="I1853" s="328"/>
      <c r="J1853" s="327"/>
      <c r="K1853" s="3" t="s">
        <v>3598</v>
      </c>
      <c r="L1853" s="326">
        <v>6171</v>
      </c>
      <c r="M1853" s="325"/>
      <c r="N1853" s="324">
        <v>42389</v>
      </c>
      <c r="T1853" s="146"/>
      <c r="U1853" s="146"/>
      <c r="V1853" s="146"/>
      <c r="W1853" s="146"/>
      <c r="X1853" s="146"/>
      <c r="Y1853" s="146"/>
      <c r="Z1853" s="146"/>
      <c r="AA1853" s="146"/>
      <c r="AB1853" s="5" t="str">
        <f t="shared" si="60"/>
        <v>NS5 USD</v>
      </c>
    </row>
    <row r="1854" spans="1:28" customFormat="1" ht="12.95" hidden="1" customHeight="1">
      <c r="A1854" s="325">
        <v>1853</v>
      </c>
      <c r="B1854" s="325" t="s">
        <v>3597</v>
      </c>
      <c r="C1854" s="327">
        <v>42339</v>
      </c>
      <c r="D1854" s="325" t="s">
        <v>3596</v>
      </c>
      <c r="E1854" s="325"/>
      <c r="F1854" s="325"/>
      <c r="G1854" s="325"/>
      <c r="H1854" s="328" t="s">
        <v>3512</v>
      </c>
      <c r="I1854" s="328"/>
      <c r="J1854" s="327"/>
      <c r="K1854" s="3" t="s">
        <v>3595</v>
      </c>
      <c r="L1854" s="326">
        <v>815</v>
      </c>
      <c r="M1854" s="325"/>
      <c r="N1854" s="324">
        <v>42410</v>
      </c>
      <c r="T1854" s="146"/>
      <c r="U1854" s="146"/>
      <c r="V1854" s="146"/>
      <c r="W1854" s="146"/>
      <c r="X1854" s="146"/>
      <c r="Y1854" s="146"/>
      <c r="Z1854" s="146"/>
      <c r="AA1854" s="146"/>
      <c r="AB1854" s="5" t="str">
        <f t="shared" si="60"/>
        <v>NS5 INR</v>
      </c>
    </row>
    <row r="1855" spans="1:28" customFormat="1" ht="12.95" hidden="1" customHeight="1">
      <c r="A1855" s="325">
        <v>1854</v>
      </c>
      <c r="B1855" s="325" t="s">
        <v>3594</v>
      </c>
      <c r="C1855" s="327">
        <v>42340</v>
      </c>
      <c r="D1855" s="325" t="s">
        <v>484</v>
      </c>
      <c r="E1855" s="325" t="s">
        <v>3593</v>
      </c>
      <c r="F1855" s="325"/>
      <c r="G1855" s="325"/>
      <c r="H1855" s="328" t="s">
        <v>400</v>
      </c>
      <c r="I1855" s="328" t="s">
        <v>3592</v>
      </c>
      <c r="J1855" s="327">
        <v>42320</v>
      </c>
      <c r="K1855" s="3" t="s">
        <v>60</v>
      </c>
      <c r="L1855" s="326">
        <v>800</v>
      </c>
      <c r="M1855" s="325">
        <v>1854</v>
      </c>
      <c r="N1855" s="324">
        <v>42425</v>
      </c>
      <c r="T1855" s="146"/>
      <c r="U1855" s="146"/>
      <c r="V1855" s="146"/>
      <c r="W1855" s="146"/>
      <c r="X1855" s="146"/>
      <c r="Y1855" s="146"/>
      <c r="Z1855" s="146"/>
      <c r="AA1855" s="146"/>
      <c r="AB1855" s="5" t="str">
        <f t="shared" si="60"/>
        <v>Esther Spirit122</v>
      </c>
    </row>
    <row r="1856" spans="1:28" customFormat="1" ht="12.95" hidden="1" customHeight="1">
      <c r="A1856" s="325">
        <v>1855</v>
      </c>
      <c r="B1856" s="325" t="s">
        <v>3591</v>
      </c>
      <c r="C1856" s="327">
        <v>42343</v>
      </c>
      <c r="D1856" s="325" t="s">
        <v>647</v>
      </c>
      <c r="E1856" s="325" t="s">
        <v>177</v>
      </c>
      <c r="F1856" s="325"/>
      <c r="G1856" s="325"/>
      <c r="H1856" s="328" t="s">
        <v>279</v>
      </c>
      <c r="I1856" s="328" t="s">
        <v>1331</v>
      </c>
      <c r="J1856" s="327">
        <v>42329</v>
      </c>
      <c r="K1856" s="3" t="s">
        <v>23</v>
      </c>
      <c r="L1856" s="326">
        <v>1200</v>
      </c>
      <c r="M1856" s="325">
        <v>1855</v>
      </c>
      <c r="N1856" s="324">
        <v>42375</v>
      </c>
      <c r="T1856" s="146"/>
      <c r="U1856" s="146"/>
      <c r="V1856" s="146"/>
      <c r="W1856" s="146"/>
      <c r="X1856" s="146"/>
      <c r="Y1856" s="146"/>
      <c r="Z1856" s="146"/>
      <c r="AA1856" s="146"/>
      <c r="AB1856" s="5" t="str">
        <f t="shared" si="60"/>
        <v>Genmar Compatriot75</v>
      </c>
    </row>
    <row r="1857" spans="1:28" customFormat="1" ht="12.95" hidden="1" customHeight="1">
      <c r="A1857" s="325">
        <v>1856</v>
      </c>
      <c r="B1857" s="325" t="s">
        <v>3590</v>
      </c>
      <c r="C1857" s="327">
        <v>42345</v>
      </c>
      <c r="D1857" s="325" t="s">
        <v>1268</v>
      </c>
      <c r="E1857" s="329" t="s">
        <v>148</v>
      </c>
      <c r="F1857" s="325"/>
      <c r="G1857" s="325"/>
      <c r="H1857" s="328" t="s">
        <v>732</v>
      </c>
      <c r="I1857" s="328" t="s">
        <v>771</v>
      </c>
      <c r="J1857" s="327">
        <v>42335</v>
      </c>
      <c r="K1857" s="3" t="s">
        <v>28</v>
      </c>
      <c r="L1857" s="326">
        <v>1400</v>
      </c>
      <c r="M1857" s="325">
        <v>1856</v>
      </c>
      <c r="N1857" s="324">
        <v>42398</v>
      </c>
      <c r="O1857" s="4"/>
      <c r="T1857" s="146"/>
      <c r="U1857" s="146"/>
      <c r="V1857" s="146"/>
      <c r="W1857" s="146"/>
      <c r="X1857" s="146"/>
      <c r="Y1857" s="146"/>
      <c r="Z1857" s="146"/>
      <c r="AA1857" s="146"/>
      <c r="AB1857" s="5" t="str">
        <f t="shared" si="60"/>
        <v>Nave Cetus42</v>
      </c>
    </row>
    <row r="1858" spans="1:28" customFormat="1" ht="12.95" hidden="1" customHeight="1">
      <c r="A1858" s="325">
        <v>1857</v>
      </c>
      <c r="B1858" s="325" t="s">
        <v>3589</v>
      </c>
      <c r="C1858" s="327">
        <v>42345</v>
      </c>
      <c r="D1858" s="325" t="s">
        <v>3588</v>
      </c>
      <c r="E1858" s="329">
        <v>12</v>
      </c>
      <c r="F1858" s="325"/>
      <c r="G1858" s="325"/>
      <c r="H1858" s="328" t="s">
        <v>1289</v>
      </c>
      <c r="I1858" s="328" t="s">
        <v>715</v>
      </c>
      <c r="J1858" s="327">
        <v>42317</v>
      </c>
      <c r="K1858" s="3" t="s">
        <v>28</v>
      </c>
      <c r="L1858" s="326">
        <v>1400</v>
      </c>
      <c r="M1858" s="325">
        <v>1857</v>
      </c>
      <c r="N1858" s="324">
        <v>42444</v>
      </c>
      <c r="O1858" s="4" t="s">
        <v>1347</v>
      </c>
      <c r="T1858" s="146"/>
      <c r="U1858" s="146"/>
      <c r="V1858" s="146"/>
      <c r="W1858" s="146"/>
      <c r="X1858" s="146"/>
      <c r="Y1858" s="146"/>
      <c r="Z1858" s="146"/>
      <c r="AA1858" s="146"/>
      <c r="AB1858" s="5" t="str">
        <f t="shared" si="60"/>
        <v>Sea Voyager12</v>
      </c>
    </row>
    <row r="1859" spans="1:28" customFormat="1" ht="12.95" hidden="1" customHeight="1">
      <c r="A1859" s="325">
        <v>1858</v>
      </c>
      <c r="B1859" s="325" t="s">
        <v>3587</v>
      </c>
      <c r="C1859" s="327">
        <v>42345</v>
      </c>
      <c r="D1859" s="325" t="s">
        <v>1306</v>
      </c>
      <c r="E1859" s="329" t="s">
        <v>3521</v>
      </c>
      <c r="F1859" s="325"/>
      <c r="G1859" s="325"/>
      <c r="H1859" s="328" t="s">
        <v>549</v>
      </c>
      <c r="I1859" s="328" t="s">
        <v>575</v>
      </c>
      <c r="J1859" s="327">
        <v>42343</v>
      </c>
      <c r="K1859" s="3" t="s">
        <v>28</v>
      </c>
      <c r="L1859" s="326">
        <v>1400</v>
      </c>
      <c r="M1859" s="325">
        <v>1858</v>
      </c>
      <c r="N1859" s="324">
        <v>42418</v>
      </c>
      <c r="O1859" s="4"/>
      <c r="T1859" s="146"/>
      <c r="U1859" s="146"/>
      <c r="V1859" s="146"/>
      <c r="W1859" s="146"/>
      <c r="X1859" s="146"/>
      <c r="Y1859" s="146"/>
      <c r="Z1859" s="146"/>
      <c r="AA1859" s="146"/>
      <c r="AB1859" s="5" t="str">
        <f t="shared" si="60"/>
        <v>Al Agaila1509</v>
      </c>
    </row>
    <row r="1860" spans="1:28" customFormat="1" ht="12.95" hidden="1" customHeight="1">
      <c r="A1860" s="325">
        <v>1859</v>
      </c>
      <c r="B1860" s="325" t="s">
        <v>3586</v>
      </c>
      <c r="C1860" s="327">
        <v>42345</v>
      </c>
      <c r="D1860" s="325" t="s">
        <v>573</v>
      </c>
      <c r="E1860" s="329" t="s">
        <v>148</v>
      </c>
      <c r="F1860" s="325"/>
      <c r="G1860" s="325"/>
      <c r="H1860" s="328" t="s">
        <v>791</v>
      </c>
      <c r="I1860" s="328" t="s">
        <v>38</v>
      </c>
      <c r="J1860" s="327">
        <v>42312</v>
      </c>
      <c r="K1860" s="3" t="s">
        <v>28</v>
      </c>
      <c r="L1860" s="326">
        <v>1400</v>
      </c>
      <c r="M1860" s="325">
        <v>1859</v>
      </c>
      <c r="N1860" s="324">
        <v>42384</v>
      </c>
      <c r="O1860" s="4"/>
      <c r="T1860" s="146"/>
      <c r="U1860" s="146"/>
      <c r="V1860" s="146"/>
      <c r="W1860" s="146"/>
      <c r="X1860" s="146"/>
      <c r="Y1860" s="146"/>
      <c r="Z1860" s="146"/>
      <c r="AA1860" s="146"/>
      <c r="AB1860" s="5" t="str">
        <f t="shared" si="60"/>
        <v>Aframax Riviera42</v>
      </c>
    </row>
    <row r="1861" spans="1:28" customFormat="1" ht="12.95" hidden="1" customHeight="1">
      <c r="A1861" s="325">
        <v>1860</v>
      </c>
      <c r="B1861" s="325" t="s">
        <v>3585</v>
      </c>
      <c r="C1861" s="327">
        <v>42345</v>
      </c>
      <c r="D1861" s="325" t="s">
        <v>818</v>
      </c>
      <c r="E1861" s="329" t="s">
        <v>370</v>
      </c>
      <c r="F1861" s="325"/>
      <c r="G1861" s="325"/>
      <c r="H1861" s="328" t="s">
        <v>521</v>
      </c>
      <c r="I1861" s="328" t="s">
        <v>77</v>
      </c>
      <c r="J1861" s="327">
        <v>42316</v>
      </c>
      <c r="K1861" s="3" t="s">
        <v>28</v>
      </c>
      <c r="L1861" s="326">
        <v>1400</v>
      </c>
      <c r="M1861" s="325">
        <v>1860</v>
      </c>
      <c r="N1861" s="324">
        <v>42360</v>
      </c>
      <c r="O1861" s="4"/>
      <c r="T1861" s="146"/>
      <c r="U1861" s="146"/>
      <c r="V1861" s="146"/>
      <c r="W1861" s="146"/>
      <c r="X1861" s="146"/>
      <c r="Y1861" s="146"/>
      <c r="Z1861" s="146"/>
      <c r="AA1861" s="146"/>
      <c r="AB1861" s="5" t="str">
        <f t="shared" si="60"/>
        <v>Songa Coral7</v>
      </c>
    </row>
    <row r="1862" spans="1:28" customFormat="1" ht="12.95" hidden="1" customHeight="1">
      <c r="A1862" s="325">
        <v>1861</v>
      </c>
      <c r="B1862" s="325" t="s">
        <v>3584</v>
      </c>
      <c r="C1862" s="327">
        <v>42345</v>
      </c>
      <c r="D1862" s="325" t="s">
        <v>739</v>
      </c>
      <c r="E1862" s="329" t="s">
        <v>707</v>
      </c>
      <c r="F1862" s="325"/>
      <c r="G1862" s="325"/>
      <c r="H1862" s="328" t="s">
        <v>392</v>
      </c>
      <c r="I1862" s="328" t="s">
        <v>240</v>
      </c>
      <c r="J1862" s="327">
        <v>42323</v>
      </c>
      <c r="K1862" s="3" t="s">
        <v>28</v>
      </c>
      <c r="L1862" s="326">
        <v>1400</v>
      </c>
      <c r="M1862" s="325">
        <v>1861</v>
      </c>
      <c r="N1862" s="324">
        <v>42418</v>
      </c>
      <c r="O1862" s="4"/>
      <c r="T1862" s="146"/>
      <c r="U1862" s="146"/>
      <c r="V1862" s="146"/>
      <c r="W1862" s="146"/>
      <c r="X1862" s="146"/>
      <c r="Y1862" s="146"/>
      <c r="Z1862" s="146"/>
      <c r="AA1862" s="146"/>
      <c r="AB1862" s="5" t="str">
        <f t="shared" si="60"/>
        <v>Alqadisia56</v>
      </c>
    </row>
    <row r="1863" spans="1:28" customFormat="1" ht="12.95" hidden="1" customHeight="1">
      <c r="A1863" s="325">
        <v>1862</v>
      </c>
      <c r="B1863" s="325" t="s">
        <v>3583</v>
      </c>
      <c r="C1863" s="327">
        <v>42345</v>
      </c>
      <c r="D1863" s="325" t="s">
        <v>3582</v>
      </c>
      <c r="E1863" s="329" t="s">
        <v>3581</v>
      </c>
      <c r="F1863" s="325"/>
      <c r="G1863" s="325"/>
      <c r="H1863" s="328" t="s">
        <v>1289</v>
      </c>
      <c r="I1863" s="328" t="s">
        <v>203</v>
      </c>
      <c r="J1863" s="327">
        <v>42320</v>
      </c>
      <c r="K1863" s="3" t="s">
        <v>28</v>
      </c>
      <c r="L1863" s="326">
        <v>1400</v>
      </c>
      <c r="M1863" s="325">
        <v>1862</v>
      </c>
      <c r="N1863" s="324">
        <v>42397</v>
      </c>
      <c r="O1863" s="4" t="s">
        <v>1348</v>
      </c>
      <c r="T1863" s="146"/>
      <c r="U1863" s="146"/>
      <c r="V1863" s="146"/>
      <c r="W1863" s="146"/>
      <c r="X1863" s="146"/>
      <c r="Y1863" s="146"/>
      <c r="Z1863" s="146"/>
      <c r="AA1863" s="146"/>
      <c r="AB1863" s="5" t="str">
        <f t="shared" si="60"/>
        <v>AdaferaNVG-16</v>
      </c>
    </row>
    <row r="1864" spans="1:28" customFormat="1" ht="12.95" hidden="1" customHeight="1">
      <c r="A1864" s="325">
        <v>1863</v>
      </c>
      <c r="B1864" s="325" t="s">
        <v>3580</v>
      </c>
      <c r="C1864" s="327">
        <v>42345</v>
      </c>
      <c r="D1864" s="325" t="s">
        <v>517</v>
      </c>
      <c r="E1864" s="329" t="s">
        <v>46</v>
      </c>
      <c r="F1864" s="325"/>
      <c r="G1864" s="325"/>
      <c r="H1864" s="328" t="s">
        <v>521</v>
      </c>
      <c r="I1864" s="328" t="s">
        <v>3579</v>
      </c>
      <c r="J1864" s="327">
        <v>42333</v>
      </c>
      <c r="K1864" s="3" t="s">
        <v>28</v>
      </c>
      <c r="L1864" s="326">
        <v>1400</v>
      </c>
      <c r="M1864" s="325">
        <v>1863</v>
      </c>
      <c r="N1864" s="324">
        <v>42881</v>
      </c>
      <c r="O1864" s="4"/>
      <c r="T1864" s="146"/>
      <c r="U1864" s="146"/>
      <c r="V1864" s="146"/>
      <c r="W1864" s="146"/>
      <c r="X1864" s="146"/>
      <c r="Y1864" s="146"/>
      <c r="Z1864" s="146"/>
      <c r="AA1864" s="146"/>
      <c r="AB1864" s="5" t="str">
        <f t="shared" si="60"/>
        <v>Afra Willow41</v>
      </c>
    </row>
    <row r="1865" spans="1:28" customFormat="1" ht="12.95" hidden="1" customHeight="1">
      <c r="A1865" s="325">
        <v>1864</v>
      </c>
      <c r="B1865" s="325" t="s">
        <v>3578</v>
      </c>
      <c r="C1865" s="327">
        <v>42345</v>
      </c>
      <c r="D1865" s="325" t="s">
        <v>497</v>
      </c>
      <c r="E1865" s="325" t="s">
        <v>302</v>
      </c>
      <c r="F1865" s="325"/>
      <c r="G1865" s="325"/>
      <c r="H1865" s="328" t="s">
        <v>763</v>
      </c>
      <c r="I1865" s="328" t="s">
        <v>571</v>
      </c>
      <c r="J1865" s="327">
        <v>42321</v>
      </c>
      <c r="K1865" s="3" t="s">
        <v>43</v>
      </c>
      <c r="L1865" s="326">
        <v>1400</v>
      </c>
      <c r="M1865" s="325">
        <v>1864</v>
      </c>
      <c r="N1865" s="324">
        <v>42348</v>
      </c>
      <c r="T1865" s="146"/>
      <c r="U1865" s="146"/>
      <c r="V1865" s="146"/>
      <c r="W1865" s="146"/>
      <c r="X1865" s="146"/>
      <c r="Y1865" s="146"/>
      <c r="Z1865" s="146"/>
      <c r="AA1865" s="146"/>
      <c r="AB1865" s="5" t="str">
        <f t="shared" si="60"/>
        <v>Alpine Liberty70</v>
      </c>
    </row>
    <row r="1866" spans="1:28" customFormat="1" ht="12.95" hidden="1" customHeight="1">
      <c r="A1866" s="325">
        <v>1865</v>
      </c>
      <c r="B1866" s="325" t="s">
        <v>3577</v>
      </c>
      <c r="C1866" s="327">
        <v>42345</v>
      </c>
      <c r="D1866" s="325" t="s">
        <v>3576</v>
      </c>
      <c r="E1866" s="325" t="s">
        <v>185</v>
      </c>
      <c r="F1866" s="325"/>
      <c r="G1866" s="325"/>
      <c r="H1866" s="328" t="s">
        <v>620</v>
      </c>
      <c r="I1866" s="328" t="s">
        <v>20</v>
      </c>
      <c r="J1866" s="327">
        <v>42318</v>
      </c>
      <c r="K1866" s="3" t="s">
        <v>43</v>
      </c>
      <c r="L1866" s="326">
        <v>1400</v>
      </c>
      <c r="M1866" s="325">
        <v>1865</v>
      </c>
      <c r="N1866" s="324">
        <v>42348</v>
      </c>
      <c r="T1866" s="146"/>
      <c r="U1866" s="146"/>
      <c r="V1866" s="146"/>
      <c r="W1866" s="146"/>
      <c r="X1866" s="146"/>
      <c r="Y1866" s="146"/>
      <c r="Z1866" s="146"/>
      <c r="AA1866" s="146"/>
      <c r="AB1866" s="5" t="str">
        <f t="shared" si="60"/>
        <v>Alpine Magic76</v>
      </c>
    </row>
    <row r="1867" spans="1:28" customFormat="1" ht="12.95" hidden="1" customHeight="1">
      <c r="A1867" s="325">
        <v>1866</v>
      </c>
      <c r="B1867" s="325" t="s">
        <v>3575</v>
      </c>
      <c r="C1867" s="327">
        <v>42346</v>
      </c>
      <c r="D1867" s="325" t="s">
        <v>3574</v>
      </c>
      <c r="E1867" s="325" t="s">
        <v>713</v>
      </c>
      <c r="F1867" s="325"/>
      <c r="G1867" s="325"/>
      <c r="H1867" s="328" t="s">
        <v>1284</v>
      </c>
      <c r="I1867" s="328" t="s">
        <v>455</v>
      </c>
      <c r="J1867" s="327">
        <v>42304</v>
      </c>
      <c r="K1867" s="3" t="s">
        <v>590</v>
      </c>
      <c r="L1867" s="326">
        <v>1600</v>
      </c>
      <c r="M1867" s="325">
        <v>1866</v>
      </c>
      <c r="N1867" s="324">
        <v>42473</v>
      </c>
      <c r="T1867" s="146"/>
      <c r="U1867" s="146"/>
      <c r="V1867" s="146"/>
      <c r="W1867" s="146"/>
      <c r="X1867" s="146"/>
      <c r="Y1867" s="146"/>
      <c r="Z1867" s="146"/>
      <c r="AA1867" s="146"/>
      <c r="AB1867" s="5" t="str">
        <f t="shared" si="60"/>
        <v>Overseas Alcesmar168</v>
      </c>
    </row>
    <row r="1868" spans="1:28" customFormat="1" ht="12.95" hidden="1" customHeight="1">
      <c r="A1868" s="325">
        <v>1867</v>
      </c>
      <c r="B1868" s="325" t="s">
        <v>3573</v>
      </c>
      <c r="C1868" s="327">
        <v>42346</v>
      </c>
      <c r="D1868" s="325" t="s">
        <v>1290</v>
      </c>
      <c r="E1868" s="325" t="s">
        <v>1291</v>
      </c>
      <c r="F1868" s="325"/>
      <c r="G1868" s="325"/>
      <c r="H1868" s="328" t="s">
        <v>1284</v>
      </c>
      <c r="I1868" s="328" t="s">
        <v>293</v>
      </c>
      <c r="J1868" s="327">
        <v>42311</v>
      </c>
      <c r="K1868" s="3" t="s">
        <v>590</v>
      </c>
      <c r="L1868" s="326">
        <v>1600</v>
      </c>
      <c r="M1868" s="325">
        <v>1867</v>
      </c>
      <c r="N1868" s="324">
        <v>42473</v>
      </c>
      <c r="T1868" s="146"/>
      <c r="U1868" s="146"/>
      <c r="V1868" s="146"/>
      <c r="W1868" s="146"/>
      <c r="X1868" s="146"/>
      <c r="Y1868" s="146"/>
      <c r="Z1868" s="146"/>
      <c r="AA1868" s="146"/>
      <c r="AB1868" s="5" t="str">
        <f t="shared" si="60"/>
        <v>Overseas Ariadmar158</v>
      </c>
    </row>
    <row r="1869" spans="1:28" customFormat="1" ht="12.95" hidden="1" customHeight="1">
      <c r="A1869" s="325">
        <v>1868</v>
      </c>
      <c r="B1869" s="325" t="s">
        <v>3572</v>
      </c>
      <c r="C1869" s="327">
        <v>42346</v>
      </c>
      <c r="D1869" s="325" t="s">
        <v>3571</v>
      </c>
      <c r="E1869" s="325" t="s">
        <v>3570</v>
      </c>
      <c r="F1869" s="325"/>
      <c r="G1869" s="325"/>
      <c r="H1869" s="328" t="s">
        <v>1284</v>
      </c>
      <c r="I1869" s="328" t="s">
        <v>3569</v>
      </c>
      <c r="J1869" s="327">
        <v>42318</v>
      </c>
      <c r="K1869" s="3" t="s">
        <v>590</v>
      </c>
      <c r="L1869" s="326">
        <v>1600</v>
      </c>
      <c r="M1869" s="325">
        <v>1868</v>
      </c>
      <c r="N1869" s="324">
        <v>42473</v>
      </c>
      <c r="T1869" s="146"/>
      <c r="U1869" s="146"/>
      <c r="V1869" s="146"/>
      <c r="W1869" s="146"/>
      <c r="X1869" s="146"/>
      <c r="Y1869" s="146"/>
      <c r="Z1869" s="146"/>
      <c r="AA1869" s="146"/>
      <c r="AB1869" s="5" t="str">
        <f t="shared" si="60"/>
        <v>Overseas Antigmar153</v>
      </c>
    </row>
    <row r="1870" spans="1:28" customFormat="1" ht="12.95" hidden="1" customHeight="1">
      <c r="A1870" s="325">
        <v>1869</v>
      </c>
      <c r="B1870" s="325" t="s">
        <v>3568</v>
      </c>
      <c r="C1870" s="327">
        <v>42346</v>
      </c>
      <c r="D1870" s="325" t="s">
        <v>3567</v>
      </c>
      <c r="E1870" s="325" t="s">
        <v>151</v>
      </c>
      <c r="F1870" s="325"/>
      <c r="G1870" s="325"/>
      <c r="H1870" s="328" t="s">
        <v>1305</v>
      </c>
      <c r="I1870" s="328" t="s">
        <v>3566</v>
      </c>
      <c r="J1870" s="327">
        <v>42308</v>
      </c>
      <c r="K1870" s="3" t="s">
        <v>590</v>
      </c>
      <c r="L1870" s="326">
        <v>1600</v>
      </c>
      <c r="M1870" s="325">
        <v>1869</v>
      </c>
      <c r="N1870" s="324">
        <v>42583</v>
      </c>
      <c r="T1870" s="146"/>
      <c r="U1870" s="146"/>
      <c r="V1870" s="146"/>
      <c r="W1870" s="146"/>
      <c r="X1870" s="146"/>
      <c r="Y1870" s="146"/>
      <c r="Z1870" s="146"/>
      <c r="AA1870" s="146"/>
      <c r="AB1870" s="5" t="str">
        <f t="shared" si="60"/>
        <v>Overseas Atalmar15</v>
      </c>
    </row>
    <row r="1871" spans="1:28" customFormat="1" ht="12.95" hidden="1" customHeight="1">
      <c r="A1871" s="325">
        <v>1870</v>
      </c>
      <c r="B1871" s="325" t="s">
        <v>3565</v>
      </c>
      <c r="C1871" s="327">
        <v>42346</v>
      </c>
      <c r="D1871" s="325" t="s">
        <v>3564</v>
      </c>
      <c r="E1871" s="325" t="s">
        <v>129</v>
      </c>
      <c r="F1871" s="325"/>
      <c r="G1871" s="325"/>
      <c r="H1871" s="328" t="s">
        <v>3563</v>
      </c>
      <c r="I1871" s="328" t="s">
        <v>1325</v>
      </c>
      <c r="J1871" s="327">
        <v>42321</v>
      </c>
      <c r="K1871" s="3" t="s">
        <v>590</v>
      </c>
      <c r="L1871" s="326">
        <v>1600</v>
      </c>
      <c r="M1871" s="325">
        <v>1870</v>
      </c>
      <c r="N1871" s="324">
        <v>42466</v>
      </c>
      <c r="T1871" s="146"/>
      <c r="U1871" s="146"/>
      <c r="V1871" s="146"/>
      <c r="W1871" s="146"/>
      <c r="X1871" s="146"/>
      <c r="Y1871" s="146"/>
      <c r="Z1871" s="146"/>
      <c r="AA1871" s="146"/>
      <c r="AB1871" s="5" t="str">
        <f t="shared" si="60"/>
        <v>Celsius Manila11</v>
      </c>
    </row>
    <row r="1872" spans="1:28" customFormat="1" ht="12.95" hidden="1" customHeight="1">
      <c r="A1872" s="325">
        <v>1871</v>
      </c>
      <c r="B1872" s="325" t="s">
        <v>3562</v>
      </c>
      <c r="C1872" s="327">
        <v>42346</v>
      </c>
      <c r="D1872" s="325" t="s">
        <v>1297</v>
      </c>
      <c r="E1872" s="325" t="s">
        <v>423</v>
      </c>
      <c r="F1872" s="325"/>
      <c r="G1872" s="325"/>
      <c r="H1872" s="328" t="s">
        <v>1193</v>
      </c>
      <c r="I1872" s="328" t="s">
        <v>3561</v>
      </c>
      <c r="J1872" s="327">
        <v>42327</v>
      </c>
      <c r="K1872" s="3" t="s">
        <v>590</v>
      </c>
      <c r="L1872" s="326">
        <v>1600</v>
      </c>
      <c r="M1872" s="325">
        <v>1871</v>
      </c>
      <c r="N1872" s="324">
        <v>42418</v>
      </c>
      <c r="T1872" s="146"/>
      <c r="U1872" s="146"/>
      <c r="V1872" s="146"/>
      <c r="W1872" s="146"/>
      <c r="X1872" s="146"/>
      <c r="Y1872" s="146"/>
      <c r="Z1872" s="146"/>
      <c r="AA1872" s="146"/>
      <c r="AB1872" s="5" t="str">
        <f t="shared" si="60"/>
        <v>Albatross Trader02</v>
      </c>
    </row>
    <row r="1873" spans="1:28" customFormat="1" ht="12.95" hidden="1" customHeight="1">
      <c r="A1873" s="325">
        <v>1872</v>
      </c>
      <c r="B1873" s="325" t="s">
        <v>3560</v>
      </c>
      <c r="C1873" s="327">
        <v>42346</v>
      </c>
      <c r="D1873" s="325" t="s">
        <v>531</v>
      </c>
      <c r="E1873" s="325" t="s">
        <v>179</v>
      </c>
      <c r="F1873" s="325"/>
      <c r="G1873" s="325"/>
      <c r="H1873" s="328" t="s">
        <v>1271</v>
      </c>
      <c r="I1873" s="328" t="s">
        <v>3559</v>
      </c>
      <c r="J1873" s="327">
        <v>42317</v>
      </c>
      <c r="K1873" s="3" t="s">
        <v>60</v>
      </c>
      <c r="L1873" s="326">
        <v>800</v>
      </c>
      <c r="M1873" s="325">
        <v>1872</v>
      </c>
      <c r="N1873" s="324">
        <v>42401</v>
      </c>
      <c r="T1873" s="146"/>
      <c r="U1873" s="146"/>
      <c r="V1873" s="146"/>
      <c r="W1873" s="146"/>
      <c r="X1873" s="146"/>
      <c r="Y1873" s="146"/>
      <c r="Z1873" s="146"/>
      <c r="AA1873" s="146"/>
      <c r="AB1873" s="5" t="str">
        <f t="shared" si="60"/>
        <v>Stavanger Blossom23</v>
      </c>
    </row>
    <row r="1874" spans="1:28" customFormat="1" ht="12.95" hidden="1" customHeight="1">
      <c r="A1874" s="325">
        <v>1873</v>
      </c>
      <c r="B1874" s="325" t="s">
        <v>3558</v>
      </c>
      <c r="C1874" s="327">
        <v>42346</v>
      </c>
      <c r="D1874" s="325" t="s">
        <v>502</v>
      </c>
      <c r="E1874" s="325" t="s">
        <v>320</v>
      </c>
      <c r="F1874" s="325"/>
      <c r="G1874" s="325"/>
      <c r="H1874" s="328" t="s">
        <v>63</v>
      </c>
      <c r="I1874" s="328" t="s">
        <v>474</v>
      </c>
      <c r="J1874" s="327">
        <v>42325</v>
      </c>
      <c r="K1874" s="3" t="s">
        <v>60</v>
      </c>
      <c r="L1874" s="326">
        <v>800</v>
      </c>
      <c r="M1874" s="325">
        <v>1873</v>
      </c>
      <c r="N1874" s="324">
        <v>42370</v>
      </c>
      <c r="T1874" s="146"/>
      <c r="U1874" s="146"/>
      <c r="V1874" s="146"/>
      <c r="W1874" s="146"/>
      <c r="X1874" s="146"/>
      <c r="Y1874" s="146"/>
      <c r="Z1874" s="146"/>
      <c r="AA1874" s="146"/>
      <c r="AB1874" s="5" t="str">
        <f t="shared" si="60"/>
        <v>BM Breeze39</v>
      </c>
    </row>
    <row r="1875" spans="1:28" customFormat="1" ht="12.95" hidden="1" customHeight="1">
      <c r="A1875" s="325">
        <v>1874</v>
      </c>
      <c r="B1875" s="325" t="s">
        <v>3557</v>
      </c>
      <c r="C1875" s="327">
        <v>42346</v>
      </c>
      <c r="D1875" s="325" t="s">
        <v>3556</v>
      </c>
      <c r="E1875" s="349" t="s">
        <v>3555</v>
      </c>
      <c r="F1875" s="325"/>
      <c r="G1875" s="325"/>
      <c r="H1875" s="328" t="s">
        <v>634</v>
      </c>
      <c r="I1875" s="328" t="s">
        <v>200</v>
      </c>
      <c r="J1875" s="327">
        <v>42328</v>
      </c>
      <c r="K1875" s="3" t="s">
        <v>60</v>
      </c>
      <c r="L1875" s="326">
        <v>800</v>
      </c>
      <c r="M1875" s="325">
        <v>1874</v>
      </c>
      <c r="N1875" s="324">
        <v>42370</v>
      </c>
      <c r="T1875" s="146"/>
      <c r="U1875" s="146"/>
      <c r="V1875" s="146"/>
      <c r="W1875" s="146"/>
      <c r="X1875" s="146"/>
      <c r="Y1875" s="146"/>
      <c r="Z1875" s="146"/>
      <c r="AA1875" s="146"/>
      <c r="AB1875" s="5" t="str">
        <f t="shared" si="60"/>
        <v>TH Symphony049</v>
      </c>
    </row>
    <row r="1876" spans="1:28" customFormat="1" ht="12.95" hidden="1" customHeight="1">
      <c r="A1876" s="325">
        <v>1875</v>
      </c>
      <c r="B1876" s="325" t="s">
        <v>3554</v>
      </c>
      <c r="C1876" s="327">
        <v>42346</v>
      </c>
      <c r="D1876" s="325" t="s">
        <v>1329</v>
      </c>
      <c r="E1876" s="325" t="s">
        <v>3427</v>
      </c>
      <c r="F1876" s="325"/>
      <c r="G1876" s="325"/>
      <c r="H1876" s="328" t="s">
        <v>1271</v>
      </c>
      <c r="I1876" s="328" t="s">
        <v>200</v>
      </c>
      <c r="J1876" s="327">
        <v>42335</v>
      </c>
      <c r="K1876" s="3" t="s">
        <v>60</v>
      </c>
      <c r="L1876" s="326">
        <v>800</v>
      </c>
      <c r="M1876" s="325">
        <v>1875</v>
      </c>
      <c r="N1876" s="324">
        <v>42370</v>
      </c>
      <c r="T1876" s="146"/>
      <c r="U1876" s="146"/>
      <c r="V1876" s="146"/>
      <c r="W1876" s="146"/>
      <c r="X1876" s="146"/>
      <c r="Y1876" s="146"/>
      <c r="Z1876" s="146"/>
      <c r="AA1876" s="146"/>
      <c r="AB1876" s="5" t="str">
        <f t="shared" si="60"/>
        <v>Atlantic Dawn10_15</v>
      </c>
    </row>
    <row r="1877" spans="1:28" customFormat="1" ht="12.95" hidden="1" customHeight="1">
      <c r="A1877" s="325">
        <v>1876</v>
      </c>
      <c r="B1877" s="325" t="s">
        <v>3553</v>
      </c>
      <c r="C1877" s="327">
        <v>42346</v>
      </c>
      <c r="D1877" s="325" t="s">
        <v>3552</v>
      </c>
      <c r="E1877" s="325" t="s">
        <v>144</v>
      </c>
      <c r="F1877" s="325"/>
      <c r="G1877" s="325"/>
      <c r="H1877" s="328" t="s">
        <v>442</v>
      </c>
      <c r="I1877" s="328" t="s">
        <v>3551</v>
      </c>
      <c r="J1877" s="327">
        <v>42333</v>
      </c>
      <c r="K1877" s="3" t="s">
        <v>60</v>
      </c>
      <c r="L1877" s="326">
        <v>800</v>
      </c>
      <c r="M1877" s="325">
        <v>1876</v>
      </c>
      <c r="N1877" s="324">
        <v>42375</v>
      </c>
      <c r="T1877" s="146"/>
      <c r="U1877" s="146"/>
      <c r="V1877" s="146"/>
      <c r="W1877" s="146"/>
      <c r="X1877" s="146"/>
      <c r="Y1877" s="146"/>
      <c r="Z1877" s="146"/>
      <c r="AA1877" s="146"/>
      <c r="AB1877" s="5" t="str">
        <f t="shared" si="60"/>
        <v>Seletar Spirit008</v>
      </c>
    </row>
    <row r="1878" spans="1:28" customFormat="1" ht="12.95" hidden="1" customHeight="1">
      <c r="A1878" s="325">
        <v>1877</v>
      </c>
      <c r="B1878" s="325" t="s">
        <v>3550</v>
      </c>
      <c r="C1878" s="327">
        <v>42346</v>
      </c>
      <c r="D1878" s="325" t="s">
        <v>73</v>
      </c>
      <c r="E1878" s="325" t="s">
        <v>3549</v>
      </c>
      <c r="F1878" s="325"/>
      <c r="G1878" s="325"/>
      <c r="H1878" s="328" t="s">
        <v>601</v>
      </c>
      <c r="I1878" s="328" t="s">
        <v>3548</v>
      </c>
      <c r="J1878" s="327">
        <v>42322</v>
      </c>
      <c r="K1878" s="3" t="s">
        <v>60</v>
      </c>
      <c r="L1878" s="326">
        <v>800</v>
      </c>
      <c r="M1878" s="325">
        <v>1877</v>
      </c>
      <c r="N1878" s="324">
        <v>42375</v>
      </c>
      <c r="T1878" s="146"/>
      <c r="U1878" s="146"/>
      <c r="V1878" s="146"/>
      <c r="W1878" s="146"/>
      <c r="X1878" s="146"/>
      <c r="Y1878" s="146"/>
      <c r="Z1878" s="146"/>
      <c r="AA1878" s="146"/>
      <c r="AB1878" s="5" t="str">
        <f t="shared" si="60"/>
        <v>Erik Spirit106-DT07</v>
      </c>
    </row>
    <row r="1879" spans="1:28" customFormat="1" ht="12.95" hidden="1" customHeight="1">
      <c r="A1879" s="325">
        <v>1878</v>
      </c>
      <c r="B1879" s="325" t="s">
        <v>3547</v>
      </c>
      <c r="C1879" s="327">
        <v>42346</v>
      </c>
      <c r="D1879" s="325" t="s">
        <v>353</v>
      </c>
      <c r="E1879" s="325" t="s">
        <v>136</v>
      </c>
      <c r="F1879" s="325"/>
      <c r="G1879" s="325"/>
      <c r="H1879" s="328" t="s">
        <v>634</v>
      </c>
      <c r="I1879" s="328" t="s">
        <v>3546</v>
      </c>
      <c r="J1879" s="327">
        <v>42319</v>
      </c>
      <c r="K1879" s="3" t="s">
        <v>60</v>
      </c>
      <c r="L1879" s="326">
        <v>800</v>
      </c>
      <c r="M1879" s="325">
        <v>1878</v>
      </c>
      <c r="N1879" s="324">
        <v>42376</v>
      </c>
      <c r="T1879" s="146"/>
      <c r="U1879" s="146"/>
      <c r="V1879" s="146"/>
      <c r="W1879" s="146"/>
      <c r="X1879" s="146"/>
      <c r="Y1879" s="146"/>
      <c r="Z1879" s="146"/>
      <c r="AA1879" s="146"/>
      <c r="AB1879" s="5" t="str">
        <f t="shared" si="60"/>
        <v>Kareela Spirit221</v>
      </c>
    </row>
    <row r="1880" spans="1:28" customFormat="1" ht="12.95" hidden="1" customHeight="1">
      <c r="A1880" s="325">
        <v>1879</v>
      </c>
      <c r="B1880" s="325" t="s">
        <v>3545</v>
      </c>
      <c r="C1880" s="327">
        <v>42346</v>
      </c>
      <c r="D1880" s="325" t="s">
        <v>404</v>
      </c>
      <c r="E1880" s="325" t="s">
        <v>3544</v>
      </c>
      <c r="F1880" s="325"/>
      <c r="G1880" s="325"/>
      <c r="H1880" s="328" t="s">
        <v>3543</v>
      </c>
      <c r="I1880" s="328" t="s">
        <v>3542</v>
      </c>
      <c r="J1880" s="327">
        <v>42329</v>
      </c>
      <c r="K1880" s="3" t="s">
        <v>60</v>
      </c>
      <c r="L1880" s="326">
        <v>800</v>
      </c>
      <c r="M1880" s="325">
        <v>1879</v>
      </c>
      <c r="N1880" s="324">
        <v>42376</v>
      </c>
      <c r="T1880" s="146"/>
      <c r="U1880" s="146"/>
      <c r="V1880" s="146"/>
      <c r="W1880" s="146"/>
      <c r="X1880" s="146"/>
      <c r="Y1880" s="146"/>
      <c r="Z1880" s="146"/>
      <c r="AA1880" s="146"/>
      <c r="AB1880" s="5" t="str">
        <f t="shared" si="60"/>
        <v>Kyeema Spirit133</v>
      </c>
    </row>
    <row r="1881" spans="1:28" customFormat="1" ht="12.95" hidden="1" customHeight="1">
      <c r="A1881" s="325">
        <v>1880</v>
      </c>
      <c r="B1881" s="325" t="s">
        <v>3541</v>
      </c>
      <c r="C1881" s="327">
        <v>42346</v>
      </c>
      <c r="D1881" s="325" t="s">
        <v>3540</v>
      </c>
      <c r="E1881" s="325" t="s">
        <v>586</v>
      </c>
      <c r="F1881" s="325"/>
      <c r="G1881" s="325"/>
      <c r="H1881" s="328" t="s">
        <v>601</v>
      </c>
      <c r="I1881" s="328" t="s">
        <v>71</v>
      </c>
      <c r="J1881" s="327">
        <v>42345</v>
      </c>
      <c r="K1881" s="3" t="s">
        <v>60</v>
      </c>
      <c r="L1881" s="326">
        <v>800</v>
      </c>
      <c r="M1881" s="325">
        <v>1880</v>
      </c>
      <c r="N1881" s="324">
        <v>42375</v>
      </c>
      <c r="T1881" s="146"/>
      <c r="U1881" s="146"/>
      <c r="V1881" s="146"/>
      <c r="W1881" s="146"/>
      <c r="X1881" s="146"/>
      <c r="Y1881" s="146"/>
      <c r="Z1881" s="146"/>
      <c r="AA1881" s="146"/>
      <c r="AB1881" s="5" t="str">
        <f t="shared" si="60"/>
        <v>Fuji Spiirt115</v>
      </c>
    </row>
    <row r="1882" spans="1:28" customFormat="1" ht="12.95" hidden="1" customHeight="1">
      <c r="A1882" s="325">
        <v>1881</v>
      </c>
      <c r="B1882" s="325" t="s">
        <v>3539</v>
      </c>
      <c r="C1882" s="327">
        <v>42348</v>
      </c>
      <c r="D1882" s="325" t="s">
        <v>3538</v>
      </c>
      <c r="E1882" s="325" t="s">
        <v>3392</v>
      </c>
      <c r="F1882" s="325"/>
      <c r="G1882" s="325"/>
      <c r="H1882" s="328" t="s">
        <v>736</v>
      </c>
      <c r="I1882" s="328" t="s">
        <v>712</v>
      </c>
      <c r="J1882" s="327">
        <v>42308</v>
      </c>
      <c r="K1882" s="3" t="s">
        <v>1104</v>
      </c>
      <c r="L1882" s="326">
        <v>1500</v>
      </c>
      <c r="M1882" s="325">
        <v>1881</v>
      </c>
      <c r="N1882" s="324">
        <v>42380</v>
      </c>
      <c r="T1882" s="146"/>
      <c r="U1882" s="146"/>
      <c r="V1882" s="146"/>
      <c r="W1882" s="146"/>
      <c r="X1882" s="146"/>
      <c r="Y1882" s="146"/>
      <c r="Z1882" s="146"/>
      <c r="AA1882" s="146"/>
      <c r="AB1882" s="5" t="str">
        <f t="shared" si="60"/>
        <v>Lafayette Bay1502</v>
      </c>
    </row>
    <row r="1883" spans="1:28" customFormat="1" ht="12.95" hidden="1" customHeight="1">
      <c r="A1883" s="325">
        <v>1882</v>
      </c>
      <c r="B1883" s="325" t="s">
        <v>3537</v>
      </c>
      <c r="C1883" s="327">
        <v>42348</v>
      </c>
      <c r="D1883" s="325" t="s">
        <v>3536</v>
      </c>
      <c r="E1883" s="325">
        <v>1501</v>
      </c>
      <c r="F1883" s="325"/>
      <c r="G1883" s="325"/>
      <c r="H1883" s="328" t="s">
        <v>736</v>
      </c>
      <c r="I1883" s="328" t="s">
        <v>25</v>
      </c>
      <c r="J1883" s="327">
        <v>42310</v>
      </c>
      <c r="K1883" s="3" t="s">
        <v>1104</v>
      </c>
      <c r="L1883" s="326">
        <v>1500</v>
      </c>
      <c r="M1883" s="325">
        <v>1882</v>
      </c>
      <c r="N1883" s="324">
        <v>42380</v>
      </c>
      <c r="T1883" s="146"/>
      <c r="U1883" s="146"/>
      <c r="V1883" s="146"/>
      <c r="W1883" s="146"/>
      <c r="X1883" s="146"/>
      <c r="Y1883" s="146"/>
      <c r="Z1883" s="146"/>
      <c r="AA1883" s="146"/>
      <c r="AB1883" s="5" t="str">
        <f t="shared" si="60"/>
        <v>Harrison Bay1501</v>
      </c>
    </row>
    <row r="1884" spans="1:28" customFormat="1" ht="12.95" hidden="1" customHeight="1">
      <c r="A1884" s="325">
        <v>1883</v>
      </c>
      <c r="B1884" s="325" t="s">
        <v>3535</v>
      </c>
      <c r="C1884" s="327">
        <v>42348</v>
      </c>
      <c r="D1884" s="325" t="s">
        <v>3247</v>
      </c>
      <c r="E1884" s="325">
        <v>1506</v>
      </c>
      <c r="F1884" s="325"/>
      <c r="G1884" s="325"/>
      <c r="H1884" s="328" t="s">
        <v>3395</v>
      </c>
      <c r="I1884" s="328" t="s">
        <v>3534</v>
      </c>
      <c r="J1884" s="327">
        <v>42319</v>
      </c>
      <c r="K1884" s="3" t="s">
        <v>1104</v>
      </c>
      <c r="L1884" s="326">
        <v>1500</v>
      </c>
      <c r="M1884" s="325">
        <v>1883</v>
      </c>
      <c r="N1884" s="324">
        <v>42380</v>
      </c>
      <c r="T1884" s="146"/>
      <c r="U1884" s="146"/>
      <c r="V1884" s="146"/>
      <c r="W1884" s="146"/>
      <c r="X1884" s="146"/>
      <c r="Y1884" s="146"/>
      <c r="Z1884" s="146"/>
      <c r="AA1884" s="146"/>
      <c r="AB1884" s="5" t="str">
        <f t="shared" si="60"/>
        <v>Stenaweco Energy1506</v>
      </c>
    </row>
    <row r="1885" spans="1:28" customFormat="1" ht="12.95" hidden="1" customHeight="1">
      <c r="A1885" s="325">
        <v>1884</v>
      </c>
      <c r="B1885" s="325" t="s">
        <v>3533</v>
      </c>
      <c r="C1885" s="327">
        <v>42348</v>
      </c>
      <c r="D1885" s="325" t="s">
        <v>1307</v>
      </c>
      <c r="E1885" s="325" t="s">
        <v>3390</v>
      </c>
      <c r="F1885" s="325"/>
      <c r="G1885" s="325"/>
      <c r="H1885" s="328" t="s">
        <v>3327</v>
      </c>
      <c r="I1885" s="328" t="s">
        <v>3532</v>
      </c>
      <c r="J1885" s="327">
        <v>42333</v>
      </c>
      <c r="K1885" s="3" t="s">
        <v>1104</v>
      </c>
      <c r="L1885" s="326">
        <v>1500</v>
      </c>
      <c r="M1885" s="325">
        <v>1884</v>
      </c>
      <c r="N1885" s="324">
        <v>42380</v>
      </c>
      <c r="T1885" s="146"/>
      <c r="U1885" s="146"/>
      <c r="V1885" s="146"/>
      <c r="W1885" s="146"/>
      <c r="X1885" s="146"/>
      <c r="Y1885" s="146"/>
      <c r="Z1885" s="146"/>
      <c r="AA1885" s="146"/>
      <c r="AB1885" s="5" t="str">
        <f t="shared" si="60"/>
        <v>Green Hellas1508</v>
      </c>
    </row>
    <row r="1886" spans="1:28" customFormat="1" ht="12.95" hidden="1" customHeight="1">
      <c r="A1886" s="325">
        <v>1885</v>
      </c>
      <c r="B1886" s="325" t="s">
        <v>3531</v>
      </c>
      <c r="C1886" s="327">
        <v>42348</v>
      </c>
      <c r="D1886" s="325" t="s">
        <v>1314</v>
      </c>
      <c r="E1886" s="325" t="s">
        <v>3392</v>
      </c>
      <c r="F1886" s="325"/>
      <c r="G1886" s="325"/>
      <c r="H1886" s="328" t="s">
        <v>644</v>
      </c>
      <c r="I1886" s="328" t="s">
        <v>3530</v>
      </c>
      <c r="J1886" s="327">
        <v>42318</v>
      </c>
      <c r="K1886" s="3" t="s">
        <v>1104</v>
      </c>
      <c r="L1886" s="326">
        <v>1500</v>
      </c>
      <c r="M1886" s="325">
        <v>1885</v>
      </c>
      <c r="N1886" s="324">
        <v>42380</v>
      </c>
      <c r="T1886" s="146"/>
      <c r="U1886" s="146"/>
      <c r="V1886" s="146"/>
      <c r="W1886" s="146"/>
      <c r="X1886" s="146"/>
      <c r="Y1886" s="146"/>
      <c r="Z1886" s="146"/>
      <c r="AA1886" s="146"/>
      <c r="AB1886" s="5" t="str">
        <f t="shared" si="60"/>
        <v>Hafnia Lene1502</v>
      </c>
    </row>
    <row r="1887" spans="1:28" customFormat="1" ht="12.95" hidden="1" customHeight="1">
      <c r="A1887" s="325">
        <v>1886</v>
      </c>
      <c r="B1887" s="325" t="s">
        <v>3529</v>
      </c>
      <c r="C1887" s="327">
        <v>42368</v>
      </c>
      <c r="D1887" s="325" t="s">
        <v>1312</v>
      </c>
      <c r="E1887" s="329" t="s">
        <v>3528</v>
      </c>
      <c r="F1887" s="325"/>
      <c r="G1887" s="325"/>
      <c r="H1887" s="328" t="s">
        <v>477</v>
      </c>
      <c r="I1887" s="328" t="s">
        <v>3527</v>
      </c>
      <c r="J1887" s="327">
        <v>42346</v>
      </c>
      <c r="K1887" s="3" t="s">
        <v>28</v>
      </c>
      <c r="L1887" s="326">
        <v>1400</v>
      </c>
      <c r="M1887" s="325">
        <v>1886</v>
      </c>
      <c r="N1887" s="324">
        <v>42418</v>
      </c>
      <c r="O1887" s="4"/>
      <c r="T1887" s="146"/>
      <c r="U1887" s="146"/>
      <c r="V1887" s="146"/>
      <c r="W1887" s="146"/>
      <c r="X1887" s="146"/>
      <c r="Y1887" s="146"/>
      <c r="Z1887" s="146"/>
      <c r="AA1887" s="146"/>
      <c r="AB1887" s="5" t="str">
        <f t="shared" si="60"/>
        <v>17 February7_15</v>
      </c>
    </row>
    <row r="1888" spans="1:28" customFormat="1" ht="12.95" hidden="1" customHeight="1">
      <c r="A1888" s="325">
        <v>1887</v>
      </c>
      <c r="B1888" s="325" t="s">
        <v>3526</v>
      </c>
      <c r="C1888" s="327">
        <v>42368</v>
      </c>
      <c r="D1888" s="325" t="s">
        <v>508</v>
      </c>
      <c r="E1888" s="329" t="s">
        <v>50</v>
      </c>
      <c r="F1888" s="325"/>
      <c r="G1888" s="325"/>
      <c r="H1888" s="328" t="s">
        <v>3376</v>
      </c>
      <c r="I1888" s="328" t="s">
        <v>3525</v>
      </c>
      <c r="J1888" s="327">
        <v>42347</v>
      </c>
      <c r="K1888" s="3" t="s">
        <v>28</v>
      </c>
      <c r="L1888" s="326">
        <v>1400</v>
      </c>
      <c r="M1888" s="325">
        <v>1887</v>
      </c>
      <c r="N1888" s="324">
        <v>42418</v>
      </c>
      <c r="O1888" s="4"/>
      <c r="T1888" s="146"/>
      <c r="U1888" s="146"/>
      <c r="V1888" s="146"/>
      <c r="W1888" s="146"/>
      <c r="X1888" s="146"/>
      <c r="Y1888" s="146"/>
      <c r="Z1888" s="146"/>
      <c r="AA1888" s="146"/>
      <c r="AB1888" s="5" t="str">
        <f t="shared" si="60"/>
        <v>Afra Laurel32</v>
      </c>
    </row>
    <row r="1889" spans="1:28" customFormat="1" ht="12.95" hidden="1" customHeight="1">
      <c r="A1889" s="325">
        <v>1888</v>
      </c>
      <c r="B1889" s="325" t="s">
        <v>3524</v>
      </c>
      <c r="C1889" s="327">
        <v>42368</v>
      </c>
      <c r="D1889" s="325" t="s">
        <v>305</v>
      </c>
      <c r="E1889" s="329" t="s">
        <v>148</v>
      </c>
      <c r="F1889" s="325"/>
      <c r="G1889" s="325"/>
      <c r="H1889" s="328" t="s">
        <v>671</v>
      </c>
      <c r="I1889" s="328" t="s">
        <v>3523</v>
      </c>
      <c r="J1889" s="327">
        <v>42356</v>
      </c>
      <c r="K1889" s="3" t="s">
        <v>28</v>
      </c>
      <c r="L1889" s="326">
        <v>1400</v>
      </c>
      <c r="M1889" s="325">
        <v>1888</v>
      </c>
      <c r="N1889" s="324">
        <v>42384</v>
      </c>
      <c r="O1889" s="4"/>
      <c r="T1889" s="146"/>
      <c r="U1889" s="146"/>
      <c r="V1889" s="146"/>
      <c r="W1889" s="146"/>
      <c r="X1889" s="146"/>
      <c r="Y1889" s="146"/>
      <c r="Z1889" s="146"/>
      <c r="AA1889" s="146"/>
      <c r="AB1889" s="5" t="str">
        <f t="shared" si="60"/>
        <v>ETC Isis42</v>
      </c>
    </row>
    <row r="1890" spans="1:28" customFormat="1" ht="12.95" hidden="1" customHeight="1">
      <c r="A1890" s="325">
        <v>1889</v>
      </c>
      <c r="B1890" s="325" t="s">
        <v>3522</v>
      </c>
      <c r="C1890" s="327">
        <v>42368</v>
      </c>
      <c r="D1890" s="325" t="s">
        <v>809</v>
      </c>
      <c r="E1890" s="329" t="s">
        <v>3521</v>
      </c>
      <c r="F1890" s="325"/>
      <c r="G1890" s="325"/>
      <c r="H1890" s="328" t="s">
        <v>671</v>
      </c>
      <c r="I1890" s="328" t="s">
        <v>3520</v>
      </c>
      <c r="J1890" s="327">
        <v>42295</v>
      </c>
      <c r="K1890" s="3" t="s">
        <v>28</v>
      </c>
      <c r="L1890" s="326">
        <v>1400</v>
      </c>
      <c r="M1890" s="325">
        <v>1889</v>
      </c>
      <c r="N1890" s="324">
        <v>42398</v>
      </c>
      <c r="O1890" s="4"/>
      <c r="T1890" s="146"/>
      <c r="U1890" s="146"/>
      <c r="V1890" s="146"/>
      <c r="W1890" s="146"/>
      <c r="X1890" s="146"/>
      <c r="Y1890" s="146"/>
      <c r="Z1890" s="146"/>
      <c r="AA1890" s="146"/>
      <c r="AB1890" s="5" t="str">
        <f t="shared" si="60"/>
        <v>King Darius1509</v>
      </c>
    </row>
    <row r="1891" spans="1:28" customFormat="1" ht="12.95" hidden="1" customHeight="1">
      <c r="A1891" s="325">
        <v>1890</v>
      </c>
      <c r="B1891" s="325" t="s">
        <v>3519</v>
      </c>
      <c r="C1891" s="327">
        <v>42368</v>
      </c>
      <c r="D1891" s="325" t="s">
        <v>3518</v>
      </c>
      <c r="E1891" s="329" t="s">
        <v>81</v>
      </c>
      <c r="F1891" s="325"/>
      <c r="G1891" s="325"/>
      <c r="H1891" s="328" t="s">
        <v>30</v>
      </c>
      <c r="I1891" s="328" t="s">
        <v>90</v>
      </c>
      <c r="J1891" s="327">
        <v>42361</v>
      </c>
      <c r="K1891" s="3" t="s">
        <v>28</v>
      </c>
      <c r="L1891" s="326">
        <v>1400</v>
      </c>
      <c r="M1891" s="325">
        <v>1890</v>
      </c>
      <c r="N1891" s="324">
        <v>42397</v>
      </c>
      <c r="O1891" s="4"/>
      <c r="T1891" s="146"/>
      <c r="U1891" s="146"/>
      <c r="V1891" s="146"/>
      <c r="W1891" s="146"/>
      <c r="X1891" s="146"/>
      <c r="Y1891" s="146"/>
      <c r="Z1891" s="146"/>
      <c r="AA1891" s="146"/>
      <c r="AB1891" s="5" t="str">
        <f t="shared" si="60"/>
        <v>Gener8 Phoenix26</v>
      </c>
    </row>
    <row r="1892" spans="1:28" customFormat="1" ht="12.95" hidden="1" customHeight="1">
      <c r="A1892" s="325">
        <v>1891</v>
      </c>
      <c r="B1892" s="325" t="s">
        <v>3517</v>
      </c>
      <c r="C1892" s="327">
        <v>42368</v>
      </c>
      <c r="D1892" s="325" t="s">
        <v>540</v>
      </c>
      <c r="E1892" s="329" t="s">
        <v>247</v>
      </c>
      <c r="F1892" s="325"/>
      <c r="G1892" s="325"/>
      <c r="H1892" s="328" t="s">
        <v>392</v>
      </c>
      <c r="I1892" s="328" t="s">
        <v>413</v>
      </c>
      <c r="J1892" s="327">
        <v>42347</v>
      </c>
      <c r="K1892" s="3" t="s">
        <v>28</v>
      </c>
      <c r="L1892" s="326">
        <v>1400</v>
      </c>
      <c r="M1892" s="325">
        <v>1891</v>
      </c>
      <c r="N1892" s="324">
        <v>42397</v>
      </c>
      <c r="O1892" s="4"/>
      <c r="T1892" s="146"/>
      <c r="U1892" s="146"/>
      <c r="V1892" s="146"/>
      <c r="W1892" s="146"/>
      <c r="X1892" s="146"/>
      <c r="Y1892" s="146"/>
      <c r="Z1892" s="146"/>
      <c r="AA1892" s="146"/>
      <c r="AB1892" s="5" t="str">
        <f t="shared" si="60"/>
        <v>Afra Hawthorn37</v>
      </c>
    </row>
    <row r="1893" spans="1:28" customFormat="1" ht="12.95" hidden="1" customHeight="1">
      <c r="A1893" s="325">
        <v>1892</v>
      </c>
      <c r="B1893" s="325" t="s">
        <v>3516</v>
      </c>
      <c r="C1893" s="327">
        <v>42368</v>
      </c>
      <c r="D1893" s="325" t="s">
        <v>3515</v>
      </c>
      <c r="E1893" s="329" t="s">
        <v>3427</v>
      </c>
      <c r="F1893" s="325"/>
      <c r="G1893" s="325"/>
      <c r="H1893" s="328" t="s">
        <v>521</v>
      </c>
      <c r="I1893" s="328" t="s">
        <v>211</v>
      </c>
      <c r="J1893" s="327">
        <v>42343</v>
      </c>
      <c r="K1893" s="3" t="s">
        <v>28</v>
      </c>
      <c r="L1893" s="326">
        <v>1400</v>
      </c>
      <c r="M1893" s="325">
        <v>1892</v>
      </c>
      <c r="N1893" s="324">
        <v>42397</v>
      </c>
      <c r="O1893" s="4"/>
      <c r="T1893" s="146"/>
      <c r="U1893" s="146"/>
      <c r="V1893" s="146"/>
      <c r="W1893" s="146"/>
      <c r="X1893" s="146"/>
      <c r="Y1893" s="146"/>
      <c r="Z1893" s="146"/>
      <c r="AA1893" s="146"/>
      <c r="AB1893" s="5" t="str">
        <f t="shared" si="60"/>
        <v>SN Olivia10_15</v>
      </c>
    </row>
    <row r="1894" spans="1:28" customFormat="1" ht="12.95" hidden="1" customHeight="1">
      <c r="A1894" s="325">
        <v>1893</v>
      </c>
      <c r="B1894" s="325" t="s">
        <v>3514</v>
      </c>
      <c r="C1894" s="327">
        <v>42368</v>
      </c>
      <c r="D1894" s="325" t="s">
        <v>809</v>
      </c>
      <c r="E1894" s="329" t="s">
        <v>41</v>
      </c>
      <c r="F1894" s="325"/>
      <c r="G1894" s="325"/>
      <c r="H1894" s="328" t="s">
        <v>671</v>
      </c>
      <c r="I1894" s="328" t="s">
        <v>413</v>
      </c>
      <c r="J1894" s="327">
        <v>42342</v>
      </c>
      <c r="K1894" s="3" t="s">
        <v>28</v>
      </c>
      <c r="L1894" s="326">
        <v>1400</v>
      </c>
      <c r="M1894" s="325">
        <v>1893</v>
      </c>
      <c r="N1894" s="324">
        <v>42398</v>
      </c>
      <c r="O1894" s="4"/>
      <c r="T1894" s="146"/>
      <c r="U1894" s="146"/>
      <c r="V1894" s="146"/>
      <c r="W1894" s="146"/>
      <c r="X1894" s="146"/>
      <c r="Y1894" s="146"/>
      <c r="Z1894" s="146"/>
      <c r="AA1894" s="146"/>
      <c r="AB1894" s="5" t="str">
        <f t="shared" si="60"/>
        <v>King Darius12</v>
      </c>
    </row>
    <row r="1895" spans="1:28" customFormat="1" ht="12.95" hidden="1" customHeight="1">
      <c r="A1895" s="325">
        <v>1894</v>
      </c>
      <c r="B1895" s="325" t="s">
        <v>3513</v>
      </c>
      <c r="C1895" s="327">
        <v>42368</v>
      </c>
      <c r="D1895" s="325" t="s">
        <v>1807</v>
      </c>
      <c r="E1895" s="329" t="s">
        <v>129</v>
      </c>
      <c r="F1895" s="325"/>
      <c r="G1895" s="325"/>
      <c r="H1895" s="328" t="s">
        <v>3512</v>
      </c>
      <c r="I1895" s="328" t="s">
        <v>571</v>
      </c>
      <c r="J1895" s="327">
        <v>42356</v>
      </c>
      <c r="K1895" s="3" t="s">
        <v>28</v>
      </c>
      <c r="L1895" s="326">
        <v>1400</v>
      </c>
      <c r="M1895" s="325">
        <v>1894</v>
      </c>
      <c r="N1895" s="324">
        <v>42387</v>
      </c>
      <c r="O1895" s="4"/>
      <c r="T1895" s="146"/>
      <c r="U1895" s="146"/>
      <c r="V1895" s="146"/>
      <c r="W1895" s="146"/>
      <c r="X1895" s="146"/>
      <c r="Y1895" s="146"/>
      <c r="Z1895" s="146"/>
      <c r="AA1895" s="146"/>
      <c r="AB1895" s="5" t="str">
        <f t="shared" si="60"/>
        <v>Navig8 Stealth S.V.11</v>
      </c>
    </row>
    <row r="1896" spans="1:28" customFormat="1" ht="12.95" hidden="1" customHeight="1">
      <c r="A1896" s="325">
        <v>1895</v>
      </c>
      <c r="B1896" s="325" t="s">
        <v>3511</v>
      </c>
      <c r="C1896" s="327">
        <v>42368</v>
      </c>
      <c r="D1896" s="325" t="s">
        <v>777</v>
      </c>
      <c r="E1896" s="329" t="s">
        <v>155</v>
      </c>
      <c r="F1896" s="325"/>
      <c r="G1896" s="325"/>
      <c r="H1896" s="328" t="s">
        <v>521</v>
      </c>
      <c r="I1896" s="328" t="s">
        <v>25</v>
      </c>
      <c r="J1896" s="327">
        <v>42360</v>
      </c>
      <c r="K1896" s="3" t="s">
        <v>28</v>
      </c>
      <c r="L1896" s="326">
        <v>1400</v>
      </c>
      <c r="M1896" s="325">
        <v>1895</v>
      </c>
      <c r="N1896" s="324">
        <v>42398</v>
      </c>
      <c r="O1896" s="4"/>
      <c r="T1896" s="146"/>
      <c r="U1896" s="146"/>
      <c r="V1896" s="146"/>
      <c r="W1896" s="146"/>
      <c r="X1896" s="146"/>
      <c r="Y1896" s="146"/>
      <c r="Z1896" s="146"/>
      <c r="AA1896" s="146"/>
      <c r="AB1896" s="5" t="str">
        <f t="shared" si="60"/>
        <v>King Duncan17</v>
      </c>
    </row>
    <row r="1897" spans="1:28" customFormat="1" ht="12.95" hidden="1" customHeight="1">
      <c r="A1897" s="325">
        <v>1896</v>
      </c>
      <c r="B1897" s="325" t="s">
        <v>3510</v>
      </c>
      <c r="C1897" s="327">
        <v>42377</v>
      </c>
      <c r="D1897" s="325" t="s">
        <v>3509</v>
      </c>
      <c r="E1897" s="325" t="s">
        <v>3508</v>
      </c>
      <c r="F1897" s="325"/>
      <c r="G1897" s="325"/>
      <c r="H1897" s="328" t="s">
        <v>765</v>
      </c>
      <c r="I1897" s="328" t="s">
        <v>697</v>
      </c>
      <c r="J1897" s="327">
        <v>42372</v>
      </c>
      <c r="K1897" s="3" t="s">
        <v>724</v>
      </c>
      <c r="L1897" s="326">
        <v>1600</v>
      </c>
      <c r="M1897" s="325">
        <v>1896</v>
      </c>
      <c r="N1897" s="324">
        <v>42403</v>
      </c>
      <c r="T1897" s="146"/>
      <c r="U1897" s="146"/>
      <c r="V1897" s="146"/>
      <c r="W1897" s="146"/>
      <c r="X1897" s="146"/>
      <c r="Y1897" s="146"/>
      <c r="Z1897" s="146"/>
      <c r="AA1897" s="146"/>
      <c r="AB1897" s="5" t="str">
        <f t="shared" si="60"/>
        <v>Atina6_2015</v>
      </c>
    </row>
    <row r="1898" spans="1:28" customFormat="1" ht="12.95" hidden="1" customHeight="1">
      <c r="A1898" s="325">
        <v>1897</v>
      </c>
      <c r="B1898" s="325" t="s">
        <v>3507</v>
      </c>
      <c r="C1898" s="327">
        <v>42377</v>
      </c>
      <c r="D1898" s="325" t="s">
        <v>497</v>
      </c>
      <c r="E1898" s="325" t="s">
        <v>422</v>
      </c>
      <c r="F1898" s="325"/>
      <c r="G1898" s="325"/>
      <c r="H1898" s="328" t="s">
        <v>763</v>
      </c>
      <c r="I1898" s="328" t="s">
        <v>24</v>
      </c>
      <c r="J1898" s="327">
        <v>42366</v>
      </c>
      <c r="K1898" s="3" t="s">
        <v>43</v>
      </c>
      <c r="L1898" s="326">
        <v>1400</v>
      </c>
      <c r="M1898" s="325">
        <v>1897</v>
      </c>
      <c r="N1898" s="324">
        <v>42412</v>
      </c>
      <c r="T1898" s="146"/>
      <c r="U1898" s="146"/>
      <c r="V1898" s="146"/>
      <c r="W1898" s="146"/>
      <c r="X1898" s="146"/>
      <c r="Y1898" s="146"/>
      <c r="Z1898" s="146"/>
      <c r="AA1898" s="146"/>
      <c r="AB1898" s="5" t="str">
        <f t="shared" si="60"/>
        <v>Alpine Liberty71</v>
      </c>
    </row>
    <row r="1899" spans="1:28" customFormat="1" ht="12.95" hidden="1" customHeight="1">
      <c r="A1899" s="325">
        <v>1898</v>
      </c>
      <c r="B1899" s="325" t="s">
        <v>3506</v>
      </c>
      <c r="C1899" s="327">
        <v>42377</v>
      </c>
      <c r="D1899" s="325" t="s">
        <v>783</v>
      </c>
      <c r="E1899" s="325" t="s">
        <v>3497</v>
      </c>
      <c r="F1899" s="325"/>
      <c r="G1899" s="325"/>
      <c r="H1899" s="328" t="s">
        <v>3496</v>
      </c>
      <c r="I1899" s="328" t="s">
        <v>614</v>
      </c>
      <c r="J1899" s="327">
        <v>42351</v>
      </c>
      <c r="K1899" s="3" t="s">
        <v>1090</v>
      </c>
      <c r="L1899" s="326">
        <v>1200</v>
      </c>
      <c r="M1899" s="325">
        <v>1898</v>
      </c>
      <c r="N1899" s="324">
        <v>42405</v>
      </c>
      <c r="T1899" s="146"/>
      <c r="U1899" s="146"/>
      <c r="V1899" s="146"/>
      <c r="W1899" s="146"/>
      <c r="X1899" s="146"/>
      <c r="Y1899" s="146"/>
      <c r="Z1899" s="146"/>
      <c r="AA1899" s="146"/>
      <c r="AB1899" s="5" t="str">
        <f t="shared" si="60"/>
        <v>Sonangol Kassanje201505</v>
      </c>
    </row>
    <row r="1900" spans="1:28" customFormat="1" ht="12.95" hidden="1" customHeight="1">
      <c r="A1900" s="325">
        <v>1899</v>
      </c>
      <c r="B1900" s="325" t="s">
        <v>3505</v>
      </c>
      <c r="C1900" s="327">
        <v>42377</v>
      </c>
      <c r="D1900" s="325" t="s">
        <v>464</v>
      </c>
      <c r="E1900" s="325" t="s">
        <v>860</v>
      </c>
      <c r="F1900" s="325"/>
      <c r="G1900" s="325"/>
      <c r="H1900" s="328" t="s">
        <v>3504</v>
      </c>
      <c r="I1900" s="328" t="s">
        <v>3503</v>
      </c>
      <c r="J1900" s="327">
        <v>42347</v>
      </c>
      <c r="K1900" s="3" t="s">
        <v>1090</v>
      </c>
      <c r="L1900" s="326">
        <v>1200</v>
      </c>
      <c r="M1900" s="325">
        <v>1899</v>
      </c>
      <c r="N1900" s="324">
        <v>42409</v>
      </c>
      <c r="T1900" s="146"/>
      <c r="U1900" s="146"/>
      <c r="V1900" s="146"/>
      <c r="W1900" s="146"/>
      <c r="X1900" s="146"/>
      <c r="Y1900" s="146"/>
      <c r="Z1900" s="146"/>
      <c r="AA1900" s="146"/>
      <c r="AB1900" s="5" t="str">
        <f t="shared" si="60"/>
        <v>Stena Penguin201507</v>
      </c>
    </row>
    <row r="1901" spans="1:28" customFormat="1" ht="12.95" hidden="1" customHeight="1">
      <c r="A1901" s="325">
        <v>1900</v>
      </c>
      <c r="B1901" s="325" t="s">
        <v>3502</v>
      </c>
      <c r="C1901" s="327">
        <v>42377</v>
      </c>
      <c r="D1901" s="325" t="s">
        <v>643</v>
      </c>
      <c r="E1901" s="325" t="s">
        <v>3501</v>
      </c>
      <c r="F1901" s="325"/>
      <c r="G1901" s="325"/>
      <c r="H1901" s="328" t="s">
        <v>817</v>
      </c>
      <c r="I1901" s="328" t="s">
        <v>3500</v>
      </c>
      <c r="J1901" s="327">
        <v>42348</v>
      </c>
      <c r="K1901" s="3" t="s">
        <v>1090</v>
      </c>
      <c r="L1901" s="326">
        <v>1200</v>
      </c>
      <c r="M1901" s="325">
        <v>1900</v>
      </c>
      <c r="N1901" s="324">
        <v>42430</v>
      </c>
      <c r="T1901" s="146"/>
      <c r="U1901" s="146"/>
      <c r="V1901" s="146"/>
      <c r="W1901" s="146"/>
      <c r="X1901" s="146"/>
      <c r="Y1901" s="146"/>
      <c r="Z1901" s="146"/>
      <c r="AA1901" s="146"/>
      <c r="AB1901" s="5" t="str">
        <f t="shared" si="60"/>
        <v>Stena Perros201511</v>
      </c>
    </row>
    <row r="1902" spans="1:28" customFormat="1" ht="12.95" hidden="1" customHeight="1">
      <c r="A1902" s="325">
        <v>1901</v>
      </c>
      <c r="B1902" s="325" t="s">
        <v>3499</v>
      </c>
      <c r="C1902" s="327">
        <v>42377</v>
      </c>
      <c r="D1902" s="325" t="s">
        <v>3498</v>
      </c>
      <c r="E1902" s="325" t="s">
        <v>3497</v>
      </c>
      <c r="F1902" s="325"/>
      <c r="G1902" s="325"/>
      <c r="H1902" s="328" t="s">
        <v>3496</v>
      </c>
      <c r="I1902" s="328" t="s">
        <v>66</v>
      </c>
      <c r="J1902" s="327">
        <v>42340</v>
      </c>
      <c r="K1902" s="3" t="s">
        <v>1090</v>
      </c>
      <c r="L1902" s="326">
        <v>1200</v>
      </c>
      <c r="M1902" s="325">
        <v>1901</v>
      </c>
      <c r="N1902" s="324">
        <v>42405</v>
      </c>
      <c r="T1902" s="146"/>
      <c r="U1902" s="146"/>
      <c r="V1902" s="146"/>
      <c r="W1902" s="146"/>
      <c r="X1902" s="146"/>
      <c r="Y1902" s="146"/>
      <c r="Z1902" s="146"/>
      <c r="AA1902" s="146"/>
      <c r="AB1902" s="5" t="str">
        <f t="shared" si="60"/>
        <v>Stena Sunrise201505</v>
      </c>
    </row>
    <row r="1903" spans="1:28" customFormat="1" ht="12.95" hidden="1" customHeight="1">
      <c r="A1903" s="325">
        <v>1902</v>
      </c>
      <c r="B1903" s="325" t="s">
        <v>3495</v>
      </c>
      <c r="C1903" s="327">
        <v>42377</v>
      </c>
      <c r="D1903" s="325" t="s">
        <v>628</v>
      </c>
      <c r="E1903" s="325" t="s">
        <v>1278</v>
      </c>
      <c r="F1903" s="325"/>
      <c r="G1903" s="325"/>
      <c r="H1903" s="328" t="s">
        <v>3494</v>
      </c>
      <c r="I1903" s="328" t="s">
        <v>3493</v>
      </c>
      <c r="J1903" s="327">
        <v>42342</v>
      </c>
      <c r="K1903" s="3" t="s">
        <v>1090</v>
      </c>
      <c r="L1903" s="326">
        <v>1200</v>
      </c>
      <c r="M1903" s="325">
        <v>1902</v>
      </c>
      <c r="N1903" s="324">
        <v>42408</v>
      </c>
      <c r="T1903" s="146"/>
      <c r="U1903" s="146"/>
      <c r="V1903" s="146"/>
      <c r="W1903" s="146"/>
      <c r="X1903" s="146"/>
      <c r="Y1903" s="146"/>
      <c r="Z1903" s="146"/>
      <c r="AA1903" s="146"/>
      <c r="AB1903" s="5" t="str">
        <f t="shared" si="60"/>
        <v>Stena President201509</v>
      </c>
    </row>
    <row r="1904" spans="1:28" customFormat="1" ht="12.95" hidden="1" customHeight="1">
      <c r="A1904" s="325">
        <v>1903</v>
      </c>
      <c r="B1904" s="325" t="s">
        <v>3492</v>
      </c>
      <c r="C1904" s="327">
        <v>42377</v>
      </c>
      <c r="D1904" s="325" t="s">
        <v>1292</v>
      </c>
      <c r="E1904" s="325" t="s">
        <v>3411</v>
      </c>
      <c r="F1904" s="325"/>
      <c r="G1904" s="325"/>
      <c r="H1904" s="328" t="s">
        <v>817</v>
      </c>
      <c r="I1904" s="328" t="s">
        <v>790</v>
      </c>
      <c r="J1904" s="327">
        <v>42353</v>
      </c>
      <c r="K1904" s="3" t="s">
        <v>1090</v>
      </c>
      <c r="L1904" s="326">
        <v>1200</v>
      </c>
      <c r="M1904" s="325">
        <v>1903</v>
      </c>
      <c r="N1904" s="324">
        <v>42405</v>
      </c>
      <c r="T1904" s="146"/>
      <c r="U1904" s="146"/>
      <c r="V1904" s="146"/>
      <c r="W1904" s="146"/>
      <c r="X1904" s="146"/>
      <c r="Y1904" s="146"/>
      <c r="Z1904" s="146"/>
      <c r="AA1904" s="146"/>
      <c r="AB1904" s="5" t="str">
        <f t="shared" si="60"/>
        <v>Afroditi201502</v>
      </c>
    </row>
    <row r="1905" spans="1:28" customFormat="1" ht="12.95" hidden="1" customHeight="1">
      <c r="A1905" s="325">
        <v>1904</v>
      </c>
      <c r="B1905" s="325" t="s">
        <v>3491</v>
      </c>
      <c r="C1905" s="327">
        <v>42377</v>
      </c>
      <c r="D1905" s="325" t="s">
        <v>738</v>
      </c>
      <c r="E1905" s="325" t="s">
        <v>3486</v>
      </c>
      <c r="F1905" s="325"/>
      <c r="G1905" s="325"/>
      <c r="H1905" s="328" t="s">
        <v>817</v>
      </c>
      <c r="I1905" s="328" t="s">
        <v>20</v>
      </c>
      <c r="J1905" s="327">
        <v>42351</v>
      </c>
      <c r="K1905" s="3" t="s">
        <v>1090</v>
      </c>
      <c r="L1905" s="326">
        <v>1200</v>
      </c>
      <c r="M1905" s="325">
        <v>1904</v>
      </c>
      <c r="N1905" s="324">
        <v>42405</v>
      </c>
      <c r="T1905" s="146"/>
      <c r="U1905" s="146"/>
      <c r="V1905" s="146"/>
      <c r="W1905" s="146"/>
      <c r="X1905" s="146"/>
      <c r="Y1905" s="146"/>
      <c r="Z1905" s="146"/>
      <c r="AA1905" s="146"/>
      <c r="AB1905" s="5" t="str">
        <f t="shared" si="60"/>
        <v>Sonangol Rangel201506</v>
      </c>
    </row>
    <row r="1906" spans="1:28" customFormat="1" ht="12.95" hidden="1" customHeight="1">
      <c r="A1906" s="325">
        <v>1905</v>
      </c>
      <c r="B1906" s="325" t="s">
        <v>3490</v>
      </c>
      <c r="C1906" s="327">
        <v>42377</v>
      </c>
      <c r="D1906" s="325" t="s">
        <v>636</v>
      </c>
      <c r="E1906" s="325" t="s">
        <v>3489</v>
      </c>
      <c r="F1906" s="325"/>
      <c r="G1906" s="325"/>
      <c r="H1906" s="328" t="s">
        <v>685</v>
      </c>
      <c r="I1906" s="328" t="s">
        <v>3488</v>
      </c>
      <c r="J1906" s="327">
        <v>42342</v>
      </c>
      <c r="K1906" s="3" t="s">
        <v>1090</v>
      </c>
      <c r="L1906" s="326">
        <v>1200</v>
      </c>
      <c r="M1906" s="325">
        <v>1905</v>
      </c>
      <c r="N1906" s="324">
        <v>42405</v>
      </c>
      <c r="T1906" s="146"/>
      <c r="U1906" s="146"/>
      <c r="V1906" s="146"/>
      <c r="W1906" s="146"/>
      <c r="X1906" s="146"/>
      <c r="Y1906" s="146"/>
      <c r="Z1906" s="146"/>
      <c r="AA1906" s="146"/>
      <c r="AB1906" s="5" t="str">
        <f t="shared" ref="AB1906:AB1969" si="61">IF(TRIM(A1906)="","",CONCATENATE(TRIM(D1906),TRIM(E1906)))</f>
        <v>Sonangol Huila201508</v>
      </c>
    </row>
    <row r="1907" spans="1:28" customFormat="1" ht="12.95" hidden="1" customHeight="1">
      <c r="A1907" s="325">
        <v>1906</v>
      </c>
      <c r="B1907" s="325" t="s">
        <v>3487</v>
      </c>
      <c r="C1907" s="327">
        <v>42377</v>
      </c>
      <c r="D1907" s="325" t="s">
        <v>483</v>
      </c>
      <c r="E1907" s="325" t="s">
        <v>3486</v>
      </c>
      <c r="F1907" s="325"/>
      <c r="G1907" s="325"/>
      <c r="H1907" s="328" t="s">
        <v>3246</v>
      </c>
      <c r="I1907" s="328" t="s">
        <v>3485</v>
      </c>
      <c r="J1907" s="327">
        <v>42359</v>
      </c>
      <c r="K1907" s="3" t="s">
        <v>1090</v>
      </c>
      <c r="L1907" s="326">
        <v>1200</v>
      </c>
      <c r="M1907" s="325">
        <v>1906</v>
      </c>
      <c r="N1907" s="324">
        <v>42405</v>
      </c>
      <c r="T1907" s="146"/>
      <c r="U1907" s="146"/>
      <c r="V1907" s="146"/>
      <c r="W1907" s="146"/>
      <c r="X1907" s="146"/>
      <c r="Y1907" s="146"/>
      <c r="Z1907" s="146"/>
      <c r="AA1907" s="146"/>
      <c r="AB1907" s="5" t="str">
        <f t="shared" si="61"/>
        <v>Stena Superior201506</v>
      </c>
    </row>
    <row r="1908" spans="1:28" customFormat="1" ht="12.95" hidden="1" customHeight="1">
      <c r="A1908" s="325">
        <v>1907</v>
      </c>
      <c r="B1908" s="325" t="s">
        <v>3484</v>
      </c>
      <c r="C1908" s="327">
        <v>42380</v>
      </c>
      <c r="D1908" s="325" t="s">
        <v>647</v>
      </c>
      <c r="E1908" s="325" t="s">
        <v>185</v>
      </c>
      <c r="F1908" s="325"/>
      <c r="G1908" s="325"/>
      <c r="H1908" s="328" t="s">
        <v>3483</v>
      </c>
      <c r="I1908" s="328" t="s">
        <v>1331</v>
      </c>
      <c r="J1908" s="327">
        <v>42355</v>
      </c>
      <c r="K1908" s="3" t="s">
        <v>23</v>
      </c>
      <c r="L1908" s="326">
        <v>1200</v>
      </c>
      <c r="M1908" s="325">
        <v>1907</v>
      </c>
      <c r="N1908" s="324">
        <v>42411</v>
      </c>
      <c r="T1908" s="146"/>
      <c r="U1908" s="146"/>
      <c r="V1908" s="146"/>
      <c r="W1908" s="146"/>
      <c r="X1908" s="146"/>
      <c r="Y1908" s="146"/>
      <c r="Z1908" s="146"/>
      <c r="AA1908" s="146"/>
      <c r="AB1908" s="5" t="str">
        <f t="shared" si="61"/>
        <v>Genmar Compatriot76</v>
      </c>
    </row>
    <row r="1909" spans="1:28" customFormat="1" ht="12.95" hidden="1" customHeight="1">
      <c r="A1909" s="325">
        <v>1908</v>
      </c>
      <c r="B1909" s="325" t="s">
        <v>3482</v>
      </c>
      <c r="C1909" s="327">
        <v>42380</v>
      </c>
      <c r="D1909" s="325" t="s">
        <v>794</v>
      </c>
      <c r="E1909" s="325" t="s">
        <v>81</v>
      </c>
      <c r="F1909" s="325"/>
      <c r="G1909" s="325"/>
      <c r="H1909" s="328" t="s">
        <v>852</v>
      </c>
      <c r="I1909" s="328" t="s">
        <v>88</v>
      </c>
      <c r="J1909" s="327">
        <v>42326</v>
      </c>
      <c r="K1909" s="3" t="s">
        <v>60</v>
      </c>
      <c r="L1909" s="326">
        <v>800</v>
      </c>
      <c r="M1909" s="325">
        <v>1908</v>
      </c>
      <c r="N1909" s="324">
        <v>42398</v>
      </c>
      <c r="O1909" t="s">
        <v>1402</v>
      </c>
      <c r="T1909" s="146"/>
      <c r="U1909" s="146"/>
      <c r="V1909" s="146"/>
      <c r="W1909" s="146"/>
      <c r="X1909" s="146"/>
      <c r="Y1909" s="146"/>
      <c r="Z1909" s="146"/>
      <c r="AA1909" s="146"/>
      <c r="AB1909" s="5" t="str">
        <f t="shared" si="61"/>
        <v>Navion Marita26</v>
      </c>
    </row>
    <row r="1910" spans="1:28" customFormat="1" ht="12.95" hidden="1" customHeight="1">
      <c r="A1910" s="325">
        <v>1909</v>
      </c>
      <c r="B1910" s="325" t="s">
        <v>3481</v>
      </c>
      <c r="C1910" s="327">
        <v>42380</v>
      </c>
      <c r="D1910" s="325" t="s">
        <v>801</v>
      </c>
      <c r="E1910" s="325" t="s">
        <v>3480</v>
      </c>
      <c r="F1910" s="325"/>
      <c r="G1910" s="325"/>
      <c r="H1910" s="328" t="s">
        <v>63</v>
      </c>
      <c r="I1910" s="328" t="s">
        <v>64</v>
      </c>
      <c r="J1910" s="327">
        <v>42345</v>
      </c>
      <c r="K1910" s="3" t="s">
        <v>60</v>
      </c>
      <c r="L1910" s="326">
        <v>800</v>
      </c>
      <c r="M1910" s="325">
        <v>1909</v>
      </c>
      <c r="N1910" s="324">
        <v>42397</v>
      </c>
      <c r="T1910" s="146"/>
      <c r="U1910" s="146"/>
      <c r="V1910" s="146"/>
      <c r="W1910" s="146"/>
      <c r="X1910" s="146"/>
      <c r="Y1910" s="146"/>
      <c r="Z1910" s="146"/>
      <c r="AA1910" s="146"/>
      <c r="AB1910" s="5" t="str">
        <f t="shared" si="61"/>
        <v>Ningbo DawnV018</v>
      </c>
    </row>
    <row r="1911" spans="1:28" customFormat="1" ht="12.95" hidden="1" customHeight="1">
      <c r="A1911" s="325">
        <v>1910</v>
      </c>
      <c r="B1911" s="325" t="s">
        <v>3479</v>
      </c>
      <c r="C1911" s="327">
        <v>42380</v>
      </c>
      <c r="D1911" s="325" t="s">
        <v>794</v>
      </c>
      <c r="E1911" s="325" t="s">
        <v>193</v>
      </c>
      <c r="F1911" s="325"/>
      <c r="G1911" s="325"/>
      <c r="H1911" s="328" t="s">
        <v>601</v>
      </c>
      <c r="I1911" s="328" t="s">
        <v>48</v>
      </c>
      <c r="J1911" s="327">
        <v>42352</v>
      </c>
      <c r="K1911" s="3" t="s">
        <v>60</v>
      </c>
      <c r="L1911" s="326">
        <v>800</v>
      </c>
      <c r="M1911" s="325">
        <v>1910</v>
      </c>
      <c r="N1911" s="324">
        <v>42398</v>
      </c>
      <c r="O1911" t="s">
        <v>1402</v>
      </c>
      <c r="T1911" s="146"/>
      <c r="U1911" s="146"/>
      <c r="V1911" s="146"/>
      <c r="W1911" s="146"/>
      <c r="X1911" s="146"/>
      <c r="Y1911" s="146"/>
      <c r="Z1911" s="146"/>
      <c r="AA1911" s="146"/>
      <c r="AB1911" s="5" t="str">
        <f t="shared" si="61"/>
        <v>Navion Marita28</v>
      </c>
    </row>
    <row r="1912" spans="1:28" customFormat="1" ht="12.95" hidden="1" customHeight="1">
      <c r="A1912" s="325">
        <v>1911</v>
      </c>
      <c r="B1912" s="325" t="s">
        <v>3478</v>
      </c>
      <c r="C1912" s="327">
        <v>42380</v>
      </c>
      <c r="D1912" s="325" t="s">
        <v>115</v>
      </c>
      <c r="E1912" s="325" t="s">
        <v>349</v>
      </c>
      <c r="F1912" s="325"/>
      <c r="G1912" s="325"/>
      <c r="H1912" s="328" t="s">
        <v>1271</v>
      </c>
      <c r="I1912" s="328" t="s">
        <v>786</v>
      </c>
      <c r="J1912" s="327">
        <v>42351</v>
      </c>
      <c r="K1912" s="3" t="s">
        <v>60</v>
      </c>
      <c r="L1912" s="326">
        <v>800</v>
      </c>
      <c r="M1912" s="325">
        <v>1911</v>
      </c>
      <c r="N1912" s="324">
        <v>42404</v>
      </c>
      <c r="T1912" s="146"/>
      <c r="U1912" s="146"/>
      <c r="V1912" s="146"/>
      <c r="W1912" s="146"/>
      <c r="X1912" s="146"/>
      <c r="Y1912" s="146"/>
      <c r="Z1912" s="146"/>
      <c r="AA1912" s="146"/>
      <c r="AB1912" s="5" t="str">
        <f t="shared" si="61"/>
        <v>Leyte Spirit07</v>
      </c>
    </row>
    <row r="1913" spans="1:28" customFormat="1" ht="12.95" hidden="1" customHeight="1">
      <c r="A1913" s="325">
        <v>1912</v>
      </c>
      <c r="B1913" s="325" t="s">
        <v>3477</v>
      </c>
      <c r="C1913" s="327">
        <v>42380</v>
      </c>
      <c r="D1913" s="325" t="s">
        <v>68</v>
      </c>
      <c r="E1913" s="325" t="s">
        <v>482</v>
      </c>
      <c r="F1913" s="325"/>
      <c r="G1913" s="325"/>
      <c r="H1913" s="328" t="s">
        <v>830</v>
      </c>
      <c r="I1913" s="328" t="s">
        <v>200</v>
      </c>
      <c r="J1913" s="327">
        <v>42352</v>
      </c>
      <c r="K1913" s="3" t="s">
        <v>60</v>
      </c>
      <c r="L1913" s="326">
        <v>800</v>
      </c>
      <c r="M1913" s="325">
        <v>1912</v>
      </c>
      <c r="N1913" s="324">
        <v>42410</v>
      </c>
      <c r="T1913" s="146"/>
      <c r="U1913" s="146"/>
      <c r="V1913" s="146"/>
      <c r="W1913" s="146"/>
      <c r="X1913" s="146"/>
      <c r="Y1913" s="146"/>
      <c r="Z1913" s="146"/>
      <c r="AA1913" s="146"/>
      <c r="AB1913" s="5" t="str">
        <f t="shared" si="61"/>
        <v>Sebarok Spirit8</v>
      </c>
    </row>
    <row r="1914" spans="1:28" customFormat="1" ht="12.95" hidden="1" customHeight="1">
      <c r="A1914" s="325">
        <v>1913</v>
      </c>
      <c r="B1914" s="325" t="s">
        <v>3476</v>
      </c>
      <c r="C1914" s="327">
        <v>42380</v>
      </c>
      <c r="D1914" s="325" t="s">
        <v>1350</v>
      </c>
      <c r="E1914" s="325" t="s">
        <v>349</v>
      </c>
      <c r="F1914" s="325"/>
      <c r="G1914" s="325"/>
      <c r="H1914" s="328" t="s">
        <v>1320</v>
      </c>
      <c r="I1914" s="328" t="s">
        <v>3475</v>
      </c>
      <c r="J1914" s="327">
        <v>42359</v>
      </c>
      <c r="K1914" s="3" t="s">
        <v>590</v>
      </c>
      <c r="L1914" s="326">
        <v>1600</v>
      </c>
      <c r="M1914" s="325">
        <v>1913</v>
      </c>
      <c r="N1914" s="324">
        <v>42489</v>
      </c>
      <c r="T1914" s="146"/>
      <c r="U1914" s="146"/>
      <c r="V1914" s="146"/>
      <c r="W1914" s="146"/>
      <c r="X1914" s="146"/>
      <c r="Y1914" s="146"/>
      <c r="Z1914" s="146"/>
      <c r="AA1914" s="146"/>
      <c r="AB1914" s="5" t="str">
        <f t="shared" si="61"/>
        <v>Houyoshi Express II07</v>
      </c>
    </row>
    <row r="1915" spans="1:28" customFormat="1" ht="12.95" hidden="1" customHeight="1">
      <c r="A1915" s="325">
        <v>1914</v>
      </c>
      <c r="B1915" s="325" t="s">
        <v>3474</v>
      </c>
      <c r="C1915" s="327">
        <v>42380</v>
      </c>
      <c r="D1915" s="325" t="s">
        <v>837</v>
      </c>
      <c r="E1915" s="325" t="s">
        <v>707</v>
      </c>
      <c r="F1915" s="325"/>
      <c r="G1915" s="325"/>
      <c r="H1915" s="328" t="s">
        <v>1322</v>
      </c>
      <c r="I1915" s="328" t="s">
        <v>3473</v>
      </c>
      <c r="J1915" s="327">
        <v>42357</v>
      </c>
      <c r="K1915" s="3" t="s">
        <v>590</v>
      </c>
      <c r="L1915" s="326">
        <v>1600</v>
      </c>
      <c r="M1915" s="325">
        <v>1914</v>
      </c>
      <c r="N1915" s="324">
        <v>42389</v>
      </c>
      <c r="T1915" s="146"/>
      <c r="U1915" s="146"/>
      <c r="V1915" s="146"/>
      <c r="W1915" s="146"/>
      <c r="X1915" s="146"/>
      <c r="Y1915" s="146"/>
      <c r="Z1915" s="146"/>
      <c r="AA1915" s="146"/>
      <c r="AB1915" s="5" t="str">
        <f t="shared" si="61"/>
        <v>Puma56</v>
      </c>
    </row>
    <row r="1916" spans="1:28" customFormat="1" ht="12.95" hidden="1" customHeight="1">
      <c r="A1916" s="325">
        <v>1915</v>
      </c>
      <c r="B1916" s="325" t="s">
        <v>3472</v>
      </c>
      <c r="C1916" s="327">
        <v>42380</v>
      </c>
      <c r="D1916" s="325" t="s">
        <v>1328</v>
      </c>
      <c r="E1916" s="325" t="s">
        <v>710</v>
      </c>
      <c r="F1916" s="325"/>
      <c r="G1916" s="325"/>
      <c r="H1916" s="328" t="s">
        <v>1304</v>
      </c>
      <c r="I1916" s="328" t="s">
        <v>3471</v>
      </c>
      <c r="J1916" s="327">
        <v>42347</v>
      </c>
      <c r="K1916" s="3" t="s">
        <v>590</v>
      </c>
      <c r="L1916" s="326">
        <v>1600</v>
      </c>
      <c r="M1916" s="325">
        <v>1915</v>
      </c>
      <c r="N1916" s="324">
        <v>42389</v>
      </c>
      <c r="T1916" s="146"/>
      <c r="U1916" s="146"/>
      <c r="V1916" s="146"/>
      <c r="W1916" s="146"/>
      <c r="X1916" s="146"/>
      <c r="Y1916" s="146"/>
      <c r="Z1916" s="146"/>
      <c r="AA1916" s="146"/>
      <c r="AB1916" s="5" t="str">
        <f t="shared" si="61"/>
        <v>Overseas Goldmar123</v>
      </c>
    </row>
    <row r="1917" spans="1:28" customFormat="1" ht="12.95" hidden="1" customHeight="1">
      <c r="A1917" s="325">
        <v>1916</v>
      </c>
      <c r="B1917" s="325" t="s">
        <v>3470</v>
      </c>
      <c r="C1917" s="327">
        <v>42380</v>
      </c>
      <c r="D1917" s="325" t="s">
        <v>3469</v>
      </c>
      <c r="E1917" s="325" t="s">
        <v>406</v>
      </c>
      <c r="F1917" s="325"/>
      <c r="G1917" s="325"/>
      <c r="H1917" s="328" t="s">
        <v>1193</v>
      </c>
      <c r="I1917" s="328" t="s">
        <v>1349</v>
      </c>
      <c r="J1917" s="327">
        <v>42355</v>
      </c>
      <c r="K1917" s="3" t="s">
        <v>590</v>
      </c>
      <c r="L1917" s="326">
        <v>1600</v>
      </c>
      <c r="M1917" s="325">
        <v>1916</v>
      </c>
      <c r="N1917" s="324">
        <v>42489</v>
      </c>
      <c r="T1917" s="146"/>
      <c r="U1917" s="146"/>
      <c r="V1917" s="146"/>
      <c r="W1917" s="146"/>
      <c r="X1917" s="146"/>
      <c r="Y1917" s="146"/>
      <c r="Z1917" s="146"/>
      <c r="AA1917" s="146"/>
      <c r="AB1917" s="5" t="str">
        <f t="shared" si="61"/>
        <v>JBU Onyx03</v>
      </c>
    </row>
    <row r="1918" spans="1:28" customFormat="1" ht="12.95" hidden="1" customHeight="1">
      <c r="A1918" s="325">
        <v>1917</v>
      </c>
      <c r="B1918" s="325" t="s">
        <v>3468</v>
      </c>
      <c r="C1918" s="327">
        <v>42381</v>
      </c>
      <c r="D1918" s="325" t="s">
        <v>3467</v>
      </c>
      <c r="E1918" s="325" t="s">
        <v>165</v>
      </c>
      <c r="F1918" s="325"/>
      <c r="G1918" s="325"/>
      <c r="H1918" s="328" t="s">
        <v>3466</v>
      </c>
      <c r="I1918" s="328" t="s">
        <v>571</v>
      </c>
      <c r="J1918" s="327">
        <v>42344</v>
      </c>
      <c r="K1918" s="3" t="s">
        <v>97</v>
      </c>
      <c r="L1918" s="326">
        <v>900</v>
      </c>
      <c r="M1918" s="325">
        <v>1917</v>
      </c>
      <c r="N1918" s="324">
        <v>42431</v>
      </c>
      <c r="T1918" s="146"/>
      <c r="U1918" s="146"/>
      <c r="V1918" s="146"/>
      <c r="W1918" s="146"/>
      <c r="X1918" s="146"/>
      <c r="Y1918" s="146"/>
      <c r="Z1918" s="146"/>
      <c r="AA1918" s="146"/>
      <c r="AB1918" s="5" t="str">
        <f t="shared" si="61"/>
        <v>Torm agnes45</v>
      </c>
    </row>
    <row r="1919" spans="1:28" customFormat="1" ht="12.95" hidden="1" customHeight="1">
      <c r="A1919" s="325">
        <v>1918</v>
      </c>
      <c r="B1919" s="325" t="s">
        <v>3465</v>
      </c>
      <c r="C1919" s="327">
        <v>42381</v>
      </c>
      <c r="D1919" s="325" t="s">
        <v>1296</v>
      </c>
      <c r="E1919" s="325">
        <v>1509</v>
      </c>
      <c r="F1919" s="325"/>
      <c r="G1919" s="325"/>
      <c r="H1919" s="328" t="s">
        <v>736</v>
      </c>
      <c r="I1919" s="328" t="s">
        <v>293</v>
      </c>
      <c r="J1919" s="327">
        <v>42315</v>
      </c>
      <c r="K1919" s="3" t="s">
        <v>1103</v>
      </c>
      <c r="L1919" s="326">
        <v>1300</v>
      </c>
      <c r="M1919" s="325">
        <v>1918</v>
      </c>
      <c r="N1919" s="324">
        <v>42409</v>
      </c>
      <c r="T1919" s="146"/>
      <c r="U1919" s="146"/>
      <c r="V1919" s="146"/>
      <c r="W1919" s="146"/>
      <c r="X1919" s="146"/>
      <c r="Y1919" s="146"/>
      <c r="Z1919" s="146"/>
      <c r="AA1919" s="146"/>
      <c r="AB1919" s="5" t="str">
        <f t="shared" si="61"/>
        <v>Stena Concert1509</v>
      </c>
    </row>
    <row r="1920" spans="1:28" customFormat="1" ht="12.95" hidden="1" customHeight="1">
      <c r="A1920" s="325">
        <v>1919</v>
      </c>
      <c r="B1920" s="325" t="s">
        <v>3464</v>
      </c>
      <c r="C1920" s="327">
        <v>42381</v>
      </c>
      <c r="D1920" s="325" t="s">
        <v>1316</v>
      </c>
      <c r="E1920" s="325" t="s">
        <v>800</v>
      </c>
      <c r="F1920" s="325"/>
      <c r="G1920" s="325"/>
      <c r="H1920" s="328" t="s">
        <v>644</v>
      </c>
      <c r="I1920" s="328" t="s">
        <v>419</v>
      </c>
      <c r="J1920" s="327">
        <v>42366</v>
      </c>
      <c r="K1920" s="3" t="s">
        <v>1103</v>
      </c>
      <c r="L1920" s="326">
        <v>1300</v>
      </c>
      <c r="M1920" s="325">
        <v>1919</v>
      </c>
      <c r="N1920" s="324">
        <v>42412</v>
      </c>
      <c r="T1920" s="146"/>
      <c r="U1920" s="146"/>
      <c r="V1920" s="146"/>
      <c r="W1920" s="146"/>
      <c r="X1920" s="146"/>
      <c r="Y1920" s="146"/>
      <c r="Z1920" s="146"/>
      <c r="AA1920" s="146"/>
      <c r="AB1920" s="5" t="str">
        <f t="shared" si="61"/>
        <v>Navig8 Victoria1501</v>
      </c>
    </row>
    <row r="1921" spans="1:28" customFormat="1" ht="12.95" hidden="1" customHeight="1">
      <c r="A1921" s="325">
        <v>1920</v>
      </c>
      <c r="B1921" s="325" t="s">
        <v>3463</v>
      </c>
      <c r="C1921" s="327">
        <v>42381</v>
      </c>
      <c r="D1921" s="325" t="s">
        <v>1317</v>
      </c>
      <c r="E1921" s="325" t="s">
        <v>3459</v>
      </c>
      <c r="F1921" s="325"/>
      <c r="G1921" s="325"/>
      <c r="H1921" s="328" t="s">
        <v>736</v>
      </c>
      <c r="I1921" s="328" t="s">
        <v>3462</v>
      </c>
      <c r="J1921" s="327">
        <v>42348</v>
      </c>
      <c r="K1921" s="3" t="s">
        <v>1103</v>
      </c>
      <c r="L1921" s="326">
        <v>1300</v>
      </c>
      <c r="M1921" s="325">
        <v>1920</v>
      </c>
      <c r="N1921" s="324">
        <v>42412</v>
      </c>
      <c r="T1921" s="146"/>
      <c r="U1921" s="146"/>
      <c r="V1921" s="146"/>
      <c r="W1921" s="146"/>
      <c r="X1921" s="146"/>
      <c r="Y1921" s="146"/>
      <c r="Z1921" s="146"/>
      <c r="AA1921" s="146"/>
      <c r="AB1921" s="5" t="str">
        <f t="shared" si="61"/>
        <v>Green Planet1503</v>
      </c>
    </row>
    <row r="1922" spans="1:28" customFormat="1" ht="12.95" hidden="1" customHeight="1">
      <c r="A1922" s="325">
        <v>1921</v>
      </c>
      <c r="B1922" s="325" t="s">
        <v>3461</v>
      </c>
      <c r="C1922" s="327">
        <v>42381</v>
      </c>
      <c r="D1922" s="325" t="s">
        <v>3460</v>
      </c>
      <c r="E1922" s="325" t="s">
        <v>3459</v>
      </c>
      <c r="F1922" s="325"/>
      <c r="G1922" s="325"/>
      <c r="H1922" s="328" t="s">
        <v>644</v>
      </c>
      <c r="I1922" s="328" t="s">
        <v>25</v>
      </c>
      <c r="J1922" s="327">
        <v>42325</v>
      </c>
      <c r="K1922" s="3" t="s">
        <v>1103</v>
      </c>
      <c r="L1922" s="326">
        <v>1300</v>
      </c>
      <c r="M1922" s="325">
        <v>1921</v>
      </c>
      <c r="N1922" s="324">
        <v>42412</v>
      </c>
      <c r="T1922" s="146"/>
      <c r="U1922" s="146"/>
      <c r="V1922" s="146"/>
      <c r="W1922" s="146"/>
      <c r="X1922" s="146"/>
      <c r="Y1922" s="146"/>
      <c r="Z1922" s="146"/>
      <c r="AA1922" s="146"/>
      <c r="AB1922" s="5" t="str">
        <f t="shared" si="61"/>
        <v>Silver Euplecta1503</v>
      </c>
    </row>
    <row r="1923" spans="1:28" customFormat="1" ht="12.95" hidden="1" customHeight="1">
      <c r="A1923" s="325">
        <v>1922</v>
      </c>
      <c r="B1923" s="325" t="s">
        <v>3458</v>
      </c>
      <c r="C1923" s="327">
        <v>42381</v>
      </c>
      <c r="D1923" s="325" t="s">
        <v>1318</v>
      </c>
      <c r="E1923" s="325" t="s">
        <v>800</v>
      </c>
      <c r="F1923" s="325"/>
      <c r="G1923" s="325"/>
      <c r="H1923" s="328" t="s">
        <v>644</v>
      </c>
      <c r="I1923" s="328" t="s">
        <v>25</v>
      </c>
      <c r="J1923" s="327">
        <v>42356</v>
      </c>
      <c r="K1923" s="3" t="s">
        <v>1103</v>
      </c>
      <c r="L1923" s="326">
        <v>1300</v>
      </c>
      <c r="M1923" s="325">
        <v>1922</v>
      </c>
      <c r="N1923" s="324">
        <v>42412</v>
      </c>
      <c r="T1923" s="146"/>
      <c r="U1923" s="146"/>
      <c r="V1923" s="146"/>
      <c r="W1923" s="146"/>
      <c r="X1923" s="146"/>
      <c r="Y1923" s="146"/>
      <c r="Z1923" s="146"/>
      <c r="AA1923" s="146"/>
      <c r="AB1923" s="5" t="str">
        <f t="shared" si="61"/>
        <v>Stena Important1501</v>
      </c>
    </row>
    <row r="1924" spans="1:28" customFormat="1" ht="12.95" hidden="1" customHeight="1">
      <c r="A1924" s="325">
        <v>1923</v>
      </c>
      <c r="B1924" s="325" t="s">
        <v>3457</v>
      </c>
      <c r="C1924" s="327">
        <v>42381</v>
      </c>
      <c r="D1924" s="325" t="s">
        <v>3456</v>
      </c>
      <c r="E1924" s="325" t="s">
        <v>3392</v>
      </c>
      <c r="F1924" s="325"/>
      <c r="G1924" s="325"/>
      <c r="H1924" s="328" t="s">
        <v>3327</v>
      </c>
      <c r="I1924" s="328" t="s">
        <v>25</v>
      </c>
      <c r="J1924" s="327">
        <v>42352</v>
      </c>
      <c r="K1924" s="3" t="s">
        <v>1103</v>
      </c>
      <c r="L1924" s="326">
        <v>1300</v>
      </c>
      <c r="M1924" s="325">
        <v>1923</v>
      </c>
      <c r="N1924" s="324">
        <v>42412</v>
      </c>
      <c r="T1924" s="146"/>
      <c r="U1924" s="146"/>
      <c r="V1924" s="146"/>
      <c r="W1924" s="146"/>
      <c r="X1924" s="146"/>
      <c r="Y1924" s="146"/>
      <c r="Z1924" s="146"/>
      <c r="AA1924" s="146"/>
      <c r="AB1924" s="5" t="str">
        <f t="shared" si="61"/>
        <v>Hafnia Magellan1502</v>
      </c>
    </row>
    <row r="1925" spans="1:28" customFormat="1" ht="12.95" hidden="1" customHeight="1">
      <c r="A1925" s="325">
        <v>1924</v>
      </c>
      <c r="B1925" s="325" t="s">
        <v>3455</v>
      </c>
      <c r="C1925" s="327">
        <v>42381</v>
      </c>
      <c r="D1925" s="325" t="s">
        <v>3454</v>
      </c>
      <c r="E1925" s="325" t="s">
        <v>1293</v>
      </c>
      <c r="F1925" s="325"/>
      <c r="G1925" s="325"/>
      <c r="H1925" s="328" t="s">
        <v>3327</v>
      </c>
      <c r="I1925" s="328" t="s">
        <v>160</v>
      </c>
      <c r="J1925" s="327">
        <v>42367</v>
      </c>
      <c r="K1925" s="3" t="s">
        <v>1103</v>
      </c>
      <c r="L1925" s="326">
        <v>1300</v>
      </c>
      <c r="M1925" s="325">
        <v>1924</v>
      </c>
      <c r="N1925" s="324">
        <v>42412</v>
      </c>
      <c r="T1925" s="146"/>
      <c r="U1925" s="146"/>
      <c r="V1925" s="146"/>
      <c r="W1925" s="146"/>
      <c r="X1925" s="146"/>
      <c r="Y1925" s="146"/>
      <c r="Z1925" s="146"/>
      <c r="AA1925" s="146"/>
      <c r="AB1925" s="5" t="str">
        <f t="shared" si="61"/>
        <v>Stena Weco Evolution1504</v>
      </c>
    </row>
    <row r="1926" spans="1:28" customFormat="1" ht="12.95" hidden="1" customHeight="1">
      <c r="A1926" s="325">
        <v>1925</v>
      </c>
      <c r="B1926" s="325" t="s">
        <v>3453</v>
      </c>
      <c r="C1926" s="327">
        <v>42381</v>
      </c>
      <c r="D1926" s="325" t="s">
        <v>3452</v>
      </c>
      <c r="E1926" s="325" t="s">
        <v>800</v>
      </c>
      <c r="F1926" s="325"/>
      <c r="G1926" s="325"/>
      <c r="H1926" s="328" t="s">
        <v>1327</v>
      </c>
      <c r="I1926" s="328" t="s">
        <v>1351</v>
      </c>
      <c r="J1926" s="327">
        <v>42363</v>
      </c>
      <c r="K1926" s="3" t="s">
        <v>1103</v>
      </c>
      <c r="L1926" s="326">
        <v>1300</v>
      </c>
      <c r="M1926" s="325">
        <v>1925</v>
      </c>
      <c r="N1926" s="324">
        <v>42412</v>
      </c>
      <c r="T1926" s="146"/>
      <c r="U1926" s="146"/>
      <c r="V1926" s="146"/>
      <c r="W1926" s="146"/>
      <c r="X1926" s="146"/>
      <c r="Y1926" s="146"/>
      <c r="Z1926" s="146"/>
      <c r="AA1926" s="146"/>
      <c r="AB1926" s="5" t="str">
        <f t="shared" si="61"/>
        <v>Marlin Ametrine1501</v>
      </c>
    </row>
    <row r="1927" spans="1:28" customFormat="1" ht="12.95" hidden="1" customHeight="1">
      <c r="A1927" s="325">
        <v>1926</v>
      </c>
      <c r="B1927" s="325" t="s">
        <v>3451</v>
      </c>
      <c r="C1927" s="327">
        <v>42391</v>
      </c>
      <c r="D1927" s="325" t="s">
        <v>740</v>
      </c>
      <c r="E1927" s="325">
        <v>127</v>
      </c>
      <c r="F1927" s="325"/>
      <c r="G1927" s="325"/>
      <c r="H1927" s="328" t="s">
        <v>3450</v>
      </c>
      <c r="I1927" s="328" t="s">
        <v>786</v>
      </c>
      <c r="J1927" s="327">
        <v>42353</v>
      </c>
      <c r="K1927" s="3" t="s">
        <v>60</v>
      </c>
      <c r="L1927" s="326">
        <v>800</v>
      </c>
      <c r="M1927" s="325">
        <v>1926</v>
      </c>
      <c r="N1927" s="324">
        <v>42412</v>
      </c>
      <c r="T1927" s="146"/>
      <c r="U1927" s="146"/>
      <c r="V1927" s="146"/>
      <c r="W1927" s="146"/>
      <c r="X1927" s="146"/>
      <c r="Y1927" s="146"/>
      <c r="Z1927" s="146"/>
      <c r="AA1927" s="146"/>
      <c r="AB1927" s="5" t="str">
        <f t="shared" si="61"/>
        <v>African Spirit127</v>
      </c>
    </row>
    <row r="1928" spans="1:28" customFormat="1" ht="12.95" hidden="1" customHeight="1">
      <c r="A1928" s="325">
        <v>1927</v>
      </c>
      <c r="B1928" s="325" t="s">
        <v>3449</v>
      </c>
      <c r="C1928" s="327">
        <v>42391</v>
      </c>
      <c r="D1928" s="325" t="s">
        <v>820</v>
      </c>
      <c r="E1928" s="325">
        <v>13</v>
      </c>
      <c r="F1928" s="325"/>
      <c r="G1928" s="325"/>
      <c r="H1928" s="328" t="s">
        <v>1271</v>
      </c>
      <c r="I1928" s="328" t="s">
        <v>3448</v>
      </c>
      <c r="J1928" s="327">
        <v>42364</v>
      </c>
      <c r="K1928" s="3" t="s">
        <v>60</v>
      </c>
      <c r="L1928" s="326">
        <v>800</v>
      </c>
      <c r="M1928" s="325"/>
      <c r="N1928" s="324">
        <v>42432</v>
      </c>
      <c r="T1928" s="146"/>
      <c r="U1928" s="146"/>
      <c r="V1928" s="146"/>
      <c r="W1928" s="146"/>
      <c r="X1928" s="146"/>
      <c r="Y1928" s="146"/>
      <c r="Z1928" s="146"/>
      <c r="AA1928" s="146"/>
      <c r="AB1928" s="5" t="str">
        <f t="shared" si="61"/>
        <v>RBD Anema E Core13</v>
      </c>
    </row>
    <row r="1929" spans="1:28" customFormat="1" ht="12.95" hidden="1" customHeight="1">
      <c r="A1929" s="325">
        <v>1928</v>
      </c>
      <c r="B1929" s="325" t="s">
        <v>3447</v>
      </c>
      <c r="C1929" s="327">
        <v>42391</v>
      </c>
      <c r="D1929" s="325" t="s">
        <v>484</v>
      </c>
      <c r="E1929" s="325">
        <v>123</v>
      </c>
      <c r="F1929" s="325"/>
      <c r="G1929" s="325"/>
      <c r="H1929" s="328" t="s">
        <v>787</v>
      </c>
      <c r="I1929" s="328" t="s">
        <v>716</v>
      </c>
      <c r="J1929" s="327">
        <v>42368</v>
      </c>
      <c r="K1929" s="3" t="s">
        <v>60</v>
      </c>
      <c r="L1929" s="326">
        <v>800</v>
      </c>
      <c r="M1929" s="325"/>
      <c r="N1929" s="324">
        <v>42418</v>
      </c>
      <c r="T1929" s="146"/>
      <c r="U1929" s="146"/>
      <c r="V1929" s="146"/>
      <c r="W1929" s="146"/>
      <c r="X1929" s="146"/>
      <c r="Y1929" s="146"/>
      <c r="Z1929" s="146"/>
      <c r="AA1929" s="146"/>
      <c r="AB1929" s="5" t="str">
        <f t="shared" si="61"/>
        <v>Esther Spirit123</v>
      </c>
    </row>
    <row r="1930" spans="1:28" customFormat="1" ht="12.95" hidden="1" customHeight="1">
      <c r="A1930" s="325">
        <v>1929</v>
      </c>
      <c r="B1930" s="325" t="s">
        <v>3446</v>
      </c>
      <c r="C1930" s="327">
        <v>42391</v>
      </c>
      <c r="D1930" s="325" t="s">
        <v>728</v>
      </c>
      <c r="E1930" s="325" t="s">
        <v>3445</v>
      </c>
      <c r="F1930" s="325"/>
      <c r="G1930" s="325"/>
      <c r="H1930" s="328" t="s">
        <v>1335</v>
      </c>
      <c r="I1930" s="328" t="s">
        <v>563</v>
      </c>
      <c r="J1930" s="327">
        <v>42368</v>
      </c>
      <c r="K1930" s="3" t="s">
        <v>60</v>
      </c>
      <c r="L1930" s="326">
        <v>800</v>
      </c>
      <c r="M1930" s="325"/>
      <c r="N1930" s="324">
        <v>42433</v>
      </c>
      <c r="T1930" s="146"/>
      <c r="U1930" s="146"/>
      <c r="V1930" s="146"/>
      <c r="W1930" s="146"/>
      <c r="X1930" s="146"/>
      <c r="Y1930" s="146"/>
      <c r="Z1930" s="146"/>
      <c r="AA1930" s="146"/>
      <c r="AB1930" s="5" t="str">
        <f t="shared" si="61"/>
        <v>Mare SiculumTK1</v>
      </c>
    </row>
    <row r="1931" spans="1:28" customFormat="1" ht="12.95" hidden="1" customHeight="1">
      <c r="A1931" s="325">
        <v>1930</v>
      </c>
      <c r="B1931" s="325" t="s">
        <v>3444</v>
      </c>
      <c r="C1931" s="327">
        <v>42391</v>
      </c>
      <c r="D1931" s="325" t="s">
        <v>1337</v>
      </c>
      <c r="E1931" s="325">
        <v>1</v>
      </c>
      <c r="F1931" s="325"/>
      <c r="G1931" s="325"/>
      <c r="H1931" s="328" t="s">
        <v>1338</v>
      </c>
      <c r="I1931" s="328" t="s">
        <v>20</v>
      </c>
      <c r="J1931" s="327">
        <v>42017</v>
      </c>
      <c r="K1931" s="3" t="s">
        <v>60</v>
      </c>
      <c r="L1931" s="326">
        <v>800</v>
      </c>
      <c r="M1931" s="325"/>
      <c r="N1931" s="324">
        <v>42418</v>
      </c>
      <c r="T1931" s="146"/>
      <c r="U1931" s="146"/>
      <c r="V1931" s="146"/>
      <c r="W1931" s="146"/>
      <c r="X1931" s="146"/>
      <c r="Y1931" s="146"/>
      <c r="Z1931" s="146"/>
      <c r="AA1931" s="146"/>
      <c r="AB1931" s="5" t="str">
        <f t="shared" si="61"/>
        <v>Copper Spirit1</v>
      </c>
    </row>
    <row r="1932" spans="1:28" customFormat="1" ht="12.95" hidden="1" customHeight="1">
      <c r="A1932" s="325">
        <v>1931</v>
      </c>
      <c r="B1932" s="325" t="s">
        <v>3443</v>
      </c>
      <c r="C1932" s="327">
        <v>42391</v>
      </c>
      <c r="D1932" s="325" t="s">
        <v>3442</v>
      </c>
      <c r="E1932" s="325">
        <v>116</v>
      </c>
      <c r="F1932" s="325"/>
      <c r="G1932" s="325"/>
      <c r="H1932" s="328" t="s">
        <v>852</v>
      </c>
      <c r="I1932" s="328" t="s">
        <v>71</v>
      </c>
      <c r="J1932" s="327">
        <v>42370</v>
      </c>
      <c r="K1932" s="3" t="s">
        <v>60</v>
      </c>
      <c r="L1932" s="326">
        <v>800</v>
      </c>
      <c r="M1932" s="325"/>
      <c r="N1932" s="324">
        <v>42418</v>
      </c>
      <c r="T1932" s="146"/>
      <c r="U1932" s="146"/>
      <c r="V1932" s="146"/>
      <c r="W1932" s="146"/>
      <c r="X1932" s="146"/>
      <c r="Y1932" s="146"/>
      <c r="Z1932" s="146"/>
      <c r="AA1932" s="146"/>
      <c r="AB1932" s="5" t="str">
        <f t="shared" si="61"/>
        <v>Fuji Spirit116</v>
      </c>
    </row>
    <row r="1933" spans="1:28" customFormat="1" ht="12.95" hidden="1" customHeight="1">
      <c r="A1933" s="325">
        <v>1932</v>
      </c>
      <c r="B1933" s="325" t="s">
        <v>3441</v>
      </c>
      <c r="C1933" s="327">
        <v>42391</v>
      </c>
      <c r="D1933" s="325" t="s">
        <v>531</v>
      </c>
      <c r="E1933" s="325" t="s">
        <v>3440</v>
      </c>
      <c r="F1933" s="325"/>
      <c r="G1933" s="325"/>
      <c r="H1933" s="328" t="s">
        <v>1271</v>
      </c>
      <c r="I1933" s="328" t="s">
        <v>90</v>
      </c>
      <c r="J1933" s="327">
        <v>42371</v>
      </c>
      <c r="K1933" s="3" t="s">
        <v>60</v>
      </c>
      <c r="L1933" s="326">
        <v>800</v>
      </c>
      <c r="M1933" s="325"/>
      <c r="N1933" s="324">
        <v>42418</v>
      </c>
      <c r="O1933" t="s">
        <v>3436</v>
      </c>
      <c r="T1933" s="146"/>
      <c r="U1933" s="146"/>
      <c r="V1933" s="146"/>
      <c r="W1933" s="146"/>
      <c r="X1933" s="146"/>
      <c r="Y1933" s="146"/>
      <c r="Z1933" s="146"/>
      <c r="AA1933" s="146"/>
      <c r="AB1933" s="5" t="str">
        <f t="shared" si="61"/>
        <v>Stavanger BlossomTKV25</v>
      </c>
    </row>
    <row r="1934" spans="1:28" customFormat="1" ht="12.95" hidden="1" customHeight="1">
      <c r="A1934" s="325">
        <v>1933</v>
      </c>
      <c r="B1934" s="325" t="s">
        <v>3439</v>
      </c>
      <c r="C1934" s="327">
        <v>42391</v>
      </c>
      <c r="D1934" s="325" t="s">
        <v>73</v>
      </c>
      <c r="E1934" s="325">
        <v>108</v>
      </c>
      <c r="F1934" s="325"/>
      <c r="G1934" s="325"/>
      <c r="H1934" s="328" t="s">
        <v>601</v>
      </c>
      <c r="I1934" s="328" t="s">
        <v>3438</v>
      </c>
      <c r="J1934" s="327">
        <v>42383</v>
      </c>
      <c r="K1934" s="3" t="s">
        <v>60</v>
      </c>
      <c r="L1934" s="326">
        <v>800</v>
      </c>
      <c r="M1934" s="325"/>
      <c r="N1934" s="324">
        <v>42418</v>
      </c>
      <c r="T1934" s="146"/>
      <c r="U1934" s="146"/>
      <c r="V1934" s="146"/>
      <c r="W1934" s="146"/>
      <c r="X1934" s="146"/>
      <c r="Y1934" s="146"/>
      <c r="Z1934" s="146"/>
      <c r="AA1934" s="146"/>
      <c r="AB1934" s="5" t="str">
        <f t="shared" si="61"/>
        <v>Erik Spirit108</v>
      </c>
    </row>
    <row r="1935" spans="1:28" customFormat="1" ht="12.95" hidden="1" customHeight="1">
      <c r="A1935" s="325">
        <v>1934</v>
      </c>
      <c r="B1935" s="325" t="s">
        <v>3437</v>
      </c>
      <c r="C1935" s="327">
        <v>42391</v>
      </c>
      <c r="D1935" s="325" t="s">
        <v>1329</v>
      </c>
      <c r="E1935" s="325" t="s">
        <v>1352</v>
      </c>
      <c r="F1935" s="325"/>
      <c r="G1935" s="325"/>
      <c r="H1935" s="328" t="s">
        <v>1271</v>
      </c>
      <c r="I1935" s="328" t="s">
        <v>200</v>
      </c>
      <c r="J1935" s="327">
        <v>42383</v>
      </c>
      <c r="K1935" s="3" t="s">
        <v>60</v>
      </c>
      <c r="L1935" s="326">
        <v>800</v>
      </c>
      <c r="M1935" s="325"/>
      <c r="N1935" s="324">
        <v>42418</v>
      </c>
      <c r="O1935" t="s">
        <v>3436</v>
      </c>
      <c r="T1935" s="146"/>
      <c r="U1935" s="146"/>
      <c r="V1935" s="146"/>
      <c r="W1935" s="146"/>
      <c r="X1935" s="146"/>
      <c r="Y1935" s="146"/>
      <c r="Z1935" s="146"/>
      <c r="AA1935" s="146"/>
      <c r="AB1935" s="5" t="str">
        <f t="shared" si="61"/>
        <v>Atlantic Dawn12_15L</v>
      </c>
    </row>
    <row r="1936" spans="1:28" customFormat="1" ht="12.95" hidden="1" customHeight="1">
      <c r="A1936" s="325">
        <v>1935</v>
      </c>
      <c r="B1936" s="325" t="s">
        <v>3435</v>
      </c>
      <c r="C1936" s="327">
        <v>42391</v>
      </c>
      <c r="D1936" s="325" t="s">
        <v>3434</v>
      </c>
      <c r="E1936" s="325">
        <v>15014</v>
      </c>
      <c r="F1936" s="325"/>
      <c r="G1936" s="325"/>
      <c r="H1936" s="328" t="s">
        <v>3433</v>
      </c>
      <c r="I1936" s="328" t="s">
        <v>3432</v>
      </c>
      <c r="J1936" s="327">
        <v>42360</v>
      </c>
      <c r="K1936" s="3" t="s">
        <v>290</v>
      </c>
      <c r="L1936" s="326">
        <v>1400</v>
      </c>
      <c r="M1936" s="325"/>
      <c r="N1936" s="324">
        <v>42424</v>
      </c>
      <c r="T1936" s="146"/>
      <c r="U1936" s="146"/>
      <c r="V1936" s="146"/>
      <c r="W1936" s="146"/>
      <c r="X1936" s="146"/>
      <c r="Y1936" s="146"/>
      <c r="Z1936" s="146"/>
      <c r="AA1936" s="146"/>
      <c r="AB1936" s="5" t="str">
        <f t="shared" si="61"/>
        <v>British Robin15014</v>
      </c>
    </row>
    <row r="1937" spans="1:28" customFormat="1" ht="12.95" hidden="1" customHeight="1">
      <c r="A1937" s="325">
        <v>1936</v>
      </c>
      <c r="B1937" s="325" t="s">
        <v>3431</v>
      </c>
      <c r="C1937" s="327">
        <v>42391</v>
      </c>
      <c r="D1937" s="325" t="s">
        <v>514</v>
      </c>
      <c r="E1937" s="325">
        <v>1506</v>
      </c>
      <c r="F1937" s="325"/>
      <c r="G1937" s="325"/>
      <c r="H1937" s="328" t="s">
        <v>3430</v>
      </c>
      <c r="I1937" s="328" t="s">
        <v>3429</v>
      </c>
      <c r="J1937" s="327">
        <v>42378</v>
      </c>
      <c r="K1937" s="3" t="s">
        <v>290</v>
      </c>
      <c r="L1937" s="326">
        <v>1400</v>
      </c>
      <c r="M1937" s="325"/>
      <c r="N1937" s="324">
        <v>42424</v>
      </c>
      <c r="T1937" s="146"/>
      <c r="U1937" s="146"/>
      <c r="V1937" s="146"/>
      <c r="W1937" s="146"/>
      <c r="X1937" s="146"/>
      <c r="Y1937" s="146"/>
      <c r="Z1937" s="146"/>
      <c r="AA1937" s="146"/>
      <c r="AB1937" s="5" t="str">
        <f t="shared" si="61"/>
        <v>British Explorer1506</v>
      </c>
    </row>
    <row r="1938" spans="1:28" customFormat="1" ht="12.95" hidden="1" customHeight="1">
      <c r="A1938" s="325">
        <v>1937</v>
      </c>
      <c r="B1938" s="325" t="s">
        <v>3428</v>
      </c>
      <c r="C1938" s="327">
        <v>42397</v>
      </c>
      <c r="D1938" s="325" t="s">
        <v>538</v>
      </c>
      <c r="E1938" s="329" t="s">
        <v>3427</v>
      </c>
      <c r="F1938" s="325"/>
      <c r="G1938" s="325"/>
      <c r="H1938" s="328" t="s">
        <v>392</v>
      </c>
      <c r="I1938" s="328" t="s">
        <v>20</v>
      </c>
      <c r="J1938" s="327">
        <v>42365</v>
      </c>
      <c r="K1938" s="3" t="s">
        <v>28</v>
      </c>
      <c r="L1938" s="326">
        <v>1400</v>
      </c>
      <c r="M1938" s="325">
        <v>1937</v>
      </c>
      <c r="N1938" s="324">
        <v>42418</v>
      </c>
      <c r="O1938" s="4"/>
      <c r="T1938" s="146"/>
      <c r="U1938" s="146"/>
      <c r="V1938" s="146"/>
      <c r="W1938" s="146"/>
      <c r="X1938" s="146"/>
      <c r="Y1938" s="146"/>
      <c r="Z1938" s="146"/>
      <c r="AA1938" s="146"/>
      <c r="AB1938" s="5" t="str">
        <f t="shared" si="61"/>
        <v>Bareilly10_15</v>
      </c>
    </row>
    <row r="1939" spans="1:28" customFormat="1" ht="12.95" hidden="1" customHeight="1">
      <c r="A1939" s="325">
        <v>1938</v>
      </c>
      <c r="B1939" s="325" t="s">
        <v>3426</v>
      </c>
      <c r="C1939" s="327">
        <v>42397</v>
      </c>
      <c r="D1939" s="325" t="s">
        <v>1370</v>
      </c>
      <c r="E1939" s="329" t="s">
        <v>163</v>
      </c>
      <c r="F1939" s="325"/>
      <c r="G1939" s="325"/>
      <c r="H1939" s="328" t="s">
        <v>788</v>
      </c>
      <c r="I1939" s="328" t="s">
        <v>87</v>
      </c>
      <c r="J1939" s="327">
        <v>42366</v>
      </c>
      <c r="K1939" s="3" t="s">
        <v>28</v>
      </c>
      <c r="L1939" s="326">
        <v>1400</v>
      </c>
      <c r="M1939" s="325">
        <v>1938</v>
      </c>
      <c r="N1939" s="324">
        <v>42873</v>
      </c>
      <c r="O1939" s="4"/>
      <c r="T1939" s="146"/>
      <c r="U1939" s="146"/>
      <c r="V1939" s="146"/>
      <c r="W1939" s="146"/>
      <c r="X1939" s="146"/>
      <c r="Y1939" s="146"/>
      <c r="Z1939" s="146"/>
      <c r="AA1939" s="146"/>
      <c r="AB1939" s="5" t="str">
        <f t="shared" si="61"/>
        <v>Fidelity N20</v>
      </c>
    </row>
    <row r="1940" spans="1:28" customFormat="1" ht="12.95" hidden="1" customHeight="1">
      <c r="A1940" s="325">
        <v>1939</v>
      </c>
      <c r="B1940" s="325" t="s">
        <v>3425</v>
      </c>
      <c r="C1940" s="327">
        <v>42397</v>
      </c>
      <c r="D1940" s="325" t="s">
        <v>851</v>
      </c>
      <c r="E1940" s="329" t="s">
        <v>142</v>
      </c>
      <c r="F1940" s="325"/>
      <c r="G1940" s="325"/>
      <c r="H1940" s="328" t="s">
        <v>477</v>
      </c>
      <c r="I1940" s="328" t="s">
        <v>24</v>
      </c>
      <c r="J1940" s="327">
        <v>42366</v>
      </c>
      <c r="K1940" s="3" t="s">
        <v>28</v>
      </c>
      <c r="L1940" s="326">
        <v>1400</v>
      </c>
      <c r="M1940" s="325">
        <v>1939</v>
      </c>
      <c r="N1940" s="324">
        <v>42430</v>
      </c>
      <c r="O1940" s="4"/>
      <c r="T1940" s="146"/>
      <c r="U1940" s="146"/>
      <c r="V1940" s="146"/>
      <c r="W1940" s="146"/>
      <c r="X1940" s="146"/>
      <c r="Y1940" s="146"/>
      <c r="Z1940" s="146"/>
      <c r="AA1940" s="146"/>
      <c r="AB1940" s="5" t="str">
        <f t="shared" si="61"/>
        <v>Nave Ceilo43</v>
      </c>
    </row>
    <row r="1941" spans="1:28" customFormat="1" ht="12.95" hidden="1" customHeight="1">
      <c r="A1941" s="325">
        <v>1940</v>
      </c>
      <c r="B1941" s="325" t="s">
        <v>3424</v>
      </c>
      <c r="C1941" s="327">
        <v>42397</v>
      </c>
      <c r="D1941" s="325" t="s">
        <v>809</v>
      </c>
      <c r="E1941" s="329" t="s">
        <v>3423</v>
      </c>
      <c r="F1941" s="325"/>
      <c r="G1941" s="325"/>
      <c r="H1941" s="328" t="s">
        <v>671</v>
      </c>
      <c r="I1941" s="328" t="s">
        <v>742</v>
      </c>
      <c r="J1941" s="327">
        <v>42368</v>
      </c>
      <c r="K1941" s="3" t="s">
        <v>28</v>
      </c>
      <c r="L1941" s="326">
        <v>1400</v>
      </c>
      <c r="M1941" s="325">
        <v>1940</v>
      </c>
      <c r="N1941" s="324">
        <v>42430</v>
      </c>
      <c r="O1941" s="4"/>
      <c r="T1941" s="146"/>
      <c r="U1941" s="146"/>
      <c r="V1941" s="146"/>
      <c r="W1941" s="146"/>
      <c r="X1941" s="146"/>
      <c r="Y1941" s="146"/>
      <c r="Z1941" s="146"/>
      <c r="AA1941" s="146"/>
      <c r="AB1941" s="5" t="str">
        <f t="shared" si="61"/>
        <v>King Darius13_15</v>
      </c>
    </row>
    <row r="1942" spans="1:28" customFormat="1" ht="12.95" hidden="1" customHeight="1">
      <c r="A1942" s="325">
        <v>1941</v>
      </c>
      <c r="B1942" s="325" t="s">
        <v>3422</v>
      </c>
      <c r="C1942" s="327">
        <v>42397</v>
      </c>
      <c r="D1942" s="325" t="s">
        <v>818</v>
      </c>
      <c r="E1942" s="329" t="s">
        <v>273</v>
      </c>
      <c r="F1942" s="325"/>
      <c r="G1942" s="325"/>
      <c r="H1942" s="328" t="s">
        <v>521</v>
      </c>
      <c r="I1942" s="328" t="s">
        <v>88</v>
      </c>
      <c r="J1942" s="327">
        <v>42363</v>
      </c>
      <c r="K1942" s="3" t="s">
        <v>28</v>
      </c>
      <c r="L1942" s="326">
        <v>1400</v>
      </c>
      <c r="M1942" s="325">
        <v>1941</v>
      </c>
      <c r="N1942" s="324">
        <v>42444</v>
      </c>
      <c r="O1942" s="4"/>
      <c r="T1942" s="146"/>
      <c r="U1942" s="146"/>
      <c r="V1942" s="146"/>
      <c r="W1942" s="146"/>
      <c r="X1942" s="146"/>
      <c r="Y1942" s="146"/>
      <c r="Z1942" s="146"/>
      <c r="AA1942" s="146"/>
      <c r="AB1942" s="5" t="str">
        <f t="shared" si="61"/>
        <v>Songa Coral9</v>
      </c>
    </row>
    <row r="1943" spans="1:28" customFormat="1" ht="12.95" hidden="1" customHeight="1">
      <c r="A1943" s="325">
        <v>1942</v>
      </c>
      <c r="B1943" s="325" t="s">
        <v>3421</v>
      </c>
      <c r="C1943" s="327">
        <v>42397</v>
      </c>
      <c r="D1943" s="325" t="s">
        <v>1807</v>
      </c>
      <c r="E1943" s="329" t="s">
        <v>41</v>
      </c>
      <c r="F1943" s="325"/>
      <c r="G1943" s="325"/>
      <c r="H1943" s="328" t="s">
        <v>788</v>
      </c>
      <c r="I1943" s="328" t="s">
        <v>20</v>
      </c>
      <c r="J1943" s="327">
        <v>42378</v>
      </c>
      <c r="K1943" s="3" t="s">
        <v>28</v>
      </c>
      <c r="L1943" s="326">
        <v>1400</v>
      </c>
      <c r="M1943" s="325">
        <v>1942</v>
      </c>
      <c r="N1943" s="324">
        <v>42419</v>
      </c>
      <c r="O1943" s="4"/>
      <c r="T1943" s="146"/>
      <c r="U1943" s="146"/>
      <c r="V1943" s="146"/>
      <c r="W1943" s="146"/>
      <c r="X1943" s="146"/>
      <c r="Y1943" s="146"/>
      <c r="Z1943" s="146"/>
      <c r="AA1943" s="146"/>
      <c r="AB1943" s="5" t="str">
        <f t="shared" si="61"/>
        <v>Navig8 Stealth S.V.12</v>
      </c>
    </row>
    <row r="1944" spans="1:28" customFormat="1" ht="12.95" hidden="1" customHeight="1">
      <c r="A1944" s="325">
        <v>1943</v>
      </c>
      <c r="B1944" s="325" t="s">
        <v>3420</v>
      </c>
      <c r="C1944" s="327">
        <v>42397</v>
      </c>
      <c r="D1944" s="325" t="s">
        <v>538</v>
      </c>
      <c r="E1944" s="329" t="s">
        <v>1363</v>
      </c>
      <c r="F1944" s="325"/>
      <c r="G1944" s="325"/>
      <c r="H1944" s="328" t="s">
        <v>791</v>
      </c>
      <c r="I1944" s="328" t="s">
        <v>90</v>
      </c>
      <c r="J1944" s="327">
        <v>42389</v>
      </c>
      <c r="K1944" s="3" t="s">
        <v>28</v>
      </c>
      <c r="L1944" s="326">
        <v>1400</v>
      </c>
      <c r="M1944" s="325">
        <v>1943</v>
      </c>
      <c r="N1944" s="324">
        <v>42444</v>
      </c>
      <c r="O1944" s="4"/>
      <c r="T1944" s="146"/>
      <c r="U1944" s="146"/>
      <c r="V1944" s="146"/>
      <c r="W1944" s="146"/>
      <c r="X1944" s="146"/>
      <c r="Y1944" s="146"/>
      <c r="Z1944" s="146"/>
      <c r="AA1944" s="146"/>
      <c r="AB1944" s="5" t="str">
        <f t="shared" si="61"/>
        <v>Bareilly11_15</v>
      </c>
    </row>
    <row r="1945" spans="1:28" customFormat="1" ht="12.95" hidden="1" customHeight="1">
      <c r="A1945" s="325">
        <v>1944</v>
      </c>
      <c r="B1945" s="325" t="s">
        <v>3419</v>
      </c>
      <c r="C1945" s="327">
        <v>42397</v>
      </c>
      <c r="D1945" s="325" t="s">
        <v>809</v>
      </c>
      <c r="E1945" s="329" t="s">
        <v>1375</v>
      </c>
      <c r="F1945" s="325"/>
      <c r="G1945" s="325"/>
      <c r="H1945" s="328" t="s">
        <v>392</v>
      </c>
      <c r="I1945" s="328" t="s">
        <v>1331</v>
      </c>
      <c r="J1945" s="327">
        <v>42382</v>
      </c>
      <c r="K1945" s="3" t="s">
        <v>28</v>
      </c>
      <c r="L1945" s="326">
        <v>1400</v>
      </c>
      <c r="M1945" s="325">
        <v>1944</v>
      </c>
      <c r="N1945" s="324">
        <v>42419</v>
      </c>
      <c r="O1945" s="4"/>
      <c r="T1945" s="146"/>
      <c r="U1945" s="146"/>
      <c r="V1945" s="146"/>
      <c r="W1945" s="146"/>
      <c r="X1945" s="146"/>
      <c r="Y1945" s="146"/>
      <c r="Z1945" s="146"/>
      <c r="AA1945" s="146"/>
      <c r="AB1945" s="5" t="str">
        <f t="shared" si="61"/>
        <v>King Darius14_16</v>
      </c>
    </row>
    <row r="1946" spans="1:28" customFormat="1" ht="12.95" hidden="1" customHeight="1">
      <c r="A1946" s="325">
        <v>1945</v>
      </c>
      <c r="B1946" s="325" t="s">
        <v>3418</v>
      </c>
      <c r="C1946" s="327">
        <v>42397</v>
      </c>
      <c r="D1946" s="325" t="s">
        <v>3417</v>
      </c>
      <c r="E1946" s="325" t="s">
        <v>1342</v>
      </c>
      <c r="F1946" s="325"/>
      <c r="G1946" s="325"/>
      <c r="H1946" s="328" t="s">
        <v>620</v>
      </c>
      <c r="I1946" s="328" t="s">
        <v>324</v>
      </c>
      <c r="J1946" s="327">
        <v>42383</v>
      </c>
      <c r="K1946" s="3" t="s">
        <v>43</v>
      </c>
      <c r="L1946" s="326">
        <v>1400</v>
      </c>
      <c r="M1946" s="325">
        <v>1945</v>
      </c>
      <c r="N1946" s="324">
        <v>42398</v>
      </c>
      <c r="T1946" s="146"/>
      <c r="U1946" s="146"/>
      <c r="V1946" s="146"/>
      <c r="W1946" s="146"/>
      <c r="X1946" s="146"/>
      <c r="Y1946" s="146"/>
      <c r="Z1946" s="146"/>
      <c r="AA1946" s="146"/>
      <c r="AB1946" s="5" t="str">
        <f t="shared" si="61"/>
        <v>Alpine Loyalty90</v>
      </c>
    </row>
    <row r="1947" spans="1:28" customFormat="1" ht="12.95" hidden="1" customHeight="1">
      <c r="A1947" s="325">
        <v>1946</v>
      </c>
      <c r="B1947" s="325" t="s">
        <v>3416</v>
      </c>
      <c r="C1947" s="327">
        <v>42397</v>
      </c>
      <c r="D1947" s="325" t="s">
        <v>3415</v>
      </c>
      <c r="E1947" s="325" t="s">
        <v>3414</v>
      </c>
      <c r="F1947" s="325"/>
      <c r="G1947" s="325"/>
      <c r="H1947" s="328" t="s">
        <v>3413</v>
      </c>
      <c r="I1947" s="328" t="s">
        <v>1334</v>
      </c>
      <c r="J1947" s="327">
        <v>42378</v>
      </c>
      <c r="K1947" s="3" t="s">
        <v>97</v>
      </c>
      <c r="L1947" s="326">
        <v>900</v>
      </c>
      <c r="M1947" s="325">
        <v>1946</v>
      </c>
      <c r="N1947" s="324">
        <v>42444</v>
      </c>
      <c r="T1947" s="146"/>
      <c r="U1947" s="146"/>
      <c r="V1947" s="146"/>
      <c r="W1947" s="146"/>
      <c r="X1947" s="146"/>
      <c r="Y1947" s="146"/>
      <c r="Z1947" s="146"/>
      <c r="AA1947" s="146"/>
      <c r="AB1947" s="5" t="str">
        <f t="shared" si="61"/>
        <v>Torm Anne210</v>
      </c>
    </row>
    <row r="1948" spans="1:28" customFormat="1" ht="12.95" hidden="1" customHeight="1">
      <c r="A1948" s="325">
        <v>1947</v>
      </c>
      <c r="B1948" s="325" t="s">
        <v>3412</v>
      </c>
      <c r="C1948" s="327">
        <v>42398</v>
      </c>
      <c r="D1948" s="325" t="s">
        <v>1336</v>
      </c>
      <c r="E1948" s="325" t="s">
        <v>3411</v>
      </c>
      <c r="F1948" s="325"/>
      <c r="G1948" s="325"/>
      <c r="H1948" s="328" t="s">
        <v>3246</v>
      </c>
      <c r="I1948" s="328" t="s">
        <v>614</v>
      </c>
      <c r="J1948" s="327">
        <v>42395</v>
      </c>
      <c r="K1948" s="3" t="s">
        <v>1094</v>
      </c>
      <c r="L1948" s="326">
        <v>1400</v>
      </c>
      <c r="M1948" s="325">
        <v>1947</v>
      </c>
      <c r="N1948" s="324">
        <v>42423</v>
      </c>
      <c r="T1948" s="146"/>
      <c r="U1948" s="146"/>
      <c r="V1948" s="146"/>
      <c r="W1948" s="146"/>
      <c r="X1948" s="146"/>
      <c r="Y1948" s="146"/>
      <c r="Z1948" s="146"/>
      <c r="AA1948" s="146"/>
      <c r="AB1948" s="5" t="str">
        <f t="shared" si="61"/>
        <v>Rio Spirit201502</v>
      </c>
    </row>
    <row r="1949" spans="1:28" customFormat="1" ht="12.95" hidden="1" customHeight="1">
      <c r="A1949" s="325">
        <v>1948</v>
      </c>
      <c r="B1949" s="325" t="s">
        <v>3410</v>
      </c>
      <c r="C1949" s="327">
        <v>42398</v>
      </c>
      <c r="D1949" s="325" t="s">
        <v>659</v>
      </c>
      <c r="E1949" s="325" t="s">
        <v>1278</v>
      </c>
      <c r="F1949" s="325"/>
      <c r="G1949" s="325"/>
      <c r="H1949" s="328" t="s">
        <v>1339</v>
      </c>
      <c r="I1949" s="328" t="s">
        <v>3409</v>
      </c>
      <c r="J1949" s="327">
        <v>42363</v>
      </c>
      <c r="K1949" s="3" t="s">
        <v>1094</v>
      </c>
      <c r="L1949" s="326">
        <v>1400</v>
      </c>
      <c r="M1949" s="325">
        <v>1948</v>
      </c>
      <c r="N1949" s="324">
        <v>42432</v>
      </c>
      <c r="T1949" s="146"/>
      <c r="U1949" s="146"/>
      <c r="V1949" s="146"/>
      <c r="W1949" s="146"/>
      <c r="X1949" s="146"/>
      <c r="Y1949" s="146"/>
      <c r="Z1949" s="146"/>
      <c r="AA1949" s="146"/>
      <c r="AB1949" s="5" t="str">
        <f t="shared" si="61"/>
        <v>Stena Primorsk201509</v>
      </c>
    </row>
    <row r="1950" spans="1:28" customFormat="1" ht="12.95" hidden="1" customHeight="1">
      <c r="A1950" s="325">
        <v>1949</v>
      </c>
      <c r="B1950" s="325" t="s">
        <v>3408</v>
      </c>
      <c r="C1950" s="327">
        <v>42398</v>
      </c>
      <c r="D1950" s="325" t="s">
        <v>3407</v>
      </c>
      <c r="E1950" s="325" t="s">
        <v>1278</v>
      </c>
      <c r="F1950" s="325"/>
      <c r="G1950" s="325"/>
      <c r="H1950" s="328" t="s">
        <v>685</v>
      </c>
      <c r="I1950" s="328" t="s">
        <v>312</v>
      </c>
      <c r="J1950" s="327">
        <v>42376</v>
      </c>
      <c r="K1950" s="3" t="s">
        <v>1094</v>
      </c>
      <c r="L1950" s="326">
        <v>1400</v>
      </c>
      <c r="M1950" s="325">
        <v>1949</v>
      </c>
      <c r="N1950" s="324">
        <v>42423</v>
      </c>
      <c r="T1950" s="146"/>
      <c r="U1950" s="146"/>
      <c r="V1950" s="146"/>
      <c r="W1950" s="146"/>
      <c r="X1950" s="146"/>
      <c r="Y1950" s="146"/>
      <c r="Z1950" s="146"/>
      <c r="AA1950" s="146"/>
      <c r="AB1950" s="5" t="str">
        <f t="shared" si="61"/>
        <v>Sonangal Huila201509</v>
      </c>
    </row>
    <row r="1951" spans="1:28" customFormat="1" ht="12.95" hidden="1" customHeight="1">
      <c r="A1951" s="325">
        <v>1950</v>
      </c>
      <c r="B1951" s="325" t="s">
        <v>3406</v>
      </c>
      <c r="C1951" s="327">
        <v>42398</v>
      </c>
      <c r="D1951" s="325" t="s">
        <v>659</v>
      </c>
      <c r="E1951" s="325" t="s">
        <v>1354</v>
      </c>
      <c r="F1951" s="325"/>
      <c r="G1951" s="325"/>
      <c r="H1951" s="328" t="s">
        <v>596</v>
      </c>
      <c r="I1951" s="328" t="s">
        <v>356</v>
      </c>
      <c r="J1951" s="327">
        <v>42381</v>
      </c>
      <c r="K1951" s="3" t="s">
        <v>1094</v>
      </c>
      <c r="L1951" s="326">
        <v>1400</v>
      </c>
      <c r="M1951" s="325">
        <v>1950</v>
      </c>
      <c r="N1951" s="324">
        <v>42432</v>
      </c>
      <c r="T1951" s="146"/>
      <c r="U1951" s="146"/>
      <c r="V1951" s="146"/>
      <c r="W1951" s="146"/>
      <c r="X1951" s="146"/>
      <c r="Y1951" s="146"/>
      <c r="Z1951" s="146"/>
      <c r="AA1951" s="146"/>
      <c r="AB1951" s="5" t="str">
        <f t="shared" si="61"/>
        <v>Stena Primorsk201510</v>
      </c>
    </row>
    <row r="1952" spans="1:28" customFormat="1" ht="12.95" hidden="1" customHeight="1">
      <c r="A1952" s="325">
        <v>1951</v>
      </c>
      <c r="B1952" s="325" t="s">
        <v>3405</v>
      </c>
      <c r="C1952" s="327">
        <v>42398</v>
      </c>
      <c r="D1952" s="325" t="s">
        <v>647</v>
      </c>
      <c r="E1952" s="325" t="s">
        <v>3404</v>
      </c>
      <c r="F1952" s="325"/>
      <c r="G1952" s="325"/>
      <c r="H1952" s="328" t="s">
        <v>279</v>
      </c>
      <c r="I1952" s="328" t="s">
        <v>3403</v>
      </c>
      <c r="J1952" s="327">
        <v>42377</v>
      </c>
      <c r="K1952" s="3" t="s">
        <v>23</v>
      </c>
      <c r="L1952" s="326">
        <v>1200</v>
      </c>
      <c r="M1952" s="325">
        <v>1951</v>
      </c>
      <c r="N1952" s="324">
        <v>42426</v>
      </c>
      <c r="T1952" s="146"/>
      <c r="U1952" s="146"/>
      <c r="V1952" s="146"/>
      <c r="W1952" s="146"/>
      <c r="X1952" s="146"/>
      <c r="Y1952" s="146"/>
      <c r="Z1952" s="146"/>
      <c r="AA1952" s="146"/>
      <c r="AB1952" s="5" t="str">
        <f t="shared" si="61"/>
        <v>Genmar Compatriot77</v>
      </c>
    </row>
    <row r="1953" spans="1:28" customFormat="1" ht="12.95" hidden="1" customHeight="1">
      <c r="A1953" s="325">
        <v>1952</v>
      </c>
      <c r="B1953" s="325" t="s">
        <v>3402</v>
      </c>
      <c r="C1953" s="327">
        <v>42401</v>
      </c>
      <c r="D1953" s="325" t="s">
        <v>1330</v>
      </c>
      <c r="E1953" s="325" t="s">
        <v>3401</v>
      </c>
      <c r="F1953" s="325"/>
      <c r="G1953" s="325"/>
      <c r="H1953" s="328" t="s">
        <v>736</v>
      </c>
      <c r="I1953" s="328" t="s">
        <v>25</v>
      </c>
      <c r="J1953" s="327">
        <v>42393</v>
      </c>
      <c r="K1953" s="3" t="s">
        <v>1103</v>
      </c>
      <c r="L1953" s="326">
        <v>1300</v>
      </c>
      <c r="M1953" s="325">
        <v>1952</v>
      </c>
      <c r="N1953" s="324">
        <v>42471</v>
      </c>
      <c r="T1953" s="146"/>
      <c r="U1953" s="146"/>
      <c r="V1953" s="146"/>
      <c r="W1953" s="146"/>
      <c r="X1953" s="146"/>
      <c r="Y1953" s="146"/>
      <c r="Z1953" s="146"/>
      <c r="AA1953" s="146"/>
      <c r="AB1953" s="5" t="str">
        <f t="shared" si="61"/>
        <v>Andrea Corrado201503</v>
      </c>
    </row>
    <row r="1954" spans="1:28" customFormat="1" ht="12.95" hidden="1" customHeight="1">
      <c r="A1954" s="325">
        <v>1953</v>
      </c>
      <c r="B1954" s="325" t="s">
        <v>3400</v>
      </c>
      <c r="C1954" s="327">
        <v>42401</v>
      </c>
      <c r="D1954" s="325" t="s">
        <v>646</v>
      </c>
      <c r="E1954" s="325" t="s">
        <v>3390</v>
      </c>
      <c r="F1954" s="325"/>
      <c r="G1954" s="325"/>
      <c r="H1954" s="328" t="s">
        <v>736</v>
      </c>
      <c r="I1954" s="328" t="s">
        <v>672</v>
      </c>
      <c r="J1954" s="327">
        <v>42367</v>
      </c>
      <c r="K1954" s="3" t="s">
        <v>1103</v>
      </c>
      <c r="L1954" s="326">
        <v>1300</v>
      </c>
      <c r="M1954" s="325">
        <v>1953</v>
      </c>
      <c r="N1954" s="324">
        <v>42471</v>
      </c>
      <c r="T1954" s="146"/>
      <c r="U1954" s="146"/>
      <c r="V1954" s="146"/>
      <c r="W1954" s="146"/>
      <c r="X1954" s="146"/>
      <c r="Y1954" s="146"/>
      <c r="Z1954" s="146"/>
      <c r="AA1954" s="146"/>
      <c r="AB1954" s="5" t="str">
        <f t="shared" si="61"/>
        <v>Stenaweco Venture1508</v>
      </c>
    </row>
    <row r="1955" spans="1:28" customFormat="1" ht="12.95" hidden="1" customHeight="1">
      <c r="A1955" s="325">
        <v>1954</v>
      </c>
      <c r="B1955" s="325" t="s">
        <v>3399</v>
      </c>
      <c r="C1955" s="327">
        <v>42401</v>
      </c>
      <c r="D1955" s="325" t="s">
        <v>3398</v>
      </c>
      <c r="E1955" s="325" t="s">
        <v>800</v>
      </c>
      <c r="F1955" s="325"/>
      <c r="G1955" s="325"/>
      <c r="H1955" s="328" t="s">
        <v>736</v>
      </c>
      <c r="I1955" s="328" t="s">
        <v>455</v>
      </c>
      <c r="J1955" s="327">
        <v>42389</v>
      </c>
      <c r="K1955" s="3" t="s">
        <v>1103</v>
      </c>
      <c r="L1955" s="326">
        <v>1300</v>
      </c>
      <c r="M1955" s="325">
        <v>1954</v>
      </c>
      <c r="N1955" s="324">
        <v>42471</v>
      </c>
      <c r="T1955" s="146"/>
      <c r="U1955" s="146"/>
      <c r="V1955" s="146"/>
      <c r="W1955" s="146"/>
      <c r="X1955" s="146"/>
      <c r="Y1955" s="146"/>
      <c r="Z1955" s="146"/>
      <c r="AA1955" s="146"/>
      <c r="AB1955" s="5" t="str">
        <f t="shared" si="61"/>
        <v>Silver Venus1501</v>
      </c>
    </row>
    <row r="1956" spans="1:28" customFormat="1" ht="12.95" hidden="1" customHeight="1">
      <c r="A1956" s="325">
        <v>1955</v>
      </c>
      <c r="B1956" s="325" t="s">
        <v>3397</v>
      </c>
      <c r="C1956" s="327">
        <v>42401</v>
      </c>
      <c r="D1956" s="325" t="s">
        <v>3247</v>
      </c>
      <c r="E1956" s="325" t="s">
        <v>3396</v>
      </c>
      <c r="F1956" s="325"/>
      <c r="G1956" s="325"/>
      <c r="H1956" s="328" t="s">
        <v>3395</v>
      </c>
      <c r="I1956" s="328" t="s">
        <v>25</v>
      </c>
      <c r="J1956" s="327">
        <v>42390</v>
      </c>
      <c r="K1956" s="3" t="s">
        <v>1103</v>
      </c>
      <c r="L1956" s="326">
        <v>1300</v>
      </c>
      <c r="M1956" s="325">
        <v>1955</v>
      </c>
      <c r="N1956" s="324">
        <v>42471</v>
      </c>
      <c r="T1956" s="146"/>
      <c r="U1956" s="146"/>
      <c r="V1956" s="146"/>
      <c r="W1956" s="146"/>
      <c r="X1956" s="146"/>
      <c r="Y1956" s="146"/>
      <c r="Z1956" s="146"/>
      <c r="AA1956" s="146"/>
      <c r="AB1956" s="5" t="str">
        <f t="shared" si="61"/>
        <v>Stenaweco Energy1507</v>
      </c>
    </row>
    <row r="1957" spans="1:28" customFormat="1" ht="12.95" hidden="1" customHeight="1">
      <c r="A1957" s="325">
        <v>1956</v>
      </c>
      <c r="B1957" s="325" t="s">
        <v>3394</v>
      </c>
      <c r="C1957" s="327">
        <v>42401</v>
      </c>
      <c r="D1957" s="325" t="s">
        <v>3393</v>
      </c>
      <c r="E1957" s="325" t="s">
        <v>3392</v>
      </c>
      <c r="F1957" s="325"/>
      <c r="G1957" s="325"/>
      <c r="H1957" s="328" t="s">
        <v>719</v>
      </c>
      <c r="I1957" s="328" t="s">
        <v>712</v>
      </c>
      <c r="J1957" s="327">
        <v>42385</v>
      </c>
      <c r="K1957" s="3" t="s">
        <v>1103</v>
      </c>
      <c r="L1957" s="326">
        <v>1300</v>
      </c>
      <c r="M1957" s="325">
        <v>1956</v>
      </c>
      <c r="N1957" s="324">
        <v>42471</v>
      </c>
      <c r="T1957" s="146"/>
      <c r="U1957" s="146"/>
      <c r="V1957" s="146"/>
      <c r="W1957" s="146"/>
      <c r="X1957" s="146"/>
      <c r="Y1957" s="146"/>
      <c r="Z1957" s="146"/>
      <c r="AA1957" s="146"/>
      <c r="AB1957" s="5" t="str">
        <f t="shared" si="61"/>
        <v>Saint Albans Bay1502</v>
      </c>
    </row>
    <row r="1958" spans="1:28" customFormat="1" ht="12.95" hidden="1" customHeight="1">
      <c r="A1958" s="325">
        <v>1957</v>
      </c>
      <c r="B1958" s="325" t="s">
        <v>3391</v>
      </c>
      <c r="C1958" s="327">
        <v>42401</v>
      </c>
      <c r="D1958" s="325" t="s">
        <v>835</v>
      </c>
      <c r="E1958" s="325" t="s">
        <v>3390</v>
      </c>
      <c r="F1958" s="325"/>
      <c r="G1958" s="325"/>
      <c r="H1958" s="328" t="s">
        <v>1327</v>
      </c>
      <c r="I1958" s="328" t="s">
        <v>672</v>
      </c>
      <c r="J1958" s="327">
        <v>42392</v>
      </c>
      <c r="K1958" s="3" t="s">
        <v>1103</v>
      </c>
      <c r="L1958" s="326">
        <v>1300</v>
      </c>
      <c r="M1958" s="325">
        <v>1957</v>
      </c>
      <c r="N1958" s="324">
        <v>42471</v>
      </c>
      <c r="T1958" s="146"/>
      <c r="U1958" s="146"/>
      <c r="V1958" s="146"/>
      <c r="W1958" s="146"/>
      <c r="X1958" s="146"/>
      <c r="Y1958" s="146"/>
      <c r="Z1958" s="146"/>
      <c r="AA1958" s="146"/>
      <c r="AB1958" s="5" t="str">
        <f t="shared" si="61"/>
        <v>Stena Image1508</v>
      </c>
    </row>
    <row r="1959" spans="1:28" customFormat="1" ht="12.95" hidden="1" customHeight="1">
      <c r="A1959" s="325">
        <v>1958</v>
      </c>
      <c r="B1959" s="325" t="s">
        <v>3389</v>
      </c>
      <c r="C1959" s="327">
        <v>42401</v>
      </c>
      <c r="D1959" s="325" t="s">
        <v>3388</v>
      </c>
      <c r="E1959" s="325" t="s">
        <v>800</v>
      </c>
      <c r="F1959" s="325"/>
      <c r="G1959" s="325"/>
      <c r="H1959" s="328" t="s">
        <v>736</v>
      </c>
      <c r="I1959" s="328" t="s">
        <v>25</v>
      </c>
      <c r="J1959" s="327">
        <v>42386</v>
      </c>
      <c r="K1959" s="3" t="s">
        <v>1103</v>
      </c>
      <c r="L1959" s="326">
        <v>1300</v>
      </c>
      <c r="M1959" s="325">
        <v>1958</v>
      </c>
      <c r="N1959" s="324">
        <v>42471</v>
      </c>
      <c r="T1959" s="146"/>
      <c r="U1959" s="146"/>
      <c r="V1959" s="146"/>
      <c r="W1959" s="146"/>
      <c r="X1959" s="146"/>
      <c r="Y1959" s="146"/>
      <c r="Z1959" s="146"/>
      <c r="AA1959" s="146"/>
      <c r="AB1959" s="5" t="str">
        <f t="shared" si="61"/>
        <v>Hafnia Ane1501</v>
      </c>
    </row>
    <row r="1960" spans="1:28" customFormat="1" ht="12.95" hidden="1" customHeight="1">
      <c r="A1960" s="325">
        <v>1959</v>
      </c>
      <c r="B1960" s="325" t="s">
        <v>3387</v>
      </c>
      <c r="C1960" s="327">
        <v>42401</v>
      </c>
      <c r="D1960" s="325" t="s">
        <v>1296</v>
      </c>
      <c r="E1960" s="325" t="s">
        <v>1401</v>
      </c>
      <c r="F1960" s="325"/>
      <c r="G1960" s="325"/>
      <c r="H1960" s="328" t="s">
        <v>736</v>
      </c>
      <c r="I1960" s="328" t="s">
        <v>25</v>
      </c>
      <c r="J1960" s="327">
        <v>42368</v>
      </c>
      <c r="K1960" s="3" t="s">
        <v>1103</v>
      </c>
      <c r="L1960" s="326">
        <v>1300</v>
      </c>
      <c r="M1960" s="325">
        <v>1959</v>
      </c>
      <c r="N1960" s="324">
        <v>42471</v>
      </c>
      <c r="T1960" s="146"/>
      <c r="U1960" s="146"/>
      <c r="V1960" s="146"/>
      <c r="W1960" s="146"/>
      <c r="X1960" s="146"/>
      <c r="Y1960" s="146"/>
      <c r="Z1960" s="146"/>
      <c r="AA1960" s="146"/>
      <c r="AB1960" s="5" t="str">
        <f t="shared" si="61"/>
        <v>Stena Concert1510</v>
      </c>
    </row>
    <row r="1961" spans="1:28" customFormat="1" ht="12.95" hidden="1" customHeight="1">
      <c r="A1961" s="325">
        <v>1960</v>
      </c>
      <c r="B1961" s="325" t="s">
        <v>3386</v>
      </c>
      <c r="C1961" s="327">
        <v>42405</v>
      </c>
      <c r="D1961" s="325" t="s">
        <v>1321</v>
      </c>
      <c r="E1961" s="325" t="s">
        <v>273</v>
      </c>
      <c r="F1961" s="325"/>
      <c r="G1961" s="325"/>
      <c r="H1961" s="328" t="s">
        <v>1284</v>
      </c>
      <c r="I1961" s="328" t="s">
        <v>293</v>
      </c>
      <c r="J1961" s="327">
        <v>42380</v>
      </c>
      <c r="K1961" s="3" t="s">
        <v>590</v>
      </c>
      <c r="L1961" s="326">
        <v>1600</v>
      </c>
      <c r="M1961" s="325">
        <v>1960</v>
      </c>
      <c r="N1961" s="324">
        <v>42489</v>
      </c>
      <c r="T1961" s="146"/>
      <c r="U1961" s="146"/>
      <c r="V1961" s="146"/>
      <c r="W1961" s="146"/>
      <c r="X1961" s="146"/>
      <c r="Y1961" s="146"/>
      <c r="Z1961" s="146"/>
      <c r="AA1961" s="146"/>
      <c r="AB1961" s="5" t="str">
        <f t="shared" si="61"/>
        <v>Meridian Express9</v>
      </c>
    </row>
    <row r="1962" spans="1:28" customFormat="1" ht="12.95" hidden="1" customHeight="1">
      <c r="A1962" s="325">
        <v>1961</v>
      </c>
      <c r="B1962" s="325" t="s">
        <v>3385</v>
      </c>
      <c r="C1962" s="327">
        <v>42405</v>
      </c>
      <c r="D1962" s="325" t="s">
        <v>3384</v>
      </c>
      <c r="E1962" s="325" t="s">
        <v>247</v>
      </c>
      <c r="F1962" s="325"/>
      <c r="G1962" s="325"/>
      <c r="H1962" s="328" t="s">
        <v>864</v>
      </c>
      <c r="I1962" s="328" t="s">
        <v>3383</v>
      </c>
      <c r="J1962" s="327">
        <v>42365</v>
      </c>
      <c r="K1962" s="3" t="s">
        <v>590</v>
      </c>
      <c r="L1962" s="326">
        <v>1600</v>
      </c>
      <c r="M1962" s="325">
        <v>1961</v>
      </c>
      <c r="N1962" s="324">
        <v>42466</v>
      </c>
      <c r="T1962" s="146"/>
      <c r="U1962" s="146"/>
      <c r="V1962" s="146"/>
      <c r="W1962" s="146"/>
      <c r="X1962" s="146"/>
      <c r="Y1962" s="146"/>
      <c r="Z1962" s="146"/>
      <c r="AA1962" s="146"/>
      <c r="AB1962" s="5" t="str">
        <f t="shared" si="61"/>
        <v>Overseas leyte37</v>
      </c>
    </row>
    <row r="1963" spans="1:28" customFormat="1" ht="12.95" hidden="1" customHeight="1">
      <c r="A1963" s="325">
        <v>1962</v>
      </c>
      <c r="B1963" s="325" t="s">
        <v>3382</v>
      </c>
      <c r="C1963" s="327">
        <v>42430</v>
      </c>
      <c r="D1963" s="325" t="s">
        <v>1333</v>
      </c>
      <c r="E1963" s="329" t="s">
        <v>3381</v>
      </c>
      <c r="F1963" s="325"/>
      <c r="G1963" s="325"/>
      <c r="H1963" s="328" t="s">
        <v>791</v>
      </c>
      <c r="I1963" s="328" t="s">
        <v>3380</v>
      </c>
      <c r="J1963" s="327">
        <v>42407</v>
      </c>
      <c r="K1963" s="3" t="s">
        <v>28</v>
      </c>
      <c r="L1963" s="326">
        <v>1400</v>
      </c>
      <c r="M1963" s="325">
        <v>1962</v>
      </c>
      <c r="N1963" s="324">
        <v>42464</v>
      </c>
      <c r="O1963" s="4"/>
      <c r="T1963" s="146"/>
      <c r="U1963" s="146"/>
      <c r="V1963" s="146"/>
      <c r="W1963" s="146"/>
      <c r="X1963" s="146"/>
      <c r="Y1963" s="146"/>
      <c r="Z1963" s="146"/>
      <c r="AA1963" s="146"/>
      <c r="AB1963" s="5" t="str">
        <f t="shared" si="61"/>
        <v>Gener8 Argus042001</v>
      </c>
    </row>
    <row r="1964" spans="1:28" customFormat="1" ht="12.95" hidden="1" customHeight="1">
      <c r="A1964" s="325">
        <v>1963</v>
      </c>
      <c r="B1964" s="325" t="s">
        <v>3379</v>
      </c>
      <c r="C1964" s="327">
        <v>42430</v>
      </c>
      <c r="D1964" s="325" t="s">
        <v>566</v>
      </c>
      <c r="E1964" s="329" t="s">
        <v>3378</v>
      </c>
      <c r="F1964" s="325"/>
      <c r="G1964" s="325"/>
      <c r="H1964" s="328" t="s">
        <v>549</v>
      </c>
      <c r="I1964" s="328" t="s">
        <v>207</v>
      </c>
      <c r="J1964" s="327">
        <v>42401</v>
      </c>
      <c r="K1964" s="3" t="s">
        <v>28</v>
      </c>
      <c r="L1964" s="326">
        <v>1400</v>
      </c>
      <c r="M1964" s="325">
        <v>1963</v>
      </c>
      <c r="N1964" s="324">
        <v>42459</v>
      </c>
      <c r="O1964" s="4"/>
      <c r="T1964" s="146"/>
      <c r="U1964" s="146"/>
      <c r="V1964" s="146"/>
      <c r="W1964" s="146"/>
      <c r="X1964" s="146"/>
      <c r="Y1964" s="146"/>
      <c r="Z1964" s="146"/>
      <c r="AA1964" s="146"/>
      <c r="AB1964" s="5" t="str">
        <f t="shared" si="61"/>
        <v>Kanpur20-15</v>
      </c>
    </row>
    <row r="1965" spans="1:28" customFormat="1" ht="12.95" hidden="1" customHeight="1">
      <c r="A1965" s="325">
        <v>1964</v>
      </c>
      <c r="B1965" s="325" t="s">
        <v>3377</v>
      </c>
      <c r="C1965" s="327">
        <v>42430</v>
      </c>
      <c r="D1965" s="325" t="s">
        <v>529</v>
      </c>
      <c r="E1965" s="329" t="s">
        <v>320</v>
      </c>
      <c r="F1965" s="325"/>
      <c r="G1965" s="325"/>
      <c r="H1965" s="328" t="s">
        <v>3376</v>
      </c>
      <c r="I1965" s="328" t="s">
        <v>207</v>
      </c>
      <c r="J1965" s="327">
        <v>42400</v>
      </c>
      <c r="K1965" s="3" t="s">
        <v>28</v>
      </c>
      <c r="L1965" s="326">
        <v>1400</v>
      </c>
      <c r="M1965" s="325">
        <v>1964</v>
      </c>
      <c r="N1965" s="324">
        <v>42444</v>
      </c>
      <c r="O1965" s="4"/>
      <c r="T1965" s="146"/>
      <c r="U1965" s="146"/>
      <c r="V1965" s="146"/>
      <c r="W1965" s="146"/>
      <c r="X1965" s="146"/>
      <c r="Y1965" s="146"/>
      <c r="Z1965" s="146"/>
      <c r="AA1965" s="146"/>
      <c r="AB1965" s="5" t="str">
        <f t="shared" si="61"/>
        <v>Afra Oak39</v>
      </c>
    </row>
    <row r="1966" spans="1:28" customFormat="1" ht="12.95" hidden="1" customHeight="1">
      <c r="A1966" s="325">
        <v>1965</v>
      </c>
      <c r="B1966" s="325" t="s">
        <v>3375</v>
      </c>
      <c r="C1966" s="327">
        <v>42430</v>
      </c>
      <c r="D1966" s="325" t="s">
        <v>1312</v>
      </c>
      <c r="E1966" s="329" t="s">
        <v>1358</v>
      </c>
      <c r="F1966" s="325"/>
      <c r="G1966" s="325"/>
      <c r="H1966" s="328" t="s">
        <v>30</v>
      </c>
      <c r="I1966" s="328" t="s">
        <v>1359</v>
      </c>
      <c r="J1966" s="327">
        <v>42421</v>
      </c>
      <c r="K1966" s="3" t="s">
        <v>28</v>
      </c>
      <c r="L1966" s="326">
        <v>1400</v>
      </c>
      <c r="M1966" s="325">
        <v>1965</v>
      </c>
      <c r="N1966" s="324">
        <v>42444</v>
      </c>
      <c r="O1966" s="4"/>
      <c r="T1966" s="146"/>
      <c r="U1966" s="146"/>
      <c r="V1966" s="146"/>
      <c r="W1966" s="146"/>
      <c r="X1966" s="146"/>
      <c r="Y1966" s="146"/>
      <c r="Z1966" s="146"/>
      <c r="AA1966" s="146"/>
      <c r="AB1966" s="5" t="str">
        <f t="shared" si="61"/>
        <v>17 February008_15</v>
      </c>
    </row>
    <row r="1967" spans="1:28" customFormat="1" ht="12.95" hidden="1" customHeight="1">
      <c r="A1967" s="325">
        <v>1966</v>
      </c>
      <c r="B1967" s="325" t="s">
        <v>3374</v>
      </c>
      <c r="C1967" s="327">
        <v>42430</v>
      </c>
      <c r="D1967" s="325" t="s">
        <v>777</v>
      </c>
      <c r="E1967" s="329" t="s">
        <v>57</v>
      </c>
      <c r="F1967" s="325"/>
      <c r="G1967" s="325"/>
      <c r="H1967" s="328" t="s">
        <v>521</v>
      </c>
      <c r="I1967" s="328" t="s">
        <v>207</v>
      </c>
      <c r="J1967" s="327">
        <v>42400</v>
      </c>
      <c r="K1967" s="3" t="s">
        <v>28</v>
      </c>
      <c r="L1967" s="326">
        <v>1400</v>
      </c>
      <c r="M1967" s="325">
        <v>1966</v>
      </c>
      <c r="N1967" s="324">
        <v>42460</v>
      </c>
      <c r="O1967" s="4"/>
      <c r="T1967" s="146"/>
      <c r="U1967" s="146"/>
      <c r="V1967" s="146"/>
      <c r="W1967" s="146"/>
      <c r="X1967" s="146"/>
      <c r="Y1967" s="146"/>
      <c r="Z1967" s="146"/>
      <c r="AA1967" s="146"/>
      <c r="AB1967" s="5" t="str">
        <f t="shared" si="61"/>
        <v>King Duncan18</v>
      </c>
    </row>
    <row r="1968" spans="1:28" customFormat="1" ht="12.95" hidden="1" customHeight="1">
      <c r="A1968" s="325">
        <v>1967</v>
      </c>
      <c r="B1968" s="325" t="s">
        <v>3373</v>
      </c>
      <c r="C1968" s="327">
        <v>42430</v>
      </c>
      <c r="D1968" s="325" t="s">
        <v>490</v>
      </c>
      <c r="E1968" s="329" t="s">
        <v>154</v>
      </c>
      <c r="F1968" s="325"/>
      <c r="G1968" s="325"/>
      <c r="H1968" s="328" t="s">
        <v>477</v>
      </c>
      <c r="I1968" s="328" t="s">
        <v>24</v>
      </c>
      <c r="J1968" s="327">
        <v>42395</v>
      </c>
      <c r="K1968" s="3" t="s">
        <v>28</v>
      </c>
      <c r="L1968" s="326">
        <v>1400</v>
      </c>
      <c r="M1968" s="325">
        <v>1967</v>
      </c>
      <c r="N1968" s="324">
        <v>42489</v>
      </c>
      <c r="O1968" s="4"/>
      <c r="T1968" s="146"/>
      <c r="U1968" s="146"/>
      <c r="V1968" s="146"/>
      <c r="W1968" s="146"/>
      <c r="X1968" s="146"/>
      <c r="Y1968" s="146"/>
      <c r="Z1968" s="146"/>
      <c r="AA1968" s="146"/>
      <c r="AB1968" s="5" t="str">
        <f t="shared" si="61"/>
        <v>Nave Cielo44</v>
      </c>
    </row>
    <row r="1969" spans="1:28" customFormat="1" ht="12.95" hidden="1" customHeight="1">
      <c r="A1969" s="325">
        <v>1968</v>
      </c>
      <c r="B1969" s="325" t="s">
        <v>3372</v>
      </c>
      <c r="C1969" s="327">
        <v>42430</v>
      </c>
      <c r="D1969" s="325" t="s">
        <v>540</v>
      </c>
      <c r="E1969" s="329" t="s">
        <v>161</v>
      </c>
      <c r="F1969" s="325"/>
      <c r="G1969" s="325"/>
      <c r="H1969" s="328" t="s">
        <v>392</v>
      </c>
      <c r="I1969" s="328" t="s">
        <v>356</v>
      </c>
      <c r="J1969" s="327">
        <v>42408</v>
      </c>
      <c r="K1969" s="3" t="s">
        <v>28</v>
      </c>
      <c r="L1969" s="326">
        <v>1400</v>
      </c>
      <c r="M1969" s="325">
        <v>1968</v>
      </c>
      <c r="N1969" s="324">
        <v>42444</v>
      </c>
      <c r="O1969" s="4"/>
      <c r="T1969" s="146"/>
      <c r="U1969" s="146"/>
      <c r="V1969" s="146"/>
      <c r="W1969" s="146"/>
      <c r="X1969" s="146"/>
      <c r="Y1969" s="146"/>
      <c r="Z1969" s="146"/>
      <c r="AA1969" s="146"/>
      <c r="AB1969" s="5" t="str">
        <f t="shared" si="61"/>
        <v>Afra Hawthorn38</v>
      </c>
    </row>
    <row r="1970" spans="1:28" customFormat="1" ht="12.95" hidden="1" customHeight="1">
      <c r="A1970" s="325">
        <v>1969</v>
      </c>
      <c r="B1970" s="325" t="s">
        <v>3371</v>
      </c>
      <c r="C1970" s="327">
        <v>42430</v>
      </c>
      <c r="D1970" s="325" t="s">
        <v>1370</v>
      </c>
      <c r="E1970" s="329" t="s">
        <v>174</v>
      </c>
      <c r="F1970" s="325"/>
      <c r="G1970" s="325"/>
      <c r="H1970" s="328" t="s">
        <v>788</v>
      </c>
      <c r="I1970" s="328" t="s">
        <v>1371</v>
      </c>
      <c r="J1970" s="327">
        <v>42388</v>
      </c>
      <c r="K1970" s="3" t="s">
        <v>28</v>
      </c>
      <c r="L1970" s="326">
        <v>1400</v>
      </c>
      <c r="M1970" s="325">
        <v>1969</v>
      </c>
      <c r="N1970" s="324">
        <v>42478</v>
      </c>
      <c r="O1970" s="4"/>
      <c r="T1970" s="146"/>
      <c r="U1970" s="146"/>
      <c r="V1970" s="146"/>
      <c r="W1970" s="146"/>
      <c r="X1970" s="146"/>
      <c r="Y1970" s="146"/>
      <c r="Z1970" s="146"/>
      <c r="AA1970" s="146"/>
      <c r="AB1970" s="5" t="str">
        <f t="shared" ref="AB1970:AB2009" si="62">IF(TRIM(A1970)="","",CONCATENATE(TRIM(D1970),TRIM(E1970)))</f>
        <v>Fidelity N21</v>
      </c>
    </row>
    <row r="1971" spans="1:28" customFormat="1" ht="12.95" hidden="1" customHeight="1">
      <c r="A1971" s="325">
        <v>1970</v>
      </c>
      <c r="B1971" s="325" t="s">
        <v>3370</v>
      </c>
      <c r="C1971" s="327">
        <v>42430</v>
      </c>
      <c r="D1971" s="325" t="s">
        <v>508</v>
      </c>
      <c r="E1971" s="329">
        <v>35</v>
      </c>
      <c r="F1971" s="325"/>
      <c r="G1971" s="325"/>
      <c r="H1971" s="328" t="s">
        <v>1382</v>
      </c>
      <c r="I1971" s="328" t="s">
        <v>345</v>
      </c>
      <c r="J1971" s="327">
        <v>42410</v>
      </c>
      <c r="K1971" s="3" t="s">
        <v>28</v>
      </c>
      <c r="L1971" s="326">
        <v>1400</v>
      </c>
      <c r="M1971" s="325">
        <v>1970</v>
      </c>
      <c r="N1971" s="324">
        <v>42478</v>
      </c>
      <c r="O1971" s="4"/>
      <c r="T1971" s="146"/>
      <c r="U1971" s="146"/>
      <c r="V1971" s="146"/>
      <c r="W1971" s="146"/>
      <c r="X1971" s="146"/>
      <c r="Y1971" s="146"/>
      <c r="Z1971" s="146"/>
      <c r="AA1971" s="146"/>
      <c r="AB1971" s="5" t="str">
        <f t="shared" si="62"/>
        <v>Afra Laurel35</v>
      </c>
    </row>
    <row r="1972" spans="1:28" customFormat="1" ht="12.95" hidden="1" customHeight="1">
      <c r="A1972" s="325">
        <v>1971</v>
      </c>
      <c r="B1972" s="325" t="s">
        <v>3369</v>
      </c>
      <c r="C1972" s="327">
        <v>42430</v>
      </c>
      <c r="D1972" s="325" t="s">
        <v>1807</v>
      </c>
      <c r="E1972" s="329" t="s">
        <v>53</v>
      </c>
      <c r="F1972" s="325"/>
      <c r="G1972" s="325"/>
      <c r="H1972" s="328" t="s">
        <v>788</v>
      </c>
      <c r="I1972" s="328" t="s">
        <v>1385</v>
      </c>
      <c r="J1972" s="327">
        <v>42394</v>
      </c>
      <c r="K1972" s="3" t="s">
        <v>28</v>
      </c>
      <c r="L1972" s="326">
        <v>1400</v>
      </c>
      <c r="M1972" s="325">
        <v>1971</v>
      </c>
      <c r="N1972" s="324">
        <v>42460</v>
      </c>
      <c r="O1972" s="4"/>
      <c r="T1972" s="146"/>
      <c r="U1972" s="146"/>
      <c r="V1972" s="146"/>
      <c r="W1972" s="146"/>
      <c r="X1972" s="146"/>
      <c r="Y1972" s="146"/>
      <c r="Z1972" s="146"/>
      <c r="AA1972" s="146"/>
      <c r="AB1972" s="5" t="str">
        <f t="shared" si="62"/>
        <v>Navig8 Stealth S.V.1</v>
      </c>
    </row>
    <row r="1973" spans="1:28" customFormat="1" ht="12.95" hidden="1" customHeight="1">
      <c r="A1973" s="325">
        <v>1972</v>
      </c>
      <c r="B1973" s="325" t="s">
        <v>3368</v>
      </c>
      <c r="C1973" s="327">
        <v>42430</v>
      </c>
      <c r="D1973" s="325" t="s">
        <v>809</v>
      </c>
      <c r="E1973" s="329" t="s">
        <v>1408</v>
      </c>
      <c r="F1973" s="325"/>
      <c r="G1973" s="325"/>
      <c r="H1973" s="328" t="s">
        <v>671</v>
      </c>
      <c r="I1973" s="328" t="s">
        <v>1409</v>
      </c>
      <c r="J1973" s="327">
        <v>42407</v>
      </c>
      <c r="K1973" s="3" t="s">
        <v>28</v>
      </c>
      <c r="L1973" s="326">
        <v>1400</v>
      </c>
      <c r="M1973" s="325">
        <v>1972</v>
      </c>
      <c r="N1973" s="324">
        <v>42506</v>
      </c>
      <c r="O1973" s="4"/>
      <c r="T1973" s="146"/>
      <c r="U1973" s="146"/>
      <c r="V1973" s="146"/>
      <c r="W1973" s="146"/>
      <c r="X1973" s="146"/>
      <c r="Y1973" s="146"/>
      <c r="Z1973" s="146"/>
      <c r="AA1973" s="146"/>
      <c r="AB1973" s="5" t="str">
        <f t="shared" si="62"/>
        <v>King Darius15_16</v>
      </c>
    </row>
    <row r="1974" spans="1:28" customFormat="1" ht="12.95" hidden="1" customHeight="1">
      <c r="A1974" s="325">
        <v>1973</v>
      </c>
      <c r="B1974" s="325" t="s">
        <v>3367</v>
      </c>
      <c r="C1974" s="327">
        <v>42430</v>
      </c>
      <c r="D1974" s="325" t="s">
        <v>1807</v>
      </c>
      <c r="E1974" s="329" t="s">
        <v>338</v>
      </c>
      <c r="F1974" s="325"/>
      <c r="G1974" s="325"/>
      <c r="H1974" s="328" t="s">
        <v>788</v>
      </c>
      <c r="I1974" s="328" t="s">
        <v>571</v>
      </c>
      <c r="J1974" s="327">
        <v>42414</v>
      </c>
      <c r="K1974" s="3" t="s">
        <v>28</v>
      </c>
      <c r="L1974" s="326">
        <v>1400</v>
      </c>
      <c r="M1974" s="325">
        <v>1973</v>
      </c>
      <c r="N1974" s="324">
        <v>1</v>
      </c>
      <c r="O1974" s="4"/>
      <c r="T1974" s="146"/>
      <c r="U1974" s="146"/>
      <c r="V1974" s="146"/>
      <c r="W1974" s="146"/>
      <c r="X1974" s="146"/>
      <c r="Y1974" s="146"/>
      <c r="Z1974" s="146"/>
      <c r="AA1974" s="146"/>
      <c r="AB1974" s="5" t="str">
        <f t="shared" si="62"/>
        <v>Navig8 Stealth S.V.14</v>
      </c>
    </row>
    <row r="1975" spans="1:28" customFormat="1" ht="12.95" hidden="1" customHeight="1">
      <c r="A1975" s="325">
        <v>1974</v>
      </c>
      <c r="B1975" s="325" t="s">
        <v>3366</v>
      </c>
      <c r="C1975" s="327">
        <v>42430</v>
      </c>
      <c r="D1975" s="325" t="s">
        <v>490</v>
      </c>
      <c r="E1975" s="329" t="s">
        <v>165</v>
      </c>
      <c r="F1975" s="325"/>
      <c r="G1975" s="325"/>
      <c r="H1975" s="328" t="s">
        <v>1436</v>
      </c>
      <c r="I1975" s="328" t="s">
        <v>1467</v>
      </c>
      <c r="J1975" s="327">
        <v>42414</v>
      </c>
      <c r="K1975" s="3" t="s">
        <v>28</v>
      </c>
      <c r="L1975" s="326">
        <v>1400</v>
      </c>
      <c r="M1975" s="325">
        <v>1974</v>
      </c>
      <c r="N1975" s="324">
        <v>42489</v>
      </c>
      <c r="O1975" s="4"/>
      <c r="T1975" s="146"/>
      <c r="U1975" s="146"/>
      <c r="V1975" s="146"/>
      <c r="W1975" s="146"/>
      <c r="X1975" s="146"/>
      <c r="Y1975" s="146"/>
      <c r="Z1975" s="146"/>
      <c r="AA1975" s="146"/>
      <c r="AB1975" s="5" t="str">
        <f t="shared" si="62"/>
        <v>Nave Cielo45</v>
      </c>
    </row>
    <row r="1976" spans="1:28" customFormat="1" ht="12.95" hidden="1" customHeight="1">
      <c r="A1976" s="325">
        <v>1975</v>
      </c>
      <c r="B1976" s="325" t="s">
        <v>3365</v>
      </c>
      <c r="C1976" s="327">
        <v>42431</v>
      </c>
      <c r="D1976" s="325" t="s">
        <v>1280</v>
      </c>
      <c r="E1976" s="325" t="s">
        <v>370</v>
      </c>
      <c r="F1976" s="325"/>
      <c r="G1976" s="325"/>
      <c r="H1976" s="328" t="s">
        <v>620</v>
      </c>
      <c r="I1976" s="328" t="s">
        <v>786</v>
      </c>
      <c r="J1976" s="327">
        <v>42403</v>
      </c>
      <c r="K1976" s="3" t="s">
        <v>43</v>
      </c>
      <c r="L1976" s="326">
        <v>1400</v>
      </c>
      <c r="M1976" s="325">
        <v>1975</v>
      </c>
      <c r="N1976" s="324">
        <v>42432</v>
      </c>
      <c r="T1976" s="146"/>
      <c r="U1976" s="146"/>
      <c r="V1976" s="146"/>
      <c r="W1976" s="146"/>
      <c r="X1976" s="146"/>
      <c r="Y1976" s="146"/>
      <c r="Z1976" s="146"/>
      <c r="AA1976" s="146"/>
      <c r="AB1976" s="5" t="str">
        <f t="shared" si="62"/>
        <v>Libya7</v>
      </c>
    </row>
    <row r="1977" spans="1:28" customFormat="1" ht="12.95" hidden="1" customHeight="1">
      <c r="A1977" s="325">
        <v>1976</v>
      </c>
      <c r="B1977" s="325" t="s">
        <v>3364</v>
      </c>
      <c r="C1977" s="327">
        <v>42431</v>
      </c>
      <c r="D1977" s="325" t="s">
        <v>804</v>
      </c>
      <c r="E1977" s="325" t="s">
        <v>1469</v>
      </c>
      <c r="F1977" s="325"/>
      <c r="G1977" s="325"/>
      <c r="H1977" s="328" t="s">
        <v>620</v>
      </c>
      <c r="I1977" s="328" t="s">
        <v>1468</v>
      </c>
      <c r="J1977" s="327">
        <v>42417</v>
      </c>
      <c r="K1977" s="3" t="s">
        <v>43</v>
      </c>
      <c r="L1977" s="326">
        <v>1400</v>
      </c>
      <c r="M1977" s="325">
        <v>1976</v>
      </c>
      <c r="N1977" s="324">
        <v>42432</v>
      </c>
      <c r="T1977" s="146"/>
      <c r="U1977" s="146"/>
      <c r="V1977" s="146"/>
      <c r="W1977" s="146"/>
      <c r="X1977" s="146"/>
      <c r="Y1977" s="146"/>
      <c r="Z1977" s="146"/>
      <c r="AA1977" s="146"/>
      <c r="AB1977" s="5" t="str">
        <f t="shared" si="62"/>
        <v>Histria Tiger110-67</v>
      </c>
    </row>
    <row r="1978" spans="1:28" customFormat="1" ht="12.95" hidden="1" customHeight="1">
      <c r="A1978" s="325">
        <v>1977</v>
      </c>
      <c r="B1978" s="325" t="s">
        <v>3363</v>
      </c>
      <c r="C1978" s="327">
        <v>42431</v>
      </c>
      <c r="D1978" s="325" t="s">
        <v>815</v>
      </c>
      <c r="E1978" s="325" t="s">
        <v>1470</v>
      </c>
      <c r="F1978" s="325"/>
      <c r="G1978" s="325"/>
      <c r="H1978" s="328" t="s">
        <v>763</v>
      </c>
      <c r="I1978" s="328" t="s">
        <v>20</v>
      </c>
      <c r="J1978" s="327">
        <v>42417</v>
      </c>
      <c r="K1978" s="3" t="s">
        <v>43</v>
      </c>
      <c r="L1978" s="326">
        <v>1400</v>
      </c>
      <c r="M1978" s="325">
        <v>1977</v>
      </c>
      <c r="N1978" s="324">
        <v>42432</v>
      </c>
      <c r="O1978" s="348">
        <f>SUM(L1864:L1978)</f>
        <v>145500</v>
      </c>
      <c r="T1978" s="146"/>
      <c r="U1978" s="146"/>
      <c r="V1978" s="146"/>
      <c r="W1978" s="146"/>
      <c r="X1978" s="146"/>
      <c r="Y1978" s="146"/>
      <c r="Z1978" s="146"/>
      <c r="AA1978" s="146"/>
      <c r="AB1978" s="5" t="str">
        <f t="shared" si="62"/>
        <v>Al Mahfoza1-16</v>
      </c>
    </row>
    <row r="1979" spans="1:28" customFormat="1" ht="12.95" hidden="1" customHeight="1">
      <c r="A1979" s="325">
        <v>1978</v>
      </c>
      <c r="B1979" s="325" t="s">
        <v>3362</v>
      </c>
      <c r="C1979" s="327">
        <v>42432</v>
      </c>
      <c r="D1979" s="325" t="s">
        <v>826</v>
      </c>
      <c r="E1979" s="325" t="s">
        <v>338</v>
      </c>
      <c r="F1979" s="325"/>
      <c r="G1979" s="325"/>
      <c r="H1979" s="328" t="s">
        <v>63</v>
      </c>
      <c r="I1979" s="328" t="s">
        <v>3361</v>
      </c>
      <c r="J1979" s="327">
        <v>42398</v>
      </c>
      <c r="K1979" s="3" t="s">
        <v>60</v>
      </c>
      <c r="L1979" s="326">
        <v>800</v>
      </c>
      <c r="M1979" s="325">
        <v>1978</v>
      </c>
      <c r="N1979" s="324">
        <v>42464</v>
      </c>
      <c r="T1979" s="146"/>
      <c r="U1979" s="146"/>
      <c r="V1979" s="146"/>
      <c r="W1979" s="146"/>
      <c r="X1979" s="146"/>
      <c r="Y1979" s="146"/>
      <c r="Z1979" s="146"/>
      <c r="AA1979" s="146"/>
      <c r="AB1979" s="5" t="str">
        <f t="shared" si="62"/>
        <v>Blue River14</v>
      </c>
    </row>
    <row r="1980" spans="1:28" customFormat="1" ht="12.95" hidden="1" customHeight="1">
      <c r="A1980" s="325">
        <v>1979</v>
      </c>
      <c r="B1980" s="325" t="s">
        <v>3360</v>
      </c>
      <c r="C1980" s="327">
        <v>42432</v>
      </c>
      <c r="D1980" s="325" t="s">
        <v>3359</v>
      </c>
      <c r="E1980" s="325" t="s">
        <v>234</v>
      </c>
      <c r="F1980" s="325"/>
      <c r="G1980" s="325"/>
      <c r="H1980" s="328" t="s">
        <v>3358</v>
      </c>
      <c r="I1980" s="328" t="s">
        <v>3357</v>
      </c>
      <c r="J1980" s="327">
        <v>42410</v>
      </c>
      <c r="K1980" s="3" t="s">
        <v>60</v>
      </c>
      <c r="L1980" s="326">
        <v>800</v>
      </c>
      <c r="M1980" s="325">
        <v>1979</v>
      </c>
      <c r="N1980" s="324">
        <v>42545</v>
      </c>
      <c r="O1980">
        <f>O1978*64</f>
        <v>9312000</v>
      </c>
      <c r="T1980" s="146"/>
      <c r="U1980" s="146"/>
      <c r="V1980" s="146"/>
      <c r="W1980" s="146"/>
      <c r="X1980" s="146"/>
      <c r="Y1980" s="146"/>
      <c r="Z1980" s="146"/>
      <c r="AA1980" s="146"/>
      <c r="AB1980" s="5" t="str">
        <f t="shared" si="62"/>
        <v>Kaveri Spirit01</v>
      </c>
    </row>
    <row r="1981" spans="1:28" customFormat="1" ht="12.95" hidden="1" customHeight="1">
      <c r="A1981" s="325">
        <v>1980</v>
      </c>
      <c r="B1981" s="325" t="s">
        <v>3356</v>
      </c>
      <c r="C1981" s="327">
        <v>42432</v>
      </c>
      <c r="D1981" s="325" t="s">
        <v>3355</v>
      </c>
      <c r="E1981" s="325" t="s">
        <v>3354</v>
      </c>
      <c r="F1981" s="325"/>
      <c r="G1981" s="325"/>
      <c r="H1981" s="328" t="s">
        <v>1340</v>
      </c>
      <c r="I1981" s="328" t="s">
        <v>67</v>
      </c>
      <c r="J1981" s="327">
        <v>42396</v>
      </c>
      <c r="K1981" s="3" t="s">
        <v>60</v>
      </c>
      <c r="L1981" s="326">
        <v>800</v>
      </c>
      <c r="M1981" s="325">
        <v>1980</v>
      </c>
      <c r="N1981" s="324">
        <v>42549</v>
      </c>
      <c r="T1981" s="146"/>
      <c r="U1981" s="146"/>
      <c r="V1981" s="146"/>
      <c r="W1981" s="146"/>
      <c r="X1981" s="146"/>
      <c r="Y1981" s="146"/>
      <c r="Z1981" s="146"/>
      <c r="AA1981" s="146"/>
      <c r="AB1981" s="5" t="str">
        <f t="shared" si="62"/>
        <v>Kilimanjaro Spirit095</v>
      </c>
    </row>
    <row r="1982" spans="1:28" customFormat="1" ht="12.95" hidden="1" customHeight="1">
      <c r="A1982" s="325">
        <v>1981</v>
      </c>
      <c r="B1982" s="325" t="s">
        <v>3353</v>
      </c>
      <c r="C1982" s="327">
        <v>42432</v>
      </c>
      <c r="D1982" s="325" t="s">
        <v>1273</v>
      </c>
      <c r="E1982" s="325" t="s">
        <v>174</v>
      </c>
      <c r="F1982" s="325"/>
      <c r="G1982" s="325"/>
      <c r="H1982" s="328" t="s">
        <v>63</v>
      </c>
      <c r="I1982" s="328" t="s">
        <v>20</v>
      </c>
      <c r="J1982" s="327">
        <v>42408</v>
      </c>
      <c r="K1982" s="3" t="s">
        <v>60</v>
      </c>
      <c r="L1982" s="326">
        <v>800</v>
      </c>
      <c r="M1982" s="325">
        <v>1981</v>
      </c>
      <c r="N1982" s="324">
        <v>42464</v>
      </c>
      <c r="T1982" s="146"/>
      <c r="U1982" s="146"/>
      <c r="V1982" s="146"/>
      <c r="W1982" s="146"/>
      <c r="X1982" s="146"/>
      <c r="Y1982" s="146"/>
      <c r="Z1982" s="146"/>
      <c r="AA1982" s="146"/>
      <c r="AB1982" s="5" t="str">
        <f t="shared" si="62"/>
        <v>Shanghai Dawn21</v>
      </c>
    </row>
    <row r="1983" spans="1:28" customFormat="1" ht="12.95" hidden="1" customHeight="1">
      <c r="A1983" s="325">
        <v>1982</v>
      </c>
      <c r="B1983" s="325" t="s">
        <v>3352</v>
      </c>
      <c r="C1983" s="327">
        <v>42432</v>
      </c>
      <c r="D1983" s="325" t="s">
        <v>794</v>
      </c>
      <c r="E1983" s="325" t="s">
        <v>196</v>
      </c>
      <c r="F1983" s="325"/>
      <c r="G1983" s="325"/>
      <c r="H1983" s="328" t="s">
        <v>601</v>
      </c>
      <c r="I1983" s="328" t="s">
        <v>3351</v>
      </c>
      <c r="J1983" s="327">
        <v>42380</v>
      </c>
      <c r="K1983" s="3" t="s">
        <v>60</v>
      </c>
      <c r="L1983" s="326">
        <v>800</v>
      </c>
      <c r="M1983" s="325">
        <v>1982</v>
      </c>
      <c r="N1983" s="324">
        <v>42464</v>
      </c>
      <c r="T1983" s="146"/>
      <c r="U1983" s="146"/>
      <c r="V1983" s="146"/>
      <c r="W1983" s="146"/>
      <c r="X1983" s="146"/>
      <c r="Y1983" s="146"/>
      <c r="Z1983" s="146"/>
      <c r="AA1983" s="146"/>
      <c r="AB1983" s="5" t="str">
        <f t="shared" si="62"/>
        <v>Navion Marita29</v>
      </c>
    </row>
    <row r="1984" spans="1:28" customFormat="1" ht="12.95" hidden="1" customHeight="1">
      <c r="A1984" s="325">
        <v>1983</v>
      </c>
      <c r="B1984" s="325" t="s">
        <v>3350</v>
      </c>
      <c r="C1984" s="327">
        <v>42432</v>
      </c>
      <c r="D1984" s="325" t="s">
        <v>114</v>
      </c>
      <c r="E1984" s="325" t="s">
        <v>370</v>
      </c>
      <c r="F1984" s="325"/>
      <c r="G1984" s="325"/>
      <c r="H1984" s="328" t="s">
        <v>701</v>
      </c>
      <c r="I1984" s="328" t="s">
        <v>1471</v>
      </c>
      <c r="J1984" s="327">
        <v>42384</v>
      </c>
      <c r="K1984" s="3" t="s">
        <v>60</v>
      </c>
      <c r="L1984" s="326">
        <v>800</v>
      </c>
      <c r="M1984" s="325">
        <v>1983</v>
      </c>
      <c r="N1984" s="324">
        <v>42464</v>
      </c>
      <c r="T1984" s="146"/>
      <c r="U1984" s="146"/>
      <c r="V1984" s="146"/>
      <c r="W1984" s="146"/>
      <c r="X1984" s="146"/>
      <c r="Y1984" s="146"/>
      <c r="Z1984" s="146"/>
      <c r="AA1984" s="146"/>
      <c r="AB1984" s="5" t="str">
        <f t="shared" si="62"/>
        <v>Desh Bhakt7</v>
      </c>
    </row>
    <row r="1985" spans="1:28" customFormat="1" ht="12.95" hidden="1" customHeight="1">
      <c r="A1985" s="325">
        <v>1984</v>
      </c>
      <c r="B1985" s="325" t="s">
        <v>3349</v>
      </c>
      <c r="C1985" s="327">
        <v>42432</v>
      </c>
      <c r="D1985" s="325" t="s">
        <v>768</v>
      </c>
      <c r="E1985" s="325" t="s">
        <v>166</v>
      </c>
      <c r="F1985" s="325"/>
      <c r="G1985" s="325"/>
      <c r="H1985" s="328" t="s">
        <v>852</v>
      </c>
      <c r="I1985" s="328" t="s">
        <v>82</v>
      </c>
      <c r="J1985" s="327">
        <v>42391</v>
      </c>
      <c r="K1985" s="3" t="s">
        <v>60</v>
      </c>
      <c r="L1985" s="326">
        <v>800</v>
      </c>
      <c r="M1985" s="325">
        <v>1984</v>
      </c>
      <c r="N1985" s="324">
        <v>42545</v>
      </c>
      <c r="T1985" s="146"/>
      <c r="U1985" s="146"/>
      <c r="V1985" s="146"/>
      <c r="W1985" s="146"/>
      <c r="X1985" s="146"/>
      <c r="Y1985" s="146"/>
      <c r="Z1985" s="146"/>
      <c r="AA1985" s="146"/>
      <c r="AB1985" s="5" t="str">
        <f t="shared" si="62"/>
        <v>Peak Spirit16</v>
      </c>
    </row>
    <row r="1986" spans="1:28" customFormat="1" ht="12.95" hidden="1" customHeight="1">
      <c r="A1986" s="325">
        <v>1985</v>
      </c>
      <c r="B1986" s="325" t="s">
        <v>3348</v>
      </c>
      <c r="C1986" s="327">
        <v>42432</v>
      </c>
      <c r="D1986" s="325" t="s">
        <v>502</v>
      </c>
      <c r="E1986" s="325" t="s">
        <v>46</v>
      </c>
      <c r="F1986" s="325"/>
      <c r="G1986" s="325"/>
      <c r="H1986" s="328" t="s">
        <v>63</v>
      </c>
      <c r="I1986" s="328" t="s">
        <v>1372</v>
      </c>
      <c r="J1986" s="327">
        <v>42383</v>
      </c>
      <c r="K1986" s="3" t="s">
        <v>60</v>
      </c>
      <c r="L1986" s="326">
        <v>800</v>
      </c>
      <c r="M1986" s="325">
        <v>1985</v>
      </c>
      <c r="N1986" s="324">
        <v>42464</v>
      </c>
      <c r="T1986" s="146"/>
      <c r="U1986" s="146"/>
      <c r="V1986" s="146"/>
      <c r="W1986" s="146"/>
      <c r="X1986" s="146"/>
      <c r="Y1986" s="146"/>
      <c r="Z1986" s="146"/>
      <c r="AA1986" s="146"/>
      <c r="AB1986" s="5" t="str">
        <f t="shared" si="62"/>
        <v>BM Breeze41</v>
      </c>
    </row>
    <row r="1987" spans="1:28" customFormat="1" ht="12.95" hidden="1" customHeight="1">
      <c r="A1987" s="325">
        <v>1986</v>
      </c>
      <c r="B1987" s="325" t="s">
        <v>3347</v>
      </c>
      <c r="C1987" s="327">
        <v>42432</v>
      </c>
      <c r="D1987" s="325" t="s">
        <v>1373</v>
      </c>
      <c r="E1987" s="325" t="s">
        <v>234</v>
      </c>
      <c r="F1987" s="325"/>
      <c r="G1987" s="325"/>
      <c r="H1987" s="328" t="s">
        <v>1338</v>
      </c>
      <c r="I1987" s="328" t="s">
        <v>66</v>
      </c>
      <c r="J1987" s="327">
        <v>42396</v>
      </c>
      <c r="K1987" s="3" t="s">
        <v>60</v>
      </c>
      <c r="L1987" s="326">
        <v>800</v>
      </c>
      <c r="M1987" s="325">
        <v>1986</v>
      </c>
      <c r="N1987" s="324">
        <v>42545</v>
      </c>
      <c r="T1987" s="146"/>
      <c r="U1987" s="146"/>
      <c r="V1987" s="146"/>
      <c r="W1987" s="146"/>
      <c r="X1987" s="146"/>
      <c r="Y1987" s="146"/>
      <c r="Z1987" s="146"/>
      <c r="AA1987" s="146"/>
      <c r="AB1987" s="5" t="str">
        <f t="shared" si="62"/>
        <v>Cascade Spirit01</v>
      </c>
    </row>
    <row r="1988" spans="1:28" customFormat="1" ht="12.95" hidden="1" customHeight="1">
      <c r="A1988" s="325">
        <v>1987</v>
      </c>
      <c r="B1988" s="325" t="s">
        <v>3346</v>
      </c>
      <c r="C1988" s="327">
        <v>42432</v>
      </c>
      <c r="D1988" s="325" t="s">
        <v>68</v>
      </c>
      <c r="E1988" s="325" t="s">
        <v>158</v>
      </c>
      <c r="F1988" s="325"/>
      <c r="G1988" s="325"/>
      <c r="H1988" s="328" t="s">
        <v>1384</v>
      </c>
      <c r="I1988" s="328" t="s">
        <v>1385</v>
      </c>
      <c r="J1988" s="327">
        <v>42407</v>
      </c>
      <c r="K1988" s="3" t="s">
        <v>60</v>
      </c>
      <c r="L1988" s="326">
        <v>800</v>
      </c>
      <c r="M1988" s="325">
        <v>1987</v>
      </c>
      <c r="N1988" s="324">
        <v>42551</v>
      </c>
      <c r="O1988" t="s">
        <v>1191</v>
      </c>
      <c r="T1988" s="146"/>
      <c r="U1988" s="146"/>
      <c r="V1988" s="146"/>
      <c r="W1988" s="146"/>
      <c r="X1988" s="146"/>
      <c r="Y1988" s="146"/>
      <c r="Z1988" s="146"/>
      <c r="AA1988" s="146"/>
      <c r="AB1988" s="5" t="str">
        <f t="shared" si="62"/>
        <v>Sebarok Spirit10</v>
      </c>
    </row>
    <row r="1989" spans="1:28" customFormat="1" ht="12.95" hidden="1" customHeight="1">
      <c r="A1989" s="325">
        <v>1988</v>
      </c>
      <c r="B1989" s="325" t="s">
        <v>3345</v>
      </c>
      <c r="C1989" s="327">
        <v>42432</v>
      </c>
      <c r="D1989" s="325" t="s">
        <v>114</v>
      </c>
      <c r="E1989" s="325" t="s">
        <v>482</v>
      </c>
      <c r="F1989" s="325"/>
      <c r="G1989" s="325"/>
      <c r="H1989" s="328" t="s">
        <v>701</v>
      </c>
      <c r="I1989" s="328" t="s">
        <v>1391</v>
      </c>
      <c r="J1989" s="327">
        <v>42401</v>
      </c>
      <c r="K1989" s="3" t="s">
        <v>60</v>
      </c>
      <c r="L1989" s="326">
        <v>800</v>
      </c>
      <c r="M1989" s="325">
        <v>1988</v>
      </c>
      <c r="N1989" s="324">
        <v>42464</v>
      </c>
      <c r="T1989" s="146"/>
      <c r="U1989" s="146"/>
      <c r="V1989" s="146"/>
      <c r="W1989" s="146"/>
      <c r="X1989" s="146"/>
      <c r="Y1989" s="146"/>
      <c r="Z1989" s="146"/>
      <c r="AA1989" s="146"/>
      <c r="AB1989" s="5" t="str">
        <f t="shared" si="62"/>
        <v>Desh Bhakt8</v>
      </c>
    </row>
    <row r="1990" spans="1:28" customFormat="1" ht="12.95" hidden="1" customHeight="1">
      <c r="A1990" s="325">
        <v>1989</v>
      </c>
      <c r="B1990" s="325" t="s">
        <v>3344</v>
      </c>
      <c r="C1990" s="327">
        <v>42432</v>
      </c>
      <c r="D1990" s="325" t="s">
        <v>839</v>
      </c>
      <c r="E1990" s="325" t="s">
        <v>155</v>
      </c>
      <c r="F1990" s="325"/>
      <c r="G1990" s="325"/>
      <c r="H1990" s="328" t="s">
        <v>63</v>
      </c>
      <c r="I1990" s="328" t="s">
        <v>351</v>
      </c>
      <c r="J1990" s="327">
        <v>42413</v>
      </c>
      <c r="K1990" s="3" t="s">
        <v>60</v>
      </c>
      <c r="L1990" s="326">
        <v>800</v>
      </c>
      <c r="M1990" s="325">
        <v>1989</v>
      </c>
      <c r="N1990" s="324">
        <v>42583</v>
      </c>
      <c r="O1990" t="s">
        <v>1188</v>
      </c>
      <c r="T1990" s="146"/>
      <c r="U1990" s="146"/>
      <c r="V1990" s="146"/>
      <c r="W1990" s="146"/>
      <c r="X1990" s="146"/>
      <c r="Y1990" s="146"/>
      <c r="Z1990" s="146"/>
      <c r="AA1990" s="146"/>
      <c r="AB1990" s="5" t="str">
        <f t="shared" si="62"/>
        <v>Maersk Jamnagar17</v>
      </c>
    </row>
    <row r="1991" spans="1:28" customFormat="1" ht="12.95" hidden="1" customHeight="1">
      <c r="A1991" s="325">
        <v>1990</v>
      </c>
      <c r="B1991" s="325" t="s">
        <v>3343</v>
      </c>
      <c r="C1991" s="327">
        <v>42432</v>
      </c>
      <c r="D1991" s="325" t="s">
        <v>92</v>
      </c>
      <c r="E1991" s="325" t="s">
        <v>1392</v>
      </c>
      <c r="F1991" s="325"/>
      <c r="G1991" s="325"/>
      <c r="H1991" s="328" t="s">
        <v>634</v>
      </c>
      <c r="I1991" s="328" t="s">
        <v>51</v>
      </c>
      <c r="J1991" s="327">
        <v>42425</v>
      </c>
      <c r="K1991" s="3" t="s">
        <v>60</v>
      </c>
      <c r="L1991" s="326">
        <v>800</v>
      </c>
      <c r="M1991" s="325">
        <v>1990</v>
      </c>
      <c r="N1991" s="324">
        <v>42545</v>
      </c>
      <c r="T1991" s="146"/>
      <c r="U1991" s="146"/>
      <c r="V1991" s="146"/>
      <c r="W1991" s="146"/>
      <c r="X1991" s="146"/>
      <c r="Y1991" s="146"/>
      <c r="Z1991" s="146"/>
      <c r="AA1991" s="146"/>
      <c r="AB1991" s="5" t="str">
        <f t="shared" si="62"/>
        <v>Luzon SpiritV10</v>
      </c>
    </row>
    <row r="1992" spans="1:28" customFormat="1" ht="12.95" hidden="1" customHeight="1">
      <c r="A1992" s="325">
        <v>1991</v>
      </c>
      <c r="B1992" s="325" t="s">
        <v>3342</v>
      </c>
      <c r="C1992" s="327">
        <v>42432</v>
      </c>
      <c r="D1992" s="325" t="s">
        <v>440</v>
      </c>
      <c r="E1992" s="325" t="s">
        <v>423</v>
      </c>
      <c r="F1992" s="325"/>
      <c r="G1992" s="325"/>
      <c r="H1992" s="328" t="s">
        <v>1335</v>
      </c>
      <c r="I1992" s="328" t="s">
        <v>252</v>
      </c>
      <c r="J1992" s="327">
        <v>42404</v>
      </c>
      <c r="K1992" s="3" t="s">
        <v>60</v>
      </c>
      <c r="L1992" s="326">
        <v>800</v>
      </c>
      <c r="M1992" s="325">
        <v>1991</v>
      </c>
      <c r="N1992" s="324">
        <v>42545</v>
      </c>
      <c r="T1992" s="146"/>
      <c r="U1992" s="146"/>
      <c r="V1992" s="146"/>
      <c r="W1992" s="146"/>
      <c r="X1992" s="146"/>
      <c r="Y1992" s="146"/>
      <c r="Z1992" s="146"/>
      <c r="AA1992" s="146"/>
      <c r="AB1992" s="5" t="str">
        <f t="shared" si="62"/>
        <v>Tianlong Spirit02</v>
      </c>
    </row>
    <row r="1993" spans="1:28" customFormat="1" ht="12.95" hidden="1" customHeight="1">
      <c r="A1993" s="325">
        <v>1992</v>
      </c>
      <c r="B1993" s="325" t="s">
        <v>3341</v>
      </c>
      <c r="C1993" s="327">
        <v>42432</v>
      </c>
      <c r="D1993" s="325" t="s">
        <v>1272</v>
      </c>
      <c r="E1993" s="325" t="s">
        <v>1398</v>
      </c>
      <c r="F1993" s="325"/>
      <c r="G1993" s="325"/>
      <c r="H1993" s="328" t="s">
        <v>683</v>
      </c>
      <c r="I1993" s="328" t="s">
        <v>25</v>
      </c>
      <c r="J1993" s="327">
        <v>42403</v>
      </c>
      <c r="K1993" s="3" t="s">
        <v>60</v>
      </c>
      <c r="L1993" s="326">
        <v>800</v>
      </c>
      <c r="M1993" s="325">
        <v>1992</v>
      </c>
      <c r="N1993" s="324">
        <v>42447</v>
      </c>
      <c r="T1993" s="146"/>
      <c r="U1993" s="146"/>
      <c r="V1993" s="146"/>
      <c r="W1993" s="146"/>
      <c r="X1993" s="146"/>
      <c r="Y1993" s="146"/>
      <c r="Z1993" s="146"/>
      <c r="AA1993" s="146"/>
      <c r="AB1993" s="5" t="str">
        <f t="shared" si="62"/>
        <v>Astro Saturn020_249</v>
      </c>
    </row>
    <row r="1994" spans="1:28" customFormat="1" ht="12.95" hidden="1" customHeight="1">
      <c r="A1994" s="325">
        <v>1993</v>
      </c>
      <c r="B1994" s="325" t="s">
        <v>3340</v>
      </c>
      <c r="C1994" s="327">
        <v>42432</v>
      </c>
      <c r="D1994" s="325" t="s">
        <v>1329</v>
      </c>
      <c r="E1994" s="325" t="s">
        <v>1407</v>
      </c>
      <c r="F1994" s="325"/>
      <c r="G1994" s="325"/>
      <c r="H1994" s="328" t="s">
        <v>634</v>
      </c>
      <c r="I1994" s="328" t="s">
        <v>255</v>
      </c>
      <c r="J1994" s="327">
        <v>42412</v>
      </c>
      <c r="K1994" s="3" t="s">
        <v>60</v>
      </c>
      <c r="L1994" s="326">
        <v>800</v>
      </c>
      <c r="M1994" s="325">
        <v>1993</v>
      </c>
      <c r="N1994" s="324">
        <v>42464</v>
      </c>
      <c r="T1994" s="146"/>
      <c r="U1994" s="146"/>
      <c r="V1994" s="146"/>
      <c r="W1994" s="146"/>
      <c r="X1994" s="146"/>
      <c r="Y1994" s="146"/>
      <c r="Z1994" s="146"/>
      <c r="AA1994" s="146"/>
      <c r="AB1994" s="5" t="str">
        <f t="shared" si="62"/>
        <v>Atlantic Dawn01_16L</v>
      </c>
    </row>
    <row r="1995" spans="1:28" customFormat="1" ht="12.95" hidden="1" customHeight="1">
      <c r="A1995" s="325">
        <v>1994</v>
      </c>
      <c r="B1995" s="325" t="s">
        <v>3339</v>
      </c>
      <c r="C1995" s="327">
        <v>42432</v>
      </c>
      <c r="D1995" s="325" t="s">
        <v>812</v>
      </c>
      <c r="E1995" s="325" t="s">
        <v>1275</v>
      </c>
      <c r="F1995" s="325"/>
      <c r="G1995" s="325"/>
      <c r="H1995" s="328" t="s">
        <v>634</v>
      </c>
      <c r="I1995" s="328" t="s">
        <v>1473</v>
      </c>
      <c r="J1995" s="327">
        <v>42422</v>
      </c>
      <c r="K1995" s="3" t="s">
        <v>60</v>
      </c>
      <c r="L1995" s="326">
        <v>800</v>
      </c>
      <c r="M1995" s="325">
        <v>1994</v>
      </c>
      <c r="N1995" s="324">
        <v>42545</v>
      </c>
      <c r="T1995" s="146"/>
      <c r="U1995" s="146"/>
      <c r="V1995" s="146"/>
      <c r="W1995" s="146"/>
      <c r="X1995" s="146"/>
      <c r="Y1995" s="146"/>
      <c r="Z1995" s="146"/>
      <c r="AA1995" s="146"/>
      <c r="AB1995" s="5" t="str">
        <f t="shared" si="62"/>
        <v>Kanata Spirit146</v>
      </c>
    </row>
    <row r="1996" spans="1:28" customFormat="1" ht="12.95" hidden="1" customHeight="1">
      <c r="A1996" s="325">
        <v>1995</v>
      </c>
      <c r="B1996" s="325" t="s">
        <v>3338</v>
      </c>
      <c r="C1996" s="327">
        <v>42432</v>
      </c>
      <c r="D1996" s="325" t="s">
        <v>641</v>
      </c>
      <c r="E1996" s="325" t="s">
        <v>1413</v>
      </c>
      <c r="F1996" s="325"/>
      <c r="G1996" s="325"/>
      <c r="H1996" s="328" t="s">
        <v>634</v>
      </c>
      <c r="I1996" s="328" t="s">
        <v>203</v>
      </c>
      <c r="J1996" s="327">
        <v>42411</v>
      </c>
      <c r="K1996" s="3" t="s">
        <v>60</v>
      </c>
      <c r="L1996" s="326">
        <v>800</v>
      </c>
      <c r="M1996" s="325">
        <v>1995</v>
      </c>
      <c r="N1996" s="324">
        <v>42555</v>
      </c>
      <c r="T1996" s="146"/>
      <c r="U1996" s="146"/>
      <c r="V1996" s="146"/>
      <c r="W1996" s="146"/>
      <c r="X1996" s="146"/>
      <c r="Y1996" s="146"/>
      <c r="Z1996" s="146"/>
      <c r="AA1996" s="146"/>
      <c r="AB1996" s="5" t="str">
        <f t="shared" si="62"/>
        <v>Pacific DawnV26</v>
      </c>
    </row>
    <row r="1997" spans="1:28" customFormat="1" ht="12.95" hidden="1" customHeight="1">
      <c r="A1997" s="325">
        <v>1996</v>
      </c>
      <c r="B1997" s="325" t="s">
        <v>3337</v>
      </c>
      <c r="C1997" s="327">
        <v>42432</v>
      </c>
      <c r="D1997" s="325" t="s">
        <v>807</v>
      </c>
      <c r="E1997" s="325" t="s">
        <v>1420</v>
      </c>
      <c r="F1997" s="325"/>
      <c r="G1997" s="325"/>
      <c r="H1997" s="328" t="s">
        <v>1421</v>
      </c>
      <c r="I1997" s="328" t="s">
        <v>1424</v>
      </c>
      <c r="J1997" s="327">
        <v>42411</v>
      </c>
      <c r="K1997" s="3" t="s">
        <v>60</v>
      </c>
      <c r="L1997" s="326">
        <v>800</v>
      </c>
      <c r="M1997" s="325">
        <v>1996</v>
      </c>
      <c r="N1997" s="324">
        <v>42551</v>
      </c>
      <c r="O1997" t="s">
        <v>1191</v>
      </c>
      <c r="T1997" s="146"/>
      <c r="U1997" s="146"/>
      <c r="V1997" s="146"/>
      <c r="W1997" s="146"/>
      <c r="X1997" s="146"/>
      <c r="Y1997" s="146"/>
      <c r="Z1997" s="146"/>
      <c r="AA1997" s="146"/>
      <c r="AB1997" s="5" t="str">
        <f t="shared" si="62"/>
        <v>Galway Spirit063</v>
      </c>
    </row>
    <row r="1998" spans="1:28" customFormat="1" ht="12.95" hidden="1" customHeight="1">
      <c r="A1998" s="325">
        <v>1997</v>
      </c>
      <c r="B1998" s="325" t="s">
        <v>3336</v>
      </c>
      <c r="C1998" s="327">
        <v>42432</v>
      </c>
      <c r="D1998" s="325" t="s">
        <v>822</v>
      </c>
      <c r="E1998" s="325" t="s">
        <v>1434</v>
      </c>
      <c r="F1998" s="325"/>
      <c r="G1998" s="325"/>
      <c r="H1998" s="328" t="s">
        <v>787</v>
      </c>
      <c r="I1998" s="328" t="s">
        <v>312</v>
      </c>
      <c r="J1998" s="327">
        <v>42422</v>
      </c>
      <c r="K1998" s="3" t="s">
        <v>60</v>
      </c>
      <c r="L1998" s="326">
        <v>800</v>
      </c>
      <c r="M1998" s="325">
        <v>1997</v>
      </c>
      <c r="N1998" s="324">
        <v>42572</v>
      </c>
      <c r="O1998" t="s">
        <v>1191</v>
      </c>
      <c r="T1998" s="146"/>
      <c r="U1998" s="146"/>
      <c r="V1998" s="146"/>
      <c r="W1998" s="146"/>
      <c r="X1998" s="146"/>
      <c r="Y1998" s="146"/>
      <c r="Z1998" s="146"/>
      <c r="AA1998" s="146"/>
      <c r="AB1998" s="5" t="str">
        <f t="shared" si="62"/>
        <v>Pinnacle Spirit039</v>
      </c>
    </row>
    <row r="1999" spans="1:28" customFormat="1" ht="12.95" hidden="1" customHeight="1">
      <c r="A1999" s="325">
        <v>1998</v>
      </c>
      <c r="B1999" s="325" t="s">
        <v>3335</v>
      </c>
      <c r="C1999" s="327">
        <v>42432</v>
      </c>
      <c r="D1999" s="325" t="s">
        <v>115</v>
      </c>
      <c r="E1999" s="325" t="s">
        <v>149</v>
      </c>
      <c r="F1999" s="325"/>
      <c r="G1999" s="325"/>
      <c r="H1999" s="328" t="s">
        <v>634</v>
      </c>
      <c r="I1999" s="328" t="s">
        <v>200</v>
      </c>
      <c r="J1999" s="327">
        <v>42420</v>
      </c>
      <c r="K1999" s="3" t="s">
        <v>60</v>
      </c>
      <c r="L1999" s="326">
        <v>800</v>
      </c>
      <c r="M1999" s="325">
        <v>1998</v>
      </c>
      <c r="N1999" s="324">
        <v>42545</v>
      </c>
      <c r="T1999" s="146"/>
      <c r="U1999" s="146"/>
      <c r="V1999" s="146"/>
      <c r="W1999" s="146"/>
      <c r="X1999" s="146"/>
      <c r="Y1999" s="146"/>
      <c r="Z1999" s="146"/>
      <c r="AA1999" s="146"/>
      <c r="AB1999" s="5" t="str">
        <f t="shared" si="62"/>
        <v>Leyte Spirit010</v>
      </c>
    </row>
    <row r="2000" spans="1:28" customFormat="1" ht="12.95" hidden="1" customHeight="1">
      <c r="A2000" s="325">
        <v>1999</v>
      </c>
      <c r="B2000" s="325" t="s">
        <v>3334</v>
      </c>
      <c r="C2000" s="327">
        <v>42432</v>
      </c>
      <c r="D2000" s="325" t="s">
        <v>502</v>
      </c>
      <c r="E2000" s="325" t="s">
        <v>142</v>
      </c>
      <c r="F2000" s="325"/>
      <c r="G2000" s="325"/>
      <c r="H2000" s="328" t="s">
        <v>63</v>
      </c>
      <c r="I2000" s="328" t="s">
        <v>1472</v>
      </c>
      <c r="J2000" s="327">
        <v>42422</v>
      </c>
      <c r="K2000" s="3" t="s">
        <v>60</v>
      </c>
      <c r="L2000" s="326">
        <v>800</v>
      </c>
      <c r="M2000" s="325">
        <v>1999</v>
      </c>
      <c r="N2000" s="324">
        <v>42464</v>
      </c>
      <c r="T2000" s="146"/>
      <c r="U2000" s="146"/>
      <c r="V2000" s="146"/>
      <c r="W2000" s="146"/>
      <c r="X2000" s="146"/>
      <c r="Y2000" s="146"/>
      <c r="Z2000" s="146"/>
      <c r="AA2000" s="146"/>
      <c r="AB2000" s="5" t="str">
        <f t="shared" si="62"/>
        <v>BM Breeze43</v>
      </c>
    </row>
    <row r="2001" spans="1:28" customFormat="1" ht="12.95" hidden="1" customHeight="1">
      <c r="A2001" s="325">
        <v>2000</v>
      </c>
      <c r="B2001" s="325" t="s">
        <v>3333</v>
      </c>
      <c r="C2001" s="327">
        <v>42433</v>
      </c>
      <c r="D2001" s="325" t="s">
        <v>3332</v>
      </c>
      <c r="E2001" s="325" t="s">
        <v>53</v>
      </c>
      <c r="F2001" s="325"/>
      <c r="G2001" s="325"/>
      <c r="H2001" s="328" t="s">
        <v>736</v>
      </c>
      <c r="I2001" s="328" t="s">
        <v>25</v>
      </c>
      <c r="J2001" s="327">
        <v>42407</v>
      </c>
      <c r="K2001" s="3" t="s">
        <v>1104</v>
      </c>
      <c r="L2001" s="326">
        <v>1500</v>
      </c>
      <c r="M2001" s="325">
        <v>2000</v>
      </c>
      <c r="N2001" s="324">
        <v>42543</v>
      </c>
      <c r="T2001" s="146"/>
      <c r="U2001" s="146"/>
      <c r="V2001" s="146"/>
      <c r="W2001" s="146"/>
      <c r="X2001" s="146"/>
      <c r="Y2001" s="146"/>
      <c r="Z2001" s="146"/>
      <c r="AA2001" s="146"/>
      <c r="AB2001" s="5" t="str">
        <f t="shared" si="62"/>
        <v>Hafnia Soya1</v>
      </c>
    </row>
    <row r="2002" spans="1:28" customFormat="1" ht="12.95" hidden="1" customHeight="1">
      <c r="A2002" s="325">
        <v>2001</v>
      </c>
      <c r="B2002" s="325" t="s">
        <v>3331</v>
      </c>
      <c r="C2002" s="327">
        <v>42433</v>
      </c>
      <c r="D2002" s="325" t="s">
        <v>3330</v>
      </c>
      <c r="E2002" s="325" t="s">
        <v>800</v>
      </c>
      <c r="F2002" s="325"/>
      <c r="G2002" s="325"/>
      <c r="H2002" s="328" t="s">
        <v>736</v>
      </c>
      <c r="I2002" s="328" t="s">
        <v>455</v>
      </c>
      <c r="J2002" s="327">
        <v>42410</v>
      </c>
      <c r="K2002" s="3" t="s">
        <v>1104</v>
      </c>
      <c r="L2002" s="326">
        <v>1500</v>
      </c>
      <c r="M2002" s="325">
        <v>2001</v>
      </c>
      <c r="N2002" s="324">
        <v>42543</v>
      </c>
      <c r="T2002" s="146"/>
      <c r="U2002" s="146"/>
      <c r="V2002" s="146"/>
      <c r="W2002" s="146"/>
      <c r="X2002" s="146"/>
      <c r="Y2002" s="146"/>
      <c r="Z2002" s="146"/>
      <c r="AA2002" s="146"/>
      <c r="AB2002" s="5" t="str">
        <f t="shared" si="62"/>
        <v>Muscat Silver1501</v>
      </c>
    </row>
    <row r="2003" spans="1:28" customFormat="1" ht="12.95" hidden="1" customHeight="1">
      <c r="A2003" s="325">
        <v>2002</v>
      </c>
      <c r="B2003" s="325" t="s">
        <v>3329</v>
      </c>
      <c r="C2003" s="327">
        <v>42433</v>
      </c>
      <c r="D2003" s="325" t="s">
        <v>3328</v>
      </c>
      <c r="E2003" s="325" t="s">
        <v>800</v>
      </c>
      <c r="F2003" s="325"/>
      <c r="G2003" s="325"/>
      <c r="H2003" s="328" t="s">
        <v>3327</v>
      </c>
      <c r="I2003" s="328" t="s">
        <v>160</v>
      </c>
      <c r="J2003" s="327">
        <v>42397</v>
      </c>
      <c r="K2003" s="3" t="s">
        <v>1104</v>
      </c>
      <c r="L2003" s="326">
        <v>1500</v>
      </c>
      <c r="M2003" s="325">
        <v>2002</v>
      </c>
      <c r="N2003" s="324">
        <v>42543</v>
      </c>
      <c r="T2003" s="146"/>
      <c r="U2003" s="146"/>
      <c r="V2003" s="146"/>
      <c r="W2003" s="146"/>
      <c r="X2003" s="146"/>
      <c r="Y2003" s="146"/>
      <c r="Z2003" s="146"/>
      <c r="AA2003" s="146"/>
      <c r="AB2003" s="5" t="str">
        <f t="shared" si="62"/>
        <v>AL Betroleya1501</v>
      </c>
    </row>
    <row r="2004" spans="1:28" customFormat="1" ht="12.95" hidden="1" customHeight="1">
      <c r="A2004" s="325">
        <v>2003</v>
      </c>
      <c r="B2004" s="325" t="s">
        <v>3326</v>
      </c>
      <c r="C2004" s="327">
        <v>42433</v>
      </c>
      <c r="D2004" s="325" t="s">
        <v>847</v>
      </c>
      <c r="E2004" s="325" t="s">
        <v>1293</v>
      </c>
      <c r="F2004" s="325"/>
      <c r="G2004" s="325"/>
      <c r="H2004" s="328" t="s">
        <v>736</v>
      </c>
      <c r="I2004" s="328" t="s">
        <v>25</v>
      </c>
      <c r="J2004" s="327">
        <v>42397</v>
      </c>
      <c r="K2004" s="3" t="s">
        <v>1104</v>
      </c>
      <c r="L2004" s="326">
        <v>1500</v>
      </c>
      <c r="M2004" s="325">
        <v>2003</v>
      </c>
      <c r="N2004" s="324">
        <v>42543</v>
      </c>
      <c r="T2004" s="146"/>
      <c r="U2004" s="146"/>
      <c r="V2004" s="146"/>
      <c r="W2004" s="146"/>
      <c r="X2004" s="146"/>
      <c r="Y2004" s="146"/>
      <c r="Z2004" s="146"/>
      <c r="AA2004" s="146"/>
      <c r="AB2004" s="5" t="str">
        <f t="shared" si="62"/>
        <v>STI Manhattan1504</v>
      </c>
    </row>
    <row r="2005" spans="1:28" customFormat="1" ht="12.95" hidden="1" customHeight="1">
      <c r="A2005" s="325">
        <v>2004</v>
      </c>
      <c r="B2005" s="325" t="s">
        <v>3325</v>
      </c>
      <c r="C2005" s="327">
        <v>42433</v>
      </c>
      <c r="D2005" s="325" t="s">
        <v>1353</v>
      </c>
      <c r="E2005" s="325" t="s">
        <v>781</v>
      </c>
      <c r="F2005" s="325"/>
      <c r="G2005" s="325"/>
      <c r="H2005" s="328" t="s">
        <v>736</v>
      </c>
      <c r="I2005" s="328" t="s">
        <v>25</v>
      </c>
      <c r="J2005" s="327">
        <v>42411</v>
      </c>
      <c r="K2005" s="3" t="s">
        <v>1104</v>
      </c>
      <c r="L2005" s="326">
        <v>1500</v>
      </c>
      <c r="M2005" s="325">
        <v>2004</v>
      </c>
      <c r="N2005" s="324">
        <v>42543</v>
      </c>
      <c r="T2005" s="146"/>
      <c r="U2005" s="146"/>
      <c r="V2005" s="146"/>
      <c r="W2005" s="146"/>
      <c r="X2005" s="146"/>
      <c r="Y2005" s="146"/>
      <c r="Z2005" s="146"/>
      <c r="AA2005" s="146"/>
      <c r="AB2005" s="5" t="str">
        <f t="shared" si="62"/>
        <v>Pudu102</v>
      </c>
    </row>
    <row r="2006" spans="1:28" customFormat="1" ht="12.95" hidden="1" customHeight="1">
      <c r="A2006" s="325">
        <v>2005</v>
      </c>
      <c r="B2006" s="325" t="s">
        <v>3324</v>
      </c>
      <c r="C2006" s="327">
        <v>42434</v>
      </c>
      <c r="D2006" s="325" t="s">
        <v>652</v>
      </c>
      <c r="E2006" s="325" t="s">
        <v>860</v>
      </c>
      <c r="F2006" s="325"/>
      <c r="G2006" s="325"/>
      <c r="H2006" s="328" t="s">
        <v>1361</v>
      </c>
      <c r="I2006" s="328" t="s">
        <v>462</v>
      </c>
      <c r="J2006" s="327">
        <v>42411</v>
      </c>
      <c r="K2006" s="3" t="s">
        <v>1094</v>
      </c>
      <c r="L2006" s="326">
        <v>1400</v>
      </c>
      <c r="M2006" s="325">
        <v>2005</v>
      </c>
      <c r="N2006" s="324">
        <v>42464</v>
      </c>
      <c r="T2006" s="146"/>
      <c r="U2006" s="146"/>
      <c r="V2006" s="146"/>
      <c r="W2006" s="146"/>
      <c r="X2006" s="146"/>
      <c r="Y2006" s="146"/>
      <c r="Z2006" s="146"/>
      <c r="AA2006" s="146"/>
      <c r="AB2006" s="5" t="str">
        <f t="shared" si="62"/>
        <v>Sonangol Porto Amboim201507</v>
      </c>
    </row>
    <row r="2007" spans="1:28" customFormat="1" ht="12.95" hidden="1" customHeight="1">
      <c r="A2007" s="325">
        <v>2006</v>
      </c>
      <c r="B2007" s="325" t="s">
        <v>3323</v>
      </c>
      <c r="C2007" s="327">
        <v>42434</v>
      </c>
      <c r="D2007" s="325" t="s">
        <v>1388</v>
      </c>
      <c r="E2007" s="325" t="s">
        <v>1376</v>
      </c>
      <c r="F2007" s="325"/>
      <c r="G2007" s="325"/>
      <c r="H2007" s="328" t="s">
        <v>828</v>
      </c>
      <c r="I2007" s="328" t="s">
        <v>312</v>
      </c>
      <c r="J2007" s="327">
        <v>42413</v>
      </c>
      <c r="K2007" s="3" t="s">
        <v>1094</v>
      </c>
      <c r="L2007" s="326">
        <v>1400</v>
      </c>
      <c r="M2007" s="325">
        <v>2006</v>
      </c>
      <c r="N2007" s="324">
        <v>42464</v>
      </c>
      <c r="T2007" s="146"/>
      <c r="U2007" s="146"/>
      <c r="V2007" s="146"/>
      <c r="W2007" s="146"/>
      <c r="X2007" s="146"/>
      <c r="Y2007" s="146"/>
      <c r="Z2007" s="146"/>
      <c r="AA2007" s="146"/>
      <c r="AB2007" s="5" t="str">
        <f t="shared" si="62"/>
        <v>Orpheas201601</v>
      </c>
    </row>
    <row r="2008" spans="1:28" customFormat="1" ht="12.95" hidden="1" customHeight="1">
      <c r="A2008" s="325">
        <v>2007</v>
      </c>
      <c r="B2008" s="325" t="s">
        <v>3322</v>
      </c>
      <c r="C2008" s="327">
        <v>42434</v>
      </c>
      <c r="D2008" s="325" t="s">
        <v>643</v>
      </c>
      <c r="E2008" s="325" t="s">
        <v>1474</v>
      </c>
      <c r="F2008" s="325"/>
      <c r="G2008" s="325"/>
      <c r="H2008" s="328" t="s">
        <v>1339</v>
      </c>
      <c r="I2008" s="328" t="s">
        <v>70</v>
      </c>
      <c r="J2008" s="327">
        <v>42407</v>
      </c>
      <c r="K2008" s="3" t="s">
        <v>1094</v>
      </c>
      <c r="L2008" s="326">
        <v>1400</v>
      </c>
      <c r="M2008" s="325">
        <v>2007</v>
      </c>
      <c r="N2008" s="324">
        <v>42465</v>
      </c>
      <c r="T2008" s="146"/>
      <c r="U2008" s="146"/>
      <c r="V2008" s="146"/>
      <c r="W2008" s="146"/>
      <c r="X2008" s="146"/>
      <c r="Y2008" s="146"/>
      <c r="Z2008" s="146"/>
      <c r="AA2008" s="146"/>
      <c r="AB2008" s="5" t="str">
        <f t="shared" si="62"/>
        <v>Stena Perros201512</v>
      </c>
    </row>
    <row r="2009" spans="1:28" customFormat="1" ht="12.95" hidden="1" customHeight="1">
      <c r="A2009" s="325">
        <v>2008</v>
      </c>
      <c r="B2009" s="325" t="s">
        <v>3321</v>
      </c>
      <c r="C2009" s="327">
        <v>42436</v>
      </c>
      <c r="D2009" s="325" t="s">
        <v>3320</v>
      </c>
      <c r="E2009" s="325" t="s">
        <v>3319</v>
      </c>
      <c r="F2009" s="325"/>
      <c r="G2009" s="325"/>
      <c r="H2009" s="328" t="s">
        <v>3318</v>
      </c>
      <c r="I2009" s="328" t="s">
        <v>3317</v>
      </c>
      <c r="J2009" s="327">
        <v>42395</v>
      </c>
      <c r="K2009" s="3" t="s">
        <v>290</v>
      </c>
      <c r="L2009" s="326">
        <v>1400</v>
      </c>
      <c r="M2009" s="325">
        <v>2008</v>
      </c>
      <c r="N2009" s="324">
        <v>42471</v>
      </c>
      <c r="T2009" s="146"/>
      <c r="U2009" s="146"/>
      <c r="V2009" s="146"/>
      <c r="W2009" s="146"/>
      <c r="X2009" s="146"/>
      <c r="Y2009" s="146"/>
      <c r="Z2009" s="146"/>
      <c r="AA2009" s="146"/>
      <c r="AB2009" s="5" t="str">
        <f t="shared" si="62"/>
        <v>British Kestrel15021</v>
      </c>
    </row>
    <row r="2010" spans="1:28" customFormat="1" ht="12.95" hidden="1" customHeight="1">
      <c r="A2010" s="325">
        <v>2009</v>
      </c>
      <c r="B2010" s="325" t="s">
        <v>3316</v>
      </c>
      <c r="C2010" s="327">
        <v>42436</v>
      </c>
      <c r="D2010" s="325" t="s">
        <v>717</v>
      </c>
      <c r="E2010" s="325" t="s">
        <v>1475</v>
      </c>
      <c r="F2010" s="325"/>
      <c r="G2010" s="325"/>
      <c r="H2010" s="328" t="s">
        <v>864</v>
      </c>
      <c r="I2010" s="328" t="s">
        <v>460</v>
      </c>
      <c r="J2010" s="327">
        <v>42408</v>
      </c>
      <c r="K2010" s="3" t="s">
        <v>590</v>
      </c>
      <c r="L2010" s="326">
        <v>1600</v>
      </c>
      <c r="M2010" s="325">
        <v>2009</v>
      </c>
      <c r="N2010" s="324">
        <v>42530</v>
      </c>
      <c r="T2010" s="146"/>
      <c r="U2010" s="146"/>
      <c r="V2010" s="146"/>
      <c r="W2010" s="146"/>
      <c r="X2010" s="146"/>
      <c r="Y2010" s="146"/>
      <c r="Z2010" s="146"/>
      <c r="AA2010" s="146"/>
      <c r="AB2010" s="5"/>
    </row>
    <row r="2011" spans="1:28" customFormat="1" ht="12.95" hidden="1" customHeight="1">
      <c r="A2011" s="325">
        <v>2010</v>
      </c>
      <c r="B2011" s="325" t="s">
        <v>3315</v>
      </c>
      <c r="C2011" s="327">
        <v>42436</v>
      </c>
      <c r="D2011" s="325" t="s">
        <v>1404</v>
      </c>
      <c r="E2011" s="325" t="s">
        <v>148</v>
      </c>
      <c r="F2011" s="325"/>
      <c r="G2011" s="325"/>
      <c r="H2011" s="328" t="s">
        <v>1405</v>
      </c>
      <c r="I2011" s="328" t="s">
        <v>572</v>
      </c>
      <c r="J2011" s="327">
        <v>42430</v>
      </c>
      <c r="K2011" s="3" t="s">
        <v>590</v>
      </c>
      <c r="L2011" s="326">
        <v>1600</v>
      </c>
      <c r="M2011" s="325">
        <v>2010</v>
      </c>
      <c r="N2011" s="324">
        <v>42524</v>
      </c>
      <c r="T2011" s="146"/>
      <c r="U2011" s="146"/>
      <c r="V2011" s="146"/>
      <c r="W2011" s="146"/>
      <c r="X2011" s="146"/>
      <c r="Y2011" s="146"/>
      <c r="Z2011" s="146"/>
      <c r="AA2011" s="146"/>
      <c r="AB2011" s="5" t="str">
        <f t="shared" ref="AB2011:AB2019" si="63">IF(TRIM(A2011)="","",CONCATENATE(TRIM(D2011),TRIM(E2011)))</f>
        <v>Bunga Lily42</v>
      </c>
    </row>
    <row r="2012" spans="1:28" customFormat="1" ht="12.95" hidden="1" customHeight="1">
      <c r="A2012" s="325">
        <v>2011</v>
      </c>
      <c r="B2012" s="325" t="s">
        <v>3314</v>
      </c>
      <c r="C2012" s="327">
        <v>42436</v>
      </c>
      <c r="D2012" s="325" t="s">
        <v>1321</v>
      </c>
      <c r="E2012" s="325" t="s">
        <v>158</v>
      </c>
      <c r="F2012" s="325"/>
      <c r="G2012" s="325"/>
      <c r="H2012" s="328" t="s">
        <v>1284</v>
      </c>
      <c r="I2012" s="328" t="s">
        <v>1410</v>
      </c>
      <c r="J2012" s="327">
        <v>42432</v>
      </c>
      <c r="K2012" s="3" t="s">
        <v>590</v>
      </c>
      <c r="L2012" s="326">
        <v>1600</v>
      </c>
      <c r="M2012" s="325">
        <v>2011</v>
      </c>
      <c r="N2012" s="324">
        <v>42531</v>
      </c>
      <c r="T2012" s="146"/>
      <c r="U2012" s="146"/>
      <c r="V2012" s="146"/>
      <c r="W2012" s="146"/>
      <c r="X2012" s="146"/>
      <c r="Y2012" s="146"/>
      <c r="Z2012" s="146"/>
      <c r="AA2012" s="146"/>
      <c r="AB2012" s="5" t="str">
        <f t="shared" si="63"/>
        <v>Meridian Express10</v>
      </c>
    </row>
    <row r="2013" spans="1:28" customFormat="1" ht="12.95" hidden="1" customHeight="1">
      <c r="A2013" s="325">
        <v>2012</v>
      </c>
      <c r="B2013" s="325" t="s">
        <v>3313</v>
      </c>
      <c r="C2013" s="327">
        <v>42436</v>
      </c>
      <c r="D2013" s="325" t="s">
        <v>647</v>
      </c>
      <c r="E2013" s="325" t="s">
        <v>446</v>
      </c>
      <c r="F2013" s="325"/>
      <c r="G2013" s="325"/>
      <c r="H2013" s="328" t="s">
        <v>279</v>
      </c>
      <c r="I2013" s="328" t="s">
        <v>1331</v>
      </c>
      <c r="J2013" s="327">
        <v>42408</v>
      </c>
      <c r="K2013" s="3" t="s">
        <v>23</v>
      </c>
      <c r="L2013" s="326">
        <v>1200</v>
      </c>
      <c r="M2013" s="325">
        <v>2012</v>
      </c>
      <c r="N2013" s="324">
        <v>42468</v>
      </c>
      <c r="T2013" s="146"/>
      <c r="U2013" s="146"/>
      <c r="V2013" s="146"/>
      <c r="W2013" s="146"/>
      <c r="X2013" s="146"/>
      <c r="Y2013" s="146"/>
      <c r="Z2013" s="146"/>
      <c r="AA2013" s="146"/>
      <c r="AB2013" s="5" t="str">
        <f t="shared" si="63"/>
        <v>Genmar Compatriot78</v>
      </c>
    </row>
    <row r="2014" spans="1:28" customFormat="1" ht="12.95" hidden="1" customHeight="1">
      <c r="A2014" s="325">
        <v>2013</v>
      </c>
      <c r="B2014" s="325" t="s">
        <v>1528</v>
      </c>
      <c r="C2014" s="327">
        <v>42461</v>
      </c>
      <c r="D2014" s="325" t="s">
        <v>647</v>
      </c>
      <c r="E2014" s="325" t="s">
        <v>721</v>
      </c>
      <c r="F2014" s="325"/>
      <c r="G2014" s="325"/>
      <c r="H2014" s="328" t="s">
        <v>22</v>
      </c>
      <c r="I2014" s="328" t="s">
        <v>261</v>
      </c>
      <c r="J2014" s="327">
        <v>42447</v>
      </c>
      <c r="K2014" s="3" t="s">
        <v>23</v>
      </c>
      <c r="L2014" s="326">
        <v>1200</v>
      </c>
      <c r="M2014" s="325">
        <v>2013</v>
      </c>
      <c r="N2014" s="324">
        <v>42493</v>
      </c>
      <c r="T2014" s="146"/>
      <c r="U2014" s="146"/>
      <c r="V2014" s="146"/>
      <c r="W2014" s="146"/>
      <c r="X2014" s="146"/>
      <c r="Y2014" s="146"/>
      <c r="Z2014" s="146"/>
      <c r="AA2014" s="146"/>
      <c r="AB2014" s="5" t="str">
        <f t="shared" si="63"/>
        <v>Genmar Compatriot79</v>
      </c>
    </row>
    <row r="2015" spans="1:28" customFormat="1" ht="12.95" hidden="1" customHeight="1">
      <c r="A2015" s="325">
        <v>2014</v>
      </c>
      <c r="B2015" s="325" t="s">
        <v>1529</v>
      </c>
      <c r="C2015" s="327">
        <v>42461</v>
      </c>
      <c r="D2015" s="325" t="s">
        <v>1411</v>
      </c>
      <c r="E2015" s="325" t="s">
        <v>1412</v>
      </c>
      <c r="F2015" s="325"/>
      <c r="G2015" s="325"/>
      <c r="H2015" s="328" t="s">
        <v>765</v>
      </c>
      <c r="I2015" s="328" t="s">
        <v>198</v>
      </c>
      <c r="J2015" s="327">
        <v>42442</v>
      </c>
      <c r="K2015" s="3" t="s">
        <v>724</v>
      </c>
      <c r="L2015" s="326">
        <v>1600</v>
      </c>
      <c r="M2015" s="325">
        <v>2014</v>
      </c>
      <c r="N2015" s="324">
        <v>42480</v>
      </c>
      <c r="T2015" s="146"/>
      <c r="U2015" s="146"/>
      <c r="V2015" s="146"/>
      <c r="W2015" s="146"/>
      <c r="X2015" s="146"/>
      <c r="Y2015" s="146"/>
      <c r="Z2015" s="146"/>
      <c r="AA2015" s="146"/>
      <c r="AB2015" s="5" t="str">
        <f t="shared" si="63"/>
        <v>Istanbul14389</v>
      </c>
    </row>
    <row r="2016" spans="1:28" customFormat="1" ht="12.95" hidden="1" customHeight="1">
      <c r="A2016" s="325">
        <v>2015</v>
      </c>
      <c r="B2016" s="325" t="s">
        <v>1540</v>
      </c>
      <c r="C2016" s="327">
        <v>42462</v>
      </c>
      <c r="D2016" s="325" t="s">
        <v>573</v>
      </c>
      <c r="E2016" s="325" t="s">
        <v>165</v>
      </c>
      <c r="F2016" s="325"/>
      <c r="G2016" s="325"/>
      <c r="H2016" s="328" t="s">
        <v>791</v>
      </c>
      <c r="I2016" s="328" t="s">
        <v>1477</v>
      </c>
      <c r="J2016" s="327">
        <v>42432</v>
      </c>
      <c r="K2016" s="3" t="s">
        <v>28</v>
      </c>
      <c r="L2016" s="326">
        <v>1400</v>
      </c>
      <c r="M2016" s="325">
        <v>2015</v>
      </c>
      <c r="N2016" s="324">
        <v>42492</v>
      </c>
      <c r="O2016" s="4"/>
      <c r="T2016" s="146"/>
      <c r="U2016" s="146"/>
      <c r="V2016" s="146"/>
      <c r="W2016" s="146"/>
      <c r="X2016" s="146"/>
      <c r="Y2016" s="146"/>
      <c r="Z2016" s="146"/>
      <c r="AA2016" s="146"/>
      <c r="AB2016" s="5" t="str">
        <f t="shared" si="63"/>
        <v>Aframax Riviera45</v>
      </c>
    </row>
    <row r="2017" spans="1:28" customFormat="1" ht="12.95" hidden="1" customHeight="1">
      <c r="A2017" s="325">
        <v>2016</v>
      </c>
      <c r="B2017" s="325" t="s">
        <v>1541</v>
      </c>
      <c r="C2017" s="327">
        <v>42462</v>
      </c>
      <c r="D2017" s="325" t="s">
        <v>777</v>
      </c>
      <c r="E2017" s="325" t="s">
        <v>124</v>
      </c>
      <c r="F2017" s="325"/>
      <c r="G2017" s="325"/>
      <c r="H2017" s="328" t="s">
        <v>477</v>
      </c>
      <c r="I2017" s="328" t="s">
        <v>1476</v>
      </c>
      <c r="J2017" s="327">
        <v>42426</v>
      </c>
      <c r="K2017" s="3" t="s">
        <v>28</v>
      </c>
      <c r="L2017" s="326">
        <v>1400</v>
      </c>
      <c r="M2017" s="325">
        <v>2016</v>
      </c>
      <c r="N2017" s="324">
        <v>42506</v>
      </c>
      <c r="O2017" s="4"/>
      <c r="T2017" s="146"/>
      <c r="U2017" s="146"/>
      <c r="V2017" s="146"/>
      <c r="W2017" s="146"/>
      <c r="X2017" s="146"/>
      <c r="Y2017" s="146"/>
      <c r="Z2017" s="146"/>
      <c r="AA2017" s="146"/>
      <c r="AB2017" s="5" t="str">
        <f t="shared" si="63"/>
        <v>King Duncan19</v>
      </c>
    </row>
    <row r="2018" spans="1:28" customFormat="1" ht="12.95" hidden="1" customHeight="1">
      <c r="A2018" s="325">
        <v>2017</v>
      </c>
      <c r="B2018" s="325" t="s">
        <v>1542</v>
      </c>
      <c r="C2018" s="327">
        <v>42462</v>
      </c>
      <c r="D2018" s="325" t="s">
        <v>1440</v>
      </c>
      <c r="E2018" s="325" t="s">
        <v>414</v>
      </c>
      <c r="F2018" s="325"/>
      <c r="G2018" s="325"/>
      <c r="H2018" s="328" t="s">
        <v>465</v>
      </c>
      <c r="I2018" s="328" t="s">
        <v>20</v>
      </c>
      <c r="J2018" s="327">
        <v>42441</v>
      </c>
      <c r="K2018" s="3" t="s">
        <v>28</v>
      </c>
      <c r="L2018" s="326">
        <v>1400</v>
      </c>
      <c r="M2018" s="325">
        <v>2017</v>
      </c>
      <c r="N2018" s="324">
        <v>42506</v>
      </c>
      <c r="O2018" s="4"/>
      <c r="T2018" s="146"/>
      <c r="U2018" s="146"/>
      <c r="V2018" s="146"/>
      <c r="W2018" s="146"/>
      <c r="X2018" s="146"/>
      <c r="Y2018" s="146"/>
      <c r="Z2018" s="146"/>
      <c r="AA2018" s="146"/>
      <c r="AB2018" s="5" t="str">
        <f t="shared" si="63"/>
        <v>Gener8 Horn5</v>
      </c>
    </row>
    <row r="2019" spans="1:28" customFormat="1" ht="12.95" hidden="1" customHeight="1">
      <c r="A2019" s="325">
        <v>2018</v>
      </c>
      <c r="B2019" s="325" t="s">
        <v>1543</v>
      </c>
      <c r="C2019" s="327">
        <v>42462</v>
      </c>
      <c r="D2019" s="325" t="s">
        <v>508</v>
      </c>
      <c r="E2019" s="325" t="s">
        <v>143</v>
      </c>
      <c r="F2019" s="325"/>
      <c r="G2019" s="325"/>
      <c r="H2019" s="328" t="s">
        <v>1382</v>
      </c>
      <c r="I2019" s="328" t="s">
        <v>1451</v>
      </c>
      <c r="J2019" s="327">
        <v>42443</v>
      </c>
      <c r="K2019" s="3" t="s">
        <v>28</v>
      </c>
      <c r="L2019" s="326">
        <v>1400</v>
      </c>
      <c r="M2019" s="325">
        <v>2018</v>
      </c>
      <c r="N2019" s="324">
        <v>42478</v>
      </c>
      <c r="O2019" s="4"/>
      <c r="T2019" s="146"/>
      <c r="U2019" s="146"/>
      <c r="V2019" s="146"/>
      <c r="W2019" s="146"/>
      <c r="X2019" s="146"/>
      <c r="Y2019" s="146"/>
      <c r="Z2019" s="146"/>
      <c r="AA2019" s="146"/>
      <c r="AB2019" s="5" t="str">
        <f t="shared" si="63"/>
        <v>Afra Laurel36</v>
      </c>
    </row>
    <row r="2020" spans="1:28" customFormat="1" ht="12.95" hidden="1" customHeight="1">
      <c r="A2020" s="325">
        <v>2019</v>
      </c>
      <c r="B2020" s="325" t="s">
        <v>1544</v>
      </c>
      <c r="C2020" s="327">
        <v>42462</v>
      </c>
      <c r="D2020" s="325" t="s">
        <v>730</v>
      </c>
      <c r="E2020" s="325" t="s">
        <v>658</v>
      </c>
      <c r="F2020" s="325"/>
      <c r="G2020" s="325"/>
      <c r="H2020" s="328" t="s">
        <v>392</v>
      </c>
      <c r="I2020" s="328" t="s">
        <v>697</v>
      </c>
      <c r="J2020" s="327">
        <v>42443</v>
      </c>
      <c r="K2020" s="3" t="s">
        <v>28</v>
      </c>
      <c r="L2020" s="326">
        <v>1400</v>
      </c>
      <c r="M2020" s="325">
        <v>2019</v>
      </c>
      <c r="N2020" s="324">
        <v>42492</v>
      </c>
      <c r="O2020" s="4"/>
      <c r="T2020" s="146"/>
      <c r="U2020" s="146"/>
      <c r="V2020" s="146"/>
      <c r="W2020" s="146"/>
      <c r="X2020" s="146"/>
      <c r="Y2020" s="146"/>
      <c r="Z2020" s="146"/>
      <c r="AA2020" s="146"/>
      <c r="AB2020" s="5" t="str">
        <f t="shared" ref="AB2020:AB2083" si="64">IF(TRIM(A2010)="","",CONCATENATE(TRIM(D2010),TRIM(E2010)))</f>
        <v>Overseas Pearlmar139-190</v>
      </c>
    </row>
    <row r="2021" spans="1:28" customFormat="1" ht="12.95" hidden="1" customHeight="1">
      <c r="A2021" s="325">
        <v>2020</v>
      </c>
      <c r="B2021" s="325" t="s">
        <v>1545</v>
      </c>
      <c r="C2021" s="327">
        <v>42462</v>
      </c>
      <c r="D2021" s="325" t="s">
        <v>809</v>
      </c>
      <c r="E2021" s="325" t="s">
        <v>1453</v>
      </c>
      <c r="F2021" s="325"/>
      <c r="G2021" s="325"/>
      <c r="H2021" s="328" t="s">
        <v>1454</v>
      </c>
      <c r="I2021" s="328" t="s">
        <v>1456</v>
      </c>
      <c r="J2021" s="327">
        <v>42449</v>
      </c>
      <c r="K2021" s="3" t="s">
        <v>28</v>
      </c>
      <c r="L2021" s="326">
        <v>1400</v>
      </c>
      <c r="M2021" s="325">
        <v>2020</v>
      </c>
      <c r="N2021" s="324">
        <v>42489</v>
      </c>
      <c r="O2021" s="4"/>
      <c r="T2021" s="146"/>
      <c r="U2021" s="146"/>
      <c r="V2021" s="146"/>
      <c r="W2021" s="146"/>
      <c r="X2021" s="146"/>
      <c r="Y2021" s="146"/>
      <c r="Z2021" s="146"/>
      <c r="AA2021" s="146"/>
      <c r="AB2021" s="5" t="str">
        <f t="shared" si="64"/>
        <v>Bunga Lily42</v>
      </c>
    </row>
    <row r="2022" spans="1:28" customFormat="1" ht="12.95" hidden="1" customHeight="1">
      <c r="A2022" s="325">
        <v>2021</v>
      </c>
      <c r="B2022" s="325" t="s">
        <v>1546</v>
      </c>
      <c r="C2022" s="327">
        <v>42462</v>
      </c>
      <c r="D2022" s="325" t="s">
        <v>490</v>
      </c>
      <c r="E2022" s="325" t="s">
        <v>171</v>
      </c>
      <c r="F2022" s="325"/>
      <c r="G2022" s="325"/>
      <c r="H2022" s="328" t="s">
        <v>1454</v>
      </c>
      <c r="I2022" s="328" t="s">
        <v>757</v>
      </c>
      <c r="J2022" s="327">
        <v>42435</v>
      </c>
      <c r="K2022" s="3" t="s">
        <v>28</v>
      </c>
      <c r="L2022" s="326">
        <v>1400</v>
      </c>
      <c r="M2022" s="325">
        <v>2021</v>
      </c>
      <c r="N2022" s="324">
        <v>42489</v>
      </c>
      <c r="O2022" s="4"/>
      <c r="T2022" s="146"/>
      <c r="U2022" s="146"/>
      <c r="V2022" s="146"/>
      <c r="W2022" s="146"/>
      <c r="X2022" s="146"/>
      <c r="Y2022" s="146"/>
      <c r="Z2022" s="146"/>
      <c r="AA2022" s="146"/>
      <c r="AB2022" s="5" t="str">
        <f t="shared" si="64"/>
        <v>Meridian Express10</v>
      </c>
    </row>
    <row r="2023" spans="1:28" customFormat="1" ht="12.95" hidden="1" customHeight="1">
      <c r="A2023" s="325">
        <v>2022</v>
      </c>
      <c r="B2023" s="325" t="s">
        <v>1547</v>
      </c>
      <c r="C2023" s="327">
        <v>42462</v>
      </c>
      <c r="D2023" s="325" t="s">
        <v>1268</v>
      </c>
      <c r="E2023" s="325" t="s">
        <v>834</v>
      </c>
      <c r="F2023" s="325"/>
      <c r="G2023" s="325"/>
      <c r="H2023" s="328" t="s">
        <v>732</v>
      </c>
      <c r="I2023" s="328" t="s">
        <v>750</v>
      </c>
      <c r="J2023" s="327">
        <v>42435</v>
      </c>
      <c r="K2023" s="3" t="s">
        <v>28</v>
      </c>
      <c r="L2023" s="326">
        <v>1400</v>
      </c>
      <c r="M2023" s="325">
        <v>2022</v>
      </c>
      <c r="N2023" s="324">
        <v>42489</v>
      </c>
      <c r="O2023" s="4"/>
      <c r="T2023" s="146"/>
      <c r="U2023" s="146"/>
      <c r="V2023" s="146"/>
      <c r="W2023" s="146"/>
      <c r="X2023" s="146"/>
      <c r="Y2023" s="146"/>
      <c r="Z2023" s="146"/>
      <c r="AA2023" s="146"/>
      <c r="AB2023" s="5" t="str">
        <f t="shared" si="64"/>
        <v>Genmar Compatriot78</v>
      </c>
    </row>
    <row r="2024" spans="1:28" customFormat="1" ht="12.95" hidden="1" customHeight="1">
      <c r="A2024" s="325">
        <v>2023</v>
      </c>
      <c r="B2024" s="325" t="s">
        <v>1548</v>
      </c>
      <c r="C2024" s="327">
        <v>42462</v>
      </c>
      <c r="D2024" s="325" t="s">
        <v>1370</v>
      </c>
      <c r="E2024" s="325" t="s">
        <v>79</v>
      </c>
      <c r="F2024" s="325"/>
      <c r="G2024" s="325"/>
      <c r="H2024" s="328" t="s">
        <v>788</v>
      </c>
      <c r="I2024" s="328" t="s">
        <v>821</v>
      </c>
      <c r="J2024" s="327">
        <v>42450</v>
      </c>
      <c r="K2024" s="3" t="s">
        <v>28</v>
      </c>
      <c r="L2024" s="326">
        <v>1400</v>
      </c>
      <c r="M2024" s="325">
        <v>2023</v>
      </c>
      <c r="N2024" s="324">
        <v>42478</v>
      </c>
      <c r="O2024" s="4"/>
      <c r="T2024" s="146"/>
      <c r="U2024" s="146"/>
      <c r="V2024" s="146"/>
      <c r="W2024" s="146"/>
      <c r="X2024" s="146"/>
      <c r="Y2024" s="146"/>
      <c r="Z2024" s="146"/>
      <c r="AA2024" s="146"/>
      <c r="AB2024" s="5" t="str">
        <f t="shared" si="64"/>
        <v>Genmar Compatriot79</v>
      </c>
    </row>
    <row r="2025" spans="1:28" customFormat="1" ht="12.95" hidden="1" customHeight="1">
      <c r="A2025" s="325">
        <v>2024</v>
      </c>
      <c r="B2025" s="325" t="s">
        <v>1549</v>
      </c>
      <c r="C2025" s="327">
        <v>42462</v>
      </c>
      <c r="D2025" s="325" t="s">
        <v>1807</v>
      </c>
      <c r="E2025" s="325" t="s">
        <v>166</v>
      </c>
      <c r="F2025" s="325"/>
      <c r="G2025" s="325"/>
      <c r="H2025" s="328" t="s">
        <v>788</v>
      </c>
      <c r="I2025" s="328" t="s">
        <v>1492</v>
      </c>
      <c r="J2025" s="327">
        <v>42445</v>
      </c>
      <c r="K2025" s="3" t="s">
        <v>28</v>
      </c>
      <c r="L2025" s="326">
        <v>1400</v>
      </c>
      <c r="M2025" s="325">
        <v>2024</v>
      </c>
      <c r="N2025" s="324">
        <v>42489</v>
      </c>
      <c r="O2025" s="4"/>
      <c r="T2025" s="146"/>
      <c r="U2025" s="146"/>
      <c r="V2025" s="146"/>
      <c r="W2025" s="146"/>
      <c r="X2025" s="146"/>
      <c r="Y2025" s="146"/>
      <c r="Z2025" s="146"/>
      <c r="AA2025" s="146"/>
      <c r="AB2025" s="5" t="str">
        <f t="shared" si="64"/>
        <v>Istanbul14389</v>
      </c>
    </row>
    <row r="2026" spans="1:28" customFormat="1" ht="12.95" hidden="1" customHeight="1">
      <c r="A2026" s="325">
        <v>2025</v>
      </c>
      <c r="B2026" s="325" t="s">
        <v>1550</v>
      </c>
      <c r="C2026" s="327">
        <v>42462</v>
      </c>
      <c r="D2026" s="325" t="s">
        <v>1431</v>
      </c>
      <c r="E2026" s="325" t="s">
        <v>1432</v>
      </c>
      <c r="F2026" s="325"/>
      <c r="G2026" s="325"/>
      <c r="H2026" s="328" t="s">
        <v>620</v>
      </c>
      <c r="I2026" s="328" t="s">
        <v>20</v>
      </c>
      <c r="J2026" s="327">
        <v>42444</v>
      </c>
      <c r="K2026" s="3" t="s">
        <v>43</v>
      </c>
      <c r="L2026" s="326">
        <v>1400</v>
      </c>
      <c r="M2026" s="325">
        <v>2025</v>
      </c>
      <c r="N2026" s="324">
        <v>42465</v>
      </c>
      <c r="T2026" s="146"/>
      <c r="U2026" s="146"/>
      <c r="V2026" s="146"/>
      <c r="W2026" s="146"/>
      <c r="X2026" s="146"/>
      <c r="Y2026" s="146"/>
      <c r="Z2026" s="146"/>
      <c r="AA2026" s="146"/>
      <c r="AB2026" s="5" t="str">
        <f t="shared" si="64"/>
        <v>Aframax Riviera45</v>
      </c>
    </row>
    <row r="2027" spans="1:28" customFormat="1" ht="12.95" hidden="1" customHeight="1">
      <c r="A2027" s="325">
        <v>2026</v>
      </c>
      <c r="B2027" s="325" t="s">
        <v>1552</v>
      </c>
      <c r="C2027" s="327">
        <v>42462</v>
      </c>
      <c r="D2027" s="325" t="s">
        <v>1345</v>
      </c>
      <c r="E2027" s="325" t="s">
        <v>800</v>
      </c>
      <c r="F2027" s="325"/>
      <c r="G2027" s="325"/>
      <c r="H2027" s="328" t="s">
        <v>736</v>
      </c>
      <c r="I2027" s="328" t="s">
        <v>25</v>
      </c>
      <c r="J2027" s="327">
        <v>42428</v>
      </c>
      <c r="K2027" s="3" t="s">
        <v>1103</v>
      </c>
      <c r="L2027" s="326">
        <v>1300</v>
      </c>
      <c r="M2027" s="325">
        <v>2026</v>
      </c>
      <c r="N2027" s="324">
        <v>42543</v>
      </c>
      <c r="T2027" s="146"/>
      <c r="U2027" s="146"/>
      <c r="V2027" s="146"/>
      <c r="W2027" s="146"/>
      <c r="X2027" s="146"/>
      <c r="Y2027" s="146"/>
      <c r="Z2027" s="146"/>
      <c r="AA2027" s="146"/>
      <c r="AB2027" s="5" t="str">
        <f t="shared" si="64"/>
        <v>King Duncan19</v>
      </c>
    </row>
    <row r="2028" spans="1:28" customFormat="1" ht="12.95" hidden="1" customHeight="1">
      <c r="A2028" s="325">
        <v>2027</v>
      </c>
      <c r="B2028" s="325" t="s">
        <v>1553</v>
      </c>
      <c r="C2028" s="327">
        <v>42462</v>
      </c>
      <c r="D2028" s="325" t="s">
        <v>1379</v>
      </c>
      <c r="E2028" s="325" t="s">
        <v>800</v>
      </c>
      <c r="F2028" s="325"/>
      <c r="G2028" s="325"/>
      <c r="H2028" s="328" t="s">
        <v>736</v>
      </c>
      <c r="I2028" s="328" t="s">
        <v>455</v>
      </c>
      <c r="J2028" s="327">
        <v>42433</v>
      </c>
      <c r="K2028" s="3" t="s">
        <v>1103</v>
      </c>
      <c r="L2028" s="326">
        <v>1300</v>
      </c>
      <c r="M2028" s="325">
        <v>2027</v>
      </c>
      <c r="N2028" s="324">
        <v>42543</v>
      </c>
      <c r="T2028" s="146"/>
      <c r="U2028" s="146"/>
      <c r="V2028" s="146"/>
      <c r="W2028" s="146"/>
      <c r="X2028" s="146"/>
      <c r="Y2028" s="146"/>
      <c r="Z2028" s="146"/>
      <c r="AA2028" s="146"/>
      <c r="AB2028" s="5" t="str">
        <f t="shared" si="64"/>
        <v>Gener8 Horn5</v>
      </c>
    </row>
    <row r="2029" spans="1:28" customFormat="1" ht="12.95" hidden="1" customHeight="1">
      <c r="A2029" s="325">
        <v>2028</v>
      </c>
      <c r="B2029" s="325" t="s">
        <v>1554</v>
      </c>
      <c r="C2029" s="327">
        <v>42462</v>
      </c>
      <c r="D2029" s="325" t="s">
        <v>1380</v>
      </c>
      <c r="E2029" s="325" t="s">
        <v>1390</v>
      </c>
      <c r="F2029" s="325"/>
      <c r="G2029" s="325"/>
      <c r="H2029" s="328" t="s">
        <v>736</v>
      </c>
      <c r="I2029" s="328" t="s">
        <v>160</v>
      </c>
      <c r="J2029" s="327">
        <v>42432</v>
      </c>
      <c r="K2029" s="3" t="s">
        <v>1103</v>
      </c>
      <c r="L2029" s="326">
        <v>1300</v>
      </c>
      <c r="M2029" s="325">
        <v>2028</v>
      </c>
      <c r="N2029" s="324">
        <v>42543</v>
      </c>
      <c r="T2029" s="146"/>
      <c r="U2029" s="146"/>
      <c r="V2029" s="146"/>
      <c r="W2029" s="146"/>
      <c r="X2029" s="146"/>
      <c r="Y2029" s="146"/>
      <c r="Z2029" s="146"/>
      <c r="AA2029" s="146"/>
      <c r="AB2029" s="5" t="str">
        <f t="shared" si="64"/>
        <v>Afra Laurel36</v>
      </c>
    </row>
    <row r="2030" spans="1:28" customFormat="1" ht="12.95" hidden="1" customHeight="1">
      <c r="A2030" s="325">
        <v>2029</v>
      </c>
      <c r="B2030" s="325" t="s">
        <v>1555</v>
      </c>
      <c r="C2030" s="327">
        <v>42462</v>
      </c>
      <c r="D2030" s="325" t="s">
        <v>1387</v>
      </c>
      <c r="E2030" s="325" t="s">
        <v>1390</v>
      </c>
      <c r="F2030" s="325"/>
      <c r="G2030" s="325"/>
      <c r="H2030" s="328" t="s">
        <v>669</v>
      </c>
      <c r="I2030" s="328" t="s">
        <v>535</v>
      </c>
      <c r="J2030" s="327">
        <v>42448</v>
      </c>
      <c r="K2030" s="3" t="s">
        <v>1103</v>
      </c>
      <c r="L2030" s="326">
        <v>1300</v>
      </c>
      <c r="M2030" s="325">
        <v>2029</v>
      </c>
      <c r="N2030" s="324">
        <v>42543</v>
      </c>
      <c r="T2030" s="146"/>
      <c r="U2030" s="146"/>
      <c r="V2030" s="146"/>
      <c r="W2030" s="146"/>
      <c r="X2030" s="146"/>
      <c r="Y2030" s="146"/>
      <c r="Z2030" s="146"/>
      <c r="AA2030" s="146"/>
      <c r="AB2030" s="5" t="str">
        <f t="shared" si="64"/>
        <v>V8 Stealth II59</v>
      </c>
    </row>
    <row r="2031" spans="1:28" customFormat="1" ht="12.95" hidden="1" customHeight="1">
      <c r="A2031" s="325">
        <v>2030</v>
      </c>
      <c r="B2031" s="325" t="s">
        <v>1556</v>
      </c>
      <c r="C2031" s="327">
        <v>42462</v>
      </c>
      <c r="D2031" s="325" t="s">
        <v>1389</v>
      </c>
      <c r="E2031" s="325" t="s">
        <v>1390</v>
      </c>
      <c r="F2031" s="325"/>
      <c r="G2031" s="325"/>
      <c r="H2031" s="328" t="s">
        <v>736</v>
      </c>
      <c r="I2031" s="328" t="s">
        <v>25</v>
      </c>
      <c r="J2031" s="327">
        <v>42431</v>
      </c>
      <c r="K2031" s="3" t="s">
        <v>1103</v>
      </c>
      <c r="L2031" s="326">
        <v>1300</v>
      </c>
      <c r="M2031" s="325">
        <v>2030</v>
      </c>
      <c r="N2031" s="324">
        <v>42543</v>
      </c>
      <c r="T2031" s="146"/>
      <c r="U2031" s="146"/>
      <c r="V2031" s="146"/>
      <c r="W2031" s="146"/>
      <c r="X2031" s="146"/>
      <c r="Y2031" s="146"/>
      <c r="Z2031" s="146"/>
      <c r="AA2031" s="146"/>
      <c r="AB2031" s="5" t="str">
        <f t="shared" si="64"/>
        <v>King Darius16_2016</v>
      </c>
    </row>
    <row r="2032" spans="1:28" customFormat="1" ht="12.95" hidden="1" customHeight="1">
      <c r="A2032" s="325">
        <v>2031</v>
      </c>
      <c r="B2032" s="325" t="s">
        <v>1557</v>
      </c>
      <c r="C2032" s="327">
        <v>42462</v>
      </c>
      <c r="D2032" s="325" t="s">
        <v>1435</v>
      </c>
      <c r="E2032" s="325" t="s">
        <v>1390</v>
      </c>
      <c r="F2032" s="325"/>
      <c r="G2032" s="325"/>
      <c r="H2032" s="328" t="s">
        <v>1327</v>
      </c>
      <c r="I2032" s="328" t="s">
        <v>1551</v>
      </c>
      <c r="J2032" s="327">
        <v>42454</v>
      </c>
      <c r="K2032" s="3" t="s">
        <v>1103</v>
      </c>
      <c r="L2032" s="326">
        <v>1300</v>
      </c>
      <c r="M2032" s="325">
        <v>2031</v>
      </c>
      <c r="N2032" s="324">
        <v>42543</v>
      </c>
      <c r="T2032" s="146"/>
      <c r="U2032" s="146"/>
      <c r="V2032" s="146"/>
      <c r="W2032" s="146"/>
      <c r="X2032" s="146"/>
      <c r="Y2032" s="146"/>
      <c r="Z2032" s="146"/>
      <c r="AA2032" s="146"/>
      <c r="AB2032" s="5" t="str">
        <f t="shared" si="64"/>
        <v>Nave Cielo46</v>
      </c>
    </row>
    <row r="2033" spans="1:28" customFormat="1" ht="12.95" hidden="1" customHeight="1">
      <c r="A2033" s="325">
        <v>2032</v>
      </c>
      <c r="B2033" s="325" t="s">
        <v>1560</v>
      </c>
      <c r="C2033" s="327">
        <v>42464</v>
      </c>
      <c r="D2033" s="325" t="s">
        <v>1341</v>
      </c>
      <c r="E2033" s="325" t="s">
        <v>53</v>
      </c>
      <c r="F2033" s="325"/>
      <c r="G2033" s="325"/>
      <c r="H2033" s="328" t="s">
        <v>813</v>
      </c>
      <c r="I2033" s="328" t="s">
        <v>1308</v>
      </c>
      <c r="J2033" s="327">
        <v>42386</v>
      </c>
      <c r="K2033" s="3" t="s">
        <v>60</v>
      </c>
      <c r="L2033" s="326">
        <v>800</v>
      </c>
      <c r="M2033" s="325">
        <v>2032</v>
      </c>
      <c r="N2033" s="324">
        <v>42563</v>
      </c>
      <c r="O2033" t="s">
        <v>1191</v>
      </c>
      <c r="T2033" s="146"/>
      <c r="U2033" s="146"/>
      <c r="V2033" s="146"/>
      <c r="W2033" s="146"/>
      <c r="X2033" s="146"/>
      <c r="Y2033" s="146"/>
      <c r="Z2033" s="146"/>
      <c r="AA2033" s="146"/>
      <c r="AB2033" s="5" t="str">
        <f t="shared" si="64"/>
        <v>Nave Cetus49</v>
      </c>
    </row>
    <row r="2034" spans="1:28" customFormat="1" ht="12.95" hidden="1" customHeight="1">
      <c r="A2034" s="325">
        <v>2033</v>
      </c>
      <c r="B2034" s="325" t="s">
        <v>1561</v>
      </c>
      <c r="C2034" s="327">
        <v>42464</v>
      </c>
      <c r="D2034" s="325" t="s">
        <v>1346</v>
      </c>
      <c r="E2034" s="325" t="s">
        <v>83</v>
      </c>
      <c r="F2034" s="325"/>
      <c r="G2034" s="325"/>
      <c r="H2034" s="328" t="s">
        <v>787</v>
      </c>
      <c r="I2034" s="328" t="s">
        <v>829</v>
      </c>
      <c r="J2034" s="327">
        <v>42434</v>
      </c>
      <c r="K2034" s="3" t="s">
        <v>60</v>
      </c>
      <c r="L2034" s="326">
        <v>800</v>
      </c>
      <c r="M2034" s="325">
        <v>2033</v>
      </c>
      <c r="N2034" s="324">
        <v>42488</v>
      </c>
      <c r="T2034" s="146"/>
      <c r="U2034" s="146"/>
      <c r="V2034" s="146"/>
      <c r="W2034" s="146"/>
      <c r="X2034" s="146"/>
      <c r="Y2034" s="146"/>
      <c r="Z2034" s="146"/>
      <c r="AA2034" s="146"/>
      <c r="AB2034" s="5" t="str">
        <f t="shared" si="64"/>
        <v>Fidelity N24</v>
      </c>
    </row>
    <row r="2035" spans="1:28" customFormat="1" ht="12.95" hidden="1" customHeight="1">
      <c r="A2035" s="325">
        <v>2034</v>
      </c>
      <c r="B2035" s="325" t="s">
        <v>1562</v>
      </c>
      <c r="C2035" s="327">
        <v>42464</v>
      </c>
      <c r="D2035" s="325" t="s">
        <v>1364</v>
      </c>
      <c r="E2035" s="325" t="s">
        <v>1365</v>
      </c>
      <c r="F2035" s="325"/>
      <c r="G2035" s="325"/>
      <c r="H2035" s="328" t="s">
        <v>787</v>
      </c>
      <c r="I2035" s="328" t="s">
        <v>444</v>
      </c>
      <c r="J2035" s="327">
        <v>42394</v>
      </c>
      <c r="K2035" s="3" t="s">
        <v>60</v>
      </c>
      <c r="L2035" s="326">
        <v>800</v>
      </c>
      <c r="M2035" s="325">
        <v>2034</v>
      </c>
      <c r="N2035" s="324">
        <v>42572</v>
      </c>
      <c r="O2035" t="s">
        <v>1191</v>
      </c>
      <c r="T2035" s="146"/>
      <c r="U2035" s="146"/>
      <c r="V2035" s="146"/>
      <c r="W2035" s="146"/>
      <c r="X2035" s="146"/>
      <c r="Y2035" s="146"/>
      <c r="Z2035" s="146"/>
      <c r="AA2035" s="146"/>
      <c r="AB2035" s="5" t="str">
        <f t="shared" si="64"/>
        <v>Navig8 Stealth S.V.16</v>
      </c>
    </row>
    <row r="2036" spans="1:28" customFormat="1" ht="12.95" hidden="1" customHeight="1">
      <c r="A2036" s="325">
        <v>2035</v>
      </c>
      <c r="B2036" s="325" t="s">
        <v>1563</v>
      </c>
      <c r="C2036" s="327">
        <v>42464</v>
      </c>
      <c r="D2036" s="325" t="s">
        <v>484</v>
      </c>
      <c r="E2036" s="325" t="s">
        <v>96</v>
      </c>
      <c r="F2036" s="325"/>
      <c r="G2036" s="325"/>
      <c r="H2036" s="328" t="s">
        <v>1340</v>
      </c>
      <c r="I2036" s="328" t="s">
        <v>716</v>
      </c>
      <c r="J2036" s="327">
        <v>42426</v>
      </c>
      <c r="K2036" s="3" t="s">
        <v>60</v>
      </c>
      <c r="L2036" s="326">
        <v>800</v>
      </c>
      <c r="M2036" s="325">
        <v>2035</v>
      </c>
      <c r="N2036" s="324">
        <v>42488</v>
      </c>
      <c r="T2036" s="146"/>
      <c r="U2036" s="146"/>
      <c r="V2036" s="146"/>
      <c r="W2036" s="146"/>
      <c r="X2036" s="146"/>
      <c r="Y2036" s="146"/>
      <c r="Z2036" s="146"/>
      <c r="AA2036" s="146"/>
      <c r="AB2036" s="5" t="str">
        <f t="shared" si="64"/>
        <v>Al Marzooah25 jan 2016</v>
      </c>
    </row>
    <row r="2037" spans="1:28" customFormat="1" ht="12.95" hidden="1" customHeight="1">
      <c r="A2037" s="325">
        <v>2036</v>
      </c>
      <c r="B2037" s="325" t="s">
        <v>1564</v>
      </c>
      <c r="C2037" s="327">
        <v>42464</v>
      </c>
      <c r="D2037" s="325" t="s">
        <v>65</v>
      </c>
      <c r="E2037" s="325" t="s">
        <v>595</v>
      </c>
      <c r="F2037" s="325"/>
      <c r="G2037" s="325"/>
      <c r="H2037" s="328" t="s">
        <v>400</v>
      </c>
      <c r="I2037" s="328" t="s">
        <v>376</v>
      </c>
      <c r="J2037" s="327">
        <v>42427</v>
      </c>
      <c r="K2037" s="3" t="s">
        <v>60</v>
      </c>
      <c r="L2037" s="326">
        <v>800</v>
      </c>
      <c r="M2037" s="325">
        <v>2036</v>
      </c>
      <c r="N2037" s="324">
        <v>42488</v>
      </c>
      <c r="T2037" s="146"/>
      <c r="U2037" s="146"/>
      <c r="V2037" s="146"/>
      <c r="W2037" s="146"/>
      <c r="X2037" s="146"/>
      <c r="Y2037" s="146"/>
      <c r="Z2037" s="146"/>
      <c r="AA2037" s="146"/>
      <c r="AB2037" s="5" t="str">
        <f t="shared" si="64"/>
        <v>PAG1501</v>
      </c>
    </row>
    <row r="2038" spans="1:28" customFormat="1" ht="12.95" hidden="1" customHeight="1">
      <c r="A2038" s="325">
        <v>2037</v>
      </c>
      <c r="B2038" s="325" t="s">
        <v>1565</v>
      </c>
      <c r="C2038" s="327">
        <v>42464</v>
      </c>
      <c r="D2038" s="325" t="s">
        <v>768</v>
      </c>
      <c r="E2038" s="325" t="s">
        <v>155</v>
      </c>
      <c r="F2038" s="325"/>
      <c r="G2038" s="325"/>
      <c r="H2038" s="328" t="s">
        <v>601</v>
      </c>
      <c r="I2038" s="328" t="s">
        <v>20</v>
      </c>
      <c r="J2038" s="327">
        <v>42448</v>
      </c>
      <c r="K2038" s="3" t="s">
        <v>60</v>
      </c>
      <c r="L2038" s="326">
        <v>800</v>
      </c>
      <c r="M2038" s="325">
        <v>2037</v>
      </c>
      <c r="N2038" s="324">
        <v>42499</v>
      </c>
      <c r="T2038" s="146"/>
      <c r="U2038" s="146"/>
      <c r="V2038" s="146"/>
      <c r="W2038" s="146"/>
      <c r="X2038" s="146"/>
      <c r="Y2038" s="146"/>
      <c r="Z2038" s="146"/>
      <c r="AA2038" s="146"/>
      <c r="AB2038" s="5" t="str">
        <f t="shared" si="64"/>
        <v>Rustaq Silver1501</v>
      </c>
    </row>
    <row r="2039" spans="1:28" customFormat="1" ht="12.95" hidden="1" customHeight="1">
      <c r="A2039" s="325">
        <v>2038</v>
      </c>
      <c r="B2039" s="325" t="s">
        <v>1566</v>
      </c>
      <c r="C2039" s="327">
        <v>42464</v>
      </c>
      <c r="D2039" s="325" t="s">
        <v>190</v>
      </c>
      <c r="E2039" s="325" t="s">
        <v>89</v>
      </c>
      <c r="F2039" s="325"/>
      <c r="G2039" s="325"/>
      <c r="H2039" s="328" t="s">
        <v>400</v>
      </c>
      <c r="I2039" s="328" t="s">
        <v>312</v>
      </c>
      <c r="J2039" s="327">
        <v>42429</v>
      </c>
      <c r="K2039" s="3" t="s">
        <v>60</v>
      </c>
      <c r="L2039" s="326">
        <v>800</v>
      </c>
      <c r="M2039" s="325">
        <v>2038</v>
      </c>
      <c r="N2039" s="324">
        <v>42481</v>
      </c>
      <c r="T2039" s="146"/>
      <c r="U2039" s="146"/>
      <c r="V2039" s="146"/>
      <c r="W2039" s="146"/>
      <c r="X2039" s="146"/>
      <c r="Y2039" s="146"/>
      <c r="Z2039" s="146"/>
      <c r="AA2039" s="146"/>
      <c r="AB2039" s="5" t="str">
        <f t="shared" si="64"/>
        <v>Nakhal Silver1601</v>
      </c>
    </row>
    <row r="2040" spans="1:28" customFormat="1" ht="12.95" hidden="1" customHeight="1">
      <c r="A2040" s="325">
        <v>2039</v>
      </c>
      <c r="B2040" s="325" t="s">
        <v>1567</v>
      </c>
      <c r="C2040" s="327">
        <v>42464</v>
      </c>
      <c r="D2040" s="325" t="s">
        <v>1438</v>
      </c>
      <c r="E2040" s="325" t="s">
        <v>1439</v>
      </c>
      <c r="F2040" s="325"/>
      <c r="G2040" s="325"/>
      <c r="H2040" s="328" t="s">
        <v>400</v>
      </c>
      <c r="I2040" s="328" t="s">
        <v>66</v>
      </c>
      <c r="J2040" s="327">
        <v>42433</v>
      </c>
      <c r="K2040" s="3" t="s">
        <v>60</v>
      </c>
      <c r="L2040" s="326">
        <v>800</v>
      </c>
      <c r="M2040" s="325">
        <v>2039</v>
      </c>
      <c r="N2040" s="324">
        <v>42572</v>
      </c>
      <c r="O2040" t="s">
        <v>1191</v>
      </c>
      <c r="T2040" s="146"/>
      <c r="U2040" s="146"/>
      <c r="V2040" s="146"/>
      <c r="W2040" s="146"/>
      <c r="X2040" s="146"/>
      <c r="Y2040" s="146"/>
      <c r="Z2040" s="146"/>
      <c r="AA2040" s="146"/>
      <c r="AB2040" s="5" t="str">
        <f t="shared" si="64"/>
        <v>STI Gramercy1601</v>
      </c>
    </row>
    <row r="2041" spans="1:28" customFormat="1" ht="12.95" hidden="1" customHeight="1">
      <c r="A2041" s="325">
        <v>2040</v>
      </c>
      <c r="B2041" s="325" t="s">
        <v>1568</v>
      </c>
      <c r="C2041" s="327">
        <v>42464</v>
      </c>
      <c r="D2041" s="325" t="s">
        <v>1273</v>
      </c>
      <c r="E2041" s="325" t="s">
        <v>153</v>
      </c>
      <c r="F2041" s="325"/>
      <c r="G2041" s="325"/>
      <c r="H2041" s="328" t="s">
        <v>63</v>
      </c>
      <c r="I2041" s="328" t="s">
        <v>71</v>
      </c>
      <c r="J2041" s="327">
        <v>42442</v>
      </c>
      <c r="K2041" s="3" t="s">
        <v>60</v>
      </c>
      <c r="L2041" s="326">
        <v>800</v>
      </c>
      <c r="M2041" s="325">
        <v>2040</v>
      </c>
      <c r="N2041" s="324">
        <v>42583</v>
      </c>
      <c r="O2041" t="s">
        <v>1188</v>
      </c>
      <c r="T2041" s="146"/>
      <c r="U2041" s="146"/>
      <c r="V2041" s="146"/>
      <c r="W2041" s="146"/>
      <c r="X2041" s="146"/>
      <c r="Y2041" s="146"/>
      <c r="Z2041" s="146"/>
      <c r="AA2041" s="146"/>
      <c r="AB2041" s="5" t="str">
        <f t="shared" si="64"/>
        <v>Marlin Ammolite1601</v>
      </c>
    </row>
    <row r="2042" spans="1:28" customFormat="1" ht="12.95" hidden="1" customHeight="1">
      <c r="A2042" s="325">
        <v>2041</v>
      </c>
      <c r="B2042" s="325" t="s">
        <v>1569</v>
      </c>
      <c r="C2042" s="327">
        <v>42464</v>
      </c>
      <c r="D2042" s="325" t="s">
        <v>383</v>
      </c>
      <c r="E2042" s="325" t="s">
        <v>315</v>
      </c>
      <c r="F2042" s="325"/>
      <c r="G2042" s="325"/>
      <c r="H2042" s="328" t="s">
        <v>400</v>
      </c>
      <c r="I2042" s="328" t="s">
        <v>267</v>
      </c>
      <c r="J2042" s="327">
        <v>42449</v>
      </c>
      <c r="K2042" s="3" t="s">
        <v>60</v>
      </c>
      <c r="L2042" s="326">
        <v>800</v>
      </c>
      <c r="M2042" s="325">
        <v>2041</v>
      </c>
      <c r="N2042" s="324">
        <v>42488</v>
      </c>
      <c r="T2042" s="146"/>
      <c r="U2042" s="146"/>
      <c r="V2042" s="146"/>
      <c r="W2042" s="146"/>
      <c r="X2042" s="146"/>
      <c r="Y2042" s="146"/>
      <c r="Z2042" s="146"/>
      <c r="AA2042" s="146"/>
      <c r="AB2042" s="5" t="str">
        <f t="shared" si="64"/>
        <v>Tarantella1601</v>
      </c>
    </row>
    <row r="2043" spans="1:28" customFormat="1" ht="12.95" hidden="1" customHeight="1">
      <c r="A2043" s="325">
        <v>2042</v>
      </c>
      <c r="B2043" s="325" t="s">
        <v>1570</v>
      </c>
      <c r="C2043" s="327">
        <v>42464</v>
      </c>
      <c r="D2043" s="325" t="s">
        <v>404</v>
      </c>
      <c r="E2043" s="325" t="s">
        <v>745</v>
      </c>
      <c r="F2043" s="325"/>
      <c r="G2043" s="325"/>
      <c r="H2043" s="328" t="s">
        <v>63</v>
      </c>
      <c r="I2043" s="328" t="s">
        <v>1559</v>
      </c>
      <c r="J2043" s="327">
        <v>42426</v>
      </c>
      <c r="K2043" s="3" t="s">
        <v>60</v>
      </c>
      <c r="L2043" s="326">
        <v>800</v>
      </c>
      <c r="M2043" s="325">
        <v>2042</v>
      </c>
      <c r="N2043" s="324">
        <v>42488</v>
      </c>
      <c r="T2043" s="146"/>
      <c r="U2043" s="146"/>
      <c r="V2043" s="146"/>
      <c r="W2043" s="146"/>
      <c r="X2043" s="146"/>
      <c r="Y2043" s="146"/>
      <c r="Z2043" s="146"/>
      <c r="AA2043" s="146"/>
      <c r="AB2043" s="5" t="str">
        <f t="shared" si="64"/>
        <v>Los Angeles Spirit1</v>
      </c>
    </row>
    <row r="2044" spans="1:28" customFormat="1" ht="12.95" hidden="1" customHeight="1">
      <c r="A2044" s="325">
        <v>2043</v>
      </c>
      <c r="B2044" s="325" t="s">
        <v>1571</v>
      </c>
      <c r="C2044" s="327">
        <v>42464</v>
      </c>
      <c r="D2044" s="325" t="s">
        <v>641</v>
      </c>
      <c r="E2044" s="325" t="s">
        <v>1444</v>
      </c>
      <c r="F2044" s="325"/>
      <c r="G2044" s="325"/>
      <c r="H2044" s="328" t="s">
        <v>634</v>
      </c>
      <c r="I2044" s="328" t="s">
        <v>1446</v>
      </c>
      <c r="J2044" s="327">
        <v>42446</v>
      </c>
      <c r="K2044" s="3" t="s">
        <v>60</v>
      </c>
      <c r="L2044" s="326">
        <v>800</v>
      </c>
      <c r="M2044" s="325">
        <v>2043</v>
      </c>
      <c r="N2044" s="324">
        <v>42481</v>
      </c>
      <c r="T2044" s="146"/>
      <c r="U2044" s="146"/>
      <c r="V2044" s="146"/>
      <c r="W2044" s="146"/>
      <c r="X2044" s="146"/>
      <c r="Y2044" s="146"/>
      <c r="Z2044" s="146"/>
      <c r="AA2044" s="146"/>
      <c r="AB2044" s="5" t="str">
        <f t="shared" si="64"/>
        <v>Barcelona Spirit001</v>
      </c>
    </row>
    <row r="2045" spans="1:28" customFormat="1" ht="12.95" hidden="1" customHeight="1">
      <c r="A2045" s="325">
        <v>2044</v>
      </c>
      <c r="B2045" s="325" t="s">
        <v>1572</v>
      </c>
      <c r="C2045" s="327">
        <v>42464</v>
      </c>
      <c r="D2045" s="325" t="s">
        <v>415</v>
      </c>
      <c r="E2045" s="325" t="s">
        <v>1459</v>
      </c>
      <c r="F2045" s="325"/>
      <c r="G2045" s="325"/>
      <c r="H2045" s="328" t="s">
        <v>1340</v>
      </c>
      <c r="I2045" s="328" t="s">
        <v>1462</v>
      </c>
      <c r="J2045" s="327">
        <v>42440</v>
      </c>
      <c r="K2045" s="3" t="s">
        <v>60</v>
      </c>
      <c r="L2045" s="326">
        <v>800</v>
      </c>
      <c r="M2045" s="325">
        <v>2044</v>
      </c>
      <c r="N2045" s="324">
        <v>42545</v>
      </c>
      <c r="T2045" s="146"/>
      <c r="U2045" s="146"/>
      <c r="V2045" s="146"/>
      <c r="W2045" s="146"/>
      <c r="X2045" s="146"/>
      <c r="Y2045" s="146"/>
      <c r="Z2045" s="146"/>
      <c r="AA2045" s="146"/>
      <c r="AB2045" s="5" t="str">
        <f t="shared" si="64"/>
        <v>Beijing SpiritTK001</v>
      </c>
    </row>
    <row r="2046" spans="1:28" customFormat="1" ht="12.95" hidden="1" customHeight="1">
      <c r="A2046" s="325">
        <v>2045</v>
      </c>
      <c r="B2046" s="325" t="s">
        <v>1573</v>
      </c>
      <c r="C2046" s="327">
        <v>42464</v>
      </c>
      <c r="D2046" s="325" t="s">
        <v>114</v>
      </c>
      <c r="E2046" s="325" t="s">
        <v>158</v>
      </c>
      <c r="F2046" s="325"/>
      <c r="G2046" s="325"/>
      <c r="H2046" s="328" t="s">
        <v>701</v>
      </c>
      <c r="I2046" s="328" t="s">
        <v>1464</v>
      </c>
      <c r="J2046" s="327">
        <v>42435</v>
      </c>
      <c r="K2046" s="3" t="s">
        <v>60</v>
      </c>
      <c r="L2046" s="326">
        <v>800</v>
      </c>
      <c r="M2046" s="325">
        <v>2045</v>
      </c>
      <c r="N2046" s="324">
        <v>42583</v>
      </c>
      <c r="O2046" t="s">
        <v>1188</v>
      </c>
      <c r="T2046" s="146"/>
      <c r="U2046" s="146"/>
      <c r="V2046" s="146"/>
      <c r="W2046" s="146"/>
      <c r="X2046" s="146"/>
      <c r="Y2046" s="146"/>
      <c r="Z2046" s="146"/>
      <c r="AA2046" s="146"/>
      <c r="AB2046" s="5" t="str">
        <f t="shared" si="64"/>
        <v>Esther Spirit124</v>
      </c>
    </row>
    <row r="2047" spans="1:28" customFormat="1" ht="12.95" hidden="1" customHeight="1">
      <c r="A2047" s="325">
        <v>2046</v>
      </c>
      <c r="B2047" s="325" t="s">
        <v>1574</v>
      </c>
      <c r="C2047" s="327">
        <v>42464</v>
      </c>
      <c r="D2047" s="325" t="s">
        <v>1274</v>
      </c>
      <c r="E2047" s="325" t="s">
        <v>123</v>
      </c>
      <c r="F2047" s="325"/>
      <c r="G2047" s="325"/>
      <c r="H2047" s="328" t="s">
        <v>830</v>
      </c>
      <c r="I2047" s="328" t="s">
        <v>255</v>
      </c>
      <c r="J2047" s="327">
        <v>42441</v>
      </c>
      <c r="K2047" s="3" t="s">
        <v>60</v>
      </c>
      <c r="L2047" s="326">
        <v>800</v>
      </c>
      <c r="M2047" s="325">
        <v>2046</v>
      </c>
      <c r="N2047" s="324">
        <v>42488</v>
      </c>
      <c r="T2047" s="146"/>
      <c r="U2047" s="146"/>
      <c r="V2047" s="146"/>
      <c r="W2047" s="146"/>
      <c r="X2047" s="146"/>
      <c r="Y2047" s="146"/>
      <c r="Z2047" s="146"/>
      <c r="AA2047" s="146"/>
      <c r="AB2047" s="5" t="str">
        <f t="shared" si="64"/>
        <v>Everest Spirit114</v>
      </c>
    </row>
    <row r="2048" spans="1:28" customFormat="1" ht="12.95" hidden="1" customHeight="1">
      <c r="A2048" s="325">
        <v>2047</v>
      </c>
      <c r="B2048" s="325" t="s">
        <v>1809</v>
      </c>
      <c r="C2048" s="327">
        <v>42468</v>
      </c>
      <c r="D2048" s="325" t="s">
        <v>464</v>
      </c>
      <c r="E2048" s="325" t="s">
        <v>1278</v>
      </c>
      <c r="F2048" s="325"/>
      <c r="G2048" s="325"/>
      <c r="H2048" s="328" t="s">
        <v>817</v>
      </c>
      <c r="I2048" s="328" t="s">
        <v>24</v>
      </c>
      <c r="J2048" s="327">
        <v>42436</v>
      </c>
      <c r="K2048" s="3" t="s">
        <v>1090</v>
      </c>
      <c r="L2048" s="326">
        <v>1200</v>
      </c>
      <c r="M2048" s="325">
        <v>2047</v>
      </c>
      <c r="N2048" s="324">
        <v>42506</v>
      </c>
      <c r="T2048" s="146"/>
      <c r="U2048" s="146"/>
      <c r="V2048" s="146"/>
      <c r="W2048" s="146"/>
      <c r="X2048" s="146"/>
      <c r="Y2048" s="146"/>
      <c r="Z2048" s="146"/>
      <c r="AA2048" s="146"/>
      <c r="AB2048" s="5" t="str">
        <f t="shared" si="64"/>
        <v>Peak Spirit17</v>
      </c>
    </row>
    <row r="2049" spans="1:28" customFormat="1" ht="12.95" hidden="1" customHeight="1">
      <c r="A2049" s="325">
        <v>2048</v>
      </c>
      <c r="B2049" s="325" t="s">
        <v>1810</v>
      </c>
      <c r="C2049" s="327">
        <v>42468</v>
      </c>
      <c r="D2049" s="325" t="s">
        <v>611</v>
      </c>
      <c r="E2049" s="325" t="s">
        <v>1376</v>
      </c>
      <c r="F2049" s="325"/>
      <c r="G2049" s="325"/>
      <c r="H2049" s="328" t="s">
        <v>1377</v>
      </c>
      <c r="I2049" s="328" t="s">
        <v>24</v>
      </c>
      <c r="J2049" s="327">
        <v>42432</v>
      </c>
      <c r="K2049" s="3" t="s">
        <v>1090</v>
      </c>
      <c r="L2049" s="326">
        <v>1200</v>
      </c>
      <c r="M2049" s="325">
        <v>2048</v>
      </c>
      <c r="N2049" s="324">
        <v>42499</v>
      </c>
      <c r="T2049" s="146"/>
      <c r="U2049" s="146"/>
      <c r="V2049" s="146"/>
      <c r="W2049" s="146"/>
      <c r="X2049" s="146"/>
      <c r="Y2049" s="146"/>
      <c r="Z2049" s="146"/>
      <c r="AA2049" s="146"/>
      <c r="AB2049" s="5" t="str">
        <f t="shared" si="64"/>
        <v>SPT Explorer222</v>
      </c>
    </row>
    <row r="2050" spans="1:28" customFormat="1" ht="12.95" hidden="1" customHeight="1">
      <c r="A2050" s="325">
        <v>2049</v>
      </c>
      <c r="B2050" s="325" t="s">
        <v>1811</v>
      </c>
      <c r="C2050" s="327">
        <v>42468</v>
      </c>
      <c r="D2050" s="325" t="s">
        <v>659</v>
      </c>
      <c r="E2050" s="325" t="s">
        <v>1376</v>
      </c>
      <c r="F2050" s="325"/>
      <c r="G2050" s="325"/>
      <c r="H2050" s="328" t="s">
        <v>1339</v>
      </c>
      <c r="I2050" s="328" t="s">
        <v>20</v>
      </c>
      <c r="J2050" s="327">
        <v>42431</v>
      </c>
      <c r="K2050" s="3" t="s">
        <v>1090</v>
      </c>
      <c r="L2050" s="326">
        <v>1200</v>
      </c>
      <c r="M2050" s="325">
        <v>2049</v>
      </c>
      <c r="N2050" s="324">
        <v>42506</v>
      </c>
      <c r="T2050" s="146"/>
      <c r="U2050" s="146"/>
      <c r="V2050" s="146"/>
      <c r="W2050" s="146"/>
      <c r="X2050" s="146"/>
      <c r="Y2050" s="146"/>
      <c r="Z2050" s="146"/>
      <c r="AA2050" s="146"/>
      <c r="AB2050" s="5" t="str">
        <f t="shared" si="64"/>
        <v>Vail Spirit033</v>
      </c>
    </row>
    <row r="2051" spans="1:28" customFormat="1" ht="12.95" hidden="1" customHeight="1">
      <c r="A2051" s="325">
        <v>2050</v>
      </c>
      <c r="B2051" s="325" t="s">
        <v>1812</v>
      </c>
      <c r="C2051" s="327">
        <v>42468</v>
      </c>
      <c r="D2051" s="325" t="s">
        <v>483</v>
      </c>
      <c r="E2051" s="325" t="s">
        <v>1376</v>
      </c>
      <c r="F2051" s="325"/>
      <c r="G2051" s="325"/>
      <c r="H2051" s="328" t="s">
        <v>1415</v>
      </c>
      <c r="I2051" s="328" t="s">
        <v>614</v>
      </c>
      <c r="J2051" s="327">
        <v>42447</v>
      </c>
      <c r="K2051" s="3" t="s">
        <v>1090</v>
      </c>
      <c r="L2051" s="326">
        <v>1200</v>
      </c>
      <c r="M2051" s="325">
        <v>2050</v>
      </c>
      <c r="N2051" s="324">
        <v>42499</v>
      </c>
      <c r="T2051" s="146"/>
      <c r="U2051" s="146"/>
      <c r="V2051" s="146"/>
      <c r="W2051" s="146"/>
      <c r="X2051" s="146"/>
      <c r="Y2051" s="146"/>
      <c r="Z2051" s="146"/>
      <c r="AA2051" s="146"/>
      <c r="AB2051" s="5" t="str">
        <f t="shared" si="64"/>
        <v>Shanghai DawnV022</v>
      </c>
    </row>
    <row r="2052" spans="1:28" customFormat="1" ht="12.95" hidden="1" customHeight="1">
      <c r="A2052" s="325">
        <v>2051</v>
      </c>
      <c r="B2052" s="325" t="s">
        <v>1813</v>
      </c>
      <c r="C2052" s="327">
        <v>42468</v>
      </c>
      <c r="D2052" s="325" t="s">
        <v>628</v>
      </c>
      <c r="E2052" s="325" t="s">
        <v>1376</v>
      </c>
      <c r="F2052" s="325"/>
      <c r="G2052" s="325"/>
      <c r="H2052" s="328" t="s">
        <v>1377</v>
      </c>
      <c r="I2052" s="328" t="s">
        <v>1558</v>
      </c>
      <c r="J2052" s="327">
        <v>42451</v>
      </c>
      <c r="K2052" s="3" t="s">
        <v>1090</v>
      </c>
      <c r="L2052" s="326">
        <v>1200</v>
      </c>
      <c r="M2052" s="325">
        <v>2051</v>
      </c>
      <c r="N2052" s="324">
        <v>42506</v>
      </c>
      <c r="T2052" s="146"/>
      <c r="U2052" s="146"/>
      <c r="V2052" s="146"/>
      <c r="W2052" s="146"/>
      <c r="X2052" s="146"/>
      <c r="Y2052" s="146"/>
      <c r="Z2052" s="146"/>
      <c r="AA2052" s="146"/>
      <c r="AB2052" s="5" t="str">
        <f t="shared" si="64"/>
        <v>Axel Spirit127</v>
      </c>
    </row>
    <row r="2053" spans="1:28" customFormat="1" ht="12.95" hidden="1" customHeight="1">
      <c r="A2053" s="325">
        <v>2052</v>
      </c>
      <c r="B2053" s="325" t="s">
        <v>1814</v>
      </c>
      <c r="C2053" s="327">
        <v>42468</v>
      </c>
      <c r="D2053" s="325" t="s">
        <v>643</v>
      </c>
      <c r="E2053" s="325" t="s">
        <v>1376</v>
      </c>
      <c r="F2053" s="325"/>
      <c r="G2053" s="325"/>
      <c r="H2053" s="328" t="s">
        <v>1377</v>
      </c>
      <c r="I2053" s="328" t="s">
        <v>413</v>
      </c>
      <c r="J2053" s="327">
        <v>42434</v>
      </c>
      <c r="K2053" s="3" t="s">
        <v>1090</v>
      </c>
      <c r="L2053" s="326">
        <v>1200</v>
      </c>
      <c r="M2053" s="325">
        <v>2052</v>
      </c>
      <c r="N2053" s="324">
        <v>42506</v>
      </c>
      <c r="T2053" s="146"/>
      <c r="U2053" s="146"/>
      <c r="V2053" s="146"/>
      <c r="W2053" s="146"/>
      <c r="X2053" s="146"/>
      <c r="Y2053" s="146"/>
      <c r="Z2053" s="146"/>
      <c r="AA2053" s="146"/>
      <c r="AB2053" s="5" t="str">
        <f t="shared" si="64"/>
        <v>Kyeema Spirit138</v>
      </c>
    </row>
    <row r="2054" spans="1:28" customFormat="1" ht="12.95" hidden="1" customHeight="1">
      <c r="A2054" s="325">
        <v>2053</v>
      </c>
      <c r="B2054" s="325" t="s">
        <v>1815</v>
      </c>
      <c r="C2054" s="327">
        <v>42468</v>
      </c>
      <c r="D2054" s="325" t="s">
        <v>1393</v>
      </c>
      <c r="E2054" s="325" t="s">
        <v>1394</v>
      </c>
      <c r="F2054" s="325"/>
      <c r="G2054" s="325"/>
      <c r="H2054" s="328" t="s">
        <v>475</v>
      </c>
      <c r="I2054" s="328" t="s">
        <v>1395</v>
      </c>
      <c r="J2054" s="327">
        <v>42456</v>
      </c>
      <c r="K2054" s="3" t="s">
        <v>290</v>
      </c>
      <c r="L2054" s="326">
        <v>1400</v>
      </c>
      <c r="M2054" s="325">
        <v>2053</v>
      </c>
      <c r="N2054" s="324">
        <v>42522</v>
      </c>
      <c r="T2054" s="146"/>
      <c r="U2054" s="146"/>
      <c r="V2054" s="146"/>
      <c r="W2054" s="146"/>
      <c r="X2054" s="146"/>
      <c r="Y2054" s="146"/>
      <c r="Z2054" s="146"/>
      <c r="AA2054" s="146"/>
      <c r="AB2054" s="5" t="str">
        <f t="shared" si="64"/>
        <v>Pacific DawnV27</v>
      </c>
    </row>
    <row r="2055" spans="1:28" customFormat="1" ht="12.95" hidden="1" customHeight="1">
      <c r="A2055" s="325">
        <v>2054</v>
      </c>
      <c r="B2055" s="325" t="s">
        <v>1816</v>
      </c>
      <c r="C2055" s="327">
        <v>42468</v>
      </c>
      <c r="D2055" s="325" t="s">
        <v>1496</v>
      </c>
      <c r="E2055" s="325" t="s">
        <v>1497</v>
      </c>
      <c r="F2055" s="325"/>
      <c r="G2055" s="325"/>
      <c r="H2055" s="328" t="s">
        <v>1498</v>
      </c>
      <c r="I2055" s="328" t="s">
        <v>1500</v>
      </c>
      <c r="J2055" s="327">
        <v>42452</v>
      </c>
      <c r="K2055" s="3" t="s">
        <v>290</v>
      </c>
      <c r="L2055" s="326">
        <v>1400</v>
      </c>
      <c r="M2055" s="325">
        <v>2054</v>
      </c>
      <c r="N2055" s="324">
        <v>42524</v>
      </c>
      <c r="T2055" s="146"/>
      <c r="U2055" s="146"/>
      <c r="V2055" s="146"/>
      <c r="W2055" s="146"/>
      <c r="X2055" s="146"/>
      <c r="Y2055" s="146"/>
      <c r="Z2055" s="146"/>
      <c r="AA2055" s="146"/>
      <c r="AB2055" s="5" t="str">
        <f t="shared" si="64"/>
        <v>Iskmati Spirit2016_01</v>
      </c>
    </row>
    <row r="2056" spans="1:28" customFormat="1" ht="12.95" hidden="1" customHeight="1">
      <c r="A2056" s="325">
        <v>2055</v>
      </c>
      <c r="B2056" s="325" t="s">
        <v>1817</v>
      </c>
      <c r="C2056" s="327">
        <v>42468</v>
      </c>
      <c r="D2056" s="325" t="s">
        <v>1493</v>
      </c>
      <c r="E2056" s="325" t="s">
        <v>1494</v>
      </c>
      <c r="F2056" s="325"/>
      <c r="G2056" s="325"/>
      <c r="H2056" s="328" t="s">
        <v>1495</v>
      </c>
      <c r="I2056" s="328" t="s">
        <v>767</v>
      </c>
      <c r="J2056" s="327">
        <v>42464</v>
      </c>
      <c r="K2056" s="3" t="s">
        <v>290</v>
      </c>
      <c r="L2056" s="326">
        <v>1400</v>
      </c>
      <c r="M2056" s="325">
        <v>2055</v>
      </c>
      <c r="N2056" s="324">
        <v>42527</v>
      </c>
      <c r="T2056" s="146"/>
      <c r="U2056" s="146"/>
      <c r="V2056" s="146"/>
      <c r="W2056" s="146"/>
      <c r="X2056" s="146"/>
      <c r="Y2056" s="146"/>
      <c r="Z2056" s="146"/>
      <c r="AA2056" s="146"/>
      <c r="AB2056" s="5" t="str">
        <f t="shared" si="64"/>
        <v>Desh Bhakt10</v>
      </c>
    </row>
    <row r="2057" spans="1:28" customFormat="1" ht="12.95" hidden="1" customHeight="1">
      <c r="A2057" s="325">
        <v>2056</v>
      </c>
      <c r="B2057" s="325" t="s">
        <v>1818</v>
      </c>
      <c r="C2057" s="327">
        <v>42471</v>
      </c>
      <c r="D2057" s="325" t="s">
        <v>1282</v>
      </c>
      <c r="E2057" s="325" t="s">
        <v>129</v>
      </c>
      <c r="F2057" s="325"/>
      <c r="G2057" s="325"/>
      <c r="H2057" s="328" t="s">
        <v>1386</v>
      </c>
      <c r="I2057" s="328" t="s">
        <v>1351</v>
      </c>
      <c r="J2057" s="327">
        <v>42450</v>
      </c>
      <c r="K2057" s="3" t="s">
        <v>590</v>
      </c>
      <c r="L2057" s="326">
        <v>1600</v>
      </c>
      <c r="M2057" s="325">
        <v>2056</v>
      </c>
      <c r="N2057" s="324">
        <v>42478</v>
      </c>
      <c r="T2057" s="146"/>
      <c r="U2057" s="146"/>
      <c r="V2057" s="146"/>
      <c r="W2057" s="146"/>
      <c r="X2057" s="146"/>
      <c r="Y2057" s="146"/>
      <c r="Z2057" s="146"/>
      <c r="AA2057" s="146"/>
      <c r="AB2057" s="5" t="str">
        <f t="shared" si="64"/>
        <v>Yamato SpiritV15</v>
      </c>
    </row>
    <row r="2058" spans="1:28" customFormat="1" ht="12.95" hidden="1" customHeight="1">
      <c r="A2058" s="325">
        <v>2057</v>
      </c>
      <c r="B2058" s="325" t="s">
        <v>1819</v>
      </c>
      <c r="C2058" s="327">
        <v>42471</v>
      </c>
      <c r="D2058" s="325" t="s">
        <v>1427</v>
      </c>
      <c r="E2058" s="325" t="s">
        <v>53</v>
      </c>
      <c r="F2058" s="325"/>
      <c r="G2058" s="325"/>
      <c r="H2058" s="328" t="s">
        <v>1305</v>
      </c>
      <c r="I2058" s="328" t="s">
        <v>1575</v>
      </c>
      <c r="J2058" s="327">
        <v>42441</v>
      </c>
      <c r="K2058" s="3" t="s">
        <v>590</v>
      </c>
      <c r="L2058" s="326">
        <v>1600</v>
      </c>
      <c r="M2058" s="325">
        <v>2057</v>
      </c>
      <c r="N2058" s="324">
        <v>42478</v>
      </c>
      <c r="T2058" s="146"/>
      <c r="U2058" s="146"/>
      <c r="V2058" s="146"/>
      <c r="W2058" s="146"/>
      <c r="X2058" s="146"/>
      <c r="Y2058" s="146"/>
      <c r="Z2058" s="146"/>
      <c r="AA2058" s="146"/>
      <c r="AB2058" s="5" t="str">
        <f t="shared" si="64"/>
        <v>Stena Penguin201509</v>
      </c>
    </row>
    <row r="2059" spans="1:28" customFormat="1" ht="12.95" hidden="1" customHeight="1">
      <c r="A2059" s="325">
        <v>2058</v>
      </c>
      <c r="B2059" s="325" t="s">
        <v>1820</v>
      </c>
      <c r="C2059" s="327">
        <v>42471</v>
      </c>
      <c r="D2059" s="325" t="s">
        <v>1823</v>
      </c>
      <c r="E2059" s="325" t="s">
        <v>1428</v>
      </c>
      <c r="F2059" s="325"/>
      <c r="G2059" s="325"/>
      <c r="H2059" s="328" t="s">
        <v>1283</v>
      </c>
      <c r="I2059" s="328" t="s">
        <v>25</v>
      </c>
      <c r="J2059" s="327">
        <v>42443</v>
      </c>
      <c r="K2059" s="3" t="s">
        <v>590</v>
      </c>
      <c r="L2059" s="326">
        <v>1600</v>
      </c>
      <c r="M2059" s="325">
        <v>2058</v>
      </c>
      <c r="N2059" s="324">
        <v>42583</v>
      </c>
      <c r="T2059" s="146"/>
      <c r="U2059" s="146"/>
      <c r="V2059" s="146"/>
      <c r="W2059" s="146"/>
      <c r="X2059" s="146"/>
      <c r="Y2059" s="146"/>
      <c r="Z2059" s="146"/>
      <c r="AA2059" s="146"/>
      <c r="AB2059" s="5" t="str">
        <f t="shared" si="64"/>
        <v>Sonangol Kalandula201601</v>
      </c>
    </row>
    <row r="2060" spans="1:28" customFormat="1" ht="12.95" hidden="1" customHeight="1">
      <c r="A2060" s="325">
        <v>2059</v>
      </c>
      <c r="B2060" s="325" t="s">
        <v>1821</v>
      </c>
      <c r="C2060" s="327">
        <v>42471</v>
      </c>
      <c r="D2060" s="325" t="s">
        <v>1429</v>
      </c>
      <c r="E2060" s="325" t="s">
        <v>53</v>
      </c>
      <c r="F2060" s="325"/>
      <c r="G2060" s="325"/>
      <c r="H2060" s="328" t="s">
        <v>1430</v>
      </c>
      <c r="I2060" s="328" t="s">
        <v>1577</v>
      </c>
      <c r="J2060" s="327">
        <v>42448</v>
      </c>
      <c r="K2060" s="3" t="s">
        <v>590</v>
      </c>
      <c r="L2060" s="326">
        <v>1600</v>
      </c>
      <c r="M2060" s="325">
        <v>2059</v>
      </c>
      <c r="N2060" s="324">
        <v>42524</v>
      </c>
      <c r="T2060" s="146"/>
      <c r="U2060" s="146"/>
      <c r="V2060" s="146"/>
      <c r="W2060" s="146"/>
      <c r="X2060" s="146"/>
      <c r="Y2060" s="146"/>
      <c r="Z2060" s="146"/>
      <c r="AA2060" s="146"/>
      <c r="AB2060" s="5" t="str">
        <f t="shared" si="64"/>
        <v>Stena Primorsk201601</v>
      </c>
    </row>
    <row r="2061" spans="1:28" customFormat="1" ht="12.95" hidden="1" customHeight="1">
      <c r="A2061" s="325">
        <v>2060</v>
      </c>
      <c r="B2061" s="325" t="s">
        <v>1822</v>
      </c>
      <c r="C2061" s="327">
        <v>42471</v>
      </c>
      <c r="D2061" s="325" t="s">
        <v>1297</v>
      </c>
      <c r="E2061" s="325" t="s">
        <v>370</v>
      </c>
      <c r="F2061" s="325"/>
      <c r="G2061" s="325"/>
      <c r="H2061" s="328" t="s">
        <v>1298</v>
      </c>
      <c r="I2061" s="328" t="s">
        <v>1576</v>
      </c>
      <c r="J2061" s="327">
        <v>42444</v>
      </c>
      <c r="K2061" s="3" t="s">
        <v>590</v>
      </c>
      <c r="L2061" s="326">
        <v>1600</v>
      </c>
      <c r="M2061" s="325">
        <v>2060</v>
      </c>
      <c r="N2061" s="324">
        <v>42478</v>
      </c>
      <c r="T2061" s="146"/>
      <c r="U2061" s="146"/>
      <c r="V2061" s="146"/>
      <c r="W2061" s="146"/>
      <c r="X2061" s="146"/>
      <c r="Y2061" s="146"/>
      <c r="Z2061" s="146"/>
      <c r="AA2061" s="146"/>
      <c r="AB2061" s="5" t="str">
        <f t="shared" si="64"/>
        <v>Stena Superior201601</v>
      </c>
    </row>
    <row r="2062" spans="1:28" customFormat="1" ht="12.95" hidden="1" customHeight="1">
      <c r="A2062" s="325">
        <v>2061</v>
      </c>
      <c r="B2062" s="325" t="s">
        <v>1824</v>
      </c>
      <c r="C2062" s="327">
        <v>42474</v>
      </c>
      <c r="D2062" s="325" t="s">
        <v>784</v>
      </c>
      <c r="E2062" s="325" t="s">
        <v>1376</v>
      </c>
      <c r="F2062" s="325"/>
      <c r="G2062" s="325"/>
      <c r="H2062" s="328" t="s">
        <v>18</v>
      </c>
      <c r="I2062" s="328" t="s">
        <v>20</v>
      </c>
      <c r="J2062" s="327">
        <v>42467</v>
      </c>
      <c r="K2062" s="3" t="s">
        <v>1530</v>
      </c>
      <c r="L2062" s="326">
        <v>1000</v>
      </c>
      <c r="M2062" s="325">
        <v>2061</v>
      </c>
      <c r="N2062" s="324">
        <v>42520</v>
      </c>
      <c r="T2062" s="146"/>
      <c r="U2062" s="146"/>
      <c r="V2062" s="146"/>
      <c r="W2062" s="146"/>
      <c r="X2062" s="146"/>
      <c r="Y2062" s="146"/>
      <c r="Z2062" s="146"/>
      <c r="AA2062" s="146"/>
      <c r="AB2062" s="5" t="str">
        <f t="shared" si="64"/>
        <v>Stena President201601</v>
      </c>
    </row>
    <row r="2063" spans="1:28" customFormat="1" ht="12.95" hidden="1" customHeight="1">
      <c r="A2063" s="325">
        <v>2062</v>
      </c>
      <c r="B2063" s="325" t="s">
        <v>1874</v>
      </c>
      <c r="C2063" s="327">
        <v>42492</v>
      </c>
      <c r="D2063" s="325" t="s">
        <v>1808</v>
      </c>
      <c r="E2063" s="325" t="s">
        <v>1416</v>
      </c>
      <c r="F2063" s="325"/>
      <c r="G2063" s="325"/>
      <c r="H2063" s="328" t="s">
        <v>1418</v>
      </c>
      <c r="I2063" s="328" t="s">
        <v>1825</v>
      </c>
      <c r="J2063" s="327">
        <v>42460</v>
      </c>
      <c r="K2063" s="3" t="s">
        <v>28</v>
      </c>
      <c r="L2063" s="326">
        <v>1400</v>
      </c>
      <c r="M2063" s="325">
        <v>2062</v>
      </c>
      <c r="N2063" s="324">
        <v>42506</v>
      </c>
      <c r="O2063" s="4"/>
      <c r="T2063" s="146"/>
      <c r="U2063" s="146"/>
      <c r="V2063" s="146"/>
      <c r="W2063" s="146"/>
      <c r="X2063" s="146"/>
      <c r="Y2063" s="146"/>
      <c r="Z2063" s="146"/>
      <c r="AA2063" s="146"/>
      <c r="AB2063" s="5" t="str">
        <f t="shared" si="64"/>
        <v>Stena Perros201601</v>
      </c>
    </row>
    <row r="2064" spans="1:28" customFormat="1" ht="12.95" hidden="1" customHeight="1">
      <c r="A2064" s="325">
        <v>2063</v>
      </c>
      <c r="B2064" s="325" t="s">
        <v>1875</v>
      </c>
      <c r="C2064" s="327">
        <v>42492</v>
      </c>
      <c r="D2064" s="325" t="s">
        <v>305</v>
      </c>
      <c r="E2064" s="325" t="s">
        <v>1447</v>
      </c>
      <c r="F2064" s="325"/>
      <c r="G2064" s="325"/>
      <c r="H2064" s="328" t="s">
        <v>392</v>
      </c>
      <c r="I2064" s="328" t="s">
        <v>1419</v>
      </c>
      <c r="J2064" s="327">
        <v>42463</v>
      </c>
      <c r="K2064" s="3" t="s">
        <v>28</v>
      </c>
      <c r="L2064" s="326">
        <v>1400</v>
      </c>
      <c r="M2064" s="325">
        <v>2063</v>
      </c>
      <c r="N2064" s="324">
        <v>42517</v>
      </c>
      <c r="O2064" s="4"/>
      <c r="T2064" s="146"/>
      <c r="U2064" s="146"/>
      <c r="V2064" s="146"/>
      <c r="W2064" s="146"/>
      <c r="X2064" s="146"/>
      <c r="Y2064" s="146"/>
      <c r="Z2064" s="146"/>
      <c r="AA2064" s="146"/>
      <c r="AB2064" s="5" t="str">
        <f t="shared" si="64"/>
        <v>British Integrity16001</v>
      </c>
    </row>
    <row r="2065" spans="1:28" customFormat="1" ht="12.95" hidden="1" customHeight="1">
      <c r="A2065" s="325">
        <v>2064</v>
      </c>
      <c r="B2065" s="325" t="s">
        <v>1876</v>
      </c>
      <c r="C2065" s="327">
        <v>42492</v>
      </c>
      <c r="D2065" s="325" t="s">
        <v>538</v>
      </c>
      <c r="E2065" s="325" t="s">
        <v>117</v>
      </c>
      <c r="F2065" s="325"/>
      <c r="G2065" s="325"/>
      <c r="H2065" s="328" t="s">
        <v>1289</v>
      </c>
      <c r="I2065" s="328" t="s">
        <v>94</v>
      </c>
      <c r="J2065" s="327">
        <v>42466</v>
      </c>
      <c r="K2065" s="3" t="s">
        <v>28</v>
      </c>
      <c r="L2065" s="326">
        <v>1400</v>
      </c>
      <c r="M2065" s="325">
        <v>2064</v>
      </c>
      <c r="N2065" s="324">
        <v>42517</v>
      </c>
      <c r="O2065" s="4"/>
      <c r="T2065" s="146"/>
      <c r="U2065" s="146"/>
      <c r="V2065" s="146"/>
      <c r="W2065" s="146"/>
      <c r="X2065" s="146"/>
      <c r="Y2065" s="146"/>
      <c r="Z2065" s="146"/>
      <c r="AA2065" s="146"/>
      <c r="AB2065" s="5" t="str">
        <f t="shared" si="64"/>
        <v>British Emissary16002</v>
      </c>
    </row>
    <row r="2066" spans="1:28" customFormat="1" ht="12.95" hidden="1" customHeight="1">
      <c r="A2066" s="325">
        <v>2065</v>
      </c>
      <c r="B2066" s="325" t="s">
        <v>1878</v>
      </c>
      <c r="C2066" s="327">
        <v>42492</v>
      </c>
      <c r="D2066" s="325" t="s">
        <v>818</v>
      </c>
      <c r="E2066" s="325" t="s">
        <v>1877</v>
      </c>
      <c r="F2066" s="325"/>
      <c r="G2066" s="325"/>
      <c r="H2066" s="328" t="s">
        <v>664</v>
      </c>
      <c r="I2066" s="328" t="s">
        <v>173</v>
      </c>
      <c r="J2066" s="327">
        <v>42457</v>
      </c>
      <c r="K2066" s="3" t="s">
        <v>43</v>
      </c>
      <c r="L2066" s="326">
        <v>1400</v>
      </c>
      <c r="M2066" s="325">
        <v>2065</v>
      </c>
      <c r="N2066" s="324">
        <v>42531</v>
      </c>
      <c r="T2066" s="146"/>
      <c r="U2066" s="146"/>
      <c r="V2066" s="146"/>
      <c r="W2066" s="146"/>
      <c r="X2066" s="146"/>
      <c r="Y2066" s="146"/>
      <c r="Z2066" s="146"/>
      <c r="AA2066" s="146"/>
      <c r="AB2066" s="5" t="str">
        <f t="shared" si="64"/>
        <v>British Merlin16004</v>
      </c>
    </row>
    <row r="2067" spans="1:28" customFormat="1" ht="12.95" hidden="1" customHeight="1">
      <c r="A2067" s="325">
        <v>2066</v>
      </c>
      <c r="B2067" s="325" t="s">
        <v>1879</v>
      </c>
      <c r="C2067" s="327">
        <v>42492</v>
      </c>
      <c r="D2067" s="325" t="s">
        <v>490</v>
      </c>
      <c r="E2067" s="325" t="s">
        <v>84</v>
      </c>
      <c r="F2067" s="325"/>
      <c r="G2067" s="325"/>
      <c r="H2067" s="328" t="s">
        <v>1454</v>
      </c>
      <c r="I2067" s="328" t="s">
        <v>1508</v>
      </c>
      <c r="J2067" s="327">
        <v>42456</v>
      </c>
      <c r="K2067" s="3" t="s">
        <v>28</v>
      </c>
      <c r="L2067" s="326">
        <v>1400</v>
      </c>
      <c r="M2067" s="325">
        <v>2066</v>
      </c>
      <c r="N2067" s="324">
        <v>42569</v>
      </c>
      <c r="O2067" s="4"/>
      <c r="T2067" s="146"/>
      <c r="U2067" s="146"/>
      <c r="V2067" s="146"/>
      <c r="W2067" s="146"/>
      <c r="X2067" s="146"/>
      <c r="Y2067" s="146"/>
      <c r="Z2067" s="146"/>
      <c r="AA2067" s="146"/>
      <c r="AB2067" s="5" t="str">
        <f t="shared" si="64"/>
        <v>Atlantic Pegasus11</v>
      </c>
    </row>
    <row r="2068" spans="1:28" customFormat="1" ht="12.95" hidden="1" customHeight="1">
      <c r="A2068" s="325">
        <v>2067</v>
      </c>
      <c r="B2068" s="325" t="s">
        <v>1880</v>
      </c>
      <c r="C2068" s="327">
        <v>42492</v>
      </c>
      <c r="D2068" s="325" t="s">
        <v>1509</v>
      </c>
      <c r="E2068" s="325" t="s">
        <v>769</v>
      </c>
      <c r="F2068" s="325"/>
      <c r="G2068" s="325"/>
      <c r="H2068" s="328" t="s">
        <v>808</v>
      </c>
      <c r="I2068" s="328" t="s">
        <v>438</v>
      </c>
      <c r="J2068" s="327">
        <v>42474</v>
      </c>
      <c r="K2068" s="3" t="s">
        <v>28</v>
      </c>
      <c r="L2068" s="326">
        <v>1400</v>
      </c>
      <c r="M2068" s="325">
        <v>2067</v>
      </c>
      <c r="N2068" s="324">
        <v>42506</v>
      </c>
      <c r="O2068" s="4" t="s">
        <v>1897</v>
      </c>
      <c r="T2068" s="146"/>
      <c r="U2068" s="146"/>
      <c r="V2068" s="146"/>
      <c r="W2068" s="146"/>
      <c r="X2068" s="146"/>
      <c r="Y2068" s="146"/>
      <c r="Z2068" s="146"/>
      <c r="AA2068" s="146"/>
      <c r="AB2068" s="5" t="str">
        <f t="shared" si="64"/>
        <v>Halcon Trader1</v>
      </c>
    </row>
    <row r="2069" spans="1:28" customFormat="1" ht="12.95" hidden="1" customHeight="1">
      <c r="A2069" s="325">
        <v>2068</v>
      </c>
      <c r="B2069" s="325" t="s">
        <v>1881</v>
      </c>
      <c r="C2069" s="327">
        <v>42492</v>
      </c>
      <c r="D2069" s="325" t="s">
        <v>1515</v>
      </c>
      <c r="E2069" s="325" t="s">
        <v>117</v>
      </c>
      <c r="F2069" s="325"/>
      <c r="G2069" s="325"/>
      <c r="H2069" s="328" t="s">
        <v>521</v>
      </c>
      <c r="I2069" s="328" t="s">
        <v>87</v>
      </c>
      <c r="J2069" s="327">
        <v>42474</v>
      </c>
      <c r="K2069" s="3" t="s">
        <v>28</v>
      </c>
      <c r="L2069" s="326">
        <v>1400</v>
      </c>
      <c r="M2069" s="325">
        <v>2068</v>
      </c>
      <c r="N2069" s="324">
        <v>42536</v>
      </c>
      <c r="O2069" s="4"/>
      <c r="T2069" s="146"/>
      <c r="U2069" s="146"/>
      <c r="V2069" s="146"/>
      <c r="W2069" s="146"/>
      <c r="X2069" s="146"/>
      <c r="Y2069" s="146"/>
      <c r="Z2069" s="146"/>
      <c r="AA2069" s="146"/>
      <c r="AB2069" s="5" t="str">
        <f t="shared" si="64"/>
        <v>Overseas Alcmar180</v>
      </c>
    </row>
    <row r="2070" spans="1:28" customFormat="1" ht="12.95" hidden="1" customHeight="1">
      <c r="A2070" s="325">
        <v>2069</v>
      </c>
      <c r="B2070" s="325" t="s">
        <v>1882</v>
      </c>
      <c r="C2070" s="327">
        <v>42492</v>
      </c>
      <c r="D2070" s="325" t="s">
        <v>1807</v>
      </c>
      <c r="E2070" s="325" t="s">
        <v>155</v>
      </c>
      <c r="F2070" s="325"/>
      <c r="G2070" s="325"/>
      <c r="H2070" s="328" t="s">
        <v>1382</v>
      </c>
      <c r="I2070" s="328" t="s">
        <v>1524</v>
      </c>
      <c r="J2070" s="327">
        <v>42468</v>
      </c>
      <c r="K2070" s="3" t="s">
        <v>28</v>
      </c>
      <c r="L2070" s="326">
        <v>1400</v>
      </c>
      <c r="M2070" s="325">
        <v>2069</v>
      </c>
      <c r="N2070" s="324">
        <v>42520</v>
      </c>
      <c r="O2070" s="4"/>
      <c r="T2070" s="146"/>
      <c r="U2070" s="146"/>
      <c r="V2070" s="146"/>
      <c r="W2070" s="146"/>
      <c r="X2070" s="146"/>
      <c r="Y2070" s="146"/>
      <c r="Z2070" s="146"/>
      <c r="AA2070" s="146"/>
      <c r="AB2070" s="5" t="str">
        <f t="shared" si="64"/>
        <v>Birdie Trader1</v>
      </c>
    </row>
    <row r="2071" spans="1:28" customFormat="1" ht="12.95" hidden="1" customHeight="1">
      <c r="A2071" s="325">
        <v>2070</v>
      </c>
      <c r="B2071" s="325" t="s">
        <v>1883</v>
      </c>
      <c r="C2071" s="327">
        <v>42492</v>
      </c>
      <c r="D2071" s="325" t="s">
        <v>508</v>
      </c>
      <c r="E2071" s="325" t="s">
        <v>247</v>
      </c>
      <c r="F2071" s="325">
        <v>42473</v>
      </c>
      <c r="G2071" s="325"/>
      <c r="H2071" s="328" t="s">
        <v>1382</v>
      </c>
      <c r="I2071" s="328" t="s">
        <v>173</v>
      </c>
      <c r="J2071" s="327">
        <v>42476</v>
      </c>
      <c r="K2071" s="3" t="s">
        <v>28</v>
      </c>
      <c r="L2071" s="326">
        <v>1400</v>
      </c>
      <c r="M2071" s="325">
        <v>2070</v>
      </c>
      <c r="N2071" s="324">
        <v>42517</v>
      </c>
      <c r="O2071" s="4"/>
      <c r="T2071" s="146"/>
      <c r="U2071" s="146"/>
      <c r="V2071" s="146"/>
      <c r="W2071" s="146"/>
      <c r="X2071" s="146"/>
      <c r="Y2071" s="146"/>
      <c r="Z2071" s="146"/>
      <c r="AA2071" s="146"/>
      <c r="AB2071" s="5" t="str">
        <f t="shared" si="64"/>
        <v>Albatross Trader7</v>
      </c>
    </row>
    <row r="2072" spans="1:28" customFormat="1" ht="12.95" hidden="1" customHeight="1">
      <c r="A2072" s="325">
        <v>2071</v>
      </c>
      <c r="B2072" s="325" t="s">
        <v>1884</v>
      </c>
      <c r="C2072" s="327">
        <v>42492</v>
      </c>
      <c r="D2072" s="325" t="s">
        <v>809</v>
      </c>
      <c r="E2072" s="325" t="s">
        <v>1844</v>
      </c>
      <c r="F2072" s="325">
        <v>42476</v>
      </c>
      <c r="G2072" s="325"/>
      <c r="H2072" s="328" t="s">
        <v>1454</v>
      </c>
      <c r="I2072" s="328" t="s">
        <v>1331</v>
      </c>
      <c r="J2072" s="327">
        <v>42480</v>
      </c>
      <c r="K2072" s="3" t="s">
        <v>28</v>
      </c>
      <c r="L2072" s="326">
        <v>1400</v>
      </c>
      <c r="M2072" s="325">
        <v>2071</v>
      </c>
      <c r="N2072" s="324">
        <v>42584</v>
      </c>
      <c r="O2072" s="4"/>
      <c r="T2072" s="146"/>
      <c r="U2072" s="146"/>
      <c r="V2072" s="146"/>
      <c r="W2072" s="146"/>
      <c r="X2072" s="146"/>
      <c r="Y2072" s="146"/>
      <c r="Z2072" s="146"/>
      <c r="AA2072" s="146"/>
      <c r="AB2072" s="5" t="str">
        <f t="shared" si="64"/>
        <v>Frio201601</v>
      </c>
    </row>
    <row r="2073" spans="1:28" customFormat="1" ht="12.95" hidden="1" customHeight="1">
      <c r="A2073" s="325">
        <v>2072</v>
      </c>
      <c r="B2073" s="325" t="s">
        <v>1885</v>
      </c>
      <c r="C2073" s="327">
        <v>42492</v>
      </c>
      <c r="D2073" s="325" t="s">
        <v>647</v>
      </c>
      <c r="E2073" s="325" t="s">
        <v>202</v>
      </c>
      <c r="F2073" s="325">
        <v>42475</v>
      </c>
      <c r="G2073" s="325"/>
      <c r="H2073" s="328" t="s">
        <v>22</v>
      </c>
      <c r="I2073" s="328" t="s">
        <v>1331</v>
      </c>
      <c r="J2073" s="327">
        <v>42481</v>
      </c>
      <c r="K2073" s="3" t="s">
        <v>23</v>
      </c>
      <c r="L2073" s="326">
        <v>1200</v>
      </c>
      <c r="M2073" s="325">
        <v>2072</v>
      </c>
      <c r="N2073" s="324">
        <v>42527</v>
      </c>
      <c r="T2073" s="146"/>
      <c r="U2073" s="146"/>
      <c r="V2073" s="146"/>
      <c r="W2073" s="146"/>
      <c r="X2073" s="146"/>
      <c r="Y2073" s="146"/>
      <c r="Z2073" s="146"/>
      <c r="AA2073" s="146"/>
      <c r="AB2073" s="5" t="str">
        <f t="shared" si="64"/>
        <v>Gener8 Kara G1_16</v>
      </c>
    </row>
    <row r="2074" spans="1:28" customFormat="1" ht="12.95" hidden="1" customHeight="1">
      <c r="A2074" s="325">
        <v>2073</v>
      </c>
      <c r="B2074" s="325" t="s">
        <v>1886</v>
      </c>
      <c r="C2074" s="327">
        <v>42492</v>
      </c>
      <c r="D2074" s="325" t="s">
        <v>1513</v>
      </c>
      <c r="E2074" s="325" t="s">
        <v>213</v>
      </c>
      <c r="F2074" s="325"/>
      <c r="G2074" s="325"/>
      <c r="H2074" s="328" t="s">
        <v>763</v>
      </c>
      <c r="I2074" s="328" t="s">
        <v>365</v>
      </c>
      <c r="J2074" s="327">
        <v>42483</v>
      </c>
      <c r="K2074" s="3" t="s">
        <v>43</v>
      </c>
      <c r="L2074" s="326">
        <v>1400</v>
      </c>
      <c r="M2074" s="325">
        <v>2073</v>
      </c>
      <c r="N2074" s="324">
        <v>42494</v>
      </c>
      <c r="T2074" s="146"/>
      <c r="U2074" s="146"/>
      <c r="V2074" s="146"/>
      <c r="W2074" s="146"/>
      <c r="X2074" s="146"/>
      <c r="Y2074" s="146"/>
      <c r="Z2074" s="146"/>
      <c r="AA2074" s="146"/>
      <c r="AB2074" s="5" t="str">
        <f t="shared" si="64"/>
        <v>ETC Isis43_16</v>
      </c>
    </row>
    <row r="2075" spans="1:28" customFormat="1" ht="12.95" hidden="1" customHeight="1">
      <c r="A2075" s="325">
        <v>2074</v>
      </c>
      <c r="B2075" s="325" t="s">
        <v>1887</v>
      </c>
      <c r="C2075" s="327">
        <v>42492</v>
      </c>
      <c r="D2075" s="325" t="s">
        <v>803</v>
      </c>
      <c r="E2075" s="329" t="s">
        <v>53</v>
      </c>
      <c r="F2075" s="325"/>
      <c r="G2075" s="325"/>
      <c r="H2075" s="328" t="s">
        <v>541</v>
      </c>
      <c r="I2075" s="328" t="s">
        <v>173</v>
      </c>
      <c r="J2075" s="327">
        <v>42485</v>
      </c>
      <c r="K2075" s="3" t="s">
        <v>43</v>
      </c>
      <c r="L2075" s="326">
        <v>1400</v>
      </c>
      <c r="M2075" s="325">
        <v>2074</v>
      </c>
      <c r="N2075" s="324">
        <v>42797</v>
      </c>
      <c r="T2075" s="146"/>
      <c r="U2075" s="146"/>
      <c r="V2075" s="146"/>
      <c r="W2075" s="146"/>
      <c r="X2075" s="146"/>
      <c r="Y2075" s="146"/>
      <c r="Z2075" s="146"/>
      <c r="AA2075" s="146"/>
      <c r="AB2075" s="5" t="str">
        <f t="shared" si="64"/>
        <v>Bareilly2</v>
      </c>
    </row>
    <row r="2076" spans="1:28" customFormat="1" ht="12.95" hidden="1" customHeight="1">
      <c r="A2076" s="325">
        <v>2075</v>
      </c>
      <c r="B2076" s="325" t="s">
        <v>1888</v>
      </c>
      <c r="C2076" s="327">
        <v>42493</v>
      </c>
      <c r="D2076" s="325" t="s">
        <v>820</v>
      </c>
      <c r="E2076" s="325" t="s">
        <v>151</v>
      </c>
      <c r="F2076" s="325"/>
      <c r="G2076" s="325"/>
      <c r="H2076" s="328" t="s">
        <v>1271</v>
      </c>
      <c r="I2076" s="328" t="s">
        <v>319</v>
      </c>
      <c r="J2076" s="327">
        <v>42461</v>
      </c>
      <c r="K2076" s="3" t="s">
        <v>60</v>
      </c>
      <c r="L2076" s="326">
        <v>800</v>
      </c>
      <c r="M2076" s="325">
        <v>2075</v>
      </c>
      <c r="N2076" s="324">
        <v>42523</v>
      </c>
      <c r="P2076">
        <f>19335687+792548.96-650771.86</f>
        <v>19477464.100000001</v>
      </c>
      <c r="T2076" s="146"/>
      <c r="U2076" s="146"/>
      <c r="V2076" s="146"/>
      <c r="W2076" s="146"/>
      <c r="X2076" s="146"/>
      <c r="Y2076" s="146"/>
      <c r="Z2076" s="146"/>
      <c r="AA2076" s="146"/>
      <c r="AB2076" s="5" t="str">
        <f t="shared" si="64"/>
        <v>Songa Coral03-16</v>
      </c>
    </row>
    <row r="2077" spans="1:28" customFormat="1" ht="12.95" hidden="1" customHeight="1">
      <c r="A2077" s="325">
        <v>2076</v>
      </c>
      <c r="B2077" s="325" t="s">
        <v>1889</v>
      </c>
      <c r="C2077" s="327">
        <v>42493</v>
      </c>
      <c r="D2077" s="325" t="s">
        <v>728</v>
      </c>
      <c r="E2077" s="325" t="s">
        <v>406</v>
      </c>
      <c r="F2077" s="325"/>
      <c r="G2077" s="325"/>
      <c r="H2077" s="328" t="s">
        <v>1335</v>
      </c>
      <c r="I2077" s="328" t="s">
        <v>614</v>
      </c>
      <c r="J2077" s="327">
        <v>42473</v>
      </c>
      <c r="K2077" s="3" t="s">
        <v>60</v>
      </c>
      <c r="L2077" s="326">
        <v>800</v>
      </c>
      <c r="M2077" s="325">
        <v>2076</v>
      </c>
      <c r="N2077" s="324">
        <v>42523</v>
      </c>
      <c r="T2077" s="146"/>
      <c r="U2077" s="146"/>
      <c r="V2077" s="146"/>
      <c r="W2077" s="146"/>
      <c r="X2077" s="146"/>
      <c r="Y2077" s="146"/>
      <c r="Z2077" s="146"/>
      <c r="AA2077" s="146"/>
      <c r="AB2077" s="5" t="str">
        <f t="shared" si="64"/>
        <v>Nave Cielo47</v>
      </c>
    </row>
    <row r="2078" spans="1:28" customFormat="1" ht="12.95" hidden="1" customHeight="1">
      <c r="A2078" s="325">
        <v>2077</v>
      </c>
      <c r="B2078" s="325" t="s">
        <v>1890</v>
      </c>
      <c r="C2078" s="327">
        <v>42493</v>
      </c>
      <c r="D2078" s="325" t="s">
        <v>484</v>
      </c>
      <c r="E2078" s="325" t="s">
        <v>568</v>
      </c>
      <c r="F2078" s="325"/>
      <c r="G2078" s="325"/>
      <c r="H2078" s="328" t="s">
        <v>1340</v>
      </c>
      <c r="I2078" s="328" t="s">
        <v>697</v>
      </c>
      <c r="J2078" s="327">
        <v>42458</v>
      </c>
      <c r="K2078" s="3" t="s">
        <v>60</v>
      </c>
      <c r="L2078" s="326">
        <v>800</v>
      </c>
      <c r="M2078" s="325">
        <v>2077</v>
      </c>
      <c r="N2078" s="324">
        <v>42583</v>
      </c>
      <c r="T2078" s="146"/>
      <c r="U2078" s="146"/>
      <c r="V2078" s="146"/>
      <c r="W2078" s="146"/>
      <c r="X2078" s="146"/>
      <c r="Y2078" s="146"/>
      <c r="Z2078" s="146"/>
      <c r="AA2078" s="146"/>
      <c r="AB2078" s="5" t="str">
        <f t="shared" si="64"/>
        <v>AliaV01</v>
      </c>
    </row>
    <row r="2079" spans="1:28" customFormat="1" ht="12.95" hidden="1" customHeight="1">
      <c r="A2079" s="325">
        <v>2078</v>
      </c>
      <c r="B2079" s="325" t="s">
        <v>1891</v>
      </c>
      <c r="C2079" s="327">
        <v>42493</v>
      </c>
      <c r="D2079" s="325" t="s">
        <v>502</v>
      </c>
      <c r="E2079" s="325" t="s">
        <v>154</v>
      </c>
      <c r="F2079" s="325"/>
      <c r="G2079" s="325"/>
      <c r="H2079" s="328" t="s">
        <v>63</v>
      </c>
      <c r="I2079" s="328" t="s">
        <v>130</v>
      </c>
      <c r="J2079" s="327">
        <v>42457</v>
      </c>
      <c r="K2079" s="3" t="s">
        <v>60</v>
      </c>
      <c r="L2079" s="326">
        <v>800</v>
      </c>
      <c r="M2079" s="325">
        <v>2078</v>
      </c>
      <c r="N2079" s="324">
        <v>42583</v>
      </c>
      <c r="O2079" t="s">
        <v>1188</v>
      </c>
      <c r="T2079" s="146"/>
      <c r="U2079" s="146"/>
      <c r="V2079" s="146"/>
      <c r="W2079" s="146"/>
      <c r="X2079" s="146"/>
      <c r="Y2079" s="146"/>
      <c r="Z2079" s="146"/>
      <c r="AA2079" s="146"/>
      <c r="AB2079" s="5" t="str">
        <f t="shared" si="64"/>
        <v>Sophie Schulte2</v>
      </c>
    </row>
    <row r="2080" spans="1:28" customFormat="1" ht="12.95" hidden="1" customHeight="1">
      <c r="A2080" s="325">
        <v>2079</v>
      </c>
      <c r="B2080" s="325" t="s">
        <v>1892</v>
      </c>
      <c r="C2080" s="327">
        <v>42493</v>
      </c>
      <c r="D2080" s="325" t="s">
        <v>826</v>
      </c>
      <c r="E2080" s="325" t="s">
        <v>155</v>
      </c>
      <c r="F2080" s="325"/>
      <c r="G2080" s="325"/>
      <c r="H2080" s="328" t="s">
        <v>601</v>
      </c>
      <c r="I2080" s="328" t="s">
        <v>64</v>
      </c>
      <c r="J2080" s="327">
        <v>42464</v>
      </c>
      <c r="K2080" s="3" t="s">
        <v>60</v>
      </c>
      <c r="L2080" s="326">
        <v>800</v>
      </c>
      <c r="M2080" s="325">
        <v>2079</v>
      </c>
      <c r="N2080" s="324">
        <v>42514</v>
      </c>
      <c r="T2080" s="146"/>
      <c r="U2080" s="146"/>
      <c r="V2080" s="146"/>
      <c r="W2080" s="146"/>
      <c r="X2080" s="146"/>
      <c r="Y2080" s="146"/>
      <c r="Z2080" s="146"/>
      <c r="AA2080" s="146"/>
      <c r="AB2080" s="5" t="str">
        <f t="shared" si="64"/>
        <v>Navig8 Stealth S.V.17</v>
      </c>
    </row>
    <row r="2081" spans="1:28" customFormat="1" ht="12.95" hidden="1" customHeight="1">
      <c r="A2081" s="325">
        <v>2080</v>
      </c>
      <c r="B2081" s="325" t="s">
        <v>1893</v>
      </c>
      <c r="C2081" s="327">
        <v>42493</v>
      </c>
      <c r="D2081" s="325" t="s">
        <v>80</v>
      </c>
      <c r="E2081" s="325" t="s">
        <v>197</v>
      </c>
      <c r="F2081" s="325"/>
      <c r="G2081" s="325"/>
      <c r="H2081" s="328" t="s">
        <v>1340</v>
      </c>
      <c r="I2081" s="328" t="s">
        <v>67</v>
      </c>
      <c r="J2081" s="327">
        <v>42475</v>
      </c>
      <c r="K2081" s="3" t="s">
        <v>60</v>
      </c>
      <c r="L2081" s="326">
        <v>800</v>
      </c>
      <c r="M2081" s="325">
        <v>2080</v>
      </c>
      <c r="N2081" s="324">
        <v>42506</v>
      </c>
      <c r="T2081" s="146"/>
      <c r="U2081" s="146"/>
      <c r="V2081" s="146"/>
      <c r="W2081" s="146"/>
      <c r="X2081" s="146"/>
      <c r="Y2081" s="146"/>
      <c r="Z2081" s="146"/>
      <c r="AA2081" s="146"/>
      <c r="AB2081" s="5" t="str">
        <f t="shared" si="64"/>
        <v>Afra Laurel37</v>
      </c>
    </row>
    <row r="2082" spans="1:28" customFormat="1" ht="12.95" hidden="1" customHeight="1">
      <c r="A2082" s="325">
        <v>2081</v>
      </c>
      <c r="B2082" s="325" t="s">
        <v>1894</v>
      </c>
      <c r="C2082" s="327">
        <v>42493</v>
      </c>
      <c r="D2082" s="325" t="s">
        <v>807</v>
      </c>
      <c r="E2082" s="325" t="s">
        <v>184</v>
      </c>
      <c r="F2082" s="325"/>
      <c r="G2082" s="325"/>
      <c r="H2082" s="328" t="s">
        <v>442</v>
      </c>
      <c r="I2082" s="328" t="s">
        <v>282</v>
      </c>
      <c r="J2082" s="327">
        <v>42467</v>
      </c>
      <c r="K2082" s="3" t="s">
        <v>60</v>
      </c>
      <c r="L2082" s="326">
        <v>800</v>
      </c>
      <c r="M2082" s="325">
        <v>2081</v>
      </c>
      <c r="N2082" s="324">
        <v>42545</v>
      </c>
      <c r="T2082" s="146"/>
      <c r="U2082" s="146"/>
      <c r="V2082" s="146"/>
      <c r="W2082" s="146"/>
      <c r="X2082" s="146"/>
      <c r="Y2082" s="146"/>
      <c r="Z2082" s="146"/>
      <c r="AA2082" s="146"/>
      <c r="AB2082" s="5" t="str">
        <f t="shared" si="64"/>
        <v>King Darius17_2016</v>
      </c>
    </row>
    <row r="2083" spans="1:28" customFormat="1" ht="12.95" hidden="1" customHeight="1">
      <c r="A2083" s="325">
        <v>2082</v>
      </c>
      <c r="B2083" s="325" t="s">
        <v>1895</v>
      </c>
      <c r="C2083" s="327">
        <v>42493</v>
      </c>
      <c r="D2083" s="325" t="s">
        <v>415</v>
      </c>
      <c r="E2083" s="325" t="s">
        <v>1502</v>
      </c>
      <c r="F2083" s="325">
        <v>42481</v>
      </c>
      <c r="G2083" s="325"/>
      <c r="H2083" s="328" t="s">
        <v>1834</v>
      </c>
      <c r="I2083" s="328" t="s">
        <v>1835</v>
      </c>
      <c r="J2083" s="327">
        <v>42487</v>
      </c>
      <c r="K2083" s="3" t="s">
        <v>60</v>
      </c>
      <c r="L2083" s="326">
        <v>800</v>
      </c>
      <c r="M2083" s="325">
        <v>2082</v>
      </c>
      <c r="N2083" s="324">
        <v>42520</v>
      </c>
      <c r="T2083" s="146"/>
      <c r="U2083" s="146"/>
      <c r="V2083" s="146"/>
      <c r="W2083" s="146"/>
      <c r="X2083" s="146"/>
      <c r="Y2083" s="146"/>
      <c r="Z2083" s="146"/>
      <c r="AA2083" s="146"/>
      <c r="AB2083" s="5" t="str">
        <f t="shared" si="64"/>
        <v>Genmar Compatriot80</v>
      </c>
    </row>
    <row r="2084" spans="1:28" customFormat="1" ht="12.95" hidden="1" customHeight="1">
      <c r="A2084" s="325">
        <v>2083</v>
      </c>
      <c r="B2084" s="325" t="s">
        <v>1896</v>
      </c>
      <c r="C2084" s="327">
        <v>42493</v>
      </c>
      <c r="D2084" s="325" t="s">
        <v>752</v>
      </c>
      <c r="E2084" s="325" t="s">
        <v>245</v>
      </c>
      <c r="F2084" s="325">
        <v>42472</v>
      </c>
      <c r="G2084" s="325"/>
      <c r="H2084" s="328" t="s">
        <v>400</v>
      </c>
      <c r="I2084" s="328" t="s">
        <v>750</v>
      </c>
      <c r="J2084" s="327">
        <v>42472</v>
      </c>
      <c r="K2084" s="3" t="s">
        <v>60</v>
      </c>
      <c r="L2084" s="326">
        <v>800</v>
      </c>
      <c r="M2084" s="325">
        <v>2083</v>
      </c>
      <c r="N2084" s="324">
        <v>42520</v>
      </c>
      <c r="T2084" s="146"/>
      <c r="U2084" s="146"/>
      <c r="V2084" s="146"/>
      <c r="W2084" s="146"/>
      <c r="X2084" s="146"/>
      <c r="Y2084" s="146"/>
      <c r="Z2084" s="146"/>
      <c r="AA2084" s="146"/>
      <c r="AB2084" s="5" t="str">
        <f t="shared" ref="AB2084:AB2147" si="65">IF(TRIM(A2074)="","",CONCATENATE(TRIM(D2074),TRIM(E2074)))</f>
        <v>Kara Sea69</v>
      </c>
    </row>
    <row r="2085" spans="1:28" customFormat="1" ht="12.95" hidden="1" customHeight="1">
      <c r="A2085" s="325">
        <v>2084</v>
      </c>
      <c r="B2085" s="325" t="s">
        <v>1898</v>
      </c>
      <c r="C2085" s="327">
        <v>42495</v>
      </c>
      <c r="D2085" s="325" t="s">
        <v>1496</v>
      </c>
      <c r="E2085" s="325" t="s">
        <v>1857</v>
      </c>
      <c r="F2085" s="325">
        <v>42483</v>
      </c>
      <c r="G2085" s="325"/>
      <c r="H2085" s="328" t="s">
        <v>1498</v>
      </c>
      <c r="I2085" s="328" t="s">
        <v>412</v>
      </c>
      <c r="J2085" s="327">
        <v>42488</v>
      </c>
      <c r="K2085" s="3" t="s">
        <v>290</v>
      </c>
      <c r="L2085" s="326">
        <v>1400</v>
      </c>
      <c r="M2085" s="325">
        <v>2084</v>
      </c>
      <c r="N2085" s="324">
        <v>42527</v>
      </c>
      <c r="T2085" s="146"/>
      <c r="U2085" s="146"/>
      <c r="V2085" s="146"/>
      <c r="W2085" s="146"/>
      <c r="X2085" s="146"/>
      <c r="Y2085" s="146"/>
      <c r="Z2085" s="146"/>
      <c r="AA2085" s="146"/>
      <c r="AB2085" s="5" t="str">
        <f t="shared" si="65"/>
        <v>RBD Gino Ferretti1</v>
      </c>
    </row>
    <row r="2086" spans="1:28" customFormat="1" ht="12.95" hidden="1" customHeight="1">
      <c r="A2086" s="325">
        <v>2085</v>
      </c>
      <c r="B2086" s="325" t="s">
        <v>1899</v>
      </c>
      <c r="C2086" s="327">
        <v>42495</v>
      </c>
      <c r="D2086" s="325" t="s">
        <v>578</v>
      </c>
      <c r="E2086" s="325" t="s">
        <v>1830</v>
      </c>
      <c r="F2086" s="325">
        <v>42473</v>
      </c>
      <c r="G2086" s="325"/>
      <c r="H2086" s="328" t="s">
        <v>176</v>
      </c>
      <c r="I2086" s="328" t="s">
        <v>1871</v>
      </c>
      <c r="J2086" s="327">
        <v>42473</v>
      </c>
      <c r="K2086" s="3" t="s">
        <v>1530</v>
      </c>
      <c r="L2086" s="326">
        <v>1000</v>
      </c>
      <c r="M2086" s="325">
        <v>2085</v>
      </c>
      <c r="N2086" s="324">
        <v>42520</v>
      </c>
      <c r="T2086" s="146"/>
      <c r="U2086" s="146"/>
      <c r="V2086" s="146"/>
      <c r="W2086" s="146"/>
      <c r="X2086" s="146"/>
      <c r="Y2086" s="146"/>
      <c r="Z2086" s="146"/>
      <c r="AA2086" s="146"/>
      <c r="AB2086" s="5" t="str">
        <f t="shared" si="65"/>
        <v>RBD Anema E Core15</v>
      </c>
    </row>
    <row r="2087" spans="1:28" customFormat="1" ht="12.95" hidden="1" customHeight="1">
      <c r="A2087" s="325">
        <v>2086</v>
      </c>
      <c r="B2087" s="325" t="s">
        <v>1900</v>
      </c>
      <c r="C2087" s="327">
        <v>42495</v>
      </c>
      <c r="D2087" s="325" t="s">
        <v>636</v>
      </c>
      <c r="E2087" s="325" t="s">
        <v>1502</v>
      </c>
      <c r="F2087" s="325"/>
      <c r="G2087" s="325"/>
      <c r="H2087" s="328" t="s">
        <v>685</v>
      </c>
      <c r="I2087" s="328" t="s">
        <v>24</v>
      </c>
      <c r="J2087" s="327">
        <v>42464</v>
      </c>
      <c r="K2087" s="3" t="s">
        <v>1095</v>
      </c>
      <c r="L2087" s="326">
        <v>1600</v>
      </c>
      <c r="M2087" s="325">
        <v>2086</v>
      </c>
      <c r="N2087" s="324">
        <v>42524</v>
      </c>
      <c r="T2087" s="146"/>
      <c r="U2087" s="146"/>
      <c r="V2087" s="146"/>
      <c r="W2087" s="146"/>
      <c r="X2087" s="146"/>
      <c r="Y2087" s="146"/>
      <c r="Z2087" s="146"/>
      <c r="AA2087" s="146"/>
      <c r="AB2087" s="5" t="str">
        <f t="shared" si="65"/>
        <v>Mare Siculum03</v>
      </c>
    </row>
    <row r="2088" spans="1:28" customFormat="1" ht="12.95" hidden="1" customHeight="1">
      <c r="A2088" s="325">
        <v>2087</v>
      </c>
      <c r="B2088" s="325" t="s">
        <v>1901</v>
      </c>
      <c r="C2088" s="327">
        <v>42495</v>
      </c>
      <c r="D2088" s="325" t="s">
        <v>464</v>
      </c>
      <c r="E2088" s="325" t="s">
        <v>1376</v>
      </c>
      <c r="F2088" s="325"/>
      <c r="G2088" s="325"/>
      <c r="H2088" s="328" t="s">
        <v>1415</v>
      </c>
      <c r="I2088" s="328" t="s">
        <v>1872</v>
      </c>
      <c r="J2088" s="327">
        <v>42465</v>
      </c>
      <c r="K2088" s="3" t="s">
        <v>1095</v>
      </c>
      <c r="L2088" s="326">
        <v>1600</v>
      </c>
      <c r="M2088" s="325">
        <v>2087</v>
      </c>
      <c r="N2088" s="324">
        <v>42524</v>
      </c>
      <c r="T2088" s="146"/>
      <c r="U2088" s="146"/>
      <c r="V2088" s="146"/>
      <c r="W2088" s="146"/>
      <c r="X2088" s="146"/>
      <c r="Y2088" s="146"/>
      <c r="Z2088" s="146"/>
      <c r="AA2088" s="146"/>
      <c r="AB2088" s="5" t="str">
        <f t="shared" si="65"/>
        <v>Esther Spirit125</v>
      </c>
    </row>
    <row r="2089" spans="1:28" customFormat="1" ht="12.95" hidden="1" customHeight="1">
      <c r="A2089" s="325">
        <v>2088</v>
      </c>
      <c r="B2089" s="325" t="s">
        <v>1902</v>
      </c>
      <c r="C2089" s="327">
        <v>42495</v>
      </c>
      <c r="D2089" s="325" t="s">
        <v>1288</v>
      </c>
      <c r="E2089" s="325" t="s">
        <v>1390</v>
      </c>
      <c r="F2089" s="325"/>
      <c r="G2089" s="325"/>
      <c r="H2089" s="328" t="s">
        <v>736</v>
      </c>
      <c r="I2089" s="328" t="s">
        <v>1873</v>
      </c>
      <c r="J2089" s="327">
        <v>42453</v>
      </c>
      <c r="K2089" s="3" t="s">
        <v>1103</v>
      </c>
      <c r="L2089" s="326">
        <v>1300</v>
      </c>
      <c r="M2089" s="325">
        <v>2088</v>
      </c>
      <c r="N2089" s="324">
        <v>42621</v>
      </c>
      <c r="T2089" s="146"/>
      <c r="U2089" s="146"/>
      <c r="V2089" s="146"/>
      <c r="W2089" s="146"/>
      <c r="X2089" s="146"/>
      <c r="Y2089" s="146"/>
      <c r="Z2089" s="146"/>
      <c r="AA2089" s="146"/>
      <c r="AB2089" s="5" t="str">
        <f t="shared" si="65"/>
        <v>BM Breeze44</v>
      </c>
    </row>
    <row r="2090" spans="1:28" customFormat="1" ht="12.95" hidden="1" customHeight="1">
      <c r="A2090" s="325">
        <v>2089</v>
      </c>
      <c r="B2090" s="325" t="s">
        <v>1903</v>
      </c>
      <c r="C2090" s="327">
        <v>42495</v>
      </c>
      <c r="D2090" s="325" t="s">
        <v>866</v>
      </c>
      <c r="E2090" s="325" t="s">
        <v>1390</v>
      </c>
      <c r="F2090" s="325"/>
      <c r="G2090" s="325"/>
      <c r="H2090" s="328" t="s">
        <v>669</v>
      </c>
      <c r="I2090" s="328" t="s">
        <v>455</v>
      </c>
      <c r="J2090" s="327">
        <v>42459</v>
      </c>
      <c r="K2090" s="3" t="s">
        <v>1103</v>
      </c>
      <c r="L2090" s="326">
        <v>1300</v>
      </c>
      <c r="M2090" s="325">
        <v>2089</v>
      </c>
      <c r="N2090" s="324">
        <v>42621</v>
      </c>
      <c r="T2090" s="146"/>
      <c r="U2090" s="146"/>
      <c r="V2090" s="146"/>
      <c r="W2090" s="146"/>
      <c r="X2090" s="146"/>
      <c r="Y2090" s="146"/>
      <c r="Z2090" s="146"/>
      <c r="AA2090" s="146"/>
      <c r="AB2090" s="5" t="str">
        <f t="shared" si="65"/>
        <v>Blue River17</v>
      </c>
    </row>
    <row r="2091" spans="1:28" customFormat="1" ht="12.95" hidden="1" customHeight="1">
      <c r="A2091" s="325">
        <v>2090</v>
      </c>
      <c r="B2091" s="325" t="s">
        <v>1904</v>
      </c>
      <c r="C2091" s="327">
        <v>42495</v>
      </c>
      <c r="D2091" s="325" t="s">
        <v>1441</v>
      </c>
      <c r="E2091" s="325" t="s">
        <v>1376</v>
      </c>
      <c r="F2091" s="325"/>
      <c r="G2091" s="325"/>
      <c r="H2091" s="328" t="s">
        <v>1327</v>
      </c>
      <c r="I2091" s="328" t="s">
        <v>25</v>
      </c>
      <c r="J2091" s="327">
        <v>42468</v>
      </c>
      <c r="K2091" s="3" t="s">
        <v>1103</v>
      </c>
      <c r="L2091" s="326">
        <v>1300</v>
      </c>
      <c r="M2091" s="325">
        <v>2090</v>
      </c>
      <c r="N2091" s="324">
        <v>42621</v>
      </c>
      <c r="T2091" s="146"/>
      <c r="U2091" s="146"/>
      <c r="V2091" s="146"/>
      <c r="W2091" s="146"/>
      <c r="X2091" s="146"/>
      <c r="Y2091" s="146"/>
      <c r="Z2091" s="146"/>
      <c r="AA2091" s="146"/>
      <c r="AB2091" s="5" t="str">
        <f t="shared" si="65"/>
        <v>Helga Spirit67</v>
      </c>
    </row>
    <row r="2092" spans="1:28" customFormat="1" ht="12.95" hidden="1" customHeight="1">
      <c r="A2092" s="325">
        <v>2091</v>
      </c>
      <c r="B2092" s="325" t="s">
        <v>1905</v>
      </c>
      <c r="C2092" s="327">
        <v>42495</v>
      </c>
      <c r="D2092" s="325" t="s">
        <v>1442</v>
      </c>
      <c r="E2092" s="325" t="s">
        <v>1390</v>
      </c>
      <c r="F2092" s="325"/>
      <c r="G2092" s="325"/>
      <c r="H2092" s="328" t="s">
        <v>758</v>
      </c>
      <c r="I2092" s="328" t="s">
        <v>25</v>
      </c>
      <c r="J2092" s="327">
        <v>42452</v>
      </c>
      <c r="K2092" s="3" t="s">
        <v>1103</v>
      </c>
      <c r="L2092" s="326">
        <v>1300</v>
      </c>
      <c r="M2092" s="325">
        <v>2091</v>
      </c>
      <c r="N2092" s="324">
        <v>42621</v>
      </c>
      <c r="T2092" s="146"/>
      <c r="U2092" s="146"/>
      <c r="V2092" s="146"/>
      <c r="W2092" s="146"/>
      <c r="X2092" s="146"/>
      <c r="Y2092" s="146"/>
      <c r="Z2092" s="146"/>
      <c r="AA2092" s="146"/>
      <c r="AB2092" s="5" t="str">
        <f t="shared" si="65"/>
        <v>Galway Spirit66</v>
      </c>
    </row>
    <row r="2093" spans="1:28" customFormat="1" ht="12.95" hidden="1" customHeight="1">
      <c r="A2093" s="325">
        <v>2092</v>
      </c>
      <c r="B2093" s="325" t="s">
        <v>1906</v>
      </c>
      <c r="C2093" s="327">
        <v>42495</v>
      </c>
      <c r="D2093" s="325" t="s">
        <v>705</v>
      </c>
      <c r="E2093" s="325" t="s">
        <v>1390</v>
      </c>
      <c r="F2093" s="325"/>
      <c r="G2093" s="325"/>
      <c r="H2093" s="328" t="s">
        <v>758</v>
      </c>
      <c r="I2093" s="328" t="s">
        <v>25</v>
      </c>
      <c r="J2093" s="327">
        <v>42466</v>
      </c>
      <c r="K2093" s="3" t="s">
        <v>1103</v>
      </c>
      <c r="L2093" s="326">
        <v>1300</v>
      </c>
      <c r="M2093" s="325">
        <v>2092</v>
      </c>
      <c r="N2093" s="324">
        <v>42621</v>
      </c>
      <c r="T2093" s="146"/>
      <c r="U2093" s="146"/>
      <c r="V2093" s="146"/>
      <c r="W2093" s="146"/>
      <c r="X2093" s="146"/>
      <c r="Y2093" s="146"/>
      <c r="Z2093" s="146"/>
      <c r="AA2093" s="146"/>
      <c r="AB2093" s="5" t="str">
        <f t="shared" si="65"/>
        <v>Iskmati Spirit201602</v>
      </c>
    </row>
    <row r="2094" spans="1:28" customFormat="1" ht="12.95" hidden="1" customHeight="1">
      <c r="A2094" s="325">
        <v>2093</v>
      </c>
      <c r="B2094" s="325" t="s">
        <v>1907</v>
      </c>
      <c r="C2094" s="327">
        <v>42495</v>
      </c>
      <c r="D2094" s="325" t="s">
        <v>1481</v>
      </c>
      <c r="E2094" s="325" t="s">
        <v>1390</v>
      </c>
      <c r="F2094" s="325"/>
      <c r="G2094" s="325"/>
      <c r="H2094" s="328" t="s">
        <v>644</v>
      </c>
      <c r="I2094" s="328" t="s">
        <v>712</v>
      </c>
      <c r="J2094" s="327">
        <v>42474</v>
      </c>
      <c r="K2094" s="3" t="s">
        <v>1103</v>
      </c>
      <c r="L2094" s="326">
        <v>1300</v>
      </c>
      <c r="M2094" s="325">
        <v>2093</v>
      </c>
      <c r="N2094" s="324">
        <v>42621</v>
      </c>
      <c r="T2094" s="146"/>
      <c r="U2094" s="146"/>
      <c r="V2094" s="146"/>
      <c r="W2094" s="146"/>
      <c r="X2094" s="146"/>
      <c r="Y2094" s="146"/>
      <c r="Z2094" s="146"/>
      <c r="AA2094" s="146"/>
      <c r="AB2094" s="5" t="str">
        <f t="shared" si="65"/>
        <v>Whistler Spirit34</v>
      </c>
    </row>
    <row r="2095" spans="1:28" customFormat="1" ht="12.95" hidden="1" customHeight="1">
      <c r="A2095" s="325">
        <v>2094</v>
      </c>
      <c r="B2095" s="325" t="s">
        <v>1908</v>
      </c>
      <c r="C2095" s="327">
        <v>42503</v>
      </c>
      <c r="D2095" s="325" t="s">
        <v>796</v>
      </c>
      <c r="E2095" s="325" t="s">
        <v>57</v>
      </c>
      <c r="F2095" s="325"/>
      <c r="G2095" s="325"/>
      <c r="H2095" s="328" t="s">
        <v>1489</v>
      </c>
      <c r="I2095" s="328" t="s">
        <v>66</v>
      </c>
      <c r="J2095" s="327">
        <v>42456</v>
      </c>
      <c r="K2095" s="3" t="s">
        <v>590</v>
      </c>
      <c r="L2095" s="326">
        <v>1600</v>
      </c>
      <c r="M2095" s="325">
        <v>2094</v>
      </c>
      <c r="N2095" s="324">
        <v>42530</v>
      </c>
      <c r="T2095" s="146"/>
      <c r="U2095" s="146"/>
      <c r="V2095" s="146"/>
      <c r="W2095" s="146"/>
      <c r="X2095" s="146"/>
      <c r="Y2095" s="146"/>
      <c r="Z2095" s="146"/>
      <c r="AA2095" s="146"/>
      <c r="AB2095" s="5" t="str">
        <f t="shared" si="65"/>
        <v>British Emissary16003</v>
      </c>
    </row>
    <row r="2096" spans="1:28" customFormat="1" ht="12.95" hidden="1" customHeight="1">
      <c r="A2096" s="325">
        <v>2095</v>
      </c>
      <c r="B2096" s="325" t="s">
        <v>1909</v>
      </c>
      <c r="C2096" s="327">
        <v>42503</v>
      </c>
      <c r="D2096" s="325" t="s">
        <v>717</v>
      </c>
      <c r="E2096" s="325" t="s">
        <v>172</v>
      </c>
      <c r="F2096" s="325"/>
      <c r="G2096" s="325"/>
      <c r="H2096" s="328" t="s">
        <v>864</v>
      </c>
      <c r="I2096" s="328" t="s">
        <v>699</v>
      </c>
      <c r="J2096" s="327">
        <v>42470</v>
      </c>
      <c r="K2096" s="3" t="s">
        <v>590</v>
      </c>
      <c r="L2096" s="326">
        <v>1600</v>
      </c>
      <c r="M2096" s="325">
        <v>2095</v>
      </c>
      <c r="N2096" s="324">
        <v>42530</v>
      </c>
      <c r="T2096" s="146"/>
      <c r="U2096" s="146"/>
      <c r="V2096" s="146"/>
      <c r="W2096" s="146"/>
      <c r="X2096" s="146"/>
      <c r="Y2096" s="146"/>
      <c r="Z2096" s="146"/>
      <c r="AA2096" s="146"/>
      <c r="AB2096" s="5" t="str">
        <f t="shared" si="65"/>
        <v>PecosPEC 201603</v>
      </c>
    </row>
    <row r="2097" spans="1:28" customFormat="1" ht="12.95" hidden="1" customHeight="1">
      <c r="A2097" s="325">
        <v>2096</v>
      </c>
      <c r="B2097" s="325" t="s">
        <v>1910</v>
      </c>
      <c r="C2097" s="327">
        <v>42503</v>
      </c>
      <c r="D2097" s="325" t="s">
        <v>1829</v>
      </c>
      <c r="E2097" s="325" t="s">
        <v>285</v>
      </c>
      <c r="F2097" s="325"/>
      <c r="G2097" s="325"/>
      <c r="H2097" s="328" t="s">
        <v>1298</v>
      </c>
      <c r="I2097" s="328" t="s">
        <v>1349</v>
      </c>
      <c r="J2097" s="327">
        <v>42481</v>
      </c>
      <c r="K2097" s="3" t="s">
        <v>590</v>
      </c>
      <c r="L2097" s="326">
        <v>1600</v>
      </c>
      <c r="M2097" s="325">
        <v>2096</v>
      </c>
      <c r="N2097" s="324">
        <v>42534</v>
      </c>
      <c r="T2097" s="146"/>
      <c r="U2097" s="146"/>
      <c r="V2097" s="146"/>
      <c r="W2097" s="146"/>
      <c r="X2097" s="146"/>
      <c r="Y2097" s="146"/>
      <c r="Z2097" s="146"/>
      <c r="AA2097" s="146"/>
      <c r="AB2097" s="5" t="str">
        <f t="shared" si="65"/>
        <v>Sonangol Huila201602</v>
      </c>
    </row>
    <row r="2098" spans="1:28" customFormat="1" ht="12.95" hidden="1" customHeight="1">
      <c r="A2098" s="325">
        <v>2097</v>
      </c>
      <c r="B2098" s="325" t="s">
        <v>1911</v>
      </c>
      <c r="C2098" s="327">
        <v>42503</v>
      </c>
      <c r="D2098" s="325" t="s">
        <v>799</v>
      </c>
      <c r="E2098" s="325" t="s">
        <v>1837</v>
      </c>
      <c r="F2098" s="325"/>
      <c r="G2098" s="325"/>
      <c r="H2098" s="328" t="s">
        <v>864</v>
      </c>
      <c r="I2098" s="328" t="s">
        <v>757</v>
      </c>
      <c r="J2098" s="327">
        <v>42490</v>
      </c>
      <c r="K2098" s="3" t="s">
        <v>590</v>
      </c>
      <c r="L2098" s="326">
        <v>1600</v>
      </c>
      <c r="M2098" s="325">
        <v>2097</v>
      </c>
      <c r="N2098" s="324">
        <v>42583</v>
      </c>
      <c r="T2098" s="146"/>
      <c r="U2098" s="146"/>
      <c r="V2098" s="146"/>
      <c r="W2098" s="146"/>
      <c r="X2098" s="146"/>
      <c r="Y2098" s="146"/>
      <c r="Z2098" s="146"/>
      <c r="AA2098" s="146"/>
      <c r="AB2098" s="5" t="str">
        <f t="shared" si="65"/>
        <v>Stena Penguin201601</v>
      </c>
    </row>
    <row r="2099" spans="1:28" customFormat="1" ht="12.95" hidden="1" customHeight="1">
      <c r="A2099" s="325">
        <v>2098</v>
      </c>
      <c r="B2099" s="325" t="s">
        <v>1912</v>
      </c>
      <c r="C2099" s="327">
        <v>42503</v>
      </c>
      <c r="D2099" s="325" t="s">
        <v>1848</v>
      </c>
      <c r="E2099" s="325" t="s">
        <v>174</v>
      </c>
      <c r="F2099" s="325"/>
      <c r="G2099" s="325"/>
      <c r="H2099" s="328" t="s">
        <v>688</v>
      </c>
      <c r="I2099" s="328" t="s">
        <v>62</v>
      </c>
      <c r="J2099" s="327">
        <v>42491</v>
      </c>
      <c r="K2099" s="3" t="s">
        <v>590</v>
      </c>
      <c r="L2099" s="326">
        <v>1600</v>
      </c>
      <c r="M2099" s="325">
        <v>2098</v>
      </c>
      <c r="N2099" s="324">
        <v>42527</v>
      </c>
      <c r="T2099" s="146"/>
      <c r="U2099" s="146"/>
      <c r="V2099" s="146"/>
      <c r="W2099" s="146"/>
      <c r="X2099" s="146"/>
      <c r="Y2099" s="146"/>
      <c r="Z2099" s="146"/>
      <c r="AA2099" s="146"/>
      <c r="AB2099" s="5" t="str">
        <f t="shared" si="65"/>
        <v>Marjorie K1601</v>
      </c>
    </row>
    <row r="2100" spans="1:28" customFormat="1" ht="12.95" hidden="1" customHeight="1">
      <c r="A2100" s="325">
        <v>2099</v>
      </c>
      <c r="B2100" s="325" t="s">
        <v>1972</v>
      </c>
      <c r="C2100" s="327">
        <v>42521</v>
      </c>
      <c r="D2100" s="325" t="s">
        <v>777</v>
      </c>
      <c r="E2100" s="325">
        <v>20</v>
      </c>
      <c r="F2100" s="325"/>
      <c r="G2100" s="325"/>
      <c r="H2100" s="328" t="s">
        <v>732</v>
      </c>
      <c r="I2100" s="328" t="s">
        <v>385</v>
      </c>
      <c r="J2100" s="327">
        <v>42496</v>
      </c>
      <c r="K2100" s="3" t="s">
        <v>28</v>
      </c>
      <c r="L2100" s="326">
        <v>1400</v>
      </c>
      <c r="M2100" s="325">
        <v>2099</v>
      </c>
      <c r="N2100" s="324">
        <v>42537</v>
      </c>
      <c r="O2100" s="4"/>
      <c r="T2100" s="146"/>
      <c r="U2100" s="146"/>
      <c r="V2100" s="146"/>
      <c r="W2100" s="146"/>
      <c r="X2100" s="146"/>
      <c r="Y2100" s="146"/>
      <c r="Z2100" s="146"/>
      <c r="AA2100" s="146"/>
      <c r="AB2100" s="5" t="str">
        <f t="shared" si="65"/>
        <v>Stena Imperial1601</v>
      </c>
    </row>
    <row r="2101" spans="1:28" customFormat="1" ht="12.95" hidden="1" customHeight="1">
      <c r="A2101" s="325">
        <v>2100</v>
      </c>
      <c r="B2101" s="325" t="s">
        <v>1973</v>
      </c>
      <c r="C2101" s="327">
        <v>42521</v>
      </c>
      <c r="D2101" s="325" t="s">
        <v>1504</v>
      </c>
      <c r="E2101" s="325" t="s">
        <v>1505</v>
      </c>
      <c r="F2101" s="325"/>
      <c r="G2101" s="325"/>
      <c r="H2101" s="328" t="s">
        <v>30</v>
      </c>
      <c r="I2101" s="328" t="s">
        <v>1913</v>
      </c>
      <c r="J2101" s="327">
        <v>42493</v>
      </c>
      <c r="K2101" s="3" t="s">
        <v>28</v>
      </c>
      <c r="L2101" s="326">
        <v>1400</v>
      </c>
      <c r="M2101" s="325">
        <v>2100</v>
      </c>
      <c r="N2101" s="324">
        <v>42536</v>
      </c>
      <c r="O2101" s="4"/>
      <c r="T2101" s="146"/>
      <c r="U2101" s="146"/>
      <c r="V2101" s="146"/>
      <c r="W2101" s="146"/>
      <c r="X2101" s="146"/>
      <c r="Y2101" s="146"/>
      <c r="Z2101" s="146"/>
      <c r="AA2101" s="146"/>
      <c r="AB2101" s="5" t="str">
        <f t="shared" si="65"/>
        <v>Atlantic Frontier201601</v>
      </c>
    </row>
    <row r="2102" spans="1:28" customFormat="1" ht="12.95" hidden="1" customHeight="1">
      <c r="A2102" s="325">
        <v>2101</v>
      </c>
      <c r="B2102" s="325" t="s">
        <v>1974</v>
      </c>
      <c r="C2102" s="327">
        <v>42521</v>
      </c>
      <c r="D2102" s="325" t="s">
        <v>1525</v>
      </c>
      <c r="E2102" s="325" t="s">
        <v>41</v>
      </c>
      <c r="F2102" s="325"/>
      <c r="G2102" s="325"/>
      <c r="H2102" s="328" t="s">
        <v>30</v>
      </c>
      <c r="I2102" s="328" t="s">
        <v>1477</v>
      </c>
      <c r="J2102" s="327">
        <v>42484</v>
      </c>
      <c r="K2102" s="3" t="s">
        <v>28</v>
      </c>
      <c r="L2102" s="326">
        <v>1400</v>
      </c>
      <c r="M2102" s="325">
        <v>2101</v>
      </c>
      <c r="N2102" s="324">
        <v>42536</v>
      </c>
      <c r="O2102" s="4"/>
      <c r="T2102" s="146"/>
      <c r="U2102" s="146"/>
      <c r="V2102" s="146"/>
      <c r="W2102" s="146"/>
      <c r="X2102" s="146"/>
      <c r="Y2102" s="146"/>
      <c r="Z2102" s="146"/>
      <c r="AA2102" s="146"/>
      <c r="AB2102" s="5" t="str">
        <f t="shared" si="65"/>
        <v>Silver Entalina1601</v>
      </c>
    </row>
    <row r="2103" spans="1:28" customFormat="1" ht="12.95" hidden="1" customHeight="1">
      <c r="A2103" s="325">
        <v>2102</v>
      </c>
      <c r="B2103" s="325" t="s">
        <v>1975</v>
      </c>
      <c r="C2103" s="327">
        <v>42521</v>
      </c>
      <c r="D2103" s="325" t="s">
        <v>573</v>
      </c>
      <c r="E2103" s="325" t="s">
        <v>84</v>
      </c>
      <c r="F2103" s="325"/>
      <c r="G2103" s="325"/>
      <c r="H2103" s="328" t="s">
        <v>1289</v>
      </c>
      <c r="I2103" s="328" t="s">
        <v>48</v>
      </c>
      <c r="J2103" s="327">
        <v>42495</v>
      </c>
      <c r="K2103" s="3" t="s">
        <v>28</v>
      </c>
      <c r="L2103" s="326">
        <v>1400</v>
      </c>
      <c r="M2103" s="325">
        <v>2102</v>
      </c>
      <c r="N2103" s="324">
        <v>42550</v>
      </c>
      <c r="O2103" s="4"/>
      <c r="T2103" s="146"/>
      <c r="U2103" s="146"/>
      <c r="V2103" s="146"/>
      <c r="W2103" s="146"/>
      <c r="X2103" s="146"/>
      <c r="Y2103" s="146"/>
      <c r="Z2103" s="146"/>
      <c r="AA2103" s="146"/>
      <c r="AB2103" s="5" t="str">
        <f t="shared" si="65"/>
        <v>Navig8 Strength1601</v>
      </c>
    </row>
    <row r="2104" spans="1:28" customFormat="1" ht="12.95" hidden="1" customHeight="1">
      <c r="A2104" s="325">
        <v>2103</v>
      </c>
      <c r="B2104" s="325" t="s">
        <v>1976</v>
      </c>
      <c r="C2104" s="327">
        <v>42521</v>
      </c>
      <c r="D2104" s="325" t="s">
        <v>818</v>
      </c>
      <c r="E2104" s="325" t="s">
        <v>285</v>
      </c>
      <c r="F2104" s="325"/>
      <c r="G2104" s="325"/>
      <c r="H2104" s="328" t="s">
        <v>664</v>
      </c>
      <c r="I2104" s="328" t="s">
        <v>20</v>
      </c>
      <c r="J2104" s="327">
        <v>42494</v>
      </c>
      <c r="K2104" s="3" t="s">
        <v>43</v>
      </c>
      <c r="L2104" s="326">
        <v>1400</v>
      </c>
      <c r="M2104" s="325">
        <v>2103</v>
      </c>
      <c r="N2104" s="324">
        <v>42531</v>
      </c>
      <c r="T2104" s="146"/>
      <c r="U2104" s="146"/>
      <c r="V2104" s="146"/>
      <c r="W2104" s="146"/>
      <c r="X2104" s="146"/>
      <c r="Y2104" s="146"/>
      <c r="Z2104" s="146"/>
      <c r="AA2104" s="146"/>
      <c r="AB2104" s="5" t="str">
        <f t="shared" si="65"/>
        <v>Stena Imperative1601</v>
      </c>
    </row>
    <row r="2105" spans="1:28" customFormat="1" ht="12.95" hidden="1" customHeight="1">
      <c r="A2105" s="325">
        <v>2104</v>
      </c>
      <c r="B2105" s="325" t="s">
        <v>1977</v>
      </c>
      <c r="C2105" s="327">
        <v>42521</v>
      </c>
      <c r="D2105" s="325" t="s">
        <v>1843</v>
      </c>
      <c r="E2105" s="325" t="s">
        <v>381</v>
      </c>
      <c r="F2105" s="325"/>
      <c r="G2105" s="325"/>
      <c r="H2105" s="328" t="s">
        <v>392</v>
      </c>
      <c r="I2105" s="328" t="s">
        <v>312</v>
      </c>
      <c r="J2105" s="327">
        <v>42500</v>
      </c>
      <c r="K2105" s="3" t="s">
        <v>28</v>
      </c>
      <c r="L2105" s="326">
        <v>1400</v>
      </c>
      <c r="M2105" s="325">
        <v>2104</v>
      </c>
      <c r="N2105" s="324">
        <v>42569</v>
      </c>
      <c r="O2105" s="4"/>
      <c r="T2105" s="146"/>
      <c r="U2105" s="146"/>
      <c r="V2105" s="146"/>
      <c r="W2105" s="146"/>
      <c r="X2105" s="146"/>
      <c r="Y2105" s="146"/>
      <c r="Z2105" s="146"/>
      <c r="AA2105" s="146"/>
      <c r="AB2105" s="5" t="str">
        <f t="shared" si="65"/>
        <v>Kerala18</v>
      </c>
    </row>
    <row r="2106" spans="1:28" customFormat="1" ht="12.95" hidden="1" customHeight="1">
      <c r="A2106" s="325">
        <v>2105</v>
      </c>
      <c r="B2106" s="325" t="s">
        <v>1978</v>
      </c>
      <c r="C2106" s="327">
        <v>42521</v>
      </c>
      <c r="D2106" s="325" t="s">
        <v>529</v>
      </c>
      <c r="E2106" s="325" t="s">
        <v>142</v>
      </c>
      <c r="F2106" s="325">
        <v>42496</v>
      </c>
      <c r="G2106" s="325"/>
      <c r="H2106" s="328" t="s">
        <v>791</v>
      </c>
      <c r="I2106" s="328" t="s">
        <v>1852</v>
      </c>
      <c r="J2106" s="327">
        <v>42503</v>
      </c>
      <c r="K2106" s="3" t="s">
        <v>28</v>
      </c>
      <c r="L2106" s="326">
        <v>1400</v>
      </c>
      <c r="M2106" s="325">
        <v>2105</v>
      </c>
      <c r="N2106" s="324">
        <v>42550</v>
      </c>
      <c r="O2106" s="4"/>
      <c r="T2106" s="146"/>
      <c r="U2106" s="146"/>
      <c r="V2106" s="146"/>
      <c r="W2106" s="146"/>
      <c r="X2106" s="146"/>
      <c r="Y2106" s="146"/>
      <c r="Z2106" s="146"/>
      <c r="AA2106" s="146"/>
      <c r="AB2106" s="5" t="str">
        <f t="shared" si="65"/>
        <v>Overseas Pearlmar192</v>
      </c>
    </row>
    <row r="2107" spans="1:28" customFormat="1" ht="12.95" hidden="1" customHeight="1">
      <c r="A2107" s="325">
        <v>2106</v>
      </c>
      <c r="B2107" s="325" t="s">
        <v>1979</v>
      </c>
      <c r="C2107" s="327">
        <v>42521</v>
      </c>
      <c r="D2107" s="325" t="s">
        <v>739</v>
      </c>
      <c r="E2107" s="325" t="s">
        <v>1862</v>
      </c>
      <c r="F2107" s="325">
        <v>42483</v>
      </c>
      <c r="G2107" s="325"/>
      <c r="H2107" s="328" t="s">
        <v>1863</v>
      </c>
      <c r="I2107" s="328" t="s">
        <v>1424</v>
      </c>
      <c r="J2107" s="327">
        <v>42485</v>
      </c>
      <c r="K2107" s="3" t="s">
        <v>28</v>
      </c>
      <c r="L2107" s="326">
        <v>1400</v>
      </c>
      <c r="M2107" s="325">
        <v>2106</v>
      </c>
      <c r="N2107" s="324">
        <v>42536</v>
      </c>
      <c r="O2107" s="4"/>
      <c r="T2107" s="146"/>
      <c r="U2107" s="146"/>
      <c r="V2107" s="146"/>
      <c r="W2107" s="146"/>
      <c r="X2107" s="146"/>
      <c r="Y2107" s="146"/>
      <c r="Z2107" s="146"/>
      <c r="AA2107" s="146"/>
      <c r="AB2107" s="5" t="str">
        <f t="shared" si="65"/>
        <v>CT Frontier4</v>
      </c>
    </row>
    <row r="2108" spans="1:28" customFormat="1" ht="12.95" hidden="1" customHeight="1">
      <c r="A2108" s="325">
        <v>2107</v>
      </c>
      <c r="B2108" s="325" t="s">
        <v>1980</v>
      </c>
      <c r="C2108" s="327">
        <v>42521</v>
      </c>
      <c r="D2108" s="325" t="s">
        <v>544</v>
      </c>
      <c r="E2108" s="325" t="s">
        <v>700</v>
      </c>
      <c r="F2108" s="325"/>
      <c r="G2108" s="325"/>
      <c r="H2108" s="328" t="s">
        <v>392</v>
      </c>
      <c r="I2108" s="328" t="s">
        <v>1969</v>
      </c>
      <c r="J2108" s="327">
        <v>42504</v>
      </c>
      <c r="K2108" s="3" t="s">
        <v>28</v>
      </c>
      <c r="L2108" s="326">
        <v>1400</v>
      </c>
      <c r="M2108" s="325">
        <v>2107</v>
      </c>
      <c r="N2108" s="324">
        <v>42536</v>
      </c>
      <c r="O2108" s="4"/>
      <c r="T2108" s="146"/>
      <c r="U2108" s="146"/>
      <c r="V2108" s="146"/>
      <c r="W2108" s="146"/>
      <c r="X2108" s="146"/>
      <c r="Y2108" s="146"/>
      <c r="Z2108" s="146"/>
      <c r="AA2108" s="146"/>
      <c r="AB2108" s="5" t="str">
        <f t="shared" si="65"/>
        <v>Overseas Jademar195</v>
      </c>
    </row>
    <row r="2109" spans="1:28" customFormat="1" ht="12.95" hidden="1" customHeight="1">
      <c r="A2109" s="325">
        <v>2108</v>
      </c>
      <c r="B2109" s="325" t="s">
        <v>1981</v>
      </c>
      <c r="C2109" s="327">
        <v>42521</v>
      </c>
      <c r="D2109" s="325" t="s">
        <v>708</v>
      </c>
      <c r="E2109" s="325" t="s">
        <v>1342</v>
      </c>
      <c r="F2109" s="325">
        <v>42495</v>
      </c>
      <c r="G2109" s="325"/>
      <c r="H2109" s="328" t="s">
        <v>720</v>
      </c>
      <c r="I2109" s="328" t="s">
        <v>203</v>
      </c>
      <c r="J2109" s="327">
        <v>42496</v>
      </c>
      <c r="K2109" s="3" t="s">
        <v>28</v>
      </c>
      <c r="L2109" s="326">
        <v>1400</v>
      </c>
      <c r="M2109" s="325">
        <v>2108</v>
      </c>
      <c r="N2109" s="324">
        <v>42550</v>
      </c>
      <c r="O2109" s="4"/>
      <c r="T2109" s="146"/>
      <c r="U2109" s="146"/>
      <c r="V2109" s="146"/>
      <c r="W2109" s="146"/>
      <c r="X2109" s="146"/>
      <c r="Y2109" s="146"/>
      <c r="Z2109" s="146"/>
      <c r="AA2109" s="146"/>
      <c r="AB2109" s="5" t="str">
        <f t="shared" si="65"/>
        <v>EL Junior PNT21</v>
      </c>
    </row>
    <row r="2110" spans="1:28" customFormat="1" ht="12.95" hidden="1" customHeight="1">
      <c r="A2110" s="325">
        <v>2109</v>
      </c>
      <c r="B2110" s="325" t="s">
        <v>1982</v>
      </c>
      <c r="C2110" s="327">
        <v>42521</v>
      </c>
      <c r="D2110" s="325" t="s">
        <v>853</v>
      </c>
      <c r="E2110" s="325" t="s">
        <v>57</v>
      </c>
      <c r="F2110" s="325"/>
      <c r="G2110" s="325"/>
      <c r="H2110" s="328" t="s">
        <v>788</v>
      </c>
      <c r="I2110" s="328" t="s">
        <v>20</v>
      </c>
      <c r="J2110" s="327">
        <v>42494</v>
      </c>
      <c r="K2110" s="3" t="s">
        <v>28</v>
      </c>
      <c r="L2110" s="326">
        <v>1400</v>
      </c>
      <c r="M2110" s="325">
        <v>2109</v>
      </c>
      <c r="N2110" s="324">
        <v>42555</v>
      </c>
      <c r="O2110" s="4"/>
      <c r="T2110" s="146"/>
      <c r="U2110" s="146"/>
      <c r="V2110" s="146"/>
      <c r="W2110" s="146"/>
      <c r="X2110" s="146"/>
      <c r="Y2110" s="146"/>
      <c r="Z2110" s="146"/>
      <c r="AA2110" s="146"/>
      <c r="AB2110" s="5" t="str">
        <f t="shared" si="65"/>
        <v>King Duncan20</v>
      </c>
    </row>
    <row r="2111" spans="1:28" customFormat="1" ht="12.95" hidden="1" customHeight="1">
      <c r="A2111" s="325">
        <v>2110</v>
      </c>
      <c r="B2111" s="325" t="s">
        <v>1983</v>
      </c>
      <c r="C2111" s="327">
        <v>42521</v>
      </c>
      <c r="D2111" s="325" t="s">
        <v>1647</v>
      </c>
      <c r="E2111" s="325" t="s">
        <v>1930</v>
      </c>
      <c r="F2111" s="325"/>
      <c r="G2111" s="325"/>
      <c r="H2111" s="328" t="s">
        <v>392</v>
      </c>
      <c r="I2111" s="328" t="s">
        <v>334</v>
      </c>
      <c r="J2111" s="327">
        <v>42511</v>
      </c>
      <c r="K2111" s="3" t="s">
        <v>28</v>
      </c>
      <c r="L2111" s="326">
        <v>1400</v>
      </c>
      <c r="M2111" s="325">
        <v>2110</v>
      </c>
      <c r="N2111" s="324">
        <v>42536</v>
      </c>
      <c r="O2111" s="4"/>
      <c r="T2111" s="146"/>
      <c r="U2111" s="146"/>
      <c r="V2111" s="146"/>
      <c r="W2111" s="146"/>
      <c r="X2111" s="146"/>
      <c r="Y2111" s="146"/>
      <c r="Z2111" s="146"/>
      <c r="AA2111" s="146"/>
      <c r="AB2111" s="5" t="str">
        <f t="shared" si="65"/>
        <v>Gener8 George T01_2016</v>
      </c>
    </row>
    <row r="2112" spans="1:28" customFormat="1" ht="12.95" hidden="1" customHeight="1">
      <c r="A2112" s="325">
        <v>2111</v>
      </c>
      <c r="B2112" s="325" t="s">
        <v>1984</v>
      </c>
      <c r="C2112" s="327">
        <v>42521</v>
      </c>
      <c r="D2112" s="325" t="s">
        <v>1370</v>
      </c>
      <c r="E2112" s="325" t="s">
        <v>192</v>
      </c>
      <c r="F2112" s="325"/>
      <c r="G2112" s="325"/>
      <c r="H2112" s="328" t="s">
        <v>788</v>
      </c>
      <c r="I2112" s="328" t="s">
        <v>215</v>
      </c>
      <c r="J2112" s="327">
        <v>42511</v>
      </c>
      <c r="K2112" s="3" t="s">
        <v>28</v>
      </c>
      <c r="L2112" s="326">
        <v>1400</v>
      </c>
      <c r="M2112" s="325">
        <v>2111</v>
      </c>
      <c r="N2112" s="324">
        <v>42555</v>
      </c>
      <c r="O2112" s="4"/>
      <c r="T2112" s="146"/>
      <c r="U2112" s="146"/>
      <c r="V2112" s="146"/>
      <c r="W2112" s="146"/>
      <c r="X2112" s="146"/>
      <c r="Y2112" s="146"/>
      <c r="Z2112" s="146"/>
      <c r="AA2112" s="146"/>
      <c r="AB2112" s="5" t="str">
        <f t="shared" si="65"/>
        <v>Tonos12</v>
      </c>
    </row>
    <row r="2113" spans="1:28" customFormat="1" ht="12.95" hidden="1" customHeight="1">
      <c r="A2113" s="325">
        <v>2112</v>
      </c>
      <c r="B2113" s="325" t="s">
        <v>1985</v>
      </c>
      <c r="C2113" s="327">
        <v>42522</v>
      </c>
      <c r="D2113" s="325" t="s">
        <v>497</v>
      </c>
      <c r="E2113" s="325" t="s">
        <v>407</v>
      </c>
      <c r="F2113" s="325"/>
      <c r="G2113" s="325"/>
      <c r="H2113" s="328" t="s">
        <v>47</v>
      </c>
      <c r="I2113" s="328" t="s">
        <v>20</v>
      </c>
      <c r="J2113" s="327">
        <v>42496</v>
      </c>
      <c r="K2113" s="3" t="s">
        <v>43</v>
      </c>
      <c r="L2113" s="326">
        <v>1400</v>
      </c>
      <c r="M2113" s="325">
        <v>2112</v>
      </c>
      <c r="N2113" s="324">
        <v>42523</v>
      </c>
      <c r="T2113" s="146"/>
      <c r="U2113" s="146"/>
      <c r="V2113" s="146"/>
      <c r="W2113" s="146"/>
      <c r="X2113" s="146"/>
      <c r="Y2113" s="146"/>
      <c r="Z2113" s="146"/>
      <c r="AA2113" s="146"/>
      <c r="AB2113" s="5" t="str">
        <f t="shared" si="65"/>
        <v>Aframax Riviera47</v>
      </c>
    </row>
    <row r="2114" spans="1:28" customFormat="1" ht="12.95" hidden="1" customHeight="1">
      <c r="A2114" s="325">
        <v>2113</v>
      </c>
      <c r="B2114" s="325" t="s">
        <v>1986</v>
      </c>
      <c r="C2114" s="327">
        <v>42522</v>
      </c>
      <c r="D2114" s="325" t="s">
        <v>584</v>
      </c>
      <c r="E2114" s="325" t="s">
        <v>117</v>
      </c>
      <c r="F2114" s="325"/>
      <c r="G2114" s="325"/>
      <c r="H2114" s="328" t="s">
        <v>620</v>
      </c>
      <c r="I2114" s="328" t="s">
        <v>585</v>
      </c>
      <c r="J2114" s="327">
        <v>42517</v>
      </c>
      <c r="K2114" s="3" t="s">
        <v>43</v>
      </c>
      <c r="L2114" s="326">
        <v>1400</v>
      </c>
      <c r="M2114" s="325">
        <v>2113</v>
      </c>
      <c r="N2114" s="324">
        <v>42523</v>
      </c>
      <c r="T2114" s="146"/>
      <c r="U2114" s="146"/>
      <c r="V2114" s="146"/>
      <c r="W2114" s="146"/>
      <c r="X2114" s="146"/>
      <c r="Y2114" s="146"/>
      <c r="Z2114" s="146"/>
      <c r="AA2114" s="146"/>
      <c r="AB2114" s="5" t="str">
        <f t="shared" si="65"/>
        <v>Songa Coral4</v>
      </c>
    </row>
    <row r="2115" spans="1:28" customFormat="1" ht="12.95" hidden="1" customHeight="1">
      <c r="A2115" s="325">
        <v>2114</v>
      </c>
      <c r="B2115" s="325" t="s">
        <v>1987</v>
      </c>
      <c r="C2115" s="327">
        <v>42522</v>
      </c>
      <c r="D2115" s="325" t="s">
        <v>1967</v>
      </c>
      <c r="E2115" s="325" t="s">
        <v>91</v>
      </c>
      <c r="F2115" s="325"/>
      <c r="G2115" s="325"/>
      <c r="H2115" s="328" t="s">
        <v>620</v>
      </c>
      <c r="I2115" s="328" t="s">
        <v>786</v>
      </c>
      <c r="J2115" s="327">
        <v>42509</v>
      </c>
      <c r="K2115" s="3" t="s">
        <v>43</v>
      </c>
      <c r="L2115" s="326">
        <v>1400</v>
      </c>
      <c r="M2115" s="325">
        <v>2114</v>
      </c>
      <c r="N2115" s="324">
        <v>42523</v>
      </c>
      <c r="T2115" s="146"/>
      <c r="U2115" s="146"/>
      <c r="V2115" s="146"/>
      <c r="W2115" s="146"/>
      <c r="X2115" s="146"/>
      <c r="Y2115" s="146"/>
      <c r="Z2115" s="146"/>
      <c r="AA2115" s="146"/>
      <c r="AB2115" s="5" t="str">
        <f t="shared" si="65"/>
        <v>Aframax River63</v>
      </c>
    </row>
    <row r="2116" spans="1:28" customFormat="1" ht="12.95" hidden="1" customHeight="1">
      <c r="A2116" s="325">
        <v>2115</v>
      </c>
      <c r="B2116" s="325" t="s">
        <v>1988</v>
      </c>
      <c r="C2116" s="327">
        <v>42522</v>
      </c>
      <c r="D2116" s="325" t="s">
        <v>515</v>
      </c>
      <c r="E2116" s="325" t="s">
        <v>1849</v>
      </c>
      <c r="F2116" s="325">
        <v>42497</v>
      </c>
      <c r="G2116" s="325"/>
      <c r="H2116" s="328" t="s">
        <v>176</v>
      </c>
      <c r="I2116" s="328" t="s">
        <v>1850</v>
      </c>
      <c r="J2116" s="327">
        <v>42509</v>
      </c>
      <c r="K2116" s="3" t="s">
        <v>1530</v>
      </c>
      <c r="L2116" s="326">
        <v>1000</v>
      </c>
      <c r="M2116" s="325">
        <v>2115</v>
      </c>
      <c r="N2116" s="324">
        <v>42639</v>
      </c>
      <c r="T2116" s="146"/>
      <c r="U2116" s="146"/>
      <c r="V2116" s="146"/>
      <c r="W2116" s="146"/>
      <c r="X2116" s="146"/>
      <c r="Y2116" s="146"/>
      <c r="Z2116" s="146"/>
      <c r="AA2116" s="146"/>
      <c r="AB2116" s="5" t="str">
        <f t="shared" si="65"/>
        <v>Afra Oak43</v>
      </c>
    </row>
    <row r="2117" spans="1:28" customFormat="1" ht="12.95" hidden="1" customHeight="1">
      <c r="A2117" s="325">
        <v>2116</v>
      </c>
      <c r="B2117" s="325" t="s">
        <v>1989</v>
      </c>
      <c r="C2117" s="327">
        <v>42522</v>
      </c>
      <c r="D2117" s="325" t="s">
        <v>353</v>
      </c>
      <c r="E2117" s="325" t="s">
        <v>168</v>
      </c>
      <c r="F2117" s="325"/>
      <c r="G2117" s="325"/>
      <c r="H2117" s="328" t="s">
        <v>634</v>
      </c>
      <c r="I2117" s="328" t="s">
        <v>269</v>
      </c>
      <c r="J2117" s="327">
        <v>42494</v>
      </c>
      <c r="K2117" s="3" t="s">
        <v>60</v>
      </c>
      <c r="L2117" s="326">
        <v>800</v>
      </c>
      <c r="M2117" s="325">
        <v>2116</v>
      </c>
      <c r="N2117" s="324">
        <v>42531</v>
      </c>
      <c r="T2117" s="146"/>
      <c r="U2117" s="146"/>
      <c r="V2117" s="146"/>
      <c r="W2117" s="146"/>
      <c r="X2117" s="146"/>
      <c r="Y2117" s="146"/>
      <c r="Z2117" s="146"/>
      <c r="AA2117" s="146"/>
      <c r="AB2117" s="5" t="str">
        <f t="shared" si="65"/>
        <v>Alqadisia60TC021</v>
      </c>
    </row>
    <row r="2118" spans="1:28" customFormat="1" ht="12.95" hidden="1" customHeight="1">
      <c r="A2118" s="325">
        <v>2117</v>
      </c>
      <c r="B2118" s="325" t="s">
        <v>1990</v>
      </c>
      <c r="C2118" s="327">
        <v>42522</v>
      </c>
      <c r="D2118" s="325" t="s">
        <v>531</v>
      </c>
      <c r="E2118" s="325" t="s">
        <v>193</v>
      </c>
      <c r="F2118" s="325"/>
      <c r="G2118" s="325"/>
      <c r="H2118" s="328" t="s">
        <v>63</v>
      </c>
      <c r="I2118" s="328" t="s">
        <v>1970</v>
      </c>
      <c r="J2118" s="327">
        <v>42494</v>
      </c>
      <c r="K2118" s="3" t="s">
        <v>60</v>
      </c>
      <c r="L2118" s="326">
        <v>800</v>
      </c>
      <c r="M2118" s="325">
        <v>2117</v>
      </c>
      <c r="N2118" s="324">
        <v>42618</v>
      </c>
      <c r="O2118" t="s">
        <v>1188</v>
      </c>
      <c r="T2118" s="146"/>
      <c r="U2118" s="146"/>
      <c r="V2118" s="146"/>
      <c r="W2118" s="146"/>
      <c r="X2118" s="146"/>
      <c r="Y2118" s="146"/>
      <c r="Z2118" s="146"/>
      <c r="AA2118" s="146"/>
      <c r="AB2118" s="5" t="str">
        <f t="shared" si="65"/>
        <v>Mesaieed62</v>
      </c>
    </row>
    <row r="2119" spans="1:28" customFormat="1" ht="12.95" hidden="1" customHeight="1">
      <c r="A2119" s="325">
        <v>2118</v>
      </c>
      <c r="B2119" s="325" t="s">
        <v>1991</v>
      </c>
      <c r="C2119" s="327">
        <v>42522</v>
      </c>
      <c r="D2119" s="325" t="s">
        <v>1842</v>
      </c>
      <c r="E2119" s="325" t="s">
        <v>655</v>
      </c>
      <c r="F2119" s="325">
        <v>42491</v>
      </c>
      <c r="G2119" s="325"/>
      <c r="H2119" s="328" t="s">
        <v>683</v>
      </c>
      <c r="I2119" s="328" t="s">
        <v>62</v>
      </c>
      <c r="J2119" s="327">
        <v>42498</v>
      </c>
      <c r="K2119" s="3" t="s">
        <v>60</v>
      </c>
      <c r="L2119" s="326">
        <v>800</v>
      </c>
      <c r="M2119" s="325">
        <v>2118</v>
      </c>
      <c r="N2119" s="324">
        <v>42641</v>
      </c>
      <c r="O2119" t="s">
        <v>1191</v>
      </c>
      <c r="T2119" s="146"/>
      <c r="U2119" s="146"/>
      <c r="V2119" s="146"/>
      <c r="W2119" s="146"/>
      <c r="X2119" s="146"/>
      <c r="Y2119" s="146"/>
      <c r="Z2119" s="146"/>
      <c r="AA2119" s="146"/>
      <c r="AB2119" s="5" t="str">
        <f t="shared" si="65"/>
        <v>V8 Stealth90</v>
      </c>
    </row>
    <row r="2120" spans="1:28" customFormat="1" ht="12.95" hidden="1" customHeight="1">
      <c r="A2120" s="325">
        <v>2119</v>
      </c>
      <c r="B2120" s="325" t="s">
        <v>1992</v>
      </c>
      <c r="C2120" s="327">
        <v>42522</v>
      </c>
      <c r="D2120" s="325" t="s">
        <v>1274</v>
      </c>
      <c r="E2120" s="325" t="s">
        <v>138</v>
      </c>
      <c r="F2120" s="325">
        <v>42488</v>
      </c>
      <c r="G2120" s="325"/>
      <c r="H2120" s="328" t="s">
        <v>830</v>
      </c>
      <c r="I2120" s="328" t="s">
        <v>1855</v>
      </c>
      <c r="J2120" s="327">
        <v>42493</v>
      </c>
      <c r="K2120" s="3" t="s">
        <v>60</v>
      </c>
      <c r="L2120" s="326">
        <v>800</v>
      </c>
      <c r="M2120" s="325">
        <v>2119</v>
      </c>
      <c r="N2120" s="324">
        <v>42531</v>
      </c>
      <c r="T2120" s="146"/>
      <c r="U2120" s="146"/>
      <c r="V2120" s="146"/>
      <c r="W2120" s="146"/>
      <c r="X2120" s="146"/>
      <c r="Y2120" s="146"/>
      <c r="Z2120" s="146"/>
      <c r="AA2120" s="146"/>
      <c r="AB2120" s="5" t="str">
        <f t="shared" si="65"/>
        <v>Navig8 Stealth S.V18</v>
      </c>
    </row>
    <row r="2121" spans="1:28" customFormat="1" ht="12.95" hidden="1" customHeight="1">
      <c r="A2121" s="325">
        <v>2120</v>
      </c>
      <c r="B2121" s="325" t="s">
        <v>1993</v>
      </c>
      <c r="C2121" s="327">
        <v>42522</v>
      </c>
      <c r="D2121" s="325" t="s">
        <v>1866</v>
      </c>
      <c r="E2121" s="325" t="s">
        <v>193</v>
      </c>
      <c r="F2121" s="325">
        <v>42513</v>
      </c>
      <c r="G2121" s="325"/>
      <c r="H2121" s="328" t="s">
        <v>701</v>
      </c>
      <c r="I2121" s="328" t="s">
        <v>1507</v>
      </c>
      <c r="J2121" s="327">
        <v>42514</v>
      </c>
      <c r="K2121" s="3" t="s">
        <v>60</v>
      </c>
      <c r="L2121" s="326">
        <v>800</v>
      </c>
      <c r="M2121" s="325">
        <v>2120</v>
      </c>
      <c r="N2121" s="324">
        <v>42555</v>
      </c>
      <c r="T2121" s="146"/>
      <c r="U2121" s="146"/>
      <c r="V2121" s="146"/>
      <c r="W2121" s="146"/>
      <c r="X2121" s="146"/>
      <c r="Y2121" s="146"/>
      <c r="Z2121" s="146"/>
      <c r="AA2121" s="146"/>
      <c r="AB2121" s="5" t="str">
        <f t="shared" si="65"/>
        <v>Sea Falcon12_15</v>
      </c>
    </row>
    <row r="2122" spans="1:28" customFormat="1" ht="12.95" hidden="1" customHeight="1">
      <c r="A2122" s="325">
        <v>2121</v>
      </c>
      <c r="B2122" s="325" t="s">
        <v>1994</v>
      </c>
      <c r="C2122" s="327">
        <v>42522</v>
      </c>
      <c r="D2122" s="325" t="s">
        <v>1273</v>
      </c>
      <c r="E2122" s="325" t="s">
        <v>1868</v>
      </c>
      <c r="F2122" s="325">
        <v>42495</v>
      </c>
      <c r="G2122" s="325"/>
      <c r="H2122" s="328" t="s">
        <v>63</v>
      </c>
      <c r="I2122" s="328" t="s">
        <v>137</v>
      </c>
      <c r="J2122" s="327">
        <v>42498</v>
      </c>
      <c r="K2122" s="3" t="s">
        <v>60</v>
      </c>
      <c r="L2122" s="326">
        <v>800</v>
      </c>
      <c r="M2122" s="325">
        <v>2121</v>
      </c>
      <c r="N2122" s="324">
        <v>42555</v>
      </c>
      <c r="T2122" s="146"/>
      <c r="U2122" s="146"/>
      <c r="V2122" s="146"/>
      <c r="W2122" s="146"/>
      <c r="X2122" s="146"/>
      <c r="Y2122" s="146"/>
      <c r="Z2122" s="146"/>
      <c r="AA2122" s="146"/>
      <c r="AB2122" s="5" t="str">
        <f t="shared" si="65"/>
        <v>Fidelity N27</v>
      </c>
    </row>
    <row r="2123" spans="1:28" customFormat="1" ht="12.95" hidden="1" customHeight="1">
      <c r="A2123" s="325">
        <v>2122</v>
      </c>
      <c r="B2123" s="325" t="s">
        <v>1995</v>
      </c>
      <c r="C2123" s="327">
        <v>42522</v>
      </c>
      <c r="D2123" s="325" t="s">
        <v>752</v>
      </c>
      <c r="E2123" s="325" t="s">
        <v>250</v>
      </c>
      <c r="F2123" s="325"/>
      <c r="G2123" s="325"/>
      <c r="H2123" s="328" t="s">
        <v>400</v>
      </c>
      <c r="I2123" s="328" t="s">
        <v>567</v>
      </c>
      <c r="J2123" s="327">
        <v>42501</v>
      </c>
      <c r="K2123" s="3" t="s">
        <v>60</v>
      </c>
      <c r="L2123" s="326">
        <v>800</v>
      </c>
      <c r="M2123" s="325">
        <v>2122</v>
      </c>
      <c r="N2123" s="324">
        <v>42641</v>
      </c>
      <c r="O2123" t="s">
        <v>1191</v>
      </c>
      <c r="T2123" s="146"/>
      <c r="U2123" s="146"/>
      <c r="V2123" s="146"/>
      <c r="W2123" s="146"/>
      <c r="X2123" s="146"/>
      <c r="Y2123" s="146"/>
      <c r="Z2123" s="146"/>
      <c r="AA2123" s="146"/>
      <c r="AB2123" s="5" t="str">
        <f t="shared" si="65"/>
        <v>Alpine Liberty74</v>
      </c>
    </row>
    <row r="2124" spans="1:28" customFormat="1" ht="12.95" hidden="1" customHeight="1">
      <c r="A2124" s="325">
        <v>2123</v>
      </c>
      <c r="B2124" s="325" t="s">
        <v>1996</v>
      </c>
      <c r="C2124" s="327">
        <v>42522</v>
      </c>
      <c r="D2124" s="325" t="s">
        <v>404</v>
      </c>
      <c r="E2124" s="325" t="s">
        <v>230</v>
      </c>
      <c r="F2124" s="325"/>
      <c r="G2124" s="325"/>
      <c r="H2124" s="328" t="s">
        <v>63</v>
      </c>
      <c r="I2124" s="328" t="s">
        <v>48</v>
      </c>
      <c r="J2124" s="327">
        <v>42491</v>
      </c>
      <c r="K2124" s="3" t="s">
        <v>60</v>
      </c>
      <c r="L2124" s="326">
        <v>800</v>
      </c>
      <c r="M2124" s="325">
        <v>2123</v>
      </c>
      <c r="N2124" s="324">
        <v>42643</v>
      </c>
      <c r="O2124" t="s">
        <v>1191</v>
      </c>
      <c r="T2124" s="146"/>
      <c r="U2124" s="146"/>
      <c r="V2124" s="146"/>
      <c r="W2124" s="146"/>
      <c r="X2124" s="146"/>
      <c r="Y2124" s="146"/>
      <c r="Z2124" s="146"/>
      <c r="AA2124" s="146"/>
      <c r="AB2124" s="5" t="str">
        <f t="shared" si="65"/>
        <v>Green Point2</v>
      </c>
    </row>
    <row r="2125" spans="1:28" customFormat="1" ht="12.95" hidden="1" customHeight="1">
      <c r="A2125" s="325">
        <v>2124</v>
      </c>
      <c r="B2125" s="325" t="s">
        <v>1997</v>
      </c>
      <c r="C2125" s="327">
        <v>42522</v>
      </c>
      <c r="D2125" s="325" t="s">
        <v>1922</v>
      </c>
      <c r="E2125" s="325" t="s">
        <v>285</v>
      </c>
      <c r="F2125" s="325"/>
      <c r="G2125" s="325"/>
      <c r="H2125" s="328" t="s">
        <v>1335</v>
      </c>
      <c r="I2125" s="328" t="s">
        <v>1971</v>
      </c>
      <c r="J2125" s="327">
        <v>42510</v>
      </c>
      <c r="K2125" s="3" t="s">
        <v>60</v>
      </c>
      <c r="L2125" s="326">
        <v>800</v>
      </c>
      <c r="M2125" s="325">
        <v>2124</v>
      </c>
      <c r="N2125" s="324">
        <v>42531</v>
      </c>
      <c r="T2125" s="146"/>
      <c r="U2125" s="146"/>
      <c r="V2125" s="146"/>
      <c r="W2125" s="146"/>
      <c r="X2125" s="146"/>
      <c r="Y2125" s="146"/>
      <c r="Z2125" s="146"/>
      <c r="AA2125" s="146"/>
      <c r="AB2125" s="5" t="str">
        <f t="shared" si="65"/>
        <v>Ashahda002</v>
      </c>
    </row>
    <row r="2126" spans="1:28" customFormat="1" ht="12.95" hidden="1" customHeight="1">
      <c r="A2126" s="325">
        <v>2125</v>
      </c>
      <c r="B2126" s="325" t="s">
        <v>1998</v>
      </c>
      <c r="C2126" s="327">
        <v>42522</v>
      </c>
      <c r="D2126" s="325" t="s">
        <v>484</v>
      </c>
      <c r="E2126" s="325" t="s">
        <v>340</v>
      </c>
      <c r="F2126" s="325"/>
      <c r="G2126" s="325"/>
      <c r="H2126" s="328" t="s">
        <v>1340</v>
      </c>
      <c r="I2126" s="328" t="s">
        <v>570</v>
      </c>
      <c r="J2126" s="327">
        <v>42506</v>
      </c>
      <c r="K2126" s="3" t="s">
        <v>60</v>
      </c>
      <c r="L2126" s="326">
        <v>800</v>
      </c>
      <c r="M2126" s="325">
        <v>2125</v>
      </c>
      <c r="N2126" s="324">
        <v>42551</v>
      </c>
      <c r="O2126" t="s">
        <v>1191</v>
      </c>
      <c r="T2126" s="146"/>
      <c r="U2126" s="146"/>
      <c r="V2126" s="146"/>
      <c r="W2126" s="146"/>
      <c r="X2126" s="146"/>
      <c r="Y2126" s="146"/>
      <c r="Z2126" s="146"/>
      <c r="AA2126" s="146"/>
      <c r="AB2126" s="5" t="str">
        <f t="shared" si="65"/>
        <v>SabineSAB201603</v>
      </c>
    </row>
    <row r="2127" spans="1:28" customFormat="1" ht="12.95" hidden="1" customHeight="1">
      <c r="A2127" s="325">
        <v>2126</v>
      </c>
      <c r="B2127" s="325" t="s">
        <v>1999</v>
      </c>
      <c r="C2127" s="327">
        <v>42522</v>
      </c>
      <c r="D2127" s="325" t="s">
        <v>68</v>
      </c>
      <c r="E2127" s="325" t="s">
        <v>151</v>
      </c>
      <c r="F2127" s="325"/>
      <c r="G2127" s="325"/>
      <c r="H2127" s="328" t="s">
        <v>1925</v>
      </c>
      <c r="I2127" s="328" t="s">
        <v>829</v>
      </c>
      <c r="J2127" s="327">
        <v>42509</v>
      </c>
      <c r="K2127" s="3" t="s">
        <v>60</v>
      </c>
      <c r="L2127" s="326">
        <v>800</v>
      </c>
      <c r="M2127" s="325">
        <v>2126</v>
      </c>
      <c r="N2127" s="324">
        <v>42641</v>
      </c>
      <c r="O2127" t="s">
        <v>1191</v>
      </c>
      <c r="T2127" s="146"/>
      <c r="U2127" s="146"/>
      <c r="V2127" s="146"/>
      <c r="W2127" s="146"/>
      <c r="X2127" s="146"/>
      <c r="Y2127" s="146"/>
      <c r="Z2127" s="146"/>
      <c r="AA2127" s="146"/>
      <c r="AB2127" s="5" t="str">
        <f t="shared" si="65"/>
        <v>Kareela Spirit225</v>
      </c>
    </row>
    <row r="2128" spans="1:28" customFormat="1" ht="12.95" hidden="1" customHeight="1">
      <c r="A2128" s="325">
        <v>2127</v>
      </c>
      <c r="B2128" s="325" t="s">
        <v>2000</v>
      </c>
      <c r="C2128" s="327">
        <v>42522</v>
      </c>
      <c r="D2128" s="325" t="s">
        <v>248</v>
      </c>
      <c r="E2128" s="325" t="s">
        <v>117</v>
      </c>
      <c r="F2128" s="325"/>
      <c r="G2128" s="325"/>
      <c r="H2128" s="328" t="s">
        <v>63</v>
      </c>
      <c r="I2128" s="328" t="s">
        <v>200</v>
      </c>
      <c r="J2128" s="327">
        <v>42503</v>
      </c>
      <c r="K2128" s="3" t="s">
        <v>60</v>
      </c>
      <c r="L2128" s="326">
        <v>800</v>
      </c>
      <c r="M2128" s="325">
        <v>2127</v>
      </c>
      <c r="N2128" s="324">
        <v>42618</v>
      </c>
      <c r="O2128" t="s">
        <v>1188</v>
      </c>
      <c r="T2128" s="146"/>
      <c r="U2128" s="146"/>
      <c r="V2128" s="146"/>
      <c r="W2128" s="146"/>
      <c r="X2128" s="146"/>
      <c r="Y2128" s="146"/>
      <c r="Z2128" s="146"/>
      <c r="AA2128" s="146"/>
      <c r="AB2128" s="5" t="str">
        <f t="shared" si="65"/>
        <v>Stavanger Blossom28</v>
      </c>
    </row>
    <row r="2129" spans="1:28" customFormat="1" ht="12.95" hidden="1" customHeight="1">
      <c r="A2129" s="325">
        <v>2128</v>
      </c>
      <c r="B2129" s="325" t="s">
        <v>2001</v>
      </c>
      <c r="C2129" s="327">
        <v>42522</v>
      </c>
      <c r="D2129" s="325" t="s">
        <v>80</v>
      </c>
      <c r="E2129" s="325" t="s">
        <v>372</v>
      </c>
      <c r="F2129" s="325"/>
      <c r="G2129" s="325"/>
      <c r="H2129" s="328" t="s">
        <v>1340</v>
      </c>
      <c r="I2129" s="328" t="s">
        <v>67</v>
      </c>
      <c r="J2129" s="327">
        <v>42510</v>
      </c>
      <c r="K2129" s="3" t="s">
        <v>60</v>
      </c>
      <c r="L2129" s="326">
        <v>800</v>
      </c>
      <c r="M2129" s="325">
        <v>2128</v>
      </c>
      <c r="N2129" s="324">
        <v>42551</v>
      </c>
      <c r="O2129" t="s">
        <v>1191</v>
      </c>
      <c r="T2129" s="146"/>
      <c r="U2129" s="146"/>
      <c r="V2129" s="146"/>
      <c r="W2129" s="146"/>
      <c r="X2129" s="146"/>
      <c r="Y2129" s="146"/>
      <c r="Z2129" s="146"/>
      <c r="AA2129" s="146"/>
      <c r="AB2129" s="5" t="str">
        <f t="shared" si="65"/>
        <v>Donegal Spirit120</v>
      </c>
    </row>
    <row r="2130" spans="1:28" customFormat="1" ht="12.95" hidden="1" customHeight="1">
      <c r="A2130" s="325">
        <v>2129</v>
      </c>
      <c r="B2130" s="325" t="s">
        <v>2002</v>
      </c>
      <c r="C2130" s="327">
        <v>42523</v>
      </c>
      <c r="D2130" s="325" t="s">
        <v>748</v>
      </c>
      <c r="E2130" s="325" t="s">
        <v>1512</v>
      </c>
      <c r="F2130" s="325"/>
      <c r="G2130" s="325"/>
      <c r="H2130" s="328" t="s">
        <v>817</v>
      </c>
      <c r="I2130" s="328" t="s">
        <v>241</v>
      </c>
      <c r="J2130" s="327">
        <v>42505</v>
      </c>
      <c r="K2130" s="3" t="s">
        <v>1094</v>
      </c>
      <c r="L2130" s="326">
        <v>1400</v>
      </c>
      <c r="M2130" s="325">
        <v>2129</v>
      </c>
      <c r="N2130" s="324">
        <v>42545</v>
      </c>
      <c r="T2130" s="146"/>
      <c r="U2130" s="146"/>
      <c r="V2130" s="146"/>
      <c r="W2130" s="146"/>
      <c r="X2130" s="146"/>
      <c r="Y2130" s="146"/>
      <c r="Z2130" s="146"/>
      <c r="AA2130" s="146"/>
      <c r="AB2130" s="5" t="str">
        <f t="shared" si="65"/>
        <v>Yamato SpiritV17</v>
      </c>
    </row>
    <row r="2131" spans="1:28" customFormat="1" ht="12.95" hidden="1" customHeight="1">
      <c r="A2131" s="325">
        <v>2130</v>
      </c>
      <c r="B2131" s="325" t="s">
        <v>2003</v>
      </c>
      <c r="C2131" s="327">
        <v>42523</v>
      </c>
      <c r="D2131" s="325" t="s">
        <v>628</v>
      </c>
      <c r="E2131" s="325" t="s">
        <v>1502</v>
      </c>
      <c r="F2131" s="325"/>
      <c r="G2131" s="325"/>
      <c r="H2131" s="328" t="s">
        <v>579</v>
      </c>
      <c r="I2131" s="328" t="s">
        <v>420</v>
      </c>
      <c r="J2131" s="327">
        <v>42501</v>
      </c>
      <c r="K2131" s="3" t="s">
        <v>1094</v>
      </c>
      <c r="L2131" s="326">
        <v>1400</v>
      </c>
      <c r="M2131" s="325">
        <v>2130</v>
      </c>
      <c r="N2131" s="324">
        <v>42563</v>
      </c>
      <c r="T2131" s="146"/>
      <c r="U2131" s="146"/>
      <c r="V2131" s="146"/>
      <c r="W2131" s="146"/>
      <c r="X2131" s="146"/>
      <c r="Y2131" s="146"/>
      <c r="Z2131" s="146"/>
      <c r="AA2131" s="146"/>
      <c r="AB2131" s="5" t="str">
        <f t="shared" si="65"/>
        <v>Pacific dawn28</v>
      </c>
    </row>
    <row r="2132" spans="1:28" customFormat="1" ht="12.95" hidden="1" customHeight="1">
      <c r="A2132" s="325">
        <v>2131</v>
      </c>
      <c r="B2132" s="325" t="s">
        <v>2004</v>
      </c>
      <c r="C2132" s="327">
        <v>42523</v>
      </c>
      <c r="D2132" s="325" t="s">
        <v>640</v>
      </c>
      <c r="E2132" s="325" t="s">
        <v>1502</v>
      </c>
      <c r="F2132" s="325"/>
      <c r="G2132" s="325"/>
      <c r="H2132" s="328" t="s">
        <v>828</v>
      </c>
      <c r="I2132" s="328" t="s">
        <v>312</v>
      </c>
      <c r="J2132" s="327">
        <v>42495</v>
      </c>
      <c r="K2132" s="3" t="s">
        <v>1094</v>
      </c>
      <c r="L2132" s="326">
        <v>1400</v>
      </c>
      <c r="M2132" s="325">
        <v>2131</v>
      </c>
      <c r="N2132" s="324">
        <v>42545</v>
      </c>
      <c r="T2132" s="146"/>
      <c r="U2132" s="146"/>
      <c r="V2132" s="146"/>
      <c r="W2132" s="146"/>
      <c r="X2132" s="146"/>
      <c r="Y2132" s="146"/>
      <c r="Z2132" s="146"/>
      <c r="AA2132" s="146"/>
      <c r="AB2132" s="5" t="str">
        <f t="shared" si="65"/>
        <v>Shanghai DawnV024</v>
      </c>
    </row>
    <row r="2133" spans="1:28" customFormat="1" ht="12.95" hidden="1" customHeight="1">
      <c r="A2133" s="325">
        <v>2132</v>
      </c>
      <c r="B2133" s="325" t="s">
        <v>2006</v>
      </c>
      <c r="C2133" s="327">
        <v>42524</v>
      </c>
      <c r="D2133" s="325" t="s">
        <v>1478</v>
      </c>
      <c r="E2133" s="325" t="s">
        <v>1390</v>
      </c>
      <c r="F2133" s="325"/>
      <c r="G2133" s="325"/>
      <c r="H2133" s="328" t="s">
        <v>758</v>
      </c>
      <c r="I2133" s="328" t="s">
        <v>535</v>
      </c>
      <c r="J2133" s="327">
        <v>42489</v>
      </c>
      <c r="K2133" s="3" t="s">
        <v>1104</v>
      </c>
      <c r="L2133" s="326">
        <v>1500</v>
      </c>
      <c r="M2133" s="325">
        <v>2132</v>
      </c>
      <c r="N2133" s="324">
        <v>42621</v>
      </c>
      <c r="T2133" s="146"/>
      <c r="U2133" s="146"/>
      <c r="V2133" s="146"/>
      <c r="W2133" s="146"/>
      <c r="X2133" s="146"/>
      <c r="Y2133" s="146"/>
      <c r="Z2133" s="146"/>
      <c r="AA2133" s="146"/>
      <c r="AB2133" s="5" t="str">
        <f t="shared" si="65"/>
        <v>Whistler Spirit35</v>
      </c>
    </row>
    <row r="2134" spans="1:28" customFormat="1" ht="12.95" hidden="1" customHeight="1">
      <c r="A2134" s="325">
        <v>2133</v>
      </c>
      <c r="B2134" s="325" t="s">
        <v>2007</v>
      </c>
      <c r="C2134" s="327">
        <v>42524</v>
      </c>
      <c r="D2134" s="325" t="s">
        <v>1519</v>
      </c>
      <c r="E2134" s="325" t="s">
        <v>1390</v>
      </c>
      <c r="F2134" s="325"/>
      <c r="G2134" s="325"/>
      <c r="H2134" s="328" t="s">
        <v>644</v>
      </c>
      <c r="I2134" s="328" t="s">
        <v>25</v>
      </c>
      <c r="J2134" s="327">
        <v>42488</v>
      </c>
      <c r="K2134" s="3" t="s">
        <v>1104</v>
      </c>
      <c r="L2134" s="326">
        <v>1500</v>
      </c>
      <c r="M2134" s="325">
        <v>2133</v>
      </c>
      <c r="N2134" s="324">
        <v>42621</v>
      </c>
      <c r="T2134" s="146"/>
      <c r="U2134" s="146"/>
      <c r="V2134" s="146"/>
      <c r="W2134" s="146"/>
      <c r="X2134" s="146"/>
      <c r="Y2134" s="146"/>
      <c r="Z2134" s="146"/>
      <c r="AA2134" s="146"/>
      <c r="AB2134" s="5" t="str">
        <f t="shared" si="65"/>
        <v>Kyeema Spirit141</v>
      </c>
    </row>
    <row r="2135" spans="1:28" customFormat="1" ht="12.95" hidden="1" customHeight="1">
      <c r="A2135" s="325">
        <v>2134</v>
      </c>
      <c r="B2135" s="325" t="s">
        <v>2008</v>
      </c>
      <c r="C2135" s="327">
        <v>42524</v>
      </c>
      <c r="D2135" s="325" t="s">
        <v>1827</v>
      </c>
      <c r="E2135" s="325" t="s">
        <v>1828</v>
      </c>
      <c r="F2135" s="325"/>
      <c r="G2135" s="325"/>
      <c r="H2135" s="328" t="s">
        <v>758</v>
      </c>
      <c r="I2135" s="328" t="s">
        <v>2005</v>
      </c>
      <c r="J2135" s="327">
        <v>42514</v>
      </c>
      <c r="K2135" s="3" t="s">
        <v>1104</v>
      </c>
      <c r="L2135" s="326">
        <v>1500</v>
      </c>
      <c r="M2135" s="325">
        <v>2134</v>
      </c>
      <c r="N2135" s="324">
        <v>42621</v>
      </c>
      <c r="T2135" s="146"/>
      <c r="U2135" s="146"/>
      <c r="V2135" s="146"/>
      <c r="W2135" s="146"/>
      <c r="X2135" s="146"/>
      <c r="Y2135" s="146"/>
      <c r="Z2135" s="146"/>
      <c r="AA2135" s="146"/>
      <c r="AB2135" s="5" t="str">
        <f t="shared" si="65"/>
        <v>Mare Siculum4</v>
      </c>
    </row>
    <row r="2136" spans="1:28" customFormat="1" ht="12.95" hidden="1" customHeight="1">
      <c r="A2136" s="325">
        <v>2135</v>
      </c>
      <c r="B2136" s="325" t="s">
        <v>2009</v>
      </c>
      <c r="C2136" s="327">
        <v>42524</v>
      </c>
      <c r="D2136" s="325" t="s">
        <v>1838</v>
      </c>
      <c r="E2136" s="325" t="s">
        <v>1390</v>
      </c>
      <c r="F2136" s="325"/>
      <c r="G2136" s="325"/>
      <c r="H2136" s="328" t="s">
        <v>644</v>
      </c>
      <c r="I2136" s="328" t="s">
        <v>535</v>
      </c>
      <c r="J2136" s="327">
        <v>42514</v>
      </c>
      <c r="K2136" s="3" t="s">
        <v>1104</v>
      </c>
      <c r="L2136" s="326">
        <v>1500</v>
      </c>
      <c r="M2136" s="325">
        <v>2135</v>
      </c>
      <c r="N2136" s="324">
        <v>42621</v>
      </c>
      <c r="T2136" s="146"/>
      <c r="U2136" s="146"/>
      <c r="V2136" s="146"/>
      <c r="W2136" s="146"/>
      <c r="X2136" s="146"/>
      <c r="Y2136" s="146"/>
      <c r="Z2136" s="146"/>
      <c r="AA2136" s="146"/>
      <c r="AB2136" s="5" t="str">
        <f t="shared" si="65"/>
        <v>Esther Spirit126</v>
      </c>
    </row>
    <row r="2137" spans="1:28" customFormat="1" ht="12.95" hidden="1" customHeight="1">
      <c r="A2137" s="325">
        <v>2136</v>
      </c>
      <c r="B2137" s="325" t="s">
        <v>2010</v>
      </c>
      <c r="C2137" s="327">
        <v>42525</v>
      </c>
      <c r="D2137" s="325" t="s">
        <v>1328</v>
      </c>
      <c r="E2137" s="325" t="s">
        <v>340</v>
      </c>
      <c r="F2137" s="325"/>
      <c r="G2137" s="325"/>
      <c r="H2137" s="328" t="s">
        <v>1304</v>
      </c>
      <c r="I2137" s="328" t="s">
        <v>460</v>
      </c>
      <c r="J2137" s="327">
        <v>42499</v>
      </c>
      <c r="K2137" s="3" t="s">
        <v>590</v>
      </c>
      <c r="L2137" s="326">
        <v>1600</v>
      </c>
      <c r="M2137" s="325">
        <v>2136</v>
      </c>
      <c r="N2137" s="324">
        <v>42545</v>
      </c>
      <c r="T2137" s="146"/>
      <c r="U2137" s="146"/>
      <c r="V2137" s="146"/>
      <c r="W2137" s="146"/>
      <c r="X2137" s="146"/>
      <c r="Y2137" s="146"/>
      <c r="Z2137" s="146"/>
      <c r="AA2137" s="146"/>
      <c r="AB2137" s="5" t="str">
        <f t="shared" si="65"/>
        <v>Sebarok Spirit15</v>
      </c>
    </row>
    <row r="2138" spans="1:28" customFormat="1" ht="12.95" hidden="1" customHeight="1">
      <c r="A2138" s="325">
        <v>2137</v>
      </c>
      <c r="B2138" s="325" t="s">
        <v>2011</v>
      </c>
      <c r="C2138" s="327">
        <v>42525</v>
      </c>
      <c r="D2138" s="325" t="s">
        <v>837</v>
      </c>
      <c r="E2138" s="325" t="s">
        <v>658</v>
      </c>
      <c r="F2138" s="325">
        <v>42498</v>
      </c>
      <c r="G2138" s="325"/>
      <c r="H2138" s="328" t="s">
        <v>1322</v>
      </c>
      <c r="I2138" s="328" t="s">
        <v>672</v>
      </c>
      <c r="J2138" s="327">
        <v>42514</v>
      </c>
      <c r="K2138" s="3" t="s">
        <v>590</v>
      </c>
      <c r="L2138" s="326">
        <v>1600</v>
      </c>
      <c r="M2138" s="325">
        <v>2137</v>
      </c>
      <c r="N2138" s="324">
        <v>42548</v>
      </c>
      <c r="T2138" s="146"/>
      <c r="U2138" s="146"/>
      <c r="V2138" s="146"/>
      <c r="W2138" s="146"/>
      <c r="X2138" s="146"/>
      <c r="Y2138" s="146"/>
      <c r="Z2138" s="146"/>
      <c r="AA2138" s="146"/>
      <c r="AB2138" s="5" t="str">
        <f t="shared" si="65"/>
        <v>BM Bonanza2</v>
      </c>
    </row>
    <row r="2139" spans="1:28" customFormat="1" ht="12.95" hidden="1" customHeight="1">
      <c r="A2139" s="325">
        <v>2138</v>
      </c>
      <c r="B2139" s="325" t="s">
        <v>2012</v>
      </c>
      <c r="C2139" s="327">
        <v>42525</v>
      </c>
      <c r="D2139" s="325" t="s">
        <v>1860</v>
      </c>
      <c r="E2139" s="325" t="s">
        <v>155</v>
      </c>
      <c r="F2139" s="325"/>
      <c r="G2139" s="325"/>
      <c r="H2139" s="328" t="s">
        <v>1861</v>
      </c>
      <c r="I2139" s="328" t="s">
        <v>790</v>
      </c>
      <c r="J2139" s="327">
        <v>42507</v>
      </c>
      <c r="K2139" s="3" t="s">
        <v>590</v>
      </c>
      <c r="L2139" s="326">
        <v>1600</v>
      </c>
      <c r="M2139" s="325">
        <v>2138</v>
      </c>
      <c r="N2139" s="324">
        <v>42548</v>
      </c>
      <c r="T2139" s="146"/>
      <c r="U2139" s="146"/>
      <c r="V2139" s="146"/>
      <c r="W2139" s="146"/>
      <c r="X2139" s="146"/>
      <c r="Y2139" s="146"/>
      <c r="Z2139" s="146"/>
      <c r="AA2139" s="146"/>
      <c r="AB2139" s="5" t="str">
        <f t="shared" si="65"/>
        <v>Helga Spirit68</v>
      </c>
    </row>
    <row r="2140" spans="1:28" customFormat="1" ht="12.95" hidden="1" customHeight="1">
      <c r="A2140" s="325">
        <v>2139</v>
      </c>
      <c r="B2140" s="325" t="s">
        <v>2013</v>
      </c>
      <c r="C2140" s="327">
        <v>42525</v>
      </c>
      <c r="D2140" s="325" t="s">
        <v>1914</v>
      </c>
      <c r="E2140" s="325" t="s">
        <v>146</v>
      </c>
      <c r="F2140" s="325"/>
      <c r="G2140" s="325"/>
      <c r="H2140" s="328" t="s">
        <v>1405</v>
      </c>
      <c r="I2140" s="328" t="s">
        <v>62</v>
      </c>
      <c r="J2140" s="327">
        <v>42517</v>
      </c>
      <c r="K2140" s="3" t="s">
        <v>590</v>
      </c>
      <c r="L2140" s="326">
        <v>1600</v>
      </c>
      <c r="M2140" s="325">
        <v>2139</v>
      </c>
      <c r="N2140" s="324">
        <v>42548</v>
      </c>
      <c r="T2140" s="146"/>
      <c r="U2140" s="146"/>
      <c r="V2140" s="146"/>
      <c r="W2140" s="146"/>
      <c r="X2140" s="146"/>
      <c r="Y2140" s="146"/>
      <c r="Z2140" s="146"/>
      <c r="AA2140" s="146"/>
      <c r="AB2140" s="5" t="str">
        <f t="shared" si="65"/>
        <v>Sonangol Namibe201603</v>
      </c>
    </row>
    <row r="2141" spans="1:28" customFormat="1" ht="12.95" hidden="1" customHeight="1">
      <c r="A2141" s="325">
        <v>2140</v>
      </c>
      <c r="B2141" s="325" t="s">
        <v>2014</v>
      </c>
      <c r="C2141" s="327">
        <v>42525</v>
      </c>
      <c r="D2141" s="325" t="s">
        <v>1918</v>
      </c>
      <c r="E2141" s="325" t="s">
        <v>273</v>
      </c>
      <c r="F2141" s="325"/>
      <c r="G2141" s="325"/>
      <c r="H2141" s="328" t="s">
        <v>1193</v>
      </c>
      <c r="I2141" s="328" t="s">
        <v>1285</v>
      </c>
      <c r="J2141" s="327">
        <v>42504</v>
      </c>
      <c r="K2141" s="3" t="s">
        <v>590</v>
      </c>
      <c r="L2141" s="326">
        <v>1600</v>
      </c>
      <c r="M2141" s="325">
        <v>2140</v>
      </c>
      <c r="N2141" s="324">
        <v>42555</v>
      </c>
      <c r="T2141" s="146"/>
      <c r="U2141" s="146"/>
      <c r="V2141" s="146"/>
      <c r="W2141" s="146"/>
      <c r="X2141" s="146"/>
      <c r="Y2141" s="146"/>
      <c r="Z2141" s="146"/>
      <c r="AA2141" s="146"/>
      <c r="AB2141" s="5" t="str">
        <f t="shared" si="65"/>
        <v>Stena President201602</v>
      </c>
    </row>
    <row r="2142" spans="1:28" customFormat="1" ht="12.95" hidden="1" customHeight="1">
      <c r="A2142" s="325">
        <v>2141</v>
      </c>
      <c r="B2142" s="325" t="s">
        <v>2015</v>
      </c>
      <c r="C2142" s="327">
        <v>42525</v>
      </c>
      <c r="D2142" s="325" t="s">
        <v>1829</v>
      </c>
      <c r="E2142" s="325" t="s">
        <v>414</v>
      </c>
      <c r="F2142" s="325"/>
      <c r="G2142" s="325"/>
      <c r="H2142" s="328" t="s">
        <v>1322</v>
      </c>
      <c r="I2142" s="328" t="s">
        <v>286</v>
      </c>
      <c r="J2142" s="327">
        <v>42499</v>
      </c>
      <c r="K2142" s="3" t="s">
        <v>590</v>
      </c>
      <c r="L2142" s="326">
        <v>1600</v>
      </c>
      <c r="M2142" s="325">
        <v>2141</v>
      </c>
      <c r="N2142" s="324">
        <v>42555</v>
      </c>
      <c r="T2142" s="146"/>
      <c r="U2142" s="146"/>
      <c r="V2142" s="146"/>
      <c r="W2142" s="146"/>
      <c r="X2142" s="146"/>
      <c r="Y2142" s="146"/>
      <c r="Z2142" s="146"/>
      <c r="AA2142" s="146"/>
      <c r="AB2142" s="5" t="str">
        <f t="shared" si="65"/>
        <v>Sonangol Kizomba201602</v>
      </c>
    </row>
    <row r="2143" spans="1:28" customFormat="1" ht="12.95" hidden="1" customHeight="1">
      <c r="A2143" s="325">
        <v>2142</v>
      </c>
      <c r="B2143" s="325" t="s">
        <v>2016</v>
      </c>
      <c r="C2143" s="327">
        <v>42528</v>
      </c>
      <c r="D2143" s="325" t="s">
        <v>1521</v>
      </c>
      <c r="E2143" s="325" t="s">
        <v>1522</v>
      </c>
      <c r="F2143" s="325"/>
      <c r="G2143" s="325"/>
      <c r="H2143" s="328" t="s">
        <v>475</v>
      </c>
      <c r="I2143" s="328" t="s">
        <v>20</v>
      </c>
      <c r="J2143" s="327">
        <v>42496</v>
      </c>
      <c r="K2143" s="3" t="s">
        <v>290</v>
      </c>
      <c r="L2143" s="326">
        <v>1400</v>
      </c>
      <c r="M2143" s="325">
        <v>2142</v>
      </c>
      <c r="N2143" s="324">
        <v>42562</v>
      </c>
      <c r="T2143" s="146"/>
      <c r="U2143" s="146"/>
      <c r="V2143" s="146"/>
      <c r="W2143" s="146"/>
      <c r="X2143" s="146"/>
      <c r="Y2143" s="146"/>
      <c r="Z2143" s="146"/>
      <c r="AA2143" s="146"/>
      <c r="AB2143" s="5" t="str">
        <f t="shared" si="65"/>
        <v>Muhut Silver1601</v>
      </c>
    </row>
    <row r="2144" spans="1:28" customFormat="1" ht="12.95" hidden="1" customHeight="1">
      <c r="A2144" s="325">
        <v>2143</v>
      </c>
      <c r="B2144" s="325" t="s">
        <v>2017</v>
      </c>
      <c r="C2144" s="327">
        <v>42528</v>
      </c>
      <c r="D2144" s="325" t="s">
        <v>1856</v>
      </c>
      <c r="E2144" s="325" t="s">
        <v>1857</v>
      </c>
      <c r="F2144" s="325">
        <v>42495</v>
      </c>
      <c r="G2144" s="325"/>
      <c r="H2144" s="328" t="s">
        <v>1858</v>
      </c>
      <c r="I2144" s="328" t="s">
        <v>127</v>
      </c>
      <c r="J2144" s="327">
        <v>42497</v>
      </c>
      <c r="K2144" s="3" t="s">
        <v>290</v>
      </c>
      <c r="L2144" s="326">
        <v>1400</v>
      </c>
      <c r="M2144" s="325">
        <v>2143</v>
      </c>
      <c r="N2144" s="324">
        <v>42646</v>
      </c>
      <c r="T2144" s="146"/>
      <c r="U2144" s="146"/>
      <c r="V2144" s="146"/>
      <c r="W2144" s="146"/>
      <c r="X2144" s="146"/>
      <c r="Y2144" s="146"/>
      <c r="Z2144" s="146"/>
      <c r="AA2144" s="146"/>
      <c r="AB2144" s="5" t="str">
        <f t="shared" si="65"/>
        <v>Stenaweco Gladys W1601</v>
      </c>
    </row>
    <row r="2145" spans="1:28" customFormat="1" ht="12.95" hidden="1" customHeight="1">
      <c r="A2145" s="325">
        <v>2144</v>
      </c>
      <c r="B2145" s="325" t="s">
        <v>2019</v>
      </c>
      <c r="C2145" s="327">
        <v>42528</v>
      </c>
      <c r="D2145" s="325" t="s">
        <v>1483</v>
      </c>
      <c r="E2145" s="325" t="s">
        <v>91</v>
      </c>
      <c r="F2145" s="325"/>
      <c r="G2145" s="325"/>
      <c r="H2145" s="328" t="s">
        <v>1484</v>
      </c>
      <c r="I2145" s="328" t="s">
        <v>182</v>
      </c>
      <c r="J2145" s="327">
        <v>42495</v>
      </c>
      <c r="K2145" s="3" t="s">
        <v>1485</v>
      </c>
      <c r="L2145" s="326">
        <v>1600</v>
      </c>
      <c r="M2145" s="325">
        <v>2144</v>
      </c>
      <c r="N2145" s="324">
        <v>42541</v>
      </c>
      <c r="T2145" s="146"/>
      <c r="U2145" s="146"/>
      <c r="V2145" s="146"/>
      <c r="W2145" s="146"/>
      <c r="X2145" s="146"/>
      <c r="Y2145" s="146"/>
      <c r="Z2145" s="146"/>
      <c r="AA2145" s="146"/>
      <c r="AB2145" s="5" t="str">
        <f t="shared" si="65"/>
        <v>Stena Weco Energy1602</v>
      </c>
    </row>
    <row r="2146" spans="1:28" customFormat="1" ht="12.95" hidden="1" customHeight="1">
      <c r="A2146" s="325">
        <v>2145</v>
      </c>
      <c r="B2146" s="325" t="s">
        <v>2020</v>
      </c>
      <c r="C2146" s="327">
        <v>42528</v>
      </c>
      <c r="D2146" s="325" t="s">
        <v>1853</v>
      </c>
      <c r="E2146" s="325" t="s">
        <v>37</v>
      </c>
      <c r="F2146" s="325"/>
      <c r="G2146" s="325"/>
      <c r="H2146" s="328" t="s">
        <v>2018</v>
      </c>
      <c r="I2146" s="328" t="s">
        <v>455</v>
      </c>
      <c r="J2146" s="327">
        <v>42520</v>
      </c>
      <c r="K2146" s="3" t="s">
        <v>1485</v>
      </c>
      <c r="L2146" s="326">
        <v>1600</v>
      </c>
      <c r="M2146" s="325">
        <v>2145</v>
      </c>
      <c r="N2146" s="324">
        <v>42541</v>
      </c>
      <c r="T2146" s="146"/>
      <c r="U2146" s="146"/>
      <c r="V2146" s="146"/>
      <c r="W2146" s="146"/>
      <c r="X2146" s="146"/>
      <c r="Y2146" s="146"/>
      <c r="Z2146" s="146"/>
      <c r="AA2146" s="146"/>
      <c r="AB2146" s="5" t="str">
        <f t="shared" si="65"/>
        <v>Allegro1601</v>
      </c>
    </row>
    <row r="2147" spans="1:28" customFormat="1" ht="12.95" hidden="1" customHeight="1">
      <c r="A2147" s="325">
        <v>2146</v>
      </c>
      <c r="B2147" s="325" t="s">
        <v>2070</v>
      </c>
      <c r="C2147" s="327">
        <v>42555</v>
      </c>
      <c r="D2147" s="325" t="s">
        <v>1808</v>
      </c>
      <c r="E2147" s="325" t="s">
        <v>1945</v>
      </c>
      <c r="F2147" s="325"/>
      <c r="G2147" s="325"/>
      <c r="H2147" s="328" t="s">
        <v>465</v>
      </c>
      <c r="I2147" s="328" t="s">
        <v>1946</v>
      </c>
      <c r="J2147" s="327">
        <v>42523</v>
      </c>
      <c r="K2147" s="3" t="s">
        <v>28</v>
      </c>
      <c r="L2147" s="326">
        <v>1400</v>
      </c>
      <c r="M2147" s="325">
        <v>2146</v>
      </c>
      <c r="N2147" s="324">
        <v>42566</v>
      </c>
      <c r="O2147" s="4"/>
      <c r="T2147" s="146"/>
      <c r="U2147" s="146"/>
      <c r="V2147" s="146"/>
      <c r="W2147" s="146"/>
      <c r="X2147" s="146"/>
      <c r="Y2147" s="146"/>
      <c r="Z2147" s="146"/>
      <c r="AA2147" s="146"/>
      <c r="AB2147" s="5" t="str">
        <f t="shared" si="65"/>
        <v>Overseas Goldmar126</v>
      </c>
    </row>
    <row r="2148" spans="1:28" customFormat="1" ht="12.95" hidden="1" customHeight="1">
      <c r="A2148" s="325">
        <v>2147</v>
      </c>
      <c r="B2148" s="325" t="s">
        <v>2071</v>
      </c>
      <c r="C2148" s="327">
        <v>42555</v>
      </c>
      <c r="D2148" s="325" t="s">
        <v>818</v>
      </c>
      <c r="E2148" s="325" t="s">
        <v>41</v>
      </c>
      <c r="F2148" s="325"/>
      <c r="G2148" s="325"/>
      <c r="H2148" s="328" t="s">
        <v>521</v>
      </c>
      <c r="I2148" s="328" t="s">
        <v>2023</v>
      </c>
      <c r="J2148" s="327">
        <v>42544</v>
      </c>
      <c r="K2148" s="3" t="s">
        <v>28</v>
      </c>
      <c r="L2148" s="326">
        <v>1400</v>
      </c>
      <c r="M2148" s="325">
        <v>2147</v>
      </c>
      <c r="N2148" s="324">
        <v>42569</v>
      </c>
      <c r="O2148" s="4"/>
      <c r="T2148" s="146"/>
      <c r="U2148" s="146"/>
      <c r="V2148" s="146"/>
      <c r="W2148" s="146"/>
      <c r="X2148" s="146"/>
      <c r="Y2148" s="146"/>
      <c r="Z2148" s="146"/>
      <c r="AA2148" s="146"/>
      <c r="AB2148" s="5" t="str">
        <f t="shared" ref="AB2148:AB2211" si="66">IF(TRIM(A2138)="","",CONCATENATE(TRIM(D2138),TRIM(E2138)))</f>
        <v>Puma59</v>
      </c>
    </row>
    <row r="2149" spans="1:28" customFormat="1" ht="12.95" hidden="1" customHeight="1">
      <c r="A2149" s="325">
        <v>2148</v>
      </c>
      <c r="B2149" s="325" t="s">
        <v>2072</v>
      </c>
      <c r="C2149" s="327">
        <v>42555</v>
      </c>
      <c r="D2149" s="325" t="s">
        <v>490</v>
      </c>
      <c r="E2149" s="325" t="s">
        <v>624</v>
      </c>
      <c r="F2149" s="325"/>
      <c r="G2149" s="325"/>
      <c r="H2149" s="328" t="s">
        <v>1454</v>
      </c>
      <c r="I2149" s="328" t="s">
        <v>662</v>
      </c>
      <c r="J2149" s="327">
        <v>42520</v>
      </c>
      <c r="K2149" s="3" t="s">
        <v>28</v>
      </c>
      <c r="L2149" s="326">
        <v>1400</v>
      </c>
      <c r="M2149" s="325">
        <v>2148</v>
      </c>
      <c r="N2149" s="324">
        <v>42632</v>
      </c>
      <c r="O2149" s="4"/>
      <c r="T2149" s="146"/>
      <c r="U2149" s="146"/>
      <c r="V2149" s="146"/>
      <c r="W2149" s="146"/>
      <c r="X2149" s="146"/>
      <c r="Y2149" s="146"/>
      <c r="Z2149" s="146"/>
      <c r="AA2149" s="146"/>
      <c r="AB2149" s="5" t="str">
        <f t="shared" si="66"/>
        <v>King Dorian17</v>
      </c>
    </row>
    <row r="2150" spans="1:28" customFormat="1" ht="12.95" hidden="1" customHeight="1">
      <c r="A2150" s="325">
        <v>2149</v>
      </c>
      <c r="B2150" s="325" t="s">
        <v>2073</v>
      </c>
      <c r="C2150" s="327">
        <v>42555</v>
      </c>
      <c r="D2150" s="325" t="s">
        <v>538</v>
      </c>
      <c r="E2150" s="325" t="s">
        <v>1955</v>
      </c>
      <c r="F2150" s="325"/>
      <c r="G2150" s="325"/>
      <c r="H2150" s="328" t="s">
        <v>1956</v>
      </c>
      <c r="I2150" s="328" t="s">
        <v>71</v>
      </c>
      <c r="J2150" s="327">
        <v>42542</v>
      </c>
      <c r="K2150" s="3" t="s">
        <v>28</v>
      </c>
      <c r="L2150" s="326">
        <v>1400</v>
      </c>
      <c r="M2150" s="325">
        <v>2149</v>
      </c>
      <c r="N2150" s="324">
        <v>42583</v>
      </c>
      <c r="O2150" s="4"/>
      <c r="T2150" s="146"/>
      <c r="U2150" s="146"/>
      <c r="V2150" s="146"/>
      <c r="W2150" s="146"/>
      <c r="X2150" s="146"/>
      <c r="Y2150" s="146"/>
      <c r="Z2150" s="146"/>
      <c r="AA2150" s="146"/>
      <c r="AB2150" s="5" t="str">
        <f t="shared" si="66"/>
        <v>Bunga Lotus40</v>
      </c>
    </row>
    <row r="2151" spans="1:28" customFormat="1" ht="12.95" hidden="1" customHeight="1">
      <c r="A2151" s="325">
        <v>2150</v>
      </c>
      <c r="B2151" s="325" t="s">
        <v>2074</v>
      </c>
      <c r="C2151" s="327">
        <v>42555</v>
      </c>
      <c r="D2151" s="325" t="s">
        <v>1959</v>
      </c>
      <c r="E2151" s="325" t="s">
        <v>285</v>
      </c>
      <c r="F2151" s="325"/>
      <c r="G2151" s="325"/>
      <c r="H2151" s="328" t="s">
        <v>1418</v>
      </c>
      <c r="I2151" s="328" t="s">
        <v>565</v>
      </c>
      <c r="J2151" s="327">
        <v>42532</v>
      </c>
      <c r="K2151" s="3" t="s">
        <v>28</v>
      </c>
      <c r="L2151" s="326">
        <v>1400</v>
      </c>
      <c r="M2151" s="325">
        <v>2150</v>
      </c>
      <c r="N2151" s="324">
        <v>42566</v>
      </c>
      <c r="O2151" s="4"/>
      <c r="T2151" s="146"/>
      <c r="U2151" s="146"/>
      <c r="V2151" s="146"/>
      <c r="W2151" s="146"/>
      <c r="X2151" s="146"/>
      <c r="Y2151" s="146"/>
      <c r="Z2151" s="146"/>
      <c r="AA2151" s="146"/>
      <c r="AB2151" s="5" t="str">
        <f t="shared" si="66"/>
        <v>Albatros trader9</v>
      </c>
    </row>
    <row r="2152" spans="1:28" customFormat="1" ht="12.95" hidden="1" customHeight="1">
      <c r="A2152" s="325">
        <v>2151</v>
      </c>
      <c r="B2152" s="325" t="s">
        <v>2075</v>
      </c>
      <c r="C2152" s="327">
        <v>42555</v>
      </c>
      <c r="D2152" s="325" t="s">
        <v>1515</v>
      </c>
      <c r="E2152" s="325" t="s">
        <v>194</v>
      </c>
      <c r="F2152" s="325"/>
      <c r="G2152" s="325"/>
      <c r="H2152" s="328" t="s">
        <v>720</v>
      </c>
      <c r="I2152" s="328" t="s">
        <v>77</v>
      </c>
      <c r="J2152" s="327">
        <v>42528</v>
      </c>
      <c r="K2152" s="3" t="s">
        <v>28</v>
      </c>
      <c r="L2152" s="326">
        <v>1400</v>
      </c>
      <c r="M2152" s="325">
        <v>2151</v>
      </c>
      <c r="N2152" s="324">
        <v>42583</v>
      </c>
      <c r="O2152" s="4"/>
      <c r="T2152" s="146"/>
      <c r="U2152" s="146"/>
      <c r="V2152" s="146"/>
      <c r="W2152" s="146"/>
      <c r="X2152" s="146"/>
      <c r="Y2152" s="146"/>
      <c r="Z2152" s="146"/>
      <c r="AA2152" s="146"/>
      <c r="AB2152" s="5" t="str">
        <f t="shared" si="66"/>
        <v>CT Frontier5</v>
      </c>
    </row>
    <row r="2153" spans="1:28" customFormat="1" ht="12.95" hidden="1" customHeight="1">
      <c r="A2153" s="325">
        <v>2152</v>
      </c>
      <c r="B2153" s="325" t="s">
        <v>2076</v>
      </c>
      <c r="C2153" s="327">
        <v>42555</v>
      </c>
      <c r="D2153" s="325" t="s">
        <v>1509</v>
      </c>
      <c r="E2153" s="325" t="s">
        <v>95</v>
      </c>
      <c r="F2153" s="325"/>
      <c r="G2153" s="325"/>
      <c r="H2153" s="328" t="s">
        <v>808</v>
      </c>
      <c r="I2153" s="328" t="s">
        <v>2022</v>
      </c>
      <c r="J2153" s="327">
        <v>42526</v>
      </c>
      <c r="K2153" s="3" t="s">
        <v>28</v>
      </c>
      <c r="L2153" s="326">
        <v>1400</v>
      </c>
      <c r="M2153" s="325">
        <v>2152</v>
      </c>
      <c r="N2153" s="324">
        <v>42583</v>
      </c>
      <c r="O2153" s="4"/>
      <c r="T2153" s="146"/>
      <c r="U2153" s="146"/>
      <c r="V2153" s="146"/>
      <c r="W2153" s="146"/>
      <c r="X2153" s="146"/>
      <c r="Y2153" s="146"/>
      <c r="Z2153" s="146"/>
      <c r="AA2153" s="146"/>
      <c r="AB2153" s="5" t="str">
        <f t="shared" si="66"/>
        <v>British Falcon16007</v>
      </c>
    </row>
    <row r="2154" spans="1:28" customFormat="1" ht="12.95" hidden="1" customHeight="1">
      <c r="A2154" s="325">
        <v>2153</v>
      </c>
      <c r="B2154" s="325" t="s">
        <v>2077</v>
      </c>
      <c r="C2154" s="327">
        <v>42555</v>
      </c>
      <c r="D2154" s="325" t="s">
        <v>1280</v>
      </c>
      <c r="E2154" s="325" t="s">
        <v>273</v>
      </c>
      <c r="F2154" s="325" t="s">
        <v>1841</v>
      </c>
      <c r="G2154" s="325"/>
      <c r="H2154" s="328" t="s">
        <v>620</v>
      </c>
      <c r="I2154" s="328" t="s">
        <v>1913</v>
      </c>
      <c r="J2154" s="327">
        <v>42522</v>
      </c>
      <c r="K2154" s="3" t="s">
        <v>43</v>
      </c>
      <c r="L2154" s="326">
        <v>1400</v>
      </c>
      <c r="M2154" s="325">
        <v>2153</v>
      </c>
      <c r="N2154" s="324">
        <v>42557</v>
      </c>
      <c r="T2154" s="146"/>
      <c r="U2154" s="146"/>
      <c r="V2154" s="146"/>
      <c r="W2154" s="146"/>
      <c r="X2154" s="146"/>
      <c r="Y2154" s="146"/>
      <c r="Z2154" s="146"/>
      <c r="AA2154" s="146"/>
      <c r="AB2154" s="5" t="str">
        <f t="shared" si="66"/>
        <v>British Swift16003</v>
      </c>
    </row>
    <row r="2155" spans="1:28" customFormat="1" ht="12.95" hidden="1" customHeight="1">
      <c r="A2155" s="325">
        <v>2154</v>
      </c>
      <c r="B2155" s="325" t="s">
        <v>2078</v>
      </c>
      <c r="C2155" s="327">
        <v>42555</v>
      </c>
      <c r="D2155" s="325" t="s">
        <v>52</v>
      </c>
      <c r="E2155" s="325" t="s">
        <v>2035</v>
      </c>
      <c r="F2155" s="325"/>
      <c r="G2155" s="325"/>
      <c r="H2155" s="328" t="s">
        <v>44</v>
      </c>
      <c r="I2155" s="328" t="s">
        <v>668</v>
      </c>
      <c r="J2155" s="327">
        <v>42527</v>
      </c>
      <c r="K2155" s="3" t="s">
        <v>43</v>
      </c>
      <c r="L2155" s="326">
        <v>1400</v>
      </c>
      <c r="M2155" s="325">
        <v>2154</v>
      </c>
      <c r="N2155" s="324">
        <v>42858</v>
      </c>
      <c r="T2155" s="146"/>
      <c r="U2155" s="146"/>
      <c r="V2155" s="146"/>
      <c r="W2155" s="146"/>
      <c r="X2155" s="146"/>
      <c r="Y2155" s="146"/>
      <c r="Z2155" s="146"/>
      <c r="AA2155" s="146"/>
      <c r="AB2155" s="5" t="str">
        <f t="shared" si="66"/>
        <v>Torm Torino002</v>
      </c>
    </row>
    <row r="2156" spans="1:28" customFormat="1" ht="12.95" hidden="1" customHeight="1">
      <c r="A2156" s="325">
        <v>2155</v>
      </c>
      <c r="B2156" s="325" t="s">
        <v>2079</v>
      </c>
      <c r="C2156" s="327">
        <v>42555</v>
      </c>
      <c r="D2156" s="325" t="s">
        <v>52</v>
      </c>
      <c r="E2156" s="325" t="s">
        <v>2045</v>
      </c>
      <c r="F2156" s="325"/>
      <c r="G2156" s="325"/>
      <c r="H2156" s="328" t="s">
        <v>44</v>
      </c>
      <c r="I2156" s="328" t="s">
        <v>2046</v>
      </c>
      <c r="J2156" s="327">
        <v>42541</v>
      </c>
      <c r="K2156" s="3" t="s">
        <v>43</v>
      </c>
      <c r="L2156" s="326">
        <v>1400</v>
      </c>
      <c r="M2156" s="325">
        <v>2155</v>
      </c>
      <c r="N2156" s="324">
        <v>42858</v>
      </c>
      <c r="T2156" s="146"/>
      <c r="U2156" s="146"/>
      <c r="V2156" s="146"/>
      <c r="W2156" s="146"/>
      <c r="X2156" s="146"/>
      <c r="Y2156" s="146"/>
      <c r="Z2156" s="146"/>
      <c r="AA2156" s="146"/>
      <c r="AB2156" s="5" t="str">
        <f t="shared" si="66"/>
        <v>Lady Malou22</v>
      </c>
    </row>
    <row r="2157" spans="1:28" customFormat="1" ht="12.95" hidden="1" customHeight="1">
      <c r="A2157" s="325">
        <v>2156</v>
      </c>
      <c r="B2157" s="325" t="s">
        <v>2080</v>
      </c>
      <c r="C2157" s="327">
        <v>42555</v>
      </c>
      <c r="D2157" s="325" t="s">
        <v>584</v>
      </c>
      <c r="E2157" s="325" t="s">
        <v>406</v>
      </c>
      <c r="F2157" s="325"/>
      <c r="G2157" s="325"/>
      <c r="H2157" s="328" t="s">
        <v>620</v>
      </c>
      <c r="I2157" s="328" t="s">
        <v>571</v>
      </c>
      <c r="J2157" s="327">
        <v>42546</v>
      </c>
      <c r="K2157" s="3" t="s">
        <v>43</v>
      </c>
      <c r="L2157" s="326">
        <v>1400</v>
      </c>
      <c r="M2157" s="325">
        <v>2156</v>
      </c>
      <c r="N2157" s="324">
        <v>42557</v>
      </c>
      <c r="T2157" s="146"/>
      <c r="U2157" s="146"/>
      <c r="V2157" s="146"/>
      <c r="W2157" s="146"/>
      <c r="X2157" s="146"/>
      <c r="Y2157" s="146"/>
      <c r="Z2157" s="146"/>
      <c r="AA2157" s="146"/>
      <c r="AB2157" s="5" t="str">
        <f t="shared" si="66"/>
        <v>Gener8 Kara G03_16</v>
      </c>
    </row>
    <row r="2158" spans="1:28" customFormat="1" ht="12.95" hidden="1" customHeight="1">
      <c r="A2158" s="325">
        <v>2157</v>
      </c>
      <c r="B2158" s="325" t="s">
        <v>2081</v>
      </c>
      <c r="C2158" s="327">
        <v>42556</v>
      </c>
      <c r="D2158" s="325" t="s">
        <v>464</v>
      </c>
      <c r="E2158" s="325" t="s">
        <v>1502</v>
      </c>
      <c r="F2158" s="325">
        <v>42502</v>
      </c>
      <c r="G2158" s="325"/>
      <c r="H2158" s="328" t="s">
        <v>817</v>
      </c>
      <c r="I2158" s="328" t="s">
        <v>771</v>
      </c>
      <c r="J2158" s="327">
        <v>42530</v>
      </c>
      <c r="K2158" s="3" t="s">
        <v>1094</v>
      </c>
      <c r="L2158" s="326">
        <v>1400</v>
      </c>
      <c r="M2158" s="325">
        <v>2157</v>
      </c>
      <c r="N2158" s="324">
        <v>42599</v>
      </c>
      <c r="T2158" s="146"/>
      <c r="U2158" s="146"/>
      <c r="V2158" s="146"/>
      <c r="W2158" s="146"/>
      <c r="X2158" s="146"/>
      <c r="Y2158" s="146"/>
      <c r="Z2158" s="146"/>
      <c r="AA2158" s="146"/>
      <c r="AB2158" s="5" t="str">
        <f t="shared" si="66"/>
        <v>Songa Coral12</v>
      </c>
    </row>
    <row r="2159" spans="1:28" customFormat="1" ht="12.95" hidden="1" customHeight="1">
      <c r="A2159" s="325">
        <v>2158</v>
      </c>
      <c r="B2159" s="325" t="s">
        <v>2082</v>
      </c>
      <c r="C2159" s="327">
        <v>42556</v>
      </c>
      <c r="D2159" s="325" t="s">
        <v>783</v>
      </c>
      <c r="E2159" s="325" t="s">
        <v>1916</v>
      </c>
      <c r="F2159" s="325"/>
      <c r="G2159" s="325"/>
      <c r="H2159" s="328" t="s">
        <v>1917</v>
      </c>
      <c r="I2159" s="328" t="s">
        <v>1850</v>
      </c>
      <c r="J2159" s="327">
        <v>42523</v>
      </c>
      <c r="K2159" s="3" t="s">
        <v>1094</v>
      </c>
      <c r="L2159" s="326">
        <v>1400</v>
      </c>
      <c r="M2159" s="325">
        <v>2158</v>
      </c>
      <c r="N2159" s="324">
        <v>42585</v>
      </c>
      <c r="T2159" s="146"/>
      <c r="U2159" s="146"/>
      <c r="V2159" s="146"/>
      <c r="W2159" s="146"/>
      <c r="X2159" s="146"/>
      <c r="Y2159" s="146"/>
      <c r="Z2159" s="146"/>
      <c r="AA2159" s="146"/>
      <c r="AB2159" s="5" t="str">
        <f t="shared" si="66"/>
        <v>Nave Cielo51</v>
      </c>
    </row>
    <row r="2160" spans="1:28" customFormat="1" ht="12.95" hidden="1" customHeight="1">
      <c r="A2160" s="325">
        <v>2159</v>
      </c>
      <c r="B2160" s="325" t="s">
        <v>2083</v>
      </c>
      <c r="C2160" s="327">
        <v>42556</v>
      </c>
      <c r="D2160" s="325" t="s">
        <v>636</v>
      </c>
      <c r="E2160" s="325" t="s">
        <v>1512</v>
      </c>
      <c r="F2160" s="325"/>
      <c r="G2160" s="325"/>
      <c r="H2160" s="328" t="s">
        <v>828</v>
      </c>
      <c r="I2160" s="328" t="s">
        <v>215</v>
      </c>
      <c r="J2160" s="327">
        <v>42539</v>
      </c>
      <c r="K2160" s="3" t="s">
        <v>1094</v>
      </c>
      <c r="L2160" s="326">
        <v>1400</v>
      </c>
      <c r="M2160" s="325">
        <v>2159</v>
      </c>
      <c r="N2160" s="324">
        <v>42585</v>
      </c>
      <c r="T2160" s="146"/>
      <c r="U2160" s="146"/>
      <c r="V2160" s="146"/>
      <c r="W2160" s="146"/>
      <c r="X2160" s="146"/>
      <c r="Y2160" s="146"/>
      <c r="Z2160" s="146"/>
      <c r="AA2160" s="146"/>
      <c r="AB2160" s="5" t="str">
        <f t="shared" si="66"/>
        <v>Bareilly04_2016</v>
      </c>
    </row>
    <row r="2161" spans="1:28" customFormat="1" ht="12.95" hidden="1" customHeight="1">
      <c r="A2161" s="325">
        <v>2160</v>
      </c>
      <c r="B2161" s="325" t="s">
        <v>2084</v>
      </c>
      <c r="C2161" s="327">
        <v>42556</v>
      </c>
      <c r="D2161" s="325" t="s">
        <v>611</v>
      </c>
      <c r="E2161" s="325" t="s">
        <v>1512</v>
      </c>
      <c r="F2161" s="325"/>
      <c r="G2161" s="325"/>
      <c r="H2161" s="328" t="s">
        <v>1377</v>
      </c>
      <c r="I2161" s="328" t="s">
        <v>614</v>
      </c>
      <c r="J2161" s="327">
        <v>42543</v>
      </c>
      <c r="K2161" s="3" t="s">
        <v>1094</v>
      </c>
      <c r="L2161" s="326">
        <v>1400</v>
      </c>
      <c r="M2161" s="325">
        <v>2160</v>
      </c>
      <c r="N2161" s="324">
        <v>42585</v>
      </c>
      <c r="T2161" s="146"/>
      <c r="U2161" s="146"/>
      <c r="V2161" s="146"/>
      <c r="W2161" s="146"/>
      <c r="X2161" s="146"/>
      <c r="Y2161" s="146"/>
      <c r="Z2161" s="146"/>
      <c r="AA2161" s="146"/>
      <c r="AB2161" s="5" t="str">
        <f t="shared" si="66"/>
        <v>Gener8 Spyridon4</v>
      </c>
    </row>
    <row r="2162" spans="1:28" customFormat="1" ht="12.95" hidden="1" customHeight="1">
      <c r="A2162" s="325">
        <v>2161</v>
      </c>
      <c r="B2162" s="325" t="s">
        <v>2085</v>
      </c>
      <c r="C2162" s="327">
        <v>42556</v>
      </c>
      <c r="D2162" s="325" t="s">
        <v>1943</v>
      </c>
      <c r="E2162" s="325" t="s">
        <v>1916</v>
      </c>
      <c r="F2162" s="325"/>
      <c r="G2162" s="325"/>
      <c r="H2162" s="328" t="s">
        <v>828</v>
      </c>
      <c r="I2162" s="328" t="s">
        <v>20</v>
      </c>
      <c r="J2162" s="327">
        <v>42543</v>
      </c>
      <c r="K2162" s="3" t="s">
        <v>1094</v>
      </c>
      <c r="L2162" s="326">
        <v>1400</v>
      </c>
      <c r="M2162" s="325">
        <v>2161</v>
      </c>
      <c r="N2162" s="324">
        <v>42585</v>
      </c>
      <c r="T2162" s="146"/>
      <c r="U2162" s="146"/>
      <c r="V2162" s="146"/>
      <c r="W2162" s="146"/>
      <c r="X2162" s="146"/>
      <c r="Y2162" s="146"/>
      <c r="Z2162" s="146"/>
      <c r="AA2162" s="146"/>
      <c r="AB2162" s="5" t="str">
        <f t="shared" si="66"/>
        <v>Sophie Schulte004</v>
      </c>
    </row>
    <row r="2163" spans="1:28" customFormat="1" ht="12.95" hidden="1" customHeight="1">
      <c r="A2163" s="325">
        <v>2162</v>
      </c>
      <c r="B2163" s="325" t="s">
        <v>2086</v>
      </c>
      <c r="C2163" s="327">
        <v>42556</v>
      </c>
      <c r="D2163" s="325" t="s">
        <v>1520</v>
      </c>
      <c r="E2163" s="325" t="s">
        <v>1390</v>
      </c>
      <c r="F2163" s="325"/>
      <c r="G2163" s="325"/>
      <c r="H2163" s="328" t="s">
        <v>644</v>
      </c>
      <c r="I2163" s="328" t="s">
        <v>712</v>
      </c>
      <c r="J2163" s="327">
        <v>42528</v>
      </c>
      <c r="K2163" s="3" t="s">
        <v>1104</v>
      </c>
      <c r="L2163" s="326">
        <v>1500</v>
      </c>
      <c r="M2163" s="325">
        <v>2162</v>
      </c>
      <c r="N2163" s="324">
        <v>42587</v>
      </c>
      <c r="T2163" s="146"/>
      <c r="U2163" s="146"/>
      <c r="V2163" s="146"/>
      <c r="W2163" s="146"/>
      <c r="X2163" s="146"/>
      <c r="Y2163" s="146"/>
      <c r="Z2163" s="146"/>
      <c r="AA2163" s="146"/>
      <c r="AB2163" s="5" t="str">
        <f t="shared" si="66"/>
        <v>Alia003</v>
      </c>
    </row>
    <row r="2164" spans="1:28" customFormat="1" ht="12.95" hidden="1" customHeight="1">
      <c r="A2164" s="325">
        <v>2163</v>
      </c>
      <c r="B2164" s="325" t="s">
        <v>2087</v>
      </c>
      <c r="C2164" s="327">
        <v>42556</v>
      </c>
      <c r="D2164" s="325" t="s">
        <v>1846</v>
      </c>
      <c r="E2164" s="325" t="s">
        <v>1390</v>
      </c>
      <c r="F2164" s="325">
        <v>42519</v>
      </c>
      <c r="G2164" s="325"/>
      <c r="H2164" s="328" t="s">
        <v>758</v>
      </c>
      <c r="I2164" s="328" t="s">
        <v>25</v>
      </c>
      <c r="J2164" s="327">
        <v>42534</v>
      </c>
      <c r="K2164" s="3" t="s">
        <v>1104</v>
      </c>
      <c r="L2164" s="326">
        <v>1500</v>
      </c>
      <c r="M2164" s="325">
        <v>2163</v>
      </c>
      <c r="N2164" s="324">
        <v>42587</v>
      </c>
      <c r="T2164" s="146"/>
      <c r="U2164" s="146"/>
      <c r="V2164" s="146"/>
      <c r="W2164" s="146"/>
      <c r="X2164" s="146"/>
      <c r="Y2164" s="146"/>
      <c r="Z2164" s="146"/>
      <c r="AA2164" s="146"/>
      <c r="AB2164" s="5" t="str">
        <f t="shared" si="66"/>
        <v>Libya9</v>
      </c>
    </row>
    <row r="2165" spans="1:28" customFormat="1" ht="12.95" hidden="1" customHeight="1">
      <c r="A2165" s="325">
        <v>2164</v>
      </c>
      <c r="B2165" s="325" t="s">
        <v>2088</v>
      </c>
      <c r="C2165" s="327">
        <v>42556</v>
      </c>
      <c r="D2165" s="325" t="s">
        <v>810</v>
      </c>
      <c r="E2165" s="325" t="s">
        <v>1390</v>
      </c>
      <c r="F2165" s="325"/>
      <c r="G2165" s="325"/>
      <c r="H2165" s="328" t="s">
        <v>758</v>
      </c>
      <c r="I2165" s="328" t="s">
        <v>182</v>
      </c>
      <c r="J2165" s="327">
        <v>42534</v>
      </c>
      <c r="K2165" s="3" t="s">
        <v>1104</v>
      </c>
      <c r="L2165" s="326">
        <v>1500</v>
      </c>
      <c r="M2165" s="325">
        <v>2164</v>
      </c>
      <c r="N2165" s="324">
        <v>42587</v>
      </c>
      <c r="T2165" s="146"/>
      <c r="U2165" s="146"/>
      <c r="V2165" s="146"/>
      <c r="W2165" s="146"/>
      <c r="X2165" s="146"/>
      <c r="Y2165" s="146"/>
      <c r="Z2165" s="146"/>
      <c r="AA2165" s="146"/>
      <c r="AB2165" s="5" t="str">
        <f t="shared" si="66"/>
        <v>CPO EnglandENG_008</v>
      </c>
    </row>
    <row r="2166" spans="1:28" customFormat="1" ht="12.95" hidden="1" customHeight="1">
      <c r="A2166" s="325">
        <v>2165</v>
      </c>
      <c r="B2166" s="325" t="s">
        <v>2089</v>
      </c>
      <c r="C2166" s="327">
        <v>42556</v>
      </c>
      <c r="D2166" s="325" t="s">
        <v>605</v>
      </c>
      <c r="E2166" s="325" t="s">
        <v>1951</v>
      </c>
      <c r="F2166" s="325"/>
      <c r="G2166" s="325"/>
      <c r="H2166" s="328" t="s">
        <v>1327</v>
      </c>
      <c r="I2166" s="328" t="s">
        <v>287</v>
      </c>
      <c r="J2166" s="327">
        <v>42546</v>
      </c>
      <c r="K2166" s="3" t="s">
        <v>1104</v>
      </c>
      <c r="L2166" s="326">
        <v>1500</v>
      </c>
      <c r="M2166" s="325">
        <v>2165</v>
      </c>
      <c r="N2166" s="324">
        <v>42587</v>
      </c>
      <c r="T2166" s="146"/>
      <c r="U2166" s="146"/>
      <c r="V2166" s="146"/>
      <c r="W2166" s="146"/>
      <c r="X2166" s="146"/>
      <c r="Y2166" s="146"/>
      <c r="Z2166" s="146"/>
      <c r="AA2166" s="146"/>
      <c r="AB2166" s="5" t="str">
        <f t="shared" si="66"/>
        <v>CPO EnglandENG_009</v>
      </c>
    </row>
    <row r="2167" spans="1:28" customFormat="1" ht="12.95" hidden="1" customHeight="1">
      <c r="A2167" s="325">
        <v>2166</v>
      </c>
      <c r="B2167" s="325" t="s">
        <v>2090</v>
      </c>
      <c r="C2167" s="327">
        <v>42556</v>
      </c>
      <c r="D2167" s="325" t="s">
        <v>1297</v>
      </c>
      <c r="E2167" s="325" t="s">
        <v>158</v>
      </c>
      <c r="F2167" s="325"/>
      <c r="G2167" s="325"/>
      <c r="H2167" s="328" t="s">
        <v>1193</v>
      </c>
      <c r="I2167" s="328" t="s">
        <v>470</v>
      </c>
      <c r="J2167" s="327">
        <v>42536</v>
      </c>
      <c r="K2167" s="3" t="s">
        <v>590</v>
      </c>
      <c r="L2167" s="326">
        <v>1600</v>
      </c>
      <c r="M2167" s="325">
        <v>2166</v>
      </c>
      <c r="N2167" s="324">
        <v>42590</v>
      </c>
      <c r="T2167" s="146"/>
      <c r="U2167" s="146"/>
      <c r="V2167" s="146"/>
      <c r="W2167" s="146"/>
      <c r="X2167" s="146"/>
      <c r="Y2167" s="146"/>
      <c r="Z2167" s="146"/>
      <c r="AA2167" s="146"/>
      <c r="AB2167" s="5" t="str">
        <f t="shared" si="66"/>
        <v>Green Point03</v>
      </c>
    </row>
    <row r="2168" spans="1:28" customFormat="1" ht="12.95" hidden="1" customHeight="1">
      <c r="A2168" s="325">
        <v>2167</v>
      </c>
      <c r="B2168" s="325" t="s">
        <v>2091</v>
      </c>
      <c r="C2168" s="327">
        <v>42556</v>
      </c>
      <c r="D2168" s="325" t="s">
        <v>1937</v>
      </c>
      <c r="E2168" s="325" t="s">
        <v>148</v>
      </c>
      <c r="F2168" s="325"/>
      <c r="G2168" s="325"/>
      <c r="H2168" s="328" t="s">
        <v>864</v>
      </c>
      <c r="I2168" s="328" t="s">
        <v>261</v>
      </c>
      <c r="J2168" s="327">
        <v>42518</v>
      </c>
      <c r="K2168" s="3" t="s">
        <v>590</v>
      </c>
      <c r="L2168" s="326">
        <v>1600</v>
      </c>
      <c r="M2168" s="325">
        <v>2167</v>
      </c>
      <c r="N2168" s="324">
        <v>42569</v>
      </c>
      <c r="T2168" s="146"/>
      <c r="U2168" s="146"/>
      <c r="V2168" s="146"/>
      <c r="W2168" s="146"/>
      <c r="X2168" s="146"/>
      <c r="Y2168" s="146"/>
      <c r="Z2168" s="146"/>
      <c r="AA2168" s="146"/>
      <c r="AB2168" s="5" t="str">
        <f t="shared" si="66"/>
        <v>Stena Penguin201602</v>
      </c>
    </row>
    <row r="2169" spans="1:28" customFormat="1" ht="12.95" hidden="1" customHeight="1">
      <c r="A2169" s="325">
        <v>2168</v>
      </c>
      <c r="B2169" s="325" t="s">
        <v>2092</v>
      </c>
      <c r="C2169" s="327">
        <v>42556</v>
      </c>
      <c r="D2169" s="325" t="s">
        <v>1938</v>
      </c>
      <c r="E2169" s="325" t="s">
        <v>1939</v>
      </c>
      <c r="F2169" s="325"/>
      <c r="G2169" s="325"/>
      <c r="H2169" s="328" t="s">
        <v>864</v>
      </c>
      <c r="I2169" s="328" t="s">
        <v>829</v>
      </c>
      <c r="J2169" s="327">
        <v>42529</v>
      </c>
      <c r="K2169" s="3" t="s">
        <v>590</v>
      </c>
      <c r="L2169" s="326">
        <v>1600</v>
      </c>
      <c r="M2169" s="325">
        <v>2168</v>
      </c>
      <c r="N2169" s="324">
        <v>42569</v>
      </c>
      <c r="T2169" s="146"/>
      <c r="U2169" s="146"/>
      <c r="V2169" s="146"/>
      <c r="W2169" s="146"/>
      <c r="X2169" s="146"/>
      <c r="Y2169" s="146"/>
      <c r="Z2169" s="146"/>
      <c r="AA2169" s="146"/>
      <c r="AB2169" s="5" t="str">
        <f t="shared" si="66"/>
        <v>Sonangol Kassanje201604</v>
      </c>
    </row>
    <row r="2170" spans="1:28" customFormat="1" ht="12.95" hidden="1" customHeight="1">
      <c r="A2170" s="325">
        <v>2169</v>
      </c>
      <c r="B2170" s="325" t="s">
        <v>2093</v>
      </c>
      <c r="C2170" s="327">
        <v>42556</v>
      </c>
      <c r="D2170" s="325" t="s">
        <v>1941</v>
      </c>
      <c r="E2170" s="325" t="s">
        <v>281</v>
      </c>
      <c r="F2170" s="325"/>
      <c r="G2170" s="325"/>
      <c r="H2170" s="328" t="s">
        <v>1942</v>
      </c>
      <c r="I2170" s="328" t="s">
        <v>645</v>
      </c>
      <c r="J2170" s="327">
        <v>42511.25</v>
      </c>
      <c r="K2170" s="3" t="s">
        <v>590</v>
      </c>
      <c r="L2170" s="326">
        <v>1600</v>
      </c>
      <c r="M2170" s="325">
        <v>2169</v>
      </c>
      <c r="N2170" s="324">
        <v>42590</v>
      </c>
      <c r="T2170" s="146"/>
      <c r="U2170" s="146"/>
      <c r="V2170" s="146"/>
      <c r="W2170" s="146"/>
      <c r="X2170" s="146"/>
      <c r="Y2170" s="146"/>
      <c r="Z2170" s="146"/>
      <c r="AA2170" s="146"/>
      <c r="AB2170" s="5" t="str">
        <f t="shared" si="66"/>
        <v>Sonangol Huila201603</v>
      </c>
    </row>
    <row r="2171" spans="1:28" customFormat="1" ht="12.95" hidden="1" customHeight="1">
      <c r="A2171" s="325">
        <v>2170</v>
      </c>
      <c r="B2171" s="325" t="s">
        <v>2094</v>
      </c>
      <c r="C2171" s="327">
        <v>42556</v>
      </c>
      <c r="D2171" s="325" t="s">
        <v>1496</v>
      </c>
      <c r="E2171" s="325" t="s">
        <v>1522</v>
      </c>
      <c r="F2171" s="325"/>
      <c r="G2171" s="325"/>
      <c r="H2171" s="328" t="s">
        <v>1498</v>
      </c>
      <c r="I2171" s="328" t="s">
        <v>226</v>
      </c>
      <c r="J2171" s="327">
        <v>42532</v>
      </c>
      <c r="K2171" s="3" t="s">
        <v>290</v>
      </c>
      <c r="L2171" s="326">
        <v>1400</v>
      </c>
      <c r="M2171" s="325">
        <v>2170</v>
      </c>
      <c r="N2171" s="324">
        <v>42590</v>
      </c>
      <c r="T2171" s="146"/>
      <c r="U2171" s="146"/>
      <c r="V2171" s="146"/>
      <c r="W2171" s="146"/>
      <c r="X2171" s="146"/>
      <c r="Y2171" s="146"/>
      <c r="Z2171" s="146"/>
      <c r="AA2171" s="146"/>
      <c r="AB2171" s="5" t="str">
        <f t="shared" si="66"/>
        <v>Sonangol Kalandula201603</v>
      </c>
    </row>
    <row r="2172" spans="1:28" customFormat="1" ht="12.95" hidden="1" customHeight="1">
      <c r="A2172" s="325">
        <v>2171</v>
      </c>
      <c r="B2172" s="325" t="s">
        <v>2096</v>
      </c>
      <c r="C2172" s="327">
        <v>42556</v>
      </c>
      <c r="D2172" s="325" t="s">
        <v>1940</v>
      </c>
      <c r="E2172" s="325" t="s">
        <v>37</v>
      </c>
      <c r="F2172" s="325"/>
      <c r="G2172" s="325"/>
      <c r="H2172" s="328" t="s">
        <v>1484</v>
      </c>
      <c r="I2172" s="328" t="s">
        <v>2095</v>
      </c>
      <c r="J2172" s="327">
        <v>42551</v>
      </c>
      <c r="K2172" s="3" t="s">
        <v>1485</v>
      </c>
      <c r="L2172" s="326">
        <v>1600</v>
      </c>
      <c r="M2172" s="325">
        <v>2171</v>
      </c>
      <c r="N2172" s="324">
        <v>42562</v>
      </c>
      <c r="T2172" s="146"/>
      <c r="U2172" s="146"/>
      <c r="V2172" s="146"/>
      <c r="W2172" s="146"/>
      <c r="X2172" s="146"/>
      <c r="Y2172" s="146"/>
      <c r="Z2172" s="146"/>
      <c r="AA2172" s="146"/>
      <c r="AB2172" s="5" t="str">
        <f t="shared" si="66"/>
        <v>Orpheas201604</v>
      </c>
    </row>
    <row r="2173" spans="1:28" customFormat="1" ht="12.95" hidden="1" customHeight="1">
      <c r="A2173" s="325">
        <v>2172</v>
      </c>
      <c r="B2173" s="325" t="s">
        <v>2097</v>
      </c>
      <c r="C2173" s="327">
        <v>42556</v>
      </c>
      <c r="D2173" s="325" t="s">
        <v>1948</v>
      </c>
      <c r="E2173" s="325" t="s">
        <v>1949</v>
      </c>
      <c r="F2173" s="325"/>
      <c r="G2173" s="325"/>
      <c r="H2173" s="328" t="s">
        <v>1950</v>
      </c>
      <c r="I2173" s="328" t="s">
        <v>565</v>
      </c>
      <c r="J2173" s="327">
        <v>42552</v>
      </c>
      <c r="K2173" s="3" t="s">
        <v>1530</v>
      </c>
      <c r="L2173" s="326">
        <v>1000</v>
      </c>
      <c r="M2173" s="325">
        <v>2172</v>
      </c>
      <c r="N2173" s="324">
        <v>42639</v>
      </c>
      <c r="T2173" s="146"/>
      <c r="U2173" s="146"/>
      <c r="V2173" s="146"/>
      <c r="W2173" s="146"/>
      <c r="X2173" s="146"/>
      <c r="Y2173" s="146"/>
      <c r="Z2173" s="146"/>
      <c r="AA2173" s="146"/>
      <c r="AB2173" s="5" t="str">
        <f t="shared" si="66"/>
        <v>Stenaweco Impulse1601</v>
      </c>
    </row>
    <row r="2174" spans="1:28" customFormat="1" ht="12.95" hidden="1" customHeight="1">
      <c r="A2174" s="325">
        <v>2173</v>
      </c>
      <c r="B2174" s="325" t="s">
        <v>2098</v>
      </c>
      <c r="C2174" s="327">
        <v>42557</v>
      </c>
      <c r="D2174" s="325" t="s">
        <v>1373</v>
      </c>
      <c r="E2174" s="325" t="s">
        <v>346</v>
      </c>
      <c r="F2174" s="325"/>
      <c r="G2174" s="325"/>
      <c r="H2174" s="328" t="s">
        <v>1338</v>
      </c>
      <c r="I2174" s="328" t="s">
        <v>2021</v>
      </c>
      <c r="J2174" s="327">
        <v>42517</v>
      </c>
      <c r="K2174" s="3" t="s">
        <v>60</v>
      </c>
      <c r="L2174" s="326">
        <v>800</v>
      </c>
      <c r="M2174" s="325">
        <v>2173</v>
      </c>
      <c r="N2174" s="324">
        <v>42585</v>
      </c>
      <c r="O2174" t="s">
        <v>2108</v>
      </c>
      <c r="T2174" s="146"/>
      <c r="U2174" s="146"/>
      <c r="V2174" s="146"/>
      <c r="W2174" s="146"/>
      <c r="X2174" s="146"/>
      <c r="Y2174" s="146"/>
      <c r="Z2174" s="146"/>
      <c r="AA2174" s="146"/>
      <c r="AB2174" s="5" t="str">
        <f t="shared" si="66"/>
        <v>Alkaios1601</v>
      </c>
    </row>
    <row r="2175" spans="1:28" customFormat="1" ht="12.95" hidden="1" customHeight="1">
      <c r="A2175" s="325">
        <v>2174</v>
      </c>
      <c r="B2175" s="325" t="s">
        <v>2099</v>
      </c>
      <c r="C2175" s="327">
        <v>42557</v>
      </c>
      <c r="D2175" s="325" t="s">
        <v>1926</v>
      </c>
      <c r="E2175" s="325" t="s">
        <v>125</v>
      </c>
      <c r="F2175" s="325"/>
      <c r="G2175" s="325"/>
      <c r="H2175" s="328" t="s">
        <v>1338</v>
      </c>
      <c r="I2175" s="328" t="s">
        <v>1928</v>
      </c>
      <c r="J2175" s="327">
        <v>42522</v>
      </c>
      <c r="K2175" s="3" t="s">
        <v>60</v>
      </c>
      <c r="L2175" s="326">
        <v>800</v>
      </c>
      <c r="M2175" s="325">
        <v>2174</v>
      </c>
      <c r="N2175" s="324">
        <v>42585</v>
      </c>
      <c r="O2175" t="s">
        <v>2108</v>
      </c>
      <c r="T2175" s="146"/>
      <c r="U2175" s="146"/>
      <c r="V2175" s="146"/>
      <c r="W2175" s="146"/>
      <c r="X2175" s="146"/>
      <c r="Y2175" s="146"/>
      <c r="Z2175" s="146"/>
      <c r="AA2175" s="146"/>
      <c r="AB2175" s="5" t="str">
        <f t="shared" si="66"/>
        <v>Stena Impression1601</v>
      </c>
    </row>
    <row r="2176" spans="1:28" customFormat="1" ht="12.95" hidden="1" customHeight="1">
      <c r="A2176" s="325">
        <v>2175</v>
      </c>
      <c r="B2176" s="325" t="s">
        <v>2100</v>
      </c>
      <c r="C2176" s="327">
        <v>42557</v>
      </c>
      <c r="D2176" s="325" t="s">
        <v>383</v>
      </c>
      <c r="E2176" s="325" t="s">
        <v>1934</v>
      </c>
      <c r="F2176" s="325"/>
      <c r="G2176" s="325"/>
      <c r="H2176" s="328" t="s">
        <v>400</v>
      </c>
      <c r="I2176" s="328" t="s">
        <v>67</v>
      </c>
      <c r="J2176" s="327">
        <v>42525</v>
      </c>
      <c r="K2176" s="3" t="s">
        <v>60</v>
      </c>
      <c r="L2176" s="326">
        <v>800</v>
      </c>
      <c r="M2176" s="325">
        <v>2175</v>
      </c>
      <c r="N2176" s="324">
        <v>42565</v>
      </c>
      <c r="O2176" t="s">
        <v>2108</v>
      </c>
      <c r="T2176" s="146"/>
      <c r="U2176" s="146"/>
      <c r="V2176" s="146"/>
      <c r="W2176" s="146"/>
      <c r="X2176" s="146"/>
      <c r="Y2176" s="146"/>
      <c r="Z2176" s="146"/>
      <c r="AA2176" s="146"/>
      <c r="AB2176" s="5" t="str">
        <f t="shared" si="66"/>
        <v>Kronborg1605</v>
      </c>
    </row>
    <row r="2177" spans="1:28" customFormat="1" ht="12.95" hidden="1" customHeight="1">
      <c r="A2177" s="325">
        <v>2176</v>
      </c>
      <c r="B2177" s="325" t="s">
        <v>2101</v>
      </c>
      <c r="C2177" s="327">
        <v>42557</v>
      </c>
      <c r="D2177" s="325" t="s">
        <v>704</v>
      </c>
      <c r="E2177" s="325" t="s">
        <v>265</v>
      </c>
      <c r="F2177" s="325"/>
      <c r="G2177" s="325"/>
      <c r="H2177" s="328" t="s">
        <v>400</v>
      </c>
      <c r="I2177" s="328" t="s">
        <v>413</v>
      </c>
      <c r="J2177" s="327">
        <v>42545</v>
      </c>
      <c r="K2177" s="3" t="s">
        <v>60</v>
      </c>
      <c r="L2177" s="326">
        <v>800</v>
      </c>
      <c r="M2177" s="325">
        <v>2176</v>
      </c>
      <c r="N2177" s="324">
        <v>42586</v>
      </c>
      <c r="O2177" t="s">
        <v>2108</v>
      </c>
      <c r="T2177" s="146"/>
      <c r="U2177" s="146"/>
      <c r="V2177" s="146"/>
      <c r="W2177" s="146"/>
      <c r="X2177" s="146"/>
      <c r="Y2177" s="146"/>
      <c r="Z2177" s="146"/>
      <c r="AA2177" s="146"/>
      <c r="AB2177" s="5" t="str">
        <f t="shared" si="66"/>
        <v>Albatross Trader10</v>
      </c>
    </row>
    <row r="2178" spans="1:28" customFormat="1" ht="12.95" hidden="1" customHeight="1">
      <c r="A2178" s="325">
        <v>2177</v>
      </c>
      <c r="B2178" s="325" t="s">
        <v>2102</v>
      </c>
      <c r="C2178" s="327">
        <v>42557</v>
      </c>
      <c r="D2178" s="325" t="s">
        <v>820</v>
      </c>
      <c r="E2178" s="325" t="s">
        <v>57</v>
      </c>
      <c r="F2178" s="325"/>
      <c r="G2178" s="325"/>
      <c r="H2178" s="328" t="s">
        <v>701</v>
      </c>
      <c r="I2178" s="328" t="s">
        <v>137</v>
      </c>
      <c r="J2178" s="327">
        <v>42520</v>
      </c>
      <c r="K2178" s="3" t="s">
        <v>60</v>
      </c>
      <c r="L2178" s="326">
        <v>800</v>
      </c>
      <c r="M2178" s="325">
        <v>2177</v>
      </c>
      <c r="N2178" s="324">
        <v>42583</v>
      </c>
      <c r="O2178" t="s">
        <v>1188</v>
      </c>
      <c r="T2178" s="146"/>
      <c r="U2178" s="146"/>
      <c r="V2178" s="146"/>
      <c r="W2178" s="146"/>
      <c r="X2178" s="146"/>
      <c r="Y2178" s="146"/>
      <c r="Z2178" s="146"/>
      <c r="AA2178" s="146"/>
      <c r="AB2178" s="5" t="str">
        <f t="shared" si="66"/>
        <v>Overseas Leyte42</v>
      </c>
    </row>
    <row r="2179" spans="1:28" customFormat="1" ht="12.95" hidden="1" customHeight="1">
      <c r="A2179" s="325">
        <v>2178</v>
      </c>
      <c r="B2179" s="325" t="s">
        <v>2103</v>
      </c>
      <c r="C2179" s="327">
        <v>42557</v>
      </c>
      <c r="D2179" s="325" t="s">
        <v>812</v>
      </c>
      <c r="E2179" s="325" t="s">
        <v>313</v>
      </c>
      <c r="F2179" s="325"/>
      <c r="G2179" s="325"/>
      <c r="H2179" s="328" t="s">
        <v>63</v>
      </c>
      <c r="I2179" s="328" t="s">
        <v>90</v>
      </c>
      <c r="J2179" s="327">
        <v>42520</v>
      </c>
      <c r="K2179" s="3" t="s">
        <v>60</v>
      </c>
      <c r="L2179" s="326">
        <v>800</v>
      </c>
      <c r="M2179" s="325">
        <v>2178</v>
      </c>
      <c r="N2179" s="324">
        <v>42586</v>
      </c>
      <c r="O2179" t="s">
        <v>2108</v>
      </c>
      <c r="T2179" s="146"/>
      <c r="U2179" s="146"/>
      <c r="V2179" s="146"/>
      <c r="W2179" s="146"/>
      <c r="X2179" s="146"/>
      <c r="Y2179" s="146"/>
      <c r="Z2179" s="146"/>
      <c r="AA2179" s="146"/>
      <c r="AB2179" s="5" t="str">
        <f t="shared" si="66"/>
        <v>Overseas Pearlmar193</v>
      </c>
    </row>
    <row r="2180" spans="1:28" customFormat="1" ht="12.95" hidden="1" customHeight="1">
      <c r="A2180" s="325">
        <v>2179</v>
      </c>
      <c r="B2180" s="325" t="s">
        <v>2104</v>
      </c>
      <c r="C2180" s="327">
        <v>42557</v>
      </c>
      <c r="D2180" s="325" t="s">
        <v>1337</v>
      </c>
      <c r="E2180" s="325" t="s">
        <v>448</v>
      </c>
      <c r="F2180" s="325"/>
      <c r="G2180" s="325"/>
      <c r="H2180" s="328" t="s">
        <v>1338</v>
      </c>
      <c r="I2180" s="328" t="s">
        <v>312</v>
      </c>
      <c r="J2180" s="327">
        <v>42523</v>
      </c>
      <c r="K2180" s="3" t="s">
        <v>60</v>
      </c>
      <c r="L2180" s="326">
        <v>800</v>
      </c>
      <c r="M2180" s="325">
        <v>2179</v>
      </c>
      <c r="N2180" s="324">
        <v>42585</v>
      </c>
      <c r="O2180" t="s">
        <v>2108</v>
      </c>
      <c r="T2180" s="146"/>
      <c r="U2180" s="146"/>
      <c r="V2180" s="146"/>
      <c r="W2180" s="146"/>
      <c r="X2180" s="146"/>
      <c r="Y2180" s="146"/>
      <c r="Z2180" s="146"/>
      <c r="AA2180" s="146"/>
      <c r="AB2180" s="5" t="str">
        <f t="shared" si="66"/>
        <v>Cabo Hellas196</v>
      </c>
    </row>
    <row r="2181" spans="1:28" customFormat="1" ht="12.95" hidden="1" customHeight="1">
      <c r="A2181" s="325">
        <v>2180</v>
      </c>
      <c r="B2181" s="325" t="s">
        <v>2105</v>
      </c>
      <c r="C2181" s="327">
        <v>42557</v>
      </c>
      <c r="D2181" s="325" t="s">
        <v>502</v>
      </c>
      <c r="E2181" s="325" t="s">
        <v>171</v>
      </c>
      <c r="F2181" s="325"/>
      <c r="G2181" s="325"/>
      <c r="H2181" s="328" t="s">
        <v>63</v>
      </c>
      <c r="I2181" s="328" t="s">
        <v>88</v>
      </c>
      <c r="J2181" s="327">
        <v>42529</v>
      </c>
      <c r="K2181" s="3" t="s">
        <v>60</v>
      </c>
      <c r="L2181" s="326">
        <v>800</v>
      </c>
      <c r="M2181" s="325">
        <v>2180</v>
      </c>
      <c r="N2181" s="324">
        <v>42583</v>
      </c>
      <c r="O2181" t="s">
        <v>1188</v>
      </c>
      <c r="T2181" s="146"/>
      <c r="U2181" s="146"/>
      <c r="V2181" s="146"/>
      <c r="W2181" s="146"/>
      <c r="X2181" s="146"/>
      <c r="Y2181" s="146"/>
      <c r="Z2181" s="146"/>
      <c r="AA2181" s="146"/>
      <c r="AB2181" s="5" t="str">
        <f t="shared" si="66"/>
        <v>British Emissary16007</v>
      </c>
    </row>
    <row r="2182" spans="1:28" customFormat="1" ht="12.95" hidden="1" customHeight="1">
      <c r="A2182" s="325">
        <v>2181</v>
      </c>
      <c r="B2182" s="325" t="s">
        <v>2106</v>
      </c>
      <c r="C2182" s="327">
        <v>42557</v>
      </c>
      <c r="D2182" s="325" t="s">
        <v>798</v>
      </c>
      <c r="E2182" s="325" t="s">
        <v>183</v>
      </c>
      <c r="F2182" s="325"/>
      <c r="G2182" s="325"/>
      <c r="H2182" s="328" t="s">
        <v>2024</v>
      </c>
      <c r="I2182" s="328" t="s">
        <v>2025</v>
      </c>
      <c r="J2182" s="327">
        <v>42528</v>
      </c>
      <c r="K2182" s="3" t="s">
        <v>60</v>
      </c>
      <c r="L2182" s="326">
        <v>800</v>
      </c>
      <c r="M2182" s="325">
        <v>2181</v>
      </c>
      <c r="N2182" s="324">
        <v>42583</v>
      </c>
      <c r="O2182" t="s">
        <v>1188</v>
      </c>
      <c r="T2182" s="146"/>
      <c r="U2182" s="146"/>
      <c r="V2182" s="146"/>
      <c r="W2182" s="146"/>
      <c r="X2182" s="146"/>
      <c r="Y2182" s="146"/>
      <c r="Z2182" s="146"/>
      <c r="AA2182" s="146"/>
      <c r="AB2182" s="5" t="str">
        <f t="shared" si="66"/>
        <v>Glafkos22</v>
      </c>
    </row>
    <row r="2183" spans="1:28" customFormat="1" ht="12.95" hidden="1" customHeight="1">
      <c r="A2183" s="325">
        <v>2182</v>
      </c>
      <c r="B2183" s="325" t="s">
        <v>2107</v>
      </c>
      <c r="C2183" s="327">
        <v>42557</v>
      </c>
      <c r="D2183" s="325" t="s">
        <v>1272</v>
      </c>
      <c r="E2183" s="325" t="s">
        <v>199</v>
      </c>
      <c r="F2183" s="325"/>
      <c r="G2183" s="325"/>
      <c r="H2183" s="328" t="s">
        <v>683</v>
      </c>
      <c r="I2183" s="328" t="s">
        <v>282</v>
      </c>
      <c r="J2183" s="327">
        <v>42539</v>
      </c>
      <c r="K2183" s="3" t="s">
        <v>60</v>
      </c>
      <c r="L2183" s="326">
        <v>800</v>
      </c>
      <c r="M2183" s="325">
        <v>2182</v>
      </c>
      <c r="N2183" s="324">
        <v>42562</v>
      </c>
      <c r="O2183" t="s">
        <v>1188</v>
      </c>
      <c r="T2183" s="146"/>
      <c r="U2183" s="146"/>
      <c r="V2183" s="146"/>
      <c r="W2183" s="146"/>
      <c r="X2183" s="146"/>
      <c r="Y2183" s="146"/>
      <c r="Z2183" s="146"/>
      <c r="AA2183" s="146"/>
      <c r="AB2183" s="5" t="str">
        <f t="shared" si="66"/>
        <v>ColoradoCOL201603</v>
      </c>
    </row>
    <row r="2184" spans="1:28" customFormat="1" ht="12.95" hidden="1" customHeight="1">
      <c r="A2184" s="325">
        <v>2183</v>
      </c>
      <c r="B2184" s="325" t="s">
        <v>2147</v>
      </c>
      <c r="C2184" s="327">
        <v>42583</v>
      </c>
      <c r="D2184" s="325" t="s">
        <v>809</v>
      </c>
      <c r="E2184" s="325" t="s">
        <v>57</v>
      </c>
      <c r="F2184" s="325"/>
      <c r="G2184" s="325"/>
      <c r="H2184" s="328" t="s">
        <v>392</v>
      </c>
      <c r="I2184" s="328" t="s">
        <v>1331</v>
      </c>
      <c r="J2184" s="327">
        <v>42514</v>
      </c>
      <c r="K2184" s="3" t="s">
        <v>28</v>
      </c>
      <c r="L2184" s="326">
        <v>1400</v>
      </c>
      <c r="M2184" s="325">
        <v>2183</v>
      </c>
      <c r="N2184" s="324">
        <v>42632</v>
      </c>
      <c r="O2184" s="4"/>
      <c r="T2184" s="146"/>
      <c r="U2184" s="146"/>
      <c r="V2184" s="146"/>
      <c r="W2184" s="146"/>
      <c r="X2184" s="146"/>
      <c r="Y2184" s="146"/>
      <c r="Z2184" s="146"/>
      <c r="AA2184" s="146"/>
      <c r="AB2184" s="5" t="str">
        <f t="shared" si="66"/>
        <v>Cascade Spirit04</v>
      </c>
    </row>
    <row r="2185" spans="1:28" customFormat="1" ht="12.95" hidden="1" customHeight="1">
      <c r="A2185" s="325">
        <v>2184</v>
      </c>
      <c r="B2185" s="325" t="s">
        <v>2148</v>
      </c>
      <c r="C2185" s="327">
        <v>42583</v>
      </c>
      <c r="D2185" s="325" t="s">
        <v>739</v>
      </c>
      <c r="E2185" s="325" t="s">
        <v>1958</v>
      </c>
      <c r="F2185" s="325"/>
      <c r="G2185" s="325"/>
      <c r="H2185" s="328" t="s">
        <v>1418</v>
      </c>
      <c r="I2185" s="328" t="s">
        <v>173</v>
      </c>
      <c r="J2185" s="327">
        <v>42548</v>
      </c>
      <c r="K2185" s="3" t="s">
        <v>28</v>
      </c>
      <c r="L2185" s="326">
        <v>1400</v>
      </c>
      <c r="M2185" s="325">
        <v>2184</v>
      </c>
      <c r="N2185" s="324">
        <v>42599</v>
      </c>
      <c r="O2185" s="4"/>
      <c r="T2185" s="146"/>
      <c r="U2185" s="146"/>
      <c r="V2185" s="146"/>
      <c r="W2185" s="146"/>
      <c r="X2185" s="146"/>
      <c r="Y2185" s="146"/>
      <c r="Z2185" s="146"/>
      <c r="AA2185" s="146"/>
      <c r="AB2185" s="5" t="str">
        <f t="shared" si="66"/>
        <v>Jialong Spirit6</v>
      </c>
    </row>
    <row r="2186" spans="1:28" customFormat="1" ht="12.95" hidden="1" customHeight="1">
      <c r="A2186" s="325">
        <v>2185</v>
      </c>
      <c r="B2186" s="325" t="s">
        <v>2149</v>
      </c>
      <c r="C2186" s="327">
        <v>42583</v>
      </c>
      <c r="D2186" s="325" t="s">
        <v>809</v>
      </c>
      <c r="E2186" s="325" t="s">
        <v>2044</v>
      </c>
      <c r="F2186" s="325"/>
      <c r="G2186" s="325"/>
      <c r="H2186" s="328" t="s">
        <v>1454</v>
      </c>
      <c r="I2186" s="328" t="s">
        <v>1331</v>
      </c>
      <c r="J2186" s="327">
        <v>42547</v>
      </c>
      <c r="K2186" s="3" t="s">
        <v>28</v>
      </c>
      <c r="L2186" s="326">
        <v>1400</v>
      </c>
      <c r="M2186" s="325">
        <v>2185</v>
      </c>
      <c r="N2186" s="324">
        <v>42632</v>
      </c>
      <c r="O2186" s="4"/>
      <c r="T2186" s="146"/>
      <c r="U2186" s="146"/>
      <c r="V2186" s="146"/>
      <c r="W2186" s="146"/>
      <c r="X2186" s="146"/>
      <c r="Y2186" s="146"/>
      <c r="Z2186" s="146"/>
      <c r="AA2186" s="146"/>
      <c r="AB2186" s="5" t="str">
        <f t="shared" si="66"/>
        <v>Axel Spirit128</v>
      </c>
    </row>
    <row r="2187" spans="1:28" customFormat="1" ht="12.95" hidden="1" customHeight="1">
      <c r="A2187" s="325">
        <v>2186</v>
      </c>
      <c r="B2187" s="325" t="s">
        <v>2150</v>
      </c>
      <c r="C2187" s="327">
        <v>42583</v>
      </c>
      <c r="D2187" s="325" t="s">
        <v>1509</v>
      </c>
      <c r="E2187" s="325" t="s">
        <v>346</v>
      </c>
      <c r="F2187" s="325"/>
      <c r="G2187" s="325"/>
      <c r="H2187" s="328" t="s">
        <v>808</v>
      </c>
      <c r="I2187" s="328" t="s">
        <v>493</v>
      </c>
      <c r="J2187" s="327">
        <v>42555</v>
      </c>
      <c r="K2187" s="3" t="s">
        <v>28</v>
      </c>
      <c r="L2187" s="326">
        <v>1400</v>
      </c>
      <c r="M2187" s="325">
        <v>2186</v>
      </c>
      <c r="N2187" s="324">
        <v>42599</v>
      </c>
      <c r="O2187" s="4"/>
      <c r="T2187" s="146"/>
      <c r="U2187" s="146"/>
      <c r="V2187" s="146"/>
      <c r="W2187" s="146"/>
      <c r="X2187" s="146"/>
      <c r="Y2187" s="146"/>
      <c r="Z2187" s="146"/>
      <c r="AA2187" s="146"/>
      <c r="AB2187" s="5" t="str">
        <f t="shared" si="66"/>
        <v>Navigator Spirit101</v>
      </c>
    </row>
    <row r="2188" spans="1:28" customFormat="1" ht="12.95" hidden="1" customHeight="1">
      <c r="A2188" s="325">
        <v>2187</v>
      </c>
      <c r="B2188" s="325" t="s">
        <v>2151</v>
      </c>
      <c r="C2188" s="327">
        <v>42583</v>
      </c>
      <c r="D2188" s="325" t="s">
        <v>573</v>
      </c>
      <c r="E2188" s="325" t="s">
        <v>244</v>
      </c>
      <c r="F2188" s="325"/>
      <c r="G2188" s="325"/>
      <c r="H2188" s="328" t="s">
        <v>720</v>
      </c>
      <c r="I2188" s="328" t="s">
        <v>267</v>
      </c>
      <c r="J2188" s="327">
        <v>42560</v>
      </c>
      <c r="K2188" s="3" t="s">
        <v>28</v>
      </c>
      <c r="L2188" s="326">
        <v>1400</v>
      </c>
      <c r="M2188" s="325">
        <v>2187</v>
      </c>
      <c r="N2188" s="324">
        <v>42599</v>
      </c>
      <c r="O2188" s="4"/>
      <c r="T2188" s="146"/>
      <c r="U2188" s="146"/>
      <c r="V2188" s="146"/>
      <c r="W2188" s="146"/>
      <c r="X2188" s="146"/>
      <c r="Y2188" s="146"/>
      <c r="Z2188" s="146"/>
      <c r="AA2188" s="146"/>
      <c r="AB2188" s="5" t="str">
        <f t="shared" si="66"/>
        <v>RBD Anema E Core18</v>
      </c>
    </row>
    <row r="2189" spans="1:28" customFormat="1" ht="12.95" hidden="1" customHeight="1">
      <c r="A2189" s="325">
        <v>2188</v>
      </c>
      <c r="B2189" s="325" t="s">
        <v>2152</v>
      </c>
      <c r="C2189" s="327">
        <v>42583</v>
      </c>
      <c r="D2189" s="325" t="s">
        <v>1515</v>
      </c>
      <c r="E2189" s="325" t="s">
        <v>2060</v>
      </c>
      <c r="F2189" s="325"/>
      <c r="G2189" s="325"/>
      <c r="H2189" s="328" t="s">
        <v>1956</v>
      </c>
      <c r="I2189" s="328" t="s">
        <v>345</v>
      </c>
      <c r="J2189" s="327">
        <v>42561</v>
      </c>
      <c r="K2189" s="3" t="s">
        <v>28</v>
      </c>
      <c r="L2189" s="326">
        <v>1400</v>
      </c>
      <c r="M2189" s="325">
        <v>2188</v>
      </c>
      <c r="N2189" s="324">
        <v>42629</v>
      </c>
      <c r="O2189" s="4"/>
      <c r="T2189" s="146"/>
      <c r="U2189" s="146"/>
      <c r="V2189" s="146"/>
      <c r="W2189" s="146"/>
      <c r="X2189" s="146"/>
      <c r="Y2189" s="146"/>
      <c r="Z2189" s="146"/>
      <c r="AA2189" s="146"/>
      <c r="AB2189" s="5" t="str">
        <f t="shared" si="66"/>
        <v>Kanata Spirit150</v>
      </c>
    </row>
    <row r="2190" spans="1:28" customFormat="1" ht="12.95" hidden="1" customHeight="1">
      <c r="A2190" s="325">
        <v>2189</v>
      </c>
      <c r="B2190" s="325" t="s">
        <v>2153</v>
      </c>
      <c r="C2190" s="327">
        <v>42583</v>
      </c>
      <c r="D2190" s="325" t="s">
        <v>851</v>
      </c>
      <c r="E2190" s="325" t="s">
        <v>447</v>
      </c>
      <c r="F2190" s="325"/>
      <c r="G2190" s="325"/>
      <c r="H2190" s="328" t="s">
        <v>1454</v>
      </c>
      <c r="I2190" s="328" t="s">
        <v>55</v>
      </c>
      <c r="J2190" s="327">
        <v>42563</v>
      </c>
      <c r="K2190" s="3" t="s">
        <v>28</v>
      </c>
      <c r="L2190" s="326">
        <v>1400</v>
      </c>
      <c r="M2190" s="325">
        <v>2189</v>
      </c>
      <c r="N2190" s="324">
        <v>42632</v>
      </c>
      <c r="O2190" s="4"/>
      <c r="T2190" s="146"/>
      <c r="U2190" s="146"/>
      <c r="V2190" s="146"/>
      <c r="W2190" s="146"/>
      <c r="X2190" s="146"/>
      <c r="Y2190" s="146"/>
      <c r="Z2190" s="146"/>
      <c r="AA2190" s="146"/>
      <c r="AB2190" s="5" t="str">
        <f t="shared" si="66"/>
        <v>Copper Spirit005</v>
      </c>
    </row>
    <row r="2191" spans="1:28" customFormat="1" ht="12.95" hidden="1" customHeight="1">
      <c r="A2191" s="325">
        <v>2190</v>
      </c>
      <c r="B2191" s="325" t="s">
        <v>2154</v>
      </c>
      <c r="C2191" s="327">
        <v>42583</v>
      </c>
      <c r="D2191" s="325" t="s">
        <v>708</v>
      </c>
      <c r="E2191" s="325" t="s">
        <v>367</v>
      </c>
      <c r="F2191" s="325"/>
      <c r="G2191" s="325"/>
      <c r="H2191" s="328" t="s">
        <v>1956</v>
      </c>
      <c r="I2191" s="328" t="s">
        <v>2113</v>
      </c>
      <c r="J2191" s="327">
        <v>42564</v>
      </c>
      <c r="K2191" s="3" t="s">
        <v>28</v>
      </c>
      <c r="L2191" s="326">
        <v>1400</v>
      </c>
      <c r="M2191" s="325">
        <v>2190</v>
      </c>
      <c r="N2191" s="324">
        <v>42599</v>
      </c>
      <c r="O2191" s="4"/>
      <c r="T2191" s="146"/>
      <c r="U2191" s="146"/>
      <c r="V2191" s="146"/>
      <c r="W2191" s="146"/>
      <c r="X2191" s="146"/>
      <c r="Y2191" s="146"/>
      <c r="Z2191" s="146"/>
      <c r="AA2191" s="146"/>
      <c r="AB2191" s="5" t="str">
        <f t="shared" si="66"/>
        <v>BM Breeze46</v>
      </c>
    </row>
    <row r="2192" spans="1:28" customFormat="1" ht="12.95" hidden="1" customHeight="1">
      <c r="A2192" s="325">
        <v>2191</v>
      </c>
      <c r="B2192" s="325" t="s">
        <v>2155</v>
      </c>
      <c r="C2192" s="327">
        <v>42583</v>
      </c>
      <c r="D2192" s="325" t="s">
        <v>777</v>
      </c>
      <c r="E2192" s="325" t="s">
        <v>179</v>
      </c>
      <c r="F2192" s="325"/>
      <c r="G2192" s="325"/>
      <c r="H2192" s="328" t="s">
        <v>521</v>
      </c>
      <c r="I2192" s="328" t="s">
        <v>24</v>
      </c>
      <c r="J2192" s="327">
        <v>42577</v>
      </c>
      <c r="K2192" s="3" t="s">
        <v>28</v>
      </c>
      <c r="L2192" s="326">
        <v>1400</v>
      </c>
      <c r="M2192" s="325">
        <v>2191</v>
      </c>
      <c r="N2192" s="324">
        <v>42601</v>
      </c>
      <c r="O2192" s="4"/>
      <c r="T2192" s="146"/>
      <c r="U2192" s="146"/>
      <c r="V2192" s="146"/>
      <c r="W2192" s="146"/>
      <c r="X2192" s="146"/>
      <c r="Y2192" s="146"/>
      <c r="Z2192" s="146"/>
      <c r="AA2192" s="146"/>
      <c r="AB2192" s="5" t="str">
        <f t="shared" si="66"/>
        <v>Shanghai Dawn25</v>
      </c>
    </row>
    <row r="2193" spans="1:28" customFormat="1" ht="12.95" hidden="1" customHeight="1">
      <c r="A2193" s="325">
        <v>2192</v>
      </c>
      <c r="B2193" s="325" t="s">
        <v>2156</v>
      </c>
      <c r="C2193" s="327">
        <v>42584</v>
      </c>
      <c r="D2193" s="325" t="s">
        <v>2129</v>
      </c>
      <c r="E2193" s="325" t="s">
        <v>2130</v>
      </c>
      <c r="F2193" s="325"/>
      <c r="G2193" s="325"/>
      <c r="H2193" s="328" t="s">
        <v>47</v>
      </c>
      <c r="I2193" s="328" t="s">
        <v>699</v>
      </c>
      <c r="J2193" s="327">
        <v>42578</v>
      </c>
      <c r="K2193" s="3" t="s">
        <v>43</v>
      </c>
      <c r="L2193" s="326">
        <v>1400</v>
      </c>
      <c r="M2193" s="325">
        <v>2192</v>
      </c>
      <c r="N2193" s="324">
        <v>42797</v>
      </c>
      <c r="T2193" s="146"/>
      <c r="U2193" s="146"/>
      <c r="V2193" s="146"/>
      <c r="W2193" s="146"/>
      <c r="X2193" s="146"/>
      <c r="Y2193" s="146"/>
      <c r="Z2193" s="146"/>
      <c r="AA2193" s="146"/>
      <c r="AB2193" s="5" t="str">
        <f t="shared" si="66"/>
        <v>Astro Saturn30</v>
      </c>
    </row>
    <row r="2194" spans="1:28" customFormat="1" ht="12.95" hidden="1" customHeight="1">
      <c r="A2194" s="325">
        <v>2193</v>
      </c>
      <c r="B2194" s="325" t="s">
        <v>2158</v>
      </c>
      <c r="C2194" s="327">
        <v>42584</v>
      </c>
      <c r="D2194" s="325" t="s">
        <v>1509</v>
      </c>
      <c r="E2194" s="325" t="s">
        <v>2157</v>
      </c>
      <c r="F2194" s="325">
        <v>42573</v>
      </c>
      <c r="G2194" s="325"/>
      <c r="H2194" s="328" t="s">
        <v>54</v>
      </c>
      <c r="I2194" s="328" t="s">
        <v>2046</v>
      </c>
      <c r="J2194" s="327">
        <v>42573</v>
      </c>
      <c r="K2194" s="3" t="s">
        <v>43</v>
      </c>
      <c r="L2194" s="326">
        <v>1400</v>
      </c>
      <c r="M2194" s="325">
        <v>2193</v>
      </c>
      <c r="N2194" s="324">
        <v>42657</v>
      </c>
      <c r="T2194" s="146"/>
      <c r="U2194" s="146"/>
      <c r="V2194" s="146"/>
      <c r="W2194" s="146"/>
      <c r="X2194" s="146"/>
      <c r="Y2194" s="146"/>
      <c r="Z2194" s="146"/>
      <c r="AA2194" s="146"/>
      <c r="AB2194" s="5" t="str">
        <f t="shared" si="66"/>
        <v>King Darius18</v>
      </c>
    </row>
    <row r="2195" spans="1:28" customFormat="1" ht="12.95" hidden="1" customHeight="1">
      <c r="A2195" s="325">
        <v>2194</v>
      </c>
      <c r="B2195" s="325" t="s">
        <v>2159</v>
      </c>
      <c r="C2195" s="327">
        <v>42584</v>
      </c>
      <c r="D2195" s="325" t="s">
        <v>584</v>
      </c>
      <c r="E2195" s="325" t="s">
        <v>2145</v>
      </c>
      <c r="F2195" s="325">
        <v>42568</v>
      </c>
      <c r="G2195" s="325"/>
      <c r="H2195" s="328" t="s">
        <v>620</v>
      </c>
      <c r="I2195" s="328" t="s">
        <v>585</v>
      </c>
      <c r="J2195" s="327">
        <v>42568</v>
      </c>
      <c r="K2195" s="3" t="s">
        <v>43</v>
      </c>
      <c r="L2195" s="326">
        <v>1400</v>
      </c>
      <c r="M2195" s="325">
        <v>2194</v>
      </c>
      <c r="N2195" s="324">
        <v>42585</v>
      </c>
      <c r="T2195" s="146"/>
      <c r="U2195" s="146"/>
      <c r="V2195" s="146"/>
      <c r="W2195" s="146"/>
      <c r="X2195" s="146"/>
      <c r="Y2195" s="146"/>
      <c r="Z2195" s="146"/>
      <c r="AA2195" s="146"/>
      <c r="AB2195" s="5" t="str">
        <f t="shared" si="66"/>
        <v>Alqadisia064_TC_025</v>
      </c>
    </row>
    <row r="2196" spans="1:28" customFormat="1" ht="12.95" hidden="1" customHeight="1">
      <c r="A2196" s="325">
        <v>2195</v>
      </c>
      <c r="B2196" s="325" t="s">
        <v>2160</v>
      </c>
      <c r="C2196" s="327">
        <v>42585</v>
      </c>
      <c r="D2196" s="325" t="s">
        <v>2028</v>
      </c>
      <c r="E2196" s="325" t="s">
        <v>1512</v>
      </c>
      <c r="F2196" s="325"/>
      <c r="G2196" s="325"/>
      <c r="H2196" s="328" t="s">
        <v>579</v>
      </c>
      <c r="I2196" s="328" t="s">
        <v>2029</v>
      </c>
      <c r="J2196" s="327">
        <v>42547</v>
      </c>
      <c r="K2196" s="3" t="s">
        <v>1094</v>
      </c>
      <c r="L2196" s="326">
        <v>1400</v>
      </c>
      <c r="M2196" s="325">
        <v>2195</v>
      </c>
      <c r="N2196" s="324">
        <v>42871</v>
      </c>
      <c r="T2196" s="146"/>
      <c r="U2196" s="146"/>
      <c r="V2196" s="146"/>
      <c r="W2196" s="146"/>
      <c r="X2196" s="146"/>
      <c r="Y2196" s="146"/>
      <c r="Z2196" s="146"/>
      <c r="AA2196" s="146"/>
      <c r="AB2196" s="5" t="str">
        <f t="shared" si="66"/>
        <v>King Darius19_16</v>
      </c>
    </row>
    <row r="2197" spans="1:28" customFormat="1" ht="12.95" hidden="1" customHeight="1">
      <c r="A2197" s="325">
        <v>2196</v>
      </c>
      <c r="B2197" s="325" t="s">
        <v>2161</v>
      </c>
      <c r="C2197" s="327">
        <v>42585</v>
      </c>
      <c r="D2197" s="325" t="s">
        <v>640</v>
      </c>
      <c r="E2197" s="325" t="s">
        <v>1916</v>
      </c>
      <c r="F2197" s="325"/>
      <c r="G2197" s="325"/>
      <c r="H2197" s="328" t="s">
        <v>828</v>
      </c>
      <c r="I2197" s="328" t="s">
        <v>24</v>
      </c>
      <c r="J2197" s="327">
        <v>42573</v>
      </c>
      <c r="K2197" s="3" t="s">
        <v>1094</v>
      </c>
      <c r="L2197" s="326">
        <v>1400</v>
      </c>
      <c r="M2197" s="325">
        <v>2196</v>
      </c>
      <c r="N2197" s="324">
        <v>42618</v>
      </c>
      <c r="T2197" s="146"/>
      <c r="U2197" s="146"/>
      <c r="V2197" s="146"/>
      <c r="W2197" s="146"/>
      <c r="X2197" s="146"/>
      <c r="Y2197" s="146"/>
      <c r="Z2197" s="146"/>
      <c r="AA2197" s="146"/>
      <c r="AB2197" s="5" t="str">
        <f t="shared" si="66"/>
        <v>Alia04</v>
      </c>
    </row>
    <row r="2198" spans="1:28" customFormat="1" ht="12.95" hidden="1" customHeight="1">
      <c r="A2198" s="325">
        <v>2197</v>
      </c>
      <c r="B2198" s="325" t="s">
        <v>2162</v>
      </c>
      <c r="C2198" s="327">
        <v>42585</v>
      </c>
      <c r="D2198" s="325" t="s">
        <v>643</v>
      </c>
      <c r="E2198" s="325" t="s">
        <v>2122</v>
      </c>
      <c r="F2198" s="325"/>
      <c r="G2198" s="325"/>
      <c r="H2198" s="328" t="s">
        <v>1377</v>
      </c>
      <c r="I2198" s="328" t="s">
        <v>334</v>
      </c>
      <c r="J2198" s="327">
        <v>42582</v>
      </c>
      <c r="K2198" s="3" t="s">
        <v>1094</v>
      </c>
      <c r="L2198" s="326">
        <v>1400</v>
      </c>
      <c r="M2198" s="325">
        <v>2197</v>
      </c>
      <c r="N2198" s="324">
        <v>42590</v>
      </c>
      <c r="T2198" s="146"/>
      <c r="U2198" s="146"/>
      <c r="V2198" s="146"/>
      <c r="W2198" s="146"/>
      <c r="X2198" s="146"/>
      <c r="Y2198" s="146"/>
      <c r="Z2198" s="146"/>
      <c r="AA2198" s="146"/>
      <c r="AB2198" s="5" t="str">
        <f t="shared" si="66"/>
        <v>Aframax Riviera050</v>
      </c>
    </row>
    <row r="2199" spans="1:28" customFormat="1" ht="12.95" hidden="1" customHeight="1">
      <c r="A2199" s="325">
        <v>2198</v>
      </c>
      <c r="B2199" s="325" t="s">
        <v>2163</v>
      </c>
      <c r="C2199" s="327">
        <v>42585</v>
      </c>
      <c r="D2199" s="325" t="s">
        <v>598</v>
      </c>
      <c r="E2199" s="325" t="s">
        <v>1916</v>
      </c>
      <c r="F2199" s="325"/>
      <c r="G2199" s="325"/>
      <c r="H2199" s="328" t="s">
        <v>587</v>
      </c>
      <c r="I2199" s="328" t="s">
        <v>614</v>
      </c>
      <c r="J2199" s="327">
        <v>42569</v>
      </c>
      <c r="K2199" s="3" t="s">
        <v>1094</v>
      </c>
      <c r="L2199" s="326">
        <v>1400</v>
      </c>
      <c r="M2199" s="325">
        <v>2198</v>
      </c>
      <c r="N2199" s="324">
        <v>42618</v>
      </c>
      <c r="T2199" s="146"/>
      <c r="U2199" s="146"/>
      <c r="V2199" s="146"/>
      <c r="W2199" s="146"/>
      <c r="X2199" s="146"/>
      <c r="Y2199" s="146"/>
      <c r="Z2199" s="146"/>
      <c r="AA2199" s="146"/>
      <c r="AB2199" s="5" t="str">
        <f t="shared" si="66"/>
        <v>Sophie SchulteV5</v>
      </c>
    </row>
    <row r="2200" spans="1:28" customFormat="1" ht="12.95" hidden="1" customHeight="1">
      <c r="A2200" s="325">
        <v>2199</v>
      </c>
      <c r="B2200" s="325" t="s">
        <v>2164</v>
      </c>
      <c r="C2200" s="327">
        <v>42586</v>
      </c>
      <c r="D2200" s="325" t="s">
        <v>2030</v>
      </c>
      <c r="E2200" s="325" t="s">
        <v>448</v>
      </c>
      <c r="F2200" s="325"/>
      <c r="G2200" s="325"/>
      <c r="H2200" s="328" t="s">
        <v>2031</v>
      </c>
      <c r="I2200" s="328" t="s">
        <v>62</v>
      </c>
      <c r="J2200" s="327">
        <v>42572</v>
      </c>
      <c r="K2200" s="3" t="s">
        <v>60</v>
      </c>
      <c r="L2200" s="326">
        <v>800</v>
      </c>
      <c r="M2200" s="325">
        <v>2199</v>
      </c>
      <c r="N2200" s="324">
        <v>42607</v>
      </c>
      <c r="T2200" s="146"/>
      <c r="U2200" s="146"/>
      <c r="V2200" s="146"/>
      <c r="W2200" s="146"/>
      <c r="X2200" s="146"/>
      <c r="Y2200" s="146"/>
      <c r="Z2200" s="146"/>
      <c r="AA2200" s="146"/>
      <c r="AB2200" s="5" t="str">
        <f t="shared" si="66"/>
        <v>Nave Ceilo53</v>
      </c>
    </row>
    <row r="2201" spans="1:28" customFormat="1" ht="12.95" hidden="1" customHeight="1">
      <c r="A2201" s="325">
        <v>2200</v>
      </c>
      <c r="B2201" s="325" t="s">
        <v>2165</v>
      </c>
      <c r="C2201" s="327">
        <v>42586</v>
      </c>
      <c r="D2201" s="325" t="s">
        <v>2039</v>
      </c>
      <c r="E2201" s="325" t="s">
        <v>414</v>
      </c>
      <c r="F2201" s="325"/>
      <c r="G2201" s="325"/>
      <c r="H2201" s="328" t="s">
        <v>442</v>
      </c>
      <c r="I2201" s="328" t="s">
        <v>637</v>
      </c>
      <c r="J2201" s="327">
        <v>42552</v>
      </c>
      <c r="K2201" s="3" t="s">
        <v>60</v>
      </c>
      <c r="L2201" s="326">
        <v>800</v>
      </c>
      <c r="M2201" s="325">
        <v>2200</v>
      </c>
      <c r="N2201" s="324">
        <v>42607</v>
      </c>
      <c r="T2201" s="146"/>
      <c r="U2201" s="146"/>
      <c r="V2201" s="146"/>
      <c r="W2201" s="146"/>
      <c r="X2201" s="146"/>
      <c r="Y2201" s="146"/>
      <c r="Z2201" s="146"/>
      <c r="AA2201" s="146"/>
      <c r="AB2201" s="5" t="str">
        <f t="shared" si="66"/>
        <v>V8 Stealth93</v>
      </c>
    </row>
    <row r="2202" spans="1:28" customFormat="1" ht="12.95" hidden="1" customHeight="1">
      <c r="A2202" s="325">
        <v>2201</v>
      </c>
      <c r="B2202" s="325" t="s">
        <v>2166</v>
      </c>
      <c r="C2202" s="327">
        <v>42586</v>
      </c>
      <c r="D2202" s="325" t="s">
        <v>1866</v>
      </c>
      <c r="E2202" s="325" t="s">
        <v>2049</v>
      </c>
      <c r="F2202" s="325"/>
      <c r="G2202" s="325"/>
      <c r="H2202" s="328" t="s">
        <v>634</v>
      </c>
      <c r="I2202" s="328" t="s">
        <v>1281</v>
      </c>
      <c r="J2202" s="327">
        <v>42564</v>
      </c>
      <c r="K2202" s="3" t="s">
        <v>60</v>
      </c>
      <c r="L2202" s="326">
        <v>800</v>
      </c>
      <c r="M2202" s="325">
        <v>2201</v>
      </c>
      <c r="N2202" s="324">
        <v>42601</v>
      </c>
      <c r="T2202" s="146"/>
      <c r="U2202" s="146"/>
      <c r="V2202" s="146"/>
      <c r="W2202" s="146"/>
      <c r="X2202" s="146"/>
      <c r="Y2202" s="146"/>
      <c r="Z2202" s="146"/>
      <c r="AA2202" s="146"/>
      <c r="AB2202" s="5" t="str">
        <f t="shared" si="66"/>
        <v>King Duncan23</v>
      </c>
    </row>
    <row r="2203" spans="1:28" customFormat="1" ht="12.95" hidden="1" customHeight="1">
      <c r="A2203" s="325">
        <v>2202</v>
      </c>
      <c r="B2203" s="325" t="s">
        <v>2167</v>
      </c>
      <c r="C2203" s="327">
        <v>42586</v>
      </c>
      <c r="D2203" s="325" t="s">
        <v>820</v>
      </c>
      <c r="E2203" s="325" t="s">
        <v>2058</v>
      </c>
      <c r="F2203" s="325"/>
      <c r="G2203" s="325"/>
      <c r="H2203" s="328" t="s">
        <v>701</v>
      </c>
      <c r="I2203" s="328" t="s">
        <v>61</v>
      </c>
      <c r="J2203" s="327">
        <v>42557</v>
      </c>
      <c r="K2203" s="3" t="s">
        <v>60</v>
      </c>
      <c r="L2203" s="326">
        <v>800</v>
      </c>
      <c r="M2203" s="325">
        <v>2202</v>
      </c>
      <c r="N2203" s="324">
        <v>42767</v>
      </c>
      <c r="O2203" t="s">
        <v>2532</v>
      </c>
      <c r="T2203" s="146"/>
      <c r="U2203" s="146"/>
      <c r="V2203" s="146"/>
      <c r="W2203" s="146"/>
      <c r="X2203" s="146"/>
      <c r="Y2203" s="146"/>
      <c r="Z2203" s="146"/>
      <c r="AA2203" s="146"/>
      <c r="AB2203" s="5" t="str">
        <f t="shared" si="66"/>
        <v>Sea Dancer120_1</v>
      </c>
    </row>
    <row r="2204" spans="1:28" customFormat="1" ht="12.95" hidden="1" customHeight="1">
      <c r="A2204" s="325">
        <v>2203</v>
      </c>
      <c r="B2204" s="325" t="s">
        <v>2168</v>
      </c>
      <c r="C2204" s="327">
        <v>42586</v>
      </c>
      <c r="D2204" s="325" t="s">
        <v>531</v>
      </c>
      <c r="E2204" s="325" t="s">
        <v>2059</v>
      </c>
      <c r="F2204" s="325"/>
      <c r="G2204" s="325"/>
      <c r="H2204" s="328" t="s">
        <v>63</v>
      </c>
      <c r="I2204" s="328" t="s">
        <v>501</v>
      </c>
      <c r="J2204" s="327">
        <v>42556</v>
      </c>
      <c r="K2204" s="3" t="s">
        <v>60</v>
      </c>
      <c r="L2204" s="326">
        <v>800</v>
      </c>
      <c r="M2204" s="325">
        <v>2203</v>
      </c>
      <c r="N2204" s="324">
        <v>42676</v>
      </c>
      <c r="T2204" s="146"/>
      <c r="U2204" s="146"/>
      <c r="V2204" s="146"/>
      <c r="W2204" s="146"/>
      <c r="X2204" s="146"/>
      <c r="Y2204" s="146"/>
      <c r="Z2204" s="146"/>
      <c r="AA2204" s="146"/>
      <c r="AB2204" s="5" t="str">
        <f t="shared" si="66"/>
        <v>Alia01STS</v>
      </c>
    </row>
    <row r="2205" spans="1:28" customFormat="1" ht="12.95" hidden="1" customHeight="1">
      <c r="A2205" s="325">
        <v>2204</v>
      </c>
      <c r="B2205" s="325" t="s">
        <v>2169</v>
      </c>
      <c r="C2205" s="327">
        <v>42586</v>
      </c>
      <c r="D2205" s="325" t="s">
        <v>1273</v>
      </c>
      <c r="E2205" s="325" t="s">
        <v>81</v>
      </c>
      <c r="F2205" s="325"/>
      <c r="G2205" s="325"/>
      <c r="H2205" s="328" t="s">
        <v>2024</v>
      </c>
      <c r="I2205" s="328" t="s">
        <v>235</v>
      </c>
      <c r="J2205" s="327">
        <v>42562</v>
      </c>
      <c r="K2205" s="3" t="s">
        <v>60</v>
      </c>
      <c r="L2205" s="326">
        <v>800</v>
      </c>
      <c r="M2205" s="325">
        <v>2204</v>
      </c>
      <c r="N2205" s="324">
        <v>42676</v>
      </c>
      <c r="T2205" s="146"/>
      <c r="U2205" s="146"/>
      <c r="V2205" s="146"/>
      <c r="W2205" s="146"/>
      <c r="X2205" s="146"/>
      <c r="Y2205" s="146"/>
      <c r="Z2205" s="146"/>
      <c r="AA2205" s="146"/>
      <c r="AB2205" s="5" t="str">
        <f t="shared" si="66"/>
        <v>Green Point16093</v>
      </c>
    </row>
    <row r="2206" spans="1:28" customFormat="1" ht="12.95" hidden="1" customHeight="1">
      <c r="A2206" s="325">
        <v>2205</v>
      </c>
      <c r="B2206" s="325" t="s">
        <v>2170</v>
      </c>
      <c r="C2206" s="327">
        <v>42586</v>
      </c>
      <c r="D2206" s="325" t="s">
        <v>65</v>
      </c>
      <c r="E2206" s="325" t="s">
        <v>2062</v>
      </c>
      <c r="F2206" s="325"/>
      <c r="G2206" s="325"/>
      <c r="H2206" s="328" t="s">
        <v>400</v>
      </c>
      <c r="I2206" s="328" t="s">
        <v>67</v>
      </c>
      <c r="J2206" s="327">
        <v>42584</v>
      </c>
      <c r="K2206" s="3" t="s">
        <v>60</v>
      </c>
      <c r="L2206" s="326">
        <v>800</v>
      </c>
      <c r="M2206" s="325">
        <v>2205</v>
      </c>
      <c r="N2206" s="324">
        <v>42607</v>
      </c>
      <c r="T2206" s="146"/>
      <c r="U2206" s="146"/>
      <c r="V2206" s="146"/>
      <c r="W2206" s="146"/>
      <c r="X2206" s="146"/>
      <c r="Y2206" s="146"/>
      <c r="Z2206" s="146"/>
      <c r="AA2206" s="146"/>
      <c r="AB2206" s="5" t="str">
        <f t="shared" si="66"/>
        <v>Stena President201603</v>
      </c>
    </row>
    <row r="2207" spans="1:28" customFormat="1" ht="12.95" hidden="1" customHeight="1">
      <c r="A2207" s="325">
        <v>2206</v>
      </c>
      <c r="B2207" s="325" t="s">
        <v>2171</v>
      </c>
      <c r="C2207" s="327">
        <v>42586</v>
      </c>
      <c r="D2207" s="325" t="s">
        <v>704</v>
      </c>
      <c r="E2207" s="325" t="s">
        <v>781</v>
      </c>
      <c r="F2207" s="325"/>
      <c r="G2207" s="325"/>
      <c r="H2207" s="328" t="s">
        <v>1340</v>
      </c>
      <c r="I2207" s="328" t="s">
        <v>24</v>
      </c>
      <c r="J2207" s="327">
        <v>42562</v>
      </c>
      <c r="K2207" s="3" t="s">
        <v>60</v>
      </c>
      <c r="L2207" s="326">
        <v>800</v>
      </c>
      <c r="M2207" s="325">
        <v>2206</v>
      </c>
      <c r="N2207" s="324">
        <v>42605</v>
      </c>
      <c r="T2207" s="146"/>
      <c r="U2207" s="146"/>
      <c r="V2207" s="146"/>
      <c r="W2207" s="146"/>
      <c r="X2207" s="146"/>
      <c r="Y2207" s="146"/>
      <c r="Z2207" s="146"/>
      <c r="AA2207" s="146"/>
      <c r="AB2207" s="5" t="str">
        <f t="shared" si="66"/>
        <v>Sonangol Kizomba201604</v>
      </c>
    </row>
    <row r="2208" spans="1:28" customFormat="1" ht="12.95" hidden="1" customHeight="1">
      <c r="A2208" s="325">
        <v>2207</v>
      </c>
      <c r="B2208" s="325" t="s">
        <v>2172</v>
      </c>
      <c r="C2208" s="327">
        <v>42586</v>
      </c>
      <c r="D2208" s="325" t="s">
        <v>484</v>
      </c>
      <c r="E2208" s="325" t="s">
        <v>1934</v>
      </c>
      <c r="F2208" s="325"/>
      <c r="G2208" s="325"/>
      <c r="H2208" s="328" t="s">
        <v>1340</v>
      </c>
      <c r="I2208" s="328" t="s">
        <v>2115</v>
      </c>
      <c r="J2208" s="327">
        <v>42576</v>
      </c>
      <c r="K2208" s="3" t="s">
        <v>60</v>
      </c>
      <c r="L2208" s="326">
        <v>800</v>
      </c>
      <c r="M2208" s="325">
        <v>2207</v>
      </c>
      <c r="N2208" s="324">
        <v>42607</v>
      </c>
      <c r="T2208" s="146"/>
      <c r="U2208" s="146"/>
      <c r="V2208" s="146"/>
      <c r="W2208" s="146"/>
      <c r="X2208" s="146"/>
      <c r="Y2208" s="146"/>
      <c r="Z2208" s="146"/>
      <c r="AA2208" s="146"/>
      <c r="AB2208" s="5" t="str">
        <f t="shared" si="66"/>
        <v>Stena Perros201605</v>
      </c>
    </row>
    <row r="2209" spans="1:28" customFormat="1" ht="12.95" hidden="1" customHeight="1">
      <c r="A2209" s="325">
        <v>2208</v>
      </c>
      <c r="B2209" s="325" t="s">
        <v>2173</v>
      </c>
      <c r="C2209" s="327">
        <v>42586</v>
      </c>
      <c r="D2209" s="325" t="s">
        <v>531</v>
      </c>
      <c r="E2209" s="325" t="s">
        <v>2123</v>
      </c>
      <c r="F2209" s="325"/>
      <c r="G2209" s="325"/>
      <c r="H2209" s="328" t="s">
        <v>63</v>
      </c>
      <c r="I2209" s="328" t="s">
        <v>48</v>
      </c>
      <c r="J2209" s="327">
        <v>42571</v>
      </c>
      <c r="K2209" s="3" t="s">
        <v>60</v>
      </c>
      <c r="L2209" s="326">
        <v>800</v>
      </c>
      <c r="M2209" s="325">
        <v>2208</v>
      </c>
      <c r="N2209" s="324">
        <v>42676</v>
      </c>
      <c r="T2209" s="146"/>
      <c r="U2209" s="146"/>
      <c r="V2209" s="146"/>
      <c r="W2209" s="146"/>
      <c r="X2209" s="146"/>
      <c r="Y2209" s="146"/>
      <c r="Z2209" s="146"/>
      <c r="AA2209" s="146"/>
      <c r="AB2209" s="5" t="str">
        <f t="shared" si="66"/>
        <v>Stena Supreme201604</v>
      </c>
    </row>
    <row r="2210" spans="1:28" customFormat="1" ht="12.95" hidden="1" customHeight="1">
      <c r="A2210" s="325">
        <v>2209</v>
      </c>
      <c r="B2210" s="325" t="s">
        <v>2174</v>
      </c>
      <c r="C2210" s="327">
        <v>42586</v>
      </c>
      <c r="D2210" s="325" t="s">
        <v>115</v>
      </c>
      <c r="E2210" s="325" t="s">
        <v>559</v>
      </c>
      <c r="F2210" s="325"/>
      <c r="G2210" s="325"/>
      <c r="H2210" s="328" t="s">
        <v>634</v>
      </c>
      <c r="I2210" s="328" t="s">
        <v>61</v>
      </c>
      <c r="J2210" s="327">
        <v>42578</v>
      </c>
      <c r="K2210" s="3" t="s">
        <v>60</v>
      </c>
      <c r="L2210" s="326">
        <v>800</v>
      </c>
      <c r="M2210" s="325">
        <v>2209</v>
      </c>
      <c r="N2210" s="324">
        <v>42607</v>
      </c>
      <c r="T2210" s="146"/>
      <c r="U2210" s="146"/>
      <c r="V2210" s="146"/>
      <c r="W2210" s="146"/>
      <c r="X2210" s="146"/>
      <c r="Y2210" s="146"/>
      <c r="Z2210" s="146"/>
      <c r="AA2210" s="146"/>
      <c r="AB2210" s="5" t="str">
        <f t="shared" si="66"/>
        <v>Athens Spirit005</v>
      </c>
    </row>
    <row r="2211" spans="1:28" customFormat="1" ht="12.95" hidden="1" customHeight="1">
      <c r="A2211" s="325">
        <v>2210</v>
      </c>
      <c r="B2211" s="325" t="s">
        <v>2175</v>
      </c>
      <c r="C2211" s="327">
        <v>42586</v>
      </c>
      <c r="D2211" s="325" t="s">
        <v>794</v>
      </c>
      <c r="E2211" s="325" t="s">
        <v>227</v>
      </c>
      <c r="F2211" s="325"/>
      <c r="G2211" s="325"/>
      <c r="H2211" s="328" t="s">
        <v>601</v>
      </c>
      <c r="I2211" s="328" t="s">
        <v>2134</v>
      </c>
      <c r="J2211" s="327">
        <v>42582</v>
      </c>
      <c r="K2211" s="3" t="s">
        <v>60</v>
      </c>
      <c r="L2211" s="326">
        <v>800</v>
      </c>
      <c r="M2211" s="325">
        <v>2210</v>
      </c>
      <c r="N2211" s="324">
        <v>42618</v>
      </c>
      <c r="T2211" s="146"/>
      <c r="U2211" s="146"/>
      <c r="V2211" s="146"/>
      <c r="W2211" s="146"/>
      <c r="X2211" s="146"/>
      <c r="Y2211" s="146"/>
      <c r="Z2211" s="146"/>
      <c r="AA2211" s="146"/>
      <c r="AB2211" s="5" t="str">
        <f t="shared" si="66"/>
        <v>Sydeny Spirit5</v>
      </c>
    </row>
    <row r="2212" spans="1:28" customFormat="1" ht="12.95" hidden="1" customHeight="1">
      <c r="A2212" s="325">
        <v>2211</v>
      </c>
      <c r="B2212" s="325" t="s">
        <v>2176</v>
      </c>
      <c r="C2212" s="327">
        <v>42586</v>
      </c>
      <c r="D2212" s="325" t="s">
        <v>1393</v>
      </c>
      <c r="E2212" s="325" t="s">
        <v>2063</v>
      </c>
      <c r="F2212" s="325"/>
      <c r="G2212" s="325"/>
      <c r="H2212" s="328" t="s">
        <v>475</v>
      </c>
      <c r="I2212" s="328" t="s">
        <v>55</v>
      </c>
      <c r="J2212" s="327">
        <v>42571</v>
      </c>
      <c r="K2212" s="3" t="s">
        <v>290</v>
      </c>
      <c r="L2212" s="326">
        <v>1400</v>
      </c>
      <c r="M2212" s="325">
        <v>2211</v>
      </c>
      <c r="N2212" s="324">
        <v>42634</v>
      </c>
      <c r="T2212" s="146"/>
      <c r="U2212" s="146"/>
      <c r="V2212" s="146"/>
      <c r="W2212" s="146"/>
      <c r="X2212" s="146"/>
      <c r="Y2212" s="146"/>
      <c r="Z2212" s="146"/>
      <c r="AA2212" s="146"/>
      <c r="AB2212" s="5" t="str">
        <f t="shared" ref="AB2212:AB2275" si="67">IF(TRIM(A2202)="","",CONCATENATE(TRIM(D2202),TRIM(E2202)))</f>
        <v>Pacific dawnV30</v>
      </c>
    </row>
    <row r="2213" spans="1:28" customFormat="1" ht="12.95" hidden="1" customHeight="1">
      <c r="A2213" s="325">
        <v>2212</v>
      </c>
      <c r="B2213" s="325" t="s">
        <v>2177</v>
      </c>
      <c r="C2213" s="327">
        <v>42586</v>
      </c>
      <c r="D2213" s="325" t="s">
        <v>1496</v>
      </c>
      <c r="E2213" s="325" t="s">
        <v>2111</v>
      </c>
      <c r="F2213" s="325"/>
      <c r="G2213" s="325"/>
      <c r="H2213" s="328" t="s">
        <v>1327</v>
      </c>
      <c r="I2213" s="328" t="s">
        <v>622</v>
      </c>
      <c r="J2213" s="327">
        <v>42563</v>
      </c>
      <c r="K2213" s="3" t="s">
        <v>290</v>
      </c>
      <c r="L2213" s="326">
        <v>1400</v>
      </c>
      <c r="M2213" s="325">
        <v>2212</v>
      </c>
      <c r="N2213" s="324">
        <v>42619</v>
      </c>
      <c r="T2213" s="146"/>
      <c r="U2213" s="146"/>
      <c r="V2213" s="146"/>
      <c r="W2213" s="146"/>
      <c r="X2213" s="146"/>
      <c r="Y2213" s="146"/>
      <c r="Z2213" s="146"/>
      <c r="AA2213" s="146"/>
      <c r="AB2213" s="5" t="str">
        <f t="shared" si="67"/>
        <v>RBD Anema E CoreTK_20</v>
      </c>
    </row>
    <row r="2214" spans="1:28" customFormat="1" ht="12.95" hidden="1" customHeight="1">
      <c r="A2214" s="325">
        <v>2213</v>
      </c>
      <c r="B2214" s="325" t="s">
        <v>2178</v>
      </c>
      <c r="C2214" s="327">
        <v>42587</v>
      </c>
      <c r="D2214" s="325" t="s">
        <v>2033</v>
      </c>
      <c r="E2214" s="325" t="s">
        <v>2034</v>
      </c>
      <c r="F2214" s="325"/>
      <c r="G2214" s="325"/>
      <c r="H2214" s="328" t="s">
        <v>765</v>
      </c>
      <c r="I2214" s="328" t="s">
        <v>173</v>
      </c>
      <c r="J2214" s="327">
        <v>42563</v>
      </c>
      <c r="K2214" s="3" t="s">
        <v>724</v>
      </c>
      <c r="L2214" s="326">
        <v>1600</v>
      </c>
      <c r="M2214" s="325">
        <v>2213</v>
      </c>
      <c r="N2214" s="324">
        <v>42594</v>
      </c>
      <c r="T2214" s="146"/>
      <c r="U2214" s="146"/>
      <c r="V2214" s="146"/>
      <c r="W2214" s="146"/>
      <c r="X2214" s="146"/>
      <c r="Y2214" s="146"/>
      <c r="Z2214" s="146"/>
      <c r="AA2214" s="146"/>
      <c r="AB2214" s="5" t="str">
        <f t="shared" si="67"/>
        <v>Stavanger BlossomTK_V31</v>
      </c>
    </row>
    <row r="2215" spans="1:28" customFormat="1" ht="12.95" hidden="1" customHeight="1">
      <c r="A2215" s="325">
        <v>2214</v>
      </c>
      <c r="B2215" s="325" t="s">
        <v>2179</v>
      </c>
      <c r="C2215" s="327">
        <v>42587</v>
      </c>
      <c r="D2215" s="325" t="s">
        <v>835</v>
      </c>
      <c r="E2215" s="325" t="s">
        <v>1935</v>
      </c>
      <c r="F2215" s="325"/>
      <c r="G2215" s="325"/>
      <c r="H2215" s="328" t="s">
        <v>1327</v>
      </c>
      <c r="I2215" s="328" t="s">
        <v>535</v>
      </c>
      <c r="J2215" s="327">
        <v>42538</v>
      </c>
      <c r="K2215" s="3" t="s">
        <v>1104</v>
      </c>
      <c r="L2215" s="326">
        <v>1500</v>
      </c>
      <c r="M2215" s="325">
        <v>2214</v>
      </c>
      <c r="N2215" s="324">
        <v>42618</v>
      </c>
      <c r="T2215" s="146"/>
      <c r="U2215" s="146"/>
      <c r="V2215" s="146"/>
      <c r="W2215" s="146"/>
      <c r="X2215" s="146"/>
      <c r="Y2215" s="146"/>
      <c r="Z2215" s="146"/>
      <c r="AA2215" s="146"/>
      <c r="AB2215" s="5" t="str">
        <f t="shared" si="67"/>
        <v>Shanghai Dawn26</v>
      </c>
    </row>
    <row r="2216" spans="1:28" customFormat="1" ht="12.95" hidden="1" customHeight="1">
      <c r="A2216" s="325">
        <v>2215</v>
      </c>
      <c r="B2216" s="325" t="s">
        <v>2180</v>
      </c>
      <c r="C2216" s="327">
        <v>42587</v>
      </c>
      <c r="D2216" s="325" t="s">
        <v>1269</v>
      </c>
      <c r="E2216" s="325" t="s">
        <v>1828</v>
      </c>
      <c r="F2216" s="325"/>
      <c r="G2216" s="325"/>
      <c r="H2216" s="328" t="s">
        <v>1327</v>
      </c>
      <c r="I2216" s="328" t="s">
        <v>455</v>
      </c>
      <c r="J2216" s="327">
        <v>42565</v>
      </c>
      <c r="K2216" s="3" t="s">
        <v>1104</v>
      </c>
      <c r="L2216" s="326">
        <v>1500</v>
      </c>
      <c r="M2216" s="325">
        <v>2215</v>
      </c>
      <c r="N2216" s="324">
        <v>42618</v>
      </c>
      <c r="T2216" s="146"/>
      <c r="U2216" s="146"/>
      <c r="V2216" s="146"/>
      <c r="W2216" s="146"/>
      <c r="X2216" s="146"/>
      <c r="Y2216" s="146"/>
      <c r="Z2216" s="146"/>
      <c r="AA2216" s="146"/>
      <c r="AB2216" s="5" t="str">
        <f t="shared" si="67"/>
        <v>Everest SpiritV122</v>
      </c>
    </row>
    <row r="2217" spans="1:28" customFormat="1" ht="12.95" hidden="1" customHeight="1">
      <c r="A2217" s="325">
        <v>2216</v>
      </c>
      <c r="B2217" s="325" t="s">
        <v>2181</v>
      </c>
      <c r="C2217" s="327">
        <v>42587</v>
      </c>
      <c r="D2217" s="325" t="s">
        <v>2041</v>
      </c>
      <c r="E2217" s="325" t="s">
        <v>1390</v>
      </c>
      <c r="F2217" s="325"/>
      <c r="G2217" s="325"/>
      <c r="H2217" s="328" t="s">
        <v>2067</v>
      </c>
      <c r="I2217" s="328" t="s">
        <v>2110</v>
      </c>
      <c r="J2217" s="327">
        <v>42565</v>
      </c>
      <c r="K2217" s="3" t="s">
        <v>1104</v>
      </c>
      <c r="L2217" s="326">
        <v>1500</v>
      </c>
      <c r="M2217" s="325">
        <v>2216</v>
      </c>
      <c r="N2217" s="324">
        <v>42618</v>
      </c>
      <c r="T2217" s="146"/>
      <c r="U2217" s="146"/>
      <c r="V2217" s="146"/>
      <c r="W2217" s="146"/>
      <c r="X2217" s="146"/>
      <c r="Y2217" s="146"/>
      <c r="Z2217" s="146"/>
      <c r="AA2217" s="146"/>
      <c r="AB2217" s="5" t="str">
        <f t="shared" si="67"/>
        <v>Navigator Spirit102</v>
      </c>
    </row>
    <row r="2218" spans="1:28" customFormat="1" ht="12.95" hidden="1" customHeight="1">
      <c r="A2218" s="325">
        <v>2217</v>
      </c>
      <c r="B2218" s="325" t="s">
        <v>2182</v>
      </c>
      <c r="C2218" s="327">
        <v>42588</v>
      </c>
      <c r="D2218" s="325" t="s">
        <v>1966</v>
      </c>
      <c r="E2218" s="325" t="s">
        <v>1390</v>
      </c>
      <c r="F2218" s="325"/>
      <c r="G2218" s="325"/>
      <c r="H2218" s="328" t="s">
        <v>1484</v>
      </c>
      <c r="I2218" s="328" t="s">
        <v>455</v>
      </c>
      <c r="J2218" s="327">
        <v>42579</v>
      </c>
      <c r="K2218" s="3" t="s">
        <v>1485</v>
      </c>
      <c r="L2218" s="326">
        <v>1600</v>
      </c>
      <c r="M2218" s="325">
        <v>2217</v>
      </c>
      <c r="N2218" s="324">
        <v>42599</v>
      </c>
      <c r="T2218" s="146"/>
      <c r="U2218" s="146"/>
      <c r="V2218" s="146"/>
      <c r="W2218" s="146"/>
      <c r="X2218" s="146"/>
      <c r="Y2218" s="146"/>
      <c r="Z2218" s="146"/>
      <c r="AA2218" s="146"/>
      <c r="AB2218" s="5" t="str">
        <f t="shared" si="67"/>
        <v>Esther Spirit128</v>
      </c>
    </row>
    <row r="2219" spans="1:28" customFormat="1" ht="12.95" hidden="1" customHeight="1">
      <c r="A2219" s="325">
        <v>2218</v>
      </c>
      <c r="B2219" s="325" t="s">
        <v>2183</v>
      </c>
      <c r="C2219" s="327">
        <v>42588</v>
      </c>
      <c r="D2219" s="325" t="s">
        <v>1429</v>
      </c>
      <c r="E2219" s="325" t="s">
        <v>406</v>
      </c>
      <c r="F2219" s="325"/>
      <c r="G2219" s="325"/>
      <c r="H2219" s="328" t="s">
        <v>1305</v>
      </c>
      <c r="I2219" s="328" t="s">
        <v>1325</v>
      </c>
      <c r="J2219" s="327">
        <v>42551</v>
      </c>
      <c r="K2219" s="3" t="s">
        <v>590</v>
      </c>
      <c r="L2219" s="326">
        <v>1600</v>
      </c>
      <c r="M2219" s="325">
        <v>2218</v>
      </c>
      <c r="N2219" s="324">
        <v>42723</v>
      </c>
      <c r="T2219" s="146"/>
      <c r="U2219" s="146"/>
      <c r="V2219" s="146"/>
      <c r="W2219" s="146"/>
      <c r="X2219" s="146"/>
      <c r="Y2219" s="146"/>
      <c r="Z2219" s="146"/>
      <c r="AA2219" s="146"/>
      <c r="AB2219" s="5" t="str">
        <f t="shared" si="67"/>
        <v>Stavanger BlossomTK_V32</v>
      </c>
    </row>
    <row r="2220" spans="1:28" customFormat="1" ht="12.95" hidden="1" customHeight="1">
      <c r="A2220" s="325">
        <v>2219</v>
      </c>
      <c r="B2220" s="325" t="s">
        <v>2184</v>
      </c>
      <c r="C2220" s="327">
        <v>42588</v>
      </c>
      <c r="D2220" s="325" t="s">
        <v>1350</v>
      </c>
      <c r="E2220" s="325" t="s">
        <v>158</v>
      </c>
      <c r="F2220" s="325"/>
      <c r="G2220" s="325"/>
      <c r="H2220" s="328" t="s">
        <v>2066</v>
      </c>
      <c r="I2220" s="328" t="s">
        <v>832</v>
      </c>
      <c r="J2220" s="327">
        <v>42559</v>
      </c>
      <c r="K2220" s="3" t="s">
        <v>590</v>
      </c>
      <c r="L2220" s="326">
        <v>1600</v>
      </c>
      <c r="M2220" s="325">
        <v>2219</v>
      </c>
      <c r="N2220" s="324">
        <v>42907</v>
      </c>
      <c r="T2220" s="146"/>
      <c r="U2220" s="146"/>
      <c r="V2220" s="146"/>
      <c r="W2220" s="146"/>
      <c r="X2220" s="146"/>
      <c r="Y2220" s="146"/>
      <c r="Z2220" s="146"/>
      <c r="AA2220" s="146"/>
      <c r="AB2220" s="5" t="str">
        <f t="shared" si="67"/>
        <v>Leyte Spirit018</v>
      </c>
    </row>
    <row r="2221" spans="1:28" customFormat="1" ht="12.95" hidden="1" customHeight="1">
      <c r="A2221" s="325">
        <v>2220</v>
      </c>
      <c r="B2221" s="325" t="s">
        <v>2185</v>
      </c>
      <c r="C2221" s="327">
        <v>42588</v>
      </c>
      <c r="D2221" s="325" t="s">
        <v>796</v>
      </c>
      <c r="E2221" s="325" t="s">
        <v>179</v>
      </c>
      <c r="F2221" s="325"/>
      <c r="G2221" s="325"/>
      <c r="H2221" s="328" t="s">
        <v>1942</v>
      </c>
      <c r="I2221" s="328" t="s">
        <v>829</v>
      </c>
      <c r="J2221" s="327">
        <v>42563</v>
      </c>
      <c r="K2221" s="3" t="s">
        <v>590</v>
      </c>
      <c r="L2221" s="326">
        <v>1600</v>
      </c>
      <c r="M2221" s="325">
        <v>2220</v>
      </c>
      <c r="N2221" s="324">
        <v>42606</v>
      </c>
      <c r="T2221" s="146"/>
      <c r="U2221" s="146"/>
      <c r="V2221" s="146"/>
      <c r="W2221" s="146"/>
      <c r="X2221" s="146"/>
      <c r="Y2221" s="146"/>
      <c r="Z2221" s="146"/>
      <c r="AA2221" s="146"/>
      <c r="AB2221" s="5" t="str">
        <f t="shared" si="67"/>
        <v>Navion Marita038</v>
      </c>
    </row>
    <row r="2222" spans="1:28" customFormat="1" ht="12.95" hidden="1" customHeight="1">
      <c r="A2222" s="325">
        <v>2221</v>
      </c>
      <c r="B2222" s="325" t="s">
        <v>2186</v>
      </c>
      <c r="C2222" s="327">
        <v>42588</v>
      </c>
      <c r="D2222" s="325" t="s">
        <v>689</v>
      </c>
      <c r="E2222" s="325" t="s">
        <v>285</v>
      </c>
      <c r="F2222" s="325"/>
      <c r="G2222" s="325"/>
      <c r="H2222" s="328" t="s">
        <v>1861</v>
      </c>
      <c r="I2222" s="328" t="s">
        <v>1409</v>
      </c>
      <c r="J2222" s="327">
        <v>42566</v>
      </c>
      <c r="K2222" s="3" t="s">
        <v>590</v>
      </c>
      <c r="L2222" s="326">
        <v>1600</v>
      </c>
      <c r="M2222" s="325">
        <v>2221</v>
      </c>
      <c r="N2222" s="324">
        <v>42608</v>
      </c>
      <c r="T2222" s="146"/>
      <c r="U2222" s="146"/>
      <c r="V2222" s="146"/>
      <c r="W2222" s="146"/>
      <c r="X2222" s="146"/>
      <c r="Y2222" s="146"/>
      <c r="Z2222" s="146"/>
      <c r="AA2222" s="146"/>
      <c r="AB2222" s="5" t="str">
        <f t="shared" si="67"/>
        <v>British Integrity16006</v>
      </c>
    </row>
    <row r="2223" spans="1:28" customFormat="1" ht="12.95" hidden="1" customHeight="1">
      <c r="A2223" s="325">
        <v>2222</v>
      </c>
      <c r="B2223" s="325" t="s">
        <v>2187</v>
      </c>
      <c r="C2223" s="327">
        <v>42588</v>
      </c>
      <c r="D2223" s="325" t="s">
        <v>317</v>
      </c>
      <c r="E2223" s="325" t="s">
        <v>188</v>
      </c>
      <c r="F2223" s="325"/>
      <c r="G2223" s="325"/>
      <c r="H2223" s="328" t="s">
        <v>1942</v>
      </c>
      <c r="I2223" s="328" t="s">
        <v>324</v>
      </c>
      <c r="J2223" s="327">
        <v>42571</v>
      </c>
      <c r="K2223" s="3" t="s">
        <v>590</v>
      </c>
      <c r="L2223" s="326">
        <v>1600</v>
      </c>
      <c r="M2223" s="325">
        <v>2222</v>
      </c>
      <c r="N2223" s="324">
        <v>42723</v>
      </c>
      <c r="T2223" s="146"/>
      <c r="U2223" s="146"/>
      <c r="V2223" s="146"/>
      <c r="W2223" s="146"/>
      <c r="X2223" s="146"/>
      <c r="Y2223" s="146"/>
      <c r="Z2223" s="146"/>
      <c r="AA2223" s="146"/>
      <c r="AB2223" s="5" t="str">
        <f t="shared" si="67"/>
        <v>British Emissary16008</v>
      </c>
    </row>
    <row r="2224" spans="1:28" customFormat="1" ht="12.95" hidden="1" customHeight="1">
      <c r="A2224" s="325">
        <v>2223</v>
      </c>
      <c r="B2224" s="325" t="s">
        <v>2215</v>
      </c>
      <c r="C2224" s="327">
        <v>42615</v>
      </c>
      <c r="D2224" s="325" t="s">
        <v>2137</v>
      </c>
      <c r="E2224" s="325" t="s">
        <v>2138</v>
      </c>
      <c r="F2224" s="325"/>
      <c r="G2224" s="325"/>
      <c r="H2224" s="328" t="s">
        <v>1498</v>
      </c>
      <c r="I2224" s="328" t="s">
        <v>226</v>
      </c>
      <c r="J2224" s="327">
        <v>42584</v>
      </c>
      <c r="K2224" s="3" t="s">
        <v>290</v>
      </c>
      <c r="L2224" s="326">
        <v>1400</v>
      </c>
      <c r="M2224" s="325">
        <v>2223</v>
      </c>
      <c r="N2224" s="324">
        <v>42646</v>
      </c>
      <c r="T2224" s="146"/>
      <c r="U2224" s="146"/>
      <c r="V2224" s="146"/>
      <c r="W2224" s="146"/>
      <c r="X2224" s="146"/>
      <c r="Y2224" s="146"/>
      <c r="Z2224" s="146"/>
      <c r="AA2224" s="146"/>
      <c r="AB2224" s="5" t="str">
        <f t="shared" si="67"/>
        <v>Triathlon25_05_16</v>
      </c>
    </row>
    <row r="2225" spans="1:28" customFormat="1" ht="12.95" hidden="1" customHeight="1">
      <c r="A2225" s="325">
        <v>2224</v>
      </c>
      <c r="B2225" s="325" t="s">
        <v>2216</v>
      </c>
      <c r="C2225" s="327">
        <v>42615</v>
      </c>
      <c r="D2225" s="325" t="s">
        <v>1496</v>
      </c>
      <c r="E2225" s="325" t="s">
        <v>2192</v>
      </c>
      <c r="F2225" s="325"/>
      <c r="G2225" s="325"/>
      <c r="H2225" s="328" t="s">
        <v>1498</v>
      </c>
      <c r="I2225" s="328" t="s">
        <v>622</v>
      </c>
      <c r="J2225" s="327">
        <v>42608</v>
      </c>
      <c r="K2225" s="3" t="s">
        <v>290</v>
      </c>
      <c r="L2225" s="326">
        <v>1400</v>
      </c>
      <c r="M2225" s="325">
        <v>2224</v>
      </c>
      <c r="N2225" s="324">
        <v>42646</v>
      </c>
      <c r="T2225" s="146"/>
      <c r="U2225" s="146"/>
      <c r="V2225" s="146"/>
      <c r="W2225" s="146"/>
      <c r="X2225" s="146"/>
      <c r="Y2225" s="146"/>
      <c r="Z2225" s="146"/>
      <c r="AA2225" s="146"/>
      <c r="AB2225" s="5" t="str">
        <f t="shared" si="67"/>
        <v>Stena Image1603</v>
      </c>
    </row>
    <row r="2226" spans="1:28" customFormat="1" ht="12.95" hidden="1" customHeight="1">
      <c r="A2226" s="325">
        <v>2225</v>
      </c>
      <c r="B2226" s="325" t="s">
        <v>2217</v>
      </c>
      <c r="C2226" s="327">
        <v>42615</v>
      </c>
      <c r="D2226" s="325" t="s">
        <v>509</v>
      </c>
      <c r="E2226" s="325" t="s">
        <v>2146</v>
      </c>
      <c r="F2226" s="325">
        <v>42601</v>
      </c>
      <c r="G2226" s="325"/>
      <c r="H2226" s="328" t="s">
        <v>176</v>
      </c>
      <c r="I2226" s="328" t="s">
        <v>523</v>
      </c>
      <c r="J2226" s="327">
        <v>42601</v>
      </c>
      <c r="K2226" s="3" t="s">
        <v>1530</v>
      </c>
      <c r="L2226" s="326">
        <v>1000</v>
      </c>
      <c r="M2226" s="325">
        <v>2225</v>
      </c>
      <c r="N2226" s="324">
        <v>42723</v>
      </c>
      <c r="T2226" s="146"/>
      <c r="U2226" s="146"/>
      <c r="V2226" s="146"/>
      <c r="W2226" s="146"/>
      <c r="X2226" s="146"/>
      <c r="Y2226" s="146"/>
      <c r="Z2226" s="146"/>
      <c r="AA2226" s="146"/>
      <c r="AB2226" s="5" t="str">
        <f t="shared" si="67"/>
        <v>Stenaweco Julia L1602</v>
      </c>
    </row>
    <row r="2227" spans="1:28" customFormat="1" ht="12.95" hidden="1" customHeight="1">
      <c r="A2227" s="325">
        <v>2226</v>
      </c>
      <c r="B2227" s="325" t="s">
        <v>2218</v>
      </c>
      <c r="C2227" s="327">
        <v>42615</v>
      </c>
      <c r="D2227" s="325" t="s">
        <v>52</v>
      </c>
      <c r="E2227" s="325" t="s">
        <v>2139</v>
      </c>
      <c r="F2227" s="325"/>
      <c r="G2227" s="325"/>
      <c r="H2227" s="328" t="s">
        <v>44</v>
      </c>
      <c r="I2227" s="328" t="s">
        <v>2046</v>
      </c>
      <c r="J2227" s="327">
        <v>42584</v>
      </c>
      <c r="K2227" s="3" t="s">
        <v>43</v>
      </c>
      <c r="L2227" s="326">
        <v>1400</v>
      </c>
      <c r="M2227" s="325">
        <v>2226</v>
      </c>
      <c r="N2227" s="324">
        <v>42889</v>
      </c>
      <c r="T2227" s="146"/>
      <c r="U2227" s="146"/>
      <c r="V2227" s="146"/>
      <c r="W2227" s="146"/>
      <c r="X2227" s="146"/>
      <c r="Y2227" s="146"/>
      <c r="Z2227" s="146"/>
      <c r="AA2227" s="146"/>
      <c r="AB2227" s="5" t="str">
        <f t="shared" si="67"/>
        <v>Hafnia Torres1601</v>
      </c>
    </row>
    <row r="2228" spans="1:28" customFormat="1" ht="12.95" hidden="1" customHeight="1">
      <c r="A2228" s="325">
        <v>2227</v>
      </c>
      <c r="B2228" s="325" t="s">
        <v>2219</v>
      </c>
      <c r="C2228" s="327">
        <v>42615</v>
      </c>
      <c r="D2228" s="325" t="s">
        <v>584</v>
      </c>
      <c r="E2228" s="325" t="s">
        <v>2196</v>
      </c>
      <c r="F2228" s="325"/>
      <c r="G2228" s="325"/>
      <c r="H2228" s="328" t="s">
        <v>620</v>
      </c>
      <c r="I2228" s="328" t="s">
        <v>20</v>
      </c>
      <c r="J2228" s="327">
        <v>42610</v>
      </c>
      <c r="K2228" s="3" t="s">
        <v>43</v>
      </c>
      <c r="L2228" s="326">
        <v>1400</v>
      </c>
      <c r="M2228" s="325">
        <v>2227</v>
      </c>
      <c r="N2228" s="324">
        <v>42628</v>
      </c>
      <c r="T2228" s="146"/>
      <c r="U2228" s="146"/>
      <c r="V2228" s="146"/>
      <c r="W2228" s="146"/>
      <c r="X2228" s="146"/>
      <c r="Y2228" s="146"/>
      <c r="Z2228" s="146"/>
      <c r="AA2228" s="146"/>
      <c r="AB2228" s="5" t="str">
        <f t="shared" si="67"/>
        <v>Stenaweco Excellence1601</v>
      </c>
    </row>
    <row r="2229" spans="1:28" customFormat="1" ht="12.95" hidden="1" customHeight="1">
      <c r="A2229" s="325">
        <v>2228</v>
      </c>
      <c r="B2229" s="325" t="s">
        <v>2220</v>
      </c>
      <c r="C2229" s="327">
        <v>42619</v>
      </c>
      <c r="D2229" s="325" t="s">
        <v>2064</v>
      </c>
      <c r="E2229" s="325" t="s">
        <v>370</v>
      </c>
      <c r="F2229" s="325"/>
      <c r="G2229" s="325"/>
      <c r="H2229" s="328" t="s">
        <v>1956</v>
      </c>
      <c r="I2229" s="328" t="s">
        <v>561</v>
      </c>
      <c r="J2229" s="327">
        <v>42572</v>
      </c>
      <c r="K2229" s="3" t="s">
        <v>28</v>
      </c>
      <c r="L2229" s="326">
        <v>1400</v>
      </c>
      <c r="M2229" s="325">
        <v>2228</v>
      </c>
      <c r="N2229" s="324">
        <v>42632</v>
      </c>
      <c r="O2229" s="4"/>
      <c r="T2229" s="146"/>
      <c r="U2229" s="146"/>
      <c r="V2229" s="146"/>
      <c r="W2229" s="146"/>
      <c r="X2229" s="146"/>
      <c r="Y2229" s="146"/>
      <c r="Z2229" s="146"/>
      <c r="AA2229" s="146"/>
      <c r="AB2229" s="5" t="str">
        <f t="shared" si="67"/>
        <v>Birdie Trader03</v>
      </c>
    </row>
    <row r="2230" spans="1:28" customFormat="1" ht="12.95" hidden="1" customHeight="1">
      <c r="A2230" s="347">
        <v>2229</v>
      </c>
      <c r="B2230" s="347" t="s">
        <v>2221</v>
      </c>
      <c r="C2230" s="345">
        <v>42619</v>
      </c>
      <c r="D2230" s="347" t="s">
        <v>490</v>
      </c>
      <c r="E2230" s="347" t="s">
        <v>447</v>
      </c>
      <c r="F2230" s="325"/>
      <c r="G2230" s="325"/>
      <c r="H2230" s="346" t="s">
        <v>1454</v>
      </c>
      <c r="I2230" s="346" t="s">
        <v>55</v>
      </c>
      <c r="J2230" s="345">
        <v>42563</v>
      </c>
      <c r="K2230" s="344" t="s">
        <v>28</v>
      </c>
      <c r="L2230" s="343">
        <v>1400</v>
      </c>
      <c r="M2230" s="325">
        <v>2229</v>
      </c>
      <c r="N2230" s="342"/>
      <c r="O2230" s="4" t="s">
        <v>2842</v>
      </c>
      <c r="T2230" s="146"/>
      <c r="U2230" s="146"/>
      <c r="V2230" s="146"/>
      <c r="W2230" s="146"/>
      <c r="X2230" s="146"/>
      <c r="Y2230" s="146"/>
      <c r="Z2230" s="146"/>
      <c r="AA2230" s="146"/>
      <c r="AB2230" s="5" t="str">
        <f t="shared" si="67"/>
        <v>Houyoshi Express II10</v>
      </c>
    </row>
    <row r="2231" spans="1:28" customFormat="1" ht="12.95" hidden="1" customHeight="1">
      <c r="A2231" s="325">
        <v>2230</v>
      </c>
      <c r="B2231" s="325" t="s">
        <v>2222</v>
      </c>
      <c r="C2231" s="327">
        <v>42619</v>
      </c>
      <c r="D2231" s="325" t="s">
        <v>1370</v>
      </c>
      <c r="E2231" s="325" t="s">
        <v>196</v>
      </c>
      <c r="F2231" s="325"/>
      <c r="G2231" s="325"/>
      <c r="H2231" s="328" t="s">
        <v>788</v>
      </c>
      <c r="I2231" s="328" t="s">
        <v>821</v>
      </c>
      <c r="J2231" s="327">
        <v>42598</v>
      </c>
      <c r="K2231" s="3" t="s">
        <v>28</v>
      </c>
      <c r="L2231" s="326">
        <v>1400</v>
      </c>
      <c r="M2231" s="325">
        <v>2230</v>
      </c>
      <c r="N2231" s="324">
        <v>42643</v>
      </c>
      <c r="O2231" s="4"/>
      <c r="T2231" s="146"/>
      <c r="U2231" s="146"/>
      <c r="V2231" s="146"/>
      <c r="W2231" s="146"/>
      <c r="X2231" s="146"/>
      <c r="Y2231" s="146"/>
      <c r="Z2231" s="146"/>
      <c r="AA2231" s="146"/>
      <c r="AB2231" s="5" t="str">
        <f t="shared" si="67"/>
        <v>Kerala23</v>
      </c>
    </row>
    <row r="2232" spans="1:28" customFormat="1" ht="12.95" hidden="1" customHeight="1">
      <c r="A2232" s="325">
        <v>2231</v>
      </c>
      <c r="B2232" s="325" t="s">
        <v>2223</v>
      </c>
      <c r="C2232" s="327">
        <v>42619</v>
      </c>
      <c r="D2232" s="325" t="s">
        <v>464</v>
      </c>
      <c r="E2232" s="325" t="s">
        <v>1512</v>
      </c>
      <c r="F2232" s="325"/>
      <c r="G2232" s="325"/>
      <c r="H2232" s="328" t="s">
        <v>2121</v>
      </c>
      <c r="I2232" s="328" t="s">
        <v>24</v>
      </c>
      <c r="J2232" s="327">
        <v>42590</v>
      </c>
      <c r="K2232" s="3" t="s">
        <v>1094</v>
      </c>
      <c r="L2232" s="326">
        <v>1400</v>
      </c>
      <c r="M2232" s="325">
        <v>2231</v>
      </c>
      <c r="N2232" s="324">
        <v>42650</v>
      </c>
      <c r="T2232" s="146"/>
      <c r="U2232" s="146"/>
      <c r="V2232" s="146"/>
      <c r="W2232" s="146"/>
      <c r="X2232" s="146"/>
      <c r="Y2232" s="146"/>
      <c r="Z2232" s="146"/>
      <c r="AA2232" s="146"/>
      <c r="AB2232" s="5" t="str">
        <f t="shared" si="67"/>
        <v>Ariane4</v>
      </c>
    </row>
    <row r="2233" spans="1:28" customFormat="1" ht="12.95" hidden="1" customHeight="1">
      <c r="A2233" s="325">
        <v>2232</v>
      </c>
      <c r="B2233" s="325" t="s">
        <v>2224</v>
      </c>
      <c r="C2233" s="327">
        <v>42619</v>
      </c>
      <c r="D2233" s="325" t="s">
        <v>783</v>
      </c>
      <c r="E2233" s="325" t="s">
        <v>2143</v>
      </c>
      <c r="F2233" s="325">
        <v>42585</v>
      </c>
      <c r="G2233" s="325"/>
      <c r="H2233" s="328" t="s">
        <v>1415</v>
      </c>
      <c r="I2233" s="328" t="s">
        <v>312</v>
      </c>
      <c r="J2233" s="327">
        <v>42592</v>
      </c>
      <c r="K2233" s="3" t="s">
        <v>1094</v>
      </c>
      <c r="L2233" s="326">
        <v>1400</v>
      </c>
      <c r="M2233" s="325">
        <v>2232</v>
      </c>
      <c r="N2233" s="324">
        <v>42639</v>
      </c>
      <c r="T2233" s="146"/>
      <c r="U2233" s="146"/>
      <c r="V2233" s="146"/>
      <c r="W2233" s="146"/>
      <c r="X2233" s="146"/>
      <c r="Y2233" s="146"/>
      <c r="Z2233" s="146"/>
      <c r="AA2233" s="146"/>
      <c r="AB2233" s="5" t="str">
        <f t="shared" si="67"/>
        <v>Aqualiberty31</v>
      </c>
    </row>
    <row r="2234" spans="1:28" customFormat="1" ht="12.95" hidden="1" customHeight="1">
      <c r="A2234" s="325">
        <v>2233</v>
      </c>
      <c r="B2234" s="325" t="s">
        <v>2225</v>
      </c>
      <c r="C2234" s="327">
        <v>42619</v>
      </c>
      <c r="D2234" s="325" t="s">
        <v>628</v>
      </c>
      <c r="E2234" s="325" t="s">
        <v>1916</v>
      </c>
      <c r="F2234" s="325"/>
      <c r="G2234" s="325"/>
      <c r="H2234" s="328" t="s">
        <v>579</v>
      </c>
      <c r="I2234" s="328" t="s">
        <v>150</v>
      </c>
      <c r="J2234" s="327">
        <v>42601</v>
      </c>
      <c r="K2234" s="3" t="s">
        <v>1094</v>
      </c>
      <c r="L2234" s="326">
        <v>1400</v>
      </c>
      <c r="M2234" s="325">
        <v>2233</v>
      </c>
      <c r="N2234" s="324">
        <v>42650</v>
      </c>
      <c r="T2234" s="146"/>
      <c r="U2234" s="146"/>
      <c r="V2234" s="146"/>
      <c r="W2234" s="146"/>
      <c r="X2234" s="146"/>
      <c r="Y2234" s="146"/>
      <c r="Z2234" s="146"/>
      <c r="AA2234" s="146"/>
      <c r="AB2234" s="5" t="str">
        <f t="shared" si="67"/>
        <v>British Emissary16009</v>
      </c>
    </row>
    <row r="2235" spans="1:28" customFormat="1" ht="12.95" hidden="1" customHeight="1">
      <c r="A2235" s="325">
        <v>2234</v>
      </c>
      <c r="B2235" s="325" t="s">
        <v>2226</v>
      </c>
      <c r="C2235" s="327">
        <v>42619</v>
      </c>
      <c r="D2235" s="325" t="s">
        <v>1960</v>
      </c>
      <c r="E2235" s="325" t="s">
        <v>1390</v>
      </c>
      <c r="F2235" s="325"/>
      <c r="G2235" s="325"/>
      <c r="H2235" s="328" t="s">
        <v>644</v>
      </c>
      <c r="I2235" s="328" t="s">
        <v>25</v>
      </c>
      <c r="J2235" s="327">
        <v>42587</v>
      </c>
      <c r="K2235" s="3" t="s">
        <v>1103</v>
      </c>
      <c r="L2235" s="326">
        <v>1300</v>
      </c>
      <c r="M2235" s="325">
        <v>2234</v>
      </c>
      <c r="N2235" s="324">
        <v>42650</v>
      </c>
      <c r="T2235" s="146"/>
      <c r="U2235" s="146"/>
      <c r="V2235" s="146"/>
      <c r="W2235" s="146"/>
      <c r="X2235" s="146"/>
      <c r="Y2235" s="146"/>
      <c r="Z2235" s="146"/>
      <c r="AA2235" s="146"/>
      <c r="AB2235" s="5" t="str">
        <f t="shared" si="67"/>
        <v>British Emissary16010</v>
      </c>
    </row>
    <row r="2236" spans="1:28" customFormat="1" ht="12.95" hidden="1" customHeight="1">
      <c r="A2236" s="325">
        <v>2235</v>
      </c>
      <c r="B2236" s="325" t="s">
        <v>2227</v>
      </c>
      <c r="C2236" s="327">
        <v>42619</v>
      </c>
      <c r="D2236" s="325" t="s">
        <v>2032</v>
      </c>
      <c r="E2236" s="325" t="s">
        <v>1390</v>
      </c>
      <c r="F2236" s="325"/>
      <c r="G2236" s="325"/>
      <c r="H2236" s="328" t="s">
        <v>758</v>
      </c>
      <c r="I2236" s="328" t="s">
        <v>535</v>
      </c>
      <c r="J2236" s="327">
        <v>42583</v>
      </c>
      <c r="K2236" s="3" t="s">
        <v>1103</v>
      </c>
      <c r="L2236" s="326">
        <v>1300</v>
      </c>
      <c r="M2236" s="325">
        <v>2235</v>
      </c>
      <c r="N2236" s="324">
        <v>42650</v>
      </c>
      <c r="T2236" s="146"/>
      <c r="U2236" s="146"/>
      <c r="V2236" s="146"/>
      <c r="W2236" s="146"/>
      <c r="X2236" s="146"/>
      <c r="Y2236" s="146"/>
      <c r="Z2236" s="146"/>
      <c r="AA2236" s="146"/>
      <c r="AB2236" s="5" t="str">
        <f t="shared" si="67"/>
        <v>San SabaSAN201604</v>
      </c>
    </row>
    <row r="2237" spans="1:28" customFormat="1" ht="12.95" hidden="1" customHeight="1">
      <c r="A2237" s="325">
        <v>2236</v>
      </c>
      <c r="B2237" s="325" t="s">
        <v>2228</v>
      </c>
      <c r="C2237" s="327">
        <v>42619</v>
      </c>
      <c r="D2237" s="325" t="s">
        <v>2053</v>
      </c>
      <c r="E2237" s="325" t="s">
        <v>1390</v>
      </c>
      <c r="F2237" s="325"/>
      <c r="G2237" s="325"/>
      <c r="H2237" s="328" t="s">
        <v>644</v>
      </c>
      <c r="I2237" s="328" t="s">
        <v>25</v>
      </c>
      <c r="J2237" s="327">
        <v>42597</v>
      </c>
      <c r="K2237" s="3" t="s">
        <v>1103</v>
      </c>
      <c r="L2237" s="326">
        <v>1300</v>
      </c>
      <c r="M2237" s="325">
        <v>2236</v>
      </c>
      <c r="N2237" s="324">
        <v>42650</v>
      </c>
      <c r="T2237" s="146"/>
      <c r="U2237" s="146"/>
      <c r="V2237" s="146"/>
      <c r="W2237" s="146"/>
      <c r="X2237" s="146"/>
      <c r="Y2237" s="146"/>
      <c r="Z2237" s="146"/>
      <c r="AA2237" s="146"/>
      <c r="AB2237" s="5" t="str">
        <f t="shared" si="67"/>
        <v>CPO EnglandENGL_012</v>
      </c>
    </row>
    <row r="2238" spans="1:28" customFormat="1" ht="12.95" hidden="1" customHeight="1">
      <c r="A2238" s="325">
        <v>2237</v>
      </c>
      <c r="B2238" s="325" t="s">
        <v>2229</v>
      </c>
      <c r="C2238" s="327">
        <v>42619</v>
      </c>
      <c r="D2238" s="325" t="s">
        <v>1318</v>
      </c>
      <c r="E2238" s="325" t="s">
        <v>2061</v>
      </c>
      <c r="F2238" s="325"/>
      <c r="G2238" s="325"/>
      <c r="H2238" s="328" t="s">
        <v>758</v>
      </c>
      <c r="I2238" s="328" t="s">
        <v>25</v>
      </c>
      <c r="J2238" s="327">
        <v>42592</v>
      </c>
      <c r="K2238" s="3" t="s">
        <v>1103</v>
      </c>
      <c r="L2238" s="326">
        <v>1300</v>
      </c>
      <c r="M2238" s="325">
        <v>2237</v>
      </c>
      <c r="N2238" s="324">
        <v>42650</v>
      </c>
      <c r="T2238" s="146"/>
      <c r="U2238" s="146"/>
      <c r="V2238" s="146"/>
      <c r="W2238" s="146"/>
      <c r="X2238" s="146"/>
      <c r="Y2238" s="146"/>
      <c r="Z2238" s="146"/>
      <c r="AA2238" s="146"/>
      <c r="AB2238" s="5" t="str">
        <f t="shared" si="67"/>
        <v>Green Point16095</v>
      </c>
    </row>
    <row r="2239" spans="1:28" customFormat="1" ht="12.95" hidden="1" customHeight="1">
      <c r="A2239" s="325">
        <v>2238</v>
      </c>
      <c r="B2239" s="325" t="s">
        <v>2230</v>
      </c>
      <c r="C2239" s="327">
        <v>42619</v>
      </c>
      <c r="D2239" s="325" t="s">
        <v>1287</v>
      </c>
      <c r="E2239" s="325" t="s">
        <v>2061</v>
      </c>
      <c r="F2239" s="325"/>
      <c r="G2239" s="325"/>
      <c r="H2239" s="328" t="s">
        <v>644</v>
      </c>
      <c r="I2239" s="328" t="s">
        <v>535</v>
      </c>
      <c r="J2239" s="327">
        <v>42607</v>
      </c>
      <c r="K2239" s="3" t="s">
        <v>1103</v>
      </c>
      <c r="L2239" s="326">
        <v>1300</v>
      </c>
      <c r="M2239" s="325">
        <v>2238</v>
      </c>
      <c r="N2239" s="324">
        <v>42650</v>
      </c>
      <c r="T2239" s="146"/>
      <c r="U2239" s="146"/>
      <c r="V2239" s="146"/>
      <c r="W2239" s="146"/>
      <c r="X2239" s="146"/>
      <c r="Y2239" s="146"/>
      <c r="Z2239" s="146"/>
      <c r="AA2239" s="146"/>
      <c r="AB2239" s="5" t="str">
        <f t="shared" si="67"/>
        <v>FD Sea Wish7</v>
      </c>
    </row>
    <row r="2240" spans="1:28" customFormat="1" ht="12.95" hidden="1" customHeight="1">
      <c r="A2240" s="325">
        <v>2239</v>
      </c>
      <c r="B2240" s="325" t="s">
        <v>2231</v>
      </c>
      <c r="C2240" s="327">
        <v>42619</v>
      </c>
      <c r="D2240" s="325" t="s">
        <v>1307</v>
      </c>
      <c r="E2240" s="325" t="s">
        <v>1951</v>
      </c>
      <c r="F2240" s="325"/>
      <c r="G2240" s="325"/>
      <c r="H2240" s="328" t="s">
        <v>1327</v>
      </c>
      <c r="I2240" s="328" t="s">
        <v>561</v>
      </c>
      <c r="J2240" s="327">
        <v>42592</v>
      </c>
      <c r="K2240" s="3" t="s">
        <v>1103</v>
      </c>
      <c r="L2240" s="326">
        <v>1300</v>
      </c>
      <c r="M2240" s="325">
        <v>2239</v>
      </c>
      <c r="N2240" s="324">
        <v>42650</v>
      </c>
      <c r="T2240" s="146"/>
      <c r="U2240" s="146"/>
      <c r="V2240" s="146"/>
      <c r="W2240" s="146"/>
      <c r="X2240" s="146"/>
      <c r="Y2240" s="146"/>
      <c r="Z2240" s="146"/>
      <c r="AA2240" s="146"/>
      <c r="AB2240" s="5" t="str">
        <f t="shared" si="67"/>
        <v>Nave Cielo53</v>
      </c>
    </row>
    <row r="2241" spans="1:28" customFormat="1" ht="12.95" hidden="1" customHeight="1">
      <c r="A2241" s="325">
        <v>2240</v>
      </c>
      <c r="B2241" s="325" t="s">
        <v>2233</v>
      </c>
      <c r="C2241" s="327">
        <v>42620</v>
      </c>
      <c r="D2241" s="325" t="s">
        <v>1336</v>
      </c>
      <c r="E2241" s="325" t="s">
        <v>423</v>
      </c>
      <c r="F2241" s="325"/>
      <c r="G2241" s="325"/>
      <c r="H2241" s="328" t="s">
        <v>2031</v>
      </c>
      <c r="I2241" s="328" t="s">
        <v>215</v>
      </c>
      <c r="J2241" s="327">
        <v>42589</v>
      </c>
      <c r="K2241" s="3" t="s">
        <v>60</v>
      </c>
      <c r="L2241" s="326">
        <v>800</v>
      </c>
      <c r="M2241" s="325">
        <v>2240</v>
      </c>
      <c r="N2241" s="324">
        <v>42702</v>
      </c>
      <c r="T2241" s="146"/>
      <c r="U2241" s="146"/>
      <c r="V2241" s="146"/>
      <c r="W2241" s="146"/>
      <c r="X2241" s="146"/>
      <c r="Y2241" s="146"/>
      <c r="Z2241" s="146"/>
      <c r="AA2241" s="146"/>
      <c r="AB2241" s="5" t="str">
        <f t="shared" si="67"/>
        <v>Fidelity N29</v>
      </c>
    </row>
    <row r="2242" spans="1:28" customFormat="1" ht="12.95" hidden="1" customHeight="1">
      <c r="A2242" s="325">
        <v>2241</v>
      </c>
      <c r="B2242" s="325" t="s">
        <v>2234</v>
      </c>
      <c r="C2242" s="327">
        <v>42620</v>
      </c>
      <c r="D2242" s="325" t="s">
        <v>768</v>
      </c>
      <c r="E2242" s="325" t="s">
        <v>35</v>
      </c>
      <c r="F2242" s="325"/>
      <c r="G2242" s="325"/>
      <c r="H2242" s="328" t="s">
        <v>601</v>
      </c>
      <c r="I2242" s="328" t="s">
        <v>2135</v>
      </c>
      <c r="J2242" s="327">
        <v>42589</v>
      </c>
      <c r="K2242" s="3" t="s">
        <v>60</v>
      </c>
      <c r="L2242" s="326">
        <v>800</v>
      </c>
      <c r="M2242" s="325">
        <v>2241</v>
      </c>
      <c r="N2242" s="324">
        <v>42649</v>
      </c>
      <c r="T2242" s="146"/>
      <c r="U2242" s="146"/>
      <c r="V2242" s="146"/>
      <c r="W2242" s="146"/>
      <c r="X2242" s="146"/>
      <c r="Y2242" s="146"/>
      <c r="Z2242" s="146"/>
      <c r="AA2242" s="146"/>
      <c r="AB2242" s="5" t="str">
        <f t="shared" si="67"/>
        <v>Stena Penguin201603</v>
      </c>
    </row>
    <row r="2243" spans="1:28" customFormat="1" ht="12.95" hidden="1" customHeight="1">
      <c r="A2243" s="325">
        <v>2242</v>
      </c>
      <c r="B2243" s="325" t="s">
        <v>2235</v>
      </c>
      <c r="C2243" s="327">
        <v>42620</v>
      </c>
      <c r="D2243" s="325" t="s">
        <v>1273</v>
      </c>
      <c r="E2243" s="325" t="s">
        <v>192</v>
      </c>
      <c r="F2243" s="325"/>
      <c r="G2243" s="325"/>
      <c r="H2243" s="328" t="s">
        <v>2024</v>
      </c>
      <c r="I2243" s="328" t="s">
        <v>264</v>
      </c>
      <c r="J2243" s="327">
        <v>42583</v>
      </c>
      <c r="K2243" s="3" t="s">
        <v>60</v>
      </c>
      <c r="L2243" s="326">
        <v>800</v>
      </c>
      <c r="M2243" s="325">
        <v>2242</v>
      </c>
      <c r="N2243" s="324">
        <v>42676</v>
      </c>
      <c r="T2243" s="146"/>
      <c r="U2243" s="146"/>
      <c r="V2243" s="146"/>
      <c r="W2243" s="146"/>
      <c r="X2243" s="146"/>
      <c r="Y2243" s="146"/>
      <c r="Z2243" s="146"/>
      <c r="AA2243" s="146"/>
      <c r="AB2243" s="5" t="str">
        <f t="shared" si="67"/>
        <v>Sonangol Kassanje201606</v>
      </c>
    </row>
    <row r="2244" spans="1:28" customFormat="1" ht="12.95" hidden="1" customHeight="1">
      <c r="A2244" s="325">
        <v>2243</v>
      </c>
      <c r="B2244" s="325" t="s">
        <v>2236</v>
      </c>
      <c r="C2244" s="327">
        <v>42620</v>
      </c>
      <c r="D2244" s="325" t="s">
        <v>2141</v>
      </c>
      <c r="E2244" s="325" t="s">
        <v>85</v>
      </c>
      <c r="F2244" s="325"/>
      <c r="G2244" s="325"/>
      <c r="H2244" s="328" t="s">
        <v>1338</v>
      </c>
      <c r="I2244" s="328" t="s">
        <v>334</v>
      </c>
      <c r="J2244" s="327">
        <v>42603</v>
      </c>
      <c r="K2244" s="3" t="s">
        <v>60</v>
      </c>
      <c r="L2244" s="326">
        <v>800</v>
      </c>
      <c r="M2244" s="325">
        <v>2243</v>
      </c>
      <c r="N2244" s="324">
        <v>42649</v>
      </c>
      <c r="T2244" s="146"/>
      <c r="U2244" s="146"/>
      <c r="V2244" s="146"/>
      <c r="W2244" s="146"/>
      <c r="X2244" s="146"/>
      <c r="Y2244" s="146"/>
      <c r="Z2244" s="146"/>
      <c r="AA2244" s="146"/>
      <c r="AB2244" s="5" t="str">
        <f t="shared" si="67"/>
        <v>Stena President201604</v>
      </c>
    </row>
    <row r="2245" spans="1:28" customFormat="1" ht="12.95" hidden="1" customHeight="1">
      <c r="A2245" s="325">
        <v>2244</v>
      </c>
      <c r="B2245" s="325" t="s">
        <v>2237</v>
      </c>
      <c r="C2245" s="327">
        <v>42620</v>
      </c>
      <c r="D2245" s="325" t="s">
        <v>383</v>
      </c>
      <c r="E2245" s="325" t="s">
        <v>632</v>
      </c>
      <c r="F2245" s="325">
        <v>42598</v>
      </c>
      <c r="G2245" s="325"/>
      <c r="H2245" s="328" t="s">
        <v>1340</v>
      </c>
      <c r="I2245" s="328" t="s">
        <v>570</v>
      </c>
      <c r="J2245" s="327">
        <v>42639</v>
      </c>
      <c r="K2245" s="3" t="s">
        <v>60</v>
      </c>
      <c r="L2245" s="326">
        <v>800</v>
      </c>
      <c r="M2245" s="325">
        <v>2244</v>
      </c>
      <c r="N2245" s="324">
        <v>42649</v>
      </c>
      <c r="T2245" s="146"/>
      <c r="U2245" s="146"/>
      <c r="V2245" s="146"/>
      <c r="W2245" s="146"/>
      <c r="X2245" s="146"/>
      <c r="Y2245" s="146"/>
      <c r="Z2245" s="146"/>
      <c r="AA2245" s="146"/>
      <c r="AB2245" s="5" t="str">
        <f t="shared" si="67"/>
        <v>Hellas Avatar1601</v>
      </c>
    </row>
    <row r="2246" spans="1:28" customFormat="1" ht="12.95" hidden="1" customHeight="1">
      <c r="A2246" s="325">
        <v>2245</v>
      </c>
      <c r="B2246" s="325" t="s">
        <v>2238</v>
      </c>
      <c r="C2246" s="327">
        <v>42620</v>
      </c>
      <c r="D2246" s="325" t="s">
        <v>531</v>
      </c>
      <c r="E2246" s="325" t="s">
        <v>2189</v>
      </c>
      <c r="F2246" s="325"/>
      <c r="G2246" s="325"/>
      <c r="H2246" s="328" t="s">
        <v>830</v>
      </c>
      <c r="I2246" s="328" t="s">
        <v>88</v>
      </c>
      <c r="J2246" s="327">
        <v>42597</v>
      </c>
      <c r="K2246" s="3" t="s">
        <v>60</v>
      </c>
      <c r="L2246" s="326">
        <v>800</v>
      </c>
      <c r="M2246" s="325">
        <v>2245</v>
      </c>
      <c r="N2246" s="324">
        <v>42649</v>
      </c>
      <c r="T2246" s="146"/>
      <c r="U2246" s="146"/>
      <c r="V2246" s="146"/>
      <c r="W2246" s="146"/>
      <c r="X2246" s="146"/>
      <c r="Y2246" s="146"/>
      <c r="Z2246" s="146"/>
      <c r="AA2246" s="146"/>
      <c r="AB2246" s="5" t="str">
        <f t="shared" si="67"/>
        <v>Champion Istra1601</v>
      </c>
    </row>
    <row r="2247" spans="1:28" customFormat="1" ht="12.95" hidden="1" customHeight="1">
      <c r="A2247" s="325">
        <v>2246</v>
      </c>
      <c r="B2247" s="325" t="s">
        <v>2239</v>
      </c>
      <c r="C2247" s="327">
        <v>42620</v>
      </c>
      <c r="D2247" s="325" t="s">
        <v>502</v>
      </c>
      <c r="E2247" s="325" t="s">
        <v>624</v>
      </c>
      <c r="F2247" s="325"/>
      <c r="G2247" s="325"/>
      <c r="H2247" s="328" t="s">
        <v>63</v>
      </c>
      <c r="I2247" s="328" t="s">
        <v>255</v>
      </c>
      <c r="J2247" s="327">
        <v>42603</v>
      </c>
      <c r="K2247" s="3" t="s">
        <v>60</v>
      </c>
      <c r="L2247" s="326">
        <v>800</v>
      </c>
      <c r="M2247" s="325">
        <v>2246</v>
      </c>
      <c r="N2247" s="324">
        <v>42676</v>
      </c>
      <c r="T2247" s="146"/>
      <c r="U2247" s="146"/>
      <c r="V2247" s="146"/>
      <c r="W2247" s="146"/>
      <c r="X2247" s="146"/>
      <c r="Y2247" s="146"/>
      <c r="Z2247" s="146"/>
      <c r="AA2247" s="146"/>
      <c r="AB2247" s="5" t="str">
        <f t="shared" si="67"/>
        <v>Stena Imagination1601</v>
      </c>
    </row>
    <row r="2248" spans="1:28" customFormat="1" ht="12.95" hidden="1" customHeight="1">
      <c r="A2248" s="325">
        <v>2247</v>
      </c>
      <c r="B2248" s="325" t="s">
        <v>2240</v>
      </c>
      <c r="C2248" s="327">
        <v>42620</v>
      </c>
      <c r="D2248" s="325" t="s">
        <v>115</v>
      </c>
      <c r="E2248" s="325" t="s">
        <v>536</v>
      </c>
      <c r="F2248" s="325"/>
      <c r="G2248" s="325"/>
      <c r="H2248" s="328" t="s">
        <v>634</v>
      </c>
      <c r="I2248" s="328" t="s">
        <v>474</v>
      </c>
      <c r="J2248" s="327">
        <v>42605</v>
      </c>
      <c r="K2248" s="3" t="s">
        <v>60</v>
      </c>
      <c r="L2248" s="326">
        <v>800</v>
      </c>
      <c r="M2248" s="325">
        <v>2247</v>
      </c>
      <c r="N2248" s="324">
        <v>42649</v>
      </c>
      <c r="T2248" s="146"/>
      <c r="U2248" s="146"/>
      <c r="V2248" s="146"/>
      <c r="W2248" s="146"/>
      <c r="X2248" s="146"/>
      <c r="Y2248" s="146"/>
      <c r="Z2248" s="146"/>
      <c r="AA2248" s="146"/>
      <c r="AB2248" s="5" t="str">
        <f t="shared" si="67"/>
        <v>Stena Important1604</v>
      </c>
    </row>
    <row r="2249" spans="1:28" customFormat="1" ht="12.95" hidden="1" customHeight="1">
      <c r="A2249" s="325">
        <v>2248</v>
      </c>
      <c r="B2249" s="325" t="s">
        <v>2241</v>
      </c>
      <c r="C2249" s="327">
        <v>42621</v>
      </c>
      <c r="D2249" s="325" t="s">
        <v>2126</v>
      </c>
      <c r="E2249" s="325" t="s">
        <v>2127</v>
      </c>
      <c r="F2249" s="325"/>
      <c r="G2249" s="325"/>
      <c r="H2249" s="328" t="s">
        <v>2128</v>
      </c>
      <c r="I2249" s="328" t="s">
        <v>293</v>
      </c>
      <c r="J2249" s="327">
        <v>42616</v>
      </c>
      <c r="K2249" s="3" t="s">
        <v>97</v>
      </c>
      <c r="L2249" s="326">
        <v>900</v>
      </c>
      <c r="M2249" s="325">
        <v>2248</v>
      </c>
      <c r="N2249" s="324">
        <v>42670</v>
      </c>
      <c r="T2249" s="146"/>
      <c r="U2249" s="146"/>
      <c r="V2249" s="146"/>
      <c r="W2249" s="146"/>
      <c r="X2249" s="146"/>
      <c r="Y2249" s="146"/>
      <c r="Z2249" s="146"/>
      <c r="AA2249" s="146"/>
      <c r="AB2249" s="5" t="str">
        <f t="shared" si="67"/>
        <v>Caterina Corrado1604</v>
      </c>
    </row>
    <row r="2250" spans="1:28" customFormat="1" ht="12.95" hidden="1" customHeight="1">
      <c r="A2250" s="325">
        <v>2249</v>
      </c>
      <c r="B2250" s="325" t="s">
        <v>2242</v>
      </c>
      <c r="C2250" s="327">
        <v>42621</v>
      </c>
      <c r="D2250" s="325" t="s">
        <v>2051</v>
      </c>
      <c r="E2250" s="325" t="s">
        <v>117</v>
      </c>
      <c r="F2250" s="325"/>
      <c r="G2250" s="325"/>
      <c r="H2250" s="328" t="s">
        <v>1193</v>
      </c>
      <c r="I2250" s="328" t="s">
        <v>2232</v>
      </c>
      <c r="J2250" s="327">
        <v>42548.75</v>
      </c>
      <c r="K2250" s="3" t="s">
        <v>590</v>
      </c>
      <c r="L2250" s="326">
        <v>1600</v>
      </c>
      <c r="M2250" s="325">
        <v>2249</v>
      </c>
      <c r="N2250" s="324">
        <v>42664</v>
      </c>
      <c r="T2250" s="146"/>
      <c r="U2250" s="146"/>
      <c r="V2250" s="146"/>
      <c r="W2250" s="146"/>
      <c r="X2250" s="146"/>
      <c r="Y2250" s="146"/>
      <c r="Z2250" s="146"/>
      <c r="AA2250" s="146"/>
      <c r="AB2250" s="5" t="str">
        <f t="shared" si="67"/>
        <v>Green Hellas1605</v>
      </c>
    </row>
    <row r="2251" spans="1:28" customFormat="1" ht="12.95" hidden="1" customHeight="1">
      <c r="A2251" s="325">
        <v>2250</v>
      </c>
      <c r="B2251" s="325" t="s">
        <v>2243</v>
      </c>
      <c r="C2251" s="327">
        <v>42621</v>
      </c>
      <c r="D2251" s="325" t="s">
        <v>799</v>
      </c>
      <c r="E2251" s="325" t="s">
        <v>120</v>
      </c>
      <c r="F2251" s="325"/>
      <c r="G2251" s="325"/>
      <c r="H2251" s="328" t="s">
        <v>864</v>
      </c>
      <c r="I2251" s="328" t="s">
        <v>62</v>
      </c>
      <c r="J2251" s="327">
        <v>42607</v>
      </c>
      <c r="K2251" s="3" t="s">
        <v>590</v>
      </c>
      <c r="L2251" s="326">
        <v>1600</v>
      </c>
      <c r="M2251" s="325">
        <v>2250</v>
      </c>
      <c r="N2251" s="324">
        <v>42634</v>
      </c>
      <c r="T2251" s="146"/>
      <c r="U2251" s="146"/>
      <c r="V2251" s="146"/>
      <c r="W2251" s="146"/>
      <c r="X2251" s="146"/>
      <c r="Y2251" s="146"/>
      <c r="Z2251" s="146"/>
      <c r="AA2251" s="146"/>
      <c r="AB2251" s="5" t="str">
        <f t="shared" si="67"/>
        <v>Rio Spirit02</v>
      </c>
    </row>
    <row r="2252" spans="1:28" customFormat="1" ht="12.95" hidden="1" customHeight="1">
      <c r="A2252" s="325">
        <v>2251</v>
      </c>
      <c r="B2252" s="325" t="s">
        <v>2244</v>
      </c>
      <c r="C2252" s="327">
        <v>42621</v>
      </c>
      <c r="D2252" s="325" t="s">
        <v>1914</v>
      </c>
      <c r="E2252" s="325" t="s">
        <v>148</v>
      </c>
      <c r="F2252" s="325"/>
      <c r="G2252" s="325"/>
      <c r="H2252" s="328" t="s">
        <v>1405</v>
      </c>
      <c r="I2252" s="328" t="s">
        <v>1319</v>
      </c>
      <c r="J2252" s="327">
        <v>42602</v>
      </c>
      <c r="K2252" s="3" t="s">
        <v>590</v>
      </c>
      <c r="L2252" s="326">
        <v>1600</v>
      </c>
      <c r="M2252" s="325">
        <v>2251</v>
      </c>
      <c r="N2252" s="324">
        <v>42643</v>
      </c>
      <c r="T2252" s="146"/>
      <c r="U2252" s="146"/>
      <c r="V2252" s="146"/>
      <c r="W2252" s="146"/>
      <c r="X2252" s="146"/>
      <c r="Y2252" s="146"/>
      <c r="Z2252" s="146"/>
      <c r="AA2252" s="146"/>
      <c r="AB2252" s="5" t="str">
        <f t="shared" si="67"/>
        <v>Peak Spirit022</v>
      </c>
    </row>
    <row r="2253" spans="1:28" customFormat="1" ht="12.95" hidden="1" customHeight="1">
      <c r="A2253" s="325">
        <v>2252</v>
      </c>
      <c r="B2253" s="325" t="s">
        <v>2246</v>
      </c>
      <c r="C2253" s="327">
        <v>42622</v>
      </c>
      <c r="D2253" s="325" t="s">
        <v>2057</v>
      </c>
      <c r="E2253" s="325" t="s">
        <v>370</v>
      </c>
      <c r="F2253" s="325"/>
      <c r="G2253" s="325"/>
      <c r="H2253" s="328" t="s">
        <v>1484</v>
      </c>
      <c r="I2253" s="328" t="s">
        <v>2245</v>
      </c>
      <c r="J2253" s="327">
        <v>42610</v>
      </c>
      <c r="K2253" s="3" t="s">
        <v>1485</v>
      </c>
      <c r="L2253" s="326">
        <v>1600</v>
      </c>
      <c r="M2253" s="325">
        <v>2252</v>
      </c>
      <c r="N2253" s="324">
        <v>42628</v>
      </c>
      <c r="T2253" s="146"/>
      <c r="U2253" s="146"/>
      <c r="V2253" s="146"/>
      <c r="W2253" s="146"/>
      <c r="X2253" s="146"/>
      <c r="Y2253" s="146"/>
      <c r="Z2253" s="146"/>
      <c r="AA2253" s="146"/>
      <c r="AB2253" s="5" t="str">
        <f t="shared" si="67"/>
        <v>Shanghai Dawn27</v>
      </c>
    </row>
    <row r="2254" spans="1:28" customFormat="1" ht="12.95" hidden="1" customHeight="1">
      <c r="A2254" s="325">
        <v>2253</v>
      </c>
      <c r="B2254" s="325" t="s">
        <v>2289</v>
      </c>
      <c r="C2254" s="327">
        <v>42644</v>
      </c>
      <c r="D2254" s="325" t="s">
        <v>1613</v>
      </c>
      <c r="E2254" s="325" t="s">
        <v>344</v>
      </c>
      <c r="F2254" s="325"/>
      <c r="G2254" s="325"/>
      <c r="H2254" s="328" t="s">
        <v>392</v>
      </c>
      <c r="I2254" s="328" t="s">
        <v>20</v>
      </c>
      <c r="J2254" s="327">
        <v>42625</v>
      </c>
      <c r="K2254" s="3" t="s">
        <v>28</v>
      </c>
      <c r="L2254" s="326">
        <v>1400</v>
      </c>
      <c r="M2254" s="325">
        <v>2253</v>
      </c>
      <c r="N2254" s="324">
        <v>42657</v>
      </c>
      <c r="O2254" s="4"/>
      <c r="T2254" s="146"/>
      <c r="U2254" s="146"/>
      <c r="V2254" s="146"/>
      <c r="W2254" s="146"/>
      <c r="X2254" s="146"/>
      <c r="Y2254" s="146"/>
      <c r="Z2254" s="146"/>
      <c r="AA2254" s="146"/>
      <c r="AB2254" s="5" t="str">
        <f t="shared" si="67"/>
        <v>Aspen Spirit007</v>
      </c>
    </row>
    <row r="2255" spans="1:28" customFormat="1" ht="12.95" hidden="1" customHeight="1">
      <c r="A2255" s="325">
        <v>2254</v>
      </c>
      <c r="B2255" s="325" t="s">
        <v>2290</v>
      </c>
      <c r="C2255" s="327">
        <v>42644</v>
      </c>
      <c r="D2255" s="325" t="s">
        <v>490</v>
      </c>
      <c r="E2255" s="325" t="s">
        <v>76</v>
      </c>
      <c r="F2255" s="325"/>
      <c r="G2255" s="325"/>
      <c r="H2255" s="328" t="s">
        <v>1454</v>
      </c>
      <c r="I2255" s="328" t="s">
        <v>771</v>
      </c>
      <c r="J2255" s="327">
        <v>42618</v>
      </c>
      <c r="K2255" s="3" t="s">
        <v>28</v>
      </c>
      <c r="L2255" s="326">
        <v>1400</v>
      </c>
      <c r="M2255" s="325">
        <v>2254</v>
      </c>
      <c r="N2255" s="324">
        <v>42810</v>
      </c>
      <c r="O2255" s="4"/>
      <c r="T2255" s="146"/>
      <c r="U2255" s="146"/>
      <c r="V2255" s="146"/>
      <c r="W2255" s="146"/>
      <c r="X2255" s="146"/>
      <c r="Y2255" s="146"/>
      <c r="Z2255" s="146"/>
      <c r="AA2255" s="146"/>
      <c r="AB2255" s="5" t="str">
        <f t="shared" si="67"/>
        <v>Axel Spirit131</v>
      </c>
    </row>
    <row r="2256" spans="1:28" customFormat="1" ht="12.95" hidden="1" customHeight="1">
      <c r="A2256" s="325">
        <v>2255</v>
      </c>
      <c r="B2256" s="325" t="s">
        <v>2291</v>
      </c>
      <c r="C2256" s="327">
        <v>42644</v>
      </c>
      <c r="D2256" s="325" t="s">
        <v>544</v>
      </c>
      <c r="E2256" s="325" t="s">
        <v>325</v>
      </c>
      <c r="F2256" s="325"/>
      <c r="G2256" s="325"/>
      <c r="H2256" s="328" t="s">
        <v>392</v>
      </c>
      <c r="I2256" s="328" t="s">
        <v>20</v>
      </c>
      <c r="J2256" s="327">
        <v>42618</v>
      </c>
      <c r="K2256" s="3" t="s">
        <v>28</v>
      </c>
      <c r="L2256" s="326">
        <v>1400</v>
      </c>
      <c r="M2256" s="325">
        <v>2255</v>
      </c>
      <c r="N2256" s="324">
        <v>42657</v>
      </c>
      <c r="O2256" s="4"/>
      <c r="T2256" s="146"/>
      <c r="U2256" s="146"/>
      <c r="V2256" s="146"/>
      <c r="W2256" s="146"/>
      <c r="X2256" s="146"/>
      <c r="Y2256" s="146"/>
      <c r="Z2256" s="146"/>
      <c r="AA2256" s="146"/>
      <c r="AB2256" s="5" t="str">
        <f t="shared" si="67"/>
        <v>Stavanger BlossomTK_V34</v>
      </c>
    </row>
    <row r="2257" spans="1:28" customFormat="1" ht="12.95" hidden="1" customHeight="1">
      <c r="A2257" s="325">
        <v>2256</v>
      </c>
      <c r="B2257" s="325" t="s">
        <v>2292</v>
      </c>
      <c r="C2257" s="327">
        <v>42644</v>
      </c>
      <c r="D2257" s="325" t="s">
        <v>1333</v>
      </c>
      <c r="E2257" s="325" t="s">
        <v>2202</v>
      </c>
      <c r="F2257" s="325"/>
      <c r="G2257" s="325"/>
      <c r="H2257" s="328" t="s">
        <v>30</v>
      </c>
      <c r="I2257" s="328" t="s">
        <v>786</v>
      </c>
      <c r="J2257" s="327">
        <v>42614</v>
      </c>
      <c r="K2257" s="3" t="s">
        <v>28</v>
      </c>
      <c r="L2257" s="326">
        <v>1400</v>
      </c>
      <c r="M2257" s="325">
        <v>2256</v>
      </c>
      <c r="N2257" s="324">
        <v>42660</v>
      </c>
      <c r="O2257" s="4"/>
      <c r="T2257" s="146"/>
      <c r="U2257" s="146"/>
      <c r="V2257" s="146"/>
      <c r="W2257" s="146"/>
      <c r="X2257" s="146"/>
      <c r="Y2257" s="146"/>
      <c r="Z2257" s="146"/>
      <c r="AA2257" s="146"/>
      <c r="AB2257" s="5" t="str">
        <f t="shared" si="67"/>
        <v>BM Breeze51</v>
      </c>
    </row>
    <row r="2258" spans="1:28" customFormat="1" ht="12.95" hidden="1" customHeight="1">
      <c r="A2258" s="325">
        <v>2257</v>
      </c>
      <c r="B2258" s="325" t="s">
        <v>2293</v>
      </c>
      <c r="C2258" s="327">
        <v>42644</v>
      </c>
      <c r="D2258" s="325" t="s">
        <v>1277</v>
      </c>
      <c r="E2258" s="325" t="s">
        <v>37</v>
      </c>
      <c r="F2258" s="325"/>
      <c r="G2258" s="325"/>
      <c r="H2258" s="328" t="s">
        <v>2210</v>
      </c>
      <c r="I2258" s="328" t="s">
        <v>77</v>
      </c>
      <c r="J2258" s="327">
        <v>42628</v>
      </c>
      <c r="K2258" s="3" t="s">
        <v>28</v>
      </c>
      <c r="L2258" s="326">
        <v>1400</v>
      </c>
      <c r="M2258" s="325">
        <v>2257</v>
      </c>
      <c r="N2258" s="324">
        <v>42660</v>
      </c>
      <c r="O2258" s="4"/>
      <c r="T2258" s="146"/>
      <c r="U2258" s="146"/>
      <c r="V2258" s="146"/>
      <c r="W2258" s="146"/>
      <c r="X2258" s="146"/>
      <c r="Y2258" s="146"/>
      <c r="Z2258" s="146"/>
      <c r="AA2258" s="146"/>
      <c r="AB2258" s="5" t="str">
        <f t="shared" si="67"/>
        <v>Leyte Spirit019</v>
      </c>
    </row>
    <row r="2259" spans="1:28" customFormat="1" ht="12.95" hidden="1" customHeight="1">
      <c r="A2259" s="325">
        <v>2258</v>
      </c>
      <c r="B2259" s="325" t="s">
        <v>2294</v>
      </c>
      <c r="C2259" s="327">
        <v>42644</v>
      </c>
      <c r="D2259" s="325" t="s">
        <v>584</v>
      </c>
      <c r="E2259" s="325" t="s">
        <v>2255</v>
      </c>
      <c r="F2259" s="325"/>
      <c r="G2259" s="325"/>
      <c r="H2259" s="328" t="s">
        <v>2256</v>
      </c>
      <c r="I2259" s="328" t="s">
        <v>365</v>
      </c>
      <c r="J2259" s="327">
        <v>42625</v>
      </c>
      <c r="K2259" s="3" t="s">
        <v>43</v>
      </c>
      <c r="L2259" s="326">
        <v>1400</v>
      </c>
      <c r="M2259" s="325">
        <v>2258</v>
      </c>
      <c r="N2259" s="324">
        <v>42647</v>
      </c>
      <c r="T2259" s="146"/>
      <c r="U2259" s="146"/>
      <c r="V2259" s="146"/>
      <c r="W2259" s="146"/>
      <c r="X2259" s="146"/>
      <c r="Y2259" s="146"/>
      <c r="Z2259" s="146"/>
      <c r="AA2259" s="146"/>
      <c r="AB2259" s="5" t="str">
        <f t="shared" si="67"/>
        <v>Torm Emilie89</v>
      </c>
    </row>
    <row r="2260" spans="1:28" customFormat="1" ht="12.95" hidden="1" customHeight="1">
      <c r="A2260" s="325">
        <v>2259</v>
      </c>
      <c r="B2260" s="325" t="s">
        <v>2295</v>
      </c>
      <c r="C2260" s="327">
        <v>42644</v>
      </c>
      <c r="D2260" s="325" t="s">
        <v>1280</v>
      </c>
      <c r="E2260" s="325" t="s">
        <v>129</v>
      </c>
      <c r="F2260" s="325"/>
      <c r="G2260" s="325"/>
      <c r="H2260" s="328" t="s">
        <v>2260</v>
      </c>
      <c r="I2260" s="328" t="s">
        <v>20</v>
      </c>
      <c r="J2260" s="327">
        <v>42632</v>
      </c>
      <c r="K2260" s="3" t="s">
        <v>43</v>
      </c>
      <c r="L2260" s="326">
        <v>1400</v>
      </c>
      <c r="M2260" s="325">
        <v>2259</v>
      </c>
      <c r="N2260" s="324">
        <v>42647</v>
      </c>
      <c r="T2260" s="146"/>
      <c r="U2260" s="146"/>
      <c r="V2260" s="146"/>
      <c r="W2260" s="146"/>
      <c r="X2260" s="146"/>
      <c r="Y2260" s="146"/>
      <c r="Z2260" s="146"/>
      <c r="AA2260" s="146"/>
      <c r="AB2260" s="5" t="str">
        <f t="shared" si="67"/>
        <v>Bochem Luxembourg2</v>
      </c>
    </row>
    <row r="2261" spans="1:28" customFormat="1" ht="12.95" hidden="1" customHeight="1">
      <c r="A2261" s="325">
        <v>2260</v>
      </c>
      <c r="B2261" s="325" t="s">
        <v>2296</v>
      </c>
      <c r="C2261" s="327">
        <v>42644</v>
      </c>
      <c r="D2261" s="325" t="s">
        <v>584</v>
      </c>
      <c r="E2261" s="325" t="s">
        <v>2283</v>
      </c>
      <c r="F2261" s="325"/>
      <c r="G2261" s="325"/>
      <c r="H2261" s="328" t="s">
        <v>2256</v>
      </c>
      <c r="I2261" s="328" t="s">
        <v>20</v>
      </c>
      <c r="J2261" s="327">
        <v>42640</v>
      </c>
      <c r="K2261" s="3" t="s">
        <v>43</v>
      </c>
      <c r="L2261" s="326">
        <v>1400</v>
      </c>
      <c r="M2261" s="325">
        <v>2260</v>
      </c>
      <c r="N2261" s="324">
        <v>42647</v>
      </c>
      <c r="T2261" s="146"/>
      <c r="U2261" s="146"/>
      <c r="V2261" s="146"/>
      <c r="W2261" s="146"/>
      <c r="X2261" s="146"/>
      <c r="Y2261" s="146"/>
      <c r="Z2261" s="146"/>
      <c r="AA2261" s="146"/>
      <c r="AB2261" s="5" t="str">
        <f t="shared" si="67"/>
        <v>Overseas Jademar198</v>
      </c>
    </row>
    <row r="2262" spans="1:28" customFormat="1" ht="12.95" hidden="1" customHeight="1">
      <c r="A2262" s="325">
        <v>2261</v>
      </c>
      <c r="B2262" s="325" t="s">
        <v>2297</v>
      </c>
      <c r="C2262" s="327">
        <v>42644</v>
      </c>
      <c r="D2262" s="325" t="s">
        <v>1457</v>
      </c>
      <c r="E2262" s="325" t="s">
        <v>545</v>
      </c>
      <c r="F2262" s="325"/>
      <c r="G2262" s="325"/>
      <c r="H2262" s="328" t="s">
        <v>1458</v>
      </c>
      <c r="I2262" s="328" t="s">
        <v>420</v>
      </c>
      <c r="J2262" s="327">
        <v>42470</v>
      </c>
      <c r="K2262" s="3" t="s">
        <v>1466</v>
      </c>
      <c r="L2262" s="326">
        <v>1400</v>
      </c>
      <c r="M2262" s="325">
        <v>2261</v>
      </c>
      <c r="N2262" s="324">
        <v>42691</v>
      </c>
      <c r="T2262" s="146"/>
      <c r="U2262" s="146"/>
      <c r="V2262" s="146"/>
      <c r="W2262" s="146"/>
      <c r="X2262" s="146"/>
      <c r="Y2262" s="146"/>
      <c r="Z2262" s="146"/>
      <c r="AA2262" s="146"/>
      <c r="AB2262" s="5" t="str">
        <f t="shared" si="67"/>
        <v>Bunga Lotus42</v>
      </c>
    </row>
    <row r="2263" spans="1:28" customFormat="1" ht="12.95" hidden="1" customHeight="1">
      <c r="A2263" s="325">
        <v>2262</v>
      </c>
      <c r="B2263" s="325" t="s">
        <v>2299</v>
      </c>
      <c r="C2263" s="327">
        <v>42644</v>
      </c>
      <c r="D2263" s="325" t="s">
        <v>1479</v>
      </c>
      <c r="E2263" s="325" t="s">
        <v>155</v>
      </c>
      <c r="F2263" s="325"/>
      <c r="G2263" s="325"/>
      <c r="H2263" s="328" t="s">
        <v>1480</v>
      </c>
      <c r="I2263" s="328" t="s">
        <v>59</v>
      </c>
      <c r="J2263" s="327">
        <v>42482</v>
      </c>
      <c r="K2263" s="3" t="s">
        <v>1466</v>
      </c>
      <c r="L2263" s="326">
        <v>1400</v>
      </c>
      <c r="M2263" s="325">
        <v>2262</v>
      </c>
      <c r="N2263" s="324">
        <v>42746</v>
      </c>
      <c r="T2263" s="146"/>
      <c r="U2263" s="146"/>
      <c r="V2263" s="146"/>
      <c r="W2263" s="146"/>
      <c r="X2263" s="146"/>
      <c r="Y2263" s="146"/>
      <c r="Z2263" s="146"/>
      <c r="AA2263" s="146"/>
      <c r="AB2263" s="5" t="str">
        <f t="shared" si="67"/>
        <v>Marie S7</v>
      </c>
    </row>
    <row r="2264" spans="1:28" customFormat="1" ht="12.95" hidden="1" customHeight="1">
      <c r="A2264" s="325">
        <v>2263</v>
      </c>
      <c r="B2264" s="325" t="s">
        <v>2300</v>
      </c>
      <c r="C2264" s="327">
        <v>42644</v>
      </c>
      <c r="D2264" s="325" t="s">
        <v>1488</v>
      </c>
      <c r="E2264" s="325" t="s">
        <v>37</v>
      </c>
      <c r="F2264" s="325"/>
      <c r="G2264" s="325"/>
      <c r="H2264" s="328" t="s">
        <v>1480</v>
      </c>
      <c r="I2264" s="328" t="s">
        <v>20</v>
      </c>
      <c r="J2264" s="327">
        <v>42475</v>
      </c>
      <c r="K2264" s="3" t="s">
        <v>1466</v>
      </c>
      <c r="L2264" s="326">
        <v>1400</v>
      </c>
      <c r="M2264" s="325">
        <v>2263</v>
      </c>
      <c r="N2264" s="324">
        <v>42746</v>
      </c>
      <c r="T2264" s="146"/>
      <c r="U2264" s="146"/>
      <c r="V2264" s="146"/>
      <c r="W2264" s="146"/>
      <c r="X2264" s="146"/>
      <c r="Y2264" s="146"/>
      <c r="Z2264" s="146"/>
      <c r="AA2264" s="146"/>
      <c r="AB2264" s="5" t="str">
        <f t="shared" si="67"/>
        <v>Navig8 Sanctity05</v>
      </c>
    </row>
    <row r="2265" spans="1:28" customFormat="1" ht="12.95" hidden="1" customHeight="1">
      <c r="A2265" s="325">
        <v>2264</v>
      </c>
      <c r="B2265" s="325" t="s">
        <v>2301</v>
      </c>
      <c r="C2265" s="327">
        <v>42644</v>
      </c>
      <c r="D2265" s="325" t="s">
        <v>793</v>
      </c>
      <c r="E2265" s="325" t="s">
        <v>338</v>
      </c>
      <c r="F2265" s="325">
        <v>42505</v>
      </c>
      <c r="G2265" s="325"/>
      <c r="H2265" s="328" t="s">
        <v>1458</v>
      </c>
      <c r="I2265" s="328" t="s">
        <v>2109</v>
      </c>
      <c r="J2265" s="327">
        <v>42553</v>
      </c>
      <c r="K2265" s="3" t="s">
        <v>1466</v>
      </c>
      <c r="L2265" s="326">
        <v>1400</v>
      </c>
      <c r="M2265" s="325">
        <v>2264</v>
      </c>
      <c r="N2265" s="324">
        <v>42691</v>
      </c>
      <c r="T2265" s="146"/>
      <c r="U2265" s="146"/>
      <c r="V2265" s="146"/>
      <c r="W2265" s="146"/>
      <c r="X2265" s="146"/>
      <c r="Y2265" s="146"/>
      <c r="Z2265" s="146"/>
      <c r="AA2265" s="146"/>
      <c r="AB2265" s="5" t="str">
        <f t="shared" si="67"/>
        <v>Nave Cielo55</v>
      </c>
    </row>
    <row r="2266" spans="1:28" customFormat="1" ht="12.95" hidden="1" customHeight="1">
      <c r="A2266" s="325">
        <v>2265</v>
      </c>
      <c r="B2266" s="325" t="s">
        <v>2302</v>
      </c>
      <c r="C2266" s="327">
        <v>42644</v>
      </c>
      <c r="D2266" s="325" t="s">
        <v>1952</v>
      </c>
      <c r="E2266" s="325" t="s">
        <v>202</v>
      </c>
      <c r="F2266" s="325"/>
      <c r="G2266" s="325"/>
      <c r="H2266" s="328" t="s">
        <v>1953</v>
      </c>
      <c r="I2266" s="328" t="s">
        <v>1970</v>
      </c>
      <c r="J2266" s="327">
        <v>42563</v>
      </c>
      <c r="K2266" s="3" t="s">
        <v>1466</v>
      </c>
      <c r="L2266" s="326">
        <v>1400</v>
      </c>
      <c r="M2266" s="325">
        <v>2265</v>
      </c>
      <c r="N2266" s="324">
        <v>42746</v>
      </c>
      <c r="T2266" s="146"/>
      <c r="U2266" s="146"/>
      <c r="V2266" s="146"/>
      <c r="W2266" s="146"/>
      <c r="X2266" s="146"/>
      <c r="Y2266" s="146"/>
      <c r="Z2266" s="146"/>
      <c r="AA2266" s="146"/>
      <c r="AB2266" s="5" t="str">
        <f t="shared" si="67"/>
        <v>Mesaieed64</v>
      </c>
    </row>
    <row r="2267" spans="1:28" customFormat="1" ht="12.95" hidden="1" customHeight="1">
      <c r="A2267" s="325">
        <v>2266</v>
      </c>
      <c r="B2267" s="325" t="s">
        <v>2303</v>
      </c>
      <c r="C2267" s="327">
        <v>42644</v>
      </c>
      <c r="D2267" s="325" t="s">
        <v>793</v>
      </c>
      <c r="E2267" s="325" t="s">
        <v>151</v>
      </c>
      <c r="F2267" s="325"/>
      <c r="G2267" s="325"/>
      <c r="H2267" s="328" t="s">
        <v>2068</v>
      </c>
      <c r="I2267" s="328" t="s">
        <v>1468</v>
      </c>
      <c r="J2267" s="327">
        <v>42539</v>
      </c>
      <c r="K2267" s="3" t="s">
        <v>1466</v>
      </c>
      <c r="L2267" s="326">
        <v>1400</v>
      </c>
      <c r="M2267" s="325">
        <v>2266</v>
      </c>
      <c r="N2267" s="324">
        <v>42746</v>
      </c>
      <c r="T2267" s="146"/>
      <c r="U2267" s="146"/>
      <c r="V2267" s="146"/>
      <c r="W2267" s="146"/>
      <c r="X2267" s="146"/>
      <c r="Y2267" s="146"/>
      <c r="Z2267" s="146"/>
      <c r="AA2267" s="146"/>
      <c r="AB2267" s="5" t="str">
        <f t="shared" si="67"/>
        <v>Gener8 Argus042007</v>
      </c>
    </row>
    <row r="2268" spans="1:28" customFormat="1" ht="12.95" hidden="1" customHeight="1">
      <c r="A2268" s="325">
        <v>2267</v>
      </c>
      <c r="B2268" s="325" t="s">
        <v>2304</v>
      </c>
      <c r="C2268" s="327">
        <v>42644</v>
      </c>
      <c r="D2268" s="325" t="s">
        <v>471</v>
      </c>
      <c r="E2268" s="325" t="s">
        <v>2042</v>
      </c>
      <c r="F2268" s="325"/>
      <c r="G2268" s="325"/>
      <c r="H2268" s="328" t="s">
        <v>1953</v>
      </c>
      <c r="I2268" s="328" t="s">
        <v>90</v>
      </c>
      <c r="J2268" s="327">
        <v>42570</v>
      </c>
      <c r="K2268" s="3" t="s">
        <v>1466</v>
      </c>
      <c r="L2268" s="326">
        <v>1400</v>
      </c>
      <c r="M2268" s="325">
        <v>2267</v>
      </c>
      <c r="N2268" s="324">
        <v>42746</v>
      </c>
      <c r="T2268" s="146"/>
      <c r="U2268" s="146"/>
      <c r="V2268" s="146"/>
      <c r="W2268" s="146"/>
      <c r="X2268" s="146"/>
      <c r="Y2268" s="146"/>
      <c r="Z2268" s="146"/>
      <c r="AA2268" s="146"/>
      <c r="AB2268" s="5" t="str">
        <f t="shared" si="67"/>
        <v>Navig8 Stealth SV22</v>
      </c>
    </row>
    <row r="2269" spans="1:28" customFormat="1" ht="12.95" hidden="1" customHeight="1">
      <c r="A2269" s="325">
        <v>2268</v>
      </c>
      <c r="B2269" s="325" t="s">
        <v>2305</v>
      </c>
      <c r="C2269" s="327">
        <v>42644</v>
      </c>
      <c r="D2269" s="325" t="s">
        <v>2047</v>
      </c>
      <c r="E2269" s="325" t="s">
        <v>234</v>
      </c>
      <c r="F2269" s="325"/>
      <c r="G2269" s="325"/>
      <c r="H2269" s="328" t="s">
        <v>2048</v>
      </c>
      <c r="I2269" s="328" t="s">
        <v>71</v>
      </c>
      <c r="J2269" s="327">
        <v>42587</v>
      </c>
      <c r="K2269" s="3" t="s">
        <v>1466</v>
      </c>
      <c r="L2269" s="326">
        <v>1400</v>
      </c>
      <c r="M2269" s="325">
        <v>2268</v>
      </c>
      <c r="N2269" s="324">
        <v>42746</v>
      </c>
      <c r="T2269" s="146"/>
      <c r="U2269" s="146"/>
      <c r="V2269" s="146"/>
      <c r="W2269" s="146"/>
      <c r="X2269" s="146"/>
      <c r="Y2269" s="146"/>
      <c r="Z2269" s="146"/>
      <c r="AA2269" s="146"/>
      <c r="AB2269" s="5" t="str">
        <f t="shared" si="67"/>
        <v>Green Point16096</v>
      </c>
    </row>
    <row r="2270" spans="1:28" customFormat="1" ht="12.95" hidden="1" customHeight="1">
      <c r="A2270" s="325">
        <v>2269</v>
      </c>
      <c r="B2270" s="325" t="s">
        <v>2306</v>
      </c>
      <c r="C2270" s="327">
        <v>42644</v>
      </c>
      <c r="D2270" s="325" t="s">
        <v>2054</v>
      </c>
      <c r="E2270" s="325" t="s">
        <v>247</v>
      </c>
      <c r="F2270" s="325"/>
      <c r="G2270" s="325"/>
      <c r="H2270" s="328" t="s">
        <v>1953</v>
      </c>
      <c r="I2270" s="328" t="s">
        <v>365</v>
      </c>
      <c r="J2270" s="327">
        <v>42576</v>
      </c>
      <c r="K2270" s="3" t="s">
        <v>1466</v>
      </c>
      <c r="L2270" s="326">
        <v>1400</v>
      </c>
      <c r="M2270" s="325">
        <v>2269</v>
      </c>
      <c r="N2270" s="324">
        <v>42746</v>
      </c>
      <c r="T2270" s="146"/>
      <c r="U2270" s="146"/>
      <c r="V2270" s="146"/>
      <c r="W2270" s="146"/>
      <c r="X2270" s="146"/>
      <c r="Y2270" s="146"/>
      <c r="Z2270" s="146"/>
      <c r="AA2270" s="146"/>
      <c r="AB2270" s="5" t="str">
        <f t="shared" si="67"/>
        <v>Libya11</v>
      </c>
    </row>
    <row r="2271" spans="1:28" customFormat="1" ht="12.95" hidden="1" customHeight="1">
      <c r="A2271" s="325">
        <v>2270</v>
      </c>
      <c r="B2271" s="325" t="s">
        <v>2307</v>
      </c>
      <c r="C2271" s="327">
        <v>42644</v>
      </c>
      <c r="D2271" s="325" t="s">
        <v>793</v>
      </c>
      <c r="E2271" s="325" t="s">
        <v>166</v>
      </c>
      <c r="F2271" s="325"/>
      <c r="G2271" s="325"/>
      <c r="H2271" s="328" t="s">
        <v>2117</v>
      </c>
      <c r="I2271" s="328" t="s">
        <v>2118</v>
      </c>
      <c r="J2271" s="327">
        <v>42581</v>
      </c>
      <c r="K2271" s="3" t="s">
        <v>1466</v>
      </c>
      <c r="L2271" s="326">
        <v>1400</v>
      </c>
      <c r="M2271" s="325">
        <v>2270</v>
      </c>
      <c r="N2271" s="324">
        <v>42746</v>
      </c>
      <c r="T2271" s="146"/>
      <c r="U2271" s="146"/>
      <c r="V2271" s="146"/>
      <c r="W2271" s="146"/>
      <c r="X2271" s="146"/>
      <c r="Y2271" s="146"/>
      <c r="Z2271" s="146"/>
      <c r="AA2271" s="146"/>
      <c r="AB2271" s="5" t="str">
        <f t="shared" si="67"/>
        <v>Green Point16097</v>
      </c>
    </row>
    <row r="2272" spans="1:28" customFormat="1" ht="12.95" hidden="1" customHeight="1">
      <c r="A2272" s="325">
        <v>2271</v>
      </c>
      <c r="B2272" s="325" t="s">
        <v>2308</v>
      </c>
      <c r="C2272" s="327">
        <v>42644</v>
      </c>
      <c r="D2272" s="325" t="s">
        <v>2119</v>
      </c>
      <c r="E2272" s="325" t="s">
        <v>461</v>
      </c>
      <c r="F2272" s="325"/>
      <c r="G2272" s="325"/>
      <c r="H2272" s="328" t="s">
        <v>1953</v>
      </c>
      <c r="I2272" s="328" t="s">
        <v>2120</v>
      </c>
      <c r="J2272" s="327">
        <v>42581</v>
      </c>
      <c r="K2272" s="3" t="s">
        <v>1466</v>
      </c>
      <c r="L2272" s="326">
        <v>1400</v>
      </c>
      <c r="M2272" s="325">
        <v>2271</v>
      </c>
      <c r="N2272" s="324">
        <v>42748</v>
      </c>
      <c r="T2272" s="146"/>
      <c r="U2272" s="146"/>
      <c r="V2272" s="146"/>
      <c r="W2272" s="146"/>
      <c r="X2272" s="146"/>
      <c r="Y2272" s="146"/>
      <c r="Z2272" s="146"/>
      <c r="AA2272" s="146"/>
      <c r="AB2272" s="5" t="str">
        <f t="shared" si="67"/>
        <v>Asterion085</v>
      </c>
    </row>
    <row r="2273" spans="1:28" customFormat="1" ht="12.95" hidden="1" customHeight="1">
      <c r="A2273" s="325">
        <v>2272</v>
      </c>
      <c r="B2273" s="325" t="s">
        <v>2309</v>
      </c>
      <c r="C2273" s="327">
        <v>42644</v>
      </c>
      <c r="D2273" s="325" t="s">
        <v>2125</v>
      </c>
      <c r="E2273" s="325" t="s">
        <v>406</v>
      </c>
      <c r="F2273" s="325"/>
      <c r="G2273" s="325"/>
      <c r="H2273" s="328" t="s">
        <v>1953</v>
      </c>
      <c r="I2273" s="328" t="s">
        <v>71</v>
      </c>
      <c r="J2273" s="327">
        <v>42623</v>
      </c>
      <c r="K2273" s="3" t="s">
        <v>1466</v>
      </c>
      <c r="L2273" s="326">
        <v>1400</v>
      </c>
      <c r="M2273" s="325">
        <v>2272</v>
      </c>
      <c r="N2273" s="324">
        <v>42746</v>
      </c>
      <c r="T2273" s="146"/>
      <c r="U2273" s="146"/>
      <c r="V2273" s="146"/>
      <c r="W2273" s="146"/>
      <c r="X2273" s="146"/>
      <c r="Y2273" s="146"/>
      <c r="Z2273" s="146"/>
      <c r="AA2273" s="146"/>
      <c r="AB2273" s="5" t="str">
        <f t="shared" si="67"/>
        <v>Seacross17</v>
      </c>
    </row>
    <row r="2274" spans="1:28" customFormat="1" ht="12.95" hidden="1" customHeight="1">
      <c r="A2274" s="325">
        <v>2273</v>
      </c>
      <c r="B2274" s="325" t="s">
        <v>2310</v>
      </c>
      <c r="C2274" s="327">
        <v>42644</v>
      </c>
      <c r="D2274" s="325" t="s">
        <v>2190</v>
      </c>
      <c r="E2274" s="325" t="s">
        <v>163</v>
      </c>
      <c r="F2274" s="325"/>
      <c r="G2274" s="325"/>
      <c r="H2274" s="328" t="s">
        <v>2191</v>
      </c>
      <c r="I2274" s="328" t="s">
        <v>1468</v>
      </c>
      <c r="J2274" s="327">
        <v>42600</v>
      </c>
      <c r="K2274" s="3" t="s">
        <v>1466</v>
      </c>
      <c r="L2274" s="326">
        <v>1400</v>
      </c>
      <c r="M2274" s="325">
        <v>2273</v>
      </c>
      <c r="N2274" s="324">
        <v>42747</v>
      </c>
      <c r="T2274" s="146"/>
      <c r="U2274" s="146"/>
      <c r="V2274" s="146"/>
      <c r="W2274" s="146"/>
      <c r="X2274" s="146"/>
      <c r="Y2274" s="146"/>
      <c r="Z2274" s="146"/>
      <c r="AA2274" s="146"/>
      <c r="AB2274" s="5" t="str">
        <f t="shared" si="67"/>
        <v>DHT Target22</v>
      </c>
    </row>
    <row r="2275" spans="1:28" customFormat="1" ht="12.95" hidden="1" customHeight="1">
      <c r="A2275" s="325">
        <v>2274</v>
      </c>
      <c r="B2275" s="325" t="s">
        <v>2311</v>
      </c>
      <c r="C2275" s="327">
        <v>42644</v>
      </c>
      <c r="D2275" s="325" t="s">
        <v>2199</v>
      </c>
      <c r="E2275" s="325" t="s">
        <v>2200</v>
      </c>
      <c r="F2275" s="325"/>
      <c r="G2275" s="325"/>
      <c r="H2275" s="328" t="s">
        <v>2201</v>
      </c>
      <c r="I2275" s="328" t="s">
        <v>225</v>
      </c>
      <c r="J2275" s="327">
        <v>42619</v>
      </c>
      <c r="K2275" s="3" t="s">
        <v>1466</v>
      </c>
      <c r="L2275" s="326">
        <v>1400</v>
      </c>
      <c r="M2275" s="325">
        <v>2274</v>
      </c>
      <c r="N2275" s="324">
        <v>42744</v>
      </c>
      <c r="T2275" s="146"/>
      <c r="U2275" s="146"/>
      <c r="V2275" s="146"/>
      <c r="W2275" s="146"/>
      <c r="X2275" s="146"/>
      <c r="Y2275" s="146"/>
      <c r="Z2275" s="146"/>
      <c r="AA2275" s="146"/>
      <c r="AB2275" s="5" t="str">
        <f t="shared" si="67"/>
        <v>Silver London14</v>
      </c>
    </row>
    <row r="2276" spans="1:28" customFormat="1" ht="12.95" hidden="1" customHeight="1">
      <c r="A2276" s="325">
        <v>2275</v>
      </c>
      <c r="B2276" s="325" t="s">
        <v>2312</v>
      </c>
      <c r="C2276" s="327">
        <v>42646</v>
      </c>
      <c r="D2276" s="325" t="s">
        <v>2136</v>
      </c>
      <c r="E2276" s="325" t="s">
        <v>1916</v>
      </c>
      <c r="F2276" s="325"/>
      <c r="G2276" s="325"/>
      <c r="H2276" s="328" t="s">
        <v>828</v>
      </c>
      <c r="I2276" s="328" t="s">
        <v>2025</v>
      </c>
      <c r="J2276" s="327">
        <v>42621</v>
      </c>
      <c r="K2276" s="3" t="s">
        <v>1094</v>
      </c>
      <c r="L2276" s="326">
        <v>1400</v>
      </c>
      <c r="M2276" s="325">
        <v>2275</v>
      </c>
      <c r="N2276" s="324">
        <v>42656</v>
      </c>
      <c r="T2276" s="146"/>
      <c r="U2276" s="146"/>
      <c r="V2276" s="146"/>
      <c r="W2276" s="146"/>
      <c r="X2276" s="146"/>
      <c r="Y2276" s="146"/>
      <c r="Z2276" s="146"/>
      <c r="AA2276" s="146"/>
      <c r="AB2276" s="5" t="str">
        <f t="shared" ref="AB2276:AB2339" si="68">IF(TRIM(A2266)="","",CONCATENATE(TRIM(D2266),TRIM(E2266)))</f>
        <v>Eagle Augusta80</v>
      </c>
    </row>
    <row r="2277" spans="1:28" customFormat="1" ht="12.95" hidden="1" customHeight="1">
      <c r="A2277" s="325">
        <v>2276</v>
      </c>
      <c r="B2277" s="325" t="s">
        <v>2313</v>
      </c>
      <c r="C2277" s="327">
        <v>42646</v>
      </c>
      <c r="D2277" s="325" t="s">
        <v>693</v>
      </c>
      <c r="E2277" s="325" t="s">
        <v>2143</v>
      </c>
      <c r="F2277" s="325"/>
      <c r="G2277" s="325"/>
      <c r="H2277" s="328" t="s">
        <v>666</v>
      </c>
      <c r="I2277" s="328" t="s">
        <v>614</v>
      </c>
      <c r="J2277" s="327">
        <v>42632</v>
      </c>
      <c r="K2277" s="3" t="s">
        <v>1094</v>
      </c>
      <c r="L2277" s="326">
        <v>1400</v>
      </c>
      <c r="M2277" s="325">
        <v>2276</v>
      </c>
      <c r="N2277" s="324">
        <v>42656</v>
      </c>
      <c r="T2277" s="146"/>
      <c r="U2277" s="146"/>
      <c r="V2277" s="146"/>
      <c r="W2277" s="146"/>
      <c r="X2277" s="146"/>
      <c r="Y2277" s="146"/>
      <c r="Z2277" s="146"/>
      <c r="AA2277" s="146"/>
      <c r="AB2277" s="5" t="str">
        <f t="shared" si="68"/>
        <v>Silver London15</v>
      </c>
    </row>
    <row r="2278" spans="1:28" customFormat="1" ht="12.95" hidden="1" customHeight="1">
      <c r="A2278" s="325">
        <v>2277</v>
      </c>
      <c r="B2278" s="325" t="s">
        <v>2314</v>
      </c>
      <c r="C2278" s="327">
        <v>42646</v>
      </c>
      <c r="D2278" s="325" t="s">
        <v>643</v>
      </c>
      <c r="E2278" s="325" t="s">
        <v>2143</v>
      </c>
      <c r="F2278" s="325"/>
      <c r="G2278" s="325"/>
      <c r="H2278" s="328" t="s">
        <v>1377</v>
      </c>
      <c r="I2278" s="328" t="s">
        <v>24</v>
      </c>
      <c r="J2278" s="327">
        <v>42634</v>
      </c>
      <c r="K2278" s="3" t="s">
        <v>1094</v>
      </c>
      <c r="L2278" s="326">
        <v>1400</v>
      </c>
      <c r="M2278" s="325">
        <v>2277</v>
      </c>
      <c r="N2278" s="324">
        <v>42689</v>
      </c>
      <c r="T2278" s="146"/>
      <c r="U2278" s="146"/>
      <c r="V2278" s="146"/>
      <c r="W2278" s="146"/>
      <c r="X2278" s="146"/>
      <c r="Y2278" s="146"/>
      <c r="Z2278" s="146"/>
      <c r="AA2278" s="146"/>
      <c r="AB2278" s="5" t="str">
        <f t="shared" si="68"/>
        <v>DHT Sophie036</v>
      </c>
    </row>
    <row r="2279" spans="1:28" customFormat="1" ht="12.95" hidden="1" customHeight="1">
      <c r="A2279" s="325">
        <v>2278</v>
      </c>
      <c r="B2279" s="325" t="s">
        <v>2315</v>
      </c>
      <c r="C2279" s="327">
        <v>42646</v>
      </c>
      <c r="D2279" s="325" t="s">
        <v>628</v>
      </c>
      <c r="E2279" s="325" t="s">
        <v>2143</v>
      </c>
      <c r="F2279" s="325"/>
      <c r="G2279" s="325"/>
      <c r="H2279" s="328" t="s">
        <v>579</v>
      </c>
      <c r="I2279" s="328" t="s">
        <v>70</v>
      </c>
      <c r="J2279" s="327">
        <v>42635</v>
      </c>
      <c r="K2279" s="3" t="s">
        <v>1094</v>
      </c>
      <c r="L2279" s="326">
        <v>1400</v>
      </c>
      <c r="M2279" s="325">
        <v>2278</v>
      </c>
      <c r="N2279" s="324">
        <v>42689</v>
      </c>
      <c r="T2279" s="146"/>
      <c r="U2279" s="146"/>
      <c r="V2279" s="146"/>
      <c r="W2279" s="146"/>
      <c r="X2279" s="146"/>
      <c r="Y2279" s="146"/>
      <c r="Z2279" s="146"/>
      <c r="AA2279" s="146"/>
      <c r="AB2279" s="5" t="str">
        <f t="shared" si="68"/>
        <v>Ridgebury Alina L01</v>
      </c>
    </row>
    <row r="2280" spans="1:28" customFormat="1" ht="12.95" hidden="1" customHeight="1">
      <c r="A2280" s="325">
        <v>2279</v>
      </c>
      <c r="B2280" s="325" t="s">
        <v>2316</v>
      </c>
      <c r="C2280" s="327">
        <v>42646</v>
      </c>
      <c r="D2280" s="325" t="s">
        <v>1943</v>
      </c>
      <c r="E2280" s="325" t="s">
        <v>2143</v>
      </c>
      <c r="F2280" s="325"/>
      <c r="G2280" s="325"/>
      <c r="H2280" s="328" t="s">
        <v>828</v>
      </c>
      <c r="I2280" s="328" t="s">
        <v>66</v>
      </c>
      <c r="J2280" s="327">
        <v>42634</v>
      </c>
      <c r="K2280" s="3" t="s">
        <v>1094</v>
      </c>
      <c r="L2280" s="326">
        <v>1400</v>
      </c>
      <c r="M2280" s="325">
        <v>2279</v>
      </c>
      <c r="N2280" s="324">
        <v>42656</v>
      </c>
      <c r="T2280" s="146"/>
      <c r="U2280" s="146"/>
      <c r="V2280" s="146"/>
      <c r="W2280" s="146"/>
      <c r="X2280" s="146"/>
      <c r="Y2280" s="146"/>
      <c r="Z2280" s="146"/>
      <c r="AA2280" s="146"/>
      <c r="AB2280" s="5" t="str">
        <f t="shared" si="68"/>
        <v>Seavoyager37</v>
      </c>
    </row>
    <row r="2281" spans="1:28" customFormat="1" ht="12.95" hidden="1" customHeight="1">
      <c r="A2281" s="325">
        <v>2280</v>
      </c>
      <c r="B2281" s="325" t="s">
        <v>2318</v>
      </c>
      <c r="C2281" s="327">
        <v>42651</v>
      </c>
      <c r="D2281" s="325" t="s">
        <v>445</v>
      </c>
      <c r="E2281" s="325" t="s">
        <v>144</v>
      </c>
      <c r="F2281" s="325"/>
      <c r="G2281" s="325"/>
      <c r="H2281" s="328" t="s">
        <v>1338</v>
      </c>
      <c r="I2281" s="328" t="s">
        <v>215</v>
      </c>
      <c r="J2281" s="327">
        <v>42628</v>
      </c>
      <c r="K2281" s="3" t="s">
        <v>60</v>
      </c>
      <c r="L2281" s="326">
        <v>800</v>
      </c>
      <c r="M2281" s="325">
        <v>2280</v>
      </c>
      <c r="N2281" s="324">
        <v>42681</v>
      </c>
      <c r="T2281" s="146"/>
      <c r="U2281" s="146"/>
      <c r="V2281" s="146"/>
      <c r="W2281" s="146"/>
      <c r="X2281" s="146"/>
      <c r="Y2281" s="146"/>
      <c r="Z2281" s="146"/>
      <c r="AA2281" s="146"/>
      <c r="AB2281" s="5" t="str">
        <f t="shared" si="68"/>
        <v>Silver London16</v>
      </c>
    </row>
    <row r="2282" spans="1:28" customFormat="1" ht="12.95" hidden="1" customHeight="1">
      <c r="A2282" s="325">
        <v>2281</v>
      </c>
      <c r="B2282" s="325" t="s">
        <v>2319</v>
      </c>
      <c r="C2282" s="327">
        <v>42651</v>
      </c>
      <c r="D2282" s="325" t="s">
        <v>794</v>
      </c>
      <c r="E2282" s="325" t="s">
        <v>1434</v>
      </c>
      <c r="F2282" s="325"/>
      <c r="G2282" s="325"/>
      <c r="H2282" s="328" t="s">
        <v>601</v>
      </c>
      <c r="I2282" s="328" t="s">
        <v>2317</v>
      </c>
      <c r="J2282" s="327">
        <v>42622</v>
      </c>
      <c r="K2282" s="3" t="s">
        <v>60</v>
      </c>
      <c r="L2282" s="326">
        <v>800</v>
      </c>
      <c r="M2282" s="325">
        <v>2281</v>
      </c>
      <c r="N2282" s="324">
        <v>42739</v>
      </c>
      <c r="T2282" s="146"/>
      <c r="U2282" s="146"/>
      <c r="V2282" s="146"/>
      <c r="W2282" s="146"/>
      <c r="X2282" s="146"/>
      <c r="Y2282" s="146"/>
      <c r="Z2282" s="146"/>
      <c r="AA2282" s="146"/>
      <c r="AB2282" s="5" t="str">
        <f t="shared" si="68"/>
        <v>NS Clipper98</v>
      </c>
    </row>
    <row r="2283" spans="1:28" customFormat="1" ht="12.95" hidden="1" customHeight="1">
      <c r="A2283" s="325">
        <v>2282</v>
      </c>
      <c r="B2283" s="325" t="s">
        <v>2320</v>
      </c>
      <c r="C2283" s="327">
        <v>42651</v>
      </c>
      <c r="D2283" s="325" t="s">
        <v>65</v>
      </c>
      <c r="E2283" s="325" t="s">
        <v>710</v>
      </c>
      <c r="F2283" s="325"/>
      <c r="G2283" s="325"/>
      <c r="H2283" s="328" t="s">
        <v>2211</v>
      </c>
      <c r="I2283" s="328" t="s">
        <v>67</v>
      </c>
      <c r="J2283" s="327">
        <v>42628</v>
      </c>
      <c r="K2283" s="3" t="s">
        <v>60</v>
      </c>
      <c r="L2283" s="326">
        <v>800</v>
      </c>
      <c r="M2283" s="325">
        <v>2282</v>
      </c>
      <c r="N2283" s="324">
        <v>42681</v>
      </c>
      <c r="T2283" s="146"/>
      <c r="U2283" s="146"/>
      <c r="V2283" s="146"/>
      <c r="W2283" s="146"/>
      <c r="X2283" s="146"/>
      <c r="Y2283" s="146"/>
      <c r="Z2283" s="146"/>
      <c r="AA2283" s="146"/>
      <c r="AB2283" s="5" t="str">
        <f t="shared" si="68"/>
        <v>Pacific Jewels03</v>
      </c>
    </row>
    <row r="2284" spans="1:28" customFormat="1" ht="12.95" hidden="1" customHeight="1">
      <c r="A2284" s="325">
        <v>2283</v>
      </c>
      <c r="B2284" s="325" t="s">
        <v>2321</v>
      </c>
      <c r="C2284" s="327">
        <v>42651</v>
      </c>
      <c r="D2284" s="325" t="s">
        <v>822</v>
      </c>
      <c r="E2284" s="325" t="s">
        <v>2261</v>
      </c>
      <c r="F2284" s="325"/>
      <c r="G2284" s="325"/>
      <c r="H2284" s="328" t="s">
        <v>400</v>
      </c>
      <c r="I2284" s="328" t="s">
        <v>312</v>
      </c>
      <c r="J2284" s="327">
        <v>42634</v>
      </c>
      <c r="K2284" s="3" t="s">
        <v>60</v>
      </c>
      <c r="L2284" s="326">
        <v>800</v>
      </c>
      <c r="M2284" s="325">
        <v>2283</v>
      </c>
      <c r="N2284" s="324">
        <v>42681</v>
      </c>
      <c r="T2284" s="146"/>
      <c r="U2284" s="146"/>
      <c r="V2284" s="146"/>
      <c r="W2284" s="146"/>
      <c r="X2284" s="146"/>
      <c r="Y2284" s="146"/>
      <c r="Z2284" s="146"/>
      <c r="AA2284" s="146"/>
      <c r="AB2284" s="5" t="str">
        <f t="shared" si="68"/>
        <v>Silver Amanda20</v>
      </c>
    </row>
    <row r="2285" spans="1:28" customFormat="1" ht="12.95" hidden="1" customHeight="1">
      <c r="A2285" s="325">
        <v>2284</v>
      </c>
      <c r="B2285" s="325" t="s">
        <v>2322</v>
      </c>
      <c r="C2285" s="327">
        <v>42651</v>
      </c>
      <c r="D2285" s="325" t="s">
        <v>502</v>
      </c>
      <c r="E2285" s="325" t="s">
        <v>74</v>
      </c>
      <c r="F2285" s="325"/>
      <c r="G2285" s="325"/>
      <c r="H2285" s="328" t="s">
        <v>63</v>
      </c>
      <c r="I2285" s="328" t="s">
        <v>200</v>
      </c>
      <c r="J2285" s="327">
        <v>42635</v>
      </c>
      <c r="K2285" s="3" t="s">
        <v>60</v>
      </c>
      <c r="L2285" s="326">
        <v>800</v>
      </c>
      <c r="M2285" s="325">
        <v>2284</v>
      </c>
      <c r="N2285" s="324">
        <v>42767</v>
      </c>
      <c r="T2285" s="146"/>
      <c r="U2285" s="146"/>
      <c r="V2285" s="146"/>
      <c r="W2285" s="146"/>
      <c r="X2285" s="146"/>
      <c r="Y2285" s="146"/>
      <c r="Z2285" s="146"/>
      <c r="AA2285" s="146"/>
      <c r="AB2285" s="5" t="str">
        <f t="shared" si="68"/>
        <v>NS Concept191</v>
      </c>
    </row>
    <row r="2286" spans="1:28" customFormat="1" ht="12.95" hidden="1" customHeight="1">
      <c r="A2286" s="325">
        <v>2285</v>
      </c>
      <c r="B2286" s="325" t="s">
        <v>2323</v>
      </c>
      <c r="C2286" s="327">
        <v>42651</v>
      </c>
      <c r="D2286" s="325" t="s">
        <v>812</v>
      </c>
      <c r="E2286" s="325" t="s">
        <v>401</v>
      </c>
      <c r="F2286" s="325"/>
      <c r="G2286" s="325"/>
      <c r="H2286" s="328" t="s">
        <v>634</v>
      </c>
      <c r="I2286" s="328" t="s">
        <v>88</v>
      </c>
      <c r="J2286" s="327">
        <v>42640</v>
      </c>
      <c r="K2286" s="3" t="s">
        <v>60</v>
      </c>
      <c r="L2286" s="326">
        <v>800</v>
      </c>
      <c r="M2286" s="325">
        <v>2285</v>
      </c>
      <c r="N2286" s="324">
        <v>42681</v>
      </c>
      <c r="T2286" s="146"/>
      <c r="U2286" s="146"/>
      <c r="V2286" s="146"/>
      <c r="W2286" s="146"/>
      <c r="X2286" s="146"/>
      <c r="Y2286" s="146"/>
      <c r="Z2286" s="146"/>
      <c r="AA2286" s="146"/>
      <c r="AB2286" s="5" t="str">
        <f t="shared" si="68"/>
        <v>Stena Sunrise201604</v>
      </c>
    </row>
    <row r="2287" spans="1:28" customFormat="1" ht="12.95" hidden="1" customHeight="1">
      <c r="A2287" s="325">
        <v>2286</v>
      </c>
      <c r="B2287" s="325" t="s">
        <v>2324</v>
      </c>
      <c r="C2287" s="327">
        <v>42651</v>
      </c>
      <c r="D2287" s="325" t="s">
        <v>2131</v>
      </c>
      <c r="E2287" s="325" t="s">
        <v>1390</v>
      </c>
      <c r="F2287" s="325"/>
      <c r="G2287" s="325"/>
      <c r="H2287" s="328" t="s">
        <v>644</v>
      </c>
      <c r="I2287" s="328" t="s">
        <v>25</v>
      </c>
      <c r="J2287" s="327">
        <v>42624</v>
      </c>
      <c r="K2287" s="3" t="s">
        <v>1106</v>
      </c>
      <c r="L2287" s="326">
        <v>1700</v>
      </c>
      <c r="M2287" s="325">
        <v>2286</v>
      </c>
      <c r="N2287" s="324">
        <v>42681</v>
      </c>
      <c r="T2287" s="146"/>
      <c r="U2287" s="146"/>
      <c r="V2287" s="146"/>
      <c r="W2287" s="146"/>
      <c r="X2287" s="146"/>
      <c r="Y2287" s="146"/>
      <c r="Z2287" s="146"/>
      <c r="AA2287" s="146"/>
      <c r="AB2287" s="5" t="str">
        <f t="shared" si="68"/>
        <v>Montestena201606</v>
      </c>
    </row>
    <row r="2288" spans="1:28" customFormat="1" ht="12.95" hidden="1" customHeight="1">
      <c r="A2288" s="325">
        <v>2287</v>
      </c>
      <c r="B2288" s="325" t="s">
        <v>2325</v>
      </c>
      <c r="C2288" s="327">
        <v>42651</v>
      </c>
      <c r="D2288" s="325" t="s">
        <v>1288</v>
      </c>
      <c r="E2288" s="325" t="s">
        <v>1935</v>
      </c>
      <c r="F2288" s="325"/>
      <c r="G2288" s="325"/>
      <c r="H2288" s="328" t="s">
        <v>736</v>
      </c>
      <c r="I2288" s="328" t="s">
        <v>25</v>
      </c>
      <c r="J2288" s="327">
        <v>42624</v>
      </c>
      <c r="K2288" s="3" t="s">
        <v>1106</v>
      </c>
      <c r="L2288" s="326">
        <v>1700</v>
      </c>
      <c r="M2288" s="325">
        <v>2287</v>
      </c>
      <c r="N2288" s="324">
        <v>42681</v>
      </c>
      <c r="T2288" s="146"/>
      <c r="U2288" s="146"/>
      <c r="V2288" s="146"/>
      <c r="W2288" s="146"/>
      <c r="X2288" s="146"/>
      <c r="Y2288" s="146"/>
      <c r="Z2288" s="146"/>
      <c r="AA2288" s="146"/>
      <c r="AB2288" s="5" t="str">
        <f t="shared" si="68"/>
        <v>Stena Perros201606</v>
      </c>
    </row>
    <row r="2289" spans="1:28" customFormat="1" ht="12.95" hidden="1" customHeight="1">
      <c r="A2289" s="325">
        <v>2288</v>
      </c>
      <c r="B2289" s="325" t="s">
        <v>2326</v>
      </c>
      <c r="C2289" s="327">
        <v>42653</v>
      </c>
      <c r="D2289" s="325" t="s">
        <v>1496</v>
      </c>
      <c r="E2289" s="325" t="s">
        <v>2254</v>
      </c>
      <c r="F2289" s="325"/>
      <c r="G2289" s="325"/>
      <c r="H2289" s="328" t="s">
        <v>1498</v>
      </c>
      <c r="I2289" s="328" t="s">
        <v>226</v>
      </c>
      <c r="J2289" s="327">
        <v>42620</v>
      </c>
      <c r="K2289" s="3" t="s">
        <v>290</v>
      </c>
      <c r="L2289" s="326">
        <v>1400</v>
      </c>
      <c r="M2289" s="325">
        <v>2288</v>
      </c>
      <c r="N2289" s="324">
        <v>42695</v>
      </c>
      <c r="T2289" s="146"/>
      <c r="U2289" s="146"/>
      <c r="V2289" s="146"/>
      <c r="W2289" s="146"/>
      <c r="X2289" s="146"/>
      <c r="Y2289" s="146"/>
      <c r="Z2289" s="146"/>
      <c r="AA2289" s="146"/>
      <c r="AB2289" s="5" t="str">
        <f t="shared" si="68"/>
        <v>Stena President201606</v>
      </c>
    </row>
    <row r="2290" spans="1:28" customFormat="1" ht="12.95" hidden="1" customHeight="1">
      <c r="A2290" s="325">
        <v>2289</v>
      </c>
      <c r="B2290" s="325" t="s">
        <v>2327</v>
      </c>
      <c r="C2290" s="327">
        <v>42653</v>
      </c>
      <c r="D2290" s="325" t="s">
        <v>514</v>
      </c>
      <c r="E2290" s="325" t="s">
        <v>2281</v>
      </c>
      <c r="F2290" s="325"/>
      <c r="G2290" s="325"/>
      <c r="H2290" s="328" t="s">
        <v>1498</v>
      </c>
      <c r="I2290" s="328" t="s">
        <v>25</v>
      </c>
      <c r="J2290" s="327">
        <v>42640</v>
      </c>
      <c r="K2290" s="3" t="s">
        <v>290</v>
      </c>
      <c r="L2290" s="326">
        <v>1400</v>
      </c>
      <c r="M2290" s="325">
        <v>2289</v>
      </c>
      <c r="N2290" s="324">
        <v>42695</v>
      </c>
      <c r="T2290" s="146"/>
      <c r="U2290" s="146"/>
      <c r="V2290" s="146"/>
      <c r="W2290" s="146"/>
      <c r="X2290" s="146"/>
      <c r="Y2290" s="146"/>
      <c r="Z2290" s="146"/>
      <c r="AA2290" s="146"/>
      <c r="AB2290" s="5" t="str">
        <f t="shared" si="68"/>
        <v>Orpheas201606</v>
      </c>
    </row>
    <row r="2291" spans="1:28" customFormat="1" ht="12.95" hidden="1" customHeight="1">
      <c r="A2291" s="325">
        <v>2290</v>
      </c>
      <c r="B2291" s="325" t="s">
        <v>2328</v>
      </c>
      <c r="C2291" s="327">
        <v>42653</v>
      </c>
      <c r="D2291" s="325" t="s">
        <v>1496</v>
      </c>
      <c r="E2291" s="325" t="s">
        <v>2284</v>
      </c>
      <c r="F2291" s="325"/>
      <c r="G2291" s="325"/>
      <c r="H2291" s="328" t="s">
        <v>1498</v>
      </c>
      <c r="I2291" s="328" t="s">
        <v>25</v>
      </c>
      <c r="J2291" s="327">
        <v>42644</v>
      </c>
      <c r="K2291" s="3" t="s">
        <v>290</v>
      </c>
      <c r="L2291" s="326">
        <v>1400</v>
      </c>
      <c r="M2291" s="325">
        <v>2290</v>
      </c>
      <c r="N2291" s="324">
        <v>42695</v>
      </c>
      <c r="T2291" s="146"/>
      <c r="U2291" s="146"/>
      <c r="V2291" s="146"/>
      <c r="W2291" s="146"/>
      <c r="X2291" s="146"/>
      <c r="Y2291" s="146"/>
      <c r="Z2291" s="146"/>
      <c r="AA2291" s="146"/>
      <c r="AB2291" s="5" t="str">
        <f t="shared" si="68"/>
        <v>Jiaolong Spirit008</v>
      </c>
    </row>
    <row r="2292" spans="1:28" customFormat="1" ht="12.95" hidden="1" customHeight="1">
      <c r="A2292" s="325">
        <v>2291</v>
      </c>
      <c r="B2292" s="325" t="s">
        <v>2329</v>
      </c>
      <c r="C2292" s="327">
        <v>42653</v>
      </c>
      <c r="D2292" s="325" t="s">
        <v>588</v>
      </c>
      <c r="E2292" s="325" t="s">
        <v>281</v>
      </c>
      <c r="F2292" s="325"/>
      <c r="G2292" s="325"/>
      <c r="H2292" s="328" t="s">
        <v>1304</v>
      </c>
      <c r="I2292" s="328" t="s">
        <v>334</v>
      </c>
      <c r="J2292" s="327">
        <v>42625</v>
      </c>
      <c r="K2292" s="3" t="s">
        <v>590</v>
      </c>
      <c r="L2292" s="326">
        <v>1600</v>
      </c>
      <c r="M2292" s="325">
        <v>2291</v>
      </c>
      <c r="N2292" s="324">
        <v>42669</v>
      </c>
      <c r="T2292" s="146"/>
      <c r="U2292" s="146"/>
      <c r="V2292" s="146"/>
      <c r="W2292" s="146"/>
      <c r="X2292" s="146"/>
      <c r="Y2292" s="146"/>
      <c r="Z2292" s="146"/>
      <c r="AA2292" s="146"/>
      <c r="AB2292" s="5" t="str">
        <f t="shared" si="68"/>
        <v>Navion Marita039</v>
      </c>
    </row>
    <row r="2293" spans="1:28" customFormat="1" ht="12.95" hidden="1" customHeight="1">
      <c r="A2293" s="325">
        <v>2292</v>
      </c>
      <c r="B2293" s="325" t="s">
        <v>2348</v>
      </c>
      <c r="C2293" s="327">
        <v>42677</v>
      </c>
      <c r="D2293" s="325" t="s">
        <v>533</v>
      </c>
      <c r="E2293" s="325" t="s">
        <v>217</v>
      </c>
      <c r="F2293" s="325"/>
      <c r="G2293" s="325"/>
      <c r="H2293" s="328" t="s">
        <v>392</v>
      </c>
      <c r="I2293" s="328" t="s">
        <v>62</v>
      </c>
      <c r="J2293" s="327">
        <v>42640</v>
      </c>
      <c r="K2293" s="3" t="s">
        <v>28</v>
      </c>
      <c r="L2293" s="326">
        <v>1400</v>
      </c>
      <c r="M2293" s="325">
        <v>2292</v>
      </c>
      <c r="N2293" s="324">
        <v>42704</v>
      </c>
      <c r="O2293" s="4"/>
      <c r="T2293" s="146"/>
      <c r="U2293" s="146"/>
      <c r="V2293" s="146"/>
      <c r="W2293" s="146"/>
      <c r="X2293" s="146"/>
      <c r="Y2293" s="146"/>
      <c r="Z2293" s="146"/>
      <c r="AA2293" s="146"/>
      <c r="AB2293" s="5" t="str">
        <f t="shared" si="68"/>
        <v>Everest Spirit123</v>
      </c>
    </row>
    <row r="2294" spans="1:28" customFormat="1" ht="12.95" hidden="1" customHeight="1">
      <c r="A2294" s="325">
        <v>2293</v>
      </c>
      <c r="B2294" s="325" t="s">
        <v>2349</v>
      </c>
      <c r="C2294" s="327">
        <v>42677</v>
      </c>
      <c r="D2294" s="325" t="s">
        <v>573</v>
      </c>
      <c r="E2294" s="325" t="s">
        <v>2247</v>
      </c>
      <c r="F2294" s="325"/>
      <c r="G2294" s="325"/>
      <c r="H2294" s="328" t="s">
        <v>720</v>
      </c>
      <c r="I2294" s="328" t="s">
        <v>267</v>
      </c>
      <c r="J2294" s="327">
        <v>42640</v>
      </c>
      <c r="K2294" s="3" t="s">
        <v>28</v>
      </c>
      <c r="L2294" s="326">
        <v>1400</v>
      </c>
      <c r="M2294" s="325">
        <v>2293</v>
      </c>
      <c r="N2294" s="324">
        <v>42691</v>
      </c>
      <c r="O2294" s="4"/>
      <c r="T2294" s="146"/>
      <c r="U2294" s="146"/>
      <c r="V2294" s="146"/>
      <c r="W2294" s="146"/>
      <c r="X2294" s="146"/>
      <c r="Y2294" s="146"/>
      <c r="Z2294" s="146"/>
      <c r="AA2294" s="146"/>
      <c r="AB2294" s="5" t="str">
        <f t="shared" si="68"/>
        <v>Pinnacle Spirit043</v>
      </c>
    </row>
    <row r="2295" spans="1:28" customFormat="1" ht="12.95" hidden="1" customHeight="1">
      <c r="A2295" s="325">
        <v>2294</v>
      </c>
      <c r="B2295" s="325" t="s">
        <v>2350</v>
      </c>
      <c r="C2295" s="327">
        <v>42677</v>
      </c>
      <c r="D2295" s="325" t="s">
        <v>809</v>
      </c>
      <c r="E2295" s="325" t="s">
        <v>2264</v>
      </c>
      <c r="F2295" s="325"/>
      <c r="G2295" s="325"/>
      <c r="H2295" s="328" t="s">
        <v>732</v>
      </c>
      <c r="I2295" s="328" t="s">
        <v>771</v>
      </c>
      <c r="J2295" s="327">
        <v>42653</v>
      </c>
      <c r="K2295" s="3" t="s">
        <v>28</v>
      </c>
      <c r="L2295" s="326">
        <v>1400</v>
      </c>
      <c r="M2295" s="325">
        <v>2294</v>
      </c>
      <c r="N2295" s="324">
        <v>42705</v>
      </c>
      <c r="O2295" s="4"/>
      <c r="T2295" s="146"/>
      <c r="U2295" s="146"/>
      <c r="V2295" s="146"/>
      <c r="W2295" s="146"/>
      <c r="X2295" s="146"/>
      <c r="Y2295" s="146"/>
      <c r="Z2295" s="146"/>
      <c r="AA2295" s="146"/>
      <c r="AB2295" s="5" t="str">
        <f t="shared" si="68"/>
        <v>BM Breeze52</v>
      </c>
    </row>
    <row r="2296" spans="1:28" customFormat="1" ht="12.95" hidden="1" customHeight="1">
      <c r="A2296" s="325">
        <v>2295</v>
      </c>
      <c r="B2296" s="325" t="s">
        <v>2351</v>
      </c>
      <c r="C2296" s="327">
        <v>42677</v>
      </c>
      <c r="D2296" s="325" t="s">
        <v>540</v>
      </c>
      <c r="E2296" s="325" t="s">
        <v>834</v>
      </c>
      <c r="F2296" s="325"/>
      <c r="G2296" s="325"/>
      <c r="H2296" s="328" t="s">
        <v>1382</v>
      </c>
      <c r="I2296" s="328" t="s">
        <v>269</v>
      </c>
      <c r="J2296" s="327">
        <v>42653</v>
      </c>
      <c r="K2296" s="3" t="s">
        <v>28</v>
      </c>
      <c r="L2296" s="326">
        <v>1400</v>
      </c>
      <c r="M2296" s="325">
        <v>2295</v>
      </c>
      <c r="N2296" s="324">
        <v>42691</v>
      </c>
      <c r="O2296" s="4"/>
      <c r="T2296" s="146"/>
      <c r="U2296" s="146"/>
      <c r="V2296" s="146"/>
      <c r="W2296" s="146"/>
      <c r="X2296" s="146"/>
      <c r="Y2296" s="146"/>
      <c r="Z2296" s="146"/>
      <c r="AA2296" s="146"/>
      <c r="AB2296" s="5" t="str">
        <f t="shared" si="68"/>
        <v>Kanata Spirit157</v>
      </c>
    </row>
    <row r="2297" spans="1:28" customFormat="1" ht="12.95" hidden="1" customHeight="1">
      <c r="A2297" s="325">
        <v>2296</v>
      </c>
      <c r="B2297" s="325" t="s">
        <v>2352</v>
      </c>
      <c r="C2297" s="327">
        <v>42677</v>
      </c>
      <c r="D2297" s="325" t="s">
        <v>538</v>
      </c>
      <c r="E2297" s="325" t="s">
        <v>2285</v>
      </c>
      <c r="F2297" s="325"/>
      <c r="G2297" s="325"/>
      <c r="H2297" s="328" t="s">
        <v>1956</v>
      </c>
      <c r="I2297" s="328" t="s">
        <v>20</v>
      </c>
      <c r="J2297" s="327">
        <v>42663</v>
      </c>
      <c r="K2297" s="3" t="s">
        <v>28</v>
      </c>
      <c r="L2297" s="326">
        <v>1400</v>
      </c>
      <c r="M2297" s="325">
        <v>2296</v>
      </c>
      <c r="N2297" s="324">
        <v>42704</v>
      </c>
      <c r="O2297" s="4"/>
      <c r="T2297" s="146"/>
      <c r="U2297" s="146"/>
      <c r="V2297" s="146"/>
      <c r="W2297" s="146"/>
      <c r="X2297" s="146"/>
      <c r="Y2297" s="146"/>
      <c r="Z2297" s="146"/>
      <c r="AA2297" s="146"/>
      <c r="AB2297" s="5" t="str">
        <f t="shared" si="68"/>
        <v>Politisa Lady1601</v>
      </c>
    </row>
    <row r="2298" spans="1:28" customFormat="1" ht="12.95" hidden="1" customHeight="1">
      <c r="A2298" s="325">
        <v>2297</v>
      </c>
      <c r="B2298" s="325" t="s">
        <v>2353</v>
      </c>
      <c r="C2298" s="327">
        <v>42678</v>
      </c>
      <c r="D2298" s="325" t="s">
        <v>646</v>
      </c>
      <c r="E2298" s="325" t="s">
        <v>1951</v>
      </c>
      <c r="F2298" s="325"/>
      <c r="G2298" s="325"/>
      <c r="H2298" s="328" t="s">
        <v>736</v>
      </c>
      <c r="I2298" s="328" t="s">
        <v>25</v>
      </c>
      <c r="J2298" s="327">
        <v>42652</v>
      </c>
      <c r="K2298" s="3" t="s">
        <v>1104</v>
      </c>
      <c r="L2298" s="326">
        <v>1500</v>
      </c>
      <c r="M2298" s="325">
        <v>2297</v>
      </c>
      <c r="N2298" s="324">
        <v>42709</v>
      </c>
      <c r="T2298" s="146"/>
      <c r="U2298" s="146"/>
      <c r="V2298" s="146"/>
      <c r="W2298" s="146"/>
      <c r="X2298" s="146"/>
      <c r="Y2298" s="146"/>
      <c r="Z2298" s="146"/>
      <c r="AA2298" s="146"/>
      <c r="AB2298" s="5" t="str">
        <f t="shared" si="68"/>
        <v>Marjorie K1603</v>
      </c>
    </row>
    <row r="2299" spans="1:28" customFormat="1" ht="12.95" hidden="1" customHeight="1">
      <c r="A2299" s="325">
        <v>2298</v>
      </c>
      <c r="B2299" s="325" t="s">
        <v>2354</v>
      </c>
      <c r="C2299" s="327">
        <v>42678</v>
      </c>
      <c r="D2299" s="325" t="s">
        <v>2206</v>
      </c>
      <c r="E2299" s="325" t="s">
        <v>1390</v>
      </c>
      <c r="F2299" s="325"/>
      <c r="G2299" s="325"/>
      <c r="H2299" s="328" t="s">
        <v>644</v>
      </c>
      <c r="I2299" s="328" t="s">
        <v>287</v>
      </c>
      <c r="J2299" s="327">
        <v>42645</v>
      </c>
      <c r="K2299" s="3" t="s">
        <v>1104</v>
      </c>
      <c r="L2299" s="326">
        <v>1500</v>
      </c>
      <c r="M2299" s="325">
        <v>2298</v>
      </c>
      <c r="N2299" s="324">
        <v>42709</v>
      </c>
      <c r="T2299" s="146"/>
      <c r="U2299" s="146"/>
      <c r="V2299" s="146"/>
      <c r="W2299" s="146"/>
      <c r="X2299" s="146"/>
      <c r="Y2299" s="146"/>
      <c r="Z2299" s="146"/>
      <c r="AA2299" s="146"/>
      <c r="AB2299" s="5" t="str">
        <f t="shared" si="68"/>
        <v>British Emissary16011</v>
      </c>
    </row>
    <row r="2300" spans="1:28" customFormat="1" ht="12.95" hidden="1" customHeight="1">
      <c r="A2300" s="325">
        <v>2299</v>
      </c>
      <c r="B2300" s="325" t="s">
        <v>2355</v>
      </c>
      <c r="C2300" s="327">
        <v>42678</v>
      </c>
      <c r="D2300" s="325" t="s">
        <v>2214</v>
      </c>
      <c r="E2300" s="325" t="s">
        <v>1390</v>
      </c>
      <c r="F2300" s="325"/>
      <c r="G2300" s="325"/>
      <c r="H2300" s="328" t="s">
        <v>1327</v>
      </c>
      <c r="I2300" s="328" t="s">
        <v>25</v>
      </c>
      <c r="J2300" s="327">
        <v>42644</v>
      </c>
      <c r="K2300" s="3" t="s">
        <v>1104</v>
      </c>
      <c r="L2300" s="326">
        <v>1500</v>
      </c>
      <c r="M2300" s="325">
        <v>2299</v>
      </c>
      <c r="N2300" s="324">
        <v>42709</v>
      </c>
      <c r="T2300" s="146"/>
      <c r="U2300" s="146"/>
      <c r="V2300" s="146"/>
      <c r="W2300" s="146"/>
      <c r="X2300" s="146"/>
      <c r="Y2300" s="146"/>
      <c r="Z2300" s="146"/>
      <c r="AA2300" s="146"/>
      <c r="AB2300" s="5" t="str">
        <f t="shared" si="68"/>
        <v>British Explorer16013</v>
      </c>
    </row>
    <row r="2301" spans="1:28" customFormat="1" ht="12.95" hidden="1" customHeight="1">
      <c r="A2301" s="325">
        <v>2300</v>
      </c>
      <c r="B2301" s="325" t="s">
        <v>2356</v>
      </c>
      <c r="C2301" s="327">
        <v>42678</v>
      </c>
      <c r="D2301" s="325" t="s">
        <v>2274</v>
      </c>
      <c r="E2301" s="325" t="s">
        <v>1390</v>
      </c>
      <c r="F2301" s="325"/>
      <c r="G2301" s="325"/>
      <c r="H2301" s="328" t="s">
        <v>736</v>
      </c>
      <c r="I2301" s="328" t="s">
        <v>2347</v>
      </c>
      <c r="J2301" s="327">
        <v>42666</v>
      </c>
      <c r="K2301" s="3" t="s">
        <v>1104</v>
      </c>
      <c r="L2301" s="326">
        <v>1500</v>
      </c>
      <c r="M2301" s="325">
        <v>2300</v>
      </c>
      <c r="N2301" s="324">
        <v>42709</v>
      </c>
      <c r="T2301" s="146"/>
      <c r="U2301" s="146"/>
      <c r="V2301" s="146"/>
      <c r="W2301" s="146"/>
      <c r="X2301" s="146"/>
      <c r="Y2301" s="146"/>
      <c r="Z2301" s="146"/>
      <c r="AA2301" s="146"/>
      <c r="AB2301" s="5" t="str">
        <f t="shared" si="68"/>
        <v>British Emissary16012</v>
      </c>
    </row>
    <row r="2302" spans="1:28" customFormat="1" ht="12.95" hidden="1" customHeight="1">
      <c r="A2302" s="325">
        <v>2301</v>
      </c>
      <c r="B2302" s="325" t="s">
        <v>2357</v>
      </c>
      <c r="C2302" s="327">
        <v>42678</v>
      </c>
      <c r="D2302" s="325" t="s">
        <v>2286</v>
      </c>
      <c r="E2302" s="325" t="s">
        <v>2287</v>
      </c>
      <c r="F2302" s="325"/>
      <c r="G2302" s="325"/>
      <c r="H2302" s="328" t="s">
        <v>2288</v>
      </c>
      <c r="I2302" s="328" t="s">
        <v>25</v>
      </c>
      <c r="J2302" s="327">
        <v>42671</v>
      </c>
      <c r="K2302" s="3" t="s">
        <v>1104</v>
      </c>
      <c r="L2302" s="326">
        <v>1500</v>
      </c>
      <c r="M2302" s="325">
        <v>2301</v>
      </c>
      <c r="N2302" s="324">
        <v>42709</v>
      </c>
      <c r="T2302" s="146"/>
      <c r="U2302" s="146"/>
      <c r="V2302" s="146"/>
      <c r="W2302" s="146"/>
      <c r="X2302" s="146"/>
      <c r="Y2302" s="146"/>
      <c r="Z2302" s="146"/>
      <c r="AA2302" s="146"/>
      <c r="AB2302" s="5" t="str">
        <f t="shared" si="68"/>
        <v>Overseas Reymar196</v>
      </c>
    </row>
    <row r="2303" spans="1:28" customFormat="1" ht="12.95" hidden="1" customHeight="1">
      <c r="A2303" s="325">
        <v>2302</v>
      </c>
      <c r="B2303" s="325" t="s">
        <v>2358</v>
      </c>
      <c r="C2303" s="327">
        <v>42678</v>
      </c>
      <c r="D2303" s="325" t="s">
        <v>647</v>
      </c>
      <c r="E2303" s="325" t="s">
        <v>220</v>
      </c>
      <c r="F2303" s="325"/>
      <c r="G2303" s="325"/>
      <c r="H2303" s="328" t="s">
        <v>2259</v>
      </c>
      <c r="I2303" s="328" t="s">
        <v>1409</v>
      </c>
      <c r="J2303" s="327">
        <v>42648</v>
      </c>
      <c r="K2303" s="3" t="s">
        <v>23</v>
      </c>
      <c r="L2303" s="326">
        <v>1200</v>
      </c>
      <c r="M2303" s="325">
        <v>2302</v>
      </c>
      <c r="N2303" s="324">
        <v>42717</v>
      </c>
      <c r="T2303" s="146"/>
      <c r="U2303" s="146"/>
      <c r="V2303" s="146"/>
      <c r="W2303" s="146"/>
      <c r="X2303" s="146"/>
      <c r="Y2303" s="146"/>
      <c r="Z2303" s="146"/>
      <c r="AA2303" s="146"/>
      <c r="AB2303" s="5" t="str">
        <f t="shared" si="68"/>
        <v>Aframax Rio48</v>
      </c>
    </row>
    <row r="2304" spans="1:28" customFormat="1" ht="12.95" hidden="1" customHeight="1">
      <c r="A2304" s="325">
        <v>2303</v>
      </c>
      <c r="B2304" s="325" t="s">
        <v>2359</v>
      </c>
      <c r="C2304" s="327">
        <v>42681</v>
      </c>
      <c r="D2304" s="325" t="s">
        <v>2198</v>
      </c>
      <c r="E2304" s="325" t="s">
        <v>482</v>
      </c>
      <c r="F2304" s="325"/>
      <c r="G2304" s="325"/>
      <c r="H2304" s="328" t="s">
        <v>442</v>
      </c>
      <c r="I2304" s="328" t="s">
        <v>2025</v>
      </c>
      <c r="J2304" s="327">
        <v>42668</v>
      </c>
      <c r="K2304" s="3" t="s">
        <v>60</v>
      </c>
      <c r="L2304" s="326">
        <v>800</v>
      </c>
      <c r="M2304" s="325">
        <v>2303</v>
      </c>
      <c r="N2304" s="324">
        <v>42767</v>
      </c>
      <c r="T2304" s="146"/>
      <c r="U2304" s="146"/>
      <c r="V2304" s="146"/>
      <c r="W2304" s="146"/>
      <c r="X2304" s="146"/>
      <c r="Y2304" s="146"/>
      <c r="Z2304" s="146"/>
      <c r="AA2304" s="146"/>
      <c r="AB2304" s="5" t="str">
        <f t="shared" si="68"/>
        <v>Aframax Riviera052</v>
      </c>
    </row>
    <row r="2305" spans="1:28" customFormat="1" ht="12.95" hidden="1" customHeight="1">
      <c r="A2305" s="325">
        <v>2304</v>
      </c>
      <c r="B2305" s="325" t="s">
        <v>2360</v>
      </c>
      <c r="C2305" s="327">
        <v>42681</v>
      </c>
      <c r="D2305" s="325" t="s">
        <v>1273</v>
      </c>
      <c r="E2305" s="325" t="s">
        <v>2268</v>
      </c>
      <c r="F2305" s="325"/>
      <c r="G2305" s="325"/>
      <c r="H2305" s="328" t="s">
        <v>634</v>
      </c>
      <c r="I2305" s="328" t="s">
        <v>20</v>
      </c>
      <c r="J2305" s="327">
        <v>42641</v>
      </c>
      <c r="K2305" s="3" t="s">
        <v>60</v>
      </c>
      <c r="L2305" s="326">
        <v>800</v>
      </c>
      <c r="M2305" s="325">
        <v>2304</v>
      </c>
      <c r="N2305" s="324">
        <v>42739</v>
      </c>
      <c r="T2305" s="146"/>
      <c r="U2305" s="146"/>
      <c r="V2305" s="146"/>
      <c r="W2305" s="146"/>
      <c r="X2305" s="146"/>
      <c r="Y2305" s="146"/>
      <c r="Z2305" s="146"/>
      <c r="AA2305" s="146"/>
      <c r="AB2305" s="5" t="str">
        <f t="shared" si="68"/>
        <v>King Darius22_2016</v>
      </c>
    </row>
    <row r="2306" spans="1:28" customFormat="1" ht="12.95" hidden="1" customHeight="1">
      <c r="A2306" s="325">
        <v>2305</v>
      </c>
      <c r="B2306" s="325" t="s">
        <v>2361</v>
      </c>
      <c r="C2306" s="327">
        <v>42681</v>
      </c>
      <c r="D2306" s="325" t="s">
        <v>2277</v>
      </c>
      <c r="E2306" s="325" t="s">
        <v>370</v>
      </c>
      <c r="F2306" s="325"/>
      <c r="G2306" s="325"/>
      <c r="H2306" s="328" t="s">
        <v>2278</v>
      </c>
      <c r="I2306" s="328" t="s">
        <v>607</v>
      </c>
      <c r="J2306" s="327">
        <v>42645</v>
      </c>
      <c r="K2306" s="3" t="s">
        <v>60</v>
      </c>
      <c r="L2306" s="326">
        <v>800</v>
      </c>
      <c r="M2306" s="325">
        <v>2305</v>
      </c>
      <c r="N2306" s="324">
        <v>42717</v>
      </c>
      <c r="T2306" s="146"/>
      <c r="U2306" s="146"/>
      <c r="V2306" s="146"/>
      <c r="W2306" s="146"/>
      <c r="X2306" s="146"/>
      <c r="Y2306" s="146"/>
      <c r="Z2306" s="146"/>
      <c r="AA2306" s="146"/>
      <c r="AB2306" s="5" t="str">
        <f t="shared" si="68"/>
        <v>Afra Hawthorn49</v>
      </c>
    </row>
    <row r="2307" spans="1:28" customFormat="1" ht="12.95" hidden="1" customHeight="1">
      <c r="A2307" s="325">
        <v>2306</v>
      </c>
      <c r="B2307" s="325" t="s">
        <v>2362</v>
      </c>
      <c r="C2307" s="327">
        <v>42681</v>
      </c>
      <c r="D2307" s="325" t="s">
        <v>826</v>
      </c>
      <c r="E2307" s="325" t="s">
        <v>35</v>
      </c>
      <c r="F2307" s="325"/>
      <c r="G2307" s="325"/>
      <c r="H2307" s="328" t="s">
        <v>63</v>
      </c>
      <c r="I2307" s="328" t="s">
        <v>78</v>
      </c>
      <c r="J2307" s="327">
        <v>42642</v>
      </c>
      <c r="K2307" s="3" t="s">
        <v>60</v>
      </c>
      <c r="L2307" s="326">
        <v>800</v>
      </c>
      <c r="M2307" s="325">
        <v>2306</v>
      </c>
      <c r="N2307" s="324">
        <v>42739</v>
      </c>
      <c r="T2307" s="146"/>
      <c r="U2307" s="146"/>
      <c r="V2307" s="146"/>
      <c r="W2307" s="146"/>
      <c r="X2307" s="146"/>
      <c r="Y2307" s="146"/>
      <c r="Z2307" s="146"/>
      <c r="AA2307" s="146"/>
      <c r="AB2307" s="5" t="str">
        <f t="shared" si="68"/>
        <v>Bareilly06_2016</v>
      </c>
    </row>
    <row r="2308" spans="1:28" customFormat="1" ht="12.95" hidden="1" customHeight="1">
      <c r="A2308" s="325">
        <v>2307</v>
      </c>
      <c r="B2308" s="325" t="s">
        <v>2363</v>
      </c>
      <c r="C2308" s="327">
        <v>42681</v>
      </c>
      <c r="D2308" s="325" t="s">
        <v>383</v>
      </c>
      <c r="E2308" s="325" t="s">
        <v>789</v>
      </c>
      <c r="F2308" s="325"/>
      <c r="G2308" s="325"/>
      <c r="H2308" s="328" t="s">
        <v>400</v>
      </c>
      <c r="I2308" s="328" t="s">
        <v>67</v>
      </c>
      <c r="J2308" s="327">
        <v>42656</v>
      </c>
      <c r="K2308" s="3" t="s">
        <v>60</v>
      </c>
      <c r="L2308" s="326">
        <v>800</v>
      </c>
      <c r="M2308" s="325">
        <v>2307</v>
      </c>
      <c r="N2308" s="324">
        <v>42717</v>
      </c>
      <c r="T2308" s="146"/>
      <c r="U2308" s="146"/>
      <c r="V2308" s="146"/>
      <c r="W2308" s="146"/>
      <c r="X2308" s="146"/>
      <c r="Y2308" s="146"/>
      <c r="Z2308" s="146"/>
      <c r="AA2308" s="146"/>
      <c r="AB2308" s="5" t="str">
        <f t="shared" si="68"/>
        <v>Stenaweco Venture1605</v>
      </c>
    </row>
    <row r="2309" spans="1:28" customFormat="1" ht="12.95" hidden="1" customHeight="1">
      <c r="A2309" s="325">
        <v>2308</v>
      </c>
      <c r="B2309" s="325" t="s">
        <v>2364</v>
      </c>
      <c r="C2309" s="327">
        <v>42681</v>
      </c>
      <c r="D2309" s="325" t="s">
        <v>1364</v>
      </c>
      <c r="E2309" s="325" t="s">
        <v>550</v>
      </c>
      <c r="F2309" s="325"/>
      <c r="G2309" s="325"/>
      <c r="H2309" s="328" t="s">
        <v>2031</v>
      </c>
      <c r="I2309" s="328" t="s">
        <v>62</v>
      </c>
      <c r="J2309" s="327">
        <v>42649</v>
      </c>
      <c r="K2309" s="3" t="s">
        <v>60</v>
      </c>
      <c r="L2309" s="326">
        <v>800</v>
      </c>
      <c r="M2309" s="325">
        <v>2308</v>
      </c>
      <c r="N2309" s="324">
        <v>42740</v>
      </c>
      <c r="T2309" s="146"/>
      <c r="U2309" s="146"/>
      <c r="V2309" s="146"/>
      <c r="W2309" s="146"/>
      <c r="X2309" s="146"/>
      <c r="Y2309" s="146"/>
      <c r="Z2309" s="146"/>
      <c r="AA2309" s="146"/>
      <c r="AB2309" s="5" t="str">
        <f t="shared" si="68"/>
        <v>Shandong Zihe1601</v>
      </c>
    </row>
    <row r="2310" spans="1:28" customFormat="1" ht="12.95" hidden="1" customHeight="1">
      <c r="A2310" s="325">
        <v>2309</v>
      </c>
      <c r="B2310" s="325" t="s">
        <v>2365</v>
      </c>
      <c r="C2310" s="327">
        <v>42681</v>
      </c>
      <c r="D2310" s="325" t="s">
        <v>115</v>
      </c>
      <c r="E2310" s="325" t="s">
        <v>139</v>
      </c>
      <c r="F2310" s="325"/>
      <c r="G2310" s="325"/>
      <c r="H2310" s="328" t="s">
        <v>830</v>
      </c>
      <c r="I2310" s="328" t="s">
        <v>90</v>
      </c>
      <c r="J2310" s="327">
        <v>42658</v>
      </c>
      <c r="K2310" s="3" t="s">
        <v>60</v>
      </c>
      <c r="L2310" s="326">
        <v>800</v>
      </c>
      <c r="M2310" s="325">
        <v>2309</v>
      </c>
      <c r="N2310" s="324">
        <v>42717</v>
      </c>
      <c r="T2310" s="146"/>
      <c r="U2310" s="146"/>
      <c r="V2310" s="146"/>
      <c r="W2310" s="146"/>
      <c r="X2310" s="146"/>
      <c r="Y2310" s="146"/>
      <c r="Z2310" s="146"/>
      <c r="AA2310" s="146"/>
      <c r="AB2310" s="5" t="str">
        <f t="shared" si="68"/>
        <v>PTI Nile1601</v>
      </c>
    </row>
    <row r="2311" spans="1:28" customFormat="1" ht="12.95" hidden="1" customHeight="1">
      <c r="A2311" s="325">
        <v>2310</v>
      </c>
      <c r="B2311" s="325" t="s">
        <v>2366</v>
      </c>
      <c r="C2311" s="327">
        <v>42681</v>
      </c>
      <c r="D2311" s="325" t="s">
        <v>484</v>
      </c>
      <c r="E2311" s="325" t="s">
        <v>2332</v>
      </c>
      <c r="F2311" s="325"/>
      <c r="G2311" s="325"/>
      <c r="H2311" s="328" t="s">
        <v>1340</v>
      </c>
      <c r="I2311" s="328" t="s">
        <v>413</v>
      </c>
      <c r="J2311" s="327">
        <v>42659</v>
      </c>
      <c r="K2311" s="3" t="s">
        <v>60</v>
      </c>
      <c r="L2311" s="326">
        <v>800</v>
      </c>
      <c r="M2311" s="325">
        <v>2310</v>
      </c>
      <c r="N2311" s="324">
        <v>42717</v>
      </c>
      <c r="T2311" s="146"/>
      <c r="U2311" s="146"/>
      <c r="V2311" s="146"/>
      <c r="W2311" s="146"/>
      <c r="X2311" s="146"/>
      <c r="Y2311" s="146"/>
      <c r="Z2311" s="146"/>
      <c r="AA2311" s="146"/>
      <c r="AB2311" s="5" t="str">
        <f t="shared" si="68"/>
        <v>Madha Silver1601</v>
      </c>
    </row>
    <row r="2312" spans="1:28" customFormat="1" ht="12.95" hidden="1" customHeight="1">
      <c r="A2312" s="325">
        <v>2311</v>
      </c>
      <c r="B2312" s="325" t="s">
        <v>2367</v>
      </c>
      <c r="C2312" s="327">
        <v>42681</v>
      </c>
      <c r="D2312" s="325" t="s">
        <v>794</v>
      </c>
      <c r="E2312" s="325" t="s">
        <v>530</v>
      </c>
      <c r="F2312" s="325"/>
      <c r="G2312" s="325"/>
      <c r="H2312" s="328" t="s">
        <v>601</v>
      </c>
      <c r="I2312" s="328" t="s">
        <v>88</v>
      </c>
      <c r="J2312" s="327">
        <v>42666</v>
      </c>
      <c r="K2312" s="3" t="s">
        <v>60</v>
      </c>
      <c r="L2312" s="326">
        <v>800</v>
      </c>
      <c r="M2312" s="325">
        <v>2311</v>
      </c>
      <c r="N2312" s="324">
        <v>42767</v>
      </c>
      <c r="T2312" s="146"/>
      <c r="U2312" s="146"/>
      <c r="V2312" s="146"/>
      <c r="W2312" s="146"/>
      <c r="X2312" s="146"/>
      <c r="Y2312" s="146"/>
      <c r="Z2312" s="146"/>
      <c r="AA2312" s="146"/>
      <c r="AB2312" s="5" t="str">
        <f t="shared" si="68"/>
        <v>Green Sea1606</v>
      </c>
    </row>
    <row r="2313" spans="1:28" customFormat="1" ht="12.95" hidden="1" customHeight="1">
      <c r="A2313" s="325">
        <v>2312</v>
      </c>
      <c r="B2313" s="325" t="s">
        <v>2368</v>
      </c>
      <c r="C2313" s="327">
        <v>42681</v>
      </c>
      <c r="D2313" s="325" t="s">
        <v>768</v>
      </c>
      <c r="E2313" s="325" t="s">
        <v>79</v>
      </c>
      <c r="F2313" s="325"/>
      <c r="G2313" s="325"/>
      <c r="H2313" s="328" t="s">
        <v>601</v>
      </c>
      <c r="I2313" s="328" t="s">
        <v>64</v>
      </c>
      <c r="J2313" s="327">
        <v>42665</v>
      </c>
      <c r="K2313" s="3" t="s">
        <v>60</v>
      </c>
      <c r="L2313" s="326">
        <v>800</v>
      </c>
      <c r="M2313" s="325">
        <v>2312</v>
      </c>
      <c r="N2313" s="324">
        <v>42717</v>
      </c>
      <c r="T2313" s="146"/>
      <c r="U2313" s="146"/>
      <c r="V2313" s="146"/>
      <c r="W2313" s="146"/>
      <c r="X2313" s="146"/>
      <c r="Y2313" s="146"/>
      <c r="Z2313" s="146"/>
      <c r="AA2313" s="146"/>
      <c r="AB2313" s="5" t="str">
        <f t="shared" si="68"/>
        <v>Genmar Compatriot85</v>
      </c>
    </row>
    <row r="2314" spans="1:28" customFormat="1" ht="12.95" hidden="1" customHeight="1">
      <c r="A2314" s="325">
        <v>2313</v>
      </c>
      <c r="B2314" s="325" t="s">
        <v>2369</v>
      </c>
      <c r="C2314" s="327">
        <v>42683</v>
      </c>
      <c r="D2314" s="325" t="s">
        <v>2209</v>
      </c>
      <c r="E2314" s="325" t="s">
        <v>183</v>
      </c>
      <c r="F2314" s="325"/>
      <c r="G2314" s="325"/>
      <c r="H2314" s="328" t="s">
        <v>1284</v>
      </c>
      <c r="I2314" s="328" t="s">
        <v>743</v>
      </c>
      <c r="J2314" s="327">
        <v>42652</v>
      </c>
      <c r="K2314" s="3" t="s">
        <v>590</v>
      </c>
      <c r="L2314" s="326">
        <v>1600</v>
      </c>
      <c r="M2314" s="325">
        <v>2313</v>
      </c>
      <c r="N2314" s="324">
        <v>42744</v>
      </c>
      <c r="T2314" s="146"/>
      <c r="U2314" s="146"/>
      <c r="V2314" s="146"/>
      <c r="W2314" s="146"/>
      <c r="X2314" s="146"/>
      <c r="Y2314" s="146"/>
      <c r="Z2314" s="146"/>
      <c r="AA2314" s="146"/>
      <c r="AB2314" s="5" t="str">
        <f t="shared" si="68"/>
        <v>Mare Picenum8</v>
      </c>
    </row>
    <row r="2315" spans="1:28" customFormat="1" ht="12.95" hidden="1" customHeight="1">
      <c r="A2315" s="325">
        <v>2314</v>
      </c>
      <c r="B2315" s="325" t="s">
        <v>2370</v>
      </c>
      <c r="C2315" s="327">
        <v>42683</v>
      </c>
      <c r="D2315" s="325" t="s">
        <v>796</v>
      </c>
      <c r="E2315" s="325" t="s">
        <v>673</v>
      </c>
      <c r="F2315" s="325"/>
      <c r="G2315" s="325"/>
      <c r="H2315" s="328" t="s">
        <v>1942</v>
      </c>
      <c r="I2315" s="328" t="s">
        <v>842</v>
      </c>
      <c r="J2315" s="327">
        <v>42657</v>
      </c>
      <c r="K2315" s="3" t="s">
        <v>590</v>
      </c>
      <c r="L2315" s="326">
        <v>1600</v>
      </c>
      <c r="M2315" s="325">
        <v>2314</v>
      </c>
      <c r="N2315" s="324">
        <v>42695</v>
      </c>
      <c r="T2315" s="146"/>
      <c r="U2315" s="146"/>
      <c r="V2315" s="146"/>
      <c r="W2315" s="146"/>
      <c r="X2315" s="146"/>
      <c r="Y2315" s="146"/>
      <c r="Z2315" s="146"/>
      <c r="AA2315" s="146"/>
      <c r="AB2315" s="5" t="str">
        <f t="shared" si="68"/>
        <v>Shanghai Dawn030</v>
      </c>
    </row>
    <row r="2316" spans="1:28" customFormat="1" ht="12.95" hidden="1" customHeight="1">
      <c r="A2316" s="325">
        <v>2315</v>
      </c>
      <c r="B2316" s="325" t="s">
        <v>2371</v>
      </c>
      <c r="C2316" s="327">
        <v>42683</v>
      </c>
      <c r="D2316" s="325" t="s">
        <v>2276</v>
      </c>
      <c r="E2316" s="325" t="s">
        <v>234</v>
      </c>
      <c r="F2316" s="325"/>
      <c r="G2316" s="325"/>
      <c r="H2316" s="328" t="s">
        <v>1322</v>
      </c>
      <c r="I2316" s="328" t="s">
        <v>604</v>
      </c>
      <c r="J2316" s="327">
        <v>42644</v>
      </c>
      <c r="K2316" s="3" t="s">
        <v>590</v>
      </c>
      <c r="L2316" s="326">
        <v>1600</v>
      </c>
      <c r="M2316" s="325">
        <v>2315</v>
      </c>
      <c r="N2316" s="324">
        <v>42717</v>
      </c>
      <c r="T2316" s="146"/>
      <c r="U2316" s="146"/>
      <c r="V2316" s="146"/>
      <c r="W2316" s="146"/>
      <c r="X2316" s="146"/>
      <c r="Y2316" s="146"/>
      <c r="Z2316" s="146"/>
      <c r="AA2316" s="146"/>
      <c r="AB2316" s="5" t="str">
        <f t="shared" si="68"/>
        <v>London Spirit7</v>
      </c>
    </row>
    <row r="2317" spans="1:28" customFormat="1" ht="12.95" hidden="1" customHeight="1">
      <c r="A2317" s="325">
        <v>2316</v>
      </c>
      <c r="B2317" s="325" t="s">
        <v>2372</v>
      </c>
      <c r="C2317" s="327">
        <v>42683</v>
      </c>
      <c r="D2317" s="325" t="s">
        <v>717</v>
      </c>
      <c r="E2317" s="325" t="s">
        <v>1837</v>
      </c>
      <c r="F2317" s="325"/>
      <c r="G2317" s="325"/>
      <c r="H2317" s="328" t="s">
        <v>864</v>
      </c>
      <c r="I2317" s="328" t="s">
        <v>261</v>
      </c>
      <c r="J2317" s="327">
        <v>42647</v>
      </c>
      <c r="K2317" s="3" t="s">
        <v>590</v>
      </c>
      <c r="L2317" s="326">
        <v>1600</v>
      </c>
      <c r="M2317" s="325">
        <v>2316</v>
      </c>
      <c r="N2317" s="324">
        <v>42702</v>
      </c>
      <c r="T2317" s="146"/>
      <c r="U2317" s="146"/>
      <c r="V2317" s="146"/>
      <c r="W2317" s="146"/>
      <c r="X2317" s="146"/>
      <c r="Y2317" s="146"/>
      <c r="Z2317" s="146"/>
      <c r="AA2317" s="146"/>
      <c r="AB2317" s="5" t="str">
        <f t="shared" si="68"/>
        <v>Blue River022</v>
      </c>
    </row>
    <row r="2318" spans="1:28" customFormat="1" ht="12.95" hidden="1" customHeight="1">
      <c r="A2318" s="325">
        <v>2317</v>
      </c>
      <c r="B2318" s="325" t="s">
        <v>2373</v>
      </c>
      <c r="C2318" s="327">
        <v>42683</v>
      </c>
      <c r="D2318" s="325" t="s">
        <v>1303</v>
      </c>
      <c r="E2318" s="325" t="s">
        <v>41</v>
      </c>
      <c r="F2318" s="325"/>
      <c r="G2318" s="325"/>
      <c r="H2318" s="328" t="s">
        <v>1304</v>
      </c>
      <c r="I2318" s="328" t="s">
        <v>607</v>
      </c>
      <c r="J2318" s="327">
        <v>42668</v>
      </c>
      <c r="K2318" s="3" t="s">
        <v>590</v>
      </c>
      <c r="L2318" s="326">
        <v>1600</v>
      </c>
      <c r="M2318" s="325">
        <v>2317</v>
      </c>
      <c r="N2318" s="324">
        <v>42695</v>
      </c>
      <c r="T2318" s="146"/>
      <c r="U2318" s="146"/>
      <c r="V2318" s="146"/>
      <c r="W2318" s="146"/>
      <c r="X2318" s="146"/>
      <c r="Y2318" s="146"/>
      <c r="Z2318" s="146"/>
      <c r="AA2318" s="146"/>
      <c r="AB2318" s="5" t="str">
        <f t="shared" si="68"/>
        <v>Axel Spirit132</v>
      </c>
    </row>
    <row r="2319" spans="1:28" customFormat="1" ht="12.95" hidden="1" customHeight="1">
      <c r="A2319" s="325">
        <v>2318</v>
      </c>
      <c r="B2319" s="325" t="s">
        <v>2411</v>
      </c>
      <c r="C2319" s="327">
        <v>42707</v>
      </c>
      <c r="D2319" s="325" t="s">
        <v>1496</v>
      </c>
      <c r="E2319" s="325" t="s">
        <v>2406</v>
      </c>
      <c r="F2319" s="325"/>
      <c r="G2319" s="325"/>
      <c r="H2319" s="328" t="s">
        <v>1498</v>
      </c>
      <c r="I2319" s="328" t="s">
        <v>25</v>
      </c>
      <c r="J2319" s="327">
        <v>42696</v>
      </c>
      <c r="K2319" s="3" t="s">
        <v>290</v>
      </c>
      <c r="L2319" s="326">
        <v>1400</v>
      </c>
      <c r="M2319" s="325">
        <v>2318</v>
      </c>
      <c r="N2319" s="324">
        <v>42739</v>
      </c>
      <c r="T2319" s="146"/>
      <c r="U2319" s="146"/>
      <c r="V2319" s="146"/>
      <c r="W2319" s="146"/>
      <c r="X2319" s="146"/>
      <c r="Y2319" s="146"/>
      <c r="Z2319" s="146"/>
      <c r="AA2319" s="146"/>
      <c r="AB2319" s="5" t="str">
        <f t="shared" si="68"/>
        <v>Beijing SpiritTK006</v>
      </c>
    </row>
    <row r="2320" spans="1:28" customFormat="1" ht="12.95" hidden="1" customHeight="1">
      <c r="A2320" s="325">
        <v>2319</v>
      </c>
      <c r="B2320" s="325" t="s">
        <v>2412</v>
      </c>
      <c r="C2320" s="327">
        <v>42707</v>
      </c>
      <c r="D2320" s="325" t="s">
        <v>514</v>
      </c>
      <c r="E2320" s="325" t="s">
        <v>2376</v>
      </c>
      <c r="F2320" s="325" t="s">
        <v>290</v>
      </c>
      <c r="G2320" s="325"/>
      <c r="H2320" s="328" t="s">
        <v>1498</v>
      </c>
      <c r="I2320" s="328" t="s">
        <v>160</v>
      </c>
      <c r="J2320" s="327">
        <v>42685</v>
      </c>
      <c r="K2320" s="3" t="s">
        <v>290</v>
      </c>
      <c r="L2320" s="326">
        <v>1400</v>
      </c>
      <c r="M2320" s="325">
        <v>2319</v>
      </c>
      <c r="N2320" s="324">
        <v>42739</v>
      </c>
      <c r="T2320" s="146"/>
      <c r="U2320" s="146"/>
      <c r="V2320" s="146"/>
      <c r="W2320" s="146"/>
      <c r="X2320" s="146"/>
      <c r="Y2320" s="146"/>
      <c r="Z2320" s="146"/>
      <c r="AA2320" s="146"/>
      <c r="AB2320" s="5" t="str">
        <f t="shared" si="68"/>
        <v>Leyte Spirit021</v>
      </c>
    </row>
    <row r="2321" spans="1:28" customFormat="1" ht="12.95" hidden="1" customHeight="1">
      <c r="A2321" s="325">
        <v>2320</v>
      </c>
      <c r="B2321" s="325" t="s">
        <v>2413</v>
      </c>
      <c r="C2321" s="327">
        <v>42707</v>
      </c>
      <c r="D2321" s="325" t="s">
        <v>2250</v>
      </c>
      <c r="E2321" s="325" t="s">
        <v>2251</v>
      </c>
      <c r="F2321" s="325"/>
      <c r="G2321" s="325"/>
      <c r="H2321" s="328" t="s">
        <v>549</v>
      </c>
      <c r="I2321" s="328" t="s">
        <v>90</v>
      </c>
      <c r="J2321" s="327">
        <v>42677</v>
      </c>
      <c r="K2321" s="3" t="s">
        <v>28</v>
      </c>
      <c r="L2321" s="326">
        <v>1400</v>
      </c>
      <c r="M2321" s="325">
        <v>2320</v>
      </c>
      <c r="N2321" s="324">
        <v>42719</v>
      </c>
      <c r="O2321" s="4"/>
      <c r="T2321" s="146"/>
      <c r="U2321" s="146"/>
      <c r="V2321" s="146"/>
      <c r="W2321" s="146"/>
      <c r="X2321" s="146"/>
      <c r="Y2321" s="146"/>
      <c r="Z2321" s="146"/>
      <c r="AA2321" s="146"/>
      <c r="AB2321" s="5" t="str">
        <f t="shared" si="68"/>
        <v>Esther Spirit134</v>
      </c>
    </row>
    <row r="2322" spans="1:28" customFormat="1" ht="12.95" hidden="1" customHeight="1">
      <c r="A2322" s="325">
        <v>2321</v>
      </c>
      <c r="B2322" s="325" t="s">
        <v>2414</v>
      </c>
      <c r="C2322" s="327">
        <v>42707</v>
      </c>
      <c r="D2322" s="325" t="s">
        <v>1625</v>
      </c>
      <c r="E2322" s="325" t="s">
        <v>238</v>
      </c>
      <c r="F2322" s="325"/>
      <c r="G2322" s="325"/>
      <c r="H2322" s="328" t="s">
        <v>556</v>
      </c>
      <c r="I2322" s="328" t="s">
        <v>71</v>
      </c>
      <c r="J2322" s="327">
        <v>42680</v>
      </c>
      <c r="K2322" s="3" t="s">
        <v>28</v>
      </c>
      <c r="L2322" s="326">
        <v>1400</v>
      </c>
      <c r="M2322" s="325">
        <v>2321</v>
      </c>
      <c r="N2322" s="324">
        <v>42730</v>
      </c>
      <c r="O2322" s="4"/>
      <c r="T2322" s="146"/>
      <c r="U2322" s="146"/>
      <c r="V2322" s="146"/>
      <c r="W2322" s="146"/>
      <c r="X2322" s="146"/>
      <c r="Y2322" s="146"/>
      <c r="Z2322" s="146"/>
      <c r="AA2322" s="146"/>
      <c r="AB2322" s="5" t="str">
        <f t="shared" si="68"/>
        <v>Navion Marita040</v>
      </c>
    </row>
    <row r="2323" spans="1:28" customFormat="1" ht="12.95" hidden="1" customHeight="1">
      <c r="A2323" s="325">
        <v>2322</v>
      </c>
      <c r="B2323" s="325" t="s">
        <v>2415</v>
      </c>
      <c r="C2323" s="327">
        <v>42707</v>
      </c>
      <c r="D2323" s="325" t="s">
        <v>540</v>
      </c>
      <c r="E2323" s="325" t="s">
        <v>558</v>
      </c>
      <c r="F2323" s="325"/>
      <c r="G2323" s="325"/>
      <c r="H2323" s="328" t="s">
        <v>1382</v>
      </c>
      <c r="I2323" s="328" t="s">
        <v>90</v>
      </c>
      <c r="J2323" s="327">
        <v>42676</v>
      </c>
      <c r="K2323" s="3" t="s">
        <v>28</v>
      </c>
      <c r="L2323" s="326">
        <v>1400</v>
      </c>
      <c r="M2323" s="325">
        <v>2322</v>
      </c>
      <c r="N2323" s="324">
        <v>42719</v>
      </c>
      <c r="O2323" s="4"/>
      <c r="T2323" s="146"/>
      <c r="U2323" s="146"/>
      <c r="V2323" s="146"/>
      <c r="W2323" s="146"/>
      <c r="X2323" s="146"/>
      <c r="Y2323" s="146"/>
      <c r="Z2323" s="146"/>
      <c r="AA2323" s="146"/>
      <c r="AB2323" s="5" t="str">
        <f t="shared" si="68"/>
        <v>Peak Spirit24</v>
      </c>
    </row>
    <row r="2324" spans="1:28" customFormat="1" ht="12.95" hidden="1" customHeight="1">
      <c r="A2324" s="325">
        <v>2323</v>
      </c>
      <c r="B2324" s="325" t="s">
        <v>2416</v>
      </c>
      <c r="C2324" s="327">
        <v>42707</v>
      </c>
      <c r="D2324" s="325" t="s">
        <v>853</v>
      </c>
      <c r="E2324" s="325" t="s">
        <v>79</v>
      </c>
      <c r="F2324" s="325"/>
      <c r="G2324" s="325"/>
      <c r="H2324" s="328" t="s">
        <v>788</v>
      </c>
      <c r="I2324" s="328" t="s">
        <v>585</v>
      </c>
      <c r="J2324" s="327">
        <v>42674</v>
      </c>
      <c r="K2324" s="3" t="s">
        <v>28</v>
      </c>
      <c r="L2324" s="326">
        <v>1400</v>
      </c>
      <c r="M2324" s="325">
        <v>2323</v>
      </c>
      <c r="N2324" s="324">
        <v>42723</v>
      </c>
      <c r="O2324" s="4"/>
      <c r="T2324" s="146"/>
      <c r="U2324" s="146"/>
      <c r="V2324" s="146"/>
      <c r="W2324" s="146"/>
      <c r="X2324" s="146"/>
      <c r="Y2324" s="146"/>
      <c r="Z2324" s="146"/>
      <c r="AA2324" s="146"/>
      <c r="AB2324" s="5" t="str">
        <f t="shared" si="68"/>
        <v>Overseas Kythons25</v>
      </c>
    </row>
    <row r="2325" spans="1:28" customFormat="1" ht="12.95" hidden="1" customHeight="1">
      <c r="A2325" s="325">
        <v>2324</v>
      </c>
      <c r="B2325" s="325" t="s">
        <v>2417</v>
      </c>
      <c r="C2325" s="327">
        <v>42707</v>
      </c>
      <c r="D2325" s="325" t="s">
        <v>2340</v>
      </c>
      <c r="E2325" s="325" t="s">
        <v>297</v>
      </c>
      <c r="F2325" s="325"/>
      <c r="G2325" s="325"/>
      <c r="H2325" s="328" t="s">
        <v>671</v>
      </c>
      <c r="I2325" s="328" t="s">
        <v>575</v>
      </c>
      <c r="J2325" s="327">
        <v>42687</v>
      </c>
      <c r="K2325" s="3" t="s">
        <v>28</v>
      </c>
      <c r="L2325" s="326">
        <v>1400</v>
      </c>
      <c r="M2325" s="325">
        <v>2324</v>
      </c>
      <c r="N2325" s="324">
        <v>42719</v>
      </c>
      <c r="O2325" s="4"/>
      <c r="T2325" s="146"/>
      <c r="U2325" s="146"/>
      <c r="V2325" s="146"/>
      <c r="W2325" s="146"/>
      <c r="X2325" s="146"/>
      <c r="Y2325" s="146"/>
      <c r="Z2325" s="146"/>
      <c r="AA2325" s="146"/>
      <c r="AB2325" s="5" t="str">
        <f t="shared" si="68"/>
        <v>Kerala025</v>
      </c>
    </row>
    <row r="2326" spans="1:28" customFormat="1" ht="12.95" hidden="1" customHeight="1">
      <c r="A2326" s="325">
        <v>2325</v>
      </c>
      <c r="B2326" s="325" t="s">
        <v>2418</v>
      </c>
      <c r="C2326" s="327">
        <v>42707</v>
      </c>
      <c r="D2326" s="325" t="s">
        <v>1306</v>
      </c>
      <c r="E2326" s="325" t="s">
        <v>2345</v>
      </c>
      <c r="F2326" s="325"/>
      <c r="G2326" s="325"/>
      <c r="H2326" s="328" t="s">
        <v>549</v>
      </c>
      <c r="I2326" s="328" t="s">
        <v>173</v>
      </c>
      <c r="J2326" s="327">
        <v>42693</v>
      </c>
      <c r="K2326" s="3" t="s">
        <v>28</v>
      </c>
      <c r="L2326" s="326">
        <v>1400</v>
      </c>
      <c r="M2326" s="325">
        <v>2325</v>
      </c>
      <c r="N2326" s="324">
        <v>42730</v>
      </c>
      <c r="O2326" s="4"/>
      <c r="T2326" s="146"/>
      <c r="U2326" s="146"/>
      <c r="V2326" s="146"/>
      <c r="W2326" s="146"/>
      <c r="X2326" s="146"/>
      <c r="Y2326" s="146"/>
      <c r="Z2326" s="146"/>
      <c r="AA2326" s="146"/>
      <c r="AB2326" s="5" t="str">
        <f t="shared" si="68"/>
        <v>Huemul01</v>
      </c>
    </row>
    <row r="2327" spans="1:28" customFormat="1" ht="12.95" hidden="1" customHeight="1">
      <c r="A2327" s="325">
        <v>2326</v>
      </c>
      <c r="B2327" s="325" t="s">
        <v>2419</v>
      </c>
      <c r="C2327" s="327">
        <v>42707</v>
      </c>
      <c r="D2327" s="325" t="s">
        <v>490</v>
      </c>
      <c r="E2327" s="325" t="s">
        <v>2346</v>
      </c>
      <c r="F2327" s="325"/>
      <c r="G2327" s="325"/>
      <c r="H2327" s="328" t="s">
        <v>1454</v>
      </c>
      <c r="I2327" s="328" t="s">
        <v>2408</v>
      </c>
      <c r="J2327" s="327">
        <v>42687</v>
      </c>
      <c r="K2327" s="3" t="s">
        <v>28</v>
      </c>
      <c r="L2327" s="326">
        <v>1400</v>
      </c>
      <c r="M2327" s="325">
        <v>2326</v>
      </c>
      <c r="N2327" s="324">
        <v>42793</v>
      </c>
      <c r="O2327" s="4"/>
      <c r="T2327" s="146"/>
      <c r="U2327" s="146"/>
      <c r="V2327" s="146"/>
      <c r="W2327" s="146"/>
      <c r="X2327" s="146"/>
      <c r="Y2327" s="146"/>
      <c r="Z2327" s="146"/>
      <c r="AA2327" s="146"/>
      <c r="AB2327" s="5" t="str">
        <f t="shared" si="68"/>
        <v>Overseas Pearlmar195</v>
      </c>
    </row>
    <row r="2328" spans="1:28" customFormat="1" ht="12.95" hidden="1" customHeight="1">
      <c r="A2328" s="325">
        <v>2327</v>
      </c>
      <c r="B2328" s="325" t="s">
        <v>2420</v>
      </c>
      <c r="C2328" s="327">
        <v>42707</v>
      </c>
      <c r="D2328" s="325" t="s">
        <v>2393</v>
      </c>
      <c r="E2328" s="325" t="s">
        <v>245</v>
      </c>
      <c r="F2328" s="325" t="s">
        <v>28</v>
      </c>
      <c r="G2328" s="325"/>
      <c r="H2328" s="328" t="s">
        <v>788</v>
      </c>
      <c r="I2328" s="328" t="s">
        <v>222</v>
      </c>
      <c r="J2328" s="327" t="s">
        <v>2394</v>
      </c>
      <c r="K2328" s="3" t="s">
        <v>28</v>
      </c>
      <c r="L2328" s="326">
        <v>1400</v>
      </c>
      <c r="M2328" s="325">
        <v>2327</v>
      </c>
      <c r="N2328" s="324">
        <v>42723</v>
      </c>
      <c r="O2328" s="4"/>
      <c r="T2328" s="146"/>
      <c r="U2328" s="146"/>
      <c r="V2328" s="146"/>
      <c r="W2328" s="146"/>
      <c r="X2328" s="146"/>
      <c r="Y2328" s="146"/>
      <c r="Z2328" s="146"/>
      <c r="AA2328" s="146"/>
      <c r="AB2328" s="5" t="str">
        <f t="shared" si="68"/>
        <v>Danubia12</v>
      </c>
    </row>
    <row r="2329" spans="1:28" customFormat="1" ht="12.95" hidden="1" customHeight="1">
      <c r="A2329" s="325">
        <v>2328</v>
      </c>
      <c r="B2329" s="325" t="s">
        <v>2421</v>
      </c>
      <c r="C2329" s="327">
        <v>42709</v>
      </c>
      <c r="D2329" s="325" t="s">
        <v>628</v>
      </c>
      <c r="E2329" s="325" t="s">
        <v>2335</v>
      </c>
      <c r="F2329" s="325"/>
      <c r="G2329" s="325"/>
      <c r="H2329" s="328" t="s">
        <v>579</v>
      </c>
      <c r="I2329" s="328" t="s">
        <v>24</v>
      </c>
      <c r="J2329" s="327">
        <v>42686.333333333336</v>
      </c>
      <c r="K2329" s="3" t="s">
        <v>1094</v>
      </c>
      <c r="L2329" s="326">
        <v>1400</v>
      </c>
      <c r="M2329" s="325">
        <v>2328</v>
      </c>
      <c r="N2329" s="324">
        <v>42871</v>
      </c>
      <c r="T2329" s="146"/>
      <c r="U2329" s="146"/>
      <c r="V2329" s="146"/>
      <c r="W2329" s="146"/>
      <c r="X2329" s="146"/>
      <c r="Y2329" s="146"/>
      <c r="Z2329" s="146"/>
      <c r="AA2329" s="146"/>
      <c r="AB2329" s="5" t="str">
        <f t="shared" si="68"/>
        <v>British Emissary16015</v>
      </c>
    </row>
    <row r="2330" spans="1:28" customFormat="1" ht="12.95" hidden="1" customHeight="1">
      <c r="A2330" s="325">
        <v>2329</v>
      </c>
      <c r="B2330" s="325" t="s">
        <v>2422</v>
      </c>
      <c r="C2330" s="327">
        <v>42709</v>
      </c>
      <c r="D2330" s="325" t="s">
        <v>598</v>
      </c>
      <c r="E2330" s="325">
        <v>201607</v>
      </c>
      <c r="F2330" s="325"/>
      <c r="G2330" s="325"/>
      <c r="H2330" s="328" t="s">
        <v>1377</v>
      </c>
      <c r="I2330" s="328" t="s">
        <v>25</v>
      </c>
      <c r="J2330" s="327">
        <v>42699</v>
      </c>
      <c r="K2330" s="3" t="s">
        <v>1094</v>
      </c>
      <c r="L2330" s="326">
        <v>1400</v>
      </c>
      <c r="M2330" s="325">
        <v>2329</v>
      </c>
      <c r="N2330" s="324">
        <v>42740</v>
      </c>
      <c r="T2330" s="146"/>
      <c r="U2330" s="146"/>
      <c r="V2330" s="146"/>
      <c r="W2330" s="146"/>
      <c r="X2330" s="146"/>
      <c r="Y2330" s="146"/>
      <c r="Z2330" s="146"/>
      <c r="AA2330" s="146"/>
      <c r="AB2330" s="5" t="str">
        <f t="shared" si="68"/>
        <v>British Explorer16016</v>
      </c>
    </row>
    <row r="2331" spans="1:28" customFormat="1" ht="12.95" hidden="1" customHeight="1">
      <c r="A2331" s="325">
        <v>2330</v>
      </c>
      <c r="B2331" s="325" t="s">
        <v>2423</v>
      </c>
      <c r="C2331" s="327">
        <v>42709</v>
      </c>
      <c r="D2331" s="325" t="s">
        <v>1294</v>
      </c>
      <c r="E2331" s="325" t="s">
        <v>1916</v>
      </c>
      <c r="F2331" s="325"/>
      <c r="G2331" s="325"/>
      <c r="H2331" s="328" t="s">
        <v>817</v>
      </c>
      <c r="I2331" s="328" t="s">
        <v>356</v>
      </c>
      <c r="J2331" s="327">
        <v>42693</v>
      </c>
      <c r="K2331" s="3" t="s">
        <v>1094</v>
      </c>
      <c r="L2331" s="326">
        <v>1400</v>
      </c>
      <c r="M2331" s="325">
        <v>2330</v>
      </c>
      <c r="N2331" s="324">
        <v>42740</v>
      </c>
      <c r="T2331" s="146"/>
      <c r="U2331" s="146"/>
      <c r="V2331" s="146"/>
      <c r="W2331" s="146"/>
      <c r="X2331" s="146"/>
      <c r="Y2331" s="146"/>
      <c r="Z2331" s="146"/>
      <c r="AA2331" s="146"/>
      <c r="AB2331" s="5" t="str">
        <f t="shared" si="68"/>
        <v>Gener8 Elektra2016_28</v>
      </c>
    </row>
    <row r="2332" spans="1:28" customFormat="1" ht="12.95" hidden="1" customHeight="1">
      <c r="A2332" s="341">
        <v>2331</v>
      </c>
      <c r="B2332" s="341" t="s">
        <v>2424</v>
      </c>
      <c r="C2332" s="339">
        <v>42709</v>
      </c>
      <c r="D2332" s="341" t="s">
        <v>643</v>
      </c>
      <c r="E2332" s="341" t="s">
        <v>2378</v>
      </c>
      <c r="F2332" s="341" t="s">
        <v>663</v>
      </c>
      <c r="G2332" s="341"/>
      <c r="H2332" s="340" t="s">
        <v>817</v>
      </c>
      <c r="I2332" s="340" t="s">
        <v>62</v>
      </c>
      <c r="J2332" s="339">
        <v>42703</v>
      </c>
      <c r="K2332" s="338" t="s">
        <v>1094</v>
      </c>
      <c r="L2332" s="337">
        <v>1400</v>
      </c>
      <c r="M2332" s="325">
        <v>2331</v>
      </c>
      <c r="N2332" s="324">
        <v>42789</v>
      </c>
      <c r="O2332" s="180" t="s">
        <v>2440</v>
      </c>
      <c r="P2332" s="180"/>
      <c r="Q2332" s="180"/>
      <c r="R2332" s="180"/>
      <c r="S2332" s="180"/>
      <c r="T2332" s="146"/>
      <c r="U2332" s="146"/>
      <c r="V2332" s="146"/>
      <c r="W2332" s="146"/>
      <c r="X2332" s="146"/>
      <c r="Y2332" s="146"/>
      <c r="Z2332" s="146"/>
      <c r="AA2332" s="146"/>
      <c r="AB2332" s="5" t="str">
        <f t="shared" si="68"/>
        <v>Navig8 Grace3</v>
      </c>
    </row>
    <row r="2333" spans="1:28" customFormat="1" ht="12.95" hidden="1" customHeight="1">
      <c r="A2333" s="325">
        <v>2332</v>
      </c>
      <c r="B2333" s="325" t="s">
        <v>2425</v>
      </c>
      <c r="C2333" s="327">
        <v>42709</v>
      </c>
      <c r="D2333" s="325" t="s">
        <v>640</v>
      </c>
      <c r="E2333" s="325" t="s">
        <v>2143</v>
      </c>
      <c r="F2333" s="325" t="s">
        <v>663</v>
      </c>
      <c r="G2333" s="325"/>
      <c r="H2333" s="328" t="s">
        <v>828</v>
      </c>
      <c r="I2333" s="328" t="s">
        <v>267</v>
      </c>
      <c r="J2333" s="327">
        <v>42699</v>
      </c>
      <c r="K2333" s="3" t="s">
        <v>1094</v>
      </c>
      <c r="L2333" s="326">
        <v>1400</v>
      </c>
      <c r="M2333" s="325">
        <v>2332</v>
      </c>
      <c r="N2333" s="324">
        <v>42740</v>
      </c>
      <c r="T2333" s="146"/>
      <c r="U2333" s="146"/>
      <c r="V2333" s="146"/>
      <c r="W2333" s="146"/>
      <c r="X2333" s="146"/>
      <c r="Y2333" s="146"/>
      <c r="Z2333" s="146"/>
      <c r="AA2333" s="146"/>
      <c r="AB2333" s="5" t="str">
        <f t="shared" si="68"/>
        <v>Afra Hawthorn50</v>
      </c>
    </row>
    <row r="2334" spans="1:28" customFormat="1" ht="12.95" hidden="1" customHeight="1">
      <c r="A2334" s="325">
        <v>2333</v>
      </c>
      <c r="B2334" s="325" t="s">
        <v>2426</v>
      </c>
      <c r="C2334" s="327">
        <v>42709</v>
      </c>
      <c r="D2334" s="325" t="s">
        <v>1481</v>
      </c>
      <c r="E2334" s="325" t="s">
        <v>2061</v>
      </c>
      <c r="F2334" s="325"/>
      <c r="G2334" s="325"/>
      <c r="H2334" s="328" t="s">
        <v>736</v>
      </c>
      <c r="I2334" s="328" t="s">
        <v>535</v>
      </c>
      <c r="J2334" s="327">
        <v>42674</v>
      </c>
      <c r="K2334" s="3" t="s">
        <v>1106</v>
      </c>
      <c r="L2334" s="326">
        <v>1700</v>
      </c>
      <c r="M2334" s="325">
        <v>2333</v>
      </c>
      <c r="N2334" s="324">
        <v>42881</v>
      </c>
      <c r="T2334" s="146"/>
      <c r="U2334" s="146"/>
      <c r="V2334" s="146"/>
      <c r="W2334" s="146"/>
      <c r="X2334" s="146"/>
      <c r="Y2334" s="146"/>
      <c r="Z2334" s="146"/>
      <c r="AA2334" s="146"/>
      <c r="AB2334" s="5" t="str">
        <f t="shared" si="68"/>
        <v>Navig8 Stealth S.V24</v>
      </c>
    </row>
    <row r="2335" spans="1:28" customFormat="1" ht="12.95" hidden="1" customHeight="1">
      <c r="A2335" s="325">
        <v>2334</v>
      </c>
      <c r="B2335" s="325" t="s">
        <v>2427</v>
      </c>
      <c r="C2335" s="327">
        <v>42709</v>
      </c>
      <c r="D2335" s="325" t="s">
        <v>2331</v>
      </c>
      <c r="E2335" s="325" t="s">
        <v>482</v>
      </c>
      <c r="F2335" s="325"/>
      <c r="G2335" s="325"/>
      <c r="H2335" s="328" t="s">
        <v>754</v>
      </c>
      <c r="I2335" s="328" t="s">
        <v>310</v>
      </c>
      <c r="J2335" s="327">
        <v>42663</v>
      </c>
      <c r="K2335" s="3" t="s">
        <v>60</v>
      </c>
      <c r="L2335" s="326">
        <v>800</v>
      </c>
      <c r="M2335" s="325">
        <v>2334</v>
      </c>
      <c r="N2335" s="324">
        <v>42740</v>
      </c>
      <c r="T2335" s="146"/>
      <c r="U2335" s="146"/>
      <c r="V2335" s="146"/>
      <c r="W2335" s="146"/>
      <c r="X2335" s="146"/>
      <c r="Y2335" s="146"/>
      <c r="Z2335" s="146"/>
      <c r="AA2335" s="146"/>
      <c r="AB2335" s="5" t="str">
        <f t="shared" si="68"/>
        <v>Navig8 Symphony09</v>
      </c>
    </row>
    <row r="2336" spans="1:28" customFormat="1" ht="12.95" hidden="1" customHeight="1">
      <c r="A2336" s="325">
        <v>2335</v>
      </c>
      <c r="B2336" s="325" t="s">
        <v>2428</v>
      </c>
      <c r="C2336" s="327">
        <v>42709</v>
      </c>
      <c r="D2336" s="325" t="s">
        <v>638</v>
      </c>
      <c r="E2336" s="325" t="s">
        <v>447</v>
      </c>
      <c r="F2336" s="325"/>
      <c r="G2336" s="325"/>
      <c r="H2336" s="328" t="s">
        <v>701</v>
      </c>
      <c r="I2336" s="328" t="s">
        <v>2409</v>
      </c>
      <c r="J2336" s="327">
        <v>42674</v>
      </c>
      <c r="K2336" s="3" t="s">
        <v>60</v>
      </c>
      <c r="L2336" s="326">
        <v>800</v>
      </c>
      <c r="M2336" s="325">
        <v>2335</v>
      </c>
      <c r="N2336" s="324">
        <v>42740</v>
      </c>
      <c r="T2336" s="146"/>
      <c r="U2336" s="146"/>
      <c r="V2336" s="146"/>
      <c r="W2336" s="146"/>
      <c r="X2336" s="146"/>
      <c r="Y2336" s="146"/>
      <c r="Z2336" s="146"/>
      <c r="AA2336" s="146"/>
      <c r="AB2336" s="5" t="str">
        <f t="shared" si="68"/>
        <v>Al Agaila9_16</v>
      </c>
    </row>
    <row r="2337" spans="1:28" customFormat="1" ht="12.95" hidden="1" customHeight="1">
      <c r="A2337" s="325">
        <v>2336</v>
      </c>
      <c r="B2337" s="325" t="s">
        <v>2429</v>
      </c>
      <c r="C2337" s="327">
        <v>42709</v>
      </c>
      <c r="D2337" s="325" t="s">
        <v>387</v>
      </c>
      <c r="E2337" s="325" t="s">
        <v>2338</v>
      </c>
      <c r="F2337" s="325"/>
      <c r="G2337" s="325"/>
      <c r="H2337" s="328" t="s">
        <v>75</v>
      </c>
      <c r="I2337" s="328" t="s">
        <v>173</v>
      </c>
      <c r="J2337" s="327">
        <v>42679</v>
      </c>
      <c r="K2337" s="3" t="s">
        <v>60</v>
      </c>
      <c r="L2337" s="326">
        <v>800</v>
      </c>
      <c r="M2337" s="325">
        <v>2336</v>
      </c>
      <c r="N2337" s="324">
        <v>42744</v>
      </c>
      <c r="T2337" s="146"/>
      <c r="U2337" s="146"/>
      <c r="V2337" s="146"/>
      <c r="W2337" s="146"/>
      <c r="X2337" s="146"/>
      <c r="Y2337" s="146"/>
      <c r="Z2337" s="146"/>
      <c r="AA2337" s="146"/>
      <c r="AB2337" s="5" t="str">
        <f t="shared" si="68"/>
        <v>Nave Cielo56L</v>
      </c>
    </row>
    <row r="2338" spans="1:28" customFormat="1" ht="12.95" hidden="1" customHeight="1">
      <c r="A2338" s="325">
        <v>2337</v>
      </c>
      <c r="B2338" s="325" t="s">
        <v>2430</v>
      </c>
      <c r="C2338" s="327">
        <v>42709</v>
      </c>
      <c r="D2338" s="325" t="s">
        <v>65</v>
      </c>
      <c r="E2338" s="325" t="s">
        <v>96</v>
      </c>
      <c r="F2338" s="325"/>
      <c r="G2338" s="325"/>
      <c r="H2338" s="328" t="s">
        <v>2211</v>
      </c>
      <c r="I2338" s="328" t="s">
        <v>563</v>
      </c>
      <c r="J2338" s="327">
        <v>42683</v>
      </c>
      <c r="K2338" s="3" t="s">
        <v>60</v>
      </c>
      <c r="L2338" s="326">
        <v>800</v>
      </c>
      <c r="M2338" s="325">
        <v>2337</v>
      </c>
      <c r="N2338" s="324">
        <v>42739</v>
      </c>
      <c r="T2338" s="146"/>
      <c r="U2338" s="146"/>
      <c r="V2338" s="146"/>
      <c r="W2338" s="146"/>
      <c r="X2338" s="146"/>
      <c r="Y2338" s="146"/>
      <c r="Z2338" s="146"/>
      <c r="AA2338" s="146"/>
      <c r="AB2338" s="5" t="str">
        <f t="shared" si="68"/>
        <v>Fidelity N34</v>
      </c>
    </row>
    <row r="2339" spans="1:28" customFormat="1" ht="12.95" hidden="1" customHeight="1">
      <c r="A2339" s="325">
        <v>2338</v>
      </c>
      <c r="B2339" s="325" t="s">
        <v>2431</v>
      </c>
      <c r="C2339" s="327">
        <v>42709</v>
      </c>
      <c r="D2339" s="325" t="s">
        <v>704</v>
      </c>
      <c r="E2339" s="325" t="s">
        <v>547</v>
      </c>
      <c r="F2339" s="325"/>
      <c r="G2339" s="325"/>
      <c r="H2339" s="328" t="s">
        <v>400</v>
      </c>
      <c r="I2339" s="328" t="s">
        <v>733</v>
      </c>
      <c r="J2339" s="327">
        <v>42679</v>
      </c>
      <c r="K2339" s="3" t="s">
        <v>60</v>
      </c>
      <c r="L2339" s="326">
        <v>800</v>
      </c>
      <c r="M2339" s="325">
        <v>2338</v>
      </c>
      <c r="N2339" s="324">
        <v>42740</v>
      </c>
      <c r="T2339" s="146"/>
      <c r="U2339" s="146"/>
      <c r="V2339" s="146"/>
      <c r="W2339" s="146"/>
      <c r="X2339" s="146"/>
      <c r="Y2339" s="146"/>
      <c r="Z2339" s="146"/>
      <c r="AA2339" s="146"/>
      <c r="AB2339" s="5" t="str">
        <f t="shared" si="68"/>
        <v>Stena President201607</v>
      </c>
    </row>
    <row r="2340" spans="1:28" customFormat="1" ht="12.95" hidden="1" customHeight="1">
      <c r="A2340" s="325">
        <v>2339</v>
      </c>
      <c r="B2340" s="325" t="s">
        <v>2432</v>
      </c>
      <c r="C2340" s="327">
        <v>42709</v>
      </c>
      <c r="D2340" s="325" t="s">
        <v>80</v>
      </c>
      <c r="E2340" s="325" t="s">
        <v>407</v>
      </c>
      <c r="F2340" s="325"/>
      <c r="G2340" s="325"/>
      <c r="H2340" s="328" t="s">
        <v>2344</v>
      </c>
      <c r="I2340" s="328" t="s">
        <v>487</v>
      </c>
      <c r="J2340" s="327">
        <v>42321.5</v>
      </c>
      <c r="K2340" s="3" t="s">
        <v>60</v>
      </c>
      <c r="L2340" s="326">
        <v>800</v>
      </c>
      <c r="M2340" s="325">
        <v>2339</v>
      </c>
      <c r="N2340" s="324">
        <v>42739</v>
      </c>
      <c r="T2340" s="146"/>
      <c r="U2340" s="146"/>
      <c r="V2340" s="146"/>
      <c r="W2340" s="146"/>
      <c r="X2340" s="146"/>
      <c r="Y2340" s="146"/>
      <c r="Z2340" s="146"/>
      <c r="AA2340" s="146"/>
      <c r="AB2340" s="5" t="str">
        <f t="shared" ref="AB2340:AB2393" si="69">IF(TRIM(A2330)="","",CONCATENATE(TRIM(D2330),TRIM(E2330)))</f>
        <v>Stena Supreme201607</v>
      </c>
    </row>
    <row r="2341" spans="1:28" customFormat="1" ht="12.95" hidden="1" customHeight="1">
      <c r="A2341" s="325">
        <v>2340</v>
      </c>
      <c r="B2341" s="325" t="s">
        <v>2433</v>
      </c>
      <c r="C2341" s="327">
        <v>42709</v>
      </c>
      <c r="D2341" s="325" t="s">
        <v>68</v>
      </c>
      <c r="E2341" s="325" t="s">
        <v>174</v>
      </c>
      <c r="F2341" s="325"/>
      <c r="G2341" s="325"/>
      <c r="H2341" s="328" t="s">
        <v>634</v>
      </c>
      <c r="I2341" s="328" t="s">
        <v>2410</v>
      </c>
      <c r="J2341" s="327">
        <v>42697</v>
      </c>
      <c r="K2341" s="3" t="s">
        <v>60</v>
      </c>
      <c r="L2341" s="326">
        <v>800</v>
      </c>
      <c r="M2341" s="325">
        <v>2340</v>
      </c>
      <c r="N2341" s="324">
        <v>42740</v>
      </c>
      <c r="T2341" s="146"/>
      <c r="U2341" s="146"/>
      <c r="V2341" s="146"/>
      <c r="W2341" s="146"/>
      <c r="X2341" s="146"/>
      <c r="Y2341" s="146"/>
      <c r="Z2341" s="146"/>
      <c r="AA2341" s="146"/>
      <c r="AB2341" s="5" t="str">
        <f t="shared" si="69"/>
        <v>Densa Orca201604</v>
      </c>
    </row>
    <row r="2342" spans="1:28" customFormat="1" ht="12.95" hidden="1" customHeight="1">
      <c r="A2342" s="325">
        <v>2341</v>
      </c>
      <c r="B2342" s="325" t="s">
        <v>2434</v>
      </c>
      <c r="C2342" s="327">
        <v>42709</v>
      </c>
      <c r="D2342" s="325" t="s">
        <v>73</v>
      </c>
      <c r="E2342" s="325" t="s">
        <v>670</v>
      </c>
      <c r="F2342" s="325" t="s">
        <v>60</v>
      </c>
      <c r="G2342" s="325"/>
      <c r="H2342" s="328" t="s">
        <v>601</v>
      </c>
      <c r="I2342" s="328" t="s">
        <v>319</v>
      </c>
      <c r="J2342" s="327">
        <v>42701</v>
      </c>
      <c r="K2342" s="3" t="s">
        <v>60</v>
      </c>
      <c r="L2342" s="326">
        <v>800</v>
      </c>
      <c r="M2342" s="325">
        <v>2341</v>
      </c>
      <c r="N2342" s="324">
        <v>42740</v>
      </c>
      <c r="T2342" s="146"/>
      <c r="U2342" s="146"/>
      <c r="V2342" s="146"/>
      <c r="W2342" s="146"/>
      <c r="X2342" s="146"/>
      <c r="Y2342" s="146"/>
      <c r="Z2342" s="146"/>
      <c r="AA2342" s="146"/>
      <c r="AB2342" s="5" t="str">
        <f t="shared" si="69"/>
        <v>Stena Perros201608</v>
      </c>
    </row>
    <row r="2343" spans="1:28" customFormat="1" ht="12.95" hidden="1" customHeight="1">
      <c r="A2343" s="325">
        <v>2342</v>
      </c>
      <c r="B2343" s="325" t="s">
        <v>2435</v>
      </c>
      <c r="C2343" s="327">
        <v>42709</v>
      </c>
      <c r="D2343" s="325" t="s">
        <v>826</v>
      </c>
      <c r="E2343" s="325" t="s">
        <v>179</v>
      </c>
      <c r="F2343" s="325" t="s">
        <v>60</v>
      </c>
      <c r="G2343" s="325"/>
      <c r="H2343" s="328" t="s">
        <v>63</v>
      </c>
      <c r="I2343" s="328" t="s">
        <v>90</v>
      </c>
      <c r="J2343" s="327">
        <v>42690</v>
      </c>
      <c r="K2343" s="3" t="s">
        <v>60</v>
      </c>
      <c r="L2343" s="326">
        <v>800</v>
      </c>
      <c r="M2343" s="325">
        <v>2342</v>
      </c>
      <c r="N2343" s="324">
        <v>42767</v>
      </c>
      <c r="T2343" s="146"/>
      <c r="U2343" s="146"/>
      <c r="V2343" s="146"/>
      <c r="W2343" s="146"/>
      <c r="X2343" s="146"/>
      <c r="Y2343" s="146"/>
      <c r="Z2343" s="146"/>
      <c r="AA2343" s="146"/>
      <c r="AB2343" s="5" t="str">
        <f t="shared" si="69"/>
        <v>Sonangol Kizomba201606</v>
      </c>
    </row>
    <row r="2344" spans="1:28" customFormat="1" ht="12.95" hidden="1" customHeight="1">
      <c r="A2344" s="325">
        <v>2343</v>
      </c>
      <c r="B2344" s="325" t="s">
        <v>2436</v>
      </c>
      <c r="C2344" s="327">
        <v>42709</v>
      </c>
      <c r="D2344" s="325" t="s">
        <v>248</v>
      </c>
      <c r="E2344" s="325" t="s">
        <v>361</v>
      </c>
      <c r="F2344" s="325" t="s">
        <v>60</v>
      </c>
      <c r="G2344" s="325"/>
      <c r="H2344" s="328" t="s">
        <v>63</v>
      </c>
      <c r="I2344" s="328" t="s">
        <v>802</v>
      </c>
      <c r="J2344" s="327">
        <v>42682</v>
      </c>
      <c r="K2344" s="3" t="s">
        <v>60</v>
      </c>
      <c r="L2344" s="326">
        <v>800</v>
      </c>
      <c r="M2344" s="325">
        <v>2343</v>
      </c>
      <c r="N2344" s="324">
        <v>42767</v>
      </c>
      <c r="T2344" s="146"/>
      <c r="U2344" s="146"/>
      <c r="V2344" s="146"/>
      <c r="W2344" s="146"/>
      <c r="X2344" s="146"/>
      <c r="Y2344" s="146"/>
      <c r="Z2344" s="146"/>
      <c r="AA2344" s="146"/>
      <c r="AB2344" s="5" t="str">
        <f t="shared" si="69"/>
        <v>Stena Imperative1604</v>
      </c>
    </row>
    <row r="2345" spans="1:28" customFormat="1" ht="12.95" hidden="1" customHeight="1">
      <c r="A2345" s="325">
        <v>2344</v>
      </c>
      <c r="B2345" s="325" t="s">
        <v>2437</v>
      </c>
      <c r="C2345" s="327">
        <v>42709</v>
      </c>
      <c r="D2345" s="325" t="s">
        <v>704</v>
      </c>
      <c r="E2345" s="325" t="s">
        <v>774</v>
      </c>
      <c r="F2345" s="325" t="s">
        <v>60</v>
      </c>
      <c r="G2345" s="325"/>
      <c r="H2345" s="328" t="s">
        <v>1340</v>
      </c>
      <c r="I2345" s="328" t="s">
        <v>750</v>
      </c>
      <c r="J2345" s="327">
        <v>42699</v>
      </c>
      <c r="K2345" s="3" t="s">
        <v>60</v>
      </c>
      <c r="L2345" s="326">
        <v>800</v>
      </c>
      <c r="M2345" s="325">
        <v>2344</v>
      </c>
      <c r="N2345" s="324">
        <v>42740</v>
      </c>
      <c r="T2345" s="146"/>
      <c r="U2345" s="146"/>
      <c r="V2345" s="146"/>
      <c r="W2345" s="146"/>
      <c r="X2345" s="146"/>
      <c r="Y2345" s="146"/>
      <c r="Z2345" s="146"/>
      <c r="AA2345" s="146"/>
      <c r="AB2345" s="5" t="str">
        <f t="shared" si="69"/>
        <v>Sydney Spirit8</v>
      </c>
    </row>
    <row r="2346" spans="1:28" customFormat="1" ht="12.95" hidden="1" customHeight="1">
      <c r="A2346" s="325">
        <v>2345</v>
      </c>
      <c r="B2346" s="325" t="s">
        <v>2438</v>
      </c>
      <c r="C2346" s="327">
        <v>42709</v>
      </c>
      <c r="D2346" s="325" t="s">
        <v>2386</v>
      </c>
      <c r="E2346" s="325" t="s">
        <v>238</v>
      </c>
      <c r="F2346" s="325" t="s">
        <v>60</v>
      </c>
      <c r="G2346" s="325"/>
      <c r="H2346" s="328" t="s">
        <v>63</v>
      </c>
      <c r="I2346" s="328" t="s">
        <v>88</v>
      </c>
      <c r="J2346" s="327">
        <v>42695</v>
      </c>
      <c r="K2346" s="3" t="s">
        <v>60</v>
      </c>
      <c r="L2346" s="326">
        <v>800</v>
      </c>
      <c r="M2346" s="325">
        <v>2345</v>
      </c>
      <c r="N2346" s="324">
        <v>42767</v>
      </c>
      <c r="T2346" s="146"/>
      <c r="U2346" s="146"/>
      <c r="V2346" s="146"/>
      <c r="W2346" s="146"/>
      <c r="X2346" s="146"/>
      <c r="Y2346" s="146"/>
      <c r="Z2346" s="146"/>
      <c r="AA2346" s="146"/>
      <c r="AB2346" s="5" t="str">
        <f t="shared" si="69"/>
        <v>Mare Tirrenum53</v>
      </c>
    </row>
    <row r="2347" spans="1:28" customFormat="1" ht="12.95" hidden="1" customHeight="1">
      <c r="A2347" s="325">
        <v>2346</v>
      </c>
      <c r="B2347" s="325" t="s">
        <v>2439</v>
      </c>
      <c r="C2347" s="327">
        <v>42709</v>
      </c>
      <c r="D2347" s="325" t="s">
        <v>794</v>
      </c>
      <c r="E2347" s="325" t="s">
        <v>46</v>
      </c>
      <c r="F2347" s="325" t="s">
        <v>60</v>
      </c>
      <c r="G2347" s="325"/>
      <c r="H2347" s="328" t="s">
        <v>601</v>
      </c>
      <c r="I2347" s="328" t="s">
        <v>88</v>
      </c>
      <c r="J2347" s="327">
        <v>42697</v>
      </c>
      <c r="K2347" s="3" t="s">
        <v>60</v>
      </c>
      <c r="L2347" s="326">
        <v>800</v>
      </c>
      <c r="M2347" s="325">
        <v>2346</v>
      </c>
      <c r="N2347" s="324">
        <v>42767</v>
      </c>
      <c r="T2347" s="146"/>
      <c r="U2347" s="146"/>
      <c r="V2347" s="146"/>
      <c r="W2347" s="146"/>
      <c r="X2347" s="146"/>
      <c r="Y2347" s="146"/>
      <c r="Z2347" s="146"/>
      <c r="AA2347" s="146"/>
      <c r="AB2347" s="5" t="str">
        <f t="shared" si="69"/>
        <v>Asian Spirit130_49</v>
      </c>
    </row>
    <row r="2348" spans="1:28" customFormat="1" ht="12.95" hidden="1" customHeight="1">
      <c r="A2348" s="325">
        <v>2347</v>
      </c>
      <c r="B2348" s="325" t="s">
        <v>2447</v>
      </c>
      <c r="C2348" s="327">
        <v>42710</v>
      </c>
      <c r="D2348" s="325" t="s">
        <v>2265</v>
      </c>
      <c r="E2348" s="325" t="s">
        <v>2446</v>
      </c>
      <c r="F2348" s="325"/>
      <c r="G2348" s="325"/>
      <c r="H2348" s="328" t="s">
        <v>2266</v>
      </c>
      <c r="I2348" s="328" t="s">
        <v>334</v>
      </c>
      <c r="J2348" s="327">
        <v>42653</v>
      </c>
      <c r="K2348" s="3" t="s">
        <v>1115</v>
      </c>
      <c r="L2348" s="326">
        <v>1600</v>
      </c>
      <c r="M2348" s="325">
        <v>2347</v>
      </c>
      <c r="N2348" s="324">
        <v>42723</v>
      </c>
      <c r="T2348" s="146"/>
      <c r="U2348" s="146"/>
      <c r="V2348" s="146"/>
      <c r="W2348" s="146"/>
      <c r="X2348" s="146"/>
      <c r="Y2348" s="146"/>
      <c r="Z2348" s="146"/>
      <c r="AA2348" s="146"/>
      <c r="AB2348" s="5" t="str">
        <f t="shared" si="69"/>
        <v>Everest Spirit124</v>
      </c>
    </row>
    <row r="2349" spans="1:28" customFormat="1" ht="12.95" hidden="1" customHeight="1">
      <c r="A2349" s="325">
        <v>2348</v>
      </c>
      <c r="B2349" s="325" t="s">
        <v>2448</v>
      </c>
      <c r="C2349" s="327">
        <v>42710</v>
      </c>
      <c r="D2349" s="325" t="s">
        <v>2265</v>
      </c>
      <c r="E2349" s="325" t="s">
        <v>2334</v>
      </c>
      <c r="F2349" s="325"/>
      <c r="G2349" s="325"/>
      <c r="H2349" s="328" t="s">
        <v>1304</v>
      </c>
      <c r="I2349" s="328" t="s">
        <v>699</v>
      </c>
      <c r="J2349" s="327">
        <v>42682</v>
      </c>
      <c r="K2349" s="3" t="s">
        <v>1115</v>
      </c>
      <c r="L2349" s="326">
        <v>1600</v>
      </c>
      <c r="M2349" s="325">
        <v>2348</v>
      </c>
      <c r="N2349" s="324">
        <v>42723</v>
      </c>
      <c r="T2349" s="146"/>
      <c r="U2349" s="146"/>
      <c r="V2349" s="146"/>
      <c r="W2349" s="146"/>
      <c r="X2349" s="146"/>
      <c r="Y2349" s="146"/>
      <c r="Z2349" s="146"/>
      <c r="AA2349" s="146"/>
      <c r="AB2349" s="5" t="str">
        <f t="shared" si="69"/>
        <v>Navigator Spirit112</v>
      </c>
    </row>
    <row r="2350" spans="1:28" customFormat="1" ht="12.95" hidden="1" customHeight="1">
      <c r="A2350" s="325">
        <v>2349</v>
      </c>
      <c r="B2350" s="325" t="s">
        <v>2449</v>
      </c>
      <c r="C2350" s="327">
        <v>42710</v>
      </c>
      <c r="D2350" s="325" t="s">
        <v>837</v>
      </c>
      <c r="E2350" s="325" t="s">
        <v>169</v>
      </c>
      <c r="F2350" s="325"/>
      <c r="G2350" s="325"/>
      <c r="H2350" s="328" t="s">
        <v>1322</v>
      </c>
      <c r="I2350" s="328" t="s">
        <v>455</v>
      </c>
      <c r="J2350" s="327">
        <v>42671</v>
      </c>
      <c r="K2350" s="3" t="s">
        <v>590</v>
      </c>
      <c r="L2350" s="326">
        <v>1600</v>
      </c>
      <c r="M2350" s="325">
        <v>2349</v>
      </c>
      <c r="N2350" s="324">
        <v>42744</v>
      </c>
      <c r="T2350" s="146"/>
      <c r="U2350" s="146"/>
      <c r="V2350" s="146"/>
      <c r="W2350" s="146"/>
      <c r="X2350" s="146"/>
      <c r="Y2350" s="146"/>
      <c r="Z2350" s="146"/>
      <c r="AA2350" s="146"/>
      <c r="AB2350" s="5" t="str">
        <f t="shared" si="69"/>
        <v>Helga Spirit74</v>
      </c>
    </row>
    <row r="2351" spans="1:28" customFormat="1" ht="12.95" hidden="1" customHeight="1">
      <c r="A2351" s="325">
        <v>2350</v>
      </c>
      <c r="B2351" s="325" t="s">
        <v>2450</v>
      </c>
      <c r="C2351" s="327">
        <v>42710</v>
      </c>
      <c r="D2351" s="325" t="s">
        <v>689</v>
      </c>
      <c r="E2351" s="325" t="s">
        <v>349</v>
      </c>
      <c r="F2351" s="325"/>
      <c r="G2351" s="325"/>
      <c r="H2351" s="328" t="s">
        <v>1861</v>
      </c>
      <c r="I2351" s="328" t="s">
        <v>842</v>
      </c>
      <c r="J2351" s="327">
        <v>42677</v>
      </c>
      <c r="K2351" s="3" t="s">
        <v>590</v>
      </c>
      <c r="L2351" s="326">
        <v>1600</v>
      </c>
      <c r="M2351" s="325">
        <v>2350</v>
      </c>
      <c r="N2351" s="324">
        <v>42744</v>
      </c>
      <c r="T2351" s="146"/>
      <c r="U2351" s="146"/>
      <c r="V2351" s="146"/>
      <c r="W2351" s="146"/>
      <c r="X2351" s="146"/>
      <c r="Y2351" s="146"/>
      <c r="Z2351" s="146"/>
      <c r="AA2351" s="146"/>
      <c r="AB2351" s="5" t="str">
        <f t="shared" si="69"/>
        <v>Sebarok Spirit21</v>
      </c>
    </row>
    <row r="2352" spans="1:28" customFormat="1" ht="12.95" hidden="1" customHeight="1">
      <c r="A2352" s="325">
        <v>2351</v>
      </c>
      <c r="B2352" s="325" t="s">
        <v>2451</v>
      </c>
      <c r="C2352" s="327">
        <v>42710</v>
      </c>
      <c r="D2352" s="325" t="s">
        <v>2342</v>
      </c>
      <c r="E2352" s="325" t="s">
        <v>247</v>
      </c>
      <c r="F2352" s="325"/>
      <c r="G2352" s="325"/>
      <c r="H2352" s="328" t="s">
        <v>1942</v>
      </c>
      <c r="I2352" s="328" t="s">
        <v>324</v>
      </c>
      <c r="J2352" s="327">
        <v>42688</v>
      </c>
      <c r="K2352" s="3" t="s">
        <v>590</v>
      </c>
      <c r="L2352" s="326">
        <v>1600</v>
      </c>
      <c r="M2352" s="325">
        <v>2351</v>
      </c>
      <c r="N2352" s="324">
        <v>42744</v>
      </c>
      <c r="T2352" s="146"/>
      <c r="U2352" s="146"/>
      <c r="V2352" s="146"/>
      <c r="W2352" s="146"/>
      <c r="X2352" s="146"/>
      <c r="Y2352" s="146"/>
      <c r="Z2352" s="146"/>
      <c r="AA2352" s="146"/>
      <c r="AB2352" s="5" t="str">
        <f t="shared" si="69"/>
        <v>Erik Spirit121</v>
      </c>
    </row>
    <row r="2353" spans="1:28" customFormat="1" ht="12.95" hidden="1" customHeight="1">
      <c r="A2353" s="325">
        <v>2352</v>
      </c>
      <c r="B2353" s="325" t="s">
        <v>2452</v>
      </c>
      <c r="C2353" s="327">
        <v>42712</v>
      </c>
      <c r="D2353" s="325" t="s">
        <v>647</v>
      </c>
      <c r="E2353" s="325" t="s">
        <v>495</v>
      </c>
      <c r="F2353" s="325" t="s">
        <v>23</v>
      </c>
      <c r="G2353" s="325"/>
      <c r="H2353" s="328" t="s">
        <v>2259</v>
      </c>
      <c r="I2353" s="328" t="s">
        <v>2407</v>
      </c>
      <c r="J2353" s="327">
        <v>42699</v>
      </c>
      <c r="K2353" s="3" t="s">
        <v>23</v>
      </c>
      <c r="L2353" s="326">
        <v>1200</v>
      </c>
      <c r="M2353" s="325">
        <v>2352</v>
      </c>
      <c r="N2353" s="324">
        <v>42744</v>
      </c>
      <c r="T2353" s="146"/>
      <c r="U2353" s="146"/>
      <c r="V2353" s="146"/>
      <c r="W2353" s="146"/>
      <c r="X2353" s="146"/>
      <c r="Y2353" s="146"/>
      <c r="Z2353" s="146"/>
      <c r="AA2353" s="146"/>
      <c r="AB2353" s="5" t="str">
        <f t="shared" si="69"/>
        <v>Blue River23</v>
      </c>
    </row>
    <row r="2354" spans="1:28" customFormat="1" ht="12.95" hidden="1" customHeight="1">
      <c r="A2354" s="325">
        <v>2353</v>
      </c>
      <c r="B2354" s="325" t="s">
        <v>2453</v>
      </c>
      <c r="C2354" s="327">
        <v>42712</v>
      </c>
      <c r="D2354" s="325" t="s">
        <v>2442</v>
      </c>
      <c r="E2354" s="325" t="s">
        <v>2443</v>
      </c>
      <c r="F2354" s="325" t="s">
        <v>23</v>
      </c>
      <c r="G2354" s="325"/>
      <c r="H2354" s="328" t="s">
        <v>2259</v>
      </c>
      <c r="I2354" s="328" t="s">
        <v>2445</v>
      </c>
      <c r="J2354" s="327">
        <v>42695</v>
      </c>
      <c r="K2354" s="3" t="s">
        <v>23</v>
      </c>
      <c r="L2354" s="326">
        <v>1200</v>
      </c>
      <c r="M2354" s="325">
        <v>2353</v>
      </c>
      <c r="N2354" s="324">
        <v>42744</v>
      </c>
      <c r="T2354" s="146"/>
      <c r="U2354" s="146"/>
      <c r="V2354" s="146"/>
      <c r="W2354" s="146"/>
      <c r="X2354" s="146"/>
      <c r="Y2354" s="146"/>
      <c r="Z2354" s="146"/>
      <c r="AA2354" s="146"/>
      <c r="AB2354" s="5" t="str">
        <f t="shared" si="69"/>
        <v>BM Bonanza08</v>
      </c>
    </row>
    <row r="2355" spans="1:28" customFormat="1" ht="12.95" hidden="1" customHeight="1">
      <c r="A2355" s="325">
        <v>2354</v>
      </c>
      <c r="B2355" s="325" t="s">
        <v>2455</v>
      </c>
      <c r="C2355" s="327">
        <v>42725</v>
      </c>
      <c r="D2355" s="325" t="s">
        <v>2204</v>
      </c>
      <c r="E2355" s="325" t="s">
        <v>2454</v>
      </c>
      <c r="F2355" s="325"/>
      <c r="G2355" s="325"/>
      <c r="H2355" s="328" t="s">
        <v>2205</v>
      </c>
      <c r="I2355" s="328" t="s">
        <v>90</v>
      </c>
      <c r="J2355" s="327">
        <v>42670</v>
      </c>
      <c r="K2355" s="3" t="s">
        <v>1466</v>
      </c>
      <c r="L2355" s="326">
        <v>1400</v>
      </c>
      <c r="M2355" s="325">
        <v>2354</v>
      </c>
      <c r="N2355" s="324">
        <v>42755</v>
      </c>
      <c r="T2355" s="146"/>
      <c r="U2355" s="146"/>
      <c r="V2355" s="146"/>
      <c r="W2355" s="146"/>
      <c r="X2355" s="146"/>
      <c r="Y2355" s="146"/>
      <c r="Z2355" s="146"/>
      <c r="AA2355" s="146"/>
      <c r="AB2355" s="5" t="str">
        <f t="shared" si="69"/>
        <v>Navigator Spirit113</v>
      </c>
    </row>
    <row r="2356" spans="1:28" customFormat="1" ht="12.95" hidden="1" customHeight="1">
      <c r="A2356" s="325">
        <v>2355</v>
      </c>
      <c r="B2356" s="325" t="s">
        <v>2456</v>
      </c>
      <c r="C2356" s="327">
        <v>42725</v>
      </c>
      <c r="D2356" s="325" t="s">
        <v>2054</v>
      </c>
      <c r="E2356" s="325" t="s">
        <v>146</v>
      </c>
      <c r="F2356" s="325"/>
      <c r="G2356" s="325"/>
      <c r="H2356" s="328" t="s">
        <v>1953</v>
      </c>
      <c r="I2356" s="328" t="s">
        <v>829</v>
      </c>
      <c r="J2356" s="327">
        <v>42658</v>
      </c>
      <c r="K2356" s="3" t="s">
        <v>1466</v>
      </c>
      <c r="L2356" s="326">
        <v>1400</v>
      </c>
      <c r="M2356" s="325">
        <v>2355</v>
      </c>
      <c r="N2356" s="324">
        <v>42758</v>
      </c>
      <c r="T2356" s="146"/>
      <c r="U2356" s="146"/>
      <c r="V2356" s="146"/>
      <c r="W2356" s="146"/>
      <c r="X2356" s="146"/>
      <c r="Y2356" s="146"/>
      <c r="Z2356" s="146"/>
      <c r="AA2356" s="146"/>
      <c r="AB2356" s="5" t="str">
        <f t="shared" si="69"/>
        <v>Shin EI3</v>
      </c>
    </row>
    <row r="2357" spans="1:28" customFormat="1" ht="12.95" hidden="1" customHeight="1">
      <c r="A2357" s="325">
        <v>2356</v>
      </c>
      <c r="B2357" s="325" t="s">
        <v>2457</v>
      </c>
      <c r="C2357" s="327">
        <v>42725</v>
      </c>
      <c r="D2357" s="325" t="s">
        <v>2270</v>
      </c>
      <c r="E2357" s="325" t="s">
        <v>707</v>
      </c>
      <c r="F2357" s="325"/>
      <c r="G2357" s="325"/>
      <c r="H2357" s="328" t="s">
        <v>1953</v>
      </c>
      <c r="I2357" s="328" t="s">
        <v>524</v>
      </c>
      <c r="J2357" s="327">
        <v>42645</v>
      </c>
      <c r="K2357" s="3" t="s">
        <v>1466</v>
      </c>
      <c r="L2357" s="326">
        <v>1400</v>
      </c>
      <c r="M2357" s="325">
        <v>2356</v>
      </c>
      <c r="N2357" s="324">
        <v>42758</v>
      </c>
      <c r="T2357" s="146"/>
      <c r="U2357" s="146"/>
      <c r="V2357" s="146"/>
      <c r="W2357" s="146"/>
      <c r="X2357" s="146"/>
      <c r="Y2357" s="146"/>
      <c r="Z2357" s="146"/>
      <c r="AA2357" s="146"/>
      <c r="AB2357" s="5" t="str">
        <f t="shared" si="69"/>
        <v>Navion Marita41</v>
      </c>
    </row>
    <row r="2358" spans="1:28" customFormat="1" ht="12.95" hidden="1" customHeight="1">
      <c r="A2358" s="325">
        <v>2357</v>
      </c>
      <c r="B2358" s="325" t="s">
        <v>2458</v>
      </c>
      <c r="C2358" s="327">
        <v>42725</v>
      </c>
      <c r="D2358" s="325" t="s">
        <v>471</v>
      </c>
      <c r="E2358" s="325" t="s">
        <v>530</v>
      </c>
      <c r="F2358" s="325" t="s">
        <v>1466</v>
      </c>
      <c r="G2358" s="325"/>
      <c r="H2358" s="328" t="s">
        <v>1953</v>
      </c>
      <c r="I2358" s="328" t="s">
        <v>524</v>
      </c>
      <c r="J2358" s="327">
        <v>42698</v>
      </c>
      <c r="K2358" s="3" t="s">
        <v>1466</v>
      </c>
      <c r="L2358" s="326">
        <v>1400</v>
      </c>
      <c r="M2358" s="325">
        <v>2357</v>
      </c>
      <c r="N2358" s="324">
        <v>42758</v>
      </c>
      <c r="T2358" s="146"/>
      <c r="U2358" s="146"/>
      <c r="V2358" s="146"/>
      <c r="W2358" s="146"/>
      <c r="X2358" s="146"/>
      <c r="Y2358" s="146"/>
      <c r="Z2358" s="146"/>
      <c r="AA2358" s="146"/>
      <c r="AB2358" s="5" t="str">
        <f t="shared" si="69"/>
        <v>Maya162-107F</v>
      </c>
    </row>
    <row r="2359" spans="1:28" customFormat="1" ht="12.95" hidden="1" customHeight="1">
      <c r="A2359" s="325">
        <v>2358</v>
      </c>
      <c r="B2359" s="325" t="s">
        <v>2459</v>
      </c>
      <c r="C2359" s="327">
        <v>42725</v>
      </c>
      <c r="D2359" s="325" t="s">
        <v>2125</v>
      </c>
      <c r="E2359" s="325" t="s">
        <v>344</v>
      </c>
      <c r="F2359" s="325" t="s">
        <v>1466</v>
      </c>
      <c r="G2359" s="325"/>
      <c r="H2359" s="328" t="s">
        <v>1953</v>
      </c>
      <c r="I2359" s="328" t="s">
        <v>2377</v>
      </c>
      <c r="J2359" s="327">
        <v>42722</v>
      </c>
      <c r="K2359" s="3" t="s">
        <v>1466</v>
      </c>
      <c r="L2359" s="326">
        <v>1400</v>
      </c>
      <c r="M2359" s="325">
        <v>2358</v>
      </c>
      <c r="N2359" s="324">
        <v>42758</v>
      </c>
      <c r="T2359" s="146"/>
      <c r="U2359" s="146"/>
      <c r="V2359" s="146"/>
      <c r="W2359" s="146"/>
      <c r="X2359" s="146"/>
      <c r="Y2359" s="146"/>
      <c r="Z2359" s="146"/>
      <c r="AA2359" s="146"/>
      <c r="AB2359" s="5" t="str">
        <f t="shared" si="69"/>
        <v>Maya163P-108F</v>
      </c>
    </row>
    <row r="2360" spans="1:28" customFormat="1" ht="12.95" hidden="1" customHeight="1">
      <c r="A2360" s="325">
        <v>2359</v>
      </c>
      <c r="B2360" s="325" t="s">
        <v>2460</v>
      </c>
      <c r="C2360" s="327">
        <v>42733</v>
      </c>
      <c r="D2360" s="325" t="s">
        <v>529</v>
      </c>
      <c r="E2360" s="325" t="s">
        <v>834</v>
      </c>
      <c r="F2360" s="325" t="s">
        <v>28</v>
      </c>
      <c r="G2360" s="325"/>
      <c r="H2360" s="328" t="s">
        <v>2395</v>
      </c>
      <c r="I2360" s="328" t="s">
        <v>444</v>
      </c>
      <c r="J2360" s="327">
        <v>42726</v>
      </c>
      <c r="K2360" s="3" t="s">
        <v>28</v>
      </c>
      <c r="L2360" s="326">
        <v>1400</v>
      </c>
      <c r="M2360" s="325">
        <v>2359</v>
      </c>
      <c r="N2360" s="324">
        <v>42748</v>
      </c>
      <c r="O2360" s="4"/>
      <c r="T2360" s="146"/>
      <c r="U2360" s="146"/>
      <c r="V2360" s="146"/>
      <c r="W2360" s="146"/>
      <c r="X2360" s="146"/>
      <c r="Y2360" s="146"/>
      <c r="Z2360" s="146"/>
      <c r="AA2360" s="146"/>
      <c r="AB2360" s="5" t="str">
        <f t="shared" si="69"/>
        <v>Puma61</v>
      </c>
    </row>
    <row r="2361" spans="1:28" customFormat="1" ht="12.95" hidden="1" customHeight="1">
      <c r="A2361" s="325">
        <v>2360</v>
      </c>
      <c r="B2361" s="325" t="s">
        <v>2491</v>
      </c>
      <c r="C2361" s="327">
        <v>42742</v>
      </c>
      <c r="D2361" s="325" t="s">
        <v>1496</v>
      </c>
      <c r="E2361" s="325" t="s">
        <v>2469</v>
      </c>
      <c r="F2361" s="325" t="s">
        <v>290</v>
      </c>
      <c r="G2361" s="325"/>
      <c r="H2361" s="328" t="s">
        <v>1498</v>
      </c>
      <c r="I2361" s="328" t="s">
        <v>2470</v>
      </c>
      <c r="J2361" s="327">
        <v>42732</v>
      </c>
      <c r="K2361" s="3" t="s">
        <v>290</v>
      </c>
      <c r="L2361" s="326">
        <v>1400</v>
      </c>
      <c r="M2361" s="325">
        <v>2360</v>
      </c>
      <c r="N2361" s="324">
        <v>42775</v>
      </c>
      <c r="T2361" s="146"/>
      <c r="U2361" s="146"/>
      <c r="V2361" s="146"/>
      <c r="W2361" s="146"/>
      <c r="X2361" s="146"/>
      <c r="Y2361" s="146"/>
      <c r="Z2361" s="146"/>
      <c r="AA2361" s="146"/>
      <c r="AB2361" s="5" t="str">
        <f t="shared" si="69"/>
        <v>Ariane07</v>
      </c>
    </row>
    <row r="2362" spans="1:28" customFormat="1" ht="12.95" hidden="1" customHeight="1">
      <c r="A2362" s="325">
        <v>2361</v>
      </c>
      <c r="B2362" s="325" t="s">
        <v>2492</v>
      </c>
      <c r="C2362" s="327">
        <v>42742</v>
      </c>
      <c r="D2362" s="325" t="s">
        <v>2330</v>
      </c>
      <c r="E2362" s="325" t="s">
        <v>126</v>
      </c>
      <c r="F2362" s="325"/>
      <c r="G2362" s="325"/>
      <c r="H2362" s="328" t="s">
        <v>1484</v>
      </c>
      <c r="I2362" s="328" t="s">
        <v>455</v>
      </c>
      <c r="J2362" s="327">
        <v>42714</v>
      </c>
      <c r="K2362" s="3" t="s">
        <v>1485</v>
      </c>
      <c r="L2362" s="326">
        <v>1600</v>
      </c>
      <c r="M2362" s="325">
        <v>2361</v>
      </c>
      <c r="N2362" s="324">
        <v>42748</v>
      </c>
      <c r="T2362" s="146"/>
      <c r="U2362" s="146"/>
      <c r="V2362" s="146"/>
      <c r="W2362" s="146"/>
      <c r="X2362" s="146"/>
      <c r="Y2362" s="146"/>
      <c r="Z2362" s="146"/>
      <c r="AA2362" s="146"/>
      <c r="AB2362" s="5" t="str">
        <f t="shared" si="69"/>
        <v>Aqualegend37</v>
      </c>
    </row>
    <row r="2363" spans="1:28" customFormat="1" ht="12.95" hidden="1" customHeight="1">
      <c r="A2363" s="325">
        <v>2362</v>
      </c>
      <c r="B2363" s="325" t="s">
        <v>2493</v>
      </c>
      <c r="C2363" s="327">
        <v>42742</v>
      </c>
      <c r="D2363" s="325" t="s">
        <v>566</v>
      </c>
      <c r="E2363" s="325" t="s">
        <v>2267</v>
      </c>
      <c r="F2363" s="325"/>
      <c r="G2363" s="325"/>
      <c r="H2363" s="328" t="s">
        <v>486</v>
      </c>
      <c r="I2363" s="328" t="s">
        <v>581</v>
      </c>
      <c r="J2363" s="327">
        <v>42709</v>
      </c>
      <c r="K2363" s="3" t="s">
        <v>28</v>
      </c>
      <c r="L2363" s="326">
        <v>1400</v>
      </c>
      <c r="M2363" s="325">
        <v>2362</v>
      </c>
      <c r="N2363" s="324">
        <v>42762</v>
      </c>
      <c r="O2363" s="4"/>
      <c r="T2363" s="146"/>
      <c r="U2363" s="146"/>
      <c r="V2363" s="146"/>
      <c r="W2363" s="146"/>
      <c r="X2363" s="146"/>
      <c r="Y2363" s="146"/>
      <c r="Z2363" s="146"/>
      <c r="AA2363" s="146"/>
      <c r="AB2363" s="5" t="str">
        <f t="shared" si="69"/>
        <v>Genmar Compatriot86</v>
      </c>
    </row>
    <row r="2364" spans="1:28" customFormat="1" ht="12.95" hidden="1" customHeight="1">
      <c r="A2364" s="325">
        <v>2363</v>
      </c>
      <c r="B2364" s="325" t="s">
        <v>2494</v>
      </c>
      <c r="C2364" s="327">
        <v>42742</v>
      </c>
      <c r="D2364" s="325" t="s">
        <v>544</v>
      </c>
      <c r="E2364" s="325" t="s">
        <v>405</v>
      </c>
      <c r="F2364" s="325"/>
      <c r="G2364" s="325"/>
      <c r="H2364" s="328" t="s">
        <v>720</v>
      </c>
      <c r="I2364" s="328" t="s">
        <v>62</v>
      </c>
      <c r="J2364" s="327">
        <v>42712</v>
      </c>
      <c r="K2364" s="3" t="s">
        <v>28</v>
      </c>
      <c r="L2364" s="326">
        <v>1400</v>
      </c>
      <c r="M2364" s="325">
        <v>2363</v>
      </c>
      <c r="N2364" s="324">
        <v>42762</v>
      </c>
      <c r="O2364" s="4"/>
      <c r="T2364" s="146"/>
      <c r="U2364" s="146"/>
      <c r="V2364" s="146"/>
      <c r="W2364" s="146"/>
      <c r="X2364" s="146"/>
      <c r="Y2364" s="146"/>
      <c r="Z2364" s="146"/>
      <c r="AA2364" s="146"/>
      <c r="AB2364" s="5" t="str">
        <f t="shared" si="69"/>
        <v>Gener8 Companion2016_11</v>
      </c>
    </row>
    <row r="2365" spans="1:28" customFormat="1" ht="12.95" hidden="1" customHeight="1">
      <c r="A2365" s="325">
        <v>2364</v>
      </c>
      <c r="B2365" s="325" t="s">
        <v>2495</v>
      </c>
      <c r="C2365" s="327">
        <v>42742</v>
      </c>
      <c r="D2365" s="325" t="s">
        <v>1613</v>
      </c>
      <c r="E2365" s="325" t="s">
        <v>642</v>
      </c>
      <c r="F2365" s="325" t="s">
        <v>28</v>
      </c>
      <c r="G2365" s="325"/>
      <c r="H2365" s="328" t="s">
        <v>521</v>
      </c>
      <c r="I2365" s="328" t="s">
        <v>1855</v>
      </c>
      <c r="J2365" s="327">
        <v>42705</v>
      </c>
      <c r="K2365" s="3" t="s">
        <v>28</v>
      </c>
      <c r="L2365" s="326">
        <v>1400</v>
      </c>
      <c r="M2365" s="325">
        <v>2364</v>
      </c>
      <c r="N2365" s="324">
        <v>42762</v>
      </c>
      <c r="O2365" s="4"/>
      <c r="T2365" s="146"/>
      <c r="U2365" s="146"/>
      <c r="V2365" s="146"/>
      <c r="W2365" s="146"/>
      <c r="X2365" s="146"/>
      <c r="Y2365" s="146"/>
      <c r="Z2365" s="146"/>
      <c r="AA2365" s="146"/>
      <c r="AB2365" s="5" t="str">
        <f t="shared" si="69"/>
        <v>Advantage Sun35</v>
      </c>
    </row>
    <row r="2366" spans="1:28" customFormat="1" ht="12.95" hidden="1" customHeight="1">
      <c r="A2366" s="325">
        <v>2365</v>
      </c>
      <c r="B2366" s="325" t="s">
        <v>2496</v>
      </c>
      <c r="C2366" s="327">
        <v>42742</v>
      </c>
      <c r="D2366" s="325" t="s">
        <v>1615</v>
      </c>
      <c r="E2366" s="325">
        <v>11</v>
      </c>
      <c r="F2366" s="325" t="s">
        <v>28</v>
      </c>
      <c r="G2366" s="325"/>
      <c r="H2366" s="328" t="s">
        <v>392</v>
      </c>
      <c r="I2366" s="328" t="s">
        <v>607</v>
      </c>
      <c r="J2366" s="327">
        <v>43069</v>
      </c>
      <c r="K2366" s="3" t="s">
        <v>28</v>
      </c>
      <c r="L2366" s="326">
        <v>1400</v>
      </c>
      <c r="M2366" s="325">
        <v>2365</v>
      </c>
      <c r="N2366" s="324">
        <v>42762</v>
      </c>
      <c r="O2366" s="4"/>
      <c r="T2366" s="146"/>
      <c r="U2366" s="146"/>
      <c r="V2366" s="146"/>
      <c r="W2366" s="146"/>
      <c r="X2366" s="146"/>
      <c r="Y2366" s="146"/>
      <c r="Z2366" s="146"/>
      <c r="AA2366" s="146"/>
      <c r="AB2366" s="5" t="str">
        <f t="shared" si="69"/>
        <v>Seavoyager40</v>
      </c>
    </row>
    <row r="2367" spans="1:28" customFormat="1" ht="12.95" hidden="1" customHeight="1">
      <c r="A2367" s="325">
        <v>2366</v>
      </c>
      <c r="B2367" s="325" t="s">
        <v>2497</v>
      </c>
      <c r="C2367" s="327">
        <v>42742</v>
      </c>
      <c r="D2367" s="325" t="s">
        <v>162</v>
      </c>
      <c r="E2367" s="325" t="s">
        <v>426</v>
      </c>
      <c r="F2367" s="325" t="s">
        <v>28</v>
      </c>
      <c r="G2367" s="325"/>
      <c r="H2367" s="328" t="s">
        <v>720</v>
      </c>
      <c r="I2367" s="328" t="s">
        <v>816</v>
      </c>
      <c r="J2367" s="327">
        <v>42713</v>
      </c>
      <c r="K2367" s="3" t="s">
        <v>28</v>
      </c>
      <c r="L2367" s="326">
        <v>1400</v>
      </c>
      <c r="M2367" s="325">
        <v>2366</v>
      </c>
      <c r="N2367" s="324">
        <v>42762</v>
      </c>
      <c r="O2367" s="4"/>
      <c r="T2367" s="146"/>
      <c r="U2367" s="146"/>
      <c r="V2367" s="146"/>
      <c r="W2367" s="146"/>
      <c r="X2367" s="146"/>
      <c r="Y2367" s="146"/>
      <c r="Z2367" s="146"/>
      <c r="AA2367" s="146"/>
      <c r="AB2367" s="5" t="str">
        <f t="shared" si="69"/>
        <v>Seaheritage56</v>
      </c>
    </row>
    <row r="2368" spans="1:28" customFormat="1" ht="12.95" hidden="1" customHeight="1">
      <c r="A2368" s="325">
        <v>2367</v>
      </c>
      <c r="B2368" s="325" t="s">
        <v>2498</v>
      </c>
      <c r="C2368" s="327">
        <v>42742</v>
      </c>
      <c r="D2368" s="325" t="s">
        <v>538</v>
      </c>
      <c r="E2368" s="325" t="s">
        <v>482</v>
      </c>
      <c r="F2368" s="325" t="s">
        <v>28</v>
      </c>
      <c r="G2368" s="325"/>
      <c r="H2368" s="328" t="s">
        <v>2461</v>
      </c>
      <c r="I2368" s="328" t="s">
        <v>20</v>
      </c>
      <c r="J2368" s="327">
        <v>42711</v>
      </c>
      <c r="K2368" s="3" t="s">
        <v>28</v>
      </c>
      <c r="L2368" s="326">
        <v>1400</v>
      </c>
      <c r="M2368" s="325">
        <v>2367</v>
      </c>
      <c r="N2368" s="324">
        <v>42762</v>
      </c>
      <c r="O2368" s="4"/>
      <c r="T2368" s="146"/>
      <c r="U2368" s="146"/>
      <c r="V2368" s="146"/>
      <c r="W2368" s="146"/>
      <c r="X2368" s="146"/>
      <c r="Y2368" s="146"/>
      <c r="Z2368" s="146"/>
      <c r="AA2368" s="146"/>
      <c r="AB2368" s="5" t="str">
        <f t="shared" si="69"/>
        <v>DHT Sophie040</v>
      </c>
    </row>
    <row r="2369" spans="1:28" customFormat="1" ht="12.95" hidden="1" customHeight="1">
      <c r="A2369" s="325">
        <v>2368</v>
      </c>
      <c r="B2369" s="325" t="s">
        <v>2499</v>
      </c>
      <c r="C2369" s="327">
        <v>42742</v>
      </c>
      <c r="D2369" s="325" t="s">
        <v>557</v>
      </c>
      <c r="E2369" s="325" t="s">
        <v>155</v>
      </c>
      <c r="F2369" s="325" t="s">
        <v>28</v>
      </c>
      <c r="G2369" s="325"/>
      <c r="H2369" s="328" t="s">
        <v>30</v>
      </c>
      <c r="I2369" s="328" t="s">
        <v>786</v>
      </c>
      <c r="J2369" s="327">
        <v>42716</v>
      </c>
      <c r="K2369" s="3" t="s">
        <v>28</v>
      </c>
      <c r="L2369" s="326">
        <v>1400</v>
      </c>
      <c r="M2369" s="325">
        <v>2368</v>
      </c>
      <c r="N2369" s="324">
        <v>42762</v>
      </c>
      <c r="O2369" s="4"/>
      <c r="T2369" s="146"/>
      <c r="U2369" s="146"/>
      <c r="V2369" s="146"/>
      <c r="W2369" s="146"/>
      <c r="X2369" s="146"/>
      <c r="Y2369" s="146"/>
      <c r="Z2369" s="146"/>
      <c r="AA2369" s="146"/>
      <c r="AB2369" s="5" t="str">
        <f t="shared" si="69"/>
        <v>Pacific Jewels05</v>
      </c>
    </row>
    <row r="2370" spans="1:28" customFormat="1" ht="12.95" hidden="1" customHeight="1">
      <c r="A2370" s="325">
        <v>2369</v>
      </c>
      <c r="B2370" s="325" t="s">
        <v>2500</v>
      </c>
      <c r="C2370" s="327">
        <v>42742</v>
      </c>
      <c r="D2370" s="325" t="s">
        <v>708</v>
      </c>
      <c r="E2370" s="325" t="s">
        <v>468</v>
      </c>
      <c r="F2370" s="325" t="s">
        <v>28</v>
      </c>
      <c r="G2370" s="325"/>
      <c r="H2370" s="328" t="s">
        <v>1382</v>
      </c>
      <c r="I2370" s="328" t="s">
        <v>645</v>
      </c>
      <c r="J2370" s="327">
        <v>42706</v>
      </c>
      <c r="K2370" s="3" t="s">
        <v>28</v>
      </c>
      <c r="L2370" s="326">
        <v>1400</v>
      </c>
      <c r="M2370" s="325">
        <v>2369</v>
      </c>
      <c r="N2370" s="324">
        <v>42762</v>
      </c>
      <c r="O2370" s="4"/>
      <c r="T2370" s="146"/>
      <c r="U2370" s="146"/>
      <c r="V2370" s="146"/>
      <c r="W2370" s="146"/>
      <c r="X2370" s="146"/>
      <c r="Y2370" s="146"/>
      <c r="Z2370" s="146"/>
      <c r="AA2370" s="146"/>
      <c r="AB2370" s="5" t="str">
        <f t="shared" si="69"/>
        <v>Afra Oak49</v>
      </c>
    </row>
    <row r="2371" spans="1:28" customFormat="1" ht="12.95" hidden="1" customHeight="1">
      <c r="A2371" s="325">
        <v>2370</v>
      </c>
      <c r="B2371" s="325" t="s">
        <v>2501</v>
      </c>
      <c r="C2371" s="327">
        <v>42742</v>
      </c>
      <c r="D2371" s="325" t="s">
        <v>2393</v>
      </c>
      <c r="E2371" s="325" t="s">
        <v>250</v>
      </c>
      <c r="F2371" s="325" t="s">
        <v>28</v>
      </c>
      <c r="G2371" s="325"/>
      <c r="H2371" s="328" t="s">
        <v>788</v>
      </c>
      <c r="I2371" s="328" t="s">
        <v>821</v>
      </c>
      <c r="J2371" s="327">
        <v>42727</v>
      </c>
      <c r="K2371" s="3" t="s">
        <v>28</v>
      </c>
      <c r="L2371" s="326">
        <v>1400</v>
      </c>
      <c r="M2371" s="325">
        <v>2370</v>
      </c>
      <c r="N2371" s="324">
        <v>42765</v>
      </c>
      <c r="O2371" s="4"/>
      <c r="T2371" s="146"/>
      <c r="U2371" s="146"/>
      <c r="V2371" s="146"/>
      <c r="W2371" s="146"/>
      <c r="X2371" s="146"/>
      <c r="Y2371" s="146"/>
      <c r="Z2371" s="146"/>
      <c r="AA2371" s="146"/>
      <c r="AB2371" s="5" t="str">
        <f t="shared" si="69"/>
        <v>British Emissary16018</v>
      </c>
    </row>
    <row r="2372" spans="1:28" customFormat="1" ht="12.95" hidden="1" customHeight="1">
      <c r="A2372" s="325">
        <v>2371</v>
      </c>
      <c r="B2372" s="325" t="s">
        <v>2502</v>
      </c>
      <c r="C2372" s="327">
        <v>42744</v>
      </c>
      <c r="D2372" s="325" t="s">
        <v>628</v>
      </c>
      <c r="E2372" s="325" t="s">
        <v>2466</v>
      </c>
      <c r="F2372" s="325" t="s">
        <v>663</v>
      </c>
      <c r="G2372" s="325"/>
      <c r="H2372" s="328" t="s">
        <v>579</v>
      </c>
      <c r="I2372" s="328" t="s">
        <v>334</v>
      </c>
      <c r="J2372" s="327">
        <v>43099</v>
      </c>
      <c r="K2372" s="3" t="s">
        <v>1095</v>
      </c>
      <c r="L2372" s="326">
        <v>1600</v>
      </c>
      <c r="M2372" s="325">
        <v>2371</v>
      </c>
      <c r="N2372" s="324">
        <v>42789</v>
      </c>
      <c r="T2372" s="146"/>
      <c r="U2372" s="146"/>
      <c r="V2372" s="146"/>
      <c r="W2372" s="146"/>
      <c r="X2372" s="146"/>
      <c r="Y2372" s="146"/>
      <c r="Z2372" s="146"/>
      <c r="AA2372" s="146"/>
      <c r="AB2372" s="5" t="str">
        <f t="shared" si="69"/>
        <v>Active13</v>
      </c>
    </row>
    <row r="2373" spans="1:28" customFormat="1" ht="12.95" hidden="1" customHeight="1">
      <c r="A2373" s="325">
        <v>2372</v>
      </c>
      <c r="B2373" s="325" t="s">
        <v>2503</v>
      </c>
      <c r="C2373" s="327">
        <v>42744</v>
      </c>
      <c r="D2373" s="325" t="s">
        <v>636</v>
      </c>
      <c r="E2373" s="325" t="s">
        <v>2143</v>
      </c>
      <c r="F2373" s="325"/>
      <c r="G2373" s="325"/>
      <c r="H2373" s="328" t="s">
        <v>828</v>
      </c>
      <c r="I2373" s="328" t="s">
        <v>2336</v>
      </c>
      <c r="J2373" s="327">
        <v>42704</v>
      </c>
      <c r="K2373" s="3" t="s">
        <v>1095</v>
      </c>
      <c r="L2373" s="326">
        <v>1600</v>
      </c>
      <c r="M2373" s="325">
        <v>2372</v>
      </c>
      <c r="N2373" s="324">
        <v>42795</v>
      </c>
      <c r="T2373" s="146"/>
      <c r="U2373" s="146"/>
      <c r="V2373" s="146"/>
      <c r="W2373" s="146"/>
      <c r="X2373" s="146"/>
      <c r="Y2373" s="146"/>
      <c r="Z2373" s="146"/>
      <c r="AA2373" s="146"/>
      <c r="AB2373" s="5" t="str">
        <f t="shared" si="69"/>
        <v>Kanpur16_10</v>
      </c>
    </row>
    <row r="2374" spans="1:28" customFormat="1" ht="12.95" hidden="1" customHeight="1">
      <c r="A2374" s="325">
        <v>2373</v>
      </c>
      <c r="B2374" s="325" t="s">
        <v>2506</v>
      </c>
      <c r="C2374" s="327">
        <v>42745</v>
      </c>
      <c r="D2374" s="325" t="s">
        <v>2208</v>
      </c>
      <c r="E2374" s="325" t="s">
        <v>1828</v>
      </c>
      <c r="F2374" s="325"/>
      <c r="G2374" s="325"/>
      <c r="H2374" s="328" t="s">
        <v>644</v>
      </c>
      <c r="I2374" s="328" t="s">
        <v>535</v>
      </c>
      <c r="J2374" s="327">
        <v>42706</v>
      </c>
      <c r="K2374" s="3" t="s">
        <v>1103</v>
      </c>
      <c r="L2374" s="326">
        <v>1300</v>
      </c>
      <c r="M2374" s="325">
        <v>2373</v>
      </c>
      <c r="N2374" s="324">
        <v>42775</v>
      </c>
      <c r="T2374" s="146"/>
      <c r="U2374" s="146"/>
      <c r="V2374" s="146"/>
      <c r="W2374" s="146"/>
      <c r="X2374" s="146"/>
      <c r="Y2374" s="146"/>
      <c r="Z2374" s="146"/>
      <c r="AA2374" s="146"/>
      <c r="AB2374" s="5" t="str">
        <f t="shared" si="69"/>
        <v>Mesaieed65</v>
      </c>
    </row>
    <row r="2375" spans="1:28" customFormat="1" ht="12.95" hidden="1" customHeight="1">
      <c r="A2375" s="325">
        <v>2374</v>
      </c>
      <c r="B2375" s="325" t="s">
        <v>2507</v>
      </c>
      <c r="C2375" s="327">
        <v>42745</v>
      </c>
      <c r="D2375" s="325" t="s">
        <v>1317</v>
      </c>
      <c r="E2375" s="325" t="s">
        <v>1951</v>
      </c>
      <c r="F2375" s="325"/>
      <c r="G2375" s="325"/>
      <c r="H2375" s="328" t="s">
        <v>736</v>
      </c>
      <c r="I2375" s="328" t="s">
        <v>778</v>
      </c>
      <c r="J2375" s="327">
        <v>42707</v>
      </c>
      <c r="K2375" s="3" t="s">
        <v>1103</v>
      </c>
      <c r="L2375" s="326">
        <v>1300</v>
      </c>
      <c r="M2375" s="325">
        <v>2374</v>
      </c>
      <c r="N2375" s="324">
        <v>42775</v>
      </c>
      <c r="T2375" s="146"/>
      <c r="U2375" s="146"/>
      <c r="V2375" s="146"/>
      <c r="W2375" s="146"/>
      <c r="X2375" s="146"/>
      <c r="Y2375" s="146"/>
      <c r="Z2375" s="146"/>
      <c r="AA2375" s="146"/>
      <c r="AB2375" s="5" t="str">
        <f t="shared" si="69"/>
        <v>Navig8 SanctityV07</v>
      </c>
    </row>
    <row r="2376" spans="1:28" customFormat="1" ht="12.95" hidden="1" customHeight="1">
      <c r="A2376" s="325">
        <v>2375</v>
      </c>
      <c r="B2376" s="325" t="s">
        <v>2508</v>
      </c>
      <c r="C2376" s="327">
        <v>42745</v>
      </c>
      <c r="D2376" s="325" t="s">
        <v>2339</v>
      </c>
      <c r="E2376" s="325" t="s">
        <v>1390</v>
      </c>
      <c r="F2376" s="325"/>
      <c r="G2376" s="325"/>
      <c r="H2376" s="328" t="s">
        <v>736</v>
      </c>
      <c r="I2376" s="328" t="s">
        <v>25</v>
      </c>
      <c r="J2376" s="327">
        <v>42723</v>
      </c>
      <c r="K2376" s="3" t="s">
        <v>1103</v>
      </c>
      <c r="L2376" s="326">
        <v>1300</v>
      </c>
      <c r="M2376" s="325">
        <v>2375</v>
      </c>
      <c r="N2376" s="324">
        <v>42775</v>
      </c>
      <c r="T2376" s="146"/>
      <c r="U2376" s="146"/>
      <c r="V2376" s="146"/>
      <c r="W2376" s="146"/>
      <c r="X2376" s="146"/>
      <c r="Y2376" s="146"/>
      <c r="Z2376" s="146"/>
      <c r="AA2376" s="146"/>
      <c r="AB2376" s="5" t="str">
        <f t="shared" si="69"/>
        <v>Navig8 Solidarity11</v>
      </c>
    </row>
    <row r="2377" spans="1:28" customFormat="1" ht="12.95" hidden="1" customHeight="1">
      <c r="A2377" s="325">
        <v>2376</v>
      </c>
      <c r="B2377" s="325" t="s">
        <v>2509</v>
      </c>
      <c r="C2377" s="327">
        <v>42745</v>
      </c>
      <c r="D2377" s="325" t="s">
        <v>2341</v>
      </c>
      <c r="E2377" s="325" t="s">
        <v>2287</v>
      </c>
      <c r="F2377" s="325"/>
      <c r="G2377" s="325"/>
      <c r="H2377" s="328" t="s">
        <v>736</v>
      </c>
      <c r="I2377" s="328" t="s">
        <v>25</v>
      </c>
      <c r="J2377" s="327">
        <v>42719</v>
      </c>
      <c r="K2377" s="3" t="s">
        <v>1103</v>
      </c>
      <c r="L2377" s="326">
        <v>1300</v>
      </c>
      <c r="M2377" s="325">
        <v>2376</v>
      </c>
      <c r="N2377" s="324">
        <v>42775</v>
      </c>
      <c r="T2377" s="146"/>
      <c r="U2377" s="146"/>
      <c r="V2377" s="146"/>
      <c r="W2377" s="146"/>
      <c r="X2377" s="146"/>
      <c r="Y2377" s="146"/>
      <c r="Z2377" s="146"/>
      <c r="AA2377" s="146"/>
      <c r="AB2377" s="5" t="str">
        <f t="shared" si="69"/>
        <v>Aljalaa06</v>
      </c>
    </row>
    <row r="2378" spans="1:28" customFormat="1" ht="12.95" hidden="1" customHeight="1">
      <c r="A2378" s="325">
        <v>2377</v>
      </c>
      <c r="B2378" s="325" t="s">
        <v>2510</v>
      </c>
      <c r="C2378" s="327">
        <v>42745</v>
      </c>
      <c r="D2378" s="325" t="s">
        <v>2343</v>
      </c>
      <c r="E2378" s="325" t="s">
        <v>1828</v>
      </c>
      <c r="F2378" s="325"/>
      <c r="G2378" s="325"/>
      <c r="H2378" s="328" t="s">
        <v>644</v>
      </c>
      <c r="I2378" s="328" t="s">
        <v>25</v>
      </c>
      <c r="J2378" s="327">
        <v>42719</v>
      </c>
      <c r="K2378" s="3" t="s">
        <v>1103</v>
      </c>
      <c r="L2378" s="326">
        <v>1300</v>
      </c>
      <c r="M2378" s="325">
        <v>2377</v>
      </c>
      <c r="N2378" s="324">
        <v>42775</v>
      </c>
      <c r="T2378" s="146"/>
      <c r="U2378" s="146"/>
      <c r="V2378" s="146"/>
      <c r="W2378" s="146"/>
      <c r="X2378" s="146"/>
      <c r="Y2378" s="146"/>
      <c r="Z2378" s="146"/>
      <c r="AA2378" s="146"/>
      <c r="AB2378" s="5" t="str">
        <f t="shared" si="69"/>
        <v>Bareilly8</v>
      </c>
    </row>
    <row r="2379" spans="1:28" customFormat="1" ht="12.95" hidden="1" customHeight="1">
      <c r="A2379" s="325">
        <v>2378</v>
      </c>
      <c r="B2379" s="325" t="s">
        <v>2511</v>
      </c>
      <c r="C2379" s="327">
        <v>42745</v>
      </c>
      <c r="D2379" s="325" t="s">
        <v>1314</v>
      </c>
      <c r="E2379" s="325" t="s">
        <v>2504</v>
      </c>
      <c r="F2379" s="325" t="s">
        <v>633</v>
      </c>
      <c r="G2379" s="325"/>
      <c r="H2379" s="328" t="s">
        <v>736</v>
      </c>
      <c r="I2379" s="328" t="s">
        <v>287</v>
      </c>
      <c r="J2379" s="327">
        <v>42738</v>
      </c>
      <c r="K2379" s="3" t="s">
        <v>1103</v>
      </c>
      <c r="L2379" s="326">
        <v>1300</v>
      </c>
      <c r="M2379" s="325">
        <v>2378</v>
      </c>
      <c r="N2379" s="324">
        <v>42775</v>
      </c>
      <c r="T2379" s="146"/>
      <c r="U2379" s="146"/>
      <c r="V2379" s="146"/>
      <c r="W2379" s="146"/>
      <c r="X2379" s="146"/>
      <c r="Y2379" s="146"/>
      <c r="Z2379" s="146"/>
      <c r="AA2379" s="146"/>
      <c r="AB2379" s="5" t="str">
        <f t="shared" si="69"/>
        <v>Cape Baxley17</v>
      </c>
    </row>
    <row r="2380" spans="1:28" customFormat="1" ht="12.95" hidden="1" customHeight="1">
      <c r="A2380" s="325">
        <v>2379</v>
      </c>
      <c r="B2380" s="325" t="s">
        <v>2512</v>
      </c>
      <c r="C2380" s="327">
        <v>42745</v>
      </c>
      <c r="D2380" s="325" t="s">
        <v>2206</v>
      </c>
      <c r="E2380" s="325" t="s">
        <v>1935</v>
      </c>
      <c r="F2380" s="325" t="s">
        <v>633</v>
      </c>
      <c r="G2380" s="325"/>
      <c r="H2380" s="328" t="s">
        <v>644</v>
      </c>
      <c r="I2380" s="328" t="s">
        <v>2468</v>
      </c>
      <c r="J2380" s="327">
        <v>42725</v>
      </c>
      <c r="K2380" s="3" t="s">
        <v>1103</v>
      </c>
      <c r="L2380" s="326">
        <v>1300</v>
      </c>
      <c r="M2380" s="325">
        <v>2379</v>
      </c>
      <c r="N2380" s="324">
        <v>42775</v>
      </c>
      <c r="T2380" s="146"/>
      <c r="U2380" s="146"/>
      <c r="V2380" s="146"/>
      <c r="W2380" s="146"/>
      <c r="X2380" s="146"/>
      <c r="Y2380" s="146"/>
      <c r="Z2380" s="146"/>
      <c r="AA2380" s="146"/>
      <c r="AB2380" s="5" t="str">
        <f t="shared" si="69"/>
        <v>V8 Stealth96</v>
      </c>
    </row>
    <row r="2381" spans="1:28" customFormat="1" ht="12.95" hidden="1" customHeight="1">
      <c r="A2381" s="325">
        <v>2380</v>
      </c>
      <c r="B2381" s="325" t="s">
        <v>2513</v>
      </c>
      <c r="C2381" s="327">
        <v>42745</v>
      </c>
      <c r="D2381" s="325" t="s">
        <v>2505</v>
      </c>
      <c r="E2381" s="325" t="s">
        <v>1390</v>
      </c>
      <c r="F2381" s="325"/>
      <c r="G2381" s="325"/>
      <c r="H2381" s="328" t="s">
        <v>736</v>
      </c>
      <c r="I2381" s="328" t="s">
        <v>25</v>
      </c>
      <c r="J2381" s="327">
        <v>42726</v>
      </c>
      <c r="K2381" s="3" t="s">
        <v>1103</v>
      </c>
      <c r="L2381" s="326">
        <v>1300</v>
      </c>
      <c r="M2381" s="325">
        <v>2380</v>
      </c>
      <c r="N2381" s="324">
        <v>42775</v>
      </c>
      <c r="T2381" s="146"/>
      <c r="U2381" s="146"/>
      <c r="V2381" s="146"/>
      <c r="W2381" s="146"/>
      <c r="X2381" s="146"/>
      <c r="Y2381" s="146"/>
      <c r="Z2381" s="146"/>
      <c r="AA2381" s="146"/>
      <c r="AB2381" s="5" t="str">
        <f t="shared" si="69"/>
        <v>Fidelity N35</v>
      </c>
    </row>
    <row r="2382" spans="1:28" customFormat="1" ht="12.95" hidden="1" customHeight="1">
      <c r="A2382" s="325">
        <v>2381</v>
      </c>
      <c r="B2382" s="325" t="s">
        <v>2514</v>
      </c>
      <c r="C2382" s="327">
        <v>42745</v>
      </c>
      <c r="D2382" s="325" t="s">
        <v>1866</v>
      </c>
      <c r="E2382" s="325" t="s">
        <v>250</v>
      </c>
      <c r="F2382" s="325" t="s">
        <v>60</v>
      </c>
      <c r="G2382" s="325"/>
      <c r="H2382" s="328" t="s">
        <v>2381</v>
      </c>
      <c r="I2382" s="328" t="s">
        <v>71</v>
      </c>
      <c r="J2382" s="327">
        <v>42719</v>
      </c>
      <c r="K2382" s="3" t="s">
        <v>60</v>
      </c>
      <c r="L2382" s="326">
        <v>800</v>
      </c>
      <c r="M2382" s="325">
        <v>2381</v>
      </c>
      <c r="N2382" s="324">
        <v>42797</v>
      </c>
      <c r="O2382" t="s">
        <v>2532</v>
      </c>
      <c r="T2382" s="146"/>
      <c r="U2382" s="146"/>
      <c r="V2382" s="146"/>
      <c r="W2382" s="146"/>
      <c r="X2382" s="146"/>
      <c r="Y2382" s="146"/>
      <c r="Z2382" s="146"/>
      <c r="AA2382" s="146"/>
      <c r="AB2382" s="5" t="str">
        <f t="shared" si="69"/>
        <v>Stena President2016_08</v>
      </c>
    </row>
    <row r="2383" spans="1:28" customFormat="1" ht="12.95" hidden="1" customHeight="1">
      <c r="A2383" s="325">
        <v>2382</v>
      </c>
      <c r="B2383" s="325" t="s">
        <v>2515</v>
      </c>
      <c r="C2383" s="327">
        <v>42745</v>
      </c>
      <c r="D2383" s="325" t="s">
        <v>476</v>
      </c>
      <c r="E2383" s="325" t="s">
        <v>2378</v>
      </c>
      <c r="F2383" s="325" t="s">
        <v>60</v>
      </c>
      <c r="G2383" s="325"/>
      <c r="H2383" s="328" t="s">
        <v>442</v>
      </c>
      <c r="I2383" s="328" t="s">
        <v>563</v>
      </c>
      <c r="J2383" s="327">
        <v>42710</v>
      </c>
      <c r="K2383" s="3" t="s">
        <v>60</v>
      </c>
      <c r="L2383" s="326">
        <v>800</v>
      </c>
      <c r="M2383" s="325">
        <v>2382</v>
      </c>
      <c r="N2383" s="324">
        <v>42775</v>
      </c>
      <c r="T2383" s="146"/>
      <c r="U2383" s="146"/>
      <c r="V2383" s="146"/>
      <c r="W2383" s="146"/>
      <c r="X2383" s="146"/>
      <c r="Y2383" s="146"/>
      <c r="Z2383" s="146"/>
      <c r="AA2383" s="146"/>
      <c r="AB2383" s="5" t="str">
        <f t="shared" si="69"/>
        <v>Sonangol Huila201606</v>
      </c>
    </row>
    <row r="2384" spans="1:28" customFormat="1" ht="12.95" hidden="1" customHeight="1">
      <c r="A2384" s="325">
        <v>2383</v>
      </c>
      <c r="B2384" s="325" t="s">
        <v>2516</v>
      </c>
      <c r="C2384" s="327">
        <v>42745</v>
      </c>
      <c r="D2384" s="325" t="s">
        <v>115</v>
      </c>
      <c r="E2384" s="325" t="s">
        <v>179</v>
      </c>
      <c r="F2384" s="325" t="s">
        <v>60</v>
      </c>
      <c r="G2384" s="325"/>
      <c r="H2384" s="328" t="s">
        <v>830</v>
      </c>
      <c r="I2384" s="328" t="s">
        <v>20</v>
      </c>
      <c r="J2384" s="327">
        <v>42703</v>
      </c>
      <c r="K2384" s="3" t="s">
        <v>60</v>
      </c>
      <c r="L2384" s="326">
        <v>800</v>
      </c>
      <c r="M2384" s="325">
        <v>2383</v>
      </c>
      <c r="N2384" s="324">
        <v>42775</v>
      </c>
      <c r="T2384" s="146"/>
      <c r="U2384" s="146"/>
      <c r="V2384" s="146"/>
      <c r="W2384" s="146"/>
      <c r="X2384" s="146"/>
      <c r="Y2384" s="146"/>
      <c r="Z2384" s="146"/>
      <c r="AA2384" s="146"/>
      <c r="AB2384" s="5" t="str">
        <f t="shared" si="69"/>
        <v>Dank Silver1602</v>
      </c>
    </row>
    <row r="2385" spans="1:28" customFormat="1" ht="12.95" hidden="1" customHeight="1">
      <c r="A2385" s="325">
        <v>2384</v>
      </c>
      <c r="B2385" s="325" t="s">
        <v>2517</v>
      </c>
      <c r="C2385" s="327">
        <v>42745</v>
      </c>
      <c r="D2385" s="325" t="s">
        <v>2401</v>
      </c>
      <c r="E2385" s="325" t="s">
        <v>177</v>
      </c>
      <c r="F2385" s="325" t="s">
        <v>60</v>
      </c>
      <c r="G2385" s="325"/>
      <c r="H2385" s="328" t="s">
        <v>830</v>
      </c>
      <c r="I2385" s="328" t="s">
        <v>64</v>
      </c>
      <c r="J2385" s="327">
        <v>42727</v>
      </c>
      <c r="K2385" s="3" t="s">
        <v>60</v>
      </c>
      <c r="L2385" s="326">
        <v>800</v>
      </c>
      <c r="M2385" s="325">
        <v>2384</v>
      </c>
      <c r="N2385" s="324">
        <v>42775</v>
      </c>
      <c r="T2385" s="146"/>
      <c r="U2385" s="146"/>
      <c r="V2385" s="146"/>
      <c r="W2385" s="146"/>
      <c r="X2385" s="146"/>
      <c r="Y2385" s="146"/>
      <c r="Z2385" s="146"/>
      <c r="AA2385" s="146"/>
      <c r="AB2385" s="5" t="str">
        <f t="shared" si="69"/>
        <v>Green Planet1605</v>
      </c>
    </row>
    <row r="2386" spans="1:28" customFormat="1" ht="12.95" hidden="1" customHeight="1">
      <c r="A2386" s="325">
        <v>2385</v>
      </c>
      <c r="B2386" s="325" t="s">
        <v>2518</v>
      </c>
      <c r="C2386" s="327">
        <v>42745</v>
      </c>
      <c r="D2386" s="325" t="s">
        <v>704</v>
      </c>
      <c r="E2386" s="325" t="s">
        <v>595</v>
      </c>
      <c r="F2386" s="325" t="s">
        <v>60</v>
      </c>
      <c r="G2386" s="325"/>
      <c r="H2386" s="328" t="s">
        <v>2211</v>
      </c>
      <c r="I2386" s="328" t="s">
        <v>312</v>
      </c>
      <c r="J2386" s="327">
        <v>42706</v>
      </c>
      <c r="K2386" s="3" t="s">
        <v>60</v>
      </c>
      <c r="L2386" s="326">
        <v>800</v>
      </c>
      <c r="M2386" s="325">
        <v>2385</v>
      </c>
      <c r="N2386" s="324">
        <v>42775</v>
      </c>
      <c r="T2386" s="146"/>
      <c r="U2386" s="146"/>
      <c r="V2386" s="146"/>
      <c r="W2386" s="146"/>
      <c r="X2386" s="146"/>
      <c r="Y2386" s="146"/>
      <c r="Z2386" s="146"/>
      <c r="AA2386" s="146"/>
      <c r="AB2386" s="5" t="str">
        <f t="shared" si="69"/>
        <v>Yankul Silver1601</v>
      </c>
    </row>
    <row r="2387" spans="1:28" customFormat="1" ht="12.95" hidden="1" customHeight="1">
      <c r="A2387" s="325">
        <v>2386</v>
      </c>
      <c r="B2387" s="325" t="s">
        <v>2519</v>
      </c>
      <c r="C2387" s="327">
        <v>42745</v>
      </c>
      <c r="D2387" s="325" t="s">
        <v>682</v>
      </c>
      <c r="E2387" s="325" t="s">
        <v>154</v>
      </c>
      <c r="F2387" s="325" t="s">
        <v>60</v>
      </c>
      <c r="G2387" s="325"/>
      <c r="H2387" s="328" t="s">
        <v>754</v>
      </c>
      <c r="I2387" s="328" t="s">
        <v>24</v>
      </c>
      <c r="J2387" s="327">
        <v>42712</v>
      </c>
      <c r="K2387" s="3" t="s">
        <v>60</v>
      </c>
      <c r="L2387" s="326">
        <v>800</v>
      </c>
      <c r="M2387" s="325">
        <v>2386</v>
      </c>
      <c r="N2387" s="324">
        <v>42775</v>
      </c>
      <c r="T2387" s="146"/>
      <c r="U2387" s="146"/>
      <c r="V2387" s="146"/>
      <c r="W2387" s="146"/>
      <c r="X2387" s="146"/>
      <c r="Y2387" s="146"/>
      <c r="Z2387" s="146"/>
      <c r="AA2387" s="146"/>
      <c r="AB2387" s="5" t="str">
        <f t="shared" si="69"/>
        <v>Maetiga1606</v>
      </c>
    </row>
    <row r="2388" spans="1:28" customFormat="1" ht="12.95" hidden="1" customHeight="1">
      <c r="A2388" s="325">
        <v>2387</v>
      </c>
      <c r="B2388" s="325" t="s">
        <v>2520</v>
      </c>
      <c r="C2388" s="327">
        <v>42745</v>
      </c>
      <c r="D2388" s="325" t="s">
        <v>812</v>
      </c>
      <c r="E2388" s="325" t="s">
        <v>2405</v>
      </c>
      <c r="F2388" s="325" t="s">
        <v>60</v>
      </c>
      <c r="G2388" s="325"/>
      <c r="H2388" s="328" t="s">
        <v>63</v>
      </c>
      <c r="I2388" s="328" t="s">
        <v>88</v>
      </c>
      <c r="J2388" s="327">
        <v>42711</v>
      </c>
      <c r="K2388" s="3" t="s">
        <v>60</v>
      </c>
      <c r="L2388" s="326">
        <v>800</v>
      </c>
      <c r="M2388" s="325">
        <v>2387</v>
      </c>
      <c r="N2388" s="324">
        <v>42775</v>
      </c>
      <c r="T2388" s="146"/>
      <c r="U2388" s="146"/>
      <c r="V2388" s="146"/>
      <c r="W2388" s="146"/>
      <c r="X2388" s="146"/>
      <c r="Y2388" s="146"/>
      <c r="Z2388" s="146"/>
      <c r="AA2388" s="146"/>
      <c r="AB2388" s="5" t="str">
        <f t="shared" si="69"/>
        <v>Stena Immortal1602</v>
      </c>
    </row>
    <row r="2389" spans="1:28" customFormat="1" ht="12.95" hidden="1" customHeight="1">
      <c r="A2389" s="325">
        <v>2388</v>
      </c>
      <c r="B2389" s="325" t="s">
        <v>2521</v>
      </c>
      <c r="C2389" s="327">
        <v>42745</v>
      </c>
      <c r="D2389" s="325" t="s">
        <v>2463</v>
      </c>
      <c r="E2389" s="325" t="s">
        <v>124</v>
      </c>
      <c r="F2389" s="325" t="s">
        <v>60</v>
      </c>
      <c r="G2389" s="325"/>
      <c r="H2389" s="328" t="s">
        <v>63</v>
      </c>
      <c r="I2389" s="328" t="s">
        <v>90</v>
      </c>
      <c r="J2389" s="327">
        <v>42716</v>
      </c>
      <c r="K2389" s="3" t="s">
        <v>60</v>
      </c>
      <c r="L2389" s="326">
        <v>800</v>
      </c>
      <c r="M2389" s="325">
        <v>2388</v>
      </c>
      <c r="N2389" s="324">
        <v>42775</v>
      </c>
      <c r="T2389" s="146"/>
      <c r="U2389" s="146"/>
      <c r="V2389" s="146"/>
      <c r="W2389" s="146"/>
      <c r="X2389" s="146"/>
      <c r="Y2389" s="146"/>
      <c r="Z2389" s="146"/>
      <c r="AA2389" s="146"/>
      <c r="AB2389" s="5" t="str">
        <f t="shared" si="69"/>
        <v>Hafnia Lene1611</v>
      </c>
    </row>
    <row r="2390" spans="1:28" customFormat="1" ht="12.95" hidden="1" customHeight="1">
      <c r="A2390" s="325">
        <v>2389</v>
      </c>
      <c r="B2390" s="325" t="s">
        <v>2522</v>
      </c>
      <c r="C2390" s="327">
        <v>42745</v>
      </c>
      <c r="D2390" s="325" t="s">
        <v>725</v>
      </c>
      <c r="E2390" s="325" t="s">
        <v>183</v>
      </c>
      <c r="F2390" s="325" t="s">
        <v>60</v>
      </c>
      <c r="G2390" s="325"/>
      <c r="H2390" s="328" t="s">
        <v>2465</v>
      </c>
      <c r="I2390" s="328" t="s">
        <v>24</v>
      </c>
      <c r="J2390" s="327">
        <v>42735</v>
      </c>
      <c r="K2390" s="3" t="s">
        <v>60</v>
      </c>
      <c r="L2390" s="326">
        <v>800</v>
      </c>
      <c r="M2390" s="325">
        <v>2389</v>
      </c>
      <c r="N2390" s="324">
        <v>42775</v>
      </c>
      <c r="T2390" s="146"/>
      <c r="U2390" s="146"/>
      <c r="V2390" s="146"/>
      <c r="W2390" s="146"/>
      <c r="X2390" s="146"/>
      <c r="Y2390" s="146"/>
      <c r="Z2390" s="146"/>
      <c r="AA2390" s="146"/>
      <c r="AB2390" s="5" t="str">
        <f t="shared" si="69"/>
        <v>Shandong Zihe1603</v>
      </c>
    </row>
    <row r="2391" spans="1:28" customFormat="1" ht="12.95" hidden="1" customHeight="1">
      <c r="A2391" s="325">
        <v>2390</v>
      </c>
      <c r="B2391" s="325" t="s">
        <v>2523</v>
      </c>
      <c r="C2391" s="327">
        <v>42745</v>
      </c>
      <c r="D2391" s="325" t="s">
        <v>794</v>
      </c>
      <c r="E2391" s="325" t="s">
        <v>135</v>
      </c>
      <c r="F2391" s="325" t="s">
        <v>60</v>
      </c>
      <c r="G2391" s="325"/>
      <c r="H2391" s="328" t="s">
        <v>601</v>
      </c>
      <c r="I2391" s="328" t="s">
        <v>88</v>
      </c>
      <c r="J2391" s="327">
        <v>42721</v>
      </c>
      <c r="K2391" s="3" t="s">
        <v>60</v>
      </c>
      <c r="L2391" s="326">
        <v>800</v>
      </c>
      <c r="M2391" s="325">
        <v>2390</v>
      </c>
      <c r="N2391" s="324">
        <v>42797</v>
      </c>
      <c r="T2391" s="146"/>
      <c r="U2391" s="146"/>
      <c r="V2391" s="146"/>
      <c r="W2391" s="146"/>
      <c r="X2391" s="146"/>
      <c r="Y2391" s="146"/>
      <c r="Z2391" s="146"/>
      <c r="AA2391" s="146"/>
      <c r="AB2391" s="5" t="str">
        <f t="shared" si="69"/>
        <v>Sadah Silver1601</v>
      </c>
    </row>
    <row r="2392" spans="1:28" customFormat="1" ht="12.95" hidden="1" customHeight="1">
      <c r="A2392" s="325">
        <v>2391</v>
      </c>
      <c r="B2392" s="325" t="s">
        <v>2524</v>
      </c>
      <c r="C2392" s="327">
        <v>42745</v>
      </c>
      <c r="D2392" s="325" t="s">
        <v>2386</v>
      </c>
      <c r="E2392" s="325" t="s">
        <v>344</v>
      </c>
      <c r="F2392" s="325" t="s">
        <v>60</v>
      </c>
      <c r="G2392" s="325"/>
      <c r="H2392" s="328" t="s">
        <v>830</v>
      </c>
      <c r="I2392" s="328" t="s">
        <v>200</v>
      </c>
      <c r="J2392" s="327">
        <v>42732</v>
      </c>
      <c r="K2392" s="3" t="s">
        <v>60</v>
      </c>
      <c r="L2392" s="326">
        <v>800</v>
      </c>
      <c r="M2392" s="325">
        <v>2391</v>
      </c>
      <c r="N2392" s="324">
        <v>42797</v>
      </c>
      <c r="O2392" t="s">
        <v>2750</v>
      </c>
      <c r="T2392" s="146"/>
      <c r="U2392" s="146"/>
      <c r="V2392" s="146"/>
      <c r="W2392" s="146"/>
      <c r="X2392" s="146"/>
      <c r="Y2392" s="146"/>
      <c r="Z2392" s="146"/>
      <c r="AA2392" s="146"/>
      <c r="AB2392" s="5" t="str">
        <f t="shared" si="69"/>
        <v>Pacific dawn35</v>
      </c>
    </row>
    <row r="2393" spans="1:28" customFormat="1" ht="12.95" hidden="1" customHeight="1">
      <c r="A2393" s="325">
        <v>2392</v>
      </c>
      <c r="B2393" s="325" t="s">
        <v>2525</v>
      </c>
      <c r="C2393" s="327">
        <v>42745</v>
      </c>
      <c r="D2393" s="325" t="s">
        <v>65</v>
      </c>
      <c r="E2393" s="325" t="s">
        <v>568</v>
      </c>
      <c r="F2393" s="325" t="s">
        <v>60</v>
      </c>
      <c r="G2393" s="325"/>
      <c r="H2393" s="328" t="s">
        <v>75</v>
      </c>
      <c r="I2393" s="328" t="s">
        <v>570</v>
      </c>
      <c r="J2393" s="327">
        <v>42376</v>
      </c>
      <c r="K2393" s="3" t="s">
        <v>60</v>
      </c>
      <c r="L2393" s="326">
        <v>800</v>
      </c>
      <c r="M2393" s="325">
        <v>2392</v>
      </c>
      <c r="N2393" s="324">
        <v>42775</v>
      </c>
      <c r="T2393" s="146"/>
      <c r="U2393" s="146"/>
      <c r="V2393" s="146"/>
      <c r="W2393" s="146"/>
      <c r="X2393" s="146"/>
      <c r="Y2393" s="146"/>
      <c r="Z2393" s="146"/>
      <c r="AA2393" s="146"/>
      <c r="AB2393" s="5" t="str">
        <f t="shared" si="69"/>
        <v>Ganges Spirit201608</v>
      </c>
    </row>
    <row r="2394" spans="1:28" customFormat="1" ht="12.95" hidden="1" customHeight="1">
      <c r="A2394" s="325">
        <v>2393</v>
      </c>
      <c r="B2394" s="325" t="s">
        <v>2526</v>
      </c>
      <c r="C2394" s="327">
        <v>42745</v>
      </c>
      <c r="D2394" s="325" t="s">
        <v>638</v>
      </c>
      <c r="E2394" s="325" t="s">
        <v>76</v>
      </c>
      <c r="F2394" s="325" t="s">
        <v>60</v>
      </c>
      <c r="G2394" s="325"/>
      <c r="H2394" s="328" t="s">
        <v>2477</v>
      </c>
      <c r="I2394" s="328" t="s">
        <v>269</v>
      </c>
      <c r="J2394" s="327">
        <v>42744</v>
      </c>
      <c r="K2394" s="3" t="s">
        <v>60</v>
      </c>
      <c r="L2394" s="326">
        <v>800</v>
      </c>
      <c r="M2394" s="325">
        <v>2393</v>
      </c>
      <c r="N2394" s="324">
        <v>42817</v>
      </c>
      <c r="T2394" s="146"/>
      <c r="U2394" s="146"/>
      <c r="V2394" s="146"/>
      <c r="W2394" s="146"/>
      <c r="X2394" s="146"/>
      <c r="Y2394" s="146"/>
      <c r="Z2394" s="146"/>
      <c r="AA2394" s="146"/>
      <c r="AB2394" s="5" t="str">
        <f>IF(TRIM(A2394)="","",CONCATENATE(TRIM(D2394),TRIM(E2394)))</f>
        <v>Mare Tirrenum55</v>
      </c>
    </row>
    <row r="2395" spans="1:28" customFormat="1" ht="12.95" hidden="1" customHeight="1">
      <c r="A2395" s="325">
        <v>2394</v>
      </c>
      <c r="B2395" s="325" t="s">
        <v>2527</v>
      </c>
      <c r="C2395" s="327">
        <v>42745</v>
      </c>
      <c r="D2395" s="325" t="s">
        <v>1329</v>
      </c>
      <c r="E2395" s="325" t="s">
        <v>143</v>
      </c>
      <c r="F2395" s="325" t="s">
        <v>60</v>
      </c>
      <c r="G2395" s="325"/>
      <c r="H2395" s="328" t="s">
        <v>830</v>
      </c>
      <c r="I2395" s="328" t="s">
        <v>255</v>
      </c>
      <c r="J2395" s="327">
        <v>42376</v>
      </c>
      <c r="K2395" s="3" t="s">
        <v>60</v>
      </c>
      <c r="L2395" s="326">
        <v>800</v>
      </c>
      <c r="M2395" s="325">
        <v>2394</v>
      </c>
      <c r="N2395" s="324">
        <v>42767</v>
      </c>
      <c r="T2395" s="146"/>
      <c r="U2395" s="146"/>
      <c r="V2395" s="146"/>
      <c r="W2395" s="146"/>
      <c r="X2395" s="146"/>
      <c r="Y2395" s="146"/>
      <c r="Z2395" s="146"/>
      <c r="AA2395" s="146"/>
      <c r="AB2395" s="5" t="str">
        <f t="shared" ref="AB2395:AB2458" si="70">IF(TRIM(A2385)="","",CONCATENATE(TRIM(D2385),TRIM(E2385)))</f>
        <v>Limerick Spirit75</v>
      </c>
    </row>
    <row r="2396" spans="1:28" customFormat="1" ht="12.95" hidden="1" customHeight="1">
      <c r="A2396" s="325">
        <v>2395</v>
      </c>
      <c r="B2396" s="325" t="s">
        <v>2528</v>
      </c>
      <c r="C2396" s="327">
        <v>42746</v>
      </c>
      <c r="D2396" s="325" t="s">
        <v>2388</v>
      </c>
      <c r="E2396" s="325" t="s">
        <v>2389</v>
      </c>
      <c r="F2396" s="325" t="s">
        <v>299</v>
      </c>
      <c r="G2396" s="325"/>
      <c r="H2396" s="328" t="s">
        <v>770</v>
      </c>
      <c r="I2396" s="328" t="s">
        <v>480</v>
      </c>
      <c r="J2396" s="327">
        <v>42717</v>
      </c>
      <c r="K2396" s="3" t="s">
        <v>97</v>
      </c>
      <c r="L2396" s="326">
        <v>900</v>
      </c>
      <c r="M2396" s="325">
        <v>2395</v>
      </c>
      <c r="N2396" s="324">
        <v>42793</v>
      </c>
      <c r="T2396" s="146"/>
      <c r="U2396" s="146"/>
      <c r="V2396" s="146"/>
      <c r="W2396" s="146"/>
      <c r="X2396" s="146"/>
      <c r="Y2396" s="146"/>
      <c r="Z2396" s="146"/>
      <c r="AA2396" s="146"/>
      <c r="AB2396" s="5" t="str">
        <f t="shared" si="70"/>
        <v>Navigator Spirit114</v>
      </c>
    </row>
    <row r="2397" spans="1:28" customFormat="1" ht="12.95" hidden="1" customHeight="1">
      <c r="A2397" s="325">
        <v>2396</v>
      </c>
      <c r="B2397" s="325" t="s">
        <v>2529</v>
      </c>
      <c r="C2397" s="327">
        <v>42746</v>
      </c>
      <c r="D2397" s="325" t="s">
        <v>764</v>
      </c>
      <c r="E2397" s="325" t="s">
        <v>2337</v>
      </c>
      <c r="F2397" s="325"/>
      <c r="G2397" s="325"/>
      <c r="H2397" s="328" t="s">
        <v>1284</v>
      </c>
      <c r="I2397" s="328" t="s">
        <v>743</v>
      </c>
      <c r="J2397" s="327">
        <v>42704</v>
      </c>
      <c r="K2397" s="3" t="s">
        <v>590</v>
      </c>
      <c r="L2397" s="326">
        <v>1600</v>
      </c>
      <c r="M2397" s="325">
        <v>2396</v>
      </c>
      <c r="N2397" s="324">
        <v>42755</v>
      </c>
      <c r="T2397" s="146"/>
      <c r="U2397" s="146"/>
      <c r="V2397" s="146"/>
      <c r="W2397" s="146"/>
      <c r="X2397" s="146"/>
      <c r="Y2397" s="146"/>
      <c r="Z2397" s="146"/>
      <c r="AA2397" s="146"/>
      <c r="AB2397" s="5" t="str">
        <f t="shared" si="70"/>
        <v>Tarbet Spirit44</v>
      </c>
    </row>
    <row r="2398" spans="1:28" customFormat="1" ht="12.95" hidden="1" customHeight="1">
      <c r="A2398" s="325">
        <v>2397</v>
      </c>
      <c r="B2398" s="325" t="s">
        <v>2530</v>
      </c>
      <c r="C2398" s="327">
        <v>42746</v>
      </c>
      <c r="D2398" s="325" t="s">
        <v>2380</v>
      </c>
      <c r="E2398" s="325" t="s">
        <v>658</v>
      </c>
      <c r="F2398" s="325" t="s">
        <v>590</v>
      </c>
      <c r="G2398" s="325"/>
      <c r="H2398" s="328" t="s">
        <v>1942</v>
      </c>
      <c r="I2398" s="328" t="s">
        <v>324</v>
      </c>
      <c r="J2398" s="327">
        <v>42719</v>
      </c>
      <c r="K2398" s="3" t="s">
        <v>590</v>
      </c>
      <c r="L2398" s="326">
        <v>1600</v>
      </c>
      <c r="M2398" s="325">
        <v>2397</v>
      </c>
      <c r="N2398" s="324">
        <v>42775</v>
      </c>
      <c r="T2398" s="146"/>
      <c r="U2398" s="146"/>
      <c r="V2398" s="146"/>
      <c r="W2398" s="146"/>
      <c r="X2398" s="146"/>
      <c r="Y2398" s="146"/>
      <c r="Z2398" s="146"/>
      <c r="AA2398" s="146"/>
      <c r="AB2398" s="5" t="str">
        <f t="shared" si="70"/>
        <v>Kanata Spirit159</v>
      </c>
    </row>
    <row r="2399" spans="1:28" customFormat="1" ht="12.95" hidden="1" customHeight="1">
      <c r="A2399" s="325">
        <v>2398</v>
      </c>
      <c r="B2399" s="325" t="s">
        <v>2531</v>
      </c>
      <c r="C2399" s="327">
        <v>42746</v>
      </c>
      <c r="D2399" s="325" t="s">
        <v>2265</v>
      </c>
      <c r="E2399" s="325" t="s">
        <v>485</v>
      </c>
      <c r="F2399" s="325" t="s">
        <v>590</v>
      </c>
      <c r="G2399" s="325"/>
      <c r="H2399" s="328" t="s">
        <v>1304</v>
      </c>
      <c r="I2399" s="328" t="s">
        <v>645</v>
      </c>
      <c r="J2399" s="327">
        <v>42723</v>
      </c>
      <c r="K2399" s="3" t="s">
        <v>590</v>
      </c>
      <c r="L2399" s="326">
        <v>1600</v>
      </c>
      <c r="M2399" s="325">
        <v>2398</v>
      </c>
      <c r="N2399" s="324">
        <v>42772</v>
      </c>
      <c r="T2399" s="146"/>
      <c r="U2399" s="146"/>
      <c r="V2399" s="146"/>
      <c r="W2399" s="146"/>
      <c r="X2399" s="146"/>
      <c r="Y2399" s="146"/>
      <c r="Z2399" s="146"/>
      <c r="AA2399" s="146"/>
      <c r="AB2399" s="5" t="str">
        <f t="shared" si="70"/>
        <v>Hovden Spirit19</v>
      </c>
    </row>
    <row r="2400" spans="1:28" customFormat="1" ht="12.95" hidden="1" customHeight="1">
      <c r="A2400" s="325">
        <v>2399</v>
      </c>
      <c r="B2400" s="325" t="s">
        <v>2533</v>
      </c>
      <c r="C2400" s="327">
        <v>42759</v>
      </c>
      <c r="D2400" s="325" t="s">
        <v>647</v>
      </c>
      <c r="E2400" s="325" t="s">
        <v>72</v>
      </c>
      <c r="F2400" s="325" t="s">
        <v>23</v>
      </c>
      <c r="G2400" s="325"/>
      <c r="H2400" s="328" t="s">
        <v>2259</v>
      </c>
      <c r="I2400" s="328" t="s">
        <v>261</v>
      </c>
      <c r="J2400" s="327">
        <v>42728</v>
      </c>
      <c r="K2400" s="3" t="s">
        <v>23</v>
      </c>
      <c r="L2400" s="326">
        <v>1200</v>
      </c>
      <c r="M2400" s="325">
        <v>2399</v>
      </c>
      <c r="N2400" s="324">
        <v>42782</v>
      </c>
      <c r="T2400" s="146"/>
      <c r="U2400" s="146"/>
      <c r="V2400" s="146"/>
      <c r="W2400" s="146"/>
      <c r="X2400" s="146"/>
      <c r="Y2400" s="146"/>
      <c r="Z2400" s="146"/>
      <c r="AA2400" s="146"/>
      <c r="AB2400" s="5" t="str">
        <f t="shared" si="70"/>
        <v>Godavari Spirit25</v>
      </c>
    </row>
    <row r="2401" spans="1:28" customFormat="1" ht="12.95" hidden="1" customHeight="1">
      <c r="A2401" s="325">
        <v>2400</v>
      </c>
      <c r="B2401" s="325" t="s">
        <v>2570</v>
      </c>
      <c r="C2401" s="327">
        <v>42772</v>
      </c>
      <c r="D2401" s="325" t="s">
        <v>2390</v>
      </c>
      <c r="E2401" s="325" t="s">
        <v>1390</v>
      </c>
      <c r="F2401" s="325" t="s">
        <v>290</v>
      </c>
      <c r="G2401" s="325"/>
      <c r="H2401" s="328" t="s">
        <v>2391</v>
      </c>
      <c r="I2401" s="328" t="s">
        <v>419</v>
      </c>
      <c r="J2401" s="327">
        <v>42743</v>
      </c>
      <c r="K2401" s="3" t="s">
        <v>290</v>
      </c>
      <c r="L2401" s="326">
        <v>1400</v>
      </c>
      <c r="M2401" s="325">
        <v>2400</v>
      </c>
      <c r="N2401" s="324">
        <v>42914</v>
      </c>
      <c r="T2401" s="146"/>
      <c r="U2401" s="146"/>
      <c r="V2401" s="146"/>
      <c r="W2401" s="146"/>
      <c r="X2401" s="146"/>
      <c r="Y2401" s="146"/>
      <c r="Z2401" s="146"/>
      <c r="AA2401" s="146"/>
      <c r="AB2401" s="5" t="str">
        <f t="shared" si="70"/>
        <v>Navion Marita042</v>
      </c>
    </row>
    <row r="2402" spans="1:28" customFormat="1" ht="12.95" hidden="1" customHeight="1">
      <c r="A2402" s="325">
        <v>2401</v>
      </c>
      <c r="B2402" s="325" t="s">
        <v>2571</v>
      </c>
      <c r="C2402" s="327">
        <v>42772</v>
      </c>
      <c r="D2402" s="325" t="s">
        <v>1496</v>
      </c>
      <c r="E2402" s="325" t="s">
        <v>2550</v>
      </c>
      <c r="F2402" s="325"/>
      <c r="G2402" s="325"/>
      <c r="H2402" s="328" t="s">
        <v>2551</v>
      </c>
      <c r="I2402" s="328" t="s">
        <v>226</v>
      </c>
      <c r="J2402" s="327">
        <v>42761</v>
      </c>
      <c r="K2402" s="3" t="s">
        <v>290</v>
      </c>
      <c r="L2402" s="326">
        <v>1400</v>
      </c>
      <c r="M2402" s="325">
        <v>2401</v>
      </c>
      <c r="N2402" s="324">
        <v>42803</v>
      </c>
      <c r="T2402" s="146"/>
      <c r="U2402" s="146"/>
      <c r="V2402" s="146"/>
      <c r="W2402" s="146"/>
      <c r="X2402" s="146"/>
      <c r="Y2402" s="146"/>
      <c r="Z2402" s="146"/>
      <c r="AA2402" s="146"/>
      <c r="AB2402" s="5" t="str">
        <f t="shared" si="70"/>
        <v>Shin EI05</v>
      </c>
    </row>
    <row r="2403" spans="1:28" customFormat="1" ht="12.95" hidden="1" customHeight="1">
      <c r="A2403" s="325">
        <v>2402</v>
      </c>
      <c r="B2403" s="325" t="s">
        <v>2572</v>
      </c>
      <c r="C2403" s="327">
        <v>42772</v>
      </c>
      <c r="D2403" s="325" t="s">
        <v>540</v>
      </c>
      <c r="E2403" s="325" t="s">
        <v>624</v>
      </c>
      <c r="F2403" s="325" t="s">
        <v>28</v>
      </c>
      <c r="G2403" s="325"/>
      <c r="H2403" s="328" t="s">
        <v>1382</v>
      </c>
      <c r="I2403" s="328" t="s">
        <v>2534</v>
      </c>
      <c r="J2403" s="327">
        <v>42743</v>
      </c>
      <c r="K2403" s="3" t="s">
        <v>28</v>
      </c>
      <c r="L2403" s="326">
        <v>1400</v>
      </c>
      <c r="M2403" s="325">
        <v>2402</v>
      </c>
      <c r="N2403" s="324">
        <v>42823</v>
      </c>
      <c r="O2403" s="4"/>
      <c r="T2403" s="146"/>
      <c r="U2403" s="146"/>
      <c r="V2403" s="146"/>
      <c r="W2403" s="146"/>
      <c r="X2403" s="146"/>
      <c r="Y2403" s="146"/>
      <c r="Z2403" s="146"/>
      <c r="AA2403" s="146"/>
      <c r="AB2403" s="5" t="str">
        <f t="shared" si="70"/>
        <v>Everest Spirit125</v>
      </c>
    </row>
    <row r="2404" spans="1:28" customFormat="1" ht="12.95" hidden="1" customHeight="1">
      <c r="A2404" s="325">
        <v>2403</v>
      </c>
      <c r="B2404" s="325" t="s">
        <v>2573</v>
      </c>
      <c r="C2404" s="327">
        <v>42772</v>
      </c>
      <c r="D2404" s="325" t="s">
        <v>2250</v>
      </c>
      <c r="E2404" s="325" t="s">
        <v>576</v>
      </c>
      <c r="F2404" s="325" t="s">
        <v>28</v>
      </c>
      <c r="G2404" s="325"/>
      <c r="H2404" s="328" t="s">
        <v>2461</v>
      </c>
      <c r="I2404" s="328" t="s">
        <v>48</v>
      </c>
      <c r="J2404" s="327">
        <v>42737</v>
      </c>
      <c r="K2404" s="3" t="s">
        <v>28</v>
      </c>
      <c r="L2404" s="326">
        <v>1400</v>
      </c>
      <c r="M2404" s="325">
        <v>2403</v>
      </c>
      <c r="N2404" s="324">
        <v>42782</v>
      </c>
      <c r="O2404" s="4"/>
      <c r="T2404" s="146"/>
      <c r="U2404" s="146"/>
      <c r="V2404" s="146"/>
      <c r="W2404" s="146"/>
      <c r="X2404" s="146"/>
      <c r="Y2404" s="146"/>
      <c r="Z2404" s="146"/>
      <c r="AA2404" s="146"/>
      <c r="AB2404" s="5" t="str">
        <f t="shared" si="70"/>
        <v>Mare Tirrenum55</v>
      </c>
    </row>
    <row r="2405" spans="1:28" customFormat="1" ht="12.95" hidden="1" customHeight="1">
      <c r="A2405" s="325">
        <v>2404</v>
      </c>
      <c r="B2405" s="325" t="s">
        <v>2574</v>
      </c>
      <c r="C2405" s="327">
        <v>42772</v>
      </c>
      <c r="D2405" s="325" t="s">
        <v>650</v>
      </c>
      <c r="E2405" s="325" t="s">
        <v>2475</v>
      </c>
      <c r="F2405" s="325" t="s">
        <v>28</v>
      </c>
      <c r="G2405" s="325"/>
      <c r="H2405" s="328" t="s">
        <v>2476</v>
      </c>
      <c r="I2405" s="328" t="s">
        <v>575</v>
      </c>
      <c r="J2405" s="327">
        <v>42744</v>
      </c>
      <c r="K2405" s="3" t="s">
        <v>28</v>
      </c>
      <c r="L2405" s="326">
        <v>1400</v>
      </c>
      <c r="M2405" s="325">
        <v>2404</v>
      </c>
      <c r="N2405" s="324">
        <v>42823</v>
      </c>
      <c r="O2405" s="4"/>
      <c r="T2405" s="146"/>
      <c r="U2405" s="146"/>
      <c r="V2405" s="146"/>
      <c r="W2405" s="146"/>
      <c r="X2405" s="146"/>
      <c r="Y2405" s="146"/>
      <c r="Z2405" s="146"/>
      <c r="AA2405" s="146"/>
      <c r="AB2405" s="5" t="str">
        <f t="shared" si="70"/>
        <v>Atlantic Dawn36</v>
      </c>
    </row>
    <row r="2406" spans="1:28" customFormat="1" ht="12.95" hidden="1" customHeight="1">
      <c r="A2406" s="325">
        <v>2405</v>
      </c>
      <c r="B2406" s="325" t="s">
        <v>2575</v>
      </c>
      <c r="C2406" s="327">
        <v>42772</v>
      </c>
      <c r="D2406" s="325" t="s">
        <v>473</v>
      </c>
      <c r="E2406" s="325" t="s">
        <v>155</v>
      </c>
      <c r="F2406" s="325" t="s">
        <v>28</v>
      </c>
      <c r="G2406" s="325"/>
      <c r="H2406" s="328" t="s">
        <v>30</v>
      </c>
      <c r="I2406" s="328" t="s">
        <v>48</v>
      </c>
      <c r="J2406" s="327">
        <v>42754</v>
      </c>
      <c r="K2406" s="3" t="s">
        <v>28</v>
      </c>
      <c r="L2406" s="326">
        <v>1400</v>
      </c>
      <c r="M2406" s="325">
        <v>2405</v>
      </c>
      <c r="N2406" s="324">
        <v>42810</v>
      </c>
      <c r="O2406" s="4"/>
      <c r="T2406" s="146"/>
      <c r="U2406" s="146"/>
      <c r="V2406" s="146"/>
      <c r="W2406" s="146"/>
      <c r="X2406" s="146"/>
      <c r="Y2406" s="146"/>
      <c r="Z2406" s="146"/>
      <c r="AA2406" s="146"/>
      <c r="AB2406" s="5" t="str">
        <f t="shared" si="70"/>
        <v>Torm Cecilie065</v>
      </c>
    </row>
    <row r="2407" spans="1:28" customFormat="1" ht="12.95" hidden="1" customHeight="1">
      <c r="A2407" s="325">
        <v>2406</v>
      </c>
      <c r="B2407" s="325" t="s">
        <v>2576</v>
      </c>
      <c r="C2407" s="327">
        <v>42772</v>
      </c>
      <c r="D2407" s="325" t="s">
        <v>573</v>
      </c>
      <c r="E2407" s="325" t="s">
        <v>76</v>
      </c>
      <c r="F2407" s="325" t="s">
        <v>28</v>
      </c>
      <c r="G2407" s="325"/>
      <c r="H2407" s="328" t="s">
        <v>1382</v>
      </c>
      <c r="I2407" s="328" t="s">
        <v>20</v>
      </c>
      <c r="J2407" s="327">
        <v>42753</v>
      </c>
      <c r="K2407" s="3" t="s">
        <v>28</v>
      </c>
      <c r="L2407" s="326">
        <v>1400</v>
      </c>
      <c r="M2407" s="325">
        <v>2406</v>
      </c>
      <c r="N2407" s="324">
        <v>42809</v>
      </c>
      <c r="O2407" s="4"/>
      <c r="T2407" s="146"/>
      <c r="U2407" s="146"/>
      <c r="V2407" s="146"/>
      <c r="W2407" s="146"/>
      <c r="X2407" s="146"/>
      <c r="Y2407" s="146"/>
      <c r="Z2407" s="146"/>
      <c r="AA2407" s="146"/>
      <c r="AB2407" s="5" t="str">
        <f t="shared" si="70"/>
        <v>Overseas Athens20-44</v>
      </c>
    </row>
    <row r="2408" spans="1:28" customFormat="1" ht="12.95" hidden="1" customHeight="1">
      <c r="A2408" s="325">
        <v>2407</v>
      </c>
      <c r="B2408" s="325" t="s">
        <v>2577</v>
      </c>
      <c r="C2408" s="327">
        <v>42772</v>
      </c>
      <c r="D2408" s="325" t="s">
        <v>1515</v>
      </c>
      <c r="E2408" s="325" t="s">
        <v>2490</v>
      </c>
      <c r="F2408" s="325" t="s">
        <v>28</v>
      </c>
      <c r="G2408" s="325"/>
      <c r="H2408" s="328" t="s">
        <v>2461</v>
      </c>
      <c r="I2408" s="328" t="s">
        <v>77</v>
      </c>
      <c r="J2408" s="327">
        <v>42766</v>
      </c>
      <c r="K2408" s="3" t="s">
        <v>28</v>
      </c>
      <c r="L2408" s="326">
        <v>1400</v>
      </c>
      <c r="M2408" s="325">
        <v>2407</v>
      </c>
      <c r="N2408" s="324">
        <v>42793</v>
      </c>
      <c r="O2408" s="4"/>
      <c r="T2408" s="146"/>
      <c r="U2408" s="146"/>
      <c r="V2408" s="146"/>
      <c r="W2408" s="146"/>
      <c r="X2408" s="146"/>
      <c r="Y2408" s="146"/>
      <c r="Z2408" s="146"/>
      <c r="AA2408" s="146"/>
      <c r="AB2408" s="5" t="str">
        <f t="shared" si="70"/>
        <v>Aqualeader59</v>
      </c>
    </row>
    <row r="2409" spans="1:28" customFormat="1" ht="12.95" hidden="1" customHeight="1">
      <c r="A2409" s="325">
        <v>2408</v>
      </c>
      <c r="B2409" s="325" t="s">
        <v>2578</v>
      </c>
      <c r="C2409" s="327">
        <v>42772</v>
      </c>
      <c r="D2409" s="325" t="s">
        <v>2473</v>
      </c>
      <c r="E2409" s="325" t="s">
        <v>1447</v>
      </c>
      <c r="F2409" s="325" t="s">
        <v>1466</v>
      </c>
      <c r="G2409" s="325"/>
      <c r="H2409" s="328" t="s">
        <v>2474</v>
      </c>
      <c r="I2409" s="328" t="s">
        <v>444</v>
      </c>
      <c r="J2409" s="327">
        <v>42742</v>
      </c>
      <c r="K2409" s="3" t="s">
        <v>1466</v>
      </c>
      <c r="L2409" s="326">
        <v>1400</v>
      </c>
      <c r="M2409" s="325">
        <v>2408</v>
      </c>
      <c r="N2409" s="324">
        <v>42780</v>
      </c>
      <c r="T2409" s="146"/>
      <c r="U2409" s="146"/>
      <c r="V2409" s="146"/>
      <c r="W2409" s="146"/>
      <c r="X2409" s="146"/>
      <c r="Y2409" s="146"/>
      <c r="Z2409" s="146"/>
      <c r="AA2409" s="146"/>
      <c r="AB2409" s="5" t="str">
        <f t="shared" si="70"/>
        <v>Maya164</v>
      </c>
    </row>
    <row r="2410" spans="1:28" customFormat="1" ht="12.95" hidden="1" customHeight="1">
      <c r="A2410" s="325">
        <v>2409</v>
      </c>
      <c r="B2410" s="325" t="s">
        <v>2579</v>
      </c>
      <c r="C2410" s="327">
        <v>42772</v>
      </c>
      <c r="D2410" s="325" t="s">
        <v>2119</v>
      </c>
      <c r="E2410" s="325" t="s">
        <v>249</v>
      </c>
      <c r="F2410" s="325" t="s">
        <v>1466</v>
      </c>
      <c r="G2410" s="325"/>
      <c r="H2410" s="328" t="s">
        <v>1953</v>
      </c>
      <c r="I2410" s="328" t="s">
        <v>203</v>
      </c>
      <c r="J2410" s="327">
        <v>42753</v>
      </c>
      <c r="K2410" s="3" t="s">
        <v>1466</v>
      </c>
      <c r="L2410" s="326">
        <v>1400</v>
      </c>
      <c r="M2410" s="325">
        <v>2409</v>
      </c>
      <c r="N2410" s="324">
        <v>42905</v>
      </c>
      <c r="O2410" t="s">
        <v>2935</v>
      </c>
      <c r="T2410" s="146"/>
      <c r="U2410" s="146"/>
      <c r="V2410" s="146"/>
      <c r="W2410" s="146"/>
      <c r="X2410" s="146"/>
      <c r="Y2410" s="146"/>
      <c r="Z2410" s="146"/>
      <c r="AA2410" s="146"/>
      <c r="AB2410" s="5" t="str">
        <f t="shared" si="70"/>
        <v>Genmar Compatriot87</v>
      </c>
    </row>
    <row r="2411" spans="1:28" customFormat="1" ht="12.95" hidden="1" customHeight="1">
      <c r="A2411" s="325">
        <v>2410</v>
      </c>
      <c r="B2411" s="325" t="s">
        <v>2580</v>
      </c>
      <c r="C2411" s="327">
        <v>42772</v>
      </c>
      <c r="D2411" s="325" t="s">
        <v>793</v>
      </c>
      <c r="E2411" s="325" t="s">
        <v>174</v>
      </c>
      <c r="F2411" s="325" t="s">
        <v>1466</v>
      </c>
      <c r="G2411" s="325"/>
      <c r="H2411" s="328" t="s">
        <v>1953</v>
      </c>
      <c r="I2411" s="328" t="s">
        <v>1334</v>
      </c>
      <c r="J2411" s="327">
        <v>42756</v>
      </c>
      <c r="K2411" s="3" t="s">
        <v>1466</v>
      </c>
      <c r="L2411" s="326">
        <v>1400</v>
      </c>
      <c r="M2411" s="325">
        <v>2410</v>
      </c>
      <c r="N2411" s="324">
        <v>42782</v>
      </c>
      <c r="T2411" s="146"/>
      <c r="U2411" s="146"/>
      <c r="V2411" s="146"/>
      <c r="W2411" s="146"/>
      <c r="X2411" s="146"/>
      <c r="Y2411" s="146"/>
      <c r="Z2411" s="146"/>
      <c r="AA2411" s="146"/>
      <c r="AB2411" s="5" t="str">
        <f t="shared" si="70"/>
        <v>British Cumulus1601</v>
      </c>
    </row>
    <row r="2412" spans="1:28" customFormat="1" ht="12.95" hidden="1" customHeight="1">
      <c r="A2412" s="325">
        <v>2411</v>
      </c>
      <c r="B2412" s="325" t="s">
        <v>2581</v>
      </c>
      <c r="C2412" s="327">
        <v>42772</v>
      </c>
      <c r="D2412" s="325" t="s">
        <v>2479</v>
      </c>
      <c r="E2412" s="325" t="s">
        <v>2480</v>
      </c>
      <c r="F2412" s="325" t="s">
        <v>1466</v>
      </c>
      <c r="G2412" s="325"/>
      <c r="H2412" s="328" t="s">
        <v>1953</v>
      </c>
      <c r="I2412" s="328" t="s">
        <v>524</v>
      </c>
      <c r="J2412" s="327">
        <v>42748</v>
      </c>
      <c r="K2412" s="3" t="s">
        <v>1466</v>
      </c>
      <c r="L2412" s="326">
        <v>1400</v>
      </c>
      <c r="M2412" s="325">
        <v>2411</v>
      </c>
      <c r="N2412" s="324">
        <v>42782</v>
      </c>
      <c r="T2412" s="146"/>
      <c r="U2412" s="146"/>
      <c r="V2412" s="146"/>
      <c r="W2412" s="146"/>
      <c r="X2412" s="146"/>
      <c r="Y2412" s="146"/>
      <c r="Z2412" s="146"/>
      <c r="AA2412" s="146"/>
      <c r="AB2412" s="5" t="str">
        <f t="shared" si="70"/>
        <v>British Emissary17001</v>
      </c>
    </row>
    <row r="2413" spans="1:28" customFormat="1" ht="12.95" hidden="1" customHeight="1">
      <c r="A2413" s="325">
        <v>2412</v>
      </c>
      <c r="B2413" s="325" t="s">
        <v>2582</v>
      </c>
      <c r="C2413" s="327">
        <v>42772</v>
      </c>
      <c r="D2413" s="325" t="s">
        <v>2473</v>
      </c>
      <c r="E2413" s="325" t="s">
        <v>2542</v>
      </c>
      <c r="F2413" s="325"/>
      <c r="G2413" s="325"/>
      <c r="H2413" s="328" t="s">
        <v>2474</v>
      </c>
      <c r="I2413" s="328" t="s">
        <v>2022</v>
      </c>
      <c r="J2413" s="327">
        <v>42761</v>
      </c>
      <c r="K2413" s="3" t="s">
        <v>1466</v>
      </c>
      <c r="L2413" s="326">
        <v>1400</v>
      </c>
      <c r="M2413" s="325">
        <v>2412</v>
      </c>
      <c r="N2413" s="324">
        <v>42782</v>
      </c>
      <c r="T2413" s="146"/>
      <c r="U2413" s="146"/>
      <c r="V2413" s="146"/>
      <c r="W2413" s="146"/>
      <c r="X2413" s="146"/>
      <c r="Y2413" s="146"/>
      <c r="Z2413" s="146"/>
      <c r="AA2413" s="146"/>
      <c r="AB2413" s="5" t="str">
        <f t="shared" si="70"/>
        <v>Afra Hawthorn51</v>
      </c>
    </row>
    <row r="2414" spans="1:28" customFormat="1" ht="12.95" hidden="1" customHeight="1">
      <c r="A2414" s="325">
        <v>2413</v>
      </c>
      <c r="B2414" s="325" t="s">
        <v>2583</v>
      </c>
      <c r="C2414" s="327">
        <v>42772</v>
      </c>
      <c r="D2414" s="325" t="s">
        <v>643</v>
      </c>
      <c r="E2414" s="325" t="s">
        <v>2478</v>
      </c>
      <c r="F2414" s="325" t="s">
        <v>663</v>
      </c>
      <c r="G2414" s="325"/>
      <c r="H2414" s="328" t="s">
        <v>817</v>
      </c>
      <c r="I2414" s="328" t="s">
        <v>55</v>
      </c>
      <c r="J2414" s="327">
        <v>42756</v>
      </c>
      <c r="K2414" s="3" t="s">
        <v>1095</v>
      </c>
      <c r="L2414" s="326">
        <v>1600</v>
      </c>
      <c r="M2414" s="325">
        <v>2413</v>
      </c>
      <c r="N2414" s="324">
        <v>42789</v>
      </c>
      <c r="T2414" s="146"/>
      <c r="U2414" s="146"/>
      <c r="V2414" s="146"/>
      <c r="W2414" s="146"/>
      <c r="X2414" s="146"/>
      <c r="Y2414" s="146"/>
      <c r="Z2414" s="146"/>
      <c r="AA2414" s="146"/>
      <c r="AB2414" s="5" t="str">
        <f t="shared" si="70"/>
        <v>Gener8 ElektraV20</v>
      </c>
    </row>
    <row r="2415" spans="1:28" customFormat="1" ht="12.95" hidden="1" customHeight="1">
      <c r="A2415" s="325">
        <v>2414</v>
      </c>
      <c r="B2415" s="325" t="s">
        <v>2584</v>
      </c>
      <c r="C2415" s="327">
        <v>42773</v>
      </c>
      <c r="D2415" s="325" t="s">
        <v>2379</v>
      </c>
      <c r="E2415" s="325" t="s">
        <v>2567</v>
      </c>
      <c r="F2415" s="325" t="s">
        <v>633</v>
      </c>
      <c r="G2415" s="325"/>
      <c r="H2415" s="328" t="s">
        <v>736</v>
      </c>
      <c r="I2415" s="328" t="s">
        <v>535</v>
      </c>
      <c r="J2415" s="327">
        <v>42756</v>
      </c>
      <c r="K2415" s="3" t="s">
        <v>1104</v>
      </c>
      <c r="L2415" s="326">
        <v>1500</v>
      </c>
      <c r="M2415" s="325">
        <v>2414</v>
      </c>
      <c r="N2415" s="324">
        <v>42802</v>
      </c>
      <c r="T2415" s="146"/>
      <c r="U2415" s="146"/>
      <c r="V2415" s="146"/>
      <c r="W2415" s="146"/>
      <c r="X2415" s="146"/>
      <c r="Y2415" s="146"/>
      <c r="Z2415" s="146"/>
      <c r="AA2415" s="146"/>
      <c r="AB2415" s="5" t="str">
        <f t="shared" si="70"/>
        <v>Cape Brindisi21_16</v>
      </c>
    </row>
    <row r="2416" spans="1:28" customFormat="1" ht="12.95" hidden="1" customHeight="1">
      <c r="A2416" s="325">
        <v>2415</v>
      </c>
      <c r="B2416" s="325" t="s">
        <v>2585</v>
      </c>
      <c r="C2416" s="327">
        <v>42773</v>
      </c>
      <c r="D2416" s="325" t="s">
        <v>2382</v>
      </c>
      <c r="E2416" s="325" t="s">
        <v>1390</v>
      </c>
      <c r="F2416" s="325" t="s">
        <v>633</v>
      </c>
      <c r="G2416" s="325"/>
      <c r="H2416" s="328" t="s">
        <v>2383</v>
      </c>
      <c r="I2416" s="328" t="s">
        <v>25</v>
      </c>
      <c r="J2416" s="327">
        <v>42753</v>
      </c>
      <c r="K2416" s="3" t="s">
        <v>1104</v>
      </c>
      <c r="L2416" s="326">
        <v>1500</v>
      </c>
      <c r="M2416" s="325">
        <v>2415</v>
      </c>
      <c r="N2416" s="324">
        <v>42802</v>
      </c>
      <c r="T2416" s="146"/>
      <c r="U2416" s="146"/>
      <c r="V2416" s="146"/>
      <c r="W2416" s="146"/>
      <c r="X2416" s="146"/>
      <c r="Y2416" s="146"/>
      <c r="Z2416" s="146"/>
      <c r="AA2416" s="146"/>
      <c r="AB2416" s="5" t="str">
        <f t="shared" si="70"/>
        <v>Cape Bonny17</v>
      </c>
    </row>
    <row r="2417" spans="1:28" customFormat="1" ht="12.95" hidden="1" customHeight="1">
      <c r="A2417" s="325">
        <v>2416</v>
      </c>
      <c r="B2417" s="325" t="s">
        <v>2586</v>
      </c>
      <c r="C2417" s="327">
        <v>42773</v>
      </c>
      <c r="D2417" s="325" t="s">
        <v>2568</v>
      </c>
      <c r="E2417" s="325" t="s">
        <v>2462</v>
      </c>
      <c r="F2417" s="325" t="s">
        <v>633</v>
      </c>
      <c r="G2417" s="325"/>
      <c r="H2417" s="328" t="s">
        <v>736</v>
      </c>
      <c r="I2417" s="328" t="s">
        <v>25</v>
      </c>
      <c r="J2417" s="327">
        <v>42752</v>
      </c>
      <c r="K2417" s="3" t="s">
        <v>1104</v>
      </c>
      <c r="L2417" s="326">
        <v>1500</v>
      </c>
      <c r="M2417" s="325">
        <v>2416</v>
      </c>
      <c r="N2417" s="324">
        <v>42802</v>
      </c>
      <c r="T2417" s="146"/>
      <c r="U2417" s="146"/>
      <c r="V2417" s="146"/>
      <c r="W2417" s="146"/>
      <c r="X2417" s="146"/>
      <c r="Y2417" s="146"/>
      <c r="Z2417" s="146"/>
      <c r="AA2417" s="146"/>
      <c r="AB2417" s="5" t="str">
        <f t="shared" si="70"/>
        <v>Aframax Riviera55</v>
      </c>
    </row>
    <row r="2418" spans="1:28" customFormat="1" ht="12.95" hidden="1" customHeight="1">
      <c r="A2418" s="325">
        <v>2417</v>
      </c>
      <c r="B2418" s="325" t="s">
        <v>2587</v>
      </c>
      <c r="C2418" s="327">
        <v>42773</v>
      </c>
      <c r="D2418" s="325" t="s">
        <v>2467</v>
      </c>
      <c r="E2418" s="325" t="s">
        <v>1390</v>
      </c>
      <c r="F2418" s="325" t="s">
        <v>633</v>
      </c>
      <c r="G2418" s="325"/>
      <c r="H2418" s="328" t="s">
        <v>1327</v>
      </c>
      <c r="I2418" s="328" t="s">
        <v>778</v>
      </c>
      <c r="J2418" s="327">
        <v>42764</v>
      </c>
      <c r="K2418" s="3" t="s">
        <v>1104</v>
      </c>
      <c r="L2418" s="326">
        <v>1500</v>
      </c>
      <c r="M2418" s="325">
        <v>2417</v>
      </c>
      <c r="N2418" s="324">
        <v>42802</v>
      </c>
      <c r="T2418" s="146"/>
      <c r="U2418" s="146"/>
      <c r="V2418" s="146"/>
      <c r="W2418" s="146"/>
      <c r="X2418" s="146"/>
      <c r="Y2418" s="146"/>
      <c r="Z2418" s="146"/>
      <c r="AA2418" s="146"/>
      <c r="AB2418" s="5" t="str">
        <f t="shared" si="70"/>
        <v>Sophie SchulteV14</v>
      </c>
    </row>
    <row r="2419" spans="1:28" customFormat="1" ht="12.95" hidden="1" customHeight="1">
      <c r="A2419" s="325">
        <v>2418</v>
      </c>
      <c r="B2419" s="325" t="s">
        <v>2589</v>
      </c>
      <c r="C2419" s="327">
        <v>42773</v>
      </c>
      <c r="D2419" s="325" t="s">
        <v>1311</v>
      </c>
      <c r="E2419" s="325" t="s">
        <v>297</v>
      </c>
      <c r="F2419" s="325" t="s">
        <v>60</v>
      </c>
      <c r="G2419" s="325"/>
      <c r="H2419" s="328" t="s">
        <v>1834</v>
      </c>
      <c r="I2419" s="328" t="s">
        <v>20</v>
      </c>
      <c r="J2419" s="327">
        <v>42759</v>
      </c>
      <c r="K2419" s="3" t="s">
        <v>60</v>
      </c>
      <c r="L2419" s="326">
        <v>800</v>
      </c>
      <c r="M2419" s="325">
        <v>2418</v>
      </c>
      <c r="N2419" s="324">
        <v>42803</v>
      </c>
      <c r="T2419" s="146"/>
      <c r="U2419" s="146"/>
      <c r="V2419" s="146"/>
      <c r="W2419" s="146"/>
      <c r="X2419" s="146"/>
      <c r="Y2419" s="146"/>
      <c r="Z2419" s="146"/>
      <c r="AA2419" s="146"/>
      <c r="AB2419" s="5" t="str">
        <f t="shared" si="70"/>
        <v>Silver Orla43_16</v>
      </c>
    </row>
    <row r="2420" spans="1:28" customFormat="1" ht="12.95" hidden="1" customHeight="1">
      <c r="A2420" s="325">
        <v>2419</v>
      </c>
      <c r="B2420" s="325" t="s">
        <v>2590</v>
      </c>
      <c r="C2420" s="327">
        <v>42773</v>
      </c>
      <c r="D2420" s="325" t="s">
        <v>768</v>
      </c>
      <c r="E2420" s="325" t="s">
        <v>81</v>
      </c>
      <c r="F2420" s="325" t="s">
        <v>60</v>
      </c>
      <c r="G2420" s="325"/>
      <c r="H2420" s="328" t="s">
        <v>601</v>
      </c>
      <c r="I2420" s="328" t="s">
        <v>1970</v>
      </c>
      <c r="J2420" s="327">
        <v>42750</v>
      </c>
      <c r="K2420" s="3" t="s">
        <v>60</v>
      </c>
      <c r="L2420" s="326">
        <v>800</v>
      </c>
      <c r="M2420" s="325">
        <v>2419</v>
      </c>
      <c r="N2420" s="324">
        <v>42803</v>
      </c>
      <c r="T2420" s="146"/>
      <c r="U2420" s="146"/>
      <c r="V2420" s="146"/>
      <c r="W2420" s="146"/>
      <c r="X2420" s="146"/>
      <c r="Y2420" s="146"/>
      <c r="Z2420" s="146"/>
      <c r="AA2420" s="146"/>
      <c r="AB2420" s="5" t="str">
        <f t="shared" si="70"/>
        <v>NS Clipper104</v>
      </c>
    </row>
    <row r="2421" spans="1:28" customFormat="1" ht="12.95" hidden="1" customHeight="1">
      <c r="A2421" s="325">
        <v>2420</v>
      </c>
      <c r="B2421" s="325" t="s">
        <v>2591</v>
      </c>
      <c r="C2421" s="327">
        <v>42773</v>
      </c>
      <c r="D2421" s="325" t="s">
        <v>801</v>
      </c>
      <c r="E2421" s="325" t="s">
        <v>188</v>
      </c>
      <c r="F2421" s="325" t="s">
        <v>60</v>
      </c>
      <c r="G2421" s="325"/>
      <c r="H2421" s="328" t="s">
        <v>63</v>
      </c>
      <c r="I2421" s="328" t="s">
        <v>20</v>
      </c>
      <c r="J2421" s="327">
        <v>42746</v>
      </c>
      <c r="K2421" s="3" t="s">
        <v>60</v>
      </c>
      <c r="L2421" s="326">
        <v>800</v>
      </c>
      <c r="M2421" s="325">
        <v>2420</v>
      </c>
      <c r="N2421" s="324">
        <v>42803</v>
      </c>
      <c r="T2421" s="146"/>
      <c r="U2421" s="146"/>
      <c r="V2421" s="146"/>
      <c r="W2421" s="146"/>
      <c r="X2421" s="146"/>
      <c r="Y2421" s="146"/>
      <c r="Z2421" s="146"/>
      <c r="AA2421" s="146"/>
      <c r="AB2421" s="5" t="str">
        <f t="shared" si="70"/>
        <v>Silver London21</v>
      </c>
    </row>
    <row r="2422" spans="1:28" customFormat="1" ht="12.95" hidden="1" customHeight="1">
      <c r="A2422" s="325">
        <v>2421</v>
      </c>
      <c r="B2422" s="325" t="s">
        <v>2592</v>
      </c>
      <c r="C2422" s="327">
        <v>42773</v>
      </c>
      <c r="D2422" s="325" t="s">
        <v>2485</v>
      </c>
      <c r="E2422" s="325" t="s">
        <v>79</v>
      </c>
      <c r="F2422" s="325" t="s">
        <v>60</v>
      </c>
      <c r="G2422" s="325"/>
      <c r="H2422" s="328" t="s">
        <v>830</v>
      </c>
      <c r="I2422" s="328" t="s">
        <v>64</v>
      </c>
      <c r="J2422" s="327">
        <v>42763</v>
      </c>
      <c r="K2422" s="3" t="s">
        <v>60</v>
      </c>
      <c r="L2422" s="326">
        <v>800</v>
      </c>
      <c r="M2422" s="325">
        <v>2421</v>
      </c>
      <c r="N2422" s="324">
        <v>42803</v>
      </c>
      <c r="T2422" s="146"/>
      <c r="U2422" s="146"/>
      <c r="V2422" s="146"/>
      <c r="W2422" s="146"/>
      <c r="X2422" s="146"/>
      <c r="Y2422" s="146"/>
      <c r="Z2422" s="146"/>
      <c r="AA2422" s="146"/>
      <c r="AB2422" s="5" t="str">
        <f t="shared" si="70"/>
        <v>Pacific Bridge170</v>
      </c>
    </row>
    <row r="2423" spans="1:28" customFormat="1" ht="12.95" hidden="1" customHeight="1">
      <c r="A2423" s="325">
        <v>2422</v>
      </c>
      <c r="B2423" s="325" t="s">
        <v>2593</v>
      </c>
      <c r="C2423" s="327">
        <v>42773</v>
      </c>
      <c r="D2423" s="325" t="s">
        <v>484</v>
      </c>
      <c r="E2423" s="325" t="s">
        <v>714</v>
      </c>
      <c r="F2423" s="325"/>
      <c r="G2423" s="325"/>
      <c r="H2423" s="328" t="s">
        <v>2211</v>
      </c>
      <c r="I2423" s="328" t="s">
        <v>2588</v>
      </c>
      <c r="J2423" s="327">
        <v>42763</v>
      </c>
      <c r="K2423" s="3" t="s">
        <v>60</v>
      </c>
      <c r="L2423" s="326">
        <v>800</v>
      </c>
      <c r="M2423" s="325">
        <v>2422</v>
      </c>
      <c r="N2423" s="324">
        <v>42803</v>
      </c>
      <c r="T2423" s="146"/>
      <c r="U2423" s="146"/>
      <c r="V2423" s="146"/>
      <c r="W2423" s="146"/>
      <c r="X2423" s="146"/>
      <c r="Y2423" s="146"/>
      <c r="Z2423" s="146"/>
      <c r="AA2423" s="146"/>
      <c r="AB2423" s="5" t="str">
        <f t="shared" si="70"/>
        <v>Silver Orla44_17</v>
      </c>
    </row>
    <row r="2424" spans="1:28" customFormat="1" ht="12.95" hidden="1" customHeight="1">
      <c r="A2424" s="325">
        <v>2423</v>
      </c>
      <c r="B2424" s="325" t="s">
        <v>2594</v>
      </c>
      <c r="C2424" s="327">
        <v>42773</v>
      </c>
      <c r="D2424" s="325" t="s">
        <v>115</v>
      </c>
      <c r="E2424" s="325" t="s">
        <v>183</v>
      </c>
      <c r="F2424" s="325"/>
      <c r="G2424" s="325"/>
      <c r="H2424" s="328" t="s">
        <v>634</v>
      </c>
      <c r="I2424" s="328" t="s">
        <v>20</v>
      </c>
      <c r="J2424" s="327">
        <v>42766</v>
      </c>
      <c r="K2424" s="3" t="s">
        <v>60</v>
      </c>
      <c r="L2424" s="326">
        <v>800</v>
      </c>
      <c r="M2424" s="325">
        <v>2423</v>
      </c>
      <c r="N2424" s="324">
        <v>42803</v>
      </c>
      <c r="T2424" s="146"/>
      <c r="U2424" s="146"/>
      <c r="V2424" s="146"/>
      <c r="W2424" s="146"/>
      <c r="X2424" s="146"/>
      <c r="Y2424" s="146"/>
      <c r="Z2424" s="146"/>
      <c r="AA2424" s="146"/>
      <c r="AB2424" s="5" t="str">
        <f t="shared" si="70"/>
        <v>Stena Perros201609</v>
      </c>
    </row>
    <row r="2425" spans="1:28" customFormat="1" ht="12.95" hidden="1" customHeight="1">
      <c r="A2425" s="325">
        <v>2424</v>
      </c>
      <c r="B2425" s="325" t="s">
        <v>2595</v>
      </c>
      <c r="C2425" s="327">
        <v>42773</v>
      </c>
      <c r="D2425" s="325" t="s">
        <v>807</v>
      </c>
      <c r="E2425" s="325" t="s">
        <v>721</v>
      </c>
      <c r="F2425" s="325"/>
      <c r="G2425" s="325"/>
      <c r="H2425" s="328" t="s">
        <v>442</v>
      </c>
      <c r="I2425" s="328" t="s">
        <v>2554</v>
      </c>
      <c r="J2425" s="327">
        <v>42765</v>
      </c>
      <c r="K2425" s="3" t="s">
        <v>60</v>
      </c>
      <c r="L2425" s="326">
        <v>800</v>
      </c>
      <c r="M2425" s="325">
        <v>2424</v>
      </c>
      <c r="N2425" s="324">
        <v>42803</v>
      </c>
      <c r="T2425" s="146"/>
      <c r="U2425" s="146"/>
      <c r="V2425" s="146"/>
      <c r="W2425" s="146"/>
      <c r="X2425" s="146"/>
      <c r="Y2425" s="146"/>
      <c r="Z2425" s="146"/>
      <c r="AA2425" s="146"/>
      <c r="AB2425" s="5" t="str">
        <f t="shared" si="70"/>
        <v>PTI Huang He1602_2</v>
      </c>
    </row>
    <row r="2426" spans="1:28" customFormat="1" ht="12.95" hidden="1" customHeight="1">
      <c r="A2426" s="325">
        <v>2425</v>
      </c>
      <c r="B2426" s="325" t="s">
        <v>2596</v>
      </c>
      <c r="C2426" s="327">
        <v>42773</v>
      </c>
      <c r="D2426" s="325" t="s">
        <v>1303</v>
      </c>
      <c r="E2426" s="325" t="s">
        <v>126</v>
      </c>
      <c r="F2426" s="325" t="s">
        <v>590</v>
      </c>
      <c r="G2426" s="325"/>
      <c r="H2426" s="328" t="s">
        <v>1304</v>
      </c>
      <c r="I2426" s="328" t="s">
        <v>645</v>
      </c>
      <c r="J2426" s="327">
        <v>42749</v>
      </c>
      <c r="K2426" s="3" t="s">
        <v>590</v>
      </c>
      <c r="L2426" s="326">
        <v>1600</v>
      </c>
      <c r="M2426" s="325">
        <v>2425</v>
      </c>
      <c r="N2426" s="324">
        <v>42789</v>
      </c>
      <c r="T2426" s="146"/>
      <c r="U2426" s="146"/>
      <c r="V2426" s="146"/>
      <c r="W2426" s="146"/>
      <c r="X2426" s="146"/>
      <c r="Y2426" s="146"/>
      <c r="Z2426" s="146"/>
      <c r="AA2426" s="146"/>
      <c r="AB2426" s="5" t="str">
        <f t="shared" si="70"/>
        <v>Ardmore Enterprise1601</v>
      </c>
    </row>
    <row r="2427" spans="1:28" customFormat="1" ht="12.95" hidden="1" customHeight="1">
      <c r="A2427" s="325">
        <v>2426</v>
      </c>
      <c r="B2427" s="325" t="s">
        <v>2597</v>
      </c>
      <c r="C2427" s="327">
        <v>42773</v>
      </c>
      <c r="D2427" s="325" t="s">
        <v>1321</v>
      </c>
      <c r="E2427" s="325" t="s">
        <v>155</v>
      </c>
      <c r="F2427" s="325" t="s">
        <v>590</v>
      </c>
      <c r="G2427" s="325"/>
      <c r="H2427" s="328" t="s">
        <v>1284</v>
      </c>
      <c r="I2427" s="328" t="s">
        <v>2569</v>
      </c>
      <c r="J2427" s="327">
        <v>42749</v>
      </c>
      <c r="K2427" s="3" t="s">
        <v>590</v>
      </c>
      <c r="L2427" s="326">
        <v>1600</v>
      </c>
      <c r="M2427" s="325">
        <v>2426</v>
      </c>
      <c r="N2427" s="324">
        <v>42782</v>
      </c>
      <c r="T2427" s="146"/>
      <c r="U2427" s="146"/>
      <c r="V2427" s="146"/>
      <c r="W2427" s="146"/>
      <c r="X2427" s="146"/>
      <c r="Y2427" s="146"/>
      <c r="Z2427" s="146"/>
      <c r="AA2427" s="146"/>
      <c r="AB2427" s="5" t="str">
        <f t="shared" si="70"/>
        <v>Andrea Corrado1607</v>
      </c>
    </row>
    <row r="2428" spans="1:28" customFormat="1" ht="12.95" hidden="1" customHeight="1">
      <c r="A2428" s="325">
        <v>2427</v>
      </c>
      <c r="B2428" s="325" t="s">
        <v>2598</v>
      </c>
      <c r="C2428" s="327">
        <v>42773</v>
      </c>
      <c r="D2428" s="325" t="s">
        <v>861</v>
      </c>
      <c r="E2428" s="325" t="s">
        <v>1291</v>
      </c>
      <c r="F2428" s="325" t="s">
        <v>590</v>
      </c>
      <c r="G2428" s="325"/>
      <c r="H2428" s="328" t="s">
        <v>1304</v>
      </c>
      <c r="I2428" s="328" t="s">
        <v>20</v>
      </c>
      <c r="J2428" s="327">
        <v>42741</v>
      </c>
      <c r="K2428" s="3" t="s">
        <v>590</v>
      </c>
      <c r="L2428" s="326">
        <v>1600</v>
      </c>
      <c r="M2428" s="325">
        <v>2427</v>
      </c>
      <c r="N2428" s="324">
        <v>42783</v>
      </c>
      <c r="T2428" s="146"/>
      <c r="U2428" s="146"/>
      <c r="V2428" s="146"/>
      <c r="W2428" s="146"/>
      <c r="X2428" s="146"/>
      <c r="Y2428" s="146"/>
      <c r="Z2428" s="146"/>
      <c r="AA2428" s="146"/>
      <c r="AB2428" s="5" t="str">
        <f t="shared" si="70"/>
        <v>Silver Joan1601</v>
      </c>
    </row>
    <row r="2429" spans="1:28" customFormat="1" ht="12.95" hidden="1" customHeight="1">
      <c r="A2429" s="325">
        <v>2428</v>
      </c>
      <c r="B2429" s="325" t="s">
        <v>2641</v>
      </c>
      <c r="C2429" s="327">
        <v>42800</v>
      </c>
      <c r="D2429" s="325" t="s">
        <v>1496</v>
      </c>
      <c r="E2429" s="325" t="s">
        <v>2604</v>
      </c>
      <c r="F2429" s="325"/>
      <c r="G2429" s="325"/>
      <c r="H2429" s="328" t="s">
        <v>2551</v>
      </c>
      <c r="I2429" s="328" t="s">
        <v>173</v>
      </c>
      <c r="J2429" s="327">
        <v>42789</v>
      </c>
      <c r="K2429" s="3" t="s">
        <v>290</v>
      </c>
      <c r="L2429" s="326">
        <v>1400</v>
      </c>
      <c r="M2429" s="325">
        <v>2428</v>
      </c>
      <c r="N2429" s="324">
        <v>42831</v>
      </c>
      <c r="T2429" s="146"/>
      <c r="U2429" s="146"/>
      <c r="V2429" s="146"/>
      <c r="W2429" s="146"/>
      <c r="X2429" s="146"/>
      <c r="Y2429" s="146"/>
      <c r="Z2429" s="146"/>
      <c r="AA2429" s="146"/>
      <c r="AB2429" s="5" t="str">
        <f t="shared" si="70"/>
        <v>Shenlong Spirit09</v>
      </c>
    </row>
    <row r="2430" spans="1:28" customFormat="1" ht="12.95" hidden="1" customHeight="1">
      <c r="A2430" s="325">
        <v>2429</v>
      </c>
      <c r="B2430" s="325" t="s">
        <v>2642</v>
      </c>
      <c r="C2430" s="327">
        <v>42800</v>
      </c>
      <c r="D2430" s="325" t="s">
        <v>538</v>
      </c>
      <c r="E2430" s="325" t="s">
        <v>297</v>
      </c>
      <c r="F2430" s="325" t="s">
        <v>28</v>
      </c>
      <c r="G2430" s="325"/>
      <c r="H2430" s="328" t="s">
        <v>2461</v>
      </c>
      <c r="I2430" s="328" t="s">
        <v>221</v>
      </c>
      <c r="J2430" s="327">
        <v>42767</v>
      </c>
      <c r="K2430" s="3" t="s">
        <v>28</v>
      </c>
      <c r="L2430" s="326">
        <v>1400</v>
      </c>
      <c r="M2430" s="325">
        <v>2429</v>
      </c>
      <c r="N2430" s="324">
        <v>42823</v>
      </c>
      <c r="O2430" s="4"/>
      <c r="T2430" s="146"/>
      <c r="U2430" s="146"/>
      <c r="V2430" s="146"/>
      <c r="W2430" s="146"/>
      <c r="X2430" s="146"/>
      <c r="Y2430" s="146"/>
      <c r="Z2430" s="146"/>
      <c r="AA2430" s="146"/>
      <c r="AB2430" s="5" t="str">
        <f t="shared" si="70"/>
        <v>Peak Spirit26</v>
      </c>
    </row>
    <row r="2431" spans="1:28" customFormat="1" ht="12.95" hidden="1" customHeight="1">
      <c r="A2431" s="325">
        <v>2430</v>
      </c>
      <c r="B2431" s="325" t="s">
        <v>2643</v>
      </c>
      <c r="C2431" s="327">
        <v>42800</v>
      </c>
      <c r="D2431" s="325" t="s">
        <v>1613</v>
      </c>
      <c r="E2431" s="325" t="s">
        <v>482</v>
      </c>
      <c r="F2431" s="325" t="s">
        <v>28</v>
      </c>
      <c r="G2431" s="325"/>
      <c r="H2431" s="328" t="s">
        <v>671</v>
      </c>
      <c r="I2431" s="328" t="s">
        <v>2472</v>
      </c>
      <c r="J2431" s="327">
        <v>42786</v>
      </c>
      <c r="K2431" s="3" t="s">
        <v>28</v>
      </c>
      <c r="L2431" s="326">
        <v>1400</v>
      </c>
      <c r="M2431" s="325">
        <v>2430</v>
      </c>
      <c r="N2431" s="324">
        <v>42843</v>
      </c>
      <c r="O2431" s="4"/>
      <c r="T2431" s="146"/>
      <c r="U2431" s="146"/>
      <c r="V2431" s="146"/>
      <c r="W2431" s="146"/>
      <c r="X2431" s="146"/>
      <c r="Y2431" s="146"/>
      <c r="Z2431" s="146"/>
      <c r="AA2431" s="146"/>
      <c r="AB2431" s="5" t="str">
        <f t="shared" si="70"/>
        <v>Ningbo Dawn31</v>
      </c>
    </row>
    <row r="2432" spans="1:28" customFormat="1" ht="12.95" hidden="1" customHeight="1">
      <c r="A2432" s="325">
        <v>2431</v>
      </c>
      <c r="B2432" s="325" t="s">
        <v>2644</v>
      </c>
      <c r="C2432" s="327">
        <v>42800</v>
      </c>
      <c r="D2432" s="325" t="s">
        <v>1624</v>
      </c>
      <c r="E2432" s="325" t="s">
        <v>423</v>
      </c>
      <c r="F2432" s="325" t="s">
        <v>28</v>
      </c>
      <c r="G2432" s="325"/>
      <c r="H2432" s="328" t="s">
        <v>671</v>
      </c>
      <c r="I2432" s="328" t="s">
        <v>20</v>
      </c>
      <c r="J2432" s="327">
        <v>42771</v>
      </c>
      <c r="K2432" s="3" t="s">
        <v>28</v>
      </c>
      <c r="L2432" s="326">
        <v>1400</v>
      </c>
      <c r="M2432" s="325">
        <v>2431</v>
      </c>
      <c r="N2432" s="324">
        <v>42843</v>
      </c>
      <c r="O2432" s="4"/>
      <c r="T2432" s="146"/>
      <c r="U2432" s="146"/>
      <c r="V2432" s="146"/>
      <c r="W2432" s="146"/>
      <c r="X2432" s="146"/>
      <c r="Y2432" s="146"/>
      <c r="Z2432" s="146"/>
      <c r="AA2432" s="146"/>
      <c r="AB2432" s="5" t="str">
        <f t="shared" si="70"/>
        <v>Trysil Spirit24</v>
      </c>
    </row>
    <row r="2433" spans="1:70" ht="12.95" hidden="1" customHeight="1">
      <c r="A2433" s="325">
        <v>2432</v>
      </c>
      <c r="B2433" s="325" t="s">
        <v>2645</v>
      </c>
      <c r="C2433" s="327">
        <v>42800</v>
      </c>
      <c r="D2433" s="325" t="s">
        <v>162</v>
      </c>
      <c r="E2433" s="325" t="s">
        <v>482</v>
      </c>
      <c r="F2433" s="325"/>
      <c r="G2433" s="325"/>
      <c r="H2433" s="328" t="s">
        <v>2536</v>
      </c>
      <c r="I2433" s="328" t="s">
        <v>48</v>
      </c>
      <c r="J2433" s="327">
        <v>42766</v>
      </c>
      <c r="K2433" s="3" t="s">
        <v>28</v>
      </c>
      <c r="L2433" s="326">
        <v>1400</v>
      </c>
      <c r="M2433" s="325">
        <v>2432</v>
      </c>
      <c r="N2433" s="324">
        <v>42854</v>
      </c>
      <c r="P2433"/>
      <c r="AB2433" s="5" t="str">
        <f t="shared" si="70"/>
        <v>Esther Spirit137</v>
      </c>
    </row>
    <row r="2434" spans="1:70" ht="12.95" hidden="1" customHeight="1">
      <c r="A2434" s="325">
        <v>2433</v>
      </c>
      <c r="B2434" s="325" t="s">
        <v>2646</v>
      </c>
      <c r="C2434" s="327">
        <v>42800</v>
      </c>
      <c r="D2434" s="325" t="s">
        <v>809</v>
      </c>
      <c r="E2434" s="325" t="s">
        <v>2549</v>
      </c>
      <c r="F2434" s="325"/>
      <c r="G2434" s="325"/>
      <c r="H2434" s="328" t="s">
        <v>732</v>
      </c>
      <c r="I2434" s="328" t="s">
        <v>24</v>
      </c>
      <c r="J2434" s="327">
        <v>42769</v>
      </c>
      <c r="K2434" s="3" t="s">
        <v>28</v>
      </c>
      <c r="L2434" s="326">
        <v>1400</v>
      </c>
      <c r="M2434" s="325">
        <v>2433</v>
      </c>
      <c r="N2434" s="324">
        <v>42873</v>
      </c>
      <c r="P2434"/>
      <c r="AB2434" s="5" t="str">
        <f t="shared" si="70"/>
        <v>Leyte Spirit25</v>
      </c>
    </row>
    <row r="2435" spans="1:70" ht="12.95" hidden="1" customHeight="1">
      <c r="A2435" s="325">
        <v>2434</v>
      </c>
      <c r="B2435" s="325" t="s">
        <v>2647</v>
      </c>
      <c r="C2435" s="327">
        <v>42800</v>
      </c>
      <c r="D2435" s="325" t="s">
        <v>573</v>
      </c>
      <c r="E2435" s="325" t="s">
        <v>707</v>
      </c>
      <c r="F2435" s="325"/>
      <c r="G2435" s="325"/>
      <c r="H2435" s="328" t="s">
        <v>2565</v>
      </c>
      <c r="I2435" s="328" t="s">
        <v>2566</v>
      </c>
      <c r="J2435" s="327">
        <v>42781</v>
      </c>
      <c r="K2435" s="3" t="s">
        <v>28</v>
      </c>
      <c r="L2435" s="326">
        <v>1400</v>
      </c>
      <c r="M2435" s="325">
        <v>2434</v>
      </c>
      <c r="N2435" s="324">
        <v>42823</v>
      </c>
      <c r="P2435"/>
      <c r="AB2435" s="5" t="str">
        <f t="shared" si="70"/>
        <v>Galway Spirit79</v>
      </c>
    </row>
    <row r="2436" spans="1:70" s="160" customFormat="1" ht="12.95" hidden="1" customHeight="1">
      <c r="A2436" s="336">
        <v>2435</v>
      </c>
      <c r="B2436" s="336" t="s">
        <v>2648</v>
      </c>
      <c r="C2436" s="334">
        <v>42800</v>
      </c>
      <c r="D2436" s="336" t="s">
        <v>1807</v>
      </c>
      <c r="E2436" s="336" t="s">
        <v>193</v>
      </c>
      <c r="F2436" s="325"/>
      <c r="G2436" s="325"/>
      <c r="H2436" s="335" t="s">
        <v>392</v>
      </c>
      <c r="I2436" s="335" t="s">
        <v>2559</v>
      </c>
      <c r="J2436" s="334">
        <v>42779</v>
      </c>
      <c r="K2436" s="333" t="s">
        <v>28</v>
      </c>
      <c r="L2436" s="332">
        <v>1400</v>
      </c>
      <c r="M2436" s="325">
        <v>2435</v>
      </c>
      <c r="N2436" s="331">
        <v>42832</v>
      </c>
      <c r="O2436" s="330"/>
      <c r="Q2436"/>
      <c r="T2436" s="159"/>
      <c r="U2436" s="159"/>
      <c r="V2436" s="159"/>
      <c r="W2436" s="159"/>
      <c r="X2436" s="159"/>
      <c r="Y2436" s="159"/>
      <c r="Z2436" s="159"/>
      <c r="AA2436" s="159"/>
      <c r="AB2436" s="188" t="str">
        <f t="shared" si="70"/>
        <v>Danubia13</v>
      </c>
      <c r="AC2436" s="159"/>
      <c r="AD2436" s="159"/>
      <c r="AE2436" s="159"/>
      <c r="AF2436" s="159"/>
      <c r="AG2436" s="159"/>
      <c r="AH2436" s="159"/>
      <c r="AI2436" s="159"/>
      <c r="AJ2436" s="159"/>
      <c r="AK2436" s="159"/>
      <c r="AL2436" s="159"/>
      <c r="AM2436" s="159"/>
      <c r="AN2436" s="159"/>
      <c r="AO2436" s="159"/>
      <c r="AP2436" s="159"/>
      <c r="AQ2436" s="159"/>
      <c r="AR2436" s="159"/>
      <c r="AS2436" s="159"/>
      <c r="AT2436" s="159"/>
      <c r="AU2436" s="159"/>
      <c r="AV2436" s="159"/>
      <c r="AW2436" s="159"/>
      <c r="AX2436" s="159"/>
      <c r="AY2436" s="159"/>
      <c r="AZ2436" s="159"/>
      <c r="BA2436" s="159"/>
      <c r="BB2436" s="159"/>
      <c r="BC2436" s="159"/>
      <c r="BD2436" s="159"/>
      <c r="BE2436" s="159"/>
      <c r="BF2436" s="159"/>
      <c r="BG2436" s="159"/>
      <c r="BH2436" s="159"/>
      <c r="BI2436" s="159"/>
      <c r="BJ2436" s="159"/>
      <c r="BK2436" s="159"/>
      <c r="BL2436" s="159"/>
      <c r="BM2436" s="159"/>
      <c r="BN2436" s="159"/>
      <c r="BO2436" s="159"/>
      <c r="BP2436" s="159"/>
      <c r="BQ2436" s="159"/>
      <c r="BR2436" s="159"/>
    </row>
    <row r="2437" spans="1:70" ht="12.95" hidden="1" customHeight="1">
      <c r="A2437" s="325">
        <v>2436</v>
      </c>
      <c r="B2437" s="325" t="s">
        <v>2649</v>
      </c>
      <c r="C2437" s="327">
        <v>42800</v>
      </c>
      <c r="D2437" s="325" t="s">
        <v>711</v>
      </c>
      <c r="E2437" s="325" t="s">
        <v>245</v>
      </c>
      <c r="F2437" s="325"/>
      <c r="G2437" s="325"/>
      <c r="H2437" s="328" t="s">
        <v>2474</v>
      </c>
      <c r="I2437" s="328" t="s">
        <v>606</v>
      </c>
      <c r="J2437" s="327">
        <v>42770</v>
      </c>
      <c r="K2437" s="3" t="s">
        <v>1466</v>
      </c>
      <c r="L2437" s="326">
        <v>1400</v>
      </c>
      <c r="M2437" s="325">
        <v>2436</v>
      </c>
      <c r="N2437" s="324">
        <v>42804</v>
      </c>
      <c r="O2437"/>
      <c r="P2437"/>
      <c r="AB2437" s="5" t="str">
        <f t="shared" si="70"/>
        <v>Meridian Express17</v>
      </c>
    </row>
    <row r="2438" spans="1:70" ht="12.95" hidden="1" customHeight="1">
      <c r="A2438" s="325">
        <v>2437</v>
      </c>
      <c r="B2438" s="325" t="s">
        <v>2650</v>
      </c>
      <c r="C2438" s="327">
        <v>42800</v>
      </c>
      <c r="D2438" s="325" t="s">
        <v>2119</v>
      </c>
      <c r="E2438" s="325" t="s">
        <v>254</v>
      </c>
      <c r="F2438" s="325"/>
      <c r="G2438" s="325"/>
      <c r="H2438" s="328" t="s">
        <v>1953</v>
      </c>
      <c r="I2438" s="328" t="s">
        <v>20</v>
      </c>
      <c r="J2438" s="327">
        <v>42774</v>
      </c>
      <c r="K2438" s="3" t="s">
        <v>1466</v>
      </c>
      <c r="L2438" s="326">
        <v>1400</v>
      </c>
      <c r="M2438" s="325">
        <v>2437</v>
      </c>
      <c r="N2438" s="324">
        <v>42849</v>
      </c>
      <c r="O2438"/>
      <c r="P2438"/>
      <c r="AB2438" s="5" t="str">
        <f t="shared" si="70"/>
        <v>Aztec158</v>
      </c>
    </row>
    <row r="2439" spans="1:70" ht="12.95" hidden="1" customHeight="1">
      <c r="A2439" s="325">
        <v>2438</v>
      </c>
      <c r="B2439" s="325" t="s">
        <v>2651</v>
      </c>
      <c r="C2439" s="327">
        <v>42802</v>
      </c>
      <c r="D2439" s="325" t="s">
        <v>2605</v>
      </c>
      <c r="E2439" s="325" t="s">
        <v>2606</v>
      </c>
      <c r="F2439" s="325"/>
      <c r="G2439" s="325"/>
      <c r="H2439" s="328" t="s">
        <v>817</v>
      </c>
      <c r="I2439" s="328" t="s">
        <v>523</v>
      </c>
      <c r="J2439" s="327">
        <v>42786</v>
      </c>
      <c r="K2439" s="3" t="s">
        <v>1095</v>
      </c>
      <c r="L2439" s="326">
        <v>1600</v>
      </c>
      <c r="M2439" s="325">
        <v>2438</v>
      </c>
      <c r="N2439" s="324">
        <v>42817</v>
      </c>
      <c r="O2439"/>
      <c r="P2439"/>
      <c r="AB2439" s="5" t="str">
        <f t="shared" si="70"/>
        <v>British Emissary17002</v>
      </c>
    </row>
    <row r="2440" spans="1:70" ht="12.95" hidden="1" customHeight="1">
      <c r="A2440" s="325">
        <v>2439</v>
      </c>
      <c r="B2440" s="325" t="s">
        <v>2652</v>
      </c>
      <c r="C2440" s="327">
        <v>42802</v>
      </c>
      <c r="D2440" s="325" t="s">
        <v>2397</v>
      </c>
      <c r="E2440" s="325" t="s">
        <v>2398</v>
      </c>
      <c r="F2440" s="325" t="s">
        <v>633</v>
      </c>
      <c r="G2440" s="325"/>
      <c r="H2440" s="328" t="s">
        <v>1327</v>
      </c>
      <c r="I2440" s="328" t="s">
        <v>455</v>
      </c>
      <c r="J2440" s="327">
        <v>42770</v>
      </c>
      <c r="K2440" s="3" t="s">
        <v>1103</v>
      </c>
      <c r="L2440" s="326">
        <v>1300</v>
      </c>
      <c r="M2440" s="325">
        <v>2439</v>
      </c>
      <c r="N2440" s="324">
        <v>42881</v>
      </c>
      <c r="O2440"/>
      <c r="P2440"/>
      <c r="AB2440" s="5" t="str">
        <f t="shared" si="70"/>
        <v>Bareilly09</v>
      </c>
    </row>
    <row r="2441" spans="1:70" ht="12.95" hidden="1" customHeight="1">
      <c r="A2441" s="325">
        <v>2440</v>
      </c>
      <c r="B2441" s="325" t="s">
        <v>2653</v>
      </c>
      <c r="C2441" s="327">
        <v>42802</v>
      </c>
      <c r="D2441" s="325" t="s">
        <v>2403</v>
      </c>
      <c r="E2441" s="325">
        <v>1602</v>
      </c>
      <c r="F2441" s="325" t="s">
        <v>633</v>
      </c>
      <c r="G2441" s="325"/>
      <c r="H2441" s="328" t="s">
        <v>644</v>
      </c>
      <c r="I2441" s="328" t="s">
        <v>712</v>
      </c>
      <c r="J2441" s="327">
        <v>42784</v>
      </c>
      <c r="K2441" s="3" t="s">
        <v>1103</v>
      </c>
      <c r="L2441" s="326">
        <v>1300</v>
      </c>
      <c r="M2441" s="325">
        <v>2440</v>
      </c>
      <c r="N2441" s="324">
        <v>42881</v>
      </c>
      <c r="O2441"/>
      <c r="P2441"/>
      <c r="AB2441" s="5" t="str">
        <f t="shared" si="70"/>
        <v>Navig8 Sanctity8</v>
      </c>
    </row>
    <row r="2442" spans="1:70" ht="12.95" hidden="1" customHeight="1">
      <c r="A2442" s="325">
        <v>2441</v>
      </c>
      <c r="B2442" s="325" t="s">
        <v>2654</v>
      </c>
      <c r="C2442" s="327">
        <v>42802</v>
      </c>
      <c r="D2442" s="325" t="s">
        <v>2464</v>
      </c>
      <c r="E2442" s="325" t="s">
        <v>1390</v>
      </c>
      <c r="F2442" s="325" t="s">
        <v>633</v>
      </c>
      <c r="G2442" s="325"/>
      <c r="H2442" s="328" t="s">
        <v>644</v>
      </c>
      <c r="I2442" s="328" t="s">
        <v>25</v>
      </c>
      <c r="J2442" s="327">
        <v>42775</v>
      </c>
      <c r="K2442" s="3" t="s">
        <v>1103</v>
      </c>
      <c r="L2442" s="326">
        <v>1300</v>
      </c>
      <c r="M2442" s="325">
        <v>2441</v>
      </c>
      <c r="N2442" s="324">
        <v>42881</v>
      </c>
      <c r="O2442"/>
      <c r="P2442"/>
      <c r="AB2442" s="5" t="str">
        <f t="shared" si="70"/>
        <v>Navig8 Supreme02</v>
      </c>
    </row>
    <row r="2443" spans="1:70" ht="12.95" hidden="1" customHeight="1">
      <c r="A2443" s="325">
        <v>2442</v>
      </c>
      <c r="B2443" s="325" t="s">
        <v>2655</v>
      </c>
      <c r="C2443" s="327">
        <v>42802</v>
      </c>
      <c r="D2443" s="325" t="s">
        <v>1318</v>
      </c>
      <c r="E2443" s="325" t="s">
        <v>2287</v>
      </c>
      <c r="F2443" s="325" t="s">
        <v>633</v>
      </c>
      <c r="G2443" s="325"/>
      <c r="H2443" s="328" t="s">
        <v>736</v>
      </c>
      <c r="I2443" s="328" t="s">
        <v>2640</v>
      </c>
      <c r="J2443" s="327">
        <v>42769</v>
      </c>
      <c r="K2443" s="3" t="s">
        <v>1103</v>
      </c>
      <c r="L2443" s="326">
        <v>1300</v>
      </c>
      <c r="M2443" s="325">
        <v>2442</v>
      </c>
      <c r="N2443" s="324">
        <v>42881</v>
      </c>
      <c r="O2443"/>
      <c r="P2443"/>
      <c r="AB2443" s="5" t="str">
        <f t="shared" si="70"/>
        <v>Aljalaa8</v>
      </c>
    </row>
    <row r="2444" spans="1:70" ht="12.95" hidden="1" customHeight="1">
      <c r="A2444" s="325">
        <v>2443</v>
      </c>
      <c r="B2444" s="325" t="s">
        <v>2656</v>
      </c>
      <c r="C2444" s="327">
        <v>42802</v>
      </c>
      <c r="D2444" s="325" t="s">
        <v>2481</v>
      </c>
      <c r="E2444" s="325" t="s">
        <v>1390</v>
      </c>
      <c r="F2444" s="325" t="s">
        <v>633</v>
      </c>
      <c r="G2444" s="325"/>
      <c r="H2444" s="328" t="s">
        <v>644</v>
      </c>
      <c r="I2444" s="328" t="s">
        <v>25</v>
      </c>
      <c r="J2444" s="327">
        <v>42775</v>
      </c>
      <c r="K2444" s="3" t="s">
        <v>1103</v>
      </c>
      <c r="L2444" s="326">
        <v>1300</v>
      </c>
      <c r="M2444" s="325">
        <v>2443</v>
      </c>
      <c r="N2444" s="324">
        <v>42881</v>
      </c>
      <c r="O2444"/>
      <c r="P2444"/>
      <c r="AB2444" s="5" t="str">
        <f t="shared" si="70"/>
        <v>King Darius25_16</v>
      </c>
    </row>
    <row r="2445" spans="1:70" ht="12.95" hidden="1" customHeight="1">
      <c r="A2445" s="325">
        <v>2444</v>
      </c>
      <c r="B2445" s="325" t="s">
        <v>2657</v>
      </c>
      <c r="C2445" s="327">
        <v>42802</v>
      </c>
      <c r="D2445" s="325" t="s">
        <v>780</v>
      </c>
      <c r="E2445" s="325" t="s">
        <v>2482</v>
      </c>
      <c r="F2445" s="325" t="s">
        <v>633</v>
      </c>
      <c r="G2445" s="325"/>
      <c r="H2445" s="328" t="s">
        <v>639</v>
      </c>
      <c r="I2445" s="328" t="s">
        <v>160</v>
      </c>
      <c r="J2445" s="327">
        <v>42763</v>
      </c>
      <c r="K2445" s="3" t="s">
        <v>1103</v>
      </c>
      <c r="L2445" s="326">
        <v>1300</v>
      </c>
      <c r="M2445" s="325">
        <v>2444</v>
      </c>
      <c r="N2445" s="324">
        <v>42881</v>
      </c>
      <c r="O2445"/>
      <c r="P2445"/>
      <c r="AB2445" s="5" t="str">
        <f t="shared" si="70"/>
        <v>Aframax Riviera56</v>
      </c>
    </row>
    <row r="2446" spans="1:70" ht="12.95" hidden="1" customHeight="1">
      <c r="A2446" s="325">
        <v>2445</v>
      </c>
      <c r="B2446" s="325" t="s">
        <v>2658</v>
      </c>
      <c r="C2446" s="327">
        <v>42802</v>
      </c>
      <c r="D2446" s="325" t="s">
        <v>1966</v>
      </c>
      <c r="E2446" s="325" t="s">
        <v>2484</v>
      </c>
      <c r="F2446" s="325"/>
      <c r="G2446" s="325"/>
      <c r="H2446" s="328" t="s">
        <v>736</v>
      </c>
      <c r="I2446" s="328" t="s">
        <v>25</v>
      </c>
      <c r="J2446" s="327">
        <v>42788</v>
      </c>
      <c r="K2446" s="3" t="s">
        <v>1103</v>
      </c>
      <c r="L2446" s="326">
        <v>1300</v>
      </c>
      <c r="M2446" s="325">
        <v>2445</v>
      </c>
      <c r="N2446" s="324">
        <v>42881</v>
      </c>
      <c r="O2446"/>
      <c r="P2446"/>
      <c r="AB2446" s="5" t="str">
        <f t="shared" si="70"/>
        <v>Navig8 Stealth S.V.28</v>
      </c>
    </row>
    <row r="2447" spans="1:70" ht="12.95" hidden="1" customHeight="1">
      <c r="A2447" s="325">
        <v>2446</v>
      </c>
      <c r="B2447" s="325" t="s">
        <v>2659</v>
      </c>
      <c r="C2447" s="327">
        <v>42802</v>
      </c>
      <c r="D2447" s="325" t="s">
        <v>489</v>
      </c>
      <c r="E2447" s="325" t="s">
        <v>741</v>
      </c>
      <c r="F2447" s="325"/>
      <c r="G2447" s="325"/>
      <c r="H2447" s="328" t="s">
        <v>2617</v>
      </c>
      <c r="I2447" s="328" t="s">
        <v>86</v>
      </c>
      <c r="J2447" s="327">
        <v>42794</v>
      </c>
      <c r="K2447" s="3" t="s">
        <v>97</v>
      </c>
      <c r="L2447" s="326">
        <v>900</v>
      </c>
      <c r="M2447" s="325">
        <v>2446</v>
      </c>
      <c r="N2447" s="324">
        <v>42850</v>
      </c>
      <c r="O2447"/>
      <c r="P2447"/>
      <c r="AB2447" s="5" t="str">
        <f t="shared" si="70"/>
        <v>Silver Valerie34</v>
      </c>
    </row>
    <row r="2448" spans="1:70" ht="12.95" hidden="1" customHeight="1">
      <c r="A2448" s="325">
        <v>2447</v>
      </c>
      <c r="B2448" s="325" t="s">
        <v>2660</v>
      </c>
      <c r="C2448" s="327">
        <v>42802</v>
      </c>
      <c r="D2448" s="325" t="s">
        <v>2333</v>
      </c>
      <c r="E2448" s="325" t="s">
        <v>158</v>
      </c>
      <c r="F2448" s="325"/>
      <c r="G2448" s="325"/>
      <c r="H2448" s="328" t="s">
        <v>342</v>
      </c>
      <c r="I2448" s="328" t="s">
        <v>623</v>
      </c>
      <c r="J2448" s="327">
        <v>42761</v>
      </c>
      <c r="K2448" s="3" t="s">
        <v>60</v>
      </c>
      <c r="L2448" s="326">
        <v>800</v>
      </c>
      <c r="M2448" s="325">
        <v>2447</v>
      </c>
      <c r="N2448" s="324">
        <v>42838</v>
      </c>
      <c r="O2448"/>
      <c r="P2448"/>
      <c r="AB2448" s="5" t="str">
        <f t="shared" si="70"/>
        <v>NS Clipper105</v>
      </c>
    </row>
    <row r="2449" spans="1:70" ht="12.95" hidden="1" customHeight="1">
      <c r="A2449" s="325">
        <v>2448</v>
      </c>
      <c r="B2449" s="325" t="s">
        <v>2661</v>
      </c>
      <c r="C2449" s="327">
        <v>42802</v>
      </c>
      <c r="D2449" s="325" t="s">
        <v>2487</v>
      </c>
      <c r="E2449" s="325" t="s">
        <v>158</v>
      </c>
      <c r="F2449" s="325" t="s">
        <v>60</v>
      </c>
      <c r="G2449" s="325"/>
      <c r="H2449" s="328" t="s">
        <v>1338</v>
      </c>
      <c r="I2449" s="328" t="s">
        <v>433</v>
      </c>
      <c r="J2449" s="327">
        <v>42774</v>
      </c>
      <c r="K2449" s="3" t="s">
        <v>60</v>
      </c>
      <c r="L2449" s="326">
        <v>800</v>
      </c>
      <c r="M2449" s="325">
        <v>2448</v>
      </c>
      <c r="N2449" s="324">
        <v>42831</v>
      </c>
      <c r="O2449"/>
      <c r="P2449"/>
      <c r="AB2449" s="5" t="str">
        <f t="shared" si="70"/>
        <v>Densa Whale201701</v>
      </c>
    </row>
    <row r="2450" spans="1:70" ht="12.95" hidden="1" customHeight="1">
      <c r="A2450" s="325">
        <v>2449</v>
      </c>
      <c r="B2450" s="325" t="s">
        <v>2662</v>
      </c>
      <c r="C2450" s="327">
        <v>42802</v>
      </c>
      <c r="D2450" s="325" t="s">
        <v>383</v>
      </c>
      <c r="E2450" s="325" t="s">
        <v>714</v>
      </c>
      <c r="F2450" s="325"/>
      <c r="G2450" s="325"/>
      <c r="H2450" s="328" t="s">
        <v>2553</v>
      </c>
      <c r="I2450" s="328" t="s">
        <v>67</v>
      </c>
      <c r="J2450" s="327">
        <v>42773</v>
      </c>
      <c r="K2450" s="3" t="s">
        <v>60</v>
      </c>
      <c r="L2450" s="326">
        <v>800</v>
      </c>
      <c r="M2450" s="325">
        <v>2449</v>
      </c>
      <c r="N2450" s="324">
        <v>42866</v>
      </c>
      <c r="O2450"/>
      <c r="P2450"/>
      <c r="AB2450" s="5" t="str">
        <f t="shared" si="70"/>
        <v>Green Sky1608</v>
      </c>
    </row>
    <row r="2451" spans="1:70" ht="12.95" hidden="1" customHeight="1">
      <c r="A2451" s="325">
        <v>2450</v>
      </c>
      <c r="B2451" s="325" t="s">
        <v>2663</v>
      </c>
      <c r="C2451" s="327">
        <v>42802</v>
      </c>
      <c r="D2451" s="325" t="s">
        <v>801</v>
      </c>
      <c r="E2451" s="325" t="s">
        <v>50</v>
      </c>
      <c r="F2451" s="325"/>
      <c r="G2451" s="325"/>
      <c r="H2451" s="328" t="s">
        <v>63</v>
      </c>
      <c r="I2451" s="328" t="s">
        <v>51</v>
      </c>
      <c r="J2451" s="327">
        <v>42780</v>
      </c>
      <c r="K2451" s="3" t="s">
        <v>60</v>
      </c>
      <c r="L2451" s="326">
        <v>800</v>
      </c>
      <c r="M2451" s="325">
        <v>2450</v>
      </c>
      <c r="N2451" s="324">
        <v>42831</v>
      </c>
      <c r="O2451"/>
      <c r="P2451"/>
      <c r="AB2451" s="5" t="str">
        <f t="shared" si="70"/>
        <v>Essie C1602</v>
      </c>
    </row>
    <row r="2452" spans="1:70" ht="12.95" hidden="1" customHeight="1">
      <c r="A2452" s="325">
        <v>2451</v>
      </c>
      <c r="B2452" s="325" t="s">
        <v>2664</v>
      </c>
      <c r="C2452" s="327">
        <v>42802</v>
      </c>
      <c r="D2452" s="325" t="s">
        <v>2561</v>
      </c>
      <c r="E2452" s="325" t="s">
        <v>228</v>
      </c>
      <c r="F2452" s="325"/>
      <c r="G2452" s="325"/>
      <c r="H2452" s="328" t="s">
        <v>601</v>
      </c>
      <c r="I2452" s="328" t="s">
        <v>200</v>
      </c>
      <c r="J2452" s="327">
        <v>42773</v>
      </c>
      <c r="K2452" s="3" t="s">
        <v>60</v>
      </c>
      <c r="L2452" s="326">
        <v>800</v>
      </c>
      <c r="M2452" s="325">
        <v>2451</v>
      </c>
      <c r="N2452" s="324">
        <v>42831</v>
      </c>
      <c r="O2452"/>
      <c r="P2452"/>
      <c r="AB2452" s="5" t="str">
        <f t="shared" si="70"/>
        <v>MTM Mumbai1601</v>
      </c>
    </row>
    <row r="2453" spans="1:70" ht="12.95" hidden="1" customHeight="1">
      <c r="A2453" s="325">
        <v>2452</v>
      </c>
      <c r="B2453" s="325" t="s">
        <v>2665</v>
      </c>
      <c r="C2453" s="327">
        <v>42802</v>
      </c>
      <c r="D2453" s="325" t="s">
        <v>826</v>
      </c>
      <c r="E2453" s="325" t="s">
        <v>81</v>
      </c>
      <c r="F2453" s="325"/>
      <c r="G2453" s="325"/>
      <c r="H2453" s="328" t="s">
        <v>63</v>
      </c>
      <c r="I2453" s="328" t="s">
        <v>59</v>
      </c>
      <c r="J2453" s="327">
        <v>42783</v>
      </c>
      <c r="K2453" s="3" t="s">
        <v>60</v>
      </c>
      <c r="L2453" s="326">
        <v>800</v>
      </c>
      <c r="M2453" s="325">
        <v>2452</v>
      </c>
      <c r="N2453" s="324">
        <v>42831</v>
      </c>
      <c r="O2453"/>
      <c r="P2453"/>
      <c r="AB2453" s="5" t="str">
        <f t="shared" si="70"/>
        <v>Stena Important1606</v>
      </c>
    </row>
    <row r="2454" spans="1:70" ht="12.95" hidden="1" customHeight="1">
      <c r="A2454" s="325">
        <v>2453</v>
      </c>
      <c r="B2454" s="325" t="s">
        <v>2666</v>
      </c>
      <c r="C2454" s="327">
        <v>42802</v>
      </c>
      <c r="D2454" s="325" t="s">
        <v>807</v>
      </c>
      <c r="E2454" s="325" t="s">
        <v>202</v>
      </c>
      <c r="F2454" s="325"/>
      <c r="G2454" s="325"/>
      <c r="H2454" s="328" t="s">
        <v>442</v>
      </c>
      <c r="I2454" s="328" t="s">
        <v>385</v>
      </c>
      <c r="J2454" s="327">
        <v>42782</v>
      </c>
      <c r="K2454" s="3" t="s">
        <v>60</v>
      </c>
      <c r="L2454" s="326">
        <v>800</v>
      </c>
      <c r="M2454" s="325">
        <v>2453</v>
      </c>
      <c r="N2454" s="324">
        <v>42831</v>
      </c>
      <c r="O2454"/>
      <c r="P2454"/>
      <c r="AB2454" s="5" t="str">
        <f t="shared" si="70"/>
        <v>Ayrton II1601</v>
      </c>
    </row>
    <row r="2455" spans="1:70" ht="12.95" hidden="1" customHeight="1">
      <c r="A2455" s="325">
        <v>2454</v>
      </c>
      <c r="B2455" s="325" t="s">
        <v>2667</v>
      </c>
      <c r="C2455" s="327">
        <v>42802</v>
      </c>
      <c r="D2455" s="325" t="s">
        <v>2609</v>
      </c>
      <c r="E2455" s="325" t="s">
        <v>129</v>
      </c>
      <c r="F2455" s="325"/>
      <c r="G2455" s="325"/>
      <c r="H2455" s="328" t="s">
        <v>442</v>
      </c>
      <c r="I2455" s="328" t="s">
        <v>312</v>
      </c>
      <c r="J2455" s="327">
        <v>42788</v>
      </c>
      <c r="K2455" s="3" t="s">
        <v>60</v>
      </c>
      <c r="L2455" s="326">
        <v>800</v>
      </c>
      <c r="M2455" s="325">
        <v>2454</v>
      </c>
      <c r="N2455" s="324">
        <v>42831</v>
      </c>
      <c r="O2455"/>
      <c r="P2455"/>
      <c r="AB2455" s="5" t="str">
        <f t="shared" si="70"/>
        <v>Silver Gwen1609</v>
      </c>
    </row>
    <row r="2456" spans="1:70" ht="12.95" hidden="1" customHeight="1">
      <c r="A2456" s="325">
        <v>2455</v>
      </c>
      <c r="B2456" s="325" t="s">
        <v>2668</v>
      </c>
      <c r="C2456" s="327">
        <v>42802</v>
      </c>
      <c r="D2456" s="325" t="s">
        <v>812</v>
      </c>
      <c r="E2456" s="325" t="s">
        <v>354</v>
      </c>
      <c r="F2456" s="325"/>
      <c r="G2456" s="325"/>
      <c r="H2456" s="328" t="s">
        <v>2489</v>
      </c>
      <c r="I2456" s="328" t="s">
        <v>203</v>
      </c>
      <c r="J2456" s="327">
        <v>42794</v>
      </c>
      <c r="K2456" s="3" t="s">
        <v>60</v>
      </c>
      <c r="L2456" s="326">
        <v>800</v>
      </c>
      <c r="M2456" s="325">
        <v>2455</v>
      </c>
      <c r="N2456" s="324">
        <v>42831</v>
      </c>
      <c r="O2456"/>
      <c r="P2456"/>
      <c r="AB2456" s="5" t="str">
        <f t="shared" si="70"/>
        <v>Stenaweco Excellence1701</v>
      </c>
    </row>
    <row r="2457" spans="1:70" ht="12.95" hidden="1" customHeight="1">
      <c r="A2457" s="325">
        <v>2456</v>
      </c>
      <c r="B2457" s="325" t="s">
        <v>2669</v>
      </c>
      <c r="C2457" s="327">
        <v>42802</v>
      </c>
      <c r="D2457" s="325" t="s">
        <v>115</v>
      </c>
      <c r="E2457" s="325" t="s">
        <v>81</v>
      </c>
      <c r="F2457" s="325"/>
      <c r="G2457" s="325"/>
      <c r="H2457" s="328" t="s">
        <v>634</v>
      </c>
      <c r="I2457" s="328" t="s">
        <v>630</v>
      </c>
      <c r="J2457" s="327">
        <v>42789</v>
      </c>
      <c r="K2457" s="3" t="s">
        <v>60</v>
      </c>
      <c r="L2457" s="326">
        <v>800</v>
      </c>
      <c r="M2457" s="325">
        <v>2456</v>
      </c>
      <c r="N2457" s="324">
        <v>42831</v>
      </c>
      <c r="O2457"/>
      <c r="P2457"/>
      <c r="AB2457" s="5" t="str">
        <f t="shared" si="70"/>
        <v>Torm Ingeborg118</v>
      </c>
    </row>
    <row r="2458" spans="1:70" ht="12.95" hidden="1" customHeight="1">
      <c r="A2458" s="325">
        <v>2457</v>
      </c>
      <c r="B2458" s="325" t="s">
        <v>2670</v>
      </c>
      <c r="C2458" s="327">
        <v>42803</v>
      </c>
      <c r="D2458" s="325" t="s">
        <v>2543</v>
      </c>
      <c r="E2458" s="325" t="s">
        <v>174</v>
      </c>
      <c r="F2458" s="325"/>
      <c r="G2458" s="325"/>
      <c r="H2458" s="328" t="s">
        <v>2544</v>
      </c>
      <c r="I2458" s="328" t="s">
        <v>570</v>
      </c>
      <c r="J2458" s="327">
        <v>42791</v>
      </c>
      <c r="K2458" s="3" t="s">
        <v>590</v>
      </c>
      <c r="L2458" s="326">
        <v>1600</v>
      </c>
      <c r="M2458" s="325">
        <v>2457</v>
      </c>
      <c r="N2458" s="324">
        <v>42831</v>
      </c>
      <c r="O2458"/>
      <c r="P2458"/>
      <c r="AB2458" s="5" t="str">
        <f t="shared" si="70"/>
        <v>Tahoe Spirit10</v>
      </c>
    </row>
    <row r="2459" spans="1:70" ht="12.95" hidden="1" customHeight="1">
      <c r="A2459" s="325">
        <v>2458</v>
      </c>
      <c r="B2459" s="325" t="s">
        <v>2671</v>
      </c>
      <c r="C2459" s="327">
        <v>42804</v>
      </c>
      <c r="D2459" s="325" t="s">
        <v>1940</v>
      </c>
      <c r="E2459" s="325" t="s">
        <v>1522</v>
      </c>
      <c r="F2459" s="325" t="s">
        <v>1485</v>
      </c>
      <c r="G2459" s="325"/>
      <c r="H2459" s="328" t="s">
        <v>1484</v>
      </c>
      <c r="I2459" s="328" t="s">
        <v>1467</v>
      </c>
      <c r="J2459" s="327">
        <v>42785</v>
      </c>
      <c r="K2459" s="3" t="s">
        <v>1485</v>
      </c>
      <c r="L2459" s="326">
        <v>1600</v>
      </c>
      <c r="M2459" s="325">
        <v>2458</v>
      </c>
      <c r="N2459" s="324"/>
      <c r="O2459"/>
      <c r="P2459"/>
      <c r="AB2459" s="5" t="str">
        <f t="shared" ref="AB2459:AB2522" si="71">IF(TRIM(A2449)="","",CONCATENATE(TRIM(D2449),TRIM(E2449)))</f>
        <v>Cascade Spirit10</v>
      </c>
    </row>
    <row r="2460" spans="1:70" ht="12.95" hidden="1" customHeight="1">
      <c r="A2460" s="325">
        <v>2459</v>
      </c>
      <c r="B2460" s="325" t="s">
        <v>2710</v>
      </c>
      <c r="C2460" s="327">
        <v>42826</v>
      </c>
      <c r="D2460" s="325" t="s">
        <v>2545</v>
      </c>
      <c r="E2460" s="325" t="s">
        <v>2550</v>
      </c>
      <c r="F2460" s="325"/>
      <c r="G2460" s="325"/>
      <c r="H2460" s="328" t="s">
        <v>2546</v>
      </c>
      <c r="I2460" s="328" t="s">
        <v>631</v>
      </c>
      <c r="J2460" s="327">
        <v>42795</v>
      </c>
      <c r="K2460" s="3" t="s">
        <v>290</v>
      </c>
      <c r="L2460" s="326">
        <v>1400</v>
      </c>
      <c r="M2460" s="325">
        <v>2459</v>
      </c>
      <c r="N2460" s="324">
        <v>42914</v>
      </c>
      <c r="O2460"/>
      <c r="P2460"/>
      <c r="AB2460" s="5" t="str">
        <f t="shared" si="71"/>
        <v>Axel Spirit137</v>
      </c>
    </row>
    <row r="2461" spans="1:70" ht="12.95" hidden="1" customHeight="1">
      <c r="A2461" s="325">
        <v>2460</v>
      </c>
      <c r="B2461" s="325" t="s">
        <v>2711</v>
      </c>
      <c r="C2461" s="327">
        <v>42826</v>
      </c>
      <c r="D2461" s="325" t="s">
        <v>2545</v>
      </c>
      <c r="E2461" s="325" t="s">
        <v>2604</v>
      </c>
      <c r="F2461" s="325"/>
      <c r="G2461" s="325"/>
      <c r="H2461" s="328" t="s">
        <v>2546</v>
      </c>
      <c r="I2461" s="328" t="s">
        <v>226</v>
      </c>
      <c r="J2461" s="327">
        <v>42810</v>
      </c>
      <c r="K2461" s="3" t="s">
        <v>290</v>
      </c>
      <c r="L2461" s="326">
        <v>1400</v>
      </c>
      <c r="M2461" s="325">
        <v>2460</v>
      </c>
      <c r="N2461" s="324">
        <v>42914</v>
      </c>
      <c r="O2461"/>
      <c r="P2461"/>
      <c r="AB2461" s="5" t="str">
        <f t="shared" si="71"/>
        <v>Ningbo Dawn32</v>
      </c>
    </row>
    <row r="2462" spans="1:70" ht="12.95" hidden="1" customHeight="1">
      <c r="A2462" s="325">
        <v>2461</v>
      </c>
      <c r="B2462" s="325" t="s">
        <v>2712</v>
      </c>
      <c r="C2462" s="327">
        <v>42826</v>
      </c>
      <c r="D2462" s="325" t="s">
        <v>540</v>
      </c>
      <c r="E2462" s="325" t="s">
        <v>74</v>
      </c>
      <c r="F2462" s="325"/>
      <c r="G2462" s="325"/>
      <c r="H2462" s="328" t="s">
        <v>549</v>
      </c>
      <c r="I2462" s="328" t="s">
        <v>269</v>
      </c>
      <c r="J2462" s="327">
        <v>42801</v>
      </c>
      <c r="K2462" s="3" t="s">
        <v>28</v>
      </c>
      <c r="L2462" s="326">
        <v>1400</v>
      </c>
      <c r="M2462" s="325">
        <v>2461</v>
      </c>
      <c r="N2462" s="324">
        <v>42852</v>
      </c>
      <c r="P2462"/>
      <c r="AB2462" s="5" t="str">
        <f t="shared" si="71"/>
        <v>Constitution spirit322</v>
      </c>
    </row>
    <row r="2463" spans="1:70" ht="12.95" hidden="1" customHeight="1">
      <c r="A2463" s="325">
        <v>2462</v>
      </c>
      <c r="B2463" s="325" t="s">
        <v>2713</v>
      </c>
      <c r="C2463" s="327">
        <v>42826</v>
      </c>
      <c r="D2463" s="325" t="s">
        <v>508</v>
      </c>
      <c r="E2463" s="325" t="s">
        <v>154</v>
      </c>
      <c r="F2463" s="325"/>
      <c r="G2463" s="325"/>
      <c r="H2463" s="328" t="s">
        <v>1382</v>
      </c>
      <c r="I2463" s="328" t="s">
        <v>71</v>
      </c>
      <c r="J2463" s="327">
        <v>42803</v>
      </c>
      <c r="K2463" s="3" t="s">
        <v>28</v>
      </c>
      <c r="L2463" s="326">
        <v>1400</v>
      </c>
      <c r="M2463" s="325">
        <v>2462</v>
      </c>
      <c r="N2463" s="324"/>
      <c r="P2463"/>
      <c r="AB2463" s="5" t="str">
        <f t="shared" si="71"/>
        <v>Blue River26</v>
      </c>
    </row>
    <row r="2464" spans="1:70" s="160" customFormat="1" ht="12.95" hidden="1" customHeight="1">
      <c r="A2464" s="336">
        <v>2463</v>
      </c>
      <c r="B2464" s="336" t="s">
        <v>2714</v>
      </c>
      <c r="C2464" s="334">
        <v>42826</v>
      </c>
      <c r="D2464" s="336" t="s">
        <v>1277</v>
      </c>
      <c r="E2464" s="336" t="s">
        <v>193</v>
      </c>
      <c r="F2464" s="325"/>
      <c r="G2464" s="325"/>
      <c r="H2464" s="335" t="s">
        <v>392</v>
      </c>
      <c r="I2464" s="335" t="s">
        <v>2559</v>
      </c>
      <c r="J2464" s="334">
        <v>42807</v>
      </c>
      <c r="K2464" s="333" t="s">
        <v>28</v>
      </c>
      <c r="L2464" s="332">
        <v>1400</v>
      </c>
      <c r="M2464" s="325">
        <v>2463</v>
      </c>
      <c r="N2464" s="331"/>
      <c r="O2464" s="330"/>
      <c r="Q2464"/>
      <c r="T2464" s="159"/>
      <c r="U2464" s="159"/>
      <c r="V2464" s="159"/>
      <c r="W2464" s="159"/>
      <c r="X2464" s="159"/>
      <c r="Y2464" s="159"/>
      <c r="Z2464" s="159"/>
      <c r="AA2464" s="159"/>
      <c r="AB2464" s="188" t="str">
        <f t="shared" si="71"/>
        <v>Galway Spirit80</v>
      </c>
      <c r="AC2464" s="159"/>
      <c r="AD2464" s="159"/>
      <c r="AE2464" s="159"/>
      <c r="AF2464" s="159"/>
      <c r="AG2464" s="159"/>
      <c r="AH2464" s="159"/>
      <c r="AI2464" s="159"/>
      <c r="AJ2464" s="159"/>
      <c r="AK2464" s="159"/>
      <c r="AL2464" s="159"/>
      <c r="AM2464" s="159"/>
      <c r="AN2464" s="159"/>
      <c r="AO2464" s="159"/>
      <c r="AP2464" s="159"/>
      <c r="AQ2464" s="159"/>
      <c r="AR2464" s="159"/>
      <c r="AS2464" s="159"/>
      <c r="AT2464" s="159"/>
      <c r="AU2464" s="159"/>
      <c r="AV2464" s="159"/>
      <c r="AW2464" s="159"/>
      <c r="AX2464" s="159"/>
      <c r="AY2464" s="159"/>
      <c r="AZ2464" s="159"/>
      <c r="BA2464" s="159"/>
      <c r="BB2464" s="159"/>
      <c r="BC2464" s="159"/>
      <c r="BD2464" s="159"/>
      <c r="BE2464" s="159"/>
      <c r="BF2464" s="159"/>
      <c r="BG2464" s="159"/>
      <c r="BH2464" s="159"/>
      <c r="BI2464" s="159"/>
      <c r="BJ2464" s="159"/>
      <c r="BK2464" s="159"/>
      <c r="BL2464" s="159"/>
      <c r="BM2464" s="159"/>
      <c r="BN2464" s="159"/>
      <c r="BO2464" s="159"/>
      <c r="BP2464" s="159"/>
      <c r="BQ2464" s="159"/>
      <c r="BR2464" s="159"/>
    </row>
    <row r="2465" spans="1:28" customFormat="1" ht="12.95" hidden="1" customHeight="1">
      <c r="A2465" s="325">
        <v>2464</v>
      </c>
      <c r="B2465" s="325" t="s">
        <v>2715</v>
      </c>
      <c r="C2465" s="327">
        <v>42826</v>
      </c>
      <c r="D2465" s="325" t="s">
        <v>2618</v>
      </c>
      <c r="E2465" s="325" t="s">
        <v>2619</v>
      </c>
      <c r="F2465" s="325"/>
      <c r="G2465" s="325"/>
      <c r="H2465" s="328" t="s">
        <v>477</v>
      </c>
      <c r="I2465" s="328" t="s">
        <v>782</v>
      </c>
      <c r="J2465" s="327">
        <v>42801</v>
      </c>
      <c r="K2465" s="3" t="s">
        <v>28</v>
      </c>
      <c r="L2465" s="326">
        <v>1400</v>
      </c>
      <c r="M2465" s="325">
        <v>2464</v>
      </c>
      <c r="N2465" s="324">
        <v>42916</v>
      </c>
      <c r="O2465" s="4"/>
      <c r="T2465" s="146"/>
      <c r="U2465" s="146"/>
      <c r="V2465" s="146"/>
      <c r="W2465" s="146"/>
      <c r="X2465" s="146"/>
      <c r="Y2465" s="146"/>
      <c r="Z2465" s="146"/>
      <c r="AA2465" s="146"/>
      <c r="AB2465" s="5" t="str">
        <f t="shared" si="71"/>
        <v>Ashkini Spirit11</v>
      </c>
    </row>
    <row r="2466" spans="1:28" customFormat="1" ht="12.95" hidden="1" customHeight="1">
      <c r="A2466" s="325">
        <v>2465</v>
      </c>
      <c r="B2466" s="325" t="s">
        <v>2716</v>
      </c>
      <c r="C2466" s="327">
        <v>42826</v>
      </c>
      <c r="D2466" s="325" t="s">
        <v>162</v>
      </c>
      <c r="E2466" s="325" t="s">
        <v>273</v>
      </c>
      <c r="F2466" s="325"/>
      <c r="G2466" s="325"/>
      <c r="H2466" s="328" t="s">
        <v>720</v>
      </c>
      <c r="I2466" s="328" t="s">
        <v>90</v>
      </c>
      <c r="J2466" s="327">
        <v>42796</v>
      </c>
      <c r="K2466" s="3" t="s">
        <v>28</v>
      </c>
      <c r="L2466" s="326">
        <v>1400</v>
      </c>
      <c r="M2466" s="325">
        <v>2465</v>
      </c>
      <c r="N2466" s="324">
        <v>42843</v>
      </c>
      <c r="O2466" s="4"/>
      <c r="T2466" s="146"/>
      <c r="U2466" s="146"/>
      <c r="V2466" s="146"/>
      <c r="W2466" s="146"/>
      <c r="X2466" s="146"/>
      <c r="Y2466" s="146"/>
      <c r="Z2466" s="146"/>
      <c r="AA2466" s="146"/>
      <c r="AB2466" s="5" t="str">
        <f t="shared" si="71"/>
        <v>Kanata Spirit163</v>
      </c>
    </row>
    <row r="2467" spans="1:28" customFormat="1" ht="12.95" hidden="1" customHeight="1">
      <c r="A2467" s="325">
        <v>2466</v>
      </c>
      <c r="B2467" s="325" t="s">
        <v>2717</v>
      </c>
      <c r="C2467" s="327">
        <v>42826</v>
      </c>
      <c r="D2467" s="325" t="s">
        <v>809</v>
      </c>
      <c r="E2467" s="325" t="s">
        <v>2622</v>
      </c>
      <c r="F2467" s="325"/>
      <c r="G2467" s="325"/>
      <c r="H2467" s="328" t="s">
        <v>732</v>
      </c>
      <c r="I2467" s="328" t="s">
        <v>2672</v>
      </c>
      <c r="J2467" s="327">
        <v>42801</v>
      </c>
      <c r="K2467" s="3" t="s">
        <v>28</v>
      </c>
      <c r="L2467" s="326">
        <v>1400</v>
      </c>
      <c r="M2467" s="325">
        <v>2466</v>
      </c>
      <c r="N2467" s="324">
        <v>42886</v>
      </c>
      <c r="O2467" s="4"/>
      <c r="T2467" s="146"/>
      <c r="U2467" s="146"/>
      <c r="V2467" s="146"/>
      <c r="W2467" s="146"/>
      <c r="X2467" s="146"/>
      <c r="Y2467" s="146"/>
      <c r="Z2467" s="146"/>
      <c r="AA2467" s="146"/>
      <c r="AB2467" s="5" t="str">
        <f t="shared" si="71"/>
        <v>Leyte Spirit26</v>
      </c>
    </row>
    <row r="2468" spans="1:28" customFormat="1" ht="12.95" hidden="1" customHeight="1">
      <c r="A2468" s="325">
        <v>2467</v>
      </c>
      <c r="B2468" s="325" t="s">
        <v>2718</v>
      </c>
      <c r="C2468" s="327">
        <v>42826</v>
      </c>
      <c r="D2468" s="325" t="s">
        <v>566</v>
      </c>
      <c r="E2468" s="325" t="s">
        <v>2624</v>
      </c>
      <c r="F2468" s="325"/>
      <c r="G2468" s="325"/>
      <c r="H2468" s="328" t="s">
        <v>549</v>
      </c>
      <c r="I2468" s="328" t="s">
        <v>24</v>
      </c>
      <c r="J2468" s="327">
        <v>42814</v>
      </c>
      <c r="K2468" s="3" t="s">
        <v>28</v>
      </c>
      <c r="L2468" s="326">
        <v>1400</v>
      </c>
      <c r="M2468" s="325">
        <v>2467</v>
      </c>
      <c r="N2468" s="324">
        <v>42871</v>
      </c>
      <c r="O2468" s="4"/>
      <c r="T2468" s="146"/>
      <c r="U2468" s="146"/>
      <c r="V2468" s="146"/>
      <c r="W2468" s="146"/>
      <c r="X2468" s="146"/>
      <c r="Y2468" s="146"/>
      <c r="Z2468" s="146"/>
      <c r="AA2468" s="146"/>
      <c r="AB2468" s="5" t="str">
        <f t="shared" si="71"/>
        <v>Atlantic Queen21</v>
      </c>
    </row>
    <row r="2469" spans="1:28" customFormat="1" ht="12.95" hidden="1" customHeight="1">
      <c r="A2469" s="325">
        <v>2468</v>
      </c>
      <c r="B2469" s="325" t="s">
        <v>2719</v>
      </c>
      <c r="C2469" s="327">
        <v>42826</v>
      </c>
      <c r="D2469" s="325" t="s">
        <v>1515</v>
      </c>
      <c r="E2469" s="325" t="s">
        <v>2626</v>
      </c>
      <c r="F2469" s="325"/>
      <c r="G2469" s="325"/>
      <c r="H2469" s="328" t="s">
        <v>720</v>
      </c>
      <c r="I2469" s="328" t="s">
        <v>840</v>
      </c>
      <c r="J2469" s="327">
        <v>42800</v>
      </c>
      <c r="K2469" s="3" t="s">
        <v>28</v>
      </c>
      <c r="L2469" s="326">
        <v>1400</v>
      </c>
      <c r="M2469" s="325">
        <v>2468</v>
      </c>
      <c r="N2469" s="324">
        <v>42852</v>
      </c>
      <c r="O2469" s="4"/>
      <c r="T2469" s="146"/>
      <c r="U2469" s="146"/>
      <c r="V2469" s="146"/>
      <c r="W2469" s="146"/>
      <c r="X2469" s="146"/>
      <c r="Y2469" s="146"/>
      <c r="Z2469" s="146"/>
      <c r="AA2469" s="146"/>
      <c r="AB2469" s="5" t="str">
        <f t="shared" si="71"/>
        <v>Glafkos16007</v>
      </c>
    </row>
    <row r="2470" spans="1:28" customFormat="1" ht="12.95" hidden="1" customHeight="1">
      <c r="A2470" s="325">
        <v>2469</v>
      </c>
      <c r="B2470" s="325" t="s">
        <v>2720</v>
      </c>
      <c r="C2470" s="327">
        <v>42826</v>
      </c>
      <c r="D2470" s="325" t="s">
        <v>458</v>
      </c>
      <c r="E2470" s="325" t="s">
        <v>498</v>
      </c>
      <c r="F2470" s="325"/>
      <c r="G2470" s="325"/>
      <c r="H2470" s="328" t="s">
        <v>720</v>
      </c>
      <c r="I2470" s="328" t="s">
        <v>200</v>
      </c>
      <c r="J2470" s="327">
        <v>42812</v>
      </c>
      <c r="K2470" s="3" t="s">
        <v>28</v>
      </c>
      <c r="L2470" s="326">
        <v>1400</v>
      </c>
      <c r="M2470" s="325">
        <v>2469</v>
      </c>
      <c r="N2470" s="324">
        <v>42843</v>
      </c>
      <c r="O2470" s="4"/>
      <c r="T2470" s="146"/>
      <c r="U2470" s="146"/>
      <c r="V2470" s="146"/>
      <c r="W2470" s="146"/>
      <c r="X2470" s="146"/>
      <c r="Y2470" s="146"/>
      <c r="Z2470" s="146"/>
      <c r="AA2470" s="146"/>
      <c r="AB2470" s="5" t="str">
        <f t="shared" si="71"/>
        <v>British Nimbus17001</v>
      </c>
    </row>
    <row r="2471" spans="1:28" customFormat="1" ht="12.95" hidden="1" customHeight="1">
      <c r="A2471" s="325">
        <v>2470</v>
      </c>
      <c r="B2471" s="325" t="s">
        <v>2721</v>
      </c>
      <c r="C2471" s="327">
        <v>42826</v>
      </c>
      <c r="D2471" s="325" t="s">
        <v>2486</v>
      </c>
      <c r="E2471" s="325" t="s">
        <v>143</v>
      </c>
      <c r="F2471" s="325" t="s">
        <v>1466</v>
      </c>
      <c r="G2471" s="325"/>
      <c r="H2471" s="328" t="s">
        <v>1953</v>
      </c>
      <c r="I2471" s="328" t="s">
        <v>203</v>
      </c>
      <c r="J2471" s="327">
        <v>42801</v>
      </c>
      <c r="K2471" s="3" t="s">
        <v>1466</v>
      </c>
      <c r="L2471" s="326">
        <v>1400</v>
      </c>
      <c r="M2471" s="325">
        <v>2470</v>
      </c>
      <c r="N2471" s="324">
        <v>42838</v>
      </c>
      <c r="T2471" s="146"/>
      <c r="U2471" s="146"/>
      <c r="V2471" s="146"/>
      <c r="W2471" s="146"/>
      <c r="X2471" s="146"/>
      <c r="Y2471" s="146"/>
      <c r="Z2471" s="146"/>
      <c r="AA2471" s="146"/>
      <c r="AB2471" s="5" t="str">
        <f t="shared" si="71"/>
        <v>British Nimbus17002</v>
      </c>
    </row>
    <row r="2472" spans="1:28" customFormat="1" ht="12.95" hidden="1" customHeight="1">
      <c r="A2472" s="325">
        <v>2471</v>
      </c>
      <c r="B2472" s="325" t="s">
        <v>2722</v>
      </c>
      <c r="C2472" s="327">
        <v>42826</v>
      </c>
      <c r="D2472" s="325" t="s">
        <v>2600</v>
      </c>
      <c r="E2472" s="325" t="s">
        <v>84</v>
      </c>
      <c r="F2472" s="325"/>
      <c r="G2472" s="325"/>
      <c r="H2472" s="328" t="s">
        <v>1953</v>
      </c>
      <c r="I2472" s="328" t="s">
        <v>592</v>
      </c>
      <c r="J2472" s="327">
        <v>42818</v>
      </c>
      <c r="K2472" s="3" t="s">
        <v>1466</v>
      </c>
      <c r="L2472" s="326">
        <v>1400</v>
      </c>
      <c r="M2472" s="325">
        <v>2471</v>
      </c>
      <c r="N2472" s="324">
        <v>42838</v>
      </c>
      <c r="T2472" s="146"/>
      <c r="U2472" s="146"/>
      <c r="V2472" s="146"/>
      <c r="W2472" s="146"/>
      <c r="X2472" s="146"/>
      <c r="Y2472" s="146"/>
      <c r="Z2472" s="146"/>
      <c r="AA2472" s="146"/>
      <c r="AB2472" s="5" t="str">
        <f t="shared" si="71"/>
        <v>Afra Hawthorn52</v>
      </c>
    </row>
    <row r="2473" spans="1:28" customFormat="1" ht="12.95" hidden="1" customHeight="1">
      <c r="A2473" s="325">
        <v>2472</v>
      </c>
      <c r="B2473" s="325" t="s">
        <v>2723</v>
      </c>
      <c r="C2473" s="327">
        <v>42826</v>
      </c>
      <c r="D2473" s="325" t="s">
        <v>2119</v>
      </c>
      <c r="E2473" s="325" t="s">
        <v>619</v>
      </c>
      <c r="F2473" s="325"/>
      <c r="G2473" s="325"/>
      <c r="H2473" s="328" t="s">
        <v>1953</v>
      </c>
      <c r="I2473" s="328" t="s">
        <v>51</v>
      </c>
      <c r="J2473" s="327">
        <v>42791</v>
      </c>
      <c r="K2473" s="3" t="s">
        <v>1466</v>
      </c>
      <c r="L2473" s="326">
        <v>1400</v>
      </c>
      <c r="M2473" s="325">
        <v>2472</v>
      </c>
      <c r="N2473" s="324">
        <v>42842</v>
      </c>
      <c r="T2473" s="146"/>
      <c r="U2473" s="146"/>
      <c r="V2473" s="146"/>
      <c r="W2473" s="146"/>
      <c r="X2473" s="146"/>
      <c r="Y2473" s="146"/>
      <c r="Z2473" s="146"/>
      <c r="AA2473" s="146"/>
      <c r="AB2473" s="5" t="str">
        <f t="shared" si="71"/>
        <v>Afra Laurel44</v>
      </c>
    </row>
    <row r="2474" spans="1:28" customFormat="1" ht="12.95" hidden="1" customHeight="1">
      <c r="A2474" s="325">
        <v>2473</v>
      </c>
      <c r="B2474" s="325" t="s">
        <v>2724</v>
      </c>
      <c r="C2474" s="327">
        <v>42826</v>
      </c>
      <c r="D2474" s="325" t="s">
        <v>2473</v>
      </c>
      <c r="E2474" s="325" t="s">
        <v>2620</v>
      </c>
      <c r="F2474" s="325"/>
      <c r="G2474" s="325"/>
      <c r="H2474" s="328" t="s">
        <v>2474</v>
      </c>
      <c r="I2474" s="328" t="s">
        <v>1970</v>
      </c>
      <c r="J2474" s="327">
        <v>42812</v>
      </c>
      <c r="K2474" s="3" t="s">
        <v>1466</v>
      </c>
      <c r="L2474" s="326">
        <v>1400</v>
      </c>
      <c r="M2474" s="325">
        <v>2473</v>
      </c>
      <c r="N2474" s="324">
        <v>42838</v>
      </c>
      <c r="T2474" s="146"/>
      <c r="U2474" s="146"/>
      <c r="V2474" s="146"/>
      <c r="W2474" s="146"/>
      <c r="X2474" s="146"/>
      <c r="Y2474" s="146"/>
      <c r="Z2474" s="146"/>
      <c r="AA2474" s="146"/>
      <c r="AB2474" s="5" t="str">
        <f t="shared" si="71"/>
        <v>Navig8 Stealth SV28</v>
      </c>
    </row>
    <row r="2475" spans="1:28" customFormat="1" ht="12.95" hidden="1" customHeight="1">
      <c r="A2475" s="325">
        <v>2474</v>
      </c>
      <c r="B2475" s="325" t="s">
        <v>2725</v>
      </c>
      <c r="C2475" s="327">
        <v>42826</v>
      </c>
      <c r="D2475" s="325" t="s">
        <v>2028</v>
      </c>
      <c r="E2475" s="325" t="s">
        <v>338</v>
      </c>
      <c r="F2475" s="325"/>
      <c r="G2475" s="325"/>
      <c r="H2475" s="328" t="s">
        <v>2201</v>
      </c>
      <c r="I2475" s="328" t="s">
        <v>55</v>
      </c>
      <c r="J2475" s="327">
        <v>42821</v>
      </c>
      <c r="K2475" s="3" t="s">
        <v>1466</v>
      </c>
      <c r="L2475" s="326">
        <v>1400</v>
      </c>
      <c r="M2475" s="325">
        <v>2474</v>
      </c>
      <c r="N2475" s="324">
        <v>42842</v>
      </c>
      <c r="T2475" s="146"/>
      <c r="U2475" s="146"/>
      <c r="V2475" s="146"/>
      <c r="W2475" s="146"/>
      <c r="X2475" s="146"/>
      <c r="Y2475" s="146"/>
      <c r="Z2475" s="146"/>
      <c r="AA2475" s="146"/>
      <c r="AB2475" s="5" t="str">
        <f t="shared" si="71"/>
        <v>King Duncan1733</v>
      </c>
    </row>
    <row r="2476" spans="1:28" customFormat="1" ht="12.95" hidden="1" customHeight="1">
      <c r="A2476" s="325">
        <v>2475</v>
      </c>
      <c r="B2476" s="325" t="s">
        <v>2726</v>
      </c>
      <c r="C2476" s="327">
        <v>42826</v>
      </c>
      <c r="D2476" s="325" t="s">
        <v>2190</v>
      </c>
      <c r="E2476" s="325" t="s">
        <v>2673</v>
      </c>
      <c r="F2476" s="325"/>
      <c r="G2476" s="325"/>
      <c r="H2476" s="328" t="s">
        <v>2191</v>
      </c>
      <c r="I2476" s="328" t="s">
        <v>1468</v>
      </c>
      <c r="J2476" s="327">
        <v>42795</v>
      </c>
      <c r="K2476" s="3" t="s">
        <v>1466</v>
      </c>
      <c r="L2476" s="326">
        <v>1400</v>
      </c>
      <c r="M2476" s="325">
        <v>2475</v>
      </c>
      <c r="N2476" s="324">
        <v>42857</v>
      </c>
      <c r="T2476" s="146"/>
      <c r="U2476" s="146"/>
      <c r="V2476" s="146"/>
      <c r="W2476" s="146"/>
      <c r="X2476" s="146"/>
      <c r="Y2476" s="146"/>
      <c r="Z2476" s="146"/>
      <c r="AA2476" s="146"/>
      <c r="AB2476" s="5" t="str">
        <f t="shared" si="71"/>
        <v>Aljalaa9</v>
      </c>
    </row>
    <row r="2477" spans="1:28" customFormat="1" ht="12.95" hidden="1" customHeight="1">
      <c r="A2477" s="325">
        <v>2476</v>
      </c>
      <c r="B2477" s="325" t="s">
        <v>2727</v>
      </c>
      <c r="C2477" s="327">
        <v>42826</v>
      </c>
      <c r="D2477" s="325" t="s">
        <v>2630</v>
      </c>
      <c r="E2477" s="325" t="s">
        <v>554</v>
      </c>
      <c r="F2477" s="325"/>
      <c r="G2477" s="325"/>
      <c r="H2477" s="328" t="s">
        <v>2048</v>
      </c>
      <c r="I2477" s="328" t="s">
        <v>672</v>
      </c>
      <c r="J2477" s="327">
        <v>42811</v>
      </c>
      <c r="K2477" s="3" t="s">
        <v>1466</v>
      </c>
      <c r="L2477" s="326">
        <v>1400</v>
      </c>
      <c r="M2477" s="325">
        <v>2476</v>
      </c>
      <c r="N2477" s="324">
        <v>42842</v>
      </c>
      <c r="T2477" s="146"/>
      <c r="U2477" s="146"/>
      <c r="V2477" s="146"/>
      <c r="W2477" s="146"/>
      <c r="X2477" s="146"/>
      <c r="Y2477" s="146"/>
      <c r="Z2477" s="146"/>
      <c r="AA2477" s="146"/>
      <c r="AB2477" s="5" t="str">
        <f t="shared" si="71"/>
        <v>King Darius26_2017</v>
      </c>
    </row>
    <row r="2478" spans="1:28" customFormat="1" ht="12.95" hidden="1" customHeight="1">
      <c r="A2478" s="325">
        <v>2477</v>
      </c>
      <c r="B2478" s="325" t="s">
        <v>2729</v>
      </c>
      <c r="C2478" s="327">
        <v>42828</v>
      </c>
      <c r="D2478" s="325" t="s">
        <v>725</v>
      </c>
      <c r="E2478" s="325" t="s">
        <v>81</v>
      </c>
      <c r="F2478" s="325"/>
      <c r="G2478" s="325"/>
      <c r="H2478" s="328" t="s">
        <v>2547</v>
      </c>
      <c r="I2478" s="328" t="s">
        <v>215</v>
      </c>
      <c r="J2478" s="327">
        <v>42798</v>
      </c>
      <c r="K2478" s="3" t="s">
        <v>60</v>
      </c>
      <c r="L2478" s="326">
        <v>800</v>
      </c>
      <c r="M2478" s="325">
        <v>2477</v>
      </c>
      <c r="N2478" s="324">
        <v>42874</v>
      </c>
      <c r="T2478" s="146"/>
      <c r="U2478" s="146"/>
      <c r="V2478" s="146"/>
      <c r="W2478" s="146"/>
      <c r="X2478" s="146"/>
      <c r="Y2478" s="146"/>
      <c r="Z2478" s="146"/>
      <c r="AA2478" s="146"/>
      <c r="AB2478" s="5" t="str">
        <f t="shared" si="71"/>
        <v>Kanpur17_02</v>
      </c>
    </row>
    <row r="2479" spans="1:28" customFormat="1" ht="12.95" hidden="1" customHeight="1">
      <c r="A2479" s="325">
        <v>2478</v>
      </c>
      <c r="B2479" s="325" t="s">
        <v>2730</v>
      </c>
      <c r="C2479" s="327">
        <v>42828</v>
      </c>
      <c r="D2479" s="325" t="s">
        <v>2562</v>
      </c>
      <c r="E2479" s="325" t="s">
        <v>361</v>
      </c>
      <c r="F2479" s="325"/>
      <c r="G2479" s="325"/>
      <c r="H2479" s="328" t="s">
        <v>1834</v>
      </c>
      <c r="I2479" s="328" t="s">
        <v>715</v>
      </c>
      <c r="J2479" s="327">
        <v>42813</v>
      </c>
      <c r="K2479" s="3" t="s">
        <v>60</v>
      </c>
      <c r="L2479" s="326">
        <v>800</v>
      </c>
      <c r="M2479" s="325">
        <v>2478</v>
      </c>
      <c r="N2479" s="324">
        <v>42874</v>
      </c>
      <c r="T2479" s="146"/>
      <c r="U2479" s="146"/>
      <c r="V2479" s="146"/>
      <c r="W2479" s="146"/>
      <c r="X2479" s="146"/>
      <c r="Y2479" s="146"/>
      <c r="Z2479" s="146"/>
      <c r="AA2479" s="146"/>
      <c r="AB2479" s="5" t="str">
        <f t="shared" si="71"/>
        <v>Sophie Schulte15_2017</v>
      </c>
    </row>
    <row r="2480" spans="1:28" customFormat="1" ht="12.95" hidden="1" customHeight="1">
      <c r="A2480" s="325">
        <v>2479</v>
      </c>
      <c r="B2480" s="325" t="s">
        <v>2731</v>
      </c>
      <c r="C2480" s="327">
        <v>42828</v>
      </c>
      <c r="D2480" s="325" t="s">
        <v>2463</v>
      </c>
      <c r="E2480" s="325" t="s">
        <v>35</v>
      </c>
      <c r="F2480" s="325"/>
      <c r="G2480" s="325"/>
      <c r="H2480" s="328" t="s">
        <v>830</v>
      </c>
      <c r="I2480" s="328" t="s">
        <v>77</v>
      </c>
      <c r="J2480" s="327">
        <v>42796</v>
      </c>
      <c r="K2480" s="3" t="s">
        <v>60</v>
      </c>
      <c r="L2480" s="326">
        <v>800</v>
      </c>
      <c r="M2480" s="325">
        <v>2479</v>
      </c>
      <c r="N2480" s="324">
        <v>42851</v>
      </c>
      <c r="T2480" s="146"/>
      <c r="U2480" s="146"/>
      <c r="V2480" s="146"/>
      <c r="W2480" s="146"/>
      <c r="X2480" s="146"/>
      <c r="Y2480" s="146"/>
      <c r="Z2480" s="146"/>
      <c r="AA2480" s="146"/>
      <c r="AB2480" s="5" t="str">
        <f t="shared" si="71"/>
        <v>Aframax Riviera57</v>
      </c>
    </row>
    <row r="2481" spans="1:28" customFormat="1" ht="12.95" hidden="1" customHeight="1">
      <c r="A2481" s="325">
        <v>2480</v>
      </c>
      <c r="B2481" s="325" t="s">
        <v>2732</v>
      </c>
      <c r="C2481" s="327">
        <v>42828</v>
      </c>
      <c r="D2481" s="325" t="s">
        <v>65</v>
      </c>
      <c r="E2481" s="325" t="s">
        <v>340</v>
      </c>
      <c r="F2481" s="325"/>
      <c r="G2481" s="325"/>
      <c r="H2481" s="328" t="s">
        <v>2211</v>
      </c>
      <c r="I2481" s="328" t="s">
        <v>67</v>
      </c>
      <c r="J2481" s="327">
        <v>42795</v>
      </c>
      <c r="K2481" s="3" t="s">
        <v>60</v>
      </c>
      <c r="L2481" s="326">
        <v>800</v>
      </c>
      <c r="M2481" s="325">
        <v>2480</v>
      </c>
      <c r="N2481" s="324">
        <v>42881</v>
      </c>
      <c r="T2481" s="146"/>
      <c r="U2481" s="146"/>
      <c r="V2481" s="146"/>
      <c r="W2481" s="146"/>
      <c r="X2481" s="146"/>
      <c r="Y2481" s="146"/>
      <c r="Z2481" s="146"/>
      <c r="AA2481" s="146"/>
      <c r="AB2481" s="5" t="str">
        <f t="shared" si="71"/>
        <v>New Advance36</v>
      </c>
    </row>
    <row r="2482" spans="1:28" customFormat="1" ht="12.95" hidden="1" customHeight="1">
      <c r="A2482" s="325">
        <v>2481</v>
      </c>
      <c r="B2482" s="325" t="s">
        <v>2733</v>
      </c>
      <c r="C2482" s="327">
        <v>42828</v>
      </c>
      <c r="D2482" s="325" t="s">
        <v>2485</v>
      </c>
      <c r="E2482" s="325" t="s">
        <v>183</v>
      </c>
      <c r="F2482" s="325"/>
      <c r="G2482" s="325"/>
      <c r="H2482" s="328" t="s">
        <v>830</v>
      </c>
      <c r="I2482" s="328" t="s">
        <v>20</v>
      </c>
      <c r="J2482" s="327">
        <v>42816</v>
      </c>
      <c r="K2482" s="3" t="s">
        <v>60</v>
      </c>
      <c r="L2482" s="326">
        <v>800</v>
      </c>
      <c r="M2482" s="325">
        <v>2481</v>
      </c>
      <c r="N2482" s="324">
        <v>42851</v>
      </c>
      <c r="T2482" s="146"/>
      <c r="U2482" s="146"/>
      <c r="V2482" s="146"/>
      <c r="W2482" s="146"/>
      <c r="X2482" s="146"/>
      <c r="Y2482" s="146"/>
      <c r="Z2482" s="146"/>
      <c r="AA2482" s="146"/>
      <c r="AB2482" s="5" t="str">
        <f t="shared" si="71"/>
        <v>Cakra Patriot47</v>
      </c>
    </row>
    <row r="2483" spans="1:28" customFormat="1" ht="12.95" hidden="1" customHeight="1">
      <c r="A2483" s="325">
        <v>2482</v>
      </c>
      <c r="B2483" s="325" t="s">
        <v>2734</v>
      </c>
      <c r="C2483" s="327">
        <v>42828</v>
      </c>
      <c r="D2483" s="325" t="s">
        <v>2561</v>
      </c>
      <c r="E2483" s="325" t="s">
        <v>236</v>
      </c>
      <c r="F2483" s="325"/>
      <c r="G2483" s="325"/>
      <c r="H2483" s="328" t="s">
        <v>601</v>
      </c>
      <c r="I2483" s="328" t="s">
        <v>242</v>
      </c>
      <c r="J2483" s="327">
        <v>42795</v>
      </c>
      <c r="K2483" s="3" t="s">
        <v>60</v>
      </c>
      <c r="L2483" s="326">
        <v>800</v>
      </c>
      <c r="M2483" s="325">
        <v>2482</v>
      </c>
      <c r="N2483" s="324">
        <v>42866</v>
      </c>
      <c r="T2483" s="146"/>
      <c r="U2483" s="146"/>
      <c r="V2483" s="146"/>
      <c r="W2483" s="146"/>
      <c r="X2483" s="146"/>
      <c r="Y2483" s="146"/>
      <c r="Z2483" s="146"/>
      <c r="AA2483" s="146"/>
      <c r="AB2483" s="5" t="str">
        <f t="shared" si="71"/>
        <v>NS Clipper106</v>
      </c>
    </row>
    <row r="2484" spans="1:28" customFormat="1" ht="12.95" hidden="1" customHeight="1">
      <c r="A2484" s="325">
        <v>2483</v>
      </c>
      <c r="B2484" s="325" t="s">
        <v>2735</v>
      </c>
      <c r="C2484" s="327">
        <v>42828</v>
      </c>
      <c r="D2484" s="325" t="s">
        <v>2386</v>
      </c>
      <c r="E2484" s="325" t="s">
        <v>361</v>
      </c>
      <c r="F2484" s="325"/>
      <c r="G2484" s="325"/>
      <c r="H2484" s="328" t="s">
        <v>63</v>
      </c>
      <c r="I2484" s="328" t="s">
        <v>90</v>
      </c>
      <c r="J2484" s="327">
        <v>42807</v>
      </c>
      <c r="K2484" s="3" t="s">
        <v>60</v>
      </c>
      <c r="L2484" s="326">
        <v>800</v>
      </c>
      <c r="M2484" s="325">
        <v>2483</v>
      </c>
      <c r="N2484" s="324">
        <v>42859</v>
      </c>
      <c r="T2484" s="146"/>
      <c r="U2484" s="146"/>
      <c r="V2484" s="146"/>
      <c r="W2484" s="146"/>
      <c r="X2484" s="146"/>
      <c r="Y2484" s="146"/>
      <c r="Z2484" s="146"/>
      <c r="AA2484" s="146"/>
      <c r="AB2484" s="5" t="str">
        <f t="shared" si="71"/>
        <v>Silver Orla45_17</v>
      </c>
    </row>
    <row r="2485" spans="1:28" customFormat="1" ht="12.95" hidden="1" customHeight="1">
      <c r="A2485" s="325">
        <v>2484</v>
      </c>
      <c r="B2485" s="325" t="s">
        <v>2736</v>
      </c>
      <c r="C2485" s="327">
        <v>42828</v>
      </c>
      <c r="D2485" s="325" t="s">
        <v>2401</v>
      </c>
      <c r="E2485" s="325" t="s">
        <v>446</v>
      </c>
      <c r="F2485" s="325"/>
      <c r="G2485" s="325"/>
      <c r="H2485" s="328" t="s">
        <v>2489</v>
      </c>
      <c r="I2485" s="328" t="s">
        <v>814</v>
      </c>
      <c r="J2485" s="327">
        <v>42801</v>
      </c>
      <c r="K2485" s="3" t="s">
        <v>60</v>
      </c>
      <c r="L2485" s="326">
        <v>800</v>
      </c>
      <c r="M2485" s="325">
        <v>2484</v>
      </c>
      <c r="N2485" s="324">
        <v>42851</v>
      </c>
      <c r="T2485" s="146"/>
      <c r="U2485" s="146"/>
      <c r="V2485" s="146"/>
      <c r="W2485" s="146"/>
      <c r="X2485" s="146"/>
      <c r="Y2485" s="146"/>
      <c r="Z2485" s="146"/>
      <c r="AA2485" s="146"/>
      <c r="AB2485" s="5" t="str">
        <f t="shared" si="71"/>
        <v>Stena President14</v>
      </c>
    </row>
    <row r="2486" spans="1:28" customFormat="1" ht="12.95" hidden="1" customHeight="1">
      <c r="A2486" s="325">
        <v>2485</v>
      </c>
      <c r="B2486" s="325" t="s">
        <v>2737</v>
      </c>
      <c r="C2486" s="327">
        <v>42828</v>
      </c>
      <c r="D2486" s="325" t="s">
        <v>248</v>
      </c>
      <c r="E2486" s="325" t="s">
        <v>41</v>
      </c>
      <c r="F2486" s="325"/>
      <c r="G2486" s="325"/>
      <c r="H2486" s="328" t="s">
        <v>63</v>
      </c>
      <c r="I2486" s="328" t="s">
        <v>319</v>
      </c>
      <c r="J2486" s="327">
        <v>42810</v>
      </c>
      <c r="K2486" s="3" t="s">
        <v>60</v>
      </c>
      <c r="L2486" s="326">
        <v>800</v>
      </c>
      <c r="M2486" s="325">
        <v>2485</v>
      </c>
      <c r="N2486" s="324">
        <v>42859</v>
      </c>
      <c r="T2486" s="146"/>
      <c r="U2486" s="146"/>
      <c r="V2486" s="146"/>
      <c r="W2486" s="146"/>
      <c r="X2486" s="146"/>
      <c r="Y2486" s="146"/>
      <c r="Z2486" s="146"/>
      <c r="AA2486" s="146"/>
      <c r="AB2486" s="5" t="str">
        <f t="shared" si="71"/>
        <v>Silver Amanda25-2017</v>
      </c>
    </row>
    <row r="2487" spans="1:28" customFormat="1" ht="12.95" hidden="1" customHeight="1">
      <c r="A2487" s="325">
        <v>2486</v>
      </c>
      <c r="B2487" s="325" t="s">
        <v>2738</v>
      </c>
      <c r="C2487" s="327">
        <v>42829</v>
      </c>
      <c r="D2487" s="325" t="s">
        <v>693</v>
      </c>
      <c r="E2487" s="325" t="s">
        <v>2378</v>
      </c>
      <c r="F2487" s="325"/>
      <c r="G2487" s="325"/>
      <c r="H2487" s="328" t="s">
        <v>828</v>
      </c>
      <c r="I2487" s="328" t="s">
        <v>614</v>
      </c>
      <c r="J2487" s="327">
        <v>42796</v>
      </c>
      <c r="K2487" s="3" t="s">
        <v>1095</v>
      </c>
      <c r="L2487" s="326">
        <v>1600</v>
      </c>
      <c r="M2487" s="325">
        <v>2486</v>
      </c>
      <c r="N2487" s="324">
        <v>42867</v>
      </c>
      <c r="T2487" s="146"/>
      <c r="U2487" s="146"/>
      <c r="V2487" s="146"/>
      <c r="W2487" s="146"/>
      <c r="X2487" s="146"/>
      <c r="Y2487" s="146"/>
      <c r="Z2487" s="146"/>
      <c r="AA2487" s="146"/>
      <c r="AB2487" s="5" t="str">
        <f t="shared" si="71"/>
        <v>SKS Saluda72</v>
      </c>
    </row>
    <row r="2488" spans="1:28" customFormat="1" ht="12.95" hidden="1" customHeight="1">
      <c r="A2488" s="325">
        <v>2487</v>
      </c>
      <c r="B2488" s="325" t="s">
        <v>2739</v>
      </c>
      <c r="C2488" s="327">
        <v>42829</v>
      </c>
      <c r="D2488" s="325" t="s">
        <v>598</v>
      </c>
      <c r="E2488" s="325" t="s">
        <v>2606</v>
      </c>
      <c r="F2488" s="325"/>
      <c r="G2488" s="325"/>
      <c r="H2488" s="328" t="s">
        <v>1377</v>
      </c>
      <c r="I2488" s="328" t="s">
        <v>614</v>
      </c>
      <c r="J2488" s="327">
        <v>42823</v>
      </c>
      <c r="K2488" s="3" t="s">
        <v>1095</v>
      </c>
      <c r="L2488" s="326">
        <v>1600</v>
      </c>
      <c r="M2488" s="325">
        <v>2487</v>
      </c>
      <c r="N2488" s="324">
        <v>42867</v>
      </c>
      <c r="T2488" s="146"/>
      <c r="U2488" s="146"/>
      <c r="V2488" s="146"/>
      <c r="W2488" s="146"/>
      <c r="X2488" s="146"/>
      <c r="Y2488" s="146"/>
      <c r="Z2488" s="146"/>
      <c r="AA2488" s="146"/>
      <c r="AB2488" s="5" t="str">
        <f t="shared" si="71"/>
        <v>Godavari Spirit26</v>
      </c>
    </row>
    <row r="2489" spans="1:28" customFormat="1" ht="12.95" hidden="1" customHeight="1">
      <c r="A2489" s="325">
        <v>2488</v>
      </c>
      <c r="B2489" s="325" t="s">
        <v>2740</v>
      </c>
      <c r="C2489" s="327">
        <v>42829</v>
      </c>
      <c r="D2489" s="325" t="s">
        <v>2483</v>
      </c>
      <c r="E2489" s="325" t="s">
        <v>2484</v>
      </c>
      <c r="F2489" s="325" t="s">
        <v>633</v>
      </c>
      <c r="G2489" s="325"/>
      <c r="H2489" s="328" t="s">
        <v>736</v>
      </c>
      <c r="I2489" s="328" t="s">
        <v>535</v>
      </c>
      <c r="J2489" s="327">
        <v>42820</v>
      </c>
      <c r="K2489" s="3" t="s">
        <v>1104</v>
      </c>
      <c r="L2489" s="326">
        <v>1500</v>
      </c>
      <c r="M2489" s="325">
        <v>2488</v>
      </c>
      <c r="N2489" s="324">
        <v>42859</v>
      </c>
      <c r="T2489" s="146"/>
      <c r="U2489" s="146"/>
      <c r="V2489" s="146"/>
      <c r="W2489" s="146"/>
      <c r="X2489" s="146"/>
      <c r="Y2489" s="146"/>
      <c r="Z2489" s="146"/>
      <c r="AA2489" s="146"/>
      <c r="AB2489" s="5" t="str">
        <f t="shared" si="71"/>
        <v>Iskmati Spirit08</v>
      </c>
    </row>
    <row r="2490" spans="1:28" customFormat="1" ht="12.95" hidden="1" customHeight="1">
      <c r="A2490" s="325">
        <v>2489</v>
      </c>
      <c r="B2490" s="325" t="s">
        <v>2741</v>
      </c>
      <c r="C2490" s="327">
        <v>42829</v>
      </c>
      <c r="D2490" s="325" t="s">
        <v>2548</v>
      </c>
      <c r="E2490" s="325" t="s">
        <v>2484</v>
      </c>
      <c r="F2490" s="325"/>
      <c r="G2490" s="325"/>
      <c r="H2490" s="328" t="s">
        <v>644</v>
      </c>
      <c r="I2490" s="328" t="s">
        <v>25</v>
      </c>
      <c r="J2490" s="327">
        <v>42800</v>
      </c>
      <c r="K2490" s="3" t="s">
        <v>1104</v>
      </c>
      <c r="L2490" s="326">
        <v>1500</v>
      </c>
      <c r="M2490" s="325">
        <v>2489</v>
      </c>
      <c r="N2490" s="324">
        <v>42859</v>
      </c>
      <c r="T2490" s="146"/>
      <c r="U2490" s="146"/>
      <c r="V2490" s="146"/>
      <c r="W2490" s="146"/>
      <c r="X2490" s="146"/>
      <c r="Y2490" s="146"/>
      <c r="Z2490" s="146"/>
      <c r="AA2490" s="146"/>
      <c r="AB2490" s="5" t="str">
        <f t="shared" si="71"/>
        <v>Hovden Spirit022</v>
      </c>
    </row>
    <row r="2491" spans="1:28" customFormat="1" ht="12.95" hidden="1" customHeight="1">
      <c r="A2491" s="325">
        <v>2490</v>
      </c>
      <c r="B2491" s="325" t="s">
        <v>2742</v>
      </c>
      <c r="C2491" s="327">
        <v>42829</v>
      </c>
      <c r="D2491" s="325" t="s">
        <v>2552</v>
      </c>
      <c r="E2491" s="325" t="s">
        <v>2484</v>
      </c>
      <c r="F2491" s="325"/>
      <c r="G2491" s="325"/>
      <c r="H2491" s="328" t="s">
        <v>736</v>
      </c>
      <c r="I2491" s="328" t="s">
        <v>25</v>
      </c>
      <c r="J2491" s="327">
        <v>42797</v>
      </c>
      <c r="K2491" s="3" t="s">
        <v>1104</v>
      </c>
      <c r="L2491" s="326">
        <v>1500</v>
      </c>
      <c r="M2491" s="325">
        <v>2490</v>
      </c>
      <c r="N2491" s="324">
        <v>42859</v>
      </c>
      <c r="T2491" s="146"/>
      <c r="U2491" s="146"/>
      <c r="V2491" s="146"/>
      <c r="W2491" s="146"/>
      <c r="X2491" s="146"/>
      <c r="Y2491" s="146"/>
      <c r="Z2491" s="146"/>
      <c r="AA2491" s="146"/>
      <c r="AB2491" s="5" t="str">
        <f t="shared" si="71"/>
        <v>Everest Spirit126</v>
      </c>
    </row>
    <row r="2492" spans="1:28" customFormat="1" ht="12.95" hidden="1" customHeight="1">
      <c r="A2492" s="325">
        <v>2491</v>
      </c>
      <c r="B2492" s="325" t="s">
        <v>2744</v>
      </c>
      <c r="C2492" s="327">
        <v>42829</v>
      </c>
      <c r="D2492" s="325" t="s">
        <v>2743</v>
      </c>
      <c r="E2492" s="325" t="s">
        <v>2482</v>
      </c>
      <c r="F2492" s="325"/>
      <c r="G2492" s="325"/>
      <c r="H2492" s="328" t="s">
        <v>736</v>
      </c>
      <c r="I2492" s="328" t="s">
        <v>455</v>
      </c>
      <c r="J2492" s="327">
        <v>42807</v>
      </c>
      <c r="K2492" s="3" t="s">
        <v>1104</v>
      </c>
      <c r="L2492" s="326">
        <v>1500</v>
      </c>
      <c r="M2492" s="325">
        <v>2491</v>
      </c>
      <c r="N2492" s="324">
        <v>42859</v>
      </c>
      <c r="T2492" s="146"/>
      <c r="U2492" s="146"/>
      <c r="V2492" s="146"/>
      <c r="W2492" s="146"/>
      <c r="X2492" s="146"/>
      <c r="Y2492" s="146"/>
      <c r="Z2492" s="146"/>
      <c r="AA2492" s="146"/>
      <c r="AB2492" s="5" t="str">
        <f t="shared" si="71"/>
        <v>Trysil Spirit25</v>
      </c>
    </row>
    <row r="2493" spans="1:28" customFormat="1" ht="12.95" hidden="1" customHeight="1">
      <c r="A2493" s="325">
        <v>2492</v>
      </c>
      <c r="B2493" s="325" t="s">
        <v>2745</v>
      </c>
      <c r="C2493" s="327">
        <v>42829</v>
      </c>
      <c r="D2493" s="325" t="s">
        <v>1429</v>
      </c>
      <c r="E2493" s="325" t="s">
        <v>361</v>
      </c>
      <c r="F2493" s="325"/>
      <c r="G2493" s="325"/>
      <c r="H2493" s="328" t="s">
        <v>1305</v>
      </c>
      <c r="I2493" s="328" t="s">
        <v>1319</v>
      </c>
      <c r="J2493" s="327">
        <v>42796</v>
      </c>
      <c r="K2493" s="3" t="s">
        <v>590</v>
      </c>
      <c r="L2493" s="326">
        <v>1600</v>
      </c>
      <c r="M2493" s="325">
        <v>2492</v>
      </c>
      <c r="N2493" s="324">
        <v>42849</v>
      </c>
      <c r="T2493" s="146"/>
      <c r="U2493" s="146"/>
      <c r="V2493" s="146"/>
      <c r="W2493" s="146"/>
      <c r="X2493" s="146"/>
      <c r="Y2493" s="146"/>
      <c r="Z2493" s="146"/>
      <c r="AA2493" s="146"/>
      <c r="AB2493" s="5" t="str">
        <f t="shared" si="71"/>
        <v>Constitution spirit323</v>
      </c>
    </row>
    <row r="2494" spans="1:28" customFormat="1" ht="12.95" hidden="1" customHeight="1">
      <c r="A2494" s="325">
        <v>2493</v>
      </c>
      <c r="B2494" s="325" t="s">
        <v>2746</v>
      </c>
      <c r="C2494" s="327">
        <v>42829</v>
      </c>
      <c r="D2494" s="325" t="s">
        <v>861</v>
      </c>
      <c r="E2494" s="325" t="s">
        <v>2405</v>
      </c>
      <c r="F2494" s="325"/>
      <c r="G2494" s="325"/>
      <c r="H2494" s="328" t="s">
        <v>1304</v>
      </c>
      <c r="I2494" s="328" t="s">
        <v>24</v>
      </c>
      <c r="J2494" s="327">
        <v>42808</v>
      </c>
      <c r="K2494" s="3" t="s">
        <v>590</v>
      </c>
      <c r="L2494" s="326">
        <v>1600</v>
      </c>
      <c r="M2494" s="325">
        <v>2493</v>
      </c>
      <c r="N2494" s="324">
        <v>42894</v>
      </c>
      <c r="T2494" s="146"/>
      <c r="U2494" s="146"/>
      <c r="V2494" s="146"/>
      <c r="W2494" s="146"/>
      <c r="X2494" s="146"/>
      <c r="Y2494" s="146"/>
      <c r="Z2494" s="146"/>
      <c r="AA2494" s="146"/>
      <c r="AB2494" s="5" t="str">
        <f t="shared" si="71"/>
        <v>Shin EI08</v>
      </c>
    </row>
    <row r="2495" spans="1:28" customFormat="1" ht="12.95" hidden="1" customHeight="1">
      <c r="A2495" s="325">
        <v>2494</v>
      </c>
      <c r="B2495" s="325" t="s">
        <v>2747</v>
      </c>
      <c r="C2495" s="327">
        <v>42829</v>
      </c>
      <c r="D2495" s="325" t="s">
        <v>2265</v>
      </c>
      <c r="E2495" s="325" t="s">
        <v>506</v>
      </c>
      <c r="F2495" s="325"/>
      <c r="G2495" s="325"/>
      <c r="H2495" s="328" t="s">
        <v>1304</v>
      </c>
      <c r="I2495" s="328" t="s">
        <v>842</v>
      </c>
      <c r="J2495" s="327">
        <v>42815</v>
      </c>
      <c r="K2495" s="3" t="s">
        <v>590</v>
      </c>
      <c r="L2495" s="326">
        <v>1600</v>
      </c>
      <c r="M2495" s="325">
        <v>2494</v>
      </c>
      <c r="N2495" s="324">
        <v>42846</v>
      </c>
      <c r="T2495" s="146"/>
      <c r="U2495" s="146"/>
      <c r="V2495" s="146"/>
      <c r="W2495" s="146"/>
      <c r="X2495" s="146"/>
      <c r="Y2495" s="146"/>
      <c r="Z2495" s="146"/>
      <c r="AA2495" s="146"/>
      <c r="AB2495" s="5" t="str">
        <f t="shared" si="71"/>
        <v>Limerick Spirit78</v>
      </c>
    </row>
    <row r="2496" spans="1:28" customFormat="1" ht="12.95" hidden="1" customHeight="1">
      <c r="A2496" s="325">
        <v>2495</v>
      </c>
      <c r="B2496" s="325" t="s">
        <v>2748</v>
      </c>
      <c r="C2496" s="327">
        <v>42829</v>
      </c>
      <c r="D2496" s="325" t="s">
        <v>1848</v>
      </c>
      <c r="E2496" s="325" t="s">
        <v>2679</v>
      </c>
      <c r="F2496" s="325"/>
      <c r="G2496" s="325"/>
      <c r="H2496" s="328" t="s">
        <v>688</v>
      </c>
      <c r="I2496" s="328" t="s">
        <v>1409</v>
      </c>
      <c r="J2496" s="327">
        <v>42821</v>
      </c>
      <c r="K2496" s="3" t="s">
        <v>590</v>
      </c>
      <c r="L2496" s="326">
        <v>1600</v>
      </c>
      <c r="M2496" s="325">
        <v>2495</v>
      </c>
      <c r="N2496" s="324">
        <v>42843</v>
      </c>
      <c r="T2496" s="146"/>
      <c r="U2496" s="146"/>
      <c r="V2496" s="146"/>
      <c r="W2496" s="146"/>
      <c r="X2496" s="146"/>
      <c r="Y2496" s="146"/>
      <c r="Z2496" s="146"/>
      <c r="AA2496" s="146"/>
      <c r="AB2496" s="5" t="str">
        <f t="shared" si="71"/>
        <v>BM Bonanza12</v>
      </c>
    </row>
    <row r="2497" spans="1:28" customFormat="1" ht="12.95" hidden="1" customHeight="1">
      <c r="A2497" s="325">
        <v>2496</v>
      </c>
      <c r="B2497" s="325" t="s">
        <v>2749</v>
      </c>
      <c r="C2497" s="327">
        <v>42829</v>
      </c>
      <c r="D2497" s="325" t="s">
        <v>2684</v>
      </c>
      <c r="E2497" s="325" t="s">
        <v>297</v>
      </c>
      <c r="F2497" s="325"/>
      <c r="G2497" s="325"/>
      <c r="H2497" s="328" t="s">
        <v>1305</v>
      </c>
      <c r="I2497" s="328" t="s">
        <v>1576</v>
      </c>
      <c r="J2497" s="327">
        <v>42817</v>
      </c>
      <c r="K2497" s="3" t="s">
        <v>590</v>
      </c>
      <c r="L2497" s="326">
        <v>1600</v>
      </c>
      <c r="M2497" s="325">
        <v>2496</v>
      </c>
      <c r="N2497" s="324">
        <v>42859</v>
      </c>
      <c r="T2497" s="146"/>
      <c r="U2497" s="146"/>
      <c r="V2497" s="146"/>
      <c r="W2497" s="146"/>
      <c r="X2497" s="146"/>
      <c r="Y2497" s="146"/>
      <c r="Z2497" s="146"/>
      <c r="AA2497" s="146"/>
      <c r="AB2497" s="5" t="str">
        <f t="shared" si="71"/>
        <v>Montestena201608</v>
      </c>
    </row>
    <row r="2498" spans="1:28" customFormat="1" ht="12.95" hidden="1" customHeight="1">
      <c r="A2498" s="325">
        <v>2497</v>
      </c>
      <c r="B2498" s="325" t="s">
        <v>2790</v>
      </c>
      <c r="C2498" s="327">
        <v>42859</v>
      </c>
      <c r="D2498" s="325" t="s">
        <v>2545</v>
      </c>
      <c r="E2498" s="325" t="s">
        <v>2703</v>
      </c>
      <c r="F2498" s="325"/>
      <c r="G2498" s="325"/>
      <c r="H2498" s="328" t="s">
        <v>2546</v>
      </c>
      <c r="I2498" s="328" t="s">
        <v>226</v>
      </c>
      <c r="J2498" s="327">
        <v>42834</v>
      </c>
      <c r="K2498" s="3" t="s">
        <v>290</v>
      </c>
      <c r="L2498" s="326">
        <v>1400</v>
      </c>
      <c r="M2498" s="325">
        <v>2497</v>
      </c>
      <c r="N2498" s="324">
        <v>42914</v>
      </c>
      <c r="T2498" s="146"/>
      <c r="U2498" s="146"/>
      <c r="V2498" s="146"/>
      <c r="W2498" s="146"/>
      <c r="X2498" s="146"/>
      <c r="Y2498" s="146"/>
      <c r="Z2498" s="146"/>
      <c r="AA2498" s="146"/>
      <c r="AB2498" s="5" t="str">
        <f t="shared" si="71"/>
        <v>Stena Supreme201701</v>
      </c>
    </row>
    <row r="2499" spans="1:28" customFormat="1" ht="12.95" hidden="1" customHeight="1">
      <c r="A2499" s="325">
        <v>2498</v>
      </c>
      <c r="B2499" s="325" t="s">
        <v>2791</v>
      </c>
      <c r="C2499" s="327">
        <v>42860</v>
      </c>
      <c r="D2499" s="325" t="s">
        <v>798</v>
      </c>
      <c r="E2499" s="325" t="s">
        <v>2556</v>
      </c>
      <c r="F2499" s="325"/>
      <c r="G2499" s="325"/>
      <c r="H2499" s="328" t="s">
        <v>63</v>
      </c>
      <c r="I2499" s="328" t="s">
        <v>2557</v>
      </c>
      <c r="J2499" s="327">
        <v>42805</v>
      </c>
      <c r="K2499" s="3" t="s">
        <v>60</v>
      </c>
      <c r="L2499" s="326">
        <v>800</v>
      </c>
      <c r="M2499" s="325">
        <v>2498</v>
      </c>
      <c r="N2499" s="324">
        <v>42887</v>
      </c>
      <c r="T2499" s="146"/>
      <c r="U2499" s="146"/>
      <c r="V2499" s="146"/>
      <c r="W2499" s="146"/>
      <c r="X2499" s="146"/>
      <c r="Y2499" s="146"/>
      <c r="Z2499" s="146"/>
      <c r="AA2499" s="146"/>
      <c r="AB2499" s="5" t="str">
        <f t="shared" si="71"/>
        <v>Nave Pyxis1701</v>
      </c>
    </row>
    <row r="2500" spans="1:28" customFormat="1" ht="12.95" hidden="1" customHeight="1">
      <c r="A2500" s="325">
        <v>2499</v>
      </c>
      <c r="B2500" s="325" t="s">
        <v>2792</v>
      </c>
      <c r="C2500" s="327">
        <v>42860</v>
      </c>
      <c r="D2500" s="325" t="s">
        <v>641</v>
      </c>
      <c r="E2500" s="325" t="s">
        <v>2556</v>
      </c>
      <c r="F2500" s="325"/>
      <c r="G2500" s="325"/>
      <c r="H2500" s="328" t="s">
        <v>634</v>
      </c>
      <c r="I2500" s="328" t="s">
        <v>715</v>
      </c>
      <c r="J2500" s="327">
        <v>42793</v>
      </c>
      <c r="K2500" s="3" t="s">
        <v>60</v>
      </c>
      <c r="L2500" s="326">
        <v>800</v>
      </c>
      <c r="M2500" s="325">
        <v>2499</v>
      </c>
      <c r="N2500" s="324">
        <v>42887</v>
      </c>
      <c r="T2500" s="146"/>
      <c r="U2500" s="146"/>
      <c r="V2500" s="146"/>
      <c r="W2500" s="146"/>
      <c r="X2500" s="146"/>
      <c r="Y2500" s="146"/>
      <c r="Z2500" s="146"/>
      <c r="AA2500" s="146"/>
      <c r="AB2500" s="5" t="str">
        <f t="shared" si="71"/>
        <v>PTI Danube1701</v>
      </c>
    </row>
    <row r="2501" spans="1:28" customFormat="1" ht="12.95" hidden="1" customHeight="1">
      <c r="A2501" s="325">
        <v>2500</v>
      </c>
      <c r="B2501" s="325" t="s">
        <v>2793</v>
      </c>
      <c r="C2501" s="327">
        <v>42860</v>
      </c>
      <c r="D2501" s="325" t="s">
        <v>463</v>
      </c>
      <c r="E2501" s="325" t="s">
        <v>2563</v>
      </c>
      <c r="F2501" s="325"/>
      <c r="G2501" s="325"/>
      <c r="H2501" s="328" t="s">
        <v>2553</v>
      </c>
      <c r="I2501" s="328" t="s">
        <v>2564</v>
      </c>
      <c r="J2501" s="327">
        <v>42780</v>
      </c>
      <c r="K2501" s="3" t="s">
        <v>60</v>
      </c>
      <c r="L2501" s="326">
        <v>800</v>
      </c>
      <c r="M2501" s="325">
        <v>2500</v>
      </c>
      <c r="N2501" s="324"/>
      <c r="T2501" s="146"/>
      <c r="U2501" s="146"/>
      <c r="V2501" s="146"/>
      <c r="W2501" s="146"/>
      <c r="X2501" s="146"/>
      <c r="Y2501" s="146"/>
      <c r="Z2501" s="146"/>
      <c r="AA2501" s="146"/>
      <c r="AB2501" s="5" t="str">
        <f t="shared" si="71"/>
        <v>Hafnia Lotte1701</v>
      </c>
    </row>
    <row r="2502" spans="1:28" customFormat="1" ht="12.95" hidden="1" customHeight="1">
      <c r="A2502" s="325">
        <v>2501</v>
      </c>
      <c r="B2502" s="325" t="s">
        <v>2794</v>
      </c>
      <c r="C2502" s="327">
        <v>42860</v>
      </c>
      <c r="D2502" s="325" t="s">
        <v>322</v>
      </c>
      <c r="E2502" s="325" t="s">
        <v>158</v>
      </c>
      <c r="F2502" s="325"/>
      <c r="G2502" s="325"/>
      <c r="H2502" s="328" t="s">
        <v>1335</v>
      </c>
      <c r="I2502" s="328" t="s">
        <v>499</v>
      </c>
      <c r="J2502" s="327">
        <v>42827</v>
      </c>
      <c r="K2502" s="3" t="s">
        <v>60</v>
      </c>
      <c r="L2502" s="326">
        <v>800</v>
      </c>
      <c r="M2502" s="325">
        <v>2501</v>
      </c>
      <c r="N2502" s="324">
        <v>42887</v>
      </c>
      <c r="T2502" s="146"/>
      <c r="U2502" s="146"/>
      <c r="V2502" s="146"/>
      <c r="W2502" s="146"/>
      <c r="X2502" s="146"/>
      <c r="Y2502" s="146"/>
      <c r="Z2502" s="146"/>
      <c r="AA2502" s="146"/>
      <c r="AB2502" s="5" t="str">
        <f t="shared" si="71"/>
        <v>StenaWeco Gladys1609</v>
      </c>
    </row>
    <row r="2503" spans="1:28" customFormat="1" ht="12.95" hidden="1" customHeight="1">
      <c r="A2503" s="325">
        <v>2502</v>
      </c>
      <c r="B2503" s="325" t="s">
        <v>2795</v>
      </c>
      <c r="C2503" s="327">
        <v>42860</v>
      </c>
      <c r="D2503" s="325" t="s">
        <v>2628</v>
      </c>
      <c r="E2503" s="325" t="s">
        <v>50</v>
      </c>
      <c r="F2503" s="325"/>
      <c r="G2503" s="325"/>
      <c r="H2503" s="328" t="s">
        <v>442</v>
      </c>
      <c r="I2503" s="328" t="s">
        <v>231</v>
      </c>
      <c r="J2503" s="327">
        <v>42821</v>
      </c>
      <c r="K2503" s="3" t="s">
        <v>60</v>
      </c>
      <c r="L2503" s="326">
        <v>800</v>
      </c>
      <c r="M2503" s="325">
        <v>2502</v>
      </c>
      <c r="N2503" s="324">
        <v>42887</v>
      </c>
      <c r="T2503" s="146"/>
      <c r="U2503" s="146"/>
      <c r="V2503" s="146"/>
      <c r="W2503" s="146"/>
      <c r="X2503" s="146"/>
      <c r="Y2503" s="146"/>
      <c r="Z2503" s="146"/>
      <c r="AA2503" s="146"/>
      <c r="AB2503" s="5" t="str">
        <f t="shared" si="71"/>
        <v>Birdie Trader08</v>
      </c>
    </row>
    <row r="2504" spans="1:28" customFormat="1" ht="12.95" hidden="1" customHeight="1">
      <c r="A2504" s="325">
        <v>2503</v>
      </c>
      <c r="B2504" s="325" t="s">
        <v>2796</v>
      </c>
      <c r="C2504" s="327">
        <v>42860</v>
      </c>
      <c r="D2504" s="325" t="s">
        <v>68</v>
      </c>
      <c r="E2504" s="325" t="s">
        <v>81</v>
      </c>
      <c r="F2504" s="325"/>
      <c r="G2504" s="325"/>
      <c r="H2504" s="328" t="s">
        <v>2489</v>
      </c>
      <c r="I2504" s="328" t="s">
        <v>64</v>
      </c>
      <c r="J2504" s="327">
        <v>42823</v>
      </c>
      <c r="K2504" s="3" t="s">
        <v>60</v>
      </c>
      <c r="L2504" s="326">
        <v>800</v>
      </c>
      <c r="M2504" s="325">
        <v>2503</v>
      </c>
      <c r="N2504" s="324">
        <v>42887</v>
      </c>
      <c r="T2504" s="146"/>
      <c r="U2504" s="146"/>
      <c r="V2504" s="146"/>
      <c r="W2504" s="146"/>
      <c r="X2504" s="146"/>
      <c r="Y2504" s="146"/>
      <c r="Z2504" s="146"/>
      <c r="AA2504" s="146"/>
      <c r="AB2504" s="5" t="str">
        <f t="shared" si="71"/>
        <v>Aztec159</v>
      </c>
    </row>
    <row r="2505" spans="1:28" customFormat="1" ht="12.95" hidden="1" customHeight="1">
      <c r="A2505" s="325">
        <v>2504</v>
      </c>
      <c r="B2505" s="325" t="s">
        <v>2797</v>
      </c>
      <c r="C2505" s="327">
        <v>42860</v>
      </c>
      <c r="D2505" s="325" t="s">
        <v>484</v>
      </c>
      <c r="E2505" s="325" t="s">
        <v>745</v>
      </c>
      <c r="F2505" s="325"/>
      <c r="G2505" s="325"/>
      <c r="H2505" s="328" t="s">
        <v>2211</v>
      </c>
      <c r="I2505" s="328" t="s">
        <v>67</v>
      </c>
      <c r="J2505" s="327">
        <v>42825</v>
      </c>
      <c r="K2505" s="3" t="s">
        <v>60</v>
      </c>
      <c r="L2505" s="326">
        <v>800</v>
      </c>
      <c r="M2505" s="325">
        <v>2504</v>
      </c>
      <c r="N2505" s="324">
        <v>42887</v>
      </c>
      <c r="T2505" s="146"/>
      <c r="U2505" s="146"/>
      <c r="V2505" s="146"/>
      <c r="W2505" s="146"/>
      <c r="X2505" s="146"/>
      <c r="Y2505" s="146"/>
      <c r="Z2505" s="146"/>
      <c r="AA2505" s="146"/>
      <c r="AB2505" s="5" t="str">
        <f t="shared" si="71"/>
        <v>Maya166</v>
      </c>
    </row>
    <row r="2506" spans="1:28" customFormat="1" ht="12.95" hidden="1" customHeight="1">
      <c r="A2506" s="325">
        <v>2505</v>
      </c>
      <c r="B2506" s="325" t="s">
        <v>2798</v>
      </c>
      <c r="C2506" s="327">
        <v>42860</v>
      </c>
      <c r="D2506" s="325" t="s">
        <v>2772</v>
      </c>
      <c r="E2506" s="325" t="s">
        <v>302</v>
      </c>
      <c r="F2506" s="325"/>
      <c r="G2506" s="325"/>
      <c r="H2506" s="328" t="s">
        <v>63</v>
      </c>
      <c r="I2506" s="328" t="s">
        <v>2789</v>
      </c>
      <c r="J2506" s="327">
        <v>42828</v>
      </c>
      <c r="K2506" s="3" t="s">
        <v>60</v>
      </c>
      <c r="L2506" s="326">
        <v>800</v>
      </c>
      <c r="M2506" s="325">
        <v>2505</v>
      </c>
      <c r="N2506" s="324">
        <v>42887</v>
      </c>
      <c r="T2506" s="146"/>
      <c r="U2506" s="146"/>
      <c r="V2506" s="146"/>
      <c r="W2506" s="146"/>
      <c r="X2506" s="146"/>
      <c r="Y2506" s="146"/>
      <c r="Z2506" s="146"/>
      <c r="AA2506" s="146"/>
      <c r="AB2506" s="5" t="str">
        <f t="shared" si="71"/>
        <v>EL Junior PNT03_17</v>
      </c>
    </row>
    <row r="2507" spans="1:28" customFormat="1" ht="12.95" hidden="1" customHeight="1">
      <c r="A2507" s="325">
        <v>2506</v>
      </c>
      <c r="B2507" s="325" t="s">
        <v>2799</v>
      </c>
      <c r="C2507" s="327">
        <v>42860</v>
      </c>
      <c r="D2507" s="325" t="s">
        <v>1336</v>
      </c>
      <c r="E2507" s="325" t="s">
        <v>482</v>
      </c>
      <c r="F2507" s="325"/>
      <c r="G2507" s="325"/>
      <c r="H2507" s="328" t="s">
        <v>2031</v>
      </c>
      <c r="I2507" s="328" t="s">
        <v>2753</v>
      </c>
      <c r="J2507" s="327">
        <v>42829</v>
      </c>
      <c r="K2507" s="3" t="s">
        <v>60</v>
      </c>
      <c r="L2507" s="326">
        <v>800</v>
      </c>
      <c r="M2507" s="325">
        <v>2506</v>
      </c>
      <c r="N2507" s="324">
        <v>42887</v>
      </c>
      <c r="T2507" s="146"/>
      <c r="U2507" s="146"/>
      <c r="V2507" s="146"/>
      <c r="W2507" s="146"/>
      <c r="X2507" s="146"/>
      <c r="Y2507" s="146"/>
      <c r="Z2507" s="146"/>
      <c r="AA2507" s="146"/>
      <c r="AB2507" s="5" t="str">
        <f t="shared" si="71"/>
        <v>Birdie Trader09</v>
      </c>
    </row>
    <row r="2508" spans="1:28" customFormat="1" ht="12.95" hidden="1" customHeight="1">
      <c r="A2508" s="325">
        <v>2507</v>
      </c>
      <c r="B2508" s="325" t="s">
        <v>2800</v>
      </c>
      <c r="C2508" s="327">
        <v>42860</v>
      </c>
      <c r="D2508" s="325" t="s">
        <v>80</v>
      </c>
      <c r="E2508" s="325" t="s">
        <v>202</v>
      </c>
      <c r="F2508" s="325"/>
      <c r="G2508" s="325"/>
      <c r="H2508" s="328" t="s">
        <v>2211</v>
      </c>
      <c r="I2508" s="328" t="s">
        <v>67</v>
      </c>
      <c r="J2508" s="327">
        <v>42840</v>
      </c>
      <c r="K2508" s="3" t="s">
        <v>60</v>
      </c>
      <c r="L2508" s="326">
        <v>800</v>
      </c>
      <c r="M2508" s="325">
        <v>2507</v>
      </c>
      <c r="N2508" s="324"/>
      <c r="T2508" s="146"/>
      <c r="U2508" s="146"/>
      <c r="V2508" s="146"/>
      <c r="W2508" s="146"/>
      <c r="X2508" s="146"/>
      <c r="Y2508" s="146"/>
      <c r="Z2508" s="146"/>
      <c r="AA2508" s="146"/>
      <c r="AB2508" s="5" t="str">
        <f t="shared" si="71"/>
        <v>British Nimbus17003</v>
      </c>
    </row>
    <row r="2509" spans="1:28" customFormat="1" ht="12.95" hidden="1" customHeight="1">
      <c r="A2509" s="325">
        <v>2508</v>
      </c>
      <c r="B2509" s="325" t="s">
        <v>2801</v>
      </c>
      <c r="C2509" s="327">
        <v>42860</v>
      </c>
      <c r="D2509" s="325" t="s">
        <v>2401</v>
      </c>
      <c r="E2509" s="325" t="s">
        <v>721</v>
      </c>
      <c r="F2509" s="325"/>
      <c r="G2509" s="325"/>
      <c r="H2509" s="328" t="s">
        <v>2692</v>
      </c>
      <c r="I2509" s="328" t="s">
        <v>255</v>
      </c>
      <c r="J2509" s="327">
        <v>42829</v>
      </c>
      <c r="K2509" s="3" t="s">
        <v>60</v>
      </c>
      <c r="L2509" s="326">
        <v>800</v>
      </c>
      <c r="M2509" s="325">
        <v>2508</v>
      </c>
      <c r="N2509" s="324">
        <v>42887</v>
      </c>
      <c r="T2509" s="146"/>
      <c r="U2509" s="146"/>
      <c r="V2509" s="146"/>
      <c r="W2509" s="146"/>
      <c r="X2509" s="146"/>
      <c r="Y2509" s="146"/>
      <c r="Z2509" s="146"/>
      <c r="AA2509" s="146"/>
      <c r="AB2509" s="5" t="str">
        <f t="shared" si="71"/>
        <v>Shanghai DawnV37</v>
      </c>
    </row>
    <row r="2510" spans="1:28" customFormat="1" ht="12.95" hidden="1" customHeight="1">
      <c r="A2510" s="325">
        <v>2509</v>
      </c>
      <c r="B2510" s="325" t="s">
        <v>2802</v>
      </c>
      <c r="C2510" s="327">
        <v>42860</v>
      </c>
      <c r="D2510" s="325" t="s">
        <v>768</v>
      </c>
      <c r="E2510" s="325" t="s">
        <v>193</v>
      </c>
      <c r="F2510" s="325"/>
      <c r="G2510" s="325"/>
      <c r="H2510" s="328" t="s">
        <v>601</v>
      </c>
      <c r="I2510" s="328" t="s">
        <v>365</v>
      </c>
      <c r="J2510" s="327">
        <v>42844</v>
      </c>
      <c r="K2510" s="3" t="s">
        <v>60</v>
      </c>
      <c r="L2510" s="326">
        <v>800</v>
      </c>
      <c r="M2510" s="325">
        <v>2509</v>
      </c>
      <c r="N2510" s="324"/>
      <c r="T2510" s="146"/>
      <c r="U2510" s="146"/>
      <c r="V2510" s="146"/>
      <c r="W2510" s="146"/>
      <c r="X2510" s="146"/>
      <c r="Y2510" s="146"/>
      <c r="Z2510" s="146"/>
      <c r="AA2510" s="146"/>
      <c r="AB2510" s="5" t="str">
        <f t="shared" si="71"/>
        <v>Pacific DawnV37</v>
      </c>
    </row>
    <row r="2511" spans="1:28" customFormat="1" ht="12.95" hidden="1" customHeight="1">
      <c r="A2511" s="325">
        <v>2510</v>
      </c>
      <c r="B2511" s="325" t="s">
        <v>2803</v>
      </c>
      <c r="C2511" s="327">
        <v>42861</v>
      </c>
      <c r="D2511" s="325" t="s">
        <v>2540</v>
      </c>
      <c r="E2511" s="325" t="s">
        <v>2621</v>
      </c>
      <c r="F2511" s="325"/>
      <c r="G2511" s="325"/>
      <c r="H2511" s="328" t="s">
        <v>2541</v>
      </c>
      <c r="I2511" s="328" t="s">
        <v>20</v>
      </c>
      <c r="J2511" s="327">
        <v>42851</v>
      </c>
      <c r="K2511" s="3" t="s">
        <v>28</v>
      </c>
      <c r="L2511" s="326">
        <v>1400</v>
      </c>
      <c r="M2511" s="325">
        <v>2510</v>
      </c>
      <c r="N2511" s="324">
        <v>42881</v>
      </c>
      <c r="O2511" s="4"/>
      <c r="T2511" s="146"/>
      <c r="U2511" s="146"/>
      <c r="V2511" s="146"/>
      <c r="W2511" s="146"/>
      <c r="X2511" s="146"/>
      <c r="Y2511" s="146"/>
      <c r="Z2511" s="146"/>
      <c r="AA2511" s="146"/>
      <c r="AB2511" s="5" t="str">
        <f t="shared" si="71"/>
        <v>Zenith Spirit201520</v>
      </c>
    </row>
    <row r="2512" spans="1:28" customFormat="1" ht="12.95" hidden="1" customHeight="1">
      <c r="A2512" s="325">
        <v>2511</v>
      </c>
      <c r="B2512" s="325" t="s">
        <v>2804</v>
      </c>
      <c r="C2512" s="327">
        <v>42861</v>
      </c>
      <c r="D2512" s="325" t="s">
        <v>1504</v>
      </c>
      <c r="E2512" s="325" t="s">
        <v>2555</v>
      </c>
      <c r="F2512" s="325"/>
      <c r="G2512" s="325"/>
      <c r="H2512" s="328" t="s">
        <v>2476</v>
      </c>
      <c r="I2512" s="328" t="s">
        <v>575</v>
      </c>
      <c r="J2512" s="327">
        <v>42768</v>
      </c>
      <c r="K2512" s="3" t="s">
        <v>28</v>
      </c>
      <c r="L2512" s="326">
        <v>1400</v>
      </c>
      <c r="M2512" s="325">
        <v>2511</v>
      </c>
      <c r="N2512" s="324">
        <v>42964</v>
      </c>
      <c r="O2512" s="4"/>
      <c r="T2512" s="146"/>
      <c r="U2512" s="146"/>
      <c r="V2512" s="146"/>
      <c r="W2512" s="146"/>
      <c r="X2512" s="146"/>
      <c r="Y2512" s="146"/>
      <c r="Z2512" s="146"/>
      <c r="AA2512" s="146"/>
      <c r="AB2512" s="5" t="str">
        <f t="shared" si="71"/>
        <v>Dilong Spirit10</v>
      </c>
    </row>
    <row r="2513" spans="1:28" customFormat="1" ht="12.95" hidden="1" customHeight="1">
      <c r="A2513" s="325">
        <v>2512</v>
      </c>
      <c r="B2513" s="325" t="s">
        <v>2805</v>
      </c>
      <c r="C2513" s="327">
        <v>42861</v>
      </c>
      <c r="D2513" s="325" t="s">
        <v>1268</v>
      </c>
      <c r="E2513" s="325" t="s">
        <v>326</v>
      </c>
      <c r="F2513" s="325"/>
      <c r="G2513" s="325"/>
      <c r="H2513" s="328" t="s">
        <v>521</v>
      </c>
      <c r="I2513" s="328" t="s">
        <v>2599</v>
      </c>
      <c r="J2513" s="327">
        <v>42782</v>
      </c>
      <c r="K2513" s="3" t="s">
        <v>28</v>
      </c>
      <c r="L2513" s="326">
        <v>1400</v>
      </c>
      <c r="M2513" s="325">
        <v>2512</v>
      </c>
      <c r="N2513" s="324">
        <v>42905</v>
      </c>
      <c r="O2513" s="4"/>
      <c r="T2513" s="146"/>
      <c r="U2513" s="146"/>
      <c r="V2513" s="146"/>
      <c r="W2513" s="146"/>
      <c r="X2513" s="146"/>
      <c r="Y2513" s="146"/>
      <c r="Z2513" s="146"/>
      <c r="AA2513" s="146"/>
      <c r="AB2513" s="5" t="str">
        <f t="shared" si="71"/>
        <v>Ghibli32</v>
      </c>
    </row>
    <row r="2514" spans="1:28" customFormat="1" ht="12.95" hidden="1" customHeight="1">
      <c r="A2514" s="325">
        <v>2513</v>
      </c>
      <c r="B2514" s="325" t="s">
        <v>2806</v>
      </c>
      <c r="C2514" s="327">
        <v>42861</v>
      </c>
      <c r="D2514" s="325" t="s">
        <v>425</v>
      </c>
      <c r="E2514" s="325" t="s">
        <v>2621</v>
      </c>
      <c r="F2514" s="325"/>
      <c r="G2514" s="325"/>
      <c r="H2514" s="328" t="s">
        <v>465</v>
      </c>
      <c r="I2514" s="328" t="s">
        <v>173</v>
      </c>
      <c r="J2514" s="327">
        <v>42814</v>
      </c>
      <c r="K2514" s="3" t="s">
        <v>28</v>
      </c>
      <c r="L2514" s="326">
        <v>1400</v>
      </c>
      <c r="M2514" s="325">
        <v>2513</v>
      </c>
      <c r="N2514" s="324">
        <v>42881</v>
      </c>
      <c r="O2514" s="4"/>
      <c r="T2514" s="146"/>
      <c r="U2514" s="146"/>
      <c r="V2514" s="146"/>
      <c r="W2514" s="146"/>
      <c r="X2514" s="146"/>
      <c r="Y2514" s="146"/>
      <c r="Z2514" s="146"/>
      <c r="AA2514" s="146"/>
      <c r="AB2514" s="5" t="str">
        <f t="shared" si="71"/>
        <v>Sebarok Spirit26</v>
      </c>
    </row>
    <row r="2515" spans="1:28" customFormat="1" ht="12.95" hidden="1" customHeight="1">
      <c r="A2515" s="325">
        <v>2514</v>
      </c>
      <c r="B2515" s="325" t="s">
        <v>2807</v>
      </c>
      <c r="C2515" s="327">
        <v>42861</v>
      </c>
      <c r="D2515" s="325" t="s">
        <v>1615</v>
      </c>
      <c r="E2515" s="325" t="s">
        <v>151</v>
      </c>
      <c r="F2515" s="325"/>
      <c r="G2515" s="325"/>
      <c r="H2515" s="328" t="s">
        <v>671</v>
      </c>
      <c r="I2515" s="328" t="s">
        <v>2638</v>
      </c>
      <c r="J2515" s="327">
        <v>42823</v>
      </c>
      <c r="K2515" s="3" t="s">
        <v>28</v>
      </c>
      <c r="L2515" s="326">
        <v>1400</v>
      </c>
      <c r="M2515" s="325">
        <v>2514</v>
      </c>
      <c r="N2515" s="324">
        <v>42880</v>
      </c>
      <c r="O2515" s="4"/>
      <c r="T2515" s="146"/>
      <c r="U2515" s="146"/>
      <c r="V2515" s="146"/>
      <c r="W2515" s="146"/>
      <c r="X2515" s="146"/>
      <c r="Y2515" s="146"/>
      <c r="Z2515" s="146"/>
      <c r="AA2515" s="146"/>
      <c r="AB2515" s="5" t="str">
        <f t="shared" si="71"/>
        <v>Esther Spirit138</v>
      </c>
    </row>
    <row r="2516" spans="1:28" customFormat="1" ht="12.95" hidden="1" customHeight="1">
      <c r="A2516" s="325">
        <v>2515</v>
      </c>
      <c r="B2516" s="325" t="s">
        <v>2808</v>
      </c>
      <c r="C2516" s="327">
        <v>42861</v>
      </c>
      <c r="D2516" s="325" t="s">
        <v>2639</v>
      </c>
      <c r="E2516" s="325" t="s">
        <v>193</v>
      </c>
      <c r="F2516" s="325"/>
      <c r="G2516" s="325"/>
      <c r="H2516" s="328" t="s">
        <v>2541</v>
      </c>
      <c r="I2516" s="328" t="s">
        <v>20</v>
      </c>
      <c r="J2516" s="327">
        <v>42845</v>
      </c>
      <c r="K2516" s="3" t="s">
        <v>28</v>
      </c>
      <c r="L2516" s="326">
        <v>1400</v>
      </c>
      <c r="M2516" s="325">
        <v>2515</v>
      </c>
      <c r="N2516" s="324">
        <v>42881</v>
      </c>
      <c r="O2516" s="4"/>
      <c r="T2516" s="146"/>
      <c r="U2516" s="146"/>
      <c r="V2516" s="146"/>
      <c r="W2516" s="146"/>
      <c r="X2516" s="146"/>
      <c r="Y2516" s="146"/>
      <c r="Z2516" s="146"/>
      <c r="AA2516" s="146"/>
      <c r="AB2516" s="5" t="str">
        <f t="shared" si="71"/>
        <v>Ridgebury Sally B70</v>
      </c>
    </row>
    <row r="2517" spans="1:28" customFormat="1" ht="12.95" hidden="1" customHeight="1">
      <c r="A2517" s="325">
        <v>2516</v>
      </c>
      <c r="B2517" s="325" t="s">
        <v>2809</v>
      </c>
      <c r="C2517" s="327">
        <v>42861</v>
      </c>
      <c r="D2517" s="325" t="s">
        <v>533</v>
      </c>
      <c r="E2517" s="325" t="s">
        <v>258</v>
      </c>
      <c r="F2517" s="325"/>
      <c r="G2517" s="325"/>
      <c r="H2517" s="328" t="s">
        <v>549</v>
      </c>
      <c r="I2517" s="328" t="s">
        <v>2557</v>
      </c>
      <c r="J2517" s="327">
        <v>42848</v>
      </c>
      <c r="K2517" s="3" t="s">
        <v>28</v>
      </c>
      <c r="L2517" s="326">
        <v>1400</v>
      </c>
      <c r="M2517" s="325">
        <v>2516</v>
      </c>
      <c r="N2517" s="324">
        <v>42900</v>
      </c>
      <c r="O2517" s="4"/>
      <c r="T2517" s="146"/>
      <c r="U2517" s="146"/>
      <c r="V2517" s="146"/>
      <c r="W2517" s="146"/>
      <c r="X2517" s="146"/>
      <c r="Y2517" s="146"/>
      <c r="Z2517" s="146"/>
      <c r="AA2517" s="146"/>
      <c r="AB2517" s="5" t="str">
        <f t="shared" si="71"/>
        <v>Rio Spirit8</v>
      </c>
    </row>
    <row r="2518" spans="1:28" customFormat="1" ht="12.95" hidden="1" customHeight="1">
      <c r="A2518" s="325">
        <v>2517</v>
      </c>
      <c r="B2518" s="325" t="s">
        <v>2810</v>
      </c>
      <c r="C2518" s="327">
        <v>42861</v>
      </c>
      <c r="D2518" s="325" t="s">
        <v>1268</v>
      </c>
      <c r="E2518" s="325" t="s">
        <v>658</v>
      </c>
      <c r="F2518" s="325"/>
      <c r="G2518" s="325"/>
      <c r="H2518" s="328" t="s">
        <v>549</v>
      </c>
      <c r="I2518" s="328" t="s">
        <v>2751</v>
      </c>
      <c r="J2518" s="327">
        <v>42820</v>
      </c>
      <c r="K2518" s="3" t="s">
        <v>28</v>
      </c>
      <c r="L2518" s="326">
        <v>1400</v>
      </c>
      <c r="M2518" s="325">
        <v>2517</v>
      </c>
      <c r="N2518" s="324">
        <v>42905</v>
      </c>
      <c r="O2518" s="4"/>
      <c r="T2518" s="146"/>
      <c r="U2518" s="146"/>
      <c r="V2518" s="146"/>
      <c r="W2518" s="146"/>
      <c r="X2518" s="146"/>
      <c r="Y2518" s="146"/>
      <c r="Z2518" s="146"/>
      <c r="AA2518" s="146"/>
      <c r="AB2518" s="5" t="str">
        <f t="shared" si="71"/>
        <v>Helga Spirit80</v>
      </c>
    </row>
    <row r="2519" spans="1:28" customFormat="1" ht="12.95" hidden="1" customHeight="1">
      <c r="A2519" s="325">
        <v>2518</v>
      </c>
      <c r="B2519" s="325" t="s">
        <v>2811</v>
      </c>
      <c r="C2519" s="327">
        <v>42861</v>
      </c>
      <c r="D2519" s="325" t="s">
        <v>2674</v>
      </c>
      <c r="E2519" s="325" t="s">
        <v>2675</v>
      </c>
      <c r="F2519" s="325"/>
      <c r="G2519" s="325"/>
      <c r="H2519" s="328" t="s">
        <v>2461</v>
      </c>
      <c r="I2519" s="328" t="s">
        <v>20</v>
      </c>
      <c r="J2519" s="327">
        <v>42825</v>
      </c>
      <c r="K2519" s="3" t="s">
        <v>28</v>
      </c>
      <c r="L2519" s="326">
        <v>1400</v>
      </c>
      <c r="M2519" s="325">
        <v>2518</v>
      </c>
      <c r="N2519" s="324">
        <v>42881</v>
      </c>
      <c r="O2519" s="4"/>
      <c r="T2519" s="146"/>
      <c r="U2519" s="146"/>
      <c r="V2519" s="146"/>
      <c r="W2519" s="146"/>
      <c r="X2519" s="146"/>
      <c r="Y2519" s="146"/>
      <c r="Z2519" s="146"/>
      <c r="AA2519" s="146"/>
      <c r="AB2519" s="5" t="str">
        <f t="shared" si="71"/>
        <v>Limerick Spirit79</v>
      </c>
    </row>
    <row r="2520" spans="1:28" customFormat="1" ht="12.95" hidden="1" customHeight="1">
      <c r="A2520" s="325">
        <v>2519</v>
      </c>
      <c r="B2520" s="325" t="s">
        <v>2812</v>
      </c>
      <c r="C2520" s="327">
        <v>42861</v>
      </c>
      <c r="D2520" s="325" t="s">
        <v>538</v>
      </c>
      <c r="E2520" s="325" t="s">
        <v>2686</v>
      </c>
      <c r="F2520" s="325"/>
      <c r="G2520" s="325"/>
      <c r="H2520" s="328" t="s">
        <v>2461</v>
      </c>
      <c r="I2520" s="328" t="s">
        <v>71</v>
      </c>
      <c r="J2520" s="327">
        <v>42846</v>
      </c>
      <c r="K2520" s="3" t="s">
        <v>28</v>
      </c>
      <c r="L2520" s="326">
        <v>1400</v>
      </c>
      <c r="M2520" s="325">
        <v>2519</v>
      </c>
      <c r="N2520" s="324">
        <v>42881</v>
      </c>
      <c r="O2520" s="4"/>
      <c r="T2520" s="146"/>
      <c r="U2520" s="146"/>
      <c r="V2520" s="146"/>
      <c r="W2520" s="146"/>
      <c r="X2520" s="146"/>
      <c r="Y2520" s="146"/>
      <c r="Z2520" s="146"/>
      <c r="AA2520" s="146"/>
      <c r="AB2520" s="5" t="str">
        <f t="shared" si="71"/>
        <v>Peak Spirit28</v>
      </c>
    </row>
    <row r="2521" spans="1:28" customFormat="1" ht="12.95" hidden="1" customHeight="1">
      <c r="A2521" s="325">
        <v>2520</v>
      </c>
      <c r="B2521" s="325" t="s">
        <v>2813</v>
      </c>
      <c r="C2521" s="327">
        <v>42861</v>
      </c>
      <c r="D2521" s="325" t="s">
        <v>1613</v>
      </c>
      <c r="E2521" s="325" t="s">
        <v>273</v>
      </c>
      <c r="F2521" s="325"/>
      <c r="G2521" s="325"/>
      <c r="H2521" s="328" t="s">
        <v>521</v>
      </c>
      <c r="I2521" s="328" t="s">
        <v>1852</v>
      </c>
      <c r="J2521" s="327">
        <v>42847</v>
      </c>
      <c r="K2521" s="3" t="s">
        <v>28</v>
      </c>
      <c r="L2521" s="326">
        <v>1400</v>
      </c>
      <c r="M2521" s="325">
        <v>2520</v>
      </c>
      <c r="N2521" s="324">
        <v>42881</v>
      </c>
      <c r="O2521" s="4"/>
      <c r="T2521" s="146"/>
      <c r="U2521" s="146"/>
      <c r="V2521" s="146"/>
      <c r="W2521" s="146"/>
      <c r="X2521" s="146"/>
      <c r="Y2521" s="146"/>
      <c r="Z2521" s="146"/>
      <c r="AA2521" s="146"/>
      <c r="AB2521" s="5" t="str">
        <f t="shared" si="71"/>
        <v>Gener8 Defiance201702</v>
      </c>
    </row>
    <row r="2522" spans="1:28" customFormat="1" ht="12.95" hidden="1" customHeight="1">
      <c r="A2522" s="325">
        <v>2521</v>
      </c>
      <c r="B2522" s="325" t="s">
        <v>2814</v>
      </c>
      <c r="C2522" s="327">
        <v>42861</v>
      </c>
      <c r="D2522" s="325" t="s">
        <v>566</v>
      </c>
      <c r="E2522" s="325" t="s">
        <v>2754</v>
      </c>
      <c r="F2522" s="325"/>
      <c r="G2522" s="325"/>
      <c r="H2522" s="328" t="s">
        <v>2541</v>
      </c>
      <c r="I2522" s="328" t="s">
        <v>431</v>
      </c>
      <c r="J2522" s="327">
        <v>42843</v>
      </c>
      <c r="K2522" s="3" t="s">
        <v>28</v>
      </c>
      <c r="L2522" s="326">
        <v>1400</v>
      </c>
      <c r="M2522" s="325">
        <v>2521</v>
      </c>
      <c r="N2522" s="324">
        <v>42881</v>
      </c>
      <c r="O2522" s="4"/>
      <c r="T2522" s="146"/>
      <c r="U2522" s="146"/>
      <c r="V2522" s="146"/>
      <c r="W2522" s="146"/>
      <c r="X2522" s="146"/>
      <c r="Y2522" s="146"/>
      <c r="Z2522" s="146"/>
      <c r="AA2522" s="146"/>
      <c r="AB2522" s="5" t="str">
        <f t="shared" si="71"/>
        <v>Gener8 George T14_2017</v>
      </c>
    </row>
    <row r="2523" spans="1:28" customFormat="1" ht="12.95" hidden="1" customHeight="1">
      <c r="A2523" s="325">
        <v>2522</v>
      </c>
      <c r="B2523" s="325" t="s">
        <v>2815</v>
      </c>
      <c r="C2523" s="327">
        <v>42861</v>
      </c>
      <c r="D2523" s="325" t="s">
        <v>2760</v>
      </c>
      <c r="E2523" s="325" t="s">
        <v>2761</v>
      </c>
      <c r="F2523" s="325"/>
      <c r="G2523" s="325"/>
      <c r="H2523" s="328" t="s">
        <v>720</v>
      </c>
      <c r="I2523" s="328" t="s">
        <v>20</v>
      </c>
      <c r="J2523" s="327">
        <v>42847</v>
      </c>
      <c r="K2523" s="3" t="s">
        <v>28</v>
      </c>
      <c r="L2523" s="326">
        <v>1400</v>
      </c>
      <c r="M2523" s="325">
        <v>2522</v>
      </c>
      <c r="N2523" s="324">
        <v>42901</v>
      </c>
      <c r="O2523" s="4"/>
      <c r="T2523" s="146"/>
      <c r="U2523" s="146"/>
      <c r="V2523" s="146"/>
      <c r="W2523" s="146"/>
      <c r="X2523" s="146"/>
      <c r="Y2523" s="146"/>
      <c r="Z2523" s="146"/>
      <c r="AA2523" s="146"/>
      <c r="AB2523" s="5" t="str">
        <f t="shared" ref="AB2523:AB2586" si="72">IF(TRIM(A2513)="","",CONCATENATE(TRIM(D2513),TRIM(E2513)))</f>
        <v>Nave Cetus58</v>
      </c>
    </row>
    <row r="2524" spans="1:28" customFormat="1" ht="12.95" hidden="1" customHeight="1">
      <c r="A2524" s="325">
        <v>2523</v>
      </c>
      <c r="B2524" s="325" t="s">
        <v>2816</v>
      </c>
      <c r="C2524" s="327">
        <v>42863</v>
      </c>
      <c r="D2524" s="325" t="s">
        <v>711</v>
      </c>
      <c r="E2524" s="325" t="s">
        <v>247</v>
      </c>
      <c r="F2524" s="325"/>
      <c r="G2524" s="325"/>
      <c r="H2524" s="328" t="s">
        <v>2474</v>
      </c>
      <c r="I2524" s="328" t="s">
        <v>606</v>
      </c>
      <c r="J2524" s="327">
        <v>42827</v>
      </c>
      <c r="K2524" s="3" t="s">
        <v>1466</v>
      </c>
      <c r="L2524" s="326">
        <v>1400</v>
      </c>
      <c r="M2524" s="325">
        <v>2523</v>
      </c>
      <c r="N2524" s="324">
        <v>42894</v>
      </c>
      <c r="T2524" s="146"/>
      <c r="U2524" s="146"/>
      <c r="V2524" s="146"/>
      <c r="W2524" s="146"/>
      <c r="X2524" s="146"/>
      <c r="Y2524" s="146"/>
      <c r="Z2524" s="146"/>
      <c r="AA2524" s="146"/>
      <c r="AB2524" s="5" t="str">
        <f t="shared" si="72"/>
        <v>Cape Bastia201702</v>
      </c>
    </row>
    <row r="2525" spans="1:28" customFormat="1" ht="12.95" hidden="1" customHeight="1">
      <c r="A2525" s="325">
        <v>2524</v>
      </c>
      <c r="B2525" s="325" t="s">
        <v>2817</v>
      </c>
      <c r="C2525" s="327">
        <v>42863</v>
      </c>
      <c r="D2525" s="325" t="s">
        <v>2634</v>
      </c>
      <c r="E2525" s="325" t="s">
        <v>142</v>
      </c>
      <c r="F2525" s="325"/>
      <c r="G2525" s="325"/>
      <c r="H2525" s="328" t="s">
        <v>2635</v>
      </c>
      <c r="I2525" s="328" t="s">
        <v>203</v>
      </c>
      <c r="J2525" s="327">
        <v>42832</v>
      </c>
      <c r="K2525" s="3" t="s">
        <v>1466</v>
      </c>
      <c r="L2525" s="326">
        <v>1400</v>
      </c>
      <c r="M2525" s="325">
        <v>2524</v>
      </c>
      <c r="N2525" s="324">
        <v>42894</v>
      </c>
      <c r="T2525" s="146"/>
      <c r="U2525" s="146"/>
      <c r="V2525" s="146"/>
      <c r="W2525" s="146"/>
      <c r="X2525" s="146"/>
      <c r="Y2525" s="146"/>
      <c r="Z2525" s="146"/>
      <c r="AA2525" s="146"/>
      <c r="AB2525" s="5" t="str">
        <f t="shared" si="72"/>
        <v>Navig8 Solidarity15</v>
      </c>
    </row>
    <row r="2526" spans="1:28" customFormat="1" ht="12.95" hidden="1" customHeight="1">
      <c r="A2526" s="325">
        <v>2525</v>
      </c>
      <c r="B2526" s="325" t="s">
        <v>2818</v>
      </c>
      <c r="C2526" s="327">
        <v>42863</v>
      </c>
      <c r="D2526" s="325" t="s">
        <v>2752</v>
      </c>
      <c r="E2526" s="325" t="s">
        <v>184</v>
      </c>
      <c r="F2526" s="325"/>
      <c r="G2526" s="325"/>
      <c r="H2526" s="328" t="s">
        <v>2635</v>
      </c>
      <c r="I2526" s="328" t="s">
        <v>524</v>
      </c>
      <c r="J2526" s="327">
        <v>42844</v>
      </c>
      <c r="K2526" s="3" t="s">
        <v>1466</v>
      </c>
      <c r="L2526" s="326">
        <v>1400</v>
      </c>
      <c r="M2526" s="325">
        <v>2525</v>
      </c>
      <c r="N2526" s="324">
        <v>42894</v>
      </c>
      <c r="T2526" s="146"/>
      <c r="U2526" s="146"/>
      <c r="V2526" s="146"/>
      <c r="W2526" s="146"/>
      <c r="X2526" s="146"/>
      <c r="Y2526" s="146"/>
      <c r="Z2526" s="146"/>
      <c r="AA2526" s="146"/>
      <c r="AB2526" s="5" t="str">
        <f t="shared" si="72"/>
        <v>Gener8 Daphne28</v>
      </c>
    </row>
    <row r="2527" spans="1:28" customFormat="1" ht="12.95" hidden="1" customHeight="1">
      <c r="A2527" s="325">
        <v>2526</v>
      </c>
      <c r="B2527" s="325" t="s">
        <v>2819</v>
      </c>
      <c r="C2527" s="327">
        <v>42863</v>
      </c>
      <c r="D2527" s="325" t="s">
        <v>2695</v>
      </c>
      <c r="E2527" s="325" t="s">
        <v>2696</v>
      </c>
      <c r="F2527" s="325"/>
      <c r="G2527" s="325"/>
      <c r="H2527" s="328" t="s">
        <v>2474</v>
      </c>
      <c r="I2527" s="328" t="s">
        <v>606</v>
      </c>
      <c r="J2527" s="327">
        <v>42834</v>
      </c>
      <c r="K2527" s="3" t="s">
        <v>1466</v>
      </c>
      <c r="L2527" s="326">
        <v>1400</v>
      </c>
      <c r="M2527" s="325">
        <v>2526</v>
      </c>
      <c r="N2527" s="324">
        <v>42894</v>
      </c>
      <c r="T2527" s="146"/>
      <c r="U2527" s="146"/>
      <c r="V2527" s="146"/>
      <c r="W2527" s="146"/>
      <c r="X2527" s="146"/>
      <c r="Y2527" s="146"/>
      <c r="Z2527" s="146"/>
      <c r="AA2527" s="146"/>
      <c r="AB2527" s="5" t="str">
        <f t="shared" si="72"/>
        <v>Aframax Rio54</v>
      </c>
    </row>
    <row r="2528" spans="1:28" customFormat="1" ht="12.95" hidden="1" customHeight="1">
      <c r="A2528" s="325">
        <v>2527</v>
      </c>
      <c r="B2528" s="325" t="s">
        <v>2820</v>
      </c>
      <c r="C2528" s="327">
        <v>42863</v>
      </c>
      <c r="D2528" s="325" t="s">
        <v>2471</v>
      </c>
      <c r="E2528" s="325" t="s">
        <v>171</v>
      </c>
      <c r="F2528" s="325"/>
      <c r="G2528" s="325"/>
      <c r="H2528" s="328" t="s">
        <v>2048</v>
      </c>
      <c r="I2528" s="328" t="s">
        <v>679</v>
      </c>
      <c r="J2528" s="327">
        <v>42855</v>
      </c>
      <c r="K2528" s="3" t="s">
        <v>1466</v>
      </c>
      <c r="L2528" s="326">
        <v>1400</v>
      </c>
      <c r="M2528" s="325">
        <v>2527</v>
      </c>
      <c r="N2528" s="324">
        <v>42894</v>
      </c>
      <c r="T2528" s="146"/>
      <c r="U2528" s="146"/>
      <c r="V2528" s="146"/>
      <c r="W2528" s="146"/>
      <c r="X2528" s="146"/>
      <c r="Y2528" s="146"/>
      <c r="Z2528" s="146"/>
      <c r="AA2528" s="146"/>
      <c r="AB2528" s="5" t="str">
        <f t="shared" si="72"/>
        <v>Nave Cetus59</v>
      </c>
    </row>
    <row r="2529" spans="1:28" customFormat="1" ht="12.95" hidden="1" customHeight="1">
      <c r="A2529" s="325">
        <v>2528</v>
      </c>
      <c r="B2529" s="325" t="s">
        <v>2821</v>
      </c>
      <c r="C2529" s="327">
        <v>42863</v>
      </c>
      <c r="D2529" s="325" t="s">
        <v>464</v>
      </c>
      <c r="E2529" s="325" t="s">
        <v>2606</v>
      </c>
      <c r="F2529" s="325"/>
      <c r="G2529" s="325"/>
      <c r="H2529" s="328" t="s">
        <v>1361</v>
      </c>
      <c r="I2529" s="328" t="s">
        <v>2728</v>
      </c>
      <c r="J2529" s="327">
        <v>42829</v>
      </c>
      <c r="K2529" s="3" t="s">
        <v>1095</v>
      </c>
      <c r="L2529" s="326">
        <v>1600</v>
      </c>
      <c r="M2529" s="325">
        <v>2528</v>
      </c>
      <c r="N2529" s="324"/>
      <c r="T2529" s="146"/>
      <c r="U2529" s="146"/>
      <c r="V2529" s="146"/>
      <c r="W2529" s="146"/>
      <c r="X2529" s="146"/>
      <c r="Y2529" s="146"/>
      <c r="Z2529" s="146"/>
      <c r="AA2529" s="146"/>
      <c r="AB2529" s="5" t="str">
        <f t="shared" si="72"/>
        <v>Victory VentureV002A</v>
      </c>
    </row>
    <row r="2530" spans="1:28" customFormat="1" ht="12.95" hidden="1" customHeight="1">
      <c r="A2530" s="325">
        <v>2529</v>
      </c>
      <c r="B2530" s="325" t="s">
        <v>2822</v>
      </c>
      <c r="C2530" s="327">
        <v>42863</v>
      </c>
      <c r="D2530" s="325" t="s">
        <v>628</v>
      </c>
      <c r="E2530" s="325" t="s">
        <v>2606</v>
      </c>
      <c r="F2530" s="325"/>
      <c r="G2530" s="325"/>
      <c r="H2530" s="328" t="s">
        <v>579</v>
      </c>
      <c r="I2530" s="328" t="s">
        <v>395</v>
      </c>
      <c r="J2530" s="327">
        <v>42841</v>
      </c>
      <c r="K2530" s="3" t="s">
        <v>1095</v>
      </c>
      <c r="L2530" s="326">
        <v>1600</v>
      </c>
      <c r="M2530" s="325">
        <v>2529</v>
      </c>
      <c r="N2530" s="324">
        <v>42871</v>
      </c>
      <c r="T2530" s="146"/>
      <c r="U2530" s="146"/>
      <c r="V2530" s="146"/>
      <c r="W2530" s="146"/>
      <c r="X2530" s="146"/>
      <c r="Y2530" s="146"/>
      <c r="Z2530" s="146"/>
      <c r="AA2530" s="146"/>
      <c r="AB2530" s="5" t="str">
        <f t="shared" si="72"/>
        <v>Bareilly2017_01</v>
      </c>
    </row>
    <row r="2531" spans="1:28" customFormat="1" ht="12.95" hidden="1" customHeight="1">
      <c r="A2531" s="325">
        <v>2530</v>
      </c>
      <c r="B2531" s="325" t="s">
        <v>2823</v>
      </c>
      <c r="C2531" s="327">
        <v>42863</v>
      </c>
      <c r="D2531" s="325" t="s">
        <v>2560</v>
      </c>
      <c r="E2531" s="325" t="s">
        <v>2484</v>
      </c>
      <c r="F2531" s="325"/>
      <c r="G2531" s="325"/>
      <c r="H2531" s="328" t="s">
        <v>644</v>
      </c>
      <c r="I2531" s="328" t="s">
        <v>712</v>
      </c>
      <c r="J2531" s="327">
        <v>42830</v>
      </c>
      <c r="K2531" s="3" t="s">
        <v>1104</v>
      </c>
      <c r="L2531" s="326">
        <v>1500</v>
      </c>
      <c r="M2531" s="325">
        <v>2530</v>
      </c>
      <c r="N2531" s="324">
        <v>42894</v>
      </c>
      <c r="T2531" s="146"/>
      <c r="U2531" s="146"/>
      <c r="V2531" s="146"/>
      <c r="W2531" s="146"/>
      <c r="X2531" s="146"/>
      <c r="Y2531" s="146"/>
      <c r="Z2531" s="146"/>
      <c r="AA2531" s="146"/>
      <c r="AB2531" s="5" t="str">
        <f t="shared" si="72"/>
        <v>Navig8 Sanctity9</v>
      </c>
    </row>
    <row r="2532" spans="1:28" customFormat="1" ht="12.95" hidden="1" customHeight="1">
      <c r="A2532" s="325">
        <v>2531</v>
      </c>
      <c r="B2532" s="325" t="s">
        <v>2824</v>
      </c>
      <c r="C2532" s="327">
        <v>42863</v>
      </c>
      <c r="D2532" s="325" t="s">
        <v>2611</v>
      </c>
      <c r="E2532" s="325" t="s">
        <v>2612</v>
      </c>
      <c r="F2532" s="325"/>
      <c r="G2532" s="325"/>
      <c r="H2532" s="328" t="s">
        <v>644</v>
      </c>
      <c r="I2532" s="328" t="s">
        <v>535</v>
      </c>
      <c r="J2532" s="327">
        <v>42842</v>
      </c>
      <c r="K2532" s="3" t="s">
        <v>1104</v>
      </c>
      <c r="L2532" s="326">
        <v>1500</v>
      </c>
      <c r="M2532" s="325">
        <v>2531</v>
      </c>
      <c r="N2532" s="324">
        <v>42894</v>
      </c>
      <c r="T2532" s="146"/>
      <c r="U2532" s="146"/>
      <c r="V2532" s="146"/>
      <c r="W2532" s="146"/>
      <c r="X2532" s="146"/>
      <c r="Y2532" s="146"/>
      <c r="Z2532" s="146"/>
      <c r="AA2532" s="146"/>
      <c r="AB2532" s="5" t="str">
        <f t="shared" si="72"/>
        <v>Kanpur17_03</v>
      </c>
    </row>
    <row r="2533" spans="1:28" customFormat="1" ht="12.95" hidden="1" customHeight="1">
      <c r="A2533" s="325">
        <v>2532</v>
      </c>
      <c r="B2533" s="325" t="s">
        <v>2825</v>
      </c>
      <c r="C2533" s="327">
        <v>42863</v>
      </c>
      <c r="D2533" s="325" t="s">
        <v>2633</v>
      </c>
      <c r="E2533" s="325" t="s">
        <v>2484</v>
      </c>
      <c r="F2533" s="325"/>
      <c r="G2533" s="325"/>
      <c r="H2533" s="328" t="s">
        <v>736</v>
      </c>
      <c r="I2533" s="328" t="s">
        <v>25</v>
      </c>
      <c r="J2533" s="327">
        <v>42850</v>
      </c>
      <c r="K2533" s="3" t="s">
        <v>1104</v>
      </c>
      <c r="L2533" s="326">
        <v>1500</v>
      </c>
      <c r="M2533" s="325">
        <v>2532</v>
      </c>
      <c r="N2533" s="324">
        <v>42894</v>
      </c>
      <c r="T2533" s="146"/>
      <c r="U2533" s="146"/>
      <c r="V2533" s="146"/>
      <c r="W2533" s="146"/>
      <c r="X2533" s="146"/>
      <c r="Y2533" s="146"/>
      <c r="Z2533" s="146"/>
      <c r="AA2533" s="146"/>
      <c r="AB2533" s="5" t="str">
        <f t="shared" si="72"/>
        <v>ETC Mena54_17</v>
      </c>
    </row>
    <row r="2534" spans="1:28" customFormat="1" ht="12.95" hidden="1" customHeight="1">
      <c r="A2534" s="325">
        <v>2533</v>
      </c>
      <c r="B2534" s="325" t="s">
        <v>2826</v>
      </c>
      <c r="C2534" s="327">
        <v>42863</v>
      </c>
      <c r="D2534" s="325" t="s">
        <v>833</v>
      </c>
      <c r="E2534" s="325" t="s">
        <v>2484</v>
      </c>
      <c r="F2534" s="325"/>
      <c r="G2534" s="325"/>
      <c r="H2534" s="328" t="s">
        <v>2677</v>
      </c>
      <c r="I2534" s="328" t="s">
        <v>561</v>
      </c>
      <c r="J2534" s="327">
        <v>42839</v>
      </c>
      <c r="K2534" s="3" t="s">
        <v>1104</v>
      </c>
      <c r="L2534" s="326">
        <v>1500</v>
      </c>
      <c r="M2534" s="325">
        <v>2533</v>
      </c>
      <c r="N2534" s="324">
        <v>42894</v>
      </c>
      <c r="T2534" s="146"/>
      <c r="U2534" s="146"/>
      <c r="V2534" s="146"/>
      <c r="W2534" s="146"/>
      <c r="X2534" s="146"/>
      <c r="Y2534" s="146"/>
      <c r="Z2534" s="146"/>
      <c r="AA2534" s="146"/>
      <c r="AB2534" s="5" t="str">
        <f t="shared" si="72"/>
        <v>Silver Valerie37</v>
      </c>
    </row>
    <row r="2535" spans="1:28" customFormat="1" ht="12.95" hidden="1" customHeight="1">
      <c r="A2535" s="325">
        <v>2534</v>
      </c>
      <c r="B2535" s="325" t="s">
        <v>2827</v>
      </c>
      <c r="C2535" s="327">
        <v>42863</v>
      </c>
      <c r="D2535" s="325" t="s">
        <v>866</v>
      </c>
      <c r="E2535" s="325" t="s">
        <v>2484</v>
      </c>
      <c r="F2535" s="325"/>
      <c r="G2535" s="325"/>
      <c r="H2535" s="328" t="s">
        <v>2677</v>
      </c>
      <c r="I2535" s="328" t="s">
        <v>778</v>
      </c>
      <c r="J2535" s="327">
        <v>42850</v>
      </c>
      <c r="K2535" s="3" t="s">
        <v>1104</v>
      </c>
      <c r="L2535" s="326">
        <v>1500</v>
      </c>
      <c r="M2535" s="325">
        <v>2534</v>
      </c>
      <c r="N2535" s="324">
        <v>42894</v>
      </c>
      <c r="T2535" s="146"/>
      <c r="U2535" s="146"/>
      <c r="V2535" s="146"/>
      <c r="W2535" s="146"/>
      <c r="X2535" s="146"/>
      <c r="Y2535" s="146"/>
      <c r="Z2535" s="146"/>
      <c r="AA2535" s="146"/>
      <c r="AB2535" s="5" t="str">
        <f t="shared" si="72"/>
        <v>Seavoyager43</v>
      </c>
    </row>
    <row r="2536" spans="1:28" customFormat="1" ht="12.95" hidden="1" customHeight="1">
      <c r="A2536" s="325">
        <v>2535</v>
      </c>
      <c r="B2536" s="325" t="s">
        <v>2828</v>
      </c>
      <c r="C2536" s="327">
        <v>42864</v>
      </c>
      <c r="D2536" s="325" t="s">
        <v>838</v>
      </c>
      <c r="E2536" s="325" t="s">
        <v>174</v>
      </c>
      <c r="F2536" s="325"/>
      <c r="G2536" s="325"/>
      <c r="H2536" s="328" t="s">
        <v>2544</v>
      </c>
      <c r="I2536" s="328" t="s">
        <v>25</v>
      </c>
      <c r="J2536" s="327">
        <v>42835</v>
      </c>
      <c r="K2536" s="3" t="s">
        <v>590</v>
      </c>
      <c r="L2536" s="326">
        <v>1600</v>
      </c>
      <c r="M2536" s="325">
        <v>2535</v>
      </c>
      <c r="N2536" s="324">
        <v>42894</v>
      </c>
      <c r="T2536" s="146"/>
      <c r="U2536" s="146"/>
      <c r="V2536" s="146"/>
      <c r="W2536" s="146"/>
      <c r="X2536" s="146"/>
      <c r="Y2536" s="146"/>
      <c r="Z2536" s="146"/>
      <c r="AA2536" s="146"/>
      <c r="AB2536" s="5" t="str">
        <f t="shared" si="72"/>
        <v>Sea Heritage66</v>
      </c>
    </row>
    <row r="2537" spans="1:28" customFormat="1" ht="12.95" hidden="1" customHeight="1">
      <c r="A2537" s="325">
        <v>2536</v>
      </c>
      <c r="B2537" s="325" t="s">
        <v>2829</v>
      </c>
      <c r="C2537" s="327">
        <v>42864</v>
      </c>
      <c r="D2537" s="325" t="s">
        <v>2708</v>
      </c>
      <c r="E2537" s="325" t="s">
        <v>632</v>
      </c>
      <c r="F2537" s="325"/>
      <c r="G2537" s="325"/>
      <c r="H2537" s="328" t="s">
        <v>1861</v>
      </c>
      <c r="I2537" s="328" t="s">
        <v>20</v>
      </c>
      <c r="J2537" s="327">
        <v>42853</v>
      </c>
      <c r="K2537" s="3" t="s">
        <v>590</v>
      </c>
      <c r="L2537" s="326">
        <v>1600</v>
      </c>
      <c r="M2537" s="325">
        <v>2536</v>
      </c>
      <c r="N2537" s="324">
        <v>42881</v>
      </c>
      <c r="T2537" s="146"/>
      <c r="U2537" s="146"/>
      <c r="V2537" s="146"/>
      <c r="W2537" s="146"/>
      <c r="X2537" s="146"/>
      <c r="Y2537" s="146"/>
      <c r="Z2537" s="146"/>
      <c r="AA2537" s="146"/>
      <c r="AB2537" s="5" t="str">
        <f t="shared" si="72"/>
        <v>AcamarV108</v>
      </c>
    </row>
    <row r="2538" spans="1:28" customFormat="1" ht="12.95" hidden="1" customHeight="1">
      <c r="A2538" s="325">
        <v>2537</v>
      </c>
      <c r="B2538" s="325" t="s">
        <v>2830</v>
      </c>
      <c r="C2538" s="327">
        <v>42864</v>
      </c>
      <c r="D2538" s="325" t="s">
        <v>2709</v>
      </c>
      <c r="E2538" s="325" t="s">
        <v>167</v>
      </c>
      <c r="F2538" s="325"/>
      <c r="G2538" s="325"/>
      <c r="H2538" s="328" t="s">
        <v>1861</v>
      </c>
      <c r="I2538" s="328" t="s">
        <v>20</v>
      </c>
      <c r="J2538" s="327">
        <v>42836</v>
      </c>
      <c r="K2538" s="3" t="s">
        <v>590</v>
      </c>
      <c r="L2538" s="326">
        <v>1600</v>
      </c>
      <c r="M2538" s="325">
        <v>2537</v>
      </c>
      <c r="N2538" s="324">
        <v>42872</v>
      </c>
      <c r="T2538" s="146"/>
      <c r="U2538" s="146"/>
      <c r="V2538" s="146"/>
      <c r="W2538" s="146"/>
      <c r="X2538" s="146"/>
      <c r="Y2538" s="146"/>
      <c r="Z2538" s="146"/>
      <c r="AA2538" s="146"/>
      <c r="AB2538" s="5" t="str">
        <f t="shared" si="72"/>
        <v>Advantage Sky46</v>
      </c>
    </row>
    <row r="2539" spans="1:28" customFormat="1" ht="12.95" hidden="1" customHeight="1">
      <c r="A2539" s="325">
        <v>2538</v>
      </c>
      <c r="B2539" s="325" t="s">
        <v>2831</v>
      </c>
      <c r="C2539" s="327">
        <v>42864</v>
      </c>
      <c r="D2539" s="325" t="s">
        <v>1937</v>
      </c>
      <c r="E2539" s="325" t="s">
        <v>258</v>
      </c>
      <c r="F2539" s="325"/>
      <c r="G2539" s="325"/>
      <c r="H2539" s="328" t="s">
        <v>864</v>
      </c>
      <c r="I2539" s="328" t="s">
        <v>441</v>
      </c>
      <c r="J2539" s="327">
        <v>42844</v>
      </c>
      <c r="K2539" s="3" t="s">
        <v>590</v>
      </c>
      <c r="L2539" s="326">
        <v>1600</v>
      </c>
      <c r="M2539" s="325">
        <v>2538</v>
      </c>
      <c r="N2539" s="324">
        <v>42878</v>
      </c>
      <c r="T2539" s="146"/>
      <c r="U2539" s="146"/>
      <c r="V2539" s="146"/>
      <c r="W2539" s="146"/>
      <c r="X2539" s="146"/>
      <c r="Y2539" s="146"/>
      <c r="Z2539" s="146"/>
      <c r="AA2539" s="146"/>
      <c r="AB2539" s="5" t="str">
        <f t="shared" si="72"/>
        <v>Stena Penguin201701</v>
      </c>
    </row>
    <row r="2540" spans="1:28" customFormat="1" ht="12.95" hidden="1" customHeight="1">
      <c r="A2540" s="325">
        <v>2539</v>
      </c>
      <c r="B2540" s="325" t="s">
        <v>2832</v>
      </c>
      <c r="C2540" s="327">
        <v>42866</v>
      </c>
      <c r="D2540" s="325" t="s">
        <v>2700</v>
      </c>
      <c r="E2540" s="325" t="s">
        <v>2701</v>
      </c>
      <c r="F2540" s="325"/>
      <c r="G2540" s="325"/>
      <c r="H2540" s="328" t="s">
        <v>1338</v>
      </c>
      <c r="I2540" s="328" t="s">
        <v>173</v>
      </c>
      <c r="J2540" s="327">
        <v>42830</v>
      </c>
      <c r="K2540" s="3" t="s">
        <v>60</v>
      </c>
      <c r="L2540" s="326">
        <v>800</v>
      </c>
      <c r="M2540" s="325">
        <v>2539</v>
      </c>
      <c r="N2540" s="324">
        <v>42893</v>
      </c>
      <c r="T2540" s="146"/>
      <c r="U2540" s="146"/>
      <c r="V2540" s="146"/>
      <c r="W2540" s="146"/>
      <c r="X2540" s="146"/>
      <c r="Y2540" s="146"/>
      <c r="Z2540" s="146"/>
      <c r="AA2540" s="146"/>
      <c r="AB2540" s="5" t="str">
        <f t="shared" si="72"/>
        <v>Stena President201701</v>
      </c>
    </row>
    <row r="2541" spans="1:28" customFormat="1" ht="12.95" hidden="1" customHeight="1">
      <c r="A2541" s="325">
        <v>2540</v>
      </c>
      <c r="B2541" s="325" t="s">
        <v>2833</v>
      </c>
      <c r="C2541" s="327">
        <v>42866</v>
      </c>
      <c r="D2541" s="325" t="s">
        <v>734</v>
      </c>
      <c r="E2541" s="325" t="s">
        <v>171</v>
      </c>
      <c r="F2541" s="325"/>
      <c r="G2541" s="325"/>
      <c r="H2541" s="328" t="s">
        <v>2705</v>
      </c>
      <c r="I2541" s="328" t="s">
        <v>24</v>
      </c>
      <c r="J2541" s="327">
        <v>42843</v>
      </c>
      <c r="K2541" s="3" t="s">
        <v>60</v>
      </c>
      <c r="L2541" s="326">
        <v>800</v>
      </c>
      <c r="M2541" s="325">
        <v>2540</v>
      </c>
      <c r="N2541" s="324">
        <v>42893</v>
      </c>
      <c r="T2541" s="146"/>
      <c r="U2541" s="146"/>
      <c r="V2541" s="146"/>
      <c r="W2541" s="146"/>
      <c r="X2541" s="146"/>
      <c r="Y2541" s="146"/>
      <c r="Z2541" s="146"/>
      <c r="AA2541" s="146"/>
      <c r="AB2541" s="5" t="str">
        <f t="shared" si="72"/>
        <v>Stena Immaculate1701</v>
      </c>
    </row>
    <row r="2542" spans="1:28" customFormat="1" ht="12.95" hidden="1" customHeight="1">
      <c r="A2542" s="325">
        <v>2541</v>
      </c>
      <c r="B2542" s="325" t="s">
        <v>2834</v>
      </c>
      <c r="C2542" s="327">
        <v>42866</v>
      </c>
      <c r="D2542" s="325" t="s">
        <v>248</v>
      </c>
      <c r="E2542" s="325" t="s">
        <v>402</v>
      </c>
      <c r="F2542" s="325"/>
      <c r="G2542" s="325"/>
      <c r="H2542" s="328" t="s">
        <v>63</v>
      </c>
      <c r="I2542" s="328" t="s">
        <v>1970</v>
      </c>
      <c r="J2542" s="327">
        <v>42848</v>
      </c>
      <c r="K2542" s="3" t="s">
        <v>60</v>
      </c>
      <c r="L2542" s="326">
        <v>800</v>
      </c>
      <c r="M2542" s="325">
        <v>2541</v>
      </c>
      <c r="N2542" s="324">
        <v>42893</v>
      </c>
      <c r="T2542" s="146"/>
      <c r="U2542" s="146"/>
      <c r="V2542" s="146"/>
      <c r="W2542" s="146"/>
      <c r="X2542" s="146"/>
      <c r="Y2542" s="146"/>
      <c r="Z2542" s="146"/>
      <c r="AA2542" s="146"/>
      <c r="AB2542" s="5" t="str">
        <f t="shared" si="72"/>
        <v>Hafnia Kirsten1702</v>
      </c>
    </row>
    <row r="2543" spans="1:28" customFormat="1" ht="12.95" hidden="1" customHeight="1">
      <c r="A2543" s="325">
        <v>2542</v>
      </c>
      <c r="B2543" s="325" t="s">
        <v>2835</v>
      </c>
      <c r="C2543" s="327">
        <v>42866</v>
      </c>
      <c r="D2543" s="325" t="s">
        <v>321</v>
      </c>
      <c r="E2543" s="325" t="s">
        <v>213</v>
      </c>
      <c r="F2543" s="325"/>
      <c r="G2543" s="325"/>
      <c r="H2543" s="328" t="s">
        <v>830</v>
      </c>
      <c r="I2543" s="328" t="s">
        <v>20</v>
      </c>
      <c r="J2543" s="327">
        <v>42835</v>
      </c>
      <c r="K2543" s="3" t="s">
        <v>60</v>
      </c>
      <c r="L2543" s="326">
        <v>800</v>
      </c>
      <c r="M2543" s="325">
        <v>2542</v>
      </c>
      <c r="N2543" s="324">
        <v>42893</v>
      </c>
      <c r="T2543" s="146"/>
      <c r="U2543" s="146"/>
      <c r="V2543" s="146"/>
      <c r="W2543" s="146"/>
      <c r="X2543" s="146"/>
      <c r="Y2543" s="146"/>
      <c r="Z2543" s="146"/>
      <c r="AA2543" s="146"/>
      <c r="AB2543" s="5" t="str">
        <f t="shared" si="72"/>
        <v>Atlantic Eagle1701</v>
      </c>
    </row>
    <row r="2544" spans="1:28" customFormat="1" ht="12.95" hidden="1" customHeight="1">
      <c r="A2544" s="325">
        <v>2543</v>
      </c>
      <c r="B2544" s="325" t="s">
        <v>2836</v>
      </c>
      <c r="C2544" s="327">
        <v>42866</v>
      </c>
      <c r="D2544" s="325" t="s">
        <v>502</v>
      </c>
      <c r="E2544" s="325" t="s">
        <v>2762</v>
      </c>
      <c r="F2544" s="325"/>
      <c r="G2544" s="325"/>
      <c r="H2544" s="328" t="s">
        <v>63</v>
      </c>
      <c r="I2544" s="328" t="s">
        <v>90</v>
      </c>
      <c r="J2544" s="327">
        <v>42839</v>
      </c>
      <c r="K2544" s="3" t="s">
        <v>60</v>
      </c>
      <c r="L2544" s="326">
        <v>800</v>
      </c>
      <c r="M2544" s="325">
        <v>2543</v>
      </c>
      <c r="N2544" s="324">
        <v>42893</v>
      </c>
      <c r="T2544" s="146"/>
      <c r="U2544" s="146"/>
      <c r="V2544" s="146"/>
      <c r="W2544" s="146"/>
      <c r="X2544" s="146"/>
      <c r="Y2544" s="146"/>
      <c r="Z2544" s="146"/>
      <c r="AA2544" s="146"/>
      <c r="AB2544" s="5" t="str">
        <f t="shared" si="72"/>
        <v>Nord Supreme1701</v>
      </c>
    </row>
    <row r="2545" spans="1:28" customFormat="1" ht="12.95" hidden="1" customHeight="1">
      <c r="A2545" s="325">
        <v>2544</v>
      </c>
      <c r="B2545" s="325" t="s">
        <v>2837</v>
      </c>
      <c r="C2545" s="327">
        <v>42866</v>
      </c>
      <c r="D2545" s="325" t="s">
        <v>794</v>
      </c>
      <c r="E2545" s="325" t="s">
        <v>171</v>
      </c>
      <c r="F2545" s="325"/>
      <c r="G2545" s="325"/>
      <c r="H2545" s="328" t="s">
        <v>601</v>
      </c>
      <c r="I2545" s="328" t="s">
        <v>88</v>
      </c>
      <c r="J2545" s="327">
        <v>42841</v>
      </c>
      <c r="K2545" s="3" t="s">
        <v>60</v>
      </c>
      <c r="L2545" s="326">
        <v>800</v>
      </c>
      <c r="M2545" s="325">
        <v>2544</v>
      </c>
      <c r="N2545" s="324">
        <v>42894</v>
      </c>
      <c r="T2545" s="146"/>
      <c r="U2545" s="146"/>
      <c r="V2545" s="146"/>
      <c r="W2545" s="146"/>
      <c r="X2545" s="146"/>
      <c r="Y2545" s="146"/>
      <c r="Z2545" s="146"/>
      <c r="AA2545" s="146"/>
      <c r="AB2545" s="5" t="str">
        <f t="shared" si="72"/>
        <v>Stena Imperial1701</v>
      </c>
    </row>
    <row r="2546" spans="1:28" customFormat="1" ht="12.95" hidden="1" customHeight="1">
      <c r="A2546" s="325">
        <v>2545</v>
      </c>
      <c r="B2546" s="325" t="s">
        <v>2838</v>
      </c>
      <c r="C2546" s="327">
        <v>42866</v>
      </c>
      <c r="D2546" s="325" t="s">
        <v>2463</v>
      </c>
      <c r="E2546" s="325" t="s">
        <v>79</v>
      </c>
      <c r="F2546" s="325"/>
      <c r="G2546" s="325"/>
      <c r="H2546" s="328" t="s">
        <v>830</v>
      </c>
      <c r="I2546" s="328" t="s">
        <v>585</v>
      </c>
      <c r="J2546" s="327">
        <v>42852</v>
      </c>
      <c r="K2546" s="3" t="s">
        <v>60</v>
      </c>
      <c r="L2546" s="326">
        <v>800</v>
      </c>
      <c r="M2546" s="325">
        <v>2545</v>
      </c>
      <c r="N2546" s="324">
        <v>42893</v>
      </c>
      <c r="T2546" s="146"/>
      <c r="U2546" s="146"/>
      <c r="V2546" s="146"/>
      <c r="W2546" s="146"/>
      <c r="X2546" s="146"/>
      <c r="Y2546" s="146"/>
      <c r="Z2546" s="146"/>
      <c r="AA2546" s="146"/>
      <c r="AB2546" s="5" t="str">
        <f t="shared" si="72"/>
        <v>Dong A Triton21</v>
      </c>
    </row>
    <row r="2547" spans="1:28" customFormat="1" ht="12.95" hidden="1" customHeight="1">
      <c r="A2547" s="325">
        <v>2546</v>
      </c>
      <c r="B2547" s="325" t="s">
        <v>2839</v>
      </c>
      <c r="C2547" s="327">
        <v>42866</v>
      </c>
      <c r="D2547" s="325" t="s">
        <v>321</v>
      </c>
      <c r="E2547" s="325" t="s">
        <v>302</v>
      </c>
      <c r="F2547" s="325"/>
      <c r="G2547" s="325"/>
      <c r="H2547" s="328" t="s">
        <v>2489</v>
      </c>
      <c r="I2547" s="328" t="s">
        <v>501</v>
      </c>
      <c r="J2547" s="327">
        <v>42853</v>
      </c>
      <c r="K2547" s="3" t="s">
        <v>60</v>
      </c>
      <c r="L2547" s="326">
        <v>800</v>
      </c>
      <c r="M2547" s="325">
        <v>2546</v>
      </c>
      <c r="N2547" s="324">
        <v>42893</v>
      </c>
      <c r="T2547" s="146"/>
      <c r="U2547" s="146"/>
      <c r="V2547" s="146"/>
      <c r="W2547" s="146"/>
      <c r="X2547" s="146"/>
      <c r="Y2547" s="146"/>
      <c r="Z2547" s="146"/>
      <c r="AA2547" s="146"/>
      <c r="AB2547" s="5" t="str">
        <f t="shared" si="72"/>
        <v>Overseas Silvermar131</v>
      </c>
    </row>
    <row r="2548" spans="1:28" customFormat="1" ht="12.95" hidden="1" customHeight="1">
      <c r="A2548" s="325">
        <v>2547</v>
      </c>
      <c r="B2548" s="325" t="s">
        <v>2840</v>
      </c>
      <c r="C2548" s="327">
        <v>42866</v>
      </c>
      <c r="D2548" s="325" t="s">
        <v>2772</v>
      </c>
      <c r="E2548" s="325" t="s">
        <v>422</v>
      </c>
      <c r="F2548" s="325"/>
      <c r="G2548" s="325"/>
      <c r="H2548" s="328" t="s">
        <v>63</v>
      </c>
      <c r="I2548" s="328" t="s">
        <v>86</v>
      </c>
      <c r="J2548" s="327">
        <v>42797</v>
      </c>
      <c r="K2548" s="3" t="s">
        <v>60</v>
      </c>
      <c r="L2548" s="326">
        <v>800</v>
      </c>
      <c r="M2548" s="325">
        <v>2547</v>
      </c>
      <c r="N2548" s="324">
        <v>42893</v>
      </c>
      <c r="T2548" s="146"/>
      <c r="U2548" s="146"/>
      <c r="V2548" s="146"/>
      <c r="W2548" s="146"/>
      <c r="X2548" s="146"/>
      <c r="Y2548" s="146"/>
      <c r="Z2548" s="146"/>
      <c r="AA2548" s="146"/>
      <c r="AB2548" s="5" t="str">
        <f t="shared" si="72"/>
        <v>Overseas Rosemar218</v>
      </c>
    </row>
    <row r="2549" spans="1:28" customFormat="1" ht="12.95" hidden="1" customHeight="1">
      <c r="A2549" s="325">
        <v>2548</v>
      </c>
      <c r="B2549" s="325" t="s">
        <v>2841</v>
      </c>
      <c r="C2549" s="327">
        <v>42866</v>
      </c>
      <c r="D2549" s="325" t="s">
        <v>115</v>
      </c>
      <c r="E2549" s="325" t="s">
        <v>193</v>
      </c>
      <c r="F2549" s="325"/>
      <c r="G2549" s="325"/>
      <c r="H2549" s="328" t="s">
        <v>634</v>
      </c>
      <c r="I2549" s="328" t="s">
        <v>64</v>
      </c>
      <c r="J2549" s="327">
        <v>42845</v>
      </c>
      <c r="K2549" s="3" t="s">
        <v>60</v>
      </c>
      <c r="L2549" s="326">
        <v>800</v>
      </c>
      <c r="M2549" s="325">
        <v>2548</v>
      </c>
      <c r="N2549" s="324">
        <v>42893</v>
      </c>
      <c r="T2549" s="146"/>
      <c r="U2549" s="146"/>
      <c r="V2549" s="146"/>
      <c r="W2549" s="146"/>
      <c r="X2549" s="146"/>
      <c r="Y2549" s="146"/>
      <c r="Z2549" s="146"/>
      <c r="AA2549" s="146"/>
      <c r="AB2549" s="5" t="str">
        <f t="shared" si="72"/>
        <v>Overseas Leyte54</v>
      </c>
    </row>
    <row r="2550" spans="1:28" customFormat="1" ht="12.95" hidden="1" customHeight="1">
      <c r="A2550" s="325">
        <v>2549</v>
      </c>
      <c r="B2550" s="325" t="s">
        <v>2887</v>
      </c>
      <c r="C2550" s="327">
        <v>42885</v>
      </c>
      <c r="D2550" s="325" t="s">
        <v>2892</v>
      </c>
      <c r="E2550" s="329">
        <v>1702</v>
      </c>
      <c r="F2550" s="325"/>
      <c r="G2550" s="325"/>
      <c r="H2550" s="328" t="s">
        <v>2689</v>
      </c>
      <c r="I2550" s="328" t="s">
        <v>20</v>
      </c>
      <c r="J2550" s="327">
        <v>42840</v>
      </c>
      <c r="K2550" s="3" t="s">
        <v>2893</v>
      </c>
      <c r="L2550" s="326">
        <v>1600</v>
      </c>
      <c r="M2550" s="325">
        <v>2549</v>
      </c>
      <c r="N2550" s="324">
        <v>42891</v>
      </c>
      <c r="T2550" s="146"/>
      <c r="U2550" s="146"/>
      <c r="V2550" s="146"/>
      <c r="W2550" s="146"/>
      <c r="X2550" s="146"/>
      <c r="Y2550" s="146"/>
      <c r="Z2550" s="146"/>
      <c r="AA2550" s="146"/>
      <c r="AB2550" s="5" t="str">
        <f t="shared" si="72"/>
        <v>Moscow Spirit10_2017</v>
      </c>
    </row>
    <row r="2551" spans="1:28" customFormat="1" ht="12.95" hidden="1" customHeight="1">
      <c r="A2551" s="325">
        <v>2550</v>
      </c>
      <c r="B2551" s="325" t="s">
        <v>2894</v>
      </c>
      <c r="C2551" s="327">
        <v>42888</v>
      </c>
      <c r="D2551" s="325" t="s">
        <v>1521</v>
      </c>
      <c r="E2551" s="325" t="s">
        <v>2604</v>
      </c>
      <c r="F2551" s="325"/>
      <c r="G2551" s="325"/>
      <c r="H2551" s="328" t="s">
        <v>2756</v>
      </c>
      <c r="I2551" s="328" t="s">
        <v>127</v>
      </c>
      <c r="J2551" s="327">
        <v>42854</v>
      </c>
      <c r="K2551" s="3" t="s">
        <v>290</v>
      </c>
      <c r="L2551" s="326">
        <v>1400</v>
      </c>
      <c r="M2551" s="325">
        <v>2550</v>
      </c>
      <c r="N2551" s="324">
        <v>42920</v>
      </c>
      <c r="T2551" s="146"/>
      <c r="U2551" s="146"/>
      <c r="V2551" s="146"/>
      <c r="W2551" s="146"/>
      <c r="X2551" s="146"/>
      <c r="Y2551" s="146"/>
      <c r="Z2551" s="146"/>
      <c r="AA2551" s="146"/>
      <c r="AB2551" s="5" t="str">
        <f t="shared" si="72"/>
        <v>Blackcomb Spirit46</v>
      </c>
    </row>
    <row r="2552" spans="1:28" customFormat="1" ht="12.95" hidden="1" customHeight="1">
      <c r="A2552" s="325">
        <v>2551</v>
      </c>
      <c r="B2552" s="325" t="s">
        <v>2895</v>
      </c>
      <c r="C2552" s="327">
        <v>42889</v>
      </c>
      <c r="D2552" s="325" t="s">
        <v>784</v>
      </c>
      <c r="E2552" s="325" t="s">
        <v>2621</v>
      </c>
      <c r="F2552" s="325"/>
      <c r="G2552" s="325"/>
      <c r="H2552" s="328" t="s">
        <v>176</v>
      </c>
      <c r="I2552" s="328" t="s">
        <v>312</v>
      </c>
      <c r="J2552" s="327">
        <v>42852</v>
      </c>
      <c r="K2552" s="3" t="s">
        <v>1530</v>
      </c>
      <c r="L2552" s="326">
        <v>1000</v>
      </c>
      <c r="M2552" s="325">
        <v>2551</v>
      </c>
      <c r="N2552" s="324"/>
      <c r="T2552" s="146"/>
      <c r="U2552" s="146"/>
      <c r="V2552" s="146"/>
      <c r="W2552" s="146"/>
      <c r="X2552" s="146"/>
      <c r="Y2552" s="146"/>
      <c r="Z2552" s="146"/>
      <c r="AA2552" s="146"/>
      <c r="AB2552" s="5" t="str">
        <f t="shared" si="72"/>
        <v>BM Bonanza013</v>
      </c>
    </row>
    <row r="2553" spans="1:28" customFormat="1" ht="12.95" hidden="1" customHeight="1">
      <c r="A2553" s="325">
        <v>2552</v>
      </c>
      <c r="B2553" s="325" t="s">
        <v>2896</v>
      </c>
      <c r="C2553" s="327">
        <v>42889</v>
      </c>
      <c r="D2553" s="325" t="s">
        <v>2698</v>
      </c>
      <c r="E2553" s="325" t="s">
        <v>2699</v>
      </c>
      <c r="F2553" s="325"/>
      <c r="G2553" s="325"/>
      <c r="H2553" s="328" t="s">
        <v>549</v>
      </c>
      <c r="I2553" s="328" t="s">
        <v>20</v>
      </c>
      <c r="J2553" s="327">
        <v>42850</v>
      </c>
      <c r="K2553" s="3" t="s">
        <v>28</v>
      </c>
      <c r="L2553" s="326">
        <v>1400</v>
      </c>
      <c r="M2553" s="325">
        <v>2552</v>
      </c>
      <c r="N2553" s="324">
        <v>42900</v>
      </c>
      <c r="T2553" s="146"/>
      <c r="U2553" s="146"/>
      <c r="V2553" s="146"/>
      <c r="W2553" s="146"/>
      <c r="X2553" s="146"/>
      <c r="Y2553" s="146"/>
      <c r="Z2553" s="146"/>
      <c r="AA2553" s="146"/>
      <c r="AB2553" s="5" t="str">
        <f t="shared" si="72"/>
        <v>Mare Oriens69</v>
      </c>
    </row>
    <row r="2554" spans="1:28" customFormat="1" ht="12.95" hidden="1" customHeight="1">
      <c r="A2554" s="325">
        <v>2553</v>
      </c>
      <c r="B2554" s="325" t="s">
        <v>2897</v>
      </c>
      <c r="C2554" s="327">
        <v>42889</v>
      </c>
      <c r="D2554" s="325" t="s">
        <v>490</v>
      </c>
      <c r="E2554" s="325" t="s">
        <v>381</v>
      </c>
      <c r="F2554" s="325"/>
      <c r="G2554" s="325"/>
      <c r="H2554" s="328" t="s">
        <v>732</v>
      </c>
      <c r="I2554" s="328" t="s">
        <v>150</v>
      </c>
      <c r="J2554" s="327">
        <v>42848</v>
      </c>
      <c r="K2554" s="3" t="s">
        <v>28</v>
      </c>
      <c r="L2554" s="326">
        <v>1400</v>
      </c>
      <c r="M2554" s="325">
        <v>2553</v>
      </c>
      <c r="N2554" s="324">
        <v>42933</v>
      </c>
      <c r="T2554" s="146"/>
      <c r="U2554" s="146"/>
      <c r="V2554" s="146"/>
      <c r="W2554" s="146"/>
      <c r="X2554" s="146"/>
      <c r="Y2554" s="146"/>
      <c r="Z2554" s="146"/>
      <c r="AA2554" s="146"/>
      <c r="AB2554" s="5" t="str">
        <f t="shared" si="72"/>
        <v>BM Breeze61B</v>
      </c>
    </row>
    <row r="2555" spans="1:28" customFormat="1" ht="12.95" hidden="1" customHeight="1">
      <c r="A2555" s="325">
        <v>2554</v>
      </c>
      <c r="B2555" s="325" t="s">
        <v>2898</v>
      </c>
      <c r="C2555" s="327">
        <v>42889</v>
      </c>
      <c r="D2555" s="325" t="s">
        <v>1268</v>
      </c>
      <c r="E2555" s="325" t="s">
        <v>348</v>
      </c>
      <c r="F2555" s="325"/>
      <c r="G2555" s="325"/>
      <c r="H2555" s="328" t="s">
        <v>549</v>
      </c>
      <c r="I2555" s="328" t="s">
        <v>567</v>
      </c>
      <c r="J2555" s="327">
        <v>42858</v>
      </c>
      <c r="K2555" s="3" t="s">
        <v>28</v>
      </c>
      <c r="L2555" s="326">
        <v>1400</v>
      </c>
      <c r="M2555" s="325">
        <v>2554</v>
      </c>
      <c r="N2555" s="324">
        <v>42933</v>
      </c>
      <c r="T2555" s="146"/>
      <c r="U2555" s="146"/>
      <c r="V2555" s="146"/>
      <c r="W2555" s="146"/>
      <c r="X2555" s="146"/>
      <c r="Y2555" s="146"/>
      <c r="Z2555" s="146"/>
      <c r="AA2555" s="146"/>
      <c r="AB2555" s="5" t="str">
        <f t="shared" si="72"/>
        <v>Navion Marita46</v>
      </c>
    </row>
    <row r="2556" spans="1:28" customFormat="1" ht="12.95" hidden="1" customHeight="1">
      <c r="A2556" s="325">
        <v>2555</v>
      </c>
      <c r="B2556" s="325" t="s">
        <v>2899</v>
      </c>
      <c r="C2556" s="327">
        <v>42889</v>
      </c>
      <c r="D2556" s="325" t="s">
        <v>2250</v>
      </c>
      <c r="E2556" s="325" t="s">
        <v>50</v>
      </c>
      <c r="F2556" s="325"/>
      <c r="G2556" s="325"/>
      <c r="H2556" s="328" t="s">
        <v>549</v>
      </c>
      <c r="I2556" s="328" t="s">
        <v>1852</v>
      </c>
      <c r="J2556" s="327">
        <v>42872</v>
      </c>
      <c r="K2556" s="3" t="s">
        <v>28</v>
      </c>
      <c r="L2556" s="326">
        <v>1400</v>
      </c>
      <c r="M2556" s="325">
        <v>2555</v>
      </c>
      <c r="N2556" s="324">
        <v>42928</v>
      </c>
      <c r="T2556" s="146"/>
      <c r="U2556" s="146"/>
      <c r="V2556" s="146"/>
      <c r="W2556" s="146"/>
      <c r="X2556" s="146"/>
      <c r="Y2556" s="146"/>
      <c r="Z2556" s="146"/>
      <c r="AA2556" s="146"/>
      <c r="AB2556" s="5" t="str">
        <f t="shared" si="72"/>
        <v>Hovden Spirit24</v>
      </c>
    </row>
    <row r="2557" spans="1:28" customFormat="1" ht="12.95" hidden="1" customHeight="1">
      <c r="A2557" s="325">
        <v>2556</v>
      </c>
      <c r="B2557" s="325" t="s">
        <v>2900</v>
      </c>
      <c r="C2557" s="327">
        <v>42889</v>
      </c>
      <c r="D2557" s="325" t="s">
        <v>540</v>
      </c>
      <c r="E2557" s="325" t="s">
        <v>258</v>
      </c>
      <c r="F2557" s="325"/>
      <c r="G2557" s="325"/>
      <c r="H2557" s="328" t="s">
        <v>549</v>
      </c>
      <c r="I2557" s="328" t="s">
        <v>20</v>
      </c>
      <c r="J2557" s="327">
        <v>42870</v>
      </c>
      <c r="K2557" s="3" t="s">
        <v>28</v>
      </c>
      <c r="L2557" s="326">
        <v>1400</v>
      </c>
      <c r="M2557" s="325">
        <v>2556</v>
      </c>
      <c r="N2557" s="324">
        <v>42914</v>
      </c>
      <c r="T2557" s="146"/>
      <c r="U2557" s="146"/>
      <c r="V2557" s="146"/>
      <c r="W2557" s="146"/>
      <c r="X2557" s="146"/>
      <c r="Y2557" s="146"/>
      <c r="Z2557" s="146"/>
      <c r="AA2557" s="146"/>
      <c r="AB2557" s="5" t="str">
        <f t="shared" si="72"/>
        <v>Mare Oriens70</v>
      </c>
    </row>
    <row r="2558" spans="1:28" customFormat="1" ht="12.95" hidden="1" customHeight="1">
      <c r="A2558" s="325">
        <v>2557</v>
      </c>
      <c r="B2558" s="325" t="s">
        <v>2901</v>
      </c>
      <c r="C2558" s="327">
        <v>42889</v>
      </c>
      <c r="D2558" s="325" t="s">
        <v>1615</v>
      </c>
      <c r="E2558" s="325" t="s">
        <v>166</v>
      </c>
      <c r="F2558" s="325"/>
      <c r="G2558" s="325"/>
      <c r="H2558" s="328" t="s">
        <v>392</v>
      </c>
      <c r="I2558" s="328" t="s">
        <v>412</v>
      </c>
      <c r="J2558" s="327">
        <v>42864</v>
      </c>
      <c r="K2558" s="3" t="s">
        <v>28</v>
      </c>
      <c r="L2558" s="326">
        <v>1400</v>
      </c>
      <c r="M2558" s="325">
        <v>2557</v>
      </c>
      <c r="N2558" s="324">
        <v>42914</v>
      </c>
      <c r="T2558" s="146"/>
      <c r="U2558" s="146"/>
      <c r="V2558" s="146"/>
      <c r="W2558" s="146"/>
      <c r="X2558" s="146"/>
      <c r="Y2558" s="146"/>
      <c r="Z2558" s="146"/>
      <c r="AA2558" s="146"/>
      <c r="AB2558" s="5" t="str">
        <f t="shared" si="72"/>
        <v>Ridgebury Sally B71</v>
      </c>
    </row>
    <row r="2559" spans="1:28" customFormat="1" ht="12.95" hidden="1" customHeight="1">
      <c r="A2559" s="325">
        <v>2558</v>
      </c>
      <c r="B2559" s="325" t="s">
        <v>2902</v>
      </c>
      <c r="C2559" s="327">
        <v>42889</v>
      </c>
      <c r="D2559" s="325" t="s">
        <v>2540</v>
      </c>
      <c r="E2559" s="325" t="s">
        <v>2773</v>
      </c>
      <c r="F2559" s="325"/>
      <c r="G2559" s="325"/>
      <c r="H2559" s="328" t="s">
        <v>549</v>
      </c>
      <c r="I2559" s="328" t="s">
        <v>2879</v>
      </c>
      <c r="J2559" s="327">
        <v>42878</v>
      </c>
      <c r="K2559" s="3" t="s">
        <v>28</v>
      </c>
      <c r="L2559" s="326">
        <v>1400</v>
      </c>
      <c r="M2559" s="325">
        <v>2558</v>
      </c>
      <c r="N2559" s="324">
        <v>42900</v>
      </c>
      <c r="T2559" s="146"/>
      <c r="U2559" s="146"/>
      <c r="V2559" s="146"/>
      <c r="W2559" s="146"/>
      <c r="X2559" s="146"/>
      <c r="Y2559" s="146"/>
      <c r="Z2559" s="146"/>
      <c r="AA2559" s="146"/>
      <c r="AB2559" s="5" t="str">
        <f t="shared" si="72"/>
        <v>Leyte Spirit28</v>
      </c>
    </row>
    <row r="2560" spans="1:28" customFormat="1" ht="12.95" hidden="1" customHeight="1">
      <c r="A2560" s="325">
        <v>2559</v>
      </c>
      <c r="B2560" s="325" t="s">
        <v>2903</v>
      </c>
      <c r="C2560" s="327">
        <v>42889</v>
      </c>
      <c r="D2560" s="325" t="s">
        <v>2486</v>
      </c>
      <c r="E2560" s="325" t="s">
        <v>247</v>
      </c>
      <c r="F2560" s="325"/>
      <c r="G2560" s="325"/>
      <c r="H2560" s="328" t="s">
        <v>2635</v>
      </c>
      <c r="I2560" s="328" t="s">
        <v>38</v>
      </c>
      <c r="J2560" s="327">
        <v>42876</v>
      </c>
      <c r="K2560" s="3" t="s">
        <v>1466</v>
      </c>
      <c r="L2560" s="326">
        <v>1400</v>
      </c>
      <c r="M2560" s="325">
        <v>2559</v>
      </c>
      <c r="N2560" s="324">
        <v>42922</v>
      </c>
      <c r="T2560" s="146"/>
      <c r="U2560" s="146"/>
      <c r="V2560" s="146"/>
      <c r="W2560" s="146"/>
      <c r="X2560" s="146"/>
      <c r="Y2560" s="146"/>
      <c r="Z2560" s="146"/>
      <c r="AA2560" s="146"/>
      <c r="AB2560" s="5" t="str">
        <f t="shared" si="72"/>
        <v>Aristolkis1702</v>
      </c>
    </row>
    <row r="2561" spans="1:28" customFormat="1" ht="12.95" hidden="1" customHeight="1">
      <c r="A2561" s="325">
        <v>2560</v>
      </c>
      <c r="B2561" s="325" t="s">
        <v>2904</v>
      </c>
      <c r="C2561" s="327">
        <v>42889</v>
      </c>
      <c r="D2561" s="325" t="s">
        <v>711</v>
      </c>
      <c r="E2561" s="325" t="s">
        <v>161</v>
      </c>
      <c r="F2561" s="325"/>
      <c r="G2561" s="325"/>
      <c r="H2561" s="328" t="s">
        <v>2474</v>
      </c>
      <c r="I2561" s="328" t="s">
        <v>511</v>
      </c>
      <c r="J2561" s="327">
        <v>42868</v>
      </c>
      <c r="K2561" s="3" t="s">
        <v>1466</v>
      </c>
      <c r="L2561" s="326">
        <v>1400</v>
      </c>
      <c r="M2561" s="325">
        <v>2560</v>
      </c>
      <c r="N2561" s="324">
        <v>42922</v>
      </c>
      <c r="T2561" s="146"/>
      <c r="U2561" s="146"/>
      <c r="V2561" s="146"/>
      <c r="W2561" s="146"/>
      <c r="X2561" s="146"/>
      <c r="Y2561" s="146"/>
      <c r="Z2561" s="146"/>
      <c r="AA2561" s="146"/>
      <c r="AB2561" s="5" t="str">
        <f t="shared" si="72"/>
        <v>British Falcon17002</v>
      </c>
    </row>
    <row r="2562" spans="1:28" customFormat="1" ht="12.95" hidden="1" customHeight="1">
      <c r="A2562" s="325">
        <v>2561</v>
      </c>
      <c r="B2562" s="325" t="s">
        <v>2905</v>
      </c>
      <c r="C2562" s="327">
        <v>42889</v>
      </c>
      <c r="D2562" s="325" t="s">
        <v>1457</v>
      </c>
      <c r="E2562" s="325" t="s">
        <v>773</v>
      </c>
      <c r="F2562" s="325"/>
      <c r="G2562" s="325"/>
      <c r="H2562" s="328" t="s">
        <v>2474</v>
      </c>
      <c r="I2562" s="328" t="s">
        <v>606</v>
      </c>
      <c r="J2562" s="327">
        <v>42868</v>
      </c>
      <c r="K2562" s="3" t="s">
        <v>1466</v>
      </c>
      <c r="L2562" s="326">
        <v>1400</v>
      </c>
      <c r="M2562" s="325">
        <v>2561</v>
      </c>
      <c r="N2562" s="324">
        <v>42922</v>
      </c>
      <c r="T2562" s="146"/>
      <c r="U2562" s="146"/>
      <c r="V2562" s="146"/>
      <c r="W2562" s="146"/>
      <c r="X2562" s="146"/>
      <c r="Y2562" s="146"/>
      <c r="Z2562" s="146"/>
      <c r="AA2562" s="146"/>
      <c r="AB2562" s="5" t="str">
        <f t="shared" si="72"/>
        <v>Frio201702</v>
      </c>
    </row>
    <row r="2563" spans="1:28" customFormat="1" ht="12.95" hidden="1" customHeight="1">
      <c r="A2563" s="325">
        <v>2562</v>
      </c>
      <c r="B2563" s="325" t="s">
        <v>2906</v>
      </c>
      <c r="C2563" s="327">
        <v>42889</v>
      </c>
      <c r="D2563" s="325" t="s">
        <v>2695</v>
      </c>
      <c r="E2563" s="325" t="s">
        <v>343</v>
      </c>
      <c r="F2563" s="325"/>
      <c r="G2563" s="325"/>
      <c r="H2563" s="328" t="s">
        <v>2474</v>
      </c>
      <c r="I2563" s="328" t="s">
        <v>347</v>
      </c>
      <c r="J2563" s="327">
        <v>42861</v>
      </c>
      <c r="K2563" s="3" t="s">
        <v>1466</v>
      </c>
      <c r="L2563" s="326">
        <v>1400</v>
      </c>
      <c r="M2563" s="325">
        <v>2562</v>
      </c>
      <c r="N2563" s="324">
        <v>42922</v>
      </c>
      <c r="T2563" s="146"/>
      <c r="U2563" s="146"/>
      <c r="V2563" s="146"/>
      <c r="W2563" s="146"/>
      <c r="X2563" s="146"/>
      <c r="Y2563" s="146"/>
      <c r="Z2563" s="146"/>
      <c r="AA2563" s="146"/>
      <c r="AB2563" s="5" t="str">
        <f t="shared" si="72"/>
        <v>Gener8 Defiance02_2017</v>
      </c>
    </row>
    <row r="2564" spans="1:28" customFormat="1" ht="12.95" hidden="1" customHeight="1">
      <c r="A2564" s="325">
        <v>2563</v>
      </c>
      <c r="B2564" s="325" t="s">
        <v>2907</v>
      </c>
      <c r="C2564" s="327">
        <v>42889</v>
      </c>
      <c r="D2564" s="325" t="s">
        <v>2843</v>
      </c>
      <c r="E2564" s="325" t="s">
        <v>35</v>
      </c>
      <c r="F2564" s="325"/>
      <c r="G2564" s="325"/>
      <c r="H2564" s="328" t="s">
        <v>2474</v>
      </c>
      <c r="I2564" s="328" t="s">
        <v>2845</v>
      </c>
      <c r="J2564" s="327">
        <v>42877</v>
      </c>
      <c r="K2564" s="3" t="s">
        <v>1466</v>
      </c>
      <c r="L2564" s="326">
        <v>1400</v>
      </c>
      <c r="M2564" s="325">
        <v>2563</v>
      </c>
      <c r="N2564" s="324">
        <v>42922</v>
      </c>
      <c r="T2564" s="146"/>
      <c r="U2564" s="146"/>
      <c r="V2564" s="146"/>
      <c r="W2564" s="146"/>
      <c r="X2564" s="146"/>
      <c r="Y2564" s="146"/>
      <c r="Z2564" s="146"/>
      <c r="AA2564" s="146"/>
      <c r="AB2564" s="5" t="str">
        <f t="shared" si="72"/>
        <v>Nave Cielo63</v>
      </c>
    </row>
    <row r="2565" spans="1:28" customFormat="1" ht="12.95" hidden="1" customHeight="1">
      <c r="A2565" s="325">
        <v>2564</v>
      </c>
      <c r="B2565" s="325" t="s">
        <v>2908</v>
      </c>
      <c r="C2565" s="327">
        <v>42889</v>
      </c>
      <c r="D2565" s="325" t="s">
        <v>2695</v>
      </c>
      <c r="E2565" s="325" t="s">
        <v>546</v>
      </c>
      <c r="F2565" s="325"/>
      <c r="G2565" s="325"/>
      <c r="H2565" s="328" t="s">
        <v>2474</v>
      </c>
      <c r="I2565" s="328" t="s">
        <v>25</v>
      </c>
      <c r="J2565" s="327">
        <v>42881</v>
      </c>
      <c r="K2565" s="3" t="s">
        <v>1466</v>
      </c>
      <c r="L2565" s="326">
        <v>1400</v>
      </c>
      <c r="M2565" s="325">
        <v>2564</v>
      </c>
      <c r="N2565" s="324">
        <v>42922</v>
      </c>
      <c r="T2565" s="146"/>
      <c r="U2565" s="146"/>
      <c r="V2565" s="146"/>
      <c r="W2565" s="146"/>
      <c r="X2565" s="146"/>
      <c r="Y2565" s="146"/>
      <c r="Z2565" s="146"/>
      <c r="AA2565" s="146"/>
      <c r="AB2565" s="5" t="str">
        <f t="shared" si="72"/>
        <v>Nave Cetus60</v>
      </c>
    </row>
    <row r="2566" spans="1:28" customFormat="1" ht="12.95" hidden="1" customHeight="1">
      <c r="A2566" s="325">
        <v>2565</v>
      </c>
      <c r="B2566" s="325" t="s">
        <v>2909</v>
      </c>
      <c r="C2566" s="327">
        <v>42891</v>
      </c>
      <c r="D2566" s="325" t="s">
        <v>643</v>
      </c>
      <c r="E2566" s="325" t="s">
        <v>2773</v>
      </c>
      <c r="F2566" s="325"/>
      <c r="G2566" s="325"/>
      <c r="H2566" s="328" t="s">
        <v>817</v>
      </c>
      <c r="I2566" s="328" t="s">
        <v>150</v>
      </c>
      <c r="J2566" s="327">
        <v>42873</v>
      </c>
      <c r="K2566" s="3" t="s">
        <v>1095</v>
      </c>
      <c r="L2566" s="326">
        <v>1600</v>
      </c>
      <c r="M2566" s="325">
        <v>2565</v>
      </c>
      <c r="N2566" s="324">
        <v>42921</v>
      </c>
      <c r="T2566" s="146"/>
      <c r="U2566" s="146"/>
      <c r="V2566" s="146"/>
      <c r="W2566" s="146"/>
      <c r="X2566" s="146"/>
      <c r="Y2566" s="146"/>
      <c r="Z2566" s="146"/>
      <c r="AA2566" s="146"/>
      <c r="AB2566" s="5" t="str">
        <f t="shared" si="72"/>
        <v>Gener8 Elektra32</v>
      </c>
    </row>
    <row r="2567" spans="1:28" customFormat="1" ht="12.95" hidden="1" customHeight="1">
      <c r="A2567" s="325">
        <v>2566</v>
      </c>
      <c r="B2567" s="325" t="s">
        <v>2910</v>
      </c>
      <c r="C2567" s="327">
        <v>42891</v>
      </c>
      <c r="D2567" s="325" t="s">
        <v>628</v>
      </c>
      <c r="E2567" s="325" t="s">
        <v>2621</v>
      </c>
      <c r="F2567" s="325"/>
      <c r="G2567" s="325"/>
      <c r="H2567" s="328" t="s">
        <v>684</v>
      </c>
      <c r="I2567" s="328" t="s">
        <v>2863</v>
      </c>
      <c r="J2567" s="327">
        <v>42863</v>
      </c>
      <c r="K2567" s="3" t="s">
        <v>1095</v>
      </c>
      <c r="L2567" s="326">
        <v>1600</v>
      </c>
      <c r="M2567" s="325">
        <v>2566</v>
      </c>
      <c r="N2567" s="324">
        <v>42921</v>
      </c>
      <c r="T2567" s="146"/>
      <c r="U2567" s="146"/>
      <c r="V2567" s="146"/>
      <c r="W2567" s="146"/>
      <c r="X2567" s="146"/>
      <c r="Y2567" s="146"/>
      <c r="Z2567" s="146"/>
      <c r="AA2567" s="146"/>
      <c r="AB2567" s="5" t="str">
        <f t="shared" si="72"/>
        <v>Afra Hawthorn54</v>
      </c>
    </row>
    <row r="2568" spans="1:28" customFormat="1" ht="12.95" hidden="1" customHeight="1">
      <c r="A2568" s="325">
        <v>2567</v>
      </c>
      <c r="B2568" s="325" t="s">
        <v>2911</v>
      </c>
      <c r="C2568" s="327">
        <v>42892</v>
      </c>
      <c r="D2568" s="325" t="s">
        <v>2614</v>
      </c>
      <c r="E2568" s="325" t="s">
        <v>2484</v>
      </c>
      <c r="F2568" s="325"/>
      <c r="G2568" s="325"/>
      <c r="H2568" s="328" t="s">
        <v>736</v>
      </c>
      <c r="I2568" s="328" t="s">
        <v>2886</v>
      </c>
      <c r="J2568" s="327">
        <v>42871</v>
      </c>
      <c r="K2568" s="3" t="s">
        <v>1104</v>
      </c>
      <c r="L2568" s="326">
        <v>1500</v>
      </c>
      <c r="M2568" s="325">
        <v>2567</v>
      </c>
      <c r="N2568" s="324">
        <v>42922</v>
      </c>
      <c r="T2568" s="146"/>
      <c r="U2568" s="146"/>
      <c r="V2568" s="146"/>
      <c r="W2568" s="146"/>
      <c r="X2568" s="146"/>
      <c r="Y2568" s="146"/>
      <c r="Z2568" s="146"/>
      <c r="AA2568" s="146"/>
      <c r="AB2568" s="5" t="str">
        <f t="shared" si="72"/>
        <v>Navig8 Solidarity16</v>
      </c>
    </row>
    <row r="2569" spans="1:28" customFormat="1" ht="12.95" hidden="1" customHeight="1">
      <c r="A2569" s="325">
        <v>2568</v>
      </c>
      <c r="B2569" s="325" t="s">
        <v>2912</v>
      </c>
      <c r="C2569" s="327">
        <v>42892</v>
      </c>
      <c r="D2569" s="325" t="s">
        <v>2683</v>
      </c>
      <c r="E2569" s="325" t="s">
        <v>2484</v>
      </c>
      <c r="F2569" s="325"/>
      <c r="G2569" s="325"/>
      <c r="H2569" s="328" t="s">
        <v>736</v>
      </c>
      <c r="I2569" s="328" t="s">
        <v>563</v>
      </c>
      <c r="J2569" s="327">
        <v>42863</v>
      </c>
      <c r="K2569" s="3" t="s">
        <v>1104</v>
      </c>
      <c r="L2569" s="326">
        <v>1500</v>
      </c>
      <c r="M2569" s="325">
        <v>2568</v>
      </c>
      <c r="N2569" s="324">
        <v>42922</v>
      </c>
      <c r="T2569" s="146"/>
      <c r="U2569" s="146"/>
      <c r="V2569" s="146"/>
      <c r="W2569" s="146"/>
      <c r="X2569" s="146"/>
      <c r="Y2569" s="146"/>
      <c r="Z2569" s="146"/>
      <c r="AA2569" s="146"/>
      <c r="AB2569" s="5" t="str">
        <f t="shared" si="72"/>
        <v>Gener8 Defiance201703</v>
      </c>
    </row>
    <row r="2570" spans="1:28" customFormat="1" ht="12.95" hidden="1" customHeight="1">
      <c r="A2570" s="325">
        <v>2569</v>
      </c>
      <c r="B2570" s="325" t="s">
        <v>2913</v>
      </c>
      <c r="C2570" s="327">
        <v>42892</v>
      </c>
      <c r="D2570" s="325" t="s">
        <v>2685</v>
      </c>
      <c r="E2570" s="325" t="s">
        <v>2612</v>
      </c>
      <c r="F2570" s="325"/>
      <c r="G2570" s="325"/>
      <c r="H2570" s="328" t="s">
        <v>736</v>
      </c>
      <c r="I2570" s="328" t="s">
        <v>287</v>
      </c>
      <c r="J2570" s="327">
        <v>42851</v>
      </c>
      <c r="K2570" s="3" t="s">
        <v>1104</v>
      </c>
      <c r="L2570" s="326">
        <v>1500</v>
      </c>
      <c r="M2570" s="325">
        <v>2569</v>
      </c>
      <c r="N2570" s="324">
        <v>42922</v>
      </c>
      <c r="T2570" s="146"/>
      <c r="U2570" s="146"/>
      <c r="V2570" s="146"/>
      <c r="W2570" s="146"/>
      <c r="X2570" s="146"/>
      <c r="Y2570" s="146"/>
      <c r="Z2570" s="146"/>
      <c r="AA2570" s="146"/>
      <c r="AB2570" s="5" t="str">
        <f t="shared" si="72"/>
        <v>New Advance37</v>
      </c>
    </row>
    <row r="2571" spans="1:28" customFormat="1" ht="12.95" hidden="1" customHeight="1">
      <c r="A2571" s="325">
        <v>2570</v>
      </c>
      <c r="B2571" s="325" t="s">
        <v>2914</v>
      </c>
      <c r="C2571" s="327">
        <v>42892</v>
      </c>
      <c r="D2571" s="325" t="s">
        <v>2702</v>
      </c>
      <c r="E2571" s="325" t="s">
        <v>2484</v>
      </c>
      <c r="F2571" s="325"/>
      <c r="G2571" s="325"/>
      <c r="H2571" s="328" t="s">
        <v>1327</v>
      </c>
      <c r="I2571" s="328" t="s">
        <v>712</v>
      </c>
      <c r="J2571" s="327">
        <v>42879</v>
      </c>
      <c r="K2571" s="3" t="s">
        <v>1104</v>
      </c>
      <c r="L2571" s="326">
        <v>1500</v>
      </c>
      <c r="M2571" s="325">
        <v>2570</v>
      </c>
      <c r="N2571" s="324">
        <v>42922</v>
      </c>
      <c r="T2571" s="146"/>
      <c r="U2571" s="146"/>
      <c r="V2571" s="146"/>
      <c r="W2571" s="146"/>
      <c r="X2571" s="146"/>
      <c r="Y2571" s="146"/>
      <c r="Z2571" s="146"/>
      <c r="AA2571" s="146"/>
      <c r="AB2571" s="5" t="str">
        <f t="shared" si="72"/>
        <v>Silver Valerie38</v>
      </c>
    </row>
    <row r="2572" spans="1:28" customFormat="1" ht="12.95" hidden="1" customHeight="1">
      <c r="A2572" s="325">
        <v>2571</v>
      </c>
      <c r="B2572" s="325" t="s">
        <v>2915</v>
      </c>
      <c r="C2572" s="327">
        <v>42892</v>
      </c>
      <c r="D2572" s="325" t="s">
        <v>835</v>
      </c>
      <c r="E2572" s="325" t="s">
        <v>2484</v>
      </c>
      <c r="F2572" s="325"/>
      <c r="G2572" s="325"/>
      <c r="H2572" s="328" t="s">
        <v>1327</v>
      </c>
      <c r="I2572" s="328" t="s">
        <v>535</v>
      </c>
      <c r="J2572" s="327">
        <v>42862</v>
      </c>
      <c r="K2572" s="3" t="s">
        <v>1104</v>
      </c>
      <c r="L2572" s="326">
        <v>1500</v>
      </c>
      <c r="M2572" s="325">
        <v>2571</v>
      </c>
      <c r="N2572" s="324">
        <v>42922</v>
      </c>
      <c r="T2572" s="146"/>
      <c r="U2572" s="146"/>
      <c r="V2572" s="146"/>
      <c r="W2572" s="146"/>
      <c r="X2572" s="146"/>
      <c r="Y2572" s="146"/>
      <c r="Z2572" s="146"/>
      <c r="AA2572" s="146"/>
      <c r="AB2572" s="5" t="str">
        <f t="shared" si="72"/>
        <v>Asterion92</v>
      </c>
    </row>
    <row r="2573" spans="1:28" customFormat="1" ht="12.95" hidden="1" customHeight="1">
      <c r="A2573" s="325">
        <v>2572</v>
      </c>
      <c r="B2573" s="325" t="s">
        <v>2916</v>
      </c>
      <c r="C2573" s="327">
        <v>42892</v>
      </c>
      <c r="D2573" s="325" t="s">
        <v>502</v>
      </c>
      <c r="E2573" s="325" t="s">
        <v>169</v>
      </c>
      <c r="F2573" s="325"/>
      <c r="G2573" s="325"/>
      <c r="H2573" s="328" t="s">
        <v>63</v>
      </c>
      <c r="I2573" s="328" t="s">
        <v>20</v>
      </c>
      <c r="J2573" s="327">
        <v>42821</v>
      </c>
      <c r="K2573" s="3" t="s">
        <v>60</v>
      </c>
      <c r="L2573" s="326">
        <v>800</v>
      </c>
      <c r="M2573" s="325">
        <v>2572</v>
      </c>
      <c r="N2573" s="324">
        <v>42922</v>
      </c>
      <c r="T2573" s="146"/>
      <c r="U2573" s="146"/>
      <c r="V2573" s="146"/>
      <c r="W2573" s="146"/>
      <c r="X2573" s="146"/>
      <c r="Y2573" s="146"/>
      <c r="Z2573" s="146"/>
      <c r="AA2573" s="146"/>
      <c r="AB2573" s="5" t="str">
        <f t="shared" si="72"/>
        <v>Acamar109</v>
      </c>
    </row>
    <row r="2574" spans="1:28" customFormat="1" ht="12.95" hidden="1" customHeight="1">
      <c r="A2574" s="325">
        <v>2573</v>
      </c>
      <c r="B2574" s="325" t="s">
        <v>2917</v>
      </c>
      <c r="C2574" s="327">
        <v>42892</v>
      </c>
      <c r="D2574" s="325" t="s">
        <v>2687</v>
      </c>
      <c r="E2574" s="325" t="s">
        <v>149</v>
      </c>
      <c r="F2574" s="325"/>
      <c r="G2574" s="325"/>
      <c r="H2574" s="328" t="s">
        <v>2031</v>
      </c>
      <c r="I2574" s="328" t="s">
        <v>614</v>
      </c>
      <c r="J2574" s="327">
        <v>42859</v>
      </c>
      <c r="K2574" s="3" t="s">
        <v>60</v>
      </c>
      <c r="L2574" s="326">
        <v>800</v>
      </c>
      <c r="M2574" s="325">
        <v>2573</v>
      </c>
      <c r="N2574" s="324"/>
      <c r="T2574" s="146"/>
      <c r="U2574" s="146"/>
      <c r="V2574" s="146"/>
      <c r="W2574" s="146"/>
      <c r="X2574" s="146"/>
      <c r="Y2574" s="146"/>
      <c r="Z2574" s="146"/>
      <c r="AA2574" s="146"/>
      <c r="AB2574" s="5" t="str">
        <f t="shared" si="72"/>
        <v>ICE Point022</v>
      </c>
    </row>
    <row r="2575" spans="1:28" customFormat="1" ht="12.95" hidden="1" customHeight="1">
      <c r="A2575" s="325">
        <v>2574</v>
      </c>
      <c r="B2575" s="325" t="s">
        <v>2918</v>
      </c>
      <c r="C2575" s="327">
        <v>42892</v>
      </c>
      <c r="D2575" s="325" t="s">
        <v>2694</v>
      </c>
      <c r="E2575" s="325" t="s">
        <v>673</v>
      </c>
      <c r="F2575" s="325"/>
      <c r="G2575" s="325"/>
      <c r="H2575" s="328" t="s">
        <v>442</v>
      </c>
      <c r="I2575" s="328" t="s">
        <v>614</v>
      </c>
      <c r="J2575" s="327">
        <v>42867</v>
      </c>
      <c r="K2575" s="3" t="s">
        <v>60</v>
      </c>
      <c r="L2575" s="326">
        <v>800</v>
      </c>
      <c r="M2575" s="325">
        <v>2574</v>
      </c>
      <c r="N2575" s="324">
        <v>42922</v>
      </c>
      <c r="T2575" s="146"/>
      <c r="U2575" s="146"/>
      <c r="V2575" s="146"/>
      <c r="W2575" s="146"/>
      <c r="X2575" s="146"/>
      <c r="Y2575" s="146"/>
      <c r="Z2575" s="146"/>
      <c r="AA2575" s="146"/>
      <c r="AB2575" s="5" t="str">
        <f t="shared" si="72"/>
        <v>Acamar110</v>
      </c>
    </row>
    <row r="2576" spans="1:28" customFormat="1" ht="12.95" hidden="1" customHeight="1">
      <c r="A2576" s="325">
        <v>2575</v>
      </c>
      <c r="B2576" s="325" t="s">
        <v>2919</v>
      </c>
      <c r="C2576" s="327">
        <v>42892</v>
      </c>
      <c r="D2576" s="325" t="s">
        <v>2704</v>
      </c>
      <c r="E2576" s="325" t="s">
        <v>129</v>
      </c>
      <c r="F2576" s="325"/>
      <c r="G2576" s="325"/>
      <c r="H2576" s="328" t="s">
        <v>1834</v>
      </c>
      <c r="I2576" s="328" t="s">
        <v>215</v>
      </c>
      <c r="J2576" s="327">
        <v>42878</v>
      </c>
      <c r="K2576" s="3" t="s">
        <v>60</v>
      </c>
      <c r="L2576" s="326">
        <v>800</v>
      </c>
      <c r="M2576" s="325">
        <v>2575</v>
      </c>
      <c r="N2576" s="324">
        <v>42922</v>
      </c>
      <c r="T2576" s="146"/>
      <c r="U2576" s="146"/>
      <c r="V2576" s="146"/>
      <c r="W2576" s="146"/>
      <c r="X2576" s="146"/>
      <c r="Y2576" s="146"/>
      <c r="Z2576" s="146"/>
      <c r="AA2576" s="146"/>
      <c r="AB2576" s="5" t="str">
        <f t="shared" si="72"/>
        <v>Stena Perros201703</v>
      </c>
    </row>
    <row r="2577" spans="1:28" customFormat="1" ht="12.95" hidden="1" customHeight="1">
      <c r="A2577" s="325">
        <v>2576</v>
      </c>
      <c r="B2577" s="325" t="s">
        <v>2920</v>
      </c>
      <c r="C2577" s="327">
        <v>42892</v>
      </c>
      <c r="D2577" s="325" t="s">
        <v>740</v>
      </c>
      <c r="E2577" s="325" t="s">
        <v>2763</v>
      </c>
      <c r="F2577" s="325"/>
      <c r="G2577" s="325"/>
      <c r="H2577" s="328" t="s">
        <v>75</v>
      </c>
      <c r="I2577" s="328" t="s">
        <v>20</v>
      </c>
      <c r="J2577" s="327">
        <v>42869</v>
      </c>
      <c r="K2577" s="3" t="s">
        <v>60</v>
      </c>
      <c r="L2577" s="326">
        <v>800</v>
      </c>
      <c r="M2577" s="325">
        <v>2576</v>
      </c>
      <c r="N2577" s="324">
        <v>42916</v>
      </c>
      <c r="T2577" s="146"/>
      <c r="U2577" s="146"/>
      <c r="V2577" s="146"/>
      <c r="W2577" s="146"/>
      <c r="X2577" s="146"/>
      <c r="Y2577" s="146"/>
      <c r="Z2577" s="146"/>
      <c r="AA2577" s="146"/>
      <c r="AB2577" s="5" t="str">
        <f t="shared" si="72"/>
        <v>Stena President201702</v>
      </c>
    </row>
    <row r="2578" spans="1:28" customFormat="1" ht="12.95" hidden="1" customHeight="1">
      <c r="A2578" s="325">
        <v>2577</v>
      </c>
      <c r="B2578" s="325" t="s">
        <v>2921</v>
      </c>
      <c r="C2578" s="327">
        <v>42892</v>
      </c>
      <c r="D2578" s="325" t="s">
        <v>68</v>
      </c>
      <c r="E2578" s="325" t="s">
        <v>192</v>
      </c>
      <c r="F2578" s="325"/>
      <c r="G2578" s="325"/>
      <c r="H2578" s="328" t="s">
        <v>2489</v>
      </c>
      <c r="I2578" s="328" t="s">
        <v>20</v>
      </c>
      <c r="J2578" s="327">
        <v>42878</v>
      </c>
      <c r="K2578" s="3" t="s">
        <v>60</v>
      </c>
      <c r="L2578" s="326">
        <v>800</v>
      </c>
      <c r="M2578" s="325">
        <v>2577</v>
      </c>
      <c r="N2578" s="324">
        <v>42922</v>
      </c>
      <c r="T2578" s="146"/>
      <c r="U2578" s="146"/>
      <c r="V2578" s="146"/>
      <c r="W2578" s="146"/>
      <c r="X2578" s="146"/>
      <c r="Y2578" s="146"/>
      <c r="Z2578" s="146"/>
      <c r="AA2578" s="146"/>
      <c r="AB2578" s="5" t="str">
        <f t="shared" si="72"/>
        <v>Concord1701</v>
      </c>
    </row>
    <row r="2579" spans="1:28" customFormat="1" ht="12.95" hidden="1" customHeight="1">
      <c r="A2579" s="325">
        <v>2578</v>
      </c>
      <c r="B2579" s="325" t="s">
        <v>2922</v>
      </c>
      <c r="C2579" s="327">
        <v>42892</v>
      </c>
      <c r="D2579" s="325" t="s">
        <v>2561</v>
      </c>
      <c r="E2579" s="325" t="s">
        <v>2771</v>
      </c>
      <c r="F2579" s="325"/>
      <c r="G2579" s="325"/>
      <c r="H2579" s="328" t="s">
        <v>63</v>
      </c>
      <c r="I2579" s="328" t="s">
        <v>59</v>
      </c>
      <c r="J2579" s="327">
        <v>42867</v>
      </c>
      <c r="K2579" s="3" t="s">
        <v>60</v>
      </c>
      <c r="L2579" s="326">
        <v>800</v>
      </c>
      <c r="M2579" s="325">
        <v>2578</v>
      </c>
      <c r="N2579" s="324">
        <v>42922</v>
      </c>
      <c r="T2579" s="146"/>
      <c r="U2579" s="146"/>
      <c r="V2579" s="146"/>
      <c r="W2579" s="146"/>
      <c r="X2579" s="146"/>
      <c r="Y2579" s="146"/>
      <c r="Z2579" s="146"/>
      <c r="AA2579" s="146"/>
      <c r="AB2579" s="5" t="str">
        <f t="shared" si="72"/>
        <v>StenaWeco Elegance1701</v>
      </c>
    </row>
    <row r="2580" spans="1:28" customFormat="1" ht="12.95" hidden="1" customHeight="1">
      <c r="A2580" s="325">
        <v>2579</v>
      </c>
      <c r="B2580" s="325" t="s">
        <v>2923</v>
      </c>
      <c r="C2580" s="327">
        <v>42892</v>
      </c>
      <c r="D2580" s="325" t="s">
        <v>2485</v>
      </c>
      <c r="E2580" s="325" t="s">
        <v>81</v>
      </c>
      <c r="F2580" s="325"/>
      <c r="G2580" s="325"/>
      <c r="H2580" s="328" t="s">
        <v>830</v>
      </c>
      <c r="I2580" s="328" t="s">
        <v>87</v>
      </c>
      <c r="J2580" s="327">
        <v>42868</v>
      </c>
      <c r="K2580" s="3" t="s">
        <v>60</v>
      </c>
      <c r="L2580" s="326">
        <v>800</v>
      </c>
      <c r="M2580" s="325">
        <v>2579</v>
      </c>
      <c r="N2580" s="324">
        <v>42922</v>
      </c>
      <c r="T2580" s="146"/>
      <c r="U2580" s="146"/>
      <c r="V2580" s="146"/>
      <c r="W2580" s="146"/>
      <c r="X2580" s="146"/>
      <c r="Y2580" s="146"/>
      <c r="Z2580" s="146"/>
      <c r="AA2580" s="146"/>
      <c r="AB2580" s="5" t="str">
        <f t="shared" si="72"/>
        <v>St. Clemens1702</v>
      </c>
    </row>
    <row r="2581" spans="1:28" customFormat="1" ht="12.95" hidden="1" customHeight="1">
      <c r="A2581" s="325">
        <v>2580</v>
      </c>
      <c r="B2581" s="325" t="s">
        <v>2924</v>
      </c>
      <c r="C2581" s="327">
        <v>42892</v>
      </c>
      <c r="D2581" s="325" t="s">
        <v>801</v>
      </c>
      <c r="E2581" s="325" t="s">
        <v>518</v>
      </c>
      <c r="F2581" s="325"/>
      <c r="G2581" s="325"/>
      <c r="H2581" s="328" t="s">
        <v>63</v>
      </c>
      <c r="I2581" s="328" t="s">
        <v>71</v>
      </c>
      <c r="J2581" s="327">
        <v>42875</v>
      </c>
      <c r="K2581" s="3" t="s">
        <v>60</v>
      </c>
      <c r="L2581" s="326">
        <v>800</v>
      </c>
      <c r="M2581" s="325">
        <v>2580</v>
      </c>
      <c r="N2581" s="324">
        <v>42922</v>
      </c>
      <c r="T2581" s="146"/>
      <c r="U2581" s="146"/>
      <c r="V2581" s="146"/>
      <c r="W2581" s="146"/>
      <c r="X2581" s="146"/>
      <c r="Y2581" s="146"/>
      <c r="Z2581" s="146"/>
      <c r="AA2581" s="146"/>
      <c r="AB2581" s="5" t="str">
        <f t="shared" si="72"/>
        <v>Bora Bora1701</v>
      </c>
    </row>
    <row r="2582" spans="1:28" customFormat="1" ht="12.95" hidden="1" customHeight="1">
      <c r="A2582" s="325">
        <v>2581</v>
      </c>
      <c r="B2582" s="325" t="s">
        <v>2925</v>
      </c>
      <c r="C2582" s="327">
        <v>42892</v>
      </c>
      <c r="D2582" s="325" t="s">
        <v>768</v>
      </c>
      <c r="E2582" s="325" t="s">
        <v>196</v>
      </c>
      <c r="F2582" s="325"/>
      <c r="G2582" s="325"/>
      <c r="H2582" s="328" t="s">
        <v>2489</v>
      </c>
      <c r="I2582" s="328" t="s">
        <v>20</v>
      </c>
      <c r="J2582" s="327">
        <v>42867</v>
      </c>
      <c r="K2582" s="3" t="s">
        <v>60</v>
      </c>
      <c r="L2582" s="326">
        <v>800</v>
      </c>
      <c r="M2582" s="325">
        <v>2581</v>
      </c>
      <c r="N2582" s="324">
        <v>42922</v>
      </c>
      <c r="T2582" s="146"/>
      <c r="U2582" s="146"/>
      <c r="V2582" s="146"/>
      <c r="W2582" s="146"/>
      <c r="X2582" s="146"/>
      <c r="Y2582" s="146"/>
      <c r="Z2582" s="146"/>
      <c r="AA2582" s="146"/>
      <c r="AB2582" s="5" t="str">
        <f t="shared" si="72"/>
        <v>Stena Image1701</v>
      </c>
    </row>
    <row r="2583" spans="1:28" customFormat="1" ht="12.95" hidden="1" customHeight="1">
      <c r="A2583" s="325">
        <v>2582</v>
      </c>
      <c r="B2583" s="325" t="s">
        <v>2926</v>
      </c>
      <c r="C2583" s="327">
        <v>42892</v>
      </c>
      <c r="D2583" s="325" t="s">
        <v>484</v>
      </c>
      <c r="E2583" s="325" t="s">
        <v>2778</v>
      </c>
      <c r="F2583" s="325"/>
      <c r="G2583" s="325"/>
      <c r="H2583" s="328" t="s">
        <v>1340</v>
      </c>
      <c r="I2583" s="328" t="s">
        <v>67</v>
      </c>
      <c r="J2583" s="327">
        <v>42870</v>
      </c>
      <c r="K2583" s="3" t="s">
        <v>60</v>
      </c>
      <c r="L2583" s="326">
        <v>800</v>
      </c>
      <c r="M2583" s="325">
        <v>2582</v>
      </c>
      <c r="N2583" s="324">
        <v>42922</v>
      </c>
      <c r="T2583" s="146"/>
      <c r="U2583" s="146"/>
      <c r="V2583" s="146"/>
      <c r="W2583" s="146"/>
      <c r="X2583" s="146"/>
      <c r="Y2583" s="146"/>
      <c r="Z2583" s="146"/>
      <c r="AA2583" s="146"/>
      <c r="AB2583" s="5" t="str">
        <f t="shared" si="72"/>
        <v>BM Breeze61</v>
      </c>
    </row>
    <row r="2584" spans="1:28" customFormat="1" ht="12.95" hidden="1" customHeight="1">
      <c r="A2584" s="325">
        <v>2583</v>
      </c>
      <c r="B2584" s="325" t="s">
        <v>2927</v>
      </c>
      <c r="C2584" s="327">
        <v>42892</v>
      </c>
      <c r="D2584" s="325" t="s">
        <v>826</v>
      </c>
      <c r="E2584" s="325" t="s">
        <v>193</v>
      </c>
      <c r="F2584" s="325"/>
      <c r="G2584" s="325"/>
      <c r="H2584" s="328" t="s">
        <v>63</v>
      </c>
      <c r="I2584" s="328" t="s">
        <v>90</v>
      </c>
      <c r="J2584" s="327">
        <v>42871</v>
      </c>
      <c r="K2584" s="3" t="s">
        <v>60</v>
      </c>
      <c r="L2584" s="326">
        <v>800</v>
      </c>
      <c r="M2584" s="325">
        <v>2583</v>
      </c>
      <c r="N2584" s="324">
        <v>42922</v>
      </c>
      <c r="T2584" s="146"/>
      <c r="U2584" s="146"/>
      <c r="V2584" s="146"/>
      <c r="W2584" s="146"/>
      <c r="X2584" s="146"/>
      <c r="Y2584" s="146"/>
      <c r="Z2584" s="146"/>
      <c r="AA2584" s="146"/>
      <c r="AB2584" s="5" t="str">
        <f t="shared" si="72"/>
        <v>Beijing Spirit010</v>
      </c>
    </row>
    <row r="2585" spans="1:28" customFormat="1" ht="12.95" hidden="1" customHeight="1">
      <c r="A2585" s="325">
        <v>2584</v>
      </c>
      <c r="B2585" s="325" t="s">
        <v>2928</v>
      </c>
      <c r="C2585" s="327">
        <v>42892</v>
      </c>
      <c r="D2585" s="325" t="s">
        <v>641</v>
      </c>
      <c r="E2585" s="325" t="s">
        <v>320</v>
      </c>
      <c r="F2585" s="325"/>
      <c r="G2585" s="325"/>
      <c r="H2585" s="328" t="s">
        <v>601</v>
      </c>
      <c r="I2585" s="328" t="s">
        <v>200</v>
      </c>
      <c r="J2585" s="327">
        <v>42877</v>
      </c>
      <c r="K2585" s="3" t="s">
        <v>60</v>
      </c>
      <c r="L2585" s="326">
        <v>800</v>
      </c>
      <c r="M2585" s="325">
        <v>2584</v>
      </c>
      <c r="N2585" s="324">
        <v>42929</v>
      </c>
      <c r="T2585" s="146"/>
      <c r="U2585" s="146"/>
      <c r="V2585" s="146"/>
      <c r="W2585" s="146"/>
      <c r="X2585" s="146"/>
      <c r="Y2585" s="146"/>
      <c r="Z2585" s="146"/>
      <c r="AA2585" s="146"/>
      <c r="AB2585" s="5" t="str">
        <f t="shared" si="72"/>
        <v>Narmada spirit025</v>
      </c>
    </row>
    <row r="2586" spans="1:28" customFormat="1" ht="12.95" hidden="1" customHeight="1">
      <c r="A2586" s="325">
        <v>2585</v>
      </c>
      <c r="B2586" s="325" t="s">
        <v>2929</v>
      </c>
      <c r="C2586" s="327">
        <v>42893</v>
      </c>
      <c r="D2586" s="325" t="s">
        <v>1350</v>
      </c>
      <c r="E2586" s="325" t="s">
        <v>57</v>
      </c>
      <c r="F2586" s="325"/>
      <c r="G2586" s="325"/>
      <c r="H2586" s="328" t="s">
        <v>1320</v>
      </c>
      <c r="I2586" s="328" t="s">
        <v>2109</v>
      </c>
      <c r="J2586" s="327">
        <v>42876</v>
      </c>
      <c r="K2586" s="3" t="s">
        <v>590</v>
      </c>
      <c r="L2586" s="326">
        <v>1600</v>
      </c>
      <c r="M2586" s="325">
        <v>2585</v>
      </c>
      <c r="N2586" s="324">
        <v>42920</v>
      </c>
      <c r="T2586" s="146"/>
      <c r="U2586" s="146"/>
      <c r="V2586" s="146"/>
      <c r="W2586" s="146"/>
      <c r="X2586" s="146"/>
      <c r="Y2586" s="146"/>
      <c r="Z2586" s="146"/>
      <c r="AA2586" s="146"/>
      <c r="AB2586" s="5" t="str">
        <f t="shared" si="72"/>
        <v>Mare Doricum11</v>
      </c>
    </row>
    <row r="2587" spans="1:28" customFormat="1" ht="12.95" hidden="1" customHeight="1">
      <c r="A2587" s="325">
        <v>2586</v>
      </c>
      <c r="B2587" s="325" t="s">
        <v>2930</v>
      </c>
      <c r="C2587" s="327">
        <v>42893</v>
      </c>
      <c r="D2587" s="325" t="s">
        <v>1848</v>
      </c>
      <c r="E2587" s="325" t="s">
        <v>2885</v>
      </c>
      <c r="F2587" s="325"/>
      <c r="G2587" s="325"/>
      <c r="H2587" s="328" t="s">
        <v>688</v>
      </c>
      <c r="I2587" s="328" t="s">
        <v>261</v>
      </c>
      <c r="J2587" s="327">
        <v>42864</v>
      </c>
      <c r="K2587" s="3" t="s">
        <v>590</v>
      </c>
      <c r="L2587" s="326">
        <v>1600</v>
      </c>
      <c r="M2587" s="325">
        <v>2586</v>
      </c>
      <c r="N2587" s="324">
        <v>42906</v>
      </c>
      <c r="T2587" s="146"/>
      <c r="U2587" s="146"/>
      <c r="V2587" s="146"/>
      <c r="W2587" s="146"/>
      <c r="X2587" s="146"/>
      <c r="Y2587" s="146"/>
      <c r="Z2587" s="146"/>
      <c r="AA2587" s="146"/>
      <c r="AB2587" s="5" t="str">
        <f t="shared" ref="AB2587:AB2650" si="73">IF(TRIM(A2577)="","",CONCATENATE(TRIM(D2577),TRIM(E2577)))</f>
        <v>African Spirit135</v>
      </c>
    </row>
    <row r="2588" spans="1:28" customFormat="1" ht="12.95" hidden="1" customHeight="1">
      <c r="A2588" s="325">
        <v>2587</v>
      </c>
      <c r="B2588" s="325" t="s">
        <v>2931</v>
      </c>
      <c r="C2588" s="327">
        <v>42893</v>
      </c>
      <c r="D2588" s="325" t="s">
        <v>2782</v>
      </c>
      <c r="E2588" s="325" t="s">
        <v>414</v>
      </c>
      <c r="F2588" s="325"/>
      <c r="G2588" s="325"/>
      <c r="H2588" s="328" t="s">
        <v>2783</v>
      </c>
      <c r="I2588" s="328" t="s">
        <v>715</v>
      </c>
      <c r="J2588" s="327">
        <v>42869</v>
      </c>
      <c r="K2588" s="3" t="s">
        <v>590</v>
      </c>
      <c r="L2588" s="326">
        <v>1600</v>
      </c>
      <c r="M2588" s="325">
        <v>2587</v>
      </c>
      <c r="N2588" s="324">
        <v>42914</v>
      </c>
      <c r="T2588" s="146"/>
      <c r="U2588" s="146"/>
      <c r="V2588" s="146"/>
      <c r="W2588" s="146"/>
      <c r="X2588" s="146"/>
      <c r="Y2588" s="146"/>
      <c r="Z2588" s="146"/>
      <c r="AA2588" s="146"/>
      <c r="AB2588" s="5" t="str">
        <f t="shared" si="73"/>
        <v>Sebarok Spirit27</v>
      </c>
    </row>
    <row r="2589" spans="1:28" customFormat="1" ht="12.95" hidden="1" customHeight="1">
      <c r="A2589" s="325">
        <v>2588</v>
      </c>
      <c r="B2589" s="325" t="s">
        <v>2932</v>
      </c>
      <c r="C2589" s="327">
        <v>42900</v>
      </c>
      <c r="D2589" s="325" t="s">
        <v>2272</v>
      </c>
      <c r="E2589" s="325" t="s">
        <v>193</v>
      </c>
      <c r="F2589" s="325"/>
      <c r="G2589" s="325"/>
      <c r="H2589" s="328" t="s">
        <v>1484</v>
      </c>
      <c r="I2589" s="328" t="s">
        <v>832</v>
      </c>
      <c r="J2589" s="327">
        <v>42660</v>
      </c>
      <c r="K2589" s="3" t="s">
        <v>1485</v>
      </c>
      <c r="L2589" s="326">
        <v>1600</v>
      </c>
      <c r="M2589" s="325">
        <v>2588</v>
      </c>
      <c r="N2589" s="324">
        <v>42942</v>
      </c>
      <c r="T2589" s="146"/>
      <c r="U2589" s="146"/>
      <c r="V2589" s="146"/>
      <c r="W2589" s="146"/>
      <c r="X2589" s="146"/>
      <c r="Y2589" s="146"/>
      <c r="Z2589" s="146"/>
      <c r="AA2589" s="146"/>
      <c r="AB2589" s="5" t="str">
        <f t="shared" si="73"/>
        <v>Constitution spirit325</v>
      </c>
    </row>
    <row r="2590" spans="1:28" customFormat="1" ht="12.95" hidden="1" customHeight="1">
      <c r="A2590" s="325">
        <v>2589</v>
      </c>
      <c r="B2590" s="325" t="s">
        <v>2937</v>
      </c>
      <c r="C2590" s="327">
        <v>42908</v>
      </c>
      <c r="D2590" s="325" t="s">
        <v>1268</v>
      </c>
      <c r="E2590" s="325" t="s">
        <v>624</v>
      </c>
      <c r="F2590" s="325"/>
      <c r="G2590" s="325"/>
      <c r="H2590" s="328" t="s">
        <v>732</v>
      </c>
      <c r="I2590" s="328" t="s">
        <v>539</v>
      </c>
      <c r="J2590" s="327">
        <v>42518</v>
      </c>
      <c r="K2590" s="3" t="s">
        <v>28</v>
      </c>
      <c r="L2590" s="326">
        <v>1400</v>
      </c>
      <c r="M2590" s="325">
        <v>2589</v>
      </c>
      <c r="N2590" s="324">
        <v>42948</v>
      </c>
      <c r="T2590" s="146"/>
      <c r="U2590" s="146"/>
      <c r="V2590" s="146"/>
      <c r="W2590" s="146"/>
      <c r="X2590" s="146"/>
      <c r="Y2590" s="146"/>
      <c r="Z2590" s="146"/>
      <c r="AA2590" s="146"/>
      <c r="AB2590" s="5" t="str">
        <f t="shared" si="73"/>
        <v>Trysil Spirit26</v>
      </c>
    </row>
    <row r="2591" spans="1:28" customFormat="1" ht="12.95" hidden="1" customHeight="1">
      <c r="A2591" s="325">
        <v>2590</v>
      </c>
      <c r="B2591" s="325" t="s">
        <v>3021</v>
      </c>
      <c r="C2591" s="327">
        <v>42919</v>
      </c>
      <c r="D2591" s="325" t="s">
        <v>892</v>
      </c>
      <c r="E2591" s="325" t="s">
        <v>2983</v>
      </c>
      <c r="F2591" s="325"/>
      <c r="G2591" s="325"/>
      <c r="H2591" s="328" t="s">
        <v>2474</v>
      </c>
      <c r="I2591" s="328" t="s">
        <v>2870</v>
      </c>
      <c r="J2591" s="327">
        <v>42882</v>
      </c>
      <c r="K2591" s="3" t="s">
        <v>1466</v>
      </c>
      <c r="L2591" s="326">
        <v>1400</v>
      </c>
      <c r="M2591" s="325">
        <v>2590</v>
      </c>
      <c r="N2591" s="324"/>
      <c r="T2591" s="146"/>
      <c r="U2591" s="146"/>
      <c r="V2591" s="146"/>
      <c r="W2591" s="146"/>
      <c r="X2591" s="146"/>
      <c r="Y2591" s="146"/>
      <c r="Z2591" s="146"/>
      <c r="AA2591" s="146"/>
      <c r="AB2591" s="5" t="str">
        <f t="shared" si="73"/>
        <v>Ningbo Dawn035</v>
      </c>
    </row>
    <row r="2592" spans="1:28" customFormat="1" ht="12.95" hidden="1" customHeight="1">
      <c r="A2592" s="325">
        <v>2591</v>
      </c>
      <c r="B2592" s="325" t="s">
        <v>3025</v>
      </c>
      <c r="C2592" s="327">
        <v>42919</v>
      </c>
      <c r="D2592" s="325" t="s">
        <v>2854</v>
      </c>
      <c r="E2592" s="325" t="s">
        <v>3024</v>
      </c>
      <c r="F2592" s="325"/>
      <c r="G2592" s="325"/>
      <c r="H2592" s="328" t="s">
        <v>2474</v>
      </c>
      <c r="I2592" s="328" t="s">
        <v>412</v>
      </c>
      <c r="J2592" s="327">
        <v>42882</v>
      </c>
      <c r="K2592" s="3" t="s">
        <v>1466</v>
      </c>
      <c r="L2592" s="326">
        <v>1400</v>
      </c>
      <c r="M2592" s="325">
        <v>2591</v>
      </c>
      <c r="N2592" s="324"/>
      <c r="T2592" s="146"/>
      <c r="U2592" s="146"/>
      <c r="V2592" s="146"/>
      <c r="W2592" s="146"/>
      <c r="X2592" s="146"/>
      <c r="Y2592" s="146"/>
      <c r="Z2592" s="146"/>
      <c r="AA2592" s="146"/>
      <c r="AB2592" s="5" t="str">
        <f t="shared" si="73"/>
        <v>Peak Spirit29</v>
      </c>
    </row>
    <row r="2593" spans="1:28" customFormat="1" ht="12.95" hidden="1" customHeight="1">
      <c r="A2593" s="325">
        <v>2592</v>
      </c>
      <c r="B2593" s="325" t="s">
        <v>3026</v>
      </c>
      <c r="C2593" s="327">
        <v>42919</v>
      </c>
      <c r="D2593" s="325" t="s">
        <v>2776</v>
      </c>
      <c r="E2593" s="325" t="s">
        <v>3022</v>
      </c>
      <c r="F2593" s="325"/>
      <c r="G2593" s="325"/>
      <c r="H2593" s="328" t="s">
        <v>2474</v>
      </c>
      <c r="I2593" s="328" t="s">
        <v>2881</v>
      </c>
      <c r="J2593" s="327">
        <v>42884.5</v>
      </c>
      <c r="K2593" s="3" t="s">
        <v>1466</v>
      </c>
      <c r="L2593" s="326">
        <v>1400</v>
      </c>
      <c r="M2593" s="325">
        <v>2592</v>
      </c>
      <c r="N2593" s="324"/>
      <c r="T2593" s="146"/>
      <c r="U2593" s="146"/>
      <c r="V2593" s="146"/>
      <c r="W2593" s="146"/>
      <c r="X2593" s="146"/>
      <c r="Y2593" s="146"/>
      <c r="Z2593" s="146"/>
      <c r="AA2593" s="146"/>
      <c r="AB2593" s="5" t="str">
        <f t="shared" si="73"/>
        <v>Esther Spirit139</v>
      </c>
    </row>
    <row r="2594" spans="1:28" customFormat="1" ht="12.95" hidden="1" customHeight="1">
      <c r="A2594" s="325">
        <v>2593</v>
      </c>
      <c r="B2594" s="325" t="s">
        <v>3027</v>
      </c>
      <c r="C2594" s="327">
        <v>42919</v>
      </c>
      <c r="D2594" s="325" t="s">
        <v>892</v>
      </c>
      <c r="E2594" s="325" t="s">
        <v>3020</v>
      </c>
      <c r="F2594" s="325"/>
      <c r="G2594" s="325"/>
      <c r="H2594" s="328" t="s">
        <v>2474</v>
      </c>
      <c r="I2594" s="328" t="s">
        <v>420</v>
      </c>
      <c r="J2594" s="327">
        <v>42910</v>
      </c>
      <c r="K2594" s="3" t="s">
        <v>1466</v>
      </c>
      <c r="L2594" s="326">
        <v>1400</v>
      </c>
      <c r="M2594" s="325">
        <v>2593</v>
      </c>
      <c r="N2594" s="324"/>
      <c r="T2594" s="146"/>
      <c r="U2594" s="146"/>
      <c r="V2594" s="146"/>
      <c r="W2594" s="146"/>
      <c r="X2594" s="146"/>
      <c r="Y2594" s="146"/>
      <c r="Z2594" s="146"/>
      <c r="AA2594" s="146"/>
      <c r="AB2594" s="5" t="str">
        <f t="shared" si="73"/>
        <v>Blue River28</v>
      </c>
    </row>
    <row r="2595" spans="1:28" customFormat="1" ht="12.95" hidden="1" customHeight="1">
      <c r="A2595" s="325">
        <v>2594</v>
      </c>
      <c r="B2595" s="325" t="s">
        <v>3029</v>
      </c>
      <c r="C2595" s="327">
        <v>42919</v>
      </c>
      <c r="D2595" s="325" t="s">
        <v>2854</v>
      </c>
      <c r="E2595" s="325" t="s">
        <v>3028</v>
      </c>
      <c r="F2595" s="325"/>
      <c r="G2595" s="325"/>
      <c r="H2595" s="328" t="s">
        <v>2474</v>
      </c>
      <c r="I2595" s="328" t="s">
        <v>2857</v>
      </c>
      <c r="J2595" s="327">
        <v>42914</v>
      </c>
      <c r="K2595" s="3" t="s">
        <v>1466</v>
      </c>
      <c r="L2595" s="326">
        <v>1400</v>
      </c>
      <c r="M2595" s="325">
        <v>2594</v>
      </c>
      <c r="N2595" s="324"/>
      <c r="T2595" s="146"/>
      <c r="U2595" s="146"/>
      <c r="V2595" s="146"/>
      <c r="W2595" s="146"/>
      <c r="X2595" s="146"/>
      <c r="Y2595" s="146"/>
      <c r="Z2595" s="146"/>
      <c r="AA2595" s="146"/>
      <c r="AB2595" s="5" t="str">
        <f t="shared" si="73"/>
        <v>Pacific Dawn39</v>
      </c>
    </row>
    <row r="2596" spans="1:28" customFormat="1" ht="12.95" hidden="1" customHeight="1">
      <c r="A2596" s="325">
        <v>2595</v>
      </c>
      <c r="B2596" s="325" t="s">
        <v>3031</v>
      </c>
      <c r="C2596" s="327">
        <v>42919</v>
      </c>
      <c r="D2596" s="325" t="s">
        <v>2776</v>
      </c>
      <c r="E2596" s="325" t="s">
        <v>3030</v>
      </c>
      <c r="F2596" s="325"/>
      <c r="G2596" s="325"/>
      <c r="H2596" s="328" t="s">
        <v>2474</v>
      </c>
      <c r="I2596" s="328" t="s">
        <v>2870</v>
      </c>
      <c r="J2596" s="327">
        <v>42905</v>
      </c>
      <c r="K2596" s="3" t="s">
        <v>1466</v>
      </c>
      <c r="L2596" s="326">
        <v>1400</v>
      </c>
      <c r="M2596" s="325">
        <v>2595</v>
      </c>
      <c r="N2596" s="324"/>
      <c r="T2596" s="146"/>
      <c r="U2596" s="146"/>
      <c r="V2596" s="146"/>
      <c r="W2596" s="146"/>
      <c r="X2596" s="146"/>
      <c r="Y2596" s="146"/>
      <c r="Z2596" s="146"/>
      <c r="AA2596" s="146"/>
      <c r="AB2596" s="5" t="str">
        <f t="shared" si="73"/>
        <v>Houyoshi Express II18</v>
      </c>
    </row>
    <row r="2597" spans="1:28" customFormat="1" ht="12.95" hidden="1" customHeight="1">
      <c r="A2597" s="325">
        <v>2596</v>
      </c>
      <c r="B2597" s="325" t="s">
        <v>3032</v>
      </c>
      <c r="C2597" s="327">
        <v>42919</v>
      </c>
      <c r="D2597" s="325" t="s">
        <v>2860</v>
      </c>
      <c r="E2597" s="325" t="s">
        <v>2550</v>
      </c>
      <c r="F2597" s="325"/>
      <c r="G2597" s="325"/>
      <c r="H2597" s="328" t="s">
        <v>2546</v>
      </c>
      <c r="I2597" s="328" t="s">
        <v>287</v>
      </c>
      <c r="J2597" s="327">
        <v>42887</v>
      </c>
      <c r="K2597" s="3" t="s">
        <v>290</v>
      </c>
      <c r="L2597" s="326">
        <v>1400</v>
      </c>
      <c r="M2597" s="325">
        <v>2596</v>
      </c>
      <c r="N2597" s="324"/>
      <c r="T2597" s="146"/>
      <c r="U2597" s="146"/>
      <c r="V2597" s="146"/>
      <c r="W2597" s="146"/>
      <c r="X2597" s="146"/>
      <c r="Y2597" s="146"/>
      <c r="Z2597" s="146"/>
      <c r="AA2597" s="146"/>
      <c r="AB2597" s="5" t="str">
        <f t="shared" si="73"/>
        <v>EL Junior PNT05_17</v>
      </c>
    </row>
    <row r="2598" spans="1:28" customFormat="1" ht="12.95" hidden="1" customHeight="1">
      <c r="A2598" s="325">
        <v>2597</v>
      </c>
      <c r="B2598" s="325" t="s">
        <v>3033</v>
      </c>
      <c r="C2598" s="327">
        <v>42919</v>
      </c>
      <c r="D2598" s="325" t="s">
        <v>647</v>
      </c>
      <c r="E2598" s="325" t="s">
        <v>773</v>
      </c>
      <c r="F2598" s="325"/>
      <c r="G2598" s="325"/>
      <c r="H2598" s="328" t="s">
        <v>2877</v>
      </c>
      <c r="I2598" s="328" t="s">
        <v>20</v>
      </c>
      <c r="J2598" s="327">
        <v>42911</v>
      </c>
      <c r="K2598" s="3" t="s">
        <v>23</v>
      </c>
      <c r="L2598" s="326">
        <v>1200</v>
      </c>
      <c r="M2598" s="325">
        <v>2597</v>
      </c>
      <c r="N2598" s="324">
        <v>42950</v>
      </c>
      <c r="T2598" s="146"/>
      <c r="U2598" s="146"/>
      <c r="V2598" s="146"/>
      <c r="W2598" s="146"/>
      <c r="X2598" s="146"/>
      <c r="Y2598" s="146"/>
      <c r="Z2598" s="146"/>
      <c r="AA2598" s="146"/>
      <c r="AB2598" s="5" t="str">
        <f t="shared" si="73"/>
        <v>Cabo Kamui5</v>
      </c>
    </row>
    <row r="2599" spans="1:28" customFormat="1" ht="12.95" hidden="1" customHeight="1">
      <c r="A2599" s="325">
        <v>2598</v>
      </c>
      <c r="B2599" s="325" t="s">
        <v>3034</v>
      </c>
      <c r="C2599" s="327">
        <v>42919</v>
      </c>
      <c r="D2599" s="325" t="s">
        <v>2858</v>
      </c>
      <c r="E2599" s="325" t="s">
        <v>174</v>
      </c>
      <c r="F2599" s="325"/>
      <c r="G2599" s="325"/>
      <c r="H2599" s="328" t="s">
        <v>2859</v>
      </c>
      <c r="I2599" s="328" t="s">
        <v>441</v>
      </c>
      <c r="J2599" s="327">
        <v>42894</v>
      </c>
      <c r="K2599" s="3" t="s">
        <v>1466</v>
      </c>
      <c r="L2599" s="326">
        <v>1400</v>
      </c>
      <c r="M2599" s="325">
        <v>2598</v>
      </c>
      <c r="N2599" s="324">
        <v>42971</v>
      </c>
      <c r="T2599" s="146"/>
      <c r="U2599" s="146"/>
      <c r="V2599" s="146"/>
      <c r="W2599" s="146"/>
      <c r="X2599" s="146"/>
      <c r="Y2599" s="146"/>
      <c r="Z2599" s="146"/>
      <c r="AA2599" s="146"/>
      <c r="AB2599" s="5" t="str">
        <f t="shared" si="73"/>
        <v>King Gregory28</v>
      </c>
    </row>
    <row r="2600" spans="1:28" customFormat="1" ht="12.95" hidden="1" customHeight="1">
      <c r="A2600" s="325">
        <v>2599</v>
      </c>
      <c r="B2600" s="325" t="s">
        <v>3035</v>
      </c>
      <c r="C2600" s="327">
        <v>42919</v>
      </c>
      <c r="D2600" s="325" t="s">
        <v>2270</v>
      </c>
      <c r="E2600" s="325" t="s">
        <v>213</v>
      </c>
      <c r="F2600" s="325"/>
      <c r="G2600" s="325"/>
      <c r="H2600" s="328" t="s">
        <v>2635</v>
      </c>
      <c r="I2600" s="328" t="s">
        <v>20</v>
      </c>
      <c r="J2600" s="327">
        <v>42903</v>
      </c>
      <c r="K2600" s="3" t="s">
        <v>1466</v>
      </c>
      <c r="L2600" s="326">
        <v>1400</v>
      </c>
      <c r="M2600" s="325">
        <v>2599</v>
      </c>
      <c r="N2600" s="324">
        <v>42970</v>
      </c>
      <c r="T2600" s="146"/>
      <c r="U2600" s="146"/>
      <c r="V2600" s="146"/>
      <c r="W2600" s="146"/>
      <c r="X2600" s="146"/>
      <c r="Y2600" s="146"/>
      <c r="Z2600" s="146"/>
      <c r="AA2600" s="146"/>
      <c r="AB2600" s="5" t="str">
        <f t="shared" si="73"/>
        <v>Nave Cetus51</v>
      </c>
    </row>
    <row r="2601" spans="1:28" customFormat="1" ht="12.95" hidden="1" customHeight="1">
      <c r="A2601" s="325">
        <v>2600</v>
      </c>
      <c r="B2601" s="325" t="s">
        <v>3036</v>
      </c>
      <c r="C2601" s="327">
        <v>42919</v>
      </c>
      <c r="D2601" s="325" t="s">
        <v>1457</v>
      </c>
      <c r="E2601" s="325" t="s">
        <v>727</v>
      </c>
      <c r="F2601" s="325"/>
      <c r="G2601" s="325"/>
      <c r="H2601" s="328" t="s">
        <v>2474</v>
      </c>
      <c r="I2601" s="328" t="s">
        <v>606</v>
      </c>
      <c r="J2601" s="327">
        <v>42900</v>
      </c>
      <c r="K2601" s="3" t="s">
        <v>1466</v>
      </c>
      <c r="L2601" s="326">
        <v>1400</v>
      </c>
      <c r="M2601" s="325">
        <v>2600</v>
      </c>
      <c r="N2601" s="324">
        <v>42970</v>
      </c>
      <c r="T2601" s="146"/>
      <c r="U2601" s="146"/>
      <c r="V2601" s="146"/>
      <c r="W2601" s="146"/>
      <c r="X2601" s="146"/>
      <c r="Y2601" s="146"/>
      <c r="Z2601" s="146"/>
      <c r="AA2601" s="146"/>
      <c r="AB2601" s="5" t="str">
        <f t="shared" si="73"/>
        <v>Elisalex Schulte42_43_44</v>
      </c>
    </row>
    <row r="2602" spans="1:28" customFormat="1" ht="12.95" hidden="1" customHeight="1">
      <c r="A2602" s="325">
        <v>2601</v>
      </c>
      <c r="B2602" s="325" t="s">
        <v>3037</v>
      </c>
      <c r="C2602" s="327">
        <v>42919</v>
      </c>
      <c r="D2602" s="325" t="s">
        <v>2473</v>
      </c>
      <c r="E2602" s="325" t="s">
        <v>2951</v>
      </c>
      <c r="F2602" s="325"/>
      <c r="G2602" s="325"/>
      <c r="H2602" s="328" t="s">
        <v>2474</v>
      </c>
      <c r="I2602" s="328" t="s">
        <v>25</v>
      </c>
      <c r="J2602" s="327">
        <v>42900</v>
      </c>
      <c r="K2602" s="3" t="s">
        <v>1466</v>
      </c>
      <c r="L2602" s="326">
        <v>1400</v>
      </c>
      <c r="M2602" s="325">
        <v>2601</v>
      </c>
      <c r="N2602" s="324">
        <v>42970</v>
      </c>
      <c r="T2602" s="146"/>
      <c r="U2602" s="146"/>
      <c r="V2602" s="146"/>
      <c r="W2602" s="146"/>
      <c r="X2602" s="146"/>
      <c r="Y2602" s="146"/>
      <c r="Z2602" s="146"/>
      <c r="AA2602" s="146"/>
      <c r="AB2602" s="5" t="str">
        <f t="shared" si="73"/>
        <v>Emmy Schulte154_155_156_157</v>
      </c>
    </row>
    <row r="2603" spans="1:28" customFormat="1" ht="12.95" hidden="1" customHeight="1">
      <c r="A2603" s="325">
        <v>2602</v>
      </c>
      <c r="B2603" s="325" t="s">
        <v>3038</v>
      </c>
      <c r="C2603" s="327">
        <v>42919</v>
      </c>
      <c r="D2603" s="325" t="s">
        <v>711</v>
      </c>
      <c r="E2603" s="325" t="s">
        <v>146</v>
      </c>
      <c r="F2603" s="325"/>
      <c r="G2603" s="325"/>
      <c r="H2603" s="328" t="s">
        <v>2474</v>
      </c>
      <c r="I2603" s="328" t="s">
        <v>511</v>
      </c>
      <c r="J2603" s="327">
        <v>42901</v>
      </c>
      <c r="K2603" s="3" t="s">
        <v>1466</v>
      </c>
      <c r="L2603" s="326">
        <v>1400</v>
      </c>
      <c r="M2603" s="325">
        <v>2602</v>
      </c>
      <c r="N2603" s="324">
        <v>42970</v>
      </c>
      <c r="T2603" s="146"/>
      <c r="U2603" s="146"/>
      <c r="V2603" s="146"/>
      <c r="W2603" s="146"/>
      <c r="X2603" s="146"/>
      <c r="Y2603" s="146"/>
      <c r="Z2603" s="146"/>
      <c r="AA2603" s="146"/>
      <c r="AB2603" s="5" t="str">
        <f t="shared" si="73"/>
        <v>Sten Skagen53_54_56_57</v>
      </c>
    </row>
    <row r="2604" spans="1:28" customFormat="1" ht="12.95" hidden="1" customHeight="1">
      <c r="A2604" s="325">
        <v>2603</v>
      </c>
      <c r="B2604" s="325" t="s">
        <v>3039</v>
      </c>
      <c r="C2604" s="327">
        <v>42920</v>
      </c>
      <c r="D2604" s="325" t="s">
        <v>1613</v>
      </c>
      <c r="E2604" s="325" t="s">
        <v>158</v>
      </c>
      <c r="F2604" s="325"/>
      <c r="G2604" s="325"/>
      <c r="H2604" s="328" t="s">
        <v>521</v>
      </c>
      <c r="I2604" s="328" t="s">
        <v>59</v>
      </c>
      <c r="J2604" s="327">
        <v>42898</v>
      </c>
      <c r="K2604" s="3" t="s">
        <v>28</v>
      </c>
      <c r="L2604" s="326">
        <v>1400</v>
      </c>
      <c r="M2604" s="325">
        <v>2603</v>
      </c>
      <c r="N2604" s="324">
        <v>42928</v>
      </c>
      <c r="T2604" s="146"/>
      <c r="U2604" s="146"/>
      <c r="V2604" s="146"/>
      <c r="W2604" s="146"/>
      <c r="X2604" s="146"/>
      <c r="Y2604" s="146"/>
      <c r="Z2604" s="146"/>
      <c r="AA2604" s="146"/>
      <c r="AB2604" s="5" t="str">
        <f t="shared" si="73"/>
        <v>Elisalex Schulte45_46_47</v>
      </c>
    </row>
    <row r="2605" spans="1:28" customFormat="1" ht="12.95" hidden="1" customHeight="1">
      <c r="A2605" s="325">
        <v>2604</v>
      </c>
      <c r="B2605" s="325" t="s">
        <v>3040</v>
      </c>
      <c r="C2605" s="327">
        <v>42920</v>
      </c>
      <c r="D2605" s="325" t="s">
        <v>328</v>
      </c>
      <c r="E2605" s="325" t="s">
        <v>414</v>
      </c>
      <c r="F2605" s="325"/>
      <c r="G2605" s="325"/>
      <c r="H2605" s="328" t="s">
        <v>465</v>
      </c>
      <c r="I2605" s="328" t="s">
        <v>173</v>
      </c>
      <c r="J2605" s="327">
        <v>42895</v>
      </c>
      <c r="K2605" s="3" t="s">
        <v>28</v>
      </c>
      <c r="L2605" s="326">
        <v>1400</v>
      </c>
      <c r="M2605" s="325">
        <v>2604</v>
      </c>
      <c r="N2605" s="324">
        <v>42928</v>
      </c>
      <c r="T2605" s="146"/>
      <c r="U2605" s="146"/>
      <c r="V2605" s="146"/>
      <c r="W2605" s="146"/>
      <c r="X2605" s="146"/>
      <c r="Y2605" s="146"/>
      <c r="Z2605" s="146"/>
      <c r="AA2605" s="146"/>
      <c r="AB2605" s="5" t="str">
        <f t="shared" si="73"/>
        <v>Emmy Schulte158_159_160</v>
      </c>
    </row>
    <row r="2606" spans="1:28" customFormat="1" ht="12.95" hidden="1" customHeight="1">
      <c r="A2606" s="325">
        <v>2605</v>
      </c>
      <c r="B2606" s="325" t="s">
        <v>3041</v>
      </c>
      <c r="C2606" s="327">
        <v>42920</v>
      </c>
      <c r="D2606" s="325" t="s">
        <v>851</v>
      </c>
      <c r="E2606" s="325" t="s">
        <v>325</v>
      </c>
      <c r="F2606" s="325"/>
      <c r="G2606" s="325"/>
      <c r="H2606" s="328" t="s">
        <v>732</v>
      </c>
      <c r="I2606" s="328" t="s">
        <v>645</v>
      </c>
      <c r="J2606" s="327">
        <v>42895</v>
      </c>
      <c r="K2606" s="3" t="s">
        <v>28</v>
      </c>
      <c r="L2606" s="326">
        <v>1400</v>
      </c>
      <c r="M2606" s="325">
        <v>2605</v>
      </c>
      <c r="N2606" s="324">
        <v>42964</v>
      </c>
      <c r="T2606" s="146"/>
      <c r="U2606" s="146"/>
      <c r="V2606" s="146"/>
      <c r="W2606" s="146"/>
      <c r="X2606" s="146"/>
      <c r="Y2606" s="146"/>
      <c r="Z2606" s="146"/>
      <c r="AA2606" s="146"/>
      <c r="AB2606" s="5" t="str">
        <f t="shared" si="73"/>
        <v>Sten Skagen58_59_60</v>
      </c>
    </row>
    <row r="2607" spans="1:28" customFormat="1" ht="12.95" hidden="1" customHeight="1">
      <c r="A2607" s="325">
        <v>2606</v>
      </c>
      <c r="B2607" s="325" t="s">
        <v>3042</v>
      </c>
      <c r="C2607" s="327">
        <v>42920</v>
      </c>
      <c r="D2607" s="325" t="s">
        <v>533</v>
      </c>
      <c r="E2607" s="325" t="s">
        <v>76</v>
      </c>
      <c r="F2607" s="325"/>
      <c r="G2607" s="325"/>
      <c r="H2607" s="328" t="s">
        <v>2541</v>
      </c>
      <c r="I2607" s="328" t="s">
        <v>2936</v>
      </c>
      <c r="J2607" s="327">
        <v>42887</v>
      </c>
      <c r="K2607" s="3" t="s">
        <v>28</v>
      </c>
      <c r="L2607" s="326">
        <v>1400</v>
      </c>
      <c r="M2607" s="325">
        <v>2606</v>
      </c>
      <c r="N2607" s="324">
        <v>42943</v>
      </c>
      <c r="T2607" s="146"/>
      <c r="U2607" s="146"/>
      <c r="V2607" s="146"/>
      <c r="W2607" s="146"/>
      <c r="X2607" s="146"/>
      <c r="Y2607" s="146"/>
      <c r="Z2607" s="146"/>
      <c r="AA2607" s="146"/>
      <c r="AB2607" s="5" t="str">
        <f t="shared" si="73"/>
        <v>British Altus17001</v>
      </c>
    </row>
    <row r="2608" spans="1:28" customFormat="1" ht="12.95" hidden="1" customHeight="1">
      <c r="A2608" s="325">
        <v>2607</v>
      </c>
      <c r="B2608" s="325" t="s">
        <v>3043</v>
      </c>
      <c r="C2608" s="327">
        <v>42920</v>
      </c>
      <c r="D2608" s="325" t="s">
        <v>2760</v>
      </c>
      <c r="E2608" s="325" t="s">
        <v>2942</v>
      </c>
      <c r="F2608" s="325"/>
      <c r="G2608" s="325"/>
      <c r="H2608" s="328" t="s">
        <v>720</v>
      </c>
      <c r="I2608" s="328" t="s">
        <v>2944</v>
      </c>
      <c r="J2608" s="327">
        <v>42897</v>
      </c>
      <c r="K2608" s="3" t="s">
        <v>28</v>
      </c>
      <c r="L2608" s="326">
        <v>1400</v>
      </c>
      <c r="M2608" s="325">
        <v>2607</v>
      </c>
      <c r="N2608" s="324">
        <v>42964</v>
      </c>
      <c r="T2608" s="146"/>
      <c r="U2608" s="146"/>
      <c r="V2608" s="146"/>
      <c r="W2608" s="146"/>
      <c r="X2608" s="146"/>
      <c r="Y2608" s="146"/>
      <c r="Z2608" s="146"/>
      <c r="AA2608" s="146"/>
      <c r="AB2608" s="5" t="str">
        <f t="shared" si="73"/>
        <v>Genmar Compatriot92</v>
      </c>
    </row>
    <row r="2609" spans="1:28" customFormat="1" ht="12.95" hidden="1" customHeight="1">
      <c r="A2609" s="325">
        <v>2608</v>
      </c>
      <c r="B2609" s="325" t="s">
        <v>3044</v>
      </c>
      <c r="C2609" s="327">
        <v>42920</v>
      </c>
      <c r="D2609" s="325" t="s">
        <v>1615</v>
      </c>
      <c r="E2609" s="325" t="s">
        <v>57</v>
      </c>
      <c r="F2609" s="325"/>
      <c r="G2609" s="325"/>
      <c r="H2609" s="328" t="s">
        <v>392</v>
      </c>
      <c r="I2609" s="328" t="s">
        <v>2946</v>
      </c>
      <c r="J2609" s="327">
        <v>42908</v>
      </c>
      <c r="K2609" s="3" t="s">
        <v>28</v>
      </c>
      <c r="L2609" s="326">
        <v>1400</v>
      </c>
      <c r="M2609" s="325">
        <v>2608</v>
      </c>
      <c r="N2609" s="324">
        <v>42964</v>
      </c>
      <c r="T2609" s="146"/>
      <c r="U2609" s="146"/>
      <c r="V2609" s="146"/>
      <c r="W2609" s="146"/>
      <c r="X2609" s="146"/>
      <c r="Y2609" s="146"/>
      <c r="Z2609" s="146"/>
      <c r="AA2609" s="146"/>
      <c r="AB2609" s="5" t="str">
        <f t="shared" si="73"/>
        <v>Everbright21</v>
      </c>
    </row>
    <row r="2610" spans="1:28" customFormat="1" ht="12.95" hidden="1" customHeight="1">
      <c r="A2610" s="325">
        <v>2609</v>
      </c>
      <c r="B2610" s="325" t="s">
        <v>3045</v>
      </c>
      <c r="C2610" s="327">
        <v>42920</v>
      </c>
      <c r="D2610" s="325" t="s">
        <v>508</v>
      </c>
      <c r="E2610" s="325" t="s">
        <v>834</v>
      </c>
      <c r="F2610" s="325"/>
      <c r="G2610" s="325"/>
      <c r="H2610" s="328" t="s">
        <v>1382</v>
      </c>
      <c r="I2610" s="328" t="s">
        <v>630</v>
      </c>
      <c r="J2610" s="327">
        <v>42911</v>
      </c>
      <c r="K2610" s="3" t="s">
        <v>28</v>
      </c>
      <c r="L2610" s="326">
        <v>1400</v>
      </c>
      <c r="M2610" s="325">
        <v>2609</v>
      </c>
      <c r="N2610" s="324">
        <v>42977</v>
      </c>
      <c r="T2610" s="146"/>
      <c r="U2610" s="146"/>
      <c r="V2610" s="146"/>
      <c r="W2610" s="146"/>
      <c r="X2610" s="146"/>
      <c r="Y2610" s="146"/>
      <c r="Z2610" s="146"/>
      <c r="AA2610" s="146"/>
      <c r="AB2610" s="5" t="str">
        <f t="shared" si="73"/>
        <v>Seaheritage69</v>
      </c>
    </row>
    <row r="2611" spans="1:28" customFormat="1" ht="12.95" hidden="1" customHeight="1">
      <c r="A2611" s="325">
        <v>2610</v>
      </c>
      <c r="B2611" s="325" t="s">
        <v>3046</v>
      </c>
      <c r="C2611" s="327">
        <v>42920</v>
      </c>
      <c r="D2611" s="325" t="s">
        <v>1943</v>
      </c>
      <c r="E2611" s="325" t="s">
        <v>2621</v>
      </c>
      <c r="F2611" s="325"/>
      <c r="G2611" s="325"/>
      <c r="H2611" s="328" t="s">
        <v>828</v>
      </c>
      <c r="I2611" s="328" t="s">
        <v>269</v>
      </c>
      <c r="J2611" s="327">
        <v>42891</v>
      </c>
      <c r="K2611" s="3" t="s">
        <v>1094</v>
      </c>
      <c r="L2611" s="326">
        <v>1400</v>
      </c>
      <c r="M2611" s="325">
        <v>2610</v>
      </c>
      <c r="N2611" s="324">
        <v>42950</v>
      </c>
      <c r="T2611" s="146"/>
      <c r="U2611" s="146"/>
      <c r="V2611" s="146"/>
      <c r="W2611" s="146"/>
      <c r="X2611" s="146"/>
      <c r="Y2611" s="146"/>
      <c r="Z2611" s="146"/>
      <c r="AA2611" s="146"/>
      <c r="AB2611" s="5" t="str">
        <f t="shared" si="73"/>
        <v>Asterion94</v>
      </c>
    </row>
    <row r="2612" spans="1:28" customFormat="1" ht="12.95" hidden="1" customHeight="1">
      <c r="A2612" s="325">
        <v>2611</v>
      </c>
      <c r="B2612" s="325" t="s">
        <v>3047</v>
      </c>
      <c r="C2612" s="327">
        <v>42920</v>
      </c>
      <c r="D2612" s="325" t="s">
        <v>1292</v>
      </c>
      <c r="E2612" s="325" t="s">
        <v>2872</v>
      </c>
      <c r="F2612" s="325"/>
      <c r="G2612" s="325"/>
      <c r="H2612" s="328" t="s">
        <v>2850</v>
      </c>
      <c r="I2612" s="328" t="s">
        <v>441</v>
      </c>
      <c r="J2612" s="327">
        <v>42900</v>
      </c>
      <c r="K2612" s="3" t="s">
        <v>1094</v>
      </c>
      <c r="L2612" s="326">
        <v>1400</v>
      </c>
      <c r="M2612" s="325">
        <v>2611</v>
      </c>
      <c r="N2612" s="324"/>
      <c r="T2612" s="146"/>
      <c r="U2612" s="146"/>
      <c r="V2612" s="146"/>
      <c r="W2612" s="146"/>
      <c r="X2612" s="146"/>
      <c r="Y2612" s="146"/>
      <c r="Z2612" s="146"/>
      <c r="AA2612" s="146"/>
      <c r="AB2612" s="5" t="str">
        <f t="shared" si="73"/>
        <v>Silver Orla48_17</v>
      </c>
    </row>
    <row r="2613" spans="1:28" customFormat="1" ht="12.95" hidden="1" customHeight="1">
      <c r="A2613" s="325">
        <v>2612</v>
      </c>
      <c r="B2613" s="325" t="s">
        <v>3048</v>
      </c>
      <c r="C2613" s="327">
        <v>42920</v>
      </c>
      <c r="D2613" s="325" t="s">
        <v>464</v>
      </c>
      <c r="E2613" s="325" t="s">
        <v>2621</v>
      </c>
      <c r="F2613" s="325"/>
      <c r="G2613" s="325"/>
      <c r="H2613" s="328" t="s">
        <v>2850</v>
      </c>
      <c r="I2613" s="328" t="s">
        <v>55</v>
      </c>
      <c r="J2613" s="327">
        <v>42889</v>
      </c>
      <c r="K2613" s="3" t="s">
        <v>1094</v>
      </c>
      <c r="L2613" s="326">
        <v>1400</v>
      </c>
      <c r="M2613" s="325">
        <v>2612</v>
      </c>
      <c r="N2613" s="324">
        <v>42950</v>
      </c>
      <c r="T2613" s="146"/>
      <c r="U2613" s="146"/>
      <c r="V2613" s="146"/>
      <c r="W2613" s="146"/>
      <c r="X2613" s="146"/>
      <c r="Y2613" s="146"/>
      <c r="Z2613" s="146"/>
      <c r="AA2613" s="146"/>
      <c r="AB2613" s="5" t="str">
        <f t="shared" si="73"/>
        <v>Silver Valerie40</v>
      </c>
    </row>
    <row r="2614" spans="1:28" customFormat="1" ht="12.95" hidden="1" customHeight="1">
      <c r="A2614" s="325">
        <v>2613</v>
      </c>
      <c r="B2614" s="325" t="s">
        <v>3049</v>
      </c>
      <c r="C2614" s="327">
        <v>42920</v>
      </c>
      <c r="D2614" s="325" t="s">
        <v>643</v>
      </c>
      <c r="E2614" s="325" t="s">
        <v>2872</v>
      </c>
      <c r="F2614" s="325"/>
      <c r="G2614" s="325"/>
      <c r="H2614" s="328" t="s">
        <v>817</v>
      </c>
      <c r="I2614" s="328" t="s">
        <v>395</v>
      </c>
      <c r="J2614" s="327">
        <v>42908</v>
      </c>
      <c r="K2614" s="3" t="s">
        <v>1094</v>
      </c>
      <c r="L2614" s="326">
        <v>1400</v>
      </c>
      <c r="M2614" s="325">
        <v>2613</v>
      </c>
      <c r="N2614" s="324">
        <v>42950</v>
      </c>
      <c r="T2614" s="146"/>
      <c r="U2614" s="146"/>
      <c r="V2614" s="146"/>
      <c r="W2614" s="146"/>
      <c r="X2614" s="146"/>
      <c r="Y2614" s="146"/>
      <c r="Z2614" s="146"/>
      <c r="AA2614" s="146"/>
      <c r="AB2614" s="5" t="str">
        <f t="shared" si="73"/>
        <v>Navig8 Sanctity10</v>
      </c>
    </row>
    <row r="2615" spans="1:28" customFormat="1" ht="12.95" hidden="1" customHeight="1">
      <c r="A2615" s="325">
        <v>2614</v>
      </c>
      <c r="B2615" s="325" t="s">
        <v>3050</v>
      </c>
      <c r="C2615" s="327">
        <v>42920</v>
      </c>
      <c r="D2615" s="325" t="s">
        <v>2693</v>
      </c>
      <c r="E2615" s="325" t="s">
        <v>2484</v>
      </c>
      <c r="F2615" s="325"/>
      <c r="G2615" s="325"/>
      <c r="H2615" s="328" t="s">
        <v>736</v>
      </c>
      <c r="I2615" s="328" t="s">
        <v>535</v>
      </c>
      <c r="J2615" s="327">
        <v>42889</v>
      </c>
      <c r="K2615" s="3" t="s">
        <v>1103</v>
      </c>
      <c r="L2615" s="326">
        <v>1300</v>
      </c>
      <c r="M2615" s="325">
        <v>2614</v>
      </c>
      <c r="N2615" s="324">
        <v>42950</v>
      </c>
      <c r="T2615" s="146"/>
      <c r="U2615" s="146"/>
      <c r="V2615" s="146"/>
      <c r="W2615" s="146"/>
      <c r="X2615" s="146"/>
      <c r="Y2615" s="146"/>
      <c r="Z2615" s="146"/>
      <c r="AA2615" s="146"/>
      <c r="AB2615" s="5" t="str">
        <f t="shared" si="73"/>
        <v>Cape Bari5</v>
      </c>
    </row>
    <row r="2616" spans="1:28" customFormat="1" ht="12.95" hidden="1" customHeight="1">
      <c r="A2616" s="325">
        <v>2615</v>
      </c>
      <c r="B2616" s="325" t="s">
        <v>3051</v>
      </c>
      <c r="C2616" s="327">
        <v>42920</v>
      </c>
      <c r="D2616" s="325" t="s">
        <v>2765</v>
      </c>
      <c r="E2616" s="325" t="s">
        <v>2484</v>
      </c>
      <c r="F2616" s="325"/>
      <c r="G2616" s="325"/>
      <c r="H2616" s="328" t="s">
        <v>736</v>
      </c>
      <c r="I2616" s="328" t="s">
        <v>287</v>
      </c>
      <c r="J2616" s="327">
        <v>42890</v>
      </c>
      <c r="K2616" s="3" t="s">
        <v>1103</v>
      </c>
      <c r="L2616" s="326">
        <v>1300</v>
      </c>
      <c r="M2616" s="325">
        <v>2615</v>
      </c>
      <c r="N2616" s="324">
        <v>42950</v>
      </c>
      <c r="T2616" s="146"/>
      <c r="U2616" s="146"/>
      <c r="V2616" s="146"/>
      <c r="W2616" s="146"/>
      <c r="X2616" s="146"/>
      <c r="Y2616" s="146"/>
      <c r="Z2616" s="146"/>
      <c r="AA2616" s="146"/>
      <c r="AB2616" s="5" t="str">
        <f t="shared" si="73"/>
        <v>Nave Ceilo64</v>
      </c>
    </row>
    <row r="2617" spans="1:28" customFormat="1" ht="12.95" hidden="1" customHeight="1">
      <c r="A2617" s="325">
        <v>2616</v>
      </c>
      <c r="B2617" s="325" t="s">
        <v>3052</v>
      </c>
      <c r="C2617" s="327">
        <v>42920</v>
      </c>
      <c r="D2617" s="325" t="s">
        <v>2769</v>
      </c>
      <c r="E2617" s="325" t="s">
        <v>2484</v>
      </c>
      <c r="F2617" s="325"/>
      <c r="G2617" s="325"/>
      <c r="H2617" s="328" t="s">
        <v>736</v>
      </c>
      <c r="I2617" s="328" t="s">
        <v>25</v>
      </c>
      <c r="J2617" s="327">
        <v>42887</v>
      </c>
      <c r="K2617" s="3" t="s">
        <v>1103</v>
      </c>
      <c r="L2617" s="326">
        <v>1300</v>
      </c>
      <c r="M2617" s="325">
        <v>2616</v>
      </c>
      <c r="N2617" s="324">
        <v>42950</v>
      </c>
      <c r="T2617" s="146"/>
      <c r="U2617" s="146"/>
      <c r="V2617" s="146"/>
      <c r="W2617" s="146"/>
      <c r="X2617" s="146"/>
      <c r="Y2617" s="146"/>
      <c r="Z2617" s="146"/>
      <c r="AA2617" s="146"/>
      <c r="AB2617" s="5" t="str">
        <f t="shared" si="73"/>
        <v>Aframax Rio55</v>
      </c>
    </row>
    <row r="2618" spans="1:28" customFormat="1" ht="12.95" hidden="1" customHeight="1">
      <c r="A2618" s="325">
        <v>2617</v>
      </c>
      <c r="B2618" s="325" t="s">
        <v>3053</v>
      </c>
      <c r="C2618" s="327">
        <v>42920</v>
      </c>
      <c r="D2618" s="325" t="s">
        <v>2770</v>
      </c>
      <c r="E2618" s="325" t="s">
        <v>2484</v>
      </c>
      <c r="F2618" s="325"/>
      <c r="G2618" s="325"/>
      <c r="H2618" s="328" t="s">
        <v>2677</v>
      </c>
      <c r="I2618" s="328" t="s">
        <v>2938</v>
      </c>
      <c r="J2618" s="327">
        <v>42896</v>
      </c>
      <c r="K2618" s="3" t="s">
        <v>1103</v>
      </c>
      <c r="L2618" s="326">
        <v>1300</v>
      </c>
      <c r="M2618" s="325">
        <v>2617</v>
      </c>
      <c r="N2618" s="324">
        <v>42950</v>
      </c>
      <c r="T2618" s="146"/>
      <c r="U2618" s="146"/>
      <c r="V2618" s="146"/>
      <c r="W2618" s="146"/>
      <c r="X2618" s="146"/>
      <c r="Y2618" s="146"/>
      <c r="Z2618" s="146"/>
      <c r="AA2618" s="146"/>
      <c r="AB2618" s="5" t="str">
        <f t="shared" si="73"/>
        <v>ETC Mena56_17</v>
      </c>
    </row>
    <row r="2619" spans="1:28" customFormat="1" ht="12.95" hidden="1" customHeight="1">
      <c r="A2619" s="325">
        <v>2618</v>
      </c>
      <c r="B2619" s="325" t="s">
        <v>3054</v>
      </c>
      <c r="C2619" s="327">
        <v>42920</v>
      </c>
      <c r="D2619" s="325" t="s">
        <v>2784</v>
      </c>
      <c r="E2619" s="325" t="s">
        <v>2862</v>
      </c>
      <c r="F2619" s="325"/>
      <c r="G2619" s="325"/>
      <c r="H2619" s="328" t="s">
        <v>2677</v>
      </c>
      <c r="I2619" s="328" t="s">
        <v>25</v>
      </c>
      <c r="J2619" s="327">
        <v>42893</v>
      </c>
      <c r="K2619" s="3" t="s">
        <v>1103</v>
      </c>
      <c r="L2619" s="326">
        <v>1300</v>
      </c>
      <c r="M2619" s="325">
        <v>2618</v>
      </c>
      <c r="N2619" s="324">
        <v>42950</v>
      </c>
      <c r="T2619" s="146"/>
      <c r="U2619" s="146"/>
      <c r="V2619" s="146"/>
      <c r="W2619" s="146"/>
      <c r="X2619" s="146"/>
      <c r="Y2619" s="146"/>
      <c r="Z2619" s="146"/>
      <c r="AA2619" s="146"/>
      <c r="AB2619" s="5" t="str">
        <f t="shared" si="73"/>
        <v>Navig8 Solidarity18</v>
      </c>
    </row>
    <row r="2620" spans="1:28" customFormat="1" ht="12.95" hidden="1" customHeight="1">
      <c r="A2620" s="325">
        <v>2619</v>
      </c>
      <c r="B2620" s="325" t="s">
        <v>3055</v>
      </c>
      <c r="C2620" s="327">
        <v>42920</v>
      </c>
      <c r="D2620" s="325" t="s">
        <v>646</v>
      </c>
      <c r="E2620" s="325" t="s">
        <v>2612</v>
      </c>
      <c r="F2620" s="325"/>
      <c r="G2620" s="325"/>
      <c r="H2620" s="328" t="s">
        <v>2677</v>
      </c>
      <c r="I2620" s="328" t="s">
        <v>25</v>
      </c>
      <c r="J2620" s="327">
        <v>42908</v>
      </c>
      <c r="K2620" s="3" t="s">
        <v>1103</v>
      </c>
      <c r="L2620" s="326">
        <v>1300</v>
      </c>
      <c r="M2620" s="325">
        <v>2619</v>
      </c>
      <c r="N2620" s="324">
        <v>42950</v>
      </c>
      <c r="T2620" s="146"/>
      <c r="U2620" s="146"/>
      <c r="V2620" s="146"/>
      <c r="W2620" s="146"/>
      <c r="X2620" s="146"/>
      <c r="Y2620" s="146"/>
      <c r="Z2620" s="146"/>
      <c r="AA2620" s="146"/>
      <c r="AB2620" s="5" t="str">
        <f t="shared" si="73"/>
        <v>Afra Laurel49</v>
      </c>
    </row>
    <row r="2621" spans="1:28" customFormat="1" ht="12.95" hidden="1" customHeight="1">
      <c r="A2621" s="325">
        <v>2620</v>
      </c>
      <c r="B2621" s="325" t="s">
        <v>3056</v>
      </c>
      <c r="C2621" s="327">
        <v>42920</v>
      </c>
      <c r="D2621" s="325" t="s">
        <v>810</v>
      </c>
      <c r="E2621" s="325" t="s">
        <v>2612</v>
      </c>
      <c r="F2621" s="325"/>
      <c r="G2621" s="325"/>
      <c r="H2621" s="328" t="s">
        <v>1327</v>
      </c>
      <c r="I2621" s="328" t="s">
        <v>25</v>
      </c>
      <c r="J2621" s="327">
        <v>42889</v>
      </c>
      <c r="K2621" s="3" t="s">
        <v>1103</v>
      </c>
      <c r="L2621" s="326">
        <v>1300</v>
      </c>
      <c r="M2621" s="325">
        <v>2620</v>
      </c>
      <c r="N2621" s="324">
        <v>42950</v>
      </c>
      <c r="T2621" s="146"/>
      <c r="U2621" s="146"/>
      <c r="V2621" s="146"/>
      <c r="W2621" s="146"/>
      <c r="X2621" s="146"/>
      <c r="Y2621" s="146"/>
      <c r="Z2621" s="146"/>
      <c r="AA2621" s="146"/>
      <c r="AB2621" s="5" t="str">
        <f t="shared" si="73"/>
        <v>Orpheas201702</v>
      </c>
    </row>
    <row r="2622" spans="1:28" customFormat="1" ht="12.95" hidden="1" customHeight="1">
      <c r="A2622" s="325">
        <v>2621</v>
      </c>
      <c r="B2622" s="325" t="s">
        <v>3057</v>
      </c>
      <c r="C2622" s="327">
        <v>42920</v>
      </c>
      <c r="D2622" s="325" t="s">
        <v>1296</v>
      </c>
      <c r="E2622" s="325" t="s">
        <v>2862</v>
      </c>
      <c r="F2622" s="325"/>
      <c r="G2622" s="325"/>
      <c r="H2622" s="328" t="s">
        <v>2677</v>
      </c>
      <c r="I2622" s="328" t="s">
        <v>287</v>
      </c>
      <c r="J2622" s="327">
        <v>42909</v>
      </c>
      <c r="K2622" s="3" t="s">
        <v>1103</v>
      </c>
      <c r="L2622" s="326">
        <v>1300</v>
      </c>
      <c r="M2622" s="325">
        <v>2621</v>
      </c>
      <c r="N2622" s="324">
        <v>42950</v>
      </c>
      <c r="T2622" s="146"/>
      <c r="U2622" s="146"/>
      <c r="V2622" s="146"/>
      <c r="W2622" s="146"/>
      <c r="X2622" s="146"/>
      <c r="Y2622" s="146"/>
      <c r="Z2622" s="146"/>
      <c r="AA2622" s="146"/>
      <c r="AB2622" s="5" t="str">
        <f t="shared" si="73"/>
        <v>Afroditi201704</v>
      </c>
    </row>
    <row r="2623" spans="1:28" customFormat="1" ht="12.95" hidden="1" customHeight="1">
      <c r="A2623" s="325">
        <v>2622</v>
      </c>
      <c r="B2623" s="325" t="s">
        <v>3058</v>
      </c>
      <c r="C2623" s="327">
        <v>42928</v>
      </c>
      <c r="D2623" s="325" t="s">
        <v>1329</v>
      </c>
      <c r="E2623" s="325" t="s">
        <v>320</v>
      </c>
      <c r="F2623" s="325"/>
      <c r="G2623" s="325"/>
      <c r="H2623" s="328" t="s">
        <v>634</v>
      </c>
      <c r="I2623" s="328" t="s">
        <v>324</v>
      </c>
      <c r="J2623" s="327">
        <v>42914</v>
      </c>
      <c r="K2623" s="3" t="s">
        <v>60</v>
      </c>
      <c r="L2623" s="326">
        <v>800</v>
      </c>
      <c r="M2623" s="325">
        <v>2622</v>
      </c>
      <c r="N2623" s="324">
        <v>42957</v>
      </c>
      <c r="T2623" s="146"/>
      <c r="U2623" s="146"/>
      <c r="V2623" s="146"/>
      <c r="W2623" s="146"/>
      <c r="X2623" s="146"/>
      <c r="Y2623" s="146"/>
      <c r="Z2623" s="146"/>
      <c r="AA2623" s="146"/>
      <c r="AB2623" s="5" t="str">
        <f t="shared" si="73"/>
        <v>Stena Penguin201702</v>
      </c>
    </row>
    <row r="2624" spans="1:28" customFormat="1" ht="12.95" hidden="1" customHeight="1">
      <c r="A2624" s="325">
        <v>2623</v>
      </c>
      <c r="B2624" s="325" t="s">
        <v>3059</v>
      </c>
      <c r="C2624" s="327">
        <v>42928</v>
      </c>
      <c r="D2624" s="325" t="s">
        <v>65</v>
      </c>
      <c r="E2624" s="325" t="s">
        <v>1934</v>
      </c>
      <c r="F2624" s="325"/>
      <c r="G2624" s="325"/>
      <c r="H2624" s="328" t="s">
        <v>400</v>
      </c>
      <c r="I2624" s="328" t="s">
        <v>570</v>
      </c>
      <c r="J2624" s="327">
        <v>42889</v>
      </c>
      <c r="K2624" s="3" t="s">
        <v>60</v>
      </c>
      <c r="L2624" s="326">
        <v>800</v>
      </c>
      <c r="M2624" s="325">
        <v>2623</v>
      </c>
      <c r="N2624" s="324">
        <v>42957</v>
      </c>
      <c r="T2624" s="146"/>
      <c r="U2624" s="146"/>
      <c r="V2624" s="146"/>
      <c r="W2624" s="146"/>
      <c r="X2624" s="146"/>
      <c r="Y2624" s="146"/>
      <c r="Z2624" s="146"/>
      <c r="AA2624" s="146"/>
      <c r="AB2624" s="5" t="str">
        <f t="shared" si="73"/>
        <v>Stena Perros201704</v>
      </c>
    </row>
    <row r="2625" spans="1:28" customFormat="1" ht="12.95" hidden="1" customHeight="1">
      <c r="A2625" s="325">
        <v>2624</v>
      </c>
      <c r="B2625" s="325" t="s">
        <v>3060</v>
      </c>
      <c r="C2625" s="327">
        <v>42928</v>
      </c>
      <c r="D2625" s="325" t="s">
        <v>675</v>
      </c>
      <c r="E2625" s="325" t="s">
        <v>69</v>
      </c>
      <c r="F2625" s="325"/>
      <c r="G2625" s="325"/>
      <c r="H2625" s="328" t="s">
        <v>601</v>
      </c>
      <c r="I2625" s="328" t="s">
        <v>90</v>
      </c>
      <c r="J2625" s="327">
        <v>42889</v>
      </c>
      <c r="K2625" s="3" t="s">
        <v>60</v>
      </c>
      <c r="L2625" s="326">
        <v>800</v>
      </c>
      <c r="M2625" s="325">
        <v>2624</v>
      </c>
      <c r="N2625" s="324">
        <v>42957</v>
      </c>
      <c r="T2625" s="146"/>
      <c r="U2625" s="146"/>
      <c r="V2625" s="146"/>
      <c r="W2625" s="146"/>
      <c r="X2625" s="146"/>
      <c r="Y2625" s="146"/>
      <c r="Z2625" s="146"/>
      <c r="AA2625" s="146"/>
      <c r="AB2625" s="5" t="str">
        <f t="shared" si="73"/>
        <v>Susanne Victory1701</v>
      </c>
    </row>
    <row r="2626" spans="1:28" customFormat="1" ht="12.95" hidden="1" customHeight="1">
      <c r="A2626" s="325">
        <v>2625</v>
      </c>
      <c r="B2626" s="325" t="s">
        <v>3061</v>
      </c>
      <c r="C2626" s="327">
        <v>42928</v>
      </c>
      <c r="D2626" s="325" t="s">
        <v>80</v>
      </c>
      <c r="E2626" s="325" t="s">
        <v>212</v>
      </c>
      <c r="F2626" s="325"/>
      <c r="G2626" s="325"/>
      <c r="H2626" s="328" t="s">
        <v>1340</v>
      </c>
      <c r="I2626" s="328" t="s">
        <v>378</v>
      </c>
      <c r="J2626" s="327">
        <v>42900</v>
      </c>
      <c r="K2626" s="3" t="s">
        <v>60</v>
      </c>
      <c r="L2626" s="326">
        <v>800</v>
      </c>
      <c r="M2626" s="325">
        <v>2625</v>
      </c>
      <c r="N2626" s="324">
        <v>42957</v>
      </c>
      <c r="T2626" s="146"/>
      <c r="U2626" s="146"/>
      <c r="V2626" s="146"/>
      <c r="W2626" s="146"/>
      <c r="X2626" s="146"/>
      <c r="Y2626" s="146"/>
      <c r="Z2626" s="146"/>
      <c r="AA2626" s="146"/>
      <c r="AB2626" s="5" t="str">
        <f t="shared" si="73"/>
        <v>STI Galata1701</v>
      </c>
    </row>
    <row r="2627" spans="1:28" customFormat="1" ht="12.95" hidden="1" customHeight="1">
      <c r="A2627" s="325">
        <v>2626</v>
      </c>
      <c r="B2627" s="325" t="s">
        <v>3062</v>
      </c>
      <c r="C2627" s="327">
        <v>42928</v>
      </c>
      <c r="D2627" s="325" t="s">
        <v>826</v>
      </c>
      <c r="E2627" s="325" t="s">
        <v>199</v>
      </c>
      <c r="F2627" s="325"/>
      <c r="G2627" s="325"/>
      <c r="H2627" s="328" t="s">
        <v>601</v>
      </c>
      <c r="I2627" s="328" t="s">
        <v>222</v>
      </c>
      <c r="J2627" s="327">
        <v>42902</v>
      </c>
      <c r="K2627" s="3" t="s">
        <v>60</v>
      </c>
      <c r="L2627" s="326">
        <v>800</v>
      </c>
      <c r="M2627" s="325">
        <v>2626</v>
      </c>
      <c r="N2627" s="324">
        <v>42957</v>
      </c>
      <c r="T2627" s="146"/>
      <c r="U2627" s="146"/>
      <c r="V2627" s="146"/>
      <c r="W2627" s="146"/>
      <c r="X2627" s="146"/>
      <c r="Y2627" s="146"/>
      <c r="Z2627" s="146"/>
      <c r="AA2627" s="146"/>
      <c r="AB2627" s="5" t="str">
        <f t="shared" si="73"/>
        <v>SM Osprey1701</v>
      </c>
    </row>
    <row r="2628" spans="1:28" customFormat="1" ht="12.95" hidden="1" customHeight="1">
      <c r="A2628" s="325">
        <v>2627</v>
      </c>
      <c r="B2628" s="325" t="s">
        <v>3063</v>
      </c>
      <c r="C2628" s="327">
        <v>42928</v>
      </c>
      <c r="D2628" s="325" t="s">
        <v>812</v>
      </c>
      <c r="E2628" s="325" t="s">
        <v>506</v>
      </c>
      <c r="F2628" s="325"/>
      <c r="G2628" s="325"/>
      <c r="H2628" s="328" t="s">
        <v>634</v>
      </c>
      <c r="I2628" s="328" t="s">
        <v>20</v>
      </c>
      <c r="J2628" s="327">
        <v>42914</v>
      </c>
      <c r="K2628" s="3" t="s">
        <v>60</v>
      </c>
      <c r="L2628" s="326">
        <v>800</v>
      </c>
      <c r="M2628" s="325">
        <v>2627</v>
      </c>
      <c r="N2628" s="324">
        <v>42957</v>
      </c>
      <c r="T2628" s="146"/>
      <c r="U2628" s="146"/>
      <c r="V2628" s="146"/>
      <c r="W2628" s="146"/>
      <c r="X2628" s="146"/>
      <c r="Y2628" s="146"/>
      <c r="Z2628" s="146"/>
      <c r="AA2628" s="146"/>
      <c r="AB2628" s="5" t="str">
        <f t="shared" si="73"/>
        <v>Anitikos1701</v>
      </c>
    </row>
    <row r="2629" spans="1:28" customFormat="1" ht="12.95" hidden="1" customHeight="1">
      <c r="A2629" s="325">
        <v>2628</v>
      </c>
      <c r="B2629" s="325" t="s">
        <v>3064</v>
      </c>
      <c r="C2629" s="327">
        <v>42928</v>
      </c>
      <c r="D2629" s="325" t="s">
        <v>2957</v>
      </c>
      <c r="E2629" s="325" t="s">
        <v>302</v>
      </c>
      <c r="F2629" s="325"/>
      <c r="G2629" s="325"/>
      <c r="H2629" s="328" t="s">
        <v>1834</v>
      </c>
      <c r="I2629" s="328" t="s">
        <v>24</v>
      </c>
      <c r="J2629" s="327">
        <v>42906</v>
      </c>
      <c r="K2629" s="3" t="s">
        <v>60</v>
      </c>
      <c r="L2629" s="326">
        <v>800</v>
      </c>
      <c r="M2629" s="325">
        <v>2628</v>
      </c>
      <c r="N2629" s="324">
        <v>42957</v>
      </c>
      <c r="T2629" s="146"/>
      <c r="U2629" s="146"/>
      <c r="V2629" s="146"/>
      <c r="W2629" s="146"/>
      <c r="X2629" s="146"/>
      <c r="Y2629" s="146"/>
      <c r="Z2629" s="146"/>
      <c r="AA2629" s="146"/>
      <c r="AB2629" s="5" t="str">
        <f t="shared" si="73"/>
        <v>Miss Benedetta1703</v>
      </c>
    </row>
    <row r="2630" spans="1:28" customFormat="1" ht="12.95" hidden="1" customHeight="1">
      <c r="A2630" s="325">
        <v>2629</v>
      </c>
      <c r="B2630" s="325" t="s">
        <v>3065</v>
      </c>
      <c r="C2630" s="327">
        <v>42928</v>
      </c>
      <c r="D2630" s="325" t="s">
        <v>321</v>
      </c>
      <c r="E2630" s="325" t="s">
        <v>554</v>
      </c>
      <c r="F2630" s="325"/>
      <c r="G2630" s="325"/>
      <c r="H2630" s="328" t="s">
        <v>2489</v>
      </c>
      <c r="I2630" s="328" t="s">
        <v>82</v>
      </c>
      <c r="J2630" s="327">
        <v>42902</v>
      </c>
      <c r="K2630" s="3" t="s">
        <v>60</v>
      </c>
      <c r="L2630" s="326">
        <v>800</v>
      </c>
      <c r="M2630" s="325">
        <v>2629</v>
      </c>
      <c r="N2630" s="324">
        <v>42957</v>
      </c>
      <c r="T2630" s="146"/>
      <c r="U2630" s="146"/>
      <c r="V2630" s="146"/>
      <c r="W2630" s="146"/>
      <c r="X2630" s="146"/>
      <c r="Y2630" s="146"/>
      <c r="Z2630" s="146"/>
      <c r="AA2630" s="146"/>
      <c r="AB2630" s="5" t="str">
        <f t="shared" si="73"/>
        <v>Stenaweco Venture1702</v>
      </c>
    </row>
    <row r="2631" spans="1:28" customFormat="1" ht="12.95" hidden="1" customHeight="1">
      <c r="A2631" s="325">
        <v>2630</v>
      </c>
      <c r="B2631" s="325" t="s">
        <v>3066</v>
      </c>
      <c r="C2631" s="327">
        <v>42928</v>
      </c>
      <c r="D2631" s="325" t="s">
        <v>2401</v>
      </c>
      <c r="E2631" s="325" t="s">
        <v>797</v>
      </c>
      <c r="F2631" s="325"/>
      <c r="G2631" s="325"/>
      <c r="H2631" s="328" t="s">
        <v>2489</v>
      </c>
      <c r="I2631" s="328" t="s">
        <v>200</v>
      </c>
      <c r="J2631" s="327">
        <v>42899</v>
      </c>
      <c r="K2631" s="3" t="s">
        <v>60</v>
      </c>
      <c r="L2631" s="326">
        <v>800</v>
      </c>
      <c r="M2631" s="325">
        <v>2630</v>
      </c>
      <c r="N2631" s="324">
        <v>42957</v>
      </c>
      <c r="T2631" s="146"/>
      <c r="U2631" s="146"/>
      <c r="V2631" s="146"/>
      <c r="W2631" s="146"/>
      <c r="X2631" s="146"/>
      <c r="Y2631" s="146"/>
      <c r="Z2631" s="146"/>
      <c r="AA2631" s="146"/>
      <c r="AB2631" s="5" t="str">
        <f t="shared" si="73"/>
        <v>Stena Impression1702</v>
      </c>
    </row>
    <row r="2632" spans="1:28" customFormat="1" ht="12.95" hidden="1" customHeight="1">
      <c r="A2632" s="325">
        <v>2631</v>
      </c>
      <c r="B2632" s="325" t="s">
        <v>3067</v>
      </c>
      <c r="C2632" s="327">
        <v>42928</v>
      </c>
      <c r="D2632" s="325" t="s">
        <v>2463</v>
      </c>
      <c r="E2632" s="325" t="s">
        <v>1444</v>
      </c>
      <c r="F2632" s="325"/>
      <c r="G2632" s="325"/>
      <c r="H2632" s="328" t="s">
        <v>830</v>
      </c>
      <c r="I2632" s="328" t="s">
        <v>200</v>
      </c>
      <c r="J2632" s="327">
        <v>42919</v>
      </c>
      <c r="K2632" s="3" t="s">
        <v>60</v>
      </c>
      <c r="L2632" s="326">
        <v>800</v>
      </c>
      <c r="M2632" s="325">
        <v>2631</v>
      </c>
      <c r="N2632" s="324">
        <v>42957</v>
      </c>
      <c r="T2632" s="146"/>
      <c r="U2632" s="146"/>
      <c r="V2632" s="146"/>
      <c r="W2632" s="146"/>
      <c r="X2632" s="146"/>
      <c r="Y2632" s="146"/>
      <c r="Z2632" s="146"/>
      <c r="AA2632" s="146"/>
      <c r="AB2632" s="5" t="str">
        <f t="shared" si="73"/>
        <v>Stena Concert1703</v>
      </c>
    </row>
    <row r="2633" spans="1:28" customFormat="1" ht="12.95" hidden="1" customHeight="1">
      <c r="A2633" s="325">
        <v>2632</v>
      </c>
      <c r="B2633" s="325" t="s">
        <v>3068</v>
      </c>
      <c r="C2633" s="327">
        <v>42928</v>
      </c>
      <c r="D2633" s="325" t="s">
        <v>333</v>
      </c>
      <c r="E2633" s="325" t="s">
        <v>41</v>
      </c>
      <c r="F2633" s="325"/>
      <c r="G2633" s="325"/>
      <c r="H2633" s="328" t="s">
        <v>442</v>
      </c>
      <c r="I2633" s="328" t="s">
        <v>269</v>
      </c>
      <c r="J2633" s="327">
        <v>42869</v>
      </c>
      <c r="K2633" s="3" t="s">
        <v>60</v>
      </c>
      <c r="L2633" s="326">
        <v>800</v>
      </c>
      <c r="M2633" s="325">
        <v>2632</v>
      </c>
      <c r="N2633" s="324">
        <v>42957</v>
      </c>
      <c r="T2633" s="146"/>
      <c r="U2633" s="146"/>
      <c r="V2633" s="146"/>
      <c r="W2633" s="146"/>
      <c r="X2633" s="146"/>
      <c r="Y2633" s="146"/>
      <c r="Z2633" s="146"/>
      <c r="AA2633" s="146"/>
      <c r="AB2633" s="5" t="str">
        <f t="shared" si="73"/>
        <v>Atlantic Dawn39</v>
      </c>
    </row>
    <row r="2634" spans="1:28" customFormat="1" ht="12.95" hidden="1" customHeight="1">
      <c r="A2634" s="325">
        <v>2633</v>
      </c>
      <c r="B2634" s="325" t="s">
        <v>3069</v>
      </c>
      <c r="C2634" s="327">
        <v>42928</v>
      </c>
      <c r="D2634" s="325" t="s">
        <v>2848</v>
      </c>
      <c r="E2634" s="325" t="s">
        <v>2849</v>
      </c>
      <c r="F2634" s="325"/>
      <c r="G2634" s="325"/>
      <c r="H2634" s="328" t="s">
        <v>864</v>
      </c>
      <c r="I2634" s="328" t="s">
        <v>1334</v>
      </c>
      <c r="J2634" s="327">
        <v>42868</v>
      </c>
      <c r="K2634" s="3" t="s">
        <v>590</v>
      </c>
      <c r="L2634" s="326">
        <v>1600</v>
      </c>
      <c r="M2634" s="325">
        <v>2633</v>
      </c>
      <c r="N2634" s="324">
        <v>42935</v>
      </c>
      <c r="T2634" s="146"/>
      <c r="U2634" s="146"/>
      <c r="V2634" s="146"/>
      <c r="W2634" s="146"/>
      <c r="X2634" s="146"/>
      <c r="Y2634" s="146"/>
      <c r="Z2634" s="146"/>
      <c r="AA2634" s="146"/>
      <c r="AB2634" s="5" t="str">
        <f t="shared" si="73"/>
        <v>Everest Spirit128</v>
      </c>
    </row>
    <row r="2635" spans="1:28" customFormat="1" ht="12.95" hidden="1" customHeight="1">
      <c r="A2635" s="325">
        <v>2634</v>
      </c>
      <c r="B2635" s="325" t="s">
        <v>3070</v>
      </c>
      <c r="C2635" s="327">
        <v>42928</v>
      </c>
      <c r="D2635" s="325" t="s">
        <v>2851</v>
      </c>
      <c r="E2635" s="325" t="s">
        <v>2852</v>
      </c>
      <c r="F2635" s="325"/>
      <c r="G2635" s="325"/>
      <c r="H2635" s="328" t="s">
        <v>1861</v>
      </c>
      <c r="I2635" s="328" t="s">
        <v>20</v>
      </c>
      <c r="J2635" s="327">
        <v>42888</v>
      </c>
      <c r="K2635" s="3" t="s">
        <v>590</v>
      </c>
      <c r="L2635" s="326">
        <v>1600</v>
      </c>
      <c r="M2635" s="325">
        <v>2634</v>
      </c>
      <c r="N2635" s="324">
        <v>42957</v>
      </c>
      <c r="T2635" s="146"/>
      <c r="U2635" s="146"/>
      <c r="V2635" s="146"/>
      <c r="W2635" s="146"/>
      <c r="X2635" s="146"/>
      <c r="Y2635" s="146"/>
      <c r="Z2635" s="146"/>
      <c r="AA2635" s="146"/>
      <c r="AB2635" s="5" t="str">
        <f t="shared" si="73"/>
        <v>Sentinel Spirit326</v>
      </c>
    </row>
    <row r="2636" spans="1:28" customFormat="1" ht="12.95" hidden="1" customHeight="1">
      <c r="A2636" s="325">
        <v>2635</v>
      </c>
      <c r="B2636" s="325" t="s">
        <v>3071</v>
      </c>
      <c r="C2636" s="327">
        <v>42928</v>
      </c>
      <c r="D2636" s="325" t="s">
        <v>2985</v>
      </c>
      <c r="E2636" s="325" t="s">
        <v>2984</v>
      </c>
      <c r="F2636" s="325"/>
      <c r="G2636" s="325"/>
      <c r="H2636" s="328" t="s">
        <v>2868</v>
      </c>
      <c r="I2636" s="328" t="s">
        <v>150</v>
      </c>
      <c r="J2636" s="327">
        <v>42897</v>
      </c>
      <c r="K2636" s="3" t="s">
        <v>590</v>
      </c>
      <c r="L2636" s="326">
        <v>1600</v>
      </c>
      <c r="M2636" s="325">
        <v>2635</v>
      </c>
      <c r="N2636" s="324">
        <v>42937</v>
      </c>
      <c r="T2636" s="146"/>
      <c r="U2636" s="146"/>
      <c r="V2636" s="146"/>
      <c r="W2636" s="146"/>
      <c r="X2636" s="146"/>
      <c r="Y2636" s="146"/>
      <c r="Z2636" s="146"/>
      <c r="AA2636" s="146"/>
      <c r="AB2636" s="5" t="str">
        <f t="shared" si="73"/>
        <v>Helga Spirit82</v>
      </c>
    </row>
    <row r="2637" spans="1:28" customFormat="1" ht="12.95" hidden="1" customHeight="1">
      <c r="A2637" s="325">
        <v>2636</v>
      </c>
      <c r="B2637" s="325" t="s">
        <v>3072</v>
      </c>
      <c r="C2637" s="327">
        <v>42928</v>
      </c>
      <c r="D2637" s="325" t="s">
        <v>2871</v>
      </c>
      <c r="E2637" s="325" t="s">
        <v>117</v>
      </c>
      <c r="F2637" s="325"/>
      <c r="G2637" s="325"/>
      <c r="H2637" s="328" t="s">
        <v>2783</v>
      </c>
      <c r="I2637" s="328" t="s">
        <v>261</v>
      </c>
      <c r="J2637" s="327">
        <v>42891</v>
      </c>
      <c r="K2637" s="3" t="s">
        <v>590</v>
      </c>
      <c r="L2637" s="326">
        <v>1600</v>
      </c>
      <c r="M2637" s="325">
        <v>2636</v>
      </c>
      <c r="N2637" s="324">
        <v>42935</v>
      </c>
      <c r="T2637" s="146"/>
      <c r="U2637" s="146"/>
      <c r="V2637" s="146"/>
      <c r="W2637" s="146"/>
      <c r="X2637" s="146"/>
      <c r="Y2637" s="146"/>
      <c r="Z2637" s="146"/>
      <c r="AA2637" s="146"/>
      <c r="AB2637" s="5" t="str">
        <f t="shared" si="73"/>
        <v>Blue River30</v>
      </c>
    </row>
    <row r="2638" spans="1:28" customFormat="1" ht="12.95" hidden="1" customHeight="1">
      <c r="A2638" s="325">
        <v>2637</v>
      </c>
      <c r="B2638" s="325" t="s">
        <v>3073</v>
      </c>
      <c r="C2638" s="327">
        <v>42928</v>
      </c>
      <c r="D2638" s="325" t="s">
        <v>2874</v>
      </c>
      <c r="E2638" s="325" t="s">
        <v>2986</v>
      </c>
      <c r="F2638" s="325"/>
      <c r="G2638" s="325"/>
      <c r="H2638" s="328" t="s">
        <v>1861</v>
      </c>
      <c r="I2638" s="328" t="s">
        <v>729</v>
      </c>
      <c r="J2638" s="327">
        <v>42912</v>
      </c>
      <c r="K2638" s="3" t="s">
        <v>590</v>
      </c>
      <c r="L2638" s="326">
        <v>1600</v>
      </c>
      <c r="M2638" s="325">
        <v>2637</v>
      </c>
      <c r="N2638" s="324">
        <v>42937</v>
      </c>
      <c r="T2638" s="146"/>
      <c r="U2638" s="146"/>
      <c r="V2638" s="146"/>
      <c r="W2638" s="146"/>
      <c r="X2638" s="146"/>
      <c r="Y2638" s="146"/>
      <c r="Z2638" s="146"/>
      <c r="AA2638" s="146"/>
      <c r="AB2638" s="5" t="str">
        <f t="shared" si="73"/>
        <v>Kanata Spirit166</v>
      </c>
    </row>
    <row r="2639" spans="1:28" customFormat="1" ht="12.95" hidden="1" customHeight="1">
      <c r="A2639" s="325">
        <v>2638</v>
      </c>
      <c r="B2639" s="325" t="s">
        <v>3074</v>
      </c>
      <c r="C2639" s="327">
        <v>42928</v>
      </c>
      <c r="D2639" s="325" t="s">
        <v>717</v>
      </c>
      <c r="E2639" s="325" t="s">
        <v>132</v>
      </c>
      <c r="F2639" s="325"/>
      <c r="G2639" s="325"/>
      <c r="H2639" s="328" t="s">
        <v>864</v>
      </c>
      <c r="I2639" s="328" t="s">
        <v>150</v>
      </c>
      <c r="J2639" s="327">
        <v>42912</v>
      </c>
      <c r="K2639" s="3" t="s">
        <v>590</v>
      </c>
      <c r="L2639" s="326">
        <v>1600</v>
      </c>
      <c r="M2639" s="325">
        <v>2638</v>
      </c>
      <c r="N2639" s="324">
        <v>42935</v>
      </c>
      <c r="T2639" s="146"/>
      <c r="U2639" s="146"/>
      <c r="V2639" s="146"/>
      <c r="W2639" s="146"/>
      <c r="X2639" s="146"/>
      <c r="Y2639" s="146"/>
      <c r="Z2639" s="146"/>
      <c r="AA2639" s="146"/>
      <c r="AB2639" s="5" t="str">
        <f t="shared" si="73"/>
        <v>Garibaldi Spirit70</v>
      </c>
    </row>
    <row r="2640" spans="1:28" customFormat="1" ht="12.95" hidden="1" customHeight="1">
      <c r="A2640" s="325">
        <v>2639</v>
      </c>
      <c r="B2640" s="325" t="s">
        <v>3075</v>
      </c>
      <c r="C2640" s="327">
        <v>42928</v>
      </c>
      <c r="D2640" s="325" t="s">
        <v>1937</v>
      </c>
      <c r="E2640" s="325" t="s">
        <v>498</v>
      </c>
      <c r="F2640" s="325"/>
      <c r="G2640" s="325"/>
      <c r="H2640" s="328" t="s">
        <v>864</v>
      </c>
      <c r="I2640" s="328" t="s">
        <v>261</v>
      </c>
      <c r="J2640" s="327">
        <v>42909</v>
      </c>
      <c r="K2640" s="3" t="s">
        <v>590</v>
      </c>
      <c r="L2640" s="326">
        <v>1600</v>
      </c>
      <c r="M2640" s="325">
        <v>2639</v>
      </c>
      <c r="N2640" s="324">
        <v>42943</v>
      </c>
      <c r="T2640" s="146"/>
      <c r="U2640" s="146"/>
      <c r="V2640" s="146"/>
      <c r="W2640" s="146"/>
      <c r="X2640" s="146"/>
      <c r="Y2640" s="146"/>
      <c r="Z2640" s="146"/>
      <c r="AA2640" s="146"/>
      <c r="AB2640" s="5" t="str">
        <f t="shared" si="73"/>
        <v>Mare Oriens72</v>
      </c>
    </row>
    <row r="2641" spans="1:28" customFormat="1" ht="12.95" hidden="1" customHeight="1">
      <c r="A2641" s="325">
        <v>2640</v>
      </c>
      <c r="B2641" s="325" t="s">
        <v>3076</v>
      </c>
      <c r="C2641" s="327">
        <v>42930</v>
      </c>
      <c r="D2641" s="325" t="s">
        <v>2964</v>
      </c>
      <c r="E2641" s="325" t="s">
        <v>2965</v>
      </c>
      <c r="F2641" s="325"/>
      <c r="G2641" s="325"/>
      <c r="H2641" s="328" t="s">
        <v>2868</v>
      </c>
      <c r="I2641" s="328" t="s">
        <v>62</v>
      </c>
      <c r="J2641" s="327">
        <v>42930</v>
      </c>
      <c r="K2641" s="3" t="s">
        <v>590</v>
      </c>
      <c r="L2641" s="326">
        <v>1600</v>
      </c>
      <c r="M2641" s="325">
        <v>2640</v>
      </c>
      <c r="N2641" s="324">
        <v>42937</v>
      </c>
      <c r="T2641" s="146"/>
      <c r="U2641" s="146"/>
      <c r="V2641" s="146"/>
      <c r="W2641" s="146"/>
      <c r="X2641" s="146"/>
      <c r="Y2641" s="146"/>
      <c r="Z2641" s="146"/>
      <c r="AA2641" s="146"/>
      <c r="AB2641" s="5" t="str">
        <f t="shared" si="73"/>
        <v>Limerick Spirit83</v>
      </c>
    </row>
    <row r="2642" spans="1:28" customFormat="1" ht="12.95" hidden="1" customHeight="1">
      <c r="A2642" s="325">
        <v>2641</v>
      </c>
      <c r="B2642" s="325" t="s">
        <v>3115</v>
      </c>
      <c r="C2642" s="327">
        <v>42949</v>
      </c>
      <c r="D2642" s="325" t="s">
        <v>1440</v>
      </c>
      <c r="E2642" s="325" t="s">
        <v>158</v>
      </c>
      <c r="F2642" s="325"/>
      <c r="G2642" s="325"/>
      <c r="H2642" s="328" t="s">
        <v>2541</v>
      </c>
      <c r="I2642" s="328" t="s">
        <v>20</v>
      </c>
      <c r="J2642" s="327">
        <v>42925</v>
      </c>
      <c r="K2642" s="3" t="s">
        <v>28</v>
      </c>
      <c r="L2642" s="326">
        <v>1400</v>
      </c>
      <c r="M2642" s="325">
        <v>2641</v>
      </c>
      <c r="N2642" s="324">
        <v>42977</v>
      </c>
      <c r="T2642" s="146"/>
      <c r="U2642" s="146"/>
      <c r="V2642" s="146"/>
      <c r="W2642" s="146"/>
      <c r="X2642" s="146"/>
      <c r="Y2642" s="146"/>
      <c r="Z2642" s="146"/>
      <c r="AA2642" s="146"/>
      <c r="AB2642" s="5" t="str">
        <f t="shared" si="73"/>
        <v>Hovden SpiritV27</v>
      </c>
    </row>
    <row r="2643" spans="1:28" customFormat="1" ht="12.95" hidden="1" customHeight="1">
      <c r="A2643" s="325">
        <v>2642</v>
      </c>
      <c r="B2643" s="325" t="s">
        <v>3116</v>
      </c>
      <c r="C2643" s="327">
        <v>42949</v>
      </c>
      <c r="D2643" s="325" t="s">
        <v>538</v>
      </c>
      <c r="E2643" s="325" t="s">
        <v>414</v>
      </c>
      <c r="F2643" s="325"/>
      <c r="G2643" s="325"/>
      <c r="H2643" s="328" t="s">
        <v>2461</v>
      </c>
      <c r="I2643" s="328" t="s">
        <v>208</v>
      </c>
      <c r="J2643" s="327">
        <v>42942</v>
      </c>
      <c r="K2643" s="3" t="s">
        <v>28</v>
      </c>
      <c r="L2643" s="326">
        <v>1400</v>
      </c>
      <c r="M2643" s="325">
        <v>2642</v>
      </c>
      <c r="N2643" s="324">
        <v>42964</v>
      </c>
      <c r="T2643" s="146"/>
      <c r="U2643" s="146"/>
      <c r="V2643" s="146"/>
      <c r="W2643" s="146"/>
      <c r="X2643" s="146"/>
      <c r="Y2643" s="146"/>
      <c r="Z2643" s="146"/>
      <c r="AA2643" s="146"/>
      <c r="AB2643" s="5" t="str">
        <f t="shared" si="73"/>
        <v>Ashkini Spirit12</v>
      </c>
    </row>
    <row r="2644" spans="1:28" customFormat="1" ht="12.95" hidden="1" customHeight="1">
      <c r="A2644" s="325">
        <v>2643</v>
      </c>
      <c r="B2644" s="325" t="s">
        <v>3117</v>
      </c>
      <c r="C2644" s="327">
        <v>42949</v>
      </c>
      <c r="D2644" s="325" t="s">
        <v>809</v>
      </c>
      <c r="E2644" s="325" t="s">
        <v>2945</v>
      </c>
      <c r="F2644" s="325"/>
      <c r="G2644" s="325"/>
      <c r="H2644" s="328" t="s">
        <v>732</v>
      </c>
      <c r="I2644" s="328" t="s">
        <v>441</v>
      </c>
      <c r="J2644" s="327">
        <v>42915</v>
      </c>
      <c r="K2644" s="3" t="s">
        <v>28</v>
      </c>
      <c r="L2644" s="326">
        <v>1400</v>
      </c>
      <c r="M2644" s="325">
        <v>2643</v>
      </c>
      <c r="N2644" s="324"/>
      <c r="T2644" s="146"/>
      <c r="U2644" s="146"/>
      <c r="V2644" s="146"/>
      <c r="W2644" s="146"/>
      <c r="X2644" s="146"/>
      <c r="Y2644" s="146"/>
      <c r="Z2644" s="146"/>
      <c r="AA2644" s="146"/>
      <c r="AB2644" s="5" t="str">
        <f t="shared" si="73"/>
        <v>Oversea Goldmar136</v>
      </c>
    </row>
    <row r="2645" spans="1:28" customFormat="1" ht="12.95" hidden="1" customHeight="1">
      <c r="A2645" s="325">
        <v>2644</v>
      </c>
      <c r="B2645" s="325" t="s">
        <v>3118</v>
      </c>
      <c r="C2645" s="327">
        <v>42949</v>
      </c>
      <c r="D2645" s="325" t="s">
        <v>473</v>
      </c>
      <c r="E2645" s="325" t="s">
        <v>285</v>
      </c>
      <c r="F2645" s="325"/>
      <c r="G2645" s="325"/>
      <c r="H2645" s="328" t="s">
        <v>477</v>
      </c>
      <c r="I2645" s="328" t="s">
        <v>380</v>
      </c>
      <c r="J2645" s="327">
        <v>42942</v>
      </c>
      <c r="K2645" s="3" t="s">
        <v>28</v>
      </c>
      <c r="L2645" s="326">
        <v>1400</v>
      </c>
      <c r="M2645" s="325">
        <v>2644</v>
      </c>
      <c r="N2645" s="324"/>
      <c r="T2645" s="146"/>
      <c r="U2645" s="146"/>
      <c r="V2645" s="146"/>
      <c r="W2645" s="146"/>
      <c r="X2645" s="146"/>
      <c r="Y2645" s="146"/>
      <c r="Z2645" s="146"/>
      <c r="AA2645" s="146"/>
      <c r="AB2645" s="5" t="str">
        <f t="shared" si="73"/>
        <v>Seaways Hellas205</v>
      </c>
    </row>
    <row r="2646" spans="1:28" customFormat="1" ht="12.95" hidden="1" customHeight="1">
      <c r="A2646" s="325">
        <v>2645</v>
      </c>
      <c r="B2646" s="325" t="s">
        <v>3119</v>
      </c>
      <c r="C2646" s="327">
        <v>42949</v>
      </c>
      <c r="D2646" s="325" t="s">
        <v>2947</v>
      </c>
      <c r="E2646" s="325" t="s">
        <v>2948</v>
      </c>
      <c r="F2646" s="325"/>
      <c r="G2646" s="325"/>
      <c r="H2646" s="328" t="s">
        <v>720</v>
      </c>
      <c r="I2646" s="328" t="s">
        <v>2120</v>
      </c>
      <c r="J2646" s="327">
        <v>42941</v>
      </c>
      <c r="K2646" s="3" t="s">
        <v>28</v>
      </c>
      <c r="L2646" s="326">
        <v>1400</v>
      </c>
      <c r="M2646" s="325">
        <v>2645</v>
      </c>
      <c r="N2646" s="324">
        <v>42977</v>
      </c>
      <c r="T2646" s="146"/>
      <c r="U2646" s="146"/>
      <c r="V2646" s="146"/>
      <c r="W2646" s="146"/>
      <c r="X2646" s="146"/>
      <c r="Y2646" s="146"/>
      <c r="Z2646" s="146"/>
      <c r="AA2646" s="146"/>
      <c r="AB2646" s="5" t="str">
        <f t="shared" si="73"/>
        <v>Socrates05P-105F</v>
      </c>
    </row>
    <row r="2647" spans="1:28" customFormat="1" ht="12.95" hidden="1" customHeight="1">
      <c r="A2647" s="325">
        <v>2646</v>
      </c>
      <c r="B2647" s="325" t="s">
        <v>3120</v>
      </c>
      <c r="C2647" s="327">
        <v>42949</v>
      </c>
      <c r="D2647" s="325" t="s">
        <v>573</v>
      </c>
      <c r="E2647" s="325" t="s">
        <v>169</v>
      </c>
      <c r="F2647" s="325"/>
      <c r="G2647" s="325"/>
      <c r="H2647" s="328" t="s">
        <v>720</v>
      </c>
      <c r="I2647" s="328" t="s">
        <v>71</v>
      </c>
      <c r="J2647" s="327">
        <v>42938</v>
      </c>
      <c r="K2647" s="3" t="s">
        <v>28</v>
      </c>
      <c r="L2647" s="326">
        <v>1400</v>
      </c>
      <c r="M2647" s="325">
        <v>2646</v>
      </c>
      <c r="N2647" s="324">
        <v>42977</v>
      </c>
      <c r="T2647" s="146"/>
      <c r="U2647" s="146"/>
      <c r="V2647" s="146"/>
      <c r="W2647" s="146"/>
      <c r="X2647" s="146"/>
      <c r="Y2647" s="146"/>
      <c r="Z2647" s="146"/>
      <c r="AA2647" s="146"/>
      <c r="AB2647" s="5" t="str">
        <f t="shared" si="73"/>
        <v>Cabo Misaki2</v>
      </c>
    </row>
    <row r="2648" spans="1:28" customFormat="1" ht="12.95" hidden="1" customHeight="1">
      <c r="A2648" s="325">
        <v>2647</v>
      </c>
      <c r="B2648" s="325" t="s">
        <v>3121</v>
      </c>
      <c r="C2648" s="327">
        <v>42949</v>
      </c>
      <c r="D2648" s="325" t="s">
        <v>529</v>
      </c>
      <c r="E2648" s="325" t="s">
        <v>74</v>
      </c>
      <c r="F2648" s="325"/>
      <c r="G2648" s="325"/>
      <c r="H2648" s="328" t="s">
        <v>549</v>
      </c>
      <c r="I2648" s="328" t="s">
        <v>62</v>
      </c>
      <c r="J2648" s="327">
        <v>42933</v>
      </c>
      <c r="K2648" s="3" t="s">
        <v>28</v>
      </c>
      <c r="L2648" s="326">
        <v>1400</v>
      </c>
      <c r="M2648" s="325">
        <v>2647</v>
      </c>
      <c r="N2648" s="324">
        <v>42964</v>
      </c>
      <c r="T2648" s="146"/>
      <c r="U2648" s="146"/>
      <c r="V2648" s="146"/>
      <c r="W2648" s="146"/>
      <c r="X2648" s="146"/>
      <c r="Y2648" s="146"/>
      <c r="Z2648" s="146"/>
      <c r="AA2648" s="146"/>
      <c r="AB2648" s="5" t="str">
        <f t="shared" si="73"/>
        <v>Andes156P_16F17</v>
      </c>
    </row>
    <row r="2649" spans="1:28" customFormat="1" ht="12.95" hidden="1" customHeight="1">
      <c r="A2649" s="325">
        <v>2648</v>
      </c>
      <c r="B2649" s="325" t="s">
        <v>3122</v>
      </c>
      <c r="C2649" s="327">
        <v>42950</v>
      </c>
      <c r="D2649" s="325" t="s">
        <v>892</v>
      </c>
      <c r="E2649" s="325" t="s">
        <v>3123</v>
      </c>
      <c r="F2649" s="325"/>
      <c r="G2649" s="325"/>
      <c r="H2649" s="328" t="s">
        <v>2474</v>
      </c>
      <c r="I2649" s="328" t="s">
        <v>25</v>
      </c>
      <c r="J2649" s="327">
        <v>42941</v>
      </c>
      <c r="K2649" s="3" t="s">
        <v>1466</v>
      </c>
      <c r="L2649" s="326">
        <v>1400</v>
      </c>
      <c r="M2649" s="325">
        <v>2648</v>
      </c>
      <c r="N2649" s="324"/>
      <c r="T2649" s="146"/>
      <c r="U2649" s="146"/>
      <c r="V2649" s="146"/>
      <c r="W2649" s="146"/>
      <c r="X2649" s="146"/>
      <c r="Y2649" s="146"/>
      <c r="Z2649" s="146"/>
      <c r="AA2649" s="146"/>
      <c r="AB2649" s="5" t="str">
        <f t="shared" si="73"/>
        <v>Overseas Pearlmar252</v>
      </c>
    </row>
    <row r="2650" spans="1:28" customFormat="1" ht="12.95" hidden="1" customHeight="1">
      <c r="A2650" s="325">
        <v>2649</v>
      </c>
      <c r="B2650" s="325" t="s">
        <v>3126</v>
      </c>
      <c r="C2650" s="327">
        <v>42950</v>
      </c>
      <c r="D2650" s="325" t="s">
        <v>2779</v>
      </c>
      <c r="E2650" s="325" t="s">
        <v>3124</v>
      </c>
      <c r="F2650" s="325"/>
      <c r="G2650" s="325"/>
      <c r="H2650" s="328" t="s">
        <v>2474</v>
      </c>
      <c r="I2650" s="328" t="s">
        <v>2870</v>
      </c>
      <c r="J2650" s="327">
        <v>42937.708333333336</v>
      </c>
      <c r="K2650" s="3" t="s">
        <v>1466</v>
      </c>
      <c r="L2650" s="326">
        <v>1400</v>
      </c>
      <c r="M2650" s="325">
        <v>2648</v>
      </c>
      <c r="N2650" s="324"/>
      <c r="T2650" s="146"/>
      <c r="U2650" s="146"/>
      <c r="V2650" s="146"/>
      <c r="W2650" s="146"/>
      <c r="X2650" s="146"/>
      <c r="Y2650" s="146"/>
      <c r="Z2650" s="146"/>
      <c r="AA2650" s="146"/>
      <c r="AB2650" s="5" t="str">
        <f t="shared" si="73"/>
        <v>Overseas Leyte57</v>
      </c>
    </row>
    <row r="2651" spans="1:28" customFormat="1" ht="12.95" hidden="1" customHeight="1">
      <c r="A2651" s="325">
        <v>2650</v>
      </c>
      <c r="B2651" s="325" t="s">
        <v>3127</v>
      </c>
      <c r="C2651" s="327">
        <v>42950</v>
      </c>
      <c r="D2651" s="325" t="s">
        <v>2776</v>
      </c>
      <c r="E2651" s="325" t="s">
        <v>3125</v>
      </c>
      <c r="F2651" s="325"/>
      <c r="G2651" s="325"/>
      <c r="H2651" s="328" t="s">
        <v>2474</v>
      </c>
      <c r="I2651" s="328" t="s">
        <v>412</v>
      </c>
      <c r="J2651" s="327">
        <v>42943.625</v>
      </c>
      <c r="K2651" s="3" t="s">
        <v>1466</v>
      </c>
      <c r="L2651" s="326">
        <v>1400</v>
      </c>
      <c r="M2651" s="325">
        <v>2648</v>
      </c>
      <c r="N2651" s="324"/>
      <c r="T2651" s="146"/>
      <c r="U2651" s="146"/>
      <c r="V2651" s="146"/>
      <c r="W2651" s="146"/>
      <c r="X2651" s="146"/>
      <c r="Y2651" s="146"/>
      <c r="Z2651" s="146"/>
      <c r="AA2651" s="146"/>
      <c r="AB2651" s="5" t="str">
        <f t="shared" ref="AB2651:AB2714" si="74">IF(TRIM(A2641)="","",CONCATENATE(TRIM(D2641),TRIM(E2641)))</f>
        <v>Socrates06P-106F</v>
      </c>
    </row>
    <row r="2652" spans="1:28" customFormat="1" ht="12.95" hidden="1" customHeight="1">
      <c r="A2652" s="325">
        <v>2651</v>
      </c>
      <c r="B2652" s="325" t="s">
        <v>3129</v>
      </c>
      <c r="C2652" s="327">
        <v>42950</v>
      </c>
      <c r="D2652" s="325" t="s">
        <v>2854</v>
      </c>
      <c r="E2652" s="325" t="s">
        <v>3128</v>
      </c>
      <c r="F2652" s="325"/>
      <c r="G2652" s="325"/>
      <c r="H2652" s="328" t="s">
        <v>2474</v>
      </c>
      <c r="I2652" s="328" t="s">
        <v>2870</v>
      </c>
      <c r="J2652" s="327">
        <v>42947</v>
      </c>
      <c r="K2652" s="3" t="s">
        <v>1466</v>
      </c>
      <c r="L2652" s="326">
        <v>1400</v>
      </c>
      <c r="M2652" s="325">
        <v>2648</v>
      </c>
      <c r="N2652" s="324"/>
      <c r="T2652" s="146"/>
      <c r="U2652" s="146"/>
      <c r="V2652" s="146"/>
      <c r="W2652" s="146"/>
      <c r="X2652" s="146"/>
      <c r="Y2652" s="146"/>
      <c r="Z2652" s="146"/>
      <c r="AA2652" s="146"/>
      <c r="AB2652" s="5" t="str">
        <f t="shared" si="74"/>
        <v>Gener8 Horn10</v>
      </c>
    </row>
    <row r="2653" spans="1:28" customFormat="1" ht="12.95" hidden="1" customHeight="1">
      <c r="A2653" s="325">
        <v>2652</v>
      </c>
      <c r="B2653" s="325" t="s">
        <v>3131</v>
      </c>
      <c r="C2653" s="327">
        <v>42950</v>
      </c>
      <c r="D2653" s="325" t="s">
        <v>881</v>
      </c>
      <c r="E2653" s="325" t="s">
        <v>3130</v>
      </c>
      <c r="F2653" s="325"/>
      <c r="G2653" s="325"/>
      <c r="H2653" s="328" t="s">
        <v>2474</v>
      </c>
      <c r="I2653" s="328" t="s">
        <v>3111</v>
      </c>
      <c r="J2653" s="327">
        <v>42944.5</v>
      </c>
      <c r="K2653" s="3" t="s">
        <v>1466</v>
      </c>
      <c r="L2653" s="326">
        <v>1400</v>
      </c>
      <c r="M2653" s="325">
        <v>2648</v>
      </c>
      <c r="N2653" s="324"/>
      <c r="T2653" s="146"/>
      <c r="U2653" s="146"/>
      <c r="V2653" s="146"/>
      <c r="W2653" s="146"/>
      <c r="X2653" s="146"/>
      <c r="Y2653" s="146"/>
      <c r="Z2653" s="146"/>
      <c r="AA2653" s="146"/>
      <c r="AB2653" s="5" t="str">
        <f t="shared" si="74"/>
        <v>Bareilly5</v>
      </c>
    </row>
    <row r="2654" spans="1:28" customFormat="1" ht="12.95" hidden="1" customHeight="1">
      <c r="A2654" s="325">
        <v>2653</v>
      </c>
      <c r="B2654" s="325" t="s">
        <v>3132</v>
      </c>
      <c r="C2654" s="327">
        <v>42956</v>
      </c>
      <c r="D2654" s="325" t="s">
        <v>2695</v>
      </c>
      <c r="E2654" s="325" t="s">
        <v>547</v>
      </c>
      <c r="F2654" s="325"/>
      <c r="G2654" s="325"/>
      <c r="H2654" s="328" t="s">
        <v>2474</v>
      </c>
      <c r="I2654" s="328" t="s">
        <v>2956</v>
      </c>
      <c r="J2654" s="327">
        <v>42915.999305555553</v>
      </c>
      <c r="K2654" s="3" t="s">
        <v>1466</v>
      </c>
      <c r="L2654" s="326">
        <v>1400</v>
      </c>
      <c r="M2654" s="325">
        <v>2654</v>
      </c>
      <c r="N2654" s="324"/>
      <c r="T2654" s="146"/>
      <c r="U2654" s="146"/>
      <c r="V2654" s="146"/>
      <c r="W2654" s="146"/>
      <c r="X2654" s="146"/>
      <c r="Y2654" s="146"/>
      <c r="Z2654" s="146"/>
      <c r="AA2654" s="146"/>
      <c r="AB2654" s="5" t="str">
        <f t="shared" si="74"/>
        <v>King Darius32_2017</v>
      </c>
    </row>
    <row r="2655" spans="1:28" customFormat="1" ht="12.95" hidden="1" customHeight="1">
      <c r="A2655" s="325">
        <v>2654</v>
      </c>
      <c r="B2655" s="325" t="s">
        <v>3133</v>
      </c>
      <c r="C2655" s="327">
        <v>42956</v>
      </c>
      <c r="D2655" s="325" t="s">
        <v>2479</v>
      </c>
      <c r="E2655" s="325" t="s">
        <v>373</v>
      </c>
      <c r="F2655" s="325"/>
      <c r="G2655" s="325"/>
      <c r="H2655" s="328" t="s">
        <v>2635</v>
      </c>
      <c r="I2655" s="328" t="s">
        <v>71</v>
      </c>
      <c r="J2655" s="327">
        <v>42950</v>
      </c>
      <c r="K2655" s="3" t="s">
        <v>1466</v>
      </c>
      <c r="L2655" s="326">
        <v>1400</v>
      </c>
      <c r="M2655" s="325">
        <v>2655</v>
      </c>
      <c r="N2655" s="324"/>
      <c r="T2655" s="146"/>
      <c r="U2655" s="146"/>
      <c r="V2655" s="146"/>
      <c r="W2655" s="146"/>
      <c r="X2655" s="146"/>
      <c r="Y2655" s="146"/>
      <c r="Z2655" s="146"/>
      <c r="AA2655" s="146"/>
      <c r="AB2655" s="5" t="str">
        <f t="shared" si="74"/>
        <v>Cape Bonny4</v>
      </c>
    </row>
    <row r="2656" spans="1:28" customFormat="1" ht="12.95" hidden="1" customHeight="1">
      <c r="A2656" s="325">
        <v>2655</v>
      </c>
      <c r="B2656" s="325" t="s">
        <v>3134</v>
      </c>
      <c r="C2656" s="327">
        <v>42956</v>
      </c>
      <c r="D2656" s="325" t="s">
        <v>2473</v>
      </c>
      <c r="E2656" s="325" t="s">
        <v>2958</v>
      </c>
      <c r="F2656" s="325"/>
      <c r="G2656" s="325"/>
      <c r="H2656" s="328" t="s">
        <v>2474</v>
      </c>
      <c r="I2656" s="328" t="s">
        <v>668</v>
      </c>
      <c r="J2656" s="327">
        <v>42918</v>
      </c>
      <c r="K2656" s="3" t="s">
        <v>1466</v>
      </c>
      <c r="L2656" s="326">
        <v>1400</v>
      </c>
      <c r="M2656" s="325">
        <v>2656</v>
      </c>
      <c r="N2656" s="324"/>
      <c r="T2656" s="146"/>
      <c r="U2656" s="146"/>
      <c r="V2656" s="146"/>
      <c r="W2656" s="146"/>
      <c r="X2656" s="146"/>
      <c r="Y2656" s="146"/>
      <c r="Z2656" s="146"/>
      <c r="AA2656" s="146"/>
      <c r="AB2656" s="5" t="str">
        <f t="shared" si="74"/>
        <v>Unity VentureV02</v>
      </c>
    </row>
    <row r="2657" spans="1:28" customFormat="1" ht="12.95" hidden="1" customHeight="1">
      <c r="A2657" s="325">
        <v>2656</v>
      </c>
      <c r="B2657" s="325" t="s">
        <v>3135</v>
      </c>
      <c r="C2657" s="327">
        <v>42956</v>
      </c>
      <c r="D2657" s="325" t="s">
        <v>2270</v>
      </c>
      <c r="E2657" s="325" t="s">
        <v>2968</v>
      </c>
      <c r="F2657" s="325"/>
      <c r="G2657" s="325"/>
      <c r="H2657" s="328" t="s">
        <v>2635</v>
      </c>
      <c r="I2657" s="328" t="s">
        <v>20</v>
      </c>
      <c r="J2657" s="327">
        <v>42922</v>
      </c>
      <c r="K2657" s="3" t="s">
        <v>1466</v>
      </c>
      <c r="L2657" s="326">
        <v>1400</v>
      </c>
      <c r="M2657" s="325">
        <v>2657</v>
      </c>
      <c r="N2657" s="324"/>
      <c r="T2657" s="146"/>
      <c r="U2657" s="146"/>
      <c r="V2657" s="146"/>
      <c r="W2657" s="146"/>
      <c r="X2657" s="146"/>
      <c r="Y2657" s="146"/>
      <c r="Z2657" s="146"/>
      <c r="AA2657" s="146"/>
      <c r="AB2657" s="5" t="str">
        <f t="shared" si="74"/>
        <v>Aframax Riviera61</v>
      </c>
    </row>
    <row r="2658" spans="1:28" customFormat="1" ht="12.95" hidden="1" customHeight="1">
      <c r="A2658" s="325">
        <v>2657</v>
      </c>
      <c r="B2658" s="325" t="s">
        <v>3136</v>
      </c>
      <c r="C2658" s="327">
        <v>42956</v>
      </c>
      <c r="D2658" s="325" t="s">
        <v>711</v>
      </c>
      <c r="E2658" s="325" t="s">
        <v>46</v>
      </c>
      <c r="F2658" s="325"/>
      <c r="G2658" s="325"/>
      <c r="H2658" s="328" t="s">
        <v>2474</v>
      </c>
      <c r="I2658" s="328" t="s">
        <v>287</v>
      </c>
      <c r="J2658" s="327">
        <v>42930</v>
      </c>
      <c r="K2658" s="3" t="s">
        <v>1466</v>
      </c>
      <c r="L2658" s="326">
        <v>1400</v>
      </c>
      <c r="M2658" s="325">
        <v>2658</v>
      </c>
      <c r="N2658" s="324"/>
      <c r="T2658" s="146"/>
      <c r="U2658" s="146"/>
      <c r="V2658" s="146"/>
      <c r="W2658" s="146"/>
      <c r="X2658" s="146"/>
      <c r="Y2658" s="146"/>
      <c r="Z2658" s="146"/>
      <c r="AA2658" s="146"/>
      <c r="AB2658" s="5" t="str">
        <f t="shared" si="74"/>
        <v>Afra Oak52</v>
      </c>
    </row>
    <row r="2659" spans="1:28" customFormat="1" ht="12.95" hidden="1" customHeight="1">
      <c r="A2659" s="325">
        <v>2658</v>
      </c>
      <c r="B2659" s="325" t="s">
        <v>3138</v>
      </c>
      <c r="C2659" s="327">
        <v>42956</v>
      </c>
      <c r="D2659" s="325" t="s">
        <v>2028</v>
      </c>
      <c r="E2659" s="325" t="s">
        <v>2872</v>
      </c>
      <c r="F2659" s="325"/>
      <c r="G2659" s="325"/>
      <c r="H2659" s="328" t="s">
        <v>684</v>
      </c>
      <c r="I2659" s="328" t="s">
        <v>3137</v>
      </c>
      <c r="J2659" s="327">
        <v>42921</v>
      </c>
      <c r="K2659" s="3" t="s">
        <v>1094</v>
      </c>
      <c r="L2659" s="326">
        <v>1400</v>
      </c>
      <c r="M2659" s="325">
        <v>2659</v>
      </c>
      <c r="N2659" s="324">
        <v>42986</v>
      </c>
      <c r="T2659" s="146"/>
      <c r="U2659" s="146"/>
      <c r="V2659" s="146"/>
      <c r="W2659" s="146"/>
      <c r="X2659" s="146"/>
      <c r="Y2659" s="146"/>
      <c r="Z2659" s="146"/>
      <c r="AA2659" s="146"/>
      <c r="AB2659" s="5" t="str">
        <f t="shared" si="74"/>
        <v>Elisalex Schulte48_49_50_51</v>
      </c>
    </row>
    <row r="2660" spans="1:28" customFormat="1" ht="12.95" hidden="1" customHeight="1">
      <c r="A2660" s="325">
        <v>2659</v>
      </c>
      <c r="B2660" s="325" t="s">
        <v>3139</v>
      </c>
      <c r="C2660" s="327">
        <v>42956</v>
      </c>
      <c r="D2660" s="325" t="s">
        <v>643</v>
      </c>
      <c r="E2660" s="325" t="s">
        <v>2977</v>
      </c>
      <c r="F2660" s="325"/>
      <c r="G2660" s="325"/>
      <c r="H2660" s="328" t="s">
        <v>817</v>
      </c>
      <c r="I2660" s="328" t="s">
        <v>55</v>
      </c>
      <c r="J2660" s="327">
        <v>42918</v>
      </c>
      <c r="K2660" s="3" t="s">
        <v>1094</v>
      </c>
      <c r="L2660" s="326">
        <v>1400</v>
      </c>
      <c r="M2660" s="325">
        <v>2660</v>
      </c>
      <c r="N2660" s="324">
        <v>42986</v>
      </c>
      <c r="T2660" s="146"/>
      <c r="U2660" s="146"/>
      <c r="V2660" s="146"/>
      <c r="W2660" s="146"/>
      <c r="X2660" s="146"/>
      <c r="Y2660" s="146"/>
      <c r="Z2660" s="146"/>
      <c r="AA2660" s="146"/>
      <c r="AB2660" s="5" t="str">
        <f t="shared" si="74"/>
        <v>Tigris192_200_201_202_203</v>
      </c>
    </row>
    <row r="2661" spans="1:28" customFormat="1" ht="12.95" hidden="1" customHeight="1">
      <c r="A2661" s="325">
        <v>2660</v>
      </c>
      <c r="B2661" s="325" t="s">
        <v>3140</v>
      </c>
      <c r="C2661" s="327">
        <v>42956</v>
      </c>
      <c r="D2661" s="325" t="s">
        <v>640</v>
      </c>
      <c r="E2661" s="325" t="s">
        <v>2773</v>
      </c>
      <c r="F2661" s="325"/>
      <c r="G2661" s="325"/>
      <c r="H2661" s="328" t="s">
        <v>828</v>
      </c>
      <c r="I2661" s="328" t="s">
        <v>2846</v>
      </c>
      <c r="J2661" s="327">
        <v>42927</v>
      </c>
      <c r="K2661" s="3" t="s">
        <v>1094</v>
      </c>
      <c r="L2661" s="326">
        <v>1400</v>
      </c>
      <c r="M2661" s="325">
        <v>2661</v>
      </c>
      <c r="N2661" s="324"/>
      <c r="T2661" s="146"/>
      <c r="U2661" s="146"/>
      <c r="V2661" s="146"/>
      <c r="W2661" s="146"/>
      <c r="X2661" s="146"/>
      <c r="Y2661" s="146"/>
      <c r="Z2661" s="146"/>
      <c r="AA2661" s="146"/>
      <c r="AB2661" s="5" t="str">
        <f t="shared" si="74"/>
        <v>Sten Skagen61_62_63_64_65</v>
      </c>
    </row>
    <row r="2662" spans="1:28" customFormat="1" ht="12.95" hidden="1" customHeight="1">
      <c r="A2662" s="325">
        <v>2661</v>
      </c>
      <c r="B2662" s="325" t="s">
        <v>3141</v>
      </c>
      <c r="C2662" s="327">
        <v>42956</v>
      </c>
      <c r="D2662" s="325" t="s">
        <v>1292</v>
      </c>
      <c r="E2662" s="325" t="s">
        <v>3098</v>
      </c>
      <c r="F2662" s="325"/>
      <c r="G2662" s="325"/>
      <c r="H2662" s="328" t="s">
        <v>2850</v>
      </c>
      <c r="I2662" s="328" t="s">
        <v>3114</v>
      </c>
      <c r="J2662" s="327">
        <v>42941</v>
      </c>
      <c r="K2662" s="3" t="s">
        <v>1094</v>
      </c>
      <c r="L2662" s="326">
        <v>1400</v>
      </c>
      <c r="M2662" s="325">
        <v>2662</v>
      </c>
      <c r="N2662" s="324"/>
      <c r="T2662" s="146"/>
      <c r="U2662" s="146"/>
      <c r="V2662" s="146"/>
      <c r="W2662" s="146"/>
      <c r="X2662" s="146"/>
      <c r="Y2662" s="146"/>
      <c r="Z2662" s="146"/>
      <c r="AA2662" s="146"/>
      <c r="AB2662" s="5" t="str">
        <f t="shared" si="74"/>
        <v>Emmy Schulte161_162_163_164</v>
      </c>
    </row>
    <row r="2663" spans="1:28" customFormat="1" ht="12.95" hidden="1" customHeight="1">
      <c r="A2663" s="325">
        <v>2662</v>
      </c>
      <c r="B2663" s="325" t="s">
        <v>3142</v>
      </c>
      <c r="C2663" s="327">
        <v>42956</v>
      </c>
      <c r="D2663" s="325" t="s">
        <v>2853</v>
      </c>
      <c r="E2663" s="325" t="s">
        <v>2484</v>
      </c>
      <c r="F2663" s="325"/>
      <c r="G2663" s="325"/>
      <c r="H2663" s="328" t="s">
        <v>736</v>
      </c>
      <c r="I2663" s="328" t="s">
        <v>535</v>
      </c>
      <c r="J2663" s="327">
        <v>42933</v>
      </c>
      <c r="K2663" s="3" t="s">
        <v>1104</v>
      </c>
      <c r="L2663" s="326">
        <v>1500</v>
      </c>
      <c r="M2663" s="325">
        <v>2663</v>
      </c>
      <c r="N2663" s="324">
        <v>42986</v>
      </c>
      <c r="T2663" s="146"/>
      <c r="U2663" s="146"/>
      <c r="V2663" s="146"/>
      <c r="W2663" s="146"/>
      <c r="X2663" s="146"/>
      <c r="Y2663" s="146"/>
      <c r="Z2663" s="146"/>
      <c r="AA2663" s="146"/>
      <c r="AB2663" s="5" t="str">
        <f t="shared" si="74"/>
        <v>Songa Sapphire18_19_20</v>
      </c>
    </row>
    <row r="2664" spans="1:28" customFormat="1" ht="12.95" hidden="1" customHeight="1">
      <c r="A2664" s="325">
        <v>2663</v>
      </c>
      <c r="B2664" s="325" t="s">
        <v>3143</v>
      </c>
      <c r="C2664" s="327">
        <v>42956</v>
      </c>
      <c r="D2664" s="325" t="s">
        <v>2861</v>
      </c>
      <c r="E2664" s="325" t="s">
        <v>2612</v>
      </c>
      <c r="F2664" s="325"/>
      <c r="G2664" s="325"/>
      <c r="H2664" s="328" t="s">
        <v>736</v>
      </c>
      <c r="I2664" s="328" t="s">
        <v>25</v>
      </c>
      <c r="J2664" s="327">
        <v>42922</v>
      </c>
      <c r="K2664" s="3" t="s">
        <v>1104</v>
      </c>
      <c r="L2664" s="326">
        <v>1500</v>
      </c>
      <c r="M2664" s="325">
        <v>2664</v>
      </c>
      <c r="N2664" s="324">
        <v>42986</v>
      </c>
      <c r="T2664" s="146"/>
      <c r="U2664" s="146"/>
      <c r="V2664" s="146"/>
      <c r="W2664" s="146"/>
      <c r="X2664" s="146"/>
      <c r="Y2664" s="146"/>
      <c r="Z2664" s="146"/>
      <c r="AA2664" s="146"/>
      <c r="AB2664" s="5" t="str">
        <f t="shared" si="74"/>
        <v>Acamar112</v>
      </c>
    </row>
    <row r="2665" spans="1:28" customFormat="1" ht="12.95" hidden="1" customHeight="1">
      <c r="A2665" s="325">
        <v>2664</v>
      </c>
      <c r="B2665" s="325" t="s">
        <v>3144</v>
      </c>
      <c r="C2665" s="327">
        <v>42956</v>
      </c>
      <c r="D2665" s="325" t="s">
        <v>2206</v>
      </c>
      <c r="E2665" s="325" t="s">
        <v>2873</v>
      </c>
      <c r="F2665" s="325"/>
      <c r="G2665" s="325"/>
      <c r="H2665" s="328" t="s">
        <v>1327</v>
      </c>
      <c r="I2665" s="328" t="s">
        <v>25</v>
      </c>
      <c r="J2665" s="327">
        <v>42917</v>
      </c>
      <c r="K2665" s="3" t="s">
        <v>1104</v>
      </c>
      <c r="L2665" s="326">
        <v>1500</v>
      </c>
      <c r="M2665" s="325">
        <v>2665</v>
      </c>
      <c r="N2665" s="324">
        <v>42986</v>
      </c>
      <c r="T2665" s="146"/>
      <c r="U2665" s="146"/>
      <c r="V2665" s="146"/>
      <c r="W2665" s="146"/>
      <c r="X2665" s="146"/>
      <c r="Y2665" s="146"/>
      <c r="Z2665" s="146"/>
      <c r="AA2665" s="146"/>
      <c r="AB2665" s="5" t="str">
        <f t="shared" si="74"/>
        <v>Pacific Bridge174</v>
      </c>
    </row>
    <row r="2666" spans="1:28" customFormat="1" ht="12.95" hidden="1" customHeight="1">
      <c r="A2666" s="325">
        <v>2665</v>
      </c>
      <c r="B2666" s="325" t="s">
        <v>3145</v>
      </c>
      <c r="C2666" s="327">
        <v>42956</v>
      </c>
      <c r="D2666" s="325" t="s">
        <v>2939</v>
      </c>
      <c r="E2666" s="325" t="s">
        <v>2484</v>
      </c>
      <c r="F2666" s="325"/>
      <c r="G2666" s="325"/>
      <c r="H2666" s="328" t="s">
        <v>2677</v>
      </c>
      <c r="I2666" s="328" t="s">
        <v>25</v>
      </c>
      <c r="J2666" s="327">
        <v>42947</v>
      </c>
      <c r="K2666" s="3" t="s">
        <v>1104</v>
      </c>
      <c r="L2666" s="326">
        <v>1500</v>
      </c>
      <c r="M2666" s="325">
        <v>2666</v>
      </c>
      <c r="N2666" s="324">
        <v>42986</v>
      </c>
      <c r="T2666" s="146"/>
      <c r="U2666" s="146"/>
      <c r="V2666" s="146"/>
      <c r="W2666" s="146"/>
      <c r="X2666" s="146"/>
      <c r="Y2666" s="146"/>
      <c r="Z2666" s="146"/>
      <c r="AA2666" s="146"/>
      <c r="AB2666" s="5" t="str">
        <f t="shared" si="74"/>
        <v>Silver Orla48_17B</v>
      </c>
    </row>
    <row r="2667" spans="1:28" customFormat="1" ht="12.95" hidden="1" customHeight="1">
      <c r="A2667" s="325">
        <v>2666</v>
      </c>
      <c r="B2667" s="325" t="s">
        <v>3146</v>
      </c>
      <c r="C2667" s="327">
        <v>42956</v>
      </c>
      <c r="D2667" s="325" t="s">
        <v>605</v>
      </c>
      <c r="E2667" s="325" t="s">
        <v>2484</v>
      </c>
      <c r="F2667" s="325"/>
      <c r="G2667" s="325"/>
      <c r="H2667" s="328" t="s">
        <v>1327</v>
      </c>
      <c r="I2667" s="328" t="s">
        <v>25</v>
      </c>
      <c r="J2667" s="327">
        <v>42941</v>
      </c>
      <c r="K2667" s="3" t="s">
        <v>1104</v>
      </c>
      <c r="L2667" s="326">
        <v>1500</v>
      </c>
      <c r="M2667" s="325">
        <v>2667</v>
      </c>
      <c r="N2667" s="324">
        <v>42986</v>
      </c>
      <c r="T2667" s="146"/>
      <c r="U2667" s="146"/>
      <c r="V2667" s="146"/>
      <c r="W2667" s="146"/>
      <c r="X2667" s="146"/>
      <c r="Y2667" s="146"/>
      <c r="Z2667" s="146"/>
      <c r="AA2667" s="146"/>
      <c r="AB2667" s="5" t="str">
        <f t="shared" si="74"/>
        <v>Seaheritage69-1</v>
      </c>
    </row>
    <row r="2668" spans="1:28" customFormat="1" ht="12.95" hidden="1" customHeight="1">
      <c r="A2668" s="325">
        <v>2667</v>
      </c>
      <c r="B2668" s="325" t="s">
        <v>3147</v>
      </c>
      <c r="C2668" s="327">
        <v>42958</v>
      </c>
      <c r="D2668" s="325" t="s">
        <v>502</v>
      </c>
      <c r="E2668" s="325" t="s">
        <v>700</v>
      </c>
      <c r="F2668" s="325"/>
      <c r="G2668" s="325"/>
      <c r="H2668" s="328" t="s">
        <v>63</v>
      </c>
      <c r="I2668" s="328" t="s">
        <v>77</v>
      </c>
      <c r="J2668" s="327">
        <v>42886</v>
      </c>
      <c r="K2668" s="3" t="s">
        <v>60</v>
      </c>
      <c r="L2668" s="326">
        <v>800</v>
      </c>
      <c r="M2668" s="325">
        <v>2668</v>
      </c>
      <c r="N2668" s="324">
        <v>42985</v>
      </c>
      <c r="T2668" s="146"/>
      <c r="U2668" s="146"/>
      <c r="V2668" s="146"/>
      <c r="W2668" s="146"/>
      <c r="X2668" s="146"/>
      <c r="Y2668" s="146"/>
      <c r="Z2668" s="146"/>
      <c r="AA2668" s="146"/>
      <c r="AB2668" s="5" t="str">
        <f t="shared" si="74"/>
        <v>Silver Valerie41</v>
      </c>
    </row>
    <row r="2669" spans="1:28" customFormat="1" ht="12.95" hidden="1" customHeight="1">
      <c r="A2669" s="325">
        <v>2668</v>
      </c>
      <c r="B2669" s="325" t="s">
        <v>3148</v>
      </c>
      <c r="C2669" s="327">
        <v>42958</v>
      </c>
      <c r="D2669" s="325" t="s">
        <v>768</v>
      </c>
      <c r="E2669" s="325" t="s">
        <v>199</v>
      </c>
      <c r="F2669" s="325"/>
      <c r="G2669" s="325"/>
      <c r="H2669" s="328" t="s">
        <v>601</v>
      </c>
      <c r="I2669" s="328" t="s">
        <v>435</v>
      </c>
      <c r="J2669" s="327">
        <v>42883</v>
      </c>
      <c r="K2669" s="3" t="s">
        <v>60</v>
      </c>
      <c r="L2669" s="326">
        <v>800</v>
      </c>
      <c r="M2669" s="325">
        <v>2669</v>
      </c>
      <c r="N2669" s="324">
        <v>42985</v>
      </c>
      <c r="T2669" s="146"/>
      <c r="U2669" s="146"/>
      <c r="V2669" s="146"/>
      <c r="W2669" s="146"/>
      <c r="X2669" s="146"/>
      <c r="Y2669" s="146"/>
      <c r="Z2669" s="146"/>
      <c r="AA2669" s="146"/>
      <c r="AB2669" s="5" t="str">
        <f t="shared" si="74"/>
        <v>Stena President201704</v>
      </c>
    </row>
    <row r="2670" spans="1:28" customFormat="1" ht="12.95" hidden="1" customHeight="1">
      <c r="A2670" s="325">
        <v>2669</v>
      </c>
      <c r="B2670" s="325" t="s">
        <v>3149</v>
      </c>
      <c r="C2670" s="327">
        <v>42958</v>
      </c>
      <c r="D2670" s="325" t="s">
        <v>115</v>
      </c>
      <c r="E2670" s="325" t="s">
        <v>188</v>
      </c>
      <c r="F2670" s="325"/>
      <c r="G2670" s="325"/>
      <c r="H2670" s="328" t="s">
        <v>634</v>
      </c>
      <c r="I2670" s="328" t="s">
        <v>715</v>
      </c>
      <c r="J2670" s="327">
        <v>42922</v>
      </c>
      <c r="K2670" s="3" t="s">
        <v>60</v>
      </c>
      <c r="L2670" s="326">
        <v>800</v>
      </c>
      <c r="M2670" s="325">
        <v>2670</v>
      </c>
      <c r="N2670" s="324">
        <v>42985</v>
      </c>
      <c r="T2670" s="146"/>
      <c r="U2670" s="146"/>
      <c r="V2670" s="146"/>
      <c r="W2670" s="146"/>
      <c r="X2670" s="146"/>
      <c r="Y2670" s="146"/>
      <c r="Z2670" s="146"/>
      <c r="AA2670" s="146"/>
      <c r="AB2670" s="5" t="str">
        <f t="shared" si="74"/>
        <v>Stena Perros201704_1</v>
      </c>
    </row>
    <row r="2671" spans="1:28" customFormat="1" ht="12.95" hidden="1" customHeight="1">
      <c r="A2671" s="325">
        <v>2670</v>
      </c>
      <c r="B2671" s="325" t="s">
        <v>3150</v>
      </c>
      <c r="C2671" s="327">
        <v>42958</v>
      </c>
      <c r="D2671" s="325" t="s">
        <v>794</v>
      </c>
      <c r="E2671" s="325" t="s">
        <v>217</v>
      </c>
      <c r="F2671" s="325"/>
      <c r="G2671" s="325"/>
      <c r="H2671" s="328" t="s">
        <v>601</v>
      </c>
      <c r="I2671" s="328" t="s">
        <v>20</v>
      </c>
      <c r="J2671" s="327">
        <v>42921</v>
      </c>
      <c r="K2671" s="3" t="s">
        <v>60</v>
      </c>
      <c r="L2671" s="326">
        <v>800</v>
      </c>
      <c r="M2671" s="325">
        <v>2671</v>
      </c>
      <c r="N2671" s="324">
        <v>42986</v>
      </c>
      <c r="T2671" s="146"/>
      <c r="U2671" s="146"/>
      <c r="V2671" s="146"/>
      <c r="W2671" s="146"/>
      <c r="X2671" s="146"/>
      <c r="Y2671" s="146"/>
      <c r="Z2671" s="146"/>
      <c r="AA2671" s="146"/>
      <c r="AB2671" s="5" t="str">
        <f t="shared" si="74"/>
        <v>Sonangol Kizomba201703</v>
      </c>
    </row>
    <row r="2672" spans="1:28" customFormat="1" ht="12.95" hidden="1" customHeight="1">
      <c r="A2672" s="325">
        <v>2671</v>
      </c>
      <c r="B2672" s="325" t="s">
        <v>3151</v>
      </c>
      <c r="C2672" s="327">
        <v>42958</v>
      </c>
      <c r="D2672" s="325" t="s">
        <v>2485</v>
      </c>
      <c r="E2672" s="325" t="s">
        <v>2973</v>
      </c>
      <c r="F2672" s="325"/>
      <c r="G2672" s="325"/>
      <c r="H2672" s="328" t="s">
        <v>830</v>
      </c>
      <c r="I2672" s="328" t="s">
        <v>200</v>
      </c>
      <c r="J2672" s="327">
        <v>42928</v>
      </c>
      <c r="K2672" s="3" t="s">
        <v>60</v>
      </c>
      <c r="L2672" s="326">
        <v>800</v>
      </c>
      <c r="M2672" s="325">
        <v>2672</v>
      </c>
      <c r="N2672" s="324"/>
      <c r="T2672" s="146"/>
      <c r="U2672" s="146"/>
      <c r="V2672" s="146"/>
      <c r="W2672" s="146"/>
      <c r="X2672" s="146"/>
      <c r="Y2672" s="146"/>
      <c r="Z2672" s="146"/>
      <c r="AA2672" s="146"/>
      <c r="AB2672" s="5" t="str">
        <f t="shared" si="74"/>
        <v>Afroditi201706</v>
      </c>
    </row>
    <row r="2673" spans="1:28" customFormat="1" ht="12.95" hidden="1" customHeight="1">
      <c r="A2673" s="325">
        <v>2672</v>
      </c>
      <c r="B2673" s="325" t="s">
        <v>3152</v>
      </c>
      <c r="C2673" s="327">
        <v>42958</v>
      </c>
      <c r="D2673" s="325" t="s">
        <v>502</v>
      </c>
      <c r="E2673" s="325" t="s">
        <v>381</v>
      </c>
      <c r="F2673" s="325"/>
      <c r="G2673" s="325"/>
      <c r="H2673" s="328" t="s">
        <v>63</v>
      </c>
      <c r="I2673" s="328" t="s">
        <v>2879</v>
      </c>
      <c r="J2673" s="327">
        <v>42937</v>
      </c>
      <c r="K2673" s="3" t="s">
        <v>60</v>
      </c>
      <c r="L2673" s="326">
        <v>800</v>
      </c>
      <c r="M2673" s="325">
        <v>2673</v>
      </c>
      <c r="N2673" s="324"/>
      <c r="T2673" s="146"/>
      <c r="U2673" s="146"/>
      <c r="V2673" s="146"/>
      <c r="W2673" s="146"/>
      <c r="X2673" s="146"/>
      <c r="Y2673" s="146"/>
      <c r="Z2673" s="146"/>
      <c r="AA2673" s="146"/>
      <c r="AB2673" s="5" t="str">
        <f t="shared" si="74"/>
        <v>STI Bosphorus1701</v>
      </c>
    </row>
    <row r="2674" spans="1:28" customFormat="1" ht="12.95" hidden="1" customHeight="1">
      <c r="A2674" s="325">
        <v>2673</v>
      </c>
      <c r="B2674" s="325" t="s">
        <v>3153</v>
      </c>
      <c r="C2674" s="327">
        <v>42958</v>
      </c>
      <c r="D2674" s="325" t="s">
        <v>65</v>
      </c>
      <c r="E2674" s="325" t="s">
        <v>2978</v>
      </c>
      <c r="F2674" s="325"/>
      <c r="G2674" s="325"/>
      <c r="H2674" s="328" t="s">
        <v>2211</v>
      </c>
      <c r="I2674" s="328" t="s">
        <v>67</v>
      </c>
      <c r="J2674" s="327">
        <v>42943</v>
      </c>
      <c r="K2674" s="3" t="s">
        <v>60</v>
      </c>
      <c r="L2674" s="326">
        <v>800</v>
      </c>
      <c r="M2674" s="325">
        <v>2674</v>
      </c>
      <c r="N2674" s="324">
        <v>42985</v>
      </c>
      <c r="T2674" s="146"/>
      <c r="U2674" s="146"/>
      <c r="V2674" s="146"/>
      <c r="W2674" s="146"/>
      <c r="X2674" s="146"/>
      <c r="Y2674" s="146"/>
      <c r="Z2674" s="146"/>
      <c r="AA2674" s="146"/>
      <c r="AB2674" s="5" t="str">
        <f t="shared" si="74"/>
        <v>Stena Impeccable1702</v>
      </c>
    </row>
    <row r="2675" spans="1:28" customFormat="1" ht="12.95" hidden="1" customHeight="1">
      <c r="A2675" s="325">
        <v>2674</v>
      </c>
      <c r="B2675" s="325" t="s">
        <v>3154</v>
      </c>
      <c r="C2675" s="327">
        <v>42958</v>
      </c>
      <c r="D2675" s="325" t="s">
        <v>3078</v>
      </c>
      <c r="E2675" s="325" t="s">
        <v>423</v>
      </c>
      <c r="F2675" s="325"/>
      <c r="G2675" s="325"/>
      <c r="H2675" s="328" t="s">
        <v>63</v>
      </c>
      <c r="I2675" s="328" t="s">
        <v>1913</v>
      </c>
      <c r="J2675" s="327">
        <v>42940</v>
      </c>
      <c r="K2675" s="3" t="s">
        <v>60</v>
      </c>
      <c r="L2675" s="326">
        <v>800</v>
      </c>
      <c r="M2675" s="325">
        <v>2675</v>
      </c>
      <c r="N2675" s="324"/>
      <c r="T2675" s="146"/>
      <c r="U2675" s="146"/>
      <c r="V2675" s="146"/>
      <c r="W2675" s="146"/>
      <c r="X2675" s="146"/>
      <c r="Y2675" s="146"/>
      <c r="Z2675" s="146"/>
      <c r="AA2675" s="146"/>
      <c r="AB2675" s="5" t="str">
        <f t="shared" si="74"/>
        <v>Shandong Zihe1705</v>
      </c>
    </row>
    <row r="2676" spans="1:28" customFormat="1" ht="12.95" hidden="1" customHeight="1">
      <c r="A2676" s="325">
        <v>2675</v>
      </c>
      <c r="B2676" s="325" t="s">
        <v>3155</v>
      </c>
      <c r="C2676" s="327">
        <v>42958</v>
      </c>
      <c r="D2676" s="325" t="s">
        <v>768</v>
      </c>
      <c r="E2676" s="325" t="s">
        <v>50</v>
      </c>
      <c r="F2676" s="325"/>
      <c r="G2676" s="325"/>
      <c r="H2676" s="328" t="s">
        <v>601</v>
      </c>
      <c r="I2676" s="328" t="s">
        <v>90</v>
      </c>
      <c r="J2676" s="327">
        <v>42935</v>
      </c>
      <c r="K2676" s="3" t="s">
        <v>60</v>
      </c>
      <c r="L2676" s="326">
        <v>800</v>
      </c>
      <c r="M2676" s="325">
        <v>2676</v>
      </c>
      <c r="N2676" s="324"/>
      <c r="T2676" s="146"/>
      <c r="U2676" s="146"/>
      <c r="V2676" s="146"/>
      <c r="W2676" s="146"/>
      <c r="X2676" s="146"/>
      <c r="Y2676" s="146"/>
      <c r="Z2676" s="146"/>
      <c r="AA2676" s="146"/>
      <c r="AB2676" s="5" t="str">
        <f t="shared" si="74"/>
        <v>PTI Rhine1701</v>
      </c>
    </row>
    <row r="2677" spans="1:28" customFormat="1" ht="12.95" hidden="1" customHeight="1">
      <c r="A2677" s="325">
        <v>2676</v>
      </c>
      <c r="B2677" s="325" t="s">
        <v>3156</v>
      </c>
      <c r="C2677" s="327">
        <v>42958</v>
      </c>
      <c r="D2677" s="325" t="s">
        <v>794</v>
      </c>
      <c r="E2677" s="325" t="s">
        <v>834</v>
      </c>
      <c r="F2677" s="325"/>
      <c r="G2677" s="325"/>
      <c r="H2677" s="328" t="s">
        <v>601</v>
      </c>
      <c r="I2677" s="328" t="s">
        <v>88</v>
      </c>
      <c r="J2677" s="327">
        <v>42937</v>
      </c>
      <c r="K2677" s="3" t="s">
        <v>60</v>
      </c>
      <c r="L2677" s="326">
        <v>800</v>
      </c>
      <c r="M2677" s="325">
        <v>2677</v>
      </c>
      <c r="N2677" s="324">
        <v>42986</v>
      </c>
      <c r="T2677" s="146"/>
      <c r="U2677" s="146"/>
      <c r="V2677" s="146"/>
      <c r="W2677" s="146"/>
      <c r="X2677" s="146"/>
      <c r="Y2677" s="146"/>
      <c r="Z2677" s="146"/>
      <c r="AA2677" s="146"/>
      <c r="AB2677" s="5" t="str">
        <f t="shared" si="74"/>
        <v>Kronborg1701</v>
      </c>
    </row>
    <row r="2678" spans="1:28" customFormat="1" ht="12.95" hidden="1" customHeight="1">
      <c r="A2678" s="325">
        <v>2677</v>
      </c>
      <c r="B2678" s="325" t="s">
        <v>3157</v>
      </c>
      <c r="C2678" s="327">
        <v>42958</v>
      </c>
      <c r="D2678" s="325" t="s">
        <v>641</v>
      </c>
      <c r="E2678" s="325" t="s">
        <v>142</v>
      </c>
      <c r="F2678" s="325"/>
      <c r="G2678" s="325"/>
      <c r="H2678" s="328" t="s">
        <v>634</v>
      </c>
      <c r="I2678" s="328" t="s">
        <v>200</v>
      </c>
      <c r="J2678" s="327">
        <v>42946</v>
      </c>
      <c r="K2678" s="3" t="s">
        <v>60</v>
      </c>
      <c r="L2678" s="326">
        <v>800</v>
      </c>
      <c r="M2678" s="325">
        <v>2678</v>
      </c>
      <c r="N2678" s="324">
        <v>42985</v>
      </c>
      <c r="T2678" s="146"/>
      <c r="U2678" s="146"/>
      <c r="V2678" s="146"/>
      <c r="W2678" s="146"/>
      <c r="X2678" s="146"/>
      <c r="Y2678" s="146"/>
      <c r="Z2678" s="146"/>
      <c r="AA2678" s="146"/>
      <c r="AB2678" s="5" t="str">
        <f t="shared" si="74"/>
        <v>BM Breeze62</v>
      </c>
    </row>
    <row r="2679" spans="1:28" customFormat="1" ht="12.95" hidden="1" customHeight="1">
      <c r="A2679" s="325">
        <v>2678</v>
      </c>
      <c r="B2679" s="325" t="s">
        <v>3158</v>
      </c>
      <c r="C2679" s="327">
        <v>42961</v>
      </c>
      <c r="D2679" s="325" t="s">
        <v>2543</v>
      </c>
      <c r="E2679" s="325" t="s">
        <v>179</v>
      </c>
      <c r="F2679" s="325"/>
      <c r="G2679" s="325"/>
      <c r="H2679" s="328" t="s">
        <v>1320</v>
      </c>
      <c r="I2679" s="328" t="s">
        <v>591</v>
      </c>
      <c r="J2679" s="327">
        <v>42923</v>
      </c>
      <c r="K2679" s="3" t="s">
        <v>590</v>
      </c>
      <c r="L2679" s="326">
        <v>1600</v>
      </c>
      <c r="M2679" s="325">
        <v>2679</v>
      </c>
      <c r="N2679" s="324"/>
      <c r="T2679" s="146"/>
      <c r="U2679" s="146"/>
      <c r="V2679" s="146"/>
      <c r="W2679" s="146"/>
      <c r="X2679" s="146"/>
      <c r="Y2679" s="146"/>
      <c r="Z2679" s="146"/>
      <c r="AA2679" s="146"/>
      <c r="AB2679" s="5" t="str">
        <f t="shared" si="74"/>
        <v>Peak Spirit30</v>
      </c>
    </row>
    <row r="2680" spans="1:28" customFormat="1" ht="12.95" hidden="1" customHeight="1">
      <c r="A2680" s="325">
        <v>2679</v>
      </c>
      <c r="B2680" s="325" t="s">
        <v>3159</v>
      </c>
      <c r="C2680" s="327">
        <v>42961</v>
      </c>
      <c r="D2680" s="325" t="s">
        <v>1290</v>
      </c>
      <c r="E2680" s="325" t="s">
        <v>2601</v>
      </c>
      <c r="F2680" s="325"/>
      <c r="G2680" s="325"/>
      <c r="H2680" s="328" t="s">
        <v>2882</v>
      </c>
      <c r="I2680" s="328" t="s">
        <v>2109</v>
      </c>
      <c r="J2680" s="327">
        <v>42934</v>
      </c>
      <c r="K2680" s="3" t="s">
        <v>590</v>
      </c>
      <c r="L2680" s="326">
        <v>1600</v>
      </c>
      <c r="M2680" s="325">
        <v>2680</v>
      </c>
      <c r="N2680" s="324"/>
      <c r="T2680" s="146"/>
      <c r="U2680" s="146"/>
      <c r="V2680" s="146"/>
      <c r="W2680" s="146"/>
      <c r="X2680" s="146"/>
      <c r="Y2680" s="146"/>
      <c r="Z2680" s="146"/>
      <c r="AA2680" s="146"/>
      <c r="AB2680" s="5" t="str">
        <f t="shared" si="74"/>
        <v>Leyte Spirit31</v>
      </c>
    </row>
    <row r="2681" spans="1:28" customFormat="1" ht="12.95" hidden="1" customHeight="1">
      <c r="A2681" s="325">
        <v>2680</v>
      </c>
      <c r="B2681" s="325" t="s">
        <v>3160</v>
      </c>
      <c r="C2681" s="327">
        <v>42961</v>
      </c>
      <c r="D2681" s="325" t="s">
        <v>2952</v>
      </c>
      <c r="E2681" s="325" t="s">
        <v>745</v>
      </c>
      <c r="F2681" s="325"/>
      <c r="G2681" s="325"/>
      <c r="H2681" s="328" t="s">
        <v>688</v>
      </c>
      <c r="I2681" s="328" t="s">
        <v>645</v>
      </c>
      <c r="J2681" s="327">
        <v>42931</v>
      </c>
      <c r="K2681" s="3" t="s">
        <v>590</v>
      </c>
      <c r="L2681" s="326">
        <v>1600</v>
      </c>
      <c r="M2681" s="325">
        <v>2681</v>
      </c>
      <c r="N2681" s="324">
        <v>42970</v>
      </c>
      <c r="T2681" s="146"/>
      <c r="U2681" s="146"/>
      <c r="V2681" s="146"/>
      <c r="W2681" s="146"/>
      <c r="X2681" s="146"/>
      <c r="Y2681" s="146"/>
      <c r="Z2681" s="146"/>
      <c r="AA2681" s="146"/>
      <c r="AB2681" s="5" t="str">
        <f t="shared" si="74"/>
        <v>Navion Marita48</v>
      </c>
    </row>
    <row r="2682" spans="1:28" customFormat="1" ht="12.95" hidden="1" customHeight="1">
      <c r="A2682" s="325">
        <v>2681</v>
      </c>
      <c r="B2682" s="325" t="s">
        <v>3161</v>
      </c>
      <c r="C2682" s="327">
        <v>42961</v>
      </c>
      <c r="D2682" s="325" t="s">
        <v>1848</v>
      </c>
      <c r="E2682" s="325" t="s">
        <v>2953</v>
      </c>
      <c r="F2682" s="325"/>
      <c r="G2682" s="325"/>
      <c r="H2682" s="328" t="s">
        <v>864</v>
      </c>
      <c r="I2682" s="328" t="s">
        <v>20</v>
      </c>
      <c r="J2682" s="327">
        <v>42929</v>
      </c>
      <c r="K2682" s="3" t="s">
        <v>590</v>
      </c>
      <c r="L2682" s="326">
        <v>1600</v>
      </c>
      <c r="M2682" s="325">
        <v>2682</v>
      </c>
      <c r="N2682" s="324">
        <v>42964</v>
      </c>
      <c r="T2682" s="146"/>
      <c r="U2682" s="146"/>
      <c r="V2682" s="146"/>
      <c r="W2682" s="146"/>
      <c r="X2682" s="146"/>
      <c r="Y2682" s="146"/>
      <c r="Z2682" s="146"/>
      <c r="AA2682" s="146"/>
      <c r="AB2682" s="5" t="str">
        <f t="shared" si="74"/>
        <v>Trysil SpiritV28</v>
      </c>
    </row>
    <row r="2683" spans="1:28" customFormat="1" ht="12.95" hidden="1" customHeight="1">
      <c r="A2683" s="325">
        <v>2682</v>
      </c>
      <c r="B2683" s="325" t="s">
        <v>3162</v>
      </c>
      <c r="C2683" s="327">
        <v>42961</v>
      </c>
      <c r="D2683" s="325" t="s">
        <v>850</v>
      </c>
      <c r="E2683" s="325" t="s">
        <v>3081</v>
      </c>
      <c r="F2683" s="325"/>
      <c r="G2683" s="325"/>
      <c r="H2683" s="328" t="s">
        <v>1304</v>
      </c>
      <c r="I2683" s="328" t="s">
        <v>150</v>
      </c>
      <c r="J2683" s="327">
        <v>42947</v>
      </c>
      <c r="K2683" s="3" t="s">
        <v>590</v>
      </c>
      <c r="L2683" s="326">
        <v>1600</v>
      </c>
      <c r="M2683" s="325">
        <v>2683</v>
      </c>
      <c r="N2683" s="324">
        <v>42970</v>
      </c>
      <c r="T2683" s="146"/>
      <c r="U2683" s="146"/>
      <c r="V2683" s="146"/>
      <c r="W2683" s="146"/>
      <c r="X2683" s="146"/>
      <c r="Y2683" s="146"/>
      <c r="Z2683" s="146"/>
      <c r="AA2683" s="146"/>
      <c r="AB2683" s="5" t="str">
        <f t="shared" si="74"/>
        <v>BM Breeze63</v>
      </c>
    </row>
    <row r="2684" spans="1:28" customFormat="1" ht="12.95" hidden="1" customHeight="1">
      <c r="A2684" s="325">
        <v>2683</v>
      </c>
      <c r="B2684" s="325" t="s">
        <v>3163</v>
      </c>
      <c r="C2684" s="327">
        <v>42961</v>
      </c>
      <c r="D2684" s="325" t="s">
        <v>2851</v>
      </c>
      <c r="E2684" s="325" t="s">
        <v>156</v>
      </c>
      <c r="F2684" s="325"/>
      <c r="G2684" s="325"/>
      <c r="H2684" s="328" t="s">
        <v>1942</v>
      </c>
      <c r="I2684" s="328" t="s">
        <v>567</v>
      </c>
      <c r="J2684" s="327">
        <v>42941</v>
      </c>
      <c r="K2684" s="3" t="s">
        <v>590</v>
      </c>
      <c r="L2684" s="326">
        <v>1600</v>
      </c>
      <c r="M2684" s="325">
        <v>2684</v>
      </c>
      <c r="N2684" s="324"/>
      <c r="T2684" s="146"/>
      <c r="U2684" s="146"/>
      <c r="V2684" s="146"/>
      <c r="W2684" s="146"/>
      <c r="X2684" s="146"/>
      <c r="Y2684" s="146"/>
      <c r="Z2684" s="146"/>
      <c r="AA2684" s="146"/>
      <c r="AB2684" s="5" t="str">
        <f t="shared" si="74"/>
        <v>Everest SpiritV129</v>
      </c>
    </row>
    <row r="2685" spans="1:28" customFormat="1" ht="12.95" hidden="1" customHeight="1">
      <c r="A2685" s="325">
        <v>2684</v>
      </c>
      <c r="B2685" s="325" t="s">
        <v>3164</v>
      </c>
      <c r="C2685" s="327">
        <v>42961</v>
      </c>
      <c r="D2685" s="325" t="s">
        <v>861</v>
      </c>
      <c r="E2685" s="325" t="s">
        <v>354</v>
      </c>
      <c r="F2685" s="325"/>
      <c r="G2685" s="325"/>
      <c r="H2685" s="328" t="s">
        <v>1304</v>
      </c>
      <c r="I2685" s="328" t="s">
        <v>286</v>
      </c>
      <c r="J2685" s="327">
        <v>42947</v>
      </c>
      <c r="K2685" s="3" t="s">
        <v>590</v>
      </c>
      <c r="L2685" s="326">
        <v>1600</v>
      </c>
      <c r="M2685" s="325">
        <v>2685</v>
      </c>
      <c r="N2685" s="324">
        <v>42970</v>
      </c>
      <c r="T2685" s="146"/>
      <c r="U2685" s="146"/>
      <c r="V2685" s="146"/>
      <c r="W2685" s="146"/>
      <c r="X2685" s="146"/>
      <c r="Y2685" s="146"/>
      <c r="Z2685" s="146"/>
      <c r="AA2685" s="146"/>
      <c r="AB2685" s="5" t="str">
        <f t="shared" si="74"/>
        <v>Esteem Brilliance02</v>
      </c>
    </row>
    <row r="2686" spans="1:28" customFormat="1" ht="12.95" hidden="1" customHeight="1">
      <c r="A2686" s="325">
        <v>2685</v>
      </c>
      <c r="B2686" s="325" t="s">
        <v>3165</v>
      </c>
      <c r="C2686" s="327">
        <v>42969</v>
      </c>
      <c r="D2686" s="325" t="s">
        <v>2487</v>
      </c>
      <c r="E2686" s="325" t="s">
        <v>126</v>
      </c>
      <c r="F2686" s="325"/>
      <c r="G2686" s="325"/>
      <c r="H2686" s="328" t="s">
        <v>1338</v>
      </c>
      <c r="I2686" s="328" t="s">
        <v>1331</v>
      </c>
      <c r="J2686" s="327">
        <v>42966</v>
      </c>
      <c r="K2686" s="3" t="s">
        <v>60</v>
      </c>
      <c r="L2686" s="326">
        <v>800</v>
      </c>
      <c r="M2686" s="325">
        <v>2686</v>
      </c>
      <c r="N2686" s="324"/>
      <c r="T2686" s="146"/>
      <c r="U2686" s="146"/>
      <c r="V2686" s="146"/>
      <c r="W2686" s="146"/>
      <c r="X2686" s="146"/>
      <c r="Y2686" s="146"/>
      <c r="Z2686" s="146"/>
      <c r="AA2686" s="146"/>
      <c r="AB2686" s="5" t="str">
        <f t="shared" si="74"/>
        <v>Peak Spirit32</v>
      </c>
    </row>
    <row r="2687" spans="1:28" customFormat="1" ht="12.95" hidden="1" customHeight="1">
      <c r="A2687" s="325">
        <v>2686</v>
      </c>
      <c r="B2687" s="325" t="s">
        <v>3195</v>
      </c>
      <c r="C2687" s="327">
        <v>42984</v>
      </c>
      <c r="D2687" s="325" t="s">
        <v>566</v>
      </c>
      <c r="E2687" s="325" t="s">
        <v>2389</v>
      </c>
      <c r="F2687" s="325"/>
      <c r="G2687" s="325"/>
      <c r="H2687" s="328" t="s">
        <v>549</v>
      </c>
      <c r="I2687" s="328" t="s">
        <v>231</v>
      </c>
      <c r="J2687" s="327">
        <v>42949</v>
      </c>
      <c r="K2687" s="3" t="s">
        <v>28</v>
      </c>
      <c r="L2687" s="326">
        <v>1400</v>
      </c>
      <c r="M2687" s="325">
        <v>2687</v>
      </c>
      <c r="N2687" s="324"/>
      <c r="T2687" s="146"/>
      <c r="U2687" s="146"/>
      <c r="V2687" s="146"/>
      <c r="W2687" s="146"/>
      <c r="X2687" s="146"/>
      <c r="Y2687" s="146"/>
      <c r="Z2687" s="146"/>
      <c r="AA2687" s="146"/>
      <c r="AB2687" s="5" t="str">
        <f t="shared" si="74"/>
        <v>Navion Marita49</v>
      </c>
    </row>
    <row r="2688" spans="1:28" customFormat="1" ht="12.95" hidden="1" customHeight="1">
      <c r="A2688" s="325">
        <v>2687</v>
      </c>
      <c r="B2688" s="325" t="s">
        <v>3196</v>
      </c>
      <c r="C2688" s="327">
        <v>42984</v>
      </c>
      <c r="D2688" s="325" t="s">
        <v>650</v>
      </c>
      <c r="E2688" s="325" t="s">
        <v>192</v>
      </c>
      <c r="F2688" s="325"/>
      <c r="G2688" s="325"/>
      <c r="H2688" s="328" t="s">
        <v>671</v>
      </c>
      <c r="I2688" s="328" t="s">
        <v>173</v>
      </c>
      <c r="J2688" s="327">
        <v>42970</v>
      </c>
      <c r="K2688" s="3" t="s">
        <v>28</v>
      </c>
      <c r="L2688" s="326">
        <v>1400</v>
      </c>
      <c r="M2688" s="325">
        <v>2688</v>
      </c>
      <c r="N2688" s="324"/>
      <c r="T2688" s="146"/>
      <c r="U2688" s="146"/>
      <c r="V2688" s="146"/>
      <c r="W2688" s="146"/>
      <c r="X2688" s="146"/>
      <c r="Y2688" s="146"/>
      <c r="Z2688" s="146"/>
      <c r="AA2688" s="146"/>
      <c r="AB2688" s="5" t="str">
        <f t="shared" si="74"/>
        <v>Pacific Dawn43</v>
      </c>
    </row>
    <row r="2689" spans="1:28" customFormat="1" ht="12.95" hidden="1" customHeight="1">
      <c r="A2689" s="325">
        <v>2688</v>
      </c>
      <c r="B2689" s="325" t="s">
        <v>3197</v>
      </c>
      <c r="C2689" s="327">
        <v>42984</v>
      </c>
      <c r="D2689" s="325" t="s">
        <v>1268</v>
      </c>
      <c r="E2689" s="325" t="s">
        <v>405</v>
      </c>
      <c r="F2689" s="325"/>
      <c r="G2689" s="325"/>
      <c r="H2689" s="328" t="s">
        <v>549</v>
      </c>
      <c r="I2689" s="328" t="s">
        <v>62</v>
      </c>
      <c r="J2689" s="327">
        <v>42971</v>
      </c>
      <c r="K2689" s="3" t="s">
        <v>28</v>
      </c>
      <c r="L2689" s="326">
        <v>1400</v>
      </c>
      <c r="M2689" s="325">
        <v>2689</v>
      </c>
      <c r="N2689" s="324"/>
      <c r="T2689" s="146"/>
      <c r="U2689" s="146"/>
      <c r="V2689" s="146"/>
      <c r="W2689" s="146"/>
      <c r="X2689" s="146"/>
      <c r="Y2689" s="146"/>
      <c r="Z2689" s="146"/>
      <c r="AA2689" s="146"/>
      <c r="AB2689" s="5" t="str">
        <f t="shared" si="74"/>
        <v>Atlantic Queen23</v>
      </c>
    </row>
    <row r="2690" spans="1:28" customFormat="1" ht="12.95" hidden="1" customHeight="1">
      <c r="A2690" s="325">
        <v>2689</v>
      </c>
      <c r="B2690" s="325" t="s">
        <v>3198</v>
      </c>
      <c r="C2690" s="327">
        <v>42984</v>
      </c>
      <c r="D2690" s="325" t="s">
        <v>1615</v>
      </c>
      <c r="E2690" s="325" t="s">
        <v>124</v>
      </c>
      <c r="F2690" s="325"/>
      <c r="G2690" s="325"/>
      <c r="H2690" s="328" t="s">
        <v>392</v>
      </c>
      <c r="I2690" s="328" t="s">
        <v>424</v>
      </c>
      <c r="J2690" s="327">
        <v>42958</v>
      </c>
      <c r="K2690" s="3" t="s">
        <v>28</v>
      </c>
      <c r="L2690" s="326">
        <v>1400</v>
      </c>
      <c r="M2690" s="325">
        <v>2690</v>
      </c>
      <c r="N2690" s="324"/>
      <c r="T2690" s="146"/>
      <c r="U2690" s="146"/>
      <c r="V2690" s="146"/>
      <c r="W2690" s="146"/>
      <c r="X2690" s="146"/>
      <c r="Y2690" s="146"/>
      <c r="Z2690" s="146"/>
      <c r="AA2690" s="146"/>
      <c r="AB2690" s="5" t="str">
        <f t="shared" si="74"/>
        <v>Overseas Ariadmar172</v>
      </c>
    </row>
    <row r="2691" spans="1:28" customFormat="1" ht="12.95" hidden="1" customHeight="1">
      <c r="A2691" s="325">
        <v>2690</v>
      </c>
      <c r="B2691" s="325" t="s">
        <v>3199</v>
      </c>
      <c r="C2691" s="327">
        <v>42984</v>
      </c>
      <c r="D2691" s="325" t="s">
        <v>533</v>
      </c>
      <c r="E2691" s="325" t="s">
        <v>707</v>
      </c>
      <c r="F2691" s="325"/>
      <c r="G2691" s="325"/>
      <c r="H2691" s="328" t="s">
        <v>2541</v>
      </c>
      <c r="I2691" s="328" t="s">
        <v>1852</v>
      </c>
      <c r="J2691" s="327">
        <v>42970</v>
      </c>
      <c r="K2691" s="3" t="s">
        <v>28</v>
      </c>
      <c r="L2691" s="326">
        <v>1400</v>
      </c>
      <c r="M2691" s="325">
        <v>2690</v>
      </c>
      <c r="N2691" s="324"/>
      <c r="T2691" s="146"/>
      <c r="U2691" s="146"/>
      <c r="V2691" s="146"/>
      <c r="W2691" s="146"/>
      <c r="X2691" s="146"/>
      <c r="Y2691" s="146"/>
      <c r="Z2691" s="146"/>
      <c r="AA2691" s="146"/>
      <c r="AB2691" s="5" t="str">
        <f t="shared" si="74"/>
        <v>Seaways Visayas138</v>
      </c>
    </row>
    <row r="2692" spans="1:28" customFormat="1" ht="12.95" hidden="1" customHeight="1">
      <c r="A2692" s="325">
        <v>2691</v>
      </c>
      <c r="B2692" s="325" t="s">
        <v>3199</v>
      </c>
      <c r="C2692" s="327">
        <v>42984</v>
      </c>
      <c r="D2692" s="325" t="s">
        <v>2473</v>
      </c>
      <c r="E2692" s="325" t="s">
        <v>834</v>
      </c>
      <c r="F2692" s="325"/>
      <c r="G2692" s="325"/>
      <c r="H2692" s="328" t="s">
        <v>2474</v>
      </c>
      <c r="I2692" s="328" t="s">
        <v>24</v>
      </c>
      <c r="J2692" s="327">
        <v>42961</v>
      </c>
      <c r="K2692" s="3" t="s">
        <v>1466</v>
      </c>
      <c r="L2692" s="326">
        <v>1400</v>
      </c>
      <c r="M2692" s="325">
        <v>2691</v>
      </c>
      <c r="N2692" s="324"/>
      <c r="T2692" s="146"/>
      <c r="U2692" s="146"/>
      <c r="V2692" s="146"/>
      <c r="W2692" s="146"/>
      <c r="X2692" s="146"/>
      <c r="Y2692" s="146"/>
      <c r="Z2692" s="146"/>
      <c r="AA2692" s="146"/>
      <c r="AB2692" s="5" t="str">
        <f t="shared" si="74"/>
        <v>EL Junior PNT06_17</v>
      </c>
    </row>
    <row r="2693" spans="1:28" customFormat="1" ht="12.95" hidden="1" customHeight="1">
      <c r="A2693" s="325">
        <v>2692</v>
      </c>
      <c r="B2693" s="325" t="s">
        <v>3200</v>
      </c>
      <c r="C2693" s="327">
        <v>42984</v>
      </c>
      <c r="D2693" s="325" t="s">
        <v>3107</v>
      </c>
      <c r="E2693" s="325" t="s">
        <v>76</v>
      </c>
      <c r="F2693" s="325"/>
      <c r="G2693" s="325"/>
      <c r="H2693" s="328" t="s">
        <v>2635</v>
      </c>
      <c r="I2693" s="328" t="s">
        <v>1331</v>
      </c>
      <c r="J2693" s="327">
        <v>42962</v>
      </c>
      <c r="K2693" s="3" t="s">
        <v>1466</v>
      </c>
      <c r="L2693" s="326">
        <v>1400</v>
      </c>
      <c r="M2693" s="325">
        <v>2692</v>
      </c>
      <c r="N2693" s="324"/>
      <c r="T2693" s="146"/>
      <c r="U2693" s="146"/>
      <c r="V2693" s="146"/>
      <c r="W2693" s="146"/>
      <c r="X2693" s="146"/>
      <c r="Y2693" s="146"/>
      <c r="Z2693" s="146"/>
      <c r="AA2693" s="146"/>
      <c r="AB2693" s="5" t="str">
        <f t="shared" si="74"/>
        <v>Inca181P_119 F</v>
      </c>
    </row>
    <row r="2694" spans="1:28" customFormat="1" ht="12.95" hidden="1" customHeight="1">
      <c r="A2694" s="325">
        <v>2693</v>
      </c>
      <c r="B2694" s="325" t="s">
        <v>3201</v>
      </c>
      <c r="C2694" s="327">
        <v>42984</v>
      </c>
      <c r="D2694" s="325" t="s">
        <v>711</v>
      </c>
      <c r="E2694" s="325" t="s">
        <v>148</v>
      </c>
      <c r="F2694" s="325"/>
      <c r="G2694" s="325"/>
      <c r="H2694" s="328" t="s">
        <v>2474</v>
      </c>
      <c r="I2694" s="328" t="s">
        <v>412</v>
      </c>
      <c r="J2694" s="327">
        <v>42969</v>
      </c>
      <c r="K2694" s="3" t="s">
        <v>1466</v>
      </c>
      <c r="L2694" s="326">
        <v>1400</v>
      </c>
      <c r="M2694" s="325">
        <v>2693</v>
      </c>
      <c r="N2694" s="324"/>
      <c r="T2694" s="146"/>
      <c r="U2694" s="146"/>
      <c r="V2694" s="146"/>
      <c r="W2694" s="146"/>
      <c r="X2694" s="146"/>
      <c r="Y2694" s="146"/>
      <c r="Z2694" s="146"/>
      <c r="AA2694" s="146"/>
      <c r="AB2694" s="5" t="str">
        <f t="shared" si="74"/>
        <v>Seaways Hellas206</v>
      </c>
    </row>
    <row r="2695" spans="1:28" customFormat="1" ht="12.95" hidden="1" customHeight="1">
      <c r="A2695" s="325">
        <v>2694</v>
      </c>
      <c r="B2695" s="325" t="s">
        <v>3202</v>
      </c>
      <c r="C2695" s="327">
        <v>42984</v>
      </c>
      <c r="D2695" s="325" t="s">
        <v>738</v>
      </c>
      <c r="E2695" s="325" t="s">
        <v>2872</v>
      </c>
      <c r="F2695" s="325"/>
      <c r="G2695" s="325"/>
      <c r="H2695" s="328" t="s">
        <v>828</v>
      </c>
      <c r="I2695" s="328" t="s">
        <v>614</v>
      </c>
      <c r="J2695" s="327">
        <v>42960</v>
      </c>
      <c r="K2695" s="3" t="s">
        <v>1094</v>
      </c>
      <c r="L2695" s="326">
        <v>1400</v>
      </c>
      <c r="M2695" s="325">
        <v>2694</v>
      </c>
      <c r="N2695" s="324"/>
      <c r="T2695" s="146"/>
      <c r="U2695" s="146"/>
      <c r="V2695" s="146"/>
      <c r="W2695" s="146"/>
      <c r="X2695" s="146"/>
      <c r="Y2695" s="146"/>
      <c r="Z2695" s="146"/>
      <c r="AA2695" s="146"/>
      <c r="AB2695" s="5" t="str">
        <f t="shared" si="74"/>
        <v>Aztec163</v>
      </c>
    </row>
    <row r="2696" spans="1:28" customFormat="1" ht="12.95" hidden="1" customHeight="1">
      <c r="A2696" s="325">
        <v>2695</v>
      </c>
      <c r="B2696" s="325" t="s">
        <v>3203</v>
      </c>
      <c r="C2696" s="327">
        <v>42984</v>
      </c>
      <c r="D2696" s="325" t="s">
        <v>464</v>
      </c>
      <c r="E2696" s="325" t="s">
        <v>2872</v>
      </c>
      <c r="F2696" s="325"/>
      <c r="G2696" s="325"/>
      <c r="H2696" s="328" t="s">
        <v>2850</v>
      </c>
      <c r="I2696" s="328" t="s">
        <v>441</v>
      </c>
      <c r="J2696" s="327">
        <v>42963</v>
      </c>
      <c r="K2696" s="3" t="s">
        <v>1094</v>
      </c>
      <c r="L2696" s="326">
        <v>1400</v>
      </c>
      <c r="M2696" s="325">
        <v>2695</v>
      </c>
      <c r="N2696" s="324"/>
      <c r="T2696" s="146"/>
      <c r="U2696" s="146"/>
      <c r="V2696" s="146"/>
      <c r="W2696" s="146"/>
      <c r="X2696" s="146"/>
      <c r="Y2696" s="146"/>
      <c r="Z2696" s="146"/>
      <c r="AA2696" s="146"/>
      <c r="AB2696" s="5" t="str">
        <f t="shared" si="74"/>
        <v>Cascade Spirit13</v>
      </c>
    </row>
    <row r="2697" spans="1:28" customFormat="1" ht="12.95" hidden="1" customHeight="1">
      <c r="A2697" s="325">
        <v>2696</v>
      </c>
      <c r="B2697" s="325" t="s">
        <v>3204</v>
      </c>
      <c r="C2697" s="327">
        <v>42984</v>
      </c>
      <c r="D2697" s="325" t="s">
        <v>643</v>
      </c>
      <c r="E2697" s="325" t="s">
        <v>3105</v>
      </c>
      <c r="F2697" s="325"/>
      <c r="G2697" s="325"/>
      <c r="H2697" s="328" t="s">
        <v>2850</v>
      </c>
      <c r="I2697" s="328" t="s">
        <v>385</v>
      </c>
      <c r="J2697" s="327">
        <v>42966</v>
      </c>
      <c r="K2697" s="3" t="s">
        <v>1094</v>
      </c>
      <c r="L2697" s="326">
        <v>1400</v>
      </c>
      <c r="M2697" s="325">
        <v>2696</v>
      </c>
      <c r="N2697" s="324"/>
      <c r="T2697" s="146"/>
      <c r="U2697" s="146"/>
      <c r="V2697" s="146"/>
      <c r="W2697" s="146"/>
      <c r="X2697" s="146"/>
      <c r="Y2697" s="146"/>
      <c r="Z2697" s="146"/>
      <c r="AA2697" s="146"/>
      <c r="AB2697" s="5" t="str">
        <f t="shared" si="74"/>
        <v>Kanpur065</v>
      </c>
    </row>
    <row r="2698" spans="1:28" customFormat="1" ht="12.95" hidden="1" customHeight="1">
      <c r="A2698" s="325">
        <v>2697</v>
      </c>
      <c r="B2698" s="325" t="s">
        <v>3205</v>
      </c>
      <c r="C2698" s="327">
        <v>42984</v>
      </c>
      <c r="D2698" s="325" t="s">
        <v>2967</v>
      </c>
      <c r="E2698" s="325" t="s">
        <v>2484</v>
      </c>
      <c r="F2698" s="325"/>
      <c r="G2698" s="325"/>
      <c r="H2698" s="328" t="s">
        <v>736</v>
      </c>
      <c r="I2698" s="328" t="s">
        <v>419</v>
      </c>
      <c r="J2698" s="327">
        <v>42954</v>
      </c>
      <c r="K2698" s="3" t="s">
        <v>1104</v>
      </c>
      <c r="L2698" s="326">
        <v>1500</v>
      </c>
      <c r="M2698" s="325">
        <v>2697</v>
      </c>
      <c r="N2698" s="324"/>
      <c r="T2698" s="146"/>
      <c r="U2698" s="146"/>
      <c r="V2698" s="146"/>
      <c r="W2698" s="146"/>
      <c r="X2698" s="146"/>
      <c r="Y2698" s="146"/>
      <c r="Z2698" s="146"/>
      <c r="AA2698" s="146"/>
      <c r="AB2698" s="5" t="str">
        <f t="shared" si="74"/>
        <v>Cape Brindisi27</v>
      </c>
    </row>
    <row r="2699" spans="1:28" customFormat="1" ht="12.95" hidden="1" customHeight="1">
      <c r="A2699" s="325">
        <v>2698</v>
      </c>
      <c r="B2699" s="325" t="s">
        <v>3206</v>
      </c>
      <c r="C2699" s="327">
        <v>42984</v>
      </c>
      <c r="D2699" s="325" t="s">
        <v>2969</v>
      </c>
      <c r="E2699" s="325" t="s">
        <v>2484</v>
      </c>
      <c r="F2699" s="325"/>
      <c r="G2699" s="325"/>
      <c r="H2699" s="328" t="s">
        <v>736</v>
      </c>
      <c r="I2699" s="328" t="s">
        <v>444</v>
      </c>
      <c r="J2699" s="327">
        <v>42953</v>
      </c>
      <c r="K2699" s="3" t="s">
        <v>1104</v>
      </c>
      <c r="L2699" s="326">
        <v>1500</v>
      </c>
      <c r="M2699" s="325">
        <v>2698</v>
      </c>
      <c r="N2699" s="324"/>
      <c r="T2699" s="146"/>
      <c r="U2699" s="146"/>
      <c r="V2699" s="146"/>
      <c r="W2699" s="146"/>
      <c r="X2699" s="146"/>
      <c r="Y2699" s="146"/>
      <c r="Z2699" s="146"/>
      <c r="AA2699" s="146"/>
      <c r="AB2699" s="5" t="str">
        <f t="shared" si="74"/>
        <v>Nave Cetus65</v>
      </c>
    </row>
    <row r="2700" spans="1:28" customFormat="1" ht="12.95" hidden="1" customHeight="1">
      <c r="A2700" s="325">
        <v>2699</v>
      </c>
      <c r="B2700" s="325" t="s">
        <v>3207</v>
      </c>
      <c r="C2700" s="327">
        <v>42984</v>
      </c>
      <c r="D2700" s="325" t="s">
        <v>3087</v>
      </c>
      <c r="E2700" s="325" t="s">
        <v>2484</v>
      </c>
      <c r="F2700" s="325"/>
      <c r="G2700" s="325"/>
      <c r="H2700" s="328" t="s">
        <v>2288</v>
      </c>
      <c r="I2700" s="328" t="s">
        <v>25</v>
      </c>
      <c r="J2700" s="327">
        <v>42954</v>
      </c>
      <c r="K2700" s="3" t="s">
        <v>1104</v>
      </c>
      <c r="L2700" s="326">
        <v>1500</v>
      </c>
      <c r="M2700" s="325">
        <v>2699</v>
      </c>
      <c r="N2700" s="324"/>
      <c r="T2700" s="146"/>
      <c r="U2700" s="146"/>
      <c r="V2700" s="146"/>
      <c r="W2700" s="146"/>
      <c r="X2700" s="146"/>
      <c r="Y2700" s="146"/>
      <c r="Z2700" s="146"/>
      <c r="AA2700" s="146"/>
      <c r="AB2700" s="5" t="str">
        <f t="shared" si="74"/>
        <v>Navig8 Solidarity19</v>
      </c>
    </row>
    <row r="2701" spans="1:28" customFormat="1" ht="12.95" hidden="1" customHeight="1">
      <c r="A2701" s="325">
        <v>2700</v>
      </c>
      <c r="B2701" s="325" t="s">
        <v>3208</v>
      </c>
      <c r="C2701" s="327">
        <v>42984</v>
      </c>
      <c r="D2701" s="325" t="s">
        <v>3089</v>
      </c>
      <c r="E2701" s="325" t="s">
        <v>2612</v>
      </c>
      <c r="F2701" s="325"/>
      <c r="G2701" s="325"/>
      <c r="H2701" s="328" t="s">
        <v>2288</v>
      </c>
      <c r="I2701" s="328" t="s">
        <v>25</v>
      </c>
      <c r="J2701" s="327">
        <v>42967</v>
      </c>
      <c r="K2701" s="3" t="s">
        <v>1104</v>
      </c>
      <c r="L2701" s="326">
        <v>1500</v>
      </c>
      <c r="M2701" s="325">
        <v>2700</v>
      </c>
      <c r="N2701" s="324"/>
      <c r="T2701" s="146"/>
      <c r="U2701" s="146"/>
      <c r="V2701" s="146"/>
      <c r="W2701" s="146"/>
      <c r="X2701" s="146"/>
      <c r="Y2701" s="146"/>
      <c r="Z2701" s="146"/>
      <c r="AA2701" s="146"/>
      <c r="AB2701" s="5" t="str">
        <f t="shared" si="74"/>
        <v>Aframax Rio56</v>
      </c>
    </row>
    <row r="2702" spans="1:28" customFormat="1" ht="12.95" hidden="1" customHeight="1">
      <c r="A2702" s="325">
        <v>2701</v>
      </c>
      <c r="B2702" s="325" t="s">
        <v>3209</v>
      </c>
      <c r="C2702" s="327">
        <v>42984</v>
      </c>
      <c r="D2702" s="325" t="s">
        <v>3097</v>
      </c>
      <c r="E2702" s="325" t="s">
        <v>2862</v>
      </c>
      <c r="F2702" s="325"/>
      <c r="G2702" s="325"/>
      <c r="H2702" s="328" t="s">
        <v>2677</v>
      </c>
      <c r="I2702" s="328" t="s">
        <v>25</v>
      </c>
      <c r="J2702" s="327">
        <v>42969</v>
      </c>
      <c r="K2702" s="3" t="s">
        <v>1104</v>
      </c>
      <c r="L2702" s="326">
        <v>1500</v>
      </c>
      <c r="M2702" s="325">
        <v>2701</v>
      </c>
      <c r="N2702" s="324"/>
      <c r="T2702" s="146"/>
      <c r="U2702" s="146"/>
      <c r="V2702" s="146"/>
      <c r="W2702" s="146"/>
      <c r="X2702" s="146"/>
      <c r="Y2702" s="146"/>
      <c r="Z2702" s="146"/>
      <c r="AA2702" s="146"/>
      <c r="AB2702" s="5" t="str">
        <f t="shared" si="74"/>
        <v>Silver Orla49</v>
      </c>
    </row>
    <row r="2703" spans="1:28" customFormat="1" ht="12.95" hidden="1" customHeight="1">
      <c r="A2703" s="325">
        <v>2702</v>
      </c>
      <c r="B2703" s="325" t="s">
        <v>3210</v>
      </c>
      <c r="C2703" s="327">
        <v>42984</v>
      </c>
      <c r="D2703" s="325" t="s">
        <v>2401</v>
      </c>
      <c r="E2703" s="325" t="s">
        <v>220</v>
      </c>
      <c r="F2703" s="325"/>
      <c r="G2703" s="325"/>
      <c r="H2703" s="328" t="s">
        <v>3096</v>
      </c>
      <c r="I2703" s="328" t="s">
        <v>64</v>
      </c>
      <c r="J2703" s="327">
        <v>42954</v>
      </c>
      <c r="K2703" s="3" t="s">
        <v>60</v>
      </c>
      <c r="L2703" s="326">
        <v>800</v>
      </c>
      <c r="M2703" s="325">
        <v>2702</v>
      </c>
      <c r="N2703" s="324"/>
      <c r="T2703" s="146"/>
      <c r="U2703" s="146"/>
      <c r="V2703" s="146"/>
      <c r="W2703" s="146"/>
      <c r="X2703" s="146"/>
      <c r="Y2703" s="146"/>
      <c r="Z2703" s="146"/>
      <c r="AA2703" s="146"/>
      <c r="AB2703" s="5" t="str">
        <f t="shared" si="74"/>
        <v>SKS Sinni55</v>
      </c>
    </row>
    <row r="2704" spans="1:28" customFormat="1" ht="12.95" hidden="1" customHeight="1">
      <c r="A2704" s="325">
        <v>2703</v>
      </c>
      <c r="B2704" s="325" t="s">
        <v>3211</v>
      </c>
      <c r="C2704" s="327">
        <v>42984</v>
      </c>
      <c r="D2704" s="325" t="s">
        <v>1329</v>
      </c>
      <c r="E2704" s="325" t="s">
        <v>146</v>
      </c>
      <c r="F2704" s="325"/>
      <c r="G2704" s="325"/>
      <c r="H2704" s="328" t="s">
        <v>634</v>
      </c>
      <c r="I2704" s="328" t="s">
        <v>20</v>
      </c>
      <c r="J2704" s="327">
        <v>42974</v>
      </c>
      <c r="K2704" s="3" t="s">
        <v>60</v>
      </c>
      <c r="L2704" s="326">
        <v>800</v>
      </c>
      <c r="M2704" s="325">
        <v>2703</v>
      </c>
      <c r="N2704" s="324"/>
      <c r="T2704" s="146"/>
      <c r="U2704" s="146"/>
      <c r="V2704" s="146"/>
      <c r="W2704" s="146"/>
      <c r="X2704" s="146"/>
      <c r="Y2704" s="146"/>
      <c r="Z2704" s="146"/>
      <c r="AA2704" s="146"/>
      <c r="AB2704" s="5" t="str">
        <f t="shared" si="74"/>
        <v>Silver Valerie42</v>
      </c>
    </row>
    <row r="2705" spans="1:28" customFormat="1" ht="12.95" hidden="1" customHeight="1">
      <c r="A2705" s="325">
        <v>2704</v>
      </c>
      <c r="B2705" s="325" t="s">
        <v>3212</v>
      </c>
      <c r="C2705" s="327">
        <v>42984</v>
      </c>
      <c r="D2705" s="325" t="s">
        <v>484</v>
      </c>
      <c r="E2705" s="325" t="s">
        <v>846</v>
      </c>
      <c r="F2705" s="325"/>
      <c r="G2705" s="325"/>
      <c r="H2705" s="328" t="s">
        <v>1340</v>
      </c>
      <c r="I2705" s="328" t="s">
        <v>24</v>
      </c>
      <c r="J2705" s="327">
        <v>42964</v>
      </c>
      <c r="K2705" s="3" t="s">
        <v>60</v>
      </c>
      <c r="L2705" s="326">
        <v>800</v>
      </c>
      <c r="M2705" s="325">
        <v>2704</v>
      </c>
      <c r="N2705" s="324"/>
      <c r="T2705" s="146"/>
      <c r="U2705" s="146"/>
      <c r="V2705" s="146"/>
      <c r="W2705" s="146"/>
      <c r="X2705" s="146"/>
      <c r="Y2705" s="146"/>
      <c r="Z2705" s="146"/>
      <c r="AA2705" s="146"/>
      <c r="AB2705" s="5" t="str">
        <f t="shared" si="74"/>
        <v>Sonangol Rangel201704</v>
      </c>
    </row>
    <row r="2706" spans="1:28" customFormat="1" ht="12.95" hidden="1" customHeight="1">
      <c r="A2706" s="325">
        <v>2705</v>
      </c>
      <c r="B2706" s="325" t="s">
        <v>3213</v>
      </c>
      <c r="C2706" s="327">
        <v>42984</v>
      </c>
      <c r="D2706" s="325" t="s">
        <v>826</v>
      </c>
      <c r="E2706" s="325" t="s">
        <v>50</v>
      </c>
      <c r="F2706" s="325"/>
      <c r="G2706" s="325"/>
      <c r="H2706" s="328" t="s">
        <v>63</v>
      </c>
      <c r="I2706" s="328" t="s">
        <v>64</v>
      </c>
      <c r="J2706" s="327">
        <v>42976</v>
      </c>
      <c r="K2706" s="3" t="s">
        <v>60</v>
      </c>
      <c r="L2706" s="326">
        <v>800</v>
      </c>
      <c r="M2706" s="325">
        <v>2705</v>
      </c>
      <c r="N2706" s="324"/>
      <c r="T2706" s="146"/>
      <c r="U2706" s="146"/>
      <c r="V2706" s="146"/>
      <c r="W2706" s="146"/>
      <c r="X2706" s="146"/>
      <c r="Y2706" s="146"/>
      <c r="Z2706" s="146"/>
      <c r="AA2706" s="146"/>
      <c r="AB2706" s="5" t="str">
        <f t="shared" si="74"/>
        <v>Stena Penguin201704</v>
      </c>
    </row>
    <row r="2707" spans="1:28" customFormat="1" ht="12.95" hidden="1" customHeight="1">
      <c r="A2707" s="325">
        <v>2706</v>
      </c>
      <c r="B2707" s="325" t="s">
        <v>3214</v>
      </c>
      <c r="C2707" s="327">
        <v>42984</v>
      </c>
      <c r="D2707" s="325" t="s">
        <v>818</v>
      </c>
      <c r="E2707" s="325" t="s">
        <v>423</v>
      </c>
      <c r="F2707" s="325"/>
      <c r="G2707" s="325"/>
      <c r="H2707" s="328" t="s">
        <v>63</v>
      </c>
      <c r="I2707" s="328" t="s">
        <v>200</v>
      </c>
      <c r="J2707" s="327">
        <v>42973</v>
      </c>
      <c r="K2707" s="3" t="s">
        <v>60</v>
      </c>
      <c r="L2707" s="326">
        <v>800</v>
      </c>
      <c r="M2707" s="325">
        <v>2706</v>
      </c>
      <c r="N2707" s="324"/>
      <c r="T2707" s="146"/>
      <c r="U2707" s="146"/>
      <c r="V2707" s="146"/>
      <c r="W2707" s="146"/>
      <c r="X2707" s="146"/>
      <c r="Y2707" s="146"/>
      <c r="Z2707" s="146"/>
      <c r="AA2707" s="146"/>
      <c r="AB2707" s="5" t="str">
        <f t="shared" si="74"/>
        <v>Stena Perros201705</v>
      </c>
    </row>
    <row r="2708" spans="1:28" customFormat="1" ht="12.95" hidden="1" customHeight="1">
      <c r="A2708" s="325">
        <v>2707</v>
      </c>
      <c r="B2708" s="325" t="s">
        <v>3220</v>
      </c>
      <c r="C2708" s="327">
        <v>42984</v>
      </c>
      <c r="D2708" s="325" t="s">
        <v>881</v>
      </c>
      <c r="E2708" s="325" t="s">
        <v>3218</v>
      </c>
      <c r="F2708" s="325"/>
      <c r="G2708" s="325"/>
      <c r="H2708" s="328" t="s">
        <v>2474</v>
      </c>
      <c r="I2708" s="328" t="s">
        <v>3082</v>
      </c>
      <c r="J2708" s="327">
        <v>42970</v>
      </c>
      <c r="K2708" s="3" t="s">
        <v>1466</v>
      </c>
      <c r="L2708" s="326">
        <v>1400</v>
      </c>
      <c r="M2708" s="325">
        <v>2707</v>
      </c>
      <c r="N2708" s="324"/>
      <c r="T2708" s="146"/>
      <c r="U2708" s="146"/>
      <c r="V2708" s="146"/>
      <c r="W2708" s="146"/>
      <c r="X2708" s="146"/>
      <c r="Y2708" s="146"/>
      <c r="Z2708" s="146"/>
      <c r="AA2708" s="146"/>
      <c r="AB2708" s="5" t="str">
        <f t="shared" si="74"/>
        <v>Amadeus1701</v>
      </c>
    </row>
    <row r="2709" spans="1:28" customFormat="1" ht="12.95" hidden="1" customHeight="1">
      <c r="A2709" s="325">
        <v>2708</v>
      </c>
      <c r="B2709" s="325" t="s">
        <v>3221</v>
      </c>
      <c r="C2709" s="327">
        <v>42984</v>
      </c>
      <c r="D2709" s="325" t="s">
        <v>2779</v>
      </c>
      <c r="E2709" s="325" t="s">
        <v>3219</v>
      </c>
      <c r="F2709" s="325"/>
      <c r="G2709" s="325"/>
      <c r="H2709" s="328" t="s">
        <v>2474</v>
      </c>
      <c r="I2709" s="328" t="s">
        <v>412</v>
      </c>
      <c r="J2709" s="327">
        <v>42976</v>
      </c>
      <c r="K2709" s="3" t="s">
        <v>1466</v>
      </c>
      <c r="L2709" s="326">
        <v>1400</v>
      </c>
      <c r="M2709" s="325">
        <v>2708</v>
      </c>
      <c r="N2709" s="324"/>
      <c r="T2709" s="146"/>
      <c r="U2709" s="146"/>
      <c r="V2709" s="146"/>
      <c r="W2709" s="146"/>
      <c r="X2709" s="146"/>
      <c r="Y2709" s="146"/>
      <c r="Z2709" s="146"/>
      <c r="AA2709" s="146"/>
      <c r="AB2709" s="5" t="str">
        <f t="shared" si="74"/>
        <v>Orient Challenge1701</v>
      </c>
    </row>
    <row r="2710" spans="1:28" customFormat="1" ht="12.95" hidden="1" customHeight="1">
      <c r="A2710" s="325">
        <v>2709</v>
      </c>
      <c r="B2710" s="325" t="s">
        <v>3222</v>
      </c>
      <c r="C2710" s="327">
        <v>42984</v>
      </c>
      <c r="D2710" s="325" t="s">
        <v>892</v>
      </c>
      <c r="E2710" s="325" t="s">
        <v>3215</v>
      </c>
      <c r="F2710" s="325"/>
      <c r="G2710" s="325"/>
      <c r="H2710" s="328" t="s">
        <v>2474</v>
      </c>
      <c r="I2710" s="328" t="s">
        <v>25</v>
      </c>
      <c r="J2710" s="327">
        <v>42978</v>
      </c>
      <c r="K2710" s="3" t="s">
        <v>1466</v>
      </c>
      <c r="L2710" s="326">
        <v>1400</v>
      </c>
      <c r="M2710" s="325">
        <v>2709</v>
      </c>
      <c r="N2710" s="324"/>
      <c r="T2710" s="146"/>
      <c r="U2710" s="146"/>
      <c r="V2710" s="146"/>
      <c r="W2710" s="146"/>
      <c r="X2710" s="146"/>
      <c r="Y2710" s="146"/>
      <c r="Z2710" s="146"/>
      <c r="AA2710" s="146"/>
      <c r="AB2710" s="5" t="str">
        <f t="shared" si="74"/>
        <v>SM Falcon1701</v>
      </c>
    </row>
    <row r="2711" spans="1:28" customFormat="1" ht="12.95" hidden="1" customHeight="1">
      <c r="A2711" s="325">
        <v>2710</v>
      </c>
      <c r="B2711" s="325" t="s">
        <v>3223</v>
      </c>
      <c r="C2711" s="327">
        <v>42984</v>
      </c>
      <c r="D2711" s="325" t="s">
        <v>2776</v>
      </c>
      <c r="E2711" s="325" t="s">
        <v>3216</v>
      </c>
      <c r="F2711" s="325"/>
      <c r="G2711" s="325"/>
      <c r="H2711" s="328" t="s">
        <v>2474</v>
      </c>
      <c r="I2711" s="328" t="s">
        <v>2870</v>
      </c>
      <c r="J2711" s="327">
        <v>42978.541666666664</v>
      </c>
      <c r="K2711" s="3" t="s">
        <v>1466</v>
      </c>
      <c r="L2711" s="326">
        <v>1400</v>
      </c>
      <c r="M2711" s="325">
        <v>2710</v>
      </c>
      <c r="N2711" s="324"/>
      <c r="T2711" s="146"/>
      <c r="U2711" s="146"/>
      <c r="V2711" s="146"/>
      <c r="W2711" s="146"/>
      <c r="X2711" s="146"/>
      <c r="Y2711" s="146"/>
      <c r="Z2711" s="146"/>
      <c r="AA2711" s="146"/>
      <c r="AB2711" s="5" t="str">
        <f t="shared" si="74"/>
        <v>Hafnia Mikala1702</v>
      </c>
    </row>
    <row r="2712" spans="1:28" customFormat="1" ht="12.95" hidden="1" customHeight="1">
      <c r="A2712" s="325">
        <v>2711</v>
      </c>
      <c r="B2712" s="325" t="s">
        <v>3224</v>
      </c>
      <c r="C2712" s="327">
        <v>42984</v>
      </c>
      <c r="D2712" s="325" t="s">
        <v>2854</v>
      </c>
      <c r="E2712" s="325" t="s">
        <v>3217</v>
      </c>
      <c r="F2712" s="325"/>
      <c r="G2712" s="325"/>
      <c r="H2712" s="328" t="s">
        <v>2474</v>
      </c>
      <c r="I2712" s="328" t="s">
        <v>2870</v>
      </c>
      <c r="J2712" s="327">
        <v>42983</v>
      </c>
      <c r="K2712" s="3" t="s">
        <v>1466</v>
      </c>
      <c r="L2712" s="326">
        <v>1400</v>
      </c>
      <c r="M2712" s="325">
        <v>2711</v>
      </c>
      <c r="N2712" s="324"/>
      <c r="T2712" s="146"/>
      <c r="U2712" s="146"/>
      <c r="V2712" s="146"/>
      <c r="W2712" s="146"/>
      <c r="X2712" s="146"/>
      <c r="Y2712" s="146"/>
      <c r="Z2712" s="146"/>
      <c r="AA2712" s="146"/>
      <c r="AB2712" s="5" t="str">
        <f t="shared" si="74"/>
        <v>Green Sea1703</v>
      </c>
    </row>
    <row r="2713" spans="1:28" customFormat="1" ht="12.95" hidden="1" customHeight="1">
      <c r="A2713" s="325">
        <v>2712</v>
      </c>
      <c r="B2713" s="325" t="s">
        <v>3225</v>
      </c>
      <c r="C2713" s="327">
        <v>42985</v>
      </c>
      <c r="D2713" s="325" t="s">
        <v>2766</v>
      </c>
      <c r="E2713" s="325" t="s">
        <v>1428</v>
      </c>
      <c r="F2713" s="325"/>
      <c r="G2713" s="325"/>
      <c r="H2713" s="328" t="s">
        <v>1304</v>
      </c>
      <c r="I2713" s="328" t="s">
        <v>20</v>
      </c>
      <c r="J2713" s="327">
        <v>42884</v>
      </c>
      <c r="K2713" s="3" t="s">
        <v>590</v>
      </c>
      <c r="L2713" s="326">
        <v>1600</v>
      </c>
      <c r="M2713" s="325">
        <v>2712</v>
      </c>
      <c r="N2713" s="324"/>
      <c r="T2713" s="146"/>
      <c r="U2713" s="146"/>
      <c r="V2713" s="146"/>
      <c r="W2713" s="146"/>
      <c r="X2713" s="146"/>
      <c r="Y2713" s="146"/>
      <c r="Z2713" s="146"/>
      <c r="AA2713" s="146"/>
      <c r="AB2713" s="5" t="str">
        <f t="shared" si="74"/>
        <v>Limerick Spirit85</v>
      </c>
    </row>
    <row r="2714" spans="1:28" customFormat="1" ht="12.95" hidden="1" customHeight="1">
      <c r="A2714" s="325">
        <v>2713</v>
      </c>
      <c r="B2714" s="325" t="s">
        <v>3226</v>
      </c>
      <c r="C2714" s="327">
        <v>42985</v>
      </c>
      <c r="D2714" s="325" t="s">
        <v>2265</v>
      </c>
      <c r="E2714" s="325" t="s">
        <v>2980</v>
      </c>
      <c r="F2714" s="325"/>
      <c r="G2714" s="325"/>
      <c r="H2714" s="328" t="s">
        <v>2981</v>
      </c>
      <c r="I2714" s="328" t="s">
        <v>645</v>
      </c>
      <c r="J2714" s="327">
        <v>42957</v>
      </c>
      <c r="K2714" s="3" t="s">
        <v>590</v>
      </c>
      <c r="L2714" s="326">
        <v>1600</v>
      </c>
      <c r="M2714" s="325">
        <v>2713</v>
      </c>
      <c r="N2714" s="324"/>
      <c r="T2714" s="146"/>
      <c r="U2714" s="146"/>
      <c r="V2714" s="146"/>
      <c r="W2714" s="146"/>
      <c r="X2714" s="146"/>
      <c r="Y2714" s="146"/>
      <c r="Z2714" s="146"/>
      <c r="AA2714" s="146"/>
      <c r="AB2714" s="5" t="str">
        <f t="shared" si="74"/>
        <v>Atlantic Dawn40</v>
      </c>
    </row>
    <row r="2715" spans="1:28" customFormat="1" ht="12.95" hidden="1" customHeight="1">
      <c r="A2715" s="325">
        <v>2714</v>
      </c>
      <c r="B2715" s="325" t="s">
        <v>3227</v>
      </c>
      <c r="C2715" s="327">
        <v>42985</v>
      </c>
      <c r="D2715" s="325" t="s">
        <v>717</v>
      </c>
      <c r="E2715" s="325" t="s">
        <v>329</v>
      </c>
      <c r="F2715" s="325"/>
      <c r="G2715" s="325"/>
      <c r="H2715" s="328" t="s">
        <v>864</v>
      </c>
      <c r="I2715" s="328" t="s">
        <v>441</v>
      </c>
      <c r="J2715" s="327">
        <v>42950</v>
      </c>
      <c r="K2715" s="3" t="s">
        <v>590</v>
      </c>
      <c r="L2715" s="326">
        <v>1600</v>
      </c>
      <c r="M2715" s="325">
        <v>2714</v>
      </c>
      <c r="N2715" s="324"/>
      <c r="T2715" s="146"/>
      <c r="U2715" s="146"/>
      <c r="V2715" s="146"/>
      <c r="W2715" s="146"/>
      <c r="X2715" s="146"/>
      <c r="Y2715" s="146"/>
      <c r="Z2715" s="146"/>
      <c r="AA2715" s="146"/>
      <c r="AB2715" s="5" t="str">
        <f t="shared" ref="AB2715:AB2778" si="75">IF(TRIM(A2705)="","",CONCATENATE(TRIM(D2705),TRIM(E2705)))</f>
        <v>Esther Spirit144</v>
      </c>
    </row>
    <row r="2716" spans="1:28" customFormat="1" ht="12.95" hidden="1" customHeight="1">
      <c r="A2716" s="325">
        <v>2715</v>
      </c>
      <c r="B2716" s="325" t="s">
        <v>3228</v>
      </c>
      <c r="C2716" s="327">
        <v>42985</v>
      </c>
      <c r="D2716" s="325" t="s">
        <v>3094</v>
      </c>
      <c r="E2716" s="325" t="s">
        <v>586</v>
      </c>
      <c r="F2716" s="325"/>
      <c r="G2716" s="325"/>
      <c r="H2716" s="328" t="s">
        <v>688</v>
      </c>
      <c r="I2716" s="328" t="s">
        <v>1409</v>
      </c>
      <c r="J2716" s="327">
        <v>42952</v>
      </c>
      <c r="K2716" s="3" t="s">
        <v>590</v>
      </c>
      <c r="L2716" s="326">
        <v>1600</v>
      </c>
      <c r="M2716" s="325">
        <v>2715</v>
      </c>
      <c r="N2716" s="324"/>
      <c r="T2716" s="146"/>
      <c r="U2716" s="146"/>
      <c r="V2716" s="146"/>
      <c r="W2716" s="146"/>
      <c r="X2716" s="146"/>
      <c r="Y2716" s="146"/>
      <c r="Z2716" s="146"/>
      <c r="AA2716" s="146"/>
      <c r="AB2716" s="5" t="str">
        <f t="shared" si="75"/>
        <v>Blue River32</v>
      </c>
    </row>
    <row r="2717" spans="1:28" customFormat="1" ht="12.95" hidden="1" customHeight="1">
      <c r="A2717" s="325">
        <v>2716</v>
      </c>
      <c r="B2717" s="325" t="s">
        <v>3229</v>
      </c>
      <c r="C2717" s="327">
        <v>42985</v>
      </c>
      <c r="D2717" s="325" t="s">
        <v>1303</v>
      </c>
      <c r="E2717" s="325" t="s">
        <v>124</v>
      </c>
      <c r="F2717" s="325"/>
      <c r="G2717" s="325"/>
      <c r="H2717" s="328" t="s">
        <v>864</v>
      </c>
      <c r="I2717" s="328" t="s">
        <v>1409</v>
      </c>
      <c r="J2717" s="327">
        <v>42957</v>
      </c>
      <c r="K2717" s="3" t="s">
        <v>590</v>
      </c>
      <c r="L2717" s="326">
        <v>1600</v>
      </c>
      <c r="M2717" s="325">
        <v>2716</v>
      </c>
      <c r="N2717" s="324"/>
      <c r="T2717" s="146"/>
      <c r="U2717" s="146"/>
      <c r="V2717" s="146"/>
      <c r="W2717" s="146"/>
      <c r="X2717" s="146"/>
      <c r="Y2717" s="146"/>
      <c r="Z2717" s="146"/>
      <c r="AA2717" s="146"/>
      <c r="AB2717" s="5" t="str">
        <f t="shared" si="75"/>
        <v>Songa Coral02</v>
      </c>
    </row>
    <row r="2718" spans="1:28" customFormat="1" ht="12.95" hidden="1" customHeight="1">
      <c r="A2718" s="325">
        <v>2717</v>
      </c>
      <c r="B2718" s="325" t="s">
        <v>3230</v>
      </c>
      <c r="C2718" s="327">
        <v>42985</v>
      </c>
      <c r="D2718" s="325" t="s">
        <v>3104</v>
      </c>
      <c r="E2718" s="325" t="s">
        <v>158</v>
      </c>
      <c r="F2718" s="325"/>
      <c r="G2718" s="325"/>
      <c r="H2718" s="328" t="s">
        <v>688</v>
      </c>
      <c r="I2718" s="328" t="s">
        <v>3167</v>
      </c>
      <c r="J2718" s="327">
        <v>42963</v>
      </c>
      <c r="K2718" s="3" t="s">
        <v>590</v>
      </c>
      <c r="L2718" s="326">
        <v>1600</v>
      </c>
      <c r="M2718" s="325">
        <v>2717</v>
      </c>
      <c r="N2718" s="324"/>
      <c r="T2718" s="146"/>
      <c r="U2718" s="146"/>
      <c r="V2718" s="146"/>
      <c r="W2718" s="146"/>
      <c r="X2718" s="146"/>
      <c r="Y2718" s="146"/>
      <c r="Z2718" s="146"/>
      <c r="AA2718" s="146"/>
      <c r="AB2718" s="5" t="str">
        <f t="shared" si="75"/>
        <v>Songa Sapphire21,22,23</v>
      </c>
    </row>
    <row r="2719" spans="1:28" customFormat="1" ht="12.95" hidden="1" customHeight="1">
      <c r="A2719" s="325">
        <v>2718</v>
      </c>
      <c r="B2719" s="325" t="s">
        <v>3231</v>
      </c>
      <c r="C2719" s="327">
        <v>42985</v>
      </c>
      <c r="D2719" s="325" t="s">
        <v>3106</v>
      </c>
      <c r="E2719" s="325" t="s">
        <v>156</v>
      </c>
      <c r="F2719" s="325"/>
      <c r="G2719" s="325"/>
      <c r="H2719" s="328" t="s">
        <v>1942</v>
      </c>
      <c r="I2719" s="328" t="s">
        <v>829</v>
      </c>
      <c r="J2719" s="327">
        <v>42958</v>
      </c>
      <c r="K2719" s="3" t="s">
        <v>590</v>
      </c>
      <c r="L2719" s="326">
        <v>1600</v>
      </c>
      <c r="M2719" s="325">
        <v>2718</v>
      </c>
      <c r="N2719" s="324"/>
      <c r="T2719" s="146"/>
      <c r="U2719" s="146"/>
      <c r="V2719" s="146"/>
      <c r="W2719" s="146"/>
      <c r="X2719" s="146"/>
      <c r="Y2719" s="146"/>
      <c r="Z2719" s="146"/>
      <c r="AA2719" s="146"/>
      <c r="AB2719" s="5" t="str">
        <f t="shared" si="75"/>
        <v>Tigris204,205,206</v>
      </c>
    </row>
    <row r="2720" spans="1:28" customFormat="1" ht="12.95" hidden="1" customHeight="1">
      <c r="A2720" s="325">
        <v>2719</v>
      </c>
      <c r="B2720" s="325" t="s">
        <v>3232</v>
      </c>
      <c r="C2720" s="327">
        <v>42985</v>
      </c>
      <c r="D2720" s="325" t="s">
        <v>3166</v>
      </c>
      <c r="E2720" s="325" t="s">
        <v>361</v>
      </c>
      <c r="F2720" s="325"/>
      <c r="G2720" s="325"/>
      <c r="H2720" s="328" t="s">
        <v>2783</v>
      </c>
      <c r="I2720" s="328" t="s">
        <v>729</v>
      </c>
      <c r="J2720" s="327">
        <v>42955</v>
      </c>
      <c r="K2720" s="3" t="s">
        <v>590</v>
      </c>
      <c r="L2720" s="326">
        <v>1600</v>
      </c>
      <c r="M2720" s="325">
        <v>2719</v>
      </c>
      <c r="N2720" s="324"/>
      <c r="T2720" s="146"/>
      <c r="U2720" s="146"/>
      <c r="V2720" s="146"/>
      <c r="W2720" s="146"/>
      <c r="X2720" s="146"/>
      <c r="Y2720" s="146"/>
      <c r="Z2720" s="146"/>
      <c r="AA2720" s="146"/>
      <c r="AB2720" s="5" t="str">
        <f t="shared" si="75"/>
        <v>Elisalex Schulte52,53,54,55</v>
      </c>
    </row>
    <row r="2721" spans="1:28" customFormat="1" ht="12.95" hidden="1" customHeight="1">
      <c r="A2721" s="325">
        <v>2720</v>
      </c>
      <c r="B2721" s="325" t="s">
        <v>3233</v>
      </c>
      <c r="C2721" s="327">
        <v>42985</v>
      </c>
      <c r="D2721" s="325" t="s">
        <v>3112</v>
      </c>
      <c r="E2721" s="325" t="s">
        <v>2984</v>
      </c>
      <c r="F2721" s="325"/>
      <c r="G2721" s="325"/>
      <c r="H2721" s="328" t="s">
        <v>2981</v>
      </c>
      <c r="I2721" s="328" t="s">
        <v>493</v>
      </c>
      <c r="J2721" s="327">
        <v>42953</v>
      </c>
      <c r="K2721" s="3" t="s">
        <v>590</v>
      </c>
      <c r="L2721" s="326">
        <v>1600</v>
      </c>
      <c r="M2721" s="325">
        <v>2720</v>
      </c>
      <c r="N2721" s="324"/>
      <c r="T2721" s="146"/>
      <c r="U2721" s="146"/>
      <c r="V2721" s="146"/>
      <c r="W2721" s="146"/>
      <c r="X2721" s="146"/>
      <c r="Y2721" s="146"/>
      <c r="Z2721" s="146"/>
      <c r="AA2721" s="146"/>
      <c r="AB2721" s="5" t="str">
        <f t="shared" si="75"/>
        <v>Sten Skagen66,67,68,69</v>
      </c>
    </row>
    <row r="2722" spans="1:28" customFormat="1" ht="12.95" hidden="1" customHeight="1">
      <c r="A2722" s="325">
        <v>2721</v>
      </c>
      <c r="B2722" s="325" t="s">
        <v>3234</v>
      </c>
      <c r="C2722" s="327">
        <v>42985</v>
      </c>
      <c r="D2722" s="325" t="s">
        <v>3171</v>
      </c>
      <c r="E2722" s="325" t="s">
        <v>136</v>
      </c>
      <c r="F2722" s="325"/>
      <c r="G2722" s="325"/>
      <c r="H2722" s="328" t="s">
        <v>688</v>
      </c>
      <c r="I2722" s="328" t="s">
        <v>441</v>
      </c>
      <c r="J2722" s="327">
        <v>42967</v>
      </c>
      <c r="K2722" s="3" t="s">
        <v>590</v>
      </c>
      <c r="L2722" s="326">
        <v>1600</v>
      </c>
      <c r="M2722" s="325">
        <v>2721</v>
      </c>
      <c r="N2722" s="324"/>
      <c r="T2722" s="146"/>
      <c r="U2722" s="146"/>
      <c r="V2722" s="146"/>
      <c r="W2722" s="146"/>
      <c r="X2722" s="146"/>
      <c r="Y2722" s="146"/>
      <c r="Z2722" s="146"/>
      <c r="AA2722" s="146"/>
      <c r="AB2722" s="5" t="str">
        <f t="shared" si="75"/>
        <v>Emmy Schulte165,167,168,169</v>
      </c>
    </row>
    <row r="2723" spans="1:28" customFormat="1" ht="12.95" hidden="1" customHeight="1">
      <c r="A2723" s="325">
        <v>2722</v>
      </c>
      <c r="B2723" s="325" t="s">
        <v>3235</v>
      </c>
      <c r="C2723" s="327">
        <v>42985</v>
      </c>
      <c r="D2723" s="325" t="s">
        <v>3175</v>
      </c>
      <c r="E2723" s="325" t="s">
        <v>3236</v>
      </c>
      <c r="F2723" s="325"/>
      <c r="G2723" s="325"/>
      <c r="H2723" s="328" t="s">
        <v>3176</v>
      </c>
      <c r="I2723" s="328" t="s">
        <v>567</v>
      </c>
      <c r="J2723" s="327">
        <v>42973</v>
      </c>
      <c r="K2723" s="3" t="s">
        <v>590</v>
      </c>
      <c r="L2723" s="326">
        <v>1600</v>
      </c>
      <c r="M2723" s="325">
        <v>2722</v>
      </c>
      <c r="N2723" s="324"/>
      <c r="T2723" s="146"/>
      <c r="U2723" s="146"/>
      <c r="V2723" s="146"/>
      <c r="W2723" s="146"/>
      <c r="X2723" s="146"/>
      <c r="Y2723" s="146"/>
      <c r="Z2723" s="146"/>
      <c r="AA2723" s="146"/>
      <c r="AB2723" s="5" t="str">
        <f t="shared" si="75"/>
        <v>MT Inca180</v>
      </c>
    </row>
    <row r="2724" spans="1:28" customFormat="1" ht="12.95" hidden="1" customHeight="1">
      <c r="A2724" s="325">
        <v>2723</v>
      </c>
      <c r="B2724" s="325" t="s">
        <v>3237</v>
      </c>
      <c r="C2724" s="327">
        <v>42985</v>
      </c>
      <c r="D2724" s="325" t="s">
        <v>3178</v>
      </c>
      <c r="E2724" s="325" t="s">
        <v>3179</v>
      </c>
      <c r="F2724" s="325"/>
      <c r="G2724" s="325"/>
      <c r="H2724" s="328" t="s">
        <v>2868</v>
      </c>
      <c r="I2724" s="328" t="s">
        <v>3180</v>
      </c>
      <c r="J2724" s="327">
        <v>42970</v>
      </c>
      <c r="K2724" s="3" t="s">
        <v>590</v>
      </c>
      <c r="L2724" s="326">
        <v>1600</v>
      </c>
      <c r="M2724" s="325">
        <v>2723</v>
      </c>
      <c r="N2724" s="324"/>
      <c r="T2724" s="146"/>
      <c r="U2724" s="146"/>
      <c r="V2724" s="146"/>
      <c r="W2724" s="146"/>
      <c r="X2724" s="146"/>
      <c r="Y2724" s="146"/>
      <c r="Z2724" s="146"/>
      <c r="AA2724" s="146"/>
      <c r="AB2724" s="5" t="str">
        <f t="shared" si="75"/>
        <v>Maya170P-115F</v>
      </c>
    </row>
    <row r="2725" spans="1:28" customFormat="1" ht="12.95" hidden="1" customHeight="1">
      <c r="A2725" s="325"/>
      <c r="B2725" s="325"/>
      <c r="C2725" s="327"/>
      <c r="D2725" s="325"/>
      <c r="E2725" s="325"/>
      <c r="F2725" s="325"/>
      <c r="G2725" s="325"/>
      <c r="H2725" s="328"/>
      <c r="I2725" s="328"/>
      <c r="J2725" s="327"/>
      <c r="K2725" s="3"/>
      <c r="L2725" s="326"/>
      <c r="M2725" s="325">
        <v>2723</v>
      </c>
      <c r="N2725" s="324"/>
      <c r="T2725" s="146"/>
      <c r="U2725" s="146"/>
      <c r="V2725" s="146"/>
      <c r="W2725" s="146"/>
      <c r="X2725" s="146"/>
      <c r="Y2725" s="146"/>
      <c r="Z2725" s="146"/>
      <c r="AA2725" s="146"/>
      <c r="AB2725" s="5" t="str">
        <f t="shared" si="75"/>
        <v>Overseas Pearlmar253</v>
      </c>
    </row>
    <row r="2726" spans="1:28" customFormat="1" ht="12.95" hidden="1" customHeight="1">
      <c r="A2726" s="325"/>
      <c r="B2726" s="325"/>
      <c r="C2726" s="327"/>
      <c r="D2726" s="325"/>
      <c r="E2726" s="325"/>
      <c r="F2726" s="325"/>
      <c r="G2726" s="325"/>
      <c r="H2726" s="328"/>
      <c r="I2726" s="328"/>
      <c r="J2726" s="327"/>
      <c r="K2726" s="3"/>
      <c r="L2726" s="326"/>
      <c r="M2726" s="325"/>
      <c r="N2726" s="324"/>
      <c r="T2726" s="146"/>
      <c r="U2726" s="146"/>
      <c r="V2726" s="146"/>
      <c r="W2726" s="146"/>
      <c r="X2726" s="146"/>
      <c r="Y2726" s="146"/>
      <c r="Z2726" s="146"/>
      <c r="AA2726" s="146"/>
      <c r="AB2726" s="5" t="str">
        <f t="shared" si="75"/>
        <v>Cabo Froward115</v>
      </c>
    </row>
    <row r="2727" spans="1:28" customFormat="1" ht="12.95" hidden="1" customHeight="1">
      <c r="A2727" s="325"/>
      <c r="B2727" s="325"/>
      <c r="C2727" s="327"/>
      <c r="D2727" s="325"/>
      <c r="E2727" s="325"/>
      <c r="F2727" s="325"/>
      <c r="G2727" s="325"/>
      <c r="H2727" s="328"/>
      <c r="I2727" s="328"/>
      <c r="J2727" s="327"/>
      <c r="K2727" s="3"/>
      <c r="L2727" s="326"/>
      <c r="M2727" s="325"/>
      <c r="N2727" s="324"/>
      <c r="T2727" s="146"/>
      <c r="U2727" s="146"/>
      <c r="V2727" s="146"/>
      <c r="W2727" s="146"/>
      <c r="X2727" s="146"/>
      <c r="Y2727" s="146"/>
      <c r="Z2727" s="146"/>
      <c r="AA2727" s="146"/>
      <c r="AB2727" s="5" t="str">
        <f t="shared" si="75"/>
        <v>Danubia19</v>
      </c>
    </row>
    <row r="2728" spans="1:28" customFormat="1" ht="12.95" hidden="1" customHeight="1">
      <c r="A2728" s="325"/>
      <c r="B2728" s="325"/>
      <c r="C2728" s="327"/>
      <c r="D2728" s="325"/>
      <c r="E2728" s="325"/>
      <c r="F2728" s="325"/>
      <c r="G2728" s="325"/>
      <c r="H2728" s="328"/>
      <c r="I2728" s="328"/>
      <c r="J2728" s="327"/>
      <c r="K2728" s="3"/>
      <c r="L2728" s="326"/>
      <c r="M2728" s="325"/>
      <c r="N2728" s="324"/>
      <c r="T2728" s="146"/>
      <c r="U2728" s="146"/>
      <c r="V2728" s="146"/>
      <c r="W2728" s="146"/>
      <c r="X2728" s="146"/>
      <c r="Y2728" s="146"/>
      <c r="Z2728" s="146"/>
      <c r="AA2728" s="146"/>
      <c r="AB2728" s="5" t="str">
        <f t="shared" si="75"/>
        <v>Cabo San Vicente10</v>
      </c>
    </row>
    <row r="2729" spans="1:28" customFormat="1" ht="12.95" hidden="1" customHeight="1">
      <c r="A2729" s="325"/>
      <c r="B2729" s="325"/>
      <c r="C2729" s="327"/>
      <c r="D2729" s="325"/>
      <c r="E2729" s="325"/>
      <c r="F2729" s="325"/>
      <c r="G2729" s="325"/>
      <c r="H2729" s="328"/>
      <c r="I2729" s="328"/>
      <c r="J2729" s="327"/>
      <c r="K2729" s="3"/>
      <c r="L2729" s="326"/>
      <c r="M2729" s="325"/>
      <c r="N2729" s="324"/>
      <c r="T2729" s="146"/>
      <c r="U2729" s="146"/>
      <c r="V2729" s="146"/>
      <c r="W2729" s="146"/>
      <c r="X2729" s="146"/>
      <c r="Y2729" s="146"/>
      <c r="Z2729" s="146"/>
      <c r="AA2729" s="146"/>
      <c r="AB2729" s="5" t="str">
        <f t="shared" si="75"/>
        <v>Seaways Reymar206</v>
      </c>
    </row>
    <row r="2730" spans="1:28" customFormat="1" ht="12.95" hidden="1" customHeight="1">
      <c r="A2730" s="325"/>
      <c r="B2730" s="325"/>
      <c r="C2730" s="327"/>
      <c r="D2730" s="325"/>
      <c r="E2730" s="325"/>
      <c r="F2730" s="325"/>
      <c r="G2730" s="325"/>
      <c r="H2730" s="328"/>
      <c r="I2730" s="328"/>
      <c r="J2730" s="327"/>
      <c r="K2730" s="3"/>
      <c r="L2730" s="326"/>
      <c r="M2730" s="325"/>
      <c r="N2730" s="324"/>
      <c r="T2730" s="146"/>
      <c r="U2730" s="146"/>
      <c r="V2730" s="146"/>
      <c r="W2730" s="146"/>
      <c r="X2730" s="146"/>
      <c r="Y2730" s="146"/>
      <c r="Z2730" s="146"/>
      <c r="AA2730" s="146"/>
      <c r="AB2730" s="5" t="str">
        <f t="shared" si="75"/>
        <v>Cabo Kamui08</v>
      </c>
    </row>
    <row r="2731" spans="1:28" customFormat="1" ht="12.95" hidden="1" customHeight="1">
      <c r="A2731" s="325"/>
      <c r="B2731" s="325"/>
      <c r="C2731" s="327"/>
      <c r="D2731" s="325"/>
      <c r="E2731" s="325"/>
      <c r="F2731" s="325"/>
      <c r="G2731" s="325"/>
      <c r="H2731" s="328"/>
      <c r="I2731" s="328"/>
      <c r="J2731" s="327"/>
      <c r="K2731" s="3"/>
      <c r="L2731" s="326"/>
      <c r="M2731" s="325"/>
      <c r="N2731" s="324"/>
      <c r="T2731" s="146"/>
      <c r="U2731" s="146"/>
      <c r="V2731" s="146"/>
      <c r="W2731" s="146"/>
      <c r="X2731" s="146"/>
      <c r="Y2731" s="146"/>
      <c r="Z2731" s="146"/>
      <c r="AA2731" s="146"/>
      <c r="AB2731" s="5" t="str">
        <f t="shared" si="75"/>
        <v>Selecao05P-105F</v>
      </c>
    </row>
    <row r="2732" spans="1:28" customFormat="1" ht="12.95" hidden="1" customHeight="1">
      <c r="A2732" s="325"/>
      <c r="B2732" s="325"/>
      <c r="C2732" s="327"/>
      <c r="D2732" s="325"/>
      <c r="E2732" s="325"/>
      <c r="F2732" s="325"/>
      <c r="G2732" s="325"/>
      <c r="H2732" s="328"/>
      <c r="I2732" s="328"/>
      <c r="J2732" s="327"/>
      <c r="K2732" s="3"/>
      <c r="L2732" s="326"/>
      <c r="M2732" s="325"/>
      <c r="N2732" s="324"/>
      <c r="T2732" s="146"/>
      <c r="U2732" s="146"/>
      <c r="V2732" s="146"/>
      <c r="W2732" s="146"/>
      <c r="X2732" s="146"/>
      <c r="Y2732" s="146"/>
      <c r="Z2732" s="146"/>
      <c r="AA2732" s="146"/>
      <c r="AB2732" s="5" t="str">
        <f t="shared" si="75"/>
        <v>Seaways Rosemar221</v>
      </c>
    </row>
    <row r="2733" spans="1:28" customFormat="1" ht="12.95" hidden="1" customHeight="1">
      <c r="A2733" s="325"/>
      <c r="B2733" s="325"/>
      <c r="C2733" s="327"/>
      <c r="D2733" s="325"/>
      <c r="E2733" s="325"/>
      <c r="F2733" s="325"/>
      <c r="G2733" s="325"/>
      <c r="H2733" s="328"/>
      <c r="I2733" s="328"/>
      <c r="J2733" s="327"/>
      <c r="K2733" s="3"/>
      <c r="L2733" s="326"/>
      <c r="M2733" s="325"/>
      <c r="N2733" s="324"/>
      <c r="T2733" s="146"/>
      <c r="U2733" s="146"/>
      <c r="V2733" s="146"/>
      <c r="W2733" s="146"/>
      <c r="X2733" s="146"/>
      <c r="Y2733" s="146"/>
      <c r="Z2733" s="146"/>
      <c r="AA2733" s="146"/>
      <c r="AB2733" s="5" t="str">
        <f t="shared" si="75"/>
        <v>Seaways Silvermar203_134</v>
      </c>
    </row>
    <row r="2734" spans="1:28" customFormat="1" ht="12.95" hidden="1" customHeight="1">
      <c r="A2734" s="325"/>
      <c r="B2734" s="325"/>
      <c r="C2734" s="327"/>
      <c r="D2734" s="325"/>
      <c r="E2734" s="325"/>
      <c r="F2734" s="325"/>
      <c r="G2734" s="325"/>
      <c r="H2734" s="328"/>
      <c r="I2734" s="328"/>
      <c r="J2734" s="327"/>
      <c r="K2734" s="3"/>
      <c r="L2734" s="326"/>
      <c r="M2734" s="325"/>
      <c r="N2734" s="324"/>
      <c r="T2734" s="146"/>
      <c r="U2734" s="146"/>
      <c r="V2734" s="146"/>
      <c r="W2734" s="146"/>
      <c r="X2734" s="146"/>
      <c r="Y2734" s="146"/>
      <c r="Z2734" s="146"/>
      <c r="AA2734" s="146"/>
      <c r="AB2734" s="5" t="str">
        <f t="shared" si="75"/>
        <v>Chimborazo183P-122F</v>
      </c>
    </row>
    <row r="2735" spans="1:28" customFormat="1" ht="12.95" hidden="1" customHeight="1">
      <c r="A2735" s="325"/>
      <c r="B2735" s="325"/>
      <c r="C2735" s="327"/>
      <c r="D2735" s="325"/>
      <c r="E2735" s="325"/>
      <c r="F2735" s="325"/>
      <c r="G2735" s="325"/>
      <c r="H2735" s="328"/>
      <c r="I2735" s="328"/>
      <c r="J2735" s="327"/>
      <c r="K2735" s="3"/>
      <c r="L2735" s="326"/>
      <c r="M2735" s="325"/>
      <c r="N2735" s="324"/>
      <c r="T2735" s="146"/>
      <c r="U2735" s="146"/>
      <c r="V2735" s="146"/>
      <c r="W2735" s="146"/>
      <c r="X2735" s="146"/>
      <c r="Y2735" s="146"/>
      <c r="Z2735" s="146"/>
      <c r="AA2735" s="146"/>
      <c r="AB2735" s="5" t="str">
        <f t="shared" si="75"/>
        <v/>
      </c>
    </row>
    <row r="2736" spans="1:28" customFormat="1" ht="12.95" hidden="1" customHeight="1">
      <c r="A2736" s="325"/>
      <c r="B2736" s="325"/>
      <c r="C2736" s="327"/>
      <c r="D2736" s="325"/>
      <c r="E2736" s="325"/>
      <c r="F2736" s="325"/>
      <c r="G2736" s="325"/>
      <c r="H2736" s="328"/>
      <c r="I2736" s="328"/>
      <c r="J2736" s="327"/>
      <c r="K2736" s="3"/>
      <c r="L2736" s="326"/>
      <c r="M2736" s="325"/>
      <c r="N2736" s="324"/>
      <c r="T2736" s="146"/>
      <c r="U2736" s="146"/>
      <c r="V2736" s="146"/>
      <c r="W2736" s="146"/>
      <c r="X2736" s="146"/>
      <c r="Y2736" s="146"/>
      <c r="Z2736" s="146"/>
      <c r="AA2736" s="146"/>
      <c r="AB2736" s="5" t="str">
        <f t="shared" si="75"/>
        <v/>
      </c>
    </row>
    <row r="2737" spans="1:28" customFormat="1" ht="12.95" hidden="1" customHeight="1">
      <c r="A2737" s="325"/>
      <c r="B2737" s="325"/>
      <c r="C2737" s="327"/>
      <c r="D2737" s="325"/>
      <c r="E2737" s="325"/>
      <c r="F2737" s="325"/>
      <c r="G2737" s="325"/>
      <c r="H2737" s="328"/>
      <c r="I2737" s="328"/>
      <c r="J2737" s="327"/>
      <c r="K2737" s="3"/>
      <c r="L2737" s="326"/>
      <c r="M2737" s="325"/>
      <c r="N2737" s="324"/>
      <c r="T2737" s="146"/>
      <c r="U2737" s="146"/>
      <c r="V2737" s="146"/>
      <c r="W2737" s="146"/>
      <c r="X2737" s="146"/>
      <c r="Y2737" s="146"/>
      <c r="Z2737" s="146"/>
      <c r="AA2737" s="146"/>
      <c r="AB2737" s="5" t="str">
        <f t="shared" si="75"/>
        <v/>
      </c>
    </row>
    <row r="2738" spans="1:28" customFormat="1" ht="12.95" hidden="1" customHeight="1">
      <c r="A2738" s="325"/>
      <c r="B2738" s="325"/>
      <c r="C2738" s="327"/>
      <c r="D2738" s="325"/>
      <c r="E2738" s="325"/>
      <c r="F2738" s="325"/>
      <c r="G2738" s="325"/>
      <c r="H2738" s="328"/>
      <c r="I2738" s="328"/>
      <c r="J2738" s="327"/>
      <c r="K2738" s="3"/>
      <c r="L2738" s="326"/>
      <c r="M2738" s="325"/>
      <c r="N2738" s="324"/>
      <c r="T2738" s="146"/>
      <c r="U2738" s="146"/>
      <c r="V2738" s="146"/>
      <c r="W2738" s="146"/>
      <c r="X2738" s="146"/>
      <c r="Y2738" s="146"/>
      <c r="Z2738" s="146"/>
      <c r="AA2738" s="146"/>
      <c r="AB2738" s="5" t="str">
        <f t="shared" si="75"/>
        <v/>
      </c>
    </row>
    <row r="2739" spans="1:28" customFormat="1" ht="12.95" hidden="1" customHeight="1">
      <c r="A2739" s="325"/>
      <c r="B2739" s="325"/>
      <c r="C2739" s="327"/>
      <c r="D2739" s="325"/>
      <c r="E2739" s="325"/>
      <c r="F2739" s="325"/>
      <c r="G2739" s="325"/>
      <c r="H2739" s="328"/>
      <c r="I2739" s="328"/>
      <c r="J2739" s="327"/>
      <c r="K2739" s="3"/>
      <c r="L2739" s="326"/>
      <c r="M2739" s="325"/>
      <c r="N2739" s="324"/>
      <c r="T2739" s="146"/>
      <c r="U2739" s="146"/>
      <c r="V2739" s="146"/>
      <c r="W2739" s="146"/>
      <c r="X2739" s="146"/>
      <c r="Y2739" s="146"/>
      <c r="Z2739" s="146"/>
      <c r="AA2739" s="146"/>
      <c r="AB2739" s="5" t="str">
        <f t="shared" si="75"/>
        <v/>
      </c>
    </row>
    <row r="2740" spans="1:28" customFormat="1" ht="12.95" hidden="1" customHeight="1">
      <c r="A2740" s="325"/>
      <c r="B2740" s="325"/>
      <c r="C2740" s="327"/>
      <c r="D2740" s="325"/>
      <c r="E2740" s="325"/>
      <c r="F2740" s="325"/>
      <c r="G2740" s="325"/>
      <c r="H2740" s="328"/>
      <c r="I2740" s="328"/>
      <c r="J2740" s="327"/>
      <c r="K2740" s="3"/>
      <c r="L2740" s="326"/>
      <c r="M2740" s="325"/>
      <c r="N2740" s="324"/>
      <c r="T2740" s="146"/>
      <c r="U2740" s="146"/>
      <c r="V2740" s="146"/>
      <c r="W2740" s="146"/>
      <c r="X2740" s="146"/>
      <c r="Y2740" s="146"/>
      <c r="Z2740" s="146"/>
      <c r="AA2740" s="146"/>
      <c r="AB2740" s="5" t="str">
        <f t="shared" si="75"/>
        <v/>
      </c>
    </row>
    <row r="2741" spans="1:28" customFormat="1" ht="12.95" hidden="1" customHeight="1">
      <c r="A2741" s="325"/>
      <c r="B2741" s="325"/>
      <c r="C2741" s="327"/>
      <c r="D2741" s="325"/>
      <c r="E2741" s="325"/>
      <c r="F2741" s="325"/>
      <c r="G2741" s="325"/>
      <c r="H2741" s="328"/>
      <c r="I2741" s="328"/>
      <c r="J2741" s="327"/>
      <c r="K2741" s="3"/>
      <c r="L2741" s="326"/>
      <c r="M2741" s="325"/>
      <c r="N2741" s="324"/>
      <c r="T2741" s="146"/>
      <c r="U2741" s="146"/>
      <c r="V2741" s="146"/>
      <c r="W2741" s="146"/>
      <c r="X2741" s="146"/>
      <c r="Y2741" s="146"/>
      <c r="Z2741" s="146"/>
      <c r="AA2741" s="146"/>
      <c r="AB2741" s="5" t="str">
        <f t="shared" si="75"/>
        <v/>
      </c>
    </row>
    <row r="2742" spans="1:28" customFormat="1" ht="12.95" hidden="1" customHeight="1">
      <c r="A2742" s="325"/>
      <c r="B2742" s="325"/>
      <c r="C2742" s="327"/>
      <c r="D2742" s="325"/>
      <c r="E2742" s="325"/>
      <c r="F2742" s="325"/>
      <c r="G2742" s="325"/>
      <c r="H2742" s="328"/>
      <c r="I2742" s="328"/>
      <c r="J2742" s="327"/>
      <c r="K2742" s="3"/>
      <c r="L2742" s="326"/>
      <c r="M2742" s="325"/>
      <c r="N2742" s="324"/>
      <c r="T2742" s="146"/>
      <c r="U2742" s="146"/>
      <c r="V2742" s="146"/>
      <c r="W2742" s="146"/>
      <c r="X2742" s="146"/>
      <c r="Y2742" s="146"/>
      <c r="Z2742" s="146"/>
      <c r="AA2742" s="146"/>
      <c r="AB2742" s="5" t="str">
        <f t="shared" si="75"/>
        <v/>
      </c>
    </row>
    <row r="2743" spans="1:28" customFormat="1" ht="12.95" hidden="1" customHeight="1">
      <c r="A2743" s="325"/>
      <c r="B2743" s="325"/>
      <c r="C2743" s="327"/>
      <c r="D2743" s="325"/>
      <c r="E2743" s="325"/>
      <c r="F2743" s="325"/>
      <c r="G2743" s="325"/>
      <c r="H2743" s="328"/>
      <c r="I2743" s="328"/>
      <c r="J2743" s="327"/>
      <c r="K2743" s="3"/>
      <c r="L2743" s="326"/>
      <c r="M2743" s="325"/>
      <c r="N2743" s="324"/>
      <c r="T2743" s="146"/>
      <c r="U2743" s="146"/>
      <c r="V2743" s="146"/>
      <c r="W2743" s="146"/>
      <c r="X2743" s="146"/>
      <c r="Y2743" s="146"/>
      <c r="Z2743" s="146"/>
      <c r="AA2743" s="146"/>
      <c r="AB2743" s="5" t="str">
        <f t="shared" si="75"/>
        <v/>
      </c>
    </row>
    <row r="2744" spans="1:28" customFormat="1" ht="12.95" hidden="1" customHeight="1">
      <c r="A2744" s="325"/>
      <c r="B2744" s="325"/>
      <c r="C2744" s="327"/>
      <c r="D2744" s="325"/>
      <c r="E2744" s="325"/>
      <c r="F2744" s="325"/>
      <c r="G2744" s="325"/>
      <c r="H2744" s="328"/>
      <c r="I2744" s="328"/>
      <c r="J2744" s="327"/>
      <c r="K2744" s="3"/>
      <c r="L2744" s="326"/>
      <c r="M2744" s="325"/>
      <c r="N2744" s="324"/>
      <c r="T2744" s="146"/>
      <c r="U2744" s="146"/>
      <c r="V2744" s="146"/>
      <c r="W2744" s="146"/>
      <c r="X2744" s="146"/>
      <c r="Y2744" s="146"/>
      <c r="Z2744" s="146"/>
      <c r="AA2744" s="146"/>
      <c r="AB2744" s="5" t="str">
        <f t="shared" si="75"/>
        <v/>
      </c>
    </row>
    <row r="2745" spans="1:28" customFormat="1" ht="12.95" hidden="1" customHeight="1">
      <c r="A2745" s="325"/>
      <c r="B2745" s="325"/>
      <c r="C2745" s="327"/>
      <c r="D2745" s="325"/>
      <c r="E2745" s="325"/>
      <c r="F2745" s="325"/>
      <c r="G2745" s="325"/>
      <c r="H2745" s="328"/>
      <c r="I2745" s="328"/>
      <c r="J2745" s="327"/>
      <c r="K2745" s="3"/>
      <c r="L2745" s="326"/>
      <c r="M2745" s="325"/>
      <c r="N2745" s="324"/>
      <c r="T2745" s="146"/>
      <c r="U2745" s="146"/>
      <c r="V2745" s="146"/>
      <c r="W2745" s="146"/>
      <c r="X2745" s="146"/>
      <c r="Y2745" s="146"/>
      <c r="Z2745" s="146"/>
      <c r="AA2745" s="146"/>
      <c r="AB2745" s="5" t="str">
        <f t="shared" si="75"/>
        <v/>
      </c>
    </row>
    <row r="2746" spans="1:28" customFormat="1" ht="12.95" hidden="1" customHeight="1">
      <c r="A2746" s="325"/>
      <c r="B2746" s="325"/>
      <c r="C2746" s="327"/>
      <c r="D2746" s="325"/>
      <c r="E2746" s="325"/>
      <c r="F2746" s="325"/>
      <c r="G2746" s="325"/>
      <c r="H2746" s="328"/>
      <c r="I2746" s="328"/>
      <c r="J2746" s="327"/>
      <c r="K2746" s="3"/>
      <c r="L2746" s="326"/>
      <c r="M2746" s="325"/>
      <c r="N2746" s="324"/>
      <c r="T2746" s="146"/>
      <c r="U2746" s="146"/>
      <c r="V2746" s="146"/>
      <c r="W2746" s="146"/>
      <c r="X2746" s="146"/>
      <c r="Y2746" s="146"/>
      <c r="Z2746" s="146"/>
      <c r="AA2746" s="146"/>
      <c r="AB2746" s="5" t="str">
        <f t="shared" si="75"/>
        <v/>
      </c>
    </row>
    <row r="2747" spans="1:28" customFormat="1" ht="12.95" hidden="1" customHeight="1">
      <c r="A2747" s="325"/>
      <c r="B2747" s="325"/>
      <c r="C2747" s="327"/>
      <c r="D2747" s="325"/>
      <c r="E2747" s="325"/>
      <c r="F2747" s="325"/>
      <c r="G2747" s="325"/>
      <c r="H2747" s="328"/>
      <c r="I2747" s="328"/>
      <c r="J2747" s="327"/>
      <c r="K2747" s="3"/>
      <c r="L2747" s="326"/>
      <c r="M2747" s="325"/>
      <c r="N2747" s="324"/>
      <c r="T2747" s="146"/>
      <c r="U2747" s="146"/>
      <c r="V2747" s="146"/>
      <c r="W2747" s="146"/>
      <c r="X2747" s="146"/>
      <c r="Y2747" s="146"/>
      <c r="Z2747" s="146"/>
      <c r="AA2747" s="146"/>
      <c r="AB2747" s="5" t="str">
        <f t="shared" si="75"/>
        <v/>
      </c>
    </row>
    <row r="2748" spans="1:28" customFormat="1" ht="12.95" hidden="1" customHeight="1">
      <c r="A2748" s="325"/>
      <c r="B2748" s="325"/>
      <c r="C2748" s="327"/>
      <c r="D2748" s="325"/>
      <c r="E2748" s="325"/>
      <c r="F2748" s="325"/>
      <c r="G2748" s="325"/>
      <c r="H2748" s="328"/>
      <c r="I2748" s="328"/>
      <c r="J2748" s="327"/>
      <c r="K2748" s="3"/>
      <c r="L2748" s="326"/>
      <c r="M2748" s="325"/>
      <c r="N2748" s="324"/>
      <c r="T2748" s="146"/>
      <c r="U2748" s="146"/>
      <c r="V2748" s="146"/>
      <c r="W2748" s="146"/>
      <c r="X2748" s="146"/>
      <c r="Y2748" s="146"/>
      <c r="Z2748" s="146"/>
      <c r="AA2748" s="146"/>
      <c r="AB2748" s="5" t="str">
        <f t="shared" si="75"/>
        <v/>
      </c>
    </row>
    <row r="2749" spans="1:28" customFormat="1" ht="12.95" hidden="1" customHeight="1">
      <c r="A2749" s="325"/>
      <c r="B2749" s="325"/>
      <c r="C2749" s="327"/>
      <c r="D2749" s="325"/>
      <c r="E2749" s="325"/>
      <c r="F2749" s="325"/>
      <c r="G2749" s="325"/>
      <c r="H2749" s="328"/>
      <c r="I2749" s="328"/>
      <c r="J2749" s="327"/>
      <c r="K2749" s="3"/>
      <c r="L2749" s="326"/>
      <c r="M2749" s="325"/>
      <c r="N2749" s="324"/>
      <c r="T2749" s="146"/>
      <c r="U2749" s="146"/>
      <c r="V2749" s="146"/>
      <c r="W2749" s="146"/>
      <c r="X2749" s="146"/>
      <c r="Y2749" s="146"/>
      <c r="Z2749" s="146"/>
      <c r="AA2749" s="146"/>
      <c r="AB2749" s="5" t="str">
        <f t="shared" si="75"/>
        <v/>
      </c>
    </row>
    <row r="2750" spans="1:28" customFormat="1" ht="12.95" hidden="1" customHeight="1">
      <c r="A2750" s="325"/>
      <c r="B2750" s="325"/>
      <c r="C2750" s="327"/>
      <c r="D2750" s="325"/>
      <c r="E2750" s="325"/>
      <c r="F2750" s="325"/>
      <c r="G2750" s="325"/>
      <c r="H2750" s="328"/>
      <c r="I2750" s="328"/>
      <c r="J2750" s="327"/>
      <c r="K2750" s="3"/>
      <c r="L2750" s="326"/>
      <c r="M2750" s="325"/>
      <c r="N2750" s="324"/>
      <c r="T2750" s="146"/>
      <c r="U2750" s="146"/>
      <c r="V2750" s="146"/>
      <c r="W2750" s="146"/>
      <c r="X2750" s="146"/>
      <c r="Y2750" s="146"/>
      <c r="Z2750" s="146"/>
      <c r="AA2750" s="146"/>
      <c r="AB2750" s="5" t="str">
        <f t="shared" si="75"/>
        <v/>
      </c>
    </row>
    <row r="2751" spans="1:28" customFormat="1" ht="12.95" hidden="1" customHeight="1">
      <c r="A2751" s="325"/>
      <c r="B2751" s="325"/>
      <c r="C2751" s="327"/>
      <c r="D2751" s="325"/>
      <c r="E2751" s="325"/>
      <c r="F2751" s="325"/>
      <c r="G2751" s="325"/>
      <c r="H2751" s="328"/>
      <c r="I2751" s="328"/>
      <c r="J2751" s="327"/>
      <c r="K2751" s="3"/>
      <c r="L2751" s="326"/>
      <c r="M2751" s="325"/>
      <c r="N2751" s="324"/>
      <c r="T2751" s="146"/>
      <c r="U2751" s="146"/>
      <c r="V2751" s="146"/>
      <c r="W2751" s="146"/>
      <c r="X2751" s="146"/>
      <c r="Y2751" s="146"/>
      <c r="Z2751" s="146"/>
      <c r="AA2751" s="146"/>
      <c r="AB2751" s="5" t="str">
        <f t="shared" si="75"/>
        <v/>
      </c>
    </row>
    <row r="2752" spans="1:28" customFormat="1" ht="12.95" hidden="1" customHeight="1">
      <c r="A2752" s="325"/>
      <c r="B2752" s="325"/>
      <c r="C2752" s="327"/>
      <c r="D2752" s="325"/>
      <c r="E2752" s="325"/>
      <c r="F2752" s="325"/>
      <c r="G2752" s="325"/>
      <c r="H2752" s="328"/>
      <c r="I2752" s="328"/>
      <c r="J2752" s="327"/>
      <c r="K2752" s="3"/>
      <c r="L2752" s="326"/>
      <c r="M2752" s="325"/>
      <c r="N2752" s="324"/>
      <c r="T2752" s="146"/>
      <c r="U2752" s="146"/>
      <c r="V2752" s="146"/>
      <c r="W2752" s="146"/>
      <c r="X2752" s="146"/>
      <c r="Y2752" s="146"/>
      <c r="Z2752" s="146"/>
      <c r="AA2752" s="146"/>
      <c r="AB2752" s="5" t="str">
        <f t="shared" si="75"/>
        <v/>
      </c>
    </row>
    <row r="2753" spans="1:28" customFormat="1" ht="12.95" hidden="1" customHeight="1">
      <c r="A2753" s="325"/>
      <c r="B2753" s="325"/>
      <c r="C2753" s="327"/>
      <c r="D2753" s="325"/>
      <c r="E2753" s="325"/>
      <c r="F2753" s="325"/>
      <c r="G2753" s="325"/>
      <c r="H2753" s="328"/>
      <c r="I2753" s="328"/>
      <c r="J2753" s="327"/>
      <c r="K2753" s="3"/>
      <c r="L2753" s="326"/>
      <c r="M2753" s="325"/>
      <c r="N2753" s="324"/>
      <c r="T2753" s="146"/>
      <c r="U2753" s="146"/>
      <c r="V2753" s="146"/>
      <c r="W2753" s="146"/>
      <c r="X2753" s="146"/>
      <c r="Y2753" s="146"/>
      <c r="Z2753" s="146"/>
      <c r="AA2753" s="146"/>
      <c r="AB2753" s="5" t="str">
        <f t="shared" si="75"/>
        <v/>
      </c>
    </row>
    <row r="2754" spans="1:28" customFormat="1" ht="12.95" hidden="1" customHeight="1">
      <c r="A2754" s="325"/>
      <c r="B2754" s="325"/>
      <c r="C2754" s="327"/>
      <c r="D2754" s="325"/>
      <c r="E2754" s="325"/>
      <c r="F2754" s="325"/>
      <c r="G2754" s="325"/>
      <c r="H2754" s="328"/>
      <c r="I2754" s="328"/>
      <c r="J2754" s="327"/>
      <c r="K2754" s="3"/>
      <c r="L2754" s="326"/>
      <c r="M2754" s="325"/>
      <c r="N2754" s="324"/>
      <c r="T2754" s="146"/>
      <c r="U2754" s="146"/>
      <c r="V2754" s="146"/>
      <c r="W2754" s="146"/>
      <c r="X2754" s="146"/>
      <c r="Y2754" s="146"/>
      <c r="Z2754" s="146"/>
      <c r="AA2754" s="146"/>
      <c r="AB2754" s="5" t="str">
        <f t="shared" si="75"/>
        <v/>
      </c>
    </row>
    <row r="2755" spans="1:28" customFormat="1" ht="12.95" hidden="1" customHeight="1">
      <c r="A2755" s="325"/>
      <c r="B2755" s="325"/>
      <c r="C2755" s="327"/>
      <c r="D2755" s="325"/>
      <c r="E2755" s="325"/>
      <c r="F2755" s="325"/>
      <c r="G2755" s="325"/>
      <c r="H2755" s="328"/>
      <c r="I2755" s="328"/>
      <c r="J2755" s="327"/>
      <c r="K2755" s="3"/>
      <c r="L2755" s="326"/>
      <c r="M2755" s="325"/>
      <c r="N2755" s="324"/>
      <c r="T2755" s="146"/>
      <c r="U2755" s="146"/>
      <c r="V2755" s="146"/>
      <c r="W2755" s="146"/>
      <c r="X2755" s="146"/>
      <c r="Y2755" s="146"/>
      <c r="Z2755" s="146"/>
      <c r="AA2755" s="146"/>
      <c r="AB2755" s="5" t="str">
        <f t="shared" si="75"/>
        <v/>
      </c>
    </row>
    <row r="2756" spans="1:28" customFormat="1" ht="12.95" hidden="1" customHeight="1">
      <c r="A2756" s="325"/>
      <c r="B2756" s="325"/>
      <c r="C2756" s="327"/>
      <c r="D2756" s="325"/>
      <c r="E2756" s="325"/>
      <c r="F2756" s="325"/>
      <c r="G2756" s="325"/>
      <c r="H2756" s="328"/>
      <c r="I2756" s="328"/>
      <c r="J2756" s="327"/>
      <c r="K2756" s="3"/>
      <c r="L2756" s="326"/>
      <c r="M2756" s="325"/>
      <c r="N2756" s="324"/>
      <c r="T2756" s="146"/>
      <c r="U2756" s="146"/>
      <c r="V2756" s="146"/>
      <c r="W2756" s="146"/>
      <c r="X2756" s="146"/>
      <c r="Y2756" s="146"/>
      <c r="Z2756" s="146"/>
      <c r="AA2756" s="146"/>
      <c r="AB2756" s="5" t="str">
        <f t="shared" si="75"/>
        <v/>
      </c>
    </row>
    <row r="2757" spans="1:28" customFormat="1" ht="12.95" hidden="1" customHeight="1">
      <c r="A2757" s="325"/>
      <c r="B2757" s="325"/>
      <c r="C2757" s="327"/>
      <c r="D2757" s="325"/>
      <c r="E2757" s="325"/>
      <c r="F2757" s="325"/>
      <c r="G2757" s="325"/>
      <c r="H2757" s="328"/>
      <c r="I2757" s="328"/>
      <c r="J2757" s="327"/>
      <c r="K2757" s="3"/>
      <c r="L2757" s="326"/>
      <c r="M2757" s="325"/>
      <c r="N2757" s="324"/>
      <c r="T2757" s="146"/>
      <c r="U2757" s="146"/>
      <c r="V2757" s="146"/>
      <c r="W2757" s="146"/>
      <c r="X2757" s="146"/>
      <c r="Y2757" s="146"/>
      <c r="Z2757" s="146"/>
      <c r="AA2757" s="146"/>
      <c r="AB2757" s="5" t="str">
        <f t="shared" si="75"/>
        <v/>
      </c>
    </row>
    <row r="2758" spans="1:28" customFormat="1" ht="12.95" hidden="1" customHeight="1">
      <c r="A2758" s="325"/>
      <c r="B2758" s="325"/>
      <c r="C2758" s="327"/>
      <c r="D2758" s="325"/>
      <c r="E2758" s="325"/>
      <c r="F2758" s="325"/>
      <c r="G2758" s="325"/>
      <c r="H2758" s="328"/>
      <c r="I2758" s="328"/>
      <c r="J2758" s="327"/>
      <c r="K2758" s="3"/>
      <c r="L2758" s="326"/>
      <c r="M2758" s="325"/>
      <c r="N2758" s="324"/>
      <c r="T2758" s="146"/>
      <c r="U2758" s="146"/>
      <c r="V2758" s="146"/>
      <c r="W2758" s="146"/>
      <c r="X2758" s="146"/>
      <c r="Y2758" s="146"/>
      <c r="Z2758" s="146"/>
      <c r="AA2758" s="146"/>
      <c r="AB2758" s="5" t="str">
        <f t="shared" si="75"/>
        <v/>
      </c>
    </row>
    <row r="2759" spans="1:28" customFormat="1" ht="12.95" hidden="1" customHeight="1">
      <c r="A2759" s="325"/>
      <c r="B2759" s="325"/>
      <c r="C2759" s="327"/>
      <c r="D2759" s="325"/>
      <c r="E2759" s="325"/>
      <c r="F2759" s="325"/>
      <c r="G2759" s="325"/>
      <c r="H2759" s="328"/>
      <c r="I2759" s="328"/>
      <c r="J2759" s="327"/>
      <c r="K2759" s="3"/>
      <c r="L2759" s="326"/>
      <c r="M2759" s="325"/>
      <c r="N2759" s="324"/>
      <c r="T2759" s="146"/>
      <c r="U2759" s="146"/>
      <c r="V2759" s="146"/>
      <c r="W2759" s="146"/>
      <c r="X2759" s="146"/>
      <c r="Y2759" s="146"/>
      <c r="Z2759" s="146"/>
      <c r="AA2759" s="146"/>
      <c r="AB2759" s="5" t="str">
        <f t="shared" si="75"/>
        <v/>
      </c>
    </row>
    <row r="2760" spans="1:28" customFormat="1" ht="12.95" hidden="1" customHeight="1">
      <c r="A2760" s="325"/>
      <c r="B2760" s="325"/>
      <c r="C2760" s="327"/>
      <c r="D2760" s="325"/>
      <c r="E2760" s="325"/>
      <c r="F2760" s="325"/>
      <c r="G2760" s="325"/>
      <c r="H2760" s="328"/>
      <c r="I2760" s="328"/>
      <c r="J2760" s="327"/>
      <c r="K2760" s="3"/>
      <c r="L2760" s="326"/>
      <c r="M2760" s="325"/>
      <c r="N2760" s="324"/>
      <c r="T2760" s="146"/>
      <c r="U2760" s="146"/>
      <c r="V2760" s="146"/>
      <c r="W2760" s="146"/>
      <c r="X2760" s="146"/>
      <c r="Y2760" s="146"/>
      <c r="Z2760" s="146"/>
      <c r="AA2760" s="146"/>
      <c r="AB2760" s="5" t="str">
        <f t="shared" si="75"/>
        <v/>
      </c>
    </row>
    <row r="2761" spans="1:28" customFormat="1" ht="12.95" hidden="1" customHeight="1">
      <c r="A2761" s="325"/>
      <c r="B2761" s="325"/>
      <c r="C2761" s="327"/>
      <c r="D2761" s="325"/>
      <c r="E2761" s="325"/>
      <c r="F2761" s="325"/>
      <c r="G2761" s="325"/>
      <c r="H2761" s="328"/>
      <c r="I2761" s="328"/>
      <c r="J2761" s="327"/>
      <c r="K2761" s="3"/>
      <c r="L2761" s="326"/>
      <c r="M2761" s="325"/>
      <c r="N2761" s="324"/>
      <c r="T2761" s="146"/>
      <c r="U2761" s="146"/>
      <c r="V2761" s="146"/>
      <c r="W2761" s="146"/>
      <c r="X2761" s="146"/>
      <c r="Y2761" s="146"/>
      <c r="Z2761" s="146"/>
      <c r="AA2761" s="146"/>
      <c r="AB2761" s="5" t="str">
        <f t="shared" si="75"/>
        <v/>
      </c>
    </row>
    <row r="2762" spans="1:28" customFormat="1" ht="12.95" hidden="1" customHeight="1">
      <c r="A2762" s="325"/>
      <c r="B2762" s="325"/>
      <c r="C2762" s="327"/>
      <c r="D2762" s="325"/>
      <c r="E2762" s="325"/>
      <c r="F2762" s="325"/>
      <c r="G2762" s="325"/>
      <c r="H2762" s="328"/>
      <c r="I2762" s="328"/>
      <c r="J2762" s="327"/>
      <c r="K2762" s="3"/>
      <c r="L2762" s="326"/>
      <c r="M2762" s="325"/>
      <c r="N2762" s="324"/>
      <c r="T2762" s="146"/>
      <c r="U2762" s="146"/>
      <c r="V2762" s="146"/>
      <c r="W2762" s="146"/>
      <c r="X2762" s="146"/>
      <c r="Y2762" s="146"/>
      <c r="Z2762" s="146"/>
      <c r="AA2762" s="146"/>
      <c r="AB2762" s="5" t="str">
        <f t="shared" si="75"/>
        <v/>
      </c>
    </row>
    <row r="2763" spans="1:28" customFormat="1" ht="12.95" hidden="1" customHeight="1">
      <c r="A2763" s="325"/>
      <c r="B2763" s="325"/>
      <c r="C2763" s="327"/>
      <c r="D2763" s="325"/>
      <c r="E2763" s="325"/>
      <c r="F2763" s="325"/>
      <c r="G2763" s="325"/>
      <c r="H2763" s="328"/>
      <c r="I2763" s="328"/>
      <c r="J2763" s="327"/>
      <c r="K2763" s="3"/>
      <c r="L2763" s="326"/>
      <c r="M2763" s="325"/>
      <c r="N2763" s="324"/>
      <c r="T2763" s="146"/>
      <c r="U2763" s="146"/>
      <c r="V2763" s="146"/>
      <c r="W2763" s="146"/>
      <c r="X2763" s="146"/>
      <c r="Y2763" s="146"/>
      <c r="Z2763" s="146"/>
      <c r="AA2763" s="146"/>
      <c r="AB2763" s="5" t="str">
        <f t="shared" si="75"/>
        <v/>
      </c>
    </row>
    <row r="2764" spans="1:28" customFormat="1" ht="12.95" hidden="1" customHeight="1">
      <c r="A2764" s="325"/>
      <c r="B2764" s="325"/>
      <c r="C2764" s="327"/>
      <c r="D2764" s="325"/>
      <c r="E2764" s="325"/>
      <c r="F2764" s="325"/>
      <c r="G2764" s="325"/>
      <c r="H2764" s="328"/>
      <c r="I2764" s="328"/>
      <c r="J2764" s="327"/>
      <c r="K2764" s="3"/>
      <c r="L2764" s="326"/>
      <c r="M2764" s="325"/>
      <c r="N2764" s="324"/>
      <c r="T2764" s="146"/>
      <c r="U2764" s="146"/>
      <c r="V2764" s="146"/>
      <c r="W2764" s="146"/>
      <c r="X2764" s="146"/>
      <c r="Y2764" s="146"/>
      <c r="Z2764" s="146"/>
      <c r="AA2764" s="146"/>
      <c r="AB2764" s="5" t="str">
        <f t="shared" si="75"/>
        <v/>
      </c>
    </row>
    <row r="2765" spans="1:28" customFormat="1" ht="12.95" hidden="1" customHeight="1">
      <c r="A2765" s="325"/>
      <c r="B2765" s="325"/>
      <c r="C2765" s="327"/>
      <c r="D2765" s="325"/>
      <c r="E2765" s="325"/>
      <c r="F2765" s="325"/>
      <c r="G2765" s="325"/>
      <c r="H2765" s="328"/>
      <c r="I2765" s="328"/>
      <c r="J2765" s="327"/>
      <c r="K2765" s="3"/>
      <c r="L2765" s="326"/>
      <c r="M2765" s="325"/>
      <c r="N2765" s="324"/>
      <c r="T2765" s="146"/>
      <c r="U2765" s="146"/>
      <c r="V2765" s="146"/>
      <c r="W2765" s="146"/>
      <c r="X2765" s="146"/>
      <c r="Y2765" s="146"/>
      <c r="Z2765" s="146"/>
      <c r="AA2765" s="146"/>
      <c r="AB2765" s="5" t="str">
        <f t="shared" si="75"/>
        <v/>
      </c>
    </row>
    <row r="2766" spans="1:28" customFormat="1" ht="12.95" hidden="1" customHeight="1">
      <c r="A2766" s="325"/>
      <c r="B2766" s="325"/>
      <c r="C2766" s="327"/>
      <c r="D2766" s="325"/>
      <c r="E2766" s="325"/>
      <c r="F2766" s="325"/>
      <c r="G2766" s="325"/>
      <c r="H2766" s="328"/>
      <c r="I2766" s="328"/>
      <c r="J2766" s="327"/>
      <c r="K2766" s="3"/>
      <c r="L2766" s="326"/>
      <c r="M2766" s="325"/>
      <c r="N2766" s="324"/>
      <c r="T2766" s="146"/>
      <c r="U2766" s="146"/>
      <c r="V2766" s="146"/>
      <c r="W2766" s="146"/>
      <c r="X2766" s="146"/>
      <c r="Y2766" s="146"/>
      <c r="Z2766" s="146"/>
      <c r="AA2766" s="146"/>
      <c r="AB2766" s="5" t="str">
        <f t="shared" si="75"/>
        <v/>
      </c>
    </row>
    <row r="2767" spans="1:28" customFormat="1" ht="12.95" hidden="1" customHeight="1">
      <c r="A2767" s="325"/>
      <c r="B2767" s="325"/>
      <c r="C2767" s="327"/>
      <c r="D2767" s="325"/>
      <c r="E2767" s="325"/>
      <c r="F2767" s="325"/>
      <c r="G2767" s="325"/>
      <c r="H2767" s="328"/>
      <c r="I2767" s="328"/>
      <c r="J2767" s="327"/>
      <c r="K2767" s="3"/>
      <c r="L2767" s="326"/>
      <c r="M2767" s="325"/>
      <c r="N2767" s="324"/>
      <c r="T2767" s="146"/>
      <c r="U2767" s="146"/>
      <c r="V2767" s="146"/>
      <c r="W2767" s="146"/>
      <c r="X2767" s="146"/>
      <c r="Y2767" s="146"/>
      <c r="Z2767" s="146"/>
      <c r="AA2767" s="146"/>
      <c r="AB2767" s="5" t="str">
        <f t="shared" si="75"/>
        <v/>
      </c>
    </row>
    <row r="2768" spans="1:28" customFormat="1" ht="12.95" hidden="1" customHeight="1">
      <c r="A2768" s="325"/>
      <c r="B2768" s="325"/>
      <c r="C2768" s="327"/>
      <c r="D2768" s="325"/>
      <c r="E2768" s="325"/>
      <c r="F2768" s="325"/>
      <c r="G2768" s="325"/>
      <c r="H2768" s="328"/>
      <c r="I2768" s="328"/>
      <c r="J2768" s="327"/>
      <c r="K2768" s="3"/>
      <c r="L2768" s="326"/>
      <c r="M2768" s="325"/>
      <c r="N2768" s="324"/>
      <c r="T2768" s="146"/>
      <c r="U2768" s="146"/>
      <c r="V2768" s="146"/>
      <c r="W2768" s="146"/>
      <c r="X2768" s="146"/>
      <c r="Y2768" s="146"/>
      <c r="Z2768" s="146"/>
      <c r="AA2768" s="146"/>
      <c r="AB2768" s="5" t="str">
        <f t="shared" si="75"/>
        <v/>
      </c>
    </row>
    <row r="2769" spans="1:28" customFormat="1" ht="12.95" hidden="1" customHeight="1">
      <c r="A2769" s="325"/>
      <c r="B2769" s="325"/>
      <c r="C2769" s="327"/>
      <c r="D2769" s="325"/>
      <c r="E2769" s="325"/>
      <c r="F2769" s="325"/>
      <c r="G2769" s="325"/>
      <c r="H2769" s="328"/>
      <c r="I2769" s="328"/>
      <c r="J2769" s="327"/>
      <c r="K2769" s="3"/>
      <c r="L2769" s="326"/>
      <c r="M2769" s="325"/>
      <c r="N2769" s="324"/>
      <c r="T2769" s="146"/>
      <c r="U2769" s="146"/>
      <c r="V2769" s="146"/>
      <c r="W2769" s="146"/>
      <c r="X2769" s="146"/>
      <c r="Y2769" s="146"/>
      <c r="Z2769" s="146"/>
      <c r="AA2769" s="146"/>
      <c r="AB2769" s="5" t="str">
        <f t="shared" si="75"/>
        <v/>
      </c>
    </row>
    <row r="2770" spans="1:28" customFormat="1" ht="12.95" hidden="1" customHeight="1">
      <c r="A2770" s="325"/>
      <c r="B2770" s="325"/>
      <c r="C2770" s="327"/>
      <c r="D2770" s="325"/>
      <c r="E2770" s="325"/>
      <c r="F2770" s="325"/>
      <c r="G2770" s="325"/>
      <c r="H2770" s="328"/>
      <c r="I2770" s="328"/>
      <c r="J2770" s="327"/>
      <c r="K2770" s="3"/>
      <c r="L2770" s="326"/>
      <c r="M2770" s="325"/>
      <c r="N2770" s="324"/>
      <c r="T2770" s="146"/>
      <c r="U2770" s="146"/>
      <c r="V2770" s="146"/>
      <c r="W2770" s="146"/>
      <c r="X2770" s="146"/>
      <c r="Y2770" s="146"/>
      <c r="Z2770" s="146"/>
      <c r="AA2770" s="146"/>
      <c r="AB2770" s="5" t="str">
        <f t="shared" si="75"/>
        <v/>
      </c>
    </row>
    <row r="2771" spans="1:28" customFormat="1" ht="12.95" hidden="1" customHeight="1">
      <c r="A2771" s="325"/>
      <c r="B2771" s="325"/>
      <c r="C2771" s="327"/>
      <c r="D2771" s="325"/>
      <c r="E2771" s="325"/>
      <c r="F2771" s="325"/>
      <c r="G2771" s="325"/>
      <c r="H2771" s="328"/>
      <c r="I2771" s="328"/>
      <c r="J2771" s="327"/>
      <c r="K2771" s="3"/>
      <c r="L2771" s="326"/>
      <c r="M2771" s="325"/>
      <c r="N2771" s="324"/>
      <c r="T2771" s="146"/>
      <c r="U2771" s="146"/>
      <c r="V2771" s="146"/>
      <c r="W2771" s="146"/>
      <c r="X2771" s="146"/>
      <c r="Y2771" s="146"/>
      <c r="Z2771" s="146"/>
      <c r="AA2771" s="146"/>
      <c r="AB2771" s="5" t="str">
        <f t="shared" si="75"/>
        <v/>
      </c>
    </row>
    <row r="2772" spans="1:28" customFormat="1" ht="12.95" hidden="1" customHeight="1">
      <c r="A2772" s="325"/>
      <c r="B2772" s="325"/>
      <c r="C2772" s="327"/>
      <c r="D2772" s="325"/>
      <c r="E2772" s="325"/>
      <c r="F2772" s="325"/>
      <c r="G2772" s="325"/>
      <c r="H2772" s="328"/>
      <c r="I2772" s="328"/>
      <c r="J2772" s="327"/>
      <c r="K2772" s="3"/>
      <c r="L2772" s="326"/>
      <c r="M2772" s="325"/>
      <c r="N2772" s="324"/>
      <c r="T2772" s="146"/>
      <c r="U2772" s="146"/>
      <c r="V2772" s="146"/>
      <c r="W2772" s="146"/>
      <c r="X2772" s="146"/>
      <c r="Y2772" s="146"/>
      <c r="Z2772" s="146"/>
      <c r="AA2772" s="146"/>
      <c r="AB2772" s="5" t="str">
        <f t="shared" si="75"/>
        <v/>
      </c>
    </row>
    <row r="2773" spans="1:28" customFormat="1" ht="12.95" hidden="1" customHeight="1">
      <c r="A2773" s="325"/>
      <c r="B2773" s="325"/>
      <c r="C2773" s="327"/>
      <c r="D2773" s="325"/>
      <c r="E2773" s="325"/>
      <c r="F2773" s="325"/>
      <c r="G2773" s="325"/>
      <c r="H2773" s="328"/>
      <c r="I2773" s="328"/>
      <c r="J2773" s="327"/>
      <c r="K2773" s="3"/>
      <c r="L2773" s="326"/>
      <c r="M2773" s="325"/>
      <c r="N2773" s="324"/>
      <c r="T2773" s="146"/>
      <c r="U2773" s="146"/>
      <c r="V2773" s="146"/>
      <c r="W2773" s="146"/>
      <c r="X2773" s="146"/>
      <c r="Y2773" s="146"/>
      <c r="Z2773" s="146"/>
      <c r="AA2773" s="146"/>
      <c r="AB2773" s="5" t="str">
        <f t="shared" si="75"/>
        <v/>
      </c>
    </row>
    <row r="2774" spans="1:28" customFormat="1" ht="12.95" hidden="1" customHeight="1">
      <c r="A2774" s="325"/>
      <c r="B2774" s="325"/>
      <c r="C2774" s="327"/>
      <c r="D2774" s="325"/>
      <c r="E2774" s="325"/>
      <c r="F2774" s="325"/>
      <c r="G2774" s="325"/>
      <c r="H2774" s="328"/>
      <c r="I2774" s="328"/>
      <c r="J2774" s="327"/>
      <c r="K2774" s="3"/>
      <c r="L2774" s="326"/>
      <c r="M2774" s="325"/>
      <c r="N2774" s="324"/>
      <c r="T2774" s="146"/>
      <c r="U2774" s="146"/>
      <c r="V2774" s="146"/>
      <c r="W2774" s="146"/>
      <c r="X2774" s="146"/>
      <c r="Y2774" s="146"/>
      <c r="Z2774" s="146"/>
      <c r="AA2774" s="146"/>
      <c r="AB2774" s="5" t="str">
        <f t="shared" si="75"/>
        <v/>
      </c>
    </row>
    <row r="2775" spans="1:28" customFormat="1" ht="12.95" hidden="1" customHeight="1">
      <c r="A2775" s="325"/>
      <c r="B2775" s="325"/>
      <c r="C2775" s="327"/>
      <c r="D2775" s="325"/>
      <c r="E2775" s="325"/>
      <c r="F2775" s="325"/>
      <c r="G2775" s="325"/>
      <c r="H2775" s="328"/>
      <c r="I2775" s="328"/>
      <c r="J2775" s="327"/>
      <c r="K2775" s="3"/>
      <c r="L2775" s="326"/>
      <c r="M2775" s="325"/>
      <c r="N2775" s="324"/>
      <c r="T2775" s="146"/>
      <c r="U2775" s="146"/>
      <c r="V2775" s="146"/>
      <c r="W2775" s="146"/>
      <c r="X2775" s="146"/>
      <c r="Y2775" s="146"/>
      <c r="Z2775" s="146"/>
      <c r="AA2775" s="146"/>
      <c r="AB2775" s="5" t="str">
        <f t="shared" si="75"/>
        <v/>
      </c>
    </row>
    <row r="2776" spans="1:28" customFormat="1" ht="12.95" hidden="1" customHeight="1">
      <c r="A2776" s="325"/>
      <c r="B2776" s="325"/>
      <c r="C2776" s="327"/>
      <c r="D2776" s="325"/>
      <c r="E2776" s="325"/>
      <c r="F2776" s="325"/>
      <c r="G2776" s="325"/>
      <c r="H2776" s="328"/>
      <c r="I2776" s="328"/>
      <c r="J2776" s="327"/>
      <c r="K2776" s="3"/>
      <c r="L2776" s="326"/>
      <c r="M2776" s="325"/>
      <c r="N2776" s="324"/>
      <c r="T2776" s="146"/>
      <c r="U2776" s="146"/>
      <c r="V2776" s="146"/>
      <c r="W2776" s="146"/>
      <c r="X2776" s="146"/>
      <c r="Y2776" s="146"/>
      <c r="Z2776" s="146"/>
      <c r="AA2776" s="146"/>
      <c r="AB2776" s="5" t="str">
        <f t="shared" si="75"/>
        <v/>
      </c>
    </row>
    <row r="2777" spans="1:28" customFormat="1" ht="12.95" hidden="1" customHeight="1">
      <c r="A2777" s="325"/>
      <c r="B2777" s="325"/>
      <c r="C2777" s="327"/>
      <c r="D2777" s="325"/>
      <c r="E2777" s="325"/>
      <c r="F2777" s="325"/>
      <c r="G2777" s="325"/>
      <c r="H2777" s="328"/>
      <c r="I2777" s="328"/>
      <c r="J2777" s="327"/>
      <c r="K2777" s="3"/>
      <c r="L2777" s="326"/>
      <c r="M2777" s="325"/>
      <c r="N2777" s="324"/>
      <c r="T2777" s="146"/>
      <c r="U2777" s="146"/>
      <c r="V2777" s="146"/>
      <c r="W2777" s="146"/>
      <c r="X2777" s="146"/>
      <c r="Y2777" s="146"/>
      <c r="Z2777" s="146"/>
      <c r="AA2777" s="146"/>
      <c r="AB2777" s="5" t="str">
        <f t="shared" si="75"/>
        <v/>
      </c>
    </row>
    <row r="2778" spans="1:28" customFormat="1" ht="12.95" hidden="1" customHeight="1">
      <c r="A2778" s="325"/>
      <c r="B2778" s="325"/>
      <c r="C2778" s="327"/>
      <c r="D2778" s="325"/>
      <c r="E2778" s="325"/>
      <c r="F2778" s="325"/>
      <c r="G2778" s="325"/>
      <c r="H2778" s="328"/>
      <c r="I2778" s="328"/>
      <c r="J2778" s="327"/>
      <c r="K2778" s="3"/>
      <c r="L2778" s="326"/>
      <c r="M2778" s="325"/>
      <c r="N2778" s="324"/>
      <c r="T2778" s="146"/>
      <c r="U2778" s="146"/>
      <c r="V2778" s="146"/>
      <c r="W2778" s="146"/>
      <c r="X2778" s="146"/>
      <c r="Y2778" s="146"/>
      <c r="Z2778" s="146"/>
      <c r="AA2778" s="146"/>
      <c r="AB2778" s="5" t="str">
        <f t="shared" si="75"/>
        <v/>
      </c>
    </row>
    <row r="2779" spans="1:28" customFormat="1" ht="12.95" hidden="1" customHeight="1">
      <c r="A2779" s="325"/>
      <c r="B2779" s="325"/>
      <c r="C2779" s="327"/>
      <c r="D2779" s="325"/>
      <c r="E2779" s="325"/>
      <c r="F2779" s="325"/>
      <c r="G2779" s="325"/>
      <c r="H2779" s="328"/>
      <c r="I2779" s="328"/>
      <c r="J2779" s="327"/>
      <c r="K2779" s="3"/>
      <c r="L2779" s="326"/>
      <c r="M2779" s="325"/>
      <c r="N2779" s="324"/>
      <c r="T2779" s="146"/>
      <c r="U2779" s="146"/>
      <c r="V2779" s="146"/>
      <c r="W2779" s="146"/>
      <c r="X2779" s="146"/>
      <c r="Y2779" s="146"/>
      <c r="Z2779" s="146"/>
      <c r="AA2779" s="146"/>
      <c r="AB2779" s="5" t="str">
        <f t="shared" ref="AB2779:AB2842" si="76">IF(TRIM(A2769)="","",CONCATENATE(TRIM(D2769),TRIM(E2769)))</f>
        <v/>
      </c>
    </row>
    <row r="2780" spans="1:28" customFormat="1" ht="12.95" hidden="1" customHeight="1">
      <c r="A2780" s="325"/>
      <c r="B2780" s="325"/>
      <c r="C2780" s="327"/>
      <c r="D2780" s="325"/>
      <c r="E2780" s="325"/>
      <c r="F2780" s="325"/>
      <c r="G2780" s="325"/>
      <c r="H2780" s="328"/>
      <c r="I2780" s="328"/>
      <c r="J2780" s="327"/>
      <c r="K2780" s="3"/>
      <c r="L2780" s="326"/>
      <c r="M2780" s="325"/>
      <c r="N2780" s="324"/>
      <c r="T2780" s="146"/>
      <c r="U2780" s="146"/>
      <c r="V2780" s="146"/>
      <c r="W2780" s="146"/>
      <c r="X2780" s="146"/>
      <c r="Y2780" s="146"/>
      <c r="Z2780" s="146"/>
      <c r="AA2780" s="146"/>
      <c r="AB2780" s="5" t="str">
        <f t="shared" si="76"/>
        <v/>
      </c>
    </row>
    <row r="2781" spans="1:28" customFormat="1" ht="12.95" hidden="1" customHeight="1">
      <c r="A2781" s="325"/>
      <c r="B2781" s="325"/>
      <c r="C2781" s="327"/>
      <c r="D2781" s="325"/>
      <c r="E2781" s="325"/>
      <c r="F2781" s="325"/>
      <c r="G2781" s="325"/>
      <c r="H2781" s="328"/>
      <c r="I2781" s="328"/>
      <c r="J2781" s="327"/>
      <c r="K2781" s="3"/>
      <c r="L2781" s="326"/>
      <c r="M2781" s="325"/>
      <c r="N2781" s="324"/>
      <c r="T2781" s="146"/>
      <c r="U2781" s="146"/>
      <c r="V2781" s="146"/>
      <c r="W2781" s="146"/>
      <c r="X2781" s="146"/>
      <c r="Y2781" s="146"/>
      <c r="Z2781" s="146"/>
      <c r="AA2781" s="146"/>
      <c r="AB2781" s="5" t="str">
        <f t="shared" si="76"/>
        <v/>
      </c>
    </row>
    <row r="2782" spans="1:28" customFormat="1" ht="12.95" hidden="1" customHeight="1">
      <c r="A2782" s="325"/>
      <c r="B2782" s="325"/>
      <c r="C2782" s="327"/>
      <c r="D2782" s="325"/>
      <c r="E2782" s="325"/>
      <c r="F2782" s="325"/>
      <c r="G2782" s="325"/>
      <c r="H2782" s="328"/>
      <c r="I2782" s="328"/>
      <c r="J2782" s="327"/>
      <c r="K2782" s="3"/>
      <c r="L2782" s="326"/>
      <c r="M2782" s="325"/>
      <c r="N2782" s="324"/>
      <c r="T2782" s="146"/>
      <c r="U2782" s="146"/>
      <c r="V2782" s="146"/>
      <c r="W2782" s="146"/>
      <c r="X2782" s="146"/>
      <c r="Y2782" s="146"/>
      <c r="Z2782" s="146"/>
      <c r="AA2782" s="146"/>
      <c r="AB2782" s="5" t="str">
        <f t="shared" si="76"/>
        <v/>
      </c>
    </row>
    <row r="2783" spans="1:28" customFormat="1" ht="12.95" hidden="1" customHeight="1">
      <c r="A2783" s="325"/>
      <c r="B2783" s="325"/>
      <c r="C2783" s="327"/>
      <c r="D2783" s="325"/>
      <c r="E2783" s="325"/>
      <c r="F2783" s="325"/>
      <c r="G2783" s="325"/>
      <c r="H2783" s="328"/>
      <c r="I2783" s="328"/>
      <c r="J2783" s="327"/>
      <c r="K2783" s="3"/>
      <c r="L2783" s="326"/>
      <c r="M2783" s="325"/>
      <c r="N2783" s="324"/>
      <c r="T2783" s="146"/>
      <c r="U2783" s="146"/>
      <c r="V2783" s="146"/>
      <c r="W2783" s="146"/>
      <c r="X2783" s="146"/>
      <c r="Y2783" s="146"/>
      <c r="Z2783" s="146"/>
      <c r="AA2783" s="146"/>
      <c r="AB2783" s="5" t="str">
        <f t="shared" si="76"/>
        <v/>
      </c>
    </row>
    <row r="2784" spans="1:28" customFormat="1" ht="12.95" hidden="1" customHeight="1">
      <c r="A2784" s="325"/>
      <c r="B2784" s="325"/>
      <c r="C2784" s="327"/>
      <c r="D2784" s="325"/>
      <c r="E2784" s="325"/>
      <c r="F2784" s="325"/>
      <c r="G2784" s="325"/>
      <c r="H2784" s="328"/>
      <c r="I2784" s="328"/>
      <c r="J2784" s="327"/>
      <c r="K2784" s="3"/>
      <c r="L2784" s="326"/>
      <c r="M2784" s="325"/>
      <c r="N2784" s="324"/>
      <c r="T2784" s="146"/>
      <c r="U2784" s="146"/>
      <c r="V2784" s="146"/>
      <c r="W2784" s="146"/>
      <c r="X2784" s="146"/>
      <c r="Y2784" s="146"/>
      <c r="Z2784" s="146"/>
      <c r="AA2784" s="146"/>
      <c r="AB2784" s="5" t="str">
        <f t="shared" si="76"/>
        <v/>
      </c>
    </row>
    <row r="2785" spans="1:28" customFormat="1" ht="12.95" hidden="1" customHeight="1">
      <c r="A2785" s="325"/>
      <c r="B2785" s="325"/>
      <c r="C2785" s="327"/>
      <c r="D2785" s="325"/>
      <c r="E2785" s="325"/>
      <c r="F2785" s="325"/>
      <c r="G2785" s="325"/>
      <c r="H2785" s="328"/>
      <c r="I2785" s="328"/>
      <c r="J2785" s="327"/>
      <c r="K2785" s="3"/>
      <c r="L2785" s="326"/>
      <c r="M2785" s="325"/>
      <c r="N2785" s="324"/>
      <c r="T2785" s="146"/>
      <c r="U2785" s="146"/>
      <c r="V2785" s="146"/>
      <c r="W2785" s="146"/>
      <c r="X2785" s="146"/>
      <c r="Y2785" s="146"/>
      <c r="Z2785" s="146"/>
      <c r="AA2785" s="146"/>
      <c r="AB2785" s="5" t="str">
        <f t="shared" si="76"/>
        <v/>
      </c>
    </row>
    <row r="2786" spans="1:28" customFormat="1" ht="12.95" hidden="1" customHeight="1">
      <c r="A2786" s="325"/>
      <c r="B2786" s="325"/>
      <c r="C2786" s="327"/>
      <c r="D2786" s="325"/>
      <c r="E2786" s="325"/>
      <c r="F2786" s="325"/>
      <c r="G2786" s="325"/>
      <c r="H2786" s="328"/>
      <c r="I2786" s="328"/>
      <c r="J2786" s="327"/>
      <c r="K2786" s="3"/>
      <c r="L2786" s="326"/>
      <c r="M2786" s="325"/>
      <c r="N2786" s="324"/>
      <c r="T2786" s="146"/>
      <c r="U2786" s="146"/>
      <c r="V2786" s="146"/>
      <c r="W2786" s="146"/>
      <c r="X2786" s="146"/>
      <c r="Y2786" s="146"/>
      <c r="Z2786" s="146"/>
      <c r="AA2786" s="146"/>
      <c r="AB2786" s="5" t="str">
        <f t="shared" si="76"/>
        <v/>
      </c>
    </row>
    <row r="2787" spans="1:28" customFormat="1" ht="12.95" hidden="1" customHeight="1">
      <c r="A2787" s="325"/>
      <c r="B2787" s="325"/>
      <c r="C2787" s="327"/>
      <c r="D2787" s="325"/>
      <c r="E2787" s="325"/>
      <c r="F2787" s="325"/>
      <c r="G2787" s="325"/>
      <c r="H2787" s="328"/>
      <c r="I2787" s="328"/>
      <c r="J2787" s="327"/>
      <c r="K2787" s="3"/>
      <c r="L2787" s="326"/>
      <c r="M2787" s="325"/>
      <c r="N2787" s="324"/>
      <c r="T2787" s="146"/>
      <c r="U2787" s="146"/>
      <c r="V2787" s="146"/>
      <c r="W2787" s="146"/>
      <c r="X2787" s="146"/>
      <c r="Y2787" s="146"/>
      <c r="Z2787" s="146"/>
      <c r="AA2787" s="146"/>
      <c r="AB2787" s="5" t="str">
        <f t="shared" si="76"/>
        <v/>
      </c>
    </row>
    <row r="2788" spans="1:28" customFormat="1" ht="12.95" hidden="1" customHeight="1">
      <c r="A2788" s="325"/>
      <c r="B2788" s="325"/>
      <c r="C2788" s="327"/>
      <c r="D2788" s="325"/>
      <c r="E2788" s="325"/>
      <c r="F2788" s="325"/>
      <c r="G2788" s="325"/>
      <c r="H2788" s="328"/>
      <c r="I2788" s="328"/>
      <c r="J2788" s="327"/>
      <c r="K2788" s="3"/>
      <c r="L2788" s="326"/>
      <c r="M2788" s="325"/>
      <c r="N2788" s="324"/>
      <c r="T2788" s="146"/>
      <c r="U2788" s="146"/>
      <c r="V2788" s="146"/>
      <c r="W2788" s="146"/>
      <c r="X2788" s="146"/>
      <c r="Y2788" s="146"/>
      <c r="Z2788" s="146"/>
      <c r="AA2788" s="146"/>
      <c r="AB2788" s="5" t="str">
        <f t="shared" si="76"/>
        <v/>
      </c>
    </row>
    <row r="2789" spans="1:28" customFormat="1" ht="12.95" hidden="1" customHeight="1">
      <c r="A2789" s="325"/>
      <c r="B2789" s="325"/>
      <c r="C2789" s="327"/>
      <c r="D2789" s="325"/>
      <c r="E2789" s="325"/>
      <c r="F2789" s="325"/>
      <c r="G2789" s="325"/>
      <c r="H2789" s="328"/>
      <c r="I2789" s="328"/>
      <c r="J2789" s="327"/>
      <c r="K2789" s="3"/>
      <c r="L2789" s="326"/>
      <c r="M2789" s="325"/>
      <c r="N2789" s="324"/>
      <c r="T2789" s="146"/>
      <c r="U2789" s="146"/>
      <c r="V2789" s="146"/>
      <c r="W2789" s="146"/>
      <c r="X2789" s="146"/>
      <c r="Y2789" s="146"/>
      <c r="Z2789" s="146"/>
      <c r="AA2789" s="146"/>
      <c r="AB2789" s="5" t="str">
        <f t="shared" si="76"/>
        <v/>
      </c>
    </row>
    <row r="2790" spans="1:28" customFormat="1" ht="12.95" hidden="1" customHeight="1">
      <c r="A2790" s="325"/>
      <c r="B2790" s="325"/>
      <c r="C2790" s="327"/>
      <c r="D2790" s="325"/>
      <c r="E2790" s="325"/>
      <c r="F2790" s="325"/>
      <c r="G2790" s="325"/>
      <c r="H2790" s="328"/>
      <c r="I2790" s="328"/>
      <c r="J2790" s="327"/>
      <c r="K2790" s="3"/>
      <c r="L2790" s="326"/>
      <c r="M2790" s="325"/>
      <c r="N2790" s="324"/>
      <c r="T2790" s="146"/>
      <c r="U2790" s="146"/>
      <c r="V2790" s="146"/>
      <c r="W2790" s="146"/>
      <c r="X2790" s="146"/>
      <c r="Y2790" s="146"/>
      <c r="Z2790" s="146"/>
      <c r="AA2790" s="146"/>
      <c r="AB2790" s="5" t="str">
        <f t="shared" si="76"/>
        <v/>
      </c>
    </row>
    <row r="2791" spans="1:28" customFormat="1" ht="12.95" hidden="1" customHeight="1">
      <c r="A2791" s="325"/>
      <c r="B2791" s="325"/>
      <c r="C2791" s="327"/>
      <c r="D2791" s="325"/>
      <c r="E2791" s="325"/>
      <c r="F2791" s="325"/>
      <c r="G2791" s="325"/>
      <c r="H2791" s="328"/>
      <c r="I2791" s="328"/>
      <c r="J2791" s="327"/>
      <c r="K2791" s="3"/>
      <c r="L2791" s="326"/>
      <c r="M2791" s="325"/>
      <c r="N2791" s="324"/>
      <c r="T2791" s="146"/>
      <c r="U2791" s="146"/>
      <c r="V2791" s="146"/>
      <c r="W2791" s="146"/>
      <c r="X2791" s="146"/>
      <c r="Y2791" s="146"/>
      <c r="Z2791" s="146"/>
      <c r="AA2791" s="146"/>
      <c r="AB2791" s="5" t="str">
        <f t="shared" si="76"/>
        <v/>
      </c>
    </row>
    <row r="2792" spans="1:28" customFormat="1" ht="12.95" hidden="1" customHeight="1">
      <c r="A2792" s="325"/>
      <c r="B2792" s="325"/>
      <c r="C2792" s="327"/>
      <c r="D2792" s="325"/>
      <c r="E2792" s="325"/>
      <c r="F2792" s="325"/>
      <c r="G2792" s="325"/>
      <c r="H2792" s="328"/>
      <c r="I2792" s="328"/>
      <c r="J2792" s="327"/>
      <c r="K2792" s="3"/>
      <c r="L2792" s="326"/>
      <c r="M2792" s="325"/>
      <c r="N2792" s="324"/>
      <c r="T2792" s="146"/>
      <c r="U2792" s="146"/>
      <c r="V2792" s="146"/>
      <c r="W2792" s="146"/>
      <c r="X2792" s="146"/>
      <c r="Y2792" s="146"/>
      <c r="Z2792" s="146"/>
      <c r="AA2792" s="146"/>
      <c r="AB2792" s="5" t="str">
        <f t="shared" si="76"/>
        <v/>
      </c>
    </row>
    <row r="2793" spans="1:28" customFormat="1" ht="12.95" hidden="1" customHeight="1">
      <c r="A2793" s="325"/>
      <c r="B2793" s="325"/>
      <c r="C2793" s="327"/>
      <c r="D2793" s="325"/>
      <c r="E2793" s="325"/>
      <c r="F2793" s="325"/>
      <c r="G2793" s="325"/>
      <c r="H2793" s="328"/>
      <c r="I2793" s="328"/>
      <c r="J2793" s="327"/>
      <c r="K2793" s="3"/>
      <c r="L2793" s="326"/>
      <c r="M2793" s="325"/>
      <c r="N2793" s="324"/>
      <c r="T2793" s="146"/>
      <c r="U2793" s="146"/>
      <c r="V2793" s="146"/>
      <c r="W2793" s="146"/>
      <c r="X2793" s="146"/>
      <c r="Y2793" s="146"/>
      <c r="Z2793" s="146"/>
      <c r="AA2793" s="146"/>
      <c r="AB2793" s="5" t="str">
        <f t="shared" si="76"/>
        <v/>
      </c>
    </row>
    <row r="2794" spans="1:28" customFormat="1" ht="12.95" hidden="1" customHeight="1">
      <c r="A2794" s="325"/>
      <c r="B2794" s="325"/>
      <c r="C2794" s="327"/>
      <c r="D2794" s="325"/>
      <c r="E2794" s="325"/>
      <c r="F2794" s="325"/>
      <c r="G2794" s="325"/>
      <c r="H2794" s="328"/>
      <c r="I2794" s="328"/>
      <c r="J2794" s="327"/>
      <c r="K2794" s="3"/>
      <c r="L2794" s="326"/>
      <c r="M2794" s="325"/>
      <c r="N2794" s="324"/>
      <c r="T2794" s="146"/>
      <c r="U2794" s="146"/>
      <c r="V2794" s="146"/>
      <c r="W2794" s="146"/>
      <c r="X2794" s="146"/>
      <c r="Y2794" s="146"/>
      <c r="Z2794" s="146"/>
      <c r="AA2794" s="146"/>
      <c r="AB2794" s="5" t="str">
        <f t="shared" si="76"/>
        <v/>
      </c>
    </row>
    <row r="2795" spans="1:28" customFormat="1" ht="12.95" hidden="1" customHeight="1">
      <c r="A2795" s="325"/>
      <c r="B2795" s="325"/>
      <c r="C2795" s="327"/>
      <c r="D2795" s="325"/>
      <c r="E2795" s="325"/>
      <c r="F2795" s="325"/>
      <c r="G2795" s="325"/>
      <c r="H2795" s="328"/>
      <c r="I2795" s="328"/>
      <c r="J2795" s="327"/>
      <c r="K2795" s="3"/>
      <c r="L2795" s="326"/>
      <c r="M2795" s="325"/>
      <c r="N2795" s="324"/>
      <c r="T2795" s="146"/>
      <c r="U2795" s="146"/>
      <c r="V2795" s="146"/>
      <c r="W2795" s="146"/>
      <c r="X2795" s="146"/>
      <c r="Y2795" s="146"/>
      <c r="Z2795" s="146"/>
      <c r="AA2795" s="146"/>
      <c r="AB2795" s="5" t="str">
        <f t="shared" si="76"/>
        <v/>
      </c>
    </row>
    <row r="2796" spans="1:28" customFormat="1" ht="12.95" hidden="1" customHeight="1">
      <c r="A2796" s="325"/>
      <c r="B2796" s="325"/>
      <c r="C2796" s="327"/>
      <c r="D2796" s="325"/>
      <c r="E2796" s="325"/>
      <c r="F2796" s="325"/>
      <c r="G2796" s="325"/>
      <c r="H2796" s="328"/>
      <c r="I2796" s="328"/>
      <c r="J2796" s="327"/>
      <c r="K2796" s="3"/>
      <c r="L2796" s="326"/>
      <c r="M2796" s="325"/>
      <c r="N2796" s="324"/>
      <c r="T2796" s="146"/>
      <c r="U2796" s="146"/>
      <c r="V2796" s="146"/>
      <c r="W2796" s="146"/>
      <c r="X2796" s="146"/>
      <c r="Y2796" s="146"/>
      <c r="Z2796" s="146"/>
      <c r="AA2796" s="146"/>
      <c r="AB2796" s="5" t="str">
        <f t="shared" si="76"/>
        <v/>
      </c>
    </row>
    <row r="2797" spans="1:28" customFormat="1" ht="12.95" hidden="1" customHeight="1">
      <c r="A2797" s="325"/>
      <c r="B2797" s="325"/>
      <c r="C2797" s="327"/>
      <c r="D2797" s="325"/>
      <c r="E2797" s="325"/>
      <c r="F2797" s="325"/>
      <c r="G2797" s="325"/>
      <c r="H2797" s="328"/>
      <c r="I2797" s="328"/>
      <c r="J2797" s="327"/>
      <c r="K2797" s="3"/>
      <c r="L2797" s="326"/>
      <c r="M2797" s="325"/>
      <c r="N2797" s="324"/>
      <c r="T2797" s="146"/>
      <c r="U2797" s="146"/>
      <c r="V2797" s="146"/>
      <c r="W2797" s="146"/>
      <c r="X2797" s="146"/>
      <c r="Y2797" s="146"/>
      <c r="Z2797" s="146"/>
      <c r="AA2797" s="146"/>
      <c r="AB2797" s="5" t="str">
        <f t="shared" si="76"/>
        <v/>
      </c>
    </row>
    <row r="2798" spans="1:28" customFormat="1" ht="12.95" hidden="1" customHeight="1">
      <c r="A2798" s="325"/>
      <c r="B2798" s="325"/>
      <c r="C2798" s="327"/>
      <c r="D2798" s="325"/>
      <c r="E2798" s="325"/>
      <c r="F2798" s="325"/>
      <c r="G2798" s="325"/>
      <c r="H2798" s="328"/>
      <c r="I2798" s="328"/>
      <c r="J2798" s="327"/>
      <c r="K2798" s="3"/>
      <c r="L2798" s="326"/>
      <c r="M2798" s="325"/>
      <c r="N2798" s="324"/>
      <c r="T2798" s="146"/>
      <c r="U2798" s="146"/>
      <c r="V2798" s="146"/>
      <c r="W2798" s="146"/>
      <c r="X2798" s="146"/>
      <c r="Y2798" s="146"/>
      <c r="Z2798" s="146"/>
      <c r="AA2798" s="146"/>
      <c r="AB2798" s="5" t="str">
        <f t="shared" si="76"/>
        <v/>
      </c>
    </row>
    <row r="2799" spans="1:28" customFormat="1" ht="12.95" hidden="1" customHeight="1">
      <c r="A2799" s="325"/>
      <c r="B2799" s="325"/>
      <c r="C2799" s="327"/>
      <c r="D2799" s="325"/>
      <c r="E2799" s="325"/>
      <c r="F2799" s="325"/>
      <c r="G2799" s="325"/>
      <c r="H2799" s="328"/>
      <c r="I2799" s="328"/>
      <c r="J2799" s="327"/>
      <c r="K2799" s="3"/>
      <c r="L2799" s="326"/>
      <c r="M2799" s="325"/>
      <c r="N2799" s="324"/>
      <c r="T2799" s="146"/>
      <c r="U2799" s="146"/>
      <c r="V2799" s="146"/>
      <c r="W2799" s="146"/>
      <c r="X2799" s="146"/>
      <c r="Y2799" s="146"/>
      <c r="Z2799" s="146"/>
      <c r="AA2799" s="146"/>
      <c r="AB2799" s="5" t="str">
        <f t="shared" si="76"/>
        <v/>
      </c>
    </row>
    <row r="2800" spans="1:28" customFormat="1" ht="12.95" hidden="1" customHeight="1">
      <c r="A2800" s="325"/>
      <c r="B2800" s="325"/>
      <c r="C2800" s="327"/>
      <c r="D2800" s="325"/>
      <c r="E2800" s="325"/>
      <c r="F2800" s="325"/>
      <c r="G2800" s="325"/>
      <c r="H2800" s="328"/>
      <c r="I2800" s="328"/>
      <c r="J2800" s="327"/>
      <c r="K2800" s="3"/>
      <c r="L2800" s="326"/>
      <c r="M2800" s="325"/>
      <c r="N2800" s="324"/>
      <c r="T2800" s="146"/>
      <c r="U2800" s="146"/>
      <c r="V2800" s="146"/>
      <c r="W2800" s="146"/>
      <c r="X2800" s="146"/>
      <c r="Y2800" s="146"/>
      <c r="Z2800" s="146"/>
      <c r="AA2800" s="146"/>
      <c r="AB2800" s="5" t="str">
        <f t="shared" si="76"/>
        <v/>
      </c>
    </row>
    <row r="2801" spans="1:28" customFormat="1" ht="12.95" hidden="1" customHeight="1">
      <c r="A2801" s="325"/>
      <c r="B2801" s="325"/>
      <c r="C2801" s="327"/>
      <c r="D2801" s="325"/>
      <c r="E2801" s="325"/>
      <c r="F2801" s="325"/>
      <c r="G2801" s="325"/>
      <c r="H2801" s="328"/>
      <c r="I2801" s="328"/>
      <c r="J2801" s="327"/>
      <c r="K2801" s="3"/>
      <c r="L2801" s="326"/>
      <c r="M2801" s="325"/>
      <c r="N2801" s="324"/>
      <c r="T2801" s="146"/>
      <c r="U2801" s="146"/>
      <c r="V2801" s="146"/>
      <c r="W2801" s="146"/>
      <c r="X2801" s="146"/>
      <c r="Y2801" s="146"/>
      <c r="Z2801" s="146"/>
      <c r="AA2801" s="146"/>
      <c r="AB2801" s="5" t="str">
        <f t="shared" si="76"/>
        <v/>
      </c>
    </row>
    <row r="2802" spans="1:28" customFormat="1" ht="12.95" hidden="1" customHeight="1">
      <c r="A2802" s="325"/>
      <c r="B2802" s="325"/>
      <c r="C2802" s="327"/>
      <c r="D2802" s="325"/>
      <c r="E2802" s="325"/>
      <c r="F2802" s="325"/>
      <c r="G2802" s="325"/>
      <c r="H2802" s="328"/>
      <c r="I2802" s="328"/>
      <c r="J2802" s="327"/>
      <c r="K2802" s="3"/>
      <c r="L2802" s="326"/>
      <c r="M2802" s="325"/>
      <c r="N2802" s="324"/>
      <c r="T2802" s="146"/>
      <c r="U2802" s="146"/>
      <c r="V2802" s="146"/>
      <c r="W2802" s="146"/>
      <c r="X2802" s="146"/>
      <c r="Y2802" s="146"/>
      <c r="Z2802" s="146"/>
      <c r="AA2802" s="146"/>
      <c r="AB2802" s="5" t="str">
        <f t="shared" si="76"/>
        <v/>
      </c>
    </row>
    <row r="2803" spans="1:28" customFormat="1" ht="12.95" hidden="1" customHeight="1">
      <c r="A2803" s="325"/>
      <c r="B2803" s="325"/>
      <c r="C2803" s="327"/>
      <c r="D2803" s="325"/>
      <c r="E2803" s="325"/>
      <c r="F2803" s="325"/>
      <c r="G2803" s="325"/>
      <c r="H2803" s="328"/>
      <c r="I2803" s="328"/>
      <c r="J2803" s="327"/>
      <c r="K2803" s="3"/>
      <c r="L2803" s="326"/>
      <c r="M2803" s="325"/>
      <c r="N2803" s="324"/>
      <c r="T2803" s="146"/>
      <c r="U2803" s="146"/>
      <c r="V2803" s="146"/>
      <c r="W2803" s="146"/>
      <c r="X2803" s="146"/>
      <c r="Y2803" s="146"/>
      <c r="Z2803" s="146"/>
      <c r="AA2803" s="146"/>
      <c r="AB2803" s="5" t="str">
        <f t="shared" si="76"/>
        <v/>
      </c>
    </row>
    <row r="2804" spans="1:28" customFormat="1" ht="12.95" hidden="1" customHeight="1">
      <c r="A2804" s="325"/>
      <c r="B2804" s="325"/>
      <c r="C2804" s="327"/>
      <c r="D2804" s="325"/>
      <c r="E2804" s="325"/>
      <c r="F2804" s="325"/>
      <c r="G2804" s="325"/>
      <c r="H2804" s="328"/>
      <c r="I2804" s="328"/>
      <c r="J2804" s="327"/>
      <c r="K2804" s="3"/>
      <c r="L2804" s="326"/>
      <c r="M2804" s="325"/>
      <c r="N2804" s="324"/>
      <c r="T2804" s="146"/>
      <c r="U2804" s="146"/>
      <c r="V2804" s="146"/>
      <c r="W2804" s="146"/>
      <c r="X2804" s="146"/>
      <c r="Y2804" s="146"/>
      <c r="Z2804" s="146"/>
      <c r="AA2804" s="146"/>
      <c r="AB2804" s="5" t="str">
        <f t="shared" si="76"/>
        <v/>
      </c>
    </row>
    <row r="2805" spans="1:28" customFormat="1" ht="12.95" hidden="1" customHeight="1">
      <c r="A2805" s="325"/>
      <c r="B2805" s="325"/>
      <c r="C2805" s="327"/>
      <c r="D2805" s="325"/>
      <c r="E2805" s="325"/>
      <c r="F2805" s="325"/>
      <c r="G2805" s="325"/>
      <c r="H2805" s="328"/>
      <c r="I2805" s="328"/>
      <c r="J2805" s="327"/>
      <c r="K2805" s="3"/>
      <c r="L2805" s="326"/>
      <c r="M2805" s="325"/>
      <c r="N2805" s="324"/>
      <c r="T2805" s="146"/>
      <c r="U2805" s="146"/>
      <c r="V2805" s="146"/>
      <c r="W2805" s="146"/>
      <c r="X2805" s="146"/>
      <c r="Y2805" s="146"/>
      <c r="Z2805" s="146"/>
      <c r="AA2805" s="146"/>
      <c r="AB2805" s="5" t="str">
        <f t="shared" si="76"/>
        <v/>
      </c>
    </row>
    <row r="2806" spans="1:28" customFormat="1" ht="12.95" hidden="1" customHeight="1">
      <c r="A2806" s="325"/>
      <c r="B2806" s="325"/>
      <c r="C2806" s="327"/>
      <c r="D2806" s="325"/>
      <c r="E2806" s="325"/>
      <c r="F2806" s="325"/>
      <c r="G2806" s="325"/>
      <c r="H2806" s="328"/>
      <c r="I2806" s="328"/>
      <c r="J2806" s="327"/>
      <c r="K2806" s="3"/>
      <c r="L2806" s="326"/>
      <c r="M2806" s="325"/>
      <c r="N2806" s="324"/>
      <c r="T2806" s="146"/>
      <c r="U2806" s="146"/>
      <c r="V2806" s="146"/>
      <c r="W2806" s="146"/>
      <c r="X2806" s="146"/>
      <c r="Y2806" s="146"/>
      <c r="Z2806" s="146"/>
      <c r="AA2806" s="146"/>
      <c r="AB2806" s="5" t="str">
        <f t="shared" si="76"/>
        <v/>
      </c>
    </row>
    <row r="2807" spans="1:28" customFormat="1" ht="12.95" hidden="1" customHeight="1">
      <c r="A2807" s="325"/>
      <c r="B2807" s="325"/>
      <c r="C2807" s="327"/>
      <c r="D2807" s="325"/>
      <c r="E2807" s="325"/>
      <c r="F2807" s="325"/>
      <c r="G2807" s="325"/>
      <c r="H2807" s="328"/>
      <c r="I2807" s="328"/>
      <c r="J2807" s="327"/>
      <c r="K2807" s="3"/>
      <c r="L2807" s="326"/>
      <c r="M2807" s="325"/>
      <c r="N2807" s="324"/>
      <c r="T2807" s="146"/>
      <c r="U2807" s="146"/>
      <c r="V2807" s="146"/>
      <c r="W2807" s="146"/>
      <c r="X2807" s="146"/>
      <c r="Y2807" s="146"/>
      <c r="Z2807" s="146"/>
      <c r="AA2807" s="146"/>
      <c r="AB2807" s="5" t="str">
        <f t="shared" si="76"/>
        <v/>
      </c>
    </row>
    <row r="2808" spans="1:28" customFormat="1" ht="12.95" hidden="1" customHeight="1">
      <c r="A2808" s="325"/>
      <c r="B2808" s="325"/>
      <c r="C2808" s="327"/>
      <c r="D2808" s="325"/>
      <c r="E2808" s="325"/>
      <c r="F2808" s="325"/>
      <c r="G2808" s="325"/>
      <c r="H2808" s="328"/>
      <c r="I2808" s="328"/>
      <c r="J2808" s="327"/>
      <c r="K2808" s="3"/>
      <c r="L2808" s="326"/>
      <c r="M2808" s="325"/>
      <c r="N2808" s="324"/>
      <c r="T2808" s="146"/>
      <c r="U2808" s="146"/>
      <c r="V2808" s="146"/>
      <c r="W2808" s="146"/>
      <c r="X2808" s="146"/>
      <c r="Y2808" s="146"/>
      <c r="Z2808" s="146"/>
      <c r="AA2808" s="146"/>
      <c r="AB2808" s="5" t="str">
        <f t="shared" si="76"/>
        <v/>
      </c>
    </row>
    <row r="2809" spans="1:28" customFormat="1" ht="12.95" hidden="1" customHeight="1">
      <c r="A2809" s="325"/>
      <c r="B2809" s="325"/>
      <c r="C2809" s="327"/>
      <c r="D2809" s="325"/>
      <c r="E2809" s="325"/>
      <c r="F2809" s="325"/>
      <c r="G2809" s="325"/>
      <c r="H2809" s="328"/>
      <c r="I2809" s="328"/>
      <c r="J2809" s="327"/>
      <c r="K2809" s="3"/>
      <c r="L2809" s="326"/>
      <c r="M2809" s="325"/>
      <c r="N2809" s="324"/>
      <c r="T2809" s="146"/>
      <c r="U2809" s="146"/>
      <c r="V2809" s="146"/>
      <c r="W2809" s="146"/>
      <c r="X2809" s="146"/>
      <c r="Y2809" s="146"/>
      <c r="Z2809" s="146"/>
      <c r="AA2809" s="146"/>
      <c r="AB2809" s="5" t="str">
        <f t="shared" si="76"/>
        <v/>
      </c>
    </row>
    <row r="2810" spans="1:28" customFormat="1" ht="12.95" hidden="1" customHeight="1">
      <c r="A2810" s="325"/>
      <c r="B2810" s="325"/>
      <c r="C2810" s="327"/>
      <c r="D2810" s="325"/>
      <c r="E2810" s="325"/>
      <c r="F2810" s="325"/>
      <c r="G2810" s="325"/>
      <c r="H2810" s="328"/>
      <c r="I2810" s="328"/>
      <c r="J2810" s="327"/>
      <c r="K2810" s="3"/>
      <c r="L2810" s="326"/>
      <c r="M2810" s="325"/>
      <c r="N2810" s="324"/>
      <c r="T2810" s="146"/>
      <c r="U2810" s="146"/>
      <c r="V2810" s="146"/>
      <c r="W2810" s="146"/>
      <c r="X2810" s="146"/>
      <c r="Y2810" s="146"/>
      <c r="Z2810" s="146"/>
      <c r="AA2810" s="146"/>
      <c r="AB2810" s="5" t="str">
        <f t="shared" si="76"/>
        <v/>
      </c>
    </row>
    <row r="2811" spans="1:28" customFormat="1" ht="12.95" hidden="1" customHeight="1">
      <c r="A2811" s="325"/>
      <c r="B2811" s="325"/>
      <c r="C2811" s="327"/>
      <c r="D2811" s="325"/>
      <c r="E2811" s="325"/>
      <c r="F2811" s="325"/>
      <c r="G2811" s="325"/>
      <c r="H2811" s="328"/>
      <c r="I2811" s="328"/>
      <c r="J2811" s="327"/>
      <c r="K2811" s="3"/>
      <c r="L2811" s="326"/>
      <c r="M2811" s="325"/>
      <c r="N2811" s="324"/>
      <c r="T2811" s="146"/>
      <c r="U2811" s="146"/>
      <c r="V2811" s="146"/>
      <c r="W2811" s="146"/>
      <c r="X2811" s="146"/>
      <c r="Y2811" s="146"/>
      <c r="Z2811" s="146"/>
      <c r="AA2811" s="146"/>
      <c r="AB2811" s="5" t="str">
        <f t="shared" si="76"/>
        <v/>
      </c>
    </row>
    <row r="2812" spans="1:28" customFormat="1" ht="12.95" hidden="1" customHeight="1">
      <c r="A2812" s="325"/>
      <c r="B2812" s="325"/>
      <c r="C2812" s="327"/>
      <c r="D2812" s="325"/>
      <c r="E2812" s="325"/>
      <c r="F2812" s="325"/>
      <c r="G2812" s="325"/>
      <c r="H2812" s="328"/>
      <c r="I2812" s="328"/>
      <c r="J2812" s="327"/>
      <c r="K2812" s="3"/>
      <c r="L2812" s="326"/>
      <c r="M2812" s="325"/>
      <c r="N2812" s="324"/>
      <c r="T2812" s="146"/>
      <c r="U2812" s="146"/>
      <c r="V2812" s="146"/>
      <c r="W2812" s="146"/>
      <c r="X2812" s="146"/>
      <c r="Y2812" s="146"/>
      <c r="Z2812" s="146"/>
      <c r="AA2812" s="146"/>
      <c r="AB2812" s="5" t="str">
        <f t="shared" si="76"/>
        <v/>
      </c>
    </row>
    <row r="2813" spans="1:28" customFormat="1" ht="12.95" hidden="1" customHeight="1">
      <c r="A2813" s="325"/>
      <c r="B2813" s="325"/>
      <c r="C2813" s="327"/>
      <c r="D2813" s="325"/>
      <c r="E2813" s="325"/>
      <c r="F2813" s="325"/>
      <c r="G2813" s="325"/>
      <c r="H2813" s="328"/>
      <c r="I2813" s="328"/>
      <c r="J2813" s="327"/>
      <c r="K2813" s="3"/>
      <c r="L2813" s="326"/>
      <c r="M2813" s="325"/>
      <c r="N2813" s="324"/>
      <c r="T2813" s="146"/>
      <c r="U2813" s="146"/>
      <c r="V2813" s="146"/>
      <c r="W2813" s="146"/>
      <c r="X2813" s="146"/>
      <c r="Y2813" s="146"/>
      <c r="Z2813" s="146"/>
      <c r="AA2813" s="146"/>
      <c r="AB2813" s="5" t="str">
        <f t="shared" si="76"/>
        <v/>
      </c>
    </row>
    <row r="2814" spans="1:28" customFormat="1" ht="12.95" hidden="1" customHeight="1">
      <c r="A2814" s="325"/>
      <c r="B2814" s="325"/>
      <c r="C2814" s="327"/>
      <c r="D2814" s="325"/>
      <c r="E2814" s="325"/>
      <c r="F2814" s="325"/>
      <c r="G2814" s="325"/>
      <c r="H2814" s="328"/>
      <c r="I2814" s="328"/>
      <c r="J2814" s="327"/>
      <c r="K2814" s="3"/>
      <c r="L2814" s="326"/>
      <c r="M2814" s="325"/>
      <c r="N2814" s="324"/>
      <c r="T2814" s="146"/>
      <c r="U2814" s="146"/>
      <c r="V2814" s="146"/>
      <c r="W2814" s="146"/>
      <c r="X2814" s="146"/>
      <c r="Y2814" s="146"/>
      <c r="Z2814" s="146"/>
      <c r="AA2814" s="146"/>
      <c r="AB2814" s="5" t="str">
        <f t="shared" si="76"/>
        <v/>
      </c>
    </row>
    <row r="2815" spans="1:28" customFormat="1" ht="12.95" hidden="1" customHeight="1">
      <c r="A2815" s="325"/>
      <c r="B2815" s="325"/>
      <c r="C2815" s="327"/>
      <c r="D2815" s="325"/>
      <c r="E2815" s="325"/>
      <c r="F2815" s="325"/>
      <c r="G2815" s="325"/>
      <c r="H2815" s="328"/>
      <c r="I2815" s="328"/>
      <c r="J2815" s="327"/>
      <c r="K2815" s="3"/>
      <c r="L2815" s="326"/>
      <c r="M2815" s="325"/>
      <c r="N2815" s="324"/>
      <c r="T2815" s="146"/>
      <c r="U2815" s="146"/>
      <c r="V2815" s="146"/>
      <c r="W2815" s="146"/>
      <c r="X2815" s="146"/>
      <c r="Y2815" s="146"/>
      <c r="Z2815" s="146"/>
      <c r="AA2815" s="146"/>
      <c r="AB2815" s="5" t="str">
        <f t="shared" si="76"/>
        <v/>
      </c>
    </row>
    <row r="2816" spans="1:28" customFormat="1" ht="12.95" hidden="1" customHeight="1">
      <c r="A2816" s="325"/>
      <c r="B2816" s="325"/>
      <c r="C2816" s="327"/>
      <c r="D2816" s="325"/>
      <c r="E2816" s="325"/>
      <c r="F2816" s="325"/>
      <c r="G2816" s="325"/>
      <c r="H2816" s="328"/>
      <c r="I2816" s="328"/>
      <c r="J2816" s="327"/>
      <c r="K2816" s="3"/>
      <c r="L2816" s="326"/>
      <c r="M2816" s="325"/>
      <c r="N2816" s="324"/>
      <c r="T2816" s="146"/>
      <c r="U2816" s="146"/>
      <c r="V2816" s="146"/>
      <c r="W2816" s="146"/>
      <c r="X2816" s="146"/>
      <c r="Y2816" s="146"/>
      <c r="Z2816" s="146"/>
      <c r="AA2816" s="146"/>
      <c r="AB2816" s="5" t="str">
        <f t="shared" si="76"/>
        <v/>
      </c>
    </row>
    <row r="2817" spans="1:28" customFormat="1" ht="12.95" hidden="1" customHeight="1">
      <c r="A2817" s="325"/>
      <c r="B2817" s="325"/>
      <c r="C2817" s="327"/>
      <c r="D2817" s="325"/>
      <c r="E2817" s="325"/>
      <c r="F2817" s="325"/>
      <c r="G2817" s="325"/>
      <c r="H2817" s="328"/>
      <c r="I2817" s="328"/>
      <c r="J2817" s="327"/>
      <c r="K2817" s="3"/>
      <c r="L2817" s="326"/>
      <c r="M2817" s="325"/>
      <c r="N2817" s="324"/>
      <c r="T2817" s="146"/>
      <c r="U2817" s="146"/>
      <c r="V2817" s="146"/>
      <c r="W2817" s="146"/>
      <c r="X2817" s="146"/>
      <c r="Y2817" s="146"/>
      <c r="Z2817" s="146"/>
      <c r="AA2817" s="146"/>
      <c r="AB2817" s="5" t="str">
        <f t="shared" si="76"/>
        <v/>
      </c>
    </row>
    <row r="2818" spans="1:28" customFormat="1" ht="12.95" hidden="1" customHeight="1">
      <c r="A2818" s="325"/>
      <c r="B2818" s="325"/>
      <c r="C2818" s="327"/>
      <c r="D2818" s="325"/>
      <c r="E2818" s="325"/>
      <c r="F2818" s="325"/>
      <c r="G2818" s="325"/>
      <c r="H2818" s="328"/>
      <c r="I2818" s="328"/>
      <c r="J2818" s="327"/>
      <c r="K2818" s="3"/>
      <c r="L2818" s="326"/>
      <c r="M2818" s="325"/>
      <c r="N2818" s="324"/>
      <c r="T2818" s="146"/>
      <c r="U2818" s="146"/>
      <c r="V2818" s="146"/>
      <c r="W2818" s="146"/>
      <c r="X2818" s="146"/>
      <c r="Y2818" s="146"/>
      <c r="Z2818" s="146"/>
      <c r="AA2818" s="146"/>
      <c r="AB2818" s="5" t="str">
        <f t="shared" si="76"/>
        <v/>
      </c>
    </row>
    <row r="2819" spans="1:28" customFormat="1" ht="12.95" hidden="1" customHeight="1">
      <c r="A2819" s="325"/>
      <c r="B2819" s="325"/>
      <c r="C2819" s="327"/>
      <c r="D2819" s="325"/>
      <c r="E2819" s="325"/>
      <c r="F2819" s="325"/>
      <c r="G2819" s="325"/>
      <c r="H2819" s="328"/>
      <c r="I2819" s="328"/>
      <c r="J2819" s="327"/>
      <c r="K2819" s="3"/>
      <c r="L2819" s="326"/>
      <c r="M2819" s="325"/>
      <c r="N2819" s="324"/>
      <c r="T2819" s="146"/>
      <c r="U2819" s="146"/>
      <c r="V2819" s="146"/>
      <c r="W2819" s="146"/>
      <c r="X2819" s="146"/>
      <c r="Y2819" s="146"/>
      <c r="Z2819" s="146"/>
      <c r="AA2819" s="146"/>
      <c r="AB2819" s="5" t="str">
        <f t="shared" si="76"/>
        <v/>
      </c>
    </row>
    <row r="2820" spans="1:28" customFormat="1" ht="12.95" hidden="1" customHeight="1">
      <c r="A2820" s="325"/>
      <c r="B2820" s="325"/>
      <c r="C2820" s="327"/>
      <c r="D2820" s="325"/>
      <c r="E2820" s="325"/>
      <c r="F2820" s="325"/>
      <c r="G2820" s="325"/>
      <c r="H2820" s="328"/>
      <c r="I2820" s="328"/>
      <c r="J2820" s="327"/>
      <c r="K2820" s="3"/>
      <c r="L2820" s="326"/>
      <c r="M2820" s="325"/>
      <c r="N2820" s="324"/>
      <c r="T2820" s="146"/>
      <c r="U2820" s="146"/>
      <c r="V2820" s="146"/>
      <c r="W2820" s="146"/>
      <c r="X2820" s="146"/>
      <c r="Y2820" s="146"/>
      <c r="Z2820" s="146"/>
      <c r="AA2820" s="146"/>
      <c r="AB2820" s="5" t="str">
        <f t="shared" si="76"/>
        <v/>
      </c>
    </row>
    <row r="2821" spans="1:28" customFormat="1" ht="12.95" hidden="1" customHeight="1">
      <c r="A2821" s="325"/>
      <c r="B2821" s="325"/>
      <c r="C2821" s="327"/>
      <c r="D2821" s="325"/>
      <c r="E2821" s="325"/>
      <c r="F2821" s="325"/>
      <c r="G2821" s="325"/>
      <c r="H2821" s="328"/>
      <c r="I2821" s="328"/>
      <c r="J2821" s="327"/>
      <c r="K2821" s="3"/>
      <c r="L2821" s="326"/>
      <c r="M2821" s="325"/>
      <c r="N2821" s="324"/>
      <c r="T2821" s="146"/>
      <c r="U2821" s="146"/>
      <c r="V2821" s="146"/>
      <c r="W2821" s="146"/>
      <c r="X2821" s="146"/>
      <c r="Y2821" s="146"/>
      <c r="Z2821" s="146"/>
      <c r="AA2821" s="146"/>
      <c r="AB2821" s="5" t="str">
        <f t="shared" si="76"/>
        <v/>
      </c>
    </row>
    <row r="2822" spans="1:28" customFormat="1" ht="12.95" hidden="1" customHeight="1">
      <c r="A2822" s="325"/>
      <c r="B2822" s="325"/>
      <c r="C2822" s="327"/>
      <c r="D2822" s="325"/>
      <c r="E2822" s="325"/>
      <c r="F2822" s="325"/>
      <c r="G2822" s="325"/>
      <c r="H2822" s="328"/>
      <c r="I2822" s="328"/>
      <c r="J2822" s="327"/>
      <c r="K2822" s="3"/>
      <c r="L2822" s="326"/>
      <c r="M2822" s="325"/>
      <c r="N2822" s="324"/>
      <c r="T2822" s="146"/>
      <c r="U2822" s="146"/>
      <c r="V2822" s="146"/>
      <c r="W2822" s="146"/>
      <c r="X2822" s="146"/>
      <c r="Y2822" s="146"/>
      <c r="Z2822" s="146"/>
      <c r="AA2822" s="146"/>
      <c r="AB2822" s="5" t="str">
        <f t="shared" si="76"/>
        <v/>
      </c>
    </row>
    <row r="2823" spans="1:28" customFormat="1" ht="12.95" hidden="1" customHeight="1">
      <c r="A2823" s="325"/>
      <c r="B2823" s="325"/>
      <c r="C2823" s="327"/>
      <c r="D2823" s="325"/>
      <c r="E2823" s="325"/>
      <c r="F2823" s="325"/>
      <c r="G2823" s="325"/>
      <c r="H2823" s="328"/>
      <c r="I2823" s="328"/>
      <c r="J2823" s="327"/>
      <c r="K2823" s="3"/>
      <c r="L2823" s="326"/>
      <c r="M2823" s="325"/>
      <c r="N2823" s="324"/>
      <c r="T2823" s="146"/>
      <c r="U2823" s="146"/>
      <c r="V2823" s="146"/>
      <c r="W2823" s="146"/>
      <c r="X2823" s="146"/>
      <c r="Y2823" s="146"/>
      <c r="Z2823" s="146"/>
      <c r="AA2823" s="146"/>
      <c r="AB2823" s="5" t="str">
        <f t="shared" si="76"/>
        <v/>
      </c>
    </row>
    <row r="2824" spans="1:28" customFormat="1" ht="12.95" hidden="1" customHeight="1">
      <c r="A2824" s="325"/>
      <c r="B2824" s="325"/>
      <c r="C2824" s="327"/>
      <c r="D2824" s="325"/>
      <c r="E2824" s="325"/>
      <c r="F2824" s="325"/>
      <c r="G2824" s="325"/>
      <c r="H2824" s="328"/>
      <c r="I2824" s="328"/>
      <c r="J2824" s="327"/>
      <c r="K2824" s="3"/>
      <c r="L2824" s="326"/>
      <c r="M2824" s="325"/>
      <c r="N2824" s="324"/>
      <c r="T2824" s="146"/>
      <c r="U2824" s="146"/>
      <c r="V2824" s="146"/>
      <c r="W2824" s="146"/>
      <c r="X2824" s="146"/>
      <c r="Y2824" s="146"/>
      <c r="Z2824" s="146"/>
      <c r="AA2824" s="146"/>
      <c r="AB2824" s="5" t="str">
        <f t="shared" si="76"/>
        <v/>
      </c>
    </row>
    <row r="2825" spans="1:28" customFormat="1" ht="12.95" hidden="1" customHeight="1">
      <c r="A2825" s="325"/>
      <c r="B2825" s="325"/>
      <c r="C2825" s="327"/>
      <c r="D2825" s="325"/>
      <c r="E2825" s="325"/>
      <c r="F2825" s="325"/>
      <c r="G2825" s="325"/>
      <c r="H2825" s="328"/>
      <c r="I2825" s="328"/>
      <c r="J2825" s="327"/>
      <c r="K2825" s="3"/>
      <c r="L2825" s="326"/>
      <c r="M2825" s="325"/>
      <c r="N2825" s="324"/>
      <c r="T2825" s="146"/>
      <c r="U2825" s="146"/>
      <c r="V2825" s="146"/>
      <c r="W2825" s="146"/>
      <c r="X2825" s="146"/>
      <c r="Y2825" s="146"/>
      <c r="Z2825" s="146"/>
      <c r="AA2825" s="146"/>
      <c r="AB2825" s="5" t="str">
        <f t="shared" si="76"/>
        <v/>
      </c>
    </row>
    <row r="2826" spans="1:28" customFormat="1" ht="12.95" hidden="1" customHeight="1">
      <c r="A2826" s="325"/>
      <c r="B2826" s="325"/>
      <c r="C2826" s="327"/>
      <c r="D2826" s="325"/>
      <c r="E2826" s="325"/>
      <c r="F2826" s="325"/>
      <c r="G2826" s="325"/>
      <c r="H2826" s="328"/>
      <c r="I2826" s="328"/>
      <c r="J2826" s="327"/>
      <c r="K2826" s="3"/>
      <c r="L2826" s="326"/>
      <c r="M2826" s="325"/>
      <c r="N2826" s="324"/>
      <c r="T2826" s="146"/>
      <c r="U2826" s="146"/>
      <c r="V2826" s="146"/>
      <c r="W2826" s="146"/>
      <c r="X2826" s="146"/>
      <c r="Y2826" s="146"/>
      <c r="Z2826" s="146"/>
      <c r="AA2826" s="146"/>
      <c r="AB2826" s="5" t="str">
        <f t="shared" si="76"/>
        <v/>
      </c>
    </row>
    <row r="2827" spans="1:28" customFormat="1" ht="12.95" hidden="1" customHeight="1">
      <c r="A2827" s="325"/>
      <c r="B2827" s="325"/>
      <c r="C2827" s="327"/>
      <c r="D2827" s="325"/>
      <c r="E2827" s="325"/>
      <c r="F2827" s="325"/>
      <c r="G2827" s="325"/>
      <c r="H2827" s="328"/>
      <c r="I2827" s="328"/>
      <c r="J2827" s="327"/>
      <c r="K2827" s="3"/>
      <c r="L2827" s="326"/>
      <c r="M2827" s="325"/>
      <c r="N2827" s="324"/>
      <c r="T2827" s="146"/>
      <c r="U2827" s="146"/>
      <c r="V2827" s="146"/>
      <c r="W2827" s="146"/>
      <c r="X2827" s="146"/>
      <c r="Y2827" s="146"/>
      <c r="Z2827" s="146"/>
      <c r="AA2827" s="146"/>
      <c r="AB2827" s="5" t="str">
        <f t="shared" si="76"/>
        <v/>
      </c>
    </row>
    <row r="2828" spans="1:28" customFormat="1" ht="12.95" hidden="1" customHeight="1">
      <c r="A2828" s="325"/>
      <c r="B2828" s="325"/>
      <c r="C2828" s="327"/>
      <c r="D2828" s="325"/>
      <c r="E2828" s="325"/>
      <c r="F2828" s="325"/>
      <c r="G2828" s="325"/>
      <c r="H2828" s="328"/>
      <c r="I2828" s="328"/>
      <c r="J2828" s="327"/>
      <c r="K2828" s="3"/>
      <c r="L2828" s="326"/>
      <c r="M2828" s="325"/>
      <c r="N2828" s="324"/>
      <c r="T2828" s="146"/>
      <c r="U2828" s="146"/>
      <c r="V2828" s="146"/>
      <c r="W2828" s="146"/>
      <c r="X2828" s="146"/>
      <c r="Y2828" s="146"/>
      <c r="Z2828" s="146"/>
      <c r="AA2828" s="146"/>
      <c r="AB2828" s="5" t="str">
        <f t="shared" si="76"/>
        <v/>
      </c>
    </row>
    <row r="2829" spans="1:28" customFormat="1" ht="12.95" hidden="1" customHeight="1">
      <c r="A2829" s="325"/>
      <c r="B2829" s="325"/>
      <c r="C2829" s="327"/>
      <c r="D2829" s="325"/>
      <c r="E2829" s="325"/>
      <c r="F2829" s="325"/>
      <c r="G2829" s="325"/>
      <c r="H2829" s="328"/>
      <c r="I2829" s="328"/>
      <c r="J2829" s="327"/>
      <c r="K2829" s="3"/>
      <c r="L2829" s="326"/>
      <c r="M2829" s="325"/>
      <c r="N2829" s="324"/>
      <c r="T2829" s="146"/>
      <c r="U2829" s="146"/>
      <c r="V2829" s="146"/>
      <c r="W2829" s="146"/>
      <c r="X2829" s="146"/>
      <c r="Y2829" s="146"/>
      <c r="Z2829" s="146"/>
      <c r="AA2829" s="146"/>
      <c r="AB2829" s="5" t="str">
        <f t="shared" si="76"/>
        <v/>
      </c>
    </row>
    <row r="2830" spans="1:28" customFormat="1" ht="12.95" hidden="1" customHeight="1">
      <c r="A2830" s="325"/>
      <c r="B2830" s="325"/>
      <c r="C2830" s="327"/>
      <c r="D2830" s="325"/>
      <c r="E2830" s="325"/>
      <c r="F2830" s="325"/>
      <c r="G2830" s="325"/>
      <c r="H2830" s="328"/>
      <c r="I2830" s="328"/>
      <c r="J2830" s="327"/>
      <c r="K2830" s="3"/>
      <c r="L2830" s="326"/>
      <c r="M2830" s="325"/>
      <c r="N2830" s="324"/>
      <c r="T2830" s="146"/>
      <c r="U2830" s="146"/>
      <c r="V2830" s="146"/>
      <c r="W2830" s="146"/>
      <c r="X2830" s="146"/>
      <c r="Y2830" s="146"/>
      <c r="Z2830" s="146"/>
      <c r="AA2830" s="146"/>
      <c r="AB2830" s="5" t="str">
        <f t="shared" si="76"/>
        <v/>
      </c>
    </row>
    <row r="2831" spans="1:28" customFormat="1" ht="12.95" hidden="1" customHeight="1">
      <c r="A2831" s="325"/>
      <c r="B2831" s="325"/>
      <c r="C2831" s="327"/>
      <c r="D2831" s="325"/>
      <c r="E2831" s="325"/>
      <c r="F2831" s="325"/>
      <c r="G2831" s="325"/>
      <c r="H2831" s="328"/>
      <c r="I2831" s="328"/>
      <c r="J2831" s="327"/>
      <c r="K2831" s="3"/>
      <c r="L2831" s="326"/>
      <c r="M2831" s="325"/>
      <c r="N2831" s="324"/>
      <c r="T2831" s="146"/>
      <c r="U2831" s="146"/>
      <c r="V2831" s="146"/>
      <c r="W2831" s="146"/>
      <c r="X2831" s="146"/>
      <c r="Y2831" s="146"/>
      <c r="Z2831" s="146"/>
      <c r="AA2831" s="146"/>
      <c r="AB2831" s="5" t="str">
        <f t="shared" si="76"/>
        <v/>
      </c>
    </row>
    <row r="2832" spans="1:28" customFormat="1" ht="12.95" hidden="1" customHeight="1">
      <c r="A2832" s="325"/>
      <c r="B2832" s="325"/>
      <c r="C2832" s="327"/>
      <c r="D2832" s="325"/>
      <c r="E2832" s="325"/>
      <c r="F2832" s="325"/>
      <c r="G2832" s="325"/>
      <c r="H2832" s="328"/>
      <c r="I2832" s="328"/>
      <c r="J2832" s="327"/>
      <c r="K2832" s="3"/>
      <c r="L2832" s="326"/>
      <c r="M2832" s="325"/>
      <c r="N2832" s="324"/>
      <c r="T2832" s="146"/>
      <c r="U2832" s="146"/>
      <c r="V2832" s="146"/>
      <c r="W2832" s="146"/>
      <c r="X2832" s="146"/>
      <c r="Y2832" s="146"/>
      <c r="Z2832" s="146"/>
      <c r="AA2832" s="146"/>
      <c r="AB2832" s="5" t="str">
        <f t="shared" si="76"/>
        <v/>
      </c>
    </row>
    <row r="2833" spans="1:28" customFormat="1" ht="12.95" hidden="1" customHeight="1">
      <c r="A2833" s="325"/>
      <c r="B2833" s="325"/>
      <c r="C2833" s="327"/>
      <c r="D2833" s="325"/>
      <c r="E2833" s="325"/>
      <c r="F2833" s="325"/>
      <c r="G2833" s="325"/>
      <c r="H2833" s="328"/>
      <c r="I2833" s="328"/>
      <c r="J2833" s="327"/>
      <c r="K2833" s="3"/>
      <c r="L2833" s="326"/>
      <c r="M2833" s="325"/>
      <c r="N2833" s="324"/>
      <c r="T2833" s="146"/>
      <c r="U2833" s="146"/>
      <c r="V2833" s="146"/>
      <c r="W2833" s="146"/>
      <c r="X2833" s="146"/>
      <c r="Y2833" s="146"/>
      <c r="Z2833" s="146"/>
      <c r="AA2833" s="146"/>
      <c r="AB2833" s="5" t="str">
        <f t="shared" si="76"/>
        <v/>
      </c>
    </row>
    <row r="2834" spans="1:28" customFormat="1" ht="12.95" hidden="1" customHeight="1">
      <c r="A2834" s="325"/>
      <c r="B2834" s="325"/>
      <c r="C2834" s="327"/>
      <c r="D2834" s="325"/>
      <c r="E2834" s="325"/>
      <c r="F2834" s="325"/>
      <c r="G2834" s="325"/>
      <c r="H2834" s="328"/>
      <c r="I2834" s="328"/>
      <c r="J2834" s="327"/>
      <c r="K2834" s="3"/>
      <c r="L2834" s="326"/>
      <c r="M2834" s="325"/>
      <c r="N2834" s="324"/>
      <c r="T2834" s="146"/>
      <c r="U2834" s="146"/>
      <c r="V2834" s="146"/>
      <c r="W2834" s="146"/>
      <c r="X2834" s="146"/>
      <c r="Y2834" s="146"/>
      <c r="Z2834" s="146"/>
      <c r="AA2834" s="146"/>
      <c r="AB2834" s="5" t="str">
        <f t="shared" si="76"/>
        <v/>
      </c>
    </row>
    <row r="2835" spans="1:28" customFormat="1" ht="12.95" hidden="1" customHeight="1">
      <c r="A2835" s="325"/>
      <c r="B2835" s="325"/>
      <c r="C2835" s="327"/>
      <c r="D2835" s="325"/>
      <c r="E2835" s="325"/>
      <c r="F2835" s="325"/>
      <c r="G2835" s="325"/>
      <c r="H2835" s="328"/>
      <c r="I2835" s="328"/>
      <c r="J2835" s="327"/>
      <c r="K2835" s="3"/>
      <c r="L2835" s="326"/>
      <c r="M2835" s="325"/>
      <c r="N2835" s="324"/>
      <c r="T2835" s="146"/>
      <c r="U2835" s="146"/>
      <c r="V2835" s="146"/>
      <c r="W2835" s="146"/>
      <c r="X2835" s="146"/>
      <c r="Y2835" s="146"/>
      <c r="Z2835" s="146"/>
      <c r="AA2835" s="146"/>
      <c r="AB2835" s="5" t="str">
        <f t="shared" si="76"/>
        <v/>
      </c>
    </row>
    <row r="2836" spans="1:28" customFormat="1" ht="12.95" hidden="1" customHeight="1">
      <c r="A2836" s="325"/>
      <c r="B2836" s="325"/>
      <c r="C2836" s="327"/>
      <c r="D2836" s="325"/>
      <c r="E2836" s="325"/>
      <c r="F2836" s="325"/>
      <c r="G2836" s="325"/>
      <c r="H2836" s="328"/>
      <c r="I2836" s="328"/>
      <c r="J2836" s="327"/>
      <c r="K2836" s="3"/>
      <c r="L2836" s="326"/>
      <c r="M2836" s="325"/>
      <c r="N2836" s="324"/>
      <c r="T2836" s="146"/>
      <c r="U2836" s="146"/>
      <c r="V2836" s="146"/>
      <c r="W2836" s="146"/>
      <c r="X2836" s="146"/>
      <c r="Y2836" s="146"/>
      <c r="Z2836" s="146"/>
      <c r="AA2836" s="146"/>
      <c r="AB2836" s="5" t="str">
        <f t="shared" si="76"/>
        <v/>
      </c>
    </row>
    <row r="2837" spans="1:28" customFormat="1" ht="12.95" hidden="1" customHeight="1">
      <c r="A2837" s="325"/>
      <c r="B2837" s="325"/>
      <c r="C2837" s="327"/>
      <c r="D2837" s="325"/>
      <c r="E2837" s="325"/>
      <c r="F2837" s="325"/>
      <c r="G2837" s="325"/>
      <c r="H2837" s="328"/>
      <c r="I2837" s="328"/>
      <c r="J2837" s="327"/>
      <c r="K2837" s="3"/>
      <c r="L2837" s="326"/>
      <c r="M2837" s="325"/>
      <c r="N2837" s="324"/>
      <c r="T2837" s="146"/>
      <c r="U2837" s="146"/>
      <c r="V2837" s="146"/>
      <c r="W2837" s="146"/>
      <c r="X2837" s="146"/>
      <c r="Y2837" s="146"/>
      <c r="Z2837" s="146"/>
      <c r="AA2837" s="146"/>
      <c r="AB2837" s="5" t="str">
        <f t="shared" si="76"/>
        <v/>
      </c>
    </row>
    <row r="2838" spans="1:28" customFormat="1" ht="12.95" hidden="1" customHeight="1">
      <c r="A2838" s="325"/>
      <c r="B2838" s="325"/>
      <c r="C2838" s="327"/>
      <c r="D2838" s="325"/>
      <c r="E2838" s="325"/>
      <c r="F2838" s="325"/>
      <c r="G2838" s="325"/>
      <c r="H2838" s="328"/>
      <c r="I2838" s="328"/>
      <c r="J2838" s="327"/>
      <c r="K2838" s="3"/>
      <c r="L2838" s="326"/>
      <c r="M2838" s="325"/>
      <c r="N2838" s="324"/>
      <c r="T2838" s="146"/>
      <c r="U2838" s="146"/>
      <c r="V2838" s="146"/>
      <c r="W2838" s="146"/>
      <c r="X2838" s="146"/>
      <c r="Y2838" s="146"/>
      <c r="Z2838" s="146"/>
      <c r="AA2838" s="146"/>
      <c r="AB2838" s="5" t="str">
        <f t="shared" si="76"/>
        <v/>
      </c>
    </row>
    <row r="2839" spans="1:28" customFormat="1" ht="12.95" hidden="1" customHeight="1">
      <c r="A2839" s="325"/>
      <c r="B2839" s="325"/>
      <c r="C2839" s="327"/>
      <c r="D2839" s="325"/>
      <c r="E2839" s="325"/>
      <c r="F2839" s="325"/>
      <c r="G2839" s="325"/>
      <c r="H2839" s="328"/>
      <c r="I2839" s="328"/>
      <c r="J2839" s="327"/>
      <c r="K2839" s="3"/>
      <c r="L2839" s="326"/>
      <c r="M2839" s="325"/>
      <c r="N2839" s="324"/>
      <c r="T2839" s="146"/>
      <c r="U2839" s="146"/>
      <c r="V2839" s="146"/>
      <c r="W2839" s="146"/>
      <c r="X2839" s="146"/>
      <c r="Y2839" s="146"/>
      <c r="Z2839" s="146"/>
      <c r="AA2839" s="146"/>
      <c r="AB2839" s="5" t="str">
        <f t="shared" si="76"/>
        <v/>
      </c>
    </row>
    <row r="2840" spans="1:28" customFormat="1" ht="12.95" hidden="1" customHeight="1">
      <c r="A2840" s="325"/>
      <c r="B2840" s="325"/>
      <c r="C2840" s="327"/>
      <c r="D2840" s="325"/>
      <c r="E2840" s="325"/>
      <c r="F2840" s="325"/>
      <c r="G2840" s="325"/>
      <c r="H2840" s="328"/>
      <c r="I2840" s="328"/>
      <c r="J2840" s="327"/>
      <c r="K2840" s="3"/>
      <c r="L2840" s="326"/>
      <c r="M2840" s="325"/>
      <c r="N2840" s="324"/>
      <c r="T2840" s="146"/>
      <c r="U2840" s="146"/>
      <c r="V2840" s="146"/>
      <c r="W2840" s="146"/>
      <c r="X2840" s="146"/>
      <c r="Y2840" s="146"/>
      <c r="Z2840" s="146"/>
      <c r="AA2840" s="146"/>
      <c r="AB2840" s="5" t="str">
        <f t="shared" si="76"/>
        <v/>
      </c>
    </row>
    <row r="2841" spans="1:28" customFormat="1" ht="12.95" hidden="1" customHeight="1">
      <c r="A2841" s="325"/>
      <c r="B2841" s="325"/>
      <c r="C2841" s="327"/>
      <c r="D2841" s="325"/>
      <c r="E2841" s="325"/>
      <c r="F2841" s="325"/>
      <c r="G2841" s="325"/>
      <c r="H2841" s="328"/>
      <c r="I2841" s="328"/>
      <c r="J2841" s="327"/>
      <c r="K2841" s="3"/>
      <c r="L2841" s="326"/>
      <c r="M2841" s="325"/>
      <c r="N2841" s="324"/>
      <c r="T2841" s="146"/>
      <c r="U2841" s="146"/>
      <c r="V2841" s="146"/>
      <c r="W2841" s="146"/>
      <c r="X2841" s="146"/>
      <c r="Y2841" s="146"/>
      <c r="Z2841" s="146"/>
      <c r="AA2841" s="146"/>
      <c r="AB2841" s="5" t="str">
        <f t="shared" si="76"/>
        <v/>
      </c>
    </row>
    <row r="2842" spans="1:28" customFormat="1" ht="12.95" hidden="1" customHeight="1">
      <c r="A2842" s="325"/>
      <c r="B2842" s="325"/>
      <c r="C2842" s="327"/>
      <c r="D2842" s="325"/>
      <c r="E2842" s="325"/>
      <c r="F2842" s="325"/>
      <c r="G2842" s="325"/>
      <c r="H2842" s="328"/>
      <c r="I2842" s="328"/>
      <c r="J2842" s="327"/>
      <c r="K2842" s="3"/>
      <c r="L2842" s="326"/>
      <c r="M2842" s="325"/>
      <c r="N2842" s="324"/>
      <c r="T2842" s="146"/>
      <c r="U2842" s="146"/>
      <c r="V2842" s="146"/>
      <c r="W2842" s="146"/>
      <c r="X2842" s="146"/>
      <c r="Y2842" s="146"/>
      <c r="Z2842" s="146"/>
      <c r="AA2842" s="146"/>
      <c r="AB2842" s="5" t="str">
        <f t="shared" si="76"/>
        <v/>
      </c>
    </row>
    <row r="2843" spans="1:28" customFormat="1" ht="12.95" hidden="1" customHeight="1">
      <c r="A2843" s="325"/>
      <c r="B2843" s="325"/>
      <c r="C2843" s="327"/>
      <c r="D2843" s="325"/>
      <c r="E2843" s="325"/>
      <c r="F2843" s="325"/>
      <c r="G2843" s="325"/>
      <c r="H2843" s="328"/>
      <c r="I2843" s="328"/>
      <c r="J2843" s="327"/>
      <c r="K2843" s="3"/>
      <c r="L2843" s="326"/>
      <c r="M2843" s="325"/>
      <c r="N2843" s="324"/>
      <c r="T2843" s="146"/>
      <c r="U2843" s="146"/>
      <c r="V2843" s="146"/>
      <c r="W2843" s="146"/>
      <c r="X2843" s="146"/>
      <c r="Y2843" s="146"/>
      <c r="Z2843" s="146"/>
      <c r="AA2843" s="146"/>
      <c r="AB2843" s="5" t="str">
        <f t="shared" ref="AB2843:AB2906" si="77">IF(TRIM(A2833)="","",CONCATENATE(TRIM(D2833),TRIM(E2833)))</f>
        <v/>
      </c>
    </row>
    <row r="2844" spans="1:28" customFormat="1" ht="12.95" hidden="1" customHeight="1">
      <c r="A2844" s="325"/>
      <c r="B2844" s="325"/>
      <c r="C2844" s="327"/>
      <c r="D2844" s="325"/>
      <c r="E2844" s="325"/>
      <c r="F2844" s="325"/>
      <c r="G2844" s="325"/>
      <c r="H2844" s="328"/>
      <c r="I2844" s="328"/>
      <c r="J2844" s="327"/>
      <c r="K2844" s="3"/>
      <c r="L2844" s="326"/>
      <c r="M2844" s="325"/>
      <c r="N2844" s="324"/>
      <c r="T2844" s="146"/>
      <c r="U2844" s="146"/>
      <c r="V2844" s="146"/>
      <c r="W2844" s="146"/>
      <c r="X2844" s="146"/>
      <c r="Y2844" s="146"/>
      <c r="Z2844" s="146"/>
      <c r="AA2844" s="146"/>
      <c r="AB2844" s="5" t="str">
        <f t="shared" si="77"/>
        <v/>
      </c>
    </row>
    <row r="2845" spans="1:28" customFormat="1" ht="12.95" hidden="1" customHeight="1">
      <c r="A2845" s="325"/>
      <c r="B2845" s="325"/>
      <c r="C2845" s="327"/>
      <c r="D2845" s="325"/>
      <c r="E2845" s="325"/>
      <c r="F2845" s="325"/>
      <c r="G2845" s="325"/>
      <c r="H2845" s="328"/>
      <c r="I2845" s="328"/>
      <c r="J2845" s="327"/>
      <c r="K2845" s="3"/>
      <c r="L2845" s="326"/>
      <c r="M2845" s="325"/>
      <c r="N2845" s="324"/>
      <c r="T2845" s="146"/>
      <c r="U2845" s="146"/>
      <c r="V2845" s="146"/>
      <c r="W2845" s="146"/>
      <c r="X2845" s="146"/>
      <c r="Y2845" s="146"/>
      <c r="Z2845" s="146"/>
      <c r="AA2845" s="146"/>
      <c r="AB2845" s="5" t="str">
        <f t="shared" si="77"/>
        <v/>
      </c>
    </row>
    <row r="2846" spans="1:28" customFormat="1" ht="12.95" hidden="1" customHeight="1">
      <c r="A2846" s="325"/>
      <c r="B2846" s="325"/>
      <c r="C2846" s="327"/>
      <c r="D2846" s="325"/>
      <c r="E2846" s="325"/>
      <c r="F2846" s="325"/>
      <c r="G2846" s="325"/>
      <c r="H2846" s="328"/>
      <c r="I2846" s="328"/>
      <c r="J2846" s="327"/>
      <c r="K2846" s="3"/>
      <c r="L2846" s="326"/>
      <c r="M2846" s="325"/>
      <c r="N2846" s="324"/>
      <c r="T2846" s="146"/>
      <c r="U2846" s="146"/>
      <c r="V2846" s="146"/>
      <c r="W2846" s="146"/>
      <c r="X2846" s="146"/>
      <c r="Y2846" s="146"/>
      <c r="Z2846" s="146"/>
      <c r="AA2846" s="146"/>
      <c r="AB2846" s="5" t="str">
        <f t="shared" si="77"/>
        <v/>
      </c>
    </row>
    <row r="2847" spans="1:28" customFormat="1" ht="12.95" hidden="1" customHeight="1">
      <c r="A2847" s="325"/>
      <c r="B2847" s="325"/>
      <c r="C2847" s="327"/>
      <c r="D2847" s="325"/>
      <c r="E2847" s="325"/>
      <c r="F2847" s="325"/>
      <c r="G2847" s="325"/>
      <c r="H2847" s="328"/>
      <c r="I2847" s="328"/>
      <c r="J2847" s="327"/>
      <c r="K2847" s="3"/>
      <c r="L2847" s="326"/>
      <c r="M2847" s="325"/>
      <c r="N2847" s="324"/>
      <c r="T2847" s="146"/>
      <c r="U2847" s="146"/>
      <c r="V2847" s="146"/>
      <c r="W2847" s="146"/>
      <c r="X2847" s="146"/>
      <c r="Y2847" s="146"/>
      <c r="Z2847" s="146"/>
      <c r="AA2847" s="146"/>
      <c r="AB2847" s="5" t="str">
        <f t="shared" si="77"/>
        <v/>
      </c>
    </row>
    <row r="2848" spans="1:28" customFormat="1" ht="12.95" hidden="1" customHeight="1">
      <c r="A2848" s="325"/>
      <c r="B2848" s="325"/>
      <c r="C2848" s="327"/>
      <c r="D2848" s="325"/>
      <c r="E2848" s="325"/>
      <c r="F2848" s="325"/>
      <c r="G2848" s="325"/>
      <c r="H2848" s="328"/>
      <c r="I2848" s="328"/>
      <c r="J2848" s="327"/>
      <c r="K2848" s="3"/>
      <c r="L2848" s="326"/>
      <c r="M2848" s="325"/>
      <c r="N2848" s="324"/>
      <c r="T2848" s="146"/>
      <c r="U2848" s="146"/>
      <c r="V2848" s="146"/>
      <c r="W2848" s="146"/>
      <c r="X2848" s="146"/>
      <c r="Y2848" s="146"/>
      <c r="Z2848" s="146"/>
      <c r="AA2848" s="146"/>
      <c r="AB2848" s="5" t="str">
        <f t="shared" si="77"/>
        <v/>
      </c>
    </row>
    <row r="2849" spans="1:28" customFormat="1" ht="12.95" hidden="1" customHeight="1">
      <c r="A2849" s="325"/>
      <c r="B2849" s="325"/>
      <c r="C2849" s="327"/>
      <c r="D2849" s="325"/>
      <c r="E2849" s="325"/>
      <c r="F2849" s="325"/>
      <c r="G2849" s="325"/>
      <c r="H2849" s="328"/>
      <c r="I2849" s="328"/>
      <c r="J2849" s="327"/>
      <c r="K2849" s="3"/>
      <c r="L2849" s="326"/>
      <c r="M2849" s="325"/>
      <c r="N2849" s="324"/>
      <c r="T2849" s="146"/>
      <c r="U2849" s="146"/>
      <c r="V2849" s="146"/>
      <c r="W2849" s="146"/>
      <c r="X2849" s="146"/>
      <c r="Y2849" s="146"/>
      <c r="Z2849" s="146"/>
      <c r="AA2849" s="146"/>
      <c r="AB2849" s="5" t="str">
        <f t="shared" si="77"/>
        <v/>
      </c>
    </row>
    <row r="2850" spans="1:28" customFormat="1" ht="12.95" hidden="1" customHeight="1">
      <c r="A2850" s="325"/>
      <c r="B2850" s="325"/>
      <c r="C2850" s="327"/>
      <c r="D2850" s="325"/>
      <c r="E2850" s="325"/>
      <c r="F2850" s="325"/>
      <c r="G2850" s="325"/>
      <c r="H2850" s="328"/>
      <c r="I2850" s="328"/>
      <c r="J2850" s="327"/>
      <c r="K2850" s="3"/>
      <c r="L2850" s="326"/>
      <c r="M2850" s="325"/>
      <c r="N2850" s="324"/>
      <c r="T2850" s="146"/>
      <c r="U2850" s="146"/>
      <c r="V2850" s="146"/>
      <c r="W2850" s="146"/>
      <c r="X2850" s="146"/>
      <c r="Y2850" s="146"/>
      <c r="Z2850" s="146"/>
      <c r="AA2850" s="146"/>
      <c r="AB2850" s="5" t="str">
        <f t="shared" si="77"/>
        <v/>
      </c>
    </row>
    <row r="2851" spans="1:28" customFormat="1" ht="12.95" hidden="1" customHeight="1">
      <c r="A2851" s="325"/>
      <c r="B2851" s="325"/>
      <c r="C2851" s="327"/>
      <c r="D2851" s="325"/>
      <c r="E2851" s="325"/>
      <c r="F2851" s="325"/>
      <c r="G2851" s="325"/>
      <c r="H2851" s="328"/>
      <c r="I2851" s="328"/>
      <c r="J2851" s="327"/>
      <c r="K2851" s="3"/>
      <c r="L2851" s="326"/>
      <c r="M2851" s="325"/>
      <c r="N2851" s="324"/>
      <c r="T2851" s="146"/>
      <c r="U2851" s="146"/>
      <c r="V2851" s="146"/>
      <c r="W2851" s="146"/>
      <c r="X2851" s="146"/>
      <c r="Y2851" s="146"/>
      <c r="Z2851" s="146"/>
      <c r="AA2851" s="146"/>
      <c r="AB2851" s="5" t="str">
        <f t="shared" si="77"/>
        <v/>
      </c>
    </row>
    <row r="2852" spans="1:28" customFormat="1" ht="12.95" hidden="1" customHeight="1">
      <c r="A2852" s="325"/>
      <c r="B2852" s="325"/>
      <c r="C2852" s="327"/>
      <c r="D2852" s="325"/>
      <c r="E2852" s="325"/>
      <c r="F2852" s="325"/>
      <c r="G2852" s="325"/>
      <c r="H2852" s="328"/>
      <c r="I2852" s="328"/>
      <c r="J2852" s="327"/>
      <c r="K2852" s="3"/>
      <c r="L2852" s="326"/>
      <c r="M2852" s="325"/>
      <c r="N2852" s="324"/>
      <c r="T2852" s="146"/>
      <c r="U2852" s="146"/>
      <c r="V2852" s="146"/>
      <c r="W2852" s="146"/>
      <c r="X2852" s="146"/>
      <c r="Y2852" s="146"/>
      <c r="Z2852" s="146"/>
      <c r="AA2852" s="146"/>
      <c r="AB2852" s="5" t="str">
        <f t="shared" si="77"/>
        <v/>
      </c>
    </row>
    <row r="2853" spans="1:28" customFormat="1" ht="12.95" hidden="1" customHeight="1">
      <c r="A2853" s="325"/>
      <c r="B2853" s="325"/>
      <c r="C2853" s="327"/>
      <c r="D2853" s="325"/>
      <c r="E2853" s="325"/>
      <c r="F2853" s="325"/>
      <c r="G2853" s="325"/>
      <c r="H2853" s="328"/>
      <c r="I2853" s="328"/>
      <c r="J2853" s="327"/>
      <c r="K2853" s="3"/>
      <c r="L2853" s="326"/>
      <c r="M2853" s="325"/>
      <c r="N2853" s="324"/>
      <c r="T2853" s="146"/>
      <c r="U2853" s="146"/>
      <c r="V2853" s="146"/>
      <c r="W2853" s="146"/>
      <c r="X2853" s="146"/>
      <c r="Y2853" s="146"/>
      <c r="Z2853" s="146"/>
      <c r="AA2853" s="146"/>
      <c r="AB2853" s="5" t="str">
        <f t="shared" si="77"/>
        <v/>
      </c>
    </row>
    <row r="2854" spans="1:28" customFormat="1" ht="12.95" hidden="1" customHeight="1">
      <c r="A2854" s="325"/>
      <c r="B2854" s="325"/>
      <c r="C2854" s="327"/>
      <c r="D2854" s="325"/>
      <c r="E2854" s="325"/>
      <c r="F2854" s="325"/>
      <c r="G2854" s="325"/>
      <c r="H2854" s="328"/>
      <c r="I2854" s="328"/>
      <c r="J2854" s="327"/>
      <c r="K2854" s="3"/>
      <c r="L2854" s="326"/>
      <c r="M2854" s="325"/>
      <c r="N2854" s="324"/>
      <c r="T2854" s="146"/>
      <c r="U2854" s="146"/>
      <c r="V2854" s="146"/>
      <c r="W2854" s="146"/>
      <c r="X2854" s="146"/>
      <c r="Y2854" s="146"/>
      <c r="Z2854" s="146"/>
      <c r="AA2854" s="146"/>
      <c r="AB2854" s="5" t="str">
        <f t="shared" si="77"/>
        <v/>
      </c>
    </row>
    <row r="2855" spans="1:28" customFormat="1" ht="12.95" hidden="1" customHeight="1">
      <c r="A2855" s="325"/>
      <c r="B2855" s="325"/>
      <c r="C2855" s="327"/>
      <c r="D2855" s="325"/>
      <c r="E2855" s="325"/>
      <c r="F2855" s="325"/>
      <c r="G2855" s="325"/>
      <c r="H2855" s="328"/>
      <c r="I2855" s="328"/>
      <c r="J2855" s="327"/>
      <c r="K2855" s="3"/>
      <c r="L2855" s="326"/>
      <c r="M2855" s="325"/>
      <c r="N2855" s="324"/>
      <c r="T2855" s="146"/>
      <c r="U2855" s="146"/>
      <c r="V2855" s="146"/>
      <c r="W2855" s="146"/>
      <c r="X2855" s="146"/>
      <c r="Y2855" s="146"/>
      <c r="Z2855" s="146"/>
      <c r="AA2855" s="146"/>
      <c r="AB2855" s="5" t="str">
        <f t="shared" si="77"/>
        <v/>
      </c>
    </row>
    <row r="2856" spans="1:28" customFormat="1" ht="12.95" hidden="1" customHeight="1">
      <c r="A2856" s="325"/>
      <c r="B2856" s="325"/>
      <c r="C2856" s="327"/>
      <c r="D2856" s="325"/>
      <c r="E2856" s="325"/>
      <c r="F2856" s="325"/>
      <c r="G2856" s="325"/>
      <c r="H2856" s="328"/>
      <c r="I2856" s="328"/>
      <c r="J2856" s="327"/>
      <c r="K2856" s="3"/>
      <c r="L2856" s="326"/>
      <c r="M2856" s="325"/>
      <c r="N2856" s="324"/>
      <c r="T2856" s="146"/>
      <c r="U2856" s="146"/>
      <c r="V2856" s="146"/>
      <c r="W2856" s="146"/>
      <c r="X2856" s="146"/>
      <c r="Y2856" s="146"/>
      <c r="Z2856" s="146"/>
      <c r="AA2856" s="146"/>
      <c r="AB2856" s="5" t="str">
        <f t="shared" si="77"/>
        <v/>
      </c>
    </row>
    <row r="2857" spans="1:28" customFormat="1" ht="12.95" hidden="1" customHeight="1">
      <c r="A2857" s="325"/>
      <c r="B2857" s="325"/>
      <c r="C2857" s="327"/>
      <c r="D2857" s="325"/>
      <c r="E2857" s="325"/>
      <c r="F2857" s="325"/>
      <c r="G2857" s="325"/>
      <c r="H2857" s="328"/>
      <c r="I2857" s="328"/>
      <c r="J2857" s="327"/>
      <c r="K2857" s="3"/>
      <c r="L2857" s="326"/>
      <c r="M2857" s="325"/>
      <c r="N2857" s="324"/>
      <c r="T2857" s="146"/>
      <c r="U2857" s="146"/>
      <c r="V2857" s="146"/>
      <c r="W2857" s="146"/>
      <c r="X2857" s="146"/>
      <c r="Y2857" s="146"/>
      <c r="Z2857" s="146"/>
      <c r="AA2857" s="146"/>
      <c r="AB2857" s="5" t="str">
        <f t="shared" si="77"/>
        <v/>
      </c>
    </row>
    <row r="2858" spans="1:28" customFormat="1" ht="12.95" hidden="1" customHeight="1">
      <c r="A2858" s="325"/>
      <c r="B2858" s="325"/>
      <c r="C2858" s="327"/>
      <c r="D2858" s="325"/>
      <c r="E2858" s="325"/>
      <c r="F2858" s="325"/>
      <c r="G2858" s="325"/>
      <c r="H2858" s="328"/>
      <c r="I2858" s="328"/>
      <c r="J2858" s="327"/>
      <c r="K2858" s="3"/>
      <c r="L2858" s="326"/>
      <c r="M2858" s="325"/>
      <c r="N2858" s="324"/>
      <c r="T2858" s="146"/>
      <c r="U2858" s="146"/>
      <c r="V2858" s="146"/>
      <c r="W2858" s="146"/>
      <c r="X2858" s="146"/>
      <c r="Y2858" s="146"/>
      <c r="Z2858" s="146"/>
      <c r="AA2858" s="146"/>
      <c r="AB2858" s="5" t="str">
        <f t="shared" si="77"/>
        <v/>
      </c>
    </row>
    <row r="2859" spans="1:28" customFormat="1" ht="12.95" hidden="1" customHeight="1">
      <c r="A2859" s="325"/>
      <c r="B2859" s="325"/>
      <c r="C2859" s="327"/>
      <c r="D2859" s="325"/>
      <c r="E2859" s="325"/>
      <c r="F2859" s="325"/>
      <c r="G2859" s="325"/>
      <c r="H2859" s="328"/>
      <c r="I2859" s="328"/>
      <c r="J2859" s="327"/>
      <c r="K2859" s="3"/>
      <c r="L2859" s="326"/>
      <c r="M2859" s="325"/>
      <c r="N2859" s="324"/>
      <c r="T2859" s="146"/>
      <c r="U2859" s="146"/>
      <c r="V2859" s="146"/>
      <c r="W2859" s="146"/>
      <c r="X2859" s="146"/>
      <c r="Y2859" s="146"/>
      <c r="Z2859" s="146"/>
      <c r="AA2859" s="146"/>
      <c r="AB2859" s="5" t="str">
        <f t="shared" si="77"/>
        <v/>
      </c>
    </row>
    <row r="2860" spans="1:28" customFormat="1" ht="12.95" hidden="1" customHeight="1">
      <c r="A2860" s="325"/>
      <c r="B2860" s="325"/>
      <c r="C2860" s="327"/>
      <c r="D2860" s="325"/>
      <c r="E2860" s="325"/>
      <c r="F2860" s="325"/>
      <c r="G2860" s="325"/>
      <c r="H2860" s="328"/>
      <c r="I2860" s="328"/>
      <c r="J2860" s="327"/>
      <c r="K2860" s="3"/>
      <c r="L2860" s="326"/>
      <c r="M2860" s="325"/>
      <c r="N2860" s="324"/>
      <c r="T2860" s="146"/>
      <c r="U2860" s="146"/>
      <c r="V2860" s="146"/>
      <c r="W2860" s="146"/>
      <c r="X2860" s="146"/>
      <c r="Y2860" s="146"/>
      <c r="Z2860" s="146"/>
      <c r="AA2860" s="146"/>
      <c r="AB2860" s="5" t="str">
        <f t="shared" si="77"/>
        <v/>
      </c>
    </row>
    <row r="2861" spans="1:28" customFormat="1" ht="12.95" hidden="1" customHeight="1">
      <c r="A2861" s="325"/>
      <c r="B2861" s="325"/>
      <c r="C2861" s="327"/>
      <c r="D2861" s="325"/>
      <c r="E2861" s="325"/>
      <c r="F2861" s="325"/>
      <c r="G2861" s="325"/>
      <c r="H2861" s="328"/>
      <c r="I2861" s="328"/>
      <c r="J2861" s="327"/>
      <c r="K2861" s="3"/>
      <c r="L2861" s="326"/>
      <c r="M2861" s="325"/>
      <c r="N2861" s="324"/>
      <c r="T2861" s="146"/>
      <c r="U2861" s="146"/>
      <c r="V2861" s="146"/>
      <c r="W2861" s="146"/>
      <c r="X2861" s="146"/>
      <c r="Y2861" s="146"/>
      <c r="Z2861" s="146"/>
      <c r="AA2861" s="146"/>
      <c r="AB2861" s="5" t="str">
        <f t="shared" si="77"/>
        <v/>
      </c>
    </row>
    <row r="2862" spans="1:28" customFormat="1" ht="12.95" hidden="1" customHeight="1">
      <c r="A2862" s="325"/>
      <c r="B2862" s="325"/>
      <c r="C2862" s="327"/>
      <c r="D2862" s="325"/>
      <c r="E2862" s="325"/>
      <c r="F2862" s="325"/>
      <c r="G2862" s="325"/>
      <c r="H2862" s="328"/>
      <c r="I2862" s="328"/>
      <c r="J2862" s="327"/>
      <c r="K2862" s="3"/>
      <c r="L2862" s="326"/>
      <c r="M2862" s="325"/>
      <c r="N2862" s="324"/>
      <c r="T2862" s="146"/>
      <c r="U2862" s="146"/>
      <c r="V2862" s="146"/>
      <c r="W2862" s="146"/>
      <c r="X2862" s="146"/>
      <c r="Y2862" s="146"/>
      <c r="Z2862" s="146"/>
      <c r="AA2862" s="146"/>
      <c r="AB2862" s="5" t="str">
        <f t="shared" si="77"/>
        <v/>
      </c>
    </row>
    <row r="2863" spans="1:28" customFormat="1" ht="12.95" hidden="1" customHeight="1">
      <c r="A2863" s="325"/>
      <c r="B2863" s="325"/>
      <c r="C2863" s="327"/>
      <c r="D2863" s="325"/>
      <c r="E2863" s="325"/>
      <c r="F2863" s="325"/>
      <c r="G2863" s="325"/>
      <c r="H2863" s="328"/>
      <c r="I2863" s="328"/>
      <c r="J2863" s="327"/>
      <c r="K2863" s="3"/>
      <c r="L2863" s="326"/>
      <c r="M2863" s="325"/>
      <c r="N2863" s="324"/>
      <c r="T2863" s="146"/>
      <c r="U2863" s="146"/>
      <c r="V2863" s="146"/>
      <c r="W2863" s="146"/>
      <c r="X2863" s="146"/>
      <c r="Y2863" s="146"/>
      <c r="Z2863" s="146"/>
      <c r="AA2863" s="146"/>
      <c r="AB2863" s="5" t="str">
        <f t="shared" si="77"/>
        <v/>
      </c>
    </row>
    <row r="2864" spans="1:28" customFormat="1" ht="12.95" hidden="1" customHeight="1">
      <c r="A2864" s="325"/>
      <c r="B2864" s="325"/>
      <c r="C2864" s="327"/>
      <c r="D2864" s="325"/>
      <c r="E2864" s="325"/>
      <c r="F2864" s="325"/>
      <c r="G2864" s="325"/>
      <c r="H2864" s="328"/>
      <c r="I2864" s="328"/>
      <c r="J2864" s="327"/>
      <c r="K2864" s="3"/>
      <c r="L2864" s="326"/>
      <c r="M2864" s="325"/>
      <c r="N2864" s="324"/>
      <c r="T2864" s="146"/>
      <c r="U2864" s="146"/>
      <c r="V2864" s="146"/>
      <c r="W2864" s="146"/>
      <c r="X2864" s="146"/>
      <c r="Y2864" s="146"/>
      <c r="Z2864" s="146"/>
      <c r="AA2864" s="146"/>
      <c r="AB2864" s="5" t="str">
        <f t="shared" si="77"/>
        <v/>
      </c>
    </row>
    <row r="2865" spans="1:28" customFormat="1" ht="12.95" hidden="1" customHeight="1">
      <c r="A2865" s="325"/>
      <c r="B2865" s="325"/>
      <c r="C2865" s="327"/>
      <c r="D2865" s="325"/>
      <c r="E2865" s="325"/>
      <c r="F2865" s="325"/>
      <c r="G2865" s="325"/>
      <c r="H2865" s="328"/>
      <c r="I2865" s="328"/>
      <c r="J2865" s="327"/>
      <c r="K2865" s="3"/>
      <c r="L2865" s="326"/>
      <c r="M2865" s="325"/>
      <c r="N2865" s="324"/>
      <c r="T2865" s="146"/>
      <c r="U2865" s="146"/>
      <c r="V2865" s="146"/>
      <c r="W2865" s="146"/>
      <c r="X2865" s="146"/>
      <c r="Y2865" s="146"/>
      <c r="Z2865" s="146"/>
      <c r="AA2865" s="146"/>
      <c r="AB2865" s="5" t="str">
        <f t="shared" si="77"/>
        <v/>
      </c>
    </row>
    <row r="2866" spans="1:28" customFormat="1" ht="12.95" hidden="1" customHeight="1">
      <c r="A2866" s="325"/>
      <c r="B2866" s="325"/>
      <c r="C2866" s="327"/>
      <c r="D2866" s="325"/>
      <c r="E2866" s="325"/>
      <c r="F2866" s="325"/>
      <c r="G2866" s="325"/>
      <c r="H2866" s="328"/>
      <c r="I2866" s="328"/>
      <c r="J2866" s="327"/>
      <c r="K2866" s="3"/>
      <c r="L2866" s="326"/>
      <c r="M2866" s="325"/>
      <c r="N2866" s="324"/>
      <c r="T2866" s="146"/>
      <c r="U2866" s="146"/>
      <c r="V2866" s="146"/>
      <c r="W2866" s="146"/>
      <c r="X2866" s="146"/>
      <c r="Y2866" s="146"/>
      <c r="Z2866" s="146"/>
      <c r="AA2866" s="146"/>
      <c r="AB2866" s="5" t="str">
        <f t="shared" si="77"/>
        <v/>
      </c>
    </row>
    <row r="2867" spans="1:28" customFormat="1" ht="12.95" hidden="1" customHeight="1">
      <c r="A2867" s="325"/>
      <c r="B2867" s="325"/>
      <c r="C2867" s="327"/>
      <c r="D2867" s="325"/>
      <c r="E2867" s="325"/>
      <c r="F2867" s="325"/>
      <c r="G2867" s="325"/>
      <c r="H2867" s="328"/>
      <c r="I2867" s="328"/>
      <c r="J2867" s="327"/>
      <c r="K2867" s="3"/>
      <c r="L2867" s="326"/>
      <c r="M2867" s="325"/>
      <c r="N2867" s="324"/>
      <c r="T2867" s="146"/>
      <c r="U2867" s="146"/>
      <c r="V2867" s="146"/>
      <c r="W2867" s="146"/>
      <c r="X2867" s="146"/>
      <c r="Y2867" s="146"/>
      <c r="Z2867" s="146"/>
      <c r="AA2867" s="146"/>
      <c r="AB2867" s="5" t="str">
        <f t="shared" si="77"/>
        <v/>
      </c>
    </row>
    <row r="2868" spans="1:28" customFormat="1" ht="12.95" hidden="1" customHeight="1">
      <c r="A2868" s="325"/>
      <c r="B2868" s="325"/>
      <c r="C2868" s="327"/>
      <c r="D2868" s="325"/>
      <c r="E2868" s="325"/>
      <c r="F2868" s="325"/>
      <c r="G2868" s="325"/>
      <c r="H2868" s="328"/>
      <c r="I2868" s="328"/>
      <c r="J2868" s="327"/>
      <c r="K2868" s="3"/>
      <c r="L2868" s="326"/>
      <c r="M2868" s="325"/>
      <c r="N2868" s="324"/>
      <c r="T2868" s="146"/>
      <c r="U2868" s="146"/>
      <c r="V2868" s="146"/>
      <c r="W2868" s="146"/>
      <c r="X2868" s="146"/>
      <c r="Y2868" s="146"/>
      <c r="Z2868" s="146"/>
      <c r="AA2868" s="146"/>
      <c r="AB2868" s="5" t="str">
        <f t="shared" si="77"/>
        <v/>
      </c>
    </row>
    <row r="2869" spans="1:28" customFormat="1" ht="12.95" hidden="1" customHeight="1">
      <c r="A2869" s="325"/>
      <c r="B2869" s="325"/>
      <c r="C2869" s="327"/>
      <c r="D2869" s="325"/>
      <c r="E2869" s="325"/>
      <c r="F2869" s="325"/>
      <c r="G2869" s="325"/>
      <c r="H2869" s="328"/>
      <c r="I2869" s="328"/>
      <c r="J2869" s="327"/>
      <c r="K2869" s="3"/>
      <c r="L2869" s="326"/>
      <c r="M2869" s="325"/>
      <c r="N2869" s="324"/>
      <c r="T2869" s="146"/>
      <c r="U2869" s="146"/>
      <c r="V2869" s="146"/>
      <c r="W2869" s="146"/>
      <c r="X2869" s="146"/>
      <c r="Y2869" s="146"/>
      <c r="Z2869" s="146"/>
      <c r="AA2869" s="146"/>
      <c r="AB2869" s="5" t="str">
        <f t="shared" si="77"/>
        <v/>
      </c>
    </row>
    <row r="2870" spans="1:28" customFormat="1" ht="12.95" hidden="1" customHeight="1">
      <c r="A2870" s="325"/>
      <c r="B2870" s="325"/>
      <c r="C2870" s="327"/>
      <c r="D2870" s="325"/>
      <c r="E2870" s="325"/>
      <c r="F2870" s="325"/>
      <c r="G2870" s="325"/>
      <c r="H2870" s="328"/>
      <c r="I2870" s="328"/>
      <c r="J2870" s="327"/>
      <c r="K2870" s="3"/>
      <c r="L2870" s="326"/>
      <c r="M2870" s="325"/>
      <c r="N2870" s="324"/>
      <c r="T2870" s="146"/>
      <c r="U2870" s="146"/>
      <c r="V2870" s="146"/>
      <c r="W2870" s="146"/>
      <c r="X2870" s="146"/>
      <c r="Y2870" s="146"/>
      <c r="Z2870" s="146"/>
      <c r="AA2870" s="146"/>
      <c r="AB2870" s="5" t="str">
        <f t="shared" si="77"/>
        <v/>
      </c>
    </row>
    <row r="2871" spans="1:28" customFormat="1" ht="12.95" hidden="1" customHeight="1">
      <c r="A2871" s="325"/>
      <c r="B2871" s="325"/>
      <c r="C2871" s="327"/>
      <c r="D2871" s="325"/>
      <c r="E2871" s="325"/>
      <c r="F2871" s="325"/>
      <c r="G2871" s="325"/>
      <c r="H2871" s="328"/>
      <c r="I2871" s="328"/>
      <c r="J2871" s="327"/>
      <c r="K2871" s="3"/>
      <c r="L2871" s="326"/>
      <c r="M2871" s="325"/>
      <c r="N2871" s="324"/>
      <c r="T2871" s="146"/>
      <c r="U2871" s="146"/>
      <c r="V2871" s="146"/>
      <c r="W2871" s="146"/>
      <c r="X2871" s="146"/>
      <c r="Y2871" s="146"/>
      <c r="Z2871" s="146"/>
      <c r="AA2871" s="146"/>
      <c r="AB2871" s="5" t="str">
        <f t="shared" si="77"/>
        <v/>
      </c>
    </row>
    <row r="2872" spans="1:28" customFormat="1" ht="12.95" hidden="1" customHeight="1">
      <c r="A2872" s="325"/>
      <c r="B2872" s="325"/>
      <c r="C2872" s="327"/>
      <c r="D2872" s="325"/>
      <c r="E2872" s="325"/>
      <c r="F2872" s="325"/>
      <c r="G2872" s="325"/>
      <c r="H2872" s="328"/>
      <c r="I2872" s="328"/>
      <c r="J2872" s="327"/>
      <c r="K2872" s="3"/>
      <c r="L2872" s="326"/>
      <c r="M2872" s="325"/>
      <c r="N2872" s="324"/>
      <c r="T2872" s="146"/>
      <c r="U2872" s="146"/>
      <c r="V2872" s="146"/>
      <c r="W2872" s="146"/>
      <c r="X2872" s="146"/>
      <c r="Y2872" s="146"/>
      <c r="Z2872" s="146"/>
      <c r="AA2872" s="146"/>
      <c r="AB2872" s="5" t="str">
        <f t="shared" si="77"/>
        <v/>
      </c>
    </row>
    <row r="2873" spans="1:28" customFormat="1" ht="12.95" hidden="1" customHeight="1">
      <c r="A2873" s="325"/>
      <c r="B2873" s="325"/>
      <c r="C2873" s="327"/>
      <c r="D2873" s="325"/>
      <c r="E2873" s="325"/>
      <c r="F2873" s="325"/>
      <c r="G2873" s="325"/>
      <c r="H2873" s="328"/>
      <c r="I2873" s="328"/>
      <c r="J2873" s="327"/>
      <c r="K2873" s="3"/>
      <c r="L2873" s="326"/>
      <c r="M2873" s="325"/>
      <c r="N2873" s="324"/>
      <c r="T2873" s="146"/>
      <c r="U2873" s="146"/>
      <c r="V2873" s="146"/>
      <c r="W2873" s="146"/>
      <c r="X2873" s="146"/>
      <c r="Y2873" s="146"/>
      <c r="Z2873" s="146"/>
      <c r="AA2873" s="146"/>
      <c r="AB2873" s="5" t="str">
        <f t="shared" si="77"/>
        <v/>
      </c>
    </row>
    <row r="2874" spans="1:28" customFormat="1" ht="12.95" hidden="1" customHeight="1">
      <c r="A2874" s="325"/>
      <c r="B2874" s="325"/>
      <c r="C2874" s="327"/>
      <c r="D2874" s="325"/>
      <c r="E2874" s="325"/>
      <c r="F2874" s="325"/>
      <c r="G2874" s="325"/>
      <c r="H2874" s="328"/>
      <c r="I2874" s="328"/>
      <c r="J2874" s="327"/>
      <c r="K2874" s="3"/>
      <c r="L2874" s="326"/>
      <c r="M2874" s="325"/>
      <c r="N2874" s="324"/>
      <c r="T2874" s="146"/>
      <c r="U2874" s="146"/>
      <c r="V2874" s="146"/>
      <c r="W2874" s="146"/>
      <c r="X2874" s="146"/>
      <c r="Y2874" s="146"/>
      <c r="Z2874" s="146"/>
      <c r="AA2874" s="146"/>
      <c r="AB2874" s="5" t="str">
        <f t="shared" si="77"/>
        <v/>
      </c>
    </row>
    <row r="2875" spans="1:28" customFormat="1" ht="12.95" hidden="1" customHeight="1">
      <c r="A2875" s="325"/>
      <c r="B2875" s="325"/>
      <c r="C2875" s="327"/>
      <c r="D2875" s="325"/>
      <c r="E2875" s="325"/>
      <c r="F2875" s="325"/>
      <c r="G2875" s="325"/>
      <c r="H2875" s="328"/>
      <c r="I2875" s="328"/>
      <c r="J2875" s="327"/>
      <c r="K2875" s="3"/>
      <c r="L2875" s="326"/>
      <c r="M2875" s="325"/>
      <c r="N2875" s="324"/>
      <c r="T2875" s="146"/>
      <c r="U2875" s="146"/>
      <c r="V2875" s="146"/>
      <c r="W2875" s="146"/>
      <c r="X2875" s="146"/>
      <c r="Y2875" s="146"/>
      <c r="Z2875" s="146"/>
      <c r="AA2875" s="146"/>
      <c r="AB2875" s="5" t="str">
        <f t="shared" si="77"/>
        <v/>
      </c>
    </row>
    <row r="2876" spans="1:28" customFormat="1" ht="12.95" hidden="1" customHeight="1">
      <c r="A2876" s="325"/>
      <c r="B2876" s="325"/>
      <c r="C2876" s="327"/>
      <c r="D2876" s="325"/>
      <c r="E2876" s="325"/>
      <c r="F2876" s="325"/>
      <c r="G2876" s="325"/>
      <c r="H2876" s="328"/>
      <c r="I2876" s="328"/>
      <c r="J2876" s="327"/>
      <c r="K2876" s="3"/>
      <c r="L2876" s="326"/>
      <c r="M2876" s="325"/>
      <c r="N2876" s="324"/>
      <c r="T2876" s="146"/>
      <c r="U2876" s="146"/>
      <c r="V2876" s="146"/>
      <c r="W2876" s="146"/>
      <c r="X2876" s="146"/>
      <c r="Y2876" s="146"/>
      <c r="Z2876" s="146"/>
      <c r="AA2876" s="146"/>
      <c r="AB2876" s="5" t="str">
        <f t="shared" si="77"/>
        <v/>
      </c>
    </row>
    <row r="2877" spans="1:28" customFormat="1" ht="12.95" hidden="1" customHeight="1">
      <c r="A2877" s="325"/>
      <c r="B2877" s="325"/>
      <c r="C2877" s="327"/>
      <c r="D2877" s="325"/>
      <c r="E2877" s="325"/>
      <c r="F2877" s="325"/>
      <c r="G2877" s="325"/>
      <c r="H2877" s="328"/>
      <c r="I2877" s="328"/>
      <c r="J2877" s="327"/>
      <c r="K2877" s="3"/>
      <c r="L2877" s="326"/>
      <c r="M2877" s="325"/>
      <c r="N2877" s="324"/>
      <c r="T2877" s="146"/>
      <c r="U2877" s="146"/>
      <c r="V2877" s="146"/>
      <c r="W2877" s="146"/>
      <c r="X2877" s="146"/>
      <c r="Y2877" s="146"/>
      <c r="Z2877" s="146"/>
      <c r="AA2877" s="146"/>
      <c r="AB2877" s="5" t="str">
        <f t="shared" si="77"/>
        <v/>
      </c>
    </row>
    <row r="2878" spans="1:28" customFormat="1" ht="12.95" hidden="1" customHeight="1">
      <c r="A2878" s="325"/>
      <c r="B2878" s="325"/>
      <c r="C2878" s="327"/>
      <c r="D2878" s="325"/>
      <c r="E2878" s="325"/>
      <c r="F2878" s="325"/>
      <c r="G2878" s="325"/>
      <c r="H2878" s="328"/>
      <c r="I2878" s="328"/>
      <c r="J2878" s="327"/>
      <c r="K2878" s="3"/>
      <c r="L2878" s="326"/>
      <c r="M2878" s="325"/>
      <c r="N2878" s="324"/>
      <c r="T2878" s="146"/>
      <c r="U2878" s="146"/>
      <c r="V2878" s="146"/>
      <c r="W2878" s="146"/>
      <c r="X2878" s="146"/>
      <c r="Y2878" s="146"/>
      <c r="Z2878" s="146"/>
      <c r="AA2878" s="146"/>
      <c r="AB2878" s="5" t="str">
        <f t="shared" si="77"/>
        <v/>
      </c>
    </row>
    <row r="2879" spans="1:28" customFormat="1" ht="12.95" hidden="1" customHeight="1">
      <c r="A2879" s="325"/>
      <c r="B2879" s="325"/>
      <c r="C2879" s="327"/>
      <c r="D2879" s="325"/>
      <c r="E2879" s="325"/>
      <c r="F2879" s="325"/>
      <c r="G2879" s="325"/>
      <c r="H2879" s="328"/>
      <c r="I2879" s="328"/>
      <c r="J2879" s="327"/>
      <c r="K2879" s="3"/>
      <c r="L2879" s="326"/>
      <c r="M2879" s="325"/>
      <c r="N2879" s="324"/>
      <c r="T2879" s="146"/>
      <c r="U2879" s="146"/>
      <c r="V2879" s="146"/>
      <c r="W2879" s="146"/>
      <c r="X2879" s="146"/>
      <c r="Y2879" s="146"/>
      <c r="Z2879" s="146"/>
      <c r="AA2879" s="146"/>
      <c r="AB2879" s="5" t="str">
        <f t="shared" si="77"/>
        <v/>
      </c>
    </row>
    <row r="2880" spans="1:28" customFormat="1" ht="12.95" hidden="1" customHeight="1">
      <c r="A2880" s="325"/>
      <c r="B2880" s="325"/>
      <c r="C2880" s="327"/>
      <c r="D2880" s="325"/>
      <c r="E2880" s="325"/>
      <c r="F2880" s="325"/>
      <c r="G2880" s="325"/>
      <c r="H2880" s="328"/>
      <c r="I2880" s="328"/>
      <c r="J2880" s="327"/>
      <c r="K2880" s="3"/>
      <c r="L2880" s="326"/>
      <c r="M2880" s="325"/>
      <c r="N2880" s="324"/>
      <c r="T2880" s="146"/>
      <c r="U2880" s="146"/>
      <c r="V2880" s="146"/>
      <c r="W2880" s="146"/>
      <c r="X2880" s="146"/>
      <c r="Y2880" s="146"/>
      <c r="Z2880" s="146"/>
      <c r="AA2880" s="146"/>
      <c r="AB2880" s="5" t="str">
        <f t="shared" si="77"/>
        <v/>
      </c>
    </row>
    <row r="2881" spans="1:28" customFormat="1" ht="12.95" hidden="1" customHeight="1">
      <c r="A2881" s="325"/>
      <c r="B2881" s="325"/>
      <c r="C2881" s="327"/>
      <c r="D2881" s="325"/>
      <c r="E2881" s="325"/>
      <c r="F2881" s="325"/>
      <c r="G2881" s="325"/>
      <c r="H2881" s="328"/>
      <c r="I2881" s="328"/>
      <c r="J2881" s="327"/>
      <c r="K2881" s="3"/>
      <c r="L2881" s="326"/>
      <c r="M2881" s="325"/>
      <c r="N2881" s="324"/>
      <c r="T2881" s="146"/>
      <c r="U2881" s="146"/>
      <c r="V2881" s="146"/>
      <c r="W2881" s="146"/>
      <c r="X2881" s="146"/>
      <c r="Y2881" s="146"/>
      <c r="Z2881" s="146"/>
      <c r="AA2881" s="146"/>
      <c r="AB2881" s="5" t="str">
        <f t="shared" si="77"/>
        <v/>
      </c>
    </row>
    <row r="2882" spans="1:28" customFormat="1" ht="12.95" hidden="1" customHeight="1">
      <c r="A2882" s="325"/>
      <c r="B2882" s="325"/>
      <c r="C2882" s="327"/>
      <c r="D2882" s="325"/>
      <c r="E2882" s="325"/>
      <c r="F2882" s="325"/>
      <c r="G2882" s="325"/>
      <c r="H2882" s="328"/>
      <c r="I2882" s="328"/>
      <c r="J2882" s="327"/>
      <c r="K2882" s="3"/>
      <c r="L2882" s="326"/>
      <c r="M2882" s="325"/>
      <c r="N2882" s="324"/>
      <c r="T2882" s="146"/>
      <c r="U2882" s="146"/>
      <c r="V2882" s="146"/>
      <c r="W2882" s="146"/>
      <c r="X2882" s="146"/>
      <c r="Y2882" s="146"/>
      <c r="Z2882" s="146"/>
      <c r="AA2882" s="146"/>
      <c r="AB2882" s="5" t="str">
        <f t="shared" si="77"/>
        <v/>
      </c>
    </row>
    <row r="2883" spans="1:28" customFormat="1" ht="12.95" hidden="1" customHeight="1">
      <c r="A2883" s="325"/>
      <c r="B2883" s="325"/>
      <c r="C2883" s="327"/>
      <c r="D2883" s="325"/>
      <c r="E2883" s="325"/>
      <c r="F2883" s="325"/>
      <c r="G2883" s="325"/>
      <c r="H2883" s="328"/>
      <c r="I2883" s="328"/>
      <c r="J2883" s="327"/>
      <c r="K2883" s="3"/>
      <c r="L2883" s="326"/>
      <c r="M2883" s="325"/>
      <c r="N2883" s="324"/>
      <c r="T2883" s="146"/>
      <c r="U2883" s="146"/>
      <c r="V2883" s="146"/>
      <c r="W2883" s="146"/>
      <c r="X2883" s="146"/>
      <c r="Y2883" s="146"/>
      <c r="Z2883" s="146"/>
      <c r="AA2883" s="146"/>
      <c r="AB2883" s="5" t="str">
        <f t="shared" si="77"/>
        <v/>
      </c>
    </row>
    <row r="2884" spans="1:28" customFormat="1" ht="12.95" hidden="1" customHeight="1">
      <c r="A2884" s="325"/>
      <c r="B2884" s="325"/>
      <c r="C2884" s="327"/>
      <c r="D2884" s="325"/>
      <c r="E2884" s="325"/>
      <c r="F2884" s="325"/>
      <c r="G2884" s="325"/>
      <c r="H2884" s="328"/>
      <c r="I2884" s="328"/>
      <c r="J2884" s="327"/>
      <c r="K2884" s="3"/>
      <c r="L2884" s="326"/>
      <c r="M2884" s="325"/>
      <c r="N2884" s="324"/>
      <c r="T2884" s="146"/>
      <c r="U2884" s="146"/>
      <c r="V2884" s="146"/>
      <c r="W2884" s="146"/>
      <c r="X2884" s="146"/>
      <c r="Y2884" s="146"/>
      <c r="Z2884" s="146"/>
      <c r="AA2884" s="146"/>
      <c r="AB2884" s="5" t="str">
        <f t="shared" si="77"/>
        <v/>
      </c>
    </row>
    <row r="2885" spans="1:28" customFormat="1" ht="12.95" hidden="1" customHeight="1">
      <c r="A2885" s="325"/>
      <c r="B2885" s="325"/>
      <c r="C2885" s="327"/>
      <c r="D2885" s="325"/>
      <c r="E2885" s="325"/>
      <c r="F2885" s="325"/>
      <c r="G2885" s="325"/>
      <c r="H2885" s="328"/>
      <c r="I2885" s="328"/>
      <c r="J2885" s="327"/>
      <c r="K2885" s="3"/>
      <c r="L2885" s="326"/>
      <c r="M2885" s="325"/>
      <c r="N2885" s="324"/>
      <c r="T2885" s="146"/>
      <c r="U2885" s="146"/>
      <c r="V2885" s="146"/>
      <c r="W2885" s="146"/>
      <c r="X2885" s="146"/>
      <c r="Y2885" s="146"/>
      <c r="Z2885" s="146"/>
      <c r="AA2885" s="146"/>
      <c r="AB2885" s="5" t="str">
        <f t="shared" si="77"/>
        <v/>
      </c>
    </row>
    <row r="2886" spans="1:28" customFormat="1" ht="12.95" hidden="1" customHeight="1">
      <c r="A2886" s="325"/>
      <c r="B2886" s="325"/>
      <c r="C2886" s="327"/>
      <c r="D2886" s="325"/>
      <c r="E2886" s="325"/>
      <c r="F2886" s="325"/>
      <c r="G2886" s="325"/>
      <c r="H2886" s="328"/>
      <c r="I2886" s="328"/>
      <c r="J2886" s="327"/>
      <c r="K2886" s="3"/>
      <c r="L2886" s="326"/>
      <c r="M2886" s="325"/>
      <c r="N2886" s="324"/>
      <c r="T2886" s="146"/>
      <c r="U2886" s="146"/>
      <c r="V2886" s="146"/>
      <c r="W2886" s="146"/>
      <c r="X2886" s="146"/>
      <c r="Y2886" s="146"/>
      <c r="Z2886" s="146"/>
      <c r="AA2886" s="146"/>
      <c r="AB2886" s="5" t="str">
        <f t="shared" si="77"/>
        <v/>
      </c>
    </row>
    <row r="2887" spans="1:28" customFormat="1" ht="12.95" hidden="1" customHeight="1">
      <c r="A2887" s="325"/>
      <c r="B2887" s="325"/>
      <c r="C2887" s="327"/>
      <c r="D2887" s="325"/>
      <c r="E2887" s="325"/>
      <c r="F2887" s="325"/>
      <c r="G2887" s="325"/>
      <c r="H2887" s="328"/>
      <c r="I2887" s="328"/>
      <c r="J2887" s="327"/>
      <c r="K2887" s="3"/>
      <c r="L2887" s="326"/>
      <c r="M2887" s="325"/>
      <c r="N2887" s="324"/>
      <c r="T2887" s="146"/>
      <c r="U2887" s="146"/>
      <c r="V2887" s="146"/>
      <c r="W2887" s="146"/>
      <c r="X2887" s="146"/>
      <c r="Y2887" s="146"/>
      <c r="Z2887" s="146"/>
      <c r="AA2887" s="146"/>
      <c r="AB2887" s="5" t="str">
        <f t="shared" si="77"/>
        <v/>
      </c>
    </row>
    <row r="2888" spans="1:28" customFormat="1" ht="12.95" hidden="1" customHeight="1">
      <c r="A2888" s="325"/>
      <c r="B2888" s="325"/>
      <c r="C2888" s="327"/>
      <c r="D2888" s="325"/>
      <c r="E2888" s="325"/>
      <c r="F2888" s="325"/>
      <c r="G2888" s="325"/>
      <c r="H2888" s="328"/>
      <c r="I2888" s="328"/>
      <c r="J2888" s="327"/>
      <c r="K2888" s="3"/>
      <c r="L2888" s="326"/>
      <c r="M2888" s="325"/>
      <c r="N2888" s="324"/>
      <c r="T2888" s="146"/>
      <c r="U2888" s="146"/>
      <c r="V2888" s="146"/>
      <c r="W2888" s="146"/>
      <c r="X2888" s="146"/>
      <c r="Y2888" s="146"/>
      <c r="Z2888" s="146"/>
      <c r="AA2888" s="146"/>
      <c r="AB2888" s="5" t="str">
        <f t="shared" si="77"/>
        <v/>
      </c>
    </row>
    <row r="2889" spans="1:28" customFormat="1" ht="12.95" hidden="1" customHeight="1">
      <c r="A2889" s="325"/>
      <c r="B2889" s="325"/>
      <c r="C2889" s="327"/>
      <c r="D2889" s="325"/>
      <c r="E2889" s="325"/>
      <c r="F2889" s="325"/>
      <c r="G2889" s="325"/>
      <c r="H2889" s="328"/>
      <c r="I2889" s="328"/>
      <c r="J2889" s="327"/>
      <c r="K2889" s="3"/>
      <c r="L2889" s="326"/>
      <c r="M2889" s="325"/>
      <c r="N2889" s="324"/>
      <c r="T2889" s="146"/>
      <c r="U2889" s="146"/>
      <c r="V2889" s="146"/>
      <c r="W2889" s="146"/>
      <c r="X2889" s="146"/>
      <c r="Y2889" s="146"/>
      <c r="Z2889" s="146"/>
      <c r="AA2889" s="146"/>
      <c r="AB2889" s="5" t="str">
        <f t="shared" si="77"/>
        <v/>
      </c>
    </row>
    <row r="2890" spans="1:28" customFormat="1" ht="12.95" hidden="1" customHeight="1">
      <c r="A2890" s="325"/>
      <c r="B2890" s="325"/>
      <c r="C2890" s="327"/>
      <c r="D2890" s="325"/>
      <c r="E2890" s="325"/>
      <c r="F2890" s="325"/>
      <c r="G2890" s="325"/>
      <c r="H2890" s="328"/>
      <c r="I2890" s="328"/>
      <c r="J2890" s="327"/>
      <c r="K2890" s="3"/>
      <c r="L2890" s="326"/>
      <c r="M2890" s="325"/>
      <c r="N2890" s="324"/>
      <c r="T2890" s="146"/>
      <c r="U2890" s="146"/>
      <c r="V2890" s="146"/>
      <c r="W2890" s="146"/>
      <c r="X2890" s="146"/>
      <c r="Y2890" s="146"/>
      <c r="Z2890" s="146"/>
      <c r="AA2890" s="146"/>
      <c r="AB2890" s="5" t="str">
        <f t="shared" si="77"/>
        <v/>
      </c>
    </row>
    <row r="2891" spans="1:28" customFormat="1" ht="12.95" hidden="1" customHeight="1">
      <c r="A2891" s="325"/>
      <c r="B2891" s="325"/>
      <c r="C2891" s="327"/>
      <c r="D2891" s="325"/>
      <c r="E2891" s="325"/>
      <c r="F2891" s="325"/>
      <c r="G2891" s="325"/>
      <c r="H2891" s="328"/>
      <c r="I2891" s="328"/>
      <c r="J2891" s="327"/>
      <c r="K2891" s="3"/>
      <c r="L2891" s="326"/>
      <c r="M2891" s="325"/>
      <c r="N2891" s="324"/>
      <c r="T2891" s="146"/>
      <c r="U2891" s="146"/>
      <c r="V2891" s="146"/>
      <c r="W2891" s="146"/>
      <c r="X2891" s="146"/>
      <c r="Y2891" s="146"/>
      <c r="Z2891" s="146"/>
      <c r="AA2891" s="146"/>
      <c r="AB2891" s="5" t="str">
        <f t="shared" si="77"/>
        <v/>
      </c>
    </row>
    <row r="2892" spans="1:28" customFormat="1" ht="12.95" hidden="1" customHeight="1">
      <c r="A2892" s="325"/>
      <c r="B2892" s="325"/>
      <c r="C2892" s="327"/>
      <c r="D2892" s="325"/>
      <c r="E2892" s="325"/>
      <c r="F2892" s="325"/>
      <c r="G2892" s="325"/>
      <c r="H2892" s="328"/>
      <c r="I2892" s="328"/>
      <c r="J2892" s="327"/>
      <c r="K2892" s="3"/>
      <c r="L2892" s="326"/>
      <c r="M2892" s="325"/>
      <c r="N2892" s="324"/>
      <c r="T2892" s="146"/>
      <c r="U2892" s="146"/>
      <c r="V2892" s="146"/>
      <c r="W2892" s="146"/>
      <c r="X2892" s="146"/>
      <c r="Y2892" s="146"/>
      <c r="Z2892" s="146"/>
      <c r="AA2892" s="146"/>
      <c r="AB2892" s="5" t="str">
        <f t="shared" si="77"/>
        <v/>
      </c>
    </row>
    <row r="2893" spans="1:28" customFormat="1" ht="12.95" hidden="1" customHeight="1">
      <c r="A2893" s="325"/>
      <c r="B2893" s="325"/>
      <c r="C2893" s="327"/>
      <c r="D2893" s="325"/>
      <c r="E2893" s="325"/>
      <c r="F2893" s="325"/>
      <c r="G2893" s="325"/>
      <c r="H2893" s="328"/>
      <c r="I2893" s="328"/>
      <c r="J2893" s="327"/>
      <c r="K2893" s="3"/>
      <c r="L2893" s="326"/>
      <c r="M2893" s="325"/>
      <c r="N2893" s="324"/>
      <c r="T2893" s="146"/>
      <c r="U2893" s="146"/>
      <c r="V2893" s="146"/>
      <c r="W2893" s="146"/>
      <c r="X2893" s="146"/>
      <c r="Y2893" s="146"/>
      <c r="Z2893" s="146"/>
      <c r="AA2893" s="146"/>
      <c r="AB2893" s="5" t="str">
        <f t="shared" si="77"/>
        <v/>
      </c>
    </row>
    <row r="2894" spans="1:28" customFormat="1" ht="12.95" hidden="1" customHeight="1">
      <c r="A2894" s="325"/>
      <c r="B2894" s="325"/>
      <c r="C2894" s="327"/>
      <c r="D2894" s="325"/>
      <c r="E2894" s="325"/>
      <c r="F2894" s="325"/>
      <c r="G2894" s="325"/>
      <c r="H2894" s="328"/>
      <c r="I2894" s="328"/>
      <c r="J2894" s="327"/>
      <c r="K2894" s="3"/>
      <c r="L2894" s="326"/>
      <c r="M2894" s="325"/>
      <c r="N2894" s="324"/>
      <c r="T2894" s="146"/>
      <c r="U2894" s="146"/>
      <c r="V2894" s="146"/>
      <c r="W2894" s="146"/>
      <c r="X2894" s="146"/>
      <c r="Y2894" s="146"/>
      <c r="Z2894" s="146"/>
      <c r="AA2894" s="146"/>
      <c r="AB2894" s="5" t="str">
        <f t="shared" si="77"/>
        <v/>
      </c>
    </row>
    <row r="2895" spans="1:28" customFormat="1" ht="12.95" hidden="1" customHeight="1">
      <c r="A2895" s="325"/>
      <c r="B2895" s="325"/>
      <c r="C2895" s="327"/>
      <c r="D2895" s="325"/>
      <c r="E2895" s="325"/>
      <c r="F2895" s="325"/>
      <c r="G2895" s="325"/>
      <c r="H2895" s="328"/>
      <c r="I2895" s="328"/>
      <c r="J2895" s="327"/>
      <c r="K2895" s="3"/>
      <c r="L2895" s="326"/>
      <c r="M2895" s="325"/>
      <c r="N2895" s="324"/>
      <c r="T2895" s="146"/>
      <c r="U2895" s="146"/>
      <c r="V2895" s="146"/>
      <c r="W2895" s="146"/>
      <c r="X2895" s="146"/>
      <c r="Y2895" s="146"/>
      <c r="Z2895" s="146"/>
      <c r="AA2895" s="146"/>
      <c r="AB2895" s="5" t="str">
        <f t="shared" si="77"/>
        <v/>
      </c>
    </row>
    <row r="2896" spans="1:28" customFormat="1" ht="12.95" hidden="1" customHeight="1">
      <c r="A2896" s="325"/>
      <c r="B2896" s="325"/>
      <c r="C2896" s="327"/>
      <c r="D2896" s="325"/>
      <c r="E2896" s="325"/>
      <c r="F2896" s="325"/>
      <c r="G2896" s="325"/>
      <c r="H2896" s="328"/>
      <c r="I2896" s="328"/>
      <c r="J2896" s="327"/>
      <c r="K2896" s="3"/>
      <c r="L2896" s="326"/>
      <c r="M2896" s="325"/>
      <c r="N2896" s="324"/>
      <c r="T2896" s="146"/>
      <c r="U2896" s="146"/>
      <c r="V2896" s="146"/>
      <c r="W2896" s="146"/>
      <c r="X2896" s="146"/>
      <c r="Y2896" s="146"/>
      <c r="Z2896" s="146"/>
      <c r="AA2896" s="146"/>
      <c r="AB2896" s="5" t="str">
        <f t="shared" si="77"/>
        <v/>
      </c>
    </row>
    <row r="2897" spans="1:28" customFormat="1" ht="12.95" hidden="1" customHeight="1">
      <c r="A2897" s="325"/>
      <c r="B2897" s="325"/>
      <c r="C2897" s="327"/>
      <c r="D2897" s="325"/>
      <c r="E2897" s="325"/>
      <c r="F2897" s="325"/>
      <c r="G2897" s="325"/>
      <c r="H2897" s="328"/>
      <c r="I2897" s="328"/>
      <c r="J2897" s="327"/>
      <c r="K2897" s="3"/>
      <c r="L2897" s="326"/>
      <c r="M2897" s="325"/>
      <c r="N2897" s="324"/>
      <c r="T2897" s="146"/>
      <c r="U2897" s="146"/>
      <c r="V2897" s="146"/>
      <c r="W2897" s="146"/>
      <c r="X2897" s="146"/>
      <c r="Y2897" s="146"/>
      <c r="Z2897" s="146"/>
      <c r="AA2897" s="146"/>
      <c r="AB2897" s="5" t="str">
        <f t="shared" si="77"/>
        <v/>
      </c>
    </row>
    <row r="2898" spans="1:28" customFormat="1" ht="12.95" hidden="1" customHeight="1">
      <c r="A2898" s="325"/>
      <c r="B2898" s="325"/>
      <c r="C2898" s="327"/>
      <c r="D2898" s="325"/>
      <c r="E2898" s="325"/>
      <c r="F2898" s="325"/>
      <c r="G2898" s="325"/>
      <c r="H2898" s="328"/>
      <c r="I2898" s="328"/>
      <c r="J2898" s="327"/>
      <c r="K2898" s="3"/>
      <c r="L2898" s="326"/>
      <c r="M2898" s="325"/>
      <c r="N2898" s="324"/>
      <c r="T2898" s="146"/>
      <c r="U2898" s="146"/>
      <c r="V2898" s="146"/>
      <c r="W2898" s="146"/>
      <c r="X2898" s="146"/>
      <c r="Y2898" s="146"/>
      <c r="Z2898" s="146"/>
      <c r="AA2898" s="146"/>
      <c r="AB2898" s="5" t="str">
        <f t="shared" si="77"/>
        <v/>
      </c>
    </row>
    <row r="2899" spans="1:28" customFormat="1" ht="12.95" hidden="1" customHeight="1">
      <c r="A2899" s="325"/>
      <c r="B2899" s="325"/>
      <c r="C2899" s="327"/>
      <c r="D2899" s="325"/>
      <c r="E2899" s="325"/>
      <c r="F2899" s="325"/>
      <c r="G2899" s="325"/>
      <c r="H2899" s="328"/>
      <c r="I2899" s="328"/>
      <c r="J2899" s="327"/>
      <c r="K2899" s="3"/>
      <c r="L2899" s="326"/>
      <c r="M2899" s="325"/>
      <c r="N2899" s="324"/>
      <c r="T2899" s="146"/>
      <c r="U2899" s="146"/>
      <c r="V2899" s="146"/>
      <c r="W2899" s="146"/>
      <c r="X2899" s="146"/>
      <c r="Y2899" s="146"/>
      <c r="Z2899" s="146"/>
      <c r="AA2899" s="146"/>
      <c r="AB2899" s="5" t="str">
        <f t="shared" si="77"/>
        <v/>
      </c>
    </row>
    <row r="2900" spans="1:28" customFormat="1" ht="12.95" hidden="1" customHeight="1">
      <c r="A2900" s="325"/>
      <c r="B2900" s="325"/>
      <c r="C2900" s="327"/>
      <c r="D2900" s="325"/>
      <c r="E2900" s="325"/>
      <c r="F2900" s="325"/>
      <c r="G2900" s="325"/>
      <c r="H2900" s="328"/>
      <c r="I2900" s="328"/>
      <c r="J2900" s="327"/>
      <c r="K2900" s="3"/>
      <c r="L2900" s="326"/>
      <c r="M2900" s="325"/>
      <c r="N2900" s="324"/>
      <c r="T2900" s="146"/>
      <c r="U2900" s="146"/>
      <c r="V2900" s="146"/>
      <c r="W2900" s="146"/>
      <c r="X2900" s="146"/>
      <c r="Y2900" s="146"/>
      <c r="Z2900" s="146"/>
      <c r="AA2900" s="146"/>
      <c r="AB2900" s="5" t="str">
        <f t="shared" si="77"/>
        <v/>
      </c>
    </row>
    <row r="2901" spans="1:28" customFormat="1" ht="12.95" hidden="1" customHeight="1">
      <c r="A2901" s="325"/>
      <c r="B2901" s="325"/>
      <c r="C2901" s="327"/>
      <c r="D2901" s="325"/>
      <c r="E2901" s="325"/>
      <c r="F2901" s="325"/>
      <c r="G2901" s="325"/>
      <c r="H2901" s="328"/>
      <c r="I2901" s="328"/>
      <c r="J2901" s="327"/>
      <c r="K2901" s="3"/>
      <c r="L2901" s="326"/>
      <c r="M2901" s="325"/>
      <c r="N2901" s="324"/>
      <c r="T2901" s="146"/>
      <c r="U2901" s="146"/>
      <c r="V2901" s="146"/>
      <c r="W2901" s="146"/>
      <c r="X2901" s="146"/>
      <c r="Y2901" s="146"/>
      <c r="Z2901" s="146"/>
      <c r="AA2901" s="146"/>
      <c r="AB2901" s="5" t="str">
        <f t="shared" si="77"/>
        <v/>
      </c>
    </row>
    <row r="2902" spans="1:28" customFormat="1" ht="12.95" hidden="1" customHeight="1">
      <c r="A2902" s="325"/>
      <c r="B2902" s="325"/>
      <c r="C2902" s="327"/>
      <c r="D2902" s="325"/>
      <c r="E2902" s="325"/>
      <c r="F2902" s="325"/>
      <c r="G2902" s="325"/>
      <c r="H2902" s="328"/>
      <c r="I2902" s="328"/>
      <c r="J2902" s="327"/>
      <c r="K2902" s="3"/>
      <c r="L2902" s="326"/>
      <c r="M2902" s="325"/>
      <c r="N2902" s="324"/>
      <c r="T2902" s="146"/>
      <c r="U2902" s="146"/>
      <c r="V2902" s="146"/>
      <c r="W2902" s="146"/>
      <c r="X2902" s="146"/>
      <c r="Y2902" s="146"/>
      <c r="Z2902" s="146"/>
      <c r="AA2902" s="146"/>
      <c r="AB2902" s="5" t="str">
        <f t="shared" si="77"/>
        <v/>
      </c>
    </row>
    <row r="2903" spans="1:28" customFormat="1" ht="12.95" hidden="1" customHeight="1">
      <c r="A2903" s="325"/>
      <c r="B2903" s="325"/>
      <c r="C2903" s="327"/>
      <c r="D2903" s="325"/>
      <c r="E2903" s="325"/>
      <c r="F2903" s="325"/>
      <c r="G2903" s="325"/>
      <c r="H2903" s="328"/>
      <c r="I2903" s="328"/>
      <c r="J2903" s="327"/>
      <c r="K2903" s="3"/>
      <c r="L2903" s="326"/>
      <c r="M2903" s="325"/>
      <c r="N2903" s="324"/>
      <c r="T2903" s="146"/>
      <c r="U2903" s="146"/>
      <c r="V2903" s="146"/>
      <c r="W2903" s="146"/>
      <c r="X2903" s="146"/>
      <c r="Y2903" s="146"/>
      <c r="Z2903" s="146"/>
      <c r="AA2903" s="146"/>
      <c r="AB2903" s="5" t="str">
        <f t="shared" si="77"/>
        <v/>
      </c>
    </row>
    <row r="2904" spans="1:28" customFormat="1" ht="12.95" hidden="1" customHeight="1">
      <c r="A2904" s="325"/>
      <c r="B2904" s="325"/>
      <c r="C2904" s="327"/>
      <c r="D2904" s="325"/>
      <c r="E2904" s="325"/>
      <c r="F2904" s="325"/>
      <c r="G2904" s="325"/>
      <c r="H2904" s="328"/>
      <c r="I2904" s="328"/>
      <c r="J2904" s="327"/>
      <c r="K2904" s="3"/>
      <c r="L2904" s="326"/>
      <c r="M2904" s="325"/>
      <c r="N2904" s="324"/>
      <c r="T2904" s="146"/>
      <c r="U2904" s="146"/>
      <c r="V2904" s="146"/>
      <c r="W2904" s="146"/>
      <c r="X2904" s="146"/>
      <c r="Y2904" s="146"/>
      <c r="Z2904" s="146"/>
      <c r="AA2904" s="146"/>
      <c r="AB2904" s="5" t="str">
        <f t="shared" si="77"/>
        <v/>
      </c>
    </row>
    <row r="2905" spans="1:28" customFormat="1" ht="12.95" hidden="1" customHeight="1">
      <c r="A2905" s="325"/>
      <c r="B2905" s="325"/>
      <c r="C2905" s="327"/>
      <c r="D2905" s="325"/>
      <c r="E2905" s="325"/>
      <c r="F2905" s="325"/>
      <c r="G2905" s="325"/>
      <c r="H2905" s="328"/>
      <c r="I2905" s="328"/>
      <c r="J2905" s="327"/>
      <c r="K2905" s="3"/>
      <c r="L2905" s="326"/>
      <c r="M2905" s="325"/>
      <c r="N2905" s="324"/>
      <c r="T2905" s="146"/>
      <c r="U2905" s="146"/>
      <c r="V2905" s="146"/>
      <c r="W2905" s="146"/>
      <c r="X2905" s="146"/>
      <c r="Y2905" s="146"/>
      <c r="Z2905" s="146"/>
      <c r="AA2905" s="146"/>
      <c r="AB2905" s="5" t="str">
        <f t="shared" si="77"/>
        <v/>
      </c>
    </row>
    <row r="2906" spans="1:28" customFormat="1" ht="12.95" hidden="1" customHeight="1">
      <c r="A2906" s="325"/>
      <c r="B2906" s="325"/>
      <c r="C2906" s="327"/>
      <c r="D2906" s="325"/>
      <c r="E2906" s="325"/>
      <c r="F2906" s="325"/>
      <c r="G2906" s="325"/>
      <c r="H2906" s="328"/>
      <c r="I2906" s="328"/>
      <c r="J2906" s="327"/>
      <c r="K2906" s="3"/>
      <c r="L2906" s="326"/>
      <c r="M2906" s="325"/>
      <c r="N2906" s="324"/>
      <c r="T2906" s="146"/>
      <c r="U2906" s="146"/>
      <c r="V2906" s="146"/>
      <c r="W2906" s="146"/>
      <c r="X2906" s="146"/>
      <c r="Y2906" s="146"/>
      <c r="Z2906" s="146"/>
      <c r="AA2906" s="146"/>
      <c r="AB2906" s="5" t="str">
        <f t="shared" si="77"/>
        <v/>
      </c>
    </row>
    <row r="2907" spans="1:28" customFormat="1" ht="12.95" hidden="1" customHeight="1">
      <c r="A2907" s="325"/>
      <c r="B2907" s="325"/>
      <c r="C2907" s="327"/>
      <c r="D2907" s="325"/>
      <c r="E2907" s="325"/>
      <c r="F2907" s="325"/>
      <c r="G2907" s="325"/>
      <c r="H2907" s="328"/>
      <c r="I2907" s="328"/>
      <c r="J2907" s="327"/>
      <c r="K2907" s="3"/>
      <c r="L2907" s="326"/>
      <c r="M2907" s="325"/>
      <c r="N2907" s="324"/>
      <c r="T2907" s="146"/>
      <c r="U2907" s="146"/>
      <c r="V2907" s="146"/>
      <c r="W2907" s="146"/>
      <c r="X2907" s="146"/>
      <c r="Y2907" s="146"/>
      <c r="Z2907" s="146"/>
      <c r="AA2907" s="146"/>
      <c r="AB2907" s="5" t="str">
        <f t="shared" ref="AB2907:AB2970" si="78">IF(TRIM(A2897)="","",CONCATENATE(TRIM(D2897),TRIM(E2897)))</f>
        <v/>
      </c>
    </row>
    <row r="2908" spans="1:28" customFormat="1" ht="12.95" hidden="1" customHeight="1">
      <c r="A2908" s="325"/>
      <c r="B2908" s="325"/>
      <c r="C2908" s="327"/>
      <c r="D2908" s="325"/>
      <c r="E2908" s="325"/>
      <c r="F2908" s="325"/>
      <c r="G2908" s="325"/>
      <c r="H2908" s="328"/>
      <c r="I2908" s="328"/>
      <c r="J2908" s="327"/>
      <c r="K2908" s="3"/>
      <c r="L2908" s="326"/>
      <c r="M2908" s="325"/>
      <c r="N2908" s="324"/>
      <c r="T2908" s="146"/>
      <c r="U2908" s="146"/>
      <c r="V2908" s="146"/>
      <c r="W2908" s="146"/>
      <c r="X2908" s="146"/>
      <c r="Y2908" s="146"/>
      <c r="Z2908" s="146"/>
      <c r="AA2908" s="146"/>
      <c r="AB2908" s="5" t="str">
        <f t="shared" si="78"/>
        <v/>
      </c>
    </row>
    <row r="2909" spans="1:28" customFormat="1" ht="12.95" hidden="1" customHeight="1">
      <c r="A2909" s="325"/>
      <c r="B2909" s="325"/>
      <c r="C2909" s="327"/>
      <c r="D2909" s="325"/>
      <c r="E2909" s="325"/>
      <c r="F2909" s="325"/>
      <c r="G2909" s="325"/>
      <c r="H2909" s="328"/>
      <c r="I2909" s="328"/>
      <c r="J2909" s="327"/>
      <c r="K2909" s="3"/>
      <c r="L2909" s="326"/>
      <c r="M2909" s="325"/>
      <c r="N2909" s="324"/>
      <c r="T2909" s="146"/>
      <c r="U2909" s="146"/>
      <c r="V2909" s="146"/>
      <c r="W2909" s="146"/>
      <c r="X2909" s="146"/>
      <c r="Y2909" s="146"/>
      <c r="Z2909" s="146"/>
      <c r="AA2909" s="146"/>
      <c r="AB2909" s="5" t="str">
        <f t="shared" si="78"/>
        <v/>
      </c>
    </row>
    <row r="2910" spans="1:28" customFormat="1" ht="12.95" hidden="1" customHeight="1">
      <c r="A2910" s="325"/>
      <c r="B2910" s="325"/>
      <c r="C2910" s="327"/>
      <c r="D2910" s="325"/>
      <c r="E2910" s="325"/>
      <c r="F2910" s="325"/>
      <c r="G2910" s="325"/>
      <c r="H2910" s="328"/>
      <c r="I2910" s="328"/>
      <c r="J2910" s="327"/>
      <c r="K2910" s="3"/>
      <c r="L2910" s="326"/>
      <c r="M2910" s="325"/>
      <c r="N2910" s="324"/>
      <c r="T2910" s="146"/>
      <c r="U2910" s="146"/>
      <c r="V2910" s="146"/>
      <c r="W2910" s="146"/>
      <c r="X2910" s="146"/>
      <c r="Y2910" s="146"/>
      <c r="Z2910" s="146"/>
      <c r="AA2910" s="146"/>
      <c r="AB2910" s="5" t="str">
        <f t="shared" si="78"/>
        <v/>
      </c>
    </row>
    <row r="2911" spans="1:28" customFormat="1" ht="12.95" hidden="1" customHeight="1">
      <c r="A2911" s="325"/>
      <c r="B2911" s="325"/>
      <c r="C2911" s="327"/>
      <c r="D2911" s="325"/>
      <c r="E2911" s="325"/>
      <c r="F2911" s="325"/>
      <c r="G2911" s="325"/>
      <c r="H2911" s="328"/>
      <c r="I2911" s="328"/>
      <c r="J2911" s="327"/>
      <c r="K2911" s="3"/>
      <c r="L2911" s="326"/>
      <c r="M2911" s="325"/>
      <c r="N2911" s="324"/>
      <c r="T2911" s="146"/>
      <c r="U2911" s="146"/>
      <c r="V2911" s="146"/>
      <c r="W2911" s="146"/>
      <c r="X2911" s="146"/>
      <c r="Y2911" s="146"/>
      <c r="Z2911" s="146"/>
      <c r="AA2911" s="146"/>
      <c r="AB2911" s="5" t="str">
        <f t="shared" si="78"/>
        <v/>
      </c>
    </row>
    <row r="2912" spans="1:28" customFormat="1" ht="12.95" hidden="1" customHeight="1">
      <c r="A2912" s="325"/>
      <c r="B2912" s="325"/>
      <c r="C2912" s="327"/>
      <c r="D2912" s="325"/>
      <c r="E2912" s="325"/>
      <c r="F2912" s="325"/>
      <c r="G2912" s="325"/>
      <c r="H2912" s="328"/>
      <c r="I2912" s="328"/>
      <c r="J2912" s="327"/>
      <c r="K2912" s="3"/>
      <c r="L2912" s="326"/>
      <c r="M2912" s="325"/>
      <c r="N2912" s="324"/>
      <c r="T2912" s="146"/>
      <c r="U2912" s="146"/>
      <c r="V2912" s="146"/>
      <c r="W2912" s="146"/>
      <c r="X2912" s="146"/>
      <c r="Y2912" s="146"/>
      <c r="Z2912" s="146"/>
      <c r="AA2912" s="146"/>
      <c r="AB2912" s="5" t="str">
        <f t="shared" si="78"/>
        <v/>
      </c>
    </row>
    <row r="2913" spans="1:28" customFormat="1" ht="12.95" hidden="1" customHeight="1">
      <c r="A2913" s="325"/>
      <c r="B2913" s="325"/>
      <c r="C2913" s="327"/>
      <c r="D2913" s="325"/>
      <c r="E2913" s="325"/>
      <c r="F2913" s="325"/>
      <c r="G2913" s="325"/>
      <c r="H2913" s="328"/>
      <c r="I2913" s="328"/>
      <c r="J2913" s="327"/>
      <c r="K2913" s="3"/>
      <c r="L2913" s="326"/>
      <c r="M2913" s="325"/>
      <c r="N2913" s="324"/>
      <c r="T2913" s="146"/>
      <c r="U2913" s="146"/>
      <c r="V2913" s="146"/>
      <c r="W2913" s="146"/>
      <c r="X2913" s="146"/>
      <c r="Y2913" s="146"/>
      <c r="Z2913" s="146"/>
      <c r="AA2913" s="146"/>
      <c r="AB2913" s="5" t="str">
        <f t="shared" si="78"/>
        <v/>
      </c>
    </row>
    <row r="2914" spans="1:28" customFormat="1" ht="12.95" hidden="1" customHeight="1">
      <c r="A2914" s="325"/>
      <c r="B2914" s="325"/>
      <c r="C2914" s="327"/>
      <c r="D2914" s="325"/>
      <c r="E2914" s="325"/>
      <c r="F2914" s="325"/>
      <c r="G2914" s="325"/>
      <c r="H2914" s="328"/>
      <c r="I2914" s="328"/>
      <c r="J2914" s="327"/>
      <c r="K2914" s="3"/>
      <c r="L2914" s="326"/>
      <c r="M2914" s="325"/>
      <c r="N2914" s="324"/>
      <c r="T2914" s="146"/>
      <c r="U2914" s="146"/>
      <c r="V2914" s="146"/>
      <c r="W2914" s="146"/>
      <c r="X2914" s="146"/>
      <c r="Y2914" s="146"/>
      <c r="Z2914" s="146"/>
      <c r="AA2914" s="146"/>
      <c r="AB2914" s="5" t="str">
        <f t="shared" si="78"/>
        <v/>
      </c>
    </row>
    <row r="2915" spans="1:28" customFormat="1" ht="12.95" hidden="1" customHeight="1">
      <c r="A2915" s="325"/>
      <c r="B2915" s="325"/>
      <c r="C2915" s="327"/>
      <c r="D2915" s="325"/>
      <c r="E2915" s="325"/>
      <c r="F2915" s="325"/>
      <c r="G2915" s="325"/>
      <c r="H2915" s="328"/>
      <c r="I2915" s="328"/>
      <c r="J2915" s="327"/>
      <c r="K2915" s="3"/>
      <c r="L2915" s="326"/>
      <c r="M2915" s="325"/>
      <c r="N2915" s="324"/>
      <c r="T2915" s="146"/>
      <c r="U2915" s="146"/>
      <c r="V2915" s="146"/>
      <c r="W2915" s="146"/>
      <c r="X2915" s="146"/>
      <c r="Y2915" s="146"/>
      <c r="Z2915" s="146"/>
      <c r="AA2915" s="146"/>
      <c r="AB2915" s="5" t="str">
        <f t="shared" si="78"/>
        <v/>
      </c>
    </row>
    <row r="2916" spans="1:28" customFormat="1" ht="12.95" hidden="1" customHeight="1">
      <c r="A2916" s="325"/>
      <c r="B2916" s="325"/>
      <c r="C2916" s="327"/>
      <c r="D2916" s="325"/>
      <c r="E2916" s="325"/>
      <c r="F2916" s="325"/>
      <c r="G2916" s="325"/>
      <c r="H2916" s="328"/>
      <c r="I2916" s="328"/>
      <c r="J2916" s="327"/>
      <c r="K2916" s="3"/>
      <c r="L2916" s="326"/>
      <c r="M2916" s="325"/>
      <c r="N2916" s="324"/>
      <c r="T2916" s="146"/>
      <c r="U2916" s="146"/>
      <c r="V2916" s="146"/>
      <c r="W2916" s="146"/>
      <c r="X2916" s="146"/>
      <c r="Y2916" s="146"/>
      <c r="Z2916" s="146"/>
      <c r="AA2916" s="146"/>
      <c r="AB2916" s="5" t="str">
        <f t="shared" si="78"/>
        <v/>
      </c>
    </row>
    <row r="2917" spans="1:28" customFormat="1" ht="12.95" hidden="1" customHeight="1">
      <c r="A2917" s="325"/>
      <c r="B2917" s="325"/>
      <c r="C2917" s="327"/>
      <c r="D2917" s="325"/>
      <c r="E2917" s="325"/>
      <c r="F2917" s="325"/>
      <c r="G2917" s="325"/>
      <c r="H2917" s="328"/>
      <c r="I2917" s="328"/>
      <c r="J2917" s="327"/>
      <c r="K2917" s="3"/>
      <c r="L2917" s="326"/>
      <c r="M2917" s="325"/>
      <c r="N2917" s="324"/>
      <c r="T2917" s="146"/>
      <c r="U2917" s="146"/>
      <c r="V2917" s="146"/>
      <c r="W2917" s="146"/>
      <c r="X2917" s="146"/>
      <c r="Y2917" s="146"/>
      <c r="Z2917" s="146"/>
      <c r="AA2917" s="146"/>
      <c r="AB2917" s="5" t="str">
        <f t="shared" si="78"/>
        <v/>
      </c>
    </row>
    <row r="2918" spans="1:28" customFormat="1" ht="12.95" hidden="1" customHeight="1">
      <c r="A2918" s="325"/>
      <c r="B2918" s="325"/>
      <c r="C2918" s="327"/>
      <c r="D2918" s="325"/>
      <c r="E2918" s="325"/>
      <c r="F2918" s="325"/>
      <c r="G2918" s="325"/>
      <c r="H2918" s="328"/>
      <c r="I2918" s="328"/>
      <c r="J2918" s="327"/>
      <c r="K2918" s="3"/>
      <c r="L2918" s="326"/>
      <c r="M2918" s="325"/>
      <c r="N2918" s="324"/>
      <c r="T2918" s="146"/>
      <c r="U2918" s="146"/>
      <c r="V2918" s="146"/>
      <c r="W2918" s="146"/>
      <c r="X2918" s="146"/>
      <c r="Y2918" s="146"/>
      <c r="Z2918" s="146"/>
      <c r="AA2918" s="146"/>
      <c r="AB2918" s="5" t="str">
        <f t="shared" si="78"/>
        <v/>
      </c>
    </row>
    <row r="2919" spans="1:28" customFormat="1" ht="12.95" hidden="1" customHeight="1">
      <c r="A2919" s="325"/>
      <c r="B2919" s="325"/>
      <c r="C2919" s="327"/>
      <c r="D2919" s="325"/>
      <c r="E2919" s="325"/>
      <c r="F2919" s="325"/>
      <c r="G2919" s="325"/>
      <c r="H2919" s="328"/>
      <c r="I2919" s="328"/>
      <c r="J2919" s="327"/>
      <c r="K2919" s="3"/>
      <c r="L2919" s="326"/>
      <c r="M2919" s="325"/>
      <c r="N2919" s="324"/>
      <c r="T2919" s="146"/>
      <c r="U2919" s="146"/>
      <c r="V2919" s="146"/>
      <c r="W2919" s="146"/>
      <c r="X2919" s="146"/>
      <c r="Y2919" s="146"/>
      <c r="Z2919" s="146"/>
      <c r="AA2919" s="146"/>
      <c r="AB2919" s="5" t="str">
        <f t="shared" si="78"/>
        <v/>
      </c>
    </row>
    <row r="2920" spans="1:28" customFormat="1" ht="12.95" hidden="1" customHeight="1">
      <c r="A2920" s="325"/>
      <c r="B2920" s="325"/>
      <c r="C2920" s="327"/>
      <c r="D2920" s="325"/>
      <c r="E2920" s="325"/>
      <c r="F2920" s="325"/>
      <c r="G2920" s="325"/>
      <c r="H2920" s="328"/>
      <c r="I2920" s="328"/>
      <c r="J2920" s="327"/>
      <c r="K2920" s="3"/>
      <c r="L2920" s="326"/>
      <c r="M2920" s="325"/>
      <c r="N2920" s="324"/>
      <c r="T2920" s="146"/>
      <c r="U2920" s="146"/>
      <c r="V2920" s="146"/>
      <c r="W2920" s="146"/>
      <c r="X2920" s="146"/>
      <c r="Y2920" s="146"/>
      <c r="Z2920" s="146"/>
      <c r="AA2920" s="146"/>
      <c r="AB2920" s="5" t="str">
        <f t="shared" si="78"/>
        <v/>
      </c>
    </row>
    <row r="2921" spans="1:28" customFormat="1" ht="12.95" hidden="1" customHeight="1">
      <c r="A2921" s="325"/>
      <c r="B2921" s="325"/>
      <c r="C2921" s="327"/>
      <c r="D2921" s="325"/>
      <c r="E2921" s="325"/>
      <c r="F2921" s="325"/>
      <c r="G2921" s="325"/>
      <c r="H2921" s="328"/>
      <c r="I2921" s="328"/>
      <c r="J2921" s="327"/>
      <c r="K2921" s="3"/>
      <c r="L2921" s="326"/>
      <c r="M2921" s="325"/>
      <c r="N2921" s="324"/>
      <c r="T2921" s="146"/>
      <c r="U2921" s="146"/>
      <c r="V2921" s="146"/>
      <c r="W2921" s="146"/>
      <c r="X2921" s="146"/>
      <c r="Y2921" s="146"/>
      <c r="Z2921" s="146"/>
      <c r="AA2921" s="146"/>
      <c r="AB2921" s="5" t="str">
        <f t="shared" si="78"/>
        <v/>
      </c>
    </row>
    <row r="2922" spans="1:28" customFormat="1" ht="12.95" hidden="1" customHeight="1">
      <c r="A2922" s="325"/>
      <c r="B2922" s="325"/>
      <c r="C2922" s="327"/>
      <c r="D2922" s="325"/>
      <c r="E2922" s="325"/>
      <c r="F2922" s="325"/>
      <c r="G2922" s="325"/>
      <c r="H2922" s="328"/>
      <c r="I2922" s="328"/>
      <c r="J2922" s="327"/>
      <c r="K2922" s="3"/>
      <c r="L2922" s="326"/>
      <c r="M2922" s="325"/>
      <c r="N2922" s="324"/>
      <c r="T2922" s="146"/>
      <c r="U2922" s="146"/>
      <c r="V2922" s="146"/>
      <c r="W2922" s="146"/>
      <c r="X2922" s="146"/>
      <c r="Y2922" s="146"/>
      <c r="Z2922" s="146"/>
      <c r="AA2922" s="146"/>
      <c r="AB2922" s="5" t="str">
        <f t="shared" si="78"/>
        <v/>
      </c>
    </row>
    <row r="2923" spans="1:28" customFormat="1" ht="12.95" hidden="1" customHeight="1">
      <c r="A2923" s="325"/>
      <c r="B2923" s="325"/>
      <c r="C2923" s="327"/>
      <c r="D2923" s="325"/>
      <c r="E2923" s="325"/>
      <c r="F2923" s="325"/>
      <c r="G2923" s="325"/>
      <c r="H2923" s="328"/>
      <c r="I2923" s="328"/>
      <c r="J2923" s="327"/>
      <c r="K2923" s="3"/>
      <c r="L2923" s="326"/>
      <c r="M2923" s="325"/>
      <c r="N2923" s="324"/>
      <c r="T2923" s="146"/>
      <c r="U2923" s="146"/>
      <c r="V2923" s="146"/>
      <c r="W2923" s="146"/>
      <c r="X2923" s="146"/>
      <c r="Y2923" s="146"/>
      <c r="Z2923" s="146"/>
      <c r="AA2923" s="146"/>
      <c r="AB2923" s="5" t="str">
        <f t="shared" si="78"/>
        <v/>
      </c>
    </row>
    <row r="2924" spans="1:28" customFormat="1" ht="12.95" hidden="1" customHeight="1">
      <c r="A2924" s="325"/>
      <c r="B2924" s="325"/>
      <c r="C2924" s="327"/>
      <c r="D2924" s="325"/>
      <c r="E2924" s="325"/>
      <c r="F2924" s="325"/>
      <c r="G2924" s="325"/>
      <c r="H2924" s="328"/>
      <c r="I2924" s="328"/>
      <c r="J2924" s="327"/>
      <c r="K2924" s="3"/>
      <c r="L2924" s="326"/>
      <c r="M2924" s="325"/>
      <c r="N2924" s="324"/>
      <c r="T2924" s="146"/>
      <c r="U2924" s="146"/>
      <c r="V2924" s="146"/>
      <c r="W2924" s="146"/>
      <c r="X2924" s="146"/>
      <c r="Y2924" s="146"/>
      <c r="Z2924" s="146"/>
      <c r="AA2924" s="146"/>
      <c r="AB2924" s="5" t="str">
        <f t="shared" si="78"/>
        <v/>
      </c>
    </row>
    <row r="2925" spans="1:28" customFormat="1" ht="12.95" hidden="1" customHeight="1">
      <c r="A2925" s="325"/>
      <c r="B2925" s="325"/>
      <c r="C2925" s="327"/>
      <c r="D2925" s="325"/>
      <c r="E2925" s="325"/>
      <c r="F2925" s="325"/>
      <c r="G2925" s="325"/>
      <c r="H2925" s="328"/>
      <c r="I2925" s="328"/>
      <c r="J2925" s="327"/>
      <c r="K2925" s="3"/>
      <c r="L2925" s="326"/>
      <c r="M2925" s="325"/>
      <c r="N2925" s="324"/>
      <c r="T2925" s="146"/>
      <c r="U2925" s="146"/>
      <c r="V2925" s="146"/>
      <c r="W2925" s="146"/>
      <c r="X2925" s="146"/>
      <c r="Y2925" s="146"/>
      <c r="Z2925" s="146"/>
      <c r="AA2925" s="146"/>
      <c r="AB2925" s="5" t="str">
        <f t="shared" si="78"/>
        <v/>
      </c>
    </row>
    <row r="2926" spans="1:28" customFormat="1" ht="12.95" hidden="1" customHeight="1">
      <c r="A2926" s="325"/>
      <c r="B2926" s="325"/>
      <c r="C2926" s="327"/>
      <c r="D2926" s="325"/>
      <c r="E2926" s="325"/>
      <c r="F2926" s="325"/>
      <c r="G2926" s="325"/>
      <c r="H2926" s="328"/>
      <c r="I2926" s="328"/>
      <c r="J2926" s="327"/>
      <c r="K2926" s="3"/>
      <c r="L2926" s="326"/>
      <c r="M2926" s="325"/>
      <c r="N2926" s="324"/>
      <c r="T2926" s="146"/>
      <c r="U2926" s="146"/>
      <c r="V2926" s="146"/>
      <c r="W2926" s="146"/>
      <c r="X2926" s="146"/>
      <c r="Y2926" s="146"/>
      <c r="Z2926" s="146"/>
      <c r="AA2926" s="146"/>
      <c r="AB2926" s="5" t="str">
        <f t="shared" si="78"/>
        <v/>
      </c>
    </row>
    <row r="2927" spans="1:28" customFormat="1" ht="12.95" hidden="1" customHeight="1">
      <c r="A2927" s="325"/>
      <c r="B2927" s="325"/>
      <c r="C2927" s="327"/>
      <c r="D2927" s="325"/>
      <c r="E2927" s="325"/>
      <c r="F2927" s="325"/>
      <c r="G2927" s="325"/>
      <c r="H2927" s="328"/>
      <c r="I2927" s="328"/>
      <c r="J2927" s="327"/>
      <c r="K2927" s="3"/>
      <c r="L2927" s="326"/>
      <c r="M2927" s="325"/>
      <c r="N2927" s="324"/>
      <c r="T2927" s="146"/>
      <c r="U2927" s="146"/>
      <c r="V2927" s="146"/>
      <c r="W2927" s="146"/>
      <c r="X2927" s="146"/>
      <c r="Y2927" s="146"/>
      <c r="Z2927" s="146"/>
      <c r="AA2927" s="146"/>
      <c r="AB2927" s="5" t="str">
        <f t="shared" si="78"/>
        <v/>
      </c>
    </row>
    <row r="2928" spans="1:28" customFormat="1" ht="12.95" hidden="1" customHeight="1">
      <c r="A2928" s="325"/>
      <c r="B2928" s="325"/>
      <c r="C2928" s="327"/>
      <c r="D2928" s="325"/>
      <c r="E2928" s="325"/>
      <c r="F2928" s="325"/>
      <c r="G2928" s="325"/>
      <c r="H2928" s="328"/>
      <c r="I2928" s="328"/>
      <c r="J2928" s="327"/>
      <c r="K2928" s="3"/>
      <c r="L2928" s="326"/>
      <c r="M2928" s="325"/>
      <c r="N2928" s="324"/>
      <c r="T2928" s="146"/>
      <c r="U2928" s="146"/>
      <c r="V2928" s="146"/>
      <c r="W2928" s="146"/>
      <c r="X2928" s="146"/>
      <c r="Y2928" s="146"/>
      <c r="Z2928" s="146"/>
      <c r="AA2928" s="146"/>
      <c r="AB2928" s="5" t="str">
        <f t="shared" si="78"/>
        <v/>
      </c>
    </row>
    <row r="2929" spans="1:28" customFormat="1" ht="12.95" hidden="1" customHeight="1">
      <c r="A2929" s="325"/>
      <c r="B2929" s="325"/>
      <c r="C2929" s="327"/>
      <c r="D2929" s="325"/>
      <c r="E2929" s="325"/>
      <c r="F2929" s="325"/>
      <c r="G2929" s="325"/>
      <c r="H2929" s="328"/>
      <c r="I2929" s="328"/>
      <c r="J2929" s="327"/>
      <c r="K2929" s="3"/>
      <c r="L2929" s="326"/>
      <c r="M2929" s="325"/>
      <c r="N2929" s="324"/>
      <c r="T2929" s="146"/>
      <c r="U2929" s="146"/>
      <c r="V2929" s="146"/>
      <c r="W2929" s="146"/>
      <c r="X2929" s="146"/>
      <c r="Y2929" s="146"/>
      <c r="Z2929" s="146"/>
      <c r="AA2929" s="146"/>
      <c r="AB2929" s="5" t="str">
        <f t="shared" si="78"/>
        <v/>
      </c>
    </row>
    <row r="2930" spans="1:28" customFormat="1" ht="12.95" hidden="1" customHeight="1">
      <c r="A2930" s="325"/>
      <c r="B2930" s="325"/>
      <c r="C2930" s="327"/>
      <c r="D2930" s="325"/>
      <c r="E2930" s="325"/>
      <c r="F2930" s="325"/>
      <c r="G2930" s="325"/>
      <c r="H2930" s="328"/>
      <c r="I2930" s="328"/>
      <c r="J2930" s="327"/>
      <c r="K2930" s="3"/>
      <c r="L2930" s="326"/>
      <c r="M2930" s="325"/>
      <c r="N2930" s="324"/>
      <c r="T2930" s="146"/>
      <c r="U2930" s="146"/>
      <c r="V2930" s="146"/>
      <c r="W2930" s="146"/>
      <c r="X2930" s="146"/>
      <c r="Y2930" s="146"/>
      <c r="Z2930" s="146"/>
      <c r="AA2930" s="146"/>
      <c r="AB2930" s="5" t="str">
        <f t="shared" si="78"/>
        <v/>
      </c>
    </row>
    <row r="2931" spans="1:28" customFormat="1" ht="12.95" hidden="1" customHeight="1">
      <c r="A2931" s="325"/>
      <c r="B2931" s="325"/>
      <c r="C2931" s="327"/>
      <c r="D2931" s="325"/>
      <c r="E2931" s="325"/>
      <c r="F2931" s="325"/>
      <c r="G2931" s="325"/>
      <c r="H2931" s="328"/>
      <c r="I2931" s="328"/>
      <c r="J2931" s="327"/>
      <c r="K2931" s="3"/>
      <c r="L2931" s="326"/>
      <c r="M2931" s="325"/>
      <c r="N2931" s="324"/>
      <c r="T2931" s="146"/>
      <c r="U2931" s="146"/>
      <c r="V2931" s="146"/>
      <c r="W2931" s="146"/>
      <c r="X2931" s="146"/>
      <c r="Y2931" s="146"/>
      <c r="Z2931" s="146"/>
      <c r="AA2931" s="146"/>
      <c r="AB2931" s="5" t="str">
        <f t="shared" si="78"/>
        <v/>
      </c>
    </row>
    <row r="2932" spans="1:28" customFormat="1" ht="12.95" hidden="1" customHeight="1">
      <c r="A2932" s="325"/>
      <c r="B2932" s="325"/>
      <c r="C2932" s="327"/>
      <c r="D2932" s="325"/>
      <c r="E2932" s="325"/>
      <c r="F2932" s="325"/>
      <c r="G2932" s="325"/>
      <c r="H2932" s="328"/>
      <c r="I2932" s="328"/>
      <c r="J2932" s="327"/>
      <c r="K2932" s="3"/>
      <c r="L2932" s="326"/>
      <c r="M2932" s="325"/>
      <c r="N2932" s="324"/>
      <c r="T2932" s="146"/>
      <c r="U2932" s="146"/>
      <c r="V2932" s="146"/>
      <c r="W2932" s="146"/>
      <c r="X2932" s="146"/>
      <c r="Y2932" s="146"/>
      <c r="Z2932" s="146"/>
      <c r="AA2932" s="146"/>
      <c r="AB2932" s="5" t="str">
        <f t="shared" si="78"/>
        <v/>
      </c>
    </row>
    <row r="2933" spans="1:28" customFormat="1" ht="12.95" hidden="1" customHeight="1">
      <c r="A2933" s="325"/>
      <c r="B2933" s="325"/>
      <c r="C2933" s="327"/>
      <c r="D2933" s="325"/>
      <c r="E2933" s="325"/>
      <c r="F2933" s="325"/>
      <c r="G2933" s="325"/>
      <c r="H2933" s="328"/>
      <c r="I2933" s="328"/>
      <c r="J2933" s="327"/>
      <c r="K2933" s="3"/>
      <c r="L2933" s="326"/>
      <c r="M2933" s="325"/>
      <c r="N2933" s="324"/>
      <c r="T2933" s="146"/>
      <c r="U2933" s="146"/>
      <c r="V2933" s="146"/>
      <c r="W2933" s="146"/>
      <c r="X2933" s="146"/>
      <c r="Y2933" s="146"/>
      <c r="Z2933" s="146"/>
      <c r="AA2933" s="146"/>
      <c r="AB2933" s="5" t="str">
        <f t="shared" si="78"/>
        <v/>
      </c>
    </row>
    <row r="2934" spans="1:28" customFormat="1" ht="12.95" hidden="1" customHeight="1">
      <c r="A2934" s="325"/>
      <c r="B2934" s="325"/>
      <c r="C2934" s="327"/>
      <c r="D2934" s="325"/>
      <c r="E2934" s="325"/>
      <c r="F2934" s="325"/>
      <c r="G2934" s="325"/>
      <c r="H2934" s="328"/>
      <c r="I2934" s="328"/>
      <c r="J2934" s="327"/>
      <c r="K2934" s="3"/>
      <c r="L2934" s="326"/>
      <c r="M2934" s="325"/>
      <c r="N2934" s="324"/>
      <c r="T2934" s="146"/>
      <c r="U2934" s="146"/>
      <c r="V2934" s="146"/>
      <c r="W2934" s="146"/>
      <c r="X2934" s="146"/>
      <c r="Y2934" s="146"/>
      <c r="Z2934" s="146"/>
      <c r="AA2934" s="146"/>
      <c r="AB2934" s="5" t="str">
        <f t="shared" si="78"/>
        <v/>
      </c>
    </row>
    <row r="2935" spans="1:28" customFormat="1" ht="12.95" hidden="1" customHeight="1">
      <c r="A2935" s="325"/>
      <c r="B2935" s="325"/>
      <c r="C2935" s="327"/>
      <c r="D2935" s="325"/>
      <c r="E2935" s="325"/>
      <c r="F2935" s="325"/>
      <c r="G2935" s="325"/>
      <c r="H2935" s="328"/>
      <c r="I2935" s="328"/>
      <c r="J2935" s="327"/>
      <c r="K2935" s="3"/>
      <c r="L2935" s="326"/>
      <c r="M2935" s="325"/>
      <c r="N2935" s="324"/>
      <c r="T2935" s="146"/>
      <c r="U2935" s="146"/>
      <c r="V2935" s="146"/>
      <c r="W2935" s="146"/>
      <c r="X2935" s="146"/>
      <c r="Y2935" s="146"/>
      <c r="Z2935" s="146"/>
      <c r="AA2935" s="146"/>
      <c r="AB2935" s="5" t="str">
        <f t="shared" si="78"/>
        <v/>
      </c>
    </row>
    <row r="2936" spans="1:28" customFormat="1" ht="12.95" hidden="1" customHeight="1">
      <c r="A2936" s="325"/>
      <c r="B2936" s="325"/>
      <c r="C2936" s="327"/>
      <c r="D2936" s="325"/>
      <c r="E2936" s="325"/>
      <c r="F2936" s="325"/>
      <c r="G2936" s="325"/>
      <c r="H2936" s="328"/>
      <c r="I2936" s="328"/>
      <c r="J2936" s="327"/>
      <c r="K2936" s="3"/>
      <c r="L2936" s="326"/>
      <c r="M2936" s="325"/>
      <c r="N2936" s="324"/>
      <c r="T2936" s="146"/>
      <c r="U2936" s="146"/>
      <c r="V2936" s="146"/>
      <c r="W2936" s="146"/>
      <c r="X2936" s="146"/>
      <c r="Y2936" s="146"/>
      <c r="Z2936" s="146"/>
      <c r="AA2936" s="146"/>
      <c r="AB2936" s="5" t="str">
        <f t="shared" si="78"/>
        <v/>
      </c>
    </row>
    <row r="2937" spans="1:28" customFormat="1" ht="12.95" hidden="1" customHeight="1">
      <c r="A2937" s="325"/>
      <c r="B2937" s="325"/>
      <c r="C2937" s="327"/>
      <c r="D2937" s="325"/>
      <c r="E2937" s="325"/>
      <c r="F2937" s="325"/>
      <c r="G2937" s="325"/>
      <c r="H2937" s="328"/>
      <c r="I2937" s="328"/>
      <c r="J2937" s="327"/>
      <c r="K2937" s="3"/>
      <c r="L2937" s="326"/>
      <c r="M2937" s="325"/>
      <c r="N2937" s="324"/>
      <c r="T2937" s="146"/>
      <c r="U2937" s="146"/>
      <c r="V2937" s="146"/>
      <c r="W2937" s="146"/>
      <c r="X2937" s="146"/>
      <c r="Y2937" s="146"/>
      <c r="Z2937" s="146"/>
      <c r="AA2937" s="146"/>
      <c r="AB2937" s="5" t="str">
        <f t="shared" si="78"/>
        <v/>
      </c>
    </row>
    <row r="2938" spans="1:28" customFormat="1" ht="12.95" hidden="1" customHeight="1">
      <c r="A2938" s="325"/>
      <c r="B2938" s="325"/>
      <c r="C2938" s="327"/>
      <c r="D2938" s="325"/>
      <c r="E2938" s="325"/>
      <c r="F2938" s="325"/>
      <c r="G2938" s="325"/>
      <c r="H2938" s="328"/>
      <c r="I2938" s="328"/>
      <c r="J2938" s="327"/>
      <c r="K2938" s="3"/>
      <c r="L2938" s="326"/>
      <c r="M2938" s="325"/>
      <c r="N2938" s="324"/>
      <c r="T2938" s="146"/>
      <c r="U2938" s="146"/>
      <c r="V2938" s="146"/>
      <c r="W2938" s="146"/>
      <c r="X2938" s="146"/>
      <c r="Y2938" s="146"/>
      <c r="Z2938" s="146"/>
      <c r="AA2938" s="146"/>
      <c r="AB2938" s="5" t="str">
        <f t="shared" si="78"/>
        <v/>
      </c>
    </row>
    <row r="2939" spans="1:28" customFormat="1" ht="12.95" hidden="1" customHeight="1">
      <c r="A2939" s="325"/>
      <c r="B2939" s="325"/>
      <c r="C2939" s="327"/>
      <c r="D2939" s="325"/>
      <c r="E2939" s="325"/>
      <c r="F2939" s="325"/>
      <c r="G2939" s="325"/>
      <c r="H2939" s="328"/>
      <c r="I2939" s="328"/>
      <c r="J2939" s="327"/>
      <c r="K2939" s="3"/>
      <c r="L2939" s="326"/>
      <c r="M2939" s="325"/>
      <c r="N2939" s="324"/>
      <c r="T2939" s="146"/>
      <c r="U2939" s="146"/>
      <c r="V2939" s="146"/>
      <c r="W2939" s="146"/>
      <c r="X2939" s="146"/>
      <c r="Y2939" s="146"/>
      <c r="Z2939" s="146"/>
      <c r="AA2939" s="146"/>
      <c r="AB2939" s="5" t="str">
        <f t="shared" si="78"/>
        <v/>
      </c>
    </row>
    <row r="2940" spans="1:28" customFormat="1" ht="12.95" hidden="1" customHeight="1">
      <c r="A2940" s="325"/>
      <c r="B2940" s="325"/>
      <c r="C2940" s="327"/>
      <c r="D2940" s="325"/>
      <c r="E2940" s="325"/>
      <c r="F2940" s="325"/>
      <c r="G2940" s="325"/>
      <c r="H2940" s="328"/>
      <c r="I2940" s="328"/>
      <c r="J2940" s="327"/>
      <c r="K2940" s="3"/>
      <c r="L2940" s="326"/>
      <c r="M2940" s="325"/>
      <c r="N2940" s="324"/>
      <c r="T2940" s="146"/>
      <c r="U2940" s="146"/>
      <c r="V2940" s="146"/>
      <c r="W2940" s="146"/>
      <c r="X2940" s="146"/>
      <c r="Y2940" s="146"/>
      <c r="Z2940" s="146"/>
      <c r="AA2940" s="146"/>
      <c r="AB2940" s="5" t="str">
        <f t="shared" si="78"/>
        <v/>
      </c>
    </row>
    <row r="2941" spans="1:28" customFormat="1" ht="12.95" hidden="1" customHeight="1">
      <c r="A2941" s="325"/>
      <c r="B2941" s="325"/>
      <c r="C2941" s="327"/>
      <c r="D2941" s="325"/>
      <c r="E2941" s="325"/>
      <c r="F2941" s="325"/>
      <c r="G2941" s="325"/>
      <c r="H2941" s="328"/>
      <c r="I2941" s="328"/>
      <c r="J2941" s="327"/>
      <c r="K2941" s="3"/>
      <c r="L2941" s="326"/>
      <c r="M2941" s="325"/>
      <c r="N2941" s="324"/>
      <c r="T2941" s="146"/>
      <c r="U2941" s="146"/>
      <c r="V2941" s="146"/>
      <c r="W2941" s="146"/>
      <c r="X2941" s="146"/>
      <c r="Y2941" s="146"/>
      <c r="Z2941" s="146"/>
      <c r="AA2941" s="146"/>
      <c r="AB2941" s="5" t="str">
        <f t="shared" si="78"/>
        <v/>
      </c>
    </row>
    <row r="2942" spans="1:28" customFormat="1" ht="12.95" hidden="1" customHeight="1">
      <c r="A2942" s="325"/>
      <c r="B2942" s="325"/>
      <c r="C2942" s="327"/>
      <c r="D2942" s="325"/>
      <c r="E2942" s="325"/>
      <c r="F2942" s="325"/>
      <c r="G2942" s="325"/>
      <c r="H2942" s="328"/>
      <c r="I2942" s="328"/>
      <c r="J2942" s="327"/>
      <c r="K2942" s="3"/>
      <c r="L2942" s="326"/>
      <c r="M2942" s="325"/>
      <c r="N2942" s="324"/>
      <c r="T2942" s="146"/>
      <c r="U2942" s="146"/>
      <c r="V2942" s="146"/>
      <c r="W2942" s="146"/>
      <c r="X2942" s="146"/>
      <c r="Y2942" s="146"/>
      <c r="Z2942" s="146"/>
      <c r="AA2942" s="146"/>
      <c r="AB2942" s="5" t="str">
        <f t="shared" si="78"/>
        <v/>
      </c>
    </row>
    <row r="2943" spans="1:28" customFormat="1" ht="12.95" hidden="1" customHeight="1">
      <c r="A2943" s="325"/>
      <c r="B2943" s="325"/>
      <c r="C2943" s="327"/>
      <c r="D2943" s="325"/>
      <c r="E2943" s="325"/>
      <c r="F2943" s="325"/>
      <c r="G2943" s="325"/>
      <c r="H2943" s="328"/>
      <c r="I2943" s="328"/>
      <c r="J2943" s="327"/>
      <c r="K2943" s="3"/>
      <c r="L2943" s="326"/>
      <c r="M2943" s="325"/>
      <c r="N2943" s="324"/>
      <c r="T2943" s="146"/>
      <c r="U2943" s="146"/>
      <c r="V2943" s="146"/>
      <c r="W2943" s="146"/>
      <c r="X2943" s="146"/>
      <c r="Y2943" s="146"/>
      <c r="Z2943" s="146"/>
      <c r="AA2943" s="146"/>
      <c r="AB2943" s="5" t="str">
        <f t="shared" si="78"/>
        <v/>
      </c>
    </row>
    <row r="2944" spans="1:28" customFormat="1" ht="12.95" hidden="1" customHeight="1">
      <c r="A2944" s="325"/>
      <c r="B2944" s="325"/>
      <c r="C2944" s="327"/>
      <c r="D2944" s="325"/>
      <c r="E2944" s="325"/>
      <c r="F2944" s="325"/>
      <c r="G2944" s="325"/>
      <c r="H2944" s="328"/>
      <c r="I2944" s="328"/>
      <c r="J2944" s="327"/>
      <c r="K2944" s="3"/>
      <c r="L2944" s="326"/>
      <c r="M2944" s="325"/>
      <c r="N2944" s="324"/>
      <c r="T2944" s="146"/>
      <c r="U2944" s="146"/>
      <c r="V2944" s="146"/>
      <c r="W2944" s="146"/>
      <c r="X2944" s="146"/>
      <c r="Y2944" s="146"/>
      <c r="Z2944" s="146"/>
      <c r="AA2944" s="146"/>
      <c r="AB2944" s="5" t="str">
        <f t="shared" si="78"/>
        <v/>
      </c>
    </row>
    <row r="2945" spans="1:28" customFormat="1" ht="12.95" hidden="1" customHeight="1">
      <c r="A2945" s="325"/>
      <c r="B2945" s="325"/>
      <c r="C2945" s="327"/>
      <c r="D2945" s="325"/>
      <c r="E2945" s="325"/>
      <c r="F2945" s="325"/>
      <c r="G2945" s="325"/>
      <c r="H2945" s="328"/>
      <c r="I2945" s="328"/>
      <c r="J2945" s="327"/>
      <c r="K2945" s="3"/>
      <c r="L2945" s="326"/>
      <c r="M2945" s="325"/>
      <c r="N2945" s="324"/>
      <c r="T2945" s="146"/>
      <c r="U2945" s="146"/>
      <c r="V2945" s="146"/>
      <c r="W2945" s="146"/>
      <c r="X2945" s="146"/>
      <c r="Y2945" s="146"/>
      <c r="Z2945" s="146"/>
      <c r="AA2945" s="146"/>
      <c r="AB2945" s="5" t="str">
        <f t="shared" si="78"/>
        <v/>
      </c>
    </row>
    <row r="2946" spans="1:28" customFormat="1" ht="12.95" hidden="1" customHeight="1">
      <c r="A2946" s="325"/>
      <c r="B2946" s="325"/>
      <c r="C2946" s="327"/>
      <c r="D2946" s="325"/>
      <c r="E2946" s="325"/>
      <c r="F2946" s="325"/>
      <c r="G2946" s="325"/>
      <c r="H2946" s="328"/>
      <c r="I2946" s="328"/>
      <c r="J2946" s="327"/>
      <c r="K2946" s="3"/>
      <c r="L2946" s="326"/>
      <c r="M2946" s="325"/>
      <c r="N2946" s="324"/>
      <c r="T2946" s="146"/>
      <c r="U2946" s="146"/>
      <c r="V2946" s="146"/>
      <c r="W2946" s="146"/>
      <c r="X2946" s="146"/>
      <c r="Y2946" s="146"/>
      <c r="Z2946" s="146"/>
      <c r="AA2946" s="146"/>
      <c r="AB2946" s="5" t="str">
        <f t="shared" si="78"/>
        <v/>
      </c>
    </row>
    <row r="2947" spans="1:28" customFormat="1" ht="12.95" hidden="1" customHeight="1">
      <c r="A2947" s="325"/>
      <c r="B2947" s="325"/>
      <c r="C2947" s="327"/>
      <c r="D2947" s="325"/>
      <c r="E2947" s="325"/>
      <c r="F2947" s="325"/>
      <c r="G2947" s="325"/>
      <c r="H2947" s="328"/>
      <c r="I2947" s="328"/>
      <c r="J2947" s="327"/>
      <c r="K2947" s="3"/>
      <c r="L2947" s="326"/>
      <c r="M2947" s="325"/>
      <c r="N2947" s="324"/>
      <c r="T2947" s="146"/>
      <c r="U2947" s="146"/>
      <c r="V2947" s="146"/>
      <c r="W2947" s="146"/>
      <c r="X2947" s="146"/>
      <c r="Y2947" s="146"/>
      <c r="Z2947" s="146"/>
      <c r="AA2947" s="146"/>
      <c r="AB2947" s="5" t="str">
        <f t="shared" si="78"/>
        <v/>
      </c>
    </row>
    <row r="2948" spans="1:28" customFormat="1" ht="12.95" hidden="1" customHeight="1">
      <c r="A2948" s="325"/>
      <c r="B2948" s="325"/>
      <c r="C2948" s="327"/>
      <c r="D2948" s="325"/>
      <c r="E2948" s="325"/>
      <c r="F2948" s="325"/>
      <c r="G2948" s="325"/>
      <c r="H2948" s="328"/>
      <c r="I2948" s="328"/>
      <c r="J2948" s="327"/>
      <c r="K2948" s="3"/>
      <c r="L2948" s="326"/>
      <c r="M2948" s="325"/>
      <c r="N2948" s="324"/>
      <c r="T2948" s="146"/>
      <c r="U2948" s="146"/>
      <c r="V2948" s="146"/>
      <c r="W2948" s="146"/>
      <c r="X2948" s="146"/>
      <c r="Y2948" s="146"/>
      <c r="Z2948" s="146"/>
      <c r="AA2948" s="146"/>
      <c r="AB2948" s="5" t="str">
        <f t="shared" si="78"/>
        <v/>
      </c>
    </row>
    <row r="2949" spans="1:28" customFormat="1" ht="12.95" hidden="1" customHeight="1">
      <c r="A2949" s="325"/>
      <c r="B2949" s="325"/>
      <c r="C2949" s="327"/>
      <c r="D2949" s="325"/>
      <c r="E2949" s="325"/>
      <c r="F2949" s="325"/>
      <c r="G2949" s="325"/>
      <c r="H2949" s="328"/>
      <c r="I2949" s="328"/>
      <c r="J2949" s="327"/>
      <c r="K2949" s="3"/>
      <c r="L2949" s="326"/>
      <c r="M2949" s="325"/>
      <c r="N2949" s="324"/>
      <c r="T2949" s="146"/>
      <c r="U2949" s="146"/>
      <c r="V2949" s="146"/>
      <c r="W2949" s="146"/>
      <c r="X2949" s="146"/>
      <c r="Y2949" s="146"/>
      <c r="Z2949" s="146"/>
      <c r="AA2949" s="146"/>
      <c r="AB2949" s="5" t="str">
        <f t="shared" si="78"/>
        <v/>
      </c>
    </row>
    <row r="2950" spans="1:28" customFormat="1" ht="12.95" hidden="1" customHeight="1">
      <c r="A2950" s="325"/>
      <c r="B2950" s="325"/>
      <c r="C2950" s="327"/>
      <c r="D2950" s="325"/>
      <c r="E2950" s="325"/>
      <c r="F2950" s="325"/>
      <c r="G2950" s="325"/>
      <c r="H2950" s="328"/>
      <c r="I2950" s="328"/>
      <c r="J2950" s="327"/>
      <c r="K2950" s="3"/>
      <c r="L2950" s="326"/>
      <c r="M2950" s="325"/>
      <c r="N2950" s="324"/>
      <c r="T2950" s="146"/>
      <c r="U2950" s="146"/>
      <c r="V2950" s="146"/>
      <c r="W2950" s="146"/>
      <c r="X2950" s="146"/>
      <c r="Y2950" s="146"/>
      <c r="Z2950" s="146"/>
      <c r="AA2950" s="146"/>
      <c r="AB2950" s="5" t="str">
        <f t="shared" si="78"/>
        <v/>
      </c>
    </row>
    <row r="2951" spans="1:28" customFormat="1" ht="12.95" hidden="1" customHeight="1">
      <c r="A2951" s="325"/>
      <c r="B2951" s="325"/>
      <c r="C2951" s="327"/>
      <c r="D2951" s="325"/>
      <c r="E2951" s="325"/>
      <c r="F2951" s="325"/>
      <c r="G2951" s="325"/>
      <c r="H2951" s="328"/>
      <c r="I2951" s="328"/>
      <c r="J2951" s="327"/>
      <c r="K2951" s="3"/>
      <c r="L2951" s="326"/>
      <c r="M2951" s="325"/>
      <c r="N2951" s="324"/>
      <c r="T2951" s="146"/>
      <c r="U2951" s="146"/>
      <c r="V2951" s="146"/>
      <c r="W2951" s="146"/>
      <c r="X2951" s="146"/>
      <c r="Y2951" s="146"/>
      <c r="Z2951" s="146"/>
      <c r="AA2951" s="146"/>
      <c r="AB2951" s="5" t="str">
        <f t="shared" si="78"/>
        <v/>
      </c>
    </row>
    <row r="2952" spans="1:28" customFormat="1" ht="12.95" hidden="1" customHeight="1">
      <c r="A2952" s="325"/>
      <c r="B2952" s="325"/>
      <c r="C2952" s="327"/>
      <c r="D2952" s="325"/>
      <c r="E2952" s="325"/>
      <c r="F2952" s="325"/>
      <c r="G2952" s="325"/>
      <c r="H2952" s="328"/>
      <c r="I2952" s="328"/>
      <c r="J2952" s="327"/>
      <c r="K2952" s="3"/>
      <c r="L2952" s="326"/>
      <c r="M2952" s="325"/>
      <c r="N2952" s="324"/>
      <c r="T2952" s="146"/>
      <c r="U2952" s="146"/>
      <c r="V2952" s="146"/>
      <c r="W2952" s="146"/>
      <c r="X2952" s="146"/>
      <c r="Y2952" s="146"/>
      <c r="Z2952" s="146"/>
      <c r="AA2952" s="146"/>
      <c r="AB2952" s="5" t="str">
        <f t="shared" si="78"/>
        <v/>
      </c>
    </row>
    <row r="2953" spans="1:28" customFormat="1" ht="12.95" hidden="1" customHeight="1">
      <c r="A2953" s="325"/>
      <c r="B2953" s="325"/>
      <c r="C2953" s="327"/>
      <c r="D2953" s="325"/>
      <c r="E2953" s="325"/>
      <c r="F2953" s="325"/>
      <c r="G2953" s="325"/>
      <c r="H2953" s="328"/>
      <c r="I2953" s="328"/>
      <c r="J2953" s="327"/>
      <c r="K2953" s="3"/>
      <c r="L2953" s="326"/>
      <c r="M2953" s="325"/>
      <c r="N2953" s="324"/>
      <c r="T2953" s="146"/>
      <c r="U2953" s="146"/>
      <c r="V2953" s="146"/>
      <c r="W2953" s="146"/>
      <c r="X2953" s="146"/>
      <c r="Y2953" s="146"/>
      <c r="Z2953" s="146"/>
      <c r="AA2953" s="146"/>
      <c r="AB2953" s="5" t="str">
        <f t="shared" si="78"/>
        <v/>
      </c>
    </row>
    <row r="2954" spans="1:28" customFormat="1" ht="12.95" hidden="1" customHeight="1">
      <c r="A2954" s="325"/>
      <c r="B2954" s="325"/>
      <c r="C2954" s="327"/>
      <c r="D2954" s="325"/>
      <c r="E2954" s="325"/>
      <c r="F2954" s="325"/>
      <c r="G2954" s="325"/>
      <c r="H2954" s="328"/>
      <c r="I2954" s="328"/>
      <c r="J2954" s="327"/>
      <c r="K2954" s="3"/>
      <c r="L2954" s="326"/>
      <c r="M2954" s="325"/>
      <c r="N2954" s="324"/>
      <c r="T2954" s="146"/>
      <c r="U2954" s="146"/>
      <c r="V2954" s="146"/>
      <c r="W2954" s="146"/>
      <c r="X2954" s="146"/>
      <c r="Y2954" s="146"/>
      <c r="Z2954" s="146"/>
      <c r="AA2954" s="146"/>
      <c r="AB2954" s="5" t="str">
        <f t="shared" si="78"/>
        <v/>
      </c>
    </row>
    <row r="2955" spans="1:28" customFormat="1" ht="12.95" hidden="1" customHeight="1">
      <c r="A2955" s="325"/>
      <c r="B2955" s="325"/>
      <c r="C2955" s="327"/>
      <c r="D2955" s="325"/>
      <c r="E2955" s="325"/>
      <c r="F2955" s="325"/>
      <c r="G2955" s="325"/>
      <c r="H2955" s="328"/>
      <c r="I2955" s="328"/>
      <c r="J2955" s="327"/>
      <c r="K2955" s="3"/>
      <c r="L2955" s="326"/>
      <c r="M2955" s="325"/>
      <c r="N2955" s="324"/>
      <c r="T2955" s="146"/>
      <c r="U2955" s="146"/>
      <c r="V2955" s="146"/>
      <c r="W2955" s="146"/>
      <c r="X2955" s="146"/>
      <c r="Y2955" s="146"/>
      <c r="Z2955" s="146"/>
      <c r="AA2955" s="146"/>
      <c r="AB2955" s="5" t="str">
        <f t="shared" si="78"/>
        <v/>
      </c>
    </row>
    <row r="2956" spans="1:28" customFormat="1" ht="12.95" hidden="1" customHeight="1">
      <c r="A2956" s="325"/>
      <c r="B2956" s="325"/>
      <c r="C2956" s="327"/>
      <c r="D2956" s="325"/>
      <c r="E2956" s="325"/>
      <c r="F2956" s="325"/>
      <c r="G2956" s="325"/>
      <c r="H2956" s="328"/>
      <c r="I2956" s="328"/>
      <c r="J2956" s="327"/>
      <c r="K2956" s="3"/>
      <c r="L2956" s="326"/>
      <c r="M2956" s="325"/>
      <c r="N2956" s="324"/>
      <c r="T2956" s="146"/>
      <c r="U2956" s="146"/>
      <c r="V2956" s="146"/>
      <c r="W2956" s="146"/>
      <c r="X2956" s="146"/>
      <c r="Y2956" s="146"/>
      <c r="Z2956" s="146"/>
      <c r="AA2956" s="146"/>
      <c r="AB2956" s="5" t="str">
        <f t="shared" si="78"/>
        <v/>
      </c>
    </row>
    <row r="2957" spans="1:28" customFormat="1" ht="12.95" hidden="1" customHeight="1">
      <c r="A2957" s="325"/>
      <c r="B2957" s="325"/>
      <c r="C2957" s="327"/>
      <c r="D2957" s="325"/>
      <c r="E2957" s="325"/>
      <c r="F2957" s="325"/>
      <c r="G2957" s="325"/>
      <c r="H2957" s="328"/>
      <c r="I2957" s="328"/>
      <c r="J2957" s="327"/>
      <c r="K2957" s="3"/>
      <c r="L2957" s="326"/>
      <c r="M2957" s="325"/>
      <c r="N2957" s="324"/>
      <c r="T2957" s="146"/>
      <c r="U2957" s="146"/>
      <c r="V2957" s="146"/>
      <c r="W2957" s="146"/>
      <c r="X2957" s="146"/>
      <c r="Y2957" s="146"/>
      <c r="Z2957" s="146"/>
      <c r="AA2957" s="146"/>
      <c r="AB2957" s="5" t="str">
        <f t="shared" si="78"/>
        <v/>
      </c>
    </row>
    <row r="2958" spans="1:28" customFormat="1" ht="12.95" hidden="1" customHeight="1">
      <c r="A2958" s="325"/>
      <c r="B2958" s="325"/>
      <c r="C2958" s="327"/>
      <c r="D2958" s="325"/>
      <c r="E2958" s="325"/>
      <c r="F2958" s="325"/>
      <c r="G2958" s="325"/>
      <c r="H2958" s="328"/>
      <c r="I2958" s="328"/>
      <c r="J2958" s="327"/>
      <c r="K2958" s="3"/>
      <c r="L2958" s="326"/>
      <c r="M2958" s="325"/>
      <c r="N2958" s="324"/>
      <c r="T2958" s="146"/>
      <c r="U2958" s="146"/>
      <c r="V2958" s="146"/>
      <c r="W2958" s="146"/>
      <c r="X2958" s="146"/>
      <c r="Y2958" s="146"/>
      <c r="Z2958" s="146"/>
      <c r="AA2958" s="146"/>
      <c r="AB2958" s="5" t="str">
        <f t="shared" si="78"/>
        <v/>
      </c>
    </row>
    <row r="2959" spans="1:28" customFormat="1" ht="12.95" hidden="1" customHeight="1">
      <c r="A2959" s="325"/>
      <c r="B2959" s="325"/>
      <c r="C2959" s="327"/>
      <c r="D2959" s="325"/>
      <c r="E2959" s="325"/>
      <c r="F2959" s="325"/>
      <c r="G2959" s="325"/>
      <c r="H2959" s="328"/>
      <c r="I2959" s="328"/>
      <c r="J2959" s="327"/>
      <c r="K2959" s="3"/>
      <c r="L2959" s="326"/>
      <c r="M2959" s="325"/>
      <c r="N2959" s="324"/>
      <c r="T2959" s="146"/>
      <c r="U2959" s="146"/>
      <c r="V2959" s="146"/>
      <c r="W2959" s="146"/>
      <c r="X2959" s="146"/>
      <c r="Y2959" s="146"/>
      <c r="Z2959" s="146"/>
      <c r="AA2959" s="146"/>
      <c r="AB2959" s="5" t="str">
        <f t="shared" si="78"/>
        <v/>
      </c>
    </row>
    <row r="2960" spans="1:28" customFormat="1" ht="12.95" hidden="1" customHeight="1">
      <c r="A2960" s="325"/>
      <c r="B2960" s="325"/>
      <c r="C2960" s="327"/>
      <c r="D2960" s="325"/>
      <c r="E2960" s="325"/>
      <c r="F2960" s="325"/>
      <c r="G2960" s="325"/>
      <c r="H2960" s="328"/>
      <c r="I2960" s="328"/>
      <c r="J2960" s="327"/>
      <c r="K2960" s="3"/>
      <c r="L2960" s="326"/>
      <c r="M2960" s="325"/>
      <c r="N2960" s="324"/>
      <c r="T2960" s="146"/>
      <c r="U2960" s="146"/>
      <c r="V2960" s="146"/>
      <c r="W2960" s="146"/>
      <c r="X2960" s="146"/>
      <c r="Y2960" s="146"/>
      <c r="Z2960" s="146"/>
      <c r="AA2960" s="146"/>
      <c r="AB2960" s="5" t="str">
        <f t="shared" si="78"/>
        <v/>
      </c>
    </row>
    <row r="2961" spans="1:28" customFormat="1" ht="12.95" hidden="1" customHeight="1">
      <c r="A2961" s="325"/>
      <c r="B2961" s="325"/>
      <c r="C2961" s="327"/>
      <c r="D2961" s="325"/>
      <c r="E2961" s="325"/>
      <c r="F2961" s="325"/>
      <c r="G2961" s="325"/>
      <c r="H2961" s="328"/>
      <c r="I2961" s="328"/>
      <c r="J2961" s="327"/>
      <c r="K2961" s="3"/>
      <c r="L2961" s="326"/>
      <c r="M2961" s="325"/>
      <c r="N2961" s="324"/>
      <c r="T2961" s="146"/>
      <c r="U2961" s="146"/>
      <c r="V2961" s="146"/>
      <c r="W2961" s="146"/>
      <c r="X2961" s="146"/>
      <c r="Y2961" s="146"/>
      <c r="Z2961" s="146"/>
      <c r="AA2961" s="146"/>
      <c r="AB2961" s="5" t="str">
        <f t="shared" si="78"/>
        <v/>
      </c>
    </row>
    <row r="2962" spans="1:28" customFormat="1" ht="12.95" hidden="1" customHeight="1">
      <c r="A2962" s="325"/>
      <c r="B2962" s="325"/>
      <c r="C2962" s="327"/>
      <c r="D2962" s="325"/>
      <c r="E2962" s="325"/>
      <c r="F2962" s="325"/>
      <c r="G2962" s="325"/>
      <c r="H2962" s="328"/>
      <c r="I2962" s="328"/>
      <c r="J2962" s="327"/>
      <c r="K2962" s="3"/>
      <c r="L2962" s="326"/>
      <c r="M2962" s="325"/>
      <c r="N2962" s="324"/>
      <c r="T2962" s="146"/>
      <c r="U2962" s="146"/>
      <c r="V2962" s="146"/>
      <c r="W2962" s="146"/>
      <c r="X2962" s="146"/>
      <c r="Y2962" s="146"/>
      <c r="Z2962" s="146"/>
      <c r="AA2962" s="146"/>
      <c r="AB2962" s="5" t="str">
        <f t="shared" si="78"/>
        <v/>
      </c>
    </row>
    <row r="2963" spans="1:28" customFormat="1" ht="12.95" hidden="1" customHeight="1">
      <c r="A2963" s="325"/>
      <c r="B2963" s="325"/>
      <c r="C2963" s="327"/>
      <c r="D2963" s="325"/>
      <c r="E2963" s="325"/>
      <c r="F2963" s="325"/>
      <c r="G2963" s="325"/>
      <c r="H2963" s="328"/>
      <c r="I2963" s="328"/>
      <c r="J2963" s="327"/>
      <c r="K2963" s="3"/>
      <c r="L2963" s="326"/>
      <c r="M2963" s="325"/>
      <c r="N2963" s="324"/>
      <c r="T2963" s="146"/>
      <c r="U2963" s="146"/>
      <c r="V2963" s="146"/>
      <c r="W2963" s="146"/>
      <c r="X2963" s="146"/>
      <c r="Y2963" s="146"/>
      <c r="Z2963" s="146"/>
      <c r="AA2963" s="146"/>
      <c r="AB2963" s="5" t="str">
        <f t="shared" si="78"/>
        <v/>
      </c>
    </row>
    <row r="2964" spans="1:28" customFormat="1" ht="12.95" hidden="1" customHeight="1">
      <c r="A2964" s="325"/>
      <c r="B2964" s="325"/>
      <c r="C2964" s="327"/>
      <c r="D2964" s="325"/>
      <c r="E2964" s="325"/>
      <c r="F2964" s="325"/>
      <c r="G2964" s="325"/>
      <c r="H2964" s="328"/>
      <c r="I2964" s="328"/>
      <c r="J2964" s="327"/>
      <c r="K2964" s="3"/>
      <c r="L2964" s="326"/>
      <c r="M2964" s="325"/>
      <c r="N2964" s="324"/>
      <c r="T2964" s="146"/>
      <c r="U2964" s="146"/>
      <c r="V2964" s="146"/>
      <c r="W2964" s="146"/>
      <c r="X2964" s="146"/>
      <c r="Y2964" s="146"/>
      <c r="Z2964" s="146"/>
      <c r="AA2964" s="146"/>
      <c r="AB2964" s="5" t="str">
        <f t="shared" si="78"/>
        <v/>
      </c>
    </row>
    <row r="2965" spans="1:28" customFormat="1" ht="12.95" hidden="1" customHeight="1">
      <c r="A2965" s="325"/>
      <c r="B2965" s="325"/>
      <c r="C2965" s="327"/>
      <c r="D2965" s="325"/>
      <c r="E2965" s="325"/>
      <c r="F2965" s="325"/>
      <c r="G2965" s="325"/>
      <c r="H2965" s="328"/>
      <c r="I2965" s="328"/>
      <c r="J2965" s="327"/>
      <c r="K2965" s="3"/>
      <c r="L2965" s="326"/>
      <c r="M2965" s="325"/>
      <c r="N2965" s="324"/>
      <c r="T2965" s="146"/>
      <c r="U2965" s="146"/>
      <c r="V2965" s="146"/>
      <c r="W2965" s="146"/>
      <c r="X2965" s="146"/>
      <c r="Y2965" s="146"/>
      <c r="Z2965" s="146"/>
      <c r="AA2965" s="146"/>
      <c r="AB2965" s="5" t="str">
        <f t="shared" si="78"/>
        <v/>
      </c>
    </row>
    <row r="2966" spans="1:28" customFormat="1" ht="12.95" hidden="1" customHeight="1">
      <c r="A2966" s="325"/>
      <c r="B2966" s="325"/>
      <c r="C2966" s="327"/>
      <c r="D2966" s="325"/>
      <c r="E2966" s="325"/>
      <c r="F2966" s="325"/>
      <c r="G2966" s="325"/>
      <c r="H2966" s="328"/>
      <c r="I2966" s="328"/>
      <c r="J2966" s="327"/>
      <c r="K2966" s="3"/>
      <c r="L2966" s="326"/>
      <c r="M2966" s="325"/>
      <c r="N2966" s="324"/>
      <c r="T2966" s="146"/>
      <c r="U2966" s="146"/>
      <c r="V2966" s="146"/>
      <c r="W2966" s="146"/>
      <c r="X2966" s="146"/>
      <c r="Y2966" s="146"/>
      <c r="Z2966" s="146"/>
      <c r="AA2966" s="146"/>
      <c r="AB2966" s="5" t="str">
        <f t="shared" si="78"/>
        <v/>
      </c>
    </row>
    <row r="2967" spans="1:28" customFormat="1" ht="12.95" hidden="1" customHeight="1">
      <c r="A2967" s="325"/>
      <c r="B2967" s="325"/>
      <c r="C2967" s="327"/>
      <c r="D2967" s="325"/>
      <c r="E2967" s="325"/>
      <c r="F2967" s="325"/>
      <c r="G2967" s="325"/>
      <c r="H2967" s="328"/>
      <c r="I2967" s="328"/>
      <c r="J2967" s="327"/>
      <c r="K2967" s="3"/>
      <c r="L2967" s="326"/>
      <c r="M2967" s="325"/>
      <c r="N2967" s="324"/>
      <c r="T2967" s="146"/>
      <c r="U2967" s="146"/>
      <c r="V2967" s="146"/>
      <c r="W2967" s="146"/>
      <c r="X2967" s="146"/>
      <c r="Y2967" s="146"/>
      <c r="Z2967" s="146"/>
      <c r="AA2967" s="146"/>
      <c r="AB2967" s="5" t="str">
        <f t="shared" si="78"/>
        <v/>
      </c>
    </row>
    <row r="2968" spans="1:28" customFormat="1" ht="12.95" hidden="1" customHeight="1">
      <c r="A2968" s="325"/>
      <c r="B2968" s="325"/>
      <c r="C2968" s="327"/>
      <c r="D2968" s="325"/>
      <c r="E2968" s="325"/>
      <c r="F2968" s="325"/>
      <c r="G2968" s="325"/>
      <c r="H2968" s="328"/>
      <c r="I2968" s="328"/>
      <c r="J2968" s="327"/>
      <c r="K2968" s="3"/>
      <c r="L2968" s="326"/>
      <c r="M2968" s="325"/>
      <c r="N2968" s="324"/>
      <c r="T2968" s="146"/>
      <c r="U2968" s="146"/>
      <c r="V2968" s="146"/>
      <c r="W2968" s="146"/>
      <c r="X2968" s="146"/>
      <c r="Y2968" s="146"/>
      <c r="Z2968" s="146"/>
      <c r="AA2968" s="146"/>
      <c r="AB2968" s="5" t="str">
        <f t="shared" si="78"/>
        <v/>
      </c>
    </row>
    <row r="2969" spans="1:28" customFormat="1" ht="12.95" hidden="1" customHeight="1">
      <c r="A2969" s="325"/>
      <c r="B2969" s="325"/>
      <c r="C2969" s="327"/>
      <c r="D2969" s="325"/>
      <c r="E2969" s="325"/>
      <c r="F2969" s="325"/>
      <c r="G2969" s="325"/>
      <c r="H2969" s="328"/>
      <c r="I2969" s="328"/>
      <c r="J2969" s="327"/>
      <c r="K2969" s="3"/>
      <c r="L2969" s="326"/>
      <c r="M2969" s="325"/>
      <c r="N2969" s="324"/>
      <c r="T2969" s="146"/>
      <c r="U2969" s="146"/>
      <c r="V2969" s="146"/>
      <c r="W2969" s="146"/>
      <c r="X2969" s="146"/>
      <c r="Y2969" s="146"/>
      <c r="Z2969" s="146"/>
      <c r="AA2969" s="146"/>
      <c r="AB2969" s="5" t="str">
        <f t="shared" si="78"/>
        <v/>
      </c>
    </row>
    <row r="2970" spans="1:28" customFormat="1" ht="12.95" hidden="1" customHeight="1">
      <c r="A2970" s="325"/>
      <c r="B2970" s="325"/>
      <c r="C2970" s="327"/>
      <c r="D2970" s="325"/>
      <c r="E2970" s="325"/>
      <c r="F2970" s="325"/>
      <c r="G2970" s="325"/>
      <c r="H2970" s="328"/>
      <c r="I2970" s="328"/>
      <c r="J2970" s="327"/>
      <c r="K2970" s="3"/>
      <c r="L2970" s="326"/>
      <c r="M2970" s="325"/>
      <c r="N2970" s="324"/>
      <c r="T2970" s="146"/>
      <c r="U2970" s="146"/>
      <c r="V2970" s="146"/>
      <c r="W2970" s="146"/>
      <c r="X2970" s="146"/>
      <c r="Y2970" s="146"/>
      <c r="Z2970" s="146"/>
      <c r="AA2970" s="146"/>
      <c r="AB2970" s="5" t="str">
        <f t="shared" si="78"/>
        <v/>
      </c>
    </row>
    <row r="2971" spans="1:28" customFormat="1" ht="12.95" hidden="1" customHeight="1">
      <c r="A2971" s="325"/>
      <c r="B2971" s="325"/>
      <c r="C2971" s="327"/>
      <c r="D2971" s="325"/>
      <c r="E2971" s="325"/>
      <c r="F2971" s="325"/>
      <c r="G2971" s="325"/>
      <c r="H2971" s="328"/>
      <c r="I2971" s="328"/>
      <c r="J2971" s="327"/>
      <c r="K2971" s="3"/>
      <c r="L2971" s="326"/>
      <c r="M2971" s="325"/>
      <c r="N2971" s="324"/>
      <c r="T2971" s="146"/>
      <c r="U2971" s="146"/>
      <c r="V2971" s="146"/>
      <c r="W2971" s="146"/>
      <c r="X2971" s="146"/>
      <c r="Y2971" s="146"/>
      <c r="Z2971" s="146"/>
      <c r="AA2971" s="146"/>
      <c r="AB2971" s="5" t="str">
        <f t="shared" ref="AB2971:AB3034" si="79">IF(TRIM(A2961)="","",CONCATENATE(TRIM(D2961),TRIM(E2961)))</f>
        <v/>
      </c>
    </row>
    <row r="2972" spans="1:28" customFormat="1" ht="12.95" hidden="1" customHeight="1">
      <c r="A2972" s="325"/>
      <c r="B2972" s="325"/>
      <c r="C2972" s="327"/>
      <c r="D2972" s="325"/>
      <c r="E2972" s="325"/>
      <c r="F2972" s="325"/>
      <c r="G2972" s="325"/>
      <c r="H2972" s="328"/>
      <c r="I2972" s="328"/>
      <c r="J2972" s="327"/>
      <c r="K2972" s="3"/>
      <c r="L2972" s="326"/>
      <c r="M2972" s="325"/>
      <c r="N2972" s="324"/>
      <c r="T2972" s="146"/>
      <c r="U2972" s="146"/>
      <c r="V2972" s="146"/>
      <c r="W2972" s="146"/>
      <c r="X2972" s="146"/>
      <c r="Y2972" s="146"/>
      <c r="Z2972" s="146"/>
      <c r="AA2972" s="146"/>
      <c r="AB2972" s="5" t="str">
        <f t="shared" si="79"/>
        <v/>
      </c>
    </row>
    <row r="2973" spans="1:28" customFormat="1" ht="12.95" hidden="1" customHeight="1">
      <c r="A2973" s="325"/>
      <c r="B2973" s="325"/>
      <c r="C2973" s="327"/>
      <c r="D2973" s="325"/>
      <c r="E2973" s="325"/>
      <c r="F2973" s="325"/>
      <c r="G2973" s="325"/>
      <c r="H2973" s="328"/>
      <c r="I2973" s="328"/>
      <c r="J2973" s="327"/>
      <c r="K2973" s="3"/>
      <c r="L2973" s="326"/>
      <c r="M2973" s="325"/>
      <c r="N2973" s="324"/>
      <c r="T2973" s="146"/>
      <c r="U2973" s="146"/>
      <c r="V2973" s="146"/>
      <c r="W2973" s="146"/>
      <c r="X2973" s="146"/>
      <c r="Y2973" s="146"/>
      <c r="Z2973" s="146"/>
      <c r="AA2973" s="146"/>
      <c r="AB2973" s="5" t="str">
        <f t="shared" si="79"/>
        <v/>
      </c>
    </row>
    <row r="2974" spans="1:28" customFormat="1" ht="12.95" hidden="1" customHeight="1">
      <c r="A2974" s="325"/>
      <c r="B2974" s="325"/>
      <c r="C2974" s="327"/>
      <c r="D2974" s="325"/>
      <c r="E2974" s="325"/>
      <c r="F2974" s="325"/>
      <c r="G2974" s="325"/>
      <c r="H2974" s="328"/>
      <c r="I2974" s="328"/>
      <c r="J2974" s="327"/>
      <c r="K2974" s="3"/>
      <c r="L2974" s="326"/>
      <c r="M2974" s="325"/>
      <c r="N2974" s="324"/>
      <c r="T2974" s="146"/>
      <c r="U2974" s="146"/>
      <c r="V2974" s="146"/>
      <c r="W2974" s="146"/>
      <c r="X2974" s="146"/>
      <c r="Y2974" s="146"/>
      <c r="Z2974" s="146"/>
      <c r="AA2974" s="146"/>
      <c r="AB2974" s="5" t="str">
        <f t="shared" si="79"/>
        <v/>
      </c>
    </row>
    <row r="2975" spans="1:28" customFormat="1" ht="12.95" hidden="1" customHeight="1">
      <c r="A2975" s="325"/>
      <c r="B2975" s="325"/>
      <c r="C2975" s="327"/>
      <c r="D2975" s="325"/>
      <c r="E2975" s="325"/>
      <c r="F2975" s="325"/>
      <c r="G2975" s="325"/>
      <c r="H2975" s="328"/>
      <c r="I2975" s="328"/>
      <c r="J2975" s="327"/>
      <c r="K2975" s="3"/>
      <c r="L2975" s="326"/>
      <c r="M2975" s="325"/>
      <c r="N2975" s="324"/>
      <c r="T2975" s="146"/>
      <c r="U2975" s="146"/>
      <c r="V2975" s="146"/>
      <c r="W2975" s="146"/>
      <c r="X2975" s="146"/>
      <c r="Y2975" s="146"/>
      <c r="Z2975" s="146"/>
      <c r="AA2975" s="146"/>
      <c r="AB2975" s="5" t="str">
        <f t="shared" si="79"/>
        <v/>
      </c>
    </row>
    <row r="2976" spans="1:28" customFormat="1" ht="12.95" hidden="1" customHeight="1">
      <c r="A2976" s="325"/>
      <c r="B2976" s="325"/>
      <c r="C2976" s="327"/>
      <c r="D2976" s="325"/>
      <c r="E2976" s="325"/>
      <c r="F2976" s="325"/>
      <c r="G2976" s="325"/>
      <c r="H2976" s="328"/>
      <c r="I2976" s="328"/>
      <c r="J2976" s="327"/>
      <c r="K2976" s="3"/>
      <c r="L2976" s="326"/>
      <c r="M2976" s="325"/>
      <c r="N2976" s="324"/>
      <c r="T2976" s="146"/>
      <c r="U2976" s="146"/>
      <c r="V2976" s="146"/>
      <c r="W2976" s="146"/>
      <c r="X2976" s="146"/>
      <c r="Y2976" s="146"/>
      <c r="Z2976" s="146"/>
      <c r="AA2976" s="146"/>
      <c r="AB2976" s="5" t="str">
        <f t="shared" si="79"/>
        <v/>
      </c>
    </row>
    <row r="2977" spans="1:28" customFormat="1" ht="12.95" hidden="1" customHeight="1">
      <c r="A2977" s="325"/>
      <c r="B2977" s="325"/>
      <c r="C2977" s="327"/>
      <c r="D2977" s="325"/>
      <c r="E2977" s="325"/>
      <c r="F2977" s="325"/>
      <c r="G2977" s="325"/>
      <c r="H2977" s="328"/>
      <c r="I2977" s="328"/>
      <c r="J2977" s="327"/>
      <c r="K2977" s="3"/>
      <c r="L2977" s="326"/>
      <c r="M2977" s="325"/>
      <c r="N2977" s="324"/>
      <c r="T2977" s="146"/>
      <c r="U2977" s="146"/>
      <c r="V2977" s="146"/>
      <c r="W2977" s="146"/>
      <c r="X2977" s="146"/>
      <c r="Y2977" s="146"/>
      <c r="Z2977" s="146"/>
      <c r="AA2977" s="146"/>
      <c r="AB2977" s="5" t="str">
        <f t="shared" si="79"/>
        <v/>
      </c>
    </row>
    <row r="2978" spans="1:28" customFormat="1" ht="12.95" hidden="1" customHeight="1">
      <c r="A2978" s="325"/>
      <c r="B2978" s="325"/>
      <c r="C2978" s="327"/>
      <c r="D2978" s="325"/>
      <c r="E2978" s="325"/>
      <c r="F2978" s="325"/>
      <c r="G2978" s="325"/>
      <c r="H2978" s="328"/>
      <c r="I2978" s="328"/>
      <c r="J2978" s="327"/>
      <c r="K2978" s="3"/>
      <c r="L2978" s="326"/>
      <c r="M2978" s="325"/>
      <c r="N2978" s="324"/>
      <c r="T2978" s="146"/>
      <c r="U2978" s="146"/>
      <c r="V2978" s="146"/>
      <c r="W2978" s="146"/>
      <c r="X2978" s="146"/>
      <c r="Y2978" s="146"/>
      <c r="Z2978" s="146"/>
      <c r="AA2978" s="146"/>
      <c r="AB2978" s="5" t="str">
        <f t="shared" si="79"/>
        <v/>
      </c>
    </row>
    <row r="2979" spans="1:28" customFormat="1" ht="12.95" hidden="1" customHeight="1">
      <c r="A2979" s="325"/>
      <c r="B2979" s="325"/>
      <c r="C2979" s="327"/>
      <c r="D2979" s="325"/>
      <c r="E2979" s="325"/>
      <c r="F2979" s="325"/>
      <c r="G2979" s="325"/>
      <c r="H2979" s="328"/>
      <c r="I2979" s="328"/>
      <c r="J2979" s="327"/>
      <c r="K2979" s="3"/>
      <c r="L2979" s="326"/>
      <c r="M2979" s="325"/>
      <c r="N2979" s="324"/>
      <c r="T2979" s="146"/>
      <c r="U2979" s="146"/>
      <c r="V2979" s="146"/>
      <c r="W2979" s="146"/>
      <c r="X2979" s="146"/>
      <c r="Y2979" s="146"/>
      <c r="Z2979" s="146"/>
      <c r="AA2979" s="146"/>
      <c r="AB2979" s="5" t="str">
        <f t="shared" si="79"/>
        <v/>
      </c>
    </row>
    <row r="2980" spans="1:28" customFormat="1" ht="12.95" hidden="1" customHeight="1">
      <c r="A2980" s="325"/>
      <c r="B2980" s="325"/>
      <c r="C2980" s="327"/>
      <c r="D2980" s="325"/>
      <c r="E2980" s="325"/>
      <c r="F2980" s="325"/>
      <c r="G2980" s="325"/>
      <c r="H2980" s="328"/>
      <c r="I2980" s="328"/>
      <c r="J2980" s="327"/>
      <c r="K2980" s="3"/>
      <c r="L2980" s="326"/>
      <c r="M2980" s="325"/>
      <c r="N2980" s="324"/>
      <c r="T2980" s="146"/>
      <c r="U2980" s="146"/>
      <c r="V2980" s="146"/>
      <c r="W2980" s="146"/>
      <c r="X2980" s="146"/>
      <c r="Y2980" s="146"/>
      <c r="Z2980" s="146"/>
      <c r="AA2980" s="146"/>
      <c r="AB2980" s="5" t="str">
        <f t="shared" si="79"/>
        <v/>
      </c>
    </row>
    <row r="2981" spans="1:28" customFormat="1" ht="12.95" hidden="1" customHeight="1">
      <c r="A2981" s="325"/>
      <c r="B2981" s="325"/>
      <c r="C2981" s="327"/>
      <c r="D2981" s="325"/>
      <c r="E2981" s="325"/>
      <c r="F2981" s="325"/>
      <c r="G2981" s="325"/>
      <c r="H2981" s="328"/>
      <c r="I2981" s="328"/>
      <c r="J2981" s="327"/>
      <c r="K2981" s="3"/>
      <c r="L2981" s="326"/>
      <c r="M2981" s="325"/>
      <c r="N2981" s="324"/>
      <c r="T2981" s="146"/>
      <c r="U2981" s="146"/>
      <c r="V2981" s="146"/>
      <c r="W2981" s="146"/>
      <c r="X2981" s="146"/>
      <c r="Y2981" s="146"/>
      <c r="Z2981" s="146"/>
      <c r="AA2981" s="146"/>
      <c r="AB2981" s="5" t="str">
        <f t="shared" si="79"/>
        <v/>
      </c>
    </row>
    <row r="2982" spans="1:28" customFormat="1" ht="12.95" hidden="1" customHeight="1">
      <c r="A2982" s="325"/>
      <c r="B2982" s="325"/>
      <c r="C2982" s="327"/>
      <c r="D2982" s="325"/>
      <c r="E2982" s="325"/>
      <c r="F2982" s="325"/>
      <c r="G2982" s="325"/>
      <c r="H2982" s="328"/>
      <c r="I2982" s="328"/>
      <c r="J2982" s="327"/>
      <c r="K2982" s="3"/>
      <c r="L2982" s="326"/>
      <c r="M2982" s="325"/>
      <c r="N2982" s="324"/>
      <c r="T2982" s="146"/>
      <c r="U2982" s="146"/>
      <c r="V2982" s="146"/>
      <c r="W2982" s="146"/>
      <c r="X2982" s="146"/>
      <c r="Y2982" s="146"/>
      <c r="Z2982" s="146"/>
      <c r="AA2982" s="146"/>
      <c r="AB2982" s="5" t="str">
        <f t="shared" si="79"/>
        <v/>
      </c>
    </row>
    <row r="2983" spans="1:28" customFormat="1" ht="12.95" hidden="1" customHeight="1">
      <c r="A2983" s="325"/>
      <c r="B2983" s="325"/>
      <c r="C2983" s="327"/>
      <c r="D2983" s="325"/>
      <c r="E2983" s="325"/>
      <c r="F2983" s="325"/>
      <c r="G2983" s="325"/>
      <c r="H2983" s="328"/>
      <c r="I2983" s="328"/>
      <c r="J2983" s="327"/>
      <c r="K2983" s="3"/>
      <c r="L2983" s="326"/>
      <c r="M2983" s="325"/>
      <c r="N2983" s="324"/>
      <c r="T2983" s="146"/>
      <c r="U2983" s="146"/>
      <c r="V2983" s="146"/>
      <c r="W2983" s="146"/>
      <c r="X2983" s="146"/>
      <c r="Y2983" s="146"/>
      <c r="Z2983" s="146"/>
      <c r="AA2983" s="146"/>
      <c r="AB2983" s="5" t="str">
        <f t="shared" si="79"/>
        <v/>
      </c>
    </row>
    <row r="2984" spans="1:28" customFormat="1" ht="12.95" hidden="1" customHeight="1">
      <c r="A2984" s="325"/>
      <c r="B2984" s="325"/>
      <c r="C2984" s="327"/>
      <c r="D2984" s="325"/>
      <c r="E2984" s="325"/>
      <c r="F2984" s="325"/>
      <c r="G2984" s="325"/>
      <c r="H2984" s="328"/>
      <c r="I2984" s="328"/>
      <c r="J2984" s="327"/>
      <c r="K2984" s="3"/>
      <c r="L2984" s="326"/>
      <c r="M2984" s="325"/>
      <c r="N2984" s="324"/>
      <c r="T2984" s="146"/>
      <c r="U2984" s="146"/>
      <c r="V2984" s="146"/>
      <c r="W2984" s="146"/>
      <c r="X2984" s="146"/>
      <c r="Y2984" s="146"/>
      <c r="Z2984" s="146"/>
      <c r="AA2984" s="146"/>
      <c r="AB2984" s="5" t="str">
        <f t="shared" si="79"/>
        <v/>
      </c>
    </row>
    <row r="2985" spans="1:28" customFormat="1" ht="12.95" hidden="1" customHeight="1">
      <c r="A2985" s="325"/>
      <c r="B2985" s="325"/>
      <c r="C2985" s="327"/>
      <c r="D2985" s="325"/>
      <c r="E2985" s="325"/>
      <c r="F2985" s="325"/>
      <c r="G2985" s="325"/>
      <c r="H2985" s="328"/>
      <c r="I2985" s="328"/>
      <c r="J2985" s="327"/>
      <c r="K2985" s="3"/>
      <c r="L2985" s="326"/>
      <c r="M2985" s="325"/>
      <c r="N2985" s="324"/>
      <c r="T2985" s="146"/>
      <c r="U2985" s="146"/>
      <c r="V2985" s="146"/>
      <c r="W2985" s="146"/>
      <c r="X2985" s="146"/>
      <c r="Y2985" s="146"/>
      <c r="Z2985" s="146"/>
      <c r="AA2985" s="146"/>
      <c r="AB2985" s="5" t="str">
        <f t="shared" si="79"/>
        <v/>
      </c>
    </row>
    <row r="2986" spans="1:28" customFormat="1" ht="12.95" hidden="1" customHeight="1">
      <c r="A2986" s="325"/>
      <c r="B2986" s="325"/>
      <c r="C2986" s="327"/>
      <c r="D2986" s="325"/>
      <c r="E2986" s="325"/>
      <c r="F2986" s="325"/>
      <c r="G2986" s="325"/>
      <c r="H2986" s="328"/>
      <c r="I2986" s="328"/>
      <c r="J2986" s="327"/>
      <c r="K2986" s="3"/>
      <c r="L2986" s="326"/>
      <c r="M2986" s="325"/>
      <c r="N2986" s="324"/>
      <c r="T2986" s="146"/>
      <c r="U2986" s="146"/>
      <c r="V2986" s="146"/>
      <c r="W2986" s="146"/>
      <c r="X2986" s="146"/>
      <c r="Y2986" s="146"/>
      <c r="Z2986" s="146"/>
      <c r="AA2986" s="146"/>
      <c r="AB2986" s="5" t="str">
        <f t="shared" si="79"/>
        <v/>
      </c>
    </row>
    <row r="2987" spans="1:28" customFormat="1" ht="12.95" hidden="1" customHeight="1">
      <c r="A2987" s="325"/>
      <c r="B2987" s="325"/>
      <c r="C2987" s="327"/>
      <c r="D2987" s="325"/>
      <c r="E2987" s="325"/>
      <c r="F2987" s="325"/>
      <c r="G2987" s="325"/>
      <c r="H2987" s="328"/>
      <c r="I2987" s="328"/>
      <c r="J2987" s="327"/>
      <c r="K2987" s="3"/>
      <c r="L2987" s="326"/>
      <c r="M2987" s="325"/>
      <c r="N2987" s="324"/>
      <c r="T2987" s="146"/>
      <c r="U2987" s="146"/>
      <c r="V2987" s="146"/>
      <c r="W2987" s="146"/>
      <c r="X2987" s="146"/>
      <c r="Y2987" s="146"/>
      <c r="Z2987" s="146"/>
      <c r="AA2987" s="146"/>
      <c r="AB2987" s="5" t="str">
        <f t="shared" si="79"/>
        <v/>
      </c>
    </row>
    <row r="2988" spans="1:28" customFormat="1" ht="12.95" hidden="1" customHeight="1">
      <c r="A2988" s="325"/>
      <c r="B2988" s="325"/>
      <c r="C2988" s="327"/>
      <c r="D2988" s="325"/>
      <c r="E2988" s="325"/>
      <c r="F2988" s="325"/>
      <c r="G2988" s="325"/>
      <c r="H2988" s="328"/>
      <c r="I2988" s="328"/>
      <c r="J2988" s="327"/>
      <c r="K2988" s="3"/>
      <c r="L2988" s="326"/>
      <c r="M2988" s="325"/>
      <c r="N2988" s="324"/>
      <c r="T2988" s="146"/>
      <c r="U2988" s="146"/>
      <c r="V2988" s="146"/>
      <c r="W2988" s="146"/>
      <c r="X2988" s="146"/>
      <c r="Y2988" s="146"/>
      <c r="Z2988" s="146"/>
      <c r="AA2988" s="146"/>
      <c r="AB2988" s="5" t="str">
        <f t="shared" si="79"/>
        <v/>
      </c>
    </row>
    <row r="2989" spans="1:28" customFormat="1" ht="12.95" hidden="1" customHeight="1">
      <c r="A2989" s="325"/>
      <c r="B2989" s="325"/>
      <c r="C2989" s="327"/>
      <c r="D2989" s="325"/>
      <c r="E2989" s="325"/>
      <c r="F2989" s="325"/>
      <c r="G2989" s="325"/>
      <c r="H2989" s="328"/>
      <c r="I2989" s="328"/>
      <c r="J2989" s="327"/>
      <c r="K2989" s="3"/>
      <c r="L2989" s="326"/>
      <c r="M2989" s="325"/>
      <c r="N2989" s="324"/>
      <c r="T2989" s="146"/>
      <c r="U2989" s="146"/>
      <c r="V2989" s="146"/>
      <c r="W2989" s="146"/>
      <c r="X2989" s="146"/>
      <c r="Y2989" s="146"/>
      <c r="Z2989" s="146"/>
      <c r="AA2989" s="146"/>
      <c r="AB2989" s="5" t="str">
        <f t="shared" si="79"/>
        <v/>
      </c>
    </row>
    <row r="2990" spans="1:28" customFormat="1" ht="12.95" hidden="1" customHeight="1">
      <c r="A2990" s="325"/>
      <c r="B2990" s="325"/>
      <c r="C2990" s="327"/>
      <c r="D2990" s="325"/>
      <c r="E2990" s="325"/>
      <c r="F2990" s="325"/>
      <c r="G2990" s="325"/>
      <c r="H2990" s="328"/>
      <c r="I2990" s="328"/>
      <c r="J2990" s="327"/>
      <c r="K2990" s="3"/>
      <c r="L2990" s="326"/>
      <c r="M2990" s="325"/>
      <c r="N2990" s="324"/>
      <c r="T2990" s="146"/>
      <c r="U2990" s="146"/>
      <c r="V2990" s="146"/>
      <c r="W2990" s="146"/>
      <c r="X2990" s="146"/>
      <c r="Y2990" s="146"/>
      <c r="Z2990" s="146"/>
      <c r="AA2990" s="146"/>
      <c r="AB2990" s="5" t="str">
        <f t="shared" si="79"/>
        <v/>
      </c>
    </row>
    <row r="2991" spans="1:28" customFormat="1" ht="12.95" hidden="1" customHeight="1">
      <c r="A2991" s="325"/>
      <c r="B2991" s="325"/>
      <c r="C2991" s="327"/>
      <c r="D2991" s="325"/>
      <c r="E2991" s="325"/>
      <c r="F2991" s="325"/>
      <c r="G2991" s="325"/>
      <c r="H2991" s="328"/>
      <c r="I2991" s="328"/>
      <c r="J2991" s="327"/>
      <c r="K2991" s="3"/>
      <c r="L2991" s="326"/>
      <c r="M2991" s="325"/>
      <c r="N2991" s="324"/>
      <c r="T2991" s="146"/>
      <c r="U2991" s="146"/>
      <c r="V2991" s="146"/>
      <c r="W2991" s="146"/>
      <c r="X2991" s="146"/>
      <c r="Y2991" s="146"/>
      <c r="Z2991" s="146"/>
      <c r="AA2991" s="146"/>
      <c r="AB2991" s="5" t="str">
        <f t="shared" si="79"/>
        <v/>
      </c>
    </row>
    <row r="2992" spans="1:28" customFormat="1" ht="12.95" hidden="1" customHeight="1">
      <c r="A2992" s="325"/>
      <c r="B2992" s="325"/>
      <c r="C2992" s="327"/>
      <c r="D2992" s="325"/>
      <c r="E2992" s="325"/>
      <c r="F2992" s="325"/>
      <c r="G2992" s="325"/>
      <c r="H2992" s="328"/>
      <c r="I2992" s="328"/>
      <c r="J2992" s="327"/>
      <c r="K2992" s="3"/>
      <c r="L2992" s="326"/>
      <c r="M2992" s="325"/>
      <c r="N2992" s="324"/>
      <c r="T2992" s="146"/>
      <c r="U2992" s="146"/>
      <c r="V2992" s="146"/>
      <c r="W2992" s="146"/>
      <c r="X2992" s="146"/>
      <c r="Y2992" s="146"/>
      <c r="Z2992" s="146"/>
      <c r="AA2992" s="146"/>
      <c r="AB2992" s="5" t="str">
        <f t="shared" si="79"/>
        <v/>
      </c>
    </row>
    <row r="2993" spans="1:28" customFormat="1" ht="12.95" hidden="1" customHeight="1">
      <c r="A2993" s="325"/>
      <c r="B2993" s="325"/>
      <c r="C2993" s="327"/>
      <c r="D2993" s="325"/>
      <c r="E2993" s="325"/>
      <c r="F2993" s="325"/>
      <c r="G2993" s="325"/>
      <c r="H2993" s="328"/>
      <c r="I2993" s="328"/>
      <c r="J2993" s="327"/>
      <c r="K2993" s="3"/>
      <c r="L2993" s="326"/>
      <c r="M2993" s="325"/>
      <c r="N2993" s="324"/>
      <c r="T2993" s="146"/>
      <c r="U2993" s="146"/>
      <c r="V2993" s="146"/>
      <c r="W2993" s="146"/>
      <c r="X2993" s="146"/>
      <c r="Y2993" s="146"/>
      <c r="Z2993" s="146"/>
      <c r="AA2993" s="146"/>
      <c r="AB2993" s="5" t="str">
        <f t="shared" si="79"/>
        <v/>
      </c>
    </row>
    <row r="2994" spans="1:28" customFormat="1" ht="12.95" hidden="1" customHeight="1">
      <c r="A2994" s="325"/>
      <c r="B2994" s="325"/>
      <c r="C2994" s="327"/>
      <c r="D2994" s="325"/>
      <c r="E2994" s="325"/>
      <c r="F2994" s="325"/>
      <c r="G2994" s="325"/>
      <c r="H2994" s="328"/>
      <c r="I2994" s="328"/>
      <c r="J2994" s="327"/>
      <c r="K2994" s="3"/>
      <c r="L2994" s="326"/>
      <c r="M2994" s="325"/>
      <c r="N2994" s="324"/>
      <c r="T2994" s="146"/>
      <c r="U2994" s="146"/>
      <c r="V2994" s="146"/>
      <c r="W2994" s="146"/>
      <c r="X2994" s="146"/>
      <c r="Y2994" s="146"/>
      <c r="Z2994" s="146"/>
      <c r="AA2994" s="146"/>
      <c r="AB2994" s="5" t="str">
        <f t="shared" si="79"/>
        <v/>
      </c>
    </row>
    <row r="2995" spans="1:28" customFormat="1" ht="12.95" hidden="1" customHeight="1">
      <c r="A2995" s="325"/>
      <c r="B2995" s="325"/>
      <c r="C2995" s="327"/>
      <c r="D2995" s="325"/>
      <c r="E2995" s="325"/>
      <c r="F2995" s="325"/>
      <c r="G2995" s="325"/>
      <c r="H2995" s="328"/>
      <c r="I2995" s="328"/>
      <c r="J2995" s="327"/>
      <c r="K2995" s="3"/>
      <c r="L2995" s="326"/>
      <c r="M2995" s="325"/>
      <c r="N2995" s="324"/>
      <c r="T2995" s="146"/>
      <c r="U2995" s="146"/>
      <c r="V2995" s="146"/>
      <c r="W2995" s="146"/>
      <c r="X2995" s="146"/>
      <c r="Y2995" s="146"/>
      <c r="Z2995" s="146"/>
      <c r="AA2995" s="146"/>
      <c r="AB2995" s="5" t="str">
        <f t="shared" si="79"/>
        <v/>
      </c>
    </row>
    <row r="2996" spans="1:28" customFormat="1" ht="12.95" hidden="1" customHeight="1">
      <c r="A2996" s="325"/>
      <c r="B2996" s="325"/>
      <c r="C2996" s="327"/>
      <c r="D2996" s="325"/>
      <c r="E2996" s="325"/>
      <c r="F2996" s="325"/>
      <c r="G2996" s="325"/>
      <c r="H2996" s="328"/>
      <c r="I2996" s="328"/>
      <c r="J2996" s="327"/>
      <c r="K2996" s="3"/>
      <c r="L2996" s="326"/>
      <c r="M2996" s="325"/>
      <c r="N2996" s="324"/>
      <c r="T2996" s="146"/>
      <c r="U2996" s="146"/>
      <c r="V2996" s="146"/>
      <c r="W2996" s="146"/>
      <c r="X2996" s="146"/>
      <c r="Y2996" s="146"/>
      <c r="Z2996" s="146"/>
      <c r="AA2996" s="146"/>
      <c r="AB2996" s="5" t="str">
        <f t="shared" si="79"/>
        <v/>
      </c>
    </row>
    <row r="2997" spans="1:28" customFormat="1" ht="12.95" hidden="1" customHeight="1">
      <c r="A2997" s="325"/>
      <c r="B2997" s="325"/>
      <c r="C2997" s="327"/>
      <c r="D2997" s="325"/>
      <c r="E2997" s="325"/>
      <c r="F2997" s="325"/>
      <c r="G2997" s="325"/>
      <c r="H2997" s="328"/>
      <c r="I2997" s="328"/>
      <c r="J2997" s="327"/>
      <c r="K2997" s="3"/>
      <c r="L2997" s="326"/>
      <c r="M2997" s="325"/>
      <c r="N2997" s="324"/>
      <c r="T2997" s="146"/>
      <c r="U2997" s="146"/>
      <c r="V2997" s="146"/>
      <c r="W2997" s="146"/>
      <c r="X2997" s="146"/>
      <c r="Y2997" s="146"/>
      <c r="Z2997" s="146"/>
      <c r="AA2997" s="146"/>
      <c r="AB2997" s="5" t="str">
        <f t="shared" si="79"/>
        <v/>
      </c>
    </row>
    <row r="2998" spans="1:28" customFormat="1" ht="12.95" hidden="1" customHeight="1">
      <c r="A2998" s="325"/>
      <c r="B2998" s="325"/>
      <c r="C2998" s="327"/>
      <c r="D2998" s="325"/>
      <c r="E2998" s="325"/>
      <c r="F2998" s="325"/>
      <c r="G2998" s="325"/>
      <c r="H2998" s="328"/>
      <c r="I2998" s="328"/>
      <c r="J2998" s="327"/>
      <c r="K2998" s="3"/>
      <c r="L2998" s="326"/>
      <c r="M2998" s="325"/>
      <c r="N2998" s="324"/>
      <c r="T2998" s="146"/>
      <c r="U2998" s="146"/>
      <c r="V2998" s="146"/>
      <c r="W2998" s="146"/>
      <c r="X2998" s="146"/>
      <c r="Y2998" s="146"/>
      <c r="Z2998" s="146"/>
      <c r="AA2998" s="146"/>
      <c r="AB2998" s="5" t="str">
        <f t="shared" si="79"/>
        <v/>
      </c>
    </row>
    <row r="2999" spans="1:28" customFormat="1" ht="12.95" hidden="1" customHeight="1">
      <c r="A2999" s="325"/>
      <c r="B2999" s="325"/>
      <c r="C2999" s="327"/>
      <c r="D2999" s="325"/>
      <c r="E2999" s="325"/>
      <c r="F2999" s="325"/>
      <c r="G2999" s="325"/>
      <c r="H2999" s="328"/>
      <c r="I2999" s="328"/>
      <c r="J2999" s="327"/>
      <c r="K2999" s="3"/>
      <c r="L2999" s="326"/>
      <c r="M2999" s="325"/>
      <c r="N2999" s="324"/>
      <c r="T2999" s="146"/>
      <c r="U2999" s="146"/>
      <c r="V2999" s="146"/>
      <c r="W2999" s="146"/>
      <c r="X2999" s="146"/>
      <c r="Y2999" s="146"/>
      <c r="Z2999" s="146"/>
      <c r="AA2999" s="146"/>
      <c r="AB2999" s="5" t="str">
        <f t="shared" si="79"/>
        <v/>
      </c>
    </row>
    <row r="3000" spans="1:28" customFormat="1" ht="12.95" hidden="1" customHeight="1">
      <c r="A3000" s="325"/>
      <c r="B3000" s="325"/>
      <c r="C3000" s="327"/>
      <c r="D3000" s="325"/>
      <c r="E3000" s="325"/>
      <c r="F3000" s="325"/>
      <c r="G3000" s="325"/>
      <c r="H3000" s="328"/>
      <c r="I3000" s="328"/>
      <c r="J3000" s="327"/>
      <c r="K3000" s="3"/>
      <c r="L3000" s="326"/>
      <c r="M3000" s="325"/>
      <c r="N3000" s="324"/>
      <c r="T3000" s="146"/>
      <c r="U3000" s="146"/>
      <c r="V3000" s="146"/>
      <c r="W3000" s="146"/>
      <c r="X3000" s="146"/>
      <c r="Y3000" s="146"/>
      <c r="Z3000" s="146"/>
      <c r="AA3000" s="146"/>
      <c r="AB3000" s="5" t="str">
        <f t="shared" si="79"/>
        <v/>
      </c>
    </row>
    <row r="3001" spans="1:28" customFormat="1" ht="12.95" hidden="1" customHeight="1">
      <c r="A3001" s="325"/>
      <c r="B3001" s="325"/>
      <c r="C3001" s="327"/>
      <c r="D3001" s="325"/>
      <c r="E3001" s="325"/>
      <c r="F3001" s="325"/>
      <c r="G3001" s="325"/>
      <c r="H3001" s="328"/>
      <c r="I3001" s="328"/>
      <c r="J3001" s="327"/>
      <c r="K3001" s="3"/>
      <c r="L3001" s="326"/>
      <c r="M3001" s="325"/>
      <c r="N3001" s="324"/>
      <c r="T3001" s="146"/>
      <c r="U3001" s="146"/>
      <c r="V3001" s="146"/>
      <c r="W3001" s="146"/>
      <c r="X3001" s="146"/>
      <c r="Y3001" s="146"/>
      <c r="Z3001" s="146"/>
      <c r="AA3001" s="146"/>
      <c r="AB3001" s="5" t="str">
        <f t="shared" si="79"/>
        <v/>
      </c>
    </row>
    <row r="3002" spans="1:28" customFormat="1" ht="12.95" hidden="1" customHeight="1">
      <c r="A3002" s="325"/>
      <c r="B3002" s="325"/>
      <c r="C3002" s="327"/>
      <c r="D3002" s="325"/>
      <c r="E3002" s="325"/>
      <c r="F3002" s="325"/>
      <c r="G3002" s="325"/>
      <c r="H3002" s="328"/>
      <c r="I3002" s="328"/>
      <c r="J3002" s="327"/>
      <c r="K3002" s="3"/>
      <c r="L3002" s="326"/>
      <c r="M3002" s="325"/>
      <c r="N3002" s="324"/>
      <c r="T3002" s="146"/>
      <c r="U3002" s="146"/>
      <c r="V3002" s="146"/>
      <c r="W3002" s="146"/>
      <c r="X3002" s="146"/>
      <c r="Y3002" s="146"/>
      <c r="Z3002" s="146"/>
      <c r="AA3002" s="146"/>
      <c r="AB3002" s="5" t="str">
        <f t="shared" si="79"/>
        <v/>
      </c>
    </row>
    <row r="3003" spans="1:28" customFormat="1" ht="12.95" hidden="1" customHeight="1">
      <c r="A3003" s="325"/>
      <c r="B3003" s="325"/>
      <c r="C3003" s="327"/>
      <c r="D3003" s="325"/>
      <c r="E3003" s="325"/>
      <c r="F3003" s="325"/>
      <c r="G3003" s="325"/>
      <c r="H3003" s="328"/>
      <c r="I3003" s="328"/>
      <c r="J3003" s="327"/>
      <c r="K3003" s="3"/>
      <c r="L3003" s="326"/>
      <c r="M3003" s="325"/>
      <c r="N3003" s="324"/>
      <c r="T3003" s="146"/>
      <c r="U3003" s="146"/>
      <c r="V3003" s="146"/>
      <c r="W3003" s="146"/>
      <c r="X3003" s="146"/>
      <c r="Y3003" s="146"/>
      <c r="Z3003" s="146"/>
      <c r="AA3003" s="146"/>
      <c r="AB3003" s="5" t="str">
        <f t="shared" si="79"/>
        <v/>
      </c>
    </row>
    <row r="3004" spans="1:28" customFormat="1" ht="12.95" hidden="1" customHeight="1">
      <c r="A3004" s="325"/>
      <c r="B3004" s="325"/>
      <c r="C3004" s="327"/>
      <c r="D3004" s="325"/>
      <c r="E3004" s="325"/>
      <c r="F3004" s="325"/>
      <c r="G3004" s="325"/>
      <c r="H3004" s="328"/>
      <c r="I3004" s="328"/>
      <c r="J3004" s="327"/>
      <c r="K3004" s="3"/>
      <c r="L3004" s="326"/>
      <c r="M3004" s="325"/>
      <c r="N3004" s="324"/>
      <c r="T3004" s="146"/>
      <c r="U3004" s="146"/>
      <c r="V3004" s="146"/>
      <c r="W3004" s="146"/>
      <c r="X3004" s="146"/>
      <c r="Y3004" s="146"/>
      <c r="Z3004" s="146"/>
      <c r="AA3004" s="146"/>
      <c r="AB3004" s="5" t="str">
        <f t="shared" si="79"/>
        <v/>
      </c>
    </row>
    <row r="3005" spans="1:28" customFormat="1" ht="12.95" hidden="1" customHeight="1">
      <c r="A3005" s="325"/>
      <c r="B3005" s="325"/>
      <c r="C3005" s="327"/>
      <c r="D3005" s="325"/>
      <c r="E3005" s="325"/>
      <c r="F3005" s="325"/>
      <c r="G3005" s="325"/>
      <c r="H3005" s="328"/>
      <c r="I3005" s="328"/>
      <c r="J3005" s="327"/>
      <c r="K3005" s="3"/>
      <c r="L3005" s="326"/>
      <c r="M3005" s="325"/>
      <c r="N3005" s="324"/>
      <c r="T3005" s="146"/>
      <c r="U3005" s="146"/>
      <c r="V3005" s="146"/>
      <c r="W3005" s="146"/>
      <c r="X3005" s="146"/>
      <c r="Y3005" s="146"/>
      <c r="Z3005" s="146"/>
      <c r="AA3005" s="146"/>
      <c r="AB3005" s="5" t="str">
        <f t="shared" si="79"/>
        <v/>
      </c>
    </row>
    <row r="3006" spans="1:28" customFormat="1" ht="12.95" hidden="1" customHeight="1">
      <c r="A3006" s="325"/>
      <c r="B3006" s="325"/>
      <c r="C3006" s="327"/>
      <c r="D3006" s="325"/>
      <c r="E3006" s="325"/>
      <c r="F3006" s="325"/>
      <c r="G3006" s="325"/>
      <c r="H3006" s="328"/>
      <c r="I3006" s="328"/>
      <c r="J3006" s="327"/>
      <c r="K3006" s="3"/>
      <c r="L3006" s="326"/>
      <c r="M3006" s="325"/>
      <c r="N3006" s="324"/>
      <c r="T3006" s="146"/>
      <c r="U3006" s="146"/>
      <c r="V3006" s="146"/>
      <c r="W3006" s="146"/>
      <c r="X3006" s="146"/>
      <c r="Y3006" s="146"/>
      <c r="Z3006" s="146"/>
      <c r="AA3006" s="146"/>
      <c r="AB3006" s="5" t="str">
        <f t="shared" si="79"/>
        <v/>
      </c>
    </row>
    <row r="3007" spans="1:28" customFormat="1" ht="12.95" hidden="1" customHeight="1">
      <c r="A3007" s="325"/>
      <c r="B3007" s="325"/>
      <c r="C3007" s="327"/>
      <c r="D3007" s="325"/>
      <c r="E3007" s="325"/>
      <c r="F3007" s="325"/>
      <c r="G3007" s="325"/>
      <c r="H3007" s="328"/>
      <c r="I3007" s="328"/>
      <c r="J3007" s="327"/>
      <c r="K3007" s="3"/>
      <c r="L3007" s="326"/>
      <c r="M3007" s="325"/>
      <c r="N3007" s="324"/>
      <c r="T3007" s="146"/>
      <c r="U3007" s="146"/>
      <c r="V3007" s="146"/>
      <c r="W3007" s="146"/>
      <c r="X3007" s="146"/>
      <c r="Y3007" s="146"/>
      <c r="Z3007" s="146"/>
      <c r="AA3007" s="146"/>
      <c r="AB3007" s="5" t="str">
        <f t="shared" si="79"/>
        <v/>
      </c>
    </row>
    <row r="3008" spans="1:28" customFormat="1" ht="12.95" hidden="1" customHeight="1">
      <c r="A3008" s="325"/>
      <c r="B3008" s="325"/>
      <c r="C3008" s="327"/>
      <c r="D3008" s="325"/>
      <c r="E3008" s="325"/>
      <c r="F3008" s="325"/>
      <c r="G3008" s="325"/>
      <c r="H3008" s="328"/>
      <c r="I3008" s="328"/>
      <c r="J3008" s="327"/>
      <c r="K3008" s="3"/>
      <c r="L3008" s="326"/>
      <c r="M3008" s="325"/>
      <c r="N3008" s="324"/>
      <c r="T3008" s="146"/>
      <c r="U3008" s="146"/>
      <c r="V3008" s="146"/>
      <c r="W3008" s="146"/>
      <c r="X3008" s="146"/>
      <c r="Y3008" s="146"/>
      <c r="Z3008" s="146"/>
      <c r="AA3008" s="146"/>
      <c r="AB3008" s="5" t="str">
        <f t="shared" si="79"/>
        <v/>
      </c>
    </row>
    <row r="3009" spans="1:28" customFormat="1" ht="12.95" hidden="1" customHeight="1">
      <c r="A3009" s="325"/>
      <c r="B3009" s="325"/>
      <c r="C3009" s="327"/>
      <c r="D3009" s="325"/>
      <c r="E3009" s="325"/>
      <c r="F3009" s="325"/>
      <c r="G3009" s="325"/>
      <c r="H3009" s="328"/>
      <c r="I3009" s="328"/>
      <c r="J3009" s="327"/>
      <c r="K3009" s="3"/>
      <c r="L3009" s="326"/>
      <c r="M3009" s="325"/>
      <c r="N3009" s="324"/>
      <c r="T3009" s="146"/>
      <c r="U3009" s="146"/>
      <c r="V3009" s="146"/>
      <c r="W3009" s="146"/>
      <c r="X3009" s="146"/>
      <c r="Y3009" s="146"/>
      <c r="Z3009" s="146"/>
      <c r="AA3009" s="146"/>
      <c r="AB3009" s="5" t="str">
        <f t="shared" si="79"/>
        <v/>
      </c>
    </row>
    <row r="3010" spans="1:28" customFormat="1" ht="12.95" hidden="1" customHeight="1">
      <c r="A3010" s="325"/>
      <c r="B3010" s="325"/>
      <c r="C3010" s="327"/>
      <c r="D3010" s="325"/>
      <c r="E3010" s="325"/>
      <c r="F3010" s="325"/>
      <c r="G3010" s="325"/>
      <c r="H3010" s="328"/>
      <c r="I3010" s="328"/>
      <c r="J3010" s="327"/>
      <c r="K3010" s="3"/>
      <c r="L3010" s="326"/>
      <c r="M3010" s="325"/>
      <c r="N3010" s="324"/>
      <c r="T3010" s="146"/>
      <c r="U3010" s="146"/>
      <c r="V3010" s="146"/>
      <c r="W3010" s="146"/>
      <c r="X3010" s="146"/>
      <c r="Y3010" s="146"/>
      <c r="Z3010" s="146"/>
      <c r="AA3010" s="146"/>
      <c r="AB3010" s="5" t="str">
        <f t="shared" si="79"/>
        <v/>
      </c>
    </row>
    <row r="3011" spans="1:28" customFormat="1" ht="12.95" hidden="1" customHeight="1">
      <c r="A3011" s="325"/>
      <c r="B3011" s="325"/>
      <c r="C3011" s="327"/>
      <c r="D3011" s="325"/>
      <c r="E3011" s="325"/>
      <c r="F3011" s="325"/>
      <c r="G3011" s="325"/>
      <c r="H3011" s="328"/>
      <c r="I3011" s="328"/>
      <c r="J3011" s="327"/>
      <c r="K3011" s="3"/>
      <c r="L3011" s="326"/>
      <c r="M3011" s="325"/>
      <c r="N3011" s="324"/>
      <c r="T3011" s="146"/>
      <c r="U3011" s="146"/>
      <c r="V3011" s="146"/>
      <c r="W3011" s="146"/>
      <c r="X3011" s="146"/>
      <c r="Y3011" s="146"/>
      <c r="Z3011" s="146"/>
      <c r="AA3011" s="146"/>
      <c r="AB3011" s="5" t="str">
        <f t="shared" si="79"/>
        <v/>
      </c>
    </row>
    <row r="3012" spans="1:28" customFormat="1" ht="12.95" hidden="1" customHeight="1">
      <c r="A3012" s="325"/>
      <c r="B3012" s="325"/>
      <c r="C3012" s="327"/>
      <c r="D3012" s="325"/>
      <c r="E3012" s="325"/>
      <c r="F3012" s="325"/>
      <c r="G3012" s="325"/>
      <c r="H3012" s="328"/>
      <c r="I3012" s="328"/>
      <c r="J3012" s="327"/>
      <c r="K3012" s="3"/>
      <c r="L3012" s="326"/>
      <c r="M3012" s="325"/>
      <c r="N3012" s="324"/>
      <c r="T3012" s="146"/>
      <c r="U3012" s="146"/>
      <c r="V3012" s="146"/>
      <c r="W3012" s="146"/>
      <c r="X3012" s="146"/>
      <c r="Y3012" s="146"/>
      <c r="Z3012" s="146"/>
      <c r="AA3012" s="146"/>
      <c r="AB3012" s="5" t="str">
        <f t="shared" si="79"/>
        <v/>
      </c>
    </row>
    <row r="3013" spans="1:28" customFormat="1" ht="12.95" hidden="1" customHeight="1">
      <c r="A3013" s="325"/>
      <c r="B3013" s="325"/>
      <c r="C3013" s="327"/>
      <c r="D3013" s="325"/>
      <c r="E3013" s="325"/>
      <c r="F3013" s="325"/>
      <c r="G3013" s="325"/>
      <c r="H3013" s="328"/>
      <c r="I3013" s="328"/>
      <c r="J3013" s="327"/>
      <c r="K3013" s="3"/>
      <c r="L3013" s="326"/>
      <c r="M3013" s="325"/>
      <c r="N3013" s="324"/>
      <c r="T3013" s="146"/>
      <c r="U3013" s="146"/>
      <c r="V3013" s="146"/>
      <c r="W3013" s="146"/>
      <c r="X3013" s="146"/>
      <c r="Y3013" s="146"/>
      <c r="Z3013" s="146"/>
      <c r="AA3013" s="146"/>
      <c r="AB3013" s="5" t="str">
        <f t="shared" si="79"/>
        <v/>
      </c>
    </row>
    <row r="3014" spans="1:28" customFormat="1" ht="12.95" hidden="1" customHeight="1">
      <c r="A3014" s="325"/>
      <c r="B3014" s="325"/>
      <c r="C3014" s="327"/>
      <c r="D3014" s="325"/>
      <c r="E3014" s="325"/>
      <c r="F3014" s="325"/>
      <c r="G3014" s="325"/>
      <c r="H3014" s="328"/>
      <c r="I3014" s="328"/>
      <c r="J3014" s="327"/>
      <c r="K3014" s="3"/>
      <c r="L3014" s="326"/>
      <c r="M3014" s="325"/>
      <c r="N3014" s="324"/>
      <c r="T3014" s="146"/>
      <c r="U3014" s="146"/>
      <c r="V3014" s="146"/>
      <c r="W3014" s="146"/>
      <c r="X3014" s="146"/>
      <c r="Y3014" s="146"/>
      <c r="Z3014" s="146"/>
      <c r="AA3014" s="146"/>
      <c r="AB3014" s="5" t="str">
        <f t="shared" si="79"/>
        <v/>
      </c>
    </row>
    <row r="3015" spans="1:28" customFormat="1" ht="12.95" hidden="1" customHeight="1">
      <c r="A3015" s="325"/>
      <c r="B3015" s="325"/>
      <c r="C3015" s="327"/>
      <c r="D3015" s="325"/>
      <c r="E3015" s="325"/>
      <c r="F3015" s="325"/>
      <c r="G3015" s="325"/>
      <c r="H3015" s="328"/>
      <c r="I3015" s="328"/>
      <c r="J3015" s="327"/>
      <c r="K3015" s="3"/>
      <c r="L3015" s="326"/>
      <c r="M3015" s="325"/>
      <c r="N3015" s="324"/>
      <c r="T3015" s="146"/>
      <c r="U3015" s="146"/>
      <c r="V3015" s="146"/>
      <c r="W3015" s="146"/>
      <c r="X3015" s="146"/>
      <c r="Y3015" s="146"/>
      <c r="Z3015" s="146"/>
      <c r="AA3015" s="146"/>
      <c r="AB3015" s="5" t="str">
        <f t="shared" si="79"/>
        <v/>
      </c>
    </row>
    <row r="3016" spans="1:28" customFormat="1" ht="12.95" hidden="1" customHeight="1">
      <c r="A3016" s="325"/>
      <c r="B3016" s="325"/>
      <c r="C3016" s="327"/>
      <c r="D3016" s="325"/>
      <c r="E3016" s="325"/>
      <c r="F3016" s="325"/>
      <c r="G3016" s="325"/>
      <c r="H3016" s="328"/>
      <c r="I3016" s="328"/>
      <c r="J3016" s="327"/>
      <c r="K3016" s="3"/>
      <c r="L3016" s="326"/>
      <c r="M3016" s="325"/>
      <c r="N3016" s="324"/>
      <c r="T3016" s="146"/>
      <c r="U3016" s="146"/>
      <c r="V3016" s="146"/>
      <c r="W3016" s="146"/>
      <c r="X3016" s="146"/>
      <c r="Y3016" s="146"/>
      <c r="Z3016" s="146"/>
      <c r="AA3016" s="146"/>
      <c r="AB3016" s="5" t="str">
        <f t="shared" si="79"/>
        <v/>
      </c>
    </row>
    <row r="3017" spans="1:28" customFormat="1" ht="12.95" hidden="1" customHeight="1">
      <c r="A3017" s="325"/>
      <c r="B3017" s="325"/>
      <c r="C3017" s="327"/>
      <c r="D3017" s="325"/>
      <c r="E3017" s="325"/>
      <c r="F3017" s="325"/>
      <c r="G3017" s="325"/>
      <c r="H3017" s="328"/>
      <c r="I3017" s="328"/>
      <c r="J3017" s="327"/>
      <c r="K3017" s="3"/>
      <c r="L3017" s="326"/>
      <c r="M3017" s="325"/>
      <c r="N3017" s="324"/>
      <c r="T3017" s="146"/>
      <c r="U3017" s="146"/>
      <c r="V3017" s="146"/>
      <c r="W3017" s="146"/>
      <c r="X3017" s="146"/>
      <c r="Y3017" s="146"/>
      <c r="Z3017" s="146"/>
      <c r="AA3017" s="146"/>
      <c r="AB3017" s="5" t="str">
        <f t="shared" si="79"/>
        <v/>
      </c>
    </row>
    <row r="3018" spans="1:28" customFormat="1" ht="12.95" hidden="1" customHeight="1">
      <c r="A3018" s="325"/>
      <c r="B3018" s="325"/>
      <c r="C3018" s="327"/>
      <c r="D3018" s="325"/>
      <c r="E3018" s="325"/>
      <c r="F3018" s="325"/>
      <c r="G3018" s="325"/>
      <c r="H3018" s="328"/>
      <c r="I3018" s="328"/>
      <c r="J3018" s="327"/>
      <c r="K3018" s="3"/>
      <c r="L3018" s="326"/>
      <c r="M3018" s="325"/>
      <c r="N3018" s="324"/>
      <c r="T3018" s="146"/>
      <c r="U3018" s="146"/>
      <c r="V3018" s="146"/>
      <c r="W3018" s="146"/>
      <c r="X3018" s="146"/>
      <c r="Y3018" s="146"/>
      <c r="Z3018" s="146"/>
      <c r="AA3018" s="146"/>
      <c r="AB3018" s="5" t="str">
        <f t="shared" si="79"/>
        <v/>
      </c>
    </row>
    <row r="3019" spans="1:28" customFormat="1" ht="12.95" hidden="1" customHeight="1">
      <c r="A3019" s="325"/>
      <c r="B3019" s="325"/>
      <c r="C3019" s="327"/>
      <c r="D3019" s="325"/>
      <c r="E3019" s="325"/>
      <c r="F3019" s="325"/>
      <c r="G3019" s="325"/>
      <c r="H3019" s="328"/>
      <c r="I3019" s="328"/>
      <c r="J3019" s="327"/>
      <c r="K3019" s="3"/>
      <c r="L3019" s="326"/>
      <c r="M3019" s="325"/>
      <c r="N3019" s="324"/>
      <c r="T3019" s="146"/>
      <c r="U3019" s="146"/>
      <c r="V3019" s="146"/>
      <c r="W3019" s="146"/>
      <c r="X3019" s="146"/>
      <c r="Y3019" s="146"/>
      <c r="Z3019" s="146"/>
      <c r="AA3019" s="146"/>
      <c r="AB3019" s="5" t="str">
        <f t="shared" si="79"/>
        <v/>
      </c>
    </row>
    <row r="3020" spans="1:28" customFormat="1" ht="12.95" hidden="1" customHeight="1">
      <c r="A3020" s="325"/>
      <c r="B3020" s="325"/>
      <c r="C3020" s="327"/>
      <c r="D3020" s="325"/>
      <c r="E3020" s="325"/>
      <c r="F3020" s="325"/>
      <c r="G3020" s="325"/>
      <c r="H3020" s="328"/>
      <c r="I3020" s="328"/>
      <c r="J3020" s="327"/>
      <c r="K3020" s="3"/>
      <c r="L3020" s="326"/>
      <c r="M3020" s="325"/>
      <c r="N3020" s="324"/>
      <c r="T3020" s="146"/>
      <c r="U3020" s="146"/>
      <c r="V3020" s="146"/>
      <c r="W3020" s="146"/>
      <c r="X3020" s="146"/>
      <c r="Y3020" s="146"/>
      <c r="Z3020" s="146"/>
      <c r="AA3020" s="146"/>
      <c r="AB3020" s="5" t="str">
        <f t="shared" si="79"/>
        <v/>
      </c>
    </row>
    <row r="3021" spans="1:28" customFormat="1" ht="12.95" hidden="1" customHeight="1">
      <c r="A3021" s="325"/>
      <c r="B3021" s="325"/>
      <c r="C3021" s="327"/>
      <c r="D3021" s="325"/>
      <c r="E3021" s="325"/>
      <c r="F3021" s="325"/>
      <c r="G3021" s="325"/>
      <c r="H3021" s="328"/>
      <c r="I3021" s="328"/>
      <c r="J3021" s="327"/>
      <c r="K3021" s="3"/>
      <c r="L3021" s="326"/>
      <c r="M3021" s="325"/>
      <c r="N3021" s="324"/>
      <c r="T3021" s="146"/>
      <c r="U3021" s="146"/>
      <c r="V3021" s="146"/>
      <c r="W3021" s="146"/>
      <c r="X3021" s="146"/>
      <c r="Y3021" s="146"/>
      <c r="Z3021" s="146"/>
      <c r="AA3021" s="146"/>
      <c r="AB3021" s="5" t="str">
        <f t="shared" si="79"/>
        <v/>
      </c>
    </row>
    <row r="3022" spans="1:28" customFormat="1" ht="12.95" hidden="1" customHeight="1">
      <c r="A3022" s="325"/>
      <c r="B3022" s="325"/>
      <c r="C3022" s="327"/>
      <c r="D3022" s="325"/>
      <c r="E3022" s="325"/>
      <c r="F3022" s="325"/>
      <c r="G3022" s="325"/>
      <c r="H3022" s="328"/>
      <c r="I3022" s="328"/>
      <c r="J3022" s="327"/>
      <c r="K3022" s="3"/>
      <c r="L3022" s="326"/>
      <c r="M3022" s="325"/>
      <c r="N3022" s="324"/>
      <c r="T3022" s="146"/>
      <c r="U3022" s="146"/>
      <c r="V3022" s="146"/>
      <c r="W3022" s="146"/>
      <c r="X3022" s="146"/>
      <c r="Y3022" s="146"/>
      <c r="Z3022" s="146"/>
      <c r="AA3022" s="146"/>
      <c r="AB3022" s="5" t="str">
        <f t="shared" si="79"/>
        <v/>
      </c>
    </row>
    <row r="3023" spans="1:28" customFormat="1" ht="12.95" hidden="1" customHeight="1">
      <c r="A3023" s="325"/>
      <c r="B3023" s="325"/>
      <c r="C3023" s="327"/>
      <c r="D3023" s="325"/>
      <c r="E3023" s="325"/>
      <c r="F3023" s="325"/>
      <c r="G3023" s="325"/>
      <c r="H3023" s="328"/>
      <c r="I3023" s="328"/>
      <c r="J3023" s="327"/>
      <c r="K3023" s="3"/>
      <c r="L3023" s="326"/>
      <c r="M3023" s="325"/>
      <c r="N3023" s="324"/>
      <c r="T3023" s="146"/>
      <c r="U3023" s="146"/>
      <c r="V3023" s="146"/>
      <c r="W3023" s="146"/>
      <c r="X3023" s="146"/>
      <c r="Y3023" s="146"/>
      <c r="Z3023" s="146"/>
      <c r="AA3023" s="146"/>
      <c r="AB3023" s="5" t="str">
        <f t="shared" si="79"/>
        <v/>
      </c>
    </row>
    <row r="3024" spans="1:28" customFormat="1" ht="12.95" hidden="1" customHeight="1">
      <c r="A3024" s="325"/>
      <c r="B3024" s="325"/>
      <c r="C3024" s="327"/>
      <c r="D3024" s="325"/>
      <c r="E3024" s="325"/>
      <c r="F3024" s="325"/>
      <c r="G3024" s="325"/>
      <c r="H3024" s="328"/>
      <c r="I3024" s="328"/>
      <c r="J3024" s="327"/>
      <c r="K3024" s="3"/>
      <c r="L3024" s="326"/>
      <c r="M3024" s="325"/>
      <c r="N3024" s="324"/>
      <c r="T3024" s="146"/>
      <c r="U3024" s="146"/>
      <c r="V3024" s="146"/>
      <c r="W3024" s="146"/>
      <c r="X3024" s="146"/>
      <c r="Y3024" s="146"/>
      <c r="Z3024" s="146"/>
      <c r="AA3024" s="146"/>
      <c r="AB3024" s="5" t="str">
        <f t="shared" si="79"/>
        <v/>
      </c>
    </row>
    <row r="3025" spans="1:28" customFormat="1" ht="12.95" hidden="1" customHeight="1">
      <c r="A3025" s="325"/>
      <c r="B3025" s="325"/>
      <c r="C3025" s="327"/>
      <c r="D3025" s="325"/>
      <c r="E3025" s="325"/>
      <c r="F3025" s="325"/>
      <c r="G3025" s="325"/>
      <c r="H3025" s="328"/>
      <c r="I3025" s="328"/>
      <c r="J3025" s="327"/>
      <c r="K3025" s="3"/>
      <c r="L3025" s="326"/>
      <c r="M3025" s="325"/>
      <c r="N3025" s="324"/>
      <c r="T3025" s="146"/>
      <c r="U3025" s="146"/>
      <c r="V3025" s="146"/>
      <c r="W3025" s="146"/>
      <c r="X3025" s="146"/>
      <c r="Y3025" s="146"/>
      <c r="Z3025" s="146"/>
      <c r="AA3025" s="146"/>
      <c r="AB3025" s="5" t="str">
        <f t="shared" si="79"/>
        <v/>
      </c>
    </row>
    <row r="3026" spans="1:28" customFormat="1" ht="12.95" hidden="1" customHeight="1">
      <c r="A3026" s="325"/>
      <c r="B3026" s="325"/>
      <c r="C3026" s="327"/>
      <c r="D3026" s="325"/>
      <c r="E3026" s="325"/>
      <c r="F3026" s="325"/>
      <c r="G3026" s="325"/>
      <c r="H3026" s="328"/>
      <c r="I3026" s="328"/>
      <c r="J3026" s="327"/>
      <c r="K3026" s="3"/>
      <c r="L3026" s="326"/>
      <c r="M3026" s="325"/>
      <c r="N3026" s="324"/>
      <c r="T3026" s="146"/>
      <c r="U3026" s="146"/>
      <c r="V3026" s="146"/>
      <c r="W3026" s="146"/>
      <c r="X3026" s="146"/>
      <c r="Y3026" s="146"/>
      <c r="Z3026" s="146"/>
      <c r="AA3026" s="146"/>
      <c r="AB3026" s="5" t="str">
        <f t="shared" si="79"/>
        <v/>
      </c>
    </row>
    <row r="3027" spans="1:28" customFormat="1" ht="12.95" hidden="1" customHeight="1">
      <c r="A3027" s="325"/>
      <c r="B3027" s="325"/>
      <c r="C3027" s="327"/>
      <c r="D3027" s="325"/>
      <c r="E3027" s="325"/>
      <c r="F3027" s="325"/>
      <c r="G3027" s="325"/>
      <c r="H3027" s="328"/>
      <c r="I3027" s="328"/>
      <c r="J3027" s="327"/>
      <c r="K3027" s="3"/>
      <c r="L3027" s="326"/>
      <c r="M3027" s="325"/>
      <c r="N3027" s="324"/>
      <c r="T3027" s="146"/>
      <c r="U3027" s="146"/>
      <c r="V3027" s="146"/>
      <c r="W3027" s="146"/>
      <c r="X3027" s="146"/>
      <c r="Y3027" s="146"/>
      <c r="Z3027" s="146"/>
      <c r="AA3027" s="146"/>
      <c r="AB3027" s="5" t="str">
        <f t="shared" si="79"/>
        <v/>
      </c>
    </row>
    <row r="3028" spans="1:28" customFormat="1" ht="12.95" hidden="1" customHeight="1">
      <c r="A3028" s="325"/>
      <c r="B3028" s="325"/>
      <c r="C3028" s="327"/>
      <c r="D3028" s="325"/>
      <c r="E3028" s="325"/>
      <c r="F3028" s="325"/>
      <c r="G3028" s="325"/>
      <c r="H3028" s="328"/>
      <c r="I3028" s="328"/>
      <c r="J3028" s="327"/>
      <c r="K3028" s="3"/>
      <c r="L3028" s="326"/>
      <c r="M3028" s="325"/>
      <c r="N3028" s="324"/>
      <c r="T3028" s="146"/>
      <c r="U3028" s="146"/>
      <c r="V3028" s="146"/>
      <c r="W3028" s="146"/>
      <c r="X3028" s="146"/>
      <c r="Y3028" s="146"/>
      <c r="Z3028" s="146"/>
      <c r="AA3028" s="146"/>
      <c r="AB3028" s="5" t="str">
        <f t="shared" si="79"/>
        <v/>
      </c>
    </row>
    <row r="3029" spans="1:28" customFormat="1" ht="12.95" hidden="1" customHeight="1">
      <c r="A3029" s="325"/>
      <c r="B3029" s="325"/>
      <c r="C3029" s="327"/>
      <c r="D3029" s="325"/>
      <c r="E3029" s="325"/>
      <c r="F3029" s="325"/>
      <c r="G3029" s="325"/>
      <c r="H3029" s="328"/>
      <c r="I3029" s="328"/>
      <c r="J3029" s="327"/>
      <c r="K3029" s="3"/>
      <c r="L3029" s="326"/>
      <c r="M3029" s="325"/>
      <c r="N3029" s="324"/>
      <c r="T3029" s="146"/>
      <c r="U3029" s="146"/>
      <c r="V3029" s="146"/>
      <c r="W3029" s="146"/>
      <c r="X3029" s="146"/>
      <c r="Y3029" s="146"/>
      <c r="Z3029" s="146"/>
      <c r="AA3029" s="146"/>
      <c r="AB3029" s="5" t="str">
        <f t="shared" si="79"/>
        <v/>
      </c>
    </row>
    <row r="3030" spans="1:28" customFormat="1" ht="12.95" hidden="1" customHeight="1">
      <c r="A3030" s="325"/>
      <c r="B3030" s="325"/>
      <c r="C3030" s="327"/>
      <c r="D3030" s="325"/>
      <c r="E3030" s="325"/>
      <c r="F3030" s="325"/>
      <c r="G3030" s="325"/>
      <c r="H3030" s="328"/>
      <c r="I3030" s="328"/>
      <c r="J3030" s="327"/>
      <c r="K3030" s="3"/>
      <c r="L3030" s="326"/>
      <c r="M3030" s="325"/>
      <c r="N3030" s="324"/>
      <c r="T3030" s="146"/>
      <c r="U3030" s="146"/>
      <c r="V3030" s="146"/>
      <c r="W3030" s="146"/>
      <c r="X3030" s="146"/>
      <c r="Y3030" s="146"/>
      <c r="Z3030" s="146"/>
      <c r="AA3030" s="146"/>
      <c r="AB3030" s="5" t="str">
        <f t="shared" si="79"/>
        <v/>
      </c>
    </row>
    <row r="3031" spans="1:28" customFormat="1" ht="12.95" hidden="1" customHeight="1">
      <c r="A3031" s="325"/>
      <c r="B3031" s="325"/>
      <c r="C3031" s="327"/>
      <c r="D3031" s="325"/>
      <c r="E3031" s="325"/>
      <c r="F3031" s="325"/>
      <c r="G3031" s="325"/>
      <c r="H3031" s="328"/>
      <c r="I3031" s="328"/>
      <c r="J3031" s="327"/>
      <c r="K3031" s="3"/>
      <c r="L3031" s="326"/>
      <c r="M3031" s="325"/>
      <c r="N3031" s="324"/>
      <c r="T3031" s="146"/>
      <c r="U3031" s="146"/>
      <c r="V3031" s="146"/>
      <c r="W3031" s="146"/>
      <c r="X3031" s="146"/>
      <c r="Y3031" s="146"/>
      <c r="Z3031" s="146"/>
      <c r="AA3031" s="146"/>
      <c r="AB3031" s="5" t="str">
        <f t="shared" si="79"/>
        <v/>
      </c>
    </row>
    <row r="3032" spans="1:28" customFormat="1" ht="12.95" hidden="1" customHeight="1">
      <c r="A3032" s="325"/>
      <c r="B3032" s="325"/>
      <c r="C3032" s="327"/>
      <c r="D3032" s="325"/>
      <c r="E3032" s="325"/>
      <c r="F3032" s="325"/>
      <c r="G3032" s="325"/>
      <c r="H3032" s="328"/>
      <c r="I3032" s="328"/>
      <c r="J3032" s="327"/>
      <c r="K3032" s="3"/>
      <c r="L3032" s="326"/>
      <c r="M3032" s="325"/>
      <c r="N3032" s="324"/>
      <c r="T3032" s="146"/>
      <c r="U3032" s="146"/>
      <c r="V3032" s="146"/>
      <c r="W3032" s="146"/>
      <c r="X3032" s="146"/>
      <c r="Y3032" s="146"/>
      <c r="Z3032" s="146"/>
      <c r="AA3032" s="146"/>
      <c r="AB3032" s="5" t="str">
        <f t="shared" si="79"/>
        <v/>
      </c>
    </row>
    <row r="3033" spans="1:28" customFormat="1" ht="12.95" hidden="1" customHeight="1">
      <c r="A3033" s="325"/>
      <c r="B3033" s="325"/>
      <c r="C3033" s="327"/>
      <c r="D3033" s="325"/>
      <c r="E3033" s="325"/>
      <c r="F3033" s="325"/>
      <c r="G3033" s="325"/>
      <c r="H3033" s="328"/>
      <c r="I3033" s="328"/>
      <c r="J3033" s="327"/>
      <c r="K3033" s="3"/>
      <c r="L3033" s="326"/>
      <c r="M3033" s="325"/>
      <c r="N3033" s="324"/>
      <c r="T3033" s="146"/>
      <c r="U3033" s="146"/>
      <c r="V3033" s="146"/>
      <c r="W3033" s="146"/>
      <c r="X3033" s="146"/>
      <c r="Y3033" s="146"/>
      <c r="Z3033" s="146"/>
      <c r="AA3033" s="146"/>
      <c r="AB3033" s="5" t="str">
        <f t="shared" si="79"/>
        <v/>
      </c>
    </row>
    <row r="3034" spans="1:28" customFormat="1" ht="12.95" hidden="1" customHeight="1">
      <c r="A3034" s="325"/>
      <c r="B3034" s="325"/>
      <c r="C3034" s="327"/>
      <c r="D3034" s="325"/>
      <c r="E3034" s="325"/>
      <c r="F3034" s="325"/>
      <c r="G3034" s="325"/>
      <c r="H3034" s="328"/>
      <c r="I3034" s="328"/>
      <c r="J3034" s="327"/>
      <c r="K3034" s="3"/>
      <c r="L3034" s="326"/>
      <c r="M3034" s="325"/>
      <c r="N3034" s="324"/>
      <c r="T3034" s="146"/>
      <c r="U3034" s="146"/>
      <c r="V3034" s="146"/>
      <c r="W3034" s="146"/>
      <c r="X3034" s="146"/>
      <c r="Y3034" s="146"/>
      <c r="Z3034" s="146"/>
      <c r="AA3034" s="146"/>
      <c r="AB3034" s="5" t="str">
        <f t="shared" si="79"/>
        <v/>
      </c>
    </row>
    <row r="3035" spans="1:28" customFormat="1" ht="12.95" hidden="1" customHeight="1">
      <c r="A3035" s="325"/>
      <c r="B3035" s="325"/>
      <c r="C3035" s="327"/>
      <c r="D3035" s="325"/>
      <c r="E3035" s="325"/>
      <c r="F3035" s="325"/>
      <c r="G3035" s="325"/>
      <c r="H3035" s="328"/>
      <c r="I3035" s="328"/>
      <c r="J3035" s="327"/>
      <c r="K3035" s="3"/>
      <c r="L3035" s="326"/>
      <c r="M3035" s="325"/>
      <c r="N3035" s="324"/>
      <c r="T3035" s="146"/>
      <c r="U3035" s="146"/>
      <c r="V3035" s="146"/>
      <c r="W3035" s="146"/>
      <c r="X3035" s="146"/>
      <c r="Y3035" s="146"/>
      <c r="Z3035" s="146"/>
      <c r="AA3035" s="146"/>
      <c r="AB3035" s="5" t="str">
        <f t="shared" ref="AB3035:AB3098" si="80">IF(TRIM(A3025)="","",CONCATENATE(TRIM(D3025),TRIM(E3025)))</f>
        <v/>
      </c>
    </row>
    <row r="3036" spans="1:28" customFormat="1" ht="12.95" hidden="1" customHeight="1">
      <c r="A3036" s="325"/>
      <c r="B3036" s="325"/>
      <c r="C3036" s="327"/>
      <c r="D3036" s="325"/>
      <c r="E3036" s="325"/>
      <c r="F3036" s="325"/>
      <c r="G3036" s="325"/>
      <c r="H3036" s="328"/>
      <c r="I3036" s="328"/>
      <c r="J3036" s="327"/>
      <c r="K3036" s="3"/>
      <c r="L3036" s="326"/>
      <c r="M3036" s="325"/>
      <c r="N3036" s="324"/>
      <c r="T3036" s="146"/>
      <c r="U3036" s="146"/>
      <c r="V3036" s="146"/>
      <c r="W3036" s="146"/>
      <c r="X3036" s="146"/>
      <c r="Y3036" s="146"/>
      <c r="Z3036" s="146"/>
      <c r="AA3036" s="146"/>
      <c r="AB3036" s="5" t="str">
        <f t="shared" si="80"/>
        <v/>
      </c>
    </row>
    <row r="3037" spans="1:28" customFormat="1" ht="12.95" hidden="1" customHeight="1">
      <c r="A3037" s="325"/>
      <c r="B3037" s="325"/>
      <c r="C3037" s="327"/>
      <c r="D3037" s="325"/>
      <c r="E3037" s="325"/>
      <c r="F3037" s="325"/>
      <c r="G3037" s="325"/>
      <c r="H3037" s="328"/>
      <c r="I3037" s="328"/>
      <c r="J3037" s="327"/>
      <c r="K3037" s="3"/>
      <c r="L3037" s="326"/>
      <c r="M3037" s="325"/>
      <c r="N3037" s="324"/>
      <c r="T3037" s="146"/>
      <c r="U3037" s="146"/>
      <c r="V3037" s="146"/>
      <c r="W3037" s="146"/>
      <c r="X3037" s="146"/>
      <c r="Y3037" s="146"/>
      <c r="Z3037" s="146"/>
      <c r="AA3037" s="146"/>
      <c r="AB3037" s="5" t="str">
        <f t="shared" si="80"/>
        <v/>
      </c>
    </row>
    <row r="3038" spans="1:28" customFormat="1" ht="12.95" hidden="1" customHeight="1">
      <c r="A3038" s="325"/>
      <c r="B3038" s="325"/>
      <c r="C3038" s="327"/>
      <c r="D3038" s="325"/>
      <c r="E3038" s="325"/>
      <c r="F3038" s="325"/>
      <c r="G3038" s="325"/>
      <c r="H3038" s="328"/>
      <c r="I3038" s="328"/>
      <c r="J3038" s="327"/>
      <c r="K3038" s="3"/>
      <c r="L3038" s="326"/>
      <c r="M3038" s="325"/>
      <c r="N3038" s="324"/>
      <c r="T3038" s="146"/>
      <c r="U3038" s="146"/>
      <c r="V3038" s="146"/>
      <c r="W3038" s="146"/>
      <c r="X3038" s="146"/>
      <c r="Y3038" s="146"/>
      <c r="Z3038" s="146"/>
      <c r="AA3038" s="146"/>
      <c r="AB3038" s="5" t="str">
        <f t="shared" si="80"/>
        <v/>
      </c>
    </row>
    <row r="3039" spans="1:28" customFormat="1" ht="12.95" hidden="1" customHeight="1">
      <c r="A3039" s="325"/>
      <c r="B3039" s="325"/>
      <c r="C3039" s="327"/>
      <c r="D3039" s="325"/>
      <c r="E3039" s="325"/>
      <c r="F3039" s="325"/>
      <c r="G3039" s="325"/>
      <c r="H3039" s="328"/>
      <c r="I3039" s="328"/>
      <c r="J3039" s="327"/>
      <c r="K3039" s="3"/>
      <c r="L3039" s="326"/>
      <c r="M3039" s="325"/>
      <c r="N3039" s="324"/>
      <c r="T3039" s="146"/>
      <c r="U3039" s="146"/>
      <c r="V3039" s="146"/>
      <c r="W3039" s="146"/>
      <c r="X3039" s="146"/>
      <c r="Y3039" s="146"/>
      <c r="Z3039" s="146"/>
      <c r="AA3039" s="146"/>
      <c r="AB3039" s="5" t="str">
        <f t="shared" si="80"/>
        <v/>
      </c>
    </row>
    <row r="3040" spans="1:28" customFormat="1" ht="12.95" hidden="1" customHeight="1">
      <c r="A3040" s="325"/>
      <c r="B3040" s="325"/>
      <c r="C3040" s="327"/>
      <c r="D3040" s="325"/>
      <c r="E3040" s="325"/>
      <c r="F3040" s="325"/>
      <c r="G3040" s="325"/>
      <c r="H3040" s="328"/>
      <c r="I3040" s="328"/>
      <c r="J3040" s="327"/>
      <c r="K3040" s="3"/>
      <c r="L3040" s="326"/>
      <c r="M3040" s="325"/>
      <c r="N3040" s="324"/>
      <c r="T3040" s="146"/>
      <c r="U3040" s="146"/>
      <c r="V3040" s="146"/>
      <c r="W3040" s="146"/>
      <c r="X3040" s="146"/>
      <c r="Y3040" s="146"/>
      <c r="Z3040" s="146"/>
      <c r="AA3040" s="146"/>
      <c r="AB3040" s="5" t="str">
        <f t="shared" si="80"/>
        <v/>
      </c>
    </row>
    <row r="3041" spans="1:28" customFormat="1" ht="12.95" hidden="1" customHeight="1">
      <c r="A3041" s="325"/>
      <c r="B3041" s="325"/>
      <c r="C3041" s="327"/>
      <c r="D3041" s="325"/>
      <c r="E3041" s="325"/>
      <c r="F3041" s="325"/>
      <c r="G3041" s="325"/>
      <c r="H3041" s="328"/>
      <c r="I3041" s="328"/>
      <c r="J3041" s="327"/>
      <c r="K3041" s="3"/>
      <c r="L3041" s="326"/>
      <c r="M3041" s="325"/>
      <c r="N3041" s="324"/>
      <c r="T3041" s="146"/>
      <c r="U3041" s="146"/>
      <c r="V3041" s="146"/>
      <c r="W3041" s="146"/>
      <c r="X3041" s="146"/>
      <c r="Y3041" s="146"/>
      <c r="Z3041" s="146"/>
      <c r="AA3041" s="146"/>
      <c r="AB3041" s="5" t="str">
        <f t="shared" si="80"/>
        <v/>
      </c>
    </row>
    <row r="3042" spans="1:28" customFormat="1" ht="12.95" hidden="1" customHeight="1">
      <c r="A3042" s="325"/>
      <c r="B3042" s="325"/>
      <c r="C3042" s="327"/>
      <c r="D3042" s="325"/>
      <c r="E3042" s="325"/>
      <c r="F3042" s="325"/>
      <c r="G3042" s="325"/>
      <c r="H3042" s="328"/>
      <c r="I3042" s="328"/>
      <c r="J3042" s="327"/>
      <c r="K3042" s="3"/>
      <c r="L3042" s="326"/>
      <c r="M3042" s="325"/>
      <c r="N3042" s="324"/>
      <c r="T3042" s="146"/>
      <c r="U3042" s="146"/>
      <c r="V3042" s="146"/>
      <c r="W3042" s="146"/>
      <c r="X3042" s="146"/>
      <c r="Y3042" s="146"/>
      <c r="Z3042" s="146"/>
      <c r="AA3042" s="146"/>
      <c r="AB3042" s="5" t="str">
        <f t="shared" si="80"/>
        <v/>
      </c>
    </row>
    <row r="3043" spans="1:28" customFormat="1" ht="12.95" hidden="1" customHeight="1">
      <c r="A3043" s="325"/>
      <c r="B3043" s="325"/>
      <c r="C3043" s="327"/>
      <c r="D3043" s="325"/>
      <c r="E3043" s="325"/>
      <c r="F3043" s="325"/>
      <c r="G3043" s="325"/>
      <c r="H3043" s="328"/>
      <c r="I3043" s="328"/>
      <c r="J3043" s="327"/>
      <c r="K3043" s="3"/>
      <c r="L3043" s="326"/>
      <c r="M3043" s="325"/>
      <c r="N3043" s="324"/>
      <c r="T3043" s="146"/>
      <c r="U3043" s="146"/>
      <c r="V3043" s="146"/>
      <c r="W3043" s="146"/>
      <c r="X3043" s="146"/>
      <c r="Y3043" s="146"/>
      <c r="Z3043" s="146"/>
      <c r="AA3043" s="146"/>
      <c r="AB3043" s="5" t="str">
        <f t="shared" si="80"/>
        <v/>
      </c>
    </row>
    <row r="3044" spans="1:28" customFormat="1" ht="12.95" hidden="1" customHeight="1">
      <c r="A3044" s="325"/>
      <c r="B3044" s="325"/>
      <c r="C3044" s="327"/>
      <c r="D3044" s="325"/>
      <c r="E3044" s="325"/>
      <c r="F3044" s="325"/>
      <c r="G3044" s="325"/>
      <c r="H3044" s="328"/>
      <c r="I3044" s="328"/>
      <c r="J3044" s="327"/>
      <c r="K3044" s="3"/>
      <c r="L3044" s="326"/>
      <c r="M3044" s="325"/>
      <c r="N3044" s="324"/>
      <c r="T3044" s="146"/>
      <c r="U3044" s="146"/>
      <c r="V3044" s="146"/>
      <c r="W3044" s="146"/>
      <c r="X3044" s="146"/>
      <c r="Y3044" s="146"/>
      <c r="Z3044" s="146"/>
      <c r="AA3044" s="146"/>
      <c r="AB3044" s="5" t="str">
        <f t="shared" si="80"/>
        <v/>
      </c>
    </row>
    <row r="3045" spans="1:28" customFormat="1" ht="12.95" hidden="1" customHeight="1">
      <c r="A3045" s="325"/>
      <c r="B3045" s="325"/>
      <c r="C3045" s="327"/>
      <c r="D3045" s="325"/>
      <c r="E3045" s="325"/>
      <c r="F3045" s="325"/>
      <c r="G3045" s="325"/>
      <c r="H3045" s="328"/>
      <c r="I3045" s="328"/>
      <c r="J3045" s="327"/>
      <c r="K3045" s="3"/>
      <c r="L3045" s="326"/>
      <c r="M3045" s="325"/>
      <c r="N3045" s="324"/>
      <c r="T3045" s="146"/>
      <c r="U3045" s="146"/>
      <c r="V3045" s="146"/>
      <c r="W3045" s="146"/>
      <c r="X3045" s="146"/>
      <c r="Y3045" s="146"/>
      <c r="Z3045" s="146"/>
      <c r="AA3045" s="146"/>
      <c r="AB3045" s="5" t="str">
        <f t="shared" si="80"/>
        <v/>
      </c>
    </row>
    <row r="3046" spans="1:28" customFormat="1" ht="12.95" hidden="1" customHeight="1">
      <c r="A3046" s="325"/>
      <c r="B3046" s="325"/>
      <c r="C3046" s="327"/>
      <c r="D3046" s="325"/>
      <c r="E3046" s="325"/>
      <c r="F3046" s="325"/>
      <c r="G3046" s="325"/>
      <c r="H3046" s="328"/>
      <c r="I3046" s="328"/>
      <c r="J3046" s="327"/>
      <c r="K3046" s="3"/>
      <c r="L3046" s="326"/>
      <c r="M3046" s="325"/>
      <c r="N3046" s="324"/>
      <c r="T3046" s="146"/>
      <c r="U3046" s="146"/>
      <c r="V3046" s="146"/>
      <c r="W3046" s="146"/>
      <c r="X3046" s="146"/>
      <c r="Y3046" s="146"/>
      <c r="Z3046" s="146"/>
      <c r="AA3046" s="146"/>
      <c r="AB3046" s="5" t="str">
        <f t="shared" si="80"/>
        <v/>
      </c>
    </row>
    <row r="3047" spans="1:28" customFormat="1" ht="12.95" hidden="1" customHeight="1">
      <c r="A3047" s="325"/>
      <c r="B3047" s="325"/>
      <c r="C3047" s="327"/>
      <c r="D3047" s="325"/>
      <c r="E3047" s="325"/>
      <c r="F3047" s="325"/>
      <c r="G3047" s="325"/>
      <c r="H3047" s="328"/>
      <c r="I3047" s="328"/>
      <c r="J3047" s="327"/>
      <c r="K3047" s="3"/>
      <c r="L3047" s="326"/>
      <c r="M3047" s="325"/>
      <c r="N3047" s="324"/>
      <c r="T3047" s="146"/>
      <c r="U3047" s="146"/>
      <c r="V3047" s="146"/>
      <c r="W3047" s="146"/>
      <c r="X3047" s="146"/>
      <c r="Y3047" s="146"/>
      <c r="Z3047" s="146"/>
      <c r="AA3047" s="146"/>
      <c r="AB3047" s="5" t="str">
        <f t="shared" si="80"/>
        <v/>
      </c>
    </row>
    <row r="3048" spans="1:28" customFormat="1" ht="12.95" hidden="1" customHeight="1">
      <c r="A3048" s="325"/>
      <c r="B3048" s="325"/>
      <c r="C3048" s="327"/>
      <c r="D3048" s="325"/>
      <c r="E3048" s="325"/>
      <c r="F3048" s="325"/>
      <c r="G3048" s="325"/>
      <c r="H3048" s="328"/>
      <c r="I3048" s="328"/>
      <c r="J3048" s="327"/>
      <c r="K3048" s="3"/>
      <c r="L3048" s="326"/>
      <c r="M3048" s="325"/>
      <c r="N3048" s="324"/>
      <c r="T3048" s="146"/>
      <c r="U3048" s="146"/>
      <c r="V3048" s="146"/>
      <c r="W3048" s="146"/>
      <c r="X3048" s="146"/>
      <c r="Y3048" s="146"/>
      <c r="Z3048" s="146"/>
      <c r="AA3048" s="146"/>
      <c r="AB3048" s="5" t="str">
        <f t="shared" si="80"/>
        <v/>
      </c>
    </row>
    <row r="3049" spans="1:28" customFormat="1" ht="12.95" hidden="1" customHeight="1">
      <c r="A3049" s="325"/>
      <c r="B3049" s="325"/>
      <c r="C3049" s="327"/>
      <c r="D3049" s="325"/>
      <c r="E3049" s="325"/>
      <c r="F3049" s="325"/>
      <c r="G3049" s="325"/>
      <c r="H3049" s="328"/>
      <c r="I3049" s="328"/>
      <c r="J3049" s="327"/>
      <c r="K3049" s="3"/>
      <c r="L3049" s="326"/>
      <c r="M3049" s="325"/>
      <c r="N3049" s="324"/>
      <c r="T3049" s="146"/>
      <c r="U3049" s="146"/>
      <c r="V3049" s="146"/>
      <c r="W3049" s="146"/>
      <c r="X3049" s="146"/>
      <c r="Y3049" s="146"/>
      <c r="Z3049" s="146"/>
      <c r="AA3049" s="146"/>
      <c r="AB3049" s="5" t="str">
        <f t="shared" si="80"/>
        <v/>
      </c>
    </row>
    <row r="3050" spans="1:28" customFormat="1" ht="12.95" hidden="1" customHeight="1">
      <c r="A3050" s="325"/>
      <c r="B3050" s="325"/>
      <c r="C3050" s="327"/>
      <c r="D3050" s="325"/>
      <c r="E3050" s="325"/>
      <c r="F3050" s="325"/>
      <c r="G3050" s="325"/>
      <c r="H3050" s="328"/>
      <c r="I3050" s="328"/>
      <c r="J3050" s="327"/>
      <c r="K3050" s="3"/>
      <c r="L3050" s="326"/>
      <c r="M3050" s="325"/>
      <c r="N3050" s="324"/>
      <c r="T3050" s="146"/>
      <c r="U3050" s="146"/>
      <c r="V3050" s="146"/>
      <c r="W3050" s="146"/>
      <c r="X3050" s="146"/>
      <c r="Y3050" s="146"/>
      <c r="Z3050" s="146"/>
      <c r="AA3050" s="146"/>
      <c r="AB3050" s="5" t="str">
        <f t="shared" si="80"/>
        <v/>
      </c>
    </row>
    <row r="3051" spans="1:28" customFormat="1" ht="12.95" hidden="1" customHeight="1">
      <c r="A3051" s="325"/>
      <c r="B3051" s="325"/>
      <c r="C3051" s="327"/>
      <c r="D3051" s="325"/>
      <c r="E3051" s="325"/>
      <c r="F3051" s="325"/>
      <c r="G3051" s="325"/>
      <c r="H3051" s="328"/>
      <c r="I3051" s="328"/>
      <c r="J3051" s="327"/>
      <c r="K3051" s="3"/>
      <c r="L3051" s="326"/>
      <c r="M3051" s="325"/>
      <c r="N3051" s="324"/>
      <c r="T3051" s="146"/>
      <c r="U3051" s="146"/>
      <c r="V3051" s="146"/>
      <c r="W3051" s="146"/>
      <c r="X3051" s="146"/>
      <c r="Y3051" s="146"/>
      <c r="Z3051" s="146"/>
      <c r="AA3051" s="146"/>
      <c r="AB3051" s="5" t="str">
        <f t="shared" si="80"/>
        <v/>
      </c>
    </row>
    <row r="3052" spans="1:28" customFormat="1" ht="12.95" hidden="1" customHeight="1">
      <c r="A3052" s="325"/>
      <c r="B3052" s="325"/>
      <c r="C3052" s="327"/>
      <c r="D3052" s="325"/>
      <c r="E3052" s="325"/>
      <c r="F3052" s="325"/>
      <c r="G3052" s="325"/>
      <c r="H3052" s="328"/>
      <c r="I3052" s="328"/>
      <c r="J3052" s="327"/>
      <c r="K3052" s="3"/>
      <c r="L3052" s="326"/>
      <c r="M3052" s="325"/>
      <c r="N3052" s="324"/>
      <c r="T3052" s="146"/>
      <c r="U3052" s="146"/>
      <c r="V3052" s="146"/>
      <c r="W3052" s="146"/>
      <c r="X3052" s="146"/>
      <c r="Y3052" s="146"/>
      <c r="Z3052" s="146"/>
      <c r="AA3052" s="146"/>
      <c r="AB3052" s="5" t="str">
        <f t="shared" si="80"/>
        <v/>
      </c>
    </row>
    <row r="3053" spans="1:28" customFormat="1" ht="12.95" hidden="1" customHeight="1">
      <c r="A3053" s="325"/>
      <c r="B3053" s="325"/>
      <c r="C3053" s="327"/>
      <c r="D3053" s="325"/>
      <c r="E3053" s="325"/>
      <c r="F3053" s="325"/>
      <c r="G3053" s="325"/>
      <c r="H3053" s="328"/>
      <c r="I3053" s="328"/>
      <c r="J3053" s="327"/>
      <c r="K3053" s="3"/>
      <c r="L3053" s="326"/>
      <c r="M3053" s="325"/>
      <c r="N3053" s="324"/>
      <c r="T3053" s="146"/>
      <c r="U3053" s="146"/>
      <c r="V3053" s="146"/>
      <c r="W3053" s="146"/>
      <c r="X3053" s="146"/>
      <c r="Y3053" s="146"/>
      <c r="Z3053" s="146"/>
      <c r="AA3053" s="146"/>
      <c r="AB3053" s="5" t="str">
        <f t="shared" si="80"/>
        <v/>
      </c>
    </row>
    <row r="3054" spans="1:28" customFormat="1" ht="12.95" hidden="1" customHeight="1">
      <c r="A3054" s="325"/>
      <c r="B3054" s="325"/>
      <c r="C3054" s="327"/>
      <c r="D3054" s="325"/>
      <c r="E3054" s="325"/>
      <c r="F3054" s="325"/>
      <c r="G3054" s="325"/>
      <c r="H3054" s="328"/>
      <c r="I3054" s="328"/>
      <c r="J3054" s="327"/>
      <c r="K3054" s="3"/>
      <c r="L3054" s="326"/>
      <c r="M3054" s="325"/>
      <c r="N3054" s="324"/>
      <c r="T3054" s="146"/>
      <c r="U3054" s="146"/>
      <c r="V3054" s="146"/>
      <c r="W3054" s="146"/>
      <c r="X3054" s="146"/>
      <c r="Y3054" s="146"/>
      <c r="Z3054" s="146"/>
      <c r="AA3054" s="146"/>
      <c r="AB3054" s="5" t="str">
        <f t="shared" si="80"/>
        <v/>
      </c>
    </row>
    <row r="3055" spans="1:28" customFormat="1" ht="12.95" hidden="1" customHeight="1">
      <c r="A3055" s="325"/>
      <c r="B3055" s="325"/>
      <c r="C3055" s="327"/>
      <c r="D3055" s="325"/>
      <c r="E3055" s="325"/>
      <c r="F3055" s="325"/>
      <c r="G3055" s="325"/>
      <c r="H3055" s="328"/>
      <c r="I3055" s="328"/>
      <c r="J3055" s="327"/>
      <c r="K3055" s="3"/>
      <c r="L3055" s="326"/>
      <c r="M3055" s="325"/>
      <c r="N3055" s="324"/>
      <c r="T3055" s="146"/>
      <c r="U3055" s="146"/>
      <c r="V3055" s="146"/>
      <c r="W3055" s="146"/>
      <c r="X3055" s="146"/>
      <c r="Y3055" s="146"/>
      <c r="Z3055" s="146"/>
      <c r="AA3055" s="146"/>
      <c r="AB3055" s="5" t="str">
        <f t="shared" si="80"/>
        <v/>
      </c>
    </row>
    <row r="3056" spans="1:28" customFormat="1" ht="12.95" hidden="1" customHeight="1">
      <c r="A3056" s="325"/>
      <c r="B3056" s="325"/>
      <c r="C3056" s="327"/>
      <c r="D3056" s="325"/>
      <c r="E3056" s="325"/>
      <c r="F3056" s="325"/>
      <c r="G3056" s="325"/>
      <c r="H3056" s="328"/>
      <c r="I3056" s="328"/>
      <c r="J3056" s="327"/>
      <c r="K3056" s="3"/>
      <c r="L3056" s="326"/>
      <c r="M3056" s="325"/>
      <c r="N3056" s="324"/>
      <c r="T3056" s="146"/>
      <c r="U3056" s="146"/>
      <c r="V3056" s="146"/>
      <c r="W3056" s="146"/>
      <c r="X3056" s="146"/>
      <c r="Y3056" s="146"/>
      <c r="Z3056" s="146"/>
      <c r="AA3056" s="146"/>
      <c r="AB3056" s="5" t="str">
        <f t="shared" si="80"/>
        <v/>
      </c>
    </row>
    <row r="3057" spans="1:28" customFormat="1" ht="12.95" hidden="1" customHeight="1">
      <c r="A3057" s="325"/>
      <c r="B3057" s="325"/>
      <c r="C3057" s="327"/>
      <c r="D3057" s="325"/>
      <c r="E3057" s="325"/>
      <c r="F3057" s="325"/>
      <c r="G3057" s="325"/>
      <c r="H3057" s="328"/>
      <c r="I3057" s="328"/>
      <c r="J3057" s="327"/>
      <c r="K3057" s="3"/>
      <c r="L3057" s="326"/>
      <c r="M3057" s="325"/>
      <c r="N3057" s="324"/>
      <c r="T3057" s="146"/>
      <c r="U3057" s="146"/>
      <c r="V3057" s="146"/>
      <c r="W3057" s="146"/>
      <c r="X3057" s="146"/>
      <c r="Y3057" s="146"/>
      <c r="Z3057" s="146"/>
      <c r="AA3057" s="146"/>
      <c r="AB3057" s="5" t="str">
        <f t="shared" si="80"/>
        <v/>
      </c>
    </row>
    <row r="3058" spans="1:28" customFormat="1" ht="12.95" hidden="1" customHeight="1">
      <c r="A3058" s="325"/>
      <c r="B3058" s="325"/>
      <c r="C3058" s="327"/>
      <c r="D3058" s="325"/>
      <c r="E3058" s="325"/>
      <c r="F3058" s="325"/>
      <c r="G3058" s="325"/>
      <c r="H3058" s="328"/>
      <c r="I3058" s="328"/>
      <c r="J3058" s="327"/>
      <c r="K3058" s="3"/>
      <c r="L3058" s="326"/>
      <c r="M3058" s="325"/>
      <c r="N3058" s="324"/>
      <c r="T3058" s="146"/>
      <c r="U3058" s="146"/>
      <c r="V3058" s="146"/>
      <c r="W3058" s="146"/>
      <c r="X3058" s="146"/>
      <c r="Y3058" s="146"/>
      <c r="Z3058" s="146"/>
      <c r="AA3058" s="146"/>
      <c r="AB3058" s="5" t="str">
        <f t="shared" si="80"/>
        <v/>
      </c>
    </row>
    <row r="3059" spans="1:28" customFormat="1" ht="12.95" hidden="1" customHeight="1">
      <c r="A3059" s="325"/>
      <c r="B3059" s="325"/>
      <c r="C3059" s="327"/>
      <c r="D3059" s="325"/>
      <c r="E3059" s="325"/>
      <c r="F3059" s="325"/>
      <c r="G3059" s="325"/>
      <c r="H3059" s="328"/>
      <c r="I3059" s="328"/>
      <c r="J3059" s="327"/>
      <c r="K3059" s="3"/>
      <c r="L3059" s="326"/>
      <c r="M3059" s="325"/>
      <c r="N3059" s="324"/>
      <c r="T3059" s="146"/>
      <c r="U3059" s="146"/>
      <c r="V3059" s="146"/>
      <c r="W3059" s="146"/>
      <c r="X3059" s="146"/>
      <c r="Y3059" s="146"/>
      <c r="Z3059" s="146"/>
      <c r="AA3059" s="146"/>
      <c r="AB3059" s="5" t="str">
        <f t="shared" si="80"/>
        <v/>
      </c>
    </row>
    <row r="3060" spans="1:28" customFormat="1" ht="12.95" hidden="1" customHeight="1">
      <c r="A3060" s="325"/>
      <c r="B3060" s="325"/>
      <c r="C3060" s="327"/>
      <c r="D3060" s="325"/>
      <c r="E3060" s="325"/>
      <c r="F3060" s="325"/>
      <c r="G3060" s="325"/>
      <c r="H3060" s="328"/>
      <c r="I3060" s="328"/>
      <c r="J3060" s="327"/>
      <c r="K3060" s="3"/>
      <c r="L3060" s="326"/>
      <c r="M3060" s="325"/>
      <c r="N3060" s="324"/>
      <c r="T3060" s="146"/>
      <c r="U3060" s="146"/>
      <c r="V3060" s="146"/>
      <c r="W3060" s="146"/>
      <c r="X3060" s="146"/>
      <c r="Y3060" s="146"/>
      <c r="Z3060" s="146"/>
      <c r="AA3060" s="146"/>
      <c r="AB3060" s="5" t="str">
        <f t="shared" si="80"/>
        <v/>
      </c>
    </row>
    <row r="3061" spans="1:28" customFormat="1" ht="12.95" hidden="1" customHeight="1">
      <c r="A3061" s="325"/>
      <c r="B3061" s="325"/>
      <c r="C3061" s="327"/>
      <c r="D3061" s="325"/>
      <c r="E3061" s="325"/>
      <c r="F3061" s="325"/>
      <c r="G3061" s="325"/>
      <c r="H3061" s="328"/>
      <c r="I3061" s="328"/>
      <c r="J3061" s="327"/>
      <c r="K3061" s="3"/>
      <c r="L3061" s="326"/>
      <c r="M3061" s="325"/>
      <c r="N3061" s="324"/>
      <c r="T3061" s="146"/>
      <c r="U3061" s="146"/>
      <c r="V3061" s="146"/>
      <c r="W3061" s="146"/>
      <c r="X3061" s="146"/>
      <c r="Y3061" s="146"/>
      <c r="Z3061" s="146"/>
      <c r="AA3061" s="146"/>
      <c r="AB3061" s="5" t="str">
        <f t="shared" si="80"/>
        <v/>
      </c>
    </row>
    <row r="3062" spans="1:28" customFormat="1" ht="12.95" hidden="1" customHeight="1">
      <c r="A3062" s="325"/>
      <c r="B3062" s="325"/>
      <c r="C3062" s="327"/>
      <c r="D3062" s="325"/>
      <c r="E3062" s="325"/>
      <c r="F3062" s="325"/>
      <c r="G3062" s="325"/>
      <c r="H3062" s="328"/>
      <c r="I3062" s="328"/>
      <c r="J3062" s="327"/>
      <c r="K3062" s="3"/>
      <c r="L3062" s="326"/>
      <c r="M3062" s="325"/>
      <c r="N3062" s="324"/>
      <c r="T3062" s="146"/>
      <c r="U3062" s="146"/>
      <c r="V3062" s="146"/>
      <c r="W3062" s="146"/>
      <c r="X3062" s="146"/>
      <c r="Y3062" s="146"/>
      <c r="Z3062" s="146"/>
      <c r="AA3062" s="146"/>
      <c r="AB3062" s="5" t="str">
        <f t="shared" si="80"/>
        <v/>
      </c>
    </row>
    <row r="3063" spans="1:28" customFormat="1" ht="12.95" hidden="1" customHeight="1">
      <c r="A3063" s="325"/>
      <c r="B3063" s="325"/>
      <c r="C3063" s="327"/>
      <c r="D3063" s="325"/>
      <c r="E3063" s="325"/>
      <c r="F3063" s="325"/>
      <c r="G3063" s="325"/>
      <c r="H3063" s="328"/>
      <c r="I3063" s="328"/>
      <c r="J3063" s="327"/>
      <c r="K3063" s="3"/>
      <c r="L3063" s="326"/>
      <c r="M3063" s="325"/>
      <c r="N3063" s="324"/>
      <c r="T3063" s="146"/>
      <c r="U3063" s="146"/>
      <c r="V3063" s="146"/>
      <c r="W3063" s="146"/>
      <c r="X3063" s="146"/>
      <c r="Y3063" s="146"/>
      <c r="Z3063" s="146"/>
      <c r="AA3063" s="146"/>
      <c r="AB3063" s="5" t="str">
        <f t="shared" si="80"/>
        <v/>
      </c>
    </row>
    <row r="3064" spans="1:28" customFormat="1" ht="12.95" hidden="1" customHeight="1">
      <c r="A3064" s="325"/>
      <c r="B3064" s="325"/>
      <c r="C3064" s="327"/>
      <c r="D3064" s="325"/>
      <c r="E3064" s="325"/>
      <c r="F3064" s="325"/>
      <c r="G3064" s="325"/>
      <c r="H3064" s="328"/>
      <c r="I3064" s="328"/>
      <c r="J3064" s="327"/>
      <c r="K3064" s="3"/>
      <c r="L3064" s="326"/>
      <c r="M3064" s="325"/>
      <c r="N3064" s="324"/>
      <c r="T3064" s="146"/>
      <c r="U3064" s="146"/>
      <c r="V3064" s="146"/>
      <c r="W3064" s="146"/>
      <c r="X3064" s="146"/>
      <c r="Y3064" s="146"/>
      <c r="Z3064" s="146"/>
      <c r="AA3064" s="146"/>
      <c r="AB3064" s="5" t="str">
        <f t="shared" si="80"/>
        <v/>
      </c>
    </row>
    <row r="3065" spans="1:28" customFormat="1" ht="12.95" hidden="1" customHeight="1">
      <c r="A3065" s="325"/>
      <c r="B3065" s="325"/>
      <c r="C3065" s="327"/>
      <c r="D3065" s="325"/>
      <c r="E3065" s="325"/>
      <c r="F3065" s="325"/>
      <c r="G3065" s="325"/>
      <c r="H3065" s="328"/>
      <c r="I3065" s="328"/>
      <c r="J3065" s="327"/>
      <c r="K3065" s="3"/>
      <c r="L3065" s="326"/>
      <c r="M3065" s="325"/>
      <c r="N3065" s="324"/>
      <c r="T3065" s="146"/>
      <c r="U3065" s="146"/>
      <c r="V3065" s="146"/>
      <c r="W3065" s="146"/>
      <c r="X3065" s="146"/>
      <c r="Y3065" s="146"/>
      <c r="Z3065" s="146"/>
      <c r="AA3065" s="146"/>
      <c r="AB3065" s="5" t="str">
        <f t="shared" si="80"/>
        <v/>
      </c>
    </row>
    <row r="3066" spans="1:28" customFormat="1" ht="12.95" hidden="1" customHeight="1">
      <c r="A3066" s="325"/>
      <c r="B3066" s="325"/>
      <c r="C3066" s="327"/>
      <c r="D3066" s="325"/>
      <c r="E3066" s="325"/>
      <c r="F3066" s="325"/>
      <c r="G3066" s="325"/>
      <c r="H3066" s="328"/>
      <c r="I3066" s="328"/>
      <c r="J3066" s="327"/>
      <c r="K3066" s="3"/>
      <c r="L3066" s="326"/>
      <c r="M3066" s="325"/>
      <c r="N3066" s="324"/>
      <c r="T3066" s="146"/>
      <c r="U3066" s="146"/>
      <c r="V3066" s="146"/>
      <c r="W3066" s="146"/>
      <c r="X3066" s="146"/>
      <c r="Y3066" s="146"/>
      <c r="Z3066" s="146"/>
      <c r="AA3066" s="146"/>
      <c r="AB3066" s="5" t="str">
        <f t="shared" si="80"/>
        <v/>
      </c>
    </row>
    <row r="3067" spans="1:28" customFormat="1" ht="12.95" hidden="1" customHeight="1">
      <c r="A3067" s="325"/>
      <c r="B3067" s="325"/>
      <c r="C3067" s="327"/>
      <c r="D3067" s="325"/>
      <c r="E3067" s="325"/>
      <c r="F3067" s="325"/>
      <c r="G3067" s="325"/>
      <c r="H3067" s="328"/>
      <c r="I3067" s="328"/>
      <c r="J3067" s="327"/>
      <c r="K3067" s="3"/>
      <c r="L3067" s="326"/>
      <c r="M3067" s="325"/>
      <c r="N3067" s="324"/>
      <c r="T3067" s="146"/>
      <c r="U3067" s="146"/>
      <c r="V3067" s="146"/>
      <c r="W3067" s="146"/>
      <c r="X3067" s="146"/>
      <c r="Y3067" s="146"/>
      <c r="Z3067" s="146"/>
      <c r="AA3067" s="146"/>
      <c r="AB3067" s="5" t="str">
        <f t="shared" si="80"/>
        <v/>
      </c>
    </row>
    <row r="3068" spans="1:28" customFormat="1" ht="12.95" hidden="1" customHeight="1">
      <c r="A3068" s="325"/>
      <c r="B3068" s="325"/>
      <c r="C3068" s="327"/>
      <c r="D3068" s="325"/>
      <c r="E3068" s="325"/>
      <c r="F3068" s="325"/>
      <c r="G3068" s="325"/>
      <c r="H3068" s="328"/>
      <c r="I3068" s="328"/>
      <c r="J3068" s="327"/>
      <c r="K3068" s="3"/>
      <c r="L3068" s="326"/>
      <c r="M3068" s="325"/>
      <c r="N3068" s="324"/>
      <c r="T3068" s="146"/>
      <c r="U3068" s="146"/>
      <c r="V3068" s="146"/>
      <c r="W3068" s="146"/>
      <c r="X3068" s="146"/>
      <c r="Y3068" s="146"/>
      <c r="Z3068" s="146"/>
      <c r="AA3068" s="146"/>
      <c r="AB3068" s="5" t="str">
        <f t="shared" si="80"/>
        <v/>
      </c>
    </row>
    <row r="3069" spans="1:28" customFormat="1" ht="12.95" hidden="1" customHeight="1">
      <c r="A3069" s="325"/>
      <c r="B3069" s="325"/>
      <c r="C3069" s="327"/>
      <c r="D3069" s="325"/>
      <c r="E3069" s="325"/>
      <c r="F3069" s="325"/>
      <c r="G3069" s="325"/>
      <c r="H3069" s="328"/>
      <c r="I3069" s="328"/>
      <c r="J3069" s="327"/>
      <c r="K3069" s="3"/>
      <c r="L3069" s="326"/>
      <c r="M3069" s="325"/>
      <c r="N3069" s="324"/>
      <c r="T3069" s="146"/>
      <c r="U3069" s="146"/>
      <c r="V3069" s="146"/>
      <c r="W3069" s="146"/>
      <c r="X3069" s="146"/>
      <c r="Y3069" s="146"/>
      <c r="Z3069" s="146"/>
      <c r="AA3069" s="146"/>
      <c r="AB3069" s="5" t="str">
        <f t="shared" si="80"/>
        <v/>
      </c>
    </row>
    <row r="3070" spans="1:28" customFormat="1" ht="12.95" hidden="1" customHeight="1">
      <c r="A3070" s="325"/>
      <c r="B3070" s="325"/>
      <c r="C3070" s="327"/>
      <c r="D3070" s="325"/>
      <c r="E3070" s="325"/>
      <c r="F3070" s="325"/>
      <c r="G3070" s="325"/>
      <c r="H3070" s="328"/>
      <c r="I3070" s="328"/>
      <c r="J3070" s="327"/>
      <c r="K3070" s="3"/>
      <c r="L3070" s="326"/>
      <c r="M3070" s="325"/>
      <c r="N3070" s="324"/>
      <c r="T3070" s="146"/>
      <c r="U3070" s="146"/>
      <c r="V3070" s="146"/>
      <c r="W3070" s="146"/>
      <c r="X3070" s="146"/>
      <c r="Y3070" s="146"/>
      <c r="Z3070" s="146"/>
      <c r="AA3070" s="146"/>
      <c r="AB3070" s="5" t="str">
        <f t="shared" si="80"/>
        <v/>
      </c>
    </row>
    <row r="3071" spans="1:28" customFormat="1" ht="12.95" hidden="1" customHeight="1">
      <c r="A3071" s="325"/>
      <c r="B3071" s="325"/>
      <c r="C3071" s="327"/>
      <c r="D3071" s="325"/>
      <c r="E3071" s="325"/>
      <c r="F3071" s="325"/>
      <c r="G3071" s="325"/>
      <c r="H3071" s="328"/>
      <c r="I3071" s="328"/>
      <c r="J3071" s="327"/>
      <c r="K3071" s="3"/>
      <c r="L3071" s="326"/>
      <c r="M3071" s="325"/>
      <c r="N3071" s="324"/>
      <c r="T3071" s="146"/>
      <c r="U3071" s="146"/>
      <c r="V3071" s="146"/>
      <c r="W3071" s="146"/>
      <c r="X3071" s="146"/>
      <c r="Y3071" s="146"/>
      <c r="Z3071" s="146"/>
      <c r="AA3071" s="146"/>
      <c r="AB3071" s="5" t="str">
        <f t="shared" si="80"/>
        <v/>
      </c>
    </row>
    <row r="3072" spans="1:28" customFormat="1" ht="12.95" hidden="1" customHeight="1">
      <c r="A3072" s="325"/>
      <c r="B3072" s="325"/>
      <c r="C3072" s="327"/>
      <c r="D3072" s="325"/>
      <c r="E3072" s="325"/>
      <c r="F3072" s="325"/>
      <c r="G3072" s="325"/>
      <c r="H3072" s="328"/>
      <c r="I3072" s="328"/>
      <c r="J3072" s="327"/>
      <c r="K3072" s="3"/>
      <c r="L3072" s="326"/>
      <c r="M3072" s="325"/>
      <c r="N3072" s="324"/>
      <c r="T3072" s="146"/>
      <c r="U3072" s="146"/>
      <c r="V3072" s="146"/>
      <c r="W3072" s="146"/>
      <c r="X3072" s="146"/>
      <c r="Y3072" s="146"/>
      <c r="Z3072" s="146"/>
      <c r="AA3072" s="146"/>
      <c r="AB3072" s="5" t="str">
        <f t="shared" si="80"/>
        <v/>
      </c>
    </row>
    <row r="3073" spans="1:28" customFormat="1" ht="12.95" hidden="1" customHeight="1">
      <c r="A3073" s="325"/>
      <c r="B3073" s="325"/>
      <c r="C3073" s="327"/>
      <c r="D3073" s="325"/>
      <c r="E3073" s="325"/>
      <c r="F3073" s="325"/>
      <c r="G3073" s="325"/>
      <c r="H3073" s="328"/>
      <c r="I3073" s="328"/>
      <c r="J3073" s="327"/>
      <c r="K3073" s="3"/>
      <c r="L3073" s="326"/>
      <c r="M3073" s="325"/>
      <c r="N3073" s="324"/>
      <c r="T3073" s="146"/>
      <c r="U3073" s="146"/>
      <c r="V3073" s="146"/>
      <c r="W3073" s="146"/>
      <c r="X3073" s="146"/>
      <c r="Y3073" s="146"/>
      <c r="Z3073" s="146"/>
      <c r="AA3073" s="146"/>
      <c r="AB3073" s="5" t="str">
        <f t="shared" si="80"/>
        <v/>
      </c>
    </row>
    <row r="3074" spans="1:28" customFormat="1" ht="12.95" hidden="1" customHeight="1">
      <c r="A3074" s="325"/>
      <c r="B3074" s="325"/>
      <c r="C3074" s="327"/>
      <c r="D3074" s="325"/>
      <c r="E3074" s="325"/>
      <c r="F3074" s="325"/>
      <c r="G3074" s="325"/>
      <c r="H3074" s="328"/>
      <c r="I3074" s="328"/>
      <c r="J3074" s="327"/>
      <c r="K3074" s="3"/>
      <c r="L3074" s="326"/>
      <c r="M3074" s="325"/>
      <c r="N3074" s="324"/>
      <c r="T3074" s="146"/>
      <c r="U3074" s="146"/>
      <c r="V3074" s="146"/>
      <c r="W3074" s="146"/>
      <c r="X3074" s="146"/>
      <c r="Y3074" s="146"/>
      <c r="Z3074" s="146"/>
      <c r="AA3074" s="146"/>
      <c r="AB3074" s="5" t="str">
        <f t="shared" si="80"/>
        <v/>
      </c>
    </row>
    <row r="3075" spans="1:28" customFormat="1" ht="12.95" hidden="1" customHeight="1">
      <c r="A3075" s="325"/>
      <c r="B3075" s="325"/>
      <c r="C3075" s="327"/>
      <c r="D3075" s="325"/>
      <c r="E3075" s="325"/>
      <c r="F3075" s="325"/>
      <c r="G3075" s="325"/>
      <c r="H3075" s="328"/>
      <c r="I3075" s="328"/>
      <c r="J3075" s="327"/>
      <c r="K3075" s="3"/>
      <c r="L3075" s="326"/>
      <c r="M3075" s="325"/>
      <c r="N3075" s="324"/>
      <c r="T3075" s="146"/>
      <c r="U3075" s="146"/>
      <c r="V3075" s="146"/>
      <c r="W3075" s="146"/>
      <c r="X3075" s="146"/>
      <c r="Y3075" s="146"/>
      <c r="Z3075" s="146"/>
      <c r="AA3075" s="146"/>
      <c r="AB3075" s="5" t="str">
        <f t="shared" si="80"/>
        <v/>
      </c>
    </row>
    <row r="3076" spans="1:28" customFormat="1" ht="12.95" hidden="1" customHeight="1">
      <c r="A3076" s="325"/>
      <c r="B3076" s="325"/>
      <c r="C3076" s="327"/>
      <c r="D3076" s="325"/>
      <c r="E3076" s="325"/>
      <c r="F3076" s="325"/>
      <c r="G3076" s="325"/>
      <c r="H3076" s="328"/>
      <c r="I3076" s="328"/>
      <c r="J3076" s="327"/>
      <c r="K3076" s="3"/>
      <c r="L3076" s="326"/>
      <c r="M3076" s="325"/>
      <c r="N3076" s="324"/>
      <c r="T3076" s="146"/>
      <c r="U3076" s="146"/>
      <c r="V3076" s="146"/>
      <c r="W3076" s="146"/>
      <c r="X3076" s="146"/>
      <c r="Y3076" s="146"/>
      <c r="Z3076" s="146"/>
      <c r="AA3076" s="146"/>
      <c r="AB3076" s="5" t="str">
        <f t="shared" si="80"/>
        <v/>
      </c>
    </row>
    <row r="3077" spans="1:28" customFormat="1" ht="12.95" hidden="1" customHeight="1">
      <c r="A3077" s="325"/>
      <c r="B3077" s="325"/>
      <c r="C3077" s="327"/>
      <c r="D3077" s="325"/>
      <c r="E3077" s="325"/>
      <c r="F3077" s="325"/>
      <c r="G3077" s="325"/>
      <c r="H3077" s="328"/>
      <c r="I3077" s="328"/>
      <c r="J3077" s="327"/>
      <c r="K3077" s="3"/>
      <c r="L3077" s="326"/>
      <c r="M3077" s="325"/>
      <c r="N3077" s="324"/>
      <c r="T3077" s="146"/>
      <c r="U3077" s="146"/>
      <c r="V3077" s="146"/>
      <c r="W3077" s="146"/>
      <c r="X3077" s="146"/>
      <c r="Y3077" s="146"/>
      <c r="Z3077" s="146"/>
      <c r="AA3077" s="146"/>
      <c r="AB3077" s="5" t="str">
        <f t="shared" si="80"/>
        <v/>
      </c>
    </row>
    <row r="3078" spans="1:28" customFormat="1" ht="12.95" hidden="1" customHeight="1">
      <c r="A3078" s="325"/>
      <c r="B3078" s="325"/>
      <c r="C3078" s="327"/>
      <c r="D3078" s="325"/>
      <c r="E3078" s="325"/>
      <c r="F3078" s="325"/>
      <c r="G3078" s="325"/>
      <c r="H3078" s="328"/>
      <c r="I3078" s="328"/>
      <c r="J3078" s="327"/>
      <c r="K3078" s="3"/>
      <c r="L3078" s="326"/>
      <c r="M3078" s="325"/>
      <c r="N3078" s="324"/>
      <c r="T3078" s="146"/>
      <c r="U3078" s="146"/>
      <c r="V3078" s="146"/>
      <c r="W3078" s="146"/>
      <c r="X3078" s="146"/>
      <c r="Y3078" s="146"/>
      <c r="Z3078" s="146"/>
      <c r="AA3078" s="146"/>
      <c r="AB3078" s="5" t="str">
        <f t="shared" si="80"/>
        <v/>
      </c>
    </row>
    <row r="3079" spans="1:28" customFormat="1" ht="12.95" hidden="1" customHeight="1">
      <c r="A3079" s="325"/>
      <c r="B3079" s="325"/>
      <c r="C3079" s="327"/>
      <c r="D3079" s="325"/>
      <c r="E3079" s="325"/>
      <c r="F3079" s="325"/>
      <c r="G3079" s="325"/>
      <c r="H3079" s="328"/>
      <c r="I3079" s="328"/>
      <c r="J3079" s="327"/>
      <c r="K3079" s="3"/>
      <c r="L3079" s="326"/>
      <c r="M3079" s="325"/>
      <c r="N3079" s="324"/>
      <c r="T3079" s="146"/>
      <c r="U3079" s="146"/>
      <c r="V3079" s="146"/>
      <c r="W3079" s="146"/>
      <c r="X3079" s="146"/>
      <c r="Y3079" s="146"/>
      <c r="Z3079" s="146"/>
      <c r="AA3079" s="146"/>
      <c r="AB3079" s="5" t="str">
        <f t="shared" si="80"/>
        <v/>
      </c>
    </row>
    <row r="3080" spans="1:28" customFormat="1" ht="12.95" hidden="1" customHeight="1">
      <c r="A3080" s="325"/>
      <c r="B3080" s="325"/>
      <c r="C3080" s="327"/>
      <c r="D3080" s="325"/>
      <c r="E3080" s="325"/>
      <c r="F3080" s="325"/>
      <c r="G3080" s="325"/>
      <c r="H3080" s="328"/>
      <c r="I3080" s="328"/>
      <c r="J3080" s="327"/>
      <c r="K3080" s="3"/>
      <c r="L3080" s="326"/>
      <c r="M3080" s="325"/>
      <c r="N3080" s="324"/>
      <c r="T3080" s="146"/>
      <c r="U3080" s="146"/>
      <c r="V3080" s="146"/>
      <c r="W3080" s="146"/>
      <c r="X3080" s="146"/>
      <c r="Y3080" s="146"/>
      <c r="Z3080" s="146"/>
      <c r="AA3080" s="146"/>
      <c r="AB3080" s="5" t="str">
        <f t="shared" si="80"/>
        <v/>
      </c>
    </row>
    <row r="3081" spans="1:28" customFormat="1" ht="12.95" hidden="1" customHeight="1">
      <c r="A3081" s="325"/>
      <c r="B3081" s="325"/>
      <c r="C3081" s="327"/>
      <c r="D3081" s="325"/>
      <c r="E3081" s="325"/>
      <c r="F3081" s="325"/>
      <c r="G3081" s="325"/>
      <c r="H3081" s="328"/>
      <c r="I3081" s="328"/>
      <c r="J3081" s="327"/>
      <c r="K3081" s="3"/>
      <c r="L3081" s="326"/>
      <c r="M3081" s="325"/>
      <c r="N3081" s="324"/>
      <c r="T3081" s="146"/>
      <c r="U3081" s="146"/>
      <c r="V3081" s="146"/>
      <c r="W3081" s="146"/>
      <c r="X3081" s="146"/>
      <c r="Y3081" s="146"/>
      <c r="Z3081" s="146"/>
      <c r="AA3081" s="146"/>
      <c r="AB3081" s="5" t="str">
        <f t="shared" si="80"/>
        <v/>
      </c>
    </row>
    <row r="3082" spans="1:28" customFormat="1" ht="12.95" hidden="1" customHeight="1">
      <c r="A3082" s="325"/>
      <c r="B3082" s="325"/>
      <c r="C3082" s="327"/>
      <c r="D3082" s="325"/>
      <c r="E3082" s="325"/>
      <c r="F3082" s="325"/>
      <c r="G3082" s="325"/>
      <c r="H3082" s="328"/>
      <c r="I3082" s="328"/>
      <c r="J3082" s="327"/>
      <c r="K3082" s="3"/>
      <c r="L3082" s="326"/>
      <c r="M3082" s="325"/>
      <c r="N3082" s="324"/>
      <c r="T3082" s="146"/>
      <c r="U3082" s="146"/>
      <c r="V3082" s="146"/>
      <c r="W3082" s="146"/>
      <c r="X3082" s="146"/>
      <c r="Y3082" s="146"/>
      <c r="Z3082" s="146"/>
      <c r="AA3082" s="146"/>
      <c r="AB3082" s="5" t="str">
        <f t="shared" si="80"/>
        <v/>
      </c>
    </row>
    <row r="3083" spans="1:28" customFormat="1" ht="12.95" hidden="1" customHeight="1">
      <c r="A3083" s="325"/>
      <c r="B3083" s="325"/>
      <c r="C3083" s="327"/>
      <c r="D3083" s="325"/>
      <c r="E3083" s="325"/>
      <c r="F3083" s="325"/>
      <c r="G3083" s="325"/>
      <c r="H3083" s="328"/>
      <c r="I3083" s="328"/>
      <c r="J3083" s="327"/>
      <c r="K3083" s="3"/>
      <c r="L3083" s="326"/>
      <c r="M3083" s="325"/>
      <c r="N3083" s="324"/>
      <c r="T3083" s="146"/>
      <c r="U3083" s="146"/>
      <c r="V3083" s="146"/>
      <c r="W3083" s="146"/>
      <c r="X3083" s="146"/>
      <c r="Y3083" s="146"/>
      <c r="Z3083" s="146"/>
      <c r="AA3083" s="146"/>
      <c r="AB3083" s="5" t="str">
        <f t="shared" si="80"/>
        <v/>
      </c>
    </row>
    <row r="3084" spans="1:28" customFormat="1" ht="12.95" hidden="1" customHeight="1">
      <c r="A3084" s="325"/>
      <c r="B3084" s="325"/>
      <c r="C3084" s="327"/>
      <c r="D3084" s="325"/>
      <c r="E3084" s="325"/>
      <c r="F3084" s="325"/>
      <c r="G3084" s="325"/>
      <c r="H3084" s="328"/>
      <c r="I3084" s="328"/>
      <c r="J3084" s="327"/>
      <c r="K3084" s="3"/>
      <c r="L3084" s="326"/>
      <c r="M3084" s="325"/>
      <c r="N3084" s="324"/>
      <c r="T3084" s="146"/>
      <c r="U3084" s="146"/>
      <c r="V3084" s="146"/>
      <c r="W3084" s="146"/>
      <c r="X3084" s="146"/>
      <c r="Y3084" s="146"/>
      <c r="Z3084" s="146"/>
      <c r="AA3084" s="146"/>
      <c r="AB3084" s="5" t="str">
        <f t="shared" si="80"/>
        <v/>
      </c>
    </row>
    <row r="3085" spans="1:28" customFormat="1" ht="12.95" hidden="1" customHeight="1">
      <c r="A3085" s="325"/>
      <c r="B3085" s="325"/>
      <c r="C3085" s="327"/>
      <c r="D3085" s="325"/>
      <c r="E3085" s="325"/>
      <c r="F3085" s="325"/>
      <c r="G3085" s="325"/>
      <c r="H3085" s="328"/>
      <c r="I3085" s="328"/>
      <c r="J3085" s="327"/>
      <c r="K3085" s="3"/>
      <c r="L3085" s="326"/>
      <c r="M3085" s="325"/>
      <c r="N3085" s="324"/>
      <c r="T3085" s="146"/>
      <c r="U3085" s="146"/>
      <c r="V3085" s="146"/>
      <c r="W3085" s="146"/>
      <c r="X3085" s="146"/>
      <c r="Y3085" s="146"/>
      <c r="Z3085" s="146"/>
      <c r="AA3085" s="146"/>
      <c r="AB3085" s="5" t="str">
        <f t="shared" si="80"/>
        <v/>
      </c>
    </row>
    <row r="3086" spans="1:28" customFormat="1" ht="12.95" hidden="1" customHeight="1">
      <c r="A3086" s="325"/>
      <c r="B3086" s="325"/>
      <c r="C3086" s="327"/>
      <c r="D3086" s="325"/>
      <c r="E3086" s="325"/>
      <c r="F3086" s="325"/>
      <c r="G3086" s="325"/>
      <c r="H3086" s="328"/>
      <c r="I3086" s="328"/>
      <c r="J3086" s="327"/>
      <c r="K3086" s="3"/>
      <c r="L3086" s="326"/>
      <c r="M3086" s="325"/>
      <c r="N3086" s="324"/>
      <c r="T3086" s="146"/>
      <c r="U3086" s="146"/>
      <c r="V3086" s="146"/>
      <c r="W3086" s="146"/>
      <c r="X3086" s="146"/>
      <c r="Y3086" s="146"/>
      <c r="Z3086" s="146"/>
      <c r="AA3086" s="146"/>
      <c r="AB3086" s="5" t="str">
        <f t="shared" si="80"/>
        <v/>
      </c>
    </row>
    <row r="3087" spans="1:28" customFormat="1" ht="12.95" hidden="1" customHeight="1">
      <c r="A3087" s="325"/>
      <c r="B3087" s="325"/>
      <c r="C3087" s="327"/>
      <c r="D3087" s="325"/>
      <c r="E3087" s="325"/>
      <c r="F3087" s="325"/>
      <c r="G3087" s="325"/>
      <c r="H3087" s="328"/>
      <c r="I3087" s="328"/>
      <c r="J3087" s="327"/>
      <c r="K3087" s="3"/>
      <c r="L3087" s="326"/>
      <c r="M3087" s="325"/>
      <c r="N3087" s="324"/>
      <c r="T3087" s="146"/>
      <c r="U3087" s="146"/>
      <c r="V3087" s="146"/>
      <c r="W3087" s="146"/>
      <c r="X3087" s="146"/>
      <c r="Y3087" s="146"/>
      <c r="Z3087" s="146"/>
      <c r="AA3087" s="146"/>
      <c r="AB3087" s="5" t="str">
        <f t="shared" si="80"/>
        <v/>
      </c>
    </row>
    <row r="3088" spans="1:28" customFormat="1" ht="12.95" hidden="1" customHeight="1">
      <c r="A3088" s="325"/>
      <c r="B3088" s="325"/>
      <c r="C3088" s="327"/>
      <c r="D3088" s="325"/>
      <c r="E3088" s="325"/>
      <c r="F3088" s="325"/>
      <c r="G3088" s="325"/>
      <c r="H3088" s="328"/>
      <c r="I3088" s="328"/>
      <c r="J3088" s="327"/>
      <c r="K3088" s="3"/>
      <c r="L3088" s="326"/>
      <c r="M3088" s="325"/>
      <c r="N3088" s="324"/>
      <c r="T3088" s="146"/>
      <c r="U3088" s="146"/>
      <c r="V3088" s="146"/>
      <c r="W3088" s="146"/>
      <c r="X3088" s="146"/>
      <c r="Y3088" s="146"/>
      <c r="Z3088" s="146"/>
      <c r="AA3088" s="146"/>
      <c r="AB3088" s="5" t="str">
        <f t="shared" si="80"/>
        <v/>
      </c>
    </row>
    <row r="3089" spans="1:28" customFormat="1" ht="12.95" hidden="1" customHeight="1">
      <c r="A3089" s="325"/>
      <c r="B3089" s="325"/>
      <c r="C3089" s="327"/>
      <c r="D3089" s="325"/>
      <c r="E3089" s="325"/>
      <c r="F3089" s="325"/>
      <c r="G3089" s="325"/>
      <c r="H3089" s="328"/>
      <c r="I3089" s="328"/>
      <c r="J3089" s="327"/>
      <c r="K3089" s="3"/>
      <c r="L3089" s="326"/>
      <c r="M3089" s="325"/>
      <c r="N3089" s="324"/>
      <c r="T3089" s="146"/>
      <c r="U3089" s="146"/>
      <c r="V3089" s="146"/>
      <c r="W3089" s="146"/>
      <c r="X3089" s="146"/>
      <c r="Y3089" s="146"/>
      <c r="Z3089" s="146"/>
      <c r="AA3089" s="146"/>
      <c r="AB3089" s="5" t="str">
        <f t="shared" si="80"/>
        <v/>
      </c>
    </row>
    <row r="3090" spans="1:28" customFormat="1" ht="12.95" hidden="1" customHeight="1">
      <c r="A3090" s="325"/>
      <c r="B3090" s="325"/>
      <c r="C3090" s="327"/>
      <c r="D3090" s="325"/>
      <c r="E3090" s="325"/>
      <c r="F3090" s="325"/>
      <c r="G3090" s="325"/>
      <c r="H3090" s="328"/>
      <c r="I3090" s="328"/>
      <c r="J3090" s="327"/>
      <c r="K3090" s="3"/>
      <c r="L3090" s="326"/>
      <c r="M3090" s="325"/>
      <c r="N3090" s="324"/>
      <c r="T3090" s="146"/>
      <c r="U3090" s="146"/>
      <c r="V3090" s="146"/>
      <c r="W3090" s="146"/>
      <c r="X3090" s="146"/>
      <c r="Y3090" s="146"/>
      <c r="Z3090" s="146"/>
      <c r="AA3090" s="146"/>
      <c r="AB3090" s="5" t="str">
        <f t="shared" si="80"/>
        <v/>
      </c>
    </row>
    <row r="3091" spans="1:28" customFormat="1" ht="12.95" hidden="1" customHeight="1">
      <c r="A3091" s="325"/>
      <c r="B3091" s="325"/>
      <c r="C3091" s="327"/>
      <c r="D3091" s="325"/>
      <c r="E3091" s="325"/>
      <c r="F3091" s="325"/>
      <c r="G3091" s="325"/>
      <c r="H3091" s="328"/>
      <c r="I3091" s="328"/>
      <c r="J3091" s="327"/>
      <c r="K3091" s="3"/>
      <c r="L3091" s="326"/>
      <c r="M3091" s="325"/>
      <c r="N3091" s="324"/>
      <c r="T3091" s="146"/>
      <c r="U3091" s="146"/>
      <c r="V3091" s="146"/>
      <c r="W3091" s="146"/>
      <c r="X3091" s="146"/>
      <c r="Y3091" s="146"/>
      <c r="Z3091" s="146"/>
      <c r="AA3091" s="146"/>
      <c r="AB3091" s="5" t="str">
        <f t="shared" si="80"/>
        <v/>
      </c>
    </row>
    <row r="3092" spans="1:28" customFormat="1" ht="12.95" hidden="1" customHeight="1">
      <c r="A3092" s="325"/>
      <c r="B3092" s="325"/>
      <c r="C3092" s="327"/>
      <c r="D3092" s="325"/>
      <c r="E3092" s="325"/>
      <c r="F3092" s="325"/>
      <c r="G3092" s="325"/>
      <c r="H3092" s="328"/>
      <c r="I3092" s="328"/>
      <c r="J3092" s="327"/>
      <c r="K3092" s="3"/>
      <c r="L3092" s="326"/>
      <c r="M3092" s="325"/>
      <c r="N3092" s="324"/>
      <c r="T3092" s="146"/>
      <c r="U3092" s="146"/>
      <c r="V3092" s="146"/>
      <c r="W3092" s="146"/>
      <c r="X3092" s="146"/>
      <c r="Y3092" s="146"/>
      <c r="Z3092" s="146"/>
      <c r="AA3092" s="146"/>
      <c r="AB3092" s="5" t="str">
        <f t="shared" si="80"/>
        <v/>
      </c>
    </row>
    <row r="3093" spans="1:28" customFormat="1" ht="12.95" hidden="1" customHeight="1">
      <c r="A3093" s="325"/>
      <c r="B3093" s="325"/>
      <c r="C3093" s="327"/>
      <c r="D3093" s="325"/>
      <c r="E3093" s="325"/>
      <c r="F3093" s="325"/>
      <c r="G3093" s="325"/>
      <c r="H3093" s="328"/>
      <c r="I3093" s="328"/>
      <c r="J3093" s="327"/>
      <c r="K3093" s="3"/>
      <c r="L3093" s="326"/>
      <c r="M3093" s="325"/>
      <c r="N3093" s="324"/>
      <c r="T3093" s="146"/>
      <c r="U3093" s="146"/>
      <c r="V3093" s="146"/>
      <c r="W3093" s="146"/>
      <c r="X3093" s="146"/>
      <c r="Y3093" s="146"/>
      <c r="Z3093" s="146"/>
      <c r="AA3093" s="146"/>
      <c r="AB3093" s="5" t="str">
        <f t="shared" si="80"/>
        <v/>
      </c>
    </row>
    <row r="3094" spans="1:28" customFormat="1" ht="12.95" hidden="1" customHeight="1">
      <c r="A3094" s="325"/>
      <c r="B3094" s="325"/>
      <c r="C3094" s="327"/>
      <c r="D3094" s="325"/>
      <c r="E3094" s="325"/>
      <c r="F3094" s="325"/>
      <c r="G3094" s="325"/>
      <c r="H3094" s="328"/>
      <c r="I3094" s="328"/>
      <c r="J3094" s="327"/>
      <c r="K3094" s="3"/>
      <c r="L3094" s="326"/>
      <c r="M3094" s="325"/>
      <c r="N3094" s="324"/>
      <c r="T3094" s="146"/>
      <c r="U3094" s="146"/>
      <c r="V3094" s="146"/>
      <c r="W3094" s="146"/>
      <c r="X3094" s="146"/>
      <c r="Y3094" s="146"/>
      <c r="Z3094" s="146"/>
      <c r="AA3094" s="146"/>
      <c r="AB3094" s="5" t="str">
        <f t="shared" si="80"/>
        <v/>
      </c>
    </row>
    <row r="3095" spans="1:28" customFormat="1" ht="12.95" hidden="1" customHeight="1">
      <c r="A3095" s="325"/>
      <c r="B3095" s="325"/>
      <c r="C3095" s="327"/>
      <c r="D3095" s="325"/>
      <c r="E3095" s="325"/>
      <c r="F3095" s="325"/>
      <c r="G3095" s="325"/>
      <c r="H3095" s="328"/>
      <c r="I3095" s="328"/>
      <c r="J3095" s="327"/>
      <c r="K3095" s="3"/>
      <c r="L3095" s="326"/>
      <c r="M3095" s="325"/>
      <c r="N3095" s="324"/>
      <c r="T3095" s="146"/>
      <c r="U3095" s="146"/>
      <c r="V3095" s="146"/>
      <c r="W3095" s="146"/>
      <c r="X3095" s="146"/>
      <c r="Y3095" s="146"/>
      <c r="Z3095" s="146"/>
      <c r="AA3095" s="146"/>
      <c r="AB3095" s="5" t="str">
        <f t="shared" si="80"/>
        <v/>
      </c>
    </row>
    <row r="3096" spans="1:28" customFormat="1" ht="12.95" hidden="1" customHeight="1">
      <c r="A3096" s="325"/>
      <c r="B3096" s="325"/>
      <c r="C3096" s="327"/>
      <c r="D3096" s="325"/>
      <c r="E3096" s="325"/>
      <c r="F3096" s="325"/>
      <c r="G3096" s="325"/>
      <c r="H3096" s="328"/>
      <c r="I3096" s="328"/>
      <c r="J3096" s="327"/>
      <c r="K3096" s="3"/>
      <c r="L3096" s="326"/>
      <c r="M3096" s="325"/>
      <c r="N3096" s="324"/>
      <c r="T3096" s="146"/>
      <c r="U3096" s="146"/>
      <c r="V3096" s="146"/>
      <c r="W3096" s="146"/>
      <c r="X3096" s="146"/>
      <c r="Y3096" s="146"/>
      <c r="Z3096" s="146"/>
      <c r="AA3096" s="146"/>
      <c r="AB3096" s="5" t="str">
        <f t="shared" si="80"/>
        <v/>
      </c>
    </row>
    <row r="3097" spans="1:28" customFormat="1" ht="12.95" hidden="1" customHeight="1">
      <c r="A3097" s="325"/>
      <c r="B3097" s="325"/>
      <c r="C3097" s="327"/>
      <c r="D3097" s="325"/>
      <c r="E3097" s="325"/>
      <c r="F3097" s="325"/>
      <c r="G3097" s="325"/>
      <c r="H3097" s="328"/>
      <c r="I3097" s="328"/>
      <c r="J3097" s="327"/>
      <c r="K3097" s="3"/>
      <c r="L3097" s="326"/>
      <c r="M3097" s="325"/>
      <c r="N3097" s="324"/>
      <c r="T3097" s="146"/>
      <c r="U3097" s="146"/>
      <c r="V3097" s="146"/>
      <c r="W3097" s="146"/>
      <c r="X3097" s="146"/>
      <c r="Y3097" s="146"/>
      <c r="Z3097" s="146"/>
      <c r="AA3097" s="146"/>
      <c r="AB3097" s="5" t="str">
        <f t="shared" si="80"/>
        <v/>
      </c>
    </row>
    <row r="3098" spans="1:28" customFormat="1" ht="12.95" hidden="1" customHeight="1">
      <c r="A3098" s="325"/>
      <c r="B3098" s="325"/>
      <c r="C3098" s="327"/>
      <c r="D3098" s="325"/>
      <c r="E3098" s="325"/>
      <c r="F3098" s="325"/>
      <c r="G3098" s="325"/>
      <c r="H3098" s="328"/>
      <c r="I3098" s="328"/>
      <c r="J3098" s="327"/>
      <c r="K3098" s="3"/>
      <c r="L3098" s="326"/>
      <c r="M3098" s="325"/>
      <c r="N3098" s="324"/>
      <c r="T3098" s="146"/>
      <c r="U3098" s="146"/>
      <c r="V3098" s="146"/>
      <c r="W3098" s="146"/>
      <c r="X3098" s="146"/>
      <c r="Y3098" s="146"/>
      <c r="Z3098" s="146"/>
      <c r="AA3098" s="146"/>
      <c r="AB3098" s="5" t="str">
        <f t="shared" si="80"/>
        <v/>
      </c>
    </row>
    <row r="3099" spans="1:28" customFormat="1" ht="12.95" hidden="1" customHeight="1">
      <c r="A3099" s="325"/>
      <c r="B3099" s="325"/>
      <c r="C3099" s="327"/>
      <c r="D3099" s="325"/>
      <c r="E3099" s="325"/>
      <c r="F3099" s="325"/>
      <c r="G3099" s="325"/>
      <c r="H3099" s="328"/>
      <c r="I3099" s="328"/>
      <c r="J3099" s="327"/>
      <c r="K3099" s="3"/>
      <c r="L3099" s="326"/>
      <c r="M3099" s="325"/>
      <c r="N3099" s="324"/>
      <c r="T3099" s="146"/>
      <c r="U3099" s="146"/>
      <c r="V3099" s="146"/>
      <c r="W3099" s="146"/>
      <c r="X3099" s="146"/>
      <c r="Y3099" s="146"/>
      <c r="Z3099" s="146"/>
      <c r="AA3099" s="146"/>
      <c r="AB3099" s="5" t="str">
        <f t="shared" ref="AB3099:AB3162" si="81">IF(TRIM(A3089)="","",CONCATENATE(TRIM(D3089),TRIM(E3089)))</f>
        <v/>
      </c>
    </row>
    <row r="3100" spans="1:28" customFormat="1" ht="12.95" hidden="1" customHeight="1">
      <c r="A3100" s="325"/>
      <c r="B3100" s="325"/>
      <c r="C3100" s="327"/>
      <c r="D3100" s="325"/>
      <c r="E3100" s="325"/>
      <c r="F3100" s="325"/>
      <c r="G3100" s="325"/>
      <c r="H3100" s="328"/>
      <c r="I3100" s="328"/>
      <c r="J3100" s="327"/>
      <c r="K3100" s="3"/>
      <c r="L3100" s="326"/>
      <c r="M3100" s="325"/>
      <c r="N3100" s="324"/>
      <c r="T3100" s="146"/>
      <c r="U3100" s="146"/>
      <c r="V3100" s="146"/>
      <c r="W3100" s="146"/>
      <c r="X3100" s="146"/>
      <c r="Y3100" s="146"/>
      <c r="Z3100" s="146"/>
      <c r="AA3100" s="146"/>
      <c r="AB3100" s="5" t="str">
        <f t="shared" si="81"/>
        <v/>
      </c>
    </row>
    <row r="3101" spans="1:28" customFormat="1" ht="12.95" hidden="1" customHeight="1">
      <c r="A3101" s="325"/>
      <c r="B3101" s="325"/>
      <c r="C3101" s="327"/>
      <c r="D3101" s="325"/>
      <c r="E3101" s="325"/>
      <c r="F3101" s="325"/>
      <c r="G3101" s="325"/>
      <c r="H3101" s="328"/>
      <c r="I3101" s="328"/>
      <c r="J3101" s="327"/>
      <c r="K3101" s="3"/>
      <c r="L3101" s="326"/>
      <c r="M3101" s="325"/>
      <c r="N3101" s="324"/>
      <c r="T3101" s="146"/>
      <c r="U3101" s="146"/>
      <c r="V3101" s="146"/>
      <c r="W3101" s="146"/>
      <c r="X3101" s="146"/>
      <c r="Y3101" s="146"/>
      <c r="Z3101" s="146"/>
      <c r="AA3101" s="146"/>
      <c r="AB3101" s="5" t="str">
        <f t="shared" si="81"/>
        <v/>
      </c>
    </row>
    <row r="3102" spans="1:28" customFormat="1" ht="12.95" hidden="1" customHeight="1">
      <c r="A3102" s="325"/>
      <c r="B3102" s="325"/>
      <c r="C3102" s="327"/>
      <c r="D3102" s="325"/>
      <c r="E3102" s="325"/>
      <c r="F3102" s="325"/>
      <c r="G3102" s="325"/>
      <c r="H3102" s="328"/>
      <c r="I3102" s="328"/>
      <c r="J3102" s="327"/>
      <c r="K3102" s="3"/>
      <c r="L3102" s="326"/>
      <c r="M3102" s="325"/>
      <c r="N3102" s="324"/>
      <c r="T3102" s="146"/>
      <c r="U3102" s="146"/>
      <c r="V3102" s="146"/>
      <c r="W3102" s="146"/>
      <c r="X3102" s="146"/>
      <c r="Y3102" s="146"/>
      <c r="Z3102" s="146"/>
      <c r="AA3102" s="146"/>
      <c r="AB3102" s="5" t="str">
        <f t="shared" si="81"/>
        <v/>
      </c>
    </row>
    <row r="3103" spans="1:28" customFormat="1" ht="12.95" hidden="1" customHeight="1">
      <c r="A3103" s="325"/>
      <c r="B3103" s="325"/>
      <c r="C3103" s="327"/>
      <c r="D3103" s="325"/>
      <c r="E3103" s="325"/>
      <c r="F3103" s="325"/>
      <c r="G3103" s="325"/>
      <c r="H3103" s="328"/>
      <c r="I3103" s="328"/>
      <c r="J3103" s="327"/>
      <c r="K3103" s="3"/>
      <c r="L3103" s="326"/>
      <c r="M3103" s="325"/>
      <c r="N3103" s="324"/>
      <c r="T3103" s="146"/>
      <c r="U3103" s="146"/>
      <c r="V3103" s="146"/>
      <c r="W3103" s="146"/>
      <c r="X3103" s="146"/>
      <c r="Y3103" s="146"/>
      <c r="Z3103" s="146"/>
      <c r="AA3103" s="146"/>
      <c r="AB3103" s="5" t="str">
        <f t="shared" si="81"/>
        <v/>
      </c>
    </row>
    <row r="3104" spans="1:28" customFormat="1" ht="12.95" hidden="1" customHeight="1">
      <c r="A3104" s="325"/>
      <c r="B3104" s="325"/>
      <c r="C3104" s="327"/>
      <c r="D3104" s="325"/>
      <c r="E3104" s="325"/>
      <c r="F3104" s="325"/>
      <c r="G3104" s="325"/>
      <c r="H3104" s="328"/>
      <c r="I3104" s="328"/>
      <c r="J3104" s="327"/>
      <c r="K3104" s="3"/>
      <c r="L3104" s="326"/>
      <c r="M3104" s="325"/>
      <c r="N3104" s="324"/>
      <c r="T3104" s="146"/>
      <c r="U3104" s="146"/>
      <c r="V3104" s="146"/>
      <c r="W3104" s="146"/>
      <c r="X3104" s="146"/>
      <c r="Y3104" s="146"/>
      <c r="Z3104" s="146"/>
      <c r="AA3104" s="146"/>
      <c r="AB3104" s="5" t="str">
        <f t="shared" si="81"/>
        <v/>
      </c>
    </row>
    <row r="3105" spans="1:28" customFormat="1" ht="12.95" hidden="1" customHeight="1">
      <c r="A3105" s="325"/>
      <c r="B3105" s="325"/>
      <c r="C3105" s="327"/>
      <c r="D3105" s="325"/>
      <c r="E3105" s="325"/>
      <c r="F3105" s="325"/>
      <c r="G3105" s="325"/>
      <c r="H3105" s="328"/>
      <c r="I3105" s="328"/>
      <c r="J3105" s="327"/>
      <c r="K3105" s="3"/>
      <c r="L3105" s="326"/>
      <c r="M3105" s="325"/>
      <c r="N3105" s="324"/>
      <c r="T3105" s="146"/>
      <c r="U3105" s="146"/>
      <c r="V3105" s="146"/>
      <c r="W3105" s="146"/>
      <c r="X3105" s="146"/>
      <c r="Y3105" s="146"/>
      <c r="Z3105" s="146"/>
      <c r="AA3105" s="146"/>
      <c r="AB3105" s="5" t="str">
        <f t="shared" si="81"/>
        <v/>
      </c>
    </row>
    <row r="3106" spans="1:28" customFormat="1" ht="12.95" hidden="1" customHeight="1">
      <c r="A3106" s="325"/>
      <c r="B3106" s="325"/>
      <c r="C3106" s="327"/>
      <c r="D3106" s="325"/>
      <c r="E3106" s="325"/>
      <c r="F3106" s="325"/>
      <c r="G3106" s="325"/>
      <c r="H3106" s="328"/>
      <c r="I3106" s="328"/>
      <c r="J3106" s="327"/>
      <c r="K3106" s="3"/>
      <c r="L3106" s="326"/>
      <c r="M3106" s="325"/>
      <c r="N3106" s="324"/>
      <c r="T3106" s="146"/>
      <c r="U3106" s="146"/>
      <c r="V3106" s="146"/>
      <c r="W3106" s="146"/>
      <c r="X3106" s="146"/>
      <c r="Y3106" s="146"/>
      <c r="Z3106" s="146"/>
      <c r="AA3106" s="146"/>
      <c r="AB3106" s="5" t="str">
        <f t="shared" si="81"/>
        <v/>
      </c>
    </row>
    <row r="3107" spans="1:28" customFormat="1" ht="12.95" hidden="1" customHeight="1">
      <c r="A3107" s="325"/>
      <c r="B3107" s="325"/>
      <c r="C3107" s="327"/>
      <c r="D3107" s="325"/>
      <c r="E3107" s="325"/>
      <c r="F3107" s="325"/>
      <c r="G3107" s="325"/>
      <c r="H3107" s="328"/>
      <c r="I3107" s="328"/>
      <c r="J3107" s="327"/>
      <c r="K3107" s="3"/>
      <c r="L3107" s="326"/>
      <c r="M3107" s="325"/>
      <c r="N3107" s="324"/>
      <c r="T3107" s="146"/>
      <c r="U3107" s="146"/>
      <c r="V3107" s="146"/>
      <c r="W3107" s="146"/>
      <c r="X3107" s="146"/>
      <c r="Y3107" s="146"/>
      <c r="Z3107" s="146"/>
      <c r="AA3107" s="146"/>
      <c r="AB3107" s="5" t="str">
        <f t="shared" si="81"/>
        <v/>
      </c>
    </row>
    <row r="3108" spans="1:28" customFormat="1" ht="12.95" hidden="1" customHeight="1">
      <c r="A3108" s="325"/>
      <c r="B3108" s="325"/>
      <c r="C3108" s="327"/>
      <c r="D3108" s="325"/>
      <c r="E3108" s="325"/>
      <c r="F3108" s="325"/>
      <c r="G3108" s="325"/>
      <c r="H3108" s="328"/>
      <c r="I3108" s="328"/>
      <c r="J3108" s="327"/>
      <c r="K3108" s="3"/>
      <c r="L3108" s="326"/>
      <c r="M3108" s="325"/>
      <c r="N3108" s="324"/>
      <c r="T3108" s="146"/>
      <c r="U3108" s="146"/>
      <c r="V3108" s="146"/>
      <c r="W3108" s="146"/>
      <c r="X3108" s="146"/>
      <c r="Y3108" s="146"/>
      <c r="Z3108" s="146"/>
      <c r="AA3108" s="146"/>
      <c r="AB3108" s="5" t="str">
        <f t="shared" si="81"/>
        <v/>
      </c>
    </row>
    <row r="3109" spans="1:28" customFormat="1" ht="12.95" hidden="1" customHeight="1">
      <c r="A3109" s="325"/>
      <c r="B3109" s="325"/>
      <c r="C3109" s="327"/>
      <c r="D3109" s="325"/>
      <c r="E3109" s="325"/>
      <c r="F3109" s="325"/>
      <c r="G3109" s="325"/>
      <c r="H3109" s="328"/>
      <c r="I3109" s="328"/>
      <c r="J3109" s="327"/>
      <c r="K3109" s="3"/>
      <c r="L3109" s="326"/>
      <c r="M3109" s="325"/>
      <c r="N3109" s="324"/>
      <c r="T3109" s="146"/>
      <c r="U3109" s="146"/>
      <c r="V3109" s="146"/>
      <c r="W3109" s="146"/>
      <c r="X3109" s="146"/>
      <c r="Y3109" s="146"/>
      <c r="Z3109" s="146"/>
      <c r="AA3109" s="146"/>
      <c r="AB3109" s="5" t="str">
        <f t="shared" si="81"/>
        <v/>
      </c>
    </row>
    <row r="3110" spans="1:28" customFormat="1" ht="12.95" hidden="1" customHeight="1">
      <c r="A3110" s="325"/>
      <c r="B3110" s="325"/>
      <c r="C3110" s="327"/>
      <c r="D3110" s="325"/>
      <c r="E3110" s="325"/>
      <c r="F3110" s="325"/>
      <c r="G3110" s="325"/>
      <c r="H3110" s="328"/>
      <c r="I3110" s="328"/>
      <c r="J3110" s="327"/>
      <c r="K3110" s="3"/>
      <c r="L3110" s="326"/>
      <c r="M3110" s="325"/>
      <c r="N3110" s="324"/>
      <c r="T3110" s="146"/>
      <c r="U3110" s="146"/>
      <c r="V3110" s="146"/>
      <c r="W3110" s="146"/>
      <c r="X3110" s="146"/>
      <c r="Y3110" s="146"/>
      <c r="Z3110" s="146"/>
      <c r="AA3110" s="146"/>
      <c r="AB3110" s="5" t="str">
        <f t="shared" si="81"/>
        <v/>
      </c>
    </row>
    <row r="3111" spans="1:28" customFormat="1" ht="12.95" hidden="1" customHeight="1">
      <c r="A3111" s="325"/>
      <c r="B3111" s="325"/>
      <c r="C3111" s="327"/>
      <c r="D3111" s="325"/>
      <c r="E3111" s="325"/>
      <c r="F3111" s="325"/>
      <c r="G3111" s="325"/>
      <c r="H3111" s="328"/>
      <c r="I3111" s="328"/>
      <c r="J3111" s="327"/>
      <c r="K3111" s="3"/>
      <c r="L3111" s="326"/>
      <c r="M3111" s="325"/>
      <c r="N3111" s="324"/>
      <c r="T3111" s="146"/>
      <c r="U3111" s="146"/>
      <c r="V3111" s="146"/>
      <c r="W3111" s="146"/>
      <c r="X3111" s="146"/>
      <c r="Y3111" s="146"/>
      <c r="Z3111" s="146"/>
      <c r="AA3111" s="146"/>
      <c r="AB3111" s="5" t="str">
        <f t="shared" si="81"/>
        <v/>
      </c>
    </row>
    <row r="3112" spans="1:28" customFormat="1" ht="12.95" hidden="1" customHeight="1">
      <c r="A3112" s="325"/>
      <c r="B3112" s="325"/>
      <c r="C3112" s="327"/>
      <c r="D3112" s="325"/>
      <c r="E3112" s="325"/>
      <c r="F3112" s="325"/>
      <c r="G3112" s="325"/>
      <c r="H3112" s="328"/>
      <c r="I3112" s="328"/>
      <c r="J3112" s="327"/>
      <c r="K3112" s="3"/>
      <c r="L3112" s="326"/>
      <c r="M3112" s="325"/>
      <c r="N3112" s="324"/>
      <c r="T3112" s="146"/>
      <c r="U3112" s="146"/>
      <c r="V3112" s="146"/>
      <c r="W3112" s="146"/>
      <c r="X3112" s="146"/>
      <c r="Y3112" s="146"/>
      <c r="Z3112" s="146"/>
      <c r="AA3112" s="146"/>
      <c r="AB3112" s="5" t="str">
        <f t="shared" si="81"/>
        <v/>
      </c>
    </row>
    <row r="3113" spans="1:28" customFormat="1" ht="12.95" hidden="1" customHeight="1">
      <c r="A3113" s="325"/>
      <c r="B3113" s="325"/>
      <c r="C3113" s="327"/>
      <c r="D3113" s="325"/>
      <c r="E3113" s="325"/>
      <c r="F3113" s="325"/>
      <c r="G3113" s="325"/>
      <c r="H3113" s="328"/>
      <c r="I3113" s="328"/>
      <c r="J3113" s="327"/>
      <c r="K3113" s="3"/>
      <c r="L3113" s="326"/>
      <c r="M3113" s="325"/>
      <c r="N3113" s="324"/>
      <c r="T3113" s="146"/>
      <c r="U3113" s="146"/>
      <c r="V3113" s="146"/>
      <c r="W3113" s="146"/>
      <c r="X3113" s="146"/>
      <c r="Y3113" s="146"/>
      <c r="Z3113" s="146"/>
      <c r="AA3113" s="146"/>
      <c r="AB3113" s="5" t="str">
        <f t="shared" si="81"/>
        <v/>
      </c>
    </row>
    <row r="3114" spans="1:28" customFormat="1" ht="12.95" hidden="1" customHeight="1">
      <c r="A3114" s="325"/>
      <c r="B3114" s="325"/>
      <c r="C3114" s="327"/>
      <c r="D3114" s="325"/>
      <c r="E3114" s="325"/>
      <c r="F3114" s="325"/>
      <c r="G3114" s="325"/>
      <c r="H3114" s="328"/>
      <c r="I3114" s="328"/>
      <c r="J3114" s="327"/>
      <c r="K3114" s="3"/>
      <c r="L3114" s="326"/>
      <c r="M3114" s="325"/>
      <c r="N3114" s="324"/>
      <c r="T3114" s="146"/>
      <c r="U3114" s="146"/>
      <c r="V3114" s="146"/>
      <c r="W3114" s="146"/>
      <c r="X3114" s="146"/>
      <c r="Y3114" s="146"/>
      <c r="Z3114" s="146"/>
      <c r="AA3114" s="146"/>
      <c r="AB3114" s="5" t="str">
        <f t="shared" si="81"/>
        <v/>
      </c>
    </row>
    <row r="3115" spans="1:28" customFormat="1" ht="12.95" hidden="1" customHeight="1">
      <c r="A3115" s="325"/>
      <c r="B3115" s="325"/>
      <c r="C3115" s="327"/>
      <c r="D3115" s="325"/>
      <c r="E3115" s="325"/>
      <c r="F3115" s="325"/>
      <c r="G3115" s="325"/>
      <c r="H3115" s="328"/>
      <c r="I3115" s="328"/>
      <c r="J3115" s="327"/>
      <c r="K3115" s="3"/>
      <c r="L3115" s="326"/>
      <c r="M3115" s="325"/>
      <c r="N3115" s="324"/>
      <c r="T3115" s="146"/>
      <c r="U3115" s="146"/>
      <c r="V3115" s="146"/>
      <c r="W3115" s="146"/>
      <c r="X3115" s="146"/>
      <c r="Y3115" s="146"/>
      <c r="Z3115" s="146"/>
      <c r="AA3115" s="146"/>
      <c r="AB3115" s="5" t="str">
        <f t="shared" si="81"/>
        <v/>
      </c>
    </row>
    <row r="3116" spans="1:28" customFormat="1" ht="12.95" hidden="1" customHeight="1">
      <c r="A3116" s="325"/>
      <c r="B3116" s="325"/>
      <c r="C3116" s="327"/>
      <c r="D3116" s="325"/>
      <c r="E3116" s="325"/>
      <c r="F3116" s="325"/>
      <c r="G3116" s="325"/>
      <c r="H3116" s="328"/>
      <c r="I3116" s="328"/>
      <c r="J3116" s="327"/>
      <c r="K3116" s="3"/>
      <c r="L3116" s="326"/>
      <c r="M3116" s="325"/>
      <c r="N3116" s="324"/>
      <c r="T3116" s="146"/>
      <c r="U3116" s="146"/>
      <c r="V3116" s="146"/>
      <c r="W3116" s="146"/>
      <c r="X3116" s="146"/>
      <c r="Y3116" s="146"/>
      <c r="Z3116" s="146"/>
      <c r="AA3116" s="146"/>
      <c r="AB3116" s="5" t="str">
        <f t="shared" si="81"/>
        <v/>
      </c>
    </row>
    <row r="3117" spans="1:28" customFormat="1" ht="12.95" hidden="1" customHeight="1">
      <c r="A3117" s="325"/>
      <c r="B3117" s="325"/>
      <c r="C3117" s="327"/>
      <c r="D3117" s="325"/>
      <c r="E3117" s="325"/>
      <c r="F3117" s="325"/>
      <c r="G3117" s="325"/>
      <c r="H3117" s="328"/>
      <c r="I3117" s="328"/>
      <c r="J3117" s="327"/>
      <c r="K3117" s="3"/>
      <c r="L3117" s="326"/>
      <c r="M3117" s="325"/>
      <c r="N3117" s="324"/>
      <c r="T3117" s="146"/>
      <c r="U3117" s="146"/>
      <c r="V3117" s="146"/>
      <c r="W3117" s="146"/>
      <c r="X3117" s="146"/>
      <c r="Y3117" s="146"/>
      <c r="Z3117" s="146"/>
      <c r="AA3117" s="146"/>
      <c r="AB3117" s="5" t="str">
        <f t="shared" si="81"/>
        <v/>
      </c>
    </row>
    <row r="3118" spans="1:28" customFormat="1" ht="12.95" hidden="1" customHeight="1">
      <c r="A3118" s="325"/>
      <c r="B3118" s="325"/>
      <c r="C3118" s="327"/>
      <c r="D3118" s="325"/>
      <c r="E3118" s="325"/>
      <c r="F3118" s="325"/>
      <c r="G3118" s="325"/>
      <c r="H3118" s="328"/>
      <c r="I3118" s="328"/>
      <c r="J3118" s="327"/>
      <c r="K3118" s="3"/>
      <c r="L3118" s="326"/>
      <c r="M3118" s="325"/>
      <c r="N3118" s="324"/>
      <c r="T3118" s="146"/>
      <c r="U3118" s="146"/>
      <c r="V3118" s="146"/>
      <c r="W3118" s="146"/>
      <c r="X3118" s="146"/>
      <c r="Y3118" s="146"/>
      <c r="Z3118" s="146"/>
      <c r="AA3118" s="146"/>
      <c r="AB3118" s="5" t="str">
        <f t="shared" si="81"/>
        <v/>
      </c>
    </row>
    <row r="3119" spans="1:28" customFormat="1" ht="12.95" hidden="1" customHeight="1">
      <c r="A3119" s="325"/>
      <c r="B3119" s="325"/>
      <c r="C3119" s="327"/>
      <c r="D3119" s="325"/>
      <c r="E3119" s="325"/>
      <c r="F3119" s="325"/>
      <c r="G3119" s="325"/>
      <c r="H3119" s="328"/>
      <c r="I3119" s="328"/>
      <c r="J3119" s="327"/>
      <c r="K3119" s="3"/>
      <c r="L3119" s="326"/>
      <c r="M3119" s="325"/>
      <c r="N3119" s="324"/>
      <c r="T3119" s="146"/>
      <c r="U3119" s="146"/>
      <c r="V3119" s="146"/>
      <c r="W3119" s="146"/>
      <c r="X3119" s="146"/>
      <c r="Y3119" s="146"/>
      <c r="Z3119" s="146"/>
      <c r="AA3119" s="146"/>
      <c r="AB3119" s="5" t="str">
        <f t="shared" si="81"/>
        <v/>
      </c>
    </row>
    <row r="3120" spans="1:28" customFormat="1" ht="12.95" hidden="1" customHeight="1">
      <c r="A3120" s="325"/>
      <c r="B3120" s="325"/>
      <c r="C3120" s="327"/>
      <c r="D3120" s="325"/>
      <c r="E3120" s="325"/>
      <c r="F3120" s="325"/>
      <c r="G3120" s="325"/>
      <c r="H3120" s="328"/>
      <c r="I3120" s="328"/>
      <c r="J3120" s="327"/>
      <c r="K3120" s="3"/>
      <c r="L3120" s="326"/>
      <c r="M3120" s="325"/>
      <c r="N3120" s="324"/>
      <c r="T3120" s="146"/>
      <c r="U3120" s="146"/>
      <c r="V3120" s="146"/>
      <c r="W3120" s="146"/>
      <c r="X3120" s="146"/>
      <c r="Y3120" s="146"/>
      <c r="Z3120" s="146"/>
      <c r="AA3120" s="146"/>
      <c r="AB3120" s="5" t="str">
        <f t="shared" si="81"/>
        <v/>
      </c>
    </row>
    <row r="3121" spans="1:28" customFormat="1" ht="12.95" hidden="1" customHeight="1">
      <c r="A3121" s="325"/>
      <c r="B3121" s="325"/>
      <c r="C3121" s="327"/>
      <c r="D3121" s="325"/>
      <c r="E3121" s="325"/>
      <c r="F3121" s="325"/>
      <c r="G3121" s="325"/>
      <c r="H3121" s="328"/>
      <c r="I3121" s="328"/>
      <c r="J3121" s="327"/>
      <c r="K3121" s="3"/>
      <c r="L3121" s="326"/>
      <c r="M3121" s="325"/>
      <c r="N3121" s="324"/>
      <c r="T3121" s="146"/>
      <c r="U3121" s="146"/>
      <c r="V3121" s="146"/>
      <c r="W3121" s="146"/>
      <c r="X3121" s="146"/>
      <c r="Y3121" s="146"/>
      <c r="Z3121" s="146"/>
      <c r="AA3121" s="146"/>
      <c r="AB3121" s="5" t="str">
        <f t="shared" si="81"/>
        <v/>
      </c>
    </row>
    <row r="3122" spans="1:28" customFormat="1" ht="12.95" hidden="1" customHeight="1">
      <c r="A3122" s="325"/>
      <c r="B3122" s="325"/>
      <c r="C3122" s="327"/>
      <c r="D3122" s="325"/>
      <c r="E3122" s="325"/>
      <c r="F3122" s="325"/>
      <c r="G3122" s="325"/>
      <c r="H3122" s="328"/>
      <c r="I3122" s="328"/>
      <c r="J3122" s="327"/>
      <c r="K3122" s="3"/>
      <c r="L3122" s="326"/>
      <c r="M3122" s="325"/>
      <c r="N3122" s="324"/>
      <c r="T3122" s="146"/>
      <c r="U3122" s="146"/>
      <c r="V3122" s="146"/>
      <c r="W3122" s="146"/>
      <c r="X3122" s="146"/>
      <c r="Y3122" s="146"/>
      <c r="Z3122" s="146"/>
      <c r="AA3122" s="146"/>
      <c r="AB3122" s="5" t="str">
        <f t="shared" si="81"/>
        <v/>
      </c>
    </row>
    <row r="3123" spans="1:28" customFormat="1" ht="12.95" hidden="1" customHeight="1">
      <c r="A3123" s="325"/>
      <c r="B3123" s="325"/>
      <c r="C3123" s="327"/>
      <c r="D3123" s="325"/>
      <c r="E3123" s="325"/>
      <c r="F3123" s="325"/>
      <c r="G3123" s="325"/>
      <c r="H3123" s="328"/>
      <c r="I3123" s="328"/>
      <c r="J3123" s="327"/>
      <c r="K3123" s="3"/>
      <c r="L3123" s="326"/>
      <c r="M3123" s="325"/>
      <c r="N3123" s="324"/>
      <c r="T3123" s="146"/>
      <c r="U3123" s="146"/>
      <c r="V3123" s="146"/>
      <c r="W3123" s="146"/>
      <c r="X3123" s="146"/>
      <c r="Y3123" s="146"/>
      <c r="Z3123" s="146"/>
      <c r="AA3123" s="146"/>
      <c r="AB3123" s="5" t="str">
        <f t="shared" si="81"/>
        <v/>
      </c>
    </row>
    <row r="3124" spans="1:28" customFormat="1" ht="12.95" hidden="1" customHeight="1">
      <c r="A3124" s="325"/>
      <c r="B3124" s="325"/>
      <c r="C3124" s="327"/>
      <c r="D3124" s="325"/>
      <c r="E3124" s="325"/>
      <c r="F3124" s="325"/>
      <c r="G3124" s="325"/>
      <c r="H3124" s="328"/>
      <c r="I3124" s="328"/>
      <c r="J3124" s="327"/>
      <c r="K3124" s="3"/>
      <c r="L3124" s="326"/>
      <c r="M3124" s="325"/>
      <c r="N3124" s="324"/>
      <c r="T3124" s="146"/>
      <c r="U3124" s="146"/>
      <c r="V3124" s="146"/>
      <c r="W3124" s="146"/>
      <c r="X3124" s="146"/>
      <c r="Y3124" s="146"/>
      <c r="Z3124" s="146"/>
      <c r="AA3124" s="146"/>
      <c r="AB3124" s="5" t="str">
        <f t="shared" si="81"/>
        <v/>
      </c>
    </row>
    <row r="3125" spans="1:28" customFormat="1" ht="12.95" hidden="1" customHeight="1">
      <c r="A3125" s="325"/>
      <c r="B3125" s="325"/>
      <c r="C3125" s="327"/>
      <c r="D3125" s="325"/>
      <c r="E3125" s="325"/>
      <c r="F3125" s="325"/>
      <c r="G3125" s="325"/>
      <c r="H3125" s="328"/>
      <c r="I3125" s="328"/>
      <c r="J3125" s="327"/>
      <c r="K3125" s="3"/>
      <c r="L3125" s="326"/>
      <c r="M3125" s="325"/>
      <c r="N3125" s="324"/>
      <c r="T3125" s="146"/>
      <c r="U3125" s="146"/>
      <c r="V3125" s="146"/>
      <c r="W3125" s="146"/>
      <c r="X3125" s="146"/>
      <c r="Y3125" s="146"/>
      <c r="Z3125" s="146"/>
      <c r="AA3125" s="146"/>
      <c r="AB3125" s="5" t="str">
        <f t="shared" si="81"/>
        <v/>
      </c>
    </row>
    <row r="3126" spans="1:28" customFormat="1" ht="12.95" hidden="1" customHeight="1">
      <c r="A3126" s="325"/>
      <c r="B3126" s="325"/>
      <c r="C3126" s="327"/>
      <c r="D3126" s="325"/>
      <c r="E3126" s="325"/>
      <c r="F3126" s="325"/>
      <c r="G3126" s="325"/>
      <c r="H3126" s="328"/>
      <c r="I3126" s="328"/>
      <c r="J3126" s="327"/>
      <c r="K3126" s="3"/>
      <c r="L3126" s="326"/>
      <c r="M3126" s="325"/>
      <c r="N3126" s="324"/>
      <c r="T3126" s="146"/>
      <c r="U3126" s="146"/>
      <c r="V3126" s="146"/>
      <c r="W3126" s="146"/>
      <c r="X3126" s="146"/>
      <c r="Y3126" s="146"/>
      <c r="Z3126" s="146"/>
      <c r="AA3126" s="146"/>
      <c r="AB3126" s="5" t="str">
        <f t="shared" si="81"/>
        <v/>
      </c>
    </row>
    <row r="3127" spans="1:28" customFormat="1" ht="12.95" hidden="1" customHeight="1">
      <c r="A3127" s="325"/>
      <c r="B3127" s="325"/>
      <c r="C3127" s="327"/>
      <c r="D3127" s="325"/>
      <c r="E3127" s="325"/>
      <c r="F3127" s="325"/>
      <c r="G3127" s="325"/>
      <c r="H3127" s="328"/>
      <c r="I3127" s="328"/>
      <c r="J3127" s="327"/>
      <c r="K3127" s="3"/>
      <c r="L3127" s="326"/>
      <c r="M3127" s="325"/>
      <c r="N3127" s="324"/>
      <c r="T3127" s="146"/>
      <c r="U3127" s="146"/>
      <c r="V3127" s="146"/>
      <c r="W3127" s="146"/>
      <c r="X3127" s="146"/>
      <c r="Y3127" s="146"/>
      <c r="Z3127" s="146"/>
      <c r="AA3127" s="146"/>
      <c r="AB3127" s="5" t="str">
        <f t="shared" si="81"/>
        <v/>
      </c>
    </row>
    <row r="3128" spans="1:28" customFormat="1" ht="12.95" hidden="1" customHeight="1">
      <c r="A3128" s="325"/>
      <c r="B3128" s="325"/>
      <c r="C3128" s="327"/>
      <c r="D3128" s="325"/>
      <c r="E3128" s="325"/>
      <c r="F3128" s="325"/>
      <c r="G3128" s="325"/>
      <c r="H3128" s="328"/>
      <c r="I3128" s="328"/>
      <c r="J3128" s="327"/>
      <c r="K3128" s="3"/>
      <c r="L3128" s="326"/>
      <c r="M3128" s="325"/>
      <c r="N3128" s="324"/>
      <c r="T3128" s="146"/>
      <c r="U3128" s="146"/>
      <c r="V3128" s="146"/>
      <c r="W3128" s="146"/>
      <c r="X3128" s="146"/>
      <c r="Y3128" s="146"/>
      <c r="Z3128" s="146"/>
      <c r="AA3128" s="146"/>
      <c r="AB3128" s="5" t="str">
        <f t="shared" si="81"/>
        <v/>
      </c>
    </row>
    <row r="3129" spans="1:28" customFormat="1" ht="12.95" hidden="1" customHeight="1">
      <c r="A3129" s="325"/>
      <c r="B3129" s="325"/>
      <c r="C3129" s="327"/>
      <c r="D3129" s="325"/>
      <c r="E3129" s="325"/>
      <c r="F3129" s="325"/>
      <c r="G3129" s="325"/>
      <c r="H3129" s="328"/>
      <c r="I3129" s="328"/>
      <c r="J3129" s="327"/>
      <c r="K3129" s="3"/>
      <c r="L3129" s="326"/>
      <c r="M3129" s="325"/>
      <c r="N3129" s="324"/>
      <c r="T3129" s="146"/>
      <c r="U3129" s="146"/>
      <c r="V3129" s="146"/>
      <c r="W3129" s="146"/>
      <c r="X3129" s="146"/>
      <c r="Y3129" s="146"/>
      <c r="Z3129" s="146"/>
      <c r="AA3129" s="146"/>
      <c r="AB3129" s="5" t="str">
        <f t="shared" si="81"/>
        <v/>
      </c>
    </row>
    <row r="3130" spans="1:28" customFormat="1" ht="12.95" hidden="1" customHeight="1">
      <c r="A3130" s="325"/>
      <c r="B3130" s="325"/>
      <c r="C3130" s="327"/>
      <c r="D3130" s="325"/>
      <c r="E3130" s="325"/>
      <c r="F3130" s="325"/>
      <c r="G3130" s="325"/>
      <c r="H3130" s="328"/>
      <c r="I3130" s="328"/>
      <c r="J3130" s="327"/>
      <c r="K3130" s="3"/>
      <c r="L3130" s="326"/>
      <c r="M3130" s="325"/>
      <c r="N3130" s="324"/>
      <c r="T3130" s="146"/>
      <c r="U3130" s="146"/>
      <c r="V3130" s="146"/>
      <c r="W3130" s="146"/>
      <c r="X3130" s="146"/>
      <c r="Y3130" s="146"/>
      <c r="Z3130" s="146"/>
      <c r="AA3130" s="146"/>
      <c r="AB3130" s="5" t="str">
        <f t="shared" si="81"/>
        <v/>
      </c>
    </row>
    <row r="3131" spans="1:28" customFormat="1" ht="12.95" hidden="1" customHeight="1">
      <c r="A3131" s="325"/>
      <c r="B3131" s="325"/>
      <c r="C3131" s="327"/>
      <c r="D3131" s="325"/>
      <c r="E3131" s="325"/>
      <c r="F3131" s="325"/>
      <c r="G3131" s="325"/>
      <c r="H3131" s="328"/>
      <c r="I3131" s="328"/>
      <c r="J3131" s="327"/>
      <c r="K3131" s="3"/>
      <c r="L3131" s="326"/>
      <c r="M3131" s="325"/>
      <c r="N3131" s="324"/>
      <c r="T3131" s="146"/>
      <c r="U3131" s="146"/>
      <c r="V3131" s="146"/>
      <c r="W3131" s="146"/>
      <c r="X3131" s="146"/>
      <c r="Y3131" s="146"/>
      <c r="Z3131" s="146"/>
      <c r="AA3131" s="146"/>
      <c r="AB3131" s="5" t="str">
        <f t="shared" si="81"/>
        <v/>
      </c>
    </row>
    <row r="3132" spans="1:28" customFormat="1" ht="12.95" hidden="1" customHeight="1">
      <c r="A3132" s="325"/>
      <c r="B3132" s="325"/>
      <c r="C3132" s="327"/>
      <c r="D3132" s="325"/>
      <c r="E3132" s="325"/>
      <c r="F3132" s="325"/>
      <c r="G3132" s="325"/>
      <c r="H3132" s="328"/>
      <c r="I3132" s="328"/>
      <c r="J3132" s="327"/>
      <c r="K3132" s="3"/>
      <c r="L3132" s="326"/>
      <c r="M3132" s="325"/>
      <c r="N3132" s="324"/>
      <c r="T3132" s="146"/>
      <c r="U3132" s="146"/>
      <c r="V3132" s="146"/>
      <c r="W3132" s="146"/>
      <c r="X3132" s="146"/>
      <c r="Y3132" s="146"/>
      <c r="Z3132" s="146"/>
      <c r="AA3132" s="146"/>
      <c r="AB3132" s="5" t="str">
        <f t="shared" si="81"/>
        <v/>
      </c>
    </row>
    <row r="3133" spans="1:28" customFormat="1" ht="12.95" hidden="1" customHeight="1">
      <c r="A3133" s="325"/>
      <c r="B3133" s="325"/>
      <c r="C3133" s="327"/>
      <c r="D3133" s="325"/>
      <c r="E3133" s="325"/>
      <c r="F3133" s="325"/>
      <c r="G3133" s="325"/>
      <c r="H3133" s="328"/>
      <c r="I3133" s="328"/>
      <c r="J3133" s="327"/>
      <c r="K3133" s="3"/>
      <c r="L3133" s="326"/>
      <c r="M3133" s="325"/>
      <c r="N3133" s="324"/>
      <c r="T3133" s="146"/>
      <c r="U3133" s="146"/>
      <c r="V3133" s="146"/>
      <c r="W3133" s="146"/>
      <c r="X3133" s="146"/>
      <c r="Y3133" s="146"/>
      <c r="Z3133" s="146"/>
      <c r="AA3133" s="146"/>
      <c r="AB3133" s="5" t="str">
        <f t="shared" si="81"/>
        <v/>
      </c>
    </row>
    <row r="3134" spans="1:28" customFormat="1" ht="12.95" hidden="1" customHeight="1">
      <c r="A3134" s="325"/>
      <c r="B3134" s="325"/>
      <c r="C3134" s="327"/>
      <c r="D3134" s="325"/>
      <c r="E3134" s="325"/>
      <c r="F3134" s="325"/>
      <c r="G3134" s="325"/>
      <c r="H3134" s="328"/>
      <c r="I3134" s="328"/>
      <c r="J3134" s="327"/>
      <c r="K3134" s="3"/>
      <c r="L3134" s="326"/>
      <c r="M3134" s="325"/>
      <c r="N3134" s="324"/>
      <c r="T3134" s="146"/>
      <c r="U3134" s="146"/>
      <c r="V3134" s="146"/>
      <c r="W3134" s="146"/>
      <c r="X3134" s="146"/>
      <c r="Y3134" s="146"/>
      <c r="Z3134" s="146"/>
      <c r="AA3134" s="146"/>
      <c r="AB3134" s="5" t="str">
        <f t="shared" si="81"/>
        <v/>
      </c>
    </row>
    <row r="3135" spans="1:28" customFormat="1" ht="12.95" hidden="1" customHeight="1">
      <c r="A3135" s="325"/>
      <c r="B3135" s="325"/>
      <c r="C3135" s="327"/>
      <c r="D3135" s="325"/>
      <c r="E3135" s="325"/>
      <c r="F3135" s="325"/>
      <c r="G3135" s="325"/>
      <c r="H3135" s="328"/>
      <c r="I3135" s="328"/>
      <c r="J3135" s="327"/>
      <c r="K3135" s="3"/>
      <c r="L3135" s="326"/>
      <c r="M3135" s="325"/>
      <c r="N3135" s="324"/>
      <c r="T3135" s="146"/>
      <c r="U3135" s="146"/>
      <c r="V3135" s="146"/>
      <c r="W3135" s="146"/>
      <c r="X3135" s="146"/>
      <c r="Y3135" s="146"/>
      <c r="Z3135" s="146"/>
      <c r="AA3135" s="146"/>
      <c r="AB3135" s="5" t="str">
        <f t="shared" si="81"/>
        <v/>
      </c>
    </row>
    <row r="3136" spans="1:28" customFormat="1" ht="12.95" hidden="1" customHeight="1">
      <c r="A3136" s="325"/>
      <c r="B3136" s="325"/>
      <c r="C3136" s="327"/>
      <c r="D3136" s="325"/>
      <c r="E3136" s="325"/>
      <c r="F3136" s="325"/>
      <c r="G3136" s="325"/>
      <c r="H3136" s="328"/>
      <c r="I3136" s="328"/>
      <c r="J3136" s="327"/>
      <c r="K3136" s="3"/>
      <c r="L3136" s="326"/>
      <c r="M3136" s="325"/>
      <c r="N3136" s="324"/>
      <c r="T3136" s="146"/>
      <c r="U3136" s="146"/>
      <c r="V3136" s="146"/>
      <c r="W3136" s="146"/>
      <c r="X3136" s="146"/>
      <c r="Y3136" s="146"/>
      <c r="Z3136" s="146"/>
      <c r="AA3136" s="146"/>
      <c r="AB3136" s="5" t="str">
        <f t="shared" si="81"/>
        <v/>
      </c>
    </row>
    <row r="3137" spans="1:28" customFormat="1" ht="12.95" hidden="1" customHeight="1">
      <c r="A3137" s="325"/>
      <c r="B3137" s="325"/>
      <c r="C3137" s="327"/>
      <c r="D3137" s="325"/>
      <c r="E3137" s="325"/>
      <c r="F3137" s="325"/>
      <c r="G3137" s="325"/>
      <c r="H3137" s="328"/>
      <c r="I3137" s="328"/>
      <c r="J3137" s="327"/>
      <c r="K3137" s="3"/>
      <c r="L3137" s="326"/>
      <c r="M3137" s="325"/>
      <c r="N3137" s="324"/>
      <c r="T3137" s="146"/>
      <c r="U3137" s="146"/>
      <c r="V3137" s="146"/>
      <c r="W3137" s="146"/>
      <c r="X3137" s="146"/>
      <c r="Y3137" s="146"/>
      <c r="Z3137" s="146"/>
      <c r="AA3137" s="146"/>
      <c r="AB3137" s="5" t="str">
        <f t="shared" si="81"/>
        <v/>
      </c>
    </row>
    <row r="3138" spans="1:28" customFormat="1" ht="12.95" hidden="1" customHeight="1">
      <c r="A3138" s="325"/>
      <c r="B3138" s="325"/>
      <c r="C3138" s="327"/>
      <c r="D3138" s="325"/>
      <c r="E3138" s="325"/>
      <c r="F3138" s="325"/>
      <c r="G3138" s="325"/>
      <c r="H3138" s="328"/>
      <c r="I3138" s="328"/>
      <c r="J3138" s="327"/>
      <c r="K3138" s="3"/>
      <c r="L3138" s="326"/>
      <c r="M3138" s="325"/>
      <c r="N3138" s="324"/>
      <c r="T3138" s="146"/>
      <c r="U3138" s="146"/>
      <c r="V3138" s="146"/>
      <c r="W3138" s="146"/>
      <c r="X3138" s="146"/>
      <c r="Y3138" s="146"/>
      <c r="Z3138" s="146"/>
      <c r="AA3138" s="146"/>
      <c r="AB3138" s="5" t="str">
        <f t="shared" si="81"/>
        <v/>
      </c>
    </row>
    <row r="3139" spans="1:28" customFormat="1" ht="12.95" hidden="1" customHeight="1">
      <c r="A3139" s="325"/>
      <c r="B3139" s="325"/>
      <c r="C3139" s="327"/>
      <c r="D3139" s="325"/>
      <c r="E3139" s="325"/>
      <c r="F3139" s="325"/>
      <c r="G3139" s="325"/>
      <c r="H3139" s="328"/>
      <c r="I3139" s="328"/>
      <c r="J3139" s="327"/>
      <c r="K3139" s="3"/>
      <c r="L3139" s="326"/>
      <c r="M3139" s="325"/>
      <c r="N3139" s="324"/>
      <c r="T3139" s="146"/>
      <c r="U3139" s="146"/>
      <c r="V3139" s="146"/>
      <c r="W3139" s="146"/>
      <c r="X3139" s="146"/>
      <c r="Y3139" s="146"/>
      <c r="Z3139" s="146"/>
      <c r="AA3139" s="146"/>
      <c r="AB3139" s="5" t="str">
        <f t="shared" si="81"/>
        <v/>
      </c>
    </row>
    <row r="3140" spans="1:28" customFormat="1" ht="12.95" hidden="1" customHeight="1">
      <c r="A3140" s="325"/>
      <c r="B3140" s="325"/>
      <c r="C3140" s="327"/>
      <c r="D3140" s="325"/>
      <c r="E3140" s="325"/>
      <c r="F3140" s="325"/>
      <c r="G3140" s="325"/>
      <c r="H3140" s="328"/>
      <c r="I3140" s="328"/>
      <c r="J3140" s="327"/>
      <c r="K3140" s="3"/>
      <c r="L3140" s="326"/>
      <c r="M3140" s="325"/>
      <c r="N3140" s="324"/>
      <c r="T3140" s="146"/>
      <c r="U3140" s="146"/>
      <c r="V3140" s="146"/>
      <c r="W3140" s="146"/>
      <c r="X3140" s="146"/>
      <c r="Y3140" s="146"/>
      <c r="Z3140" s="146"/>
      <c r="AA3140" s="146"/>
      <c r="AB3140" s="5" t="str">
        <f t="shared" si="81"/>
        <v/>
      </c>
    </row>
    <row r="3141" spans="1:28" customFormat="1" ht="12.95" hidden="1" customHeight="1">
      <c r="A3141" s="325"/>
      <c r="B3141" s="325"/>
      <c r="C3141" s="327"/>
      <c r="D3141" s="325"/>
      <c r="E3141" s="325"/>
      <c r="F3141" s="325"/>
      <c r="G3141" s="325"/>
      <c r="H3141" s="328"/>
      <c r="I3141" s="328"/>
      <c r="J3141" s="327"/>
      <c r="K3141" s="3"/>
      <c r="L3141" s="326"/>
      <c r="M3141" s="325"/>
      <c r="N3141" s="324"/>
      <c r="T3141" s="146"/>
      <c r="U3141" s="146"/>
      <c r="V3141" s="146"/>
      <c r="W3141" s="146"/>
      <c r="X3141" s="146"/>
      <c r="Y3141" s="146"/>
      <c r="Z3141" s="146"/>
      <c r="AA3141" s="146"/>
      <c r="AB3141" s="5" t="str">
        <f t="shared" si="81"/>
        <v/>
      </c>
    </row>
    <row r="3142" spans="1:28" customFormat="1" ht="12.95" hidden="1" customHeight="1">
      <c r="A3142" s="325"/>
      <c r="B3142" s="325"/>
      <c r="C3142" s="327"/>
      <c r="D3142" s="325"/>
      <c r="E3142" s="325"/>
      <c r="F3142" s="325"/>
      <c r="G3142" s="325"/>
      <c r="H3142" s="328"/>
      <c r="I3142" s="328"/>
      <c r="J3142" s="327"/>
      <c r="K3142" s="3"/>
      <c r="L3142" s="326"/>
      <c r="M3142" s="325"/>
      <c r="N3142" s="324"/>
      <c r="T3142" s="146"/>
      <c r="U3142" s="146"/>
      <c r="V3142" s="146"/>
      <c r="W3142" s="146"/>
      <c r="X3142" s="146"/>
      <c r="Y3142" s="146"/>
      <c r="Z3142" s="146"/>
      <c r="AA3142" s="146"/>
      <c r="AB3142" s="5" t="str">
        <f t="shared" si="81"/>
        <v/>
      </c>
    </row>
    <row r="3143" spans="1:28" customFormat="1" ht="12.95" hidden="1" customHeight="1">
      <c r="A3143" s="325"/>
      <c r="B3143" s="325"/>
      <c r="C3143" s="327"/>
      <c r="D3143" s="325"/>
      <c r="E3143" s="325"/>
      <c r="F3143" s="325"/>
      <c r="G3143" s="325"/>
      <c r="H3143" s="328"/>
      <c r="I3143" s="328"/>
      <c r="J3143" s="327"/>
      <c r="K3143" s="3"/>
      <c r="L3143" s="326"/>
      <c r="M3143" s="325"/>
      <c r="N3143" s="324"/>
      <c r="T3143" s="146"/>
      <c r="U3143" s="146"/>
      <c r="V3143" s="146"/>
      <c r="W3143" s="146"/>
      <c r="X3143" s="146"/>
      <c r="Y3143" s="146"/>
      <c r="Z3143" s="146"/>
      <c r="AA3143" s="146"/>
      <c r="AB3143" s="5" t="str">
        <f t="shared" si="81"/>
        <v/>
      </c>
    </row>
    <row r="3144" spans="1:28" customFormat="1" ht="12.95" hidden="1" customHeight="1">
      <c r="A3144" s="325"/>
      <c r="B3144" s="325"/>
      <c r="C3144" s="327"/>
      <c r="D3144" s="325"/>
      <c r="E3144" s="325"/>
      <c r="F3144" s="325"/>
      <c r="G3144" s="325"/>
      <c r="H3144" s="328"/>
      <c r="I3144" s="328"/>
      <c r="J3144" s="327"/>
      <c r="K3144" s="3"/>
      <c r="L3144" s="326"/>
      <c r="M3144" s="325"/>
      <c r="N3144" s="324"/>
      <c r="T3144" s="146"/>
      <c r="U3144" s="146"/>
      <c r="V3144" s="146"/>
      <c r="W3144" s="146"/>
      <c r="X3144" s="146"/>
      <c r="Y3144" s="146"/>
      <c r="Z3144" s="146"/>
      <c r="AA3144" s="146"/>
      <c r="AB3144" s="5" t="str">
        <f t="shared" si="81"/>
        <v/>
      </c>
    </row>
    <row r="3145" spans="1:28" customFormat="1" ht="12.95" hidden="1" customHeight="1">
      <c r="A3145" s="325"/>
      <c r="B3145" s="325"/>
      <c r="C3145" s="327"/>
      <c r="D3145" s="325"/>
      <c r="E3145" s="325"/>
      <c r="F3145" s="325"/>
      <c r="G3145" s="325"/>
      <c r="H3145" s="328"/>
      <c r="I3145" s="328"/>
      <c r="J3145" s="327"/>
      <c r="K3145" s="3"/>
      <c r="L3145" s="326"/>
      <c r="M3145" s="325"/>
      <c r="N3145" s="324"/>
      <c r="T3145" s="146"/>
      <c r="U3145" s="146"/>
      <c r="V3145" s="146"/>
      <c r="W3145" s="146"/>
      <c r="X3145" s="146"/>
      <c r="Y3145" s="146"/>
      <c r="Z3145" s="146"/>
      <c r="AA3145" s="146"/>
      <c r="AB3145" s="5" t="str">
        <f t="shared" si="81"/>
        <v/>
      </c>
    </row>
    <row r="3146" spans="1:28" customFormat="1" ht="12.95" hidden="1" customHeight="1">
      <c r="A3146" s="325"/>
      <c r="B3146" s="325"/>
      <c r="C3146" s="327"/>
      <c r="D3146" s="325"/>
      <c r="E3146" s="325"/>
      <c r="F3146" s="325"/>
      <c r="G3146" s="325"/>
      <c r="H3146" s="328"/>
      <c r="I3146" s="328"/>
      <c r="J3146" s="327"/>
      <c r="K3146" s="3"/>
      <c r="L3146" s="326"/>
      <c r="M3146" s="325"/>
      <c r="N3146" s="324"/>
      <c r="T3146" s="146"/>
      <c r="U3146" s="146"/>
      <c r="V3146" s="146"/>
      <c r="W3146" s="146"/>
      <c r="X3146" s="146"/>
      <c r="Y3146" s="146"/>
      <c r="Z3146" s="146"/>
      <c r="AA3146" s="146"/>
      <c r="AB3146" s="5" t="str">
        <f t="shared" si="81"/>
        <v/>
      </c>
    </row>
    <row r="3147" spans="1:28" customFormat="1" ht="12.95" hidden="1" customHeight="1">
      <c r="A3147" s="325"/>
      <c r="B3147" s="325"/>
      <c r="C3147" s="327"/>
      <c r="D3147" s="325"/>
      <c r="E3147" s="325"/>
      <c r="F3147" s="325"/>
      <c r="G3147" s="325"/>
      <c r="H3147" s="328"/>
      <c r="I3147" s="328"/>
      <c r="J3147" s="327"/>
      <c r="K3147" s="3"/>
      <c r="L3147" s="326"/>
      <c r="M3147" s="325"/>
      <c r="N3147" s="324"/>
      <c r="T3147" s="146"/>
      <c r="U3147" s="146"/>
      <c r="V3147" s="146"/>
      <c r="W3147" s="146"/>
      <c r="X3147" s="146"/>
      <c r="Y3147" s="146"/>
      <c r="Z3147" s="146"/>
      <c r="AA3147" s="146"/>
      <c r="AB3147" s="5" t="str">
        <f t="shared" si="81"/>
        <v/>
      </c>
    </row>
    <row r="3148" spans="1:28" customFormat="1" ht="12.95" hidden="1" customHeight="1">
      <c r="A3148" s="325"/>
      <c r="B3148" s="325"/>
      <c r="C3148" s="327"/>
      <c r="D3148" s="325"/>
      <c r="E3148" s="325"/>
      <c r="F3148" s="325"/>
      <c r="G3148" s="325"/>
      <c r="H3148" s="328"/>
      <c r="I3148" s="328"/>
      <c r="J3148" s="327"/>
      <c r="K3148" s="3"/>
      <c r="L3148" s="326"/>
      <c r="M3148" s="325"/>
      <c r="N3148" s="324"/>
      <c r="T3148" s="146"/>
      <c r="U3148" s="146"/>
      <c r="V3148" s="146"/>
      <c r="W3148" s="146"/>
      <c r="X3148" s="146"/>
      <c r="Y3148" s="146"/>
      <c r="Z3148" s="146"/>
      <c r="AA3148" s="146"/>
      <c r="AB3148" s="5" t="str">
        <f t="shared" si="81"/>
        <v/>
      </c>
    </row>
    <row r="3149" spans="1:28" customFormat="1" ht="12.95" hidden="1" customHeight="1">
      <c r="A3149" s="325"/>
      <c r="B3149" s="325"/>
      <c r="C3149" s="327"/>
      <c r="D3149" s="325"/>
      <c r="E3149" s="325"/>
      <c r="F3149" s="325"/>
      <c r="G3149" s="325"/>
      <c r="H3149" s="328"/>
      <c r="I3149" s="328"/>
      <c r="J3149" s="327"/>
      <c r="K3149" s="3"/>
      <c r="L3149" s="326"/>
      <c r="M3149" s="325"/>
      <c r="N3149" s="324"/>
      <c r="T3149" s="146"/>
      <c r="U3149" s="146"/>
      <c r="V3149" s="146"/>
      <c r="W3149" s="146"/>
      <c r="X3149" s="146"/>
      <c r="Y3149" s="146"/>
      <c r="Z3149" s="146"/>
      <c r="AA3149" s="146"/>
      <c r="AB3149" s="5" t="str">
        <f t="shared" si="81"/>
        <v/>
      </c>
    </row>
    <row r="3150" spans="1:28" customFormat="1" ht="12.95" hidden="1" customHeight="1">
      <c r="A3150" s="325"/>
      <c r="B3150" s="325"/>
      <c r="C3150" s="327"/>
      <c r="D3150" s="325"/>
      <c r="E3150" s="325"/>
      <c r="F3150" s="325"/>
      <c r="G3150" s="325"/>
      <c r="H3150" s="328"/>
      <c r="I3150" s="328"/>
      <c r="J3150" s="327"/>
      <c r="K3150" s="3"/>
      <c r="L3150" s="326"/>
      <c r="M3150" s="325"/>
      <c r="N3150" s="324"/>
      <c r="T3150" s="146"/>
      <c r="U3150" s="146"/>
      <c r="V3150" s="146"/>
      <c r="W3150" s="146"/>
      <c r="X3150" s="146"/>
      <c r="Y3150" s="146"/>
      <c r="Z3150" s="146"/>
      <c r="AA3150" s="146"/>
      <c r="AB3150" s="5" t="str">
        <f t="shared" si="81"/>
        <v/>
      </c>
    </row>
    <row r="3151" spans="1:28" customFormat="1" ht="12.95" hidden="1" customHeight="1">
      <c r="A3151" s="325"/>
      <c r="B3151" s="325"/>
      <c r="C3151" s="327"/>
      <c r="D3151" s="325"/>
      <c r="E3151" s="325"/>
      <c r="F3151" s="325"/>
      <c r="G3151" s="325"/>
      <c r="H3151" s="328"/>
      <c r="I3151" s="328"/>
      <c r="J3151" s="327"/>
      <c r="K3151" s="3"/>
      <c r="L3151" s="326"/>
      <c r="M3151" s="325"/>
      <c r="N3151" s="324"/>
      <c r="T3151" s="146"/>
      <c r="U3151" s="146"/>
      <c r="V3151" s="146"/>
      <c r="W3151" s="146"/>
      <c r="X3151" s="146"/>
      <c r="Y3151" s="146"/>
      <c r="Z3151" s="146"/>
      <c r="AA3151" s="146"/>
      <c r="AB3151" s="5" t="str">
        <f t="shared" si="81"/>
        <v/>
      </c>
    </row>
    <row r="3152" spans="1:28" customFormat="1" ht="12.95" hidden="1" customHeight="1">
      <c r="A3152" s="325"/>
      <c r="B3152" s="325"/>
      <c r="C3152" s="327"/>
      <c r="D3152" s="325"/>
      <c r="E3152" s="325"/>
      <c r="F3152" s="325"/>
      <c r="G3152" s="325"/>
      <c r="H3152" s="328"/>
      <c r="I3152" s="328"/>
      <c r="J3152" s="327"/>
      <c r="K3152" s="3"/>
      <c r="L3152" s="326"/>
      <c r="M3152" s="325"/>
      <c r="N3152" s="324"/>
      <c r="T3152" s="146"/>
      <c r="U3152" s="146"/>
      <c r="V3152" s="146"/>
      <c r="W3152" s="146"/>
      <c r="X3152" s="146"/>
      <c r="Y3152" s="146"/>
      <c r="Z3152" s="146"/>
      <c r="AA3152" s="146"/>
      <c r="AB3152" s="5" t="str">
        <f t="shared" si="81"/>
        <v/>
      </c>
    </row>
    <row r="3153" spans="1:28" customFormat="1" ht="12.95" hidden="1" customHeight="1">
      <c r="A3153" s="325"/>
      <c r="B3153" s="325"/>
      <c r="C3153" s="327"/>
      <c r="D3153" s="325"/>
      <c r="E3153" s="325"/>
      <c r="F3153" s="325"/>
      <c r="G3153" s="325"/>
      <c r="H3153" s="328"/>
      <c r="I3153" s="328"/>
      <c r="J3153" s="327"/>
      <c r="K3153" s="3"/>
      <c r="L3153" s="326"/>
      <c r="M3153" s="325"/>
      <c r="N3153" s="324"/>
      <c r="T3153" s="146"/>
      <c r="U3153" s="146"/>
      <c r="V3153" s="146"/>
      <c r="W3153" s="146"/>
      <c r="X3153" s="146"/>
      <c r="Y3153" s="146"/>
      <c r="Z3153" s="146"/>
      <c r="AA3153" s="146"/>
      <c r="AB3153" s="5" t="str">
        <f t="shared" si="81"/>
        <v/>
      </c>
    </row>
    <row r="3154" spans="1:28" customFormat="1" ht="12.95" hidden="1" customHeight="1">
      <c r="A3154" s="325"/>
      <c r="B3154" s="325"/>
      <c r="C3154" s="327"/>
      <c r="D3154" s="325"/>
      <c r="E3154" s="325"/>
      <c r="F3154" s="325"/>
      <c r="G3154" s="325"/>
      <c r="H3154" s="328"/>
      <c r="I3154" s="328"/>
      <c r="J3154" s="327"/>
      <c r="K3154" s="3"/>
      <c r="L3154" s="326"/>
      <c r="M3154" s="325"/>
      <c r="N3154" s="324"/>
      <c r="T3154" s="146"/>
      <c r="U3154" s="146"/>
      <c r="V3154" s="146"/>
      <c r="W3154" s="146"/>
      <c r="X3154" s="146"/>
      <c r="Y3154" s="146"/>
      <c r="Z3154" s="146"/>
      <c r="AA3154" s="146"/>
      <c r="AB3154" s="5" t="str">
        <f t="shared" si="81"/>
        <v/>
      </c>
    </row>
    <row r="3155" spans="1:28" customFormat="1" ht="12.95" hidden="1" customHeight="1">
      <c r="A3155" s="325"/>
      <c r="B3155" s="325"/>
      <c r="C3155" s="327"/>
      <c r="D3155" s="325"/>
      <c r="E3155" s="325"/>
      <c r="F3155" s="325"/>
      <c r="G3155" s="325"/>
      <c r="H3155" s="328"/>
      <c r="I3155" s="328"/>
      <c r="J3155" s="327"/>
      <c r="K3155" s="3"/>
      <c r="L3155" s="326"/>
      <c r="M3155" s="325"/>
      <c r="N3155" s="324"/>
      <c r="T3155" s="146"/>
      <c r="U3155" s="146"/>
      <c r="V3155" s="146"/>
      <c r="W3155" s="146"/>
      <c r="X3155" s="146"/>
      <c r="Y3155" s="146"/>
      <c r="Z3155" s="146"/>
      <c r="AA3155" s="146"/>
      <c r="AB3155" s="5" t="str">
        <f t="shared" si="81"/>
        <v/>
      </c>
    </row>
    <row r="3156" spans="1:28" customFormat="1" ht="12.95" hidden="1" customHeight="1">
      <c r="A3156" s="325"/>
      <c r="B3156" s="325"/>
      <c r="C3156" s="327"/>
      <c r="D3156" s="325"/>
      <c r="E3156" s="325"/>
      <c r="F3156" s="325"/>
      <c r="G3156" s="325"/>
      <c r="H3156" s="328"/>
      <c r="I3156" s="328"/>
      <c r="J3156" s="327"/>
      <c r="K3156" s="3"/>
      <c r="L3156" s="326"/>
      <c r="M3156" s="325"/>
      <c r="N3156" s="324"/>
      <c r="T3156" s="146"/>
      <c r="U3156" s="146"/>
      <c r="V3156" s="146"/>
      <c r="W3156" s="146"/>
      <c r="X3156" s="146"/>
      <c r="Y3156" s="146"/>
      <c r="Z3156" s="146"/>
      <c r="AA3156" s="146"/>
      <c r="AB3156" s="5" t="str">
        <f t="shared" si="81"/>
        <v/>
      </c>
    </row>
    <row r="3157" spans="1:28" customFormat="1" ht="12.95" hidden="1" customHeight="1">
      <c r="A3157" s="325"/>
      <c r="B3157" s="325"/>
      <c r="C3157" s="327"/>
      <c r="D3157" s="325"/>
      <c r="E3157" s="325"/>
      <c r="F3157" s="325"/>
      <c r="G3157" s="325"/>
      <c r="H3157" s="328"/>
      <c r="I3157" s="328"/>
      <c r="J3157" s="327"/>
      <c r="K3157" s="3"/>
      <c r="L3157" s="326"/>
      <c r="M3157" s="325"/>
      <c r="N3157" s="324"/>
      <c r="T3157" s="146"/>
      <c r="U3157" s="146"/>
      <c r="V3157" s="146"/>
      <c r="W3157" s="146"/>
      <c r="X3157" s="146"/>
      <c r="Y3157" s="146"/>
      <c r="Z3157" s="146"/>
      <c r="AA3157" s="146"/>
      <c r="AB3157" s="5" t="str">
        <f t="shared" si="81"/>
        <v/>
      </c>
    </row>
    <row r="3158" spans="1:28" customFormat="1" ht="12.95" hidden="1" customHeight="1">
      <c r="A3158" s="325"/>
      <c r="B3158" s="325"/>
      <c r="C3158" s="327"/>
      <c r="D3158" s="325"/>
      <c r="E3158" s="325"/>
      <c r="F3158" s="325"/>
      <c r="G3158" s="325"/>
      <c r="H3158" s="328"/>
      <c r="I3158" s="328"/>
      <c r="J3158" s="327"/>
      <c r="K3158" s="3"/>
      <c r="L3158" s="326"/>
      <c r="M3158" s="325"/>
      <c r="N3158" s="324"/>
      <c r="T3158" s="146"/>
      <c r="U3158" s="146"/>
      <c r="V3158" s="146"/>
      <c r="W3158" s="146"/>
      <c r="X3158" s="146"/>
      <c r="Y3158" s="146"/>
      <c r="Z3158" s="146"/>
      <c r="AA3158" s="146"/>
      <c r="AB3158" s="5" t="str">
        <f t="shared" si="81"/>
        <v/>
      </c>
    </row>
    <row r="3159" spans="1:28" customFormat="1" ht="12.95" hidden="1" customHeight="1">
      <c r="A3159" s="325"/>
      <c r="B3159" s="325"/>
      <c r="C3159" s="327"/>
      <c r="D3159" s="325"/>
      <c r="E3159" s="325"/>
      <c r="F3159" s="325"/>
      <c r="G3159" s="325"/>
      <c r="H3159" s="328"/>
      <c r="I3159" s="328"/>
      <c r="J3159" s="327"/>
      <c r="K3159" s="3"/>
      <c r="L3159" s="326"/>
      <c r="M3159" s="325"/>
      <c r="N3159" s="324"/>
      <c r="T3159" s="146"/>
      <c r="U3159" s="146"/>
      <c r="V3159" s="146"/>
      <c r="W3159" s="146"/>
      <c r="X3159" s="146"/>
      <c r="Y3159" s="146"/>
      <c r="Z3159" s="146"/>
      <c r="AA3159" s="146"/>
      <c r="AB3159" s="5" t="str">
        <f t="shared" si="81"/>
        <v/>
      </c>
    </row>
    <row r="3160" spans="1:28" customFormat="1" ht="12.95" hidden="1" customHeight="1">
      <c r="A3160" s="325"/>
      <c r="B3160" s="325"/>
      <c r="C3160" s="327"/>
      <c r="D3160" s="325"/>
      <c r="E3160" s="325"/>
      <c r="F3160" s="325"/>
      <c r="G3160" s="325"/>
      <c r="H3160" s="328"/>
      <c r="I3160" s="328"/>
      <c r="J3160" s="327"/>
      <c r="K3160" s="3"/>
      <c r="L3160" s="326"/>
      <c r="M3160" s="325"/>
      <c r="N3160" s="324"/>
      <c r="T3160" s="146"/>
      <c r="U3160" s="146"/>
      <c r="V3160" s="146"/>
      <c r="W3160" s="146"/>
      <c r="X3160" s="146"/>
      <c r="Y3160" s="146"/>
      <c r="Z3160" s="146"/>
      <c r="AA3160" s="146"/>
      <c r="AB3160" s="5" t="str">
        <f t="shared" si="81"/>
        <v/>
      </c>
    </row>
    <row r="3161" spans="1:28" customFormat="1" ht="12.95" hidden="1" customHeight="1">
      <c r="A3161" s="325"/>
      <c r="B3161" s="325"/>
      <c r="C3161" s="327"/>
      <c r="D3161" s="325"/>
      <c r="E3161" s="325"/>
      <c r="F3161" s="325"/>
      <c r="G3161" s="325"/>
      <c r="H3161" s="328"/>
      <c r="I3161" s="328"/>
      <c r="J3161" s="327"/>
      <c r="K3161" s="3"/>
      <c r="L3161" s="326"/>
      <c r="M3161" s="325"/>
      <c r="N3161" s="324"/>
      <c r="T3161" s="146"/>
      <c r="U3161" s="146"/>
      <c r="V3161" s="146"/>
      <c r="W3161" s="146"/>
      <c r="X3161" s="146"/>
      <c r="Y3161" s="146"/>
      <c r="Z3161" s="146"/>
      <c r="AA3161" s="146"/>
      <c r="AB3161" s="5" t="str">
        <f t="shared" si="81"/>
        <v/>
      </c>
    </row>
    <row r="3162" spans="1:28" customFormat="1" ht="12.95" hidden="1" customHeight="1">
      <c r="A3162" s="325"/>
      <c r="B3162" s="325"/>
      <c r="C3162" s="327"/>
      <c r="D3162" s="325"/>
      <c r="E3162" s="325"/>
      <c r="F3162" s="325"/>
      <c r="G3162" s="325"/>
      <c r="H3162" s="328"/>
      <c r="I3162" s="328"/>
      <c r="J3162" s="327"/>
      <c r="K3162" s="3"/>
      <c r="L3162" s="326"/>
      <c r="M3162" s="325"/>
      <c r="N3162" s="324"/>
      <c r="T3162" s="146"/>
      <c r="U3162" s="146"/>
      <c r="V3162" s="146"/>
      <c r="W3162" s="146"/>
      <c r="X3162" s="146"/>
      <c r="Y3162" s="146"/>
      <c r="Z3162" s="146"/>
      <c r="AA3162" s="146"/>
      <c r="AB3162" s="5" t="str">
        <f t="shared" si="81"/>
        <v/>
      </c>
    </row>
    <row r="3163" spans="1:28" customFormat="1" ht="12.95" hidden="1" customHeight="1">
      <c r="A3163" s="325"/>
      <c r="B3163" s="325"/>
      <c r="C3163" s="327"/>
      <c r="D3163" s="325"/>
      <c r="E3163" s="325"/>
      <c r="F3163" s="325"/>
      <c r="G3163" s="325"/>
      <c r="H3163" s="328"/>
      <c r="I3163" s="328"/>
      <c r="J3163" s="327"/>
      <c r="K3163" s="3"/>
      <c r="L3163" s="326"/>
      <c r="M3163" s="325"/>
      <c r="N3163" s="324"/>
      <c r="T3163" s="146"/>
      <c r="U3163" s="146"/>
      <c r="V3163" s="146"/>
      <c r="W3163" s="146"/>
      <c r="X3163" s="146"/>
      <c r="Y3163" s="146"/>
      <c r="Z3163" s="146"/>
      <c r="AA3163" s="146"/>
      <c r="AB3163" s="5" t="str">
        <f t="shared" ref="AB3163:AB3226" si="82">IF(TRIM(A3153)="","",CONCATENATE(TRIM(D3153),TRIM(E3153)))</f>
        <v/>
      </c>
    </row>
    <row r="3164" spans="1:28" customFormat="1" ht="12.95" hidden="1" customHeight="1">
      <c r="A3164" s="325"/>
      <c r="B3164" s="325"/>
      <c r="C3164" s="327"/>
      <c r="D3164" s="325"/>
      <c r="E3164" s="325"/>
      <c r="F3164" s="325"/>
      <c r="G3164" s="325"/>
      <c r="H3164" s="328"/>
      <c r="I3164" s="328"/>
      <c r="J3164" s="327"/>
      <c r="K3164" s="3"/>
      <c r="L3164" s="326"/>
      <c r="M3164" s="325"/>
      <c r="N3164" s="324"/>
      <c r="T3164" s="146"/>
      <c r="U3164" s="146"/>
      <c r="V3164" s="146"/>
      <c r="W3164" s="146"/>
      <c r="X3164" s="146"/>
      <c r="Y3164" s="146"/>
      <c r="Z3164" s="146"/>
      <c r="AA3164" s="146"/>
      <c r="AB3164" s="5" t="str">
        <f t="shared" si="82"/>
        <v/>
      </c>
    </row>
    <row r="3165" spans="1:28" customFormat="1" ht="12.95" hidden="1" customHeight="1">
      <c r="A3165" s="325"/>
      <c r="B3165" s="325"/>
      <c r="C3165" s="327"/>
      <c r="D3165" s="325"/>
      <c r="E3165" s="325"/>
      <c r="F3165" s="325"/>
      <c r="G3165" s="325"/>
      <c r="H3165" s="328"/>
      <c r="I3165" s="328"/>
      <c r="J3165" s="327"/>
      <c r="K3165" s="3"/>
      <c r="L3165" s="326"/>
      <c r="M3165" s="325"/>
      <c r="N3165" s="324"/>
      <c r="T3165" s="146"/>
      <c r="U3165" s="146"/>
      <c r="V3165" s="146"/>
      <c r="W3165" s="146"/>
      <c r="X3165" s="146"/>
      <c r="Y3165" s="146"/>
      <c r="Z3165" s="146"/>
      <c r="AA3165" s="146"/>
      <c r="AB3165" s="5" t="str">
        <f t="shared" si="82"/>
        <v/>
      </c>
    </row>
    <row r="3166" spans="1:28" customFormat="1" ht="12.95" hidden="1" customHeight="1">
      <c r="A3166" s="325"/>
      <c r="B3166" s="325"/>
      <c r="C3166" s="327"/>
      <c r="D3166" s="325"/>
      <c r="E3166" s="325"/>
      <c r="F3166" s="325"/>
      <c r="G3166" s="325"/>
      <c r="H3166" s="328"/>
      <c r="I3166" s="328"/>
      <c r="J3166" s="327"/>
      <c r="K3166" s="3"/>
      <c r="L3166" s="326"/>
      <c r="M3166" s="325"/>
      <c r="N3166" s="324"/>
      <c r="T3166" s="146"/>
      <c r="U3166" s="146"/>
      <c r="V3166" s="146"/>
      <c r="W3166" s="146"/>
      <c r="X3166" s="146"/>
      <c r="Y3166" s="146"/>
      <c r="Z3166" s="146"/>
      <c r="AA3166" s="146"/>
      <c r="AB3166" s="5" t="str">
        <f t="shared" si="82"/>
        <v/>
      </c>
    </row>
    <row r="3167" spans="1:28" customFormat="1" ht="12.95" hidden="1" customHeight="1">
      <c r="A3167" s="325"/>
      <c r="B3167" s="325"/>
      <c r="C3167" s="327"/>
      <c r="D3167" s="325"/>
      <c r="E3167" s="325"/>
      <c r="F3167" s="325"/>
      <c r="G3167" s="325"/>
      <c r="H3167" s="328"/>
      <c r="I3167" s="328"/>
      <c r="J3167" s="327"/>
      <c r="K3167" s="3"/>
      <c r="L3167" s="326"/>
      <c r="M3167" s="325"/>
      <c r="N3167" s="324"/>
      <c r="T3167" s="146"/>
      <c r="U3167" s="146"/>
      <c r="V3167" s="146"/>
      <c r="W3167" s="146"/>
      <c r="X3167" s="146"/>
      <c r="Y3167" s="146"/>
      <c r="Z3167" s="146"/>
      <c r="AA3167" s="146"/>
      <c r="AB3167" s="5" t="str">
        <f t="shared" si="82"/>
        <v/>
      </c>
    </row>
    <row r="3168" spans="1:28" customFormat="1" ht="12.95" hidden="1" customHeight="1">
      <c r="A3168" s="325"/>
      <c r="B3168" s="325"/>
      <c r="C3168" s="327"/>
      <c r="D3168" s="325"/>
      <c r="E3168" s="325"/>
      <c r="F3168" s="325"/>
      <c r="G3168" s="325"/>
      <c r="H3168" s="328"/>
      <c r="I3168" s="328"/>
      <c r="J3168" s="327"/>
      <c r="K3168" s="3"/>
      <c r="L3168" s="326"/>
      <c r="M3168" s="325"/>
      <c r="N3168" s="324"/>
      <c r="T3168" s="146"/>
      <c r="U3168" s="146"/>
      <c r="V3168" s="146"/>
      <c r="W3168" s="146"/>
      <c r="X3168" s="146"/>
      <c r="Y3168" s="146"/>
      <c r="Z3168" s="146"/>
      <c r="AA3168" s="146"/>
      <c r="AB3168" s="5" t="str">
        <f t="shared" si="82"/>
        <v/>
      </c>
    </row>
    <row r="3169" spans="1:28" customFormat="1" ht="12.95" hidden="1" customHeight="1">
      <c r="A3169" s="325"/>
      <c r="B3169" s="325"/>
      <c r="C3169" s="327"/>
      <c r="D3169" s="325"/>
      <c r="E3169" s="325"/>
      <c r="F3169" s="325"/>
      <c r="G3169" s="325"/>
      <c r="H3169" s="328"/>
      <c r="I3169" s="328"/>
      <c r="J3169" s="327"/>
      <c r="K3169" s="3"/>
      <c r="L3169" s="326"/>
      <c r="M3169" s="325"/>
      <c r="N3169" s="324"/>
      <c r="T3169" s="146"/>
      <c r="U3169" s="146"/>
      <c r="V3169" s="146"/>
      <c r="W3169" s="146"/>
      <c r="X3169" s="146"/>
      <c r="Y3169" s="146"/>
      <c r="Z3169" s="146"/>
      <c r="AA3169" s="146"/>
      <c r="AB3169" s="5" t="str">
        <f t="shared" si="82"/>
        <v/>
      </c>
    </row>
    <row r="3170" spans="1:28" customFormat="1" ht="12.95" hidden="1" customHeight="1">
      <c r="A3170" s="325"/>
      <c r="B3170" s="325"/>
      <c r="C3170" s="327"/>
      <c r="D3170" s="325"/>
      <c r="E3170" s="325"/>
      <c r="F3170" s="325"/>
      <c r="G3170" s="325"/>
      <c r="H3170" s="328"/>
      <c r="I3170" s="328"/>
      <c r="J3170" s="327"/>
      <c r="K3170" s="3"/>
      <c r="L3170" s="326"/>
      <c r="M3170" s="325"/>
      <c r="N3170" s="324"/>
      <c r="T3170" s="146"/>
      <c r="U3170" s="146"/>
      <c r="V3170" s="146"/>
      <c r="W3170" s="146"/>
      <c r="X3170" s="146"/>
      <c r="Y3170" s="146"/>
      <c r="Z3170" s="146"/>
      <c r="AA3170" s="146"/>
      <c r="AB3170" s="5" t="str">
        <f t="shared" si="82"/>
        <v/>
      </c>
    </row>
    <row r="3171" spans="1:28" customFormat="1" ht="12.95" hidden="1" customHeight="1">
      <c r="A3171" s="325"/>
      <c r="B3171" s="325"/>
      <c r="C3171" s="327"/>
      <c r="D3171" s="325"/>
      <c r="E3171" s="325"/>
      <c r="F3171" s="325"/>
      <c r="G3171" s="325"/>
      <c r="H3171" s="328"/>
      <c r="I3171" s="328"/>
      <c r="J3171" s="327"/>
      <c r="K3171" s="3"/>
      <c r="L3171" s="326"/>
      <c r="M3171" s="325"/>
      <c r="N3171" s="324"/>
      <c r="T3171" s="146"/>
      <c r="U3171" s="146"/>
      <c r="V3171" s="146"/>
      <c r="W3171" s="146"/>
      <c r="X3171" s="146"/>
      <c r="Y3171" s="146"/>
      <c r="Z3171" s="146"/>
      <c r="AA3171" s="146"/>
      <c r="AB3171" s="5" t="str">
        <f t="shared" si="82"/>
        <v/>
      </c>
    </row>
    <row r="3172" spans="1:28" customFormat="1" ht="12.95" hidden="1" customHeight="1">
      <c r="A3172" s="325"/>
      <c r="B3172" s="325"/>
      <c r="C3172" s="327"/>
      <c r="D3172" s="325"/>
      <c r="E3172" s="325"/>
      <c r="F3172" s="325"/>
      <c r="G3172" s="325"/>
      <c r="H3172" s="328"/>
      <c r="I3172" s="328"/>
      <c r="J3172" s="327"/>
      <c r="K3172" s="3"/>
      <c r="L3172" s="326"/>
      <c r="M3172" s="325"/>
      <c r="N3172" s="324"/>
      <c r="T3172" s="146"/>
      <c r="U3172" s="146"/>
      <c r="V3172" s="146"/>
      <c r="W3172" s="146"/>
      <c r="X3172" s="146"/>
      <c r="Y3172" s="146"/>
      <c r="Z3172" s="146"/>
      <c r="AA3172" s="146"/>
      <c r="AB3172" s="5" t="str">
        <f t="shared" si="82"/>
        <v/>
      </c>
    </row>
    <row r="3173" spans="1:28" customFormat="1" ht="12.95" hidden="1" customHeight="1">
      <c r="A3173" s="325"/>
      <c r="B3173" s="325"/>
      <c r="C3173" s="327"/>
      <c r="D3173" s="325"/>
      <c r="E3173" s="325"/>
      <c r="F3173" s="325"/>
      <c r="G3173" s="325"/>
      <c r="H3173" s="328"/>
      <c r="I3173" s="328"/>
      <c r="J3173" s="327"/>
      <c r="K3173" s="3"/>
      <c r="L3173" s="326"/>
      <c r="M3173" s="325"/>
      <c r="N3173" s="324"/>
      <c r="T3173" s="146"/>
      <c r="U3173" s="146"/>
      <c r="V3173" s="146"/>
      <c r="W3173" s="146"/>
      <c r="X3173" s="146"/>
      <c r="Y3173" s="146"/>
      <c r="Z3173" s="146"/>
      <c r="AA3173" s="146"/>
      <c r="AB3173" s="5" t="str">
        <f t="shared" si="82"/>
        <v/>
      </c>
    </row>
    <row r="3174" spans="1:28" customFormat="1" ht="12.95" hidden="1" customHeight="1">
      <c r="A3174" s="325"/>
      <c r="B3174" s="325"/>
      <c r="C3174" s="327"/>
      <c r="D3174" s="325"/>
      <c r="E3174" s="325"/>
      <c r="F3174" s="325"/>
      <c r="G3174" s="325"/>
      <c r="H3174" s="328"/>
      <c r="I3174" s="328"/>
      <c r="J3174" s="327"/>
      <c r="K3174" s="3"/>
      <c r="L3174" s="326"/>
      <c r="M3174" s="325"/>
      <c r="N3174" s="324"/>
      <c r="T3174" s="146"/>
      <c r="U3174" s="146"/>
      <c r="V3174" s="146"/>
      <c r="W3174" s="146"/>
      <c r="X3174" s="146"/>
      <c r="Y3174" s="146"/>
      <c r="Z3174" s="146"/>
      <c r="AA3174" s="146"/>
      <c r="AB3174" s="5" t="str">
        <f t="shared" si="82"/>
        <v/>
      </c>
    </row>
    <row r="3175" spans="1:28" customFormat="1" ht="12.95" hidden="1" customHeight="1">
      <c r="A3175" s="325"/>
      <c r="B3175" s="325"/>
      <c r="C3175" s="327"/>
      <c r="D3175" s="325"/>
      <c r="E3175" s="325"/>
      <c r="F3175" s="325"/>
      <c r="G3175" s="325"/>
      <c r="H3175" s="328"/>
      <c r="I3175" s="328"/>
      <c r="J3175" s="327"/>
      <c r="K3175" s="3"/>
      <c r="L3175" s="326"/>
      <c r="M3175" s="325"/>
      <c r="N3175" s="324"/>
      <c r="T3175" s="146"/>
      <c r="U3175" s="146"/>
      <c r="V3175" s="146"/>
      <c r="W3175" s="146"/>
      <c r="X3175" s="146"/>
      <c r="Y3175" s="146"/>
      <c r="Z3175" s="146"/>
      <c r="AA3175" s="146"/>
      <c r="AB3175" s="5" t="str">
        <f t="shared" si="82"/>
        <v/>
      </c>
    </row>
    <row r="3176" spans="1:28" customFormat="1" ht="12.95" hidden="1" customHeight="1">
      <c r="A3176" s="325"/>
      <c r="B3176" s="325"/>
      <c r="C3176" s="327"/>
      <c r="D3176" s="325"/>
      <c r="E3176" s="325"/>
      <c r="F3176" s="325"/>
      <c r="G3176" s="325"/>
      <c r="H3176" s="328"/>
      <c r="I3176" s="328"/>
      <c r="J3176" s="327"/>
      <c r="K3176" s="3"/>
      <c r="L3176" s="326"/>
      <c r="M3176" s="325"/>
      <c r="N3176" s="324"/>
      <c r="T3176" s="146"/>
      <c r="U3176" s="146"/>
      <c r="V3176" s="146"/>
      <c r="W3176" s="146"/>
      <c r="X3176" s="146"/>
      <c r="Y3176" s="146"/>
      <c r="Z3176" s="146"/>
      <c r="AA3176" s="146"/>
      <c r="AB3176" s="5" t="str">
        <f t="shared" si="82"/>
        <v/>
      </c>
    </row>
    <row r="3177" spans="1:28" customFormat="1" ht="12.95" hidden="1" customHeight="1">
      <c r="A3177" s="325"/>
      <c r="B3177" s="325"/>
      <c r="C3177" s="327"/>
      <c r="D3177" s="325"/>
      <c r="E3177" s="325"/>
      <c r="F3177" s="325"/>
      <c r="G3177" s="325"/>
      <c r="H3177" s="328"/>
      <c r="I3177" s="328"/>
      <c r="J3177" s="327"/>
      <c r="K3177" s="3"/>
      <c r="L3177" s="326"/>
      <c r="M3177" s="325"/>
      <c r="N3177" s="324"/>
      <c r="T3177" s="146"/>
      <c r="U3177" s="146"/>
      <c r="V3177" s="146"/>
      <c r="W3177" s="146"/>
      <c r="X3177" s="146"/>
      <c r="Y3177" s="146"/>
      <c r="Z3177" s="146"/>
      <c r="AA3177" s="146"/>
      <c r="AB3177" s="5" t="str">
        <f t="shared" si="82"/>
        <v/>
      </c>
    </row>
    <row r="3178" spans="1:28" customFormat="1" ht="12.95" hidden="1" customHeight="1">
      <c r="A3178" s="325"/>
      <c r="B3178" s="325"/>
      <c r="C3178" s="327"/>
      <c r="D3178" s="325"/>
      <c r="E3178" s="325"/>
      <c r="F3178" s="325"/>
      <c r="G3178" s="325"/>
      <c r="H3178" s="328"/>
      <c r="I3178" s="328"/>
      <c r="J3178" s="327"/>
      <c r="K3178" s="3"/>
      <c r="L3178" s="326"/>
      <c r="M3178" s="325"/>
      <c r="N3178" s="324"/>
      <c r="T3178" s="146"/>
      <c r="U3178" s="146"/>
      <c r="V3178" s="146"/>
      <c r="W3178" s="146"/>
      <c r="X3178" s="146"/>
      <c r="Y3178" s="146"/>
      <c r="Z3178" s="146"/>
      <c r="AA3178" s="146"/>
      <c r="AB3178" s="5" t="str">
        <f t="shared" si="82"/>
        <v/>
      </c>
    </row>
    <row r="3179" spans="1:28" customFormat="1" ht="12.95" hidden="1" customHeight="1">
      <c r="A3179" s="325"/>
      <c r="B3179" s="325"/>
      <c r="C3179" s="327"/>
      <c r="D3179" s="325"/>
      <c r="E3179" s="325"/>
      <c r="F3179" s="325"/>
      <c r="G3179" s="325"/>
      <c r="H3179" s="328"/>
      <c r="I3179" s="328"/>
      <c r="J3179" s="327"/>
      <c r="K3179" s="3"/>
      <c r="L3179" s="326"/>
      <c r="M3179" s="325"/>
      <c r="N3179" s="324"/>
      <c r="T3179" s="146"/>
      <c r="U3179" s="146"/>
      <c r="V3179" s="146"/>
      <c r="W3179" s="146"/>
      <c r="X3179" s="146"/>
      <c r="Y3179" s="146"/>
      <c r="Z3179" s="146"/>
      <c r="AA3179" s="146"/>
      <c r="AB3179" s="5" t="str">
        <f t="shared" si="82"/>
        <v/>
      </c>
    </row>
    <row r="3180" spans="1:28" customFormat="1" ht="12.95" hidden="1" customHeight="1">
      <c r="A3180" s="325"/>
      <c r="B3180" s="325"/>
      <c r="C3180" s="327"/>
      <c r="D3180" s="325"/>
      <c r="E3180" s="325"/>
      <c r="F3180" s="325"/>
      <c r="G3180" s="325"/>
      <c r="H3180" s="328"/>
      <c r="I3180" s="328"/>
      <c r="J3180" s="327"/>
      <c r="K3180" s="3"/>
      <c r="L3180" s="326"/>
      <c r="M3180" s="325"/>
      <c r="N3180" s="324"/>
      <c r="T3180" s="146"/>
      <c r="U3180" s="146"/>
      <c r="V3180" s="146"/>
      <c r="W3180" s="146"/>
      <c r="X3180" s="146"/>
      <c r="Y3180" s="146"/>
      <c r="Z3180" s="146"/>
      <c r="AA3180" s="146"/>
      <c r="AB3180" s="5" t="str">
        <f t="shared" si="82"/>
        <v/>
      </c>
    </row>
    <row r="3181" spans="1:28" customFormat="1" ht="12.95" hidden="1" customHeight="1">
      <c r="A3181" s="325"/>
      <c r="B3181" s="325"/>
      <c r="C3181" s="327"/>
      <c r="D3181" s="325"/>
      <c r="E3181" s="325"/>
      <c r="F3181" s="325"/>
      <c r="G3181" s="325"/>
      <c r="H3181" s="328"/>
      <c r="I3181" s="328"/>
      <c r="J3181" s="327"/>
      <c r="K3181" s="3"/>
      <c r="L3181" s="326"/>
      <c r="M3181" s="325"/>
      <c r="N3181" s="324"/>
      <c r="T3181" s="146"/>
      <c r="U3181" s="146"/>
      <c r="V3181" s="146"/>
      <c r="W3181" s="146"/>
      <c r="X3181" s="146"/>
      <c r="Y3181" s="146"/>
      <c r="Z3181" s="146"/>
      <c r="AA3181" s="146"/>
      <c r="AB3181" s="5" t="str">
        <f t="shared" si="82"/>
        <v/>
      </c>
    </row>
    <row r="3182" spans="1:28" customFormat="1" ht="12.95" hidden="1" customHeight="1">
      <c r="A3182" s="325"/>
      <c r="B3182" s="325"/>
      <c r="C3182" s="327"/>
      <c r="D3182" s="325"/>
      <c r="E3182" s="325"/>
      <c r="F3182" s="325"/>
      <c r="G3182" s="325"/>
      <c r="H3182" s="328"/>
      <c r="I3182" s="328"/>
      <c r="J3182" s="327"/>
      <c r="K3182" s="3"/>
      <c r="L3182" s="326"/>
      <c r="M3182" s="325"/>
      <c r="N3182" s="324"/>
      <c r="T3182" s="146"/>
      <c r="U3182" s="146"/>
      <c r="V3182" s="146"/>
      <c r="W3182" s="146"/>
      <c r="X3182" s="146"/>
      <c r="Y3182" s="146"/>
      <c r="Z3182" s="146"/>
      <c r="AA3182" s="146"/>
      <c r="AB3182" s="5" t="str">
        <f t="shared" si="82"/>
        <v/>
      </c>
    </row>
    <row r="3183" spans="1:28" customFormat="1" ht="12.95" hidden="1" customHeight="1">
      <c r="A3183" s="325"/>
      <c r="B3183" s="325"/>
      <c r="C3183" s="327"/>
      <c r="D3183" s="325"/>
      <c r="E3183" s="325"/>
      <c r="F3183" s="325"/>
      <c r="G3183" s="325"/>
      <c r="H3183" s="328"/>
      <c r="I3183" s="328"/>
      <c r="J3183" s="327"/>
      <c r="K3183" s="3"/>
      <c r="L3183" s="326"/>
      <c r="M3183" s="325"/>
      <c r="N3183" s="324"/>
      <c r="T3183" s="146"/>
      <c r="U3183" s="146"/>
      <c r="V3183" s="146"/>
      <c r="W3183" s="146"/>
      <c r="X3183" s="146"/>
      <c r="Y3183" s="146"/>
      <c r="Z3183" s="146"/>
      <c r="AA3183" s="146"/>
      <c r="AB3183" s="5" t="str">
        <f t="shared" si="82"/>
        <v/>
      </c>
    </row>
    <row r="3184" spans="1:28" customFormat="1" ht="12.95" hidden="1" customHeight="1">
      <c r="A3184" s="325"/>
      <c r="B3184" s="325"/>
      <c r="C3184" s="327"/>
      <c r="D3184" s="325"/>
      <c r="E3184" s="325"/>
      <c r="F3184" s="325"/>
      <c r="G3184" s="325"/>
      <c r="H3184" s="328"/>
      <c r="I3184" s="328"/>
      <c r="J3184" s="327"/>
      <c r="K3184" s="3"/>
      <c r="L3184" s="326"/>
      <c r="M3184" s="325"/>
      <c r="N3184" s="324"/>
      <c r="T3184" s="146"/>
      <c r="U3184" s="146"/>
      <c r="V3184" s="146"/>
      <c r="W3184" s="146"/>
      <c r="X3184" s="146"/>
      <c r="Y3184" s="146"/>
      <c r="Z3184" s="146"/>
      <c r="AA3184" s="146"/>
      <c r="AB3184" s="5" t="str">
        <f t="shared" si="82"/>
        <v/>
      </c>
    </row>
    <row r="3185" spans="1:28" customFormat="1" ht="12.95" hidden="1" customHeight="1">
      <c r="A3185" s="325"/>
      <c r="B3185" s="325"/>
      <c r="C3185" s="327"/>
      <c r="D3185" s="325"/>
      <c r="E3185" s="325"/>
      <c r="F3185" s="325"/>
      <c r="G3185" s="325"/>
      <c r="H3185" s="328"/>
      <c r="I3185" s="328"/>
      <c r="J3185" s="327"/>
      <c r="K3185" s="3"/>
      <c r="L3185" s="326"/>
      <c r="M3185" s="325"/>
      <c r="N3185" s="324"/>
      <c r="T3185" s="146"/>
      <c r="U3185" s="146"/>
      <c r="V3185" s="146"/>
      <c r="W3185" s="146"/>
      <c r="X3185" s="146"/>
      <c r="Y3185" s="146"/>
      <c r="Z3185" s="146"/>
      <c r="AA3185" s="146"/>
      <c r="AB3185" s="5" t="str">
        <f t="shared" si="82"/>
        <v/>
      </c>
    </row>
    <row r="3186" spans="1:28" customFormat="1" ht="12.95" hidden="1" customHeight="1">
      <c r="A3186" s="325"/>
      <c r="B3186" s="325"/>
      <c r="C3186" s="327"/>
      <c r="D3186" s="325"/>
      <c r="E3186" s="325"/>
      <c r="F3186" s="325"/>
      <c r="G3186" s="325"/>
      <c r="H3186" s="328"/>
      <c r="I3186" s="328"/>
      <c r="J3186" s="327"/>
      <c r="K3186" s="3"/>
      <c r="L3186" s="326"/>
      <c r="M3186" s="325"/>
      <c r="N3186" s="324"/>
      <c r="T3186" s="146"/>
      <c r="U3186" s="146"/>
      <c r="V3186" s="146"/>
      <c r="W3186" s="146"/>
      <c r="X3186" s="146"/>
      <c r="Y3186" s="146"/>
      <c r="Z3186" s="146"/>
      <c r="AA3186" s="146"/>
      <c r="AB3186" s="5" t="str">
        <f t="shared" si="82"/>
        <v/>
      </c>
    </row>
    <row r="3187" spans="1:28" customFormat="1" ht="12.95" hidden="1" customHeight="1">
      <c r="A3187" s="325"/>
      <c r="B3187" s="325"/>
      <c r="C3187" s="327"/>
      <c r="D3187" s="325"/>
      <c r="E3187" s="325"/>
      <c r="F3187" s="325"/>
      <c r="G3187" s="325"/>
      <c r="H3187" s="328"/>
      <c r="I3187" s="328"/>
      <c r="J3187" s="327"/>
      <c r="K3187" s="3"/>
      <c r="L3187" s="326"/>
      <c r="M3187" s="325"/>
      <c r="N3187" s="324"/>
      <c r="T3187" s="146"/>
      <c r="U3187" s="146"/>
      <c r="V3187" s="146"/>
      <c r="W3187" s="146"/>
      <c r="X3187" s="146"/>
      <c r="Y3187" s="146"/>
      <c r="Z3187" s="146"/>
      <c r="AA3187" s="146"/>
      <c r="AB3187" s="5" t="str">
        <f t="shared" si="82"/>
        <v/>
      </c>
    </row>
    <row r="3188" spans="1:28" customFormat="1" ht="12.95" hidden="1" customHeight="1">
      <c r="A3188" s="325"/>
      <c r="B3188" s="325"/>
      <c r="C3188" s="327"/>
      <c r="D3188" s="325"/>
      <c r="E3188" s="325"/>
      <c r="F3188" s="325"/>
      <c r="G3188" s="325"/>
      <c r="H3188" s="328"/>
      <c r="I3188" s="328"/>
      <c r="J3188" s="327"/>
      <c r="K3188" s="3"/>
      <c r="L3188" s="326"/>
      <c r="M3188" s="325"/>
      <c r="N3188" s="324"/>
      <c r="T3188" s="146"/>
      <c r="U3188" s="146"/>
      <c r="V3188" s="146"/>
      <c r="W3188" s="146"/>
      <c r="X3188" s="146"/>
      <c r="Y3188" s="146"/>
      <c r="Z3188" s="146"/>
      <c r="AA3188" s="146"/>
      <c r="AB3188" s="5" t="str">
        <f t="shared" si="82"/>
        <v/>
      </c>
    </row>
    <row r="3189" spans="1:28" customFormat="1" ht="12.95" hidden="1" customHeight="1">
      <c r="A3189" s="325"/>
      <c r="B3189" s="325"/>
      <c r="C3189" s="327"/>
      <c r="D3189" s="325"/>
      <c r="E3189" s="325"/>
      <c r="F3189" s="325"/>
      <c r="G3189" s="325"/>
      <c r="H3189" s="328"/>
      <c r="I3189" s="328"/>
      <c r="J3189" s="327"/>
      <c r="K3189" s="3"/>
      <c r="L3189" s="326"/>
      <c r="M3189" s="325"/>
      <c r="N3189" s="324"/>
      <c r="T3189" s="146"/>
      <c r="U3189" s="146"/>
      <c r="V3189" s="146"/>
      <c r="W3189" s="146"/>
      <c r="X3189" s="146"/>
      <c r="Y3189" s="146"/>
      <c r="Z3189" s="146"/>
      <c r="AA3189" s="146"/>
      <c r="AB3189" s="5" t="str">
        <f t="shared" si="82"/>
        <v/>
      </c>
    </row>
    <row r="3190" spans="1:28" customFormat="1" ht="12.95" hidden="1" customHeight="1">
      <c r="A3190" s="325"/>
      <c r="B3190" s="325"/>
      <c r="C3190" s="327"/>
      <c r="D3190" s="325"/>
      <c r="E3190" s="325"/>
      <c r="F3190" s="325"/>
      <c r="G3190" s="325"/>
      <c r="H3190" s="328"/>
      <c r="I3190" s="328"/>
      <c r="J3190" s="327"/>
      <c r="K3190" s="3"/>
      <c r="L3190" s="326"/>
      <c r="M3190" s="325"/>
      <c r="N3190" s="324"/>
      <c r="T3190" s="146"/>
      <c r="U3190" s="146"/>
      <c r="V3190" s="146"/>
      <c r="W3190" s="146"/>
      <c r="X3190" s="146"/>
      <c r="Y3190" s="146"/>
      <c r="Z3190" s="146"/>
      <c r="AA3190" s="146"/>
      <c r="AB3190" s="5" t="str">
        <f t="shared" si="82"/>
        <v/>
      </c>
    </row>
    <row r="3191" spans="1:28" customFormat="1" ht="12.95" hidden="1" customHeight="1">
      <c r="A3191" s="325"/>
      <c r="B3191" s="325"/>
      <c r="C3191" s="327"/>
      <c r="D3191" s="325"/>
      <c r="E3191" s="325"/>
      <c r="F3191" s="325"/>
      <c r="G3191" s="325"/>
      <c r="H3191" s="328"/>
      <c r="I3191" s="328"/>
      <c r="J3191" s="327"/>
      <c r="K3191" s="3"/>
      <c r="L3191" s="326"/>
      <c r="M3191" s="325"/>
      <c r="N3191" s="324"/>
      <c r="T3191" s="146"/>
      <c r="U3191" s="146"/>
      <c r="V3191" s="146"/>
      <c r="W3191" s="146"/>
      <c r="X3191" s="146"/>
      <c r="Y3191" s="146"/>
      <c r="Z3191" s="146"/>
      <c r="AA3191" s="146"/>
      <c r="AB3191" s="5" t="str">
        <f t="shared" si="82"/>
        <v/>
      </c>
    </row>
    <row r="3192" spans="1:28" customFormat="1" ht="12.95" hidden="1" customHeight="1">
      <c r="A3192" s="325"/>
      <c r="B3192" s="325"/>
      <c r="C3192" s="327"/>
      <c r="D3192" s="325"/>
      <c r="E3192" s="325"/>
      <c r="F3192" s="325"/>
      <c r="G3192" s="325"/>
      <c r="H3192" s="328"/>
      <c r="I3192" s="328"/>
      <c r="J3192" s="327"/>
      <c r="K3192" s="3"/>
      <c r="L3192" s="326"/>
      <c r="M3192" s="325"/>
      <c r="N3192" s="324"/>
      <c r="T3192" s="146"/>
      <c r="U3192" s="146"/>
      <c r="V3192" s="146"/>
      <c r="W3192" s="146"/>
      <c r="X3192" s="146"/>
      <c r="Y3192" s="146"/>
      <c r="Z3192" s="146"/>
      <c r="AA3192" s="146"/>
      <c r="AB3192" s="5" t="str">
        <f t="shared" si="82"/>
        <v/>
      </c>
    </row>
    <row r="3193" spans="1:28" customFormat="1" ht="12.95" hidden="1" customHeight="1">
      <c r="A3193" s="325"/>
      <c r="B3193" s="325"/>
      <c r="C3193" s="327"/>
      <c r="D3193" s="325"/>
      <c r="E3193" s="325"/>
      <c r="F3193" s="325"/>
      <c r="G3193" s="325"/>
      <c r="H3193" s="328"/>
      <c r="I3193" s="328"/>
      <c r="J3193" s="327"/>
      <c r="K3193" s="3"/>
      <c r="L3193" s="326"/>
      <c r="M3193" s="325"/>
      <c r="N3193" s="324"/>
      <c r="T3193" s="146"/>
      <c r="U3193" s="146"/>
      <c r="V3193" s="146"/>
      <c r="W3193" s="146"/>
      <c r="X3193" s="146"/>
      <c r="Y3193" s="146"/>
      <c r="Z3193" s="146"/>
      <c r="AA3193" s="146"/>
      <c r="AB3193" s="5" t="str">
        <f t="shared" si="82"/>
        <v/>
      </c>
    </row>
    <row r="3194" spans="1:28" customFormat="1" ht="12.95" hidden="1" customHeight="1">
      <c r="A3194" s="325"/>
      <c r="B3194" s="325"/>
      <c r="C3194" s="327"/>
      <c r="D3194" s="325"/>
      <c r="E3194" s="325"/>
      <c r="F3194" s="325"/>
      <c r="G3194" s="325"/>
      <c r="H3194" s="328"/>
      <c r="I3194" s="328"/>
      <c r="J3194" s="327"/>
      <c r="K3194" s="3"/>
      <c r="L3194" s="326"/>
      <c r="M3194" s="325"/>
      <c r="N3194" s="324"/>
      <c r="T3194" s="146"/>
      <c r="U3194" s="146"/>
      <c r="V3194" s="146"/>
      <c r="W3194" s="146"/>
      <c r="X3194" s="146"/>
      <c r="Y3194" s="146"/>
      <c r="Z3194" s="146"/>
      <c r="AA3194" s="146"/>
      <c r="AB3194" s="5" t="str">
        <f t="shared" si="82"/>
        <v/>
      </c>
    </row>
    <row r="3195" spans="1:28" customFormat="1" ht="12.95" hidden="1" customHeight="1">
      <c r="A3195" s="325"/>
      <c r="B3195" s="325"/>
      <c r="C3195" s="327"/>
      <c r="D3195" s="325"/>
      <c r="E3195" s="325"/>
      <c r="F3195" s="325"/>
      <c r="G3195" s="325"/>
      <c r="H3195" s="328"/>
      <c r="I3195" s="328"/>
      <c r="J3195" s="327"/>
      <c r="K3195" s="3"/>
      <c r="L3195" s="326"/>
      <c r="M3195" s="325"/>
      <c r="N3195" s="324"/>
      <c r="T3195" s="146"/>
      <c r="U3195" s="146"/>
      <c r="V3195" s="146"/>
      <c r="W3195" s="146"/>
      <c r="X3195" s="146"/>
      <c r="Y3195" s="146"/>
      <c r="Z3195" s="146"/>
      <c r="AA3195" s="146"/>
      <c r="AB3195" s="5" t="str">
        <f t="shared" si="82"/>
        <v/>
      </c>
    </row>
    <row r="3196" spans="1:28" customFormat="1" ht="12.95" hidden="1" customHeight="1">
      <c r="A3196" s="325"/>
      <c r="B3196" s="325"/>
      <c r="C3196" s="327"/>
      <c r="D3196" s="325"/>
      <c r="E3196" s="325"/>
      <c r="F3196" s="325"/>
      <c r="G3196" s="325"/>
      <c r="H3196" s="328"/>
      <c r="I3196" s="328"/>
      <c r="J3196" s="327"/>
      <c r="K3196" s="3"/>
      <c r="L3196" s="326"/>
      <c r="M3196" s="325"/>
      <c r="N3196" s="324"/>
      <c r="T3196" s="146"/>
      <c r="U3196" s="146"/>
      <c r="V3196" s="146"/>
      <c r="W3196" s="146"/>
      <c r="X3196" s="146"/>
      <c r="Y3196" s="146"/>
      <c r="Z3196" s="146"/>
      <c r="AA3196" s="146"/>
      <c r="AB3196" s="5" t="str">
        <f t="shared" si="82"/>
        <v/>
      </c>
    </row>
    <row r="3197" spans="1:28" customFormat="1" ht="12.95" hidden="1" customHeight="1">
      <c r="A3197" s="325"/>
      <c r="B3197" s="325"/>
      <c r="C3197" s="327"/>
      <c r="D3197" s="325"/>
      <c r="E3197" s="325"/>
      <c r="F3197" s="325"/>
      <c r="G3197" s="325"/>
      <c r="H3197" s="328"/>
      <c r="I3197" s="328"/>
      <c r="J3197" s="327"/>
      <c r="K3197" s="3"/>
      <c r="L3197" s="326"/>
      <c r="M3197" s="325"/>
      <c r="N3197" s="324"/>
      <c r="T3197" s="146"/>
      <c r="U3197" s="146"/>
      <c r="V3197" s="146"/>
      <c r="W3197" s="146"/>
      <c r="X3197" s="146"/>
      <c r="Y3197" s="146"/>
      <c r="Z3197" s="146"/>
      <c r="AA3197" s="146"/>
      <c r="AB3197" s="5" t="str">
        <f t="shared" si="82"/>
        <v/>
      </c>
    </row>
    <row r="3198" spans="1:28" customFormat="1" ht="12.95" hidden="1" customHeight="1">
      <c r="A3198" s="325"/>
      <c r="B3198" s="325"/>
      <c r="C3198" s="327"/>
      <c r="D3198" s="325"/>
      <c r="E3198" s="325"/>
      <c r="F3198" s="325"/>
      <c r="G3198" s="325"/>
      <c r="H3198" s="328"/>
      <c r="I3198" s="328"/>
      <c r="J3198" s="327"/>
      <c r="K3198" s="3"/>
      <c r="L3198" s="326"/>
      <c r="M3198" s="325"/>
      <c r="N3198" s="324"/>
      <c r="T3198" s="146"/>
      <c r="U3198" s="146"/>
      <c r="V3198" s="146"/>
      <c r="W3198" s="146"/>
      <c r="X3198" s="146"/>
      <c r="Y3198" s="146"/>
      <c r="Z3198" s="146"/>
      <c r="AA3198" s="146"/>
      <c r="AB3198" s="5" t="str">
        <f t="shared" si="82"/>
        <v/>
      </c>
    </row>
    <row r="3199" spans="1:28" customFormat="1" ht="12.95" hidden="1" customHeight="1">
      <c r="A3199" s="325"/>
      <c r="B3199" s="325"/>
      <c r="C3199" s="327"/>
      <c r="D3199" s="325"/>
      <c r="E3199" s="325"/>
      <c r="F3199" s="325"/>
      <c r="G3199" s="325"/>
      <c r="H3199" s="328"/>
      <c r="I3199" s="328"/>
      <c r="J3199" s="327"/>
      <c r="K3199" s="3"/>
      <c r="L3199" s="326"/>
      <c r="M3199" s="325"/>
      <c r="N3199" s="324"/>
      <c r="T3199" s="146"/>
      <c r="U3199" s="146"/>
      <c r="V3199" s="146"/>
      <c r="W3199" s="146"/>
      <c r="X3199" s="146"/>
      <c r="Y3199" s="146"/>
      <c r="Z3199" s="146"/>
      <c r="AA3199" s="146"/>
      <c r="AB3199" s="5" t="str">
        <f t="shared" si="82"/>
        <v/>
      </c>
    </row>
    <row r="3200" spans="1:28" customFormat="1" ht="12.95" hidden="1" customHeight="1">
      <c r="A3200" s="325"/>
      <c r="B3200" s="325"/>
      <c r="C3200" s="327"/>
      <c r="D3200" s="325"/>
      <c r="E3200" s="325"/>
      <c r="F3200" s="325"/>
      <c r="G3200" s="325"/>
      <c r="H3200" s="328"/>
      <c r="I3200" s="328"/>
      <c r="J3200" s="327"/>
      <c r="K3200" s="3"/>
      <c r="L3200" s="326"/>
      <c r="M3200" s="325"/>
      <c r="N3200" s="324"/>
      <c r="T3200" s="146"/>
      <c r="U3200" s="146"/>
      <c r="V3200" s="146"/>
      <c r="W3200" s="146"/>
      <c r="X3200" s="146"/>
      <c r="Y3200" s="146"/>
      <c r="Z3200" s="146"/>
      <c r="AA3200" s="146"/>
      <c r="AB3200" s="5" t="str">
        <f t="shared" si="82"/>
        <v/>
      </c>
    </row>
    <row r="3201" spans="1:28" customFormat="1" ht="12.95" hidden="1" customHeight="1">
      <c r="A3201" s="325"/>
      <c r="B3201" s="325"/>
      <c r="C3201" s="327"/>
      <c r="D3201" s="325"/>
      <c r="E3201" s="325"/>
      <c r="F3201" s="325"/>
      <c r="G3201" s="325"/>
      <c r="H3201" s="328"/>
      <c r="I3201" s="328"/>
      <c r="J3201" s="327"/>
      <c r="K3201" s="3"/>
      <c r="L3201" s="326"/>
      <c r="M3201" s="325"/>
      <c r="N3201" s="324"/>
      <c r="T3201" s="146"/>
      <c r="U3201" s="146"/>
      <c r="V3201" s="146"/>
      <c r="W3201" s="146"/>
      <c r="X3201" s="146"/>
      <c r="Y3201" s="146"/>
      <c r="Z3201" s="146"/>
      <c r="AA3201" s="146"/>
      <c r="AB3201" s="5" t="str">
        <f t="shared" si="82"/>
        <v/>
      </c>
    </row>
    <row r="3202" spans="1:28" customFormat="1" ht="12.95" hidden="1" customHeight="1">
      <c r="A3202" s="325"/>
      <c r="B3202" s="325"/>
      <c r="C3202" s="327"/>
      <c r="D3202" s="325"/>
      <c r="E3202" s="325"/>
      <c r="F3202" s="325"/>
      <c r="G3202" s="325"/>
      <c r="H3202" s="328"/>
      <c r="I3202" s="328"/>
      <c r="J3202" s="327"/>
      <c r="K3202" s="3"/>
      <c r="L3202" s="326"/>
      <c r="M3202" s="325"/>
      <c r="N3202" s="324"/>
      <c r="T3202" s="146"/>
      <c r="U3202" s="146"/>
      <c r="V3202" s="146"/>
      <c r="W3202" s="146"/>
      <c r="X3202" s="146"/>
      <c r="Y3202" s="146"/>
      <c r="Z3202" s="146"/>
      <c r="AA3202" s="146"/>
      <c r="AB3202" s="5" t="str">
        <f t="shared" si="82"/>
        <v/>
      </c>
    </row>
    <row r="3203" spans="1:28" customFormat="1" ht="12.95" hidden="1" customHeight="1">
      <c r="A3203" s="325"/>
      <c r="B3203" s="325"/>
      <c r="C3203" s="327"/>
      <c r="D3203" s="325"/>
      <c r="E3203" s="325"/>
      <c r="F3203" s="325"/>
      <c r="G3203" s="325"/>
      <c r="H3203" s="328"/>
      <c r="I3203" s="328"/>
      <c r="J3203" s="327"/>
      <c r="K3203" s="3"/>
      <c r="L3203" s="326"/>
      <c r="M3203" s="325"/>
      <c r="N3203" s="324"/>
      <c r="T3203" s="146"/>
      <c r="U3203" s="146"/>
      <c r="V3203" s="146"/>
      <c r="W3203" s="146"/>
      <c r="X3203" s="146"/>
      <c r="Y3203" s="146"/>
      <c r="Z3203" s="146"/>
      <c r="AA3203" s="146"/>
      <c r="AB3203" s="5" t="str">
        <f t="shared" si="82"/>
        <v/>
      </c>
    </row>
    <row r="3204" spans="1:28" customFormat="1" ht="12.95" hidden="1" customHeight="1">
      <c r="A3204" s="325"/>
      <c r="B3204" s="325"/>
      <c r="C3204" s="327"/>
      <c r="D3204" s="325"/>
      <c r="E3204" s="325"/>
      <c r="F3204" s="325"/>
      <c r="G3204" s="325"/>
      <c r="H3204" s="328"/>
      <c r="I3204" s="328"/>
      <c r="J3204" s="327"/>
      <c r="K3204" s="3"/>
      <c r="L3204" s="326"/>
      <c r="M3204" s="325"/>
      <c r="N3204" s="324"/>
      <c r="T3204" s="146"/>
      <c r="U3204" s="146"/>
      <c r="V3204" s="146"/>
      <c r="W3204" s="146"/>
      <c r="X3204" s="146"/>
      <c r="Y3204" s="146"/>
      <c r="Z3204" s="146"/>
      <c r="AA3204" s="146"/>
      <c r="AB3204" s="5" t="str">
        <f t="shared" si="82"/>
        <v/>
      </c>
    </row>
    <row r="3205" spans="1:28" customFormat="1" ht="12.95" hidden="1" customHeight="1">
      <c r="A3205" s="325"/>
      <c r="B3205" s="325"/>
      <c r="C3205" s="327"/>
      <c r="D3205" s="325"/>
      <c r="E3205" s="325"/>
      <c r="F3205" s="325"/>
      <c r="G3205" s="325"/>
      <c r="H3205" s="328"/>
      <c r="I3205" s="328"/>
      <c r="J3205" s="327"/>
      <c r="K3205" s="3"/>
      <c r="L3205" s="326"/>
      <c r="M3205" s="325"/>
      <c r="N3205" s="324"/>
      <c r="T3205" s="146"/>
      <c r="U3205" s="146"/>
      <c r="V3205" s="146"/>
      <c r="W3205" s="146"/>
      <c r="X3205" s="146"/>
      <c r="Y3205" s="146"/>
      <c r="Z3205" s="146"/>
      <c r="AA3205" s="146"/>
      <c r="AB3205" s="5" t="str">
        <f t="shared" si="82"/>
        <v/>
      </c>
    </row>
    <row r="3206" spans="1:28" customFormat="1" ht="12.95" hidden="1" customHeight="1">
      <c r="A3206" s="325"/>
      <c r="B3206" s="325"/>
      <c r="C3206" s="327"/>
      <c r="D3206" s="325"/>
      <c r="E3206" s="325"/>
      <c r="F3206" s="325"/>
      <c r="G3206" s="325"/>
      <c r="H3206" s="328"/>
      <c r="I3206" s="328"/>
      <c r="J3206" s="327"/>
      <c r="K3206" s="3"/>
      <c r="L3206" s="326"/>
      <c r="M3206" s="325"/>
      <c r="N3206" s="324"/>
      <c r="T3206" s="146"/>
      <c r="U3206" s="146"/>
      <c r="V3206" s="146"/>
      <c r="W3206" s="146"/>
      <c r="X3206" s="146"/>
      <c r="Y3206" s="146"/>
      <c r="Z3206" s="146"/>
      <c r="AA3206" s="146"/>
      <c r="AB3206" s="5" t="str">
        <f t="shared" si="82"/>
        <v/>
      </c>
    </row>
    <row r="3207" spans="1:28" customFormat="1" ht="12.95" hidden="1" customHeight="1">
      <c r="A3207" s="325"/>
      <c r="B3207" s="325"/>
      <c r="C3207" s="327"/>
      <c r="D3207" s="325"/>
      <c r="E3207" s="325"/>
      <c r="F3207" s="325"/>
      <c r="G3207" s="325"/>
      <c r="H3207" s="328"/>
      <c r="I3207" s="328"/>
      <c r="J3207" s="327"/>
      <c r="K3207" s="3"/>
      <c r="L3207" s="326"/>
      <c r="M3207" s="325"/>
      <c r="N3207" s="324"/>
      <c r="T3207" s="146"/>
      <c r="U3207" s="146"/>
      <c r="V3207" s="146"/>
      <c r="W3207" s="146"/>
      <c r="X3207" s="146"/>
      <c r="Y3207" s="146"/>
      <c r="Z3207" s="146"/>
      <c r="AA3207" s="146"/>
      <c r="AB3207" s="5" t="str">
        <f t="shared" si="82"/>
        <v/>
      </c>
    </row>
    <row r="3208" spans="1:28" customFormat="1" ht="12.95" hidden="1" customHeight="1">
      <c r="A3208" s="325"/>
      <c r="B3208" s="325"/>
      <c r="C3208" s="327"/>
      <c r="D3208" s="325"/>
      <c r="E3208" s="325"/>
      <c r="F3208" s="325"/>
      <c r="G3208" s="325"/>
      <c r="H3208" s="328"/>
      <c r="I3208" s="328"/>
      <c r="J3208" s="327"/>
      <c r="K3208" s="3"/>
      <c r="L3208" s="326"/>
      <c r="M3208" s="325"/>
      <c r="N3208" s="324"/>
      <c r="T3208" s="146"/>
      <c r="U3208" s="146"/>
      <c r="V3208" s="146"/>
      <c r="W3208" s="146"/>
      <c r="X3208" s="146"/>
      <c r="Y3208" s="146"/>
      <c r="Z3208" s="146"/>
      <c r="AA3208" s="146"/>
      <c r="AB3208" s="5" t="str">
        <f t="shared" si="82"/>
        <v/>
      </c>
    </row>
    <row r="3209" spans="1:28" customFormat="1" ht="12.95" hidden="1" customHeight="1">
      <c r="A3209" s="325"/>
      <c r="B3209" s="325"/>
      <c r="C3209" s="327"/>
      <c r="D3209" s="325"/>
      <c r="E3209" s="325"/>
      <c r="F3209" s="325"/>
      <c r="G3209" s="325"/>
      <c r="H3209" s="328"/>
      <c r="I3209" s="328"/>
      <c r="J3209" s="327"/>
      <c r="K3209" s="3"/>
      <c r="L3209" s="326"/>
      <c r="M3209" s="325"/>
      <c r="N3209" s="324"/>
      <c r="T3209" s="146"/>
      <c r="U3209" s="146"/>
      <c r="V3209" s="146"/>
      <c r="W3209" s="146"/>
      <c r="X3209" s="146"/>
      <c r="Y3209" s="146"/>
      <c r="Z3209" s="146"/>
      <c r="AA3209" s="146"/>
      <c r="AB3209" s="5" t="str">
        <f t="shared" si="82"/>
        <v/>
      </c>
    </row>
    <row r="3210" spans="1:28" customFormat="1" ht="12.95" hidden="1" customHeight="1">
      <c r="A3210" s="325"/>
      <c r="B3210" s="325"/>
      <c r="C3210" s="327"/>
      <c r="D3210" s="325"/>
      <c r="E3210" s="325"/>
      <c r="F3210" s="325"/>
      <c r="G3210" s="325"/>
      <c r="H3210" s="328"/>
      <c r="I3210" s="328"/>
      <c r="J3210" s="327"/>
      <c r="K3210" s="3"/>
      <c r="L3210" s="326"/>
      <c r="M3210" s="325"/>
      <c r="N3210" s="324"/>
      <c r="T3210" s="146"/>
      <c r="U3210" s="146"/>
      <c r="V3210" s="146"/>
      <c r="W3210" s="146"/>
      <c r="X3210" s="146"/>
      <c r="Y3210" s="146"/>
      <c r="Z3210" s="146"/>
      <c r="AA3210" s="146"/>
      <c r="AB3210" s="5" t="str">
        <f t="shared" si="82"/>
        <v/>
      </c>
    </row>
    <row r="3211" spans="1:28" customFormat="1" ht="12.95" hidden="1" customHeight="1">
      <c r="A3211" s="325"/>
      <c r="B3211" s="325"/>
      <c r="C3211" s="327"/>
      <c r="D3211" s="325"/>
      <c r="E3211" s="325"/>
      <c r="F3211" s="325"/>
      <c r="G3211" s="325"/>
      <c r="H3211" s="328"/>
      <c r="I3211" s="328"/>
      <c r="J3211" s="327"/>
      <c r="K3211" s="3"/>
      <c r="L3211" s="326"/>
      <c r="M3211" s="325"/>
      <c r="N3211" s="324"/>
      <c r="T3211" s="146"/>
      <c r="U3211" s="146"/>
      <c r="V3211" s="146"/>
      <c r="W3211" s="146"/>
      <c r="X3211" s="146"/>
      <c r="Y3211" s="146"/>
      <c r="Z3211" s="146"/>
      <c r="AA3211" s="146"/>
      <c r="AB3211" s="5" t="str">
        <f t="shared" si="82"/>
        <v/>
      </c>
    </row>
    <row r="3212" spans="1:28" customFormat="1" ht="12.95" hidden="1" customHeight="1">
      <c r="A3212" s="325"/>
      <c r="B3212" s="325"/>
      <c r="C3212" s="327"/>
      <c r="D3212" s="325"/>
      <c r="E3212" s="325"/>
      <c r="F3212" s="325"/>
      <c r="G3212" s="325"/>
      <c r="H3212" s="328"/>
      <c r="I3212" s="328"/>
      <c r="J3212" s="327"/>
      <c r="K3212" s="3"/>
      <c r="L3212" s="326"/>
      <c r="M3212" s="325"/>
      <c r="N3212" s="324"/>
      <c r="T3212" s="146"/>
      <c r="U3212" s="146"/>
      <c r="V3212" s="146"/>
      <c r="W3212" s="146"/>
      <c r="X3212" s="146"/>
      <c r="Y3212" s="146"/>
      <c r="Z3212" s="146"/>
      <c r="AA3212" s="146"/>
      <c r="AB3212" s="5" t="str">
        <f t="shared" si="82"/>
        <v/>
      </c>
    </row>
    <row r="3213" spans="1:28" customFormat="1" ht="12.95" hidden="1" customHeight="1">
      <c r="A3213" s="325"/>
      <c r="B3213" s="325"/>
      <c r="C3213" s="327"/>
      <c r="D3213" s="325"/>
      <c r="E3213" s="325"/>
      <c r="F3213" s="325"/>
      <c r="G3213" s="325"/>
      <c r="H3213" s="328"/>
      <c r="I3213" s="328"/>
      <c r="J3213" s="327"/>
      <c r="K3213" s="3"/>
      <c r="L3213" s="326"/>
      <c r="M3213" s="325"/>
      <c r="N3213" s="324"/>
      <c r="T3213" s="146"/>
      <c r="U3213" s="146"/>
      <c r="V3213" s="146"/>
      <c r="W3213" s="146"/>
      <c r="X3213" s="146"/>
      <c r="Y3213" s="146"/>
      <c r="Z3213" s="146"/>
      <c r="AA3213" s="146"/>
      <c r="AB3213" s="5" t="str">
        <f t="shared" si="82"/>
        <v/>
      </c>
    </row>
    <row r="3214" spans="1:28" customFormat="1" ht="12.95" hidden="1" customHeight="1">
      <c r="A3214" s="325"/>
      <c r="B3214" s="325"/>
      <c r="C3214" s="327"/>
      <c r="D3214" s="325"/>
      <c r="E3214" s="325"/>
      <c r="F3214" s="325"/>
      <c r="G3214" s="325"/>
      <c r="H3214" s="328"/>
      <c r="I3214" s="328"/>
      <c r="J3214" s="327"/>
      <c r="K3214" s="3"/>
      <c r="L3214" s="326"/>
      <c r="M3214" s="325"/>
      <c r="N3214" s="324"/>
      <c r="T3214" s="146"/>
      <c r="U3214" s="146"/>
      <c r="V3214" s="146"/>
      <c r="W3214" s="146"/>
      <c r="X3214" s="146"/>
      <c r="Y3214" s="146"/>
      <c r="Z3214" s="146"/>
      <c r="AA3214" s="146"/>
      <c r="AB3214" s="5" t="str">
        <f t="shared" si="82"/>
        <v/>
      </c>
    </row>
    <row r="3215" spans="1:28" customFormat="1" ht="12.95" hidden="1" customHeight="1">
      <c r="A3215" s="325"/>
      <c r="B3215" s="325"/>
      <c r="C3215" s="327"/>
      <c r="D3215" s="325"/>
      <c r="E3215" s="325"/>
      <c r="F3215" s="325"/>
      <c r="G3215" s="325"/>
      <c r="H3215" s="328"/>
      <c r="I3215" s="328"/>
      <c r="J3215" s="327"/>
      <c r="K3215" s="3"/>
      <c r="L3215" s="326"/>
      <c r="M3215" s="325"/>
      <c r="N3215" s="324"/>
      <c r="T3215" s="146"/>
      <c r="U3215" s="146"/>
      <c r="V3215" s="146"/>
      <c r="W3215" s="146"/>
      <c r="X3215" s="146"/>
      <c r="Y3215" s="146"/>
      <c r="Z3215" s="146"/>
      <c r="AA3215" s="146"/>
      <c r="AB3215" s="5" t="str">
        <f t="shared" si="82"/>
        <v/>
      </c>
    </row>
    <row r="3216" spans="1:28" customFormat="1" ht="12.95" hidden="1" customHeight="1">
      <c r="A3216" s="325"/>
      <c r="B3216" s="325"/>
      <c r="C3216" s="327"/>
      <c r="D3216" s="325"/>
      <c r="E3216" s="325"/>
      <c r="F3216" s="325"/>
      <c r="G3216" s="325"/>
      <c r="H3216" s="328"/>
      <c r="I3216" s="328"/>
      <c r="J3216" s="327"/>
      <c r="K3216" s="3"/>
      <c r="L3216" s="326"/>
      <c r="M3216" s="325"/>
      <c r="N3216" s="324"/>
      <c r="T3216" s="146"/>
      <c r="U3216" s="146"/>
      <c r="V3216" s="146"/>
      <c r="W3216" s="146"/>
      <c r="X3216" s="146"/>
      <c r="Y3216" s="146"/>
      <c r="Z3216" s="146"/>
      <c r="AA3216" s="146"/>
      <c r="AB3216" s="5" t="str">
        <f t="shared" si="82"/>
        <v/>
      </c>
    </row>
    <row r="3217" spans="1:28" customFormat="1" ht="12.95" hidden="1" customHeight="1">
      <c r="A3217" s="325"/>
      <c r="B3217" s="325"/>
      <c r="C3217" s="327"/>
      <c r="D3217" s="325"/>
      <c r="E3217" s="325"/>
      <c r="F3217" s="325"/>
      <c r="G3217" s="325"/>
      <c r="H3217" s="328"/>
      <c r="I3217" s="328"/>
      <c r="J3217" s="327"/>
      <c r="K3217" s="3"/>
      <c r="L3217" s="326"/>
      <c r="M3217" s="325"/>
      <c r="N3217" s="324"/>
      <c r="T3217" s="146"/>
      <c r="U3217" s="146"/>
      <c r="V3217" s="146"/>
      <c r="W3217" s="146"/>
      <c r="X3217" s="146"/>
      <c r="Y3217" s="146"/>
      <c r="Z3217" s="146"/>
      <c r="AA3217" s="146"/>
      <c r="AB3217" s="5" t="str">
        <f t="shared" si="82"/>
        <v/>
      </c>
    </row>
    <row r="3218" spans="1:28" customFormat="1" ht="12.95" hidden="1" customHeight="1">
      <c r="A3218" s="325"/>
      <c r="B3218" s="325"/>
      <c r="C3218" s="327"/>
      <c r="D3218" s="325"/>
      <c r="E3218" s="325"/>
      <c r="F3218" s="325"/>
      <c r="G3218" s="325"/>
      <c r="H3218" s="328"/>
      <c r="I3218" s="328"/>
      <c r="J3218" s="327"/>
      <c r="K3218" s="3"/>
      <c r="L3218" s="326"/>
      <c r="M3218" s="325"/>
      <c r="N3218" s="324"/>
      <c r="T3218" s="146"/>
      <c r="U3218" s="146"/>
      <c r="V3218" s="146"/>
      <c r="W3218" s="146"/>
      <c r="X3218" s="146"/>
      <c r="Y3218" s="146"/>
      <c r="Z3218" s="146"/>
      <c r="AA3218" s="146"/>
      <c r="AB3218" s="5" t="str">
        <f t="shared" si="82"/>
        <v/>
      </c>
    </row>
    <row r="3219" spans="1:28" customFormat="1" ht="12.95" hidden="1" customHeight="1">
      <c r="A3219" s="325"/>
      <c r="B3219" s="325"/>
      <c r="C3219" s="327"/>
      <c r="D3219" s="325"/>
      <c r="E3219" s="325"/>
      <c r="F3219" s="325"/>
      <c r="G3219" s="325"/>
      <c r="H3219" s="328"/>
      <c r="I3219" s="328"/>
      <c r="J3219" s="327"/>
      <c r="K3219" s="3"/>
      <c r="L3219" s="326"/>
      <c r="M3219" s="325"/>
      <c r="N3219" s="324"/>
      <c r="T3219" s="146"/>
      <c r="U3219" s="146"/>
      <c r="V3219" s="146"/>
      <c r="W3219" s="146"/>
      <c r="X3219" s="146"/>
      <c r="Y3219" s="146"/>
      <c r="Z3219" s="146"/>
      <c r="AA3219" s="146"/>
      <c r="AB3219" s="5" t="str">
        <f t="shared" si="82"/>
        <v/>
      </c>
    </row>
    <row r="3220" spans="1:28" customFormat="1" ht="12.95" hidden="1" customHeight="1">
      <c r="A3220" s="325"/>
      <c r="B3220" s="325"/>
      <c r="C3220" s="327"/>
      <c r="D3220" s="325"/>
      <c r="E3220" s="325"/>
      <c r="F3220" s="325"/>
      <c r="G3220" s="325"/>
      <c r="H3220" s="328"/>
      <c r="I3220" s="328"/>
      <c r="J3220" s="327"/>
      <c r="K3220" s="3"/>
      <c r="L3220" s="326"/>
      <c r="M3220" s="325"/>
      <c r="N3220" s="324"/>
      <c r="T3220" s="146"/>
      <c r="U3220" s="146"/>
      <c r="V3220" s="146"/>
      <c r="W3220" s="146"/>
      <c r="X3220" s="146"/>
      <c r="Y3220" s="146"/>
      <c r="Z3220" s="146"/>
      <c r="AA3220" s="146"/>
      <c r="AB3220" s="5" t="str">
        <f t="shared" si="82"/>
        <v/>
      </c>
    </row>
    <row r="3221" spans="1:28" customFormat="1" ht="12.95" hidden="1" customHeight="1">
      <c r="A3221" s="325"/>
      <c r="B3221" s="325"/>
      <c r="C3221" s="327"/>
      <c r="D3221" s="325"/>
      <c r="E3221" s="325"/>
      <c r="F3221" s="325"/>
      <c r="G3221" s="325"/>
      <c r="H3221" s="328"/>
      <c r="I3221" s="328"/>
      <c r="J3221" s="327"/>
      <c r="K3221" s="3"/>
      <c r="L3221" s="326"/>
      <c r="M3221" s="325"/>
      <c r="N3221" s="324"/>
      <c r="T3221" s="146"/>
      <c r="U3221" s="146"/>
      <c r="V3221" s="146"/>
      <c r="W3221" s="146"/>
      <c r="X3221" s="146"/>
      <c r="Y3221" s="146"/>
      <c r="Z3221" s="146"/>
      <c r="AA3221" s="146"/>
      <c r="AB3221" s="5" t="str">
        <f t="shared" si="82"/>
        <v/>
      </c>
    </row>
    <row r="3222" spans="1:28" customFormat="1" ht="12.95" hidden="1" customHeight="1">
      <c r="A3222" s="325"/>
      <c r="B3222" s="325"/>
      <c r="C3222" s="327"/>
      <c r="D3222" s="325"/>
      <c r="E3222" s="325"/>
      <c r="F3222" s="325"/>
      <c r="G3222" s="325"/>
      <c r="H3222" s="328"/>
      <c r="I3222" s="328"/>
      <c r="J3222" s="327"/>
      <c r="K3222" s="3"/>
      <c r="L3222" s="326"/>
      <c r="M3222" s="325"/>
      <c r="N3222" s="324"/>
      <c r="T3222" s="146"/>
      <c r="U3222" s="146"/>
      <c r="V3222" s="146"/>
      <c r="W3222" s="146"/>
      <c r="X3222" s="146"/>
      <c r="Y3222" s="146"/>
      <c r="Z3222" s="146"/>
      <c r="AA3222" s="146"/>
      <c r="AB3222" s="5" t="str">
        <f t="shared" si="82"/>
        <v/>
      </c>
    </row>
    <row r="3223" spans="1:28" customFormat="1" ht="12.95" hidden="1" customHeight="1">
      <c r="A3223" s="325"/>
      <c r="B3223" s="325"/>
      <c r="C3223" s="327"/>
      <c r="D3223" s="325"/>
      <c r="E3223" s="325"/>
      <c r="F3223" s="325"/>
      <c r="G3223" s="325"/>
      <c r="H3223" s="328"/>
      <c r="I3223" s="328"/>
      <c r="J3223" s="327"/>
      <c r="K3223" s="3"/>
      <c r="L3223" s="326"/>
      <c r="M3223" s="325"/>
      <c r="N3223" s="324"/>
      <c r="T3223" s="146"/>
      <c r="U3223" s="146"/>
      <c r="V3223" s="146"/>
      <c r="W3223" s="146"/>
      <c r="X3223" s="146"/>
      <c r="Y3223" s="146"/>
      <c r="Z3223" s="146"/>
      <c r="AA3223" s="146"/>
      <c r="AB3223" s="5" t="str">
        <f t="shared" si="82"/>
        <v/>
      </c>
    </row>
    <row r="3224" spans="1:28" customFormat="1" ht="12.95" hidden="1" customHeight="1">
      <c r="A3224" s="325"/>
      <c r="B3224" s="325"/>
      <c r="C3224" s="327"/>
      <c r="D3224" s="325"/>
      <c r="E3224" s="325"/>
      <c r="F3224" s="325"/>
      <c r="G3224" s="325"/>
      <c r="H3224" s="328"/>
      <c r="I3224" s="328"/>
      <c r="J3224" s="327"/>
      <c r="K3224" s="3"/>
      <c r="L3224" s="326"/>
      <c r="M3224" s="325"/>
      <c r="N3224" s="324"/>
      <c r="T3224" s="146"/>
      <c r="U3224" s="146"/>
      <c r="V3224" s="146"/>
      <c r="W3224" s="146"/>
      <c r="X3224" s="146"/>
      <c r="Y3224" s="146"/>
      <c r="Z3224" s="146"/>
      <c r="AA3224" s="146"/>
      <c r="AB3224" s="5" t="str">
        <f t="shared" si="82"/>
        <v/>
      </c>
    </row>
    <row r="3225" spans="1:28" customFormat="1" ht="12.95" hidden="1" customHeight="1">
      <c r="A3225" s="325"/>
      <c r="B3225" s="325"/>
      <c r="C3225" s="327"/>
      <c r="D3225" s="325"/>
      <c r="E3225" s="325"/>
      <c r="F3225" s="325"/>
      <c r="G3225" s="325"/>
      <c r="H3225" s="328"/>
      <c r="I3225" s="328"/>
      <c r="J3225" s="327"/>
      <c r="K3225" s="3"/>
      <c r="L3225" s="326"/>
      <c r="M3225" s="325"/>
      <c r="N3225" s="324"/>
      <c r="T3225" s="146"/>
      <c r="U3225" s="146"/>
      <c r="V3225" s="146"/>
      <c r="W3225" s="146"/>
      <c r="X3225" s="146"/>
      <c r="Y3225" s="146"/>
      <c r="Z3225" s="146"/>
      <c r="AA3225" s="146"/>
      <c r="AB3225" s="5" t="str">
        <f t="shared" si="82"/>
        <v/>
      </c>
    </row>
    <row r="3226" spans="1:28" customFormat="1" ht="12.95" hidden="1" customHeight="1">
      <c r="A3226" s="325"/>
      <c r="B3226" s="325"/>
      <c r="C3226" s="327"/>
      <c r="D3226" s="325"/>
      <c r="E3226" s="325"/>
      <c r="F3226" s="325"/>
      <c r="G3226" s="325"/>
      <c r="H3226" s="328"/>
      <c r="I3226" s="328"/>
      <c r="J3226" s="327"/>
      <c r="K3226" s="3"/>
      <c r="L3226" s="326"/>
      <c r="M3226" s="325"/>
      <c r="N3226" s="324"/>
      <c r="T3226" s="146"/>
      <c r="U3226" s="146"/>
      <c r="V3226" s="146"/>
      <c r="W3226" s="146"/>
      <c r="X3226" s="146"/>
      <c r="Y3226" s="146"/>
      <c r="Z3226" s="146"/>
      <c r="AA3226" s="146"/>
      <c r="AB3226" s="5" t="str">
        <f t="shared" si="82"/>
        <v/>
      </c>
    </row>
    <row r="3227" spans="1:28" customFormat="1" ht="12.95" hidden="1" customHeight="1">
      <c r="A3227" s="325"/>
      <c r="B3227" s="325"/>
      <c r="C3227" s="327"/>
      <c r="D3227" s="325"/>
      <c r="E3227" s="325"/>
      <c r="F3227" s="325"/>
      <c r="G3227" s="325"/>
      <c r="H3227" s="328"/>
      <c r="I3227" s="328"/>
      <c r="J3227" s="327"/>
      <c r="K3227" s="3"/>
      <c r="L3227" s="326"/>
      <c r="M3227" s="325"/>
      <c r="N3227" s="324"/>
      <c r="T3227" s="146"/>
      <c r="U3227" s="146"/>
      <c r="V3227" s="146"/>
      <c r="W3227" s="146"/>
      <c r="X3227" s="146"/>
      <c r="Y3227" s="146"/>
      <c r="Z3227" s="146"/>
      <c r="AA3227" s="146"/>
      <c r="AB3227" s="5" t="str">
        <f t="shared" ref="AB3227:AB3290" si="83">IF(TRIM(A3217)="","",CONCATENATE(TRIM(D3217),TRIM(E3217)))</f>
        <v/>
      </c>
    </row>
    <row r="3228" spans="1:28" customFormat="1" ht="12.95" hidden="1" customHeight="1">
      <c r="A3228" s="325"/>
      <c r="B3228" s="325"/>
      <c r="C3228" s="327"/>
      <c r="D3228" s="325"/>
      <c r="E3228" s="325"/>
      <c r="F3228" s="325"/>
      <c r="G3228" s="325"/>
      <c r="H3228" s="328"/>
      <c r="I3228" s="328"/>
      <c r="J3228" s="327"/>
      <c r="K3228" s="3"/>
      <c r="L3228" s="326"/>
      <c r="M3228" s="325"/>
      <c r="N3228" s="324"/>
      <c r="T3228" s="146"/>
      <c r="U3228" s="146"/>
      <c r="V3228" s="146"/>
      <c r="W3228" s="146"/>
      <c r="X3228" s="146"/>
      <c r="Y3228" s="146"/>
      <c r="Z3228" s="146"/>
      <c r="AA3228" s="146"/>
      <c r="AB3228" s="5" t="str">
        <f t="shared" si="83"/>
        <v/>
      </c>
    </row>
    <row r="3229" spans="1:28" customFormat="1" ht="12.95" hidden="1" customHeight="1">
      <c r="A3229" s="325"/>
      <c r="B3229" s="325"/>
      <c r="C3229" s="327"/>
      <c r="D3229" s="325"/>
      <c r="E3229" s="325"/>
      <c r="F3229" s="325"/>
      <c r="G3229" s="325"/>
      <c r="H3229" s="328"/>
      <c r="I3229" s="328"/>
      <c r="J3229" s="327"/>
      <c r="K3229" s="3"/>
      <c r="L3229" s="326"/>
      <c r="M3229" s="325"/>
      <c r="N3229" s="324"/>
      <c r="T3229" s="146"/>
      <c r="U3229" s="146"/>
      <c r="V3229" s="146"/>
      <c r="W3229" s="146"/>
      <c r="X3229" s="146"/>
      <c r="Y3229" s="146"/>
      <c r="Z3229" s="146"/>
      <c r="AA3229" s="146"/>
      <c r="AB3229" s="5" t="str">
        <f t="shared" si="83"/>
        <v/>
      </c>
    </row>
    <row r="3230" spans="1:28" customFormat="1" ht="12.95" hidden="1" customHeight="1">
      <c r="A3230" s="325"/>
      <c r="B3230" s="325"/>
      <c r="C3230" s="327"/>
      <c r="D3230" s="325"/>
      <c r="E3230" s="325"/>
      <c r="F3230" s="325"/>
      <c r="G3230" s="325"/>
      <c r="H3230" s="328"/>
      <c r="I3230" s="328"/>
      <c r="J3230" s="327"/>
      <c r="K3230" s="3"/>
      <c r="L3230" s="326"/>
      <c r="M3230" s="325"/>
      <c r="N3230" s="324"/>
      <c r="T3230" s="146"/>
      <c r="U3230" s="146"/>
      <c r="V3230" s="146"/>
      <c r="W3230" s="146"/>
      <c r="X3230" s="146"/>
      <c r="Y3230" s="146"/>
      <c r="Z3230" s="146"/>
      <c r="AA3230" s="146"/>
      <c r="AB3230" s="5" t="str">
        <f t="shared" si="83"/>
        <v/>
      </c>
    </row>
    <row r="3231" spans="1:28" customFormat="1" ht="12.95" hidden="1" customHeight="1">
      <c r="A3231" s="325"/>
      <c r="B3231" s="325"/>
      <c r="C3231" s="327"/>
      <c r="D3231" s="325"/>
      <c r="E3231" s="325"/>
      <c r="F3231" s="325"/>
      <c r="G3231" s="325"/>
      <c r="H3231" s="328"/>
      <c r="I3231" s="328"/>
      <c r="J3231" s="327"/>
      <c r="K3231" s="3"/>
      <c r="L3231" s="326"/>
      <c r="M3231" s="325"/>
      <c r="N3231" s="324"/>
      <c r="T3231" s="146"/>
      <c r="U3231" s="146"/>
      <c r="V3231" s="146"/>
      <c r="W3231" s="146"/>
      <c r="X3231" s="146"/>
      <c r="Y3231" s="146"/>
      <c r="Z3231" s="146"/>
      <c r="AA3231" s="146"/>
      <c r="AB3231" s="5" t="str">
        <f t="shared" si="83"/>
        <v/>
      </c>
    </row>
    <row r="3232" spans="1:28" customFormat="1" ht="12.95" hidden="1" customHeight="1">
      <c r="A3232" s="325"/>
      <c r="B3232" s="325"/>
      <c r="C3232" s="327"/>
      <c r="D3232" s="325"/>
      <c r="E3232" s="325"/>
      <c r="F3232" s="325"/>
      <c r="G3232" s="325"/>
      <c r="H3232" s="328"/>
      <c r="I3232" s="328"/>
      <c r="J3232" s="327"/>
      <c r="K3232" s="3"/>
      <c r="L3232" s="326"/>
      <c r="M3232" s="325"/>
      <c r="N3232" s="324"/>
      <c r="T3232" s="146"/>
      <c r="U3232" s="146"/>
      <c r="V3232" s="146"/>
      <c r="W3232" s="146"/>
      <c r="X3232" s="146"/>
      <c r="Y3232" s="146"/>
      <c r="Z3232" s="146"/>
      <c r="AA3232" s="146"/>
      <c r="AB3232" s="5" t="str">
        <f t="shared" si="83"/>
        <v/>
      </c>
    </row>
    <row r="3233" spans="1:28" customFormat="1" ht="12.95" hidden="1" customHeight="1">
      <c r="A3233" s="325"/>
      <c r="B3233" s="325"/>
      <c r="C3233" s="327"/>
      <c r="D3233" s="325"/>
      <c r="E3233" s="325"/>
      <c r="F3233" s="325"/>
      <c r="G3233" s="325"/>
      <c r="H3233" s="328"/>
      <c r="I3233" s="328"/>
      <c r="J3233" s="327"/>
      <c r="K3233" s="3"/>
      <c r="L3233" s="326"/>
      <c r="M3233" s="325"/>
      <c r="N3233" s="324"/>
      <c r="T3233" s="146"/>
      <c r="U3233" s="146"/>
      <c r="V3233" s="146"/>
      <c r="W3233" s="146"/>
      <c r="X3233" s="146"/>
      <c r="Y3233" s="146"/>
      <c r="Z3233" s="146"/>
      <c r="AA3233" s="146"/>
      <c r="AB3233" s="5" t="str">
        <f t="shared" si="83"/>
        <v/>
      </c>
    </row>
    <row r="3234" spans="1:28" customFormat="1" ht="12.95" hidden="1" customHeight="1">
      <c r="A3234" s="325"/>
      <c r="B3234" s="325"/>
      <c r="C3234" s="327"/>
      <c r="D3234" s="325"/>
      <c r="E3234" s="325"/>
      <c r="F3234" s="325"/>
      <c r="G3234" s="325"/>
      <c r="H3234" s="328"/>
      <c r="I3234" s="328"/>
      <c r="J3234" s="327"/>
      <c r="K3234" s="3"/>
      <c r="L3234" s="326"/>
      <c r="M3234" s="325"/>
      <c r="N3234" s="324"/>
      <c r="T3234" s="146"/>
      <c r="U3234" s="146"/>
      <c r="V3234" s="146"/>
      <c r="W3234" s="146"/>
      <c r="X3234" s="146"/>
      <c r="Y3234" s="146"/>
      <c r="Z3234" s="146"/>
      <c r="AA3234" s="146"/>
      <c r="AB3234" s="5" t="str">
        <f t="shared" si="83"/>
        <v/>
      </c>
    </row>
    <row r="3235" spans="1:28" customFormat="1" ht="12.95" hidden="1" customHeight="1">
      <c r="A3235" s="325"/>
      <c r="B3235" s="325"/>
      <c r="C3235" s="327"/>
      <c r="D3235" s="325"/>
      <c r="E3235" s="325"/>
      <c r="F3235" s="325"/>
      <c r="G3235" s="325"/>
      <c r="H3235" s="328"/>
      <c r="I3235" s="328"/>
      <c r="J3235" s="327"/>
      <c r="K3235" s="3"/>
      <c r="L3235" s="326"/>
      <c r="M3235" s="325"/>
      <c r="N3235" s="324"/>
      <c r="T3235" s="146"/>
      <c r="U3235" s="146"/>
      <c r="V3235" s="146"/>
      <c r="W3235" s="146"/>
      <c r="X3235" s="146"/>
      <c r="Y3235" s="146"/>
      <c r="Z3235" s="146"/>
      <c r="AA3235" s="146"/>
      <c r="AB3235" s="5" t="str">
        <f t="shared" si="83"/>
        <v/>
      </c>
    </row>
    <row r="3236" spans="1:28" customFormat="1" ht="12.95" hidden="1" customHeight="1">
      <c r="A3236" s="325"/>
      <c r="B3236" s="325"/>
      <c r="C3236" s="327"/>
      <c r="D3236" s="325"/>
      <c r="E3236" s="325"/>
      <c r="F3236" s="325"/>
      <c r="G3236" s="325"/>
      <c r="H3236" s="328"/>
      <c r="I3236" s="328"/>
      <c r="J3236" s="327"/>
      <c r="K3236" s="3"/>
      <c r="L3236" s="326"/>
      <c r="M3236" s="325"/>
      <c r="N3236" s="324"/>
      <c r="T3236" s="146"/>
      <c r="U3236" s="146"/>
      <c r="V3236" s="146"/>
      <c r="W3236" s="146"/>
      <c r="X3236" s="146"/>
      <c r="Y3236" s="146"/>
      <c r="Z3236" s="146"/>
      <c r="AA3236" s="146"/>
      <c r="AB3236" s="5" t="str">
        <f t="shared" si="83"/>
        <v/>
      </c>
    </row>
    <row r="3237" spans="1:28" customFormat="1" ht="12.95" hidden="1" customHeight="1">
      <c r="A3237" s="325"/>
      <c r="B3237" s="325"/>
      <c r="C3237" s="327"/>
      <c r="D3237" s="325"/>
      <c r="E3237" s="325"/>
      <c r="F3237" s="325"/>
      <c r="G3237" s="325"/>
      <c r="H3237" s="328"/>
      <c r="I3237" s="328"/>
      <c r="J3237" s="327"/>
      <c r="K3237" s="3"/>
      <c r="L3237" s="326"/>
      <c r="M3237" s="325"/>
      <c r="N3237" s="324"/>
      <c r="T3237" s="146"/>
      <c r="U3237" s="146"/>
      <c r="V3237" s="146"/>
      <c r="W3237" s="146"/>
      <c r="X3237" s="146"/>
      <c r="Y3237" s="146"/>
      <c r="Z3237" s="146"/>
      <c r="AA3237" s="146"/>
      <c r="AB3237" s="5" t="str">
        <f t="shared" si="83"/>
        <v/>
      </c>
    </row>
    <row r="3238" spans="1:28" customFormat="1" ht="12.95" hidden="1" customHeight="1">
      <c r="A3238" s="325"/>
      <c r="B3238" s="325"/>
      <c r="C3238" s="327"/>
      <c r="D3238" s="325"/>
      <c r="E3238" s="325"/>
      <c r="F3238" s="325"/>
      <c r="G3238" s="325"/>
      <c r="H3238" s="328"/>
      <c r="I3238" s="328"/>
      <c r="J3238" s="327"/>
      <c r="K3238" s="3"/>
      <c r="L3238" s="326"/>
      <c r="M3238" s="325"/>
      <c r="N3238" s="324"/>
      <c r="T3238" s="146"/>
      <c r="U3238" s="146"/>
      <c r="V3238" s="146"/>
      <c r="W3238" s="146"/>
      <c r="X3238" s="146"/>
      <c r="Y3238" s="146"/>
      <c r="Z3238" s="146"/>
      <c r="AA3238" s="146"/>
      <c r="AB3238" s="5" t="str">
        <f t="shared" si="83"/>
        <v/>
      </c>
    </row>
    <row r="3239" spans="1:28" customFormat="1" ht="12.95" hidden="1" customHeight="1">
      <c r="A3239" s="325"/>
      <c r="B3239" s="325"/>
      <c r="C3239" s="327"/>
      <c r="D3239" s="325"/>
      <c r="E3239" s="325"/>
      <c r="F3239" s="325"/>
      <c r="G3239" s="325"/>
      <c r="H3239" s="328"/>
      <c r="I3239" s="328"/>
      <c r="J3239" s="327"/>
      <c r="K3239" s="3"/>
      <c r="L3239" s="326"/>
      <c r="M3239" s="325"/>
      <c r="N3239" s="324"/>
      <c r="T3239" s="146"/>
      <c r="U3239" s="146"/>
      <c r="V3239" s="146"/>
      <c r="W3239" s="146"/>
      <c r="X3239" s="146"/>
      <c r="Y3239" s="146"/>
      <c r="Z3239" s="146"/>
      <c r="AA3239" s="146"/>
      <c r="AB3239" s="5" t="str">
        <f t="shared" si="83"/>
        <v/>
      </c>
    </row>
    <row r="3240" spans="1:28" customFormat="1" ht="12.95" hidden="1" customHeight="1">
      <c r="A3240" s="325"/>
      <c r="B3240" s="325"/>
      <c r="C3240" s="327"/>
      <c r="D3240" s="325"/>
      <c r="E3240" s="325"/>
      <c r="F3240" s="325"/>
      <c r="G3240" s="325"/>
      <c r="H3240" s="328"/>
      <c r="I3240" s="328"/>
      <c r="J3240" s="327"/>
      <c r="K3240" s="3"/>
      <c r="L3240" s="326"/>
      <c r="M3240" s="325"/>
      <c r="N3240" s="324"/>
      <c r="T3240" s="146"/>
      <c r="U3240" s="146"/>
      <c r="V3240" s="146"/>
      <c r="W3240" s="146"/>
      <c r="X3240" s="146"/>
      <c r="Y3240" s="146"/>
      <c r="Z3240" s="146"/>
      <c r="AA3240" s="146"/>
      <c r="AB3240" s="5" t="str">
        <f t="shared" si="83"/>
        <v/>
      </c>
    </row>
    <row r="3241" spans="1:28" customFormat="1" ht="12.95" hidden="1" customHeight="1">
      <c r="A3241" s="325"/>
      <c r="B3241" s="325"/>
      <c r="C3241" s="327"/>
      <c r="D3241" s="325"/>
      <c r="E3241" s="325"/>
      <c r="F3241" s="325"/>
      <c r="G3241" s="325"/>
      <c r="H3241" s="328"/>
      <c r="I3241" s="328"/>
      <c r="J3241" s="327"/>
      <c r="K3241" s="3"/>
      <c r="L3241" s="326"/>
      <c r="M3241" s="325"/>
      <c r="N3241" s="324"/>
      <c r="T3241" s="146"/>
      <c r="U3241" s="146"/>
      <c r="V3241" s="146"/>
      <c r="W3241" s="146"/>
      <c r="X3241" s="146"/>
      <c r="Y3241" s="146"/>
      <c r="Z3241" s="146"/>
      <c r="AA3241" s="146"/>
      <c r="AB3241" s="5" t="str">
        <f t="shared" si="83"/>
        <v/>
      </c>
    </row>
    <row r="3242" spans="1:28" customFormat="1" ht="12.95" hidden="1" customHeight="1">
      <c r="A3242" s="325"/>
      <c r="B3242" s="325"/>
      <c r="C3242" s="327"/>
      <c r="D3242" s="325"/>
      <c r="E3242" s="325"/>
      <c r="F3242" s="325"/>
      <c r="G3242" s="325"/>
      <c r="H3242" s="328"/>
      <c r="I3242" s="328"/>
      <c r="J3242" s="327"/>
      <c r="K3242" s="3"/>
      <c r="L3242" s="326"/>
      <c r="M3242" s="325"/>
      <c r="N3242" s="324"/>
      <c r="T3242" s="146"/>
      <c r="U3242" s="146"/>
      <c r="V3242" s="146"/>
      <c r="W3242" s="146"/>
      <c r="X3242" s="146"/>
      <c r="Y3242" s="146"/>
      <c r="Z3242" s="146"/>
      <c r="AA3242" s="146"/>
      <c r="AB3242" s="5" t="str">
        <f t="shared" si="83"/>
        <v/>
      </c>
    </row>
    <row r="3243" spans="1:28" customFormat="1" ht="12.95" hidden="1" customHeight="1">
      <c r="A3243" s="325"/>
      <c r="B3243" s="325"/>
      <c r="C3243" s="327"/>
      <c r="D3243" s="325"/>
      <c r="E3243" s="325"/>
      <c r="F3243" s="325"/>
      <c r="G3243" s="325"/>
      <c r="H3243" s="328"/>
      <c r="I3243" s="328"/>
      <c r="J3243" s="327"/>
      <c r="K3243" s="3"/>
      <c r="L3243" s="326"/>
      <c r="M3243" s="325"/>
      <c r="N3243" s="324"/>
      <c r="T3243" s="146"/>
      <c r="U3243" s="146"/>
      <c r="V3243" s="146"/>
      <c r="W3243" s="146"/>
      <c r="X3243" s="146"/>
      <c r="Y3243" s="146"/>
      <c r="Z3243" s="146"/>
      <c r="AA3243" s="146"/>
      <c r="AB3243" s="5" t="str">
        <f t="shared" si="83"/>
        <v/>
      </c>
    </row>
    <row r="3244" spans="1:28" customFormat="1" ht="12.95" hidden="1" customHeight="1">
      <c r="A3244" s="325"/>
      <c r="B3244" s="325"/>
      <c r="C3244" s="327"/>
      <c r="D3244" s="325"/>
      <c r="E3244" s="325"/>
      <c r="F3244" s="325"/>
      <c r="G3244" s="325"/>
      <c r="H3244" s="328"/>
      <c r="I3244" s="328"/>
      <c r="J3244" s="327"/>
      <c r="K3244" s="3"/>
      <c r="L3244" s="326"/>
      <c r="M3244" s="325"/>
      <c r="N3244" s="324"/>
      <c r="T3244" s="146"/>
      <c r="U3244" s="146"/>
      <c r="V3244" s="146"/>
      <c r="W3244" s="146"/>
      <c r="X3244" s="146"/>
      <c r="Y3244" s="146"/>
      <c r="Z3244" s="146"/>
      <c r="AA3244" s="146"/>
      <c r="AB3244" s="5" t="str">
        <f t="shared" si="83"/>
        <v/>
      </c>
    </row>
    <row r="3245" spans="1:28" customFormat="1" ht="12.95" hidden="1" customHeight="1">
      <c r="A3245" s="325"/>
      <c r="B3245" s="325"/>
      <c r="C3245" s="327"/>
      <c r="D3245" s="325"/>
      <c r="E3245" s="325"/>
      <c r="F3245" s="325"/>
      <c r="G3245" s="325"/>
      <c r="H3245" s="328"/>
      <c r="I3245" s="328"/>
      <c r="J3245" s="327"/>
      <c r="K3245" s="3"/>
      <c r="L3245" s="326"/>
      <c r="M3245" s="325"/>
      <c r="N3245" s="324"/>
      <c r="T3245" s="146"/>
      <c r="U3245" s="146"/>
      <c r="V3245" s="146"/>
      <c r="W3245" s="146"/>
      <c r="X3245" s="146"/>
      <c r="Y3245" s="146"/>
      <c r="Z3245" s="146"/>
      <c r="AA3245" s="146"/>
      <c r="AB3245" s="5" t="str">
        <f t="shared" si="83"/>
        <v/>
      </c>
    </row>
    <row r="3246" spans="1:28" customFormat="1" ht="12.95" hidden="1" customHeight="1">
      <c r="A3246" s="325"/>
      <c r="B3246" s="325"/>
      <c r="C3246" s="327"/>
      <c r="D3246" s="325"/>
      <c r="E3246" s="325"/>
      <c r="F3246" s="325"/>
      <c r="G3246" s="325"/>
      <c r="H3246" s="328"/>
      <c r="I3246" s="328"/>
      <c r="J3246" s="327"/>
      <c r="K3246" s="3"/>
      <c r="L3246" s="326"/>
      <c r="M3246" s="325"/>
      <c r="N3246" s="324"/>
      <c r="T3246" s="146"/>
      <c r="U3246" s="146"/>
      <c r="V3246" s="146"/>
      <c r="W3246" s="146"/>
      <c r="X3246" s="146"/>
      <c r="Y3246" s="146"/>
      <c r="Z3246" s="146"/>
      <c r="AA3246" s="146"/>
      <c r="AB3246" s="5" t="str">
        <f t="shared" si="83"/>
        <v/>
      </c>
    </row>
    <row r="3247" spans="1:28" customFormat="1" ht="12.95" hidden="1" customHeight="1">
      <c r="A3247" s="325"/>
      <c r="B3247" s="325"/>
      <c r="C3247" s="327"/>
      <c r="D3247" s="325"/>
      <c r="E3247" s="325"/>
      <c r="F3247" s="325"/>
      <c r="G3247" s="325"/>
      <c r="H3247" s="328"/>
      <c r="I3247" s="328"/>
      <c r="J3247" s="327"/>
      <c r="K3247" s="3"/>
      <c r="L3247" s="326"/>
      <c r="M3247" s="325"/>
      <c r="N3247" s="324"/>
      <c r="T3247" s="146"/>
      <c r="U3247" s="146"/>
      <c r="V3247" s="146"/>
      <c r="W3247" s="146"/>
      <c r="X3247" s="146"/>
      <c r="Y3247" s="146"/>
      <c r="Z3247" s="146"/>
      <c r="AA3247" s="146"/>
      <c r="AB3247" s="5" t="str">
        <f t="shared" si="83"/>
        <v/>
      </c>
    </row>
    <row r="3248" spans="1:28" customFormat="1" ht="12.95" hidden="1" customHeight="1">
      <c r="A3248" s="325"/>
      <c r="B3248" s="325"/>
      <c r="C3248" s="327"/>
      <c r="D3248" s="325"/>
      <c r="E3248" s="325"/>
      <c r="F3248" s="325"/>
      <c r="G3248" s="325"/>
      <c r="H3248" s="328"/>
      <c r="I3248" s="328"/>
      <c r="J3248" s="327"/>
      <c r="K3248" s="3"/>
      <c r="L3248" s="326"/>
      <c r="M3248" s="325"/>
      <c r="N3248" s="324"/>
      <c r="T3248" s="146"/>
      <c r="U3248" s="146"/>
      <c r="V3248" s="146"/>
      <c r="W3248" s="146"/>
      <c r="X3248" s="146"/>
      <c r="Y3248" s="146"/>
      <c r="Z3248" s="146"/>
      <c r="AA3248" s="146"/>
      <c r="AB3248" s="5" t="str">
        <f t="shared" si="83"/>
        <v/>
      </c>
    </row>
    <row r="3249" spans="1:28" customFormat="1" ht="12.95" hidden="1" customHeight="1">
      <c r="A3249" s="325"/>
      <c r="B3249" s="325"/>
      <c r="C3249" s="327"/>
      <c r="D3249" s="325"/>
      <c r="E3249" s="325"/>
      <c r="F3249" s="325"/>
      <c r="G3249" s="325"/>
      <c r="H3249" s="328"/>
      <c r="I3249" s="328"/>
      <c r="J3249" s="327"/>
      <c r="K3249" s="3"/>
      <c r="L3249" s="326"/>
      <c r="M3249" s="325"/>
      <c r="N3249" s="324"/>
      <c r="T3249" s="146"/>
      <c r="U3249" s="146"/>
      <c r="V3249" s="146"/>
      <c r="W3249" s="146"/>
      <c r="X3249" s="146"/>
      <c r="Y3249" s="146"/>
      <c r="Z3249" s="146"/>
      <c r="AA3249" s="146"/>
      <c r="AB3249" s="5" t="str">
        <f t="shared" si="83"/>
        <v/>
      </c>
    </row>
    <row r="3250" spans="1:28" customFormat="1" ht="12.95" hidden="1" customHeight="1">
      <c r="A3250" s="325"/>
      <c r="B3250" s="325"/>
      <c r="C3250" s="327"/>
      <c r="D3250" s="325"/>
      <c r="E3250" s="325"/>
      <c r="F3250" s="325"/>
      <c r="G3250" s="325"/>
      <c r="H3250" s="328"/>
      <c r="I3250" s="328"/>
      <c r="J3250" s="327"/>
      <c r="K3250" s="3"/>
      <c r="L3250" s="326"/>
      <c r="M3250" s="325"/>
      <c r="N3250" s="324"/>
      <c r="T3250" s="146"/>
      <c r="U3250" s="146"/>
      <c r="V3250" s="146"/>
      <c r="W3250" s="146"/>
      <c r="X3250" s="146"/>
      <c r="Y3250" s="146"/>
      <c r="Z3250" s="146"/>
      <c r="AA3250" s="146"/>
      <c r="AB3250" s="5" t="str">
        <f t="shared" si="83"/>
        <v/>
      </c>
    </row>
    <row r="3251" spans="1:28" customFormat="1" ht="12.95" hidden="1" customHeight="1">
      <c r="A3251" s="325"/>
      <c r="B3251" s="325"/>
      <c r="C3251" s="327"/>
      <c r="D3251" s="325"/>
      <c r="E3251" s="325"/>
      <c r="F3251" s="325"/>
      <c r="G3251" s="325"/>
      <c r="H3251" s="328"/>
      <c r="I3251" s="328"/>
      <c r="J3251" s="327"/>
      <c r="K3251" s="3"/>
      <c r="L3251" s="326"/>
      <c r="M3251" s="325"/>
      <c r="N3251" s="324"/>
      <c r="T3251" s="146"/>
      <c r="U3251" s="146"/>
      <c r="V3251" s="146"/>
      <c r="W3251" s="146"/>
      <c r="X3251" s="146"/>
      <c r="Y3251" s="146"/>
      <c r="Z3251" s="146"/>
      <c r="AA3251" s="146"/>
      <c r="AB3251" s="5" t="str">
        <f t="shared" si="83"/>
        <v/>
      </c>
    </row>
    <row r="3252" spans="1:28" customFormat="1" ht="12.95" hidden="1" customHeight="1">
      <c r="A3252" s="325"/>
      <c r="B3252" s="325"/>
      <c r="C3252" s="327"/>
      <c r="D3252" s="325"/>
      <c r="E3252" s="325"/>
      <c r="F3252" s="325"/>
      <c r="G3252" s="325"/>
      <c r="H3252" s="328"/>
      <c r="I3252" s="328"/>
      <c r="J3252" s="327"/>
      <c r="K3252" s="3"/>
      <c r="L3252" s="326"/>
      <c r="M3252" s="325"/>
      <c r="N3252" s="324"/>
      <c r="T3252" s="146"/>
      <c r="U3252" s="146"/>
      <c r="V3252" s="146"/>
      <c r="W3252" s="146"/>
      <c r="X3252" s="146"/>
      <c r="Y3252" s="146"/>
      <c r="Z3252" s="146"/>
      <c r="AA3252" s="146"/>
      <c r="AB3252" s="5" t="str">
        <f t="shared" si="83"/>
        <v/>
      </c>
    </row>
    <row r="3253" spans="1:28" customFormat="1" ht="12.95" hidden="1" customHeight="1">
      <c r="A3253" s="325"/>
      <c r="B3253" s="325"/>
      <c r="C3253" s="327"/>
      <c r="D3253" s="325"/>
      <c r="E3253" s="325"/>
      <c r="F3253" s="325"/>
      <c r="G3253" s="325"/>
      <c r="H3253" s="328"/>
      <c r="I3253" s="328"/>
      <c r="J3253" s="327"/>
      <c r="K3253" s="3"/>
      <c r="L3253" s="326"/>
      <c r="M3253" s="325"/>
      <c r="N3253" s="324"/>
      <c r="T3253" s="146"/>
      <c r="U3253" s="146"/>
      <c r="V3253" s="146"/>
      <c r="W3253" s="146"/>
      <c r="X3253" s="146"/>
      <c r="Y3253" s="146"/>
      <c r="Z3253" s="146"/>
      <c r="AA3253" s="146"/>
      <c r="AB3253" s="5" t="str">
        <f t="shared" si="83"/>
        <v/>
      </c>
    </row>
    <row r="3254" spans="1:28" customFormat="1" ht="12.95" hidden="1" customHeight="1">
      <c r="A3254" s="325"/>
      <c r="B3254" s="325"/>
      <c r="C3254" s="327"/>
      <c r="D3254" s="325"/>
      <c r="E3254" s="325"/>
      <c r="F3254" s="325"/>
      <c r="G3254" s="325"/>
      <c r="H3254" s="328"/>
      <c r="I3254" s="328"/>
      <c r="J3254" s="327"/>
      <c r="K3254" s="3"/>
      <c r="L3254" s="326"/>
      <c r="M3254" s="325"/>
      <c r="N3254" s="324"/>
      <c r="T3254" s="146"/>
      <c r="U3254" s="146"/>
      <c r="V3254" s="146"/>
      <c r="W3254" s="146"/>
      <c r="X3254" s="146"/>
      <c r="Y3254" s="146"/>
      <c r="Z3254" s="146"/>
      <c r="AA3254" s="146"/>
      <c r="AB3254" s="5" t="str">
        <f t="shared" si="83"/>
        <v/>
      </c>
    </row>
    <row r="3255" spans="1:28" customFormat="1" ht="12.95" hidden="1" customHeight="1">
      <c r="H3255" s="1"/>
      <c r="I3255" s="1"/>
      <c r="K3255" s="1"/>
      <c r="N3255" s="1"/>
      <c r="T3255" s="146"/>
      <c r="U3255" s="146"/>
      <c r="V3255" s="146"/>
      <c r="W3255" s="146"/>
      <c r="X3255" s="146"/>
      <c r="Y3255" s="146"/>
      <c r="Z3255" s="146"/>
      <c r="AA3255" s="146"/>
      <c r="AB3255" s="5" t="str">
        <f t="shared" si="83"/>
        <v/>
      </c>
    </row>
    <row r="3256" spans="1:28" customFormat="1" ht="12.95" hidden="1" customHeight="1">
      <c r="H3256" s="1"/>
      <c r="I3256" s="1"/>
      <c r="K3256" s="1"/>
      <c r="N3256" s="1"/>
      <c r="T3256" s="146"/>
      <c r="U3256" s="146"/>
      <c r="V3256" s="146"/>
      <c r="W3256" s="146"/>
      <c r="X3256" s="146"/>
      <c r="Y3256" s="146"/>
      <c r="Z3256" s="146"/>
      <c r="AA3256" s="146"/>
      <c r="AB3256" s="5" t="str">
        <f t="shared" si="83"/>
        <v/>
      </c>
    </row>
    <row r="3257" spans="1:28" customFormat="1" ht="12.95" hidden="1" customHeight="1">
      <c r="H3257" s="1"/>
      <c r="I3257" s="1"/>
      <c r="K3257" s="1"/>
      <c r="N3257" s="1"/>
      <c r="T3257" s="146"/>
      <c r="U3257" s="146"/>
      <c r="V3257" s="146"/>
      <c r="W3257" s="146"/>
      <c r="X3257" s="146"/>
      <c r="Y3257" s="146"/>
      <c r="Z3257" s="146"/>
      <c r="AA3257" s="146"/>
      <c r="AB3257" s="5" t="str">
        <f t="shared" si="83"/>
        <v/>
      </c>
    </row>
    <row r="3258" spans="1:28" customFormat="1" ht="12.95" hidden="1" customHeight="1">
      <c r="H3258" s="1"/>
      <c r="I3258" s="1"/>
      <c r="K3258" s="1"/>
      <c r="N3258" s="1"/>
      <c r="T3258" s="146"/>
      <c r="U3258" s="146"/>
      <c r="V3258" s="146"/>
      <c r="W3258" s="146"/>
      <c r="X3258" s="146"/>
      <c r="Y3258" s="146"/>
      <c r="Z3258" s="146"/>
      <c r="AA3258" s="146"/>
      <c r="AB3258" s="5" t="str">
        <f t="shared" si="83"/>
        <v/>
      </c>
    </row>
    <row r="3259" spans="1:28" customFormat="1" ht="12.95" hidden="1" customHeight="1">
      <c r="H3259" s="1"/>
      <c r="I3259" s="1"/>
      <c r="K3259" s="1"/>
      <c r="N3259" s="1"/>
      <c r="T3259" s="146"/>
      <c r="U3259" s="146"/>
      <c r="V3259" s="146"/>
      <c r="W3259" s="146"/>
      <c r="X3259" s="146"/>
      <c r="Y3259" s="146"/>
      <c r="Z3259" s="146"/>
      <c r="AA3259" s="146"/>
      <c r="AB3259" s="5" t="str">
        <f t="shared" si="83"/>
        <v/>
      </c>
    </row>
    <row r="3260" spans="1:28" customFormat="1" ht="12.95" hidden="1" customHeight="1">
      <c r="H3260" s="1"/>
      <c r="I3260" s="1"/>
      <c r="K3260" s="1"/>
      <c r="N3260" s="1"/>
      <c r="T3260" s="146"/>
      <c r="U3260" s="146"/>
      <c r="V3260" s="146"/>
      <c r="W3260" s="146"/>
      <c r="X3260" s="146"/>
      <c r="Y3260" s="146"/>
      <c r="Z3260" s="146"/>
      <c r="AA3260" s="146"/>
      <c r="AB3260" s="5" t="str">
        <f t="shared" si="83"/>
        <v/>
      </c>
    </row>
    <row r="3261" spans="1:28" customFormat="1" ht="12.95" hidden="1" customHeight="1">
      <c r="H3261" s="1"/>
      <c r="I3261" s="1"/>
      <c r="K3261" s="1"/>
      <c r="N3261" s="1"/>
      <c r="T3261" s="146"/>
      <c r="U3261" s="146"/>
      <c r="V3261" s="146"/>
      <c r="W3261" s="146"/>
      <c r="X3261" s="146"/>
      <c r="Y3261" s="146"/>
      <c r="Z3261" s="146"/>
      <c r="AA3261" s="146"/>
      <c r="AB3261" s="5" t="str">
        <f t="shared" si="83"/>
        <v/>
      </c>
    </row>
    <row r="3262" spans="1:28" customFormat="1" ht="12.95" hidden="1" customHeight="1">
      <c r="H3262" s="1"/>
      <c r="I3262" s="1"/>
      <c r="K3262" s="1"/>
      <c r="N3262" s="1"/>
      <c r="T3262" s="146"/>
      <c r="U3262" s="146"/>
      <c r="V3262" s="146"/>
      <c r="W3262" s="146"/>
      <c r="X3262" s="146"/>
      <c r="Y3262" s="146"/>
      <c r="Z3262" s="146"/>
      <c r="AA3262" s="146"/>
      <c r="AB3262" s="5" t="str">
        <f t="shared" si="83"/>
        <v/>
      </c>
    </row>
    <row r="3263" spans="1:28" customFormat="1" ht="12.95" hidden="1" customHeight="1">
      <c r="H3263" s="1"/>
      <c r="I3263" s="1"/>
      <c r="K3263" s="1"/>
      <c r="N3263" s="1"/>
      <c r="T3263" s="146"/>
      <c r="U3263" s="146"/>
      <c r="V3263" s="146"/>
      <c r="W3263" s="146"/>
      <c r="X3263" s="146"/>
      <c r="Y3263" s="146"/>
      <c r="Z3263" s="146"/>
      <c r="AA3263" s="146"/>
      <c r="AB3263" s="5" t="str">
        <f t="shared" si="83"/>
        <v/>
      </c>
    </row>
    <row r="3264" spans="1:28" customFormat="1" ht="12.95" hidden="1" customHeight="1">
      <c r="H3264" s="1"/>
      <c r="I3264" s="1"/>
      <c r="K3264" s="1"/>
      <c r="N3264" s="1"/>
      <c r="T3264" s="146"/>
      <c r="U3264" s="146"/>
      <c r="V3264" s="146"/>
      <c r="W3264" s="146"/>
      <c r="X3264" s="146"/>
      <c r="Y3264" s="146"/>
      <c r="Z3264" s="146"/>
      <c r="AA3264" s="146"/>
      <c r="AB3264" s="5" t="str">
        <f t="shared" si="83"/>
        <v/>
      </c>
    </row>
    <row r="3265" spans="8:28" customFormat="1" ht="12.95" hidden="1" customHeight="1">
      <c r="H3265" s="1"/>
      <c r="I3265" s="1"/>
      <c r="K3265" s="1"/>
      <c r="N3265" s="1"/>
      <c r="T3265" s="146"/>
      <c r="U3265" s="146"/>
      <c r="V3265" s="146"/>
      <c r="W3265" s="146"/>
      <c r="X3265" s="146"/>
      <c r="Y3265" s="146"/>
      <c r="Z3265" s="146"/>
      <c r="AA3265" s="146"/>
      <c r="AB3265" s="5" t="str">
        <f t="shared" si="83"/>
        <v/>
      </c>
    </row>
    <row r="3266" spans="8:28" customFormat="1" ht="12.95" hidden="1" customHeight="1">
      <c r="H3266" s="1"/>
      <c r="I3266" s="1"/>
      <c r="K3266" s="1"/>
      <c r="N3266" s="1"/>
      <c r="T3266" s="146"/>
      <c r="U3266" s="146"/>
      <c r="V3266" s="146"/>
      <c r="W3266" s="146"/>
      <c r="X3266" s="146"/>
      <c r="Y3266" s="146"/>
      <c r="Z3266" s="146"/>
      <c r="AA3266" s="146"/>
      <c r="AB3266" s="5" t="str">
        <f t="shared" si="83"/>
        <v/>
      </c>
    </row>
    <row r="3267" spans="8:28" customFormat="1" ht="12.95" hidden="1" customHeight="1">
      <c r="H3267" s="1"/>
      <c r="I3267" s="1"/>
      <c r="K3267" s="1"/>
      <c r="N3267" s="1"/>
      <c r="T3267" s="146"/>
      <c r="U3267" s="146"/>
      <c r="V3267" s="146"/>
      <c r="W3267" s="146"/>
      <c r="X3267" s="146"/>
      <c r="Y3267" s="146"/>
      <c r="Z3267" s="146"/>
      <c r="AA3267" s="146"/>
      <c r="AB3267" s="5" t="str">
        <f t="shared" si="83"/>
        <v/>
      </c>
    </row>
    <row r="3268" spans="8:28" customFormat="1" ht="12.95" hidden="1" customHeight="1">
      <c r="H3268" s="1"/>
      <c r="I3268" s="1"/>
      <c r="K3268" s="1"/>
      <c r="N3268" s="1"/>
      <c r="T3268" s="146"/>
      <c r="U3268" s="146"/>
      <c r="V3268" s="146"/>
      <c r="W3268" s="146"/>
      <c r="X3268" s="146"/>
      <c r="Y3268" s="146"/>
      <c r="Z3268" s="146"/>
      <c r="AA3268" s="146"/>
      <c r="AB3268" s="5" t="str">
        <f t="shared" si="83"/>
        <v/>
      </c>
    </row>
    <row r="3269" spans="8:28" customFormat="1" ht="12.95" hidden="1" customHeight="1">
      <c r="H3269" s="1"/>
      <c r="I3269" s="1"/>
      <c r="K3269" s="1"/>
      <c r="N3269" s="1"/>
      <c r="T3269" s="146"/>
      <c r="U3269" s="146"/>
      <c r="V3269" s="146"/>
      <c r="W3269" s="146"/>
      <c r="X3269" s="146"/>
      <c r="Y3269" s="146"/>
      <c r="Z3269" s="146"/>
      <c r="AA3269" s="146"/>
      <c r="AB3269" s="5" t="str">
        <f t="shared" si="83"/>
        <v/>
      </c>
    </row>
    <row r="3270" spans="8:28" customFormat="1" ht="12.95" hidden="1" customHeight="1">
      <c r="H3270" s="1"/>
      <c r="I3270" s="1"/>
      <c r="K3270" s="1"/>
      <c r="N3270" s="1"/>
      <c r="T3270" s="146"/>
      <c r="U3270" s="146"/>
      <c r="V3270" s="146"/>
      <c r="W3270" s="146"/>
      <c r="X3270" s="146"/>
      <c r="Y3270" s="146"/>
      <c r="Z3270" s="146"/>
      <c r="AA3270" s="146"/>
      <c r="AB3270" s="5" t="str">
        <f t="shared" si="83"/>
        <v/>
      </c>
    </row>
    <row r="3271" spans="8:28" customFormat="1" ht="12.95" hidden="1" customHeight="1">
      <c r="H3271" s="1"/>
      <c r="I3271" s="1"/>
      <c r="K3271" s="1"/>
      <c r="N3271" s="1"/>
      <c r="T3271" s="146"/>
      <c r="U3271" s="146"/>
      <c r="V3271" s="146"/>
      <c r="W3271" s="146"/>
      <c r="X3271" s="146"/>
      <c r="Y3271" s="146"/>
      <c r="Z3271" s="146"/>
      <c r="AA3271" s="146"/>
      <c r="AB3271" s="5" t="str">
        <f t="shared" si="83"/>
        <v/>
      </c>
    </row>
    <row r="3272" spans="8:28" customFormat="1" ht="12.95" hidden="1" customHeight="1">
      <c r="H3272" s="1"/>
      <c r="I3272" s="1"/>
      <c r="K3272" s="1"/>
      <c r="N3272" s="1"/>
      <c r="T3272" s="146"/>
      <c r="U3272" s="146"/>
      <c r="V3272" s="146"/>
      <c r="W3272" s="146"/>
      <c r="X3272" s="146"/>
      <c r="Y3272" s="146"/>
      <c r="Z3272" s="146"/>
      <c r="AA3272" s="146"/>
      <c r="AB3272" s="5" t="str">
        <f t="shared" si="83"/>
        <v/>
      </c>
    </row>
    <row r="3273" spans="8:28" customFormat="1" ht="12.95" hidden="1" customHeight="1">
      <c r="H3273" s="1"/>
      <c r="I3273" s="1"/>
      <c r="K3273" s="1"/>
      <c r="N3273" s="1"/>
      <c r="T3273" s="146"/>
      <c r="U3273" s="146"/>
      <c r="V3273" s="146"/>
      <c r="W3273" s="146"/>
      <c r="X3273" s="146"/>
      <c r="Y3273" s="146"/>
      <c r="Z3273" s="146"/>
      <c r="AA3273" s="146"/>
      <c r="AB3273" s="5" t="str">
        <f t="shared" si="83"/>
        <v/>
      </c>
    </row>
    <row r="3274" spans="8:28" customFormat="1" ht="12.95" hidden="1" customHeight="1">
      <c r="H3274" s="1"/>
      <c r="I3274" s="1"/>
      <c r="K3274" s="1"/>
      <c r="N3274" s="1"/>
      <c r="T3274" s="146"/>
      <c r="U3274" s="146"/>
      <c r="V3274" s="146"/>
      <c r="W3274" s="146"/>
      <c r="X3274" s="146"/>
      <c r="Y3274" s="146"/>
      <c r="Z3274" s="146"/>
      <c r="AA3274" s="146"/>
      <c r="AB3274" s="5" t="str">
        <f t="shared" si="83"/>
        <v/>
      </c>
    </row>
    <row r="3275" spans="8:28" customFormat="1" ht="12.95" hidden="1" customHeight="1">
      <c r="H3275" s="1"/>
      <c r="I3275" s="1"/>
      <c r="K3275" s="1"/>
      <c r="N3275" s="1"/>
      <c r="T3275" s="146"/>
      <c r="U3275" s="146"/>
      <c r="V3275" s="146"/>
      <c r="W3275" s="146"/>
      <c r="X3275" s="146"/>
      <c r="Y3275" s="146"/>
      <c r="Z3275" s="146"/>
      <c r="AA3275" s="146"/>
      <c r="AB3275" s="5" t="str">
        <f t="shared" si="83"/>
        <v/>
      </c>
    </row>
    <row r="3276" spans="8:28" customFormat="1" ht="12.95" hidden="1" customHeight="1">
      <c r="H3276" s="1"/>
      <c r="I3276" s="1"/>
      <c r="K3276" s="1"/>
      <c r="N3276" s="1"/>
      <c r="T3276" s="146"/>
      <c r="U3276" s="146"/>
      <c r="V3276" s="146"/>
      <c r="W3276" s="146"/>
      <c r="X3276" s="146"/>
      <c r="Y3276" s="146"/>
      <c r="Z3276" s="146"/>
      <c r="AA3276" s="146"/>
      <c r="AB3276" s="5" t="str">
        <f t="shared" si="83"/>
        <v/>
      </c>
    </row>
    <row r="3277" spans="8:28" customFormat="1" ht="12.95" hidden="1" customHeight="1">
      <c r="H3277" s="1"/>
      <c r="I3277" s="1"/>
      <c r="K3277" s="1"/>
      <c r="N3277" s="1"/>
      <c r="T3277" s="146"/>
      <c r="U3277" s="146"/>
      <c r="V3277" s="146"/>
      <c r="W3277" s="146"/>
      <c r="X3277" s="146"/>
      <c r="Y3277" s="146"/>
      <c r="Z3277" s="146"/>
      <c r="AA3277" s="146"/>
      <c r="AB3277" s="5" t="str">
        <f t="shared" si="83"/>
        <v/>
      </c>
    </row>
    <row r="3278" spans="8:28" customFormat="1" ht="12.95" hidden="1" customHeight="1">
      <c r="H3278" s="1"/>
      <c r="I3278" s="1"/>
      <c r="K3278" s="1"/>
      <c r="N3278" s="1"/>
      <c r="T3278" s="146"/>
      <c r="U3278" s="146"/>
      <c r="V3278" s="146"/>
      <c r="W3278" s="146"/>
      <c r="X3278" s="146"/>
      <c r="Y3278" s="146"/>
      <c r="Z3278" s="146"/>
      <c r="AA3278" s="146"/>
      <c r="AB3278" s="5" t="str">
        <f t="shared" si="83"/>
        <v/>
      </c>
    </row>
    <row r="3279" spans="8:28" customFormat="1" ht="12.95" hidden="1" customHeight="1">
      <c r="H3279" s="1"/>
      <c r="I3279" s="1"/>
      <c r="K3279" s="1"/>
      <c r="N3279" s="1"/>
      <c r="T3279" s="146"/>
      <c r="U3279" s="146"/>
      <c r="V3279" s="146"/>
      <c r="W3279" s="146"/>
      <c r="X3279" s="146"/>
      <c r="Y3279" s="146"/>
      <c r="Z3279" s="146"/>
      <c r="AA3279" s="146"/>
      <c r="AB3279" s="5" t="str">
        <f t="shared" si="83"/>
        <v/>
      </c>
    </row>
    <row r="3280" spans="8:28" customFormat="1" ht="12.95" hidden="1" customHeight="1">
      <c r="H3280" s="1"/>
      <c r="I3280" s="1"/>
      <c r="K3280" s="1"/>
      <c r="N3280" s="1"/>
      <c r="T3280" s="146"/>
      <c r="U3280" s="146"/>
      <c r="V3280" s="146"/>
      <c r="W3280" s="146"/>
      <c r="X3280" s="146"/>
      <c r="Y3280" s="146"/>
      <c r="Z3280" s="146"/>
      <c r="AA3280" s="146"/>
      <c r="AB3280" s="5" t="str">
        <f t="shared" si="83"/>
        <v/>
      </c>
    </row>
    <row r="3281" spans="8:28" customFormat="1" ht="12.95" hidden="1" customHeight="1">
      <c r="H3281" s="1"/>
      <c r="I3281" s="1"/>
      <c r="K3281" s="1"/>
      <c r="N3281" s="1"/>
      <c r="T3281" s="146"/>
      <c r="U3281" s="146"/>
      <c r="V3281" s="146"/>
      <c r="W3281" s="146"/>
      <c r="X3281" s="146"/>
      <c r="Y3281" s="146"/>
      <c r="Z3281" s="146"/>
      <c r="AA3281" s="146"/>
      <c r="AB3281" s="5" t="str">
        <f t="shared" si="83"/>
        <v/>
      </c>
    </row>
    <row r="3282" spans="8:28" customFormat="1" ht="12.95" hidden="1" customHeight="1">
      <c r="H3282" s="1"/>
      <c r="I3282" s="1"/>
      <c r="K3282" s="1"/>
      <c r="N3282" s="1"/>
      <c r="T3282" s="146"/>
      <c r="U3282" s="146"/>
      <c r="V3282" s="146"/>
      <c r="W3282" s="146"/>
      <c r="X3282" s="146"/>
      <c r="Y3282" s="146"/>
      <c r="Z3282" s="146"/>
      <c r="AA3282" s="146"/>
      <c r="AB3282" s="5" t="str">
        <f t="shared" si="83"/>
        <v/>
      </c>
    </row>
    <row r="3283" spans="8:28" customFormat="1" ht="12.95" hidden="1" customHeight="1">
      <c r="H3283" s="1"/>
      <c r="I3283" s="1"/>
      <c r="K3283" s="1"/>
      <c r="N3283" s="1"/>
      <c r="T3283" s="146"/>
      <c r="U3283" s="146"/>
      <c r="V3283" s="146"/>
      <c r="W3283" s="146"/>
      <c r="X3283" s="146"/>
      <c r="Y3283" s="146"/>
      <c r="Z3283" s="146"/>
      <c r="AA3283" s="146"/>
      <c r="AB3283" s="5" t="str">
        <f t="shared" si="83"/>
        <v/>
      </c>
    </row>
    <row r="3284" spans="8:28" customFormat="1" ht="12.95" hidden="1" customHeight="1">
      <c r="H3284" s="1"/>
      <c r="I3284" s="1"/>
      <c r="K3284" s="1"/>
      <c r="N3284" s="1"/>
      <c r="T3284" s="146"/>
      <c r="U3284" s="146"/>
      <c r="V3284" s="146"/>
      <c r="W3284" s="146"/>
      <c r="X3284" s="146"/>
      <c r="Y3284" s="146"/>
      <c r="Z3284" s="146"/>
      <c r="AA3284" s="146"/>
      <c r="AB3284" s="5" t="str">
        <f t="shared" si="83"/>
        <v/>
      </c>
    </row>
    <row r="3285" spans="8:28" customFormat="1" ht="12.95" hidden="1" customHeight="1">
      <c r="H3285" s="1"/>
      <c r="I3285" s="1"/>
      <c r="K3285" s="1"/>
      <c r="N3285" s="1"/>
      <c r="T3285" s="146"/>
      <c r="U3285" s="146"/>
      <c r="V3285" s="146"/>
      <c r="W3285" s="146"/>
      <c r="X3285" s="146"/>
      <c r="Y3285" s="146"/>
      <c r="Z3285" s="146"/>
      <c r="AA3285" s="146"/>
      <c r="AB3285" s="5" t="str">
        <f t="shared" si="83"/>
        <v/>
      </c>
    </row>
    <row r="3286" spans="8:28" customFormat="1" ht="12.95" hidden="1" customHeight="1">
      <c r="H3286" s="1"/>
      <c r="I3286" s="1"/>
      <c r="K3286" s="1"/>
      <c r="N3286" s="1"/>
      <c r="T3286" s="146"/>
      <c r="U3286" s="146"/>
      <c r="V3286" s="146"/>
      <c r="W3286" s="146"/>
      <c r="X3286" s="146"/>
      <c r="Y3286" s="146"/>
      <c r="Z3286" s="146"/>
      <c r="AA3286" s="146"/>
      <c r="AB3286" s="5" t="str">
        <f t="shared" si="83"/>
        <v/>
      </c>
    </row>
    <row r="3287" spans="8:28" customFormat="1" ht="12.95" hidden="1" customHeight="1">
      <c r="H3287" s="1"/>
      <c r="I3287" s="1"/>
      <c r="K3287" s="1"/>
      <c r="N3287" s="1"/>
      <c r="T3287" s="146"/>
      <c r="U3287" s="146"/>
      <c r="V3287" s="146"/>
      <c r="W3287" s="146"/>
      <c r="X3287" s="146"/>
      <c r="Y3287" s="146"/>
      <c r="Z3287" s="146"/>
      <c r="AA3287" s="146"/>
      <c r="AB3287" s="5" t="str">
        <f t="shared" si="83"/>
        <v/>
      </c>
    </row>
    <row r="3288" spans="8:28" customFormat="1" ht="12.95" hidden="1" customHeight="1">
      <c r="H3288" s="1"/>
      <c r="I3288" s="1"/>
      <c r="K3288" s="1"/>
      <c r="N3288" s="1"/>
      <c r="T3288" s="146"/>
      <c r="U3288" s="146"/>
      <c r="V3288" s="146"/>
      <c r="W3288" s="146"/>
      <c r="X3288" s="146"/>
      <c r="Y3288" s="146"/>
      <c r="Z3288" s="146"/>
      <c r="AA3288" s="146"/>
      <c r="AB3288" s="5" t="str">
        <f t="shared" si="83"/>
        <v/>
      </c>
    </row>
    <row r="3289" spans="8:28" customFormat="1" ht="12.95" hidden="1" customHeight="1">
      <c r="H3289" s="1"/>
      <c r="I3289" s="1"/>
      <c r="K3289" s="1"/>
      <c r="N3289" s="1"/>
      <c r="T3289" s="146"/>
      <c r="U3289" s="146"/>
      <c r="V3289" s="146"/>
      <c r="W3289" s="146"/>
      <c r="X3289" s="146"/>
      <c r="Y3289" s="146"/>
      <c r="Z3289" s="146"/>
      <c r="AA3289" s="146"/>
      <c r="AB3289" s="5" t="str">
        <f t="shared" si="83"/>
        <v/>
      </c>
    </row>
    <row r="3290" spans="8:28" customFormat="1" ht="12.95" hidden="1" customHeight="1">
      <c r="H3290" s="1"/>
      <c r="I3290" s="1"/>
      <c r="K3290" s="1"/>
      <c r="N3290" s="1"/>
      <c r="T3290" s="146"/>
      <c r="U3290" s="146"/>
      <c r="V3290" s="146"/>
      <c r="W3290" s="146"/>
      <c r="X3290" s="146"/>
      <c r="Y3290" s="146"/>
      <c r="Z3290" s="146"/>
      <c r="AA3290" s="146"/>
      <c r="AB3290" s="5" t="str">
        <f t="shared" si="83"/>
        <v/>
      </c>
    </row>
    <row r="3291" spans="8:28" customFormat="1" ht="12.95" hidden="1" customHeight="1">
      <c r="H3291" s="1"/>
      <c r="I3291" s="1"/>
      <c r="K3291" s="1"/>
      <c r="N3291" s="1"/>
      <c r="T3291" s="146"/>
      <c r="U3291" s="146"/>
      <c r="V3291" s="146"/>
      <c r="W3291" s="146"/>
      <c r="X3291" s="146"/>
      <c r="Y3291" s="146"/>
      <c r="Z3291" s="146"/>
      <c r="AA3291" s="146"/>
      <c r="AB3291" s="5" t="str">
        <f t="shared" ref="AB3291:AB3354" si="84">IF(TRIM(A3281)="","",CONCATENATE(TRIM(D3281),TRIM(E3281)))</f>
        <v/>
      </c>
    </row>
    <row r="3292" spans="8:28" customFormat="1" ht="12.95" hidden="1" customHeight="1">
      <c r="H3292" s="1"/>
      <c r="I3292" s="1"/>
      <c r="K3292" s="1"/>
      <c r="N3292" s="1"/>
      <c r="T3292" s="146"/>
      <c r="U3292" s="146"/>
      <c r="V3292" s="146"/>
      <c r="W3292" s="146"/>
      <c r="X3292" s="146"/>
      <c r="Y3292" s="146"/>
      <c r="Z3292" s="146"/>
      <c r="AA3292" s="146"/>
      <c r="AB3292" s="5" t="str">
        <f t="shared" si="84"/>
        <v/>
      </c>
    </row>
    <row r="3293" spans="8:28" customFormat="1" ht="12.95" hidden="1" customHeight="1">
      <c r="H3293" s="1"/>
      <c r="I3293" s="1"/>
      <c r="K3293" s="1"/>
      <c r="N3293" s="1"/>
      <c r="T3293" s="146"/>
      <c r="U3293" s="146"/>
      <c r="V3293" s="146"/>
      <c r="W3293" s="146"/>
      <c r="X3293" s="146"/>
      <c r="Y3293" s="146"/>
      <c r="Z3293" s="146"/>
      <c r="AA3293" s="146"/>
      <c r="AB3293" s="5" t="str">
        <f t="shared" si="84"/>
        <v/>
      </c>
    </row>
    <row r="3294" spans="8:28" customFormat="1" ht="12.95" hidden="1" customHeight="1">
      <c r="H3294" s="1"/>
      <c r="I3294" s="1"/>
      <c r="K3294" s="1"/>
      <c r="N3294" s="1"/>
      <c r="T3294" s="146"/>
      <c r="U3294" s="146"/>
      <c r="V3294" s="146"/>
      <c r="W3294" s="146"/>
      <c r="X3294" s="146"/>
      <c r="Y3294" s="146"/>
      <c r="Z3294" s="146"/>
      <c r="AA3294" s="146"/>
      <c r="AB3294" s="5" t="str">
        <f t="shared" si="84"/>
        <v/>
      </c>
    </row>
    <row r="3295" spans="8:28" customFormat="1" ht="12.95" hidden="1" customHeight="1">
      <c r="H3295" s="1"/>
      <c r="I3295" s="1"/>
      <c r="K3295" s="1"/>
      <c r="N3295" s="1"/>
      <c r="T3295" s="146"/>
      <c r="U3295" s="146"/>
      <c r="V3295" s="146"/>
      <c r="W3295" s="146"/>
      <c r="X3295" s="146"/>
      <c r="Y3295" s="146"/>
      <c r="Z3295" s="146"/>
      <c r="AA3295" s="146"/>
      <c r="AB3295" s="5" t="str">
        <f t="shared" si="84"/>
        <v/>
      </c>
    </row>
    <row r="3296" spans="8:28" customFormat="1" ht="12.95" hidden="1" customHeight="1">
      <c r="H3296" s="1"/>
      <c r="I3296" s="1"/>
      <c r="K3296" s="1"/>
      <c r="N3296" s="1"/>
      <c r="T3296" s="146"/>
      <c r="U3296" s="146"/>
      <c r="V3296" s="146"/>
      <c r="W3296" s="146"/>
      <c r="X3296" s="146"/>
      <c r="Y3296" s="146"/>
      <c r="Z3296" s="146"/>
      <c r="AA3296" s="146"/>
      <c r="AB3296" s="5" t="str">
        <f t="shared" si="84"/>
        <v/>
      </c>
    </row>
    <row r="3297" spans="8:28" customFormat="1" ht="12.95" hidden="1" customHeight="1">
      <c r="H3297" s="1"/>
      <c r="I3297" s="1"/>
      <c r="K3297" s="1"/>
      <c r="N3297" s="1"/>
      <c r="T3297" s="146"/>
      <c r="U3297" s="146"/>
      <c r="V3297" s="146"/>
      <c r="W3297" s="146"/>
      <c r="X3297" s="146"/>
      <c r="Y3297" s="146"/>
      <c r="Z3297" s="146"/>
      <c r="AA3297" s="146"/>
      <c r="AB3297" s="5" t="str">
        <f t="shared" si="84"/>
        <v/>
      </c>
    </row>
    <row r="3298" spans="8:28" customFormat="1" ht="12.95" hidden="1" customHeight="1">
      <c r="H3298" s="1"/>
      <c r="I3298" s="1"/>
      <c r="K3298" s="1"/>
      <c r="N3298" s="1"/>
      <c r="T3298" s="146"/>
      <c r="U3298" s="146"/>
      <c r="V3298" s="146"/>
      <c r="W3298" s="146"/>
      <c r="X3298" s="146"/>
      <c r="Y3298" s="146"/>
      <c r="Z3298" s="146"/>
      <c r="AA3298" s="146"/>
      <c r="AB3298" s="5" t="str">
        <f t="shared" si="84"/>
        <v/>
      </c>
    </row>
    <row r="3299" spans="8:28" customFormat="1" ht="12.95" hidden="1" customHeight="1">
      <c r="H3299" s="1"/>
      <c r="I3299" s="1"/>
      <c r="K3299" s="1"/>
      <c r="N3299" s="1"/>
      <c r="T3299" s="146"/>
      <c r="U3299" s="146"/>
      <c r="V3299" s="146"/>
      <c r="W3299" s="146"/>
      <c r="X3299" s="146"/>
      <c r="Y3299" s="146"/>
      <c r="Z3299" s="146"/>
      <c r="AA3299" s="146"/>
      <c r="AB3299" s="5" t="str">
        <f t="shared" si="84"/>
        <v/>
      </c>
    </row>
    <row r="3300" spans="8:28" customFormat="1" ht="12.95" hidden="1" customHeight="1">
      <c r="H3300" s="1"/>
      <c r="I3300" s="1"/>
      <c r="K3300" s="1"/>
      <c r="N3300" s="1"/>
      <c r="T3300" s="146"/>
      <c r="U3300" s="146"/>
      <c r="V3300" s="146"/>
      <c r="W3300" s="146"/>
      <c r="X3300" s="146"/>
      <c r="Y3300" s="146"/>
      <c r="Z3300" s="146"/>
      <c r="AA3300" s="146"/>
      <c r="AB3300" s="5" t="str">
        <f t="shared" si="84"/>
        <v/>
      </c>
    </row>
    <row r="3301" spans="8:28" customFormat="1" ht="12.95" hidden="1" customHeight="1">
      <c r="H3301" s="1"/>
      <c r="I3301" s="1"/>
      <c r="K3301" s="1"/>
      <c r="N3301" s="1"/>
      <c r="T3301" s="146"/>
      <c r="U3301" s="146"/>
      <c r="V3301" s="146"/>
      <c r="W3301" s="146"/>
      <c r="X3301" s="146"/>
      <c r="Y3301" s="146"/>
      <c r="Z3301" s="146"/>
      <c r="AA3301" s="146"/>
      <c r="AB3301" s="5" t="str">
        <f t="shared" si="84"/>
        <v/>
      </c>
    </row>
    <row r="3302" spans="8:28" customFormat="1" ht="12.95" hidden="1" customHeight="1">
      <c r="H3302" s="1"/>
      <c r="I3302" s="1"/>
      <c r="K3302" s="1"/>
      <c r="N3302" s="1"/>
      <c r="T3302" s="146"/>
      <c r="U3302" s="146"/>
      <c r="V3302" s="146"/>
      <c r="W3302" s="146"/>
      <c r="X3302" s="146"/>
      <c r="Y3302" s="146"/>
      <c r="Z3302" s="146"/>
      <c r="AA3302" s="146"/>
      <c r="AB3302" s="5" t="str">
        <f t="shared" si="84"/>
        <v/>
      </c>
    </row>
    <row r="3303" spans="8:28" customFormat="1" ht="12.95" hidden="1" customHeight="1">
      <c r="H3303" s="1"/>
      <c r="I3303" s="1"/>
      <c r="K3303" s="1"/>
      <c r="N3303" s="1"/>
      <c r="T3303" s="146"/>
      <c r="U3303" s="146"/>
      <c r="V3303" s="146"/>
      <c r="W3303" s="146"/>
      <c r="X3303" s="146"/>
      <c r="Y3303" s="146"/>
      <c r="Z3303" s="146"/>
      <c r="AA3303" s="146"/>
      <c r="AB3303" s="5" t="str">
        <f t="shared" si="84"/>
        <v/>
      </c>
    </row>
    <row r="3304" spans="8:28" customFormat="1" ht="12.95" hidden="1" customHeight="1">
      <c r="H3304" s="1"/>
      <c r="I3304" s="1"/>
      <c r="K3304" s="1"/>
      <c r="N3304" s="1"/>
      <c r="T3304" s="146"/>
      <c r="U3304" s="146"/>
      <c r="V3304" s="146"/>
      <c r="W3304" s="146"/>
      <c r="X3304" s="146"/>
      <c r="Y3304" s="146"/>
      <c r="Z3304" s="146"/>
      <c r="AA3304" s="146"/>
      <c r="AB3304" s="5" t="str">
        <f t="shared" si="84"/>
        <v/>
      </c>
    </row>
    <row r="3305" spans="8:28" customFormat="1" ht="12.95" hidden="1" customHeight="1">
      <c r="H3305" s="1"/>
      <c r="I3305" s="1"/>
      <c r="K3305" s="1"/>
      <c r="N3305" s="1"/>
      <c r="T3305" s="146"/>
      <c r="U3305" s="146"/>
      <c r="V3305" s="146"/>
      <c r="W3305" s="146"/>
      <c r="X3305" s="146"/>
      <c r="Y3305" s="146"/>
      <c r="Z3305" s="146"/>
      <c r="AA3305" s="146"/>
      <c r="AB3305" s="5" t="str">
        <f t="shared" si="84"/>
        <v/>
      </c>
    </row>
    <row r="3306" spans="8:28" customFormat="1" ht="12.95" hidden="1" customHeight="1">
      <c r="H3306" s="1"/>
      <c r="I3306" s="1"/>
      <c r="K3306" s="1"/>
      <c r="N3306" s="1"/>
      <c r="T3306" s="146"/>
      <c r="U3306" s="146"/>
      <c r="V3306" s="146"/>
      <c r="W3306" s="146"/>
      <c r="X3306" s="146"/>
      <c r="Y3306" s="146"/>
      <c r="Z3306" s="146"/>
      <c r="AA3306" s="146"/>
      <c r="AB3306" s="5" t="str">
        <f t="shared" si="84"/>
        <v/>
      </c>
    </row>
    <row r="3307" spans="8:28" customFormat="1" ht="12.95" hidden="1" customHeight="1">
      <c r="H3307" s="1"/>
      <c r="I3307" s="1"/>
      <c r="K3307" s="1"/>
      <c r="N3307" s="1"/>
      <c r="T3307" s="146"/>
      <c r="U3307" s="146"/>
      <c r="V3307" s="146"/>
      <c r="W3307" s="146"/>
      <c r="X3307" s="146"/>
      <c r="Y3307" s="146"/>
      <c r="Z3307" s="146"/>
      <c r="AA3307" s="146"/>
      <c r="AB3307" s="5" t="str">
        <f t="shared" si="84"/>
        <v/>
      </c>
    </row>
    <row r="3308" spans="8:28" customFormat="1" ht="12.95" hidden="1" customHeight="1">
      <c r="H3308" s="1"/>
      <c r="I3308" s="1"/>
      <c r="K3308" s="1"/>
      <c r="N3308" s="1"/>
      <c r="T3308" s="146"/>
      <c r="U3308" s="146"/>
      <c r="V3308" s="146"/>
      <c r="W3308" s="146"/>
      <c r="X3308" s="146"/>
      <c r="Y3308" s="146"/>
      <c r="Z3308" s="146"/>
      <c r="AA3308" s="146"/>
      <c r="AB3308" s="5" t="str">
        <f t="shared" si="84"/>
        <v/>
      </c>
    </row>
    <row r="3309" spans="8:28" customFormat="1" ht="12.95" hidden="1" customHeight="1">
      <c r="H3309" s="1"/>
      <c r="I3309" s="1"/>
      <c r="K3309" s="1"/>
      <c r="N3309" s="1"/>
      <c r="T3309" s="146"/>
      <c r="U3309" s="146"/>
      <c r="V3309" s="146"/>
      <c r="W3309" s="146"/>
      <c r="X3309" s="146"/>
      <c r="Y3309" s="146"/>
      <c r="Z3309" s="146"/>
      <c r="AA3309" s="146"/>
      <c r="AB3309" s="5" t="str">
        <f t="shared" si="84"/>
        <v/>
      </c>
    </row>
    <row r="3310" spans="8:28" customFormat="1" ht="12.95" hidden="1" customHeight="1">
      <c r="H3310" s="1"/>
      <c r="I3310" s="1"/>
      <c r="K3310" s="1"/>
      <c r="N3310" s="1"/>
      <c r="T3310" s="146"/>
      <c r="U3310" s="146"/>
      <c r="V3310" s="146"/>
      <c r="W3310" s="146"/>
      <c r="X3310" s="146"/>
      <c r="Y3310" s="146"/>
      <c r="Z3310" s="146"/>
      <c r="AA3310" s="146"/>
      <c r="AB3310" s="5" t="str">
        <f t="shared" si="84"/>
        <v/>
      </c>
    </row>
    <row r="3311" spans="8:28" customFormat="1" ht="12.95" hidden="1" customHeight="1">
      <c r="H3311" s="1"/>
      <c r="I3311" s="1"/>
      <c r="K3311" s="1"/>
      <c r="N3311" s="1"/>
      <c r="T3311" s="146"/>
      <c r="U3311" s="146"/>
      <c r="V3311" s="146"/>
      <c r="W3311" s="146"/>
      <c r="X3311" s="146"/>
      <c r="Y3311" s="146"/>
      <c r="Z3311" s="146"/>
      <c r="AA3311" s="146"/>
      <c r="AB3311" s="5" t="str">
        <f t="shared" si="84"/>
        <v/>
      </c>
    </row>
    <row r="3312" spans="8:28" customFormat="1" ht="12.95" hidden="1" customHeight="1">
      <c r="H3312" s="1"/>
      <c r="I3312" s="1"/>
      <c r="K3312" s="1"/>
      <c r="N3312" s="1"/>
      <c r="T3312" s="146"/>
      <c r="U3312" s="146"/>
      <c r="V3312" s="146"/>
      <c r="W3312" s="146"/>
      <c r="X3312" s="146"/>
      <c r="Y3312" s="146"/>
      <c r="Z3312" s="146"/>
      <c r="AA3312" s="146"/>
      <c r="AB3312" s="5" t="str">
        <f t="shared" si="84"/>
        <v/>
      </c>
    </row>
    <row r="3313" spans="8:28" customFormat="1" ht="12.95" hidden="1" customHeight="1">
      <c r="H3313" s="1"/>
      <c r="I3313" s="1"/>
      <c r="K3313" s="1"/>
      <c r="N3313" s="1"/>
      <c r="T3313" s="146"/>
      <c r="U3313" s="146"/>
      <c r="V3313" s="146"/>
      <c r="W3313" s="146"/>
      <c r="X3313" s="146"/>
      <c r="Y3313" s="146"/>
      <c r="Z3313" s="146"/>
      <c r="AA3313" s="146"/>
      <c r="AB3313" s="5" t="str">
        <f t="shared" si="84"/>
        <v/>
      </c>
    </row>
    <row r="3314" spans="8:28" customFormat="1" ht="12.95" hidden="1" customHeight="1">
      <c r="H3314" s="1"/>
      <c r="I3314" s="1"/>
      <c r="K3314" s="1"/>
      <c r="N3314" s="1"/>
      <c r="T3314" s="146"/>
      <c r="U3314" s="146"/>
      <c r="V3314" s="146"/>
      <c r="W3314" s="146"/>
      <c r="X3314" s="146"/>
      <c r="Y3314" s="146"/>
      <c r="Z3314" s="146"/>
      <c r="AA3314" s="146"/>
      <c r="AB3314" s="5" t="str">
        <f t="shared" si="84"/>
        <v/>
      </c>
    </row>
    <row r="3315" spans="8:28" customFormat="1" ht="12.95" hidden="1" customHeight="1">
      <c r="H3315" s="1"/>
      <c r="I3315" s="1"/>
      <c r="K3315" s="1"/>
      <c r="N3315" s="1"/>
      <c r="T3315" s="146"/>
      <c r="U3315" s="146"/>
      <c r="V3315" s="146"/>
      <c r="W3315" s="146"/>
      <c r="X3315" s="146"/>
      <c r="Y3315" s="146"/>
      <c r="Z3315" s="146"/>
      <c r="AA3315" s="146"/>
      <c r="AB3315" s="5" t="str">
        <f t="shared" si="84"/>
        <v/>
      </c>
    </row>
    <row r="3316" spans="8:28" customFormat="1" ht="12.95" hidden="1" customHeight="1">
      <c r="H3316" s="1"/>
      <c r="I3316" s="1"/>
      <c r="K3316" s="1"/>
      <c r="N3316" s="1"/>
      <c r="T3316" s="146"/>
      <c r="U3316" s="146"/>
      <c r="V3316" s="146"/>
      <c r="W3316" s="146"/>
      <c r="X3316" s="146"/>
      <c r="Y3316" s="146"/>
      <c r="Z3316" s="146"/>
      <c r="AA3316" s="146"/>
      <c r="AB3316" s="5" t="str">
        <f t="shared" si="84"/>
        <v/>
      </c>
    </row>
    <row r="3317" spans="8:28" customFormat="1" ht="12.95" hidden="1" customHeight="1">
      <c r="H3317" s="1"/>
      <c r="I3317" s="1"/>
      <c r="K3317" s="1"/>
      <c r="N3317" s="1"/>
      <c r="T3317" s="146"/>
      <c r="U3317" s="146"/>
      <c r="V3317" s="146"/>
      <c r="W3317" s="146"/>
      <c r="X3317" s="146"/>
      <c r="Y3317" s="146"/>
      <c r="Z3317" s="146"/>
      <c r="AA3317" s="146"/>
      <c r="AB3317" s="5" t="str">
        <f t="shared" si="84"/>
        <v/>
      </c>
    </row>
    <row r="3318" spans="8:28" customFormat="1" ht="12.95" hidden="1" customHeight="1">
      <c r="H3318" s="1"/>
      <c r="I3318" s="1"/>
      <c r="K3318" s="1"/>
      <c r="N3318" s="1"/>
      <c r="T3318" s="146"/>
      <c r="U3318" s="146"/>
      <c r="V3318" s="146"/>
      <c r="W3318" s="146"/>
      <c r="X3318" s="146"/>
      <c r="Y3318" s="146"/>
      <c r="Z3318" s="146"/>
      <c r="AA3318" s="146"/>
      <c r="AB3318" s="5" t="str">
        <f t="shared" si="84"/>
        <v/>
      </c>
    </row>
    <row r="3319" spans="8:28" customFormat="1" ht="12.95" hidden="1" customHeight="1">
      <c r="H3319" s="1"/>
      <c r="I3319" s="1"/>
      <c r="K3319" s="1"/>
      <c r="N3319" s="1"/>
      <c r="T3319" s="146"/>
      <c r="U3319" s="146"/>
      <c r="V3319" s="146"/>
      <c r="W3319" s="146"/>
      <c r="X3319" s="146"/>
      <c r="Y3319" s="146"/>
      <c r="Z3319" s="146"/>
      <c r="AA3319" s="146"/>
      <c r="AB3319" s="5" t="str">
        <f t="shared" si="84"/>
        <v/>
      </c>
    </row>
    <row r="3320" spans="8:28" customFormat="1" ht="12.95" hidden="1" customHeight="1">
      <c r="H3320" s="1"/>
      <c r="I3320" s="1"/>
      <c r="K3320" s="1"/>
      <c r="N3320" s="1"/>
      <c r="T3320" s="146"/>
      <c r="U3320" s="146"/>
      <c r="V3320" s="146"/>
      <c r="W3320" s="146"/>
      <c r="X3320" s="146"/>
      <c r="Y3320" s="146"/>
      <c r="Z3320" s="146"/>
      <c r="AA3320" s="146"/>
      <c r="AB3320" s="5" t="str">
        <f t="shared" si="84"/>
        <v/>
      </c>
    </row>
    <row r="3321" spans="8:28" customFormat="1" ht="12.95" hidden="1" customHeight="1">
      <c r="H3321" s="1"/>
      <c r="I3321" s="1"/>
      <c r="K3321" s="1"/>
      <c r="N3321" s="1"/>
      <c r="T3321" s="146"/>
      <c r="U3321" s="146"/>
      <c r="V3321" s="146"/>
      <c r="W3321" s="146"/>
      <c r="X3321" s="146"/>
      <c r="Y3321" s="146"/>
      <c r="Z3321" s="146"/>
      <c r="AA3321" s="146"/>
      <c r="AB3321" s="5" t="str">
        <f t="shared" si="84"/>
        <v/>
      </c>
    </row>
    <row r="3322" spans="8:28" customFormat="1" ht="12.95" hidden="1" customHeight="1">
      <c r="H3322" s="1"/>
      <c r="I3322" s="1"/>
      <c r="K3322" s="1"/>
      <c r="N3322" s="1"/>
      <c r="T3322" s="146"/>
      <c r="U3322" s="146"/>
      <c r="V3322" s="146"/>
      <c r="W3322" s="146"/>
      <c r="X3322" s="146"/>
      <c r="Y3322" s="146"/>
      <c r="Z3322" s="146"/>
      <c r="AA3322" s="146"/>
      <c r="AB3322" s="5" t="str">
        <f t="shared" si="84"/>
        <v/>
      </c>
    </row>
    <row r="3323" spans="8:28" customFormat="1" ht="12.95" hidden="1" customHeight="1">
      <c r="H3323" s="1"/>
      <c r="I3323" s="1"/>
      <c r="K3323" s="1"/>
      <c r="N3323" s="1"/>
      <c r="T3323" s="146"/>
      <c r="U3323" s="146"/>
      <c r="V3323" s="146"/>
      <c r="W3323" s="146"/>
      <c r="X3323" s="146"/>
      <c r="Y3323" s="146"/>
      <c r="Z3323" s="146"/>
      <c r="AA3323" s="146"/>
      <c r="AB3323" s="5" t="str">
        <f t="shared" si="84"/>
        <v/>
      </c>
    </row>
    <row r="3324" spans="8:28" customFormat="1" ht="12.95" hidden="1" customHeight="1">
      <c r="H3324" s="1"/>
      <c r="I3324" s="1"/>
      <c r="K3324" s="1"/>
      <c r="N3324" s="1"/>
      <c r="T3324" s="146"/>
      <c r="U3324" s="146"/>
      <c r="V3324" s="146"/>
      <c r="W3324" s="146"/>
      <c r="X3324" s="146"/>
      <c r="Y3324" s="146"/>
      <c r="Z3324" s="146"/>
      <c r="AA3324" s="146"/>
      <c r="AB3324" s="5" t="str">
        <f t="shared" si="84"/>
        <v/>
      </c>
    </row>
    <row r="3325" spans="8:28" customFormat="1" ht="12.95" hidden="1" customHeight="1">
      <c r="H3325" s="1"/>
      <c r="I3325" s="1"/>
      <c r="K3325" s="1"/>
      <c r="N3325" s="1"/>
      <c r="T3325" s="146"/>
      <c r="U3325" s="146"/>
      <c r="V3325" s="146"/>
      <c r="W3325" s="146"/>
      <c r="X3325" s="146"/>
      <c r="Y3325" s="146"/>
      <c r="Z3325" s="146"/>
      <c r="AA3325" s="146"/>
      <c r="AB3325" s="5" t="str">
        <f t="shared" si="84"/>
        <v/>
      </c>
    </row>
    <row r="3326" spans="8:28" customFormat="1" ht="12.95" hidden="1" customHeight="1">
      <c r="H3326" s="1"/>
      <c r="I3326" s="1"/>
      <c r="K3326" s="1"/>
      <c r="N3326" s="1"/>
      <c r="T3326" s="146"/>
      <c r="U3326" s="146"/>
      <c r="V3326" s="146"/>
      <c r="W3326" s="146"/>
      <c r="X3326" s="146"/>
      <c r="Y3326" s="146"/>
      <c r="Z3326" s="146"/>
      <c r="AA3326" s="146"/>
      <c r="AB3326" s="5" t="str">
        <f t="shared" si="84"/>
        <v/>
      </c>
    </row>
    <row r="3327" spans="8:28" customFormat="1" ht="12.95" hidden="1" customHeight="1">
      <c r="H3327" s="1"/>
      <c r="I3327" s="1"/>
      <c r="K3327" s="1"/>
      <c r="N3327" s="1"/>
      <c r="T3327" s="146"/>
      <c r="U3327" s="146"/>
      <c r="V3327" s="146"/>
      <c r="W3327" s="146"/>
      <c r="X3327" s="146"/>
      <c r="Y3327" s="146"/>
      <c r="Z3327" s="146"/>
      <c r="AA3327" s="146"/>
      <c r="AB3327" s="5" t="str">
        <f t="shared" si="84"/>
        <v/>
      </c>
    </row>
    <row r="3328" spans="8:28" customFormat="1" ht="12.95" hidden="1" customHeight="1">
      <c r="H3328" s="1"/>
      <c r="I3328" s="1"/>
      <c r="K3328" s="1"/>
      <c r="N3328" s="1"/>
      <c r="T3328" s="146"/>
      <c r="U3328" s="146"/>
      <c r="V3328" s="146"/>
      <c r="W3328" s="146"/>
      <c r="X3328" s="146"/>
      <c r="Y3328" s="146"/>
      <c r="Z3328" s="146"/>
      <c r="AA3328" s="146"/>
      <c r="AB3328" s="5" t="str">
        <f t="shared" si="84"/>
        <v/>
      </c>
    </row>
    <row r="3329" spans="8:28" customFormat="1" ht="12.95" hidden="1" customHeight="1">
      <c r="H3329" s="1"/>
      <c r="I3329" s="1"/>
      <c r="K3329" s="1"/>
      <c r="N3329" s="1"/>
      <c r="T3329" s="146"/>
      <c r="U3329" s="146"/>
      <c r="V3329" s="146"/>
      <c r="W3329" s="146"/>
      <c r="X3329" s="146"/>
      <c r="Y3329" s="146"/>
      <c r="Z3329" s="146"/>
      <c r="AA3329" s="146"/>
      <c r="AB3329" s="5" t="str">
        <f t="shared" si="84"/>
        <v/>
      </c>
    </row>
    <row r="3330" spans="8:28" customFormat="1" ht="12.95" hidden="1" customHeight="1">
      <c r="H3330" s="1"/>
      <c r="I3330" s="1"/>
      <c r="K3330" s="1"/>
      <c r="N3330" s="1"/>
      <c r="T3330" s="146"/>
      <c r="U3330" s="146"/>
      <c r="V3330" s="146"/>
      <c r="W3330" s="146"/>
      <c r="X3330" s="146"/>
      <c r="Y3330" s="146"/>
      <c r="Z3330" s="146"/>
      <c r="AA3330" s="146"/>
      <c r="AB3330" s="5" t="str">
        <f t="shared" si="84"/>
        <v/>
      </c>
    </row>
    <row r="3331" spans="8:28" customFormat="1" ht="12.95" hidden="1" customHeight="1">
      <c r="H3331" s="1"/>
      <c r="I3331" s="1"/>
      <c r="K3331" s="1"/>
      <c r="N3331" s="1"/>
      <c r="T3331" s="146"/>
      <c r="U3331" s="146"/>
      <c r="V3331" s="146"/>
      <c r="W3331" s="146"/>
      <c r="X3331" s="146"/>
      <c r="Y3331" s="146"/>
      <c r="Z3331" s="146"/>
      <c r="AA3331" s="146"/>
      <c r="AB3331" s="5" t="str">
        <f t="shared" si="84"/>
        <v/>
      </c>
    </row>
    <row r="3332" spans="8:28" customFormat="1" ht="12.95" hidden="1" customHeight="1">
      <c r="H3332" s="1"/>
      <c r="I3332" s="1"/>
      <c r="K3332" s="1"/>
      <c r="N3332" s="1"/>
      <c r="T3332" s="146"/>
      <c r="U3332" s="146"/>
      <c r="V3332" s="146"/>
      <c r="W3332" s="146"/>
      <c r="X3332" s="146"/>
      <c r="Y3332" s="146"/>
      <c r="Z3332" s="146"/>
      <c r="AA3332" s="146"/>
      <c r="AB3332" s="5" t="str">
        <f t="shared" si="84"/>
        <v/>
      </c>
    </row>
    <row r="3333" spans="8:28" customFormat="1" ht="12.95" hidden="1" customHeight="1">
      <c r="H3333" s="1"/>
      <c r="I3333" s="1"/>
      <c r="K3333" s="1"/>
      <c r="N3333" s="1"/>
      <c r="T3333" s="146"/>
      <c r="U3333" s="146"/>
      <c r="V3333" s="146"/>
      <c r="W3333" s="146"/>
      <c r="X3333" s="146"/>
      <c r="Y3333" s="146"/>
      <c r="Z3333" s="146"/>
      <c r="AA3333" s="146"/>
      <c r="AB3333" s="5" t="str">
        <f t="shared" si="84"/>
        <v/>
      </c>
    </row>
    <row r="3334" spans="8:28" customFormat="1" ht="12.95" hidden="1" customHeight="1">
      <c r="H3334" s="1"/>
      <c r="I3334" s="1"/>
      <c r="K3334" s="1"/>
      <c r="N3334" s="1"/>
      <c r="T3334" s="146"/>
      <c r="U3334" s="146"/>
      <c r="V3334" s="146"/>
      <c r="W3334" s="146"/>
      <c r="X3334" s="146"/>
      <c r="Y3334" s="146"/>
      <c r="Z3334" s="146"/>
      <c r="AA3334" s="146"/>
      <c r="AB3334" s="5" t="str">
        <f t="shared" si="84"/>
        <v/>
      </c>
    </row>
    <row r="3335" spans="8:28" customFormat="1" ht="12.95" hidden="1" customHeight="1">
      <c r="H3335" s="1"/>
      <c r="I3335" s="1"/>
      <c r="K3335" s="1"/>
      <c r="N3335" s="1"/>
      <c r="T3335" s="146"/>
      <c r="U3335" s="146"/>
      <c r="V3335" s="146"/>
      <c r="W3335" s="146"/>
      <c r="X3335" s="146"/>
      <c r="Y3335" s="146"/>
      <c r="Z3335" s="146"/>
      <c r="AA3335" s="146"/>
      <c r="AB3335" s="5" t="str">
        <f t="shared" si="84"/>
        <v/>
      </c>
    </row>
    <row r="3336" spans="8:28" customFormat="1" ht="12.95" hidden="1" customHeight="1">
      <c r="H3336" s="1"/>
      <c r="I3336" s="1"/>
      <c r="K3336" s="1"/>
      <c r="N3336" s="1"/>
      <c r="T3336" s="146"/>
      <c r="U3336" s="146"/>
      <c r="V3336" s="146"/>
      <c r="W3336" s="146"/>
      <c r="X3336" s="146"/>
      <c r="Y3336" s="146"/>
      <c r="Z3336" s="146"/>
      <c r="AA3336" s="146"/>
      <c r="AB3336" s="5" t="str">
        <f t="shared" si="84"/>
        <v/>
      </c>
    </row>
    <row r="3337" spans="8:28" customFormat="1" ht="12.95" hidden="1" customHeight="1">
      <c r="H3337" s="1"/>
      <c r="I3337" s="1"/>
      <c r="K3337" s="1"/>
      <c r="N3337" s="1"/>
      <c r="T3337" s="146"/>
      <c r="U3337" s="146"/>
      <c r="V3337" s="146"/>
      <c r="W3337" s="146"/>
      <c r="X3337" s="146"/>
      <c r="Y3337" s="146"/>
      <c r="Z3337" s="146"/>
      <c r="AA3337" s="146"/>
      <c r="AB3337" s="5" t="str">
        <f t="shared" si="84"/>
        <v/>
      </c>
    </row>
    <row r="3338" spans="8:28" customFormat="1" ht="12.95" hidden="1" customHeight="1">
      <c r="H3338" s="1"/>
      <c r="I3338" s="1"/>
      <c r="K3338" s="1"/>
      <c r="N3338" s="1"/>
      <c r="T3338" s="146"/>
      <c r="U3338" s="146"/>
      <c r="V3338" s="146"/>
      <c r="W3338" s="146"/>
      <c r="X3338" s="146"/>
      <c r="Y3338" s="146"/>
      <c r="Z3338" s="146"/>
      <c r="AA3338" s="146"/>
      <c r="AB3338" s="5" t="str">
        <f t="shared" si="84"/>
        <v/>
      </c>
    </row>
    <row r="3339" spans="8:28" customFormat="1" ht="12.95" hidden="1" customHeight="1">
      <c r="H3339" s="1"/>
      <c r="I3339" s="1"/>
      <c r="K3339" s="1"/>
      <c r="N3339" s="1"/>
      <c r="T3339" s="146"/>
      <c r="U3339" s="146"/>
      <c r="V3339" s="146"/>
      <c r="W3339" s="146"/>
      <c r="X3339" s="146"/>
      <c r="Y3339" s="146"/>
      <c r="Z3339" s="146"/>
      <c r="AA3339" s="146"/>
      <c r="AB3339" s="5" t="str">
        <f t="shared" si="84"/>
        <v/>
      </c>
    </row>
    <row r="3340" spans="8:28" customFormat="1" ht="12.95" hidden="1" customHeight="1">
      <c r="H3340" s="1"/>
      <c r="I3340" s="1"/>
      <c r="K3340" s="1"/>
      <c r="N3340" s="1"/>
      <c r="T3340" s="146"/>
      <c r="U3340" s="146"/>
      <c r="V3340" s="146"/>
      <c r="W3340" s="146"/>
      <c r="X3340" s="146"/>
      <c r="Y3340" s="146"/>
      <c r="Z3340" s="146"/>
      <c r="AA3340" s="146"/>
      <c r="AB3340" s="5" t="str">
        <f t="shared" si="84"/>
        <v/>
      </c>
    </row>
    <row r="3341" spans="8:28" customFormat="1" ht="12.95" hidden="1" customHeight="1">
      <c r="H3341" s="1"/>
      <c r="I3341" s="1"/>
      <c r="K3341" s="1"/>
      <c r="N3341" s="1"/>
      <c r="T3341" s="146"/>
      <c r="U3341" s="146"/>
      <c r="V3341" s="146"/>
      <c r="W3341" s="146"/>
      <c r="X3341" s="146"/>
      <c r="Y3341" s="146"/>
      <c r="Z3341" s="146"/>
      <c r="AA3341" s="146"/>
      <c r="AB3341" s="5" t="str">
        <f t="shared" si="84"/>
        <v/>
      </c>
    </row>
    <row r="3342" spans="8:28" customFormat="1" ht="12.95" hidden="1" customHeight="1">
      <c r="H3342" s="1"/>
      <c r="I3342" s="1"/>
      <c r="K3342" s="1"/>
      <c r="N3342" s="1"/>
      <c r="T3342" s="146"/>
      <c r="U3342" s="146"/>
      <c r="V3342" s="146"/>
      <c r="W3342" s="146"/>
      <c r="X3342" s="146"/>
      <c r="Y3342" s="146"/>
      <c r="Z3342" s="146"/>
      <c r="AA3342" s="146"/>
      <c r="AB3342" s="5" t="str">
        <f t="shared" si="84"/>
        <v/>
      </c>
    </row>
    <row r="3343" spans="8:28" customFormat="1" ht="12.95" hidden="1" customHeight="1">
      <c r="H3343" s="1"/>
      <c r="I3343" s="1"/>
      <c r="K3343" s="1"/>
      <c r="N3343" s="1"/>
      <c r="T3343" s="146"/>
      <c r="U3343" s="146"/>
      <c r="V3343" s="146"/>
      <c r="W3343" s="146"/>
      <c r="X3343" s="146"/>
      <c r="Y3343" s="146"/>
      <c r="Z3343" s="146"/>
      <c r="AA3343" s="146"/>
      <c r="AB3343" s="5" t="str">
        <f t="shared" si="84"/>
        <v/>
      </c>
    </row>
    <row r="3344" spans="8:28" customFormat="1" ht="12.95" hidden="1" customHeight="1">
      <c r="H3344" s="1"/>
      <c r="I3344" s="1"/>
      <c r="K3344" s="1"/>
      <c r="N3344" s="1"/>
      <c r="T3344" s="146"/>
      <c r="U3344" s="146"/>
      <c r="V3344" s="146"/>
      <c r="W3344" s="146"/>
      <c r="X3344" s="146"/>
      <c r="Y3344" s="146"/>
      <c r="Z3344" s="146"/>
      <c r="AA3344" s="146"/>
      <c r="AB3344" s="5" t="str">
        <f t="shared" si="84"/>
        <v/>
      </c>
    </row>
    <row r="3345" spans="8:28" customFormat="1" ht="12.95" hidden="1" customHeight="1">
      <c r="H3345" s="1"/>
      <c r="I3345" s="1"/>
      <c r="K3345" s="1"/>
      <c r="N3345" s="1"/>
      <c r="T3345" s="146"/>
      <c r="U3345" s="146"/>
      <c r="V3345" s="146"/>
      <c r="W3345" s="146"/>
      <c r="X3345" s="146"/>
      <c r="Y3345" s="146"/>
      <c r="Z3345" s="146"/>
      <c r="AA3345" s="146"/>
      <c r="AB3345" s="5" t="str">
        <f t="shared" si="84"/>
        <v/>
      </c>
    </row>
    <row r="3346" spans="8:28" customFormat="1" ht="12.95" hidden="1" customHeight="1">
      <c r="H3346" s="1"/>
      <c r="I3346" s="1"/>
      <c r="K3346" s="1"/>
      <c r="N3346" s="1"/>
      <c r="T3346" s="146"/>
      <c r="U3346" s="146"/>
      <c r="V3346" s="146"/>
      <c r="W3346" s="146"/>
      <c r="X3346" s="146"/>
      <c r="Y3346" s="146"/>
      <c r="Z3346" s="146"/>
      <c r="AA3346" s="146"/>
      <c r="AB3346" s="5" t="str">
        <f t="shared" si="84"/>
        <v/>
      </c>
    </row>
    <row r="3347" spans="8:28" customFormat="1" ht="12.95" hidden="1" customHeight="1">
      <c r="H3347" s="1"/>
      <c r="I3347" s="1"/>
      <c r="K3347" s="1"/>
      <c r="N3347" s="1"/>
      <c r="T3347" s="146"/>
      <c r="U3347" s="146"/>
      <c r="V3347" s="146"/>
      <c r="W3347" s="146"/>
      <c r="X3347" s="146"/>
      <c r="Y3347" s="146"/>
      <c r="Z3347" s="146"/>
      <c r="AA3347" s="146"/>
      <c r="AB3347" s="5" t="str">
        <f t="shared" si="84"/>
        <v/>
      </c>
    </row>
    <row r="3348" spans="8:28" customFormat="1" ht="12.95" hidden="1" customHeight="1">
      <c r="H3348" s="1"/>
      <c r="I3348" s="1"/>
      <c r="K3348" s="1"/>
      <c r="N3348" s="1"/>
      <c r="T3348" s="146"/>
      <c r="U3348" s="146"/>
      <c r="V3348" s="146"/>
      <c r="W3348" s="146"/>
      <c r="X3348" s="146"/>
      <c r="Y3348" s="146"/>
      <c r="Z3348" s="146"/>
      <c r="AA3348" s="146"/>
      <c r="AB3348" s="5" t="str">
        <f t="shared" si="84"/>
        <v/>
      </c>
    </row>
    <row r="3349" spans="8:28" customFormat="1" ht="12.95" hidden="1" customHeight="1">
      <c r="H3349" s="1"/>
      <c r="I3349" s="1"/>
      <c r="K3349" s="1"/>
      <c r="N3349" s="1"/>
      <c r="T3349" s="146"/>
      <c r="U3349" s="146"/>
      <c r="V3349" s="146"/>
      <c r="W3349" s="146"/>
      <c r="X3349" s="146"/>
      <c r="Y3349" s="146"/>
      <c r="Z3349" s="146"/>
      <c r="AA3349" s="146"/>
      <c r="AB3349" s="5" t="str">
        <f t="shared" si="84"/>
        <v/>
      </c>
    </row>
    <row r="3350" spans="8:28" customFormat="1" ht="12.95" hidden="1" customHeight="1">
      <c r="H3350" s="1"/>
      <c r="I3350" s="1"/>
      <c r="K3350" s="1"/>
      <c r="N3350" s="1"/>
      <c r="T3350" s="146"/>
      <c r="U3350" s="146"/>
      <c r="V3350" s="146"/>
      <c r="W3350" s="146"/>
      <c r="X3350" s="146"/>
      <c r="Y3350" s="146"/>
      <c r="Z3350" s="146"/>
      <c r="AA3350" s="146"/>
      <c r="AB3350" s="5" t="str">
        <f t="shared" si="84"/>
        <v/>
      </c>
    </row>
    <row r="3351" spans="8:28" customFormat="1" ht="12.95" hidden="1" customHeight="1">
      <c r="H3351" s="1"/>
      <c r="I3351" s="1"/>
      <c r="K3351" s="1"/>
      <c r="N3351" s="1"/>
      <c r="T3351" s="146"/>
      <c r="U3351" s="146"/>
      <c r="V3351" s="146"/>
      <c r="W3351" s="146"/>
      <c r="X3351" s="146"/>
      <c r="Y3351" s="146"/>
      <c r="Z3351" s="146"/>
      <c r="AA3351" s="146"/>
      <c r="AB3351" s="5" t="str">
        <f t="shared" si="84"/>
        <v/>
      </c>
    </row>
    <row r="3352" spans="8:28" customFormat="1" ht="12.95" hidden="1" customHeight="1">
      <c r="H3352" s="1"/>
      <c r="I3352" s="1"/>
      <c r="K3352" s="1"/>
      <c r="N3352" s="1"/>
      <c r="T3352" s="146"/>
      <c r="U3352" s="146"/>
      <c r="V3352" s="146"/>
      <c r="W3352" s="146"/>
      <c r="X3352" s="146"/>
      <c r="Y3352" s="146"/>
      <c r="Z3352" s="146"/>
      <c r="AA3352" s="146"/>
      <c r="AB3352" s="5" t="str">
        <f t="shared" si="84"/>
        <v/>
      </c>
    </row>
    <row r="3353" spans="8:28" customFormat="1" ht="12.95" hidden="1" customHeight="1">
      <c r="H3353" s="1"/>
      <c r="I3353" s="1"/>
      <c r="K3353" s="1"/>
      <c r="N3353" s="1"/>
      <c r="T3353" s="146"/>
      <c r="U3353" s="146"/>
      <c r="V3353" s="146"/>
      <c r="W3353" s="146"/>
      <c r="X3353" s="146"/>
      <c r="Y3353" s="146"/>
      <c r="Z3353" s="146"/>
      <c r="AA3353" s="146"/>
      <c r="AB3353" s="5" t="str">
        <f t="shared" si="84"/>
        <v/>
      </c>
    </row>
    <row r="3354" spans="8:28" customFormat="1" ht="12.95" hidden="1" customHeight="1">
      <c r="H3354" s="1"/>
      <c r="I3354" s="1"/>
      <c r="K3354" s="1"/>
      <c r="N3354" s="1"/>
      <c r="T3354" s="146"/>
      <c r="U3354" s="146"/>
      <c r="V3354" s="146"/>
      <c r="W3354" s="146"/>
      <c r="X3354" s="146"/>
      <c r="Y3354" s="146"/>
      <c r="Z3354" s="146"/>
      <c r="AA3354" s="146"/>
      <c r="AB3354" s="5" t="str">
        <f t="shared" si="84"/>
        <v/>
      </c>
    </row>
    <row r="3355" spans="8:28" customFormat="1" ht="12.95" hidden="1" customHeight="1">
      <c r="H3355" s="1"/>
      <c r="I3355" s="1"/>
      <c r="K3355" s="1"/>
      <c r="N3355" s="1"/>
      <c r="T3355" s="146"/>
      <c r="U3355" s="146"/>
      <c r="V3355" s="146"/>
      <c r="W3355" s="146"/>
      <c r="X3355" s="146"/>
      <c r="Y3355" s="146"/>
      <c r="Z3355" s="146"/>
      <c r="AA3355" s="146"/>
      <c r="AB3355" s="5" t="str">
        <f t="shared" ref="AB3355:AB3418" si="85">IF(TRIM(A3345)="","",CONCATENATE(TRIM(D3345),TRIM(E3345)))</f>
        <v/>
      </c>
    </row>
    <row r="3356" spans="8:28" customFormat="1" ht="12.95" hidden="1" customHeight="1">
      <c r="H3356" s="1"/>
      <c r="I3356" s="1"/>
      <c r="K3356" s="1"/>
      <c r="N3356" s="1"/>
      <c r="T3356" s="146"/>
      <c r="U3356" s="146"/>
      <c r="V3356" s="146"/>
      <c r="W3356" s="146"/>
      <c r="X3356" s="146"/>
      <c r="Y3356" s="146"/>
      <c r="Z3356" s="146"/>
      <c r="AA3356" s="146"/>
      <c r="AB3356" s="5" t="str">
        <f t="shared" si="85"/>
        <v/>
      </c>
    </row>
    <row r="3357" spans="8:28" customFormat="1" ht="12.95" hidden="1" customHeight="1">
      <c r="H3357" s="1"/>
      <c r="I3357" s="1"/>
      <c r="K3357" s="1"/>
      <c r="N3357" s="1"/>
      <c r="T3357" s="146"/>
      <c r="U3357" s="146"/>
      <c r="V3357" s="146"/>
      <c r="W3357" s="146"/>
      <c r="X3357" s="146"/>
      <c r="Y3357" s="146"/>
      <c r="Z3357" s="146"/>
      <c r="AA3357" s="146"/>
      <c r="AB3357" s="5" t="str">
        <f t="shared" si="85"/>
        <v/>
      </c>
    </row>
    <row r="3358" spans="8:28" customFormat="1" ht="12.95" hidden="1" customHeight="1">
      <c r="H3358" s="1"/>
      <c r="I3358" s="1"/>
      <c r="K3358" s="1"/>
      <c r="N3358" s="1"/>
      <c r="T3358" s="146"/>
      <c r="U3358" s="146"/>
      <c r="V3358" s="146"/>
      <c r="W3358" s="146"/>
      <c r="X3358" s="146"/>
      <c r="Y3358" s="146"/>
      <c r="Z3358" s="146"/>
      <c r="AA3358" s="146"/>
      <c r="AB3358" s="5" t="str">
        <f t="shared" si="85"/>
        <v/>
      </c>
    </row>
    <row r="3359" spans="8:28" customFormat="1" ht="12.95" hidden="1" customHeight="1">
      <c r="H3359" s="1"/>
      <c r="I3359" s="1"/>
      <c r="K3359" s="1"/>
      <c r="N3359" s="1"/>
      <c r="T3359" s="146"/>
      <c r="U3359" s="146"/>
      <c r="V3359" s="146"/>
      <c r="W3359" s="146"/>
      <c r="X3359" s="146"/>
      <c r="Y3359" s="146"/>
      <c r="Z3359" s="146"/>
      <c r="AA3359" s="146"/>
      <c r="AB3359" s="5" t="str">
        <f t="shared" si="85"/>
        <v/>
      </c>
    </row>
    <row r="3360" spans="8:28" customFormat="1" ht="12.95" hidden="1" customHeight="1">
      <c r="H3360" s="1"/>
      <c r="I3360" s="1"/>
      <c r="K3360" s="1"/>
      <c r="N3360" s="1"/>
      <c r="T3360" s="146"/>
      <c r="U3360" s="146"/>
      <c r="V3360" s="146"/>
      <c r="W3360" s="146"/>
      <c r="X3360" s="146"/>
      <c r="Y3360" s="146"/>
      <c r="Z3360" s="146"/>
      <c r="AA3360" s="146"/>
      <c r="AB3360" s="5" t="str">
        <f t="shared" si="85"/>
        <v/>
      </c>
    </row>
    <row r="3361" spans="8:28" customFormat="1" ht="12.95" hidden="1" customHeight="1">
      <c r="H3361" s="1"/>
      <c r="I3361" s="1"/>
      <c r="K3361" s="1"/>
      <c r="N3361" s="1"/>
      <c r="T3361" s="146"/>
      <c r="U3361" s="146"/>
      <c r="V3361" s="146"/>
      <c r="W3361" s="146"/>
      <c r="X3361" s="146"/>
      <c r="Y3361" s="146"/>
      <c r="Z3361" s="146"/>
      <c r="AA3361" s="146"/>
      <c r="AB3361" s="5" t="str">
        <f t="shared" si="85"/>
        <v/>
      </c>
    </row>
    <row r="3362" spans="8:28" customFormat="1" ht="12.95" hidden="1" customHeight="1">
      <c r="H3362" s="1"/>
      <c r="I3362" s="1"/>
      <c r="K3362" s="1"/>
      <c r="N3362" s="1"/>
      <c r="T3362" s="146"/>
      <c r="U3362" s="146"/>
      <c r="V3362" s="146"/>
      <c r="W3362" s="146"/>
      <c r="X3362" s="146"/>
      <c r="Y3362" s="146"/>
      <c r="Z3362" s="146"/>
      <c r="AA3362" s="146"/>
      <c r="AB3362" s="5" t="str">
        <f t="shared" si="85"/>
        <v/>
      </c>
    </row>
    <row r="3363" spans="8:28" customFormat="1" ht="12.95" hidden="1" customHeight="1">
      <c r="H3363" s="1"/>
      <c r="I3363" s="1"/>
      <c r="K3363" s="1"/>
      <c r="N3363" s="1"/>
      <c r="T3363" s="146"/>
      <c r="U3363" s="146"/>
      <c r="V3363" s="146"/>
      <c r="W3363" s="146"/>
      <c r="X3363" s="146"/>
      <c r="Y3363" s="146"/>
      <c r="Z3363" s="146"/>
      <c r="AA3363" s="146"/>
      <c r="AB3363" s="5" t="str">
        <f t="shared" si="85"/>
        <v/>
      </c>
    </row>
    <row r="3364" spans="8:28" customFormat="1" ht="12.95" hidden="1" customHeight="1">
      <c r="H3364" s="1"/>
      <c r="I3364" s="1"/>
      <c r="K3364" s="1"/>
      <c r="N3364" s="1"/>
      <c r="T3364" s="146"/>
      <c r="U3364" s="146"/>
      <c r="V3364" s="146"/>
      <c r="W3364" s="146"/>
      <c r="X3364" s="146"/>
      <c r="Y3364" s="146"/>
      <c r="Z3364" s="146"/>
      <c r="AA3364" s="146"/>
      <c r="AB3364" s="5" t="str">
        <f t="shared" si="85"/>
        <v/>
      </c>
    </row>
    <row r="3365" spans="8:28" customFormat="1" ht="12.95" hidden="1" customHeight="1">
      <c r="H3365" s="1"/>
      <c r="I3365" s="1"/>
      <c r="K3365" s="1"/>
      <c r="N3365" s="1"/>
      <c r="T3365" s="146"/>
      <c r="U3365" s="146"/>
      <c r="V3365" s="146"/>
      <c r="W3365" s="146"/>
      <c r="X3365" s="146"/>
      <c r="Y3365" s="146"/>
      <c r="Z3365" s="146"/>
      <c r="AA3365" s="146"/>
      <c r="AB3365" s="5" t="str">
        <f t="shared" si="85"/>
        <v/>
      </c>
    </row>
    <row r="3366" spans="8:28" customFormat="1" ht="12.95" hidden="1" customHeight="1">
      <c r="H3366" s="1"/>
      <c r="I3366" s="1"/>
      <c r="K3366" s="1"/>
      <c r="N3366" s="1"/>
      <c r="T3366" s="146"/>
      <c r="U3366" s="146"/>
      <c r="V3366" s="146"/>
      <c r="W3366" s="146"/>
      <c r="X3366" s="146"/>
      <c r="Y3366" s="146"/>
      <c r="Z3366" s="146"/>
      <c r="AA3366" s="146"/>
      <c r="AB3366" s="5" t="str">
        <f t="shared" si="85"/>
        <v/>
      </c>
    </row>
    <row r="3367" spans="8:28" customFormat="1" ht="12.95" hidden="1" customHeight="1">
      <c r="H3367" s="1"/>
      <c r="I3367" s="1"/>
      <c r="K3367" s="1"/>
      <c r="N3367" s="1"/>
      <c r="T3367" s="146"/>
      <c r="U3367" s="146"/>
      <c r="V3367" s="146"/>
      <c r="W3367" s="146"/>
      <c r="X3367" s="146"/>
      <c r="Y3367" s="146"/>
      <c r="Z3367" s="146"/>
      <c r="AA3367" s="146"/>
      <c r="AB3367" s="5" t="str">
        <f t="shared" si="85"/>
        <v/>
      </c>
    </row>
    <row r="3368" spans="8:28" customFormat="1" ht="12.95" hidden="1" customHeight="1">
      <c r="H3368" s="1"/>
      <c r="I3368" s="1"/>
      <c r="K3368" s="1"/>
      <c r="N3368" s="1"/>
      <c r="T3368" s="146"/>
      <c r="U3368" s="146"/>
      <c r="V3368" s="146"/>
      <c r="W3368" s="146"/>
      <c r="X3368" s="146"/>
      <c r="Y3368" s="146"/>
      <c r="Z3368" s="146"/>
      <c r="AA3368" s="146"/>
      <c r="AB3368" s="5" t="str">
        <f t="shared" si="85"/>
        <v/>
      </c>
    </row>
    <row r="3369" spans="8:28" customFormat="1" ht="12.95" hidden="1" customHeight="1">
      <c r="H3369" s="1"/>
      <c r="I3369" s="1"/>
      <c r="K3369" s="1"/>
      <c r="N3369" s="1"/>
      <c r="T3369" s="146"/>
      <c r="U3369" s="146"/>
      <c r="V3369" s="146"/>
      <c r="W3369" s="146"/>
      <c r="X3369" s="146"/>
      <c r="Y3369" s="146"/>
      <c r="Z3369" s="146"/>
      <c r="AA3369" s="146"/>
      <c r="AB3369" s="5" t="str">
        <f t="shared" si="85"/>
        <v/>
      </c>
    </row>
    <row r="3370" spans="8:28" customFormat="1" ht="12.95" hidden="1" customHeight="1">
      <c r="H3370" s="1"/>
      <c r="I3370" s="1"/>
      <c r="K3370" s="1"/>
      <c r="N3370" s="1"/>
      <c r="T3370" s="146"/>
      <c r="U3370" s="146"/>
      <c r="V3370" s="146"/>
      <c r="W3370" s="146"/>
      <c r="X3370" s="146"/>
      <c r="Y3370" s="146"/>
      <c r="Z3370" s="146"/>
      <c r="AA3370" s="146"/>
      <c r="AB3370" s="5" t="str">
        <f t="shared" si="85"/>
        <v/>
      </c>
    </row>
    <row r="3371" spans="8:28" customFormat="1" ht="12.95" hidden="1" customHeight="1">
      <c r="H3371" s="1"/>
      <c r="I3371" s="1"/>
      <c r="K3371" s="1"/>
      <c r="N3371" s="1"/>
      <c r="T3371" s="146"/>
      <c r="U3371" s="146"/>
      <c r="V3371" s="146"/>
      <c r="W3371" s="146"/>
      <c r="X3371" s="146"/>
      <c r="Y3371" s="146"/>
      <c r="Z3371" s="146"/>
      <c r="AA3371" s="146"/>
      <c r="AB3371" s="5" t="str">
        <f t="shared" si="85"/>
        <v/>
      </c>
    </row>
    <row r="3372" spans="8:28" customFormat="1" ht="12.95" hidden="1" customHeight="1">
      <c r="H3372" s="1"/>
      <c r="I3372" s="1"/>
      <c r="K3372" s="1"/>
      <c r="N3372" s="1"/>
      <c r="T3372" s="146"/>
      <c r="U3372" s="146"/>
      <c r="V3372" s="146"/>
      <c r="W3372" s="146"/>
      <c r="X3372" s="146"/>
      <c r="Y3372" s="146"/>
      <c r="Z3372" s="146"/>
      <c r="AA3372" s="146"/>
      <c r="AB3372" s="5" t="str">
        <f t="shared" si="85"/>
        <v/>
      </c>
    </row>
    <row r="3373" spans="8:28" customFormat="1" ht="12.95" hidden="1" customHeight="1">
      <c r="H3373" s="1"/>
      <c r="I3373" s="1"/>
      <c r="K3373" s="1"/>
      <c r="N3373" s="1"/>
      <c r="T3373" s="146"/>
      <c r="U3373" s="146"/>
      <c r="V3373" s="146"/>
      <c r="W3373" s="146"/>
      <c r="X3373" s="146"/>
      <c r="Y3373" s="146"/>
      <c r="Z3373" s="146"/>
      <c r="AA3373" s="146"/>
      <c r="AB3373" s="5" t="str">
        <f t="shared" si="85"/>
        <v/>
      </c>
    </row>
    <row r="3374" spans="8:28" customFormat="1" ht="12.95" hidden="1" customHeight="1">
      <c r="H3374" s="1"/>
      <c r="I3374" s="1"/>
      <c r="K3374" s="1"/>
      <c r="N3374" s="1"/>
      <c r="T3374" s="146"/>
      <c r="U3374" s="146"/>
      <c r="V3374" s="146"/>
      <c r="W3374" s="146"/>
      <c r="X3374" s="146"/>
      <c r="Y3374" s="146"/>
      <c r="Z3374" s="146"/>
      <c r="AA3374" s="146"/>
      <c r="AB3374" s="5" t="str">
        <f t="shared" si="85"/>
        <v/>
      </c>
    </row>
    <row r="3375" spans="8:28" customFormat="1" ht="12.95" hidden="1" customHeight="1">
      <c r="H3375" s="1"/>
      <c r="I3375" s="1"/>
      <c r="K3375" s="1"/>
      <c r="N3375" s="1"/>
      <c r="T3375" s="146"/>
      <c r="U3375" s="146"/>
      <c r="V3375" s="146"/>
      <c r="W3375" s="146"/>
      <c r="X3375" s="146"/>
      <c r="Y3375" s="146"/>
      <c r="Z3375" s="146"/>
      <c r="AA3375" s="146"/>
      <c r="AB3375" s="5" t="str">
        <f t="shared" si="85"/>
        <v/>
      </c>
    </row>
    <row r="3376" spans="8:28" customFormat="1" ht="12.95" hidden="1" customHeight="1">
      <c r="H3376" s="1"/>
      <c r="I3376" s="1"/>
      <c r="K3376" s="1"/>
      <c r="N3376" s="1"/>
      <c r="T3376" s="146"/>
      <c r="U3376" s="146"/>
      <c r="V3376" s="146"/>
      <c r="W3376" s="146"/>
      <c r="X3376" s="146"/>
      <c r="Y3376" s="146"/>
      <c r="Z3376" s="146"/>
      <c r="AA3376" s="146"/>
      <c r="AB3376" s="5" t="str">
        <f t="shared" si="85"/>
        <v/>
      </c>
    </row>
    <row r="3377" spans="8:28" customFormat="1" ht="12.95" hidden="1" customHeight="1">
      <c r="H3377" s="1"/>
      <c r="I3377" s="1"/>
      <c r="K3377" s="1"/>
      <c r="N3377" s="1"/>
      <c r="T3377" s="146"/>
      <c r="U3377" s="146"/>
      <c r="V3377" s="146"/>
      <c r="W3377" s="146"/>
      <c r="X3377" s="146"/>
      <c r="Y3377" s="146"/>
      <c r="Z3377" s="146"/>
      <c r="AA3377" s="146"/>
      <c r="AB3377" s="5" t="str">
        <f t="shared" si="85"/>
        <v/>
      </c>
    </row>
    <row r="3378" spans="8:28" customFormat="1" ht="12.95" hidden="1" customHeight="1">
      <c r="H3378" s="1"/>
      <c r="I3378" s="1"/>
      <c r="K3378" s="1"/>
      <c r="N3378" s="1"/>
      <c r="T3378" s="146"/>
      <c r="U3378" s="146"/>
      <c r="V3378" s="146"/>
      <c r="W3378" s="146"/>
      <c r="X3378" s="146"/>
      <c r="Y3378" s="146"/>
      <c r="Z3378" s="146"/>
      <c r="AA3378" s="146"/>
      <c r="AB3378" s="5" t="str">
        <f t="shared" si="85"/>
        <v/>
      </c>
    </row>
    <row r="3379" spans="8:28" customFormat="1" ht="12.95" hidden="1" customHeight="1">
      <c r="H3379" s="1"/>
      <c r="I3379" s="1"/>
      <c r="K3379" s="1"/>
      <c r="N3379" s="1"/>
      <c r="T3379" s="146"/>
      <c r="U3379" s="146"/>
      <c r="V3379" s="146"/>
      <c r="W3379" s="146"/>
      <c r="X3379" s="146"/>
      <c r="Y3379" s="146"/>
      <c r="Z3379" s="146"/>
      <c r="AA3379" s="146"/>
      <c r="AB3379" s="5" t="str">
        <f t="shared" si="85"/>
        <v/>
      </c>
    </row>
    <row r="3380" spans="8:28" customFormat="1" ht="12.95" hidden="1" customHeight="1">
      <c r="H3380" s="1"/>
      <c r="I3380" s="1"/>
      <c r="K3380" s="1"/>
      <c r="N3380" s="1"/>
      <c r="T3380" s="146"/>
      <c r="U3380" s="146"/>
      <c r="V3380" s="146"/>
      <c r="W3380" s="146"/>
      <c r="X3380" s="146"/>
      <c r="Y3380" s="146"/>
      <c r="Z3380" s="146"/>
      <c r="AA3380" s="146"/>
      <c r="AB3380" s="5" t="str">
        <f t="shared" si="85"/>
        <v/>
      </c>
    </row>
    <row r="3381" spans="8:28" customFormat="1" ht="12.95" hidden="1" customHeight="1">
      <c r="H3381" s="1"/>
      <c r="I3381" s="1"/>
      <c r="K3381" s="1"/>
      <c r="N3381" s="1"/>
      <c r="T3381" s="146"/>
      <c r="U3381" s="146"/>
      <c r="V3381" s="146"/>
      <c r="W3381" s="146"/>
      <c r="X3381" s="146"/>
      <c r="Y3381" s="146"/>
      <c r="Z3381" s="146"/>
      <c r="AA3381" s="146"/>
      <c r="AB3381" s="5" t="str">
        <f t="shared" si="85"/>
        <v/>
      </c>
    </row>
    <row r="3382" spans="8:28" customFormat="1" ht="12.95" hidden="1" customHeight="1">
      <c r="H3382" s="1"/>
      <c r="I3382" s="1"/>
      <c r="K3382" s="1"/>
      <c r="N3382" s="1"/>
      <c r="T3382" s="146"/>
      <c r="U3382" s="146"/>
      <c r="V3382" s="146"/>
      <c r="W3382" s="146"/>
      <c r="X3382" s="146"/>
      <c r="Y3382" s="146"/>
      <c r="Z3382" s="146"/>
      <c r="AA3382" s="146"/>
      <c r="AB3382" s="5" t="str">
        <f t="shared" si="85"/>
        <v/>
      </c>
    </row>
    <row r="3383" spans="8:28" customFormat="1" ht="12.95" hidden="1" customHeight="1">
      <c r="H3383" s="1"/>
      <c r="I3383" s="1"/>
      <c r="K3383" s="1"/>
      <c r="N3383" s="1"/>
      <c r="T3383" s="146"/>
      <c r="U3383" s="146"/>
      <c r="V3383" s="146"/>
      <c r="W3383" s="146"/>
      <c r="X3383" s="146"/>
      <c r="Y3383" s="146"/>
      <c r="Z3383" s="146"/>
      <c r="AA3383" s="146"/>
      <c r="AB3383" s="5" t="str">
        <f t="shared" si="85"/>
        <v/>
      </c>
    </row>
    <row r="3384" spans="8:28" customFormat="1" ht="12.95" hidden="1" customHeight="1">
      <c r="H3384" s="1"/>
      <c r="I3384" s="1"/>
      <c r="K3384" s="1"/>
      <c r="N3384" s="1"/>
      <c r="T3384" s="146"/>
      <c r="U3384" s="146"/>
      <c r="V3384" s="146"/>
      <c r="W3384" s="146"/>
      <c r="X3384" s="146"/>
      <c r="Y3384" s="146"/>
      <c r="Z3384" s="146"/>
      <c r="AA3384" s="146"/>
      <c r="AB3384" s="5" t="str">
        <f t="shared" si="85"/>
        <v/>
      </c>
    </row>
    <row r="3385" spans="8:28" customFormat="1" ht="12.95" hidden="1" customHeight="1">
      <c r="H3385" s="1"/>
      <c r="I3385" s="1"/>
      <c r="K3385" s="1"/>
      <c r="N3385" s="1"/>
      <c r="T3385" s="146"/>
      <c r="U3385" s="146"/>
      <c r="V3385" s="146"/>
      <c r="W3385" s="146"/>
      <c r="X3385" s="146"/>
      <c r="Y3385" s="146"/>
      <c r="Z3385" s="146"/>
      <c r="AA3385" s="146"/>
      <c r="AB3385" s="5" t="str">
        <f t="shared" si="85"/>
        <v/>
      </c>
    </row>
    <row r="3386" spans="8:28" customFormat="1" ht="12.95" hidden="1" customHeight="1">
      <c r="H3386" s="1"/>
      <c r="I3386" s="1"/>
      <c r="K3386" s="1"/>
      <c r="N3386" s="1"/>
      <c r="T3386" s="146"/>
      <c r="U3386" s="146"/>
      <c r="V3386" s="146"/>
      <c r="W3386" s="146"/>
      <c r="X3386" s="146"/>
      <c r="Y3386" s="146"/>
      <c r="Z3386" s="146"/>
      <c r="AA3386" s="146"/>
      <c r="AB3386" s="5" t="str">
        <f t="shared" si="85"/>
        <v/>
      </c>
    </row>
    <row r="3387" spans="8:28" customFormat="1" ht="12.95" hidden="1" customHeight="1">
      <c r="H3387" s="1"/>
      <c r="I3387" s="1"/>
      <c r="K3387" s="1"/>
      <c r="N3387" s="1"/>
      <c r="T3387" s="146"/>
      <c r="U3387" s="146"/>
      <c r="V3387" s="146"/>
      <c r="W3387" s="146"/>
      <c r="X3387" s="146"/>
      <c r="Y3387" s="146"/>
      <c r="Z3387" s="146"/>
      <c r="AA3387" s="146"/>
      <c r="AB3387" s="5" t="str">
        <f t="shared" si="85"/>
        <v/>
      </c>
    </row>
    <row r="3388" spans="8:28" customFormat="1" ht="12.95" hidden="1" customHeight="1">
      <c r="H3388" s="1"/>
      <c r="I3388" s="1"/>
      <c r="K3388" s="1"/>
      <c r="N3388" s="1"/>
      <c r="T3388" s="146"/>
      <c r="U3388" s="146"/>
      <c r="V3388" s="146"/>
      <c r="W3388" s="146"/>
      <c r="X3388" s="146"/>
      <c r="Y3388" s="146"/>
      <c r="Z3388" s="146"/>
      <c r="AA3388" s="146"/>
      <c r="AB3388" s="5" t="str">
        <f t="shared" si="85"/>
        <v/>
      </c>
    </row>
    <row r="3389" spans="8:28" customFormat="1" ht="12.95" hidden="1" customHeight="1">
      <c r="H3389" s="1"/>
      <c r="I3389" s="1"/>
      <c r="K3389" s="1"/>
      <c r="N3389" s="1"/>
      <c r="T3389" s="146"/>
      <c r="U3389" s="146"/>
      <c r="V3389" s="146"/>
      <c r="W3389" s="146"/>
      <c r="X3389" s="146"/>
      <c r="Y3389" s="146"/>
      <c r="Z3389" s="146"/>
      <c r="AA3389" s="146"/>
      <c r="AB3389" s="5" t="str">
        <f t="shared" si="85"/>
        <v/>
      </c>
    </row>
    <row r="3390" spans="8:28" customFormat="1" ht="12.95" hidden="1" customHeight="1">
      <c r="H3390" s="1"/>
      <c r="I3390" s="1"/>
      <c r="K3390" s="1"/>
      <c r="N3390" s="1"/>
      <c r="T3390" s="146"/>
      <c r="U3390" s="146"/>
      <c r="V3390" s="146"/>
      <c r="W3390" s="146"/>
      <c r="X3390" s="146"/>
      <c r="Y3390" s="146"/>
      <c r="Z3390" s="146"/>
      <c r="AA3390" s="146"/>
      <c r="AB3390" s="5" t="str">
        <f t="shared" si="85"/>
        <v/>
      </c>
    </row>
    <row r="3391" spans="8:28" customFormat="1" ht="12.95" hidden="1" customHeight="1">
      <c r="H3391" s="1"/>
      <c r="I3391" s="1"/>
      <c r="K3391" s="1"/>
      <c r="N3391" s="1"/>
      <c r="T3391" s="146"/>
      <c r="U3391" s="146"/>
      <c r="V3391" s="146"/>
      <c r="W3391" s="146"/>
      <c r="X3391" s="146"/>
      <c r="Y3391" s="146"/>
      <c r="Z3391" s="146"/>
      <c r="AA3391" s="146"/>
      <c r="AB3391" s="5" t="str">
        <f t="shared" si="85"/>
        <v/>
      </c>
    </row>
    <row r="3392" spans="8:28" customFormat="1" ht="12.95" hidden="1" customHeight="1">
      <c r="H3392" s="1"/>
      <c r="I3392" s="1"/>
      <c r="K3392" s="1"/>
      <c r="N3392" s="1"/>
      <c r="T3392" s="146"/>
      <c r="U3392" s="146"/>
      <c r="V3392" s="146"/>
      <c r="W3392" s="146"/>
      <c r="X3392" s="146"/>
      <c r="Y3392" s="146"/>
      <c r="Z3392" s="146"/>
      <c r="AA3392" s="146"/>
      <c r="AB3392" s="5" t="str">
        <f t="shared" si="85"/>
        <v/>
      </c>
    </row>
    <row r="3393" spans="8:28" customFormat="1" ht="12.95" hidden="1" customHeight="1">
      <c r="H3393" s="1"/>
      <c r="I3393" s="1"/>
      <c r="K3393" s="1"/>
      <c r="N3393" s="1"/>
      <c r="T3393" s="146"/>
      <c r="U3393" s="146"/>
      <c r="V3393" s="146"/>
      <c r="W3393" s="146"/>
      <c r="X3393" s="146"/>
      <c r="Y3393" s="146"/>
      <c r="Z3393" s="146"/>
      <c r="AA3393" s="146"/>
      <c r="AB3393" s="5" t="str">
        <f t="shared" si="85"/>
        <v/>
      </c>
    </row>
    <row r="3394" spans="8:28" customFormat="1" ht="12.95" hidden="1" customHeight="1">
      <c r="H3394" s="1"/>
      <c r="I3394" s="1"/>
      <c r="K3394" s="1"/>
      <c r="N3394" s="1"/>
      <c r="T3394" s="146"/>
      <c r="U3394" s="146"/>
      <c r="V3394" s="146"/>
      <c r="W3394" s="146"/>
      <c r="X3394" s="146"/>
      <c r="Y3394" s="146"/>
      <c r="Z3394" s="146"/>
      <c r="AA3394" s="146"/>
      <c r="AB3394" s="5" t="str">
        <f t="shared" si="85"/>
        <v/>
      </c>
    </row>
    <row r="3395" spans="8:28" customFormat="1" ht="12.95" hidden="1" customHeight="1">
      <c r="H3395" s="1"/>
      <c r="I3395" s="1"/>
      <c r="K3395" s="1"/>
      <c r="N3395" s="1"/>
      <c r="T3395" s="146"/>
      <c r="U3395" s="146"/>
      <c r="V3395" s="146"/>
      <c r="W3395" s="146"/>
      <c r="X3395" s="146"/>
      <c r="Y3395" s="146"/>
      <c r="Z3395" s="146"/>
      <c r="AA3395" s="146"/>
      <c r="AB3395" s="5" t="str">
        <f t="shared" si="85"/>
        <v/>
      </c>
    </row>
    <row r="3396" spans="8:28" customFormat="1" ht="12.95" hidden="1" customHeight="1">
      <c r="H3396" s="1"/>
      <c r="I3396" s="1"/>
      <c r="K3396" s="1"/>
      <c r="N3396" s="1"/>
      <c r="T3396" s="146"/>
      <c r="U3396" s="146"/>
      <c r="V3396" s="146"/>
      <c r="W3396" s="146"/>
      <c r="X3396" s="146"/>
      <c r="Y3396" s="146"/>
      <c r="Z3396" s="146"/>
      <c r="AA3396" s="146"/>
      <c r="AB3396" s="5" t="str">
        <f t="shared" si="85"/>
        <v/>
      </c>
    </row>
    <row r="3397" spans="8:28" customFormat="1" ht="12.95" hidden="1" customHeight="1">
      <c r="H3397" s="1"/>
      <c r="I3397" s="1"/>
      <c r="K3397" s="1"/>
      <c r="N3397" s="1"/>
      <c r="T3397" s="146"/>
      <c r="U3397" s="146"/>
      <c r="V3397" s="146"/>
      <c r="W3397" s="146"/>
      <c r="X3397" s="146"/>
      <c r="Y3397" s="146"/>
      <c r="Z3397" s="146"/>
      <c r="AA3397" s="146"/>
      <c r="AB3397" s="5" t="str">
        <f t="shared" si="85"/>
        <v/>
      </c>
    </row>
    <row r="3398" spans="8:28" customFormat="1" ht="12.95" hidden="1" customHeight="1">
      <c r="H3398" s="1"/>
      <c r="I3398" s="1"/>
      <c r="K3398" s="1"/>
      <c r="N3398" s="1"/>
      <c r="T3398" s="146"/>
      <c r="U3398" s="146"/>
      <c r="V3398" s="146"/>
      <c r="W3398" s="146"/>
      <c r="X3398" s="146"/>
      <c r="Y3398" s="146"/>
      <c r="Z3398" s="146"/>
      <c r="AA3398" s="146"/>
      <c r="AB3398" s="5" t="str">
        <f t="shared" si="85"/>
        <v/>
      </c>
    </row>
    <row r="3399" spans="8:28" customFormat="1" ht="12.95" hidden="1" customHeight="1">
      <c r="H3399" s="1"/>
      <c r="I3399" s="1"/>
      <c r="K3399" s="1"/>
      <c r="N3399" s="1"/>
      <c r="T3399" s="146"/>
      <c r="U3399" s="146"/>
      <c r="V3399" s="146"/>
      <c r="W3399" s="146"/>
      <c r="X3399" s="146"/>
      <c r="Y3399" s="146"/>
      <c r="Z3399" s="146"/>
      <c r="AA3399" s="146"/>
      <c r="AB3399" s="5" t="str">
        <f t="shared" si="85"/>
        <v/>
      </c>
    </row>
    <row r="3400" spans="8:28" customFormat="1" ht="12.95" hidden="1" customHeight="1">
      <c r="H3400" s="1"/>
      <c r="I3400" s="1"/>
      <c r="K3400" s="1"/>
      <c r="N3400" s="1"/>
      <c r="T3400" s="146"/>
      <c r="U3400" s="146"/>
      <c r="V3400" s="146"/>
      <c r="W3400" s="146"/>
      <c r="X3400" s="146"/>
      <c r="Y3400" s="146"/>
      <c r="Z3400" s="146"/>
      <c r="AA3400" s="146"/>
      <c r="AB3400" s="5" t="str">
        <f t="shared" si="85"/>
        <v/>
      </c>
    </row>
    <row r="3401" spans="8:28" customFormat="1" ht="12.95" hidden="1" customHeight="1">
      <c r="H3401" s="1"/>
      <c r="I3401" s="1"/>
      <c r="K3401" s="1"/>
      <c r="N3401" s="1"/>
      <c r="T3401" s="146"/>
      <c r="U3401" s="146"/>
      <c r="V3401" s="146"/>
      <c r="W3401" s="146"/>
      <c r="X3401" s="146"/>
      <c r="Y3401" s="146"/>
      <c r="Z3401" s="146"/>
      <c r="AA3401" s="146"/>
      <c r="AB3401" s="5" t="str">
        <f t="shared" si="85"/>
        <v/>
      </c>
    </row>
    <row r="3402" spans="8:28" customFormat="1" ht="12.95" hidden="1" customHeight="1">
      <c r="H3402" s="1"/>
      <c r="I3402" s="1"/>
      <c r="K3402" s="1"/>
      <c r="N3402" s="1"/>
      <c r="T3402" s="146"/>
      <c r="U3402" s="146"/>
      <c r="V3402" s="146"/>
      <c r="W3402" s="146"/>
      <c r="X3402" s="146"/>
      <c r="Y3402" s="146"/>
      <c r="Z3402" s="146"/>
      <c r="AA3402" s="146"/>
      <c r="AB3402" s="5" t="str">
        <f t="shared" si="85"/>
        <v/>
      </c>
    </row>
    <row r="3403" spans="8:28" customFormat="1" ht="12.95" hidden="1" customHeight="1">
      <c r="H3403" s="1"/>
      <c r="I3403" s="1"/>
      <c r="K3403" s="1"/>
      <c r="N3403" s="1"/>
      <c r="T3403" s="146"/>
      <c r="U3403" s="146"/>
      <c r="V3403" s="146"/>
      <c r="W3403" s="146"/>
      <c r="X3403" s="146"/>
      <c r="Y3403" s="146"/>
      <c r="Z3403" s="146"/>
      <c r="AA3403" s="146"/>
      <c r="AB3403" s="5" t="str">
        <f t="shared" si="85"/>
        <v/>
      </c>
    </row>
    <row r="3404" spans="8:28" customFormat="1" ht="12.95" hidden="1" customHeight="1">
      <c r="H3404" s="1"/>
      <c r="I3404" s="1"/>
      <c r="K3404" s="1"/>
      <c r="N3404" s="1"/>
      <c r="T3404" s="146"/>
      <c r="U3404" s="146"/>
      <c r="V3404" s="146"/>
      <c r="W3404" s="146"/>
      <c r="X3404" s="146"/>
      <c r="Y3404" s="146"/>
      <c r="Z3404" s="146"/>
      <c r="AA3404" s="146"/>
      <c r="AB3404" s="5" t="str">
        <f t="shared" si="85"/>
        <v/>
      </c>
    </row>
    <row r="3405" spans="8:28" customFormat="1" ht="12.95" hidden="1" customHeight="1">
      <c r="H3405" s="1"/>
      <c r="I3405" s="1"/>
      <c r="K3405" s="1"/>
      <c r="N3405" s="1"/>
      <c r="T3405" s="146"/>
      <c r="U3405" s="146"/>
      <c r="V3405" s="146"/>
      <c r="W3405" s="146"/>
      <c r="X3405" s="146"/>
      <c r="Y3405" s="146"/>
      <c r="Z3405" s="146"/>
      <c r="AA3405" s="146"/>
      <c r="AB3405" s="5" t="str">
        <f t="shared" si="85"/>
        <v/>
      </c>
    </row>
    <row r="3406" spans="8:28" customFormat="1" ht="12.95" hidden="1" customHeight="1">
      <c r="H3406" s="1"/>
      <c r="I3406" s="1"/>
      <c r="K3406" s="1"/>
      <c r="N3406" s="1"/>
      <c r="T3406" s="146"/>
      <c r="U3406" s="146"/>
      <c r="V3406" s="146"/>
      <c r="W3406" s="146"/>
      <c r="X3406" s="146"/>
      <c r="Y3406" s="146"/>
      <c r="Z3406" s="146"/>
      <c r="AA3406" s="146"/>
      <c r="AB3406" s="5" t="str">
        <f t="shared" si="85"/>
        <v/>
      </c>
    </row>
    <row r="3407" spans="8:28" customFormat="1" ht="12.95" hidden="1" customHeight="1">
      <c r="H3407" s="1"/>
      <c r="I3407" s="1"/>
      <c r="K3407" s="1"/>
      <c r="N3407" s="1"/>
      <c r="T3407" s="146"/>
      <c r="U3407" s="146"/>
      <c r="V3407" s="146"/>
      <c r="W3407" s="146"/>
      <c r="X3407" s="146"/>
      <c r="Y3407" s="146"/>
      <c r="Z3407" s="146"/>
      <c r="AA3407" s="146"/>
      <c r="AB3407" s="5" t="str">
        <f t="shared" si="85"/>
        <v/>
      </c>
    </row>
    <row r="3408" spans="8:28" customFormat="1" ht="12.95" hidden="1" customHeight="1">
      <c r="H3408" s="1"/>
      <c r="I3408" s="1"/>
      <c r="K3408" s="1"/>
      <c r="N3408" s="1"/>
      <c r="T3408" s="146"/>
      <c r="U3408" s="146"/>
      <c r="V3408" s="146"/>
      <c r="W3408" s="146"/>
      <c r="X3408" s="146"/>
      <c r="Y3408" s="146"/>
      <c r="Z3408" s="146"/>
      <c r="AA3408" s="146"/>
      <c r="AB3408" s="5" t="str">
        <f t="shared" si="85"/>
        <v/>
      </c>
    </row>
    <row r="3409" spans="8:28" customFormat="1" ht="12.95" hidden="1" customHeight="1">
      <c r="H3409" s="1"/>
      <c r="I3409" s="1"/>
      <c r="K3409" s="1"/>
      <c r="N3409" s="1"/>
      <c r="T3409" s="146"/>
      <c r="U3409" s="146"/>
      <c r="V3409" s="146"/>
      <c r="W3409" s="146"/>
      <c r="X3409" s="146"/>
      <c r="Y3409" s="146"/>
      <c r="Z3409" s="146"/>
      <c r="AA3409" s="146"/>
      <c r="AB3409" s="5" t="str">
        <f t="shared" si="85"/>
        <v/>
      </c>
    </row>
    <row r="3410" spans="8:28" customFormat="1" ht="12.95" hidden="1" customHeight="1">
      <c r="H3410" s="1"/>
      <c r="I3410" s="1"/>
      <c r="K3410" s="1"/>
      <c r="N3410" s="1"/>
      <c r="T3410" s="146"/>
      <c r="U3410" s="146"/>
      <c r="V3410" s="146"/>
      <c r="W3410" s="146"/>
      <c r="X3410" s="146"/>
      <c r="Y3410" s="146"/>
      <c r="Z3410" s="146"/>
      <c r="AA3410" s="146"/>
      <c r="AB3410" s="5" t="str">
        <f t="shared" si="85"/>
        <v/>
      </c>
    </row>
    <row r="3411" spans="8:28" customFormat="1" ht="12.95" hidden="1" customHeight="1">
      <c r="H3411" s="1"/>
      <c r="I3411" s="1"/>
      <c r="K3411" s="1"/>
      <c r="N3411" s="1"/>
      <c r="T3411" s="146"/>
      <c r="U3411" s="146"/>
      <c r="V3411" s="146"/>
      <c r="W3411" s="146"/>
      <c r="X3411" s="146"/>
      <c r="Y3411" s="146"/>
      <c r="Z3411" s="146"/>
      <c r="AA3411" s="146"/>
      <c r="AB3411" s="5" t="str">
        <f t="shared" si="85"/>
        <v/>
      </c>
    </row>
    <row r="3412" spans="8:28" customFormat="1" ht="12.95" hidden="1" customHeight="1">
      <c r="H3412" s="1"/>
      <c r="I3412" s="1"/>
      <c r="K3412" s="1"/>
      <c r="N3412" s="1"/>
      <c r="T3412" s="146"/>
      <c r="U3412" s="146"/>
      <c r="V3412" s="146"/>
      <c r="W3412" s="146"/>
      <c r="X3412" s="146"/>
      <c r="Y3412" s="146"/>
      <c r="Z3412" s="146"/>
      <c r="AA3412" s="146"/>
      <c r="AB3412" s="5" t="str">
        <f t="shared" si="85"/>
        <v/>
      </c>
    </row>
    <row r="3413" spans="8:28" customFormat="1" ht="12.95" hidden="1" customHeight="1">
      <c r="H3413" s="1"/>
      <c r="I3413" s="1"/>
      <c r="K3413" s="1"/>
      <c r="N3413" s="1"/>
      <c r="T3413" s="146"/>
      <c r="U3413" s="146"/>
      <c r="V3413" s="146"/>
      <c r="W3413" s="146"/>
      <c r="X3413" s="146"/>
      <c r="Y3413" s="146"/>
      <c r="Z3413" s="146"/>
      <c r="AA3413" s="146"/>
      <c r="AB3413" s="5" t="str">
        <f t="shared" si="85"/>
        <v/>
      </c>
    </row>
    <row r="3414" spans="8:28" customFormat="1" ht="12.95" hidden="1" customHeight="1">
      <c r="H3414" s="1"/>
      <c r="I3414" s="1"/>
      <c r="K3414" s="1"/>
      <c r="N3414" s="1"/>
      <c r="T3414" s="146"/>
      <c r="U3414" s="146"/>
      <c r="V3414" s="146"/>
      <c r="W3414" s="146"/>
      <c r="X3414" s="146"/>
      <c r="Y3414" s="146"/>
      <c r="Z3414" s="146"/>
      <c r="AA3414" s="146"/>
      <c r="AB3414" s="5" t="str">
        <f t="shared" si="85"/>
        <v/>
      </c>
    </row>
    <row r="3415" spans="8:28" customFormat="1" ht="12.95" hidden="1" customHeight="1">
      <c r="H3415" s="1"/>
      <c r="I3415" s="1"/>
      <c r="K3415" s="1"/>
      <c r="N3415" s="1"/>
      <c r="T3415" s="146"/>
      <c r="U3415" s="146"/>
      <c r="V3415" s="146"/>
      <c r="W3415" s="146"/>
      <c r="X3415" s="146"/>
      <c r="Y3415" s="146"/>
      <c r="Z3415" s="146"/>
      <c r="AA3415" s="146"/>
      <c r="AB3415" s="5" t="str">
        <f t="shared" si="85"/>
        <v/>
      </c>
    </row>
    <row r="3416" spans="8:28" customFormat="1" ht="12.95" hidden="1" customHeight="1">
      <c r="H3416" s="1"/>
      <c r="I3416" s="1"/>
      <c r="K3416" s="1"/>
      <c r="N3416" s="1"/>
      <c r="T3416" s="146"/>
      <c r="U3416" s="146"/>
      <c r="V3416" s="146"/>
      <c r="W3416" s="146"/>
      <c r="X3416" s="146"/>
      <c r="Y3416" s="146"/>
      <c r="Z3416" s="146"/>
      <c r="AA3416" s="146"/>
      <c r="AB3416" s="5" t="str">
        <f t="shared" si="85"/>
        <v/>
      </c>
    </row>
    <row r="3417" spans="8:28" customFormat="1" ht="12.95" hidden="1" customHeight="1">
      <c r="H3417" s="1"/>
      <c r="I3417" s="1"/>
      <c r="K3417" s="1"/>
      <c r="N3417" s="1"/>
      <c r="T3417" s="146"/>
      <c r="U3417" s="146"/>
      <c r="V3417" s="146"/>
      <c r="W3417" s="146"/>
      <c r="X3417" s="146"/>
      <c r="Y3417" s="146"/>
      <c r="Z3417" s="146"/>
      <c r="AA3417" s="146"/>
      <c r="AB3417" s="5" t="str">
        <f t="shared" si="85"/>
        <v/>
      </c>
    </row>
    <row r="3418" spans="8:28" customFormat="1" ht="12.95" hidden="1" customHeight="1">
      <c r="H3418" s="1"/>
      <c r="I3418" s="1"/>
      <c r="K3418" s="1"/>
      <c r="N3418" s="1"/>
      <c r="T3418" s="146"/>
      <c r="U3418" s="146"/>
      <c r="V3418" s="146"/>
      <c r="W3418" s="146"/>
      <c r="X3418" s="146"/>
      <c r="Y3418" s="146"/>
      <c r="Z3418" s="146"/>
      <c r="AA3418" s="146"/>
      <c r="AB3418" s="5" t="str">
        <f t="shared" si="85"/>
        <v/>
      </c>
    </row>
    <row r="3419" spans="8:28" customFormat="1" ht="12.95" hidden="1" customHeight="1">
      <c r="H3419" s="1"/>
      <c r="I3419" s="1"/>
      <c r="K3419" s="1"/>
      <c r="N3419" s="1"/>
      <c r="T3419" s="146"/>
      <c r="U3419" s="146"/>
      <c r="V3419" s="146"/>
      <c r="W3419" s="146"/>
      <c r="X3419" s="146"/>
      <c r="Y3419" s="146"/>
      <c r="Z3419" s="146"/>
      <c r="AA3419" s="146"/>
      <c r="AB3419" s="5" t="str">
        <f t="shared" ref="AB3419:AB3482" si="86">IF(TRIM(A3409)="","",CONCATENATE(TRIM(D3409),TRIM(E3409)))</f>
        <v/>
      </c>
    </row>
    <row r="3420" spans="8:28" customFormat="1" ht="12.95" hidden="1" customHeight="1">
      <c r="H3420" s="1"/>
      <c r="I3420" s="1"/>
      <c r="K3420" s="1"/>
      <c r="N3420" s="1"/>
      <c r="T3420" s="146"/>
      <c r="U3420" s="146"/>
      <c r="V3420" s="146"/>
      <c r="W3420" s="146"/>
      <c r="X3420" s="146"/>
      <c r="Y3420" s="146"/>
      <c r="Z3420" s="146"/>
      <c r="AA3420" s="146"/>
      <c r="AB3420" s="5" t="str">
        <f t="shared" si="86"/>
        <v/>
      </c>
    </row>
    <row r="3421" spans="8:28" customFormat="1" ht="12.95" hidden="1" customHeight="1">
      <c r="H3421" s="1"/>
      <c r="I3421" s="1"/>
      <c r="K3421" s="1"/>
      <c r="N3421" s="1"/>
      <c r="T3421" s="146"/>
      <c r="U3421" s="146"/>
      <c r="V3421" s="146"/>
      <c r="W3421" s="146"/>
      <c r="X3421" s="146"/>
      <c r="Y3421" s="146"/>
      <c r="Z3421" s="146"/>
      <c r="AA3421" s="146"/>
      <c r="AB3421" s="5" t="str">
        <f t="shared" si="86"/>
        <v/>
      </c>
    </row>
    <row r="3422" spans="8:28" customFormat="1" ht="12.95" hidden="1" customHeight="1">
      <c r="H3422" s="1"/>
      <c r="I3422" s="1"/>
      <c r="K3422" s="1"/>
      <c r="N3422" s="1"/>
      <c r="T3422" s="146"/>
      <c r="U3422" s="146"/>
      <c r="V3422" s="146"/>
      <c r="W3422" s="146"/>
      <c r="X3422" s="146"/>
      <c r="Y3422" s="146"/>
      <c r="Z3422" s="146"/>
      <c r="AA3422" s="146"/>
      <c r="AB3422" s="5" t="str">
        <f t="shared" si="86"/>
        <v/>
      </c>
    </row>
    <row r="3423" spans="8:28" customFormat="1" ht="12.95" hidden="1" customHeight="1">
      <c r="H3423" s="1"/>
      <c r="I3423" s="1"/>
      <c r="K3423" s="1"/>
      <c r="N3423" s="1"/>
      <c r="T3423" s="146"/>
      <c r="U3423" s="146"/>
      <c r="V3423" s="146"/>
      <c r="W3423" s="146"/>
      <c r="X3423" s="146"/>
      <c r="Y3423" s="146"/>
      <c r="Z3423" s="146"/>
      <c r="AA3423" s="146"/>
      <c r="AB3423" s="5" t="str">
        <f t="shared" si="86"/>
        <v/>
      </c>
    </row>
    <row r="3424" spans="8:28" customFormat="1" ht="12.95" hidden="1" customHeight="1">
      <c r="H3424" s="1"/>
      <c r="I3424" s="1"/>
      <c r="K3424" s="1"/>
      <c r="N3424" s="1"/>
      <c r="T3424" s="146"/>
      <c r="U3424" s="146"/>
      <c r="V3424" s="146"/>
      <c r="W3424" s="146"/>
      <c r="X3424" s="146"/>
      <c r="Y3424" s="146"/>
      <c r="Z3424" s="146"/>
      <c r="AA3424" s="146"/>
      <c r="AB3424" s="5" t="str">
        <f t="shared" si="86"/>
        <v/>
      </c>
    </row>
    <row r="3425" spans="8:28" customFormat="1" ht="12.95" hidden="1" customHeight="1">
      <c r="H3425" s="1"/>
      <c r="I3425" s="1"/>
      <c r="K3425" s="1"/>
      <c r="N3425" s="1"/>
      <c r="T3425" s="146"/>
      <c r="U3425" s="146"/>
      <c r="V3425" s="146"/>
      <c r="W3425" s="146"/>
      <c r="X3425" s="146"/>
      <c r="Y3425" s="146"/>
      <c r="Z3425" s="146"/>
      <c r="AA3425" s="146"/>
      <c r="AB3425" s="5" t="str">
        <f t="shared" si="86"/>
        <v/>
      </c>
    </row>
    <row r="3426" spans="8:28" customFormat="1" ht="12.95" hidden="1" customHeight="1">
      <c r="H3426" s="1"/>
      <c r="I3426" s="1"/>
      <c r="K3426" s="1"/>
      <c r="N3426" s="1"/>
      <c r="T3426" s="146"/>
      <c r="U3426" s="146"/>
      <c r="V3426" s="146"/>
      <c r="W3426" s="146"/>
      <c r="X3426" s="146"/>
      <c r="Y3426" s="146"/>
      <c r="Z3426" s="146"/>
      <c r="AA3426" s="146"/>
      <c r="AB3426" s="5" t="str">
        <f t="shared" si="86"/>
        <v/>
      </c>
    </row>
    <row r="3427" spans="8:28" customFormat="1" ht="12.95" hidden="1" customHeight="1">
      <c r="H3427" s="1"/>
      <c r="I3427" s="1"/>
      <c r="K3427" s="1"/>
      <c r="N3427" s="1"/>
      <c r="T3427" s="146"/>
      <c r="U3427" s="146"/>
      <c r="V3427" s="146"/>
      <c r="W3427" s="146"/>
      <c r="X3427" s="146"/>
      <c r="Y3427" s="146"/>
      <c r="Z3427" s="146"/>
      <c r="AA3427" s="146"/>
      <c r="AB3427" s="5" t="str">
        <f t="shared" si="86"/>
        <v/>
      </c>
    </row>
    <row r="3428" spans="8:28" customFormat="1" ht="12.95" hidden="1" customHeight="1">
      <c r="H3428" s="1"/>
      <c r="I3428" s="1"/>
      <c r="K3428" s="1"/>
      <c r="N3428" s="1"/>
      <c r="T3428" s="146"/>
      <c r="U3428" s="146"/>
      <c r="V3428" s="146"/>
      <c r="W3428" s="146"/>
      <c r="X3428" s="146"/>
      <c r="Y3428" s="146"/>
      <c r="Z3428" s="146"/>
      <c r="AA3428" s="146"/>
      <c r="AB3428" s="5" t="str">
        <f t="shared" si="86"/>
        <v/>
      </c>
    </row>
    <row r="3429" spans="8:28" customFormat="1" ht="12.95" hidden="1" customHeight="1">
      <c r="H3429" s="1"/>
      <c r="I3429" s="1"/>
      <c r="K3429" s="1"/>
      <c r="N3429" s="1"/>
      <c r="T3429" s="146"/>
      <c r="U3429" s="146"/>
      <c r="V3429" s="146"/>
      <c r="W3429" s="146"/>
      <c r="X3429" s="146"/>
      <c r="Y3429" s="146"/>
      <c r="Z3429" s="146"/>
      <c r="AA3429" s="146"/>
      <c r="AB3429" s="5" t="str">
        <f t="shared" si="86"/>
        <v/>
      </c>
    </row>
    <row r="3430" spans="8:28" customFormat="1" ht="12.95" hidden="1" customHeight="1">
      <c r="H3430" s="1"/>
      <c r="I3430" s="1"/>
      <c r="K3430" s="1"/>
      <c r="N3430" s="1"/>
      <c r="T3430" s="146"/>
      <c r="U3430" s="146"/>
      <c r="V3430" s="146"/>
      <c r="W3430" s="146"/>
      <c r="X3430" s="146"/>
      <c r="Y3430" s="146"/>
      <c r="Z3430" s="146"/>
      <c r="AA3430" s="146"/>
      <c r="AB3430" s="5" t="str">
        <f t="shared" si="86"/>
        <v/>
      </c>
    </row>
    <row r="3431" spans="8:28" customFormat="1" ht="12.95" hidden="1" customHeight="1">
      <c r="H3431" s="1"/>
      <c r="I3431" s="1"/>
      <c r="K3431" s="1"/>
      <c r="N3431" s="1"/>
      <c r="T3431" s="146"/>
      <c r="U3431" s="146"/>
      <c r="V3431" s="146"/>
      <c r="W3431" s="146"/>
      <c r="X3431" s="146"/>
      <c r="Y3431" s="146"/>
      <c r="Z3431" s="146"/>
      <c r="AA3431" s="146"/>
      <c r="AB3431" s="5" t="str">
        <f t="shared" si="86"/>
        <v/>
      </c>
    </row>
    <row r="3432" spans="8:28" customFormat="1" ht="12.95" hidden="1" customHeight="1">
      <c r="H3432" s="1"/>
      <c r="I3432" s="1"/>
      <c r="K3432" s="1"/>
      <c r="N3432" s="1"/>
      <c r="T3432" s="146"/>
      <c r="U3432" s="146"/>
      <c r="V3432" s="146"/>
      <c r="W3432" s="146"/>
      <c r="X3432" s="146"/>
      <c r="Y3432" s="146"/>
      <c r="Z3432" s="146"/>
      <c r="AA3432" s="146"/>
      <c r="AB3432" s="5" t="str">
        <f t="shared" si="86"/>
        <v/>
      </c>
    </row>
    <row r="3433" spans="8:28" customFormat="1" ht="12.95" hidden="1" customHeight="1">
      <c r="H3433" s="1"/>
      <c r="I3433" s="1"/>
      <c r="K3433" s="1"/>
      <c r="N3433" s="1"/>
      <c r="T3433" s="146"/>
      <c r="U3433" s="146"/>
      <c r="V3433" s="146"/>
      <c r="W3433" s="146"/>
      <c r="X3433" s="146"/>
      <c r="Y3433" s="146"/>
      <c r="Z3433" s="146"/>
      <c r="AA3433" s="146"/>
      <c r="AB3433" s="5" t="str">
        <f t="shared" si="86"/>
        <v/>
      </c>
    </row>
    <row r="3434" spans="8:28" customFormat="1" ht="12.95" hidden="1" customHeight="1">
      <c r="H3434" s="1"/>
      <c r="I3434" s="1"/>
      <c r="K3434" s="1"/>
      <c r="N3434" s="1"/>
      <c r="T3434" s="146"/>
      <c r="U3434" s="146"/>
      <c r="V3434" s="146"/>
      <c r="W3434" s="146"/>
      <c r="X3434" s="146"/>
      <c r="Y3434" s="146"/>
      <c r="Z3434" s="146"/>
      <c r="AA3434" s="146"/>
      <c r="AB3434" s="5" t="str">
        <f t="shared" si="86"/>
        <v/>
      </c>
    </row>
    <row r="3435" spans="8:28" customFormat="1" ht="12.95" hidden="1" customHeight="1">
      <c r="H3435" s="1"/>
      <c r="I3435" s="1"/>
      <c r="K3435" s="1"/>
      <c r="N3435" s="1"/>
      <c r="T3435" s="146"/>
      <c r="U3435" s="146"/>
      <c r="V3435" s="146"/>
      <c r="W3435" s="146"/>
      <c r="X3435" s="146"/>
      <c r="Y3435" s="146"/>
      <c r="Z3435" s="146"/>
      <c r="AA3435" s="146"/>
      <c r="AB3435" s="5" t="str">
        <f t="shared" si="86"/>
        <v/>
      </c>
    </row>
    <row r="3436" spans="8:28" customFormat="1" ht="12.95" hidden="1" customHeight="1">
      <c r="H3436" s="1"/>
      <c r="I3436" s="1"/>
      <c r="K3436" s="1"/>
      <c r="N3436" s="1"/>
      <c r="T3436" s="146"/>
      <c r="U3436" s="146"/>
      <c r="V3436" s="146"/>
      <c r="W3436" s="146"/>
      <c r="X3436" s="146"/>
      <c r="Y3436" s="146"/>
      <c r="Z3436" s="146"/>
      <c r="AA3436" s="146"/>
      <c r="AB3436" s="5" t="str">
        <f t="shared" si="86"/>
        <v/>
      </c>
    </row>
    <row r="3437" spans="8:28" customFormat="1" ht="12.95" hidden="1" customHeight="1">
      <c r="H3437" s="1"/>
      <c r="I3437" s="1"/>
      <c r="K3437" s="1"/>
      <c r="N3437" s="1"/>
      <c r="T3437" s="146"/>
      <c r="U3437" s="146"/>
      <c r="V3437" s="146"/>
      <c r="W3437" s="146"/>
      <c r="X3437" s="146"/>
      <c r="Y3437" s="146"/>
      <c r="Z3437" s="146"/>
      <c r="AA3437" s="146"/>
      <c r="AB3437" s="5" t="str">
        <f t="shared" si="86"/>
        <v/>
      </c>
    </row>
    <row r="3438" spans="8:28" customFormat="1" ht="12.95" hidden="1" customHeight="1">
      <c r="H3438" s="1"/>
      <c r="I3438" s="1"/>
      <c r="K3438" s="1"/>
      <c r="N3438" s="1"/>
      <c r="T3438" s="146"/>
      <c r="U3438" s="146"/>
      <c r="V3438" s="146"/>
      <c r="W3438" s="146"/>
      <c r="X3438" s="146"/>
      <c r="Y3438" s="146"/>
      <c r="Z3438" s="146"/>
      <c r="AA3438" s="146"/>
      <c r="AB3438" s="5" t="str">
        <f t="shared" si="86"/>
        <v/>
      </c>
    </row>
    <row r="3439" spans="8:28" customFormat="1" ht="12.95" hidden="1" customHeight="1">
      <c r="H3439" s="1"/>
      <c r="I3439" s="1"/>
      <c r="K3439" s="1"/>
      <c r="N3439" s="1"/>
      <c r="T3439" s="146"/>
      <c r="U3439" s="146"/>
      <c r="V3439" s="146"/>
      <c r="W3439" s="146"/>
      <c r="X3439" s="146"/>
      <c r="Y3439" s="146"/>
      <c r="Z3439" s="146"/>
      <c r="AA3439" s="146"/>
      <c r="AB3439" s="5" t="str">
        <f t="shared" si="86"/>
        <v/>
      </c>
    </row>
    <row r="3440" spans="8:28" customFormat="1" ht="12.95" hidden="1" customHeight="1">
      <c r="H3440" s="1"/>
      <c r="I3440" s="1"/>
      <c r="K3440" s="1"/>
      <c r="N3440" s="1"/>
      <c r="T3440" s="146"/>
      <c r="U3440" s="146"/>
      <c r="V3440" s="146"/>
      <c r="W3440" s="146"/>
      <c r="X3440" s="146"/>
      <c r="Y3440" s="146"/>
      <c r="Z3440" s="146"/>
      <c r="AA3440" s="146"/>
      <c r="AB3440" s="5" t="str">
        <f t="shared" si="86"/>
        <v/>
      </c>
    </row>
    <row r="3441" spans="8:28" customFormat="1" ht="12.95" hidden="1" customHeight="1">
      <c r="H3441" s="1"/>
      <c r="I3441" s="1"/>
      <c r="K3441" s="1"/>
      <c r="N3441" s="1"/>
      <c r="T3441" s="146"/>
      <c r="U3441" s="146"/>
      <c r="V3441" s="146"/>
      <c r="W3441" s="146"/>
      <c r="X3441" s="146"/>
      <c r="Y3441" s="146"/>
      <c r="Z3441" s="146"/>
      <c r="AA3441" s="146"/>
      <c r="AB3441" s="5" t="str">
        <f t="shared" si="86"/>
        <v/>
      </c>
    </row>
    <row r="3442" spans="8:28" customFormat="1" ht="12.95" hidden="1" customHeight="1">
      <c r="H3442" s="1"/>
      <c r="I3442" s="1"/>
      <c r="K3442" s="1"/>
      <c r="N3442" s="1"/>
      <c r="T3442" s="146"/>
      <c r="U3442" s="146"/>
      <c r="V3442" s="146"/>
      <c r="W3442" s="146"/>
      <c r="X3442" s="146"/>
      <c r="Y3442" s="146"/>
      <c r="Z3442" s="146"/>
      <c r="AA3442" s="146"/>
      <c r="AB3442" s="5" t="str">
        <f t="shared" si="86"/>
        <v/>
      </c>
    </row>
    <row r="3443" spans="8:28" customFormat="1" ht="12.95" hidden="1" customHeight="1">
      <c r="H3443" s="1"/>
      <c r="I3443" s="1"/>
      <c r="K3443" s="1"/>
      <c r="N3443" s="1"/>
      <c r="T3443" s="146"/>
      <c r="U3443" s="146"/>
      <c r="V3443" s="146"/>
      <c r="W3443" s="146"/>
      <c r="X3443" s="146"/>
      <c r="Y3443" s="146"/>
      <c r="Z3443" s="146"/>
      <c r="AA3443" s="146"/>
      <c r="AB3443" s="5" t="str">
        <f t="shared" si="86"/>
        <v/>
      </c>
    </row>
    <row r="3444" spans="8:28" customFormat="1" ht="12.95" hidden="1" customHeight="1">
      <c r="H3444" s="1"/>
      <c r="I3444" s="1"/>
      <c r="K3444" s="1"/>
      <c r="N3444" s="1"/>
      <c r="T3444" s="146"/>
      <c r="U3444" s="146"/>
      <c r="V3444" s="146"/>
      <c r="W3444" s="146"/>
      <c r="X3444" s="146"/>
      <c r="Y3444" s="146"/>
      <c r="Z3444" s="146"/>
      <c r="AA3444" s="146"/>
      <c r="AB3444" s="5" t="str">
        <f t="shared" si="86"/>
        <v/>
      </c>
    </row>
    <row r="3445" spans="8:28" customFormat="1" ht="12.95" hidden="1" customHeight="1">
      <c r="H3445" s="1"/>
      <c r="I3445" s="1"/>
      <c r="K3445" s="1"/>
      <c r="N3445" s="1"/>
      <c r="T3445" s="146"/>
      <c r="U3445" s="146"/>
      <c r="V3445" s="146"/>
      <c r="W3445" s="146"/>
      <c r="X3445" s="146"/>
      <c r="Y3445" s="146"/>
      <c r="Z3445" s="146"/>
      <c r="AA3445" s="146"/>
      <c r="AB3445" s="5" t="str">
        <f t="shared" si="86"/>
        <v/>
      </c>
    </row>
    <row r="3446" spans="8:28" customFormat="1" ht="12.95" hidden="1" customHeight="1">
      <c r="H3446" s="1"/>
      <c r="I3446" s="1"/>
      <c r="K3446" s="1"/>
      <c r="N3446" s="1"/>
      <c r="T3446" s="146"/>
      <c r="U3446" s="146"/>
      <c r="V3446" s="146"/>
      <c r="W3446" s="146"/>
      <c r="X3446" s="146"/>
      <c r="Y3446" s="146"/>
      <c r="Z3446" s="146"/>
      <c r="AA3446" s="146"/>
      <c r="AB3446" s="5" t="str">
        <f t="shared" si="86"/>
        <v/>
      </c>
    </row>
    <row r="3447" spans="8:28" customFormat="1" ht="12.95" hidden="1" customHeight="1">
      <c r="H3447" s="1"/>
      <c r="I3447" s="1"/>
      <c r="K3447" s="1"/>
      <c r="N3447" s="1"/>
      <c r="T3447" s="146"/>
      <c r="U3447" s="146"/>
      <c r="V3447" s="146"/>
      <c r="W3447" s="146"/>
      <c r="X3447" s="146"/>
      <c r="Y3447" s="146"/>
      <c r="Z3447" s="146"/>
      <c r="AA3447" s="146"/>
      <c r="AB3447" s="5" t="str">
        <f t="shared" si="86"/>
        <v/>
      </c>
    </row>
    <row r="3448" spans="8:28" customFormat="1" ht="12.95" hidden="1" customHeight="1">
      <c r="H3448" s="1"/>
      <c r="I3448" s="1"/>
      <c r="K3448" s="1"/>
      <c r="N3448" s="1"/>
      <c r="T3448" s="146"/>
      <c r="U3448" s="146"/>
      <c r="V3448" s="146"/>
      <c r="W3448" s="146"/>
      <c r="X3448" s="146"/>
      <c r="Y3448" s="146"/>
      <c r="Z3448" s="146"/>
      <c r="AA3448" s="146"/>
      <c r="AB3448" s="5" t="str">
        <f t="shared" si="86"/>
        <v/>
      </c>
    </row>
    <row r="3449" spans="8:28" customFormat="1" ht="12.95" hidden="1" customHeight="1">
      <c r="H3449" s="1"/>
      <c r="I3449" s="1"/>
      <c r="K3449" s="1"/>
      <c r="N3449" s="1"/>
      <c r="T3449" s="146"/>
      <c r="U3449" s="146"/>
      <c r="V3449" s="146"/>
      <c r="W3449" s="146"/>
      <c r="X3449" s="146"/>
      <c r="Y3449" s="146"/>
      <c r="Z3449" s="146"/>
      <c r="AA3449" s="146"/>
      <c r="AB3449" s="5" t="str">
        <f t="shared" si="86"/>
        <v/>
      </c>
    </row>
    <row r="3450" spans="8:28" customFormat="1" ht="12.95" hidden="1" customHeight="1">
      <c r="H3450" s="1"/>
      <c r="I3450" s="1"/>
      <c r="K3450" s="1"/>
      <c r="N3450" s="1"/>
      <c r="T3450" s="146"/>
      <c r="U3450" s="146"/>
      <c r="V3450" s="146"/>
      <c r="W3450" s="146"/>
      <c r="X3450" s="146"/>
      <c r="Y3450" s="146"/>
      <c r="Z3450" s="146"/>
      <c r="AA3450" s="146"/>
      <c r="AB3450" s="5" t="str">
        <f t="shared" si="86"/>
        <v/>
      </c>
    </row>
    <row r="3451" spans="8:28" customFormat="1" ht="12.95" hidden="1" customHeight="1">
      <c r="H3451" s="1"/>
      <c r="I3451" s="1"/>
      <c r="K3451" s="1"/>
      <c r="N3451" s="1"/>
      <c r="T3451" s="146"/>
      <c r="U3451" s="146"/>
      <c r="V3451" s="146"/>
      <c r="W3451" s="146"/>
      <c r="X3451" s="146"/>
      <c r="Y3451" s="146"/>
      <c r="Z3451" s="146"/>
      <c r="AA3451" s="146"/>
      <c r="AB3451" s="5" t="str">
        <f t="shared" si="86"/>
        <v/>
      </c>
    </row>
    <row r="3452" spans="8:28" customFormat="1" ht="12.95" hidden="1" customHeight="1">
      <c r="H3452" s="1"/>
      <c r="I3452" s="1"/>
      <c r="K3452" s="1"/>
      <c r="N3452" s="1"/>
      <c r="T3452" s="146"/>
      <c r="U3452" s="146"/>
      <c r="V3452" s="146"/>
      <c r="W3452" s="146"/>
      <c r="X3452" s="146"/>
      <c r="Y3452" s="146"/>
      <c r="Z3452" s="146"/>
      <c r="AA3452" s="146"/>
      <c r="AB3452" s="5" t="str">
        <f t="shared" si="86"/>
        <v/>
      </c>
    </row>
    <row r="3453" spans="8:28" customFormat="1" ht="12.95" hidden="1" customHeight="1">
      <c r="H3453" s="1"/>
      <c r="I3453" s="1"/>
      <c r="K3453" s="1"/>
      <c r="N3453" s="1"/>
      <c r="T3453" s="146"/>
      <c r="U3453" s="146"/>
      <c r="V3453" s="146"/>
      <c r="W3453" s="146"/>
      <c r="X3453" s="146"/>
      <c r="Y3453" s="146"/>
      <c r="Z3453" s="146"/>
      <c r="AA3453" s="146"/>
      <c r="AB3453" s="5" t="str">
        <f t="shared" si="86"/>
        <v/>
      </c>
    </row>
    <row r="3454" spans="8:28" customFormat="1" ht="12.95" hidden="1" customHeight="1">
      <c r="H3454" s="1"/>
      <c r="I3454" s="1"/>
      <c r="K3454" s="1"/>
      <c r="N3454" s="1"/>
      <c r="T3454" s="146"/>
      <c r="U3454" s="146"/>
      <c r="V3454" s="146"/>
      <c r="W3454" s="146"/>
      <c r="X3454" s="146"/>
      <c r="Y3454" s="146"/>
      <c r="Z3454" s="146"/>
      <c r="AA3454" s="146"/>
      <c r="AB3454" s="5" t="str">
        <f t="shared" si="86"/>
        <v/>
      </c>
    </row>
    <row r="3455" spans="8:28" customFormat="1" ht="12.95" hidden="1" customHeight="1">
      <c r="H3455" s="1"/>
      <c r="I3455" s="1"/>
      <c r="K3455" s="1"/>
      <c r="N3455" s="1"/>
      <c r="T3455" s="146"/>
      <c r="U3455" s="146"/>
      <c r="V3455" s="146"/>
      <c r="W3455" s="146"/>
      <c r="X3455" s="146"/>
      <c r="Y3455" s="146"/>
      <c r="Z3455" s="146"/>
      <c r="AA3455" s="146"/>
      <c r="AB3455" s="5" t="str">
        <f t="shared" si="86"/>
        <v/>
      </c>
    </row>
    <row r="3456" spans="8:28" customFormat="1" ht="12.95" hidden="1" customHeight="1">
      <c r="H3456" s="1"/>
      <c r="I3456" s="1"/>
      <c r="K3456" s="1"/>
      <c r="N3456" s="1"/>
      <c r="T3456" s="146"/>
      <c r="U3456" s="146"/>
      <c r="V3456" s="146"/>
      <c r="W3456" s="146"/>
      <c r="X3456" s="146"/>
      <c r="Y3456" s="146"/>
      <c r="Z3456" s="146"/>
      <c r="AA3456" s="146"/>
      <c r="AB3456" s="5" t="str">
        <f t="shared" si="86"/>
        <v/>
      </c>
    </row>
    <row r="3457" spans="8:28" customFormat="1" ht="12.95" hidden="1" customHeight="1">
      <c r="H3457" s="1"/>
      <c r="I3457" s="1"/>
      <c r="K3457" s="1"/>
      <c r="N3457" s="1"/>
      <c r="T3457" s="146"/>
      <c r="U3457" s="146"/>
      <c r="V3457" s="146"/>
      <c r="W3457" s="146"/>
      <c r="X3457" s="146"/>
      <c r="Y3457" s="146"/>
      <c r="Z3457" s="146"/>
      <c r="AA3457" s="146"/>
      <c r="AB3457" s="5" t="str">
        <f t="shared" si="86"/>
        <v/>
      </c>
    </row>
    <row r="3458" spans="8:28" customFormat="1" ht="12.95" hidden="1" customHeight="1">
      <c r="H3458" s="1"/>
      <c r="I3458" s="1"/>
      <c r="K3458" s="1"/>
      <c r="N3458" s="1"/>
      <c r="T3458" s="146"/>
      <c r="U3458" s="146"/>
      <c r="V3458" s="146"/>
      <c r="W3458" s="146"/>
      <c r="X3458" s="146"/>
      <c r="Y3458" s="146"/>
      <c r="Z3458" s="146"/>
      <c r="AA3458" s="146"/>
      <c r="AB3458" s="5" t="str">
        <f t="shared" si="86"/>
        <v/>
      </c>
    </row>
    <row r="3459" spans="8:28" customFormat="1" ht="12.95" hidden="1" customHeight="1">
      <c r="H3459" s="1"/>
      <c r="I3459" s="1"/>
      <c r="K3459" s="1"/>
      <c r="N3459" s="1"/>
      <c r="T3459" s="146"/>
      <c r="U3459" s="146"/>
      <c r="V3459" s="146"/>
      <c r="W3459" s="146"/>
      <c r="X3459" s="146"/>
      <c r="Y3459" s="146"/>
      <c r="Z3459" s="146"/>
      <c r="AA3459" s="146"/>
      <c r="AB3459" s="5" t="str">
        <f t="shared" si="86"/>
        <v/>
      </c>
    </row>
    <row r="3460" spans="8:28" customFormat="1" ht="12.95" hidden="1" customHeight="1">
      <c r="H3460" s="1"/>
      <c r="I3460" s="1"/>
      <c r="K3460" s="1"/>
      <c r="N3460" s="1"/>
      <c r="T3460" s="146"/>
      <c r="U3460" s="146"/>
      <c r="V3460" s="146"/>
      <c r="W3460" s="146"/>
      <c r="X3460" s="146"/>
      <c r="Y3460" s="146"/>
      <c r="Z3460" s="146"/>
      <c r="AA3460" s="146"/>
      <c r="AB3460" s="5" t="str">
        <f t="shared" si="86"/>
        <v/>
      </c>
    </row>
    <row r="3461" spans="8:28" customFormat="1" ht="12.95" hidden="1" customHeight="1">
      <c r="H3461" s="1"/>
      <c r="I3461" s="1"/>
      <c r="K3461" s="1"/>
      <c r="N3461" s="1"/>
      <c r="T3461" s="146"/>
      <c r="U3461" s="146"/>
      <c r="V3461" s="146"/>
      <c r="W3461" s="146"/>
      <c r="X3461" s="146"/>
      <c r="Y3461" s="146"/>
      <c r="Z3461" s="146"/>
      <c r="AA3461" s="146"/>
      <c r="AB3461" s="5" t="str">
        <f t="shared" si="86"/>
        <v/>
      </c>
    </row>
    <row r="3462" spans="8:28" customFormat="1" ht="12.95" hidden="1" customHeight="1">
      <c r="H3462" s="1"/>
      <c r="I3462" s="1"/>
      <c r="K3462" s="1"/>
      <c r="N3462" s="1"/>
      <c r="T3462" s="146"/>
      <c r="U3462" s="146"/>
      <c r="V3462" s="146"/>
      <c r="W3462" s="146"/>
      <c r="X3462" s="146"/>
      <c r="Y3462" s="146"/>
      <c r="Z3462" s="146"/>
      <c r="AA3462" s="146"/>
      <c r="AB3462" s="5" t="str">
        <f t="shared" si="86"/>
        <v/>
      </c>
    </row>
    <row r="3463" spans="8:28" customFormat="1" ht="12.95" hidden="1" customHeight="1">
      <c r="H3463" s="1"/>
      <c r="I3463" s="1"/>
      <c r="K3463" s="1"/>
      <c r="N3463" s="1"/>
      <c r="T3463" s="146"/>
      <c r="U3463" s="146"/>
      <c r="V3463" s="146"/>
      <c r="W3463" s="146"/>
      <c r="X3463" s="146"/>
      <c r="Y3463" s="146"/>
      <c r="Z3463" s="146"/>
      <c r="AA3463" s="146"/>
      <c r="AB3463" s="5" t="str">
        <f t="shared" si="86"/>
        <v/>
      </c>
    </row>
    <row r="3464" spans="8:28" customFormat="1" ht="12.95" hidden="1" customHeight="1">
      <c r="H3464" s="1"/>
      <c r="I3464" s="1"/>
      <c r="K3464" s="1"/>
      <c r="N3464" s="1"/>
      <c r="T3464" s="146"/>
      <c r="U3464" s="146"/>
      <c r="V3464" s="146"/>
      <c r="W3464" s="146"/>
      <c r="X3464" s="146"/>
      <c r="Y3464" s="146"/>
      <c r="Z3464" s="146"/>
      <c r="AA3464" s="146"/>
      <c r="AB3464" s="5" t="str">
        <f t="shared" si="86"/>
        <v/>
      </c>
    </row>
    <row r="3465" spans="8:28" customFormat="1" ht="12.95" hidden="1" customHeight="1">
      <c r="H3465" s="1"/>
      <c r="I3465" s="1"/>
      <c r="K3465" s="1"/>
      <c r="N3465" s="1"/>
      <c r="T3465" s="146"/>
      <c r="U3465" s="146"/>
      <c r="V3465" s="146"/>
      <c r="W3465" s="146"/>
      <c r="X3465" s="146"/>
      <c r="Y3465" s="146"/>
      <c r="Z3465" s="146"/>
      <c r="AA3465" s="146"/>
      <c r="AB3465" s="5" t="str">
        <f t="shared" si="86"/>
        <v/>
      </c>
    </row>
    <row r="3466" spans="8:28" customFormat="1" ht="12.95" hidden="1" customHeight="1">
      <c r="H3466" s="1"/>
      <c r="I3466" s="1"/>
      <c r="K3466" s="1"/>
      <c r="N3466" s="1"/>
      <c r="T3466" s="146"/>
      <c r="U3466" s="146"/>
      <c r="V3466" s="146"/>
      <c r="W3466" s="146"/>
      <c r="X3466" s="146"/>
      <c r="Y3466" s="146"/>
      <c r="Z3466" s="146"/>
      <c r="AA3466" s="146"/>
      <c r="AB3466" s="5" t="str">
        <f t="shared" si="86"/>
        <v/>
      </c>
    </row>
    <row r="3467" spans="8:28" customFormat="1" ht="12.95" hidden="1" customHeight="1">
      <c r="H3467" s="1"/>
      <c r="I3467" s="1"/>
      <c r="K3467" s="1"/>
      <c r="N3467" s="1"/>
      <c r="T3467" s="146"/>
      <c r="U3467" s="146"/>
      <c r="V3467" s="146"/>
      <c r="W3467" s="146"/>
      <c r="X3467" s="146"/>
      <c r="Y3467" s="146"/>
      <c r="Z3467" s="146"/>
      <c r="AA3467" s="146"/>
      <c r="AB3467" s="5" t="str">
        <f t="shared" si="86"/>
        <v/>
      </c>
    </row>
    <row r="3468" spans="8:28" customFormat="1" ht="12.95" hidden="1" customHeight="1">
      <c r="H3468" s="1"/>
      <c r="I3468" s="1"/>
      <c r="K3468" s="1"/>
      <c r="N3468" s="1"/>
      <c r="T3468" s="146"/>
      <c r="U3468" s="146"/>
      <c r="V3468" s="146"/>
      <c r="W3468" s="146"/>
      <c r="X3468" s="146"/>
      <c r="Y3468" s="146"/>
      <c r="Z3468" s="146"/>
      <c r="AA3468" s="146"/>
      <c r="AB3468" s="5" t="str">
        <f t="shared" si="86"/>
        <v/>
      </c>
    </row>
    <row r="3469" spans="8:28" customFormat="1" ht="12.95" hidden="1" customHeight="1">
      <c r="H3469" s="1"/>
      <c r="I3469" s="1"/>
      <c r="K3469" s="1"/>
      <c r="N3469" s="1"/>
      <c r="T3469" s="146"/>
      <c r="U3469" s="146"/>
      <c r="V3469" s="146"/>
      <c r="W3469" s="146"/>
      <c r="X3469" s="146"/>
      <c r="Y3469" s="146"/>
      <c r="Z3469" s="146"/>
      <c r="AA3469" s="146"/>
      <c r="AB3469" s="5" t="str">
        <f t="shared" si="86"/>
        <v/>
      </c>
    </row>
    <row r="3470" spans="8:28" customFormat="1" ht="12.95" hidden="1" customHeight="1">
      <c r="H3470" s="1"/>
      <c r="I3470" s="1"/>
      <c r="K3470" s="1"/>
      <c r="N3470" s="1"/>
      <c r="T3470" s="146"/>
      <c r="U3470" s="146"/>
      <c r="V3470" s="146"/>
      <c r="W3470" s="146"/>
      <c r="X3470" s="146"/>
      <c r="Y3470" s="146"/>
      <c r="Z3470" s="146"/>
      <c r="AA3470" s="146"/>
      <c r="AB3470" s="5" t="str">
        <f t="shared" si="86"/>
        <v/>
      </c>
    </row>
    <row r="3471" spans="8:28" customFormat="1" ht="12.95" hidden="1" customHeight="1">
      <c r="H3471" s="1"/>
      <c r="I3471" s="1"/>
      <c r="K3471" s="1"/>
      <c r="N3471" s="1"/>
      <c r="T3471" s="146"/>
      <c r="U3471" s="146"/>
      <c r="V3471" s="146"/>
      <c r="W3471" s="146"/>
      <c r="X3471" s="146"/>
      <c r="Y3471" s="146"/>
      <c r="Z3471" s="146"/>
      <c r="AA3471" s="146"/>
      <c r="AB3471" s="5" t="str">
        <f t="shared" si="86"/>
        <v/>
      </c>
    </row>
    <row r="3472" spans="8:28" customFormat="1" ht="12.95" hidden="1" customHeight="1">
      <c r="H3472" s="1"/>
      <c r="I3472" s="1"/>
      <c r="K3472" s="1"/>
      <c r="N3472" s="1"/>
      <c r="T3472" s="146"/>
      <c r="U3472" s="146"/>
      <c r="V3472" s="146"/>
      <c r="W3472" s="146"/>
      <c r="X3472" s="146"/>
      <c r="Y3472" s="146"/>
      <c r="Z3472" s="146"/>
      <c r="AA3472" s="146"/>
      <c r="AB3472" s="5" t="str">
        <f t="shared" si="86"/>
        <v/>
      </c>
    </row>
    <row r="3473" spans="8:28" customFormat="1" ht="12.95" hidden="1" customHeight="1">
      <c r="H3473" s="1"/>
      <c r="I3473" s="1"/>
      <c r="K3473" s="1"/>
      <c r="N3473" s="1"/>
      <c r="T3473" s="146"/>
      <c r="U3473" s="146"/>
      <c r="V3473" s="146"/>
      <c r="W3473" s="146"/>
      <c r="X3473" s="146"/>
      <c r="Y3473" s="146"/>
      <c r="Z3473" s="146"/>
      <c r="AA3473" s="146"/>
      <c r="AB3473" s="5" t="str">
        <f t="shared" si="86"/>
        <v/>
      </c>
    </row>
    <row r="3474" spans="8:28" customFormat="1" ht="12.95" hidden="1" customHeight="1">
      <c r="H3474" s="1"/>
      <c r="I3474" s="1"/>
      <c r="K3474" s="1"/>
      <c r="N3474" s="1"/>
      <c r="T3474" s="146"/>
      <c r="U3474" s="146"/>
      <c r="V3474" s="146"/>
      <c r="W3474" s="146"/>
      <c r="X3474" s="146"/>
      <c r="Y3474" s="146"/>
      <c r="Z3474" s="146"/>
      <c r="AA3474" s="146"/>
      <c r="AB3474" s="5" t="str">
        <f t="shared" si="86"/>
        <v/>
      </c>
    </row>
    <row r="3475" spans="8:28" customFormat="1" ht="12.95" hidden="1" customHeight="1">
      <c r="H3475" s="1"/>
      <c r="I3475" s="1"/>
      <c r="K3475" s="1"/>
      <c r="N3475" s="1"/>
      <c r="T3475" s="146"/>
      <c r="U3475" s="146"/>
      <c r="V3475" s="146"/>
      <c r="W3475" s="146"/>
      <c r="X3475" s="146"/>
      <c r="Y3475" s="146"/>
      <c r="Z3475" s="146"/>
      <c r="AA3475" s="146"/>
      <c r="AB3475" s="5" t="str">
        <f t="shared" si="86"/>
        <v/>
      </c>
    </row>
    <row r="3476" spans="8:28" customFormat="1" ht="12.95" hidden="1" customHeight="1">
      <c r="H3476" s="1"/>
      <c r="I3476" s="1"/>
      <c r="K3476" s="1"/>
      <c r="N3476" s="1"/>
      <c r="T3476" s="146"/>
      <c r="U3476" s="146"/>
      <c r="V3476" s="146"/>
      <c r="W3476" s="146"/>
      <c r="X3476" s="146"/>
      <c r="Y3476" s="146"/>
      <c r="Z3476" s="146"/>
      <c r="AA3476" s="146"/>
      <c r="AB3476" s="5" t="str">
        <f t="shared" si="86"/>
        <v/>
      </c>
    </row>
    <row r="3477" spans="8:28" customFormat="1" ht="12.95" hidden="1" customHeight="1">
      <c r="H3477" s="1"/>
      <c r="I3477" s="1"/>
      <c r="K3477" s="1"/>
      <c r="N3477" s="1"/>
      <c r="T3477" s="146"/>
      <c r="U3477" s="146"/>
      <c r="V3477" s="146"/>
      <c r="W3477" s="146"/>
      <c r="X3477" s="146"/>
      <c r="Y3477" s="146"/>
      <c r="Z3477" s="146"/>
      <c r="AA3477" s="146"/>
      <c r="AB3477" s="5" t="str">
        <f t="shared" si="86"/>
        <v/>
      </c>
    </row>
    <row r="3478" spans="8:28" customFormat="1" ht="12.95" hidden="1" customHeight="1">
      <c r="H3478" s="1"/>
      <c r="I3478" s="1"/>
      <c r="K3478" s="1"/>
      <c r="N3478" s="1"/>
      <c r="T3478" s="146"/>
      <c r="U3478" s="146"/>
      <c r="V3478" s="146"/>
      <c r="W3478" s="146"/>
      <c r="X3478" s="146"/>
      <c r="Y3478" s="146"/>
      <c r="Z3478" s="146"/>
      <c r="AA3478" s="146"/>
      <c r="AB3478" s="5" t="str">
        <f t="shared" si="86"/>
        <v/>
      </c>
    </row>
    <row r="3479" spans="8:28" customFormat="1" ht="12.95" hidden="1" customHeight="1">
      <c r="H3479" s="1"/>
      <c r="I3479" s="1"/>
      <c r="K3479" s="1"/>
      <c r="N3479" s="1"/>
      <c r="T3479" s="146"/>
      <c r="U3479" s="146"/>
      <c r="V3479" s="146"/>
      <c r="W3479" s="146"/>
      <c r="X3479" s="146"/>
      <c r="Y3479" s="146"/>
      <c r="Z3479" s="146"/>
      <c r="AA3479" s="146"/>
      <c r="AB3479" s="5" t="str">
        <f t="shared" si="86"/>
        <v/>
      </c>
    </row>
    <row r="3480" spans="8:28" customFormat="1" ht="12.95" hidden="1" customHeight="1">
      <c r="H3480" s="1"/>
      <c r="I3480" s="1"/>
      <c r="K3480" s="1"/>
      <c r="N3480" s="1"/>
      <c r="T3480" s="146"/>
      <c r="U3480" s="146"/>
      <c r="V3480" s="146"/>
      <c r="W3480" s="146"/>
      <c r="X3480" s="146"/>
      <c r="Y3480" s="146"/>
      <c r="Z3480" s="146"/>
      <c r="AA3480" s="146"/>
      <c r="AB3480" s="5" t="str">
        <f t="shared" si="86"/>
        <v/>
      </c>
    </row>
    <row r="3481" spans="8:28" customFormat="1" ht="12.95" hidden="1" customHeight="1">
      <c r="H3481" s="1"/>
      <c r="I3481" s="1"/>
      <c r="K3481" s="1"/>
      <c r="N3481" s="1"/>
      <c r="T3481" s="146"/>
      <c r="U3481" s="146"/>
      <c r="V3481" s="146"/>
      <c r="W3481" s="146"/>
      <c r="X3481" s="146"/>
      <c r="Y3481" s="146"/>
      <c r="Z3481" s="146"/>
      <c r="AA3481" s="146"/>
      <c r="AB3481" s="5" t="str">
        <f t="shared" si="86"/>
        <v/>
      </c>
    </row>
    <row r="3482" spans="8:28" customFormat="1" ht="12.95" hidden="1" customHeight="1">
      <c r="H3482" s="1"/>
      <c r="I3482" s="1"/>
      <c r="K3482" s="1"/>
      <c r="N3482" s="1"/>
      <c r="T3482" s="146"/>
      <c r="U3482" s="146"/>
      <c r="V3482" s="146"/>
      <c r="W3482" s="146"/>
      <c r="X3482" s="146"/>
      <c r="Y3482" s="146"/>
      <c r="Z3482" s="146"/>
      <c r="AA3482" s="146"/>
      <c r="AB3482" s="5" t="str">
        <f t="shared" si="86"/>
        <v/>
      </c>
    </row>
    <row r="3483" spans="8:28" customFormat="1" ht="12.95" hidden="1" customHeight="1">
      <c r="H3483" s="1"/>
      <c r="I3483" s="1"/>
      <c r="K3483" s="1"/>
      <c r="N3483" s="1"/>
      <c r="T3483" s="146"/>
      <c r="U3483" s="146"/>
      <c r="V3483" s="146"/>
      <c r="W3483" s="146"/>
      <c r="X3483" s="146"/>
      <c r="Y3483" s="146"/>
      <c r="Z3483" s="146"/>
      <c r="AA3483" s="146"/>
      <c r="AB3483" s="5" t="str">
        <f t="shared" ref="AB3483:AB3546" si="87">IF(TRIM(A3473)="","",CONCATENATE(TRIM(D3473),TRIM(E3473)))</f>
        <v/>
      </c>
    </row>
    <row r="3484" spans="8:28" customFormat="1" ht="12.95" hidden="1" customHeight="1">
      <c r="H3484" s="1"/>
      <c r="I3484" s="1"/>
      <c r="K3484" s="1"/>
      <c r="N3484" s="1"/>
      <c r="T3484" s="146"/>
      <c r="U3484" s="146"/>
      <c r="V3484" s="146"/>
      <c r="W3484" s="146"/>
      <c r="X3484" s="146"/>
      <c r="Y3484" s="146"/>
      <c r="Z3484" s="146"/>
      <c r="AA3484" s="146"/>
      <c r="AB3484" s="5" t="str">
        <f t="shared" si="87"/>
        <v/>
      </c>
    </row>
    <row r="3485" spans="8:28" customFormat="1" ht="12.95" hidden="1" customHeight="1">
      <c r="H3485" s="1"/>
      <c r="I3485" s="1"/>
      <c r="K3485" s="1"/>
      <c r="N3485" s="1"/>
      <c r="T3485" s="146"/>
      <c r="U3485" s="146"/>
      <c r="V3485" s="146"/>
      <c r="W3485" s="146"/>
      <c r="X3485" s="146"/>
      <c r="Y3485" s="146"/>
      <c r="Z3485" s="146"/>
      <c r="AA3485" s="146"/>
      <c r="AB3485" s="5" t="str">
        <f t="shared" si="87"/>
        <v/>
      </c>
    </row>
    <row r="3486" spans="8:28" customFormat="1" ht="12.95" hidden="1" customHeight="1">
      <c r="H3486" s="1"/>
      <c r="I3486" s="1"/>
      <c r="K3486" s="1"/>
      <c r="N3486" s="1"/>
      <c r="T3486" s="146"/>
      <c r="U3486" s="146"/>
      <c r="V3486" s="146"/>
      <c r="W3486" s="146"/>
      <c r="X3486" s="146"/>
      <c r="Y3486" s="146"/>
      <c r="Z3486" s="146"/>
      <c r="AA3486" s="146"/>
      <c r="AB3486" s="5" t="str">
        <f t="shared" si="87"/>
        <v/>
      </c>
    </row>
    <row r="3487" spans="8:28" customFormat="1" ht="12.95" hidden="1" customHeight="1">
      <c r="H3487" s="1"/>
      <c r="I3487" s="1"/>
      <c r="K3487" s="1"/>
      <c r="N3487" s="1"/>
      <c r="T3487" s="146"/>
      <c r="U3487" s="146"/>
      <c r="V3487" s="146"/>
      <c r="W3487" s="146"/>
      <c r="X3487" s="146"/>
      <c r="Y3487" s="146"/>
      <c r="Z3487" s="146"/>
      <c r="AA3487" s="146"/>
      <c r="AB3487" s="5" t="str">
        <f t="shared" si="87"/>
        <v/>
      </c>
    </row>
    <row r="3488" spans="8:28" customFormat="1" ht="12.95" hidden="1" customHeight="1">
      <c r="H3488" s="1"/>
      <c r="I3488" s="1"/>
      <c r="K3488" s="1"/>
      <c r="N3488" s="1"/>
      <c r="T3488" s="146"/>
      <c r="U3488" s="146"/>
      <c r="V3488" s="146"/>
      <c r="W3488" s="146"/>
      <c r="X3488" s="146"/>
      <c r="Y3488" s="146"/>
      <c r="Z3488" s="146"/>
      <c r="AA3488" s="146"/>
      <c r="AB3488" s="5" t="str">
        <f t="shared" si="87"/>
        <v/>
      </c>
    </row>
    <row r="3489" spans="8:28" customFormat="1" ht="12.95" hidden="1" customHeight="1">
      <c r="H3489" s="1"/>
      <c r="I3489" s="1"/>
      <c r="K3489" s="1"/>
      <c r="N3489" s="1"/>
      <c r="T3489" s="146"/>
      <c r="U3489" s="146"/>
      <c r="V3489" s="146"/>
      <c r="W3489" s="146"/>
      <c r="X3489" s="146"/>
      <c r="Y3489" s="146"/>
      <c r="Z3489" s="146"/>
      <c r="AA3489" s="146"/>
      <c r="AB3489" s="5" t="str">
        <f t="shared" si="87"/>
        <v/>
      </c>
    </row>
    <row r="3490" spans="8:28" customFormat="1" ht="12.95" hidden="1" customHeight="1">
      <c r="H3490" s="1"/>
      <c r="I3490" s="1"/>
      <c r="K3490" s="1"/>
      <c r="N3490" s="1"/>
      <c r="T3490" s="146"/>
      <c r="U3490" s="146"/>
      <c r="V3490" s="146"/>
      <c r="W3490" s="146"/>
      <c r="X3490" s="146"/>
      <c r="Y3490" s="146"/>
      <c r="Z3490" s="146"/>
      <c r="AA3490" s="146"/>
      <c r="AB3490" s="5" t="str">
        <f t="shared" si="87"/>
        <v/>
      </c>
    </row>
    <row r="3491" spans="8:28" customFormat="1" ht="12.95" hidden="1" customHeight="1">
      <c r="H3491" s="1"/>
      <c r="I3491" s="1"/>
      <c r="K3491" s="1"/>
      <c r="N3491" s="1"/>
      <c r="T3491" s="146"/>
      <c r="U3491" s="146"/>
      <c r="V3491" s="146"/>
      <c r="W3491" s="146"/>
      <c r="X3491" s="146"/>
      <c r="Y3491" s="146"/>
      <c r="Z3491" s="146"/>
      <c r="AA3491" s="146"/>
      <c r="AB3491" s="5" t="str">
        <f t="shared" si="87"/>
        <v/>
      </c>
    </row>
    <row r="3492" spans="8:28" customFormat="1" ht="12.95" hidden="1" customHeight="1">
      <c r="H3492" s="1"/>
      <c r="I3492" s="1"/>
      <c r="K3492" s="1"/>
      <c r="N3492" s="1"/>
      <c r="T3492" s="146"/>
      <c r="U3492" s="146"/>
      <c r="V3492" s="146"/>
      <c r="W3492" s="146"/>
      <c r="X3492" s="146"/>
      <c r="Y3492" s="146"/>
      <c r="Z3492" s="146"/>
      <c r="AA3492" s="146"/>
      <c r="AB3492" s="5" t="str">
        <f t="shared" si="87"/>
        <v/>
      </c>
    </row>
    <row r="3493" spans="8:28" customFormat="1" ht="12.95" hidden="1" customHeight="1">
      <c r="H3493" s="1"/>
      <c r="I3493" s="1"/>
      <c r="K3493" s="1"/>
      <c r="N3493" s="1"/>
      <c r="T3493" s="146"/>
      <c r="U3493" s="146"/>
      <c r="V3493" s="146"/>
      <c r="W3493" s="146"/>
      <c r="X3493" s="146"/>
      <c r="Y3493" s="146"/>
      <c r="Z3493" s="146"/>
      <c r="AA3493" s="146"/>
      <c r="AB3493" s="5" t="str">
        <f t="shared" si="87"/>
        <v/>
      </c>
    </row>
    <row r="3494" spans="8:28" customFormat="1" ht="12.95" hidden="1" customHeight="1">
      <c r="H3494" s="1"/>
      <c r="I3494" s="1"/>
      <c r="K3494" s="1"/>
      <c r="N3494" s="1"/>
      <c r="T3494" s="146"/>
      <c r="U3494" s="146"/>
      <c r="V3494" s="146"/>
      <c r="W3494" s="146"/>
      <c r="X3494" s="146"/>
      <c r="Y3494" s="146"/>
      <c r="Z3494" s="146"/>
      <c r="AA3494" s="146"/>
      <c r="AB3494" s="5" t="str">
        <f t="shared" si="87"/>
        <v/>
      </c>
    </row>
    <row r="3495" spans="8:28" customFormat="1" ht="12.95" hidden="1" customHeight="1">
      <c r="H3495" s="1"/>
      <c r="I3495" s="1"/>
      <c r="K3495" s="1"/>
      <c r="N3495" s="1"/>
      <c r="T3495" s="146"/>
      <c r="U3495" s="146"/>
      <c r="V3495" s="146"/>
      <c r="W3495" s="146"/>
      <c r="X3495" s="146"/>
      <c r="Y3495" s="146"/>
      <c r="Z3495" s="146"/>
      <c r="AA3495" s="146"/>
      <c r="AB3495" s="5" t="str">
        <f t="shared" si="87"/>
        <v/>
      </c>
    </row>
    <row r="3496" spans="8:28" customFormat="1" ht="12.95" hidden="1" customHeight="1">
      <c r="H3496" s="1"/>
      <c r="I3496" s="1"/>
      <c r="K3496" s="1"/>
      <c r="N3496" s="1"/>
      <c r="T3496" s="146"/>
      <c r="U3496" s="146"/>
      <c r="V3496" s="146"/>
      <c r="W3496" s="146"/>
      <c r="X3496" s="146"/>
      <c r="Y3496" s="146"/>
      <c r="Z3496" s="146"/>
      <c r="AA3496" s="146"/>
      <c r="AB3496" s="5" t="str">
        <f t="shared" si="87"/>
        <v/>
      </c>
    </row>
    <row r="3497" spans="8:28" customFormat="1" ht="12.95" hidden="1" customHeight="1">
      <c r="H3497" s="1"/>
      <c r="I3497" s="1"/>
      <c r="K3497" s="1"/>
      <c r="N3497" s="1"/>
      <c r="T3497" s="146"/>
      <c r="U3497" s="146"/>
      <c r="V3497" s="146"/>
      <c r="W3497" s="146"/>
      <c r="X3497" s="146"/>
      <c r="Y3497" s="146"/>
      <c r="Z3497" s="146"/>
      <c r="AA3497" s="146"/>
      <c r="AB3497" s="5" t="str">
        <f t="shared" si="87"/>
        <v/>
      </c>
    </row>
    <row r="3498" spans="8:28" customFormat="1" ht="12.95" hidden="1" customHeight="1">
      <c r="H3498" s="1"/>
      <c r="I3498" s="1"/>
      <c r="K3498" s="1"/>
      <c r="N3498" s="1"/>
      <c r="T3498" s="146"/>
      <c r="U3498" s="146"/>
      <c r="V3498" s="146"/>
      <c r="W3498" s="146"/>
      <c r="X3498" s="146"/>
      <c r="Y3498" s="146"/>
      <c r="Z3498" s="146"/>
      <c r="AA3498" s="146"/>
      <c r="AB3498" s="5" t="str">
        <f t="shared" si="87"/>
        <v/>
      </c>
    </row>
    <row r="3499" spans="8:28" customFormat="1" ht="12.95" hidden="1" customHeight="1">
      <c r="H3499" s="1"/>
      <c r="I3499" s="1"/>
      <c r="K3499" s="1"/>
      <c r="N3499" s="1"/>
      <c r="T3499" s="146"/>
      <c r="U3499" s="146"/>
      <c r="V3499" s="146"/>
      <c r="W3499" s="146"/>
      <c r="X3499" s="146"/>
      <c r="Y3499" s="146"/>
      <c r="Z3499" s="146"/>
      <c r="AA3499" s="146"/>
      <c r="AB3499" s="5" t="str">
        <f t="shared" si="87"/>
        <v/>
      </c>
    </row>
    <row r="3500" spans="8:28" customFormat="1" ht="12.95" hidden="1" customHeight="1">
      <c r="H3500" s="1"/>
      <c r="I3500" s="1"/>
      <c r="K3500" s="1"/>
      <c r="N3500" s="1"/>
      <c r="T3500" s="146"/>
      <c r="U3500" s="146"/>
      <c r="V3500" s="146"/>
      <c r="W3500" s="146"/>
      <c r="X3500" s="146"/>
      <c r="Y3500" s="146"/>
      <c r="Z3500" s="146"/>
      <c r="AA3500" s="146"/>
      <c r="AB3500" s="5" t="str">
        <f t="shared" si="87"/>
        <v/>
      </c>
    </row>
    <row r="3501" spans="8:28" customFormat="1" ht="12.95" hidden="1" customHeight="1">
      <c r="H3501" s="1"/>
      <c r="I3501" s="1"/>
      <c r="K3501" s="1"/>
      <c r="N3501" s="1"/>
      <c r="T3501" s="146"/>
      <c r="U3501" s="146"/>
      <c r="V3501" s="146"/>
      <c r="W3501" s="146"/>
      <c r="X3501" s="146"/>
      <c r="Y3501" s="146"/>
      <c r="Z3501" s="146"/>
      <c r="AA3501" s="146"/>
      <c r="AB3501" s="5" t="str">
        <f t="shared" si="87"/>
        <v/>
      </c>
    </row>
    <row r="3502" spans="8:28" customFormat="1" ht="12.95" hidden="1" customHeight="1">
      <c r="H3502" s="1"/>
      <c r="I3502" s="1"/>
      <c r="K3502" s="1"/>
      <c r="N3502" s="1"/>
      <c r="T3502" s="146"/>
      <c r="U3502" s="146"/>
      <c r="V3502" s="146"/>
      <c r="W3502" s="146"/>
      <c r="X3502" s="146"/>
      <c r="Y3502" s="146"/>
      <c r="Z3502" s="146"/>
      <c r="AA3502" s="146"/>
      <c r="AB3502" s="5" t="str">
        <f t="shared" si="87"/>
        <v/>
      </c>
    </row>
    <row r="3503" spans="8:28" customFormat="1" ht="12.95" hidden="1" customHeight="1">
      <c r="H3503" s="1"/>
      <c r="I3503" s="1"/>
      <c r="K3503" s="1"/>
      <c r="N3503" s="1"/>
      <c r="T3503" s="146"/>
      <c r="U3503" s="146"/>
      <c r="V3503" s="146"/>
      <c r="W3503" s="146"/>
      <c r="X3503" s="146"/>
      <c r="Y3503" s="146"/>
      <c r="Z3503" s="146"/>
      <c r="AA3503" s="146"/>
      <c r="AB3503" s="5" t="str">
        <f t="shared" si="87"/>
        <v/>
      </c>
    </row>
    <row r="3504" spans="8:28" customFormat="1" ht="12.95" hidden="1" customHeight="1">
      <c r="H3504" s="1"/>
      <c r="I3504" s="1"/>
      <c r="K3504" s="1"/>
      <c r="N3504" s="1"/>
      <c r="T3504" s="146"/>
      <c r="U3504" s="146"/>
      <c r="V3504" s="146"/>
      <c r="W3504" s="146"/>
      <c r="X3504" s="146"/>
      <c r="Y3504" s="146"/>
      <c r="Z3504" s="146"/>
      <c r="AA3504" s="146"/>
      <c r="AB3504" s="5" t="str">
        <f t="shared" si="87"/>
        <v/>
      </c>
    </row>
    <row r="3505" spans="8:28" customFormat="1" ht="12.95" hidden="1" customHeight="1">
      <c r="H3505" s="1"/>
      <c r="I3505" s="1"/>
      <c r="K3505" s="1"/>
      <c r="N3505" s="1"/>
      <c r="T3505" s="146"/>
      <c r="U3505" s="146"/>
      <c r="V3505" s="146"/>
      <c r="W3505" s="146"/>
      <c r="X3505" s="146"/>
      <c r="Y3505" s="146"/>
      <c r="Z3505" s="146"/>
      <c r="AA3505" s="146"/>
      <c r="AB3505" s="5" t="str">
        <f t="shared" si="87"/>
        <v/>
      </c>
    </row>
    <row r="3506" spans="8:28" customFormat="1" ht="12.95" hidden="1" customHeight="1">
      <c r="H3506" s="1"/>
      <c r="I3506" s="1"/>
      <c r="K3506" s="1"/>
      <c r="N3506" s="1"/>
      <c r="T3506" s="146"/>
      <c r="U3506" s="146"/>
      <c r="V3506" s="146"/>
      <c r="W3506" s="146"/>
      <c r="X3506" s="146"/>
      <c r="Y3506" s="146"/>
      <c r="Z3506" s="146"/>
      <c r="AA3506" s="146"/>
      <c r="AB3506" s="5" t="str">
        <f t="shared" si="87"/>
        <v/>
      </c>
    </row>
    <row r="3507" spans="8:28" customFormat="1" ht="12.95" hidden="1" customHeight="1">
      <c r="H3507" s="1"/>
      <c r="I3507" s="1"/>
      <c r="K3507" s="1"/>
      <c r="N3507" s="1"/>
      <c r="T3507" s="146"/>
      <c r="U3507" s="146"/>
      <c r="V3507" s="146"/>
      <c r="W3507" s="146"/>
      <c r="X3507" s="146"/>
      <c r="Y3507" s="146"/>
      <c r="Z3507" s="146"/>
      <c r="AA3507" s="146"/>
      <c r="AB3507" s="5" t="str">
        <f t="shared" si="87"/>
        <v/>
      </c>
    </row>
    <row r="3508" spans="8:28" customFormat="1" ht="12.95" hidden="1" customHeight="1">
      <c r="H3508" s="1"/>
      <c r="I3508" s="1"/>
      <c r="K3508" s="1"/>
      <c r="N3508" s="1"/>
      <c r="T3508" s="146"/>
      <c r="U3508" s="146"/>
      <c r="V3508" s="146"/>
      <c r="W3508" s="146"/>
      <c r="X3508" s="146"/>
      <c r="Y3508" s="146"/>
      <c r="Z3508" s="146"/>
      <c r="AA3508" s="146"/>
      <c r="AB3508" s="5" t="str">
        <f t="shared" si="87"/>
        <v/>
      </c>
    </row>
    <row r="3509" spans="8:28" customFormat="1" ht="12.95" hidden="1" customHeight="1">
      <c r="H3509" s="1"/>
      <c r="I3509" s="1"/>
      <c r="K3509" s="1"/>
      <c r="N3509" s="1"/>
      <c r="T3509" s="146"/>
      <c r="U3509" s="146"/>
      <c r="V3509" s="146"/>
      <c r="W3509" s="146"/>
      <c r="X3509" s="146"/>
      <c r="Y3509" s="146"/>
      <c r="Z3509" s="146"/>
      <c r="AA3509" s="146"/>
      <c r="AB3509" s="5" t="str">
        <f t="shared" si="87"/>
        <v/>
      </c>
    </row>
    <row r="3510" spans="8:28" customFormat="1" ht="12.95" hidden="1" customHeight="1">
      <c r="H3510" s="1"/>
      <c r="I3510" s="1"/>
      <c r="K3510" s="1"/>
      <c r="N3510" s="1"/>
      <c r="T3510" s="146"/>
      <c r="U3510" s="146"/>
      <c r="V3510" s="146"/>
      <c r="W3510" s="146"/>
      <c r="X3510" s="146"/>
      <c r="Y3510" s="146"/>
      <c r="Z3510" s="146"/>
      <c r="AA3510" s="146"/>
      <c r="AB3510" s="5" t="str">
        <f t="shared" si="87"/>
        <v/>
      </c>
    </row>
    <row r="3511" spans="8:28" customFormat="1" ht="12.95" hidden="1" customHeight="1">
      <c r="H3511" s="1"/>
      <c r="I3511" s="1"/>
      <c r="K3511" s="1"/>
      <c r="N3511" s="1"/>
      <c r="T3511" s="146"/>
      <c r="U3511" s="146"/>
      <c r="V3511" s="146"/>
      <c r="W3511" s="146"/>
      <c r="X3511" s="146"/>
      <c r="Y3511" s="146"/>
      <c r="Z3511" s="146"/>
      <c r="AA3511" s="146"/>
      <c r="AB3511" s="5" t="str">
        <f t="shared" si="87"/>
        <v/>
      </c>
    </row>
    <row r="3512" spans="8:28" customFormat="1" ht="12.95" hidden="1" customHeight="1">
      <c r="H3512" s="1"/>
      <c r="I3512" s="1"/>
      <c r="K3512" s="1"/>
      <c r="N3512" s="1"/>
      <c r="T3512" s="146"/>
      <c r="U3512" s="146"/>
      <c r="V3512" s="146"/>
      <c r="W3512" s="146"/>
      <c r="X3512" s="146"/>
      <c r="Y3512" s="146"/>
      <c r="Z3512" s="146"/>
      <c r="AA3512" s="146"/>
      <c r="AB3512" s="5" t="str">
        <f t="shared" si="87"/>
        <v/>
      </c>
    </row>
    <row r="3513" spans="8:28" customFormat="1" ht="12.95" hidden="1" customHeight="1">
      <c r="H3513" s="1"/>
      <c r="I3513" s="1"/>
      <c r="K3513" s="1"/>
      <c r="N3513" s="1"/>
      <c r="T3513" s="146"/>
      <c r="U3513" s="146"/>
      <c r="V3513" s="146"/>
      <c r="W3513" s="146"/>
      <c r="X3513" s="146"/>
      <c r="Y3513" s="146"/>
      <c r="Z3513" s="146"/>
      <c r="AA3513" s="146"/>
      <c r="AB3513" s="5" t="str">
        <f t="shared" si="87"/>
        <v/>
      </c>
    </row>
    <row r="3514" spans="8:28" customFormat="1" ht="12.95" hidden="1" customHeight="1">
      <c r="H3514" s="1"/>
      <c r="I3514" s="1"/>
      <c r="K3514" s="1"/>
      <c r="N3514" s="1"/>
      <c r="T3514" s="146"/>
      <c r="U3514" s="146"/>
      <c r="V3514" s="146"/>
      <c r="W3514" s="146"/>
      <c r="X3514" s="146"/>
      <c r="Y3514" s="146"/>
      <c r="Z3514" s="146"/>
      <c r="AA3514" s="146"/>
      <c r="AB3514" s="5" t="str">
        <f t="shared" si="87"/>
        <v/>
      </c>
    </row>
    <row r="3515" spans="8:28" customFormat="1" ht="12.95" hidden="1" customHeight="1">
      <c r="H3515" s="1"/>
      <c r="I3515" s="1"/>
      <c r="K3515" s="1"/>
      <c r="N3515" s="1"/>
      <c r="T3515" s="146"/>
      <c r="U3515" s="146"/>
      <c r="V3515" s="146"/>
      <c r="W3515" s="146"/>
      <c r="X3515" s="146"/>
      <c r="Y3515" s="146"/>
      <c r="Z3515" s="146"/>
      <c r="AA3515" s="146"/>
      <c r="AB3515" s="5" t="str">
        <f t="shared" si="87"/>
        <v/>
      </c>
    </row>
    <row r="3516" spans="8:28" customFormat="1" ht="12.95" hidden="1" customHeight="1">
      <c r="H3516" s="1"/>
      <c r="I3516" s="1"/>
      <c r="K3516" s="1"/>
      <c r="N3516" s="1"/>
      <c r="T3516" s="146"/>
      <c r="U3516" s="146"/>
      <c r="V3516" s="146"/>
      <c r="W3516" s="146"/>
      <c r="X3516" s="146"/>
      <c r="Y3516" s="146"/>
      <c r="Z3516" s="146"/>
      <c r="AA3516" s="146"/>
      <c r="AB3516" s="5" t="str">
        <f t="shared" si="87"/>
        <v/>
      </c>
    </row>
    <row r="3517" spans="8:28" customFormat="1" ht="12.95" hidden="1" customHeight="1">
      <c r="H3517" s="1"/>
      <c r="I3517" s="1"/>
      <c r="K3517" s="1"/>
      <c r="N3517" s="1"/>
      <c r="T3517" s="146"/>
      <c r="U3517" s="146"/>
      <c r="V3517" s="146"/>
      <c r="W3517" s="146"/>
      <c r="X3517" s="146"/>
      <c r="Y3517" s="146"/>
      <c r="Z3517" s="146"/>
      <c r="AA3517" s="146"/>
      <c r="AB3517" s="5" t="str">
        <f t="shared" si="87"/>
        <v/>
      </c>
    </row>
    <row r="3518" spans="8:28" customFormat="1" ht="12.95" hidden="1" customHeight="1">
      <c r="H3518" s="1"/>
      <c r="I3518" s="1"/>
      <c r="K3518" s="1"/>
      <c r="N3518" s="1"/>
      <c r="T3518" s="146"/>
      <c r="U3518" s="146"/>
      <c r="V3518" s="146"/>
      <c r="W3518" s="146"/>
      <c r="X3518" s="146"/>
      <c r="Y3518" s="146"/>
      <c r="Z3518" s="146"/>
      <c r="AA3518" s="146"/>
      <c r="AB3518" s="5" t="str">
        <f t="shared" si="87"/>
        <v/>
      </c>
    </row>
    <row r="3519" spans="8:28" customFormat="1" ht="12.95" hidden="1" customHeight="1">
      <c r="H3519" s="1"/>
      <c r="I3519" s="1"/>
      <c r="K3519" s="1"/>
      <c r="N3519" s="1"/>
      <c r="T3519" s="146"/>
      <c r="U3519" s="146"/>
      <c r="V3519" s="146"/>
      <c r="W3519" s="146"/>
      <c r="X3519" s="146"/>
      <c r="Y3519" s="146"/>
      <c r="Z3519" s="146"/>
      <c r="AA3519" s="146"/>
      <c r="AB3519" s="5" t="str">
        <f t="shared" si="87"/>
        <v/>
      </c>
    </row>
    <row r="3520" spans="8:28" customFormat="1" ht="12.95" hidden="1" customHeight="1">
      <c r="H3520" s="1"/>
      <c r="I3520" s="1"/>
      <c r="K3520" s="1"/>
      <c r="N3520" s="1"/>
      <c r="T3520" s="146"/>
      <c r="U3520" s="146"/>
      <c r="V3520" s="146"/>
      <c r="W3520" s="146"/>
      <c r="X3520" s="146"/>
      <c r="Y3520" s="146"/>
      <c r="Z3520" s="146"/>
      <c r="AA3520" s="146"/>
      <c r="AB3520" s="5" t="str">
        <f t="shared" si="87"/>
        <v/>
      </c>
    </row>
    <row r="3521" spans="8:28" customFormat="1" ht="12.95" hidden="1" customHeight="1">
      <c r="H3521" s="1"/>
      <c r="I3521" s="1"/>
      <c r="K3521" s="1"/>
      <c r="N3521" s="1"/>
      <c r="T3521" s="146"/>
      <c r="U3521" s="146"/>
      <c r="V3521" s="146"/>
      <c r="W3521" s="146"/>
      <c r="X3521" s="146"/>
      <c r="Y3521" s="146"/>
      <c r="Z3521" s="146"/>
      <c r="AA3521" s="146"/>
      <c r="AB3521" s="5" t="str">
        <f t="shared" si="87"/>
        <v/>
      </c>
    </row>
    <row r="3522" spans="8:28" customFormat="1" ht="12.95" hidden="1" customHeight="1">
      <c r="H3522" s="1"/>
      <c r="I3522" s="1"/>
      <c r="K3522" s="1"/>
      <c r="N3522" s="1"/>
      <c r="T3522" s="146"/>
      <c r="U3522" s="146"/>
      <c r="V3522" s="146"/>
      <c r="W3522" s="146"/>
      <c r="X3522" s="146"/>
      <c r="Y3522" s="146"/>
      <c r="Z3522" s="146"/>
      <c r="AA3522" s="146"/>
      <c r="AB3522" s="5" t="str">
        <f t="shared" si="87"/>
        <v/>
      </c>
    </row>
    <row r="3523" spans="8:28" customFormat="1" ht="12.95" hidden="1" customHeight="1">
      <c r="H3523" s="1"/>
      <c r="I3523" s="1"/>
      <c r="K3523" s="1"/>
      <c r="N3523" s="1"/>
      <c r="T3523" s="146"/>
      <c r="U3523" s="146"/>
      <c r="V3523" s="146"/>
      <c r="W3523" s="146"/>
      <c r="X3523" s="146"/>
      <c r="Y3523" s="146"/>
      <c r="Z3523" s="146"/>
      <c r="AA3523" s="146"/>
      <c r="AB3523" s="5" t="str">
        <f t="shared" si="87"/>
        <v/>
      </c>
    </row>
    <row r="3524" spans="8:28" customFormat="1" ht="12.95" hidden="1" customHeight="1">
      <c r="H3524" s="1"/>
      <c r="I3524" s="1"/>
      <c r="K3524" s="1"/>
      <c r="N3524" s="1"/>
      <c r="T3524" s="146"/>
      <c r="U3524" s="146"/>
      <c r="V3524" s="146"/>
      <c r="W3524" s="146"/>
      <c r="X3524" s="146"/>
      <c r="Y3524" s="146"/>
      <c r="Z3524" s="146"/>
      <c r="AA3524" s="146"/>
      <c r="AB3524" s="5" t="str">
        <f t="shared" si="87"/>
        <v/>
      </c>
    </row>
    <row r="3525" spans="8:28" customFormat="1" ht="12.95" hidden="1" customHeight="1">
      <c r="H3525" s="1"/>
      <c r="I3525" s="1"/>
      <c r="K3525" s="1"/>
      <c r="N3525" s="1"/>
      <c r="T3525" s="146"/>
      <c r="U3525" s="146"/>
      <c r="V3525" s="146"/>
      <c r="W3525" s="146"/>
      <c r="X3525" s="146"/>
      <c r="Y3525" s="146"/>
      <c r="Z3525" s="146"/>
      <c r="AA3525" s="146"/>
      <c r="AB3525" s="5" t="str">
        <f t="shared" si="87"/>
        <v/>
      </c>
    </row>
    <row r="3526" spans="8:28" customFormat="1" ht="12.95" hidden="1" customHeight="1">
      <c r="H3526" s="1"/>
      <c r="I3526" s="1"/>
      <c r="K3526" s="1"/>
      <c r="N3526" s="1"/>
      <c r="T3526" s="146"/>
      <c r="U3526" s="146"/>
      <c r="V3526" s="146"/>
      <c r="W3526" s="146"/>
      <c r="X3526" s="146"/>
      <c r="Y3526" s="146"/>
      <c r="Z3526" s="146"/>
      <c r="AA3526" s="146"/>
      <c r="AB3526" s="5" t="str">
        <f t="shared" si="87"/>
        <v/>
      </c>
    </row>
    <row r="3527" spans="8:28" customFormat="1" ht="12.95" hidden="1" customHeight="1">
      <c r="H3527" s="1"/>
      <c r="I3527" s="1"/>
      <c r="K3527" s="1"/>
      <c r="N3527" s="1"/>
      <c r="T3527" s="146"/>
      <c r="U3527" s="146"/>
      <c r="V3527" s="146"/>
      <c r="W3527" s="146"/>
      <c r="X3527" s="146"/>
      <c r="Y3527" s="146"/>
      <c r="Z3527" s="146"/>
      <c r="AA3527" s="146"/>
      <c r="AB3527" s="5" t="str">
        <f t="shared" si="87"/>
        <v/>
      </c>
    </row>
    <row r="3528" spans="8:28" customFormat="1" ht="12.95" hidden="1" customHeight="1">
      <c r="H3528" s="1"/>
      <c r="I3528" s="1"/>
      <c r="K3528" s="1"/>
      <c r="N3528" s="1"/>
      <c r="T3528" s="146"/>
      <c r="U3528" s="146"/>
      <c r="V3528" s="146"/>
      <c r="W3528" s="146"/>
      <c r="X3528" s="146"/>
      <c r="Y3528" s="146"/>
      <c r="Z3528" s="146"/>
      <c r="AA3528" s="146"/>
      <c r="AB3528" s="5" t="str">
        <f t="shared" si="87"/>
        <v/>
      </c>
    </row>
    <row r="3529" spans="8:28" customFormat="1" ht="12.95" hidden="1" customHeight="1">
      <c r="H3529" s="1"/>
      <c r="I3529" s="1"/>
      <c r="K3529" s="1"/>
      <c r="N3529" s="1"/>
      <c r="T3529" s="146"/>
      <c r="U3529" s="146"/>
      <c r="V3529" s="146"/>
      <c r="W3529" s="146"/>
      <c r="X3529" s="146"/>
      <c r="Y3529" s="146"/>
      <c r="Z3529" s="146"/>
      <c r="AA3529" s="146"/>
      <c r="AB3529" s="5" t="str">
        <f t="shared" si="87"/>
        <v/>
      </c>
    </row>
    <row r="3530" spans="8:28" customFormat="1" ht="12.95" hidden="1" customHeight="1">
      <c r="H3530" s="1"/>
      <c r="I3530" s="1"/>
      <c r="K3530" s="1"/>
      <c r="N3530" s="1"/>
      <c r="T3530" s="146"/>
      <c r="U3530" s="146"/>
      <c r="V3530" s="146"/>
      <c r="W3530" s="146"/>
      <c r="X3530" s="146"/>
      <c r="Y3530" s="146"/>
      <c r="Z3530" s="146"/>
      <c r="AA3530" s="146"/>
      <c r="AB3530" s="5" t="str">
        <f t="shared" si="87"/>
        <v/>
      </c>
    </row>
    <row r="3531" spans="8:28" customFormat="1" ht="12.95" hidden="1" customHeight="1">
      <c r="H3531" s="1"/>
      <c r="I3531" s="1"/>
      <c r="K3531" s="1"/>
      <c r="N3531" s="1"/>
      <c r="T3531" s="146"/>
      <c r="U3531" s="146"/>
      <c r="V3531" s="146"/>
      <c r="W3531" s="146"/>
      <c r="X3531" s="146"/>
      <c r="Y3531" s="146"/>
      <c r="Z3531" s="146"/>
      <c r="AA3531" s="146"/>
      <c r="AB3531" s="5" t="str">
        <f t="shared" si="87"/>
        <v/>
      </c>
    </row>
    <row r="3532" spans="8:28" customFormat="1" ht="12.95" hidden="1" customHeight="1">
      <c r="H3532" s="1"/>
      <c r="I3532" s="1"/>
      <c r="K3532" s="1"/>
      <c r="N3532" s="1"/>
      <c r="T3532" s="146"/>
      <c r="U3532" s="146"/>
      <c r="V3532" s="146"/>
      <c r="W3532" s="146"/>
      <c r="X3532" s="146"/>
      <c r="Y3532" s="146"/>
      <c r="Z3532" s="146"/>
      <c r="AA3532" s="146"/>
      <c r="AB3532" s="5" t="str">
        <f t="shared" si="87"/>
        <v/>
      </c>
    </row>
    <row r="3533" spans="8:28" customFormat="1" ht="12.95" hidden="1" customHeight="1">
      <c r="H3533" s="1"/>
      <c r="I3533" s="1"/>
      <c r="K3533" s="1"/>
      <c r="N3533" s="1"/>
      <c r="T3533" s="146"/>
      <c r="U3533" s="146"/>
      <c r="V3533" s="146"/>
      <c r="W3533" s="146"/>
      <c r="X3533" s="146"/>
      <c r="Y3533" s="146"/>
      <c r="Z3533" s="146"/>
      <c r="AA3533" s="146"/>
      <c r="AB3533" s="5" t="str">
        <f t="shared" si="87"/>
        <v/>
      </c>
    </row>
    <row r="3534" spans="8:28" customFormat="1" ht="12.95" hidden="1" customHeight="1">
      <c r="H3534" s="1"/>
      <c r="I3534" s="1"/>
      <c r="K3534" s="1"/>
      <c r="N3534" s="1"/>
      <c r="T3534" s="146"/>
      <c r="U3534" s="146"/>
      <c r="V3534" s="146"/>
      <c r="W3534" s="146"/>
      <c r="X3534" s="146"/>
      <c r="Y3534" s="146"/>
      <c r="Z3534" s="146"/>
      <c r="AA3534" s="146"/>
      <c r="AB3534" s="5" t="str">
        <f t="shared" si="87"/>
        <v/>
      </c>
    </row>
    <row r="3535" spans="8:28" customFormat="1" ht="12.95" hidden="1" customHeight="1">
      <c r="H3535" s="1"/>
      <c r="I3535" s="1"/>
      <c r="K3535" s="1"/>
      <c r="N3535" s="1"/>
      <c r="T3535" s="146"/>
      <c r="U3535" s="146"/>
      <c r="V3535" s="146"/>
      <c r="W3535" s="146"/>
      <c r="X3535" s="146"/>
      <c r="Y3535" s="146"/>
      <c r="Z3535" s="146"/>
      <c r="AA3535" s="146"/>
      <c r="AB3535" s="5" t="str">
        <f t="shared" si="87"/>
        <v/>
      </c>
    </row>
    <row r="3536" spans="8:28" customFormat="1" ht="12.95" hidden="1" customHeight="1">
      <c r="H3536" s="1"/>
      <c r="I3536" s="1"/>
      <c r="K3536" s="1"/>
      <c r="N3536" s="1"/>
      <c r="T3536" s="146"/>
      <c r="U3536" s="146"/>
      <c r="V3536" s="146"/>
      <c r="W3536" s="146"/>
      <c r="X3536" s="146"/>
      <c r="Y3536" s="146"/>
      <c r="Z3536" s="146"/>
      <c r="AA3536" s="146"/>
      <c r="AB3536" s="5" t="str">
        <f t="shared" si="87"/>
        <v/>
      </c>
    </row>
    <row r="3537" spans="8:28" customFormat="1" ht="12.95" hidden="1" customHeight="1">
      <c r="H3537" s="1"/>
      <c r="I3537" s="1"/>
      <c r="K3537" s="1"/>
      <c r="N3537" s="1"/>
      <c r="T3537" s="146"/>
      <c r="U3537" s="146"/>
      <c r="V3537" s="146"/>
      <c r="W3537" s="146"/>
      <c r="X3537" s="146"/>
      <c r="Y3537" s="146"/>
      <c r="Z3537" s="146"/>
      <c r="AA3537" s="146"/>
      <c r="AB3537" s="5" t="str">
        <f t="shared" si="87"/>
        <v/>
      </c>
    </row>
    <row r="3538" spans="8:28" customFormat="1" ht="12.95" hidden="1" customHeight="1">
      <c r="H3538" s="1"/>
      <c r="I3538" s="1"/>
      <c r="K3538" s="1"/>
      <c r="N3538" s="1"/>
      <c r="T3538" s="146"/>
      <c r="U3538" s="146"/>
      <c r="V3538" s="146"/>
      <c r="W3538" s="146"/>
      <c r="X3538" s="146"/>
      <c r="Y3538" s="146"/>
      <c r="Z3538" s="146"/>
      <c r="AA3538" s="146"/>
      <c r="AB3538" s="5" t="str">
        <f t="shared" si="87"/>
        <v/>
      </c>
    </row>
    <row r="3539" spans="8:28" customFormat="1" ht="12.95" hidden="1" customHeight="1">
      <c r="H3539" s="1"/>
      <c r="I3539" s="1"/>
      <c r="K3539" s="1"/>
      <c r="N3539" s="1"/>
      <c r="T3539" s="146"/>
      <c r="U3539" s="146"/>
      <c r="V3539" s="146"/>
      <c r="W3539" s="146"/>
      <c r="X3539" s="146"/>
      <c r="Y3539" s="146"/>
      <c r="Z3539" s="146"/>
      <c r="AA3539" s="146"/>
      <c r="AB3539" s="5" t="str">
        <f t="shared" si="87"/>
        <v/>
      </c>
    </row>
    <row r="3540" spans="8:28" customFormat="1" ht="12.95" hidden="1" customHeight="1">
      <c r="H3540" s="1"/>
      <c r="I3540" s="1"/>
      <c r="K3540" s="1"/>
      <c r="N3540" s="1"/>
      <c r="T3540" s="146"/>
      <c r="U3540" s="146"/>
      <c r="V3540" s="146"/>
      <c r="W3540" s="146"/>
      <c r="X3540" s="146"/>
      <c r="Y3540" s="146"/>
      <c r="Z3540" s="146"/>
      <c r="AA3540" s="146"/>
      <c r="AB3540" s="5" t="str">
        <f t="shared" si="87"/>
        <v/>
      </c>
    </row>
    <row r="3541" spans="8:28" customFormat="1" ht="12.95" hidden="1" customHeight="1">
      <c r="H3541" s="1"/>
      <c r="I3541" s="1"/>
      <c r="K3541" s="1"/>
      <c r="N3541" s="1"/>
      <c r="T3541" s="146"/>
      <c r="U3541" s="146"/>
      <c r="V3541" s="146"/>
      <c r="W3541" s="146"/>
      <c r="X3541" s="146"/>
      <c r="Y3541" s="146"/>
      <c r="Z3541" s="146"/>
      <c r="AA3541" s="146"/>
      <c r="AB3541" s="5" t="str">
        <f t="shared" si="87"/>
        <v/>
      </c>
    </row>
    <row r="3542" spans="8:28" customFormat="1" ht="12.95" hidden="1" customHeight="1">
      <c r="H3542" s="1"/>
      <c r="I3542" s="1"/>
      <c r="K3542" s="1"/>
      <c r="N3542" s="1"/>
      <c r="T3542" s="146"/>
      <c r="U3542" s="146"/>
      <c r="V3542" s="146"/>
      <c r="W3542" s="146"/>
      <c r="X3542" s="146"/>
      <c r="Y3542" s="146"/>
      <c r="Z3542" s="146"/>
      <c r="AA3542" s="146"/>
      <c r="AB3542" s="5" t="str">
        <f t="shared" si="87"/>
        <v/>
      </c>
    </row>
    <row r="3543" spans="8:28" customFormat="1" ht="12.95" hidden="1" customHeight="1">
      <c r="H3543" s="1"/>
      <c r="I3543" s="1"/>
      <c r="K3543" s="1"/>
      <c r="N3543" s="1"/>
      <c r="T3543" s="146"/>
      <c r="U3543" s="146"/>
      <c r="V3543" s="146"/>
      <c r="W3543" s="146"/>
      <c r="X3543" s="146"/>
      <c r="Y3543" s="146"/>
      <c r="Z3543" s="146"/>
      <c r="AA3543" s="146"/>
      <c r="AB3543" s="5" t="str">
        <f t="shared" si="87"/>
        <v/>
      </c>
    </row>
    <row r="3544" spans="8:28" customFormat="1" ht="12.95" hidden="1" customHeight="1">
      <c r="H3544" s="1"/>
      <c r="I3544" s="1"/>
      <c r="K3544" s="1"/>
      <c r="N3544" s="1"/>
      <c r="T3544" s="146"/>
      <c r="U3544" s="146"/>
      <c r="V3544" s="146"/>
      <c r="W3544" s="146"/>
      <c r="X3544" s="146"/>
      <c r="Y3544" s="146"/>
      <c r="Z3544" s="146"/>
      <c r="AA3544" s="146"/>
      <c r="AB3544" s="5" t="str">
        <f t="shared" si="87"/>
        <v/>
      </c>
    </row>
    <row r="3545" spans="8:28" customFormat="1" ht="12.95" hidden="1" customHeight="1">
      <c r="H3545" s="1"/>
      <c r="I3545" s="1"/>
      <c r="K3545" s="1"/>
      <c r="N3545" s="1"/>
      <c r="T3545" s="146"/>
      <c r="U3545" s="146"/>
      <c r="V3545" s="146"/>
      <c r="W3545" s="146"/>
      <c r="X3545" s="146"/>
      <c r="Y3545" s="146"/>
      <c r="Z3545" s="146"/>
      <c r="AA3545" s="146"/>
      <c r="AB3545" s="5" t="str">
        <f t="shared" si="87"/>
        <v/>
      </c>
    </row>
    <row r="3546" spans="8:28" customFormat="1" ht="12.95" hidden="1" customHeight="1">
      <c r="H3546" s="1"/>
      <c r="I3546" s="1"/>
      <c r="K3546" s="1"/>
      <c r="N3546" s="1"/>
      <c r="T3546" s="146"/>
      <c r="U3546" s="146"/>
      <c r="V3546" s="146"/>
      <c r="W3546" s="146"/>
      <c r="X3546" s="146"/>
      <c r="Y3546" s="146"/>
      <c r="Z3546" s="146"/>
      <c r="AA3546" s="146"/>
      <c r="AB3546" s="5" t="str">
        <f t="shared" si="87"/>
        <v/>
      </c>
    </row>
    <row r="3547" spans="8:28" customFormat="1" ht="12.95" hidden="1" customHeight="1">
      <c r="H3547" s="1"/>
      <c r="I3547" s="1"/>
      <c r="K3547" s="1"/>
      <c r="N3547" s="1"/>
      <c r="T3547" s="146"/>
      <c r="U3547" s="146"/>
      <c r="V3547" s="146"/>
      <c r="W3547" s="146"/>
      <c r="X3547" s="146"/>
      <c r="Y3547" s="146"/>
      <c r="Z3547" s="146"/>
      <c r="AA3547" s="146"/>
      <c r="AB3547" s="5" t="str">
        <f t="shared" ref="AB3547:AB3610" si="88">IF(TRIM(A3537)="","",CONCATENATE(TRIM(D3537),TRIM(E3537)))</f>
        <v/>
      </c>
    </row>
    <row r="3548" spans="8:28" customFormat="1" ht="12.95" hidden="1" customHeight="1">
      <c r="H3548" s="1"/>
      <c r="I3548" s="1"/>
      <c r="K3548" s="1"/>
      <c r="N3548" s="1"/>
      <c r="T3548" s="146"/>
      <c r="U3548" s="146"/>
      <c r="V3548" s="146"/>
      <c r="W3548" s="146"/>
      <c r="X3548" s="146"/>
      <c r="Y3548" s="146"/>
      <c r="Z3548" s="146"/>
      <c r="AA3548" s="146"/>
      <c r="AB3548" s="5" t="str">
        <f t="shared" si="88"/>
        <v/>
      </c>
    </row>
    <row r="3549" spans="8:28" customFormat="1" ht="12.95" hidden="1" customHeight="1">
      <c r="H3549" s="1"/>
      <c r="I3549" s="1"/>
      <c r="K3549" s="1"/>
      <c r="N3549" s="1"/>
      <c r="T3549" s="146"/>
      <c r="U3549" s="146"/>
      <c r="V3549" s="146"/>
      <c r="W3549" s="146"/>
      <c r="X3549" s="146"/>
      <c r="Y3549" s="146"/>
      <c r="Z3549" s="146"/>
      <c r="AA3549" s="146"/>
      <c r="AB3549" s="5" t="str">
        <f t="shared" si="88"/>
        <v/>
      </c>
    </row>
    <row r="3550" spans="8:28" customFormat="1" ht="12.95" hidden="1" customHeight="1">
      <c r="H3550" s="1"/>
      <c r="I3550" s="1"/>
      <c r="K3550" s="1"/>
      <c r="N3550" s="1"/>
      <c r="T3550" s="146"/>
      <c r="U3550" s="146"/>
      <c r="V3550" s="146"/>
      <c r="W3550" s="146"/>
      <c r="X3550" s="146"/>
      <c r="Y3550" s="146"/>
      <c r="Z3550" s="146"/>
      <c r="AA3550" s="146"/>
      <c r="AB3550" s="5" t="str">
        <f t="shared" si="88"/>
        <v/>
      </c>
    </row>
    <row r="3551" spans="8:28" customFormat="1" ht="12.95" hidden="1" customHeight="1">
      <c r="H3551" s="1"/>
      <c r="I3551" s="1"/>
      <c r="K3551" s="1"/>
      <c r="N3551" s="1"/>
      <c r="T3551" s="146"/>
      <c r="U3551" s="146"/>
      <c r="V3551" s="146"/>
      <c r="W3551" s="146"/>
      <c r="X3551" s="146"/>
      <c r="Y3551" s="146"/>
      <c r="Z3551" s="146"/>
      <c r="AA3551" s="146"/>
      <c r="AB3551" s="5" t="str">
        <f t="shared" si="88"/>
        <v/>
      </c>
    </row>
    <row r="3552" spans="8:28" customFormat="1" ht="12.95" hidden="1" customHeight="1">
      <c r="H3552" s="1"/>
      <c r="I3552" s="1"/>
      <c r="K3552" s="1"/>
      <c r="N3552" s="1"/>
      <c r="T3552" s="146"/>
      <c r="U3552" s="146"/>
      <c r="V3552" s="146"/>
      <c r="W3552" s="146"/>
      <c r="X3552" s="146"/>
      <c r="Y3552" s="146"/>
      <c r="Z3552" s="146"/>
      <c r="AA3552" s="146"/>
      <c r="AB3552" s="5" t="str">
        <f t="shared" si="88"/>
        <v/>
      </c>
    </row>
    <row r="3553" spans="8:28" customFormat="1" ht="12.95" hidden="1" customHeight="1">
      <c r="H3553" s="1"/>
      <c r="I3553" s="1"/>
      <c r="K3553" s="1"/>
      <c r="N3553" s="1"/>
      <c r="T3553" s="146"/>
      <c r="U3553" s="146"/>
      <c r="V3553" s="146"/>
      <c r="W3553" s="146"/>
      <c r="X3553" s="146"/>
      <c r="Y3553" s="146"/>
      <c r="Z3553" s="146"/>
      <c r="AA3553" s="146"/>
      <c r="AB3553" s="5" t="str">
        <f t="shared" si="88"/>
        <v/>
      </c>
    </row>
    <row r="3554" spans="8:28" customFormat="1" ht="12.95" hidden="1" customHeight="1">
      <c r="H3554" s="1"/>
      <c r="I3554" s="1"/>
      <c r="K3554" s="1"/>
      <c r="N3554" s="1"/>
      <c r="T3554" s="146"/>
      <c r="U3554" s="146"/>
      <c r="V3554" s="146"/>
      <c r="W3554" s="146"/>
      <c r="X3554" s="146"/>
      <c r="Y3554" s="146"/>
      <c r="Z3554" s="146"/>
      <c r="AA3554" s="146"/>
      <c r="AB3554" s="5" t="str">
        <f t="shared" si="88"/>
        <v/>
      </c>
    </row>
    <row r="3555" spans="8:28" customFormat="1" ht="12.95" hidden="1" customHeight="1">
      <c r="H3555" s="1"/>
      <c r="I3555" s="1"/>
      <c r="K3555" s="1"/>
      <c r="N3555" s="1"/>
      <c r="T3555" s="146"/>
      <c r="U3555" s="146"/>
      <c r="V3555" s="146"/>
      <c r="W3555" s="146"/>
      <c r="X3555" s="146"/>
      <c r="Y3555" s="146"/>
      <c r="Z3555" s="146"/>
      <c r="AA3555" s="146"/>
      <c r="AB3555" s="5" t="str">
        <f t="shared" si="88"/>
        <v/>
      </c>
    </row>
    <row r="3556" spans="8:28" customFormat="1" ht="12.95" hidden="1" customHeight="1">
      <c r="H3556" s="1"/>
      <c r="I3556" s="1"/>
      <c r="K3556" s="1"/>
      <c r="N3556" s="1"/>
      <c r="T3556" s="146"/>
      <c r="U3556" s="146"/>
      <c r="V3556" s="146"/>
      <c r="W3556" s="146"/>
      <c r="X3556" s="146"/>
      <c r="Y3556" s="146"/>
      <c r="Z3556" s="146"/>
      <c r="AA3556" s="146"/>
      <c r="AB3556" s="5" t="str">
        <f t="shared" si="88"/>
        <v/>
      </c>
    </row>
    <row r="3557" spans="8:28" customFormat="1" ht="12.95" hidden="1" customHeight="1">
      <c r="H3557" s="1"/>
      <c r="I3557" s="1"/>
      <c r="K3557" s="1"/>
      <c r="N3557" s="1"/>
      <c r="T3557" s="146"/>
      <c r="U3557" s="146"/>
      <c r="V3557" s="146"/>
      <c r="W3557" s="146"/>
      <c r="X3557" s="146"/>
      <c r="Y3557" s="146"/>
      <c r="Z3557" s="146"/>
      <c r="AA3557" s="146"/>
      <c r="AB3557" s="5" t="str">
        <f t="shared" si="88"/>
        <v/>
      </c>
    </row>
    <row r="3558" spans="8:28" customFormat="1" ht="12.95" hidden="1" customHeight="1">
      <c r="H3558" s="1"/>
      <c r="I3558" s="1"/>
      <c r="K3558" s="1"/>
      <c r="N3558" s="1"/>
      <c r="T3558" s="146"/>
      <c r="U3558" s="146"/>
      <c r="V3558" s="146"/>
      <c r="W3558" s="146"/>
      <c r="X3558" s="146"/>
      <c r="Y3558" s="146"/>
      <c r="Z3558" s="146"/>
      <c r="AA3558" s="146"/>
      <c r="AB3558" s="5" t="str">
        <f t="shared" si="88"/>
        <v/>
      </c>
    </row>
    <row r="3559" spans="8:28" customFormat="1" ht="12.95" hidden="1" customHeight="1">
      <c r="H3559" s="1"/>
      <c r="I3559" s="1"/>
      <c r="K3559" s="1"/>
      <c r="N3559" s="1"/>
      <c r="T3559" s="146"/>
      <c r="U3559" s="146"/>
      <c r="V3559" s="146"/>
      <c r="W3559" s="146"/>
      <c r="X3559" s="146"/>
      <c r="Y3559" s="146"/>
      <c r="Z3559" s="146"/>
      <c r="AA3559" s="146"/>
      <c r="AB3559" s="5" t="str">
        <f t="shared" si="88"/>
        <v/>
      </c>
    </row>
    <row r="3560" spans="8:28" customFormat="1" ht="12.95" hidden="1" customHeight="1">
      <c r="H3560" s="1"/>
      <c r="I3560" s="1"/>
      <c r="K3560" s="1"/>
      <c r="N3560" s="1"/>
      <c r="T3560" s="146"/>
      <c r="U3560" s="146"/>
      <c r="V3560" s="146"/>
      <c r="W3560" s="146"/>
      <c r="X3560" s="146"/>
      <c r="Y3560" s="146"/>
      <c r="Z3560" s="146"/>
      <c r="AA3560" s="146"/>
      <c r="AB3560" s="5" t="str">
        <f t="shared" si="88"/>
        <v/>
      </c>
    </row>
    <row r="3561" spans="8:28" customFormat="1" ht="12.95" hidden="1" customHeight="1">
      <c r="H3561" s="1"/>
      <c r="I3561" s="1"/>
      <c r="K3561" s="1"/>
      <c r="N3561" s="1"/>
      <c r="T3561" s="146"/>
      <c r="U3561" s="146"/>
      <c r="V3561" s="146"/>
      <c r="W3561" s="146"/>
      <c r="X3561" s="146"/>
      <c r="Y3561" s="146"/>
      <c r="Z3561" s="146"/>
      <c r="AA3561" s="146"/>
      <c r="AB3561" s="5" t="str">
        <f t="shared" si="88"/>
        <v/>
      </c>
    </row>
    <row r="3562" spans="8:28" customFormat="1" ht="12.95" hidden="1" customHeight="1">
      <c r="H3562" s="1"/>
      <c r="I3562" s="1"/>
      <c r="K3562" s="1"/>
      <c r="N3562" s="1"/>
      <c r="T3562" s="146"/>
      <c r="U3562" s="146"/>
      <c r="V3562" s="146"/>
      <c r="W3562" s="146"/>
      <c r="X3562" s="146"/>
      <c r="Y3562" s="146"/>
      <c r="Z3562" s="146"/>
      <c r="AA3562" s="146"/>
      <c r="AB3562" s="5" t="str">
        <f t="shared" si="88"/>
        <v/>
      </c>
    </row>
    <row r="3563" spans="8:28" customFormat="1" ht="12.95" hidden="1" customHeight="1">
      <c r="H3563" s="1"/>
      <c r="I3563" s="1"/>
      <c r="K3563" s="1"/>
      <c r="N3563" s="1"/>
      <c r="T3563" s="146"/>
      <c r="U3563" s="146"/>
      <c r="V3563" s="146"/>
      <c r="W3563" s="146"/>
      <c r="X3563" s="146"/>
      <c r="Y3563" s="146"/>
      <c r="Z3563" s="146"/>
      <c r="AA3563" s="146"/>
      <c r="AB3563" s="5" t="str">
        <f t="shared" si="88"/>
        <v/>
      </c>
    </row>
    <row r="3564" spans="8:28" customFormat="1" ht="12.95" hidden="1" customHeight="1">
      <c r="H3564" s="1"/>
      <c r="I3564" s="1"/>
      <c r="K3564" s="1"/>
      <c r="N3564" s="1"/>
      <c r="T3564" s="146"/>
      <c r="U3564" s="146"/>
      <c r="V3564" s="146"/>
      <c r="W3564" s="146"/>
      <c r="X3564" s="146"/>
      <c r="Y3564" s="146"/>
      <c r="Z3564" s="146"/>
      <c r="AA3564" s="146"/>
      <c r="AB3564" s="5" t="str">
        <f t="shared" si="88"/>
        <v/>
      </c>
    </row>
    <row r="3565" spans="8:28" customFormat="1" ht="12.95" hidden="1" customHeight="1">
      <c r="H3565" s="1"/>
      <c r="I3565" s="1"/>
      <c r="K3565" s="1"/>
      <c r="N3565" s="1"/>
      <c r="T3565" s="146"/>
      <c r="U3565" s="146"/>
      <c r="V3565" s="146"/>
      <c r="W3565" s="146"/>
      <c r="X3565" s="146"/>
      <c r="Y3565" s="146"/>
      <c r="Z3565" s="146"/>
      <c r="AA3565" s="146"/>
      <c r="AB3565" s="5" t="str">
        <f t="shared" si="88"/>
        <v/>
      </c>
    </row>
    <row r="3566" spans="8:28" customFormat="1" ht="12.95" hidden="1" customHeight="1">
      <c r="H3566" s="1"/>
      <c r="I3566" s="1"/>
      <c r="K3566" s="1"/>
      <c r="N3566" s="1"/>
      <c r="T3566" s="146"/>
      <c r="U3566" s="146"/>
      <c r="V3566" s="146"/>
      <c r="W3566" s="146"/>
      <c r="X3566" s="146"/>
      <c r="Y3566" s="146"/>
      <c r="Z3566" s="146"/>
      <c r="AA3566" s="146"/>
      <c r="AB3566" s="5" t="str">
        <f t="shared" si="88"/>
        <v/>
      </c>
    </row>
    <row r="3567" spans="8:28" customFormat="1" ht="12.95" hidden="1" customHeight="1">
      <c r="H3567" s="1"/>
      <c r="I3567" s="1"/>
      <c r="K3567" s="1"/>
      <c r="N3567" s="1"/>
      <c r="T3567" s="146"/>
      <c r="U3567" s="146"/>
      <c r="V3567" s="146"/>
      <c r="W3567" s="146"/>
      <c r="X3567" s="146"/>
      <c r="Y3567" s="146"/>
      <c r="Z3567" s="146"/>
      <c r="AA3567" s="146"/>
      <c r="AB3567" s="5" t="str">
        <f t="shared" si="88"/>
        <v/>
      </c>
    </row>
    <row r="3568" spans="8:28" customFormat="1" ht="12.95" hidden="1" customHeight="1">
      <c r="H3568" s="1"/>
      <c r="I3568" s="1"/>
      <c r="K3568" s="1"/>
      <c r="N3568" s="1"/>
      <c r="T3568" s="146"/>
      <c r="U3568" s="146"/>
      <c r="V3568" s="146"/>
      <c r="W3568" s="146"/>
      <c r="X3568" s="146"/>
      <c r="Y3568" s="146"/>
      <c r="Z3568" s="146"/>
      <c r="AA3568" s="146"/>
      <c r="AB3568" s="5" t="str">
        <f t="shared" si="88"/>
        <v/>
      </c>
    </row>
    <row r="3569" spans="8:28" customFormat="1" ht="12.95" hidden="1" customHeight="1">
      <c r="H3569" s="1"/>
      <c r="I3569" s="1"/>
      <c r="K3569" s="1"/>
      <c r="N3569" s="1"/>
      <c r="T3569" s="146"/>
      <c r="U3569" s="146"/>
      <c r="V3569" s="146"/>
      <c r="W3569" s="146"/>
      <c r="X3569" s="146"/>
      <c r="Y3569" s="146"/>
      <c r="Z3569" s="146"/>
      <c r="AA3569" s="146"/>
      <c r="AB3569" s="5" t="str">
        <f t="shared" si="88"/>
        <v/>
      </c>
    </row>
    <row r="3570" spans="8:28" customFormat="1" ht="12.95" hidden="1" customHeight="1">
      <c r="H3570" s="1"/>
      <c r="I3570" s="1"/>
      <c r="K3570" s="1"/>
      <c r="N3570" s="1"/>
      <c r="T3570" s="146"/>
      <c r="U3570" s="146"/>
      <c r="V3570" s="146"/>
      <c r="W3570" s="146"/>
      <c r="X3570" s="146"/>
      <c r="Y3570" s="146"/>
      <c r="Z3570" s="146"/>
      <c r="AA3570" s="146"/>
      <c r="AB3570" s="5" t="str">
        <f t="shared" si="88"/>
        <v/>
      </c>
    </row>
    <row r="3571" spans="8:28" customFormat="1" ht="12.95" hidden="1" customHeight="1">
      <c r="H3571" s="1"/>
      <c r="I3571" s="1"/>
      <c r="K3571" s="1"/>
      <c r="N3571" s="1"/>
      <c r="T3571" s="146"/>
      <c r="U3571" s="146"/>
      <c r="V3571" s="146"/>
      <c r="W3571" s="146"/>
      <c r="X3571" s="146"/>
      <c r="Y3571" s="146"/>
      <c r="Z3571" s="146"/>
      <c r="AA3571" s="146"/>
      <c r="AB3571" s="5" t="str">
        <f t="shared" si="88"/>
        <v/>
      </c>
    </row>
    <row r="3572" spans="8:28" customFormat="1" ht="12.95" hidden="1" customHeight="1">
      <c r="H3572" s="1"/>
      <c r="I3572" s="1"/>
      <c r="K3572" s="1"/>
      <c r="N3572" s="1"/>
      <c r="T3572" s="146"/>
      <c r="U3572" s="146"/>
      <c r="V3572" s="146"/>
      <c r="W3572" s="146"/>
      <c r="X3572" s="146"/>
      <c r="Y3572" s="146"/>
      <c r="Z3572" s="146"/>
      <c r="AA3572" s="146"/>
      <c r="AB3572" s="5" t="str">
        <f t="shared" si="88"/>
        <v/>
      </c>
    </row>
    <row r="3573" spans="8:28" customFormat="1" ht="12.95" hidden="1" customHeight="1">
      <c r="H3573" s="1"/>
      <c r="I3573" s="1"/>
      <c r="K3573" s="1"/>
      <c r="N3573" s="1"/>
      <c r="T3573" s="146"/>
      <c r="U3573" s="146"/>
      <c r="V3573" s="146"/>
      <c r="W3573" s="146"/>
      <c r="X3573" s="146"/>
      <c r="Y3573" s="146"/>
      <c r="Z3573" s="146"/>
      <c r="AA3573" s="146"/>
      <c r="AB3573" s="5" t="str">
        <f t="shared" si="88"/>
        <v/>
      </c>
    </row>
    <row r="3574" spans="8:28" customFormat="1" ht="12.95" hidden="1" customHeight="1">
      <c r="H3574" s="1"/>
      <c r="I3574" s="1"/>
      <c r="K3574" s="1"/>
      <c r="N3574" s="1"/>
      <c r="T3574" s="146"/>
      <c r="U3574" s="146"/>
      <c r="V3574" s="146"/>
      <c r="W3574" s="146"/>
      <c r="X3574" s="146"/>
      <c r="Y3574" s="146"/>
      <c r="Z3574" s="146"/>
      <c r="AA3574" s="146"/>
      <c r="AB3574" s="5" t="str">
        <f t="shared" si="88"/>
        <v/>
      </c>
    </row>
    <row r="3575" spans="8:28" customFormat="1" ht="12.95" hidden="1" customHeight="1">
      <c r="H3575" s="1"/>
      <c r="I3575" s="1"/>
      <c r="K3575" s="1"/>
      <c r="N3575" s="1"/>
      <c r="T3575" s="146"/>
      <c r="U3575" s="146"/>
      <c r="V3575" s="146"/>
      <c r="W3575" s="146"/>
      <c r="X3575" s="146"/>
      <c r="Y3575" s="146"/>
      <c r="Z3575" s="146"/>
      <c r="AA3575" s="146"/>
      <c r="AB3575" s="5" t="str">
        <f t="shared" si="88"/>
        <v/>
      </c>
    </row>
    <row r="3576" spans="8:28" customFormat="1" ht="12.95" hidden="1" customHeight="1">
      <c r="H3576" s="1"/>
      <c r="I3576" s="1"/>
      <c r="K3576" s="1"/>
      <c r="N3576" s="1"/>
      <c r="T3576" s="146"/>
      <c r="U3576" s="146"/>
      <c r="V3576" s="146"/>
      <c r="W3576" s="146"/>
      <c r="X3576" s="146"/>
      <c r="Y3576" s="146"/>
      <c r="Z3576" s="146"/>
      <c r="AA3576" s="146"/>
      <c r="AB3576" s="5" t="str">
        <f t="shared" si="88"/>
        <v/>
      </c>
    </row>
    <row r="3577" spans="8:28" customFormat="1" ht="12.95" hidden="1" customHeight="1">
      <c r="H3577" s="1"/>
      <c r="I3577" s="1"/>
      <c r="K3577" s="1"/>
      <c r="N3577" s="1"/>
      <c r="T3577" s="146"/>
      <c r="U3577" s="146"/>
      <c r="V3577" s="146"/>
      <c r="W3577" s="146"/>
      <c r="X3577" s="146"/>
      <c r="Y3577" s="146"/>
      <c r="Z3577" s="146"/>
      <c r="AA3577" s="146"/>
      <c r="AB3577" s="5" t="str">
        <f t="shared" si="88"/>
        <v/>
      </c>
    </row>
    <row r="3578" spans="8:28" customFormat="1" ht="12.95" hidden="1" customHeight="1">
      <c r="H3578" s="1"/>
      <c r="I3578" s="1"/>
      <c r="K3578" s="1"/>
      <c r="N3578" s="1"/>
      <c r="T3578" s="146"/>
      <c r="U3578" s="146"/>
      <c r="V3578" s="146"/>
      <c r="W3578" s="146"/>
      <c r="X3578" s="146"/>
      <c r="Y3578" s="146"/>
      <c r="Z3578" s="146"/>
      <c r="AA3578" s="146"/>
      <c r="AB3578" s="5" t="str">
        <f t="shared" si="88"/>
        <v/>
      </c>
    </row>
    <row r="3579" spans="8:28" customFormat="1" ht="12.95" hidden="1" customHeight="1">
      <c r="H3579" s="1"/>
      <c r="I3579" s="1"/>
      <c r="K3579" s="1"/>
      <c r="N3579" s="1"/>
      <c r="T3579" s="146"/>
      <c r="U3579" s="146"/>
      <c r="V3579" s="146"/>
      <c r="W3579" s="146"/>
      <c r="X3579" s="146"/>
      <c r="Y3579" s="146"/>
      <c r="Z3579" s="146"/>
      <c r="AA3579" s="146"/>
      <c r="AB3579" s="5" t="str">
        <f t="shared" si="88"/>
        <v/>
      </c>
    </row>
    <row r="3580" spans="8:28" customFormat="1" ht="12.95" hidden="1" customHeight="1">
      <c r="H3580" s="1"/>
      <c r="I3580" s="1"/>
      <c r="K3580" s="1"/>
      <c r="N3580" s="1"/>
      <c r="T3580" s="146"/>
      <c r="U3580" s="146"/>
      <c r="V3580" s="146"/>
      <c r="W3580" s="146"/>
      <c r="X3580" s="146"/>
      <c r="Y3580" s="146"/>
      <c r="Z3580" s="146"/>
      <c r="AA3580" s="146"/>
      <c r="AB3580" s="5" t="str">
        <f t="shared" si="88"/>
        <v/>
      </c>
    </row>
    <row r="3581" spans="8:28" customFormat="1" ht="12.95" hidden="1" customHeight="1">
      <c r="H3581" s="1"/>
      <c r="I3581" s="1"/>
      <c r="K3581" s="1"/>
      <c r="N3581" s="1"/>
      <c r="T3581" s="146"/>
      <c r="U3581" s="146"/>
      <c r="V3581" s="146"/>
      <c r="W3581" s="146"/>
      <c r="X3581" s="146"/>
      <c r="Y3581" s="146"/>
      <c r="Z3581" s="146"/>
      <c r="AA3581" s="146"/>
      <c r="AB3581" s="5" t="str">
        <f t="shared" si="88"/>
        <v/>
      </c>
    </row>
    <row r="3582" spans="8:28" customFormat="1" ht="12.95" hidden="1" customHeight="1">
      <c r="H3582" s="1"/>
      <c r="I3582" s="1"/>
      <c r="K3582" s="1"/>
      <c r="N3582" s="1"/>
      <c r="T3582" s="146"/>
      <c r="U3582" s="146"/>
      <c r="V3582" s="146"/>
      <c r="W3582" s="146"/>
      <c r="X3582" s="146"/>
      <c r="Y3582" s="146"/>
      <c r="Z3582" s="146"/>
      <c r="AA3582" s="146"/>
      <c r="AB3582" s="5" t="str">
        <f t="shared" si="88"/>
        <v/>
      </c>
    </row>
    <row r="3583" spans="8:28" customFormat="1" ht="12.95" hidden="1" customHeight="1">
      <c r="H3583" s="1"/>
      <c r="I3583" s="1"/>
      <c r="K3583" s="1"/>
      <c r="N3583" s="1"/>
      <c r="T3583" s="146"/>
      <c r="U3583" s="146"/>
      <c r="V3583" s="146"/>
      <c r="W3583" s="146"/>
      <c r="X3583" s="146"/>
      <c r="Y3583" s="146"/>
      <c r="Z3583" s="146"/>
      <c r="AA3583" s="146"/>
      <c r="AB3583" s="5" t="str">
        <f t="shared" si="88"/>
        <v/>
      </c>
    </row>
    <row r="3584" spans="8:28" customFormat="1" ht="12.95" hidden="1" customHeight="1">
      <c r="H3584" s="1"/>
      <c r="I3584" s="1"/>
      <c r="K3584" s="1"/>
      <c r="N3584" s="1"/>
      <c r="T3584" s="146"/>
      <c r="U3584" s="146"/>
      <c r="V3584" s="146"/>
      <c r="W3584" s="146"/>
      <c r="X3584" s="146"/>
      <c r="Y3584" s="146"/>
      <c r="Z3584" s="146"/>
      <c r="AA3584" s="146"/>
      <c r="AB3584" s="5" t="str">
        <f t="shared" si="88"/>
        <v/>
      </c>
    </row>
    <row r="3585" spans="8:28" customFormat="1" ht="12.95" hidden="1" customHeight="1">
      <c r="H3585" s="1"/>
      <c r="I3585" s="1"/>
      <c r="K3585" s="1"/>
      <c r="N3585" s="1"/>
      <c r="T3585" s="146"/>
      <c r="U3585" s="146"/>
      <c r="V3585" s="146"/>
      <c r="W3585" s="146"/>
      <c r="X3585" s="146"/>
      <c r="Y3585" s="146"/>
      <c r="Z3585" s="146"/>
      <c r="AA3585" s="146"/>
      <c r="AB3585" s="5" t="str">
        <f t="shared" si="88"/>
        <v/>
      </c>
    </row>
    <row r="3586" spans="8:28" customFormat="1" ht="12.95" hidden="1" customHeight="1">
      <c r="H3586" s="1"/>
      <c r="I3586" s="1"/>
      <c r="K3586" s="1"/>
      <c r="N3586" s="1"/>
      <c r="T3586" s="146"/>
      <c r="U3586" s="146"/>
      <c r="V3586" s="146"/>
      <c r="W3586" s="146"/>
      <c r="X3586" s="146"/>
      <c r="Y3586" s="146"/>
      <c r="Z3586" s="146"/>
      <c r="AA3586" s="146"/>
      <c r="AB3586" s="5" t="str">
        <f t="shared" si="88"/>
        <v/>
      </c>
    </row>
    <row r="3587" spans="8:28" customFormat="1" ht="12.95" hidden="1" customHeight="1">
      <c r="H3587" s="1"/>
      <c r="I3587" s="1"/>
      <c r="K3587" s="1"/>
      <c r="N3587" s="1"/>
      <c r="T3587" s="146"/>
      <c r="U3587" s="146"/>
      <c r="V3587" s="146"/>
      <c r="W3587" s="146"/>
      <c r="X3587" s="146"/>
      <c r="Y3587" s="146"/>
      <c r="Z3587" s="146"/>
      <c r="AA3587" s="146"/>
      <c r="AB3587" s="5" t="str">
        <f t="shared" si="88"/>
        <v/>
      </c>
    </row>
    <row r="3588" spans="8:28" customFormat="1" ht="12.95" hidden="1" customHeight="1">
      <c r="H3588" s="1"/>
      <c r="I3588" s="1"/>
      <c r="K3588" s="1"/>
      <c r="N3588" s="1"/>
      <c r="T3588" s="146"/>
      <c r="U3588" s="146"/>
      <c r="V3588" s="146"/>
      <c r="W3588" s="146"/>
      <c r="X3588" s="146"/>
      <c r="Y3588" s="146"/>
      <c r="Z3588" s="146"/>
      <c r="AA3588" s="146"/>
      <c r="AB3588" s="5" t="str">
        <f t="shared" si="88"/>
        <v/>
      </c>
    </row>
    <row r="3589" spans="8:28" customFormat="1" ht="12.95" hidden="1" customHeight="1">
      <c r="H3589" s="1"/>
      <c r="I3589" s="1"/>
      <c r="K3589" s="1"/>
      <c r="N3589" s="1"/>
      <c r="T3589" s="146"/>
      <c r="U3589" s="146"/>
      <c r="V3589" s="146"/>
      <c r="W3589" s="146"/>
      <c r="X3589" s="146"/>
      <c r="Y3589" s="146"/>
      <c r="Z3589" s="146"/>
      <c r="AA3589" s="146"/>
      <c r="AB3589" s="5" t="str">
        <f t="shared" si="88"/>
        <v/>
      </c>
    </row>
    <row r="3590" spans="8:28" customFormat="1" ht="12.95" hidden="1" customHeight="1">
      <c r="H3590" s="1"/>
      <c r="I3590" s="1"/>
      <c r="K3590" s="1"/>
      <c r="N3590" s="1"/>
      <c r="T3590" s="146"/>
      <c r="U3590" s="146"/>
      <c r="V3590" s="146"/>
      <c r="W3590" s="146"/>
      <c r="X3590" s="146"/>
      <c r="Y3590" s="146"/>
      <c r="Z3590" s="146"/>
      <c r="AA3590" s="146"/>
      <c r="AB3590" s="5" t="str">
        <f t="shared" si="88"/>
        <v/>
      </c>
    </row>
    <row r="3591" spans="8:28" customFormat="1" ht="12.95" hidden="1" customHeight="1">
      <c r="H3591" s="1"/>
      <c r="I3591" s="1"/>
      <c r="K3591" s="1"/>
      <c r="N3591" s="1"/>
      <c r="T3591" s="146"/>
      <c r="U3591" s="146"/>
      <c r="V3591" s="146"/>
      <c r="W3591" s="146"/>
      <c r="X3591" s="146"/>
      <c r="Y3591" s="146"/>
      <c r="Z3591" s="146"/>
      <c r="AA3591" s="146"/>
      <c r="AB3591" s="5" t="str">
        <f t="shared" si="88"/>
        <v/>
      </c>
    </row>
    <row r="3592" spans="8:28" customFormat="1" ht="12.95" hidden="1" customHeight="1">
      <c r="H3592" s="1"/>
      <c r="I3592" s="1"/>
      <c r="K3592" s="1"/>
      <c r="N3592" s="1"/>
      <c r="T3592" s="146"/>
      <c r="U3592" s="146"/>
      <c r="V3592" s="146"/>
      <c r="W3592" s="146"/>
      <c r="X3592" s="146"/>
      <c r="Y3592" s="146"/>
      <c r="Z3592" s="146"/>
      <c r="AA3592" s="146"/>
      <c r="AB3592" s="5" t="str">
        <f t="shared" si="88"/>
        <v/>
      </c>
    </row>
    <row r="3593" spans="8:28" customFormat="1" ht="12.95" hidden="1" customHeight="1">
      <c r="H3593" s="1"/>
      <c r="I3593" s="1"/>
      <c r="K3593" s="1"/>
      <c r="N3593" s="1"/>
      <c r="T3593" s="146"/>
      <c r="U3593" s="146"/>
      <c r="V3593" s="146"/>
      <c r="W3593" s="146"/>
      <c r="X3593" s="146"/>
      <c r="Y3593" s="146"/>
      <c r="Z3593" s="146"/>
      <c r="AA3593" s="146"/>
      <c r="AB3593" s="5" t="str">
        <f t="shared" si="88"/>
        <v/>
      </c>
    </row>
    <row r="3594" spans="8:28" customFormat="1" ht="12.95" hidden="1" customHeight="1">
      <c r="H3594" s="1"/>
      <c r="I3594" s="1"/>
      <c r="K3594" s="1"/>
      <c r="N3594" s="1"/>
      <c r="T3594" s="146"/>
      <c r="U3594" s="146"/>
      <c r="V3594" s="146"/>
      <c r="W3594" s="146"/>
      <c r="X3594" s="146"/>
      <c r="Y3594" s="146"/>
      <c r="Z3594" s="146"/>
      <c r="AA3594" s="146"/>
      <c r="AB3594" s="5" t="str">
        <f t="shared" si="88"/>
        <v/>
      </c>
    </row>
    <row r="3595" spans="8:28" customFormat="1" ht="12.95" hidden="1" customHeight="1">
      <c r="H3595" s="1"/>
      <c r="I3595" s="1"/>
      <c r="K3595" s="1"/>
      <c r="N3595" s="1"/>
      <c r="T3595" s="146"/>
      <c r="U3595" s="146"/>
      <c r="V3595" s="146"/>
      <c r="W3595" s="146"/>
      <c r="X3595" s="146"/>
      <c r="Y3595" s="146"/>
      <c r="Z3595" s="146"/>
      <c r="AA3595" s="146"/>
      <c r="AB3595" s="5" t="str">
        <f t="shared" si="88"/>
        <v/>
      </c>
    </row>
    <row r="3596" spans="8:28" customFormat="1" ht="12.95" hidden="1" customHeight="1">
      <c r="H3596" s="1"/>
      <c r="I3596" s="1"/>
      <c r="K3596" s="1"/>
      <c r="N3596" s="1"/>
      <c r="T3596" s="146"/>
      <c r="U3596" s="146"/>
      <c r="V3596" s="146"/>
      <c r="W3596" s="146"/>
      <c r="X3596" s="146"/>
      <c r="Y3596" s="146"/>
      <c r="Z3596" s="146"/>
      <c r="AA3596" s="146"/>
      <c r="AB3596" s="5" t="str">
        <f t="shared" si="88"/>
        <v/>
      </c>
    </row>
    <row r="3597" spans="8:28" customFormat="1" ht="12.95" hidden="1" customHeight="1">
      <c r="H3597" s="1"/>
      <c r="I3597" s="1"/>
      <c r="K3597" s="1"/>
      <c r="N3597" s="1"/>
      <c r="T3597" s="146"/>
      <c r="U3597" s="146"/>
      <c r="V3597" s="146"/>
      <c r="W3597" s="146"/>
      <c r="X3597" s="146"/>
      <c r="Y3597" s="146"/>
      <c r="Z3597" s="146"/>
      <c r="AA3597" s="146"/>
      <c r="AB3597" s="5" t="str">
        <f t="shared" si="88"/>
        <v/>
      </c>
    </row>
    <row r="3598" spans="8:28" customFormat="1" ht="12.95" hidden="1" customHeight="1">
      <c r="H3598" s="1"/>
      <c r="I3598" s="1"/>
      <c r="K3598" s="1"/>
      <c r="N3598" s="1"/>
      <c r="T3598" s="146"/>
      <c r="U3598" s="146"/>
      <c r="V3598" s="146"/>
      <c r="W3598" s="146"/>
      <c r="X3598" s="146"/>
      <c r="Y3598" s="146"/>
      <c r="Z3598" s="146"/>
      <c r="AA3598" s="146"/>
      <c r="AB3598" s="5" t="str">
        <f t="shared" si="88"/>
        <v/>
      </c>
    </row>
    <row r="3599" spans="8:28" customFormat="1" ht="12.95" hidden="1" customHeight="1">
      <c r="H3599" s="1"/>
      <c r="I3599" s="1"/>
      <c r="K3599" s="1"/>
      <c r="N3599" s="1"/>
      <c r="T3599" s="146"/>
      <c r="U3599" s="146"/>
      <c r="V3599" s="146"/>
      <c r="W3599" s="146"/>
      <c r="X3599" s="146"/>
      <c r="Y3599" s="146"/>
      <c r="Z3599" s="146"/>
      <c r="AA3599" s="146"/>
      <c r="AB3599" s="5" t="str">
        <f t="shared" si="88"/>
        <v/>
      </c>
    </row>
    <row r="3600" spans="8:28" customFormat="1" ht="12.95" hidden="1" customHeight="1">
      <c r="H3600" s="1"/>
      <c r="I3600" s="1"/>
      <c r="K3600" s="1"/>
      <c r="N3600" s="1"/>
      <c r="T3600" s="146"/>
      <c r="U3600" s="146"/>
      <c r="V3600" s="146"/>
      <c r="W3600" s="146"/>
      <c r="X3600" s="146"/>
      <c r="Y3600" s="146"/>
      <c r="Z3600" s="146"/>
      <c r="AA3600" s="146"/>
      <c r="AB3600" s="5" t="str">
        <f t="shared" si="88"/>
        <v/>
      </c>
    </row>
    <row r="3601" spans="8:28" customFormat="1" ht="12.95" hidden="1" customHeight="1">
      <c r="H3601" s="1"/>
      <c r="I3601" s="1"/>
      <c r="K3601" s="1"/>
      <c r="N3601" s="1"/>
      <c r="T3601" s="146"/>
      <c r="U3601" s="146"/>
      <c r="V3601" s="146"/>
      <c r="W3601" s="146"/>
      <c r="X3601" s="146"/>
      <c r="Y3601" s="146"/>
      <c r="Z3601" s="146"/>
      <c r="AA3601" s="146"/>
      <c r="AB3601" s="5" t="str">
        <f t="shared" si="88"/>
        <v/>
      </c>
    </row>
    <row r="3602" spans="8:28" customFormat="1" ht="12.95" hidden="1" customHeight="1">
      <c r="H3602" s="1"/>
      <c r="I3602" s="1"/>
      <c r="K3602" s="1"/>
      <c r="N3602" s="1"/>
      <c r="T3602" s="146"/>
      <c r="U3602" s="146"/>
      <c r="V3602" s="146"/>
      <c r="W3602" s="146"/>
      <c r="X3602" s="146"/>
      <c r="Y3602" s="146"/>
      <c r="Z3602" s="146"/>
      <c r="AA3602" s="146"/>
      <c r="AB3602" s="5" t="str">
        <f t="shared" si="88"/>
        <v/>
      </c>
    </row>
    <row r="3603" spans="8:28" customFormat="1" ht="12.95" hidden="1" customHeight="1">
      <c r="H3603" s="1"/>
      <c r="I3603" s="1"/>
      <c r="K3603" s="1"/>
      <c r="N3603" s="1"/>
      <c r="T3603" s="146"/>
      <c r="U3603" s="146"/>
      <c r="V3603" s="146"/>
      <c r="W3603" s="146"/>
      <c r="X3603" s="146"/>
      <c r="Y3603" s="146"/>
      <c r="Z3603" s="146"/>
      <c r="AA3603" s="146"/>
      <c r="AB3603" s="5" t="str">
        <f t="shared" si="88"/>
        <v/>
      </c>
    </row>
    <row r="3604" spans="8:28" customFormat="1" ht="12.95" hidden="1" customHeight="1">
      <c r="H3604" s="1"/>
      <c r="I3604" s="1"/>
      <c r="K3604" s="1"/>
      <c r="N3604" s="1"/>
      <c r="T3604" s="146"/>
      <c r="U3604" s="146"/>
      <c r="V3604" s="146"/>
      <c r="W3604" s="146"/>
      <c r="X3604" s="146"/>
      <c r="Y3604" s="146"/>
      <c r="Z3604" s="146"/>
      <c r="AA3604" s="146"/>
      <c r="AB3604" s="5" t="str">
        <f t="shared" si="88"/>
        <v/>
      </c>
    </row>
    <row r="3605" spans="8:28" customFormat="1" ht="12.95" hidden="1" customHeight="1">
      <c r="H3605" s="1"/>
      <c r="I3605" s="1"/>
      <c r="K3605" s="1"/>
      <c r="N3605" s="1"/>
      <c r="T3605" s="146"/>
      <c r="U3605" s="146"/>
      <c r="V3605" s="146"/>
      <c r="W3605" s="146"/>
      <c r="X3605" s="146"/>
      <c r="Y3605" s="146"/>
      <c r="Z3605" s="146"/>
      <c r="AA3605" s="146"/>
      <c r="AB3605" s="5" t="str">
        <f t="shared" si="88"/>
        <v/>
      </c>
    </row>
    <row r="3606" spans="8:28" customFormat="1" ht="12.95" hidden="1" customHeight="1">
      <c r="H3606" s="1"/>
      <c r="I3606" s="1"/>
      <c r="K3606" s="1"/>
      <c r="N3606" s="1"/>
      <c r="T3606" s="146"/>
      <c r="U3606" s="146"/>
      <c r="V3606" s="146"/>
      <c r="W3606" s="146"/>
      <c r="X3606" s="146"/>
      <c r="Y3606" s="146"/>
      <c r="Z3606" s="146"/>
      <c r="AA3606" s="146"/>
      <c r="AB3606" s="5" t="str">
        <f t="shared" si="88"/>
        <v/>
      </c>
    </row>
    <row r="3607" spans="8:28" customFormat="1" ht="12.95" hidden="1" customHeight="1">
      <c r="H3607" s="1"/>
      <c r="I3607" s="1"/>
      <c r="K3607" s="1"/>
      <c r="N3607" s="1"/>
      <c r="T3607" s="146"/>
      <c r="U3607" s="146"/>
      <c r="V3607" s="146"/>
      <c r="W3607" s="146"/>
      <c r="X3607" s="146"/>
      <c r="Y3607" s="146"/>
      <c r="Z3607" s="146"/>
      <c r="AA3607" s="146"/>
      <c r="AB3607" s="5" t="str">
        <f t="shared" si="88"/>
        <v/>
      </c>
    </row>
    <row r="3608" spans="8:28" customFormat="1" ht="12.95" hidden="1" customHeight="1">
      <c r="H3608" s="1"/>
      <c r="I3608" s="1"/>
      <c r="K3608" s="1"/>
      <c r="N3608" s="1"/>
      <c r="T3608" s="146"/>
      <c r="U3608" s="146"/>
      <c r="V3608" s="146"/>
      <c r="W3608" s="146"/>
      <c r="X3608" s="146"/>
      <c r="Y3608" s="146"/>
      <c r="Z3608" s="146"/>
      <c r="AA3608" s="146"/>
      <c r="AB3608" s="5" t="str">
        <f t="shared" si="88"/>
        <v/>
      </c>
    </row>
    <row r="3609" spans="8:28" customFormat="1" ht="12.95" hidden="1" customHeight="1">
      <c r="H3609" s="1"/>
      <c r="I3609" s="1"/>
      <c r="K3609" s="1"/>
      <c r="N3609" s="1"/>
      <c r="T3609" s="146"/>
      <c r="U3609" s="146"/>
      <c r="V3609" s="146"/>
      <c r="W3609" s="146"/>
      <c r="X3609" s="146"/>
      <c r="Y3609" s="146"/>
      <c r="Z3609" s="146"/>
      <c r="AA3609" s="146"/>
      <c r="AB3609" s="5" t="str">
        <f t="shared" si="88"/>
        <v/>
      </c>
    </row>
    <row r="3610" spans="8:28" customFormat="1" ht="12.95" hidden="1" customHeight="1">
      <c r="H3610" s="1"/>
      <c r="I3610" s="1"/>
      <c r="K3610" s="1"/>
      <c r="N3610" s="1"/>
      <c r="T3610" s="146"/>
      <c r="U3610" s="146"/>
      <c r="V3610" s="146"/>
      <c r="W3610" s="146"/>
      <c r="X3610" s="146"/>
      <c r="Y3610" s="146"/>
      <c r="Z3610" s="146"/>
      <c r="AA3610" s="146"/>
      <c r="AB3610" s="5" t="str">
        <f t="shared" si="88"/>
        <v/>
      </c>
    </row>
    <row r="3611" spans="8:28" customFormat="1" ht="12.95" hidden="1" customHeight="1">
      <c r="H3611" s="1"/>
      <c r="I3611" s="1"/>
      <c r="K3611" s="1"/>
      <c r="N3611" s="1"/>
      <c r="T3611" s="146"/>
      <c r="U3611" s="146"/>
      <c r="V3611" s="146"/>
      <c r="W3611" s="146"/>
      <c r="X3611" s="146"/>
      <c r="Y3611" s="146"/>
      <c r="Z3611" s="146"/>
      <c r="AA3611" s="146"/>
      <c r="AB3611" s="5" t="str">
        <f t="shared" ref="AB3611:AB3674" si="89">IF(TRIM(A3601)="","",CONCATENATE(TRIM(D3601),TRIM(E3601)))</f>
        <v/>
      </c>
    </row>
    <row r="3612" spans="8:28" customFormat="1" ht="12.95" hidden="1" customHeight="1">
      <c r="H3612" s="1"/>
      <c r="I3612" s="1"/>
      <c r="K3612" s="1"/>
      <c r="N3612" s="1"/>
      <c r="T3612" s="146"/>
      <c r="U3612" s="146"/>
      <c r="V3612" s="146"/>
      <c r="W3612" s="146"/>
      <c r="X3612" s="146"/>
      <c r="Y3612" s="146"/>
      <c r="Z3612" s="146"/>
      <c r="AA3612" s="146"/>
      <c r="AB3612" s="5" t="str">
        <f t="shared" si="89"/>
        <v/>
      </c>
    </row>
    <row r="3613" spans="8:28" customFormat="1" ht="12.95" hidden="1" customHeight="1">
      <c r="H3613" s="1"/>
      <c r="I3613" s="1"/>
      <c r="K3613" s="1"/>
      <c r="N3613" s="1"/>
      <c r="T3613" s="146"/>
      <c r="U3613" s="146"/>
      <c r="V3613" s="146"/>
      <c r="W3613" s="146"/>
      <c r="X3613" s="146"/>
      <c r="Y3613" s="146"/>
      <c r="Z3613" s="146"/>
      <c r="AA3613" s="146"/>
      <c r="AB3613" s="5" t="str">
        <f t="shared" si="89"/>
        <v/>
      </c>
    </row>
    <row r="3614" spans="8:28" customFormat="1" ht="12.95" hidden="1" customHeight="1">
      <c r="H3614" s="1"/>
      <c r="I3614" s="1"/>
      <c r="K3614" s="1"/>
      <c r="N3614" s="1"/>
      <c r="T3614" s="146"/>
      <c r="U3614" s="146"/>
      <c r="V3614" s="146"/>
      <c r="W3614" s="146"/>
      <c r="X3614" s="146"/>
      <c r="Y3614" s="146"/>
      <c r="Z3614" s="146"/>
      <c r="AA3614" s="146"/>
      <c r="AB3614" s="5" t="str">
        <f t="shared" si="89"/>
        <v/>
      </c>
    </row>
    <row r="3615" spans="8:28" customFormat="1" ht="12.95" hidden="1" customHeight="1">
      <c r="H3615" s="1"/>
      <c r="I3615" s="1"/>
      <c r="K3615" s="1"/>
      <c r="N3615" s="1"/>
      <c r="T3615" s="146"/>
      <c r="U3615" s="146"/>
      <c r="V3615" s="146"/>
      <c r="W3615" s="146"/>
      <c r="X3615" s="146"/>
      <c r="Y3615" s="146"/>
      <c r="Z3615" s="146"/>
      <c r="AA3615" s="146"/>
      <c r="AB3615" s="5" t="str">
        <f t="shared" si="89"/>
        <v/>
      </c>
    </row>
    <row r="3616" spans="8:28" customFormat="1" ht="12.95" hidden="1" customHeight="1">
      <c r="H3616" s="1"/>
      <c r="I3616" s="1"/>
      <c r="K3616" s="1"/>
      <c r="N3616" s="1"/>
      <c r="T3616" s="146"/>
      <c r="U3616" s="146"/>
      <c r="V3616" s="146"/>
      <c r="W3616" s="146"/>
      <c r="X3616" s="146"/>
      <c r="Y3616" s="146"/>
      <c r="Z3616" s="146"/>
      <c r="AA3616" s="146"/>
      <c r="AB3616" s="5" t="str">
        <f t="shared" si="89"/>
        <v/>
      </c>
    </row>
    <row r="3617" spans="8:28" customFormat="1" ht="12.95" hidden="1" customHeight="1">
      <c r="H3617" s="1"/>
      <c r="I3617" s="1"/>
      <c r="K3617" s="1"/>
      <c r="N3617" s="1"/>
      <c r="T3617" s="146"/>
      <c r="U3617" s="146"/>
      <c r="V3617" s="146"/>
      <c r="W3617" s="146"/>
      <c r="X3617" s="146"/>
      <c r="Y3617" s="146"/>
      <c r="Z3617" s="146"/>
      <c r="AA3617" s="146"/>
      <c r="AB3617" s="5" t="str">
        <f t="shared" si="89"/>
        <v/>
      </c>
    </row>
    <row r="3618" spans="8:28" customFormat="1" ht="12.95" hidden="1" customHeight="1">
      <c r="H3618" s="1"/>
      <c r="I3618" s="1"/>
      <c r="K3618" s="1"/>
      <c r="N3618" s="1"/>
      <c r="T3618" s="146"/>
      <c r="U3618" s="146"/>
      <c r="V3618" s="146"/>
      <c r="W3618" s="146"/>
      <c r="X3618" s="146"/>
      <c r="Y3618" s="146"/>
      <c r="Z3618" s="146"/>
      <c r="AA3618" s="146"/>
      <c r="AB3618" s="5" t="str">
        <f t="shared" si="89"/>
        <v/>
      </c>
    </row>
    <row r="3619" spans="8:28" customFormat="1" ht="12.95" hidden="1" customHeight="1">
      <c r="H3619" s="1"/>
      <c r="I3619" s="1"/>
      <c r="K3619" s="1"/>
      <c r="N3619" s="1"/>
      <c r="T3619" s="146"/>
      <c r="U3619" s="146"/>
      <c r="V3619" s="146"/>
      <c r="W3619" s="146"/>
      <c r="X3619" s="146"/>
      <c r="Y3619" s="146"/>
      <c r="Z3619" s="146"/>
      <c r="AA3619" s="146"/>
      <c r="AB3619" s="5" t="str">
        <f t="shared" si="89"/>
        <v/>
      </c>
    </row>
    <row r="3620" spans="8:28" customFormat="1" ht="12.95" hidden="1" customHeight="1">
      <c r="H3620" s="1"/>
      <c r="I3620" s="1"/>
      <c r="K3620" s="1"/>
      <c r="N3620" s="1"/>
      <c r="T3620" s="146"/>
      <c r="U3620" s="146"/>
      <c r="V3620" s="146"/>
      <c r="W3620" s="146"/>
      <c r="X3620" s="146"/>
      <c r="Y3620" s="146"/>
      <c r="Z3620" s="146"/>
      <c r="AA3620" s="146"/>
      <c r="AB3620" s="5" t="str">
        <f t="shared" si="89"/>
        <v/>
      </c>
    </row>
    <row r="3621" spans="8:28" customFormat="1" ht="12.95" hidden="1" customHeight="1">
      <c r="H3621" s="1"/>
      <c r="I3621" s="1"/>
      <c r="K3621" s="1"/>
      <c r="N3621" s="1"/>
      <c r="T3621" s="146"/>
      <c r="U3621" s="146"/>
      <c r="V3621" s="146"/>
      <c r="W3621" s="146"/>
      <c r="X3621" s="146"/>
      <c r="Y3621" s="146"/>
      <c r="Z3621" s="146"/>
      <c r="AA3621" s="146"/>
      <c r="AB3621" s="5" t="str">
        <f t="shared" si="89"/>
        <v/>
      </c>
    </row>
    <row r="3622" spans="8:28" customFormat="1" ht="12.95" hidden="1" customHeight="1">
      <c r="H3622" s="1"/>
      <c r="I3622" s="1"/>
      <c r="K3622" s="1"/>
      <c r="N3622" s="1"/>
      <c r="T3622" s="146"/>
      <c r="U3622" s="146"/>
      <c r="V3622" s="146"/>
      <c r="W3622" s="146"/>
      <c r="X3622" s="146"/>
      <c r="Y3622" s="146"/>
      <c r="Z3622" s="146"/>
      <c r="AA3622" s="146"/>
      <c r="AB3622" s="5" t="str">
        <f t="shared" si="89"/>
        <v/>
      </c>
    </row>
    <row r="3623" spans="8:28" customFormat="1" ht="12.95" hidden="1" customHeight="1">
      <c r="H3623" s="1"/>
      <c r="I3623" s="1"/>
      <c r="K3623" s="1"/>
      <c r="N3623" s="1"/>
      <c r="T3623" s="146"/>
      <c r="U3623" s="146"/>
      <c r="V3623" s="146"/>
      <c r="W3623" s="146"/>
      <c r="X3623" s="146"/>
      <c r="Y3623" s="146"/>
      <c r="Z3623" s="146"/>
      <c r="AA3623" s="146"/>
      <c r="AB3623" s="5" t="str">
        <f t="shared" si="89"/>
        <v/>
      </c>
    </row>
    <row r="3624" spans="8:28" customFormat="1" ht="12.95" hidden="1" customHeight="1">
      <c r="H3624" s="1"/>
      <c r="I3624" s="1"/>
      <c r="K3624" s="1"/>
      <c r="N3624" s="1"/>
      <c r="T3624" s="146"/>
      <c r="U3624" s="146"/>
      <c r="V3624" s="146"/>
      <c r="W3624" s="146"/>
      <c r="X3624" s="146"/>
      <c r="Y3624" s="146"/>
      <c r="Z3624" s="146"/>
      <c r="AA3624" s="146"/>
      <c r="AB3624" s="5" t="str">
        <f t="shared" si="89"/>
        <v/>
      </c>
    </row>
    <row r="3625" spans="8:28" customFormat="1" ht="12.95" hidden="1" customHeight="1">
      <c r="H3625" s="1"/>
      <c r="I3625" s="1"/>
      <c r="K3625" s="1"/>
      <c r="N3625" s="1"/>
      <c r="T3625" s="146"/>
      <c r="U3625" s="146"/>
      <c r="V3625" s="146"/>
      <c r="W3625" s="146"/>
      <c r="X3625" s="146"/>
      <c r="Y3625" s="146"/>
      <c r="Z3625" s="146"/>
      <c r="AA3625" s="146"/>
      <c r="AB3625" s="5" t="str">
        <f t="shared" si="89"/>
        <v/>
      </c>
    </row>
    <row r="3626" spans="8:28" customFormat="1" ht="12.95" hidden="1" customHeight="1">
      <c r="H3626" s="1"/>
      <c r="I3626" s="1"/>
      <c r="K3626" s="1"/>
      <c r="N3626" s="1"/>
      <c r="T3626" s="146"/>
      <c r="U3626" s="146"/>
      <c r="V3626" s="146"/>
      <c r="W3626" s="146"/>
      <c r="X3626" s="146"/>
      <c r="Y3626" s="146"/>
      <c r="Z3626" s="146"/>
      <c r="AA3626" s="146"/>
      <c r="AB3626" s="5" t="str">
        <f t="shared" si="89"/>
        <v/>
      </c>
    </row>
    <row r="3627" spans="8:28" customFormat="1" ht="12.95" hidden="1" customHeight="1">
      <c r="H3627" s="1"/>
      <c r="I3627" s="1"/>
      <c r="K3627" s="1"/>
      <c r="N3627" s="1"/>
      <c r="T3627" s="146"/>
      <c r="U3627" s="146"/>
      <c r="V3627" s="146"/>
      <c r="W3627" s="146"/>
      <c r="X3627" s="146"/>
      <c r="Y3627" s="146"/>
      <c r="Z3627" s="146"/>
      <c r="AA3627" s="146"/>
      <c r="AB3627" s="5" t="str">
        <f t="shared" si="89"/>
        <v/>
      </c>
    </row>
    <row r="3628" spans="8:28" customFormat="1" ht="12.95" hidden="1" customHeight="1">
      <c r="H3628" s="1"/>
      <c r="I3628" s="1"/>
      <c r="K3628" s="1"/>
      <c r="N3628" s="1"/>
      <c r="T3628" s="146"/>
      <c r="U3628" s="146"/>
      <c r="V3628" s="146"/>
      <c r="W3628" s="146"/>
      <c r="X3628" s="146"/>
      <c r="Y3628" s="146"/>
      <c r="Z3628" s="146"/>
      <c r="AA3628" s="146"/>
      <c r="AB3628" s="5" t="str">
        <f t="shared" si="89"/>
        <v/>
      </c>
    </row>
    <row r="3629" spans="8:28" customFormat="1" ht="12.95" hidden="1" customHeight="1">
      <c r="H3629" s="1"/>
      <c r="I3629" s="1"/>
      <c r="K3629" s="1"/>
      <c r="N3629" s="1"/>
      <c r="T3629" s="146"/>
      <c r="U3629" s="146"/>
      <c r="V3629" s="146"/>
      <c r="W3629" s="146"/>
      <c r="X3629" s="146"/>
      <c r="Y3629" s="146"/>
      <c r="Z3629" s="146"/>
      <c r="AA3629" s="146"/>
      <c r="AB3629" s="5" t="str">
        <f t="shared" si="89"/>
        <v/>
      </c>
    </row>
    <row r="3630" spans="8:28" customFormat="1" ht="12.95" hidden="1" customHeight="1">
      <c r="H3630" s="1"/>
      <c r="I3630" s="1"/>
      <c r="K3630" s="1"/>
      <c r="N3630" s="1"/>
      <c r="T3630" s="146"/>
      <c r="U3630" s="146"/>
      <c r="V3630" s="146"/>
      <c r="W3630" s="146"/>
      <c r="X3630" s="146"/>
      <c r="Y3630" s="146"/>
      <c r="Z3630" s="146"/>
      <c r="AA3630" s="146"/>
      <c r="AB3630" s="5" t="str">
        <f t="shared" si="89"/>
        <v/>
      </c>
    </row>
    <row r="3631" spans="8:28" customFormat="1" ht="12.95" hidden="1" customHeight="1">
      <c r="H3631" s="1"/>
      <c r="I3631" s="1"/>
      <c r="K3631" s="1"/>
      <c r="N3631" s="1"/>
      <c r="T3631" s="146"/>
      <c r="U3631" s="146"/>
      <c r="V3631" s="146"/>
      <c r="W3631" s="146"/>
      <c r="X3631" s="146"/>
      <c r="Y3631" s="146"/>
      <c r="Z3631" s="146"/>
      <c r="AA3631" s="146"/>
      <c r="AB3631" s="5" t="str">
        <f t="shared" si="89"/>
        <v/>
      </c>
    </row>
    <row r="3632" spans="8:28" customFormat="1" ht="12.95" hidden="1" customHeight="1">
      <c r="H3632" s="1"/>
      <c r="I3632" s="1"/>
      <c r="K3632" s="1"/>
      <c r="N3632" s="1"/>
      <c r="T3632" s="146"/>
      <c r="U3632" s="146"/>
      <c r="V3632" s="146"/>
      <c r="W3632" s="146"/>
      <c r="X3632" s="146"/>
      <c r="Y3632" s="146"/>
      <c r="Z3632" s="146"/>
      <c r="AA3632" s="146"/>
      <c r="AB3632" s="5" t="str">
        <f t="shared" si="89"/>
        <v/>
      </c>
    </row>
    <row r="3633" spans="8:28" customFormat="1" ht="12.95" hidden="1" customHeight="1">
      <c r="H3633" s="1"/>
      <c r="I3633" s="1"/>
      <c r="K3633" s="1"/>
      <c r="N3633" s="1"/>
      <c r="T3633" s="146"/>
      <c r="U3633" s="146"/>
      <c r="V3633" s="146"/>
      <c r="W3633" s="146"/>
      <c r="X3633" s="146"/>
      <c r="Y3633" s="146"/>
      <c r="Z3633" s="146"/>
      <c r="AA3633" s="146"/>
      <c r="AB3633" s="5" t="str">
        <f t="shared" si="89"/>
        <v/>
      </c>
    </row>
    <row r="3634" spans="8:28" customFormat="1" ht="12.95" hidden="1" customHeight="1">
      <c r="H3634" s="1"/>
      <c r="I3634" s="1"/>
      <c r="K3634" s="1"/>
      <c r="N3634" s="1"/>
      <c r="T3634" s="146"/>
      <c r="U3634" s="146"/>
      <c r="V3634" s="146"/>
      <c r="W3634" s="146"/>
      <c r="X3634" s="146"/>
      <c r="Y3634" s="146"/>
      <c r="Z3634" s="146"/>
      <c r="AA3634" s="146"/>
      <c r="AB3634" s="5" t="str">
        <f t="shared" si="89"/>
        <v/>
      </c>
    </row>
    <row r="3635" spans="8:28" customFormat="1" ht="12.95" hidden="1" customHeight="1">
      <c r="H3635" s="1"/>
      <c r="I3635" s="1"/>
      <c r="K3635" s="1"/>
      <c r="N3635" s="1"/>
      <c r="T3635" s="146"/>
      <c r="U3635" s="146"/>
      <c r="V3635" s="146"/>
      <c r="W3635" s="146"/>
      <c r="X3635" s="146"/>
      <c r="Y3635" s="146"/>
      <c r="Z3635" s="146"/>
      <c r="AA3635" s="146"/>
      <c r="AB3635" s="5" t="str">
        <f t="shared" si="89"/>
        <v/>
      </c>
    </row>
    <row r="3636" spans="8:28" customFormat="1" ht="12.95" hidden="1" customHeight="1">
      <c r="H3636" s="1"/>
      <c r="I3636" s="1"/>
      <c r="K3636" s="1"/>
      <c r="N3636" s="1"/>
      <c r="T3636" s="146"/>
      <c r="U3636" s="146"/>
      <c r="V3636" s="146"/>
      <c r="W3636" s="146"/>
      <c r="X3636" s="146"/>
      <c r="Y3636" s="146"/>
      <c r="Z3636" s="146"/>
      <c r="AA3636" s="146"/>
      <c r="AB3636" s="5" t="str">
        <f t="shared" si="89"/>
        <v/>
      </c>
    </row>
    <row r="3637" spans="8:28" customFormat="1" ht="12.95" hidden="1" customHeight="1">
      <c r="H3637" s="1"/>
      <c r="I3637" s="1"/>
      <c r="K3637" s="1"/>
      <c r="N3637" s="1"/>
      <c r="T3637" s="146"/>
      <c r="U3637" s="146"/>
      <c r="V3637" s="146"/>
      <c r="W3637" s="146"/>
      <c r="X3637" s="146"/>
      <c r="Y3637" s="146"/>
      <c r="Z3637" s="146"/>
      <c r="AA3637" s="146"/>
      <c r="AB3637" s="5" t="str">
        <f t="shared" si="89"/>
        <v/>
      </c>
    </row>
    <row r="3638" spans="8:28" customFormat="1" ht="12.95" hidden="1" customHeight="1">
      <c r="H3638" s="1"/>
      <c r="I3638" s="1"/>
      <c r="K3638" s="1"/>
      <c r="N3638" s="1"/>
      <c r="T3638" s="146"/>
      <c r="U3638" s="146"/>
      <c r="V3638" s="146"/>
      <c r="W3638" s="146"/>
      <c r="X3638" s="146"/>
      <c r="Y3638" s="146"/>
      <c r="Z3638" s="146"/>
      <c r="AA3638" s="146"/>
      <c r="AB3638" s="5" t="str">
        <f t="shared" si="89"/>
        <v/>
      </c>
    </row>
    <row r="3639" spans="8:28" customFormat="1" ht="12.95" hidden="1" customHeight="1">
      <c r="H3639" s="1"/>
      <c r="I3639" s="1"/>
      <c r="K3639" s="1"/>
      <c r="N3639" s="1"/>
      <c r="T3639" s="146"/>
      <c r="U3639" s="146"/>
      <c r="V3639" s="146"/>
      <c r="W3639" s="146"/>
      <c r="X3639" s="146"/>
      <c r="Y3639" s="146"/>
      <c r="Z3639" s="146"/>
      <c r="AA3639" s="146"/>
      <c r="AB3639" s="5" t="str">
        <f t="shared" si="89"/>
        <v/>
      </c>
    </row>
    <row r="3640" spans="8:28" customFormat="1" ht="12.95" hidden="1" customHeight="1">
      <c r="H3640" s="1"/>
      <c r="I3640" s="1"/>
      <c r="K3640" s="1"/>
      <c r="N3640" s="1"/>
      <c r="T3640" s="146"/>
      <c r="U3640" s="146"/>
      <c r="V3640" s="146"/>
      <c r="W3640" s="146"/>
      <c r="X3640" s="146"/>
      <c r="Y3640" s="146"/>
      <c r="Z3640" s="146"/>
      <c r="AA3640" s="146"/>
      <c r="AB3640" s="5" t="str">
        <f t="shared" si="89"/>
        <v/>
      </c>
    </row>
    <row r="3641" spans="8:28" customFormat="1" ht="12.95" hidden="1" customHeight="1">
      <c r="H3641" s="1"/>
      <c r="I3641" s="1"/>
      <c r="K3641" s="1"/>
      <c r="N3641" s="1"/>
      <c r="T3641" s="146"/>
      <c r="U3641" s="146"/>
      <c r="V3641" s="146"/>
      <c r="W3641" s="146"/>
      <c r="X3641" s="146"/>
      <c r="Y3641" s="146"/>
      <c r="Z3641" s="146"/>
      <c r="AA3641" s="146"/>
      <c r="AB3641" s="5" t="str">
        <f t="shared" si="89"/>
        <v/>
      </c>
    </row>
    <row r="3642" spans="8:28" customFormat="1" ht="12.95" hidden="1" customHeight="1">
      <c r="H3642" s="1"/>
      <c r="I3642" s="1"/>
      <c r="K3642" s="1"/>
      <c r="N3642" s="1"/>
      <c r="T3642" s="146"/>
      <c r="U3642" s="146"/>
      <c r="V3642" s="146"/>
      <c r="W3642" s="146"/>
      <c r="X3642" s="146"/>
      <c r="Y3642" s="146"/>
      <c r="Z3642" s="146"/>
      <c r="AA3642" s="146"/>
      <c r="AB3642" s="5" t="str">
        <f t="shared" si="89"/>
        <v/>
      </c>
    </row>
    <row r="3643" spans="8:28" customFormat="1" ht="12.95" hidden="1" customHeight="1">
      <c r="H3643" s="1"/>
      <c r="I3643" s="1"/>
      <c r="K3643" s="1"/>
      <c r="N3643" s="1"/>
      <c r="T3643" s="146"/>
      <c r="U3643" s="146"/>
      <c r="V3643" s="146"/>
      <c r="W3643" s="146"/>
      <c r="X3643" s="146"/>
      <c r="Y3643" s="146"/>
      <c r="Z3643" s="146"/>
      <c r="AA3643" s="146"/>
      <c r="AB3643" s="5" t="str">
        <f t="shared" si="89"/>
        <v/>
      </c>
    </row>
    <row r="3644" spans="8:28" customFormat="1" ht="12.95" hidden="1" customHeight="1">
      <c r="H3644" s="1"/>
      <c r="I3644" s="1"/>
      <c r="K3644" s="1"/>
      <c r="N3644" s="1"/>
      <c r="T3644" s="146"/>
      <c r="U3644" s="146"/>
      <c r="V3644" s="146"/>
      <c r="W3644" s="146"/>
      <c r="X3644" s="146"/>
      <c r="Y3644" s="146"/>
      <c r="Z3644" s="146"/>
      <c r="AA3644" s="146"/>
      <c r="AB3644" s="5" t="str">
        <f t="shared" si="89"/>
        <v/>
      </c>
    </row>
    <row r="3645" spans="8:28" customFormat="1" ht="12.95" hidden="1" customHeight="1">
      <c r="H3645" s="1"/>
      <c r="I3645" s="1"/>
      <c r="K3645" s="1"/>
      <c r="N3645" s="1"/>
      <c r="T3645" s="146"/>
      <c r="U3645" s="146"/>
      <c r="V3645" s="146"/>
      <c r="W3645" s="146"/>
      <c r="X3645" s="146"/>
      <c r="Y3645" s="146"/>
      <c r="Z3645" s="146"/>
      <c r="AA3645" s="146"/>
      <c r="AB3645" s="5" t="str">
        <f t="shared" si="89"/>
        <v/>
      </c>
    </row>
    <row r="3646" spans="8:28" customFormat="1" ht="12.95" hidden="1" customHeight="1">
      <c r="H3646" s="1"/>
      <c r="I3646" s="1"/>
      <c r="K3646" s="1"/>
      <c r="N3646" s="1"/>
      <c r="T3646" s="146"/>
      <c r="U3646" s="146"/>
      <c r="V3646" s="146"/>
      <c r="W3646" s="146"/>
      <c r="X3646" s="146"/>
      <c r="Y3646" s="146"/>
      <c r="Z3646" s="146"/>
      <c r="AA3646" s="146"/>
      <c r="AB3646" s="5" t="str">
        <f t="shared" si="89"/>
        <v/>
      </c>
    </row>
    <row r="3647" spans="8:28" customFormat="1" ht="12.95" hidden="1" customHeight="1">
      <c r="H3647" s="1"/>
      <c r="I3647" s="1"/>
      <c r="K3647" s="1"/>
      <c r="N3647" s="1"/>
      <c r="T3647" s="146"/>
      <c r="U3647" s="146"/>
      <c r="V3647" s="146"/>
      <c r="W3647" s="146"/>
      <c r="X3647" s="146"/>
      <c r="Y3647" s="146"/>
      <c r="Z3647" s="146"/>
      <c r="AA3647" s="146"/>
      <c r="AB3647" s="5" t="str">
        <f t="shared" si="89"/>
        <v/>
      </c>
    </row>
    <row r="3648" spans="8:28" customFormat="1" ht="12.95" hidden="1" customHeight="1">
      <c r="H3648" s="1"/>
      <c r="I3648" s="1"/>
      <c r="K3648" s="1"/>
      <c r="N3648" s="1"/>
      <c r="T3648" s="146"/>
      <c r="U3648" s="146"/>
      <c r="V3648" s="146"/>
      <c r="W3648" s="146"/>
      <c r="X3648" s="146"/>
      <c r="Y3648" s="146"/>
      <c r="Z3648" s="146"/>
      <c r="AA3648" s="146"/>
      <c r="AB3648" s="5" t="str">
        <f t="shared" si="89"/>
        <v/>
      </c>
    </row>
    <row r="3649" spans="8:28" customFormat="1" ht="12.95" hidden="1" customHeight="1">
      <c r="H3649" s="1"/>
      <c r="I3649" s="1"/>
      <c r="K3649" s="1"/>
      <c r="N3649" s="1"/>
      <c r="T3649" s="146"/>
      <c r="U3649" s="146"/>
      <c r="V3649" s="146"/>
      <c r="W3649" s="146"/>
      <c r="X3649" s="146"/>
      <c r="Y3649" s="146"/>
      <c r="Z3649" s="146"/>
      <c r="AA3649" s="146"/>
      <c r="AB3649" s="5" t="str">
        <f t="shared" si="89"/>
        <v/>
      </c>
    </row>
    <row r="3650" spans="8:28" customFormat="1" ht="12.95" hidden="1" customHeight="1">
      <c r="H3650" s="1"/>
      <c r="I3650" s="1"/>
      <c r="K3650" s="1"/>
      <c r="N3650" s="1"/>
      <c r="T3650" s="146"/>
      <c r="U3650" s="146"/>
      <c r="V3650" s="146"/>
      <c r="W3650" s="146"/>
      <c r="X3650" s="146"/>
      <c r="Y3650" s="146"/>
      <c r="Z3650" s="146"/>
      <c r="AA3650" s="146"/>
      <c r="AB3650" s="5" t="str">
        <f t="shared" si="89"/>
        <v/>
      </c>
    </row>
    <row r="3651" spans="8:28" customFormat="1" ht="12.95" hidden="1" customHeight="1">
      <c r="H3651" s="1"/>
      <c r="I3651" s="1"/>
      <c r="K3651" s="1"/>
      <c r="N3651" s="1"/>
      <c r="T3651" s="146"/>
      <c r="U3651" s="146"/>
      <c r="V3651" s="146"/>
      <c r="W3651" s="146"/>
      <c r="X3651" s="146"/>
      <c r="Y3651" s="146"/>
      <c r="Z3651" s="146"/>
      <c r="AA3651" s="146"/>
      <c r="AB3651" s="5" t="str">
        <f t="shared" si="89"/>
        <v/>
      </c>
    </row>
    <row r="3652" spans="8:28" customFormat="1" ht="12.95" hidden="1" customHeight="1">
      <c r="H3652" s="1"/>
      <c r="I3652" s="1"/>
      <c r="K3652" s="1"/>
      <c r="N3652" s="1"/>
      <c r="T3652" s="146"/>
      <c r="U3652" s="146"/>
      <c r="V3652" s="146"/>
      <c r="W3652" s="146"/>
      <c r="X3652" s="146"/>
      <c r="Y3652" s="146"/>
      <c r="Z3652" s="146"/>
      <c r="AA3652" s="146"/>
      <c r="AB3652" s="5" t="str">
        <f t="shared" si="89"/>
        <v/>
      </c>
    </row>
    <row r="3653" spans="8:28" customFormat="1" ht="12.95" hidden="1" customHeight="1">
      <c r="H3653" s="1"/>
      <c r="I3653" s="1"/>
      <c r="K3653" s="1"/>
      <c r="N3653" s="1"/>
      <c r="T3653" s="146"/>
      <c r="U3653" s="146"/>
      <c r="V3653" s="146"/>
      <c r="W3653" s="146"/>
      <c r="X3653" s="146"/>
      <c r="Y3653" s="146"/>
      <c r="Z3653" s="146"/>
      <c r="AA3653" s="146"/>
      <c r="AB3653" s="5" t="str">
        <f t="shared" si="89"/>
        <v/>
      </c>
    </row>
    <row r="3654" spans="8:28" customFormat="1" ht="12.95" hidden="1" customHeight="1">
      <c r="H3654" s="1"/>
      <c r="I3654" s="1"/>
      <c r="K3654" s="1"/>
      <c r="N3654" s="1"/>
      <c r="T3654" s="146"/>
      <c r="U3654" s="146"/>
      <c r="V3654" s="146"/>
      <c r="W3654" s="146"/>
      <c r="X3654" s="146"/>
      <c r="Y3654" s="146"/>
      <c r="Z3654" s="146"/>
      <c r="AA3654" s="146"/>
      <c r="AB3654" s="5" t="str">
        <f t="shared" si="89"/>
        <v/>
      </c>
    </row>
    <row r="3655" spans="8:28" customFormat="1" ht="12.95" hidden="1" customHeight="1">
      <c r="H3655" s="1"/>
      <c r="I3655" s="1"/>
      <c r="K3655" s="1"/>
      <c r="N3655" s="1"/>
      <c r="T3655" s="146"/>
      <c r="U3655" s="146"/>
      <c r="V3655" s="146"/>
      <c r="W3655" s="146"/>
      <c r="X3655" s="146"/>
      <c r="Y3655" s="146"/>
      <c r="Z3655" s="146"/>
      <c r="AA3655" s="146"/>
      <c r="AB3655" s="5" t="str">
        <f t="shared" si="89"/>
        <v/>
      </c>
    </row>
    <row r="3656" spans="8:28" customFormat="1" ht="12.95" hidden="1" customHeight="1">
      <c r="H3656" s="1"/>
      <c r="I3656" s="1"/>
      <c r="K3656" s="1"/>
      <c r="N3656" s="1"/>
      <c r="T3656" s="146"/>
      <c r="U3656" s="146"/>
      <c r="V3656" s="146"/>
      <c r="W3656" s="146"/>
      <c r="X3656" s="146"/>
      <c r="Y3656" s="146"/>
      <c r="Z3656" s="146"/>
      <c r="AA3656" s="146"/>
      <c r="AB3656" s="5" t="str">
        <f t="shared" si="89"/>
        <v/>
      </c>
    </row>
    <row r="3657" spans="8:28" customFormat="1" ht="12.95" hidden="1" customHeight="1">
      <c r="H3657" s="1"/>
      <c r="I3657" s="1"/>
      <c r="K3657" s="1"/>
      <c r="N3657" s="1"/>
      <c r="T3657" s="146"/>
      <c r="U3657" s="146"/>
      <c r="V3657" s="146"/>
      <c r="W3657" s="146"/>
      <c r="X3657" s="146"/>
      <c r="Y3657" s="146"/>
      <c r="Z3657" s="146"/>
      <c r="AA3657" s="146"/>
      <c r="AB3657" s="5" t="str">
        <f t="shared" si="89"/>
        <v/>
      </c>
    </row>
    <row r="3658" spans="8:28" customFormat="1" ht="12.95" hidden="1" customHeight="1">
      <c r="H3658" s="1"/>
      <c r="I3658" s="1"/>
      <c r="K3658" s="1"/>
      <c r="N3658" s="1"/>
      <c r="T3658" s="146"/>
      <c r="U3658" s="146"/>
      <c r="V3658" s="146"/>
      <c r="W3658" s="146"/>
      <c r="X3658" s="146"/>
      <c r="Y3658" s="146"/>
      <c r="Z3658" s="146"/>
      <c r="AA3658" s="146"/>
      <c r="AB3658" s="5" t="str">
        <f t="shared" si="89"/>
        <v/>
      </c>
    </row>
    <row r="3659" spans="8:28" customFormat="1" ht="12.95" hidden="1" customHeight="1">
      <c r="H3659" s="1"/>
      <c r="I3659" s="1"/>
      <c r="K3659" s="1"/>
      <c r="N3659" s="1"/>
      <c r="T3659" s="146"/>
      <c r="U3659" s="146"/>
      <c r="V3659" s="146"/>
      <c r="W3659" s="146"/>
      <c r="X3659" s="146"/>
      <c r="Y3659" s="146"/>
      <c r="Z3659" s="146"/>
      <c r="AA3659" s="146"/>
      <c r="AB3659" s="5" t="str">
        <f t="shared" si="89"/>
        <v/>
      </c>
    </row>
    <row r="3660" spans="8:28" customFormat="1" ht="12.95" hidden="1" customHeight="1">
      <c r="H3660" s="1"/>
      <c r="I3660" s="1"/>
      <c r="K3660" s="1"/>
      <c r="N3660" s="1"/>
      <c r="T3660" s="146"/>
      <c r="U3660" s="146"/>
      <c r="V3660" s="146"/>
      <c r="W3660" s="146"/>
      <c r="X3660" s="146"/>
      <c r="Y3660" s="146"/>
      <c r="Z3660" s="146"/>
      <c r="AA3660" s="146"/>
      <c r="AB3660" s="5" t="str">
        <f t="shared" si="89"/>
        <v/>
      </c>
    </row>
    <row r="3661" spans="8:28" customFormat="1" ht="12.95" hidden="1" customHeight="1">
      <c r="H3661" s="1"/>
      <c r="I3661" s="1"/>
      <c r="K3661" s="1"/>
      <c r="N3661" s="1"/>
      <c r="T3661" s="146"/>
      <c r="U3661" s="146"/>
      <c r="V3661" s="146"/>
      <c r="W3661" s="146"/>
      <c r="X3661" s="146"/>
      <c r="Y3661" s="146"/>
      <c r="Z3661" s="146"/>
      <c r="AA3661" s="146"/>
      <c r="AB3661" s="5" t="str">
        <f t="shared" si="89"/>
        <v/>
      </c>
    </row>
    <row r="3662" spans="8:28" customFormat="1" ht="12.95" hidden="1" customHeight="1">
      <c r="H3662" s="1"/>
      <c r="I3662" s="1"/>
      <c r="K3662" s="1"/>
      <c r="N3662" s="1"/>
      <c r="T3662" s="146"/>
      <c r="U3662" s="146"/>
      <c r="V3662" s="146"/>
      <c r="W3662" s="146"/>
      <c r="X3662" s="146"/>
      <c r="Y3662" s="146"/>
      <c r="Z3662" s="146"/>
      <c r="AA3662" s="146"/>
      <c r="AB3662" s="5" t="str">
        <f t="shared" si="89"/>
        <v/>
      </c>
    </row>
    <row r="3663" spans="8:28" customFormat="1" ht="12.95" hidden="1" customHeight="1">
      <c r="H3663" s="1"/>
      <c r="I3663" s="1"/>
      <c r="K3663" s="1"/>
      <c r="N3663" s="1"/>
      <c r="T3663" s="146"/>
      <c r="U3663" s="146"/>
      <c r="V3663" s="146"/>
      <c r="W3663" s="146"/>
      <c r="X3663" s="146"/>
      <c r="Y3663" s="146"/>
      <c r="Z3663" s="146"/>
      <c r="AA3663" s="146"/>
      <c r="AB3663" s="5" t="str">
        <f t="shared" si="89"/>
        <v/>
      </c>
    </row>
    <row r="3664" spans="8:28" customFormat="1" ht="12.95" hidden="1" customHeight="1">
      <c r="H3664" s="1"/>
      <c r="I3664" s="1"/>
      <c r="K3664" s="1"/>
      <c r="N3664" s="1"/>
      <c r="T3664" s="146"/>
      <c r="U3664" s="146"/>
      <c r="V3664" s="146"/>
      <c r="W3664" s="146"/>
      <c r="X3664" s="146"/>
      <c r="Y3664" s="146"/>
      <c r="Z3664" s="146"/>
      <c r="AA3664" s="146"/>
      <c r="AB3664" s="5" t="str">
        <f t="shared" si="89"/>
        <v/>
      </c>
    </row>
    <row r="3665" spans="8:28" customFormat="1" ht="12.95" hidden="1" customHeight="1">
      <c r="H3665" s="1"/>
      <c r="I3665" s="1"/>
      <c r="K3665" s="1"/>
      <c r="N3665" s="1"/>
      <c r="T3665" s="146"/>
      <c r="U3665" s="146"/>
      <c r="V3665" s="146"/>
      <c r="W3665" s="146"/>
      <c r="X3665" s="146"/>
      <c r="Y3665" s="146"/>
      <c r="Z3665" s="146"/>
      <c r="AA3665" s="146"/>
      <c r="AB3665" s="5" t="str">
        <f t="shared" si="89"/>
        <v/>
      </c>
    </row>
    <row r="3666" spans="8:28" customFormat="1" ht="12.95" hidden="1" customHeight="1">
      <c r="H3666" s="1"/>
      <c r="I3666" s="1"/>
      <c r="K3666" s="1"/>
      <c r="N3666" s="1"/>
      <c r="T3666" s="146"/>
      <c r="U3666" s="146"/>
      <c r="V3666" s="146"/>
      <c r="W3666" s="146"/>
      <c r="X3666" s="146"/>
      <c r="Y3666" s="146"/>
      <c r="Z3666" s="146"/>
      <c r="AA3666" s="146"/>
      <c r="AB3666" s="5" t="str">
        <f t="shared" si="89"/>
        <v/>
      </c>
    </row>
    <row r="3667" spans="8:28" customFormat="1" ht="12.95" hidden="1" customHeight="1">
      <c r="H3667" s="1"/>
      <c r="I3667" s="1"/>
      <c r="K3667" s="1"/>
      <c r="N3667" s="1"/>
      <c r="T3667" s="146"/>
      <c r="U3667" s="146"/>
      <c r="V3667" s="146"/>
      <c r="W3667" s="146"/>
      <c r="X3667" s="146"/>
      <c r="Y3667" s="146"/>
      <c r="Z3667" s="146"/>
      <c r="AA3667" s="146"/>
      <c r="AB3667" s="5" t="str">
        <f t="shared" si="89"/>
        <v/>
      </c>
    </row>
    <row r="3668" spans="8:28" customFormat="1" ht="12.95" hidden="1" customHeight="1">
      <c r="H3668" s="1"/>
      <c r="I3668" s="1"/>
      <c r="K3668" s="1"/>
      <c r="N3668" s="1"/>
      <c r="T3668" s="146"/>
      <c r="U3668" s="146"/>
      <c r="V3668" s="146"/>
      <c r="W3668" s="146"/>
      <c r="X3668" s="146"/>
      <c r="Y3668" s="146"/>
      <c r="Z3668" s="146"/>
      <c r="AA3668" s="146"/>
      <c r="AB3668" s="5" t="str">
        <f t="shared" si="89"/>
        <v/>
      </c>
    </row>
    <row r="3669" spans="8:28" customFormat="1" ht="12.95" hidden="1" customHeight="1">
      <c r="H3669" s="1"/>
      <c r="I3669" s="1"/>
      <c r="K3669" s="1"/>
      <c r="N3669" s="1"/>
      <c r="T3669" s="146"/>
      <c r="U3669" s="146"/>
      <c r="V3669" s="146"/>
      <c r="W3669" s="146"/>
      <c r="X3669" s="146"/>
      <c r="Y3669" s="146"/>
      <c r="Z3669" s="146"/>
      <c r="AA3669" s="146"/>
      <c r="AB3669" s="5" t="str">
        <f t="shared" si="89"/>
        <v/>
      </c>
    </row>
    <row r="3670" spans="8:28" customFormat="1" ht="12.95" hidden="1" customHeight="1">
      <c r="H3670" s="1"/>
      <c r="I3670" s="1"/>
      <c r="K3670" s="1"/>
      <c r="N3670" s="1"/>
      <c r="T3670" s="146"/>
      <c r="U3670" s="146"/>
      <c r="V3670" s="146"/>
      <c r="W3670" s="146"/>
      <c r="X3670" s="146"/>
      <c r="Y3670" s="146"/>
      <c r="Z3670" s="146"/>
      <c r="AA3670" s="146"/>
      <c r="AB3670" s="5" t="str">
        <f t="shared" si="89"/>
        <v/>
      </c>
    </row>
    <row r="3671" spans="8:28" customFormat="1" ht="12.95" hidden="1" customHeight="1">
      <c r="H3671" s="1"/>
      <c r="I3671" s="1"/>
      <c r="K3671" s="1"/>
      <c r="N3671" s="1"/>
      <c r="T3671" s="146"/>
      <c r="U3671" s="146"/>
      <c r="V3671" s="146"/>
      <c r="W3671" s="146"/>
      <c r="X3671" s="146"/>
      <c r="Y3671" s="146"/>
      <c r="Z3671" s="146"/>
      <c r="AA3671" s="146"/>
      <c r="AB3671" s="5" t="str">
        <f t="shared" si="89"/>
        <v/>
      </c>
    </row>
    <row r="3672" spans="8:28" customFormat="1" ht="12.95" hidden="1" customHeight="1">
      <c r="H3672" s="1"/>
      <c r="I3672" s="1"/>
      <c r="K3672" s="1"/>
      <c r="N3672" s="1"/>
      <c r="T3672" s="146"/>
      <c r="U3672" s="146"/>
      <c r="V3672" s="146"/>
      <c r="W3672" s="146"/>
      <c r="X3672" s="146"/>
      <c r="Y3672" s="146"/>
      <c r="Z3672" s="146"/>
      <c r="AA3672" s="146"/>
      <c r="AB3672" s="5" t="str">
        <f t="shared" si="89"/>
        <v/>
      </c>
    </row>
    <row r="3673" spans="8:28" customFormat="1" ht="12.95" hidden="1" customHeight="1">
      <c r="H3673" s="1"/>
      <c r="I3673" s="1"/>
      <c r="K3673" s="1"/>
      <c r="N3673" s="1"/>
      <c r="T3673" s="146"/>
      <c r="U3673" s="146"/>
      <c r="V3673" s="146"/>
      <c r="W3673" s="146"/>
      <c r="X3673" s="146"/>
      <c r="Y3673" s="146"/>
      <c r="Z3673" s="146"/>
      <c r="AA3673" s="146"/>
      <c r="AB3673" s="5" t="str">
        <f t="shared" si="89"/>
        <v/>
      </c>
    </row>
    <row r="3674" spans="8:28" customFormat="1" ht="12.95" hidden="1" customHeight="1">
      <c r="H3674" s="1"/>
      <c r="I3674" s="1"/>
      <c r="K3674" s="1"/>
      <c r="N3674" s="1"/>
      <c r="T3674" s="146"/>
      <c r="U3674" s="146"/>
      <c r="V3674" s="146"/>
      <c r="W3674" s="146"/>
      <c r="X3674" s="146"/>
      <c r="Y3674" s="146"/>
      <c r="Z3674" s="146"/>
      <c r="AA3674" s="146"/>
      <c r="AB3674" s="5" t="str">
        <f t="shared" si="89"/>
        <v/>
      </c>
    </row>
    <row r="3675" spans="8:28" customFormat="1" ht="12.95" hidden="1" customHeight="1">
      <c r="H3675" s="1"/>
      <c r="I3675" s="1"/>
      <c r="K3675" s="1"/>
      <c r="N3675" s="1"/>
      <c r="T3675" s="146"/>
      <c r="U3675" s="146"/>
      <c r="V3675" s="146"/>
      <c r="W3675" s="146"/>
      <c r="X3675" s="146"/>
      <c r="Y3675" s="146"/>
      <c r="Z3675" s="146"/>
      <c r="AA3675" s="146"/>
      <c r="AB3675" s="5" t="str">
        <f t="shared" ref="AB3675:AB3738" si="90">IF(TRIM(A3665)="","",CONCATENATE(TRIM(D3665),TRIM(E3665)))</f>
        <v/>
      </c>
    </row>
    <row r="3676" spans="8:28" customFormat="1" ht="12.95" hidden="1" customHeight="1">
      <c r="H3676" s="1"/>
      <c r="I3676" s="1"/>
      <c r="K3676" s="1"/>
      <c r="N3676" s="1"/>
      <c r="T3676" s="146"/>
      <c r="U3676" s="146"/>
      <c r="V3676" s="146"/>
      <c r="W3676" s="146"/>
      <c r="X3676" s="146"/>
      <c r="Y3676" s="146"/>
      <c r="Z3676" s="146"/>
      <c r="AA3676" s="146"/>
      <c r="AB3676" s="5" t="str">
        <f t="shared" si="90"/>
        <v/>
      </c>
    </row>
    <row r="3677" spans="8:28" customFormat="1" ht="12.95" hidden="1" customHeight="1">
      <c r="H3677" s="1"/>
      <c r="I3677" s="1"/>
      <c r="K3677" s="1"/>
      <c r="N3677" s="1"/>
      <c r="T3677" s="146"/>
      <c r="U3677" s="146"/>
      <c r="V3677" s="146"/>
      <c r="W3677" s="146"/>
      <c r="X3677" s="146"/>
      <c r="Y3677" s="146"/>
      <c r="Z3677" s="146"/>
      <c r="AA3677" s="146"/>
      <c r="AB3677" s="5" t="str">
        <f t="shared" si="90"/>
        <v/>
      </c>
    </row>
    <row r="3678" spans="8:28" customFormat="1" ht="12.95" hidden="1" customHeight="1">
      <c r="H3678" s="1"/>
      <c r="I3678" s="1"/>
      <c r="K3678" s="1"/>
      <c r="N3678" s="1"/>
      <c r="T3678" s="146"/>
      <c r="U3678" s="146"/>
      <c r="V3678" s="146"/>
      <c r="W3678" s="146"/>
      <c r="X3678" s="146"/>
      <c r="Y3678" s="146"/>
      <c r="Z3678" s="146"/>
      <c r="AA3678" s="146"/>
      <c r="AB3678" s="5" t="str">
        <f t="shared" si="90"/>
        <v/>
      </c>
    </row>
    <row r="3679" spans="8:28" customFormat="1" ht="12.95" hidden="1" customHeight="1">
      <c r="H3679" s="1"/>
      <c r="I3679" s="1"/>
      <c r="K3679" s="1"/>
      <c r="N3679" s="1"/>
      <c r="T3679" s="146"/>
      <c r="U3679" s="146"/>
      <c r="V3679" s="146"/>
      <c r="W3679" s="146"/>
      <c r="X3679" s="146"/>
      <c r="Y3679" s="146"/>
      <c r="Z3679" s="146"/>
      <c r="AA3679" s="146"/>
      <c r="AB3679" s="5" t="str">
        <f t="shared" si="90"/>
        <v/>
      </c>
    </row>
    <row r="3680" spans="8:28" customFormat="1" ht="12.95" hidden="1" customHeight="1">
      <c r="H3680" s="1"/>
      <c r="I3680" s="1"/>
      <c r="K3680" s="1"/>
      <c r="N3680" s="1"/>
      <c r="T3680" s="146"/>
      <c r="U3680" s="146"/>
      <c r="V3680" s="146"/>
      <c r="W3680" s="146"/>
      <c r="X3680" s="146"/>
      <c r="Y3680" s="146"/>
      <c r="Z3680" s="146"/>
      <c r="AA3680" s="146"/>
      <c r="AB3680" s="5" t="str">
        <f t="shared" si="90"/>
        <v/>
      </c>
    </row>
    <row r="3681" spans="8:28" customFormat="1" ht="12.95" hidden="1" customHeight="1">
      <c r="H3681" s="1"/>
      <c r="I3681" s="1"/>
      <c r="K3681" s="1"/>
      <c r="N3681" s="1"/>
      <c r="T3681" s="146"/>
      <c r="U3681" s="146"/>
      <c r="V3681" s="146"/>
      <c r="W3681" s="146"/>
      <c r="X3681" s="146"/>
      <c r="Y3681" s="146"/>
      <c r="Z3681" s="146"/>
      <c r="AA3681" s="146"/>
      <c r="AB3681" s="5" t="str">
        <f t="shared" si="90"/>
        <v/>
      </c>
    </row>
    <row r="3682" spans="8:28" customFormat="1" ht="12.95" hidden="1" customHeight="1">
      <c r="H3682" s="1"/>
      <c r="I3682" s="1"/>
      <c r="K3682" s="1"/>
      <c r="N3682" s="1"/>
      <c r="T3682" s="146"/>
      <c r="U3682" s="146"/>
      <c r="V3682" s="146"/>
      <c r="W3682" s="146"/>
      <c r="X3682" s="146"/>
      <c r="Y3682" s="146"/>
      <c r="Z3682" s="146"/>
      <c r="AA3682" s="146"/>
      <c r="AB3682" s="5" t="str">
        <f t="shared" si="90"/>
        <v/>
      </c>
    </row>
    <row r="3683" spans="8:28" customFormat="1" ht="12.95" hidden="1" customHeight="1">
      <c r="H3683" s="1"/>
      <c r="I3683" s="1"/>
      <c r="K3683" s="1"/>
      <c r="N3683" s="1"/>
      <c r="T3683" s="146"/>
      <c r="U3683" s="146"/>
      <c r="V3683" s="146"/>
      <c r="W3683" s="146"/>
      <c r="X3683" s="146"/>
      <c r="Y3683" s="146"/>
      <c r="Z3683" s="146"/>
      <c r="AA3683" s="146"/>
      <c r="AB3683" s="5" t="str">
        <f t="shared" si="90"/>
        <v/>
      </c>
    </row>
    <row r="3684" spans="8:28" customFormat="1" ht="12.95" hidden="1" customHeight="1">
      <c r="H3684" s="1"/>
      <c r="I3684" s="1"/>
      <c r="K3684" s="1"/>
      <c r="N3684" s="1"/>
      <c r="T3684" s="146"/>
      <c r="U3684" s="146"/>
      <c r="V3684" s="146"/>
      <c r="W3684" s="146"/>
      <c r="X3684" s="146"/>
      <c r="Y3684" s="146"/>
      <c r="Z3684" s="146"/>
      <c r="AA3684" s="146"/>
      <c r="AB3684" s="5" t="str">
        <f t="shared" si="90"/>
        <v/>
      </c>
    </row>
    <row r="3685" spans="8:28" customFormat="1" ht="12.95" hidden="1" customHeight="1">
      <c r="H3685" s="1"/>
      <c r="I3685" s="1"/>
      <c r="K3685" s="1"/>
      <c r="N3685" s="1"/>
      <c r="T3685" s="146"/>
      <c r="U3685" s="146"/>
      <c r="V3685" s="146"/>
      <c r="W3685" s="146"/>
      <c r="X3685" s="146"/>
      <c r="Y3685" s="146"/>
      <c r="Z3685" s="146"/>
      <c r="AA3685" s="146"/>
      <c r="AB3685" s="5" t="str">
        <f t="shared" si="90"/>
        <v/>
      </c>
    </row>
    <row r="3686" spans="8:28" customFormat="1" ht="12.95" hidden="1" customHeight="1">
      <c r="H3686" s="1"/>
      <c r="I3686" s="1"/>
      <c r="K3686" s="1"/>
      <c r="N3686" s="1"/>
      <c r="T3686" s="146"/>
      <c r="U3686" s="146"/>
      <c r="V3686" s="146"/>
      <c r="W3686" s="146"/>
      <c r="X3686" s="146"/>
      <c r="Y3686" s="146"/>
      <c r="Z3686" s="146"/>
      <c r="AA3686" s="146"/>
      <c r="AB3686" s="5" t="str">
        <f t="shared" si="90"/>
        <v/>
      </c>
    </row>
    <row r="3687" spans="8:28" customFormat="1" ht="12.95" hidden="1" customHeight="1">
      <c r="H3687" s="1"/>
      <c r="I3687" s="1"/>
      <c r="K3687" s="1"/>
      <c r="N3687" s="1"/>
      <c r="T3687" s="146"/>
      <c r="U3687" s="146"/>
      <c r="V3687" s="146"/>
      <c r="W3687" s="146"/>
      <c r="X3687" s="146"/>
      <c r="Y3687" s="146"/>
      <c r="Z3687" s="146"/>
      <c r="AA3687" s="146"/>
      <c r="AB3687" s="5" t="str">
        <f t="shared" si="90"/>
        <v/>
      </c>
    </row>
    <row r="3688" spans="8:28" customFormat="1" ht="12.95" hidden="1" customHeight="1">
      <c r="H3688" s="1"/>
      <c r="I3688" s="1"/>
      <c r="K3688" s="1"/>
      <c r="N3688" s="1"/>
      <c r="T3688" s="146"/>
      <c r="U3688" s="146"/>
      <c r="V3688" s="146"/>
      <c r="W3688" s="146"/>
      <c r="X3688" s="146"/>
      <c r="Y3688" s="146"/>
      <c r="Z3688" s="146"/>
      <c r="AA3688" s="146"/>
      <c r="AB3688" s="5" t="str">
        <f t="shared" si="90"/>
        <v/>
      </c>
    </row>
    <row r="3689" spans="8:28" customFormat="1" ht="12.95" hidden="1" customHeight="1">
      <c r="H3689" s="1"/>
      <c r="I3689" s="1"/>
      <c r="K3689" s="1"/>
      <c r="N3689" s="1"/>
      <c r="T3689" s="146"/>
      <c r="U3689" s="146"/>
      <c r="V3689" s="146"/>
      <c r="W3689" s="146"/>
      <c r="X3689" s="146"/>
      <c r="Y3689" s="146"/>
      <c r="Z3689" s="146"/>
      <c r="AA3689" s="146"/>
      <c r="AB3689" s="5" t="str">
        <f t="shared" si="90"/>
        <v/>
      </c>
    </row>
    <row r="3690" spans="8:28" customFormat="1" ht="12.95" hidden="1" customHeight="1">
      <c r="H3690" s="1"/>
      <c r="I3690" s="1"/>
      <c r="K3690" s="1"/>
      <c r="N3690" s="1"/>
      <c r="T3690" s="146"/>
      <c r="U3690" s="146"/>
      <c r="V3690" s="146"/>
      <c r="W3690" s="146"/>
      <c r="X3690" s="146"/>
      <c r="Y3690" s="146"/>
      <c r="Z3690" s="146"/>
      <c r="AA3690" s="146"/>
      <c r="AB3690" s="5" t="str">
        <f t="shared" si="90"/>
        <v/>
      </c>
    </row>
    <row r="3691" spans="8:28" customFormat="1" ht="12.95" hidden="1" customHeight="1">
      <c r="H3691" s="1"/>
      <c r="I3691" s="1"/>
      <c r="K3691" s="1"/>
      <c r="N3691" s="1"/>
      <c r="T3691" s="146"/>
      <c r="U3691" s="146"/>
      <c r="V3691" s="146"/>
      <c r="W3691" s="146"/>
      <c r="X3691" s="146"/>
      <c r="Y3691" s="146"/>
      <c r="Z3691" s="146"/>
      <c r="AA3691" s="146"/>
      <c r="AB3691" s="5" t="str">
        <f t="shared" si="90"/>
        <v/>
      </c>
    </row>
    <row r="3692" spans="8:28" customFormat="1" ht="12.95" hidden="1" customHeight="1">
      <c r="H3692" s="1"/>
      <c r="I3692" s="1"/>
      <c r="K3692" s="1"/>
      <c r="N3692" s="1"/>
      <c r="T3692" s="146"/>
      <c r="U3692" s="146"/>
      <c r="V3692" s="146"/>
      <c r="W3692" s="146"/>
      <c r="X3692" s="146"/>
      <c r="Y3692" s="146"/>
      <c r="Z3692" s="146"/>
      <c r="AA3692" s="146"/>
      <c r="AB3692" s="5" t="str">
        <f t="shared" si="90"/>
        <v/>
      </c>
    </row>
    <row r="3693" spans="8:28" customFormat="1" ht="12.95" hidden="1" customHeight="1">
      <c r="H3693" s="1"/>
      <c r="I3693" s="1"/>
      <c r="K3693" s="1"/>
      <c r="N3693" s="1"/>
      <c r="T3693" s="146"/>
      <c r="U3693" s="146"/>
      <c r="V3693" s="146"/>
      <c r="W3693" s="146"/>
      <c r="X3693" s="146"/>
      <c r="Y3693" s="146"/>
      <c r="Z3693" s="146"/>
      <c r="AA3693" s="146"/>
      <c r="AB3693" s="5" t="str">
        <f t="shared" si="90"/>
        <v/>
      </c>
    </row>
    <row r="3694" spans="8:28" customFormat="1" ht="12.95" hidden="1" customHeight="1">
      <c r="H3694" s="1"/>
      <c r="I3694" s="1"/>
      <c r="K3694" s="1"/>
      <c r="N3694" s="1"/>
      <c r="T3694" s="146"/>
      <c r="U3694" s="146"/>
      <c r="V3694" s="146"/>
      <c r="W3694" s="146"/>
      <c r="X3694" s="146"/>
      <c r="Y3694" s="146"/>
      <c r="Z3694" s="146"/>
      <c r="AA3694" s="146"/>
      <c r="AB3694" s="5" t="str">
        <f t="shared" si="90"/>
        <v/>
      </c>
    </row>
    <row r="3695" spans="8:28" customFormat="1" ht="12.95" hidden="1" customHeight="1">
      <c r="H3695" s="1"/>
      <c r="I3695" s="1"/>
      <c r="K3695" s="1"/>
      <c r="N3695" s="1"/>
      <c r="T3695" s="146"/>
      <c r="U3695" s="146"/>
      <c r="V3695" s="146"/>
      <c r="W3695" s="146"/>
      <c r="X3695" s="146"/>
      <c r="Y3695" s="146"/>
      <c r="Z3695" s="146"/>
      <c r="AA3695" s="146"/>
      <c r="AB3695" s="5" t="str">
        <f t="shared" si="90"/>
        <v/>
      </c>
    </row>
    <row r="3696" spans="8:28" customFormat="1" ht="12.95" hidden="1" customHeight="1">
      <c r="H3696" s="1"/>
      <c r="I3696" s="1"/>
      <c r="K3696" s="1"/>
      <c r="N3696" s="1"/>
      <c r="T3696" s="146"/>
      <c r="U3696" s="146"/>
      <c r="V3696" s="146"/>
      <c r="W3696" s="146"/>
      <c r="X3696" s="146"/>
      <c r="Y3696" s="146"/>
      <c r="Z3696" s="146"/>
      <c r="AA3696" s="146"/>
      <c r="AB3696" s="5" t="str">
        <f t="shared" si="90"/>
        <v/>
      </c>
    </row>
    <row r="3697" spans="8:28" customFormat="1" ht="12.95" hidden="1" customHeight="1">
      <c r="H3697" s="1"/>
      <c r="I3697" s="1"/>
      <c r="K3697" s="1"/>
      <c r="N3697" s="1"/>
      <c r="T3697" s="146"/>
      <c r="U3697" s="146"/>
      <c r="V3697" s="146"/>
      <c r="W3697" s="146"/>
      <c r="X3697" s="146"/>
      <c r="Y3697" s="146"/>
      <c r="Z3697" s="146"/>
      <c r="AA3697" s="146"/>
      <c r="AB3697" s="5" t="str">
        <f t="shared" si="90"/>
        <v/>
      </c>
    </row>
    <row r="3698" spans="8:28" customFormat="1" ht="12.95" hidden="1" customHeight="1">
      <c r="H3698" s="1"/>
      <c r="I3698" s="1"/>
      <c r="K3698" s="1"/>
      <c r="N3698" s="1"/>
      <c r="T3698" s="146"/>
      <c r="U3698" s="146"/>
      <c r="V3698" s="146"/>
      <c r="W3698" s="146"/>
      <c r="X3698" s="146"/>
      <c r="Y3698" s="146"/>
      <c r="Z3698" s="146"/>
      <c r="AA3698" s="146"/>
      <c r="AB3698" s="5" t="str">
        <f t="shared" si="90"/>
        <v/>
      </c>
    </row>
    <row r="3699" spans="8:28" customFormat="1" ht="12.95" hidden="1" customHeight="1">
      <c r="H3699" s="1"/>
      <c r="I3699" s="1"/>
      <c r="K3699" s="1"/>
      <c r="N3699" s="1"/>
      <c r="T3699" s="146"/>
      <c r="U3699" s="146"/>
      <c r="V3699" s="146"/>
      <c r="W3699" s="146"/>
      <c r="X3699" s="146"/>
      <c r="Y3699" s="146"/>
      <c r="Z3699" s="146"/>
      <c r="AA3699" s="146"/>
      <c r="AB3699" s="5" t="str">
        <f t="shared" si="90"/>
        <v/>
      </c>
    </row>
    <row r="3700" spans="8:28" customFormat="1" ht="12.95" hidden="1" customHeight="1">
      <c r="H3700" s="1"/>
      <c r="I3700" s="1"/>
      <c r="K3700" s="1"/>
      <c r="N3700" s="1"/>
      <c r="T3700" s="146"/>
      <c r="U3700" s="146"/>
      <c r="V3700" s="146"/>
      <c r="W3700" s="146"/>
      <c r="X3700" s="146"/>
      <c r="Y3700" s="146"/>
      <c r="Z3700" s="146"/>
      <c r="AA3700" s="146"/>
      <c r="AB3700" s="5" t="str">
        <f t="shared" si="90"/>
        <v/>
      </c>
    </row>
    <row r="3701" spans="8:28" customFormat="1" ht="12.95" hidden="1" customHeight="1">
      <c r="H3701" s="1"/>
      <c r="I3701" s="1"/>
      <c r="K3701" s="1"/>
      <c r="N3701" s="1"/>
      <c r="T3701" s="146"/>
      <c r="U3701" s="146"/>
      <c r="V3701" s="146"/>
      <c r="W3701" s="146"/>
      <c r="X3701" s="146"/>
      <c r="Y3701" s="146"/>
      <c r="Z3701" s="146"/>
      <c r="AA3701" s="146"/>
      <c r="AB3701" s="5" t="str">
        <f t="shared" si="90"/>
        <v/>
      </c>
    </row>
    <row r="3702" spans="8:28" customFormat="1" ht="12.95" hidden="1" customHeight="1">
      <c r="H3702" s="1"/>
      <c r="I3702" s="1"/>
      <c r="K3702" s="1"/>
      <c r="N3702" s="1"/>
      <c r="T3702" s="146"/>
      <c r="U3702" s="146"/>
      <c r="V3702" s="146"/>
      <c r="W3702" s="146"/>
      <c r="X3702" s="146"/>
      <c r="Y3702" s="146"/>
      <c r="Z3702" s="146"/>
      <c r="AA3702" s="146"/>
      <c r="AB3702" s="5" t="str">
        <f t="shared" si="90"/>
        <v/>
      </c>
    </row>
    <row r="3703" spans="8:28" customFormat="1" ht="12.95" hidden="1" customHeight="1">
      <c r="H3703" s="1"/>
      <c r="I3703" s="1"/>
      <c r="K3703" s="1"/>
      <c r="N3703" s="1"/>
      <c r="T3703" s="146"/>
      <c r="U3703" s="146"/>
      <c r="V3703" s="146"/>
      <c r="W3703" s="146"/>
      <c r="X3703" s="146"/>
      <c r="Y3703" s="146"/>
      <c r="Z3703" s="146"/>
      <c r="AA3703" s="146"/>
      <c r="AB3703" s="5" t="str">
        <f t="shared" si="90"/>
        <v/>
      </c>
    </row>
    <row r="3704" spans="8:28" customFormat="1" ht="12.95" hidden="1" customHeight="1">
      <c r="H3704" s="1"/>
      <c r="I3704" s="1"/>
      <c r="K3704" s="1"/>
      <c r="N3704" s="1"/>
      <c r="T3704" s="146"/>
      <c r="U3704" s="146"/>
      <c r="V3704" s="146"/>
      <c r="W3704" s="146"/>
      <c r="X3704" s="146"/>
      <c r="Y3704" s="146"/>
      <c r="Z3704" s="146"/>
      <c r="AA3704" s="146"/>
      <c r="AB3704" s="5" t="str">
        <f t="shared" si="90"/>
        <v/>
      </c>
    </row>
    <row r="3705" spans="8:28" customFormat="1" ht="12.95" hidden="1" customHeight="1">
      <c r="H3705" s="1"/>
      <c r="I3705" s="1"/>
      <c r="K3705" s="1"/>
      <c r="N3705" s="1"/>
      <c r="T3705" s="146"/>
      <c r="U3705" s="146"/>
      <c r="V3705" s="146"/>
      <c r="W3705" s="146"/>
      <c r="X3705" s="146"/>
      <c r="Y3705" s="146"/>
      <c r="Z3705" s="146"/>
      <c r="AA3705" s="146"/>
      <c r="AB3705" s="5" t="str">
        <f t="shared" si="90"/>
        <v/>
      </c>
    </row>
    <row r="3706" spans="8:28" customFormat="1" ht="12.95" hidden="1" customHeight="1">
      <c r="H3706" s="1"/>
      <c r="I3706" s="1"/>
      <c r="K3706" s="1"/>
      <c r="N3706" s="1"/>
      <c r="T3706" s="146"/>
      <c r="U3706" s="146"/>
      <c r="V3706" s="146"/>
      <c r="W3706" s="146"/>
      <c r="X3706" s="146"/>
      <c r="Y3706" s="146"/>
      <c r="Z3706" s="146"/>
      <c r="AA3706" s="146"/>
      <c r="AB3706" s="5" t="str">
        <f t="shared" si="90"/>
        <v/>
      </c>
    </row>
    <row r="3707" spans="8:28" customFormat="1" ht="12.95" hidden="1" customHeight="1">
      <c r="H3707" s="1"/>
      <c r="I3707" s="1"/>
      <c r="K3707" s="1"/>
      <c r="N3707" s="1"/>
      <c r="T3707" s="146"/>
      <c r="U3707" s="146"/>
      <c r="V3707" s="146"/>
      <c r="W3707" s="146"/>
      <c r="X3707" s="146"/>
      <c r="Y3707" s="146"/>
      <c r="Z3707" s="146"/>
      <c r="AA3707" s="146"/>
      <c r="AB3707" s="5" t="str">
        <f t="shared" si="90"/>
        <v/>
      </c>
    </row>
    <row r="3708" spans="8:28" customFormat="1" ht="12.95" hidden="1" customHeight="1">
      <c r="H3708" s="1"/>
      <c r="I3708" s="1"/>
      <c r="K3708" s="1"/>
      <c r="N3708" s="1"/>
      <c r="T3708" s="146"/>
      <c r="U3708" s="146"/>
      <c r="V3708" s="146"/>
      <c r="W3708" s="146"/>
      <c r="X3708" s="146"/>
      <c r="Y3708" s="146"/>
      <c r="Z3708" s="146"/>
      <c r="AA3708" s="146"/>
      <c r="AB3708" s="5" t="str">
        <f t="shared" si="90"/>
        <v/>
      </c>
    </row>
    <row r="3709" spans="8:28" customFormat="1" ht="12.95" hidden="1" customHeight="1">
      <c r="H3709" s="1"/>
      <c r="I3709" s="1"/>
      <c r="K3709" s="1"/>
      <c r="N3709" s="1"/>
      <c r="T3709" s="146"/>
      <c r="U3709" s="146"/>
      <c r="V3709" s="146"/>
      <c r="W3709" s="146"/>
      <c r="X3709" s="146"/>
      <c r="Y3709" s="146"/>
      <c r="Z3709" s="146"/>
      <c r="AA3709" s="146"/>
      <c r="AB3709" s="5" t="str">
        <f t="shared" si="90"/>
        <v/>
      </c>
    </row>
    <row r="3710" spans="8:28" customFormat="1" ht="12.95" hidden="1" customHeight="1">
      <c r="H3710" s="1"/>
      <c r="I3710" s="1"/>
      <c r="K3710" s="1"/>
      <c r="N3710" s="1"/>
      <c r="T3710" s="146"/>
      <c r="U3710" s="146"/>
      <c r="V3710" s="146"/>
      <c r="W3710" s="146"/>
      <c r="X3710" s="146"/>
      <c r="Y3710" s="146"/>
      <c r="Z3710" s="146"/>
      <c r="AA3710" s="146"/>
      <c r="AB3710" s="5" t="str">
        <f t="shared" si="90"/>
        <v/>
      </c>
    </row>
    <row r="3711" spans="8:28" customFormat="1" ht="12.95" hidden="1" customHeight="1">
      <c r="H3711" s="1"/>
      <c r="I3711" s="1"/>
      <c r="K3711" s="1"/>
      <c r="N3711" s="1"/>
      <c r="T3711" s="146"/>
      <c r="U3711" s="146"/>
      <c r="V3711" s="146"/>
      <c r="W3711" s="146"/>
      <c r="X3711" s="146"/>
      <c r="Y3711" s="146"/>
      <c r="Z3711" s="146"/>
      <c r="AA3711" s="146"/>
      <c r="AB3711" s="5" t="str">
        <f t="shared" si="90"/>
        <v/>
      </c>
    </row>
    <row r="3712" spans="8:28" customFormat="1" ht="12.95" hidden="1" customHeight="1">
      <c r="H3712" s="1"/>
      <c r="I3712" s="1"/>
      <c r="K3712" s="1"/>
      <c r="N3712" s="1"/>
      <c r="T3712" s="146"/>
      <c r="U3712" s="146"/>
      <c r="V3712" s="146"/>
      <c r="W3712" s="146"/>
      <c r="X3712" s="146"/>
      <c r="Y3712" s="146"/>
      <c r="Z3712" s="146"/>
      <c r="AA3712" s="146"/>
      <c r="AB3712" s="5" t="str">
        <f t="shared" si="90"/>
        <v/>
      </c>
    </row>
    <row r="3713" spans="8:28" customFormat="1" ht="12.95" hidden="1" customHeight="1">
      <c r="H3713" s="1"/>
      <c r="I3713" s="1"/>
      <c r="K3713" s="1"/>
      <c r="N3713" s="1"/>
      <c r="T3713" s="146"/>
      <c r="U3713" s="146"/>
      <c r="V3713" s="146"/>
      <c r="W3713" s="146"/>
      <c r="X3713" s="146"/>
      <c r="Y3713" s="146"/>
      <c r="Z3713" s="146"/>
      <c r="AA3713" s="146"/>
      <c r="AB3713" s="5" t="str">
        <f t="shared" si="90"/>
        <v/>
      </c>
    </row>
    <row r="3714" spans="8:28" customFormat="1" ht="12.95" hidden="1" customHeight="1">
      <c r="H3714" s="1"/>
      <c r="I3714" s="1"/>
      <c r="K3714" s="1"/>
      <c r="N3714" s="1"/>
      <c r="T3714" s="146"/>
      <c r="U3714" s="146"/>
      <c r="V3714" s="146"/>
      <c r="W3714" s="146"/>
      <c r="X3714" s="146"/>
      <c r="Y3714" s="146"/>
      <c r="Z3714" s="146"/>
      <c r="AA3714" s="146"/>
      <c r="AB3714" s="5" t="str">
        <f t="shared" si="90"/>
        <v/>
      </c>
    </row>
    <row r="3715" spans="8:28" customFormat="1" ht="12.95" hidden="1" customHeight="1">
      <c r="H3715" s="1"/>
      <c r="I3715" s="1"/>
      <c r="K3715" s="1"/>
      <c r="N3715" s="1"/>
      <c r="T3715" s="146"/>
      <c r="U3715" s="146"/>
      <c r="V3715" s="146"/>
      <c r="W3715" s="146"/>
      <c r="X3715" s="146"/>
      <c r="Y3715" s="146"/>
      <c r="Z3715" s="146"/>
      <c r="AA3715" s="146"/>
      <c r="AB3715" s="5" t="str">
        <f t="shared" si="90"/>
        <v/>
      </c>
    </row>
    <row r="3716" spans="8:28" customFormat="1" ht="12.95" hidden="1" customHeight="1">
      <c r="H3716" s="1"/>
      <c r="I3716" s="1"/>
      <c r="K3716" s="1"/>
      <c r="N3716" s="1"/>
      <c r="T3716" s="146"/>
      <c r="U3716" s="146"/>
      <c r="V3716" s="146"/>
      <c r="W3716" s="146"/>
      <c r="X3716" s="146"/>
      <c r="Y3716" s="146"/>
      <c r="Z3716" s="146"/>
      <c r="AA3716" s="146"/>
      <c r="AB3716" s="5" t="str">
        <f t="shared" si="90"/>
        <v/>
      </c>
    </row>
    <row r="3717" spans="8:28" customFormat="1" ht="12.95" hidden="1" customHeight="1">
      <c r="H3717" s="1"/>
      <c r="I3717" s="1"/>
      <c r="K3717" s="1"/>
      <c r="N3717" s="1"/>
      <c r="T3717" s="146"/>
      <c r="U3717" s="146"/>
      <c r="V3717" s="146"/>
      <c r="W3717" s="146"/>
      <c r="X3717" s="146"/>
      <c r="Y3717" s="146"/>
      <c r="Z3717" s="146"/>
      <c r="AA3717" s="146"/>
      <c r="AB3717" s="5" t="str">
        <f t="shared" si="90"/>
        <v/>
      </c>
    </row>
    <row r="3718" spans="8:28" customFormat="1" ht="12.95" hidden="1" customHeight="1">
      <c r="H3718" s="1"/>
      <c r="I3718" s="1"/>
      <c r="K3718" s="1"/>
      <c r="N3718" s="1"/>
      <c r="T3718" s="146"/>
      <c r="U3718" s="146"/>
      <c r="V3718" s="146"/>
      <c r="W3718" s="146"/>
      <c r="X3718" s="146"/>
      <c r="Y3718" s="146"/>
      <c r="Z3718" s="146"/>
      <c r="AA3718" s="146"/>
      <c r="AB3718" s="5" t="str">
        <f t="shared" si="90"/>
        <v/>
      </c>
    </row>
    <row r="3719" spans="8:28" customFormat="1" ht="12.95" hidden="1" customHeight="1">
      <c r="H3719" s="1"/>
      <c r="I3719" s="1"/>
      <c r="K3719" s="1"/>
      <c r="N3719" s="1"/>
      <c r="T3719" s="146"/>
      <c r="U3719" s="146"/>
      <c r="V3719" s="146"/>
      <c r="W3719" s="146"/>
      <c r="X3719" s="146"/>
      <c r="Y3719" s="146"/>
      <c r="Z3719" s="146"/>
      <c r="AA3719" s="146"/>
      <c r="AB3719" s="5" t="str">
        <f t="shared" si="90"/>
        <v/>
      </c>
    </row>
    <row r="3720" spans="8:28" customFormat="1" ht="12.95" hidden="1" customHeight="1">
      <c r="H3720" s="1"/>
      <c r="I3720" s="1"/>
      <c r="K3720" s="1"/>
      <c r="N3720" s="1"/>
      <c r="T3720" s="146"/>
      <c r="U3720" s="146"/>
      <c r="V3720" s="146"/>
      <c r="W3720" s="146"/>
      <c r="X3720" s="146"/>
      <c r="Y3720" s="146"/>
      <c r="Z3720" s="146"/>
      <c r="AA3720" s="146"/>
      <c r="AB3720" s="5" t="str">
        <f t="shared" si="90"/>
        <v/>
      </c>
    </row>
    <row r="3721" spans="8:28" customFormat="1" ht="12.95" hidden="1" customHeight="1">
      <c r="H3721" s="1"/>
      <c r="I3721" s="1"/>
      <c r="K3721" s="1"/>
      <c r="N3721" s="1"/>
      <c r="T3721" s="146"/>
      <c r="U3721" s="146"/>
      <c r="V3721" s="146"/>
      <c r="W3721" s="146"/>
      <c r="X3721" s="146"/>
      <c r="Y3721" s="146"/>
      <c r="Z3721" s="146"/>
      <c r="AA3721" s="146"/>
      <c r="AB3721" s="5" t="str">
        <f t="shared" si="90"/>
        <v/>
      </c>
    </row>
    <row r="3722" spans="8:28" customFormat="1" ht="12.95" hidden="1" customHeight="1">
      <c r="H3722" s="1"/>
      <c r="I3722" s="1"/>
      <c r="K3722" s="1"/>
      <c r="N3722" s="1"/>
      <c r="T3722" s="146"/>
      <c r="U3722" s="146"/>
      <c r="V3722" s="146"/>
      <c r="W3722" s="146"/>
      <c r="X3722" s="146"/>
      <c r="Y3722" s="146"/>
      <c r="Z3722" s="146"/>
      <c r="AA3722" s="146"/>
      <c r="AB3722" s="5" t="str">
        <f t="shared" si="90"/>
        <v/>
      </c>
    </row>
    <row r="3723" spans="8:28" customFormat="1" ht="12.95" hidden="1" customHeight="1">
      <c r="H3723" s="1"/>
      <c r="I3723" s="1"/>
      <c r="K3723" s="1"/>
      <c r="N3723" s="1"/>
      <c r="T3723" s="146"/>
      <c r="U3723" s="146"/>
      <c r="V3723" s="146"/>
      <c r="W3723" s="146"/>
      <c r="X3723" s="146"/>
      <c r="Y3723" s="146"/>
      <c r="Z3723" s="146"/>
      <c r="AA3723" s="146"/>
      <c r="AB3723" s="5" t="str">
        <f t="shared" si="90"/>
        <v/>
      </c>
    </row>
    <row r="3724" spans="8:28" customFormat="1" ht="12.95" hidden="1" customHeight="1">
      <c r="H3724" s="1"/>
      <c r="I3724" s="1"/>
      <c r="K3724" s="1"/>
      <c r="N3724" s="1"/>
      <c r="T3724" s="146"/>
      <c r="U3724" s="146"/>
      <c r="V3724" s="146"/>
      <c r="W3724" s="146"/>
      <c r="X3724" s="146"/>
      <c r="Y3724" s="146"/>
      <c r="Z3724" s="146"/>
      <c r="AA3724" s="146"/>
      <c r="AB3724" s="5" t="str">
        <f t="shared" si="90"/>
        <v/>
      </c>
    </row>
    <row r="3725" spans="8:28" customFormat="1" ht="12.95" hidden="1" customHeight="1">
      <c r="H3725" s="1"/>
      <c r="I3725" s="1"/>
      <c r="K3725" s="1"/>
      <c r="N3725" s="1"/>
      <c r="T3725" s="146"/>
      <c r="U3725" s="146"/>
      <c r="V3725" s="146"/>
      <c r="W3725" s="146"/>
      <c r="X3725" s="146"/>
      <c r="Y3725" s="146"/>
      <c r="Z3725" s="146"/>
      <c r="AA3725" s="146"/>
      <c r="AB3725" s="5" t="str">
        <f t="shared" si="90"/>
        <v/>
      </c>
    </row>
    <row r="3726" spans="8:28" customFormat="1" ht="12.95" hidden="1" customHeight="1">
      <c r="H3726" s="1"/>
      <c r="I3726" s="1"/>
      <c r="K3726" s="1"/>
      <c r="N3726" s="1"/>
      <c r="T3726" s="146"/>
      <c r="U3726" s="146"/>
      <c r="V3726" s="146"/>
      <c r="W3726" s="146"/>
      <c r="X3726" s="146"/>
      <c r="Y3726" s="146"/>
      <c r="Z3726" s="146"/>
      <c r="AA3726" s="146"/>
      <c r="AB3726" s="5" t="str">
        <f t="shared" si="90"/>
        <v/>
      </c>
    </row>
    <row r="3727" spans="8:28" customFormat="1" ht="12.95" hidden="1" customHeight="1">
      <c r="H3727" s="1"/>
      <c r="I3727" s="1"/>
      <c r="K3727" s="1"/>
      <c r="N3727" s="1"/>
      <c r="T3727" s="146"/>
      <c r="U3727" s="146"/>
      <c r="V3727" s="146"/>
      <c r="W3727" s="146"/>
      <c r="X3727" s="146"/>
      <c r="Y3727" s="146"/>
      <c r="Z3727" s="146"/>
      <c r="AA3727" s="146"/>
      <c r="AB3727" s="5" t="str">
        <f t="shared" si="90"/>
        <v/>
      </c>
    </row>
    <row r="3728" spans="8:28" customFormat="1" ht="12.95" hidden="1" customHeight="1">
      <c r="H3728" s="1"/>
      <c r="I3728" s="1"/>
      <c r="K3728" s="1"/>
      <c r="N3728" s="1"/>
      <c r="T3728" s="146"/>
      <c r="U3728" s="146"/>
      <c r="V3728" s="146"/>
      <c r="W3728" s="146"/>
      <c r="X3728" s="146"/>
      <c r="Y3728" s="146"/>
      <c r="Z3728" s="146"/>
      <c r="AA3728" s="146"/>
      <c r="AB3728" s="5" t="str">
        <f t="shared" si="90"/>
        <v/>
      </c>
    </row>
    <row r="3729" spans="8:28" customFormat="1" ht="12.95" hidden="1" customHeight="1">
      <c r="H3729" s="1"/>
      <c r="I3729" s="1"/>
      <c r="K3729" s="1"/>
      <c r="N3729" s="1"/>
      <c r="T3729" s="146"/>
      <c r="U3729" s="146"/>
      <c r="V3729" s="146"/>
      <c r="W3729" s="146"/>
      <c r="X3729" s="146"/>
      <c r="Y3729" s="146"/>
      <c r="Z3729" s="146"/>
      <c r="AA3729" s="146"/>
      <c r="AB3729" s="5" t="str">
        <f t="shared" si="90"/>
        <v/>
      </c>
    </row>
    <row r="3730" spans="8:28" customFormat="1" ht="12.95" hidden="1" customHeight="1">
      <c r="H3730" s="1"/>
      <c r="I3730" s="1"/>
      <c r="K3730" s="1"/>
      <c r="N3730" s="1"/>
      <c r="T3730" s="146"/>
      <c r="U3730" s="146"/>
      <c r="V3730" s="146"/>
      <c r="W3730" s="146"/>
      <c r="X3730" s="146"/>
      <c r="Y3730" s="146"/>
      <c r="Z3730" s="146"/>
      <c r="AA3730" s="146"/>
      <c r="AB3730" s="5" t="str">
        <f t="shared" si="90"/>
        <v/>
      </c>
    </row>
    <row r="3731" spans="8:28" customFormat="1" ht="12.95" hidden="1" customHeight="1">
      <c r="H3731" s="1"/>
      <c r="I3731" s="1"/>
      <c r="K3731" s="1"/>
      <c r="N3731" s="1"/>
      <c r="T3731" s="146"/>
      <c r="U3731" s="146"/>
      <c r="V3731" s="146"/>
      <c r="W3731" s="146"/>
      <c r="X3731" s="146"/>
      <c r="Y3731" s="146"/>
      <c r="Z3731" s="146"/>
      <c r="AA3731" s="146"/>
      <c r="AB3731" s="5" t="str">
        <f t="shared" si="90"/>
        <v/>
      </c>
    </row>
    <row r="3732" spans="8:28" customFormat="1" ht="12.95" hidden="1" customHeight="1">
      <c r="H3732" s="1"/>
      <c r="I3732" s="1"/>
      <c r="K3732" s="1"/>
      <c r="N3732" s="1"/>
      <c r="T3732" s="146"/>
      <c r="U3732" s="146"/>
      <c r="V3732" s="146"/>
      <c r="W3732" s="146"/>
      <c r="X3732" s="146"/>
      <c r="Y3732" s="146"/>
      <c r="Z3732" s="146"/>
      <c r="AA3732" s="146"/>
      <c r="AB3732" s="5" t="str">
        <f t="shared" si="90"/>
        <v/>
      </c>
    </row>
    <row r="3733" spans="8:28" customFormat="1" ht="12.95" hidden="1" customHeight="1">
      <c r="H3733" s="1"/>
      <c r="I3733" s="1"/>
      <c r="K3733" s="1"/>
      <c r="N3733" s="1"/>
      <c r="T3733" s="146"/>
      <c r="U3733" s="146"/>
      <c r="V3733" s="146"/>
      <c r="W3733" s="146"/>
      <c r="X3733" s="146"/>
      <c r="Y3733" s="146"/>
      <c r="Z3733" s="146"/>
      <c r="AA3733" s="146"/>
      <c r="AB3733" s="5" t="str">
        <f t="shared" si="90"/>
        <v/>
      </c>
    </row>
    <row r="3734" spans="8:28" customFormat="1" ht="12.95" hidden="1" customHeight="1">
      <c r="H3734" s="1"/>
      <c r="I3734" s="1"/>
      <c r="K3734" s="1"/>
      <c r="N3734" s="1"/>
      <c r="T3734" s="146"/>
      <c r="U3734" s="146"/>
      <c r="V3734" s="146"/>
      <c r="W3734" s="146"/>
      <c r="X3734" s="146"/>
      <c r="Y3734" s="146"/>
      <c r="Z3734" s="146"/>
      <c r="AA3734" s="146"/>
      <c r="AB3734" s="5" t="str">
        <f t="shared" si="90"/>
        <v/>
      </c>
    </row>
    <row r="3735" spans="8:28" customFormat="1" ht="12.95" hidden="1" customHeight="1">
      <c r="H3735" s="1"/>
      <c r="I3735" s="1"/>
      <c r="K3735" s="1"/>
      <c r="N3735" s="1"/>
      <c r="T3735" s="146"/>
      <c r="U3735" s="146"/>
      <c r="V3735" s="146"/>
      <c r="W3735" s="146"/>
      <c r="X3735" s="146"/>
      <c r="Y3735" s="146"/>
      <c r="Z3735" s="146"/>
      <c r="AA3735" s="146"/>
      <c r="AB3735" s="5" t="str">
        <f t="shared" si="90"/>
        <v/>
      </c>
    </row>
    <row r="3736" spans="8:28" customFormat="1" ht="12.95" hidden="1" customHeight="1">
      <c r="H3736" s="1"/>
      <c r="I3736" s="1"/>
      <c r="K3736" s="1"/>
      <c r="N3736" s="1"/>
      <c r="T3736" s="146"/>
      <c r="U3736" s="146"/>
      <c r="V3736" s="146"/>
      <c r="W3736" s="146"/>
      <c r="X3736" s="146"/>
      <c r="Y3736" s="146"/>
      <c r="Z3736" s="146"/>
      <c r="AA3736" s="146"/>
      <c r="AB3736" s="5" t="str">
        <f t="shared" si="90"/>
        <v/>
      </c>
    </row>
    <row r="3737" spans="8:28" customFormat="1" ht="12.95" hidden="1" customHeight="1">
      <c r="H3737" s="1"/>
      <c r="I3737" s="1"/>
      <c r="K3737" s="1"/>
      <c r="N3737" s="1"/>
      <c r="T3737" s="146"/>
      <c r="U3737" s="146"/>
      <c r="V3737" s="146"/>
      <c r="W3737" s="146"/>
      <c r="X3737" s="146"/>
      <c r="Y3737" s="146"/>
      <c r="Z3737" s="146"/>
      <c r="AA3737" s="146"/>
      <c r="AB3737" s="5" t="str">
        <f t="shared" si="90"/>
        <v/>
      </c>
    </row>
    <row r="3738" spans="8:28" customFormat="1" ht="12.95" hidden="1" customHeight="1">
      <c r="H3738" s="1"/>
      <c r="I3738" s="1"/>
      <c r="K3738" s="1"/>
      <c r="N3738" s="1"/>
      <c r="T3738" s="146"/>
      <c r="U3738" s="146"/>
      <c r="V3738" s="146"/>
      <c r="W3738" s="146"/>
      <c r="X3738" s="146"/>
      <c r="Y3738" s="146"/>
      <c r="Z3738" s="146"/>
      <c r="AA3738" s="146"/>
      <c r="AB3738" s="5" t="str">
        <f t="shared" si="90"/>
        <v/>
      </c>
    </row>
    <row r="3739" spans="8:28" customFormat="1" ht="12.95" hidden="1" customHeight="1">
      <c r="H3739" s="1"/>
      <c r="I3739" s="1"/>
      <c r="K3739" s="1"/>
      <c r="N3739" s="1"/>
      <c r="T3739" s="146"/>
      <c r="U3739" s="146"/>
      <c r="V3739" s="146"/>
      <c r="W3739" s="146"/>
      <c r="X3739" s="146"/>
      <c r="Y3739" s="146"/>
      <c r="Z3739" s="146"/>
      <c r="AA3739" s="146"/>
      <c r="AB3739" s="5" t="str">
        <f t="shared" ref="AB3739:AB3802" si="91">IF(TRIM(A3729)="","",CONCATENATE(TRIM(D3729),TRIM(E3729)))</f>
        <v/>
      </c>
    </row>
    <row r="3740" spans="8:28" customFormat="1" ht="12.95" hidden="1" customHeight="1">
      <c r="H3740" s="1"/>
      <c r="I3740" s="1"/>
      <c r="K3740" s="1"/>
      <c r="N3740" s="1"/>
      <c r="T3740" s="146"/>
      <c r="U3740" s="146"/>
      <c r="V3740" s="146"/>
      <c r="W3740" s="146"/>
      <c r="X3740" s="146"/>
      <c r="Y3740" s="146"/>
      <c r="Z3740" s="146"/>
      <c r="AA3740" s="146"/>
      <c r="AB3740" s="5" t="str">
        <f t="shared" si="91"/>
        <v/>
      </c>
    </row>
    <row r="3741" spans="8:28" customFormat="1" ht="12.95" hidden="1" customHeight="1">
      <c r="H3741" s="1"/>
      <c r="I3741" s="1"/>
      <c r="K3741" s="1"/>
      <c r="N3741" s="1"/>
      <c r="T3741" s="146"/>
      <c r="U3741" s="146"/>
      <c r="V3741" s="146"/>
      <c r="W3741" s="146"/>
      <c r="X3741" s="146"/>
      <c r="Y3741" s="146"/>
      <c r="Z3741" s="146"/>
      <c r="AA3741" s="146"/>
      <c r="AB3741" s="5" t="str">
        <f t="shared" si="91"/>
        <v/>
      </c>
    </row>
    <row r="3742" spans="8:28" customFormat="1" ht="12.95" hidden="1" customHeight="1">
      <c r="H3742" s="1"/>
      <c r="I3742" s="1"/>
      <c r="K3742" s="1"/>
      <c r="N3742" s="1"/>
      <c r="T3742" s="146"/>
      <c r="U3742" s="146"/>
      <c r="V3742" s="146"/>
      <c r="W3742" s="146"/>
      <c r="X3742" s="146"/>
      <c r="Y3742" s="146"/>
      <c r="Z3742" s="146"/>
      <c r="AA3742" s="146"/>
      <c r="AB3742" s="5" t="str">
        <f t="shared" si="91"/>
        <v/>
      </c>
    </row>
    <row r="3743" spans="8:28" customFormat="1" ht="12.95" hidden="1" customHeight="1">
      <c r="H3743" s="1"/>
      <c r="I3743" s="1"/>
      <c r="K3743" s="1"/>
      <c r="N3743" s="1"/>
      <c r="T3743" s="146"/>
      <c r="U3743" s="146"/>
      <c r="V3743" s="146"/>
      <c r="W3743" s="146"/>
      <c r="X3743" s="146"/>
      <c r="Y3743" s="146"/>
      <c r="Z3743" s="146"/>
      <c r="AA3743" s="146"/>
      <c r="AB3743" s="5" t="str">
        <f t="shared" si="91"/>
        <v/>
      </c>
    </row>
    <row r="3744" spans="8:28" customFormat="1" ht="12.95" hidden="1" customHeight="1">
      <c r="H3744" s="1"/>
      <c r="I3744" s="1"/>
      <c r="K3744" s="1"/>
      <c r="N3744" s="1"/>
      <c r="T3744" s="146"/>
      <c r="U3744" s="146"/>
      <c r="V3744" s="146"/>
      <c r="W3744" s="146"/>
      <c r="X3744" s="146"/>
      <c r="Y3744" s="146"/>
      <c r="Z3744" s="146"/>
      <c r="AA3744" s="146"/>
      <c r="AB3744" s="5" t="str">
        <f t="shared" si="91"/>
        <v/>
      </c>
    </row>
    <row r="3745" spans="8:28" customFormat="1" ht="12.95" hidden="1" customHeight="1">
      <c r="H3745" s="1"/>
      <c r="I3745" s="1"/>
      <c r="K3745" s="1"/>
      <c r="N3745" s="1"/>
      <c r="T3745" s="146"/>
      <c r="U3745" s="146"/>
      <c r="V3745" s="146"/>
      <c r="W3745" s="146"/>
      <c r="X3745" s="146"/>
      <c r="Y3745" s="146"/>
      <c r="Z3745" s="146"/>
      <c r="AA3745" s="146"/>
      <c r="AB3745" s="5" t="str">
        <f t="shared" si="91"/>
        <v/>
      </c>
    </row>
    <row r="3746" spans="8:28" customFormat="1" ht="12.95" hidden="1" customHeight="1">
      <c r="H3746" s="1"/>
      <c r="I3746" s="1"/>
      <c r="K3746" s="1"/>
      <c r="N3746" s="1"/>
      <c r="T3746" s="146"/>
      <c r="U3746" s="146"/>
      <c r="V3746" s="146"/>
      <c r="W3746" s="146"/>
      <c r="X3746" s="146"/>
      <c r="Y3746" s="146"/>
      <c r="Z3746" s="146"/>
      <c r="AA3746" s="146"/>
      <c r="AB3746" s="5" t="str">
        <f t="shared" si="91"/>
        <v/>
      </c>
    </row>
    <row r="3747" spans="8:28" customFormat="1" ht="12.95" hidden="1" customHeight="1">
      <c r="H3747" s="1"/>
      <c r="I3747" s="1"/>
      <c r="K3747" s="1"/>
      <c r="N3747" s="1"/>
      <c r="T3747" s="146"/>
      <c r="U3747" s="146"/>
      <c r="V3747" s="146"/>
      <c r="W3747" s="146"/>
      <c r="X3747" s="146"/>
      <c r="Y3747" s="146"/>
      <c r="Z3747" s="146"/>
      <c r="AA3747" s="146"/>
      <c r="AB3747" s="5" t="str">
        <f t="shared" si="91"/>
        <v/>
      </c>
    </row>
    <row r="3748" spans="8:28" customFormat="1" ht="12.95" hidden="1" customHeight="1">
      <c r="H3748" s="1"/>
      <c r="I3748" s="1"/>
      <c r="K3748" s="1"/>
      <c r="N3748" s="1"/>
      <c r="T3748" s="146"/>
      <c r="U3748" s="146"/>
      <c r="V3748" s="146"/>
      <c r="W3748" s="146"/>
      <c r="X3748" s="146"/>
      <c r="Y3748" s="146"/>
      <c r="Z3748" s="146"/>
      <c r="AA3748" s="146"/>
      <c r="AB3748" s="5" t="str">
        <f t="shared" si="91"/>
        <v/>
      </c>
    </row>
    <row r="3749" spans="8:28" customFormat="1" ht="12.95" hidden="1" customHeight="1">
      <c r="H3749" s="1"/>
      <c r="I3749" s="1"/>
      <c r="K3749" s="1"/>
      <c r="N3749" s="1"/>
      <c r="T3749" s="146"/>
      <c r="U3749" s="146"/>
      <c r="V3749" s="146"/>
      <c r="W3749" s="146"/>
      <c r="X3749" s="146"/>
      <c r="Y3749" s="146"/>
      <c r="Z3749" s="146"/>
      <c r="AA3749" s="146"/>
      <c r="AB3749" s="5" t="str">
        <f t="shared" si="91"/>
        <v/>
      </c>
    </row>
    <row r="3750" spans="8:28" customFormat="1" ht="12.95" hidden="1" customHeight="1">
      <c r="H3750" s="1"/>
      <c r="I3750" s="1"/>
      <c r="K3750" s="1"/>
      <c r="N3750" s="1"/>
      <c r="T3750" s="146"/>
      <c r="U3750" s="146"/>
      <c r="V3750" s="146"/>
      <c r="W3750" s="146"/>
      <c r="X3750" s="146"/>
      <c r="Y3750" s="146"/>
      <c r="Z3750" s="146"/>
      <c r="AA3750" s="146"/>
      <c r="AB3750" s="5" t="str">
        <f t="shared" si="91"/>
        <v/>
      </c>
    </row>
    <row r="3751" spans="8:28" customFormat="1" ht="12.95" hidden="1" customHeight="1">
      <c r="H3751" s="1"/>
      <c r="I3751" s="1"/>
      <c r="K3751" s="1"/>
      <c r="N3751" s="1"/>
      <c r="T3751" s="146"/>
      <c r="U3751" s="146"/>
      <c r="V3751" s="146"/>
      <c r="W3751" s="146"/>
      <c r="X3751" s="146"/>
      <c r="Y3751" s="146"/>
      <c r="Z3751" s="146"/>
      <c r="AA3751" s="146"/>
      <c r="AB3751" s="5" t="str">
        <f t="shared" si="91"/>
        <v/>
      </c>
    </row>
    <row r="3752" spans="8:28" customFormat="1" ht="12.95" hidden="1" customHeight="1">
      <c r="H3752" s="1"/>
      <c r="I3752" s="1"/>
      <c r="K3752" s="1"/>
      <c r="N3752" s="1"/>
      <c r="T3752" s="146"/>
      <c r="U3752" s="146"/>
      <c r="V3752" s="146"/>
      <c r="W3752" s="146"/>
      <c r="X3752" s="146"/>
      <c r="Y3752" s="146"/>
      <c r="Z3752" s="146"/>
      <c r="AA3752" s="146"/>
      <c r="AB3752" s="5" t="str">
        <f t="shared" si="91"/>
        <v/>
      </c>
    </row>
    <row r="3753" spans="8:28" customFormat="1" ht="12.95" hidden="1" customHeight="1">
      <c r="H3753" s="1"/>
      <c r="I3753" s="1"/>
      <c r="K3753" s="1"/>
      <c r="N3753" s="1"/>
      <c r="T3753" s="146"/>
      <c r="U3753" s="146"/>
      <c r="V3753" s="146"/>
      <c r="W3753" s="146"/>
      <c r="X3753" s="146"/>
      <c r="Y3753" s="146"/>
      <c r="Z3753" s="146"/>
      <c r="AA3753" s="146"/>
      <c r="AB3753" s="5" t="str">
        <f t="shared" si="91"/>
        <v/>
      </c>
    </row>
    <row r="3754" spans="8:28" customFormat="1" ht="12.95" hidden="1" customHeight="1">
      <c r="H3754" s="1"/>
      <c r="I3754" s="1"/>
      <c r="K3754" s="1"/>
      <c r="N3754" s="1"/>
      <c r="T3754" s="146"/>
      <c r="U3754" s="146"/>
      <c r="V3754" s="146"/>
      <c r="W3754" s="146"/>
      <c r="X3754" s="146"/>
      <c r="Y3754" s="146"/>
      <c r="Z3754" s="146"/>
      <c r="AA3754" s="146"/>
      <c r="AB3754" s="5" t="str">
        <f t="shared" si="91"/>
        <v/>
      </c>
    </row>
    <row r="3755" spans="8:28" customFormat="1" ht="12.95" hidden="1" customHeight="1">
      <c r="H3755" s="1"/>
      <c r="I3755" s="1"/>
      <c r="K3755" s="1"/>
      <c r="N3755" s="1"/>
      <c r="T3755" s="146"/>
      <c r="U3755" s="146"/>
      <c r="V3755" s="146"/>
      <c r="W3755" s="146"/>
      <c r="X3755" s="146"/>
      <c r="Y3755" s="146"/>
      <c r="Z3755" s="146"/>
      <c r="AA3755" s="146"/>
      <c r="AB3755" s="5" t="str">
        <f t="shared" si="91"/>
        <v/>
      </c>
    </row>
    <row r="3756" spans="8:28" customFormat="1" ht="12.95" hidden="1" customHeight="1">
      <c r="H3756" s="1"/>
      <c r="I3756" s="1"/>
      <c r="K3756" s="1"/>
      <c r="N3756" s="1"/>
      <c r="T3756" s="146"/>
      <c r="U3756" s="146"/>
      <c r="V3756" s="146"/>
      <c r="W3756" s="146"/>
      <c r="X3756" s="146"/>
      <c r="Y3756" s="146"/>
      <c r="Z3756" s="146"/>
      <c r="AA3756" s="146"/>
      <c r="AB3756" s="5" t="str">
        <f t="shared" si="91"/>
        <v/>
      </c>
    </row>
    <row r="3757" spans="8:28" customFormat="1" ht="12.95" hidden="1" customHeight="1">
      <c r="H3757" s="1"/>
      <c r="I3757" s="1"/>
      <c r="K3757" s="1"/>
      <c r="N3757" s="1"/>
      <c r="T3757" s="146"/>
      <c r="U3757" s="146"/>
      <c r="V3757" s="146"/>
      <c r="W3757" s="146"/>
      <c r="X3757" s="146"/>
      <c r="Y3757" s="146"/>
      <c r="Z3757" s="146"/>
      <c r="AA3757" s="146"/>
      <c r="AB3757" s="5" t="str">
        <f t="shared" si="91"/>
        <v/>
      </c>
    </row>
    <row r="3758" spans="8:28" customFormat="1" ht="12.95" hidden="1" customHeight="1">
      <c r="H3758" s="1"/>
      <c r="I3758" s="1"/>
      <c r="K3758" s="1"/>
      <c r="N3758" s="1"/>
      <c r="T3758" s="146"/>
      <c r="U3758" s="146"/>
      <c r="V3758" s="146"/>
      <c r="W3758" s="146"/>
      <c r="X3758" s="146"/>
      <c r="Y3758" s="146"/>
      <c r="Z3758" s="146"/>
      <c r="AA3758" s="146"/>
      <c r="AB3758" s="5" t="str">
        <f t="shared" si="91"/>
        <v/>
      </c>
    </row>
    <row r="3759" spans="8:28" customFormat="1" ht="12.95" hidden="1" customHeight="1">
      <c r="H3759" s="1"/>
      <c r="I3759" s="1"/>
      <c r="K3759" s="1"/>
      <c r="N3759" s="1"/>
      <c r="T3759" s="146"/>
      <c r="U3759" s="146"/>
      <c r="V3759" s="146"/>
      <c r="W3759" s="146"/>
      <c r="X3759" s="146"/>
      <c r="Y3759" s="146"/>
      <c r="Z3759" s="146"/>
      <c r="AA3759" s="146"/>
      <c r="AB3759" s="5" t="str">
        <f t="shared" si="91"/>
        <v/>
      </c>
    </row>
    <row r="3760" spans="8:28" customFormat="1" ht="12.95" hidden="1" customHeight="1">
      <c r="H3760" s="1"/>
      <c r="I3760" s="1"/>
      <c r="K3760" s="1"/>
      <c r="N3760" s="1"/>
      <c r="T3760" s="146"/>
      <c r="U3760" s="146"/>
      <c r="V3760" s="146"/>
      <c r="W3760" s="146"/>
      <c r="X3760" s="146"/>
      <c r="Y3760" s="146"/>
      <c r="Z3760" s="146"/>
      <c r="AA3760" s="146"/>
      <c r="AB3760" s="5" t="str">
        <f t="shared" si="91"/>
        <v/>
      </c>
    </row>
    <row r="3761" spans="8:28" customFormat="1" ht="12.95" hidden="1" customHeight="1">
      <c r="H3761" s="1"/>
      <c r="I3761" s="1"/>
      <c r="K3761" s="1"/>
      <c r="N3761" s="1"/>
      <c r="T3761" s="146"/>
      <c r="U3761" s="146"/>
      <c r="V3761" s="146"/>
      <c r="W3761" s="146"/>
      <c r="X3761" s="146"/>
      <c r="Y3761" s="146"/>
      <c r="Z3761" s="146"/>
      <c r="AA3761" s="146"/>
      <c r="AB3761" s="5" t="str">
        <f t="shared" si="91"/>
        <v/>
      </c>
    </row>
    <row r="3762" spans="8:28" customFormat="1" ht="12.95" hidden="1" customHeight="1">
      <c r="H3762" s="1"/>
      <c r="I3762" s="1"/>
      <c r="K3762" s="1"/>
      <c r="N3762" s="1"/>
      <c r="T3762" s="146"/>
      <c r="U3762" s="146"/>
      <c r="V3762" s="146"/>
      <c r="W3762" s="146"/>
      <c r="X3762" s="146"/>
      <c r="Y3762" s="146"/>
      <c r="Z3762" s="146"/>
      <c r="AA3762" s="146"/>
      <c r="AB3762" s="5" t="str">
        <f t="shared" si="91"/>
        <v/>
      </c>
    </row>
    <row r="3763" spans="8:28" customFormat="1" ht="12.95" hidden="1" customHeight="1">
      <c r="H3763" s="1"/>
      <c r="I3763" s="1"/>
      <c r="K3763" s="1"/>
      <c r="N3763" s="1"/>
      <c r="T3763" s="146"/>
      <c r="U3763" s="146"/>
      <c r="V3763" s="146"/>
      <c r="W3763" s="146"/>
      <c r="X3763" s="146"/>
      <c r="Y3763" s="146"/>
      <c r="Z3763" s="146"/>
      <c r="AA3763" s="146"/>
      <c r="AB3763" s="5" t="str">
        <f t="shared" si="91"/>
        <v/>
      </c>
    </row>
    <row r="3764" spans="8:28" customFormat="1" ht="12.95" hidden="1" customHeight="1">
      <c r="H3764" s="1"/>
      <c r="I3764" s="1"/>
      <c r="K3764" s="1"/>
      <c r="N3764" s="1"/>
      <c r="T3764" s="146"/>
      <c r="U3764" s="146"/>
      <c r="V3764" s="146"/>
      <c r="W3764" s="146"/>
      <c r="X3764" s="146"/>
      <c r="Y3764" s="146"/>
      <c r="Z3764" s="146"/>
      <c r="AA3764" s="146"/>
      <c r="AB3764" s="5" t="str">
        <f t="shared" si="91"/>
        <v/>
      </c>
    </row>
    <row r="3765" spans="8:28" customFormat="1" ht="12.95" hidden="1" customHeight="1">
      <c r="H3765" s="1"/>
      <c r="I3765" s="1"/>
      <c r="K3765" s="1"/>
      <c r="N3765" s="1"/>
      <c r="T3765" s="146"/>
      <c r="U3765" s="146"/>
      <c r="V3765" s="146"/>
      <c r="W3765" s="146"/>
      <c r="X3765" s="146"/>
      <c r="Y3765" s="146"/>
      <c r="Z3765" s="146"/>
      <c r="AA3765" s="146"/>
      <c r="AB3765" s="5" t="str">
        <f t="shared" si="91"/>
        <v/>
      </c>
    </row>
    <row r="3766" spans="8:28" customFormat="1" ht="12.95" hidden="1" customHeight="1">
      <c r="H3766" s="1"/>
      <c r="I3766" s="1"/>
      <c r="K3766" s="1"/>
      <c r="N3766" s="1"/>
      <c r="T3766" s="146"/>
      <c r="U3766" s="146"/>
      <c r="V3766" s="146"/>
      <c r="W3766" s="146"/>
      <c r="X3766" s="146"/>
      <c r="Y3766" s="146"/>
      <c r="Z3766" s="146"/>
      <c r="AA3766" s="146"/>
      <c r="AB3766" s="5" t="str">
        <f t="shared" si="91"/>
        <v/>
      </c>
    </row>
    <row r="3767" spans="8:28" customFormat="1" ht="12.95" hidden="1" customHeight="1">
      <c r="H3767" s="1"/>
      <c r="I3767" s="1"/>
      <c r="K3767" s="1"/>
      <c r="N3767" s="1"/>
      <c r="T3767" s="146"/>
      <c r="U3767" s="146"/>
      <c r="V3767" s="146"/>
      <c r="W3767" s="146"/>
      <c r="X3767" s="146"/>
      <c r="Y3767" s="146"/>
      <c r="Z3767" s="146"/>
      <c r="AA3767" s="146"/>
      <c r="AB3767" s="5" t="str">
        <f t="shared" si="91"/>
        <v/>
      </c>
    </row>
    <row r="3768" spans="8:28" customFormat="1" ht="12.95" hidden="1" customHeight="1">
      <c r="H3768" s="1"/>
      <c r="I3768" s="1"/>
      <c r="K3768" s="1"/>
      <c r="N3768" s="1"/>
      <c r="T3768" s="146"/>
      <c r="U3768" s="146"/>
      <c r="V3768" s="146"/>
      <c r="W3768" s="146"/>
      <c r="X3768" s="146"/>
      <c r="Y3768" s="146"/>
      <c r="Z3768" s="146"/>
      <c r="AA3768" s="146"/>
      <c r="AB3768" s="5" t="str">
        <f t="shared" si="91"/>
        <v/>
      </c>
    </row>
    <row r="3769" spans="8:28" customFormat="1" ht="12.95" hidden="1" customHeight="1">
      <c r="H3769" s="1"/>
      <c r="I3769" s="1"/>
      <c r="K3769" s="1"/>
      <c r="N3769" s="1"/>
      <c r="T3769" s="146"/>
      <c r="U3769" s="146"/>
      <c r="V3769" s="146"/>
      <c r="W3769" s="146"/>
      <c r="X3769" s="146"/>
      <c r="Y3769" s="146"/>
      <c r="Z3769" s="146"/>
      <c r="AA3769" s="146"/>
      <c r="AB3769" s="5" t="str">
        <f t="shared" si="91"/>
        <v/>
      </c>
    </row>
    <row r="3770" spans="8:28" customFormat="1" ht="12.95" hidden="1" customHeight="1">
      <c r="H3770" s="1"/>
      <c r="I3770" s="1"/>
      <c r="K3770" s="1"/>
      <c r="N3770" s="1"/>
      <c r="T3770" s="146"/>
      <c r="U3770" s="146"/>
      <c r="V3770" s="146"/>
      <c r="W3770" s="146"/>
      <c r="X3770" s="146"/>
      <c r="Y3770" s="146"/>
      <c r="Z3770" s="146"/>
      <c r="AA3770" s="146"/>
      <c r="AB3770" s="5" t="str">
        <f t="shared" si="91"/>
        <v/>
      </c>
    </row>
    <row r="3771" spans="8:28" customFormat="1" ht="12.95" hidden="1" customHeight="1">
      <c r="H3771" s="1"/>
      <c r="I3771" s="1"/>
      <c r="K3771" s="1"/>
      <c r="N3771" s="1"/>
      <c r="T3771" s="146"/>
      <c r="U3771" s="146"/>
      <c r="V3771" s="146"/>
      <c r="W3771" s="146"/>
      <c r="X3771" s="146"/>
      <c r="Y3771" s="146"/>
      <c r="Z3771" s="146"/>
      <c r="AA3771" s="146"/>
      <c r="AB3771" s="5" t="str">
        <f t="shared" si="91"/>
        <v/>
      </c>
    </row>
    <row r="3772" spans="8:28" customFormat="1" ht="12.95" hidden="1" customHeight="1">
      <c r="H3772" s="1"/>
      <c r="I3772" s="1"/>
      <c r="K3772" s="1"/>
      <c r="N3772" s="1"/>
      <c r="T3772" s="146"/>
      <c r="U3772" s="146"/>
      <c r="V3772" s="146"/>
      <c r="W3772" s="146"/>
      <c r="X3772" s="146"/>
      <c r="Y3772" s="146"/>
      <c r="Z3772" s="146"/>
      <c r="AA3772" s="146"/>
      <c r="AB3772" s="5" t="str">
        <f t="shared" si="91"/>
        <v/>
      </c>
    </row>
    <row r="3773" spans="8:28" customFormat="1" ht="12.95" hidden="1" customHeight="1">
      <c r="H3773" s="1"/>
      <c r="I3773" s="1"/>
      <c r="K3773" s="1"/>
      <c r="N3773" s="1"/>
      <c r="T3773" s="146"/>
      <c r="U3773" s="146"/>
      <c r="V3773" s="146"/>
      <c r="W3773" s="146"/>
      <c r="X3773" s="146"/>
      <c r="Y3773" s="146"/>
      <c r="Z3773" s="146"/>
      <c r="AA3773" s="146"/>
      <c r="AB3773" s="5" t="str">
        <f t="shared" si="91"/>
        <v/>
      </c>
    </row>
    <row r="3774" spans="8:28" customFormat="1" ht="12.95" hidden="1" customHeight="1">
      <c r="H3774" s="1"/>
      <c r="I3774" s="1"/>
      <c r="K3774" s="1"/>
      <c r="N3774" s="1"/>
      <c r="T3774" s="146"/>
      <c r="U3774" s="146"/>
      <c r="V3774" s="146"/>
      <c r="W3774" s="146"/>
      <c r="X3774" s="146"/>
      <c r="Y3774" s="146"/>
      <c r="Z3774" s="146"/>
      <c r="AA3774" s="146"/>
      <c r="AB3774" s="5" t="str">
        <f t="shared" si="91"/>
        <v/>
      </c>
    </row>
    <row r="3775" spans="8:28" customFormat="1" ht="12.95" hidden="1" customHeight="1">
      <c r="H3775" s="1"/>
      <c r="I3775" s="1"/>
      <c r="K3775" s="1"/>
      <c r="N3775" s="1"/>
      <c r="T3775" s="146"/>
      <c r="U3775" s="146"/>
      <c r="V3775" s="146"/>
      <c r="W3775" s="146"/>
      <c r="X3775" s="146"/>
      <c r="Y3775" s="146"/>
      <c r="Z3775" s="146"/>
      <c r="AA3775" s="146"/>
      <c r="AB3775" s="5" t="str">
        <f t="shared" si="91"/>
        <v/>
      </c>
    </row>
    <row r="3776" spans="8:28" customFormat="1" ht="12.95" hidden="1" customHeight="1">
      <c r="H3776" s="1"/>
      <c r="I3776" s="1"/>
      <c r="K3776" s="1"/>
      <c r="N3776" s="1"/>
      <c r="T3776" s="146"/>
      <c r="U3776" s="146"/>
      <c r="V3776" s="146"/>
      <c r="W3776" s="146"/>
      <c r="X3776" s="146"/>
      <c r="Y3776" s="146"/>
      <c r="Z3776" s="146"/>
      <c r="AA3776" s="146"/>
      <c r="AB3776" s="5" t="str">
        <f t="shared" si="91"/>
        <v/>
      </c>
    </row>
    <row r="3777" spans="8:28" customFormat="1" ht="12.95" hidden="1" customHeight="1">
      <c r="H3777" s="1"/>
      <c r="I3777" s="1"/>
      <c r="K3777" s="1"/>
      <c r="N3777" s="1"/>
      <c r="T3777" s="146"/>
      <c r="U3777" s="146"/>
      <c r="V3777" s="146"/>
      <c r="W3777" s="146"/>
      <c r="X3777" s="146"/>
      <c r="Y3777" s="146"/>
      <c r="Z3777" s="146"/>
      <c r="AA3777" s="146"/>
      <c r="AB3777" s="5" t="str">
        <f t="shared" si="91"/>
        <v/>
      </c>
    </row>
    <row r="3778" spans="8:28" customFormat="1" ht="12.95" hidden="1" customHeight="1">
      <c r="H3778" s="1"/>
      <c r="I3778" s="1"/>
      <c r="K3778" s="1"/>
      <c r="N3778" s="1"/>
      <c r="T3778" s="146"/>
      <c r="U3778" s="146"/>
      <c r="V3778" s="146"/>
      <c r="W3778" s="146"/>
      <c r="X3778" s="146"/>
      <c r="Y3778" s="146"/>
      <c r="Z3778" s="146"/>
      <c r="AA3778" s="146"/>
      <c r="AB3778" s="5" t="str">
        <f t="shared" si="91"/>
        <v/>
      </c>
    </row>
    <row r="3779" spans="8:28" customFormat="1" ht="12.95" hidden="1" customHeight="1">
      <c r="H3779" s="1"/>
      <c r="I3779" s="1"/>
      <c r="K3779" s="1"/>
      <c r="N3779" s="1"/>
      <c r="T3779" s="146"/>
      <c r="U3779" s="146"/>
      <c r="V3779" s="146"/>
      <c r="W3779" s="146"/>
      <c r="X3779" s="146"/>
      <c r="Y3779" s="146"/>
      <c r="Z3779" s="146"/>
      <c r="AA3779" s="146"/>
      <c r="AB3779" s="5" t="str">
        <f t="shared" si="91"/>
        <v/>
      </c>
    </row>
    <row r="3780" spans="8:28" customFormat="1" ht="12.95" hidden="1" customHeight="1">
      <c r="H3780" s="1"/>
      <c r="I3780" s="1"/>
      <c r="K3780" s="1"/>
      <c r="N3780" s="1"/>
      <c r="T3780" s="146"/>
      <c r="U3780" s="146"/>
      <c r="V3780" s="146"/>
      <c r="W3780" s="146"/>
      <c r="X3780" s="146"/>
      <c r="Y3780" s="146"/>
      <c r="Z3780" s="146"/>
      <c r="AA3780" s="146"/>
      <c r="AB3780" s="5" t="str">
        <f t="shared" si="91"/>
        <v/>
      </c>
    </row>
    <row r="3781" spans="8:28" customFormat="1" ht="12.95" hidden="1" customHeight="1">
      <c r="H3781" s="1"/>
      <c r="I3781" s="1"/>
      <c r="K3781" s="1"/>
      <c r="N3781" s="1"/>
      <c r="T3781" s="146"/>
      <c r="U3781" s="146"/>
      <c r="V3781" s="146"/>
      <c r="W3781" s="146"/>
      <c r="X3781" s="146"/>
      <c r="Y3781" s="146"/>
      <c r="Z3781" s="146"/>
      <c r="AA3781" s="146"/>
      <c r="AB3781" s="5" t="str">
        <f t="shared" si="91"/>
        <v/>
      </c>
    </row>
    <row r="3782" spans="8:28" customFormat="1" ht="12.95" hidden="1" customHeight="1">
      <c r="H3782" s="1"/>
      <c r="I3782" s="1"/>
      <c r="K3782" s="1"/>
      <c r="N3782" s="1"/>
      <c r="T3782" s="146"/>
      <c r="U3782" s="146"/>
      <c r="V3782" s="146"/>
      <c r="W3782" s="146"/>
      <c r="X3782" s="146"/>
      <c r="Y3782" s="146"/>
      <c r="Z3782" s="146"/>
      <c r="AA3782" s="146"/>
      <c r="AB3782" s="5" t="str">
        <f t="shared" si="91"/>
        <v/>
      </c>
    </row>
    <row r="3783" spans="8:28" customFormat="1" ht="12.95" hidden="1" customHeight="1">
      <c r="H3783" s="1"/>
      <c r="I3783" s="1"/>
      <c r="K3783" s="1"/>
      <c r="N3783" s="1"/>
      <c r="T3783" s="146"/>
      <c r="U3783" s="146"/>
      <c r="V3783" s="146"/>
      <c r="W3783" s="146"/>
      <c r="X3783" s="146"/>
      <c r="Y3783" s="146"/>
      <c r="Z3783" s="146"/>
      <c r="AA3783" s="146"/>
      <c r="AB3783" s="5" t="str">
        <f t="shared" si="91"/>
        <v/>
      </c>
    </row>
    <row r="3784" spans="8:28" customFormat="1" ht="12.95" hidden="1" customHeight="1">
      <c r="H3784" s="1"/>
      <c r="I3784" s="1"/>
      <c r="K3784" s="1"/>
      <c r="N3784" s="1"/>
      <c r="T3784" s="146"/>
      <c r="U3784" s="146"/>
      <c r="V3784" s="146"/>
      <c r="W3784" s="146"/>
      <c r="X3784" s="146"/>
      <c r="Y3784" s="146"/>
      <c r="Z3784" s="146"/>
      <c r="AA3784" s="146"/>
      <c r="AB3784" s="5" t="str">
        <f t="shared" si="91"/>
        <v/>
      </c>
    </row>
    <row r="3785" spans="8:28" customFormat="1" ht="12.95" hidden="1" customHeight="1">
      <c r="H3785" s="1"/>
      <c r="I3785" s="1"/>
      <c r="K3785" s="1"/>
      <c r="N3785" s="1"/>
      <c r="T3785" s="146"/>
      <c r="U3785" s="146"/>
      <c r="V3785" s="146"/>
      <c r="W3785" s="146"/>
      <c r="X3785" s="146"/>
      <c r="Y3785" s="146"/>
      <c r="Z3785" s="146"/>
      <c r="AA3785" s="146"/>
      <c r="AB3785" s="5" t="str">
        <f t="shared" si="91"/>
        <v/>
      </c>
    </row>
    <row r="3786" spans="8:28" customFormat="1" ht="12.95" hidden="1" customHeight="1">
      <c r="H3786" s="1"/>
      <c r="I3786" s="1"/>
      <c r="K3786" s="1"/>
      <c r="N3786" s="1"/>
      <c r="T3786" s="146"/>
      <c r="U3786" s="146"/>
      <c r="V3786" s="146"/>
      <c r="W3786" s="146"/>
      <c r="X3786" s="146"/>
      <c r="Y3786" s="146"/>
      <c r="Z3786" s="146"/>
      <c r="AA3786" s="146"/>
      <c r="AB3786" s="5" t="str">
        <f t="shared" si="91"/>
        <v/>
      </c>
    </row>
    <row r="3787" spans="8:28" customFormat="1" ht="12.95" hidden="1" customHeight="1">
      <c r="H3787" s="1"/>
      <c r="I3787" s="1"/>
      <c r="K3787" s="1"/>
      <c r="N3787" s="1"/>
      <c r="T3787" s="146"/>
      <c r="U3787" s="146"/>
      <c r="V3787" s="146"/>
      <c r="W3787" s="146"/>
      <c r="X3787" s="146"/>
      <c r="Y3787" s="146"/>
      <c r="Z3787" s="146"/>
      <c r="AA3787" s="146"/>
      <c r="AB3787" s="5" t="str">
        <f t="shared" si="91"/>
        <v/>
      </c>
    </row>
    <row r="3788" spans="8:28" customFormat="1" ht="12.95" hidden="1" customHeight="1">
      <c r="H3788" s="1"/>
      <c r="I3788" s="1"/>
      <c r="K3788" s="1"/>
      <c r="N3788" s="1"/>
      <c r="T3788" s="146"/>
      <c r="U3788" s="146"/>
      <c r="V3788" s="146"/>
      <c r="W3788" s="146"/>
      <c r="X3788" s="146"/>
      <c r="Y3788" s="146"/>
      <c r="Z3788" s="146"/>
      <c r="AA3788" s="146"/>
      <c r="AB3788" s="5" t="str">
        <f t="shared" si="91"/>
        <v/>
      </c>
    </row>
    <row r="3789" spans="8:28" customFormat="1" ht="12.95" hidden="1" customHeight="1">
      <c r="H3789" s="1"/>
      <c r="I3789" s="1"/>
      <c r="K3789" s="1"/>
      <c r="N3789" s="1"/>
      <c r="T3789" s="146"/>
      <c r="U3789" s="146"/>
      <c r="V3789" s="146"/>
      <c r="W3789" s="146"/>
      <c r="X3789" s="146"/>
      <c r="Y3789" s="146"/>
      <c r="Z3789" s="146"/>
      <c r="AA3789" s="146"/>
      <c r="AB3789" s="5" t="str">
        <f t="shared" si="91"/>
        <v/>
      </c>
    </row>
    <row r="3790" spans="8:28" customFormat="1" ht="12.95" hidden="1" customHeight="1">
      <c r="H3790" s="1"/>
      <c r="I3790" s="1"/>
      <c r="K3790" s="1"/>
      <c r="N3790" s="1"/>
      <c r="T3790" s="146"/>
      <c r="U3790" s="146"/>
      <c r="V3790" s="146"/>
      <c r="W3790" s="146"/>
      <c r="X3790" s="146"/>
      <c r="Y3790" s="146"/>
      <c r="Z3790" s="146"/>
      <c r="AA3790" s="146"/>
      <c r="AB3790" s="5" t="str">
        <f t="shared" si="91"/>
        <v/>
      </c>
    </row>
    <row r="3791" spans="8:28" customFormat="1" ht="12.95" hidden="1" customHeight="1">
      <c r="H3791" s="1"/>
      <c r="I3791" s="1"/>
      <c r="K3791" s="1"/>
      <c r="N3791" s="1"/>
      <c r="T3791" s="146"/>
      <c r="U3791" s="146"/>
      <c r="V3791" s="146"/>
      <c r="W3791" s="146"/>
      <c r="X3791" s="146"/>
      <c r="Y3791" s="146"/>
      <c r="Z3791" s="146"/>
      <c r="AA3791" s="146"/>
      <c r="AB3791" s="5" t="str">
        <f t="shared" si="91"/>
        <v/>
      </c>
    </row>
    <row r="3792" spans="8:28" customFormat="1" ht="12.95" hidden="1" customHeight="1">
      <c r="H3792" s="1"/>
      <c r="I3792" s="1"/>
      <c r="K3792" s="1"/>
      <c r="N3792" s="1"/>
      <c r="T3792" s="146"/>
      <c r="U3792" s="146"/>
      <c r="V3792" s="146"/>
      <c r="W3792" s="146"/>
      <c r="X3792" s="146"/>
      <c r="Y3792" s="146"/>
      <c r="Z3792" s="146"/>
      <c r="AA3792" s="146"/>
      <c r="AB3792" s="5" t="str">
        <f t="shared" si="91"/>
        <v/>
      </c>
    </row>
    <row r="3793" spans="8:28" customFormat="1" ht="12.95" hidden="1" customHeight="1">
      <c r="H3793" s="1"/>
      <c r="I3793" s="1"/>
      <c r="K3793" s="1"/>
      <c r="N3793" s="1"/>
      <c r="T3793" s="146"/>
      <c r="U3793" s="146"/>
      <c r="V3793" s="146"/>
      <c r="W3793" s="146"/>
      <c r="X3793" s="146"/>
      <c r="Y3793" s="146"/>
      <c r="Z3793" s="146"/>
      <c r="AA3793" s="146"/>
      <c r="AB3793" s="5" t="str">
        <f t="shared" si="91"/>
        <v/>
      </c>
    </row>
    <row r="3794" spans="8:28" customFormat="1" ht="12.95" hidden="1" customHeight="1">
      <c r="H3794" s="1"/>
      <c r="I3794" s="1"/>
      <c r="K3794" s="1"/>
      <c r="N3794" s="1"/>
      <c r="T3794" s="146"/>
      <c r="U3794" s="146"/>
      <c r="V3794" s="146"/>
      <c r="W3794" s="146"/>
      <c r="X3794" s="146"/>
      <c r="Y3794" s="146"/>
      <c r="Z3794" s="146"/>
      <c r="AA3794" s="146"/>
      <c r="AB3794" s="5" t="str">
        <f t="shared" si="91"/>
        <v/>
      </c>
    </row>
    <row r="3795" spans="8:28" customFormat="1" ht="12.95" hidden="1" customHeight="1">
      <c r="H3795" s="1"/>
      <c r="I3795" s="1"/>
      <c r="K3795" s="1"/>
      <c r="N3795" s="1"/>
      <c r="T3795" s="146"/>
      <c r="U3795" s="146"/>
      <c r="V3795" s="146"/>
      <c r="W3795" s="146"/>
      <c r="X3795" s="146"/>
      <c r="Y3795" s="146"/>
      <c r="Z3795" s="146"/>
      <c r="AA3795" s="146"/>
      <c r="AB3795" s="5" t="str">
        <f t="shared" si="91"/>
        <v/>
      </c>
    </row>
    <row r="3796" spans="8:28" customFormat="1" ht="12.95" hidden="1" customHeight="1">
      <c r="H3796" s="1"/>
      <c r="I3796" s="1"/>
      <c r="K3796" s="1"/>
      <c r="N3796" s="1"/>
      <c r="T3796" s="146"/>
      <c r="U3796" s="146"/>
      <c r="V3796" s="146"/>
      <c r="W3796" s="146"/>
      <c r="X3796" s="146"/>
      <c r="Y3796" s="146"/>
      <c r="Z3796" s="146"/>
      <c r="AA3796" s="146"/>
      <c r="AB3796" s="5" t="str">
        <f t="shared" si="91"/>
        <v/>
      </c>
    </row>
    <row r="3797" spans="8:28" customFormat="1" ht="12.95" hidden="1" customHeight="1">
      <c r="H3797" s="1"/>
      <c r="I3797" s="1"/>
      <c r="K3797" s="1"/>
      <c r="N3797" s="1"/>
      <c r="T3797" s="146"/>
      <c r="U3797" s="146"/>
      <c r="V3797" s="146"/>
      <c r="W3797" s="146"/>
      <c r="X3797" s="146"/>
      <c r="Y3797" s="146"/>
      <c r="Z3797" s="146"/>
      <c r="AA3797" s="146"/>
      <c r="AB3797" s="5" t="str">
        <f t="shared" si="91"/>
        <v/>
      </c>
    </row>
    <row r="3798" spans="8:28" customFormat="1" ht="12.95" hidden="1" customHeight="1">
      <c r="H3798" s="1"/>
      <c r="I3798" s="1"/>
      <c r="K3798" s="1"/>
      <c r="N3798" s="1"/>
      <c r="T3798" s="146"/>
      <c r="U3798" s="146"/>
      <c r="V3798" s="146"/>
      <c r="W3798" s="146"/>
      <c r="X3798" s="146"/>
      <c r="Y3798" s="146"/>
      <c r="Z3798" s="146"/>
      <c r="AA3798" s="146"/>
      <c r="AB3798" s="5" t="str">
        <f t="shared" si="91"/>
        <v/>
      </c>
    </row>
    <row r="3799" spans="8:28" customFormat="1" ht="12.95" hidden="1" customHeight="1">
      <c r="H3799" s="1"/>
      <c r="I3799" s="1"/>
      <c r="K3799" s="1"/>
      <c r="N3799" s="1"/>
      <c r="T3799" s="146"/>
      <c r="U3799" s="146"/>
      <c r="V3799" s="146"/>
      <c r="W3799" s="146"/>
      <c r="X3799" s="146"/>
      <c r="Y3799" s="146"/>
      <c r="Z3799" s="146"/>
      <c r="AA3799" s="146"/>
      <c r="AB3799" s="5" t="str">
        <f t="shared" si="91"/>
        <v/>
      </c>
    </row>
    <row r="3800" spans="8:28" customFormat="1" ht="12.95" hidden="1" customHeight="1">
      <c r="H3800" s="1"/>
      <c r="I3800" s="1"/>
      <c r="K3800" s="1"/>
      <c r="N3800" s="1"/>
      <c r="T3800" s="146"/>
      <c r="U3800" s="146"/>
      <c r="V3800" s="146"/>
      <c r="W3800" s="146"/>
      <c r="X3800" s="146"/>
      <c r="Y3800" s="146"/>
      <c r="Z3800" s="146"/>
      <c r="AA3800" s="146"/>
      <c r="AB3800" s="5" t="str">
        <f t="shared" si="91"/>
        <v/>
      </c>
    </row>
    <row r="3801" spans="8:28" customFormat="1" ht="12.95" hidden="1" customHeight="1">
      <c r="H3801" s="1"/>
      <c r="I3801" s="1"/>
      <c r="K3801" s="1"/>
      <c r="N3801" s="1"/>
      <c r="T3801" s="146"/>
      <c r="U3801" s="146"/>
      <c r="V3801" s="146"/>
      <c r="W3801" s="146"/>
      <c r="X3801" s="146"/>
      <c r="Y3801" s="146"/>
      <c r="Z3801" s="146"/>
      <c r="AA3801" s="146"/>
      <c r="AB3801" s="5" t="str">
        <f t="shared" si="91"/>
        <v/>
      </c>
    </row>
    <row r="3802" spans="8:28" customFormat="1" ht="12.95" hidden="1" customHeight="1">
      <c r="H3802" s="1"/>
      <c r="I3802" s="1"/>
      <c r="K3802" s="1"/>
      <c r="N3802" s="1"/>
      <c r="T3802" s="146"/>
      <c r="U3802" s="146"/>
      <c r="V3802" s="146"/>
      <c r="W3802" s="146"/>
      <c r="X3802" s="146"/>
      <c r="Y3802" s="146"/>
      <c r="Z3802" s="146"/>
      <c r="AA3802" s="146"/>
      <c r="AB3802" s="5" t="str">
        <f t="shared" si="91"/>
        <v/>
      </c>
    </row>
    <row r="3803" spans="8:28" customFormat="1" ht="12.95" hidden="1" customHeight="1">
      <c r="H3803" s="1"/>
      <c r="I3803" s="1"/>
      <c r="K3803" s="1"/>
      <c r="N3803" s="1"/>
      <c r="T3803" s="146"/>
      <c r="U3803" s="146"/>
      <c r="V3803" s="146"/>
      <c r="W3803" s="146"/>
      <c r="X3803" s="146"/>
      <c r="Y3803" s="146"/>
      <c r="Z3803" s="146"/>
      <c r="AA3803" s="146"/>
      <c r="AB3803" s="5" t="str">
        <f t="shared" ref="AB3803:AB3866" si="92">IF(TRIM(A3793)="","",CONCATENATE(TRIM(D3793),TRIM(E3793)))</f>
        <v/>
      </c>
    </row>
    <row r="3804" spans="8:28" customFormat="1" ht="12.95" hidden="1" customHeight="1">
      <c r="H3804" s="1"/>
      <c r="I3804" s="1"/>
      <c r="K3804" s="1"/>
      <c r="N3804" s="1"/>
      <c r="T3804" s="146"/>
      <c r="U3804" s="146"/>
      <c r="V3804" s="146"/>
      <c r="W3804" s="146"/>
      <c r="X3804" s="146"/>
      <c r="Y3804" s="146"/>
      <c r="Z3804" s="146"/>
      <c r="AA3804" s="146"/>
      <c r="AB3804" s="5" t="str">
        <f t="shared" si="92"/>
        <v/>
      </c>
    </row>
    <row r="3805" spans="8:28" customFormat="1" ht="12.95" hidden="1" customHeight="1">
      <c r="H3805" s="1"/>
      <c r="I3805" s="1"/>
      <c r="K3805" s="1"/>
      <c r="N3805" s="1"/>
      <c r="T3805" s="146"/>
      <c r="U3805" s="146"/>
      <c r="V3805" s="146"/>
      <c r="W3805" s="146"/>
      <c r="X3805" s="146"/>
      <c r="Y3805" s="146"/>
      <c r="Z3805" s="146"/>
      <c r="AA3805" s="146"/>
      <c r="AB3805" s="5" t="str">
        <f t="shared" si="92"/>
        <v/>
      </c>
    </row>
    <row r="3806" spans="8:28" customFormat="1" ht="12.95" hidden="1" customHeight="1">
      <c r="H3806" s="1"/>
      <c r="I3806" s="1"/>
      <c r="K3806" s="1"/>
      <c r="N3806" s="1"/>
      <c r="T3806" s="146"/>
      <c r="U3806" s="146"/>
      <c r="V3806" s="146"/>
      <c r="W3806" s="146"/>
      <c r="X3806" s="146"/>
      <c r="Y3806" s="146"/>
      <c r="Z3806" s="146"/>
      <c r="AA3806" s="146"/>
      <c r="AB3806" s="5" t="str">
        <f t="shared" si="92"/>
        <v/>
      </c>
    </row>
    <row r="3807" spans="8:28" customFormat="1" ht="12.95" hidden="1" customHeight="1">
      <c r="H3807" s="1"/>
      <c r="I3807" s="1"/>
      <c r="K3807" s="1"/>
      <c r="N3807" s="1"/>
      <c r="T3807" s="146"/>
      <c r="U3807" s="146"/>
      <c r="V3807" s="146"/>
      <c r="W3807" s="146"/>
      <c r="X3807" s="146"/>
      <c r="Y3807" s="146"/>
      <c r="Z3807" s="146"/>
      <c r="AA3807" s="146"/>
      <c r="AB3807" s="5" t="str">
        <f t="shared" si="92"/>
        <v/>
      </c>
    </row>
    <row r="3808" spans="8:28" customFormat="1" ht="12.95" hidden="1" customHeight="1">
      <c r="H3808" s="1"/>
      <c r="I3808" s="1"/>
      <c r="K3808" s="1"/>
      <c r="N3808" s="1"/>
      <c r="T3808" s="146"/>
      <c r="U3808" s="146"/>
      <c r="V3808" s="146"/>
      <c r="W3808" s="146"/>
      <c r="X3808" s="146"/>
      <c r="Y3808" s="146"/>
      <c r="Z3808" s="146"/>
      <c r="AA3808" s="146"/>
      <c r="AB3808" s="5" t="str">
        <f t="shared" si="92"/>
        <v/>
      </c>
    </row>
    <row r="3809" spans="8:28" customFormat="1" ht="12.95" hidden="1" customHeight="1">
      <c r="H3809" s="1"/>
      <c r="I3809" s="1"/>
      <c r="K3809" s="1"/>
      <c r="N3809" s="1"/>
      <c r="T3809" s="146"/>
      <c r="U3809" s="146"/>
      <c r="V3809" s="146"/>
      <c r="W3809" s="146"/>
      <c r="X3809" s="146"/>
      <c r="Y3809" s="146"/>
      <c r="Z3809" s="146"/>
      <c r="AA3809" s="146"/>
      <c r="AB3809" s="5" t="str">
        <f t="shared" si="92"/>
        <v/>
      </c>
    </row>
    <row r="3810" spans="8:28" customFormat="1" ht="12.95" hidden="1" customHeight="1">
      <c r="H3810" s="1"/>
      <c r="I3810" s="1"/>
      <c r="K3810" s="1"/>
      <c r="N3810" s="1"/>
      <c r="T3810" s="146"/>
      <c r="U3810" s="146"/>
      <c r="V3810" s="146"/>
      <c r="W3810" s="146"/>
      <c r="X3810" s="146"/>
      <c r="Y3810" s="146"/>
      <c r="Z3810" s="146"/>
      <c r="AA3810" s="146"/>
      <c r="AB3810" s="5" t="str">
        <f t="shared" si="92"/>
        <v/>
      </c>
    </row>
    <row r="3811" spans="8:28" customFormat="1" ht="12.95" hidden="1" customHeight="1">
      <c r="H3811" s="1"/>
      <c r="I3811" s="1"/>
      <c r="K3811" s="1"/>
      <c r="N3811" s="1"/>
      <c r="T3811" s="146"/>
      <c r="U3811" s="146"/>
      <c r="V3811" s="146"/>
      <c r="W3811" s="146"/>
      <c r="X3811" s="146"/>
      <c r="Y3811" s="146"/>
      <c r="Z3811" s="146"/>
      <c r="AA3811" s="146"/>
      <c r="AB3811" s="5" t="str">
        <f t="shared" si="92"/>
        <v/>
      </c>
    </row>
    <row r="3812" spans="8:28" customFormat="1" ht="12.95" hidden="1" customHeight="1">
      <c r="H3812" s="1"/>
      <c r="I3812" s="1"/>
      <c r="K3812" s="1"/>
      <c r="N3812" s="1"/>
      <c r="T3812" s="146"/>
      <c r="U3812" s="146"/>
      <c r="V3812" s="146"/>
      <c r="W3812" s="146"/>
      <c r="X3812" s="146"/>
      <c r="Y3812" s="146"/>
      <c r="Z3812" s="146"/>
      <c r="AA3812" s="146"/>
      <c r="AB3812" s="5" t="str">
        <f t="shared" si="92"/>
        <v/>
      </c>
    </row>
    <row r="3813" spans="8:28" customFormat="1" ht="12.95" hidden="1" customHeight="1">
      <c r="H3813" s="1"/>
      <c r="I3813" s="1"/>
      <c r="K3813" s="1"/>
      <c r="N3813" s="1"/>
      <c r="T3813" s="146"/>
      <c r="U3813" s="146"/>
      <c r="V3813" s="146"/>
      <c r="W3813" s="146"/>
      <c r="X3813" s="146"/>
      <c r="Y3813" s="146"/>
      <c r="Z3813" s="146"/>
      <c r="AA3813" s="146"/>
      <c r="AB3813" s="5" t="str">
        <f t="shared" si="92"/>
        <v/>
      </c>
    </row>
    <row r="3814" spans="8:28" customFormat="1" ht="12.95" hidden="1" customHeight="1">
      <c r="H3814" s="1"/>
      <c r="I3814" s="1"/>
      <c r="K3814" s="1"/>
      <c r="N3814" s="1"/>
      <c r="T3814" s="146"/>
      <c r="U3814" s="146"/>
      <c r="V3814" s="146"/>
      <c r="W3814" s="146"/>
      <c r="X3814" s="146"/>
      <c r="Y3814" s="146"/>
      <c r="Z3814" s="146"/>
      <c r="AA3814" s="146"/>
      <c r="AB3814" s="5" t="str">
        <f t="shared" si="92"/>
        <v/>
      </c>
    </row>
    <row r="3815" spans="8:28" customFormat="1" ht="12.95" hidden="1" customHeight="1">
      <c r="H3815" s="1"/>
      <c r="I3815" s="1"/>
      <c r="K3815" s="1"/>
      <c r="N3815" s="1"/>
      <c r="T3815" s="146"/>
      <c r="U3815" s="146"/>
      <c r="V3815" s="146"/>
      <c r="W3815" s="146"/>
      <c r="X3815" s="146"/>
      <c r="Y3815" s="146"/>
      <c r="Z3815" s="146"/>
      <c r="AA3815" s="146"/>
      <c r="AB3815" s="5" t="str">
        <f t="shared" si="92"/>
        <v/>
      </c>
    </row>
    <row r="3816" spans="8:28" customFormat="1" ht="12.95" hidden="1" customHeight="1">
      <c r="H3816" s="1"/>
      <c r="I3816" s="1"/>
      <c r="K3816" s="1"/>
      <c r="N3816" s="1"/>
      <c r="T3816" s="146"/>
      <c r="U3816" s="146"/>
      <c r="V3816" s="146"/>
      <c r="W3816" s="146"/>
      <c r="X3816" s="146"/>
      <c r="Y3816" s="146"/>
      <c r="Z3816" s="146"/>
      <c r="AA3816" s="146"/>
      <c r="AB3816" s="5" t="str">
        <f t="shared" si="92"/>
        <v/>
      </c>
    </row>
    <row r="3817" spans="8:28" customFormat="1" ht="12.95" hidden="1" customHeight="1">
      <c r="H3817" s="1"/>
      <c r="I3817" s="1"/>
      <c r="K3817" s="1"/>
      <c r="N3817" s="1"/>
      <c r="T3817" s="146"/>
      <c r="U3817" s="146"/>
      <c r="V3817" s="146"/>
      <c r="W3817" s="146"/>
      <c r="X3817" s="146"/>
      <c r="Y3817" s="146"/>
      <c r="Z3817" s="146"/>
      <c r="AA3817" s="146"/>
      <c r="AB3817" s="5" t="str">
        <f t="shared" si="92"/>
        <v/>
      </c>
    </row>
    <row r="3818" spans="8:28" customFormat="1" ht="12.95" hidden="1" customHeight="1">
      <c r="H3818" s="1"/>
      <c r="I3818" s="1"/>
      <c r="K3818" s="1"/>
      <c r="N3818" s="1"/>
      <c r="T3818" s="146"/>
      <c r="U3818" s="146"/>
      <c r="V3818" s="146"/>
      <c r="W3818" s="146"/>
      <c r="X3818" s="146"/>
      <c r="Y3818" s="146"/>
      <c r="Z3818" s="146"/>
      <c r="AA3818" s="146"/>
      <c r="AB3818" s="5" t="str">
        <f t="shared" si="92"/>
        <v/>
      </c>
    </row>
    <row r="3819" spans="8:28" customFormat="1" ht="12.95" hidden="1" customHeight="1">
      <c r="H3819" s="1"/>
      <c r="I3819" s="1"/>
      <c r="K3819" s="1"/>
      <c r="N3819" s="1"/>
      <c r="T3819" s="146"/>
      <c r="U3819" s="146"/>
      <c r="V3819" s="146"/>
      <c r="W3819" s="146"/>
      <c r="X3819" s="146"/>
      <c r="Y3819" s="146"/>
      <c r="Z3819" s="146"/>
      <c r="AA3819" s="146"/>
      <c r="AB3819" s="5" t="str">
        <f t="shared" si="92"/>
        <v/>
      </c>
    </row>
    <row r="3820" spans="8:28" customFormat="1" ht="12.95" hidden="1" customHeight="1">
      <c r="H3820" s="1"/>
      <c r="I3820" s="1"/>
      <c r="K3820" s="1"/>
      <c r="N3820" s="1"/>
      <c r="T3820" s="146"/>
      <c r="U3820" s="146"/>
      <c r="V3820" s="146"/>
      <c r="W3820" s="146"/>
      <c r="X3820" s="146"/>
      <c r="Y3820" s="146"/>
      <c r="Z3820" s="146"/>
      <c r="AA3820" s="146"/>
      <c r="AB3820" s="5" t="str">
        <f t="shared" si="92"/>
        <v/>
      </c>
    </row>
    <row r="3821" spans="8:28" customFormat="1" ht="12.95" hidden="1" customHeight="1">
      <c r="H3821" s="1"/>
      <c r="I3821" s="1"/>
      <c r="K3821" s="1"/>
      <c r="N3821" s="1"/>
      <c r="T3821" s="146"/>
      <c r="U3821" s="146"/>
      <c r="V3821" s="146"/>
      <c r="W3821" s="146"/>
      <c r="X3821" s="146"/>
      <c r="Y3821" s="146"/>
      <c r="Z3821" s="146"/>
      <c r="AA3821" s="146"/>
      <c r="AB3821" s="5" t="str">
        <f t="shared" si="92"/>
        <v/>
      </c>
    </row>
    <row r="3822" spans="8:28" customFormat="1" ht="12.95" hidden="1" customHeight="1">
      <c r="H3822" s="1"/>
      <c r="I3822" s="1"/>
      <c r="K3822" s="1"/>
      <c r="N3822" s="1"/>
      <c r="T3822" s="146"/>
      <c r="U3822" s="146"/>
      <c r="V3822" s="146"/>
      <c r="W3822" s="146"/>
      <c r="X3822" s="146"/>
      <c r="Y3822" s="146"/>
      <c r="Z3822" s="146"/>
      <c r="AA3822" s="146"/>
      <c r="AB3822" s="5" t="str">
        <f t="shared" si="92"/>
        <v/>
      </c>
    </row>
    <row r="3823" spans="8:28" customFormat="1" ht="12.95" hidden="1" customHeight="1">
      <c r="H3823" s="1"/>
      <c r="I3823" s="1"/>
      <c r="K3823" s="1"/>
      <c r="N3823" s="1"/>
      <c r="T3823" s="146"/>
      <c r="U3823" s="146"/>
      <c r="V3823" s="146"/>
      <c r="W3823" s="146"/>
      <c r="X3823" s="146"/>
      <c r="Y3823" s="146"/>
      <c r="Z3823" s="146"/>
      <c r="AA3823" s="146"/>
      <c r="AB3823" s="5" t="str">
        <f t="shared" si="92"/>
        <v/>
      </c>
    </row>
    <row r="3824" spans="8:28" customFormat="1" ht="12.95" hidden="1" customHeight="1">
      <c r="H3824" s="1"/>
      <c r="I3824" s="1"/>
      <c r="K3824" s="1"/>
      <c r="N3824" s="1"/>
      <c r="T3824" s="146"/>
      <c r="U3824" s="146"/>
      <c r="V3824" s="146"/>
      <c r="W3824" s="146"/>
      <c r="X3824" s="146"/>
      <c r="Y3824" s="146"/>
      <c r="Z3824" s="146"/>
      <c r="AA3824" s="146"/>
      <c r="AB3824" s="5" t="str">
        <f t="shared" si="92"/>
        <v/>
      </c>
    </row>
    <row r="3825" spans="8:28" customFormat="1" ht="12.95" hidden="1" customHeight="1">
      <c r="H3825" s="1"/>
      <c r="I3825" s="1"/>
      <c r="K3825" s="1"/>
      <c r="N3825" s="1"/>
      <c r="T3825" s="146"/>
      <c r="U3825" s="146"/>
      <c r="V3825" s="146"/>
      <c r="W3825" s="146"/>
      <c r="X3825" s="146"/>
      <c r="Y3825" s="146"/>
      <c r="Z3825" s="146"/>
      <c r="AA3825" s="146"/>
      <c r="AB3825" s="5" t="str">
        <f t="shared" si="92"/>
        <v/>
      </c>
    </row>
    <row r="3826" spans="8:28" customFormat="1" ht="12.95" hidden="1" customHeight="1">
      <c r="H3826" s="1"/>
      <c r="I3826" s="1"/>
      <c r="K3826" s="1"/>
      <c r="N3826" s="1"/>
      <c r="T3826" s="146"/>
      <c r="U3826" s="146"/>
      <c r="V3826" s="146"/>
      <c r="W3826" s="146"/>
      <c r="X3826" s="146"/>
      <c r="Y3826" s="146"/>
      <c r="Z3826" s="146"/>
      <c r="AA3826" s="146"/>
      <c r="AB3826" s="5" t="str">
        <f t="shared" si="92"/>
        <v/>
      </c>
    </row>
    <row r="3827" spans="8:28" customFormat="1" ht="12.95" hidden="1" customHeight="1">
      <c r="H3827" s="1"/>
      <c r="I3827" s="1"/>
      <c r="K3827" s="1"/>
      <c r="N3827" s="1"/>
      <c r="T3827" s="146"/>
      <c r="U3827" s="146"/>
      <c r="V3827" s="146"/>
      <c r="W3827" s="146"/>
      <c r="X3827" s="146"/>
      <c r="Y3827" s="146"/>
      <c r="Z3827" s="146"/>
      <c r="AA3827" s="146"/>
      <c r="AB3827" s="5" t="str">
        <f t="shared" si="92"/>
        <v/>
      </c>
    </row>
    <row r="3828" spans="8:28" customFormat="1" ht="12.95" hidden="1" customHeight="1">
      <c r="H3828" s="1"/>
      <c r="I3828" s="1"/>
      <c r="K3828" s="1"/>
      <c r="N3828" s="1"/>
      <c r="T3828" s="146"/>
      <c r="U3828" s="146"/>
      <c r="V3828" s="146"/>
      <c r="W3828" s="146"/>
      <c r="X3828" s="146"/>
      <c r="Y3828" s="146"/>
      <c r="Z3828" s="146"/>
      <c r="AA3828" s="146"/>
      <c r="AB3828" s="5" t="str">
        <f t="shared" si="92"/>
        <v/>
      </c>
    </row>
    <row r="3829" spans="8:28" customFormat="1" ht="12.95" hidden="1" customHeight="1">
      <c r="H3829" s="1"/>
      <c r="I3829" s="1"/>
      <c r="K3829" s="1"/>
      <c r="N3829" s="1"/>
      <c r="T3829" s="146"/>
      <c r="U3829" s="146"/>
      <c r="V3829" s="146"/>
      <c r="W3829" s="146"/>
      <c r="X3829" s="146"/>
      <c r="Y3829" s="146"/>
      <c r="Z3829" s="146"/>
      <c r="AA3829" s="146"/>
      <c r="AB3829" s="5" t="str">
        <f t="shared" si="92"/>
        <v/>
      </c>
    </row>
    <row r="3830" spans="8:28" customFormat="1" ht="12.95" hidden="1" customHeight="1">
      <c r="H3830" s="1"/>
      <c r="I3830" s="1"/>
      <c r="K3830" s="1"/>
      <c r="N3830" s="1"/>
      <c r="T3830" s="146"/>
      <c r="U3830" s="146"/>
      <c r="V3830" s="146"/>
      <c r="W3830" s="146"/>
      <c r="X3830" s="146"/>
      <c r="Y3830" s="146"/>
      <c r="Z3830" s="146"/>
      <c r="AA3830" s="146"/>
      <c r="AB3830" s="5" t="str">
        <f t="shared" si="92"/>
        <v/>
      </c>
    </row>
    <row r="3831" spans="8:28" customFormat="1" ht="12.95" hidden="1" customHeight="1">
      <c r="H3831" s="1"/>
      <c r="I3831" s="1"/>
      <c r="K3831" s="1"/>
      <c r="N3831" s="1"/>
      <c r="T3831" s="146"/>
      <c r="U3831" s="146"/>
      <c r="V3831" s="146"/>
      <c r="W3831" s="146"/>
      <c r="X3831" s="146"/>
      <c r="Y3831" s="146"/>
      <c r="Z3831" s="146"/>
      <c r="AA3831" s="146"/>
      <c r="AB3831" s="5" t="str">
        <f t="shared" si="92"/>
        <v/>
      </c>
    </row>
    <row r="3832" spans="8:28" customFormat="1" ht="12.95" hidden="1" customHeight="1">
      <c r="H3832" s="1"/>
      <c r="I3832" s="1"/>
      <c r="K3832" s="1"/>
      <c r="N3832" s="1"/>
      <c r="T3832" s="146"/>
      <c r="U3832" s="146"/>
      <c r="V3832" s="146"/>
      <c r="W3832" s="146"/>
      <c r="X3832" s="146"/>
      <c r="Y3832" s="146"/>
      <c r="Z3832" s="146"/>
      <c r="AA3832" s="146"/>
      <c r="AB3832" s="5" t="str">
        <f t="shared" si="92"/>
        <v/>
      </c>
    </row>
    <row r="3833" spans="8:28" customFormat="1" ht="12.95" hidden="1" customHeight="1">
      <c r="H3833" s="1"/>
      <c r="I3833" s="1"/>
      <c r="K3833" s="1"/>
      <c r="N3833" s="1"/>
      <c r="T3833" s="146"/>
      <c r="U3833" s="146"/>
      <c r="V3833" s="146"/>
      <c r="W3833" s="146"/>
      <c r="X3833" s="146"/>
      <c r="Y3833" s="146"/>
      <c r="Z3833" s="146"/>
      <c r="AA3833" s="146"/>
      <c r="AB3833" s="5" t="str">
        <f t="shared" si="92"/>
        <v/>
      </c>
    </row>
    <row r="3834" spans="8:28" customFormat="1" ht="12.95" hidden="1" customHeight="1">
      <c r="H3834" s="1"/>
      <c r="I3834" s="1"/>
      <c r="K3834" s="1"/>
      <c r="N3834" s="1"/>
      <c r="T3834" s="146"/>
      <c r="U3834" s="146"/>
      <c r="V3834" s="146"/>
      <c r="W3834" s="146"/>
      <c r="X3834" s="146"/>
      <c r="Y3834" s="146"/>
      <c r="Z3834" s="146"/>
      <c r="AA3834" s="146"/>
      <c r="AB3834" s="5" t="str">
        <f t="shared" si="92"/>
        <v/>
      </c>
    </row>
    <row r="3835" spans="8:28" customFormat="1" ht="12.95" hidden="1" customHeight="1">
      <c r="H3835" s="1"/>
      <c r="I3835" s="1"/>
      <c r="K3835" s="1"/>
      <c r="N3835" s="1"/>
      <c r="T3835" s="146"/>
      <c r="U3835" s="146"/>
      <c r="V3835" s="146"/>
      <c r="W3835" s="146"/>
      <c r="X3835" s="146"/>
      <c r="Y3835" s="146"/>
      <c r="Z3835" s="146"/>
      <c r="AA3835" s="146"/>
      <c r="AB3835" s="5" t="str">
        <f t="shared" si="92"/>
        <v/>
      </c>
    </row>
    <row r="3836" spans="8:28" customFormat="1" ht="12.95" hidden="1" customHeight="1">
      <c r="H3836" s="1"/>
      <c r="I3836" s="1"/>
      <c r="K3836" s="1"/>
      <c r="N3836" s="1"/>
      <c r="T3836" s="146"/>
      <c r="U3836" s="146"/>
      <c r="V3836" s="146"/>
      <c r="W3836" s="146"/>
      <c r="X3836" s="146"/>
      <c r="Y3836" s="146"/>
      <c r="Z3836" s="146"/>
      <c r="AA3836" s="146"/>
      <c r="AB3836" s="5" t="str">
        <f t="shared" si="92"/>
        <v/>
      </c>
    </row>
    <row r="3837" spans="8:28" customFormat="1" ht="12.95" hidden="1" customHeight="1">
      <c r="H3837" s="1"/>
      <c r="I3837" s="1"/>
      <c r="K3837" s="1"/>
      <c r="N3837" s="1"/>
      <c r="T3837" s="146"/>
      <c r="U3837" s="146"/>
      <c r="V3837" s="146"/>
      <c r="W3837" s="146"/>
      <c r="X3837" s="146"/>
      <c r="Y3837" s="146"/>
      <c r="Z3837" s="146"/>
      <c r="AA3837" s="146"/>
      <c r="AB3837" s="5" t="str">
        <f t="shared" si="92"/>
        <v/>
      </c>
    </row>
    <row r="3838" spans="8:28" customFormat="1" ht="12.95" hidden="1" customHeight="1">
      <c r="H3838" s="1"/>
      <c r="I3838" s="1"/>
      <c r="K3838" s="1"/>
      <c r="N3838" s="1"/>
      <c r="T3838" s="146"/>
      <c r="U3838" s="146"/>
      <c r="V3838" s="146"/>
      <c r="W3838" s="146"/>
      <c r="X3838" s="146"/>
      <c r="Y3838" s="146"/>
      <c r="Z3838" s="146"/>
      <c r="AA3838" s="146"/>
      <c r="AB3838" s="5" t="str">
        <f t="shared" si="92"/>
        <v/>
      </c>
    </row>
    <row r="3839" spans="8:28" customFormat="1" ht="12.95" hidden="1" customHeight="1">
      <c r="H3839" s="1"/>
      <c r="I3839" s="1"/>
      <c r="K3839" s="1"/>
      <c r="N3839" s="1"/>
      <c r="T3839" s="146"/>
      <c r="U3839" s="146"/>
      <c r="V3839" s="146"/>
      <c r="W3839" s="146"/>
      <c r="X3839" s="146"/>
      <c r="Y3839" s="146"/>
      <c r="Z3839" s="146"/>
      <c r="AA3839" s="146"/>
      <c r="AB3839" s="5" t="str">
        <f t="shared" si="92"/>
        <v/>
      </c>
    </row>
    <row r="3840" spans="8:28" customFormat="1" ht="12.95" hidden="1" customHeight="1">
      <c r="H3840" s="1"/>
      <c r="I3840" s="1"/>
      <c r="K3840" s="1"/>
      <c r="N3840" s="1"/>
      <c r="T3840" s="146"/>
      <c r="U3840" s="146"/>
      <c r="V3840" s="146"/>
      <c r="W3840" s="146"/>
      <c r="X3840" s="146"/>
      <c r="Y3840" s="146"/>
      <c r="Z3840" s="146"/>
      <c r="AA3840" s="146"/>
      <c r="AB3840" s="5" t="str">
        <f t="shared" si="92"/>
        <v/>
      </c>
    </row>
    <row r="3841" spans="8:28" customFormat="1" ht="12.95" hidden="1" customHeight="1">
      <c r="H3841" s="1"/>
      <c r="I3841" s="1"/>
      <c r="K3841" s="1"/>
      <c r="N3841" s="1"/>
      <c r="T3841" s="146"/>
      <c r="U3841" s="146"/>
      <c r="V3841" s="146"/>
      <c r="W3841" s="146"/>
      <c r="X3841" s="146"/>
      <c r="Y3841" s="146"/>
      <c r="Z3841" s="146"/>
      <c r="AA3841" s="146"/>
      <c r="AB3841" s="5" t="str">
        <f t="shared" si="92"/>
        <v/>
      </c>
    </row>
    <row r="3842" spans="8:28" customFormat="1" ht="12.95" hidden="1" customHeight="1">
      <c r="H3842" s="1"/>
      <c r="I3842" s="1"/>
      <c r="K3842" s="1"/>
      <c r="N3842" s="1"/>
      <c r="T3842" s="146"/>
      <c r="U3842" s="146"/>
      <c r="V3842" s="146"/>
      <c r="W3842" s="146"/>
      <c r="X3842" s="146"/>
      <c r="Y3842" s="146"/>
      <c r="Z3842" s="146"/>
      <c r="AA3842" s="146"/>
      <c r="AB3842" s="5" t="str">
        <f t="shared" si="92"/>
        <v/>
      </c>
    </row>
    <row r="3843" spans="8:28" customFormat="1" ht="12.95" hidden="1" customHeight="1">
      <c r="H3843" s="1"/>
      <c r="I3843" s="1"/>
      <c r="K3843" s="1"/>
      <c r="N3843" s="1"/>
      <c r="T3843" s="146"/>
      <c r="U3843" s="146"/>
      <c r="V3843" s="146"/>
      <c r="W3843" s="146"/>
      <c r="X3843" s="146"/>
      <c r="Y3843" s="146"/>
      <c r="Z3843" s="146"/>
      <c r="AA3843" s="146"/>
      <c r="AB3843" s="5" t="str">
        <f t="shared" si="92"/>
        <v/>
      </c>
    </row>
    <row r="3844" spans="8:28" customFormat="1" ht="12.95" hidden="1" customHeight="1">
      <c r="H3844" s="1"/>
      <c r="I3844" s="1"/>
      <c r="K3844" s="1"/>
      <c r="N3844" s="1"/>
      <c r="T3844" s="146"/>
      <c r="U3844" s="146"/>
      <c r="V3844" s="146"/>
      <c r="W3844" s="146"/>
      <c r="X3844" s="146"/>
      <c r="Y3844" s="146"/>
      <c r="Z3844" s="146"/>
      <c r="AA3844" s="146"/>
      <c r="AB3844" s="5" t="str">
        <f t="shared" si="92"/>
        <v/>
      </c>
    </row>
    <row r="3845" spans="8:28" customFormat="1" ht="12.95" hidden="1" customHeight="1">
      <c r="H3845" s="1"/>
      <c r="I3845" s="1"/>
      <c r="K3845" s="1"/>
      <c r="N3845" s="1"/>
      <c r="T3845" s="146"/>
      <c r="U3845" s="146"/>
      <c r="V3845" s="146"/>
      <c r="W3845" s="146"/>
      <c r="X3845" s="146"/>
      <c r="Y3845" s="146"/>
      <c r="Z3845" s="146"/>
      <c r="AA3845" s="146"/>
      <c r="AB3845" s="5" t="str">
        <f t="shared" si="92"/>
        <v/>
      </c>
    </row>
    <row r="3846" spans="8:28" customFormat="1" ht="12.95" hidden="1" customHeight="1">
      <c r="H3846" s="1"/>
      <c r="I3846" s="1"/>
      <c r="K3846" s="1"/>
      <c r="N3846" s="1"/>
      <c r="T3846" s="146"/>
      <c r="U3846" s="146"/>
      <c r="V3846" s="146"/>
      <c r="W3846" s="146"/>
      <c r="X3846" s="146"/>
      <c r="Y3846" s="146"/>
      <c r="Z3846" s="146"/>
      <c r="AA3846" s="146"/>
      <c r="AB3846" s="5" t="str">
        <f t="shared" si="92"/>
        <v/>
      </c>
    </row>
    <row r="3847" spans="8:28" customFormat="1" ht="12.95" hidden="1" customHeight="1">
      <c r="H3847" s="1"/>
      <c r="I3847" s="1"/>
      <c r="K3847" s="1"/>
      <c r="N3847" s="1"/>
      <c r="T3847" s="146"/>
      <c r="U3847" s="146"/>
      <c r="V3847" s="146"/>
      <c r="W3847" s="146"/>
      <c r="X3847" s="146"/>
      <c r="Y3847" s="146"/>
      <c r="Z3847" s="146"/>
      <c r="AA3847" s="146"/>
      <c r="AB3847" s="5" t="str">
        <f t="shared" si="92"/>
        <v/>
      </c>
    </row>
    <row r="3848" spans="8:28" customFormat="1" ht="12.95" hidden="1" customHeight="1">
      <c r="H3848" s="1"/>
      <c r="I3848" s="1"/>
      <c r="K3848" s="1"/>
      <c r="N3848" s="1"/>
      <c r="T3848" s="146"/>
      <c r="U3848" s="146"/>
      <c r="V3848" s="146"/>
      <c r="W3848" s="146"/>
      <c r="X3848" s="146"/>
      <c r="Y3848" s="146"/>
      <c r="Z3848" s="146"/>
      <c r="AA3848" s="146"/>
      <c r="AB3848" s="5" t="str">
        <f t="shared" si="92"/>
        <v/>
      </c>
    </row>
    <row r="3849" spans="8:28" customFormat="1" ht="12.95" hidden="1" customHeight="1">
      <c r="H3849" s="1"/>
      <c r="I3849" s="1"/>
      <c r="K3849" s="1"/>
      <c r="N3849" s="1"/>
      <c r="T3849" s="146"/>
      <c r="U3849" s="146"/>
      <c r="V3849" s="146"/>
      <c r="W3849" s="146"/>
      <c r="X3849" s="146"/>
      <c r="Y3849" s="146"/>
      <c r="Z3849" s="146"/>
      <c r="AA3849" s="146"/>
      <c r="AB3849" s="5" t="str">
        <f t="shared" si="92"/>
        <v/>
      </c>
    </row>
    <row r="3850" spans="8:28" customFormat="1" ht="12.95" hidden="1" customHeight="1">
      <c r="H3850" s="1"/>
      <c r="I3850" s="1"/>
      <c r="K3850" s="1"/>
      <c r="N3850" s="1"/>
      <c r="T3850" s="146"/>
      <c r="U3850" s="146"/>
      <c r="V3850" s="146"/>
      <c r="W3850" s="146"/>
      <c r="X3850" s="146"/>
      <c r="Y3850" s="146"/>
      <c r="Z3850" s="146"/>
      <c r="AA3850" s="146"/>
      <c r="AB3850" s="5" t="str">
        <f t="shared" si="92"/>
        <v/>
      </c>
    </row>
    <row r="3851" spans="8:28" customFormat="1" ht="12.95" hidden="1" customHeight="1">
      <c r="H3851" s="1"/>
      <c r="I3851" s="1"/>
      <c r="K3851" s="1"/>
      <c r="N3851" s="1"/>
      <c r="T3851" s="146"/>
      <c r="U3851" s="146"/>
      <c r="V3851" s="146"/>
      <c r="W3851" s="146"/>
      <c r="X3851" s="146"/>
      <c r="Y3851" s="146"/>
      <c r="Z3851" s="146"/>
      <c r="AA3851" s="146"/>
      <c r="AB3851" s="5" t="str">
        <f t="shared" si="92"/>
        <v/>
      </c>
    </row>
    <row r="3852" spans="8:28" customFormat="1" ht="12.95" hidden="1" customHeight="1">
      <c r="H3852" s="1"/>
      <c r="I3852" s="1"/>
      <c r="K3852" s="1"/>
      <c r="N3852" s="1"/>
      <c r="T3852" s="146"/>
      <c r="U3852" s="146"/>
      <c r="V3852" s="146"/>
      <c r="W3852" s="146"/>
      <c r="X3852" s="146"/>
      <c r="Y3852" s="146"/>
      <c r="Z3852" s="146"/>
      <c r="AA3852" s="146"/>
      <c r="AB3852" s="5" t="str">
        <f t="shared" si="92"/>
        <v/>
      </c>
    </row>
    <row r="3853" spans="8:28" customFormat="1" ht="12.95" hidden="1" customHeight="1">
      <c r="H3853" s="1"/>
      <c r="I3853" s="1"/>
      <c r="K3853" s="1"/>
      <c r="N3853" s="1"/>
      <c r="T3853" s="146"/>
      <c r="U3853" s="146"/>
      <c r="V3853" s="146"/>
      <c r="W3853" s="146"/>
      <c r="X3853" s="146"/>
      <c r="Y3853" s="146"/>
      <c r="Z3853" s="146"/>
      <c r="AA3853" s="146"/>
      <c r="AB3853" s="5" t="str">
        <f t="shared" si="92"/>
        <v/>
      </c>
    </row>
    <row r="3854" spans="8:28" customFormat="1" ht="12.95" hidden="1" customHeight="1">
      <c r="H3854" s="1"/>
      <c r="I3854" s="1"/>
      <c r="K3854" s="1"/>
      <c r="N3854" s="1"/>
      <c r="T3854" s="146"/>
      <c r="U3854" s="146"/>
      <c r="V3854" s="146"/>
      <c r="W3854" s="146"/>
      <c r="X3854" s="146"/>
      <c r="Y3854" s="146"/>
      <c r="Z3854" s="146"/>
      <c r="AA3854" s="146"/>
      <c r="AB3854" s="5" t="str">
        <f t="shared" si="92"/>
        <v/>
      </c>
    </row>
    <row r="3855" spans="8:28" customFormat="1" ht="12.95" hidden="1" customHeight="1">
      <c r="H3855" s="1"/>
      <c r="I3855" s="1"/>
      <c r="K3855" s="1"/>
      <c r="N3855" s="1"/>
      <c r="T3855" s="146"/>
      <c r="U3855" s="146"/>
      <c r="V3855" s="146"/>
      <c r="W3855" s="146"/>
      <c r="X3855" s="146"/>
      <c r="Y3855" s="146"/>
      <c r="Z3855" s="146"/>
      <c r="AA3855" s="146"/>
      <c r="AB3855" s="5" t="str">
        <f t="shared" si="92"/>
        <v/>
      </c>
    </row>
    <row r="3856" spans="8:28" customFormat="1" ht="12.95" hidden="1" customHeight="1">
      <c r="H3856" s="1"/>
      <c r="I3856" s="1"/>
      <c r="K3856" s="1"/>
      <c r="N3856" s="1"/>
      <c r="T3856" s="146"/>
      <c r="U3856" s="146"/>
      <c r="V3856" s="146"/>
      <c r="W3856" s="146"/>
      <c r="X3856" s="146"/>
      <c r="Y3856" s="146"/>
      <c r="Z3856" s="146"/>
      <c r="AA3856" s="146"/>
      <c r="AB3856" s="5" t="str">
        <f t="shared" si="92"/>
        <v/>
      </c>
    </row>
    <row r="3857" spans="8:28" customFormat="1" ht="12.95" hidden="1" customHeight="1">
      <c r="H3857" s="1"/>
      <c r="I3857" s="1"/>
      <c r="K3857" s="1"/>
      <c r="N3857" s="1"/>
      <c r="T3857" s="146"/>
      <c r="U3857" s="146"/>
      <c r="V3857" s="146"/>
      <c r="W3857" s="146"/>
      <c r="X3857" s="146"/>
      <c r="Y3857" s="146"/>
      <c r="Z3857" s="146"/>
      <c r="AA3857" s="146"/>
      <c r="AB3857" s="5" t="str">
        <f t="shared" si="92"/>
        <v/>
      </c>
    </row>
    <row r="3858" spans="8:28" customFormat="1" ht="12.95" hidden="1" customHeight="1">
      <c r="H3858" s="1"/>
      <c r="I3858" s="1"/>
      <c r="K3858" s="1"/>
      <c r="N3858" s="1"/>
      <c r="T3858" s="146"/>
      <c r="U3858" s="146"/>
      <c r="V3858" s="146"/>
      <c r="W3858" s="146"/>
      <c r="X3858" s="146"/>
      <c r="Y3858" s="146"/>
      <c r="Z3858" s="146"/>
      <c r="AA3858" s="146"/>
      <c r="AB3858" s="5" t="str">
        <f t="shared" si="92"/>
        <v/>
      </c>
    </row>
    <row r="3859" spans="8:28" customFormat="1" ht="12.95" hidden="1" customHeight="1">
      <c r="H3859" s="1"/>
      <c r="I3859" s="1"/>
      <c r="K3859" s="1"/>
      <c r="N3859" s="1"/>
      <c r="T3859" s="146"/>
      <c r="U3859" s="146"/>
      <c r="V3859" s="146"/>
      <c r="W3859" s="146"/>
      <c r="X3859" s="146"/>
      <c r="Y3859" s="146"/>
      <c r="Z3859" s="146"/>
      <c r="AA3859" s="146"/>
      <c r="AB3859" s="5" t="str">
        <f t="shared" si="92"/>
        <v/>
      </c>
    </row>
    <row r="3860" spans="8:28" customFormat="1" ht="12.95" hidden="1" customHeight="1">
      <c r="H3860" s="1"/>
      <c r="I3860" s="1"/>
      <c r="K3860" s="1"/>
      <c r="N3860" s="1"/>
      <c r="T3860" s="146"/>
      <c r="U3860" s="146"/>
      <c r="V3860" s="146"/>
      <c r="W3860" s="146"/>
      <c r="X3860" s="146"/>
      <c r="Y3860" s="146"/>
      <c r="Z3860" s="146"/>
      <c r="AA3860" s="146"/>
      <c r="AB3860" s="5" t="str">
        <f t="shared" si="92"/>
        <v/>
      </c>
    </row>
    <row r="3861" spans="8:28" customFormat="1" ht="12.95" hidden="1" customHeight="1">
      <c r="H3861" s="1"/>
      <c r="I3861" s="1"/>
      <c r="K3861" s="1"/>
      <c r="N3861" s="1"/>
      <c r="T3861" s="146"/>
      <c r="U3861" s="146"/>
      <c r="V3861" s="146"/>
      <c r="W3861" s="146"/>
      <c r="X3861" s="146"/>
      <c r="Y3861" s="146"/>
      <c r="Z3861" s="146"/>
      <c r="AA3861" s="146"/>
      <c r="AB3861" s="5" t="str">
        <f t="shared" si="92"/>
        <v/>
      </c>
    </row>
    <row r="3862" spans="8:28" customFormat="1" ht="12.95" hidden="1" customHeight="1">
      <c r="H3862" s="1"/>
      <c r="I3862" s="1"/>
      <c r="K3862" s="1"/>
      <c r="N3862" s="1"/>
      <c r="T3862" s="146"/>
      <c r="U3862" s="146"/>
      <c r="V3862" s="146"/>
      <c r="W3862" s="146"/>
      <c r="X3862" s="146"/>
      <c r="Y3862" s="146"/>
      <c r="Z3862" s="146"/>
      <c r="AA3862" s="146"/>
      <c r="AB3862" s="5" t="str">
        <f t="shared" si="92"/>
        <v/>
      </c>
    </row>
    <row r="3863" spans="8:28" customFormat="1" ht="12.95" hidden="1" customHeight="1">
      <c r="H3863" s="1"/>
      <c r="I3863" s="1"/>
      <c r="K3863" s="1"/>
      <c r="N3863" s="1"/>
      <c r="T3863" s="146"/>
      <c r="U3863" s="146"/>
      <c r="V3863" s="146"/>
      <c r="W3863" s="146"/>
      <c r="X3863" s="146"/>
      <c r="Y3863" s="146"/>
      <c r="Z3863" s="146"/>
      <c r="AA3863" s="146"/>
      <c r="AB3863" s="5" t="str">
        <f t="shared" si="92"/>
        <v/>
      </c>
    </row>
    <row r="3864" spans="8:28" customFormat="1" ht="12.95" hidden="1" customHeight="1">
      <c r="H3864" s="1"/>
      <c r="I3864" s="1"/>
      <c r="K3864" s="1"/>
      <c r="N3864" s="1"/>
      <c r="T3864" s="146"/>
      <c r="U3864" s="146"/>
      <c r="V3864" s="146"/>
      <c r="W3864" s="146"/>
      <c r="X3864" s="146"/>
      <c r="Y3864" s="146"/>
      <c r="Z3864" s="146"/>
      <c r="AA3864" s="146"/>
      <c r="AB3864" s="5" t="str">
        <f t="shared" si="92"/>
        <v/>
      </c>
    </row>
    <row r="3865" spans="8:28" customFormat="1" ht="12.95" hidden="1" customHeight="1">
      <c r="H3865" s="1"/>
      <c r="I3865" s="1"/>
      <c r="K3865" s="1"/>
      <c r="N3865" s="1"/>
      <c r="T3865" s="146"/>
      <c r="U3865" s="146"/>
      <c r="V3865" s="146"/>
      <c r="W3865" s="146"/>
      <c r="X3865" s="146"/>
      <c r="Y3865" s="146"/>
      <c r="Z3865" s="146"/>
      <c r="AA3865" s="146"/>
      <c r="AB3865" s="5" t="str">
        <f t="shared" si="92"/>
        <v/>
      </c>
    </row>
    <row r="3866" spans="8:28" customFormat="1" ht="12.95" hidden="1" customHeight="1">
      <c r="H3866" s="1"/>
      <c r="I3866" s="1"/>
      <c r="K3866" s="1"/>
      <c r="N3866" s="1"/>
      <c r="T3866" s="146"/>
      <c r="U3866" s="146"/>
      <c r="V3866" s="146"/>
      <c r="W3866" s="146"/>
      <c r="X3866" s="146"/>
      <c r="Y3866" s="146"/>
      <c r="Z3866" s="146"/>
      <c r="AA3866" s="146"/>
      <c r="AB3866" s="5" t="str">
        <f t="shared" si="92"/>
        <v/>
      </c>
    </row>
    <row r="3867" spans="8:28" customFormat="1" ht="12.95" hidden="1" customHeight="1">
      <c r="H3867" s="1"/>
      <c r="I3867" s="1"/>
      <c r="K3867" s="1"/>
      <c r="N3867" s="1"/>
      <c r="T3867" s="146"/>
      <c r="U3867" s="146"/>
      <c r="V3867" s="146"/>
      <c r="W3867" s="146"/>
      <c r="X3867" s="146"/>
      <c r="Y3867" s="146"/>
      <c r="Z3867" s="146"/>
      <c r="AA3867" s="146"/>
      <c r="AB3867" s="5" t="str">
        <f t="shared" ref="AB3867:AB3930" si="93">IF(TRIM(A3857)="","",CONCATENATE(TRIM(D3857),TRIM(E3857)))</f>
        <v/>
      </c>
    </row>
    <row r="3868" spans="8:28" customFormat="1" ht="12.95" hidden="1" customHeight="1">
      <c r="H3868" s="1"/>
      <c r="I3868" s="1"/>
      <c r="K3868" s="1"/>
      <c r="N3868" s="1"/>
      <c r="T3868" s="146"/>
      <c r="U3868" s="146"/>
      <c r="V3868" s="146"/>
      <c r="W3868" s="146"/>
      <c r="X3868" s="146"/>
      <c r="Y3868" s="146"/>
      <c r="Z3868" s="146"/>
      <c r="AA3868" s="146"/>
      <c r="AB3868" s="5" t="str">
        <f t="shared" si="93"/>
        <v/>
      </c>
    </row>
    <row r="3869" spans="8:28" customFormat="1" ht="12.95" hidden="1" customHeight="1">
      <c r="H3869" s="1"/>
      <c r="I3869" s="1"/>
      <c r="K3869" s="1"/>
      <c r="N3869" s="1"/>
      <c r="T3869" s="146"/>
      <c r="U3869" s="146"/>
      <c r="V3869" s="146"/>
      <c r="W3869" s="146"/>
      <c r="X3869" s="146"/>
      <c r="Y3869" s="146"/>
      <c r="Z3869" s="146"/>
      <c r="AA3869" s="146"/>
      <c r="AB3869" s="5" t="str">
        <f t="shared" si="93"/>
        <v/>
      </c>
    </row>
    <row r="3870" spans="8:28" customFormat="1" ht="12.95" hidden="1" customHeight="1">
      <c r="H3870" s="1"/>
      <c r="I3870" s="1"/>
      <c r="K3870" s="1"/>
      <c r="N3870" s="1"/>
      <c r="T3870" s="146"/>
      <c r="U3870" s="146"/>
      <c r="V3870" s="146"/>
      <c r="W3870" s="146"/>
      <c r="X3870" s="146"/>
      <c r="Y3870" s="146"/>
      <c r="Z3870" s="146"/>
      <c r="AA3870" s="146"/>
      <c r="AB3870" s="5" t="str">
        <f t="shared" si="93"/>
        <v/>
      </c>
    </row>
    <row r="3871" spans="8:28" customFormat="1" ht="12.95" hidden="1" customHeight="1">
      <c r="H3871" s="1"/>
      <c r="I3871" s="1"/>
      <c r="K3871" s="1"/>
      <c r="N3871" s="1"/>
      <c r="T3871" s="146"/>
      <c r="U3871" s="146"/>
      <c r="V3871" s="146"/>
      <c r="W3871" s="146"/>
      <c r="X3871" s="146"/>
      <c r="Y3871" s="146"/>
      <c r="Z3871" s="146"/>
      <c r="AA3871" s="146"/>
      <c r="AB3871" s="5" t="str">
        <f t="shared" si="93"/>
        <v/>
      </c>
    </row>
    <row r="3872" spans="8:28" customFormat="1" ht="12.95" hidden="1" customHeight="1">
      <c r="H3872" s="1"/>
      <c r="I3872" s="1"/>
      <c r="K3872" s="1"/>
      <c r="N3872" s="1"/>
      <c r="T3872" s="146"/>
      <c r="U3872" s="146"/>
      <c r="V3872" s="146"/>
      <c r="W3872" s="146"/>
      <c r="X3872" s="146"/>
      <c r="Y3872" s="146"/>
      <c r="Z3872" s="146"/>
      <c r="AA3872" s="146"/>
      <c r="AB3872" s="5" t="str">
        <f t="shared" si="93"/>
        <v/>
      </c>
    </row>
    <row r="3873" spans="8:28" customFormat="1" ht="12.95" hidden="1" customHeight="1">
      <c r="H3873" s="1"/>
      <c r="I3873" s="1"/>
      <c r="K3873" s="1"/>
      <c r="N3873" s="1"/>
      <c r="T3873" s="146"/>
      <c r="U3873" s="146"/>
      <c r="V3873" s="146"/>
      <c r="W3873" s="146"/>
      <c r="X3873" s="146"/>
      <c r="Y3873" s="146"/>
      <c r="Z3873" s="146"/>
      <c r="AA3873" s="146"/>
      <c r="AB3873" s="5" t="str">
        <f t="shared" si="93"/>
        <v/>
      </c>
    </row>
    <row r="3874" spans="8:28" customFormat="1" ht="12.95" hidden="1" customHeight="1">
      <c r="H3874" s="1"/>
      <c r="I3874" s="1"/>
      <c r="K3874" s="1"/>
      <c r="N3874" s="1"/>
      <c r="T3874" s="146"/>
      <c r="U3874" s="146"/>
      <c r="V3874" s="146"/>
      <c r="W3874" s="146"/>
      <c r="X3874" s="146"/>
      <c r="Y3874" s="146"/>
      <c r="Z3874" s="146"/>
      <c r="AA3874" s="146"/>
      <c r="AB3874" s="5" t="str">
        <f t="shared" si="93"/>
        <v/>
      </c>
    </row>
    <row r="3875" spans="8:28" customFormat="1" ht="12.95" hidden="1" customHeight="1">
      <c r="H3875" s="1"/>
      <c r="I3875" s="1"/>
      <c r="K3875" s="1"/>
      <c r="N3875" s="1"/>
      <c r="T3875" s="146"/>
      <c r="U3875" s="146"/>
      <c r="V3875" s="146"/>
      <c r="W3875" s="146"/>
      <c r="X3875" s="146"/>
      <c r="Y3875" s="146"/>
      <c r="Z3875" s="146"/>
      <c r="AA3875" s="146"/>
      <c r="AB3875" s="5" t="str">
        <f t="shared" si="93"/>
        <v/>
      </c>
    </row>
    <row r="3876" spans="8:28" customFormat="1" ht="12.95" hidden="1" customHeight="1">
      <c r="H3876" s="1"/>
      <c r="I3876" s="1"/>
      <c r="K3876" s="1"/>
      <c r="N3876" s="1"/>
      <c r="T3876" s="146"/>
      <c r="U3876" s="146"/>
      <c r="V3876" s="146"/>
      <c r="W3876" s="146"/>
      <c r="X3876" s="146"/>
      <c r="Y3876" s="146"/>
      <c r="Z3876" s="146"/>
      <c r="AA3876" s="146"/>
      <c r="AB3876" s="5" t="str">
        <f t="shared" si="93"/>
        <v/>
      </c>
    </row>
    <row r="3877" spans="8:28" customFormat="1" ht="12.95" hidden="1" customHeight="1">
      <c r="H3877" s="1"/>
      <c r="I3877" s="1"/>
      <c r="K3877" s="1"/>
      <c r="N3877" s="1"/>
      <c r="T3877" s="146"/>
      <c r="U3877" s="146"/>
      <c r="V3877" s="146"/>
      <c r="W3877" s="146"/>
      <c r="X3877" s="146"/>
      <c r="Y3877" s="146"/>
      <c r="Z3877" s="146"/>
      <c r="AA3877" s="146"/>
      <c r="AB3877" s="5" t="str">
        <f t="shared" si="93"/>
        <v/>
      </c>
    </row>
    <row r="3878" spans="8:28" customFormat="1" ht="12.95" hidden="1" customHeight="1">
      <c r="H3878" s="1"/>
      <c r="I3878" s="1"/>
      <c r="K3878" s="1"/>
      <c r="N3878" s="1"/>
      <c r="T3878" s="146"/>
      <c r="U3878" s="146"/>
      <c r="V3878" s="146"/>
      <c r="W3878" s="146"/>
      <c r="X3878" s="146"/>
      <c r="Y3878" s="146"/>
      <c r="Z3878" s="146"/>
      <c r="AA3878" s="146"/>
      <c r="AB3878" s="5" t="str">
        <f t="shared" si="93"/>
        <v/>
      </c>
    </row>
    <row r="3879" spans="8:28" customFormat="1" ht="12.95" hidden="1" customHeight="1">
      <c r="H3879" s="1"/>
      <c r="I3879" s="1"/>
      <c r="K3879" s="1"/>
      <c r="N3879" s="1"/>
      <c r="T3879" s="146"/>
      <c r="U3879" s="146"/>
      <c r="V3879" s="146"/>
      <c r="W3879" s="146"/>
      <c r="X3879" s="146"/>
      <c r="Y3879" s="146"/>
      <c r="Z3879" s="146"/>
      <c r="AA3879" s="146"/>
      <c r="AB3879" s="5" t="str">
        <f t="shared" si="93"/>
        <v/>
      </c>
    </row>
    <row r="3880" spans="8:28" customFormat="1" ht="12.95" hidden="1" customHeight="1">
      <c r="H3880" s="1"/>
      <c r="I3880" s="1"/>
      <c r="K3880" s="1"/>
      <c r="N3880" s="1"/>
      <c r="T3880" s="146"/>
      <c r="U3880" s="146"/>
      <c r="V3880" s="146"/>
      <c r="W3880" s="146"/>
      <c r="X3880" s="146"/>
      <c r="Y3880" s="146"/>
      <c r="Z3880" s="146"/>
      <c r="AA3880" s="146"/>
      <c r="AB3880" s="5" t="str">
        <f t="shared" si="93"/>
        <v/>
      </c>
    </row>
    <row r="3881" spans="8:28" customFormat="1" ht="12.95" hidden="1" customHeight="1">
      <c r="H3881" s="1"/>
      <c r="I3881" s="1"/>
      <c r="K3881" s="1"/>
      <c r="N3881" s="1"/>
      <c r="T3881" s="146"/>
      <c r="U3881" s="146"/>
      <c r="V3881" s="146"/>
      <c r="W3881" s="146"/>
      <c r="X3881" s="146"/>
      <c r="Y3881" s="146"/>
      <c r="Z3881" s="146"/>
      <c r="AA3881" s="146"/>
      <c r="AB3881" s="5" t="str">
        <f t="shared" si="93"/>
        <v/>
      </c>
    </row>
    <row r="3882" spans="8:28" customFormat="1" ht="12.95" hidden="1" customHeight="1">
      <c r="H3882" s="1"/>
      <c r="I3882" s="1"/>
      <c r="K3882" s="1"/>
      <c r="N3882" s="1"/>
      <c r="T3882" s="146"/>
      <c r="U3882" s="146"/>
      <c r="V3882" s="146"/>
      <c r="W3882" s="146"/>
      <c r="X3882" s="146"/>
      <c r="Y3882" s="146"/>
      <c r="Z3882" s="146"/>
      <c r="AA3882" s="146"/>
      <c r="AB3882" s="5" t="str">
        <f t="shared" si="93"/>
        <v/>
      </c>
    </row>
    <row r="3883" spans="8:28" customFormat="1" ht="12.95" hidden="1" customHeight="1">
      <c r="H3883" s="1"/>
      <c r="I3883" s="1"/>
      <c r="K3883" s="1"/>
      <c r="N3883" s="1"/>
      <c r="T3883" s="146"/>
      <c r="U3883" s="146"/>
      <c r="V3883" s="146"/>
      <c r="W3883" s="146"/>
      <c r="X3883" s="146"/>
      <c r="Y3883" s="146"/>
      <c r="Z3883" s="146"/>
      <c r="AA3883" s="146"/>
      <c r="AB3883" s="5" t="str">
        <f t="shared" si="93"/>
        <v/>
      </c>
    </row>
    <row r="3884" spans="8:28" customFormat="1" ht="12.95" hidden="1" customHeight="1">
      <c r="H3884" s="1"/>
      <c r="I3884" s="1"/>
      <c r="K3884" s="1"/>
      <c r="N3884" s="1"/>
      <c r="T3884" s="146"/>
      <c r="U3884" s="146"/>
      <c r="V3884" s="146"/>
      <c r="W3884" s="146"/>
      <c r="X3884" s="146"/>
      <c r="Y3884" s="146"/>
      <c r="Z3884" s="146"/>
      <c r="AA3884" s="146"/>
      <c r="AB3884" s="5" t="str">
        <f t="shared" si="93"/>
        <v/>
      </c>
    </row>
    <row r="3885" spans="8:28" customFormat="1" ht="12.95" hidden="1" customHeight="1">
      <c r="H3885" s="1"/>
      <c r="I3885" s="1"/>
      <c r="K3885" s="1"/>
      <c r="N3885" s="1"/>
      <c r="T3885" s="146"/>
      <c r="U3885" s="146"/>
      <c r="V3885" s="146"/>
      <c r="W3885" s="146"/>
      <c r="X3885" s="146"/>
      <c r="Y3885" s="146"/>
      <c r="Z3885" s="146"/>
      <c r="AA3885" s="146"/>
      <c r="AB3885" s="5" t="str">
        <f t="shared" si="93"/>
        <v/>
      </c>
    </row>
    <row r="3886" spans="8:28" customFormat="1" ht="12.95" hidden="1" customHeight="1">
      <c r="H3886" s="1"/>
      <c r="I3886" s="1"/>
      <c r="K3886" s="1"/>
      <c r="N3886" s="1"/>
      <c r="T3886" s="146"/>
      <c r="U3886" s="146"/>
      <c r="V3886" s="146"/>
      <c r="W3886" s="146"/>
      <c r="X3886" s="146"/>
      <c r="Y3886" s="146"/>
      <c r="Z3886" s="146"/>
      <c r="AA3886" s="146"/>
      <c r="AB3886" s="5" t="str">
        <f t="shared" si="93"/>
        <v/>
      </c>
    </row>
    <row r="3887" spans="8:28" customFormat="1" ht="12.95" hidden="1" customHeight="1">
      <c r="H3887" s="1"/>
      <c r="I3887" s="1"/>
      <c r="K3887" s="1"/>
      <c r="N3887" s="1"/>
      <c r="T3887" s="146"/>
      <c r="U3887" s="146"/>
      <c r="V3887" s="146"/>
      <c r="W3887" s="146"/>
      <c r="X3887" s="146"/>
      <c r="Y3887" s="146"/>
      <c r="Z3887" s="146"/>
      <c r="AA3887" s="146"/>
      <c r="AB3887" s="5" t="str">
        <f t="shared" si="93"/>
        <v/>
      </c>
    </row>
    <row r="3888" spans="8:28" customFormat="1" ht="12.95" hidden="1" customHeight="1">
      <c r="H3888" s="1"/>
      <c r="I3888" s="1"/>
      <c r="K3888" s="1"/>
      <c r="N3888" s="1"/>
      <c r="T3888" s="146"/>
      <c r="U3888" s="146"/>
      <c r="V3888" s="146"/>
      <c r="W3888" s="146"/>
      <c r="X3888" s="146"/>
      <c r="Y3888" s="146"/>
      <c r="Z3888" s="146"/>
      <c r="AA3888" s="146"/>
      <c r="AB3888" s="5" t="str">
        <f t="shared" si="93"/>
        <v/>
      </c>
    </row>
    <row r="3889" spans="8:28" customFormat="1" ht="12.95" hidden="1" customHeight="1">
      <c r="H3889" s="1"/>
      <c r="I3889" s="1"/>
      <c r="K3889" s="1"/>
      <c r="N3889" s="1"/>
      <c r="T3889" s="146"/>
      <c r="U3889" s="146"/>
      <c r="V3889" s="146"/>
      <c r="W3889" s="146"/>
      <c r="X3889" s="146"/>
      <c r="Y3889" s="146"/>
      <c r="Z3889" s="146"/>
      <c r="AA3889" s="146"/>
      <c r="AB3889" s="5" t="str">
        <f t="shared" si="93"/>
        <v/>
      </c>
    </row>
    <row r="3890" spans="8:28" customFormat="1" ht="12.95" hidden="1" customHeight="1">
      <c r="H3890" s="1"/>
      <c r="I3890" s="1"/>
      <c r="K3890" s="1"/>
      <c r="N3890" s="1"/>
      <c r="T3890" s="146"/>
      <c r="U3890" s="146"/>
      <c r="V3890" s="146"/>
      <c r="W3890" s="146"/>
      <c r="X3890" s="146"/>
      <c r="Y3890" s="146"/>
      <c r="Z3890" s="146"/>
      <c r="AA3890" s="146"/>
      <c r="AB3890" s="5" t="str">
        <f t="shared" si="93"/>
        <v/>
      </c>
    </row>
    <row r="3891" spans="8:28" customFormat="1" ht="12.95" hidden="1" customHeight="1">
      <c r="H3891" s="1"/>
      <c r="I3891" s="1"/>
      <c r="K3891" s="1"/>
      <c r="N3891" s="1"/>
      <c r="T3891" s="146"/>
      <c r="U3891" s="146"/>
      <c r="V3891" s="146"/>
      <c r="W3891" s="146"/>
      <c r="X3891" s="146"/>
      <c r="Y3891" s="146"/>
      <c r="Z3891" s="146"/>
      <c r="AA3891" s="146"/>
      <c r="AB3891" s="5" t="str">
        <f t="shared" si="93"/>
        <v/>
      </c>
    </row>
    <row r="3892" spans="8:28" customFormat="1" ht="12.95" hidden="1" customHeight="1">
      <c r="H3892" s="1"/>
      <c r="I3892" s="1"/>
      <c r="K3892" s="1"/>
      <c r="N3892" s="1"/>
      <c r="T3892" s="146"/>
      <c r="U3892" s="146"/>
      <c r="V3892" s="146"/>
      <c r="W3892" s="146"/>
      <c r="X3892" s="146"/>
      <c r="Y3892" s="146"/>
      <c r="Z3892" s="146"/>
      <c r="AA3892" s="146"/>
      <c r="AB3892" s="5" t="str">
        <f t="shared" si="93"/>
        <v/>
      </c>
    </row>
    <row r="3893" spans="8:28" customFormat="1" ht="12.95" hidden="1" customHeight="1">
      <c r="H3893" s="1"/>
      <c r="I3893" s="1"/>
      <c r="K3893" s="1"/>
      <c r="N3893" s="1"/>
      <c r="T3893" s="146"/>
      <c r="U3893" s="146"/>
      <c r="V3893" s="146"/>
      <c r="W3893" s="146"/>
      <c r="X3893" s="146"/>
      <c r="Y3893" s="146"/>
      <c r="Z3893" s="146"/>
      <c r="AA3893" s="146"/>
      <c r="AB3893" s="5" t="str">
        <f t="shared" si="93"/>
        <v/>
      </c>
    </row>
    <row r="3894" spans="8:28" customFormat="1" ht="12.95" hidden="1" customHeight="1">
      <c r="H3894" s="1"/>
      <c r="I3894" s="1"/>
      <c r="K3894" s="1"/>
      <c r="N3894" s="1"/>
      <c r="T3894" s="146"/>
      <c r="U3894" s="146"/>
      <c r="V3894" s="146"/>
      <c r="W3894" s="146"/>
      <c r="X3894" s="146"/>
      <c r="Y3894" s="146"/>
      <c r="Z3894" s="146"/>
      <c r="AA3894" s="146"/>
      <c r="AB3894" s="5" t="str">
        <f t="shared" si="93"/>
        <v/>
      </c>
    </row>
    <row r="3895" spans="8:28" customFormat="1" ht="12.95" hidden="1" customHeight="1">
      <c r="H3895" s="1"/>
      <c r="I3895" s="1"/>
      <c r="K3895" s="1"/>
      <c r="N3895" s="1"/>
      <c r="T3895" s="146"/>
      <c r="U3895" s="146"/>
      <c r="V3895" s="146"/>
      <c r="W3895" s="146"/>
      <c r="X3895" s="146"/>
      <c r="Y3895" s="146"/>
      <c r="Z3895" s="146"/>
      <c r="AA3895" s="146"/>
      <c r="AB3895" s="5" t="str">
        <f t="shared" si="93"/>
        <v/>
      </c>
    </row>
    <row r="3896" spans="8:28" customFormat="1" ht="12.95" hidden="1" customHeight="1">
      <c r="H3896" s="1"/>
      <c r="I3896" s="1"/>
      <c r="K3896" s="1"/>
      <c r="N3896" s="1"/>
      <c r="T3896" s="146"/>
      <c r="U3896" s="146"/>
      <c r="V3896" s="146"/>
      <c r="W3896" s="146"/>
      <c r="X3896" s="146"/>
      <c r="Y3896" s="146"/>
      <c r="Z3896" s="146"/>
      <c r="AA3896" s="146"/>
      <c r="AB3896" s="5" t="str">
        <f t="shared" si="93"/>
        <v/>
      </c>
    </row>
    <row r="3897" spans="8:28" customFormat="1" ht="12.95" hidden="1" customHeight="1">
      <c r="H3897" s="1"/>
      <c r="I3897" s="1"/>
      <c r="K3897" s="1"/>
      <c r="N3897" s="1"/>
      <c r="T3897" s="146"/>
      <c r="U3897" s="146"/>
      <c r="V3897" s="146"/>
      <c r="W3897" s="146"/>
      <c r="X3897" s="146"/>
      <c r="Y3897" s="146"/>
      <c r="Z3897" s="146"/>
      <c r="AA3897" s="146"/>
      <c r="AB3897" s="5" t="str">
        <f t="shared" si="93"/>
        <v/>
      </c>
    </row>
    <row r="3898" spans="8:28" customFormat="1" ht="12.95" hidden="1" customHeight="1">
      <c r="H3898" s="1"/>
      <c r="I3898" s="1"/>
      <c r="K3898" s="1"/>
      <c r="N3898" s="1"/>
      <c r="T3898" s="146"/>
      <c r="U3898" s="146"/>
      <c r="V3898" s="146"/>
      <c r="W3898" s="146"/>
      <c r="X3898" s="146"/>
      <c r="Y3898" s="146"/>
      <c r="Z3898" s="146"/>
      <c r="AA3898" s="146"/>
      <c r="AB3898" s="5" t="str">
        <f t="shared" si="93"/>
        <v/>
      </c>
    </row>
    <row r="3899" spans="8:28" customFormat="1" ht="12.95" hidden="1" customHeight="1">
      <c r="H3899" s="1"/>
      <c r="I3899" s="1"/>
      <c r="K3899" s="1"/>
      <c r="N3899" s="1"/>
      <c r="T3899" s="146"/>
      <c r="U3899" s="146"/>
      <c r="V3899" s="146"/>
      <c r="W3899" s="146"/>
      <c r="X3899" s="146"/>
      <c r="Y3899" s="146"/>
      <c r="Z3899" s="146"/>
      <c r="AA3899" s="146"/>
      <c r="AB3899" s="5" t="str">
        <f t="shared" si="93"/>
        <v/>
      </c>
    </row>
    <row r="3900" spans="8:28" customFormat="1" ht="12.95" hidden="1" customHeight="1">
      <c r="H3900" s="1"/>
      <c r="I3900" s="1"/>
      <c r="K3900" s="1"/>
      <c r="N3900" s="1"/>
      <c r="T3900" s="146"/>
      <c r="U3900" s="146"/>
      <c r="V3900" s="146"/>
      <c r="W3900" s="146"/>
      <c r="X3900" s="146"/>
      <c r="Y3900" s="146"/>
      <c r="Z3900" s="146"/>
      <c r="AA3900" s="146"/>
      <c r="AB3900" s="5" t="str">
        <f t="shared" si="93"/>
        <v/>
      </c>
    </row>
    <row r="3901" spans="8:28" customFormat="1" ht="12.95" hidden="1" customHeight="1">
      <c r="H3901" s="1"/>
      <c r="I3901" s="1"/>
      <c r="K3901" s="1"/>
      <c r="N3901" s="1"/>
      <c r="T3901" s="146"/>
      <c r="U3901" s="146"/>
      <c r="V3901" s="146"/>
      <c r="W3901" s="146"/>
      <c r="X3901" s="146"/>
      <c r="Y3901" s="146"/>
      <c r="Z3901" s="146"/>
      <c r="AA3901" s="146"/>
      <c r="AB3901" s="5" t="str">
        <f t="shared" si="93"/>
        <v/>
      </c>
    </row>
    <row r="3902" spans="8:28" customFormat="1" ht="12.95" hidden="1" customHeight="1">
      <c r="H3902" s="1"/>
      <c r="I3902" s="1"/>
      <c r="K3902" s="1"/>
      <c r="N3902" s="1"/>
      <c r="T3902" s="146"/>
      <c r="U3902" s="146"/>
      <c r="V3902" s="146"/>
      <c r="W3902" s="146"/>
      <c r="X3902" s="146"/>
      <c r="Y3902" s="146"/>
      <c r="Z3902" s="146"/>
      <c r="AA3902" s="146"/>
      <c r="AB3902" s="5" t="str">
        <f t="shared" si="93"/>
        <v/>
      </c>
    </row>
    <row r="3903" spans="8:28" customFormat="1" ht="12.95" hidden="1" customHeight="1">
      <c r="H3903" s="1"/>
      <c r="I3903" s="1"/>
      <c r="K3903" s="1"/>
      <c r="N3903" s="1"/>
      <c r="T3903" s="146"/>
      <c r="U3903" s="146"/>
      <c r="V3903" s="146"/>
      <c r="W3903" s="146"/>
      <c r="X3903" s="146"/>
      <c r="Y3903" s="146"/>
      <c r="Z3903" s="146"/>
      <c r="AA3903" s="146"/>
      <c r="AB3903" s="5" t="str">
        <f t="shared" si="93"/>
        <v/>
      </c>
    </row>
    <row r="3904" spans="8:28" customFormat="1" ht="12.95" hidden="1" customHeight="1">
      <c r="H3904" s="1"/>
      <c r="I3904" s="1"/>
      <c r="K3904" s="1"/>
      <c r="N3904" s="1"/>
      <c r="T3904" s="146"/>
      <c r="U3904" s="146"/>
      <c r="V3904" s="146"/>
      <c r="W3904" s="146"/>
      <c r="X3904" s="146"/>
      <c r="Y3904" s="146"/>
      <c r="Z3904" s="146"/>
      <c r="AA3904" s="146"/>
      <c r="AB3904" s="5" t="str">
        <f t="shared" si="93"/>
        <v/>
      </c>
    </row>
    <row r="3905" spans="8:28" customFormat="1" ht="12.95" hidden="1" customHeight="1">
      <c r="H3905" s="1"/>
      <c r="I3905" s="1"/>
      <c r="K3905" s="1"/>
      <c r="N3905" s="1"/>
      <c r="T3905" s="146"/>
      <c r="U3905" s="146"/>
      <c r="V3905" s="146"/>
      <c r="W3905" s="146"/>
      <c r="X3905" s="146"/>
      <c r="Y3905" s="146"/>
      <c r="Z3905" s="146"/>
      <c r="AA3905" s="146"/>
      <c r="AB3905" s="5" t="str">
        <f t="shared" si="93"/>
        <v/>
      </c>
    </row>
    <row r="3906" spans="8:28" customFormat="1" ht="12.95" hidden="1" customHeight="1">
      <c r="H3906" s="1"/>
      <c r="I3906" s="1"/>
      <c r="K3906" s="1"/>
      <c r="N3906" s="1"/>
      <c r="T3906" s="146"/>
      <c r="U3906" s="146"/>
      <c r="V3906" s="146"/>
      <c r="W3906" s="146"/>
      <c r="X3906" s="146"/>
      <c r="Y3906" s="146"/>
      <c r="Z3906" s="146"/>
      <c r="AA3906" s="146"/>
      <c r="AB3906" s="5" t="str">
        <f t="shared" si="93"/>
        <v/>
      </c>
    </row>
    <row r="3907" spans="8:28" customFormat="1" ht="12.95" hidden="1" customHeight="1">
      <c r="H3907" s="1"/>
      <c r="I3907" s="1"/>
      <c r="K3907" s="1"/>
      <c r="N3907" s="1"/>
      <c r="T3907" s="146"/>
      <c r="U3907" s="146"/>
      <c r="V3907" s="146"/>
      <c r="W3907" s="146"/>
      <c r="X3907" s="146"/>
      <c r="Y3907" s="146"/>
      <c r="Z3907" s="146"/>
      <c r="AA3907" s="146"/>
      <c r="AB3907" s="5" t="str">
        <f t="shared" si="93"/>
        <v/>
      </c>
    </row>
    <row r="3908" spans="8:28" customFormat="1" ht="12.95" hidden="1" customHeight="1">
      <c r="H3908" s="1"/>
      <c r="I3908" s="1"/>
      <c r="K3908" s="1"/>
      <c r="N3908" s="1"/>
      <c r="T3908" s="146"/>
      <c r="U3908" s="146"/>
      <c r="V3908" s="146"/>
      <c r="W3908" s="146"/>
      <c r="X3908" s="146"/>
      <c r="Y3908" s="146"/>
      <c r="Z3908" s="146"/>
      <c r="AA3908" s="146"/>
      <c r="AB3908" s="5" t="str">
        <f t="shared" si="93"/>
        <v/>
      </c>
    </row>
    <row r="3909" spans="8:28" customFormat="1" ht="12.95" hidden="1" customHeight="1">
      <c r="H3909" s="1"/>
      <c r="I3909" s="1"/>
      <c r="K3909" s="1"/>
      <c r="N3909" s="1"/>
      <c r="T3909" s="146"/>
      <c r="U3909" s="146"/>
      <c r="V3909" s="146"/>
      <c r="W3909" s="146"/>
      <c r="X3909" s="146"/>
      <c r="Y3909" s="146"/>
      <c r="Z3909" s="146"/>
      <c r="AA3909" s="146"/>
      <c r="AB3909" s="5" t="str">
        <f t="shared" si="93"/>
        <v/>
      </c>
    </row>
    <row r="3910" spans="8:28" customFormat="1" ht="12.95" hidden="1" customHeight="1">
      <c r="H3910" s="1"/>
      <c r="I3910" s="1"/>
      <c r="K3910" s="1"/>
      <c r="N3910" s="1"/>
      <c r="T3910" s="146"/>
      <c r="U3910" s="146"/>
      <c r="V3910" s="146"/>
      <c r="W3910" s="146"/>
      <c r="X3910" s="146"/>
      <c r="Y3910" s="146"/>
      <c r="Z3910" s="146"/>
      <c r="AA3910" s="146"/>
      <c r="AB3910" s="5" t="str">
        <f t="shared" si="93"/>
        <v/>
      </c>
    </row>
    <row r="3911" spans="8:28" customFormat="1" ht="12.95" hidden="1" customHeight="1">
      <c r="H3911" s="1"/>
      <c r="I3911" s="1"/>
      <c r="K3911" s="1"/>
      <c r="N3911" s="1"/>
      <c r="T3911" s="146"/>
      <c r="U3911" s="146"/>
      <c r="V3911" s="146"/>
      <c r="W3911" s="146"/>
      <c r="X3911" s="146"/>
      <c r="Y3911" s="146"/>
      <c r="Z3911" s="146"/>
      <c r="AA3911" s="146"/>
      <c r="AB3911" s="5" t="str">
        <f t="shared" si="93"/>
        <v/>
      </c>
    </row>
    <row r="3912" spans="8:28" customFormat="1" ht="12.95" hidden="1" customHeight="1">
      <c r="H3912" s="1"/>
      <c r="I3912" s="1"/>
      <c r="K3912" s="1"/>
      <c r="N3912" s="1"/>
      <c r="T3912" s="146"/>
      <c r="U3912" s="146"/>
      <c r="V3912" s="146"/>
      <c r="W3912" s="146"/>
      <c r="X3912" s="146"/>
      <c r="Y3912" s="146"/>
      <c r="Z3912" s="146"/>
      <c r="AA3912" s="146"/>
      <c r="AB3912" s="5" t="str">
        <f t="shared" si="93"/>
        <v/>
      </c>
    </row>
    <row r="3913" spans="8:28" customFormat="1" ht="12.95" hidden="1" customHeight="1">
      <c r="H3913" s="1"/>
      <c r="I3913" s="1"/>
      <c r="K3913" s="1"/>
      <c r="N3913" s="1"/>
      <c r="T3913" s="146"/>
      <c r="U3913" s="146"/>
      <c r="V3913" s="146"/>
      <c r="W3913" s="146"/>
      <c r="X3913" s="146"/>
      <c r="Y3913" s="146"/>
      <c r="Z3913" s="146"/>
      <c r="AA3913" s="146"/>
      <c r="AB3913" s="5" t="str">
        <f t="shared" si="93"/>
        <v/>
      </c>
    </row>
    <row r="3914" spans="8:28" customFormat="1" ht="12.95" hidden="1" customHeight="1">
      <c r="H3914" s="1"/>
      <c r="I3914" s="1"/>
      <c r="K3914" s="1"/>
      <c r="N3914" s="1"/>
      <c r="T3914" s="146"/>
      <c r="U3914" s="146"/>
      <c r="V3914" s="146"/>
      <c r="W3914" s="146"/>
      <c r="X3914" s="146"/>
      <c r="Y3914" s="146"/>
      <c r="Z3914" s="146"/>
      <c r="AA3914" s="146"/>
      <c r="AB3914" s="5" t="str">
        <f t="shared" si="93"/>
        <v/>
      </c>
    </row>
    <row r="3915" spans="8:28" customFormat="1" ht="12.95" hidden="1" customHeight="1">
      <c r="H3915" s="1"/>
      <c r="I3915" s="1"/>
      <c r="K3915" s="1"/>
      <c r="N3915" s="1"/>
      <c r="T3915" s="146"/>
      <c r="U3915" s="146"/>
      <c r="V3915" s="146"/>
      <c r="W3915" s="146"/>
      <c r="X3915" s="146"/>
      <c r="Y3915" s="146"/>
      <c r="Z3915" s="146"/>
      <c r="AA3915" s="146"/>
      <c r="AB3915" s="5" t="str">
        <f t="shared" si="93"/>
        <v/>
      </c>
    </row>
    <row r="3916" spans="8:28" customFormat="1" ht="12.95" hidden="1" customHeight="1">
      <c r="H3916" s="1"/>
      <c r="I3916" s="1"/>
      <c r="K3916" s="1"/>
      <c r="N3916" s="1"/>
      <c r="T3916" s="146"/>
      <c r="U3916" s="146"/>
      <c r="V3916" s="146"/>
      <c r="W3916" s="146"/>
      <c r="X3916" s="146"/>
      <c r="Y3916" s="146"/>
      <c r="Z3916" s="146"/>
      <c r="AA3916" s="146"/>
      <c r="AB3916" s="5" t="str">
        <f t="shared" si="93"/>
        <v/>
      </c>
    </row>
    <row r="3917" spans="8:28" customFormat="1" ht="12.95" hidden="1" customHeight="1">
      <c r="H3917" s="1"/>
      <c r="I3917" s="1"/>
      <c r="K3917" s="1"/>
      <c r="N3917" s="1"/>
      <c r="T3917" s="146"/>
      <c r="U3917" s="146"/>
      <c r="V3917" s="146"/>
      <c r="W3917" s="146"/>
      <c r="X3917" s="146"/>
      <c r="Y3917" s="146"/>
      <c r="Z3917" s="146"/>
      <c r="AA3917" s="146"/>
      <c r="AB3917" s="5" t="str">
        <f t="shared" si="93"/>
        <v/>
      </c>
    </row>
    <row r="3918" spans="8:28" customFormat="1" ht="12.95" hidden="1" customHeight="1">
      <c r="H3918" s="1"/>
      <c r="I3918" s="1"/>
      <c r="K3918" s="1"/>
      <c r="N3918" s="1"/>
      <c r="T3918" s="146"/>
      <c r="U3918" s="146"/>
      <c r="V3918" s="146"/>
      <c r="W3918" s="146"/>
      <c r="X3918" s="146"/>
      <c r="Y3918" s="146"/>
      <c r="Z3918" s="146"/>
      <c r="AA3918" s="146"/>
      <c r="AB3918" s="5" t="str">
        <f t="shared" si="93"/>
        <v/>
      </c>
    </row>
    <row r="3919" spans="8:28" customFormat="1" ht="12.95" hidden="1" customHeight="1">
      <c r="H3919" s="1"/>
      <c r="I3919" s="1"/>
      <c r="K3919" s="1"/>
      <c r="N3919" s="1"/>
      <c r="T3919" s="146"/>
      <c r="U3919" s="146"/>
      <c r="V3919" s="146"/>
      <c r="W3919" s="146"/>
      <c r="X3919" s="146"/>
      <c r="Y3919" s="146"/>
      <c r="Z3919" s="146"/>
      <c r="AA3919" s="146"/>
      <c r="AB3919" s="5" t="str">
        <f t="shared" si="93"/>
        <v/>
      </c>
    </row>
    <row r="3920" spans="8:28" customFormat="1" ht="12.95" hidden="1" customHeight="1">
      <c r="H3920" s="1"/>
      <c r="I3920" s="1"/>
      <c r="K3920" s="1"/>
      <c r="N3920" s="1"/>
      <c r="T3920" s="146"/>
      <c r="U3920" s="146"/>
      <c r="V3920" s="146"/>
      <c r="W3920" s="146"/>
      <c r="X3920" s="146"/>
      <c r="Y3920" s="146"/>
      <c r="Z3920" s="146"/>
      <c r="AA3920" s="146"/>
      <c r="AB3920" s="5" t="str">
        <f t="shared" si="93"/>
        <v/>
      </c>
    </row>
    <row r="3921" spans="8:28" customFormat="1" ht="12.95" hidden="1" customHeight="1">
      <c r="H3921" s="1"/>
      <c r="I3921" s="1"/>
      <c r="K3921" s="1"/>
      <c r="N3921" s="1"/>
      <c r="T3921" s="146"/>
      <c r="U3921" s="146"/>
      <c r="V3921" s="146"/>
      <c r="W3921" s="146"/>
      <c r="X3921" s="146"/>
      <c r="Y3921" s="146"/>
      <c r="Z3921" s="146"/>
      <c r="AA3921" s="146"/>
      <c r="AB3921" s="5" t="str">
        <f t="shared" si="93"/>
        <v/>
      </c>
    </row>
    <row r="3922" spans="8:28" customFormat="1" ht="12.95" hidden="1" customHeight="1">
      <c r="H3922" s="1"/>
      <c r="I3922" s="1"/>
      <c r="K3922" s="1"/>
      <c r="N3922" s="1"/>
      <c r="T3922" s="146"/>
      <c r="U3922" s="146"/>
      <c r="V3922" s="146"/>
      <c r="W3922" s="146"/>
      <c r="X3922" s="146"/>
      <c r="Y3922" s="146"/>
      <c r="Z3922" s="146"/>
      <c r="AA3922" s="146"/>
      <c r="AB3922" s="5" t="str">
        <f t="shared" si="93"/>
        <v/>
      </c>
    </row>
    <row r="3923" spans="8:28" customFormat="1" ht="12.95" hidden="1" customHeight="1">
      <c r="H3923" s="1"/>
      <c r="I3923" s="1"/>
      <c r="K3923" s="1"/>
      <c r="N3923" s="1"/>
      <c r="T3923" s="146"/>
      <c r="U3923" s="146"/>
      <c r="V3923" s="146"/>
      <c r="W3923" s="146"/>
      <c r="X3923" s="146"/>
      <c r="Y3923" s="146"/>
      <c r="Z3923" s="146"/>
      <c r="AA3923" s="146"/>
      <c r="AB3923" s="5" t="str">
        <f t="shared" si="93"/>
        <v/>
      </c>
    </row>
    <row r="3924" spans="8:28" customFormat="1" ht="12.95" hidden="1" customHeight="1">
      <c r="H3924" s="1"/>
      <c r="I3924" s="1"/>
      <c r="K3924" s="1"/>
      <c r="N3924" s="1"/>
      <c r="T3924" s="146"/>
      <c r="U3924" s="146"/>
      <c r="V3924" s="146"/>
      <c r="W3924" s="146"/>
      <c r="X3924" s="146"/>
      <c r="Y3924" s="146"/>
      <c r="Z3924" s="146"/>
      <c r="AA3924" s="146"/>
      <c r="AB3924" s="5" t="str">
        <f t="shared" si="93"/>
        <v/>
      </c>
    </row>
    <row r="3925" spans="8:28" customFormat="1" ht="12.95" hidden="1" customHeight="1">
      <c r="H3925" s="1"/>
      <c r="I3925" s="1"/>
      <c r="K3925" s="1"/>
      <c r="N3925" s="1"/>
      <c r="T3925" s="146"/>
      <c r="U3925" s="146"/>
      <c r="V3925" s="146"/>
      <c r="W3925" s="146"/>
      <c r="X3925" s="146"/>
      <c r="Y3925" s="146"/>
      <c r="Z3925" s="146"/>
      <c r="AA3925" s="146"/>
      <c r="AB3925" s="5" t="str">
        <f t="shared" si="93"/>
        <v/>
      </c>
    </row>
    <row r="3926" spans="8:28" customFormat="1" ht="12.95" hidden="1" customHeight="1">
      <c r="H3926" s="1"/>
      <c r="I3926" s="1"/>
      <c r="K3926" s="1"/>
      <c r="N3926" s="1"/>
      <c r="T3926" s="146"/>
      <c r="U3926" s="146"/>
      <c r="V3926" s="146"/>
      <c r="W3926" s="146"/>
      <c r="X3926" s="146"/>
      <c r="Y3926" s="146"/>
      <c r="Z3926" s="146"/>
      <c r="AA3926" s="146"/>
      <c r="AB3926" s="5" t="str">
        <f t="shared" si="93"/>
        <v/>
      </c>
    </row>
    <row r="3927" spans="8:28" customFormat="1" ht="12.95" hidden="1" customHeight="1">
      <c r="H3927" s="1"/>
      <c r="I3927" s="1"/>
      <c r="K3927" s="1"/>
      <c r="N3927" s="1"/>
      <c r="T3927" s="146"/>
      <c r="U3927" s="146"/>
      <c r="V3927" s="146"/>
      <c r="W3927" s="146"/>
      <c r="X3927" s="146"/>
      <c r="Y3927" s="146"/>
      <c r="Z3927" s="146"/>
      <c r="AA3927" s="146"/>
      <c r="AB3927" s="5" t="str">
        <f t="shared" si="93"/>
        <v/>
      </c>
    </row>
    <row r="3928" spans="8:28" customFormat="1" ht="12.95" hidden="1" customHeight="1">
      <c r="H3928" s="1"/>
      <c r="I3928" s="1"/>
      <c r="K3928" s="1"/>
      <c r="N3928" s="1"/>
      <c r="T3928" s="146"/>
      <c r="U3928" s="146"/>
      <c r="V3928" s="146"/>
      <c r="W3928" s="146"/>
      <c r="X3928" s="146"/>
      <c r="Y3928" s="146"/>
      <c r="Z3928" s="146"/>
      <c r="AA3928" s="146"/>
      <c r="AB3928" s="5" t="str">
        <f t="shared" si="93"/>
        <v/>
      </c>
    </row>
    <row r="3929" spans="8:28" customFormat="1" ht="12.95" hidden="1" customHeight="1">
      <c r="H3929" s="1"/>
      <c r="I3929" s="1"/>
      <c r="K3929" s="1"/>
      <c r="N3929" s="1"/>
      <c r="T3929" s="146"/>
      <c r="U3929" s="146"/>
      <c r="V3929" s="146"/>
      <c r="W3929" s="146"/>
      <c r="X3929" s="146"/>
      <c r="Y3929" s="146"/>
      <c r="Z3929" s="146"/>
      <c r="AA3929" s="146"/>
      <c r="AB3929" s="5" t="str">
        <f t="shared" si="93"/>
        <v/>
      </c>
    </row>
    <row r="3930" spans="8:28" customFormat="1" ht="12.95" hidden="1" customHeight="1">
      <c r="H3930" s="1"/>
      <c r="I3930" s="1"/>
      <c r="K3930" s="1"/>
      <c r="N3930" s="1"/>
      <c r="T3930" s="146"/>
      <c r="U3930" s="146"/>
      <c r="V3930" s="146"/>
      <c r="W3930" s="146"/>
      <c r="X3930" s="146"/>
      <c r="Y3930" s="146"/>
      <c r="Z3930" s="146"/>
      <c r="AA3930" s="146"/>
      <c r="AB3930" s="5" t="str">
        <f t="shared" si="93"/>
        <v/>
      </c>
    </row>
    <row r="3931" spans="8:28" customFormat="1" ht="12.95" hidden="1" customHeight="1">
      <c r="H3931" s="1"/>
      <c r="I3931" s="1"/>
      <c r="K3931" s="1"/>
      <c r="N3931" s="1"/>
      <c r="T3931" s="146"/>
      <c r="U3931" s="146"/>
      <c r="V3931" s="146"/>
      <c r="W3931" s="146"/>
      <c r="X3931" s="146"/>
      <c r="Y3931" s="146"/>
      <c r="Z3931" s="146"/>
      <c r="AA3931" s="146"/>
      <c r="AB3931" s="5" t="str">
        <f t="shared" ref="AB3931:AB3994" si="94">IF(TRIM(A3921)="","",CONCATENATE(TRIM(D3921),TRIM(E3921)))</f>
        <v/>
      </c>
    </row>
    <row r="3932" spans="8:28" customFormat="1" ht="12.95" hidden="1" customHeight="1">
      <c r="H3932" s="1"/>
      <c r="I3932" s="1"/>
      <c r="K3932" s="1"/>
      <c r="N3932" s="1"/>
      <c r="T3932" s="146"/>
      <c r="U3932" s="146"/>
      <c r="V3932" s="146"/>
      <c r="W3932" s="146"/>
      <c r="X3932" s="146"/>
      <c r="Y3932" s="146"/>
      <c r="Z3932" s="146"/>
      <c r="AA3932" s="146"/>
      <c r="AB3932" s="5" t="str">
        <f t="shared" si="94"/>
        <v/>
      </c>
    </row>
    <row r="3933" spans="8:28" customFormat="1" ht="12.95" hidden="1" customHeight="1">
      <c r="H3933" s="1"/>
      <c r="I3933" s="1"/>
      <c r="K3933" s="1"/>
      <c r="N3933" s="1"/>
      <c r="T3933" s="146"/>
      <c r="U3933" s="146"/>
      <c r="V3933" s="146"/>
      <c r="W3933" s="146"/>
      <c r="X3933" s="146"/>
      <c r="Y3933" s="146"/>
      <c r="Z3933" s="146"/>
      <c r="AA3933" s="146"/>
      <c r="AB3933" s="5" t="str">
        <f t="shared" si="94"/>
        <v/>
      </c>
    </row>
    <row r="3934" spans="8:28" customFormat="1" ht="12.95" hidden="1" customHeight="1">
      <c r="H3934" s="1"/>
      <c r="I3934" s="1"/>
      <c r="K3934" s="1"/>
      <c r="N3934" s="1"/>
      <c r="T3934" s="146"/>
      <c r="U3934" s="146"/>
      <c r="V3934" s="146"/>
      <c r="W3934" s="146"/>
      <c r="X3934" s="146"/>
      <c r="Y3934" s="146"/>
      <c r="Z3934" s="146"/>
      <c r="AA3934" s="146"/>
      <c r="AB3934" s="5" t="str">
        <f t="shared" si="94"/>
        <v/>
      </c>
    </row>
    <row r="3935" spans="8:28" customFormat="1" ht="12.95" hidden="1" customHeight="1">
      <c r="H3935" s="1"/>
      <c r="I3935" s="1"/>
      <c r="K3935" s="1"/>
      <c r="N3935" s="1"/>
      <c r="T3935" s="146"/>
      <c r="U3935" s="146"/>
      <c r="V3935" s="146"/>
      <c r="W3935" s="146"/>
      <c r="X3935" s="146"/>
      <c r="Y3935" s="146"/>
      <c r="Z3935" s="146"/>
      <c r="AA3935" s="146"/>
      <c r="AB3935" s="5" t="str">
        <f t="shared" si="94"/>
        <v/>
      </c>
    </row>
    <row r="3936" spans="8:28" customFormat="1" ht="12.95" hidden="1" customHeight="1">
      <c r="H3936" s="1"/>
      <c r="I3936" s="1"/>
      <c r="K3936" s="1"/>
      <c r="N3936" s="1"/>
      <c r="T3936" s="146"/>
      <c r="U3936" s="146"/>
      <c r="V3936" s="146"/>
      <c r="W3936" s="146"/>
      <c r="X3936" s="146"/>
      <c r="Y3936" s="146"/>
      <c r="Z3936" s="146"/>
      <c r="AA3936" s="146"/>
      <c r="AB3936" s="5" t="str">
        <f t="shared" si="94"/>
        <v/>
      </c>
    </row>
    <row r="3937" spans="8:28" customFormat="1" ht="12.95" hidden="1" customHeight="1">
      <c r="H3937" s="1"/>
      <c r="I3937" s="1"/>
      <c r="K3937" s="1"/>
      <c r="N3937" s="1"/>
      <c r="T3937" s="146"/>
      <c r="U3937" s="146"/>
      <c r="V3937" s="146"/>
      <c r="W3937" s="146"/>
      <c r="X3937" s="146"/>
      <c r="Y3937" s="146"/>
      <c r="Z3937" s="146"/>
      <c r="AA3937" s="146"/>
      <c r="AB3937" s="5" t="str">
        <f t="shared" si="94"/>
        <v/>
      </c>
    </row>
    <row r="3938" spans="8:28" customFormat="1" ht="12.95" hidden="1" customHeight="1">
      <c r="H3938" s="1"/>
      <c r="I3938" s="1"/>
      <c r="K3938" s="1"/>
      <c r="N3938" s="1"/>
      <c r="T3938" s="146"/>
      <c r="U3938" s="146"/>
      <c r="V3938" s="146"/>
      <c r="W3938" s="146"/>
      <c r="X3938" s="146"/>
      <c r="Y3938" s="146"/>
      <c r="Z3938" s="146"/>
      <c r="AA3938" s="146"/>
      <c r="AB3938" s="5" t="str">
        <f t="shared" si="94"/>
        <v/>
      </c>
    </row>
    <row r="3939" spans="8:28" customFormat="1" ht="12.95" hidden="1" customHeight="1">
      <c r="H3939" s="1"/>
      <c r="I3939" s="1"/>
      <c r="K3939" s="1"/>
      <c r="N3939" s="1"/>
      <c r="T3939" s="146"/>
      <c r="U3939" s="146"/>
      <c r="V3939" s="146"/>
      <c r="W3939" s="146"/>
      <c r="X3939" s="146"/>
      <c r="Y3939" s="146"/>
      <c r="Z3939" s="146"/>
      <c r="AA3939" s="146"/>
      <c r="AB3939" s="5" t="str">
        <f t="shared" si="94"/>
        <v/>
      </c>
    </row>
    <row r="3940" spans="8:28" customFormat="1" ht="12.95" hidden="1" customHeight="1">
      <c r="H3940" s="1"/>
      <c r="I3940" s="1"/>
      <c r="K3940" s="1"/>
      <c r="N3940" s="1"/>
      <c r="T3940" s="146"/>
      <c r="U3940" s="146"/>
      <c r="V3940" s="146"/>
      <c r="W3940" s="146"/>
      <c r="X3940" s="146"/>
      <c r="Y3940" s="146"/>
      <c r="Z3940" s="146"/>
      <c r="AA3940" s="146"/>
      <c r="AB3940" s="5" t="str">
        <f t="shared" si="94"/>
        <v/>
      </c>
    </row>
    <row r="3941" spans="8:28" customFormat="1" ht="12.95" hidden="1" customHeight="1">
      <c r="H3941" s="1"/>
      <c r="I3941" s="1"/>
      <c r="K3941" s="1"/>
      <c r="N3941" s="1"/>
      <c r="T3941" s="146"/>
      <c r="U3941" s="146"/>
      <c r="V3941" s="146"/>
      <c r="W3941" s="146"/>
      <c r="X3941" s="146"/>
      <c r="Y3941" s="146"/>
      <c r="Z3941" s="146"/>
      <c r="AA3941" s="146"/>
      <c r="AB3941" s="5" t="str">
        <f t="shared" si="94"/>
        <v/>
      </c>
    </row>
    <row r="3942" spans="8:28" customFormat="1" ht="12.95" hidden="1" customHeight="1">
      <c r="H3942" s="1"/>
      <c r="I3942" s="1"/>
      <c r="K3942" s="1"/>
      <c r="N3942" s="1"/>
      <c r="T3942" s="146"/>
      <c r="U3942" s="146"/>
      <c r="V3942" s="146"/>
      <c r="W3942" s="146"/>
      <c r="X3942" s="146"/>
      <c r="Y3942" s="146"/>
      <c r="Z3942" s="146"/>
      <c r="AA3942" s="146"/>
      <c r="AB3942" s="5" t="str">
        <f t="shared" si="94"/>
        <v/>
      </c>
    </row>
    <row r="3943" spans="8:28" customFormat="1" ht="12.95" hidden="1" customHeight="1">
      <c r="H3943" s="1"/>
      <c r="I3943" s="1"/>
      <c r="K3943" s="1"/>
      <c r="N3943" s="1"/>
      <c r="T3943" s="146"/>
      <c r="U3943" s="146"/>
      <c r="V3943" s="146"/>
      <c r="W3943" s="146"/>
      <c r="X3943" s="146"/>
      <c r="Y3943" s="146"/>
      <c r="Z3943" s="146"/>
      <c r="AA3943" s="146"/>
      <c r="AB3943" s="5" t="str">
        <f t="shared" si="94"/>
        <v/>
      </c>
    </row>
    <row r="3944" spans="8:28" customFormat="1" ht="12.95" hidden="1" customHeight="1">
      <c r="H3944" s="1"/>
      <c r="I3944" s="1"/>
      <c r="K3944" s="1"/>
      <c r="N3944" s="1"/>
      <c r="T3944" s="146"/>
      <c r="U3944" s="146"/>
      <c r="V3944" s="146"/>
      <c r="W3944" s="146"/>
      <c r="X3944" s="146"/>
      <c r="Y3944" s="146"/>
      <c r="Z3944" s="146"/>
      <c r="AA3944" s="146"/>
      <c r="AB3944" s="5" t="str">
        <f t="shared" si="94"/>
        <v/>
      </c>
    </row>
    <row r="3945" spans="8:28" customFormat="1" ht="12.95" hidden="1" customHeight="1">
      <c r="H3945" s="1"/>
      <c r="I3945" s="1"/>
      <c r="K3945" s="1"/>
      <c r="N3945" s="1"/>
      <c r="T3945" s="146"/>
      <c r="U3945" s="146"/>
      <c r="V3945" s="146"/>
      <c r="W3945" s="146"/>
      <c r="X3945" s="146"/>
      <c r="Y3945" s="146"/>
      <c r="Z3945" s="146"/>
      <c r="AA3945" s="146"/>
      <c r="AB3945" s="5" t="str">
        <f t="shared" si="94"/>
        <v/>
      </c>
    </row>
    <row r="3946" spans="8:28" customFormat="1" ht="12.95" hidden="1" customHeight="1">
      <c r="H3946" s="1"/>
      <c r="I3946" s="1"/>
      <c r="K3946" s="1"/>
      <c r="N3946" s="1"/>
      <c r="T3946" s="146"/>
      <c r="U3946" s="146"/>
      <c r="V3946" s="146"/>
      <c r="W3946" s="146"/>
      <c r="X3946" s="146"/>
      <c r="Y3946" s="146"/>
      <c r="Z3946" s="146"/>
      <c r="AA3946" s="146"/>
      <c r="AB3946" s="5" t="str">
        <f t="shared" si="94"/>
        <v/>
      </c>
    </row>
    <row r="3947" spans="8:28" customFormat="1" ht="12.95" hidden="1" customHeight="1">
      <c r="H3947" s="1"/>
      <c r="I3947" s="1"/>
      <c r="K3947" s="1"/>
      <c r="N3947" s="1"/>
      <c r="T3947" s="146"/>
      <c r="U3947" s="146"/>
      <c r="V3947" s="146"/>
      <c r="W3947" s="146"/>
      <c r="X3947" s="146"/>
      <c r="Y3947" s="146"/>
      <c r="Z3947" s="146"/>
      <c r="AA3947" s="146"/>
      <c r="AB3947" s="5" t="str">
        <f t="shared" si="94"/>
        <v/>
      </c>
    </row>
    <row r="3948" spans="8:28" customFormat="1" ht="12.95" hidden="1" customHeight="1">
      <c r="H3948" s="1"/>
      <c r="I3948" s="1"/>
      <c r="K3948" s="1"/>
      <c r="N3948" s="1"/>
      <c r="T3948" s="146"/>
      <c r="U3948" s="146"/>
      <c r="V3948" s="146"/>
      <c r="W3948" s="146"/>
      <c r="X3948" s="146"/>
      <c r="Y3948" s="146"/>
      <c r="Z3948" s="146"/>
      <c r="AA3948" s="146"/>
      <c r="AB3948" s="5" t="str">
        <f t="shared" si="94"/>
        <v/>
      </c>
    </row>
    <row r="3949" spans="8:28" customFormat="1" ht="12.95" hidden="1" customHeight="1">
      <c r="H3949" s="1"/>
      <c r="I3949" s="1"/>
      <c r="K3949" s="1"/>
      <c r="N3949" s="1"/>
      <c r="T3949" s="146"/>
      <c r="U3949" s="146"/>
      <c r="V3949" s="146"/>
      <c r="W3949" s="146"/>
      <c r="X3949" s="146"/>
      <c r="Y3949" s="146"/>
      <c r="Z3949" s="146"/>
      <c r="AA3949" s="146"/>
      <c r="AB3949" s="5" t="str">
        <f t="shared" si="94"/>
        <v/>
      </c>
    </row>
    <row r="3950" spans="8:28" customFormat="1" ht="12.95" hidden="1" customHeight="1">
      <c r="H3950" s="1"/>
      <c r="I3950" s="1"/>
      <c r="K3950" s="1"/>
      <c r="N3950" s="1"/>
      <c r="T3950" s="146"/>
      <c r="U3950" s="146"/>
      <c r="V3950" s="146"/>
      <c r="W3950" s="146"/>
      <c r="X3950" s="146"/>
      <c r="Y3950" s="146"/>
      <c r="Z3950" s="146"/>
      <c r="AA3950" s="146"/>
      <c r="AB3950" s="5" t="str">
        <f t="shared" si="94"/>
        <v/>
      </c>
    </row>
    <row r="3951" spans="8:28" customFormat="1" ht="12.95" hidden="1" customHeight="1">
      <c r="H3951" s="1"/>
      <c r="I3951" s="1"/>
      <c r="K3951" s="1"/>
      <c r="N3951" s="1"/>
      <c r="T3951" s="146"/>
      <c r="U3951" s="146"/>
      <c r="V3951" s="146"/>
      <c r="W3951" s="146"/>
      <c r="X3951" s="146"/>
      <c r="Y3951" s="146"/>
      <c r="Z3951" s="146"/>
      <c r="AA3951" s="146"/>
      <c r="AB3951" s="5" t="str">
        <f t="shared" si="94"/>
        <v/>
      </c>
    </row>
    <row r="3952" spans="8:28" customFormat="1" ht="12.95" hidden="1" customHeight="1">
      <c r="H3952" s="1"/>
      <c r="I3952" s="1"/>
      <c r="K3952" s="1"/>
      <c r="N3952" s="1"/>
      <c r="T3952" s="146"/>
      <c r="U3952" s="146"/>
      <c r="V3952" s="146"/>
      <c r="W3952" s="146"/>
      <c r="X3952" s="146"/>
      <c r="Y3952" s="146"/>
      <c r="Z3952" s="146"/>
      <c r="AA3952" s="146"/>
      <c r="AB3952" s="5" t="str">
        <f t="shared" si="94"/>
        <v/>
      </c>
    </row>
    <row r="3953" spans="8:28" customFormat="1" ht="12.95" hidden="1" customHeight="1">
      <c r="H3953" s="1"/>
      <c r="I3953" s="1"/>
      <c r="K3953" s="1"/>
      <c r="N3953" s="1"/>
      <c r="T3953" s="146"/>
      <c r="U3953" s="146"/>
      <c r="V3953" s="146"/>
      <c r="W3953" s="146"/>
      <c r="X3953" s="146"/>
      <c r="Y3953" s="146"/>
      <c r="Z3953" s="146"/>
      <c r="AA3953" s="146"/>
      <c r="AB3953" s="5" t="str">
        <f t="shared" si="94"/>
        <v/>
      </c>
    </row>
    <row r="3954" spans="8:28" customFormat="1" ht="12.95" hidden="1" customHeight="1">
      <c r="H3954" s="1"/>
      <c r="I3954" s="1"/>
      <c r="K3954" s="1"/>
      <c r="N3954" s="1"/>
      <c r="T3954" s="146"/>
      <c r="U3954" s="146"/>
      <c r="V3954" s="146"/>
      <c r="W3954" s="146"/>
      <c r="X3954" s="146"/>
      <c r="Y3954" s="146"/>
      <c r="Z3954" s="146"/>
      <c r="AA3954" s="146"/>
      <c r="AB3954" s="5" t="str">
        <f t="shared" si="94"/>
        <v/>
      </c>
    </row>
    <row r="3955" spans="8:28" customFormat="1" ht="12.95" hidden="1" customHeight="1">
      <c r="H3955" s="1"/>
      <c r="I3955" s="1"/>
      <c r="K3955" s="1"/>
      <c r="N3955" s="1"/>
      <c r="T3955" s="146"/>
      <c r="U3955" s="146"/>
      <c r="V3955" s="146"/>
      <c r="W3955" s="146"/>
      <c r="X3955" s="146"/>
      <c r="Y3955" s="146"/>
      <c r="Z3955" s="146"/>
      <c r="AA3955" s="146"/>
      <c r="AB3955" s="5" t="str">
        <f t="shared" si="94"/>
        <v/>
      </c>
    </row>
    <row r="3956" spans="8:28" customFormat="1" ht="12.95" hidden="1" customHeight="1">
      <c r="H3956" s="1"/>
      <c r="I3956" s="1"/>
      <c r="K3956" s="1"/>
      <c r="N3956" s="1"/>
      <c r="T3956" s="146"/>
      <c r="U3956" s="146"/>
      <c r="V3956" s="146"/>
      <c r="W3956" s="146"/>
      <c r="X3956" s="146"/>
      <c r="Y3956" s="146"/>
      <c r="Z3956" s="146"/>
      <c r="AA3956" s="146"/>
      <c r="AB3956" s="5" t="str">
        <f t="shared" si="94"/>
        <v/>
      </c>
    </row>
    <row r="3957" spans="8:28" customFormat="1" ht="12.95" hidden="1" customHeight="1">
      <c r="H3957" s="1"/>
      <c r="I3957" s="1"/>
      <c r="K3957" s="1"/>
      <c r="N3957" s="1"/>
      <c r="T3957" s="146"/>
      <c r="U3957" s="146"/>
      <c r="V3957" s="146"/>
      <c r="W3957" s="146"/>
      <c r="X3957" s="146"/>
      <c r="Y3957" s="146"/>
      <c r="Z3957" s="146"/>
      <c r="AA3957" s="146"/>
      <c r="AB3957" s="5" t="str">
        <f t="shared" si="94"/>
        <v/>
      </c>
    </row>
    <row r="3958" spans="8:28" customFormat="1" ht="12.95" hidden="1" customHeight="1">
      <c r="H3958" s="1"/>
      <c r="I3958" s="1"/>
      <c r="K3958" s="1"/>
      <c r="N3958" s="1"/>
      <c r="T3958" s="146"/>
      <c r="U3958" s="146"/>
      <c r="V3958" s="146"/>
      <c r="W3958" s="146"/>
      <c r="X3958" s="146"/>
      <c r="Y3958" s="146"/>
      <c r="Z3958" s="146"/>
      <c r="AA3958" s="146"/>
      <c r="AB3958" s="5" t="str">
        <f t="shared" si="94"/>
        <v/>
      </c>
    </row>
    <row r="3959" spans="8:28" customFormat="1" ht="12.95" hidden="1" customHeight="1">
      <c r="H3959" s="1"/>
      <c r="I3959" s="1"/>
      <c r="K3959" s="1"/>
      <c r="N3959" s="1"/>
      <c r="T3959" s="146"/>
      <c r="U3959" s="146"/>
      <c r="V3959" s="146"/>
      <c r="W3959" s="146"/>
      <c r="X3959" s="146"/>
      <c r="Y3959" s="146"/>
      <c r="Z3959" s="146"/>
      <c r="AA3959" s="146"/>
      <c r="AB3959" s="5" t="str">
        <f t="shared" si="94"/>
        <v/>
      </c>
    </row>
    <row r="3960" spans="8:28" customFormat="1" ht="12.95" hidden="1" customHeight="1">
      <c r="H3960" s="1"/>
      <c r="I3960" s="1"/>
      <c r="K3960" s="1"/>
      <c r="N3960" s="1"/>
      <c r="T3960" s="146"/>
      <c r="U3960" s="146"/>
      <c r="V3960" s="146"/>
      <c r="W3960" s="146"/>
      <c r="X3960" s="146"/>
      <c r="Y3960" s="146"/>
      <c r="Z3960" s="146"/>
      <c r="AA3960" s="146"/>
      <c r="AB3960" s="5" t="str">
        <f t="shared" si="94"/>
        <v/>
      </c>
    </row>
    <row r="3961" spans="8:28" customFormat="1" ht="12.95" hidden="1" customHeight="1">
      <c r="H3961" s="1"/>
      <c r="I3961" s="1"/>
      <c r="K3961" s="1"/>
      <c r="N3961" s="1"/>
      <c r="T3961" s="146"/>
      <c r="U3961" s="146"/>
      <c r="V3961" s="146"/>
      <c r="W3961" s="146"/>
      <c r="X3961" s="146"/>
      <c r="Y3961" s="146"/>
      <c r="Z3961" s="146"/>
      <c r="AA3961" s="146"/>
      <c r="AB3961" s="5" t="str">
        <f t="shared" si="94"/>
        <v/>
      </c>
    </row>
    <row r="3962" spans="8:28" customFormat="1" ht="12.95" hidden="1" customHeight="1">
      <c r="H3962" s="1"/>
      <c r="I3962" s="1"/>
      <c r="K3962" s="1"/>
      <c r="N3962" s="1"/>
      <c r="T3962" s="146"/>
      <c r="U3962" s="146"/>
      <c r="V3962" s="146"/>
      <c r="W3962" s="146"/>
      <c r="X3962" s="146"/>
      <c r="Y3962" s="146"/>
      <c r="Z3962" s="146"/>
      <c r="AA3962" s="146"/>
      <c r="AB3962" s="5" t="str">
        <f t="shared" si="94"/>
        <v/>
      </c>
    </row>
    <row r="3963" spans="8:28" customFormat="1" ht="12.95" hidden="1" customHeight="1">
      <c r="H3963" s="1"/>
      <c r="I3963" s="1"/>
      <c r="K3963" s="1"/>
      <c r="N3963" s="1"/>
      <c r="T3963" s="146"/>
      <c r="U3963" s="146"/>
      <c r="V3963" s="146"/>
      <c r="W3963" s="146"/>
      <c r="X3963" s="146"/>
      <c r="Y3963" s="146"/>
      <c r="Z3963" s="146"/>
      <c r="AA3963" s="146"/>
      <c r="AB3963" s="5" t="str">
        <f t="shared" si="94"/>
        <v/>
      </c>
    </row>
    <row r="3964" spans="8:28" customFormat="1" ht="12.95" hidden="1" customHeight="1">
      <c r="H3964" s="1"/>
      <c r="I3964" s="1"/>
      <c r="K3964" s="1"/>
      <c r="N3964" s="1"/>
      <c r="T3964" s="146"/>
      <c r="U3964" s="146"/>
      <c r="V3964" s="146"/>
      <c r="W3964" s="146"/>
      <c r="X3964" s="146"/>
      <c r="Y3964" s="146"/>
      <c r="Z3964" s="146"/>
      <c r="AA3964" s="146"/>
      <c r="AB3964" s="5" t="str">
        <f t="shared" si="94"/>
        <v/>
      </c>
    </row>
    <row r="3965" spans="8:28" customFormat="1" ht="12.95" hidden="1" customHeight="1">
      <c r="H3965" s="1"/>
      <c r="I3965" s="1"/>
      <c r="K3965" s="1"/>
      <c r="N3965" s="1"/>
      <c r="T3965" s="146"/>
      <c r="U3965" s="146"/>
      <c r="V3965" s="146"/>
      <c r="W3965" s="146"/>
      <c r="X3965" s="146"/>
      <c r="Y3965" s="146"/>
      <c r="Z3965" s="146"/>
      <c r="AA3965" s="146"/>
      <c r="AB3965" s="5" t="str">
        <f t="shared" si="94"/>
        <v/>
      </c>
    </row>
    <row r="3966" spans="8:28" customFormat="1" ht="12.95" hidden="1" customHeight="1">
      <c r="H3966" s="1"/>
      <c r="I3966" s="1"/>
      <c r="K3966" s="1"/>
      <c r="N3966" s="1"/>
      <c r="T3966" s="146"/>
      <c r="U3966" s="146"/>
      <c r="V3966" s="146"/>
      <c r="W3966" s="146"/>
      <c r="X3966" s="146"/>
      <c r="Y3966" s="146"/>
      <c r="Z3966" s="146"/>
      <c r="AA3966" s="146"/>
      <c r="AB3966" s="5" t="str">
        <f t="shared" si="94"/>
        <v/>
      </c>
    </row>
    <row r="3967" spans="8:28" customFormat="1" ht="12.95" hidden="1" customHeight="1">
      <c r="H3967" s="1"/>
      <c r="I3967" s="1"/>
      <c r="K3967" s="1"/>
      <c r="N3967" s="1"/>
      <c r="T3967" s="146"/>
      <c r="U3967" s="146"/>
      <c r="V3967" s="146"/>
      <c r="W3967" s="146"/>
      <c r="X3967" s="146"/>
      <c r="Y3967" s="146"/>
      <c r="Z3967" s="146"/>
      <c r="AA3967" s="146"/>
      <c r="AB3967" s="5" t="str">
        <f t="shared" si="94"/>
        <v/>
      </c>
    </row>
    <row r="3968" spans="8:28" customFormat="1" ht="12.95" hidden="1" customHeight="1">
      <c r="H3968" s="1"/>
      <c r="I3968" s="1"/>
      <c r="K3968" s="1"/>
      <c r="N3968" s="1"/>
      <c r="T3968" s="146"/>
      <c r="U3968" s="146"/>
      <c r="V3968" s="146"/>
      <c r="W3968" s="146"/>
      <c r="X3968" s="146"/>
      <c r="Y3968" s="146"/>
      <c r="Z3968" s="146"/>
      <c r="AA3968" s="146"/>
      <c r="AB3968" s="5" t="str">
        <f t="shared" si="94"/>
        <v/>
      </c>
    </row>
    <row r="3969" spans="8:28" customFormat="1" ht="12.95" hidden="1" customHeight="1">
      <c r="H3969" s="1"/>
      <c r="I3969" s="1"/>
      <c r="K3969" s="1"/>
      <c r="N3969" s="1"/>
      <c r="T3969" s="146"/>
      <c r="U3969" s="146"/>
      <c r="V3969" s="146"/>
      <c r="W3969" s="146"/>
      <c r="X3969" s="146"/>
      <c r="Y3969" s="146"/>
      <c r="Z3969" s="146"/>
      <c r="AA3969" s="146"/>
      <c r="AB3969" s="5" t="str">
        <f t="shared" si="94"/>
        <v/>
      </c>
    </row>
    <row r="3970" spans="8:28" customFormat="1" ht="12.95" hidden="1" customHeight="1">
      <c r="H3970" s="1"/>
      <c r="I3970" s="1"/>
      <c r="K3970" s="1"/>
      <c r="N3970" s="1"/>
      <c r="T3970" s="146"/>
      <c r="U3970" s="146"/>
      <c r="V3970" s="146"/>
      <c r="W3970" s="146"/>
      <c r="X3970" s="146"/>
      <c r="Y3970" s="146"/>
      <c r="Z3970" s="146"/>
      <c r="AA3970" s="146"/>
      <c r="AB3970" s="5" t="str">
        <f t="shared" si="94"/>
        <v/>
      </c>
    </row>
    <row r="3971" spans="8:28" customFormat="1" ht="12.95" hidden="1" customHeight="1">
      <c r="H3971" s="1"/>
      <c r="I3971" s="1"/>
      <c r="K3971" s="1"/>
      <c r="N3971" s="1"/>
      <c r="T3971" s="146"/>
      <c r="U3971" s="146"/>
      <c r="V3971" s="146"/>
      <c r="W3971" s="146"/>
      <c r="X3971" s="146"/>
      <c r="Y3971" s="146"/>
      <c r="Z3971" s="146"/>
      <c r="AA3971" s="146"/>
      <c r="AB3971" s="5" t="str">
        <f t="shared" si="94"/>
        <v/>
      </c>
    </row>
    <row r="3972" spans="8:28" customFormat="1" ht="12.95" hidden="1" customHeight="1">
      <c r="H3972" s="1"/>
      <c r="I3972" s="1"/>
      <c r="K3972" s="1"/>
      <c r="N3972" s="1"/>
      <c r="T3972" s="146"/>
      <c r="U3972" s="146"/>
      <c r="V3972" s="146"/>
      <c r="W3972" s="146"/>
      <c r="X3972" s="146"/>
      <c r="Y3972" s="146"/>
      <c r="Z3972" s="146"/>
      <c r="AA3972" s="146"/>
      <c r="AB3972" s="5" t="str">
        <f t="shared" si="94"/>
        <v/>
      </c>
    </row>
    <row r="3973" spans="8:28" customFormat="1" ht="12.95" hidden="1" customHeight="1">
      <c r="H3973" s="1"/>
      <c r="I3973" s="1"/>
      <c r="K3973" s="1"/>
      <c r="N3973" s="1"/>
      <c r="T3973" s="146"/>
      <c r="U3973" s="146"/>
      <c r="V3973" s="146"/>
      <c r="W3973" s="146"/>
      <c r="X3973" s="146"/>
      <c r="Y3973" s="146"/>
      <c r="Z3973" s="146"/>
      <c r="AA3973" s="146"/>
      <c r="AB3973" s="5" t="str">
        <f t="shared" si="94"/>
        <v/>
      </c>
    </row>
    <row r="3974" spans="8:28" customFormat="1" ht="12.95" hidden="1" customHeight="1">
      <c r="H3974" s="1"/>
      <c r="I3974" s="1"/>
      <c r="K3974" s="1"/>
      <c r="N3974" s="1"/>
      <c r="T3974" s="146"/>
      <c r="U3974" s="146"/>
      <c r="V3974" s="146"/>
      <c r="W3974" s="146"/>
      <c r="X3974" s="146"/>
      <c r="Y3974" s="146"/>
      <c r="Z3974" s="146"/>
      <c r="AA3974" s="146"/>
      <c r="AB3974" s="5" t="str">
        <f t="shared" si="94"/>
        <v/>
      </c>
    </row>
    <row r="3975" spans="8:28" customFormat="1" ht="12.95" hidden="1" customHeight="1">
      <c r="H3975" s="1"/>
      <c r="I3975" s="1"/>
      <c r="K3975" s="1"/>
      <c r="N3975" s="1"/>
      <c r="T3975" s="146"/>
      <c r="U3975" s="146"/>
      <c r="V3975" s="146"/>
      <c r="W3975" s="146"/>
      <c r="X3975" s="146"/>
      <c r="Y3975" s="146"/>
      <c r="Z3975" s="146"/>
      <c r="AA3975" s="146"/>
      <c r="AB3975" s="5" t="str">
        <f t="shared" si="94"/>
        <v/>
      </c>
    </row>
    <row r="3976" spans="8:28" customFormat="1" ht="12.95" hidden="1" customHeight="1">
      <c r="H3976" s="1"/>
      <c r="I3976" s="1"/>
      <c r="K3976" s="1"/>
      <c r="N3976" s="1"/>
      <c r="T3976" s="146"/>
      <c r="U3976" s="146"/>
      <c r="V3976" s="146"/>
      <c r="W3976" s="146"/>
      <c r="X3976" s="146"/>
      <c r="Y3976" s="146"/>
      <c r="Z3976" s="146"/>
      <c r="AA3976" s="146"/>
      <c r="AB3976" s="5" t="str">
        <f t="shared" si="94"/>
        <v/>
      </c>
    </row>
    <row r="3977" spans="8:28" customFormat="1" ht="12.95" hidden="1" customHeight="1">
      <c r="H3977" s="1"/>
      <c r="I3977" s="1"/>
      <c r="K3977" s="1"/>
      <c r="N3977" s="1"/>
      <c r="T3977" s="146"/>
      <c r="U3977" s="146"/>
      <c r="V3977" s="146"/>
      <c r="W3977" s="146"/>
      <c r="X3977" s="146"/>
      <c r="Y3977" s="146"/>
      <c r="Z3977" s="146"/>
      <c r="AA3977" s="146"/>
      <c r="AB3977" s="5" t="str">
        <f t="shared" si="94"/>
        <v/>
      </c>
    </row>
    <row r="3978" spans="8:28" customFormat="1" ht="12.95" hidden="1" customHeight="1">
      <c r="H3978" s="1"/>
      <c r="I3978" s="1"/>
      <c r="K3978" s="1"/>
      <c r="N3978" s="1"/>
      <c r="T3978" s="146"/>
      <c r="U3978" s="146"/>
      <c r="V3978" s="146"/>
      <c r="W3978" s="146"/>
      <c r="X3978" s="146"/>
      <c r="Y3978" s="146"/>
      <c r="Z3978" s="146"/>
      <c r="AA3978" s="146"/>
      <c r="AB3978" s="5" t="str">
        <f t="shared" si="94"/>
        <v/>
      </c>
    </row>
    <row r="3979" spans="8:28" customFormat="1" ht="12.95" hidden="1" customHeight="1">
      <c r="H3979" s="1"/>
      <c r="I3979" s="1"/>
      <c r="K3979" s="1"/>
      <c r="N3979" s="1"/>
      <c r="T3979" s="146"/>
      <c r="U3979" s="146"/>
      <c r="V3979" s="146"/>
      <c r="W3979" s="146"/>
      <c r="X3979" s="146"/>
      <c r="Y3979" s="146"/>
      <c r="Z3979" s="146"/>
      <c r="AA3979" s="146"/>
      <c r="AB3979" s="5" t="str">
        <f t="shared" si="94"/>
        <v/>
      </c>
    </row>
    <row r="3980" spans="8:28" customFormat="1" ht="12.95" hidden="1" customHeight="1">
      <c r="H3980" s="1"/>
      <c r="I3980" s="1"/>
      <c r="K3980" s="1"/>
      <c r="N3980" s="1"/>
      <c r="T3980" s="146"/>
      <c r="U3980" s="146"/>
      <c r="V3980" s="146"/>
      <c r="W3980" s="146"/>
      <c r="X3980" s="146"/>
      <c r="Y3980" s="146"/>
      <c r="Z3980" s="146"/>
      <c r="AA3980" s="146"/>
      <c r="AB3980" s="5" t="str">
        <f t="shared" si="94"/>
        <v/>
      </c>
    </row>
    <row r="3981" spans="8:28" customFormat="1" ht="12.95" hidden="1" customHeight="1">
      <c r="H3981" s="1"/>
      <c r="I3981" s="1"/>
      <c r="K3981" s="1"/>
      <c r="N3981" s="1"/>
      <c r="T3981" s="146"/>
      <c r="U3981" s="146"/>
      <c r="V3981" s="146"/>
      <c r="W3981" s="146"/>
      <c r="X3981" s="146"/>
      <c r="Y3981" s="146"/>
      <c r="Z3981" s="146"/>
      <c r="AA3981" s="146"/>
      <c r="AB3981" s="5" t="str">
        <f t="shared" si="94"/>
        <v/>
      </c>
    </row>
    <row r="3982" spans="8:28" customFormat="1" ht="12.95" hidden="1" customHeight="1">
      <c r="H3982" s="1"/>
      <c r="I3982" s="1"/>
      <c r="K3982" s="1"/>
      <c r="N3982" s="1"/>
      <c r="T3982" s="146"/>
      <c r="U3982" s="146"/>
      <c r="V3982" s="146"/>
      <c r="W3982" s="146"/>
      <c r="X3982" s="146"/>
      <c r="Y3982" s="146"/>
      <c r="Z3982" s="146"/>
      <c r="AA3982" s="146"/>
      <c r="AB3982" s="5" t="str">
        <f t="shared" si="94"/>
        <v/>
      </c>
    </row>
    <row r="3983" spans="8:28" customFormat="1" ht="12.95" hidden="1" customHeight="1">
      <c r="H3983" s="1"/>
      <c r="I3983" s="1"/>
      <c r="K3983" s="1"/>
      <c r="N3983" s="1"/>
      <c r="T3983" s="146"/>
      <c r="U3983" s="146"/>
      <c r="V3983" s="146"/>
      <c r="W3983" s="146"/>
      <c r="X3983" s="146"/>
      <c r="Y3983" s="146"/>
      <c r="Z3983" s="146"/>
      <c r="AA3983" s="146"/>
      <c r="AB3983" s="5" t="str">
        <f t="shared" si="94"/>
        <v/>
      </c>
    </row>
    <row r="3984" spans="8:28" customFormat="1" ht="12.95" hidden="1" customHeight="1">
      <c r="H3984" s="1"/>
      <c r="I3984" s="1"/>
      <c r="K3984" s="1"/>
      <c r="N3984" s="1"/>
      <c r="T3984" s="146"/>
      <c r="U3984" s="146"/>
      <c r="V3984" s="146"/>
      <c r="W3984" s="146"/>
      <c r="X3984" s="146"/>
      <c r="Y3984" s="146"/>
      <c r="Z3984" s="146"/>
      <c r="AA3984" s="146"/>
      <c r="AB3984" s="5" t="str">
        <f t="shared" si="94"/>
        <v/>
      </c>
    </row>
    <row r="3985" spans="8:28" customFormat="1" ht="12.95" hidden="1" customHeight="1">
      <c r="H3985" s="1"/>
      <c r="I3985" s="1"/>
      <c r="K3985" s="1"/>
      <c r="N3985" s="1"/>
      <c r="T3985" s="146"/>
      <c r="U3985" s="146"/>
      <c r="V3985" s="146"/>
      <c r="W3985" s="146"/>
      <c r="X3985" s="146"/>
      <c r="Y3985" s="146"/>
      <c r="Z3985" s="146"/>
      <c r="AA3985" s="146"/>
      <c r="AB3985" s="5" t="str">
        <f t="shared" si="94"/>
        <v/>
      </c>
    </row>
    <row r="3986" spans="8:28" customFormat="1" ht="12.95" hidden="1" customHeight="1">
      <c r="H3986" s="1"/>
      <c r="I3986" s="1"/>
      <c r="K3986" s="1"/>
      <c r="N3986" s="1"/>
      <c r="T3986" s="146"/>
      <c r="U3986" s="146"/>
      <c r="V3986" s="146"/>
      <c r="W3986" s="146"/>
      <c r="X3986" s="146"/>
      <c r="Y3986" s="146"/>
      <c r="Z3986" s="146"/>
      <c r="AA3986" s="146"/>
      <c r="AB3986" s="5" t="str">
        <f t="shared" si="94"/>
        <v/>
      </c>
    </row>
    <row r="3987" spans="8:28" customFormat="1" ht="12.95" hidden="1" customHeight="1">
      <c r="H3987" s="1"/>
      <c r="I3987" s="1"/>
      <c r="K3987" s="1"/>
      <c r="N3987" s="1"/>
      <c r="T3987" s="146"/>
      <c r="U3987" s="146"/>
      <c r="V3987" s="146"/>
      <c r="W3987" s="146"/>
      <c r="X3987" s="146"/>
      <c r="Y3987" s="146"/>
      <c r="Z3987" s="146"/>
      <c r="AA3987" s="146"/>
      <c r="AB3987" s="5" t="str">
        <f t="shared" si="94"/>
        <v/>
      </c>
    </row>
    <row r="3988" spans="8:28" customFormat="1" ht="12.95" hidden="1" customHeight="1">
      <c r="H3988" s="1"/>
      <c r="I3988" s="1"/>
      <c r="K3988" s="1"/>
      <c r="N3988" s="1"/>
      <c r="T3988" s="146"/>
      <c r="U3988" s="146"/>
      <c r="V3988" s="146"/>
      <c r="W3988" s="146"/>
      <c r="X3988" s="146"/>
      <c r="Y3988" s="146"/>
      <c r="Z3988" s="146"/>
      <c r="AA3988" s="146"/>
      <c r="AB3988" s="5" t="str">
        <f t="shared" si="94"/>
        <v/>
      </c>
    </row>
    <row r="3989" spans="8:28" customFormat="1" ht="12.95" hidden="1" customHeight="1">
      <c r="H3989" s="1"/>
      <c r="I3989" s="1"/>
      <c r="K3989" s="1"/>
      <c r="N3989" s="1"/>
      <c r="T3989" s="146"/>
      <c r="U3989" s="146"/>
      <c r="V3989" s="146"/>
      <c r="W3989" s="146"/>
      <c r="X3989" s="146"/>
      <c r="Y3989" s="146"/>
      <c r="Z3989" s="146"/>
      <c r="AA3989" s="146"/>
      <c r="AB3989" s="5" t="str">
        <f t="shared" si="94"/>
        <v/>
      </c>
    </row>
    <row r="3990" spans="8:28" customFormat="1" ht="12.95" hidden="1" customHeight="1">
      <c r="H3990" s="1"/>
      <c r="I3990" s="1"/>
      <c r="K3990" s="1"/>
      <c r="N3990" s="1"/>
      <c r="T3990" s="146"/>
      <c r="U3990" s="146"/>
      <c r="V3990" s="146"/>
      <c r="W3990" s="146"/>
      <c r="X3990" s="146"/>
      <c r="Y3990" s="146"/>
      <c r="Z3990" s="146"/>
      <c r="AA3990" s="146"/>
      <c r="AB3990" s="5" t="str">
        <f t="shared" si="94"/>
        <v/>
      </c>
    </row>
    <row r="3991" spans="8:28" customFormat="1" ht="12.95" hidden="1" customHeight="1">
      <c r="H3991" s="1"/>
      <c r="I3991" s="1"/>
      <c r="K3991" s="1"/>
      <c r="N3991" s="1"/>
      <c r="T3991" s="146"/>
      <c r="U3991" s="146"/>
      <c r="V3991" s="146"/>
      <c r="W3991" s="146"/>
      <c r="X3991" s="146"/>
      <c r="Y3991" s="146"/>
      <c r="Z3991" s="146"/>
      <c r="AA3991" s="146"/>
      <c r="AB3991" s="5" t="str">
        <f t="shared" si="94"/>
        <v/>
      </c>
    </row>
    <row r="3992" spans="8:28" customFormat="1" ht="12.95" hidden="1" customHeight="1">
      <c r="H3992" s="1"/>
      <c r="I3992" s="1"/>
      <c r="K3992" s="1"/>
      <c r="N3992" s="1"/>
      <c r="T3992" s="146"/>
      <c r="U3992" s="146"/>
      <c r="V3992" s="146"/>
      <c r="W3992" s="146"/>
      <c r="X3992" s="146"/>
      <c r="Y3992" s="146"/>
      <c r="Z3992" s="146"/>
      <c r="AA3992" s="146"/>
      <c r="AB3992" s="5" t="str">
        <f t="shared" si="94"/>
        <v/>
      </c>
    </row>
    <row r="3993" spans="8:28" customFormat="1" ht="12.95" hidden="1" customHeight="1">
      <c r="H3993" s="1"/>
      <c r="I3993" s="1"/>
      <c r="K3993" s="1"/>
      <c r="N3993" s="1"/>
      <c r="T3993" s="146"/>
      <c r="U3993" s="146"/>
      <c r="V3993" s="146"/>
      <c r="W3993" s="146"/>
      <c r="X3993" s="146"/>
      <c r="Y3993" s="146"/>
      <c r="Z3993" s="146"/>
      <c r="AA3993" s="146"/>
      <c r="AB3993" s="5" t="str">
        <f t="shared" si="94"/>
        <v/>
      </c>
    </row>
    <row r="3994" spans="8:28" customFormat="1" ht="12.95" hidden="1" customHeight="1">
      <c r="H3994" s="1"/>
      <c r="I3994" s="1"/>
      <c r="K3994" s="1"/>
      <c r="N3994" s="1"/>
      <c r="T3994" s="146"/>
      <c r="U3994" s="146"/>
      <c r="V3994" s="146"/>
      <c r="W3994" s="146"/>
      <c r="X3994" s="146"/>
      <c r="Y3994" s="146"/>
      <c r="Z3994" s="146"/>
      <c r="AA3994" s="146"/>
      <c r="AB3994" s="5" t="str">
        <f t="shared" si="94"/>
        <v/>
      </c>
    </row>
    <row r="3995" spans="8:28" customFormat="1" ht="12.95" hidden="1" customHeight="1">
      <c r="H3995" s="1"/>
      <c r="I3995" s="1"/>
      <c r="K3995" s="1"/>
      <c r="N3995" s="1"/>
      <c r="T3995" s="146"/>
      <c r="U3995" s="146"/>
      <c r="V3995" s="146"/>
      <c r="W3995" s="146"/>
      <c r="X3995" s="146"/>
      <c r="Y3995" s="146"/>
      <c r="Z3995" s="146"/>
      <c r="AA3995" s="146"/>
      <c r="AB3995" s="5" t="str">
        <f t="shared" ref="AB3995:AB4058" si="95">IF(TRIM(A3985)="","",CONCATENATE(TRIM(D3985),TRIM(E3985)))</f>
        <v/>
      </c>
    </row>
    <row r="3996" spans="8:28" customFormat="1" ht="12.95" hidden="1" customHeight="1">
      <c r="H3996" s="1"/>
      <c r="I3996" s="1"/>
      <c r="K3996" s="1"/>
      <c r="N3996" s="1"/>
      <c r="T3996" s="146"/>
      <c r="U3996" s="146"/>
      <c r="V3996" s="146"/>
      <c r="W3996" s="146"/>
      <c r="X3996" s="146"/>
      <c r="Y3996" s="146"/>
      <c r="Z3996" s="146"/>
      <c r="AA3996" s="146"/>
      <c r="AB3996" s="5" t="str">
        <f t="shared" si="95"/>
        <v/>
      </c>
    </row>
    <row r="3997" spans="8:28" customFormat="1" ht="12.95" hidden="1" customHeight="1">
      <c r="H3997" s="1"/>
      <c r="I3997" s="1"/>
      <c r="K3997" s="1"/>
      <c r="N3997" s="1"/>
      <c r="T3997" s="146"/>
      <c r="U3997" s="146"/>
      <c r="V3997" s="146"/>
      <c r="W3997" s="146"/>
      <c r="X3997" s="146"/>
      <c r="Y3997" s="146"/>
      <c r="Z3997" s="146"/>
      <c r="AA3997" s="146"/>
      <c r="AB3997" s="5" t="str">
        <f t="shared" si="95"/>
        <v/>
      </c>
    </row>
    <row r="3998" spans="8:28" customFormat="1" ht="12.95" hidden="1" customHeight="1">
      <c r="H3998" s="1"/>
      <c r="I3998" s="1"/>
      <c r="K3998" s="1"/>
      <c r="N3998" s="1"/>
      <c r="T3998" s="146"/>
      <c r="U3998" s="146"/>
      <c r="V3998" s="146"/>
      <c r="W3998" s="146"/>
      <c r="X3998" s="146"/>
      <c r="Y3998" s="146"/>
      <c r="Z3998" s="146"/>
      <c r="AA3998" s="146"/>
      <c r="AB3998" s="5" t="str">
        <f t="shared" si="95"/>
        <v/>
      </c>
    </row>
    <row r="3999" spans="8:28" customFormat="1" ht="12.95" hidden="1" customHeight="1">
      <c r="H3999" s="1"/>
      <c r="I3999" s="1"/>
      <c r="K3999" s="1"/>
      <c r="N3999" s="1"/>
      <c r="T3999" s="146"/>
      <c r="U3999" s="146"/>
      <c r="V3999" s="146"/>
      <c r="W3999" s="146"/>
      <c r="X3999" s="146"/>
      <c r="Y3999" s="146"/>
      <c r="Z3999" s="146"/>
      <c r="AA3999" s="146"/>
      <c r="AB3999" s="5" t="str">
        <f t="shared" si="95"/>
        <v/>
      </c>
    </row>
    <row r="4000" spans="8:28" customFormat="1" ht="12.95" hidden="1" customHeight="1">
      <c r="H4000" s="1"/>
      <c r="I4000" s="1"/>
      <c r="K4000" s="1"/>
      <c r="N4000" s="1"/>
      <c r="T4000" s="146"/>
      <c r="U4000" s="146"/>
      <c r="V4000" s="146"/>
      <c r="W4000" s="146"/>
      <c r="X4000" s="146"/>
      <c r="Y4000" s="146"/>
      <c r="Z4000" s="146"/>
      <c r="AA4000" s="146"/>
      <c r="AB4000" s="5" t="str">
        <f t="shared" si="95"/>
        <v/>
      </c>
    </row>
    <row r="4001" spans="8:28" customFormat="1" ht="12.95" hidden="1" customHeight="1">
      <c r="H4001" s="1"/>
      <c r="I4001" s="1"/>
      <c r="K4001" s="1"/>
      <c r="N4001" s="1"/>
      <c r="T4001" s="146"/>
      <c r="U4001" s="146"/>
      <c r="V4001" s="146"/>
      <c r="W4001" s="146"/>
      <c r="X4001" s="146"/>
      <c r="Y4001" s="146"/>
      <c r="Z4001" s="146"/>
      <c r="AA4001" s="146"/>
      <c r="AB4001" s="5" t="str">
        <f t="shared" si="95"/>
        <v/>
      </c>
    </row>
    <row r="4002" spans="8:28" customFormat="1" ht="12.95" hidden="1" customHeight="1">
      <c r="H4002" s="1"/>
      <c r="I4002" s="1"/>
      <c r="K4002" s="1"/>
      <c r="N4002" s="1"/>
      <c r="T4002" s="146"/>
      <c r="U4002" s="146"/>
      <c r="V4002" s="146"/>
      <c r="W4002" s="146"/>
      <c r="X4002" s="146"/>
      <c r="Y4002" s="146"/>
      <c r="Z4002" s="146"/>
      <c r="AA4002" s="146"/>
      <c r="AB4002" s="5" t="str">
        <f t="shared" si="95"/>
        <v/>
      </c>
    </row>
    <row r="4003" spans="8:28" customFormat="1" ht="12.95" hidden="1" customHeight="1">
      <c r="H4003" s="1"/>
      <c r="I4003" s="1"/>
      <c r="K4003" s="1"/>
      <c r="N4003" s="1"/>
      <c r="T4003" s="146"/>
      <c r="U4003" s="146"/>
      <c r="V4003" s="146"/>
      <c r="W4003" s="146"/>
      <c r="X4003" s="146"/>
      <c r="Y4003" s="146"/>
      <c r="Z4003" s="146"/>
      <c r="AA4003" s="146"/>
      <c r="AB4003" s="5" t="str">
        <f t="shared" si="95"/>
        <v/>
      </c>
    </row>
    <row r="4004" spans="8:28" customFormat="1" ht="12.95" hidden="1" customHeight="1">
      <c r="H4004" s="1"/>
      <c r="I4004" s="1"/>
      <c r="K4004" s="1"/>
      <c r="N4004" s="1"/>
      <c r="T4004" s="146"/>
      <c r="U4004" s="146"/>
      <c r="V4004" s="146"/>
      <c r="W4004" s="146"/>
      <c r="X4004" s="146"/>
      <c r="Y4004" s="146"/>
      <c r="Z4004" s="146"/>
      <c r="AA4004" s="146"/>
      <c r="AB4004" s="5" t="str">
        <f t="shared" si="95"/>
        <v/>
      </c>
    </row>
    <row r="4005" spans="8:28" customFormat="1" ht="12.95" hidden="1" customHeight="1">
      <c r="H4005" s="1"/>
      <c r="I4005" s="1"/>
      <c r="K4005" s="1"/>
      <c r="N4005" s="1"/>
      <c r="T4005" s="146"/>
      <c r="U4005" s="146"/>
      <c r="V4005" s="146"/>
      <c r="W4005" s="146"/>
      <c r="X4005" s="146"/>
      <c r="Y4005" s="146"/>
      <c r="Z4005" s="146"/>
      <c r="AA4005" s="146"/>
      <c r="AB4005" s="5" t="str">
        <f t="shared" si="95"/>
        <v/>
      </c>
    </row>
    <row r="4006" spans="8:28" customFormat="1" ht="12.95" hidden="1" customHeight="1">
      <c r="H4006" s="1"/>
      <c r="I4006" s="1"/>
      <c r="K4006" s="1"/>
      <c r="N4006" s="1"/>
      <c r="T4006" s="146"/>
      <c r="U4006" s="146"/>
      <c r="V4006" s="146"/>
      <c r="W4006" s="146"/>
      <c r="X4006" s="146"/>
      <c r="Y4006" s="146"/>
      <c r="Z4006" s="146"/>
      <c r="AA4006" s="146"/>
      <c r="AB4006" s="5" t="str">
        <f t="shared" si="95"/>
        <v/>
      </c>
    </row>
    <row r="4007" spans="8:28" customFormat="1" ht="12.95" hidden="1" customHeight="1">
      <c r="H4007" s="1"/>
      <c r="I4007" s="1"/>
      <c r="K4007" s="1"/>
      <c r="N4007" s="1"/>
      <c r="T4007" s="146"/>
      <c r="U4007" s="146"/>
      <c r="V4007" s="146"/>
      <c r="W4007" s="146"/>
      <c r="X4007" s="146"/>
      <c r="Y4007" s="146"/>
      <c r="Z4007" s="146"/>
      <c r="AA4007" s="146"/>
      <c r="AB4007" s="5" t="str">
        <f t="shared" si="95"/>
        <v/>
      </c>
    </row>
    <row r="4008" spans="8:28" customFormat="1" ht="12.95" hidden="1" customHeight="1">
      <c r="H4008" s="1"/>
      <c r="I4008" s="1"/>
      <c r="K4008" s="1"/>
      <c r="N4008" s="1"/>
      <c r="T4008" s="146"/>
      <c r="U4008" s="146"/>
      <c r="V4008" s="146"/>
      <c r="W4008" s="146"/>
      <c r="X4008" s="146"/>
      <c r="Y4008" s="146"/>
      <c r="Z4008" s="146"/>
      <c r="AA4008" s="146"/>
      <c r="AB4008" s="5" t="str">
        <f t="shared" si="95"/>
        <v/>
      </c>
    </row>
    <row r="4009" spans="8:28" customFormat="1" ht="12.95" hidden="1" customHeight="1">
      <c r="H4009" s="1"/>
      <c r="I4009" s="1"/>
      <c r="K4009" s="1"/>
      <c r="N4009" s="1"/>
      <c r="T4009" s="146"/>
      <c r="U4009" s="146"/>
      <c r="V4009" s="146"/>
      <c r="W4009" s="146"/>
      <c r="X4009" s="146"/>
      <c r="Y4009" s="146"/>
      <c r="Z4009" s="146"/>
      <c r="AA4009" s="146"/>
      <c r="AB4009" s="5" t="str">
        <f t="shared" si="95"/>
        <v/>
      </c>
    </row>
    <row r="4010" spans="8:28" customFormat="1" ht="12.95" hidden="1" customHeight="1">
      <c r="H4010" s="1"/>
      <c r="I4010" s="1"/>
      <c r="K4010" s="1"/>
      <c r="N4010" s="1"/>
      <c r="T4010" s="146"/>
      <c r="U4010" s="146"/>
      <c r="V4010" s="146"/>
      <c r="W4010" s="146"/>
      <c r="X4010" s="146"/>
      <c r="Y4010" s="146"/>
      <c r="Z4010" s="146"/>
      <c r="AA4010" s="146"/>
      <c r="AB4010" s="5" t="str">
        <f t="shared" si="95"/>
        <v/>
      </c>
    </row>
    <row r="4011" spans="8:28" customFormat="1" ht="12.95" hidden="1" customHeight="1">
      <c r="H4011" s="1"/>
      <c r="I4011" s="1"/>
      <c r="K4011" s="1"/>
      <c r="N4011" s="1"/>
      <c r="T4011" s="146"/>
      <c r="U4011" s="146"/>
      <c r="V4011" s="146"/>
      <c r="W4011" s="146"/>
      <c r="X4011" s="146"/>
      <c r="Y4011" s="146"/>
      <c r="Z4011" s="146"/>
      <c r="AA4011" s="146"/>
      <c r="AB4011" s="5" t="str">
        <f t="shared" si="95"/>
        <v/>
      </c>
    </row>
    <row r="4012" spans="8:28" customFormat="1" ht="12.95" hidden="1" customHeight="1">
      <c r="H4012" s="1"/>
      <c r="I4012" s="1"/>
      <c r="K4012" s="1"/>
      <c r="N4012" s="1"/>
      <c r="T4012" s="146"/>
      <c r="U4012" s="146"/>
      <c r="V4012" s="146"/>
      <c r="W4012" s="146"/>
      <c r="X4012" s="146"/>
      <c r="Y4012" s="146"/>
      <c r="Z4012" s="146"/>
      <c r="AA4012" s="146"/>
      <c r="AB4012" s="5" t="str">
        <f t="shared" si="95"/>
        <v/>
      </c>
    </row>
    <row r="4013" spans="8:28" customFormat="1" ht="12.95" hidden="1" customHeight="1">
      <c r="H4013" s="1"/>
      <c r="I4013" s="1"/>
      <c r="K4013" s="1"/>
      <c r="N4013" s="1"/>
      <c r="T4013" s="146"/>
      <c r="U4013" s="146"/>
      <c r="V4013" s="146"/>
      <c r="W4013" s="146"/>
      <c r="X4013" s="146"/>
      <c r="Y4013" s="146"/>
      <c r="Z4013" s="146"/>
      <c r="AA4013" s="146"/>
      <c r="AB4013" s="5" t="str">
        <f t="shared" si="95"/>
        <v/>
      </c>
    </row>
    <row r="4014" spans="8:28" customFormat="1" ht="12.95" hidden="1" customHeight="1">
      <c r="H4014" s="1"/>
      <c r="I4014" s="1"/>
      <c r="K4014" s="1"/>
      <c r="N4014" s="1"/>
      <c r="T4014" s="146"/>
      <c r="U4014" s="146"/>
      <c r="V4014" s="146"/>
      <c r="W4014" s="146"/>
      <c r="X4014" s="146"/>
      <c r="Y4014" s="146"/>
      <c r="Z4014" s="146"/>
      <c r="AA4014" s="146"/>
      <c r="AB4014" s="5" t="str">
        <f t="shared" si="95"/>
        <v/>
      </c>
    </row>
    <row r="4015" spans="8:28" customFormat="1" ht="12.95" hidden="1" customHeight="1">
      <c r="H4015" s="1"/>
      <c r="I4015" s="1"/>
      <c r="K4015" s="1"/>
      <c r="N4015" s="1"/>
      <c r="T4015" s="146"/>
      <c r="U4015" s="146"/>
      <c r="V4015" s="146"/>
      <c r="W4015" s="146"/>
      <c r="X4015" s="146"/>
      <c r="Y4015" s="146"/>
      <c r="Z4015" s="146"/>
      <c r="AA4015" s="146"/>
      <c r="AB4015" s="5" t="str">
        <f t="shared" si="95"/>
        <v/>
      </c>
    </row>
    <row r="4016" spans="8:28" customFormat="1" ht="12.95" hidden="1" customHeight="1">
      <c r="H4016" s="1"/>
      <c r="I4016" s="1"/>
      <c r="K4016" s="1"/>
      <c r="N4016" s="1"/>
      <c r="T4016" s="146"/>
      <c r="U4016" s="146"/>
      <c r="V4016" s="146"/>
      <c r="W4016" s="146"/>
      <c r="X4016" s="146"/>
      <c r="Y4016" s="146"/>
      <c r="Z4016" s="146"/>
      <c r="AA4016" s="146"/>
      <c r="AB4016" s="5" t="str">
        <f t="shared" si="95"/>
        <v/>
      </c>
    </row>
    <row r="4017" spans="8:28" customFormat="1" ht="12.95" hidden="1" customHeight="1">
      <c r="H4017" s="1"/>
      <c r="I4017" s="1"/>
      <c r="K4017" s="1"/>
      <c r="N4017" s="1"/>
      <c r="T4017" s="146"/>
      <c r="U4017" s="146"/>
      <c r="V4017" s="146"/>
      <c r="W4017" s="146"/>
      <c r="X4017" s="146"/>
      <c r="Y4017" s="146"/>
      <c r="Z4017" s="146"/>
      <c r="AA4017" s="146"/>
      <c r="AB4017" s="5" t="str">
        <f t="shared" si="95"/>
        <v/>
      </c>
    </row>
    <row r="4018" spans="8:28" customFormat="1" ht="12.95" hidden="1" customHeight="1">
      <c r="H4018" s="1"/>
      <c r="I4018" s="1"/>
      <c r="K4018" s="1"/>
      <c r="N4018" s="1"/>
      <c r="T4018" s="146"/>
      <c r="U4018" s="146"/>
      <c r="V4018" s="146"/>
      <c r="W4018" s="146"/>
      <c r="X4018" s="146"/>
      <c r="Y4018" s="146"/>
      <c r="Z4018" s="146"/>
      <c r="AA4018" s="146"/>
      <c r="AB4018" s="5" t="str">
        <f t="shared" si="95"/>
        <v/>
      </c>
    </row>
    <row r="4019" spans="8:28" customFormat="1" ht="12.95" hidden="1" customHeight="1">
      <c r="H4019" s="1"/>
      <c r="I4019" s="1"/>
      <c r="K4019" s="1"/>
      <c r="N4019" s="1"/>
      <c r="T4019" s="146"/>
      <c r="U4019" s="146"/>
      <c r="V4019" s="146"/>
      <c r="W4019" s="146"/>
      <c r="X4019" s="146"/>
      <c r="Y4019" s="146"/>
      <c r="Z4019" s="146"/>
      <c r="AA4019" s="146"/>
      <c r="AB4019" s="5" t="str">
        <f t="shared" si="95"/>
        <v/>
      </c>
    </row>
    <row r="4020" spans="8:28" customFormat="1" ht="12.95" hidden="1" customHeight="1">
      <c r="H4020" s="1"/>
      <c r="I4020" s="1"/>
      <c r="K4020" s="1"/>
      <c r="N4020" s="1"/>
      <c r="T4020" s="146"/>
      <c r="U4020" s="146"/>
      <c r="V4020" s="146"/>
      <c r="W4020" s="146"/>
      <c r="X4020" s="146"/>
      <c r="Y4020" s="146"/>
      <c r="Z4020" s="146"/>
      <c r="AA4020" s="146"/>
      <c r="AB4020" s="5" t="str">
        <f t="shared" si="95"/>
        <v/>
      </c>
    </row>
    <row r="4021" spans="8:28" customFormat="1" ht="12.95" hidden="1" customHeight="1">
      <c r="H4021" s="1"/>
      <c r="I4021" s="1"/>
      <c r="K4021" s="1"/>
      <c r="N4021" s="1"/>
      <c r="T4021" s="146"/>
      <c r="U4021" s="146"/>
      <c r="V4021" s="146"/>
      <c r="W4021" s="146"/>
      <c r="X4021" s="146"/>
      <c r="Y4021" s="146"/>
      <c r="Z4021" s="146"/>
      <c r="AA4021" s="146"/>
      <c r="AB4021" s="5" t="str">
        <f t="shared" si="95"/>
        <v/>
      </c>
    </row>
    <row r="4022" spans="8:28" customFormat="1" ht="12.95" hidden="1" customHeight="1">
      <c r="H4022" s="1"/>
      <c r="I4022" s="1"/>
      <c r="K4022" s="1"/>
      <c r="N4022" s="1"/>
      <c r="T4022" s="146"/>
      <c r="U4022" s="146"/>
      <c r="V4022" s="146"/>
      <c r="W4022" s="146"/>
      <c r="X4022" s="146"/>
      <c r="Y4022" s="146"/>
      <c r="Z4022" s="146"/>
      <c r="AA4022" s="146"/>
      <c r="AB4022" s="5" t="str">
        <f t="shared" si="95"/>
        <v/>
      </c>
    </row>
    <row r="4023" spans="8:28" customFormat="1" ht="12.95" hidden="1" customHeight="1">
      <c r="H4023" s="1"/>
      <c r="I4023" s="1"/>
      <c r="K4023" s="1"/>
      <c r="N4023" s="1"/>
      <c r="T4023" s="146"/>
      <c r="U4023" s="146"/>
      <c r="V4023" s="146"/>
      <c r="W4023" s="146"/>
      <c r="X4023" s="146"/>
      <c r="Y4023" s="146"/>
      <c r="Z4023" s="146"/>
      <c r="AA4023" s="146"/>
      <c r="AB4023" s="5" t="str">
        <f t="shared" si="95"/>
        <v/>
      </c>
    </row>
    <row r="4024" spans="8:28" customFormat="1" ht="12.95" hidden="1" customHeight="1">
      <c r="H4024" s="1"/>
      <c r="I4024" s="1"/>
      <c r="K4024" s="1"/>
      <c r="N4024" s="1"/>
      <c r="T4024" s="146"/>
      <c r="U4024" s="146"/>
      <c r="V4024" s="146"/>
      <c r="W4024" s="146"/>
      <c r="X4024" s="146"/>
      <c r="Y4024" s="146"/>
      <c r="Z4024" s="146"/>
      <c r="AA4024" s="146"/>
      <c r="AB4024" s="5" t="str">
        <f t="shared" si="95"/>
        <v/>
      </c>
    </row>
    <row r="4025" spans="8:28" customFormat="1" ht="12.95" hidden="1" customHeight="1">
      <c r="H4025" s="1"/>
      <c r="I4025" s="1"/>
      <c r="K4025" s="1"/>
      <c r="N4025" s="1"/>
      <c r="T4025" s="146"/>
      <c r="U4025" s="146"/>
      <c r="V4025" s="146"/>
      <c r="W4025" s="146"/>
      <c r="X4025" s="146"/>
      <c r="Y4025" s="146"/>
      <c r="Z4025" s="146"/>
      <c r="AA4025" s="146"/>
      <c r="AB4025" s="5" t="str">
        <f t="shared" si="95"/>
        <v/>
      </c>
    </row>
    <row r="4026" spans="8:28" customFormat="1" ht="12.95" hidden="1" customHeight="1">
      <c r="H4026" s="1"/>
      <c r="I4026" s="1"/>
      <c r="K4026" s="1"/>
      <c r="N4026" s="1"/>
      <c r="T4026" s="146"/>
      <c r="U4026" s="146"/>
      <c r="V4026" s="146"/>
      <c r="W4026" s="146"/>
      <c r="X4026" s="146"/>
      <c r="Y4026" s="146"/>
      <c r="Z4026" s="146"/>
      <c r="AA4026" s="146"/>
      <c r="AB4026" s="5" t="str">
        <f t="shared" si="95"/>
        <v/>
      </c>
    </row>
    <row r="4027" spans="8:28" customFormat="1" ht="12.95" hidden="1" customHeight="1">
      <c r="H4027" s="1"/>
      <c r="I4027" s="1"/>
      <c r="K4027" s="1"/>
      <c r="N4027" s="1"/>
      <c r="T4027" s="146"/>
      <c r="U4027" s="146"/>
      <c r="V4027" s="146"/>
      <c r="W4027" s="146"/>
      <c r="X4027" s="146"/>
      <c r="Y4027" s="146"/>
      <c r="Z4027" s="146"/>
      <c r="AA4027" s="146"/>
      <c r="AB4027" s="5" t="str">
        <f t="shared" si="95"/>
        <v/>
      </c>
    </row>
    <row r="4028" spans="8:28" customFormat="1" ht="12.95" hidden="1" customHeight="1">
      <c r="H4028" s="1"/>
      <c r="I4028" s="1"/>
      <c r="K4028" s="1"/>
      <c r="N4028" s="1"/>
      <c r="T4028" s="146"/>
      <c r="U4028" s="146"/>
      <c r="V4028" s="146"/>
      <c r="W4028" s="146"/>
      <c r="X4028" s="146"/>
      <c r="Y4028" s="146"/>
      <c r="Z4028" s="146"/>
      <c r="AA4028" s="146"/>
      <c r="AB4028" s="5" t="str">
        <f t="shared" si="95"/>
        <v/>
      </c>
    </row>
    <row r="4029" spans="8:28" customFormat="1" ht="12.95" hidden="1" customHeight="1">
      <c r="H4029" s="1"/>
      <c r="I4029" s="1"/>
      <c r="K4029" s="1"/>
      <c r="N4029" s="1"/>
      <c r="T4029" s="146"/>
      <c r="U4029" s="146"/>
      <c r="V4029" s="146"/>
      <c r="W4029" s="146"/>
      <c r="X4029" s="146"/>
      <c r="Y4029" s="146"/>
      <c r="Z4029" s="146"/>
      <c r="AA4029" s="146"/>
      <c r="AB4029" s="5" t="str">
        <f t="shared" si="95"/>
        <v/>
      </c>
    </row>
    <row r="4030" spans="8:28" customFormat="1" ht="12.95" hidden="1" customHeight="1">
      <c r="H4030" s="1"/>
      <c r="I4030" s="1"/>
      <c r="K4030" s="1"/>
      <c r="N4030" s="1"/>
      <c r="T4030" s="146"/>
      <c r="U4030" s="146"/>
      <c r="V4030" s="146"/>
      <c r="W4030" s="146"/>
      <c r="X4030" s="146"/>
      <c r="Y4030" s="146"/>
      <c r="Z4030" s="146"/>
      <c r="AA4030" s="146"/>
      <c r="AB4030" s="5" t="str">
        <f t="shared" si="95"/>
        <v/>
      </c>
    </row>
    <row r="4031" spans="8:28" customFormat="1" ht="12.95" hidden="1" customHeight="1">
      <c r="H4031" s="1"/>
      <c r="I4031" s="1"/>
      <c r="K4031" s="1"/>
      <c r="N4031" s="1"/>
      <c r="T4031" s="146"/>
      <c r="U4031" s="146"/>
      <c r="V4031" s="146"/>
      <c r="W4031" s="146"/>
      <c r="X4031" s="146"/>
      <c r="Y4031" s="146"/>
      <c r="Z4031" s="146"/>
      <c r="AA4031" s="146"/>
      <c r="AB4031" s="5" t="str">
        <f t="shared" si="95"/>
        <v/>
      </c>
    </row>
    <row r="4032" spans="8:28" customFormat="1" ht="12.95" hidden="1" customHeight="1">
      <c r="H4032" s="1"/>
      <c r="I4032" s="1"/>
      <c r="K4032" s="1"/>
      <c r="N4032" s="1"/>
      <c r="T4032" s="146"/>
      <c r="U4032" s="146"/>
      <c r="V4032" s="146"/>
      <c r="W4032" s="146"/>
      <c r="X4032" s="146"/>
      <c r="Y4032" s="146"/>
      <c r="Z4032" s="146"/>
      <c r="AA4032" s="146"/>
      <c r="AB4032" s="5" t="str">
        <f t="shared" si="95"/>
        <v/>
      </c>
    </row>
    <row r="4033" spans="8:28" customFormat="1" ht="12.95" hidden="1" customHeight="1">
      <c r="H4033" s="1"/>
      <c r="I4033" s="1"/>
      <c r="K4033" s="1"/>
      <c r="N4033" s="1"/>
      <c r="T4033" s="146"/>
      <c r="U4033" s="146"/>
      <c r="V4033" s="146"/>
      <c r="W4033" s="146"/>
      <c r="X4033" s="146"/>
      <c r="Y4033" s="146"/>
      <c r="Z4033" s="146"/>
      <c r="AA4033" s="146"/>
      <c r="AB4033" s="5" t="str">
        <f t="shared" si="95"/>
        <v/>
      </c>
    </row>
    <row r="4034" spans="8:28" customFormat="1" ht="12.95" hidden="1" customHeight="1">
      <c r="H4034" s="1"/>
      <c r="I4034" s="1"/>
      <c r="K4034" s="1"/>
      <c r="N4034" s="1"/>
      <c r="T4034" s="146"/>
      <c r="U4034" s="146"/>
      <c r="V4034" s="146"/>
      <c r="W4034" s="146"/>
      <c r="X4034" s="146"/>
      <c r="Y4034" s="146"/>
      <c r="Z4034" s="146"/>
      <c r="AA4034" s="146"/>
      <c r="AB4034" s="5" t="str">
        <f t="shared" si="95"/>
        <v/>
      </c>
    </row>
    <row r="4035" spans="8:28" customFormat="1" ht="12.95" hidden="1" customHeight="1">
      <c r="H4035" s="1"/>
      <c r="I4035" s="1"/>
      <c r="K4035" s="1"/>
      <c r="N4035" s="1"/>
      <c r="T4035" s="146"/>
      <c r="U4035" s="146"/>
      <c r="V4035" s="146"/>
      <c r="W4035" s="146"/>
      <c r="X4035" s="146"/>
      <c r="Y4035" s="146"/>
      <c r="Z4035" s="146"/>
      <c r="AA4035" s="146"/>
      <c r="AB4035" s="5" t="str">
        <f t="shared" si="95"/>
        <v/>
      </c>
    </row>
    <row r="4036" spans="8:28" customFormat="1" ht="12.95" hidden="1" customHeight="1">
      <c r="H4036" s="1"/>
      <c r="I4036" s="1"/>
      <c r="K4036" s="1"/>
      <c r="N4036" s="1"/>
      <c r="T4036" s="146"/>
      <c r="U4036" s="146"/>
      <c r="V4036" s="146"/>
      <c r="W4036" s="146"/>
      <c r="X4036" s="146"/>
      <c r="Y4036" s="146"/>
      <c r="Z4036" s="146"/>
      <c r="AA4036" s="146"/>
      <c r="AB4036" s="5" t="str">
        <f t="shared" si="95"/>
        <v/>
      </c>
    </row>
    <row r="4037" spans="8:28" customFormat="1" ht="12.95" hidden="1" customHeight="1">
      <c r="H4037" s="1"/>
      <c r="I4037" s="1"/>
      <c r="K4037" s="1"/>
      <c r="N4037" s="1"/>
      <c r="T4037" s="146"/>
      <c r="U4037" s="146"/>
      <c r="V4037" s="146"/>
      <c r="W4037" s="146"/>
      <c r="X4037" s="146"/>
      <c r="Y4037" s="146"/>
      <c r="Z4037" s="146"/>
      <c r="AA4037" s="146"/>
      <c r="AB4037" s="5" t="str">
        <f t="shared" si="95"/>
        <v/>
      </c>
    </row>
    <row r="4038" spans="8:28" customFormat="1" ht="12.95" hidden="1" customHeight="1">
      <c r="H4038" s="1"/>
      <c r="I4038" s="1"/>
      <c r="K4038" s="1"/>
      <c r="N4038" s="1"/>
      <c r="T4038" s="146"/>
      <c r="U4038" s="146"/>
      <c r="V4038" s="146"/>
      <c r="W4038" s="146"/>
      <c r="X4038" s="146"/>
      <c r="Y4038" s="146"/>
      <c r="Z4038" s="146"/>
      <c r="AA4038" s="146"/>
      <c r="AB4038" s="5" t="str">
        <f t="shared" si="95"/>
        <v/>
      </c>
    </row>
    <row r="4039" spans="8:28" customFormat="1" ht="12.95" hidden="1" customHeight="1">
      <c r="H4039" s="1"/>
      <c r="I4039" s="1"/>
      <c r="K4039" s="1"/>
      <c r="N4039" s="1"/>
      <c r="T4039" s="146"/>
      <c r="U4039" s="146"/>
      <c r="V4039" s="146"/>
      <c r="W4039" s="146"/>
      <c r="X4039" s="146"/>
      <c r="Y4039" s="146"/>
      <c r="Z4039" s="146"/>
      <c r="AA4039" s="146"/>
      <c r="AB4039" s="5" t="str">
        <f t="shared" si="95"/>
        <v/>
      </c>
    </row>
    <row r="4040" spans="8:28" customFormat="1" ht="12.95" hidden="1" customHeight="1">
      <c r="H4040" s="1"/>
      <c r="I4040" s="1"/>
      <c r="K4040" s="1"/>
      <c r="N4040" s="1"/>
      <c r="T4040" s="146"/>
      <c r="U4040" s="146"/>
      <c r="V4040" s="146"/>
      <c r="W4040" s="146"/>
      <c r="X4040" s="146"/>
      <c r="Y4040" s="146"/>
      <c r="Z4040" s="146"/>
      <c r="AA4040" s="146"/>
      <c r="AB4040" s="5" t="str">
        <f t="shared" si="95"/>
        <v/>
      </c>
    </row>
    <row r="4041" spans="8:28" customFormat="1" ht="12.95" hidden="1" customHeight="1">
      <c r="H4041" s="1"/>
      <c r="I4041" s="1"/>
      <c r="K4041" s="1"/>
      <c r="N4041" s="1"/>
      <c r="T4041" s="146"/>
      <c r="U4041" s="146"/>
      <c r="V4041" s="146"/>
      <c r="W4041" s="146"/>
      <c r="X4041" s="146"/>
      <c r="Y4041" s="146"/>
      <c r="Z4041" s="146"/>
      <c r="AA4041" s="146"/>
      <c r="AB4041" s="5" t="str">
        <f t="shared" si="95"/>
        <v/>
      </c>
    </row>
    <row r="4042" spans="8:28" customFormat="1" ht="12.95" hidden="1" customHeight="1">
      <c r="H4042" s="1"/>
      <c r="I4042" s="1"/>
      <c r="K4042" s="1"/>
      <c r="N4042" s="1"/>
      <c r="T4042" s="146"/>
      <c r="U4042" s="146"/>
      <c r="V4042" s="146"/>
      <c r="W4042" s="146"/>
      <c r="X4042" s="146"/>
      <c r="Y4042" s="146"/>
      <c r="Z4042" s="146"/>
      <c r="AA4042" s="146"/>
      <c r="AB4042" s="5" t="str">
        <f t="shared" si="95"/>
        <v/>
      </c>
    </row>
    <row r="4043" spans="8:28" customFormat="1" ht="12.95" hidden="1" customHeight="1">
      <c r="H4043" s="1"/>
      <c r="I4043" s="1"/>
      <c r="K4043" s="1"/>
      <c r="N4043" s="1"/>
      <c r="T4043" s="146"/>
      <c r="U4043" s="146"/>
      <c r="V4043" s="146"/>
      <c r="W4043" s="146"/>
      <c r="X4043" s="146"/>
      <c r="Y4043" s="146"/>
      <c r="Z4043" s="146"/>
      <c r="AA4043" s="146"/>
      <c r="AB4043" s="5" t="str">
        <f t="shared" si="95"/>
        <v/>
      </c>
    </row>
    <row r="4044" spans="8:28" customFormat="1" ht="12.95" hidden="1" customHeight="1">
      <c r="H4044" s="1"/>
      <c r="I4044" s="1"/>
      <c r="K4044" s="1"/>
      <c r="N4044" s="1"/>
      <c r="T4044" s="146"/>
      <c r="U4044" s="146"/>
      <c r="V4044" s="146"/>
      <c r="W4044" s="146"/>
      <c r="X4044" s="146"/>
      <c r="Y4044" s="146"/>
      <c r="Z4044" s="146"/>
      <c r="AA4044" s="146"/>
      <c r="AB4044" s="5" t="str">
        <f t="shared" si="95"/>
        <v/>
      </c>
    </row>
    <row r="4045" spans="8:28" customFormat="1" ht="12.95" hidden="1" customHeight="1">
      <c r="H4045" s="1"/>
      <c r="I4045" s="1"/>
      <c r="K4045" s="1"/>
      <c r="N4045" s="1"/>
      <c r="T4045" s="146"/>
      <c r="U4045" s="146"/>
      <c r="V4045" s="146"/>
      <c r="W4045" s="146"/>
      <c r="X4045" s="146"/>
      <c r="Y4045" s="146"/>
      <c r="Z4045" s="146"/>
      <c r="AA4045" s="146"/>
      <c r="AB4045" s="5" t="str">
        <f t="shared" si="95"/>
        <v/>
      </c>
    </row>
    <row r="4046" spans="8:28" customFormat="1" ht="12.95" hidden="1" customHeight="1">
      <c r="H4046" s="1"/>
      <c r="I4046" s="1"/>
      <c r="K4046" s="1"/>
      <c r="N4046" s="1"/>
      <c r="T4046" s="146"/>
      <c r="U4046" s="146"/>
      <c r="V4046" s="146"/>
      <c r="W4046" s="146"/>
      <c r="X4046" s="146"/>
      <c r="Y4046" s="146"/>
      <c r="Z4046" s="146"/>
      <c r="AA4046" s="146"/>
      <c r="AB4046" s="5" t="str">
        <f t="shared" si="95"/>
        <v/>
      </c>
    </row>
    <row r="4047" spans="8:28" customFormat="1" ht="12.95" hidden="1" customHeight="1">
      <c r="H4047" s="1"/>
      <c r="I4047" s="1"/>
      <c r="K4047" s="1"/>
      <c r="N4047" s="1"/>
      <c r="T4047" s="146"/>
      <c r="U4047" s="146"/>
      <c r="V4047" s="146"/>
      <c r="W4047" s="146"/>
      <c r="X4047" s="146"/>
      <c r="Y4047" s="146"/>
      <c r="Z4047" s="146"/>
      <c r="AA4047" s="146"/>
      <c r="AB4047" s="5" t="str">
        <f t="shared" si="95"/>
        <v/>
      </c>
    </row>
    <row r="4048" spans="8:28" customFormat="1" ht="12.95" hidden="1" customHeight="1">
      <c r="H4048" s="1"/>
      <c r="I4048" s="1"/>
      <c r="K4048" s="1"/>
      <c r="N4048" s="1"/>
      <c r="T4048" s="146"/>
      <c r="U4048" s="146"/>
      <c r="V4048" s="146"/>
      <c r="W4048" s="146"/>
      <c r="X4048" s="146"/>
      <c r="Y4048" s="146"/>
      <c r="Z4048" s="146"/>
      <c r="AA4048" s="146"/>
      <c r="AB4048" s="5" t="str">
        <f t="shared" si="95"/>
        <v/>
      </c>
    </row>
    <row r="4049" spans="8:28" customFormat="1" ht="12.95" hidden="1" customHeight="1">
      <c r="H4049" s="1"/>
      <c r="I4049" s="1"/>
      <c r="K4049" s="1"/>
      <c r="N4049" s="1"/>
      <c r="T4049" s="146"/>
      <c r="U4049" s="146"/>
      <c r="V4049" s="146"/>
      <c r="W4049" s="146"/>
      <c r="X4049" s="146"/>
      <c r="Y4049" s="146"/>
      <c r="Z4049" s="146"/>
      <c r="AA4049" s="146"/>
      <c r="AB4049" s="5" t="str">
        <f t="shared" si="95"/>
        <v/>
      </c>
    </row>
    <row r="4050" spans="8:28" customFormat="1" ht="12.95" hidden="1" customHeight="1">
      <c r="H4050" s="1"/>
      <c r="I4050" s="1"/>
      <c r="K4050" s="1"/>
      <c r="N4050" s="1"/>
      <c r="T4050" s="146"/>
      <c r="U4050" s="146"/>
      <c r="V4050" s="146"/>
      <c r="W4050" s="146"/>
      <c r="X4050" s="146"/>
      <c r="Y4050" s="146"/>
      <c r="Z4050" s="146"/>
      <c r="AA4050" s="146"/>
      <c r="AB4050" s="5" t="str">
        <f t="shared" si="95"/>
        <v/>
      </c>
    </row>
    <row r="4051" spans="8:28" customFormat="1" ht="12.95" hidden="1" customHeight="1">
      <c r="H4051" s="1"/>
      <c r="I4051" s="1"/>
      <c r="K4051" s="1"/>
      <c r="N4051" s="1"/>
      <c r="T4051" s="146"/>
      <c r="U4051" s="146"/>
      <c r="V4051" s="146"/>
      <c r="W4051" s="146"/>
      <c r="X4051" s="146"/>
      <c r="Y4051" s="146"/>
      <c r="Z4051" s="146"/>
      <c r="AA4051" s="146"/>
      <c r="AB4051" s="5" t="str">
        <f t="shared" si="95"/>
        <v/>
      </c>
    </row>
    <row r="4052" spans="8:28" customFormat="1" ht="12.95" hidden="1" customHeight="1">
      <c r="H4052" s="1"/>
      <c r="I4052" s="1"/>
      <c r="K4052" s="1"/>
      <c r="N4052" s="1"/>
      <c r="T4052" s="146"/>
      <c r="U4052" s="146"/>
      <c r="V4052" s="146"/>
      <c r="W4052" s="146"/>
      <c r="X4052" s="146"/>
      <c r="Y4052" s="146"/>
      <c r="Z4052" s="146"/>
      <c r="AA4052" s="146"/>
      <c r="AB4052" s="5" t="str">
        <f t="shared" si="95"/>
        <v/>
      </c>
    </row>
    <row r="4053" spans="8:28" customFormat="1" ht="12.95" hidden="1" customHeight="1">
      <c r="H4053" s="1"/>
      <c r="I4053" s="1"/>
      <c r="K4053" s="1"/>
      <c r="N4053" s="1"/>
      <c r="T4053" s="146"/>
      <c r="U4053" s="146"/>
      <c r="V4053" s="146"/>
      <c r="W4053" s="146"/>
      <c r="X4053" s="146"/>
      <c r="Y4053" s="146"/>
      <c r="Z4053" s="146"/>
      <c r="AA4053" s="146"/>
      <c r="AB4053" s="5" t="str">
        <f t="shared" si="95"/>
        <v/>
      </c>
    </row>
    <row r="4054" spans="8:28" customFormat="1" ht="12.95" hidden="1" customHeight="1">
      <c r="H4054" s="1"/>
      <c r="I4054" s="1"/>
      <c r="K4054" s="1"/>
      <c r="N4054" s="1"/>
      <c r="T4054" s="146"/>
      <c r="U4054" s="146"/>
      <c r="V4054" s="146"/>
      <c r="W4054" s="146"/>
      <c r="X4054" s="146"/>
      <c r="Y4054" s="146"/>
      <c r="Z4054" s="146"/>
      <c r="AA4054" s="146"/>
      <c r="AB4054" s="5" t="str">
        <f t="shared" si="95"/>
        <v/>
      </c>
    </row>
    <row r="4055" spans="8:28" customFormat="1" ht="12.95" hidden="1" customHeight="1">
      <c r="H4055" s="1"/>
      <c r="I4055" s="1"/>
      <c r="K4055" s="1"/>
      <c r="N4055" s="1"/>
      <c r="T4055" s="146"/>
      <c r="U4055" s="146"/>
      <c r="V4055" s="146"/>
      <c r="W4055" s="146"/>
      <c r="X4055" s="146"/>
      <c r="Y4055" s="146"/>
      <c r="Z4055" s="146"/>
      <c r="AA4055" s="146"/>
      <c r="AB4055" s="5" t="str">
        <f t="shared" si="95"/>
        <v/>
      </c>
    </row>
    <row r="4056" spans="8:28" customFormat="1" ht="12.95" hidden="1" customHeight="1">
      <c r="H4056" s="1"/>
      <c r="I4056" s="1"/>
      <c r="K4056" s="1"/>
      <c r="N4056" s="1"/>
      <c r="T4056" s="146"/>
      <c r="U4056" s="146"/>
      <c r="V4056" s="146"/>
      <c r="W4056" s="146"/>
      <c r="X4056" s="146"/>
      <c r="Y4056" s="146"/>
      <c r="Z4056" s="146"/>
      <c r="AA4056" s="146"/>
      <c r="AB4056" s="5" t="str">
        <f t="shared" si="95"/>
        <v/>
      </c>
    </row>
    <row r="4057" spans="8:28" customFormat="1" ht="12.95" hidden="1" customHeight="1">
      <c r="H4057" s="1"/>
      <c r="I4057" s="1"/>
      <c r="K4057" s="1"/>
      <c r="N4057" s="1"/>
      <c r="T4057" s="146"/>
      <c r="U4057" s="146"/>
      <c r="V4057" s="146"/>
      <c r="W4057" s="146"/>
      <c r="X4057" s="146"/>
      <c r="Y4057" s="146"/>
      <c r="Z4057" s="146"/>
      <c r="AA4057" s="146"/>
      <c r="AB4057" s="5" t="str">
        <f t="shared" si="95"/>
        <v/>
      </c>
    </row>
    <row r="4058" spans="8:28" customFormat="1" ht="12.95" hidden="1" customHeight="1">
      <c r="H4058" s="1"/>
      <c r="I4058" s="1"/>
      <c r="K4058" s="1"/>
      <c r="N4058" s="1"/>
      <c r="T4058" s="146"/>
      <c r="U4058" s="146"/>
      <c r="V4058" s="146"/>
      <c r="W4058" s="146"/>
      <c r="X4058" s="146"/>
      <c r="Y4058" s="146"/>
      <c r="Z4058" s="146"/>
      <c r="AA4058" s="146"/>
      <c r="AB4058" s="5" t="str">
        <f t="shared" si="95"/>
        <v/>
      </c>
    </row>
    <row r="4059" spans="8:28" customFormat="1" ht="12.95" hidden="1" customHeight="1">
      <c r="H4059" s="1"/>
      <c r="I4059" s="1"/>
      <c r="K4059" s="1"/>
      <c r="N4059" s="1"/>
      <c r="T4059" s="146"/>
      <c r="U4059" s="146"/>
      <c r="V4059" s="146"/>
      <c r="W4059" s="146"/>
      <c r="X4059" s="146"/>
      <c r="Y4059" s="146"/>
      <c r="Z4059" s="146"/>
      <c r="AA4059" s="146"/>
      <c r="AB4059" s="5" t="str">
        <f t="shared" ref="AB4059:AB4122" si="96">IF(TRIM(A4049)="","",CONCATENATE(TRIM(D4049),TRIM(E4049)))</f>
        <v/>
      </c>
    </row>
    <row r="4060" spans="8:28" customFormat="1" ht="12.95" hidden="1" customHeight="1">
      <c r="H4060" s="1"/>
      <c r="I4060" s="1"/>
      <c r="K4060" s="1"/>
      <c r="N4060" s="1"/>
      <c r="T4060" s="146"/>
      <c r="U4060" s="146"/>
      <c r="V4060" s="146"/>
      <c r="W4060" s="146"/>
      <c r="X4060" s="146"/>
      <c r="Y4060" s="146"/>
      <c r="Z4060" s="146"/>
      <c r="AA4060" s="146"/>
      <c r="AB4060" s="5" t="str">
        <f t="shared" si="96"/>
        <v/>
      </c>
    </row>
    <row r="4061" spans="8:28" customFormat="1" ht="12.95" hidden="1" customHeight="1">
      <c r="H4061" s="1"/>
      <c r="I4061" s="1"/>
      <c r="K4061" s="1"/>
      <c r="N4061" s="1"/>
      <c r="T4061" s="146"/>
      <c r="U4061" s="146"/>
      <c r="V4061" s="146"/>
      <c r="W4061" s="146"/>
      <c r="X4061" s="146"/>
      <c r="Y4061" s="146"/>
      <c r="Z4061" s="146"/>
      <c r="AA4061" s="146"/>
      <c r="AB4061" s="5" t="str">
        <f t="shared" si="96"/>
        <v/>
      </c>
    </row>
    <row r="4062" spans="8:28" customFormat="1" ht="12.95" hidden="1" customHeight="1">
      <c r="H4062" s="1"/>
      <c r="I4062" s="1"/>
      <c r="K4062" s="1"/>
      <c r="N4062" s="1"/>
      <c r="T4062" s="146"/>
      <c r="U4062" s="146"/>
      <c r="V4062" s="146"/>
      <c r="W4062" s="146"/>
      <c r="X4062" s="146"/>
      <c r="Y4062" s="146"/>
      <c r="Z4062" s="146"/>
      <c r="AA4062" s="146"/>
      <c r="AB4062" s="5" t="str">
        <f t="shared" si="96"/>
        <v/>
      </c>
    </row>
    <row r="4063" spans="8:28" customFormat="1" ht="12.95" hidden="1" customHeight="1">
      <c r="H4063" s="1"/>
      <c r="I4063" s="1"/>
      <c r="K4063" s="1"/>
      <c r="N4063" s="1"/>
      <c r="T4063" s="146"/>
      <c r="U4063" s="146"/>
      <c r="V4063" s="146"/>
      <c r="W4063" s="146"/>
      <c r="X4063" s="146"/>
      <c r="Y4063" s="146"/>
      <c r="Z4063" s="146"/>
      <c r="AA4063" s="146"/>
      <c r="AB4063" s="5" t="str">
        <f t="shared" si="96"/>
        <v/>
      </c>
    </row>
    <row r="4064" spans="8:28" customFormat="1" ht="12.95" hidden="1" customHeight="1">
      <c r="H4064" s="1"/>
      <c r="I4064" s="1"/>
      <c r="K4064" s="1"/>
      <c r="N4064" s="1"/>
      <c r="T4064" s="146"/>
      <c r="U4064" s="146"/>
      <c r="V4064" s="146"/>
      <c r="W4064" s="146"/>
      <c r="X4064" s="146"/>
      <c r="Y4064" s="146"/>
      <c r="Z4064" s="146"/>
      <c r="AA4064" s="146"/>
      <c r="AB4064" s="5" t="str">
        <f t="shared" si="96"/>
        <v/>
      </c>
    </row>
    <row r="4065" spans="8:28" customFormat="1" ht="12.95" hidden="1" customHeight="1">
      <c r="H4065" s="1"/>
      <c r="I4065" s="1"/>
      <c r="K4065" s="1"/>
      <c r="N4065" s="1"/>
      <c r="T4065" s="146"/>
      <c r="U4065" s="146"/>
      <c r="V4065" s="146"/>
      <c r="W4065" s="146"/>
      <c r="X4065" s="146"/>
      <c r="Y4065" s="146"/>
      <c r="Z4065" s="146"/>
      <c r="AA4065" s="146"/>
      <c r="AB4065" s="5" t="str">
        <f t="shared" si="96"/>
        <v/>
      </c>
    </row>
    <row r="4066" spans="8:28" customFormat="1" ht="12.95" hidden="1" customHeight="1">
      <c r="H4066" s="1"/>
      <c r="I4066" s="1"/>
      <c r="K4066" s="1"/>
      <c r="N4066" s="1"/>
      <c r="T4066" s="146"/>
      <c r="U4066" s="146"/>
      <c r="V4066" s="146"/>
      <c r="W4066" s="146"/>
      <c r="X4066" s="146"/>
      <c r="Y4066" s="146"/>
      <c r="Z4066" s="146"/>
      <c r="AA4066" s="146"/>
      <c r="AB4066" s="5" t="str">
        <f t="shared" si="96"/>
        <v/>
      </c>
    </row>
    <row r="4067" spans="8:28" customFormat="1" ht="12.95" hidden="1" customHeight="1">
      <c r="H4067" s="1"/>
      <c r="I4067" s="1"/>
      <c r="K4067" s="1"/>
      <c r="N4067" s="1"/>
      <c r="T4067" s="146"/>
      <c r="U4067" s="146"/>
      <c r="V4067" s="146"/>
      <c r="W4067" s="146"/>
      <c r="X4067" s="146"/>
      <c r="Y4067" s="146"/>
      <c r="Z4067" s="146"/>
      <c r="AA4067" s="146"/>
      <c r="AB4067" s="5" t="str">
        <f t="shared" si="96"/>
        <v/>
      </c>
    </row>
    <row r="4068" spans="8:28" customFormat="1" ht="12.95" hidden="1" customHeight="1">
      <c r="H4068" s="1"/>
      <c r="I4068" s="1"/>
      <c r="K4068" s="1"/>
      <c r="N4068" s="1"/>
      <c r="T4068" s="146"/>
      <c r="U4068" s="146"/>
      <c r="V4068" s="146"/>
      <c r="W4068" s="146"/>
      <c r="X4068" s="146"/>
      <c r="Y4068" s="146"/>
      <c r="Z4068" s="146"/>
      <c r="AA4068" s="146"/>
      <c r="AB4068" s="5" t="str">
        <f t="shared" si="96"/>
        <v/>
      </c>
    </row>
    <row r="4069" spans="8:28" customFormat="1" ht="12.95" hidden="1" customHeight="1">
      <c r="H4069" s="1"/>
      <c r="I4069" s="1"/>
      <c r="K4069" s="1"/>
      <c r="N4069" s="1"/>
      <c r="T4069" s="146"/>
      <c r="U4069" s="146"/>
      <c r="V4069" s="146"/>
      <c r="W4069" s="146"/>
      <c r="X4069" s="146"/>
      <c r="Y4069" s="146"/>
      <c r="Z4069" s="146"/>
      <c r="AA4069" s="146"/>
      <c r="AB4069" s="5" t="str">
        <f t="shared" si="96"/>
        <v/>
      </c>
    </row>
    <row r="4070" spans="8:28" customFormat="1" ht="12.95" hidden="1" customHeight="1">
      <c r="H4070" s="1"/>
      <c r="I4070" s="1"/>
      <c r="K4070" s="1"/>
      <c r="N4070" s="1"/>
      <c r="T4070" s="146"/>
      <c r="U4070" s="146"/>
      <c r="V4070" s="146"/>
      <c r="W4070" s="146"/>
      <c r="X4070" s="146"/>
      <c r="Y4070" s="146"/>
      <c r="Z4070" s="146"/>
      <c r="AA4070" s="146"/>
      <c r="AB4070" s="5" t="str">
        <f t="shared" si="96"/>
        <v/>
      </c>
    </row>
    <row r="4071" spans="8:28" customFormat="1" ht="12.95" hidden="1" customHeight="1">
      <c r="H4071" s="1"/>
      <c r="I4071" s="1"/>
      <c r="K4071" s="1"/>
      <c r="N4071" s="1"/>
      <c r="T4071" s="146"/>
      <c r="U4071" s="146"/>
      <c r="V4071" s="146"/>
      <c r="W4071" s="146"/>
      <c r="X4071" s="146"/>
      <c r="Y4071" s="146"/>
      <c r="Z4071" s="146"/>
      <c r="AA4071" s="146"/>
      <c r="AB4071" s="5" t="str">
        <f t="shared" si="96"/>
        <v/>
      </c>
    </row>
    <row r="4072" spans="8:28" customFormat="1" ht="12.95" hidden="1" customHeight="1">
      <c r="H4072" s="1"/>
      <c r="I4072" s="1"/>
      <c r="K4072" s="1"/>
      <c r="N4072" s="1"/>
      <c r="T4072" s="146"/>
      <c r="U4072" s="146"/>
      <c r="V4072" s="146"/>
      <c r="W4072" s="146"/>
      <c r="X4072" s="146"/>
      <c r="Y4072" s="146"/>
      <c r="Z4072" s="146"/>
      <c r="AA4072" s="146"/>
      <c r="AB4072" s="5" t="str">
        <f t="shared" si="96"/>
        <v/>
      </c>
    </row>
    <row r="4073" spans="8:28" customFormat="1" ht="12.95" hidden="1" customHeight="1">
      <c r="H4073" s="1"/>
      <c r="I4073" s="1"/>
      <c r="K4073" s="1"/>
      <c r="N4073" s="1"/>
      <c r="T4073" s="146"/>
      <c r="U4073" s="146"/>
      <c r="V4073" s="146"/>
      <c r="W4073" s="146"/>
      <c r="X4073" s="146"/>
      <c r="Y4073" s="146"/>
      <c r="Z4073" s="146"/>
      <c r="AA4073" s="146"/>
      <c r="AB4073" s="5" t="str">
        <f t="shared" si="96"/>
        <v/>
      </c>
    </row>
    <row r="4074" spans="8:28" customFormat="1" ht="12.95" hidden="1" customHeight="1">
      <c r="H4074" s="1"/>
      <c r="I4074" s="1"/>
      <c r="K4074" s="1"/>
      <c r="N4074" s="1"/>
      <c r="T4074" s="146"/>
      <c r="U4074" s="146"/>
      <c r="V4074" s="146"/>
      <c r="W4074" s="146"/>
      <c r="X4074" s="146"/>
      <c r="Y4074" s="146"/>
      <c r="Z4074" s="146"/>
      <c r="AA4074" s="146"/>
      <c r="AB4074" s="5" t="str">
        <f t="shared" si="96"/>
        <v/>
      </c>
    </row>
    <row r="4075" spans="8:28" customFormat="1" ht="12.95" hidden="1" customHeight="1">
      <c r="H4075" s="1"/>
      <c r="I4075" s="1"/>
      <c r="K4075" s="1"/>
      <c r="N4075" s="1"/>
      <c r="T4075" s="146"/>
      <c r="U4075" s="146"/>
      <c r="V4075" s="146"/>
      <c r="W4075" s="146"/>
      <c r="X4075" s="146"/>
      <c r="Y4075" s="146"/>
      <c r="Z4075" s="146"/>
      <c r="AA4075" s="146"/>
      <c r="AB4075" s="5" t="str">
        <f t="shared" si="96"/>
        <v/>
      </c>
    </row>
    <row r="4076" spans="8:28" customFormat="1" ht="12.95" hidden="1" customHeight="1">
      <c r="H4076" s="1"/>
      <c r="I4076" s="1"/>
      <c r="K4076" s="1"/>
      <c r="N4076" s="1"/>
      <c r="T4076" s="146"/>
      <c r="U4076" s="146"/>
      <c r="V4076" s="146"/>
      <c r="W4076" s="146"/>
      <c r="X4076" s="146"/>
      <c r="Y4076" s="146"/>
      <c r="Z4076" s="146"/>
      <c r="AA4076" s="146"/>
      <c r="AB4076" s="5" t="str">
        <f t="shared" si="96"/>
        <v/>
      </c>
    </row>
    <row r="4077" spans="8:28" customFormat="1" ht="12.95" hidden="1" customHeight="1">
      <c r="H4077" s="1"/>
      <c r="I4077" s="1"/>
      <c r="K4077" s="1"/>
      <c r="N4077" s="1"/>
      <c r="T4077" s="146"/>
      <c r="U4077" s="146"/>
      <c r="V4077" s="146"/>
      <c r="W4077" s="146"/>
      <c r="X4077" s="146"/>
      <c r="Y4077" s="146"/>
      <c r="Z4077" s="146"/>
      <c r="AA4077" s="146"/>
      <c r="AB4077" s="5" t="str">
        <f t="shared" si="96"/>
        <v/>
      </c>
    </row>
    <row r="4078" spans="8:28" customFormat="1" ht="12.95" hidden="1" customHeight="1">
      <c r="H4078" s="1"/>
      <c r="I4078" s="1"/>
      <c r="K4078" s="1"/>
      <c r="N4078" s="1"/>
      <c r="T4078" s="146"/>
      <c r="U4078" s="146"/>
      <c r="V4078" s="146"/>
      <c r="W4078" s="146"/>
      <c r="X4078" s="146"/>
      <c r="Y4078" s="146"/>
      <c r="Z4078" s="146"/>
      <c r="AA4078" s="146"/>
      <c r="AB4078" s="5" t="str">
        <f t="shared" si="96"/>
        <v/>
      </c>
    </row>
    <row r="4079" spans="8:28" customFormat="1" ht="12.95" hidden="1" customHeight="1">
      <c r="H4079" s="1"/>
      <c r="I4079" s="1"/>
      <c r="K4079" s="1"/>
      <c r="N4079" s="1"/>
      <c r="T4079" s="146"/>
      <c r="U4079" s="146"/>
      <c r="V4079" s="146"/>
      <c r="W4079" s="146"/>
      <c r="X4079" s="146"/>
      <c r="Y4079" s="146"/>
      <c r="Z4079" s="146"/>
      <c r="AA4079" s="146"/>
      <c r="AB4079" s="5" t="str">
        <f t="shared" si="96"/>
        <v/>
      </c>
    </row>
    <row r="4080" spans="8:28" customFormat="1" ht="12.95" hidden="1" customHeight="1">
      <c r="H4080" s="1"/>
      <c r="I4080" s="1"/>
      <c r="K4080" s="1"/>
      <c r="N4080" s="1"/>
      <c r="T4080" s="146"/>
      <c r="U4080" s="146"/>
      <c r="V4080" s="146"/>
      <c r="W4080" s="146"/>
      <c r="X4080" s="146"/>
      <c r="Y4080" s="146"/>
      <c r="Z4080" s="146"/>
      <c r="AA4080" s="146"/>
      <c r="AB4080" s="5" t="str">
        <f t="shared" si="96"/>
        <v/>
      </c>
    </row>
    <row r="4081" spans="8:28" customFormat="1" ht="12.95" hidden="1" customHeight="1">
      <c r="H4081" s="1"/>
      <c r="I4081" s="1"/>
      <c r="K4081" s="1"/>
      <c r="N4081" s="1"/>
      <c r="T4081" s="146"/>
      <c r="U4081" s="146"/>
      <c r="V4081" s="146"/>
      <c r="W4081" s="146"/>
      <c r="X4081" s="146"/>
      <c r="Y4081" s="146"/>
      <c r="Z4081" s="146"/>
      <c r="AA4081" s="146"/>
      <c r="AB4081" s="5" t="str">
        <f t="shared" si="96"/>
        <v/>
      </c>
    </row>
    <row r="4082" spans="8:28" customFormat="1" ht="12.95" hidden="1" customHeight="1">
      <c r="H4082" s="1"/>
      <c r="I4082" s="1"/>
      <c r="K4082" s="1"/>
      <c r="N4082" s="1"/>
      <c r="T4082" s="146"/>
      <c r="U4082" s="146"/>
      <c r="V4082" s="146"/>
      <c r="W4082" s="146"/>
      <c r="X4082" s="146"/>
      <c r="Y4082" s="146"/>
      <c r="Z4082" s="146"/>
      <c r="AA4082" s="146"/>
      <c r="AB4082" s="5" t="str">
        <f t="shared" si="96"/>
        <v/>
      </c>
    </row>
    <row r="4083" spans="8:28" customFormat="1" ht="12.95" hidden="1" customHeight="1">
      <c r="H4083" s="1"/>
      <c r="I4083" s="1"/>
      <c r="K4083" s="1"/>
      <c r="N4083" s="1"/>
      <c r="T4083" s="146"/>
      <c r="U4083" s="146"/>
      <c r="V4083" s="146"/>
      <c r="W4083" s="146"/>
      <c r="X4083" s="146"/>
      <c r="Y4083" s="146"/>
      <c r="Z4083" s="146"/>
      <c r="AA4083" s="146"/>
      <c r="AB4083" s="5" t="str">
        <f t="shared" si="96"/>
        <v/>
      </c>
    </row>
    <row r="4084" spans="8:28" customFormat="1" ht="12.95" hidden="1" customHeight="1">
      <c r="H4084" s="1"/>
      <c r="I4084" s="1"/>
      <c r="K4084" s="1"/>
      <c r="N4084" s="1"/>
      <c r="T4084" s="146"/>
      <c r="U4084" s="146"/>
      <c r="V4084" s="146"/>
      <c r="W4084" s="146"/>
      <c r="X4084" s="146"/>
      <c r="Y4084" s="146"/>
      <c r="Z4084" s="146"/>
      <c r="AA4084" s="146"/>
      <c r="AB4084" s="5" t="str">
        <f t="shared" si="96"/>
        <v/>
      </c>
    </row>
    <row r="4085" spans="8:28" customFormat="1" ht="12.95" hidden="1" customHeight="1">
      <c r="H4085" s="1"/>
      <c r="I4085" s="1"/>
      <c r="K4085" s="1"/>
      <c r="N4085" s="1"/>
      <c r="T4085" s="146"/>
      <c r="U4085" s="146"/>
      <c r="V4085" s="146"/>
      <c r="W4085" s="146"/>
      <c r="X4085" s="146"/>
      <c r="Y4085" s="146"/>
      <c r="Z4085" s="146"/>
      <c r="AA4085" s="146"/>
      <c r="AB4085" s="5" t="str">
        <f t="shared" si="96"/>
        <v/>
      </c>
    </row>
    <row r="4086" spans="8:28" customFormat="1" ht="12.95" hidden="1" customHeight="1">
      <c r="H4086" s="1"/>
      <c r="I4086" s="1"/>
      <c r="K4086" s="1"/>
      <c r="N4086" s="1"/>
      <c r="T4086" s="146"/>
      <c r="U4086" s="146"/>
      <c r="V4086" s="146"/>
      <c r="W4086" s="146"/>
      <c r="X4086" s="146"/>
      <c r="Y4086" s="146"/>
      <c r="Z4086" s="146"/>
      <c r="AA4086" s="146"/>
      <c r="AB4086" s="5" t="str">
        <f t="shared" si="96"/>
        <v/>
      </c>
    </row>
    <row r="4087" spans="8:28" customFormat="1" ht="12.95" hidden="1" customHeight="1">
      <c r="H4087" s="1"/>
      <c r="I4087" s="1"/>
      <c r="K4087" s="1"/>
      <c r="N4087" s="1"/>
      <c r="T4087" s="146"/>
      <c r="U4087" s="146"/>
      <c r="V4087" s="146"/>
      <c r="W4087" s="146"/>
      <c r="X4087" s="146"/>
      <c r="Y4087" s="146"/>
      <c r="Z4087" s="146"/>
      <c r="AA4087" s="146"/>
      <c r="AB4087" s="5" t="str">
        <f t="shared" si="96"/>
        <v/>
      </c>
    </row>
    <row r="4088" spans="8:28" customFormat="1" ht="12.95" hidden="1" customHeight="1">
      <c r="H4088" s="1"/>
      <c r="I4088" s="1"/>
      <c r="K4088" s="1"/>
      <c r="N4088" s="1"/>
      <c r="T4088" s="146"/>
      <c r="U4088" s="146"/>
      <c r="V4088" s="146"/>
      <c r="W4088" s="146"/>
      <c r="X4088" s="146"/>
      <c r="Y4088" s="146"/>
      <c r="Z4088" s="146"/>
      <c r="AA4088" s="146"/>
      <c r="AB4088" s="5" t="str">
        <f t="shared" si="96"/>
        <v/>
      </c>
    </row>
    <row r="4089" spans="8:28" customFormat="1" ht="12.95" hidden="1" customHeight="1">
      <c r="H4089" s="1"/>
      <c r="I4089" s="1"/>
      <c r="K4089" s="1"/>
      <c r="N4089" s="1"/>
      <c r="T4089" s="146"/>
      <c r="U4089" s="146"/>
      <c r="V4089" s="146"/>
      <c r="W4089" s="146"/>
      <c r="X4089" s="146"/>
      <c r="Y4089" s="146"/>
      <c r="Z4089" s="146"/>
      <c r="AA4089" s="146"/>
      <c r="AB4089" s="5" t="str">
        <f t="shared" si="96"/>
        <v/>
      </c>
    </row>
    <row r="4090" spans="8:28" customFormat="1" ht="12.95" hidden="1" customHeight="1">
      <c r="H4090" s="1"/>
      <c r="I4090" s="1"/>
      <c r="K4090" s="1"/>
      <c r="N4090" s="1"/>
      <c r="T4090" s="146"/>
      <c r="U4090" s="146"/>
      <c r="V4090" s="146"/>
      <c r="W4090" s="146"/>
      <c r="X4090" s="146"/>
      <c r="Y4090" s="146"/>
      <c r="Z4090" s="146"/>
      <c r="AA4090" s="146"/>
      <c r="AB4090" s="5" t="str">
        <f t="shared" si="96"/>
        <v/>
      </c>
    </row>
    <row r="4091" spans="8:28" customFormat="1" ht="12.95" hidden="1" customHeight="1">
      <c r="H4091" s="1"/>
      <c r="I4091" s="1"/>
      <c r="K4091" s="1"/>
      <c r="N4091" s="1"/>
      <c r="T4091" s="146"/>
      <c r="U4091" s="146"/>
      <c r="V4091" s="146"/>
      <c r="W4091" s="146"/>
      <c r="X4091" s="146"/>
      <c r="Y4091" s="146"/>
      <c r="Z4091" s="146"/>
      <c r="AA4091" s="146"/>
      <c r="AB4091" s="5" t="str">
        <f t="shared" si="96"/>
        <v/>
      </c>
    </row>
    <row r="4092" spans="8:28" customFormat="1" ht="12.95" hidden="1" customHeight="1">
      <c r="H4092" s="1"/>
      <c r="I4092" s="1"/>
      <c r="K4092" s="1"/>
      <c r="N4092" s="1"/>
      <c r="T4092" s="146"/>
      <c r="U4092" s="146"/>
      <c r="V4092" s="146"/>
      <c r="W4092" s="146"/>
      <c r="X4092" s="146"/>
      <c r="Y4092" s="146"/>
      <c r="Z4092" s="146"/>
      <c r="AA4092" s="146"/>
      <c r="AB4092" s="5" t="str">
        <f t="shared" si="96"/>
        <v/>
      </c>
    </row>
    <row r="4093" spans="8:28" customFormat="1" ht="12.95" hidden="1" customHeight="1">
      <c r="H4093" s="1"/>
      <c r="I4093" s="1"/>
      <c r="K4093" s="1"/>
      <c r="N4093" s="1"/>
      <c r="T4093" s="146"/>
      <c r="U4093" s="146"/>
      <c r="V4093" s="146"/>
      <c r="W4093" s="146"/>
      <c r="X4093" s="146"/>
      <c r="Y4093" s="146"/>
      <c r="Z4093" s="146"/>
      <c r="AA4093" s="146"/>
      <c r="AB4093" s="5" t="str">
        <f t="shared" si="96"/>
        <v/>
      </c>
    </row>
    <row r="4094" spans="8:28" customFormat="1" ht="12.95" hidden="1" customHeight="1">
      <c r="H4094" s="1"/>
      <c r="I4094" s="1"/>
      <c r="K4094" s="1"/>
      <c r="N4094" s="1"/>
      <c r="T4094" s="146"/>
      <c r="U4094" s="146"/>
      <c r="V4094" s="146"/>
      <c r="W4094" s="146"/>
      <c r="X4094" s="146"/>
      <c r="Y4094" s="146"/>
      <c r="Z4094" s="146"/>
      <c r="AA4094" s="146"/>
      <c r="AB4094" s="5" t="str">
        <f t="shared" si="96"/>
        <v/>
      </c>
    </row>
    <row r="4095" spans="8:28" customFormat="1" ht="12.95" hidden="1" customHeight="1">
      <c r="H4095" s="1"/>
      <c r="I4095" s="1"/>
      <c r="K4095" s="1"/>
      <c r="N4095" s="1"/>
      <c r="T4095" s="146"/>
      <c r="U4095" s="146"/>
      <c r="V4095" s="146"/>
      <c r="W4095" s="146"/>
      <c r="X4095" s="146"/>
      <c r="Y4095" s="146"/>
      <c r="Z4095" s="146"/>
      <c r="AA4095" s="146"/>
      <c r="AB4095" s="5" t="str">
        <f t="shared" si="96"/>
        <v/>
      </c>
    </row>
    <row r="4096" spans="8:28" customFormat="1" ht="12.95" hidden="1" customHeight="1">
      <c r="H4096" s="1"/>
      <c r="I4096" s="1"/>
      <c r="K4096" s="1"/>
      <c r="N4096" s="1"/>
      <c r="T4096" s="146"/>
      <c r="U4096" s="146"/>
      <c r="V4096" s="146"/>
      <c r="W4096" s="146"/>
      <c r="X4096" s="146"/>
      <c r="Y4096" s="146"/>
      <c r="Z4096" s="146"/>
      <c r="AA4096" s="146"/>
      <c r="AB4096" s="5" t="str">
        <f t="shared" si="96"/>
        <v/>
      </c>
    </row>
    <row r="4097" spans="8:28" customFormat="1" ht="12.95" hidden="1" customHeight="1">
      <c r="H4097" s="1"/>
      <c r="I4097" s="1"/>
      <c r="K4097" s="1"/>
      <c r="N4097" s="1"/>
      <c r="T4097" s="146"/>
      <c r="U4097" s="146"/>
      <c r="V4097" s="146"/>
      <c r="W4097" s="146"/>
      <c r="X4097" s="146"/>
      <c r="Y4097" s="146"/>
      <c r="Z4097" s="146"/>
      <c r="AA4097" s="146"/>
      <c r="AB4097" s="5" t="str">
        <f t="shared" si="96"/>
        <v/>
      </c>
    </row>
    <row r="4098" spans="8:28" customFormat="1" ht="12.95" hidden="1" customHeight="1">
      <c r="H4098" s="1"/>
      <c r="I4098" s="1"/>
      <c r="K4098" s="1"/>
      <c r="N4098" s="1"/>
      <c r="T4098" s="146"/>
      <c r="U4098" s="146"/>
      <c r="V4098" s="146"/>
      <c r="W4098" s="146"/>
      <c r="X4098" s="146"/>
      <c r="Y4098" s="146"/>
      <c r="Z4098" s="146"/>
      <c r="AA4098" s="146"/>
      <c r="AB4098" s="5" t="str">
        <f t="shared" si="96"/>
        <v/>
      </c>
    </row>
    <row r="4099" spans="8:28" customFormat="1" ht="12.95" hidden="1" customHeight="1">
      <c r="H4099" s="1"/>
      <c r="I4099" s="1"/>
      <c r="K4099" s="1"/>
      <c r="N4099" s="1"/>
      <c r="T4099" s="146"/>
      <c r="U4099" s="146"/>
      <c r="V4099" s="146"/>
      <c r="W4099" s="146"/>
      <c r="X4099" s="146"/>
      <c r="Y4099" s="146"/>
      <c r="Z4099" s="146"/>
      <c r="AA4099" s="146"/>
      <c r="AB4099" s="5" t="str">
        <f t="shared" si="96"/>
        <v/>
      </c>
    </row>
    <row r="4100" spans="8:28" customFormat="1" ht="12.95" hidden="1" customHeight="1">
      <c r="H4100" s="1"/>
      <c r="I4100" s="1"/>
      <c r="K4100" s="1"/>
      <c r="N4100" s="1"/>
      <c r="T4100" s="146"/>
      <c r="U4100" s="146"/>
      <c r="V4100" s="146"/>
      <c r="W4100" s="146"/>
      <c r="X4100" s="146"/>
      <c r="Y4100" s="146"/>
      <c r="Z4100" s="146"/>
      <c r="AA4100" s="146"/>
      <c r="AB4100" s="5" t="str">
        <f t="shared" si="96"/>
        <v/>
      </c>
    </row>
    <row r="4101" spans="8:28" customFormat="1" ht="12.95" hidden="1" customHeight="1">
      <c r="H4101" s="1"/>
      <c r="I4101" s="1"/>
      <c r="K4101" s="1"/>
      <c r="N4101" s="1"/>
      <c r="T4101" s="146"/>
      <c r="U4101" s="146"/>
      <c r="V4101" s="146"/>
      <c r="W4101" s="146"/>
      <c r="X4101" s="146"/>
      <c r="Y4101" s="146"/>
      <c r="Z4101" s="146"/>
      <c r="AA4101" s="146"/>
      <c r="AB4101" s="5" t="str">
        <f t="shared" si="96"/>
        <v/>
      </c>
    </row>
    <row r="4102" spans="8:28" customFormat="1" ht="12.95" hidden="1" customHeight="1">
      <c r="H4102" s="1"/>
      <c r="I4102" s="1"/>
      <c r="K4102" s="1"/>
      <c r="N4102" s="1"/>
      <c r="T4102" s="146"/>
      <c r="U4102" s="146"/>
      <c r="V4102" s="146"/>
      <c r="W4102" s="146"/>
      <c r="X4102" s="146"/>
      <c r="Y4102" s="146"/>
      <c r="Z4102" s="146"/>
      <c r="AA4102" s="146"/>
      <c r="AB4102" s="5" t="str">
        <f t="shared" si="96"/>
        <v/>
      </c>
    </row>
    <row r="4103" spans="8:28" customFormat="1" ht="12.95" hidden="1" customHeight="1">
      <c r="H4103" s="1"/>
      <c r="I4103" s="1"/>
      <c r="K4103" s="1"/>
      <c r="N4103" s="1"/>
      <c r="T4103" s="146"/>
      <c r="U4103" s="146"/>
      <c r="V4103" s="146"/>
      <c r="W4103" s="146"/>
      <c r="X4103" s="146"/>
      <c r="Y4103" s="146"/>
      <c r="Z4103" s="146"/>
      <c r="AA4103" s="146"/>
      <c r="AB4103" s="5" t="str">
        <f t="shared" si="96"/>
        <v/>
      </c>
    </row>
    <row r="4104" spans="8:28" customFormat="1" ht="12.95" hidden="1" customHeight="1">
      <c r="H4104" s="1"/>
      <c r="I4104" s="1"/>
      <c r="K4104" s="1"/>
      <c r="N4104" s="1"/>
      <c r="T4104" s="146"/>
      <c r="U4104" s="146"/>
      <c r="V4104" s="146"/>
      <c r="W4104" s="146"/>
      <c r="X4104" s="146"/>
      <c r="Y4104" s="146"/>
      <c r="Z4104" s="146"/>
      <c r="AA4104" s="146"/>
      <c r="AB4104" s="5" t="str">
        <f t="shared" si="96"/>
        <v/>
      </c>
    </row>
    <row r="4105" spans="8:28" customFormat="1" ht="12.95" hidden="1" customHeight="1">
      <c r="H4105" s="1"/>
      <c r="I4105" s="1"/>
      <c r="K4105" s="1"/>
      <c r="N4105" s="1"/>
      <c r="T4105" s="146"/>
      <c r="U4105" s="146"/>
      <c r="V4105" s="146"/>
      <c r="W4105" s="146"/>
      <c r="X4105" s="146"/>
      <c r="Y4105" s="146"/>
      <c r="Z4105" s="146"/>
      <c r="AA4105" s="146"/>
      <c r="AB4105" s="5" t="str">
        <f t="shared" si="96"/>
        <v/>
      </c>
    </row>
    <row r="4106" spans="8:28" customFormat="1" ht="12.95" hidden="1" customHeight="1">
      <c r="H4106" s="1"/>
      <c r="I4106" s="1"/>
      <c r="K4106" s="1"/>
      <c r="N4106" s="1"/>
      <c r="T4106" s="146"/>
      <c r="U4106" s="146"/>
      <c r="V4106" s="146"/>
      <c r="W4106" s="146"/>
      <c r="X4106" s="146"/>
      <c r="Y4106" s="146"/>
      <c r="Z4106" s="146"/>
      <c r="AA4106" s="146"/>
      <c r="AB4106" s="5" t="str">
        <f t="shared" si="96"/>
        <v/>
      </c>
    </row>
    <row r="4107" spans="8:28" customFormat="1" ht="12.95" hidden="1" customHeight="1">
      <c r="H4107" s="1"/>
      <c r="I4107" s="1"/>
      <c r="K4107" s="1"/>
      <c r="N4107" s="1"/>
      <c r="T4107" s="146"/>
      <c r="U4107" s="146"/>
      <c r="V4107" s="146"/>
      <c r="W4107" s="146"/>
      <c r="X4107" s="146"/>
      <c r="Y4107" s="146"/>
      <c r="Z4107" s="146"/>
      <c r="AA4107" s="146"/>
      <c r="AB4107" s="5" t="str">
        <f t="shared" si="96"/>
        <v/>
      </c>
    </row>
    <row r="4108" spans="8:28" customFormat="1" ht="12.95" hidden="1" customHeight="1">
      <c r="H4108" s="1"/>
      <c r="I4108" s="1"/>
      <c r="K4108" s="1"/>
      <c r="N4108" s="1"/>
      <c r="T4108" s="146"/>
      <c r="U4108" s="146"/>
      <c r="V4108" s="146"/>
      <c r="W4108" s="146"/>
      <c r="X4108" s="146"/>
      <c r="Y4108" s="146"/>
      <c r="Z4108" s="146"/>
      <c r="AA4108" s="146"/>
      <c r="AB4108" s="5" t="str">
        <f t="shared" si="96"/>
        <v/>
      </c>
    </row>
    <row r="4109" spans="8:28" customFormat="1" ht="12.95" hidden="1" customHeight="1">
      <c r="H4109" s="1"/>
      <c r="I4109" s="1"/>
      <c r="K4109" s="1"/>
      <c r="N4109" s="1"/>
      <c r="T4109" s="146"/>
      <c r="U4109" s="146"/>
      <c r="V4109" s="146"/>
      <c r="W4109" s="146"/>
      <c r="X4109" s="146"/>
      <c r="Y4109" s="146"/>
      <c r="Z4109" s="146"/>
      <c r="AA4109" s="146"/>
      <c r="AB4109" s="5" t="str">
        <f t="shared" si="96"/>
        <v/>
      </c>
    </row>
    <row r="4110" spans="8:28" customFormat="1" ht="12.95" hidden="1" customHeight="1">
      <c r="H4110" s="1"/>
      <c r="I4110" s="1"/>
      <c r="K4110" s="1"/>
      <c r="N4110" s="1"/>
      <c r="T4110" s="146"/>
      <c r="U4110" s="146"/>
      <c r="V4110" s="146"/>
      <c r="W4110" s="146"/>
      <c r="X4110" s="146"/>
      <c r="Y4110" s="146"/>
      <c r="Z4110" s="146"/>
      <c r="AA4110" s="146"/>
      <c r="AB4110" s="5" t="str">
        <f t="shared" si="96"/>
        <v/>
      </c>
    </row>
    <row r="4111" spans="8:28" customFormat="1" ht="12.95" hidden="1" customHeight="1">
      <c r="H4111" s="1"/>
      <c r="I4111" s="1"/>
      <c r="K4111" s="1"/>
      <c r="N4111" s="1"/>
      <c r="T4111" s="146"/>
      <c r="U4111" s="146"/>
      <c r="V4111" s="146"/>
      <c r="W4111" s="146"/>
      <c r="X4111" s="146"/>
      <c r="Y4111" s="146"/>
      <c r="Z4111" s="146"/>
      <c r="AA4111" s="146"/>
      <c r="AB4111" s="5" t="str">
        <f t="shared" si="96"/>
        <v/>
      </c>
    </row>
    <row r="4112" spans="8:28" customFormat="1" ht="12.95" hidden="1" customHeight="1">
      <c r="H4112" s="1"/>
      <c r="I4112" s="1"/>
      <c r="K4112" s="1"/>
      <c r="N4112" s="1"/>
      <c r="T4112" s="146"/>
      <c r="U4112" s="146"/>
      <c r="V4112" s="146"/>
      <c r="W4112" s="146"/>
      <c r="X4112" s="146"/>
      <c r="Y4112" s="146"/>
      <c r="Z4112" s="146"/>
      <c r="AA4112" s="146"/>
      <c r="AB4112" s="5" t="str">
        <f t="shared" si="96"/>
        <v/>
      </c>
    </row>
    <row r="4113" spans="8:28" customFormat="1" ht="12.95" hidden="1" customHeight="1">
      <c r="H4113" s="1"/>
      <c r="I4113" s="1"/>
      <c r="K4113" s="1"/>
      <c r="N4113" s="1"/>
      <c r="T4113" s="146"/>
      <c r="U4113" s="146"/>
      <c r="V4113" s="146"/>
      <c r="W4113" s="146"/>
      <c r="X4113" s="146"/>
      <c r="Y4113" s="146"/>
      <c r="Z4113" s="146"/>
      <c r="AA4113" s="146"/>
      <c r="AB4113" s="5" t="str">
        <f t="shared" si="96"/>
        <v/>
      </c>
    </row>
    <row r="4114" spans="8:28" customFormat="1" ht="12.95" hidden="1" customHeight="1">
      <c r="H4114" s="1"/>
      <c r="I4114" s="1"/>
      <c r="K4114" s="1"/>
      <c r="N4114" s="1"/>
      <c r="T4114" s="146"/>
      <c r="U4114" s="146"/>
      <c r="V4114" s="146"/>
      <c r="W4114" s="146"/>
      <c r="X4114" s="146"/>
      <c r="Y4114" s="146"/>
      <c r="Z4114" s="146"/>
      <c r="AA4114" s="146"/>
      <c r="AB4114" s="5" t="str">
        <f t="shared" si="96"/>
        <v/>
      </c>
    </row>
    <row r="4115" spans="8:28" customFormat="1" ht="12.95" hidden="1" customHeight="1">
      <c r="H4115" s="1"/>
      <c r="I4115" s="1"/>
      <c r="K4115" s="1"/>
      <c r="N4115" s="1"/>
      <c r="T4115" s="146"/>
      <c r="U4115" s="146"/>
      <c r="V4115" s="146"/>
      <c r="W4115" s="146"/>
      <c r="X4115" s="146"/>
      <c r="Y4115" s="146"/>
      <c r="Z4115" s="146"/>
      <c r="AA4115" s="146"/>
      <c r="AB4115" s="5" t="str">
        <f t="shared" si="96"/>
        <v/>
      </c>
    </row>
    <row r="4116" spans="8:28" customFormat="1" ht="12.95" hidden="1" customHeight="1">
      <c r="H4116" s="1"/>
      <c r="I4116" s="1"/>
      <c r="K4116" s="1"/>
      <c r="N4116" s="1"/>
      <c r="T4116" s="146"/>
      <c r="U4116" s="146"/>
      <c r="V4116" s="146"/>
      <c r="W4116" s="146"/>
      <c r="X4116" s="146"/>
      <c r="Y4116" s="146"/>
      <c r="Z4116" s="146"/>
      <c r="AA4116" s="146"/>
      <c r="AB4116" s="5" t="str">
        <f t="shared" si="96"/>
        <v/>
      </c>
    </row>
    <row r="4117" spans="8:28" customFormat="1" ht="12.95" hidden="1" customHeight="1">
      <c r="H4117" s="1"/>
      <c r="I4117" s="1"/>
      <c r="K4117" s="1"/>
      <c r="N4117" s="1"/>
      <c r="T4117" s="146"/>
      <c r="U4117" s="146"/>
      <c r="V4117" s="146"/>
      <c r="W4117" s="146"/>
      <c r="X4117" s="146"/>
      <c r="Y4117" s="146"/>
      <c r="Z4117" s="146"/>
      <c r="AA4117" s="146"/>
      <c r="AB4117" s="5" t="str">
        <f t="shared" si="96"/>
        <v/>
      </c>
    </row>
    <row r="4118" spans="8:28" customFormat="1" ht="12.95" hidden="1" customHeight="1">
      <c r="H4118" s="1"/>
      <c r="I4118" s="1"/>
      <c r="K4118" s="1"/>
      <c r="N4118" s="1"/>
      <c r="T4118" s="146"/>
      <c r="U4118" s="146"/>
      <c r="V4118" s="146"/>
      <c r="W4118" s="146"/>
      <c r="X4118" s="146"/>
      <c r="Y4118" s="146"/>
      <c r="Z4118" s="146"/>
      <c r="AA4118" s="146"/>
      <c r="AB4118" s="5" t="str">
        <f t="shared" si="96"/>
        <v/>
      </c>
    </row>
    <row r="4119" spans="8:28" customFormat="1" ht="12.95" hidden="1" customHeight="1">
      <c r="H4119" s="1"/>
      <c r="I4119" s="1"/>
      <c r="K4119" s="1"/>
      <c r="N4119" s="1"/>
      <c r="T4119" s="146"/>
      <c r="U4119" s="146"/>
      <c r="V4119" s="146"/>
      <c r="W4119" s="146"/>
      <c r="X4119" s="146"/>
      <c r="Y4119" s="146"/>
      <c r="Z4119" s="146"/>
      <c r="AA4119" s="146"/>
      <c r="AB4119" s="5" t="str">
        <f t="shared" si="96"/>
        <v/>
      </c>
    </row>
    <row r="4120" spans="8:28" customFormat="1" ht="12.95" hidden="1" customHeight="1">
      <c r="H4120" s="1"/>
      <c r="I4120" s="1"/>
      <c r="K4120" s="1"/>
      <c r="N4120" s="1"/>
      <c r="T4120" s="146"/>
      <c r="U4120" s="146"/>
      <c r="V4120" s="146"/>
      <c r="W4120" s="146"/>
      <c r="X4120" s="146"/>
      <c r="Y4120" s="146"/>
      <c r="Z4120" s="146"/>
      <c r="AA4120" s="146"/>
      <c r="AB4120" s="5" t="str">
        <f t="shared" si="96"/>
        <v/>
      </c>
    </row>
    <row r="4121" spans="8:28" customFormat="1" ht="12.95" hidden="1" customHeight="1">
      <c r="H4121" s="1"/>
      <c r="I4121" s="1"/>
      <c r="K4121" s="1"/>
      <c r="N4121" s="1"/>
      <c r="T4121" s="146"/>
      <c r="U4121" s="146"/>
      <c r="V4121" s="146"/>
      <c r="W4121" s="146"/>
      <c r="X4121" s="146"/>
      <c r="Y4121" s="146"/>
      <c r="Z4121" s="146"/>
      <c r="AA4121" s="146"/>
      <c r="AB4121" s="5" t="str">
        <f t="shared" si="96"/>
        <v/>
      </c>
    </row>
    <row r="4122" spans="8:28" customFormat="1" ht="12.95" hidden="1" customHeight="1">
      <c r="H4122" s="1"/>
      <c r="I4122" s="1"/>
      <c r="K4122" s="1"/>
      <c r="N4122" s="1"/>
      <c r="T4122" s="146"/>
      <c r="U4122" s="146"/>
      <c r="V4122" s="146"/>
      <c r="W4122" s="146"/>
      <c r="X4122" s="146"/>
      <c r="Y4122" s="146"/>
      <c r="Z4122" s="146"/>
      <c r="AA4122" s="146"/>
      <c r="AB4122" s="5" t="str">
        <f t="shared" si="96"/>
        <v/>
      </c>
    </row>
    <row r="4123" spans="8:28" customFormat="1" ht="12.95" hidden="1" customHeight="1">
      <c r="H4123" s="1"/>
      <c r="I4123" s="1"/>
      <c r="K4123" s="1"/>
      <c r="N4123" s="1"/>
      <c r="T4123" s="146"/>
      <c r="U4123" s="146"/>
      <c r="V4123" s="146"/>
      <c r="W4123" s="146"/>
      <c r="X4123" s="146"/>
      <c r="Y4123" s="146"/>
      <c r="Z4123" s="146"/>
      <c r="AA4123" s="146"/>
      <c r="AB4123" s="5" t="str">
        <f t="shared" ref="AB4123:AB4186" si="97">IF(TRIM(A4113)="","",CONCATENATE(TRIM(D4113),TRIM(E4113)))</f>
        <v/>
      </c>
    </row>
    <row r="4124" spans="8:28" customFormat="1" ht="12.95" hidden="1" customHeight="1">
      <c r="H4124" s="1"/>
      <c r="I4124" s="1"/>
      <c r="K4124" s="1"/>
      <c r="N4124" s="1"/>
      <c r="T4124" s="146"/>
      <c r="U4124" s="146"/>
      <c r="V4124" s="146"/>
      <c r="W4124" s="146"/>
      <c r="X4124" s="146"/>
      <c r="Y4124" s="146"/>
      <c r="Z4124" s="146"/>
      <c r="AA4124" s="146"/>
      <c r="AB4124" s="5" t="str">
        <f t="shared" si="97"/>
        <v/>
      </c>
    </row>
    <row r="4125" spans="8:28" customFormat="1" ht="12.95" hidden="1" customHeight="1">
      <c r="H4125" s="1"/>
      <c r="I4125" s="1"/>
      <c r="K4125" s="1"/>
      <c r="N4125" s="1"/>
      <c r="T4125" s="146"/>
      <c r="U4125" s="146"/>
      <c r="V4125" s="146"/>
      <c r="W4125" s="146"/>
      <c r="X4125" s="146"/>
      <c r="Y4125" s="146"/>
      <c r="Z4125" s="146"/>
      <c r="AA4125" s="146"/>
      <c r="AB4125" s="5" t="str">
        <f t="shared" si="97"/>
        <v/>
      </c>
    </row>
    <row r="4126" spans="8:28" customFormat="1" ht="12.95" hidden="1" customHeight="1">
      <c r="H4126" s="1"/>
      <c r="I4126" s="1"/>
      <c r="K4126" s="1"/>
      <c r="N4126" s="1"/>
      <c r="T4126" s="146"/>
      <c r="U4126" s="146"/>
      <c r="V4126" s="146"/>
      <c r="W4126" s="146"/>
      <c r="X4126" s="146"/>
      <c r="Y4126" s="146"/>
      <c r="Z4126" s="146"/>
      <c r="AA4126" s="146"/>
      <c r="AB4126" s="5" t="str">
        <f t="shared" si="97"/>
        <v/>
      </c>
    </row>
    <row r="4127" spans="8:28" customFormat="1" ht="12.95" hidden="1" customHeight="1">
      <c r="H4127" s="1"/>
      <c r="I4127" s="1"/>
      <c r="K4127" s="1"/>
      <c r="N4127" s="1"/>
      <c r="T4127" s="146"/>
      <c r="U4127" s="146"/>
      <c r="V4127" s="146"/>
      <c r="W4127" s="146"/>
      <c r="X4127" s="146"/>
      <c r="Y4127" s="146"/>
      <c r="Z4127" s="146"/>
      <c r="AA4127" s="146"/>
      <c r="AB4127" s="5" t="str">
        <f t="shared" si="97"/>
        <v/>
      </c>
    </row>
    <row r="4128" spans="8:28" customFormat="1" ht="12.95" hidden="1" customHeight="1">
      <c r="H4128" s="1"/>
      <c r="I4128" s="1"/>
      <c r="K4128" s="1"/>
      <c r="N4128" s="1"/>
      <c r="T4128" s="146"/>
      <c r="U4128" s="146"/>
      <c r="V4128" s="146"/>
      <c r="W4128" s="146"/>
      <c r="X4128" s="146"/>
      <c r="Y4128" s="146"/>
      <c r="Z4128" s="146"/>
      <c r="AA4128" s="146"/>
      <c r="AB4128" s="5" t="str">
        <f t="shared" si="97"/>
        <v/>
      </c>
    </row>
    <row r="4129" spans="8:28" customFormat="1" ht="12.95" hidden="1" customHeight="1">
      <c r="H4129" s="1"/>
      <c r="I4129" s="1"/>
      <c r="K4129" s="1"/>
      <c r="N4129" s="1"/>
      <c r="T4129" s="146"/>
      <c r="U4129" s="146"/>
      <c r="V4129" s="146"/>
      <c r="W4129" s="146"/>
      <c r="X4129" s="146"/>
      <c r="Y4129" s="146"/>
      <c r="Z4129" s="146"/>
      <c r="AA4129" s="146"/>
      <c r="AB4129" s="5" t="str">
        <f t="shared" si="97"/>
        <v/>
      </c>
    </row>
    <row r="4130" spans="8:28" customFormat="1" ht="12.95" hidden="1" customHeight="1">
      <c r="H4130" s="1"/>
      <c r="I4130" s="1"/>
      <c r="K4130" s="1"/>
      <c r="N4130" s="1"/>
      <c r="T4130" s="146"/>
      <c r="U4130" s="146"/>
      <c r="V4130" s="146"/>
      <c r="W4130" s="146"/>
      <c r="X4130" s="146"/>
      <c r="Y4130" s="146"/>
      <c r="Z4130" s="146"/>
      <c r="AA4130" s="146"/>
      <c r="AB4130" s="5" t="str">
        <f t="shared" si="97"/>
        <v/>
      </c>
    </row>
    <row r="4131" spans="8:28" customFormat="1" ht="12.95" hidden="1" customHeight="1">
      <c r="H4131" s="1"/>
      <c r="I4131" s="1"/>
      <c r="K4131" s="1"/>
      <c r="N4131" s="1"/>
      <c r="T4131" s="146"/>
      <c r="U4131" s="146"/>
      <c r="V4131" s="146"/>
      <c r="W4131" s="146"/>
      <c r="X4131" s="146"/>
      <c r="Y4131" s="146"/>
      <c r="Z4131" s="146"/>
      <c r="AA4131" s="146"/>
      <c r="AB4131" s="5" t="str">
        <f t="shared" si="97"/>
        <v/>
      </c>
    </row>
    <row r="4132" spans="8:28" customFormat="1" ht="12.95" hidden="1" customHeight="1">
      <c r="H4132" s="1"/>
      <c r="I4132" s="1"/>
      <c r="K4132" s="1"/>
      <c r="N4132" s="1"/>
      <c r="T4132" s="146"/>
      <c r="U4132" s="146"/>
      <c r="V4132" s="146"/>
      <c r="W4132" s="146"/>
      <c r="X4132" s="146"/>
      <c r="Y4132" s="146"/>
      <c r="Z4132" s="146"/>
      <c r="AA4132" s="146"/>
      <c r="AB4132" s="5" t="str">
        <f t="shared" si="97"/>
        <v/>
      </c>
    </row>
    <row r="4133" spans="8:28" customFormat="1" ht="12.95" hidden="1" customHeight="1">
      <c r="H4133" s="1"/>
      <c r="I4133" s="1"/>
      <c r="K4133" s="1"/>
      <c r="N4133" s="1"/>
      <c r="T4133" s="146"/>
      <c r="U4133" s="146"/>
      <c r="V4133" s="146"/>
      <c r="W4133" s="146"/>
      <c r="X4133" s="146"/>
      <c r="Y4133" s="146"/>
      <c r="Z4133" s="146"/>
      <c r="AA4133" s="146"/>
      <c r="AB4133" s="5" t="str">
        <f t="shared" si="97"/>
        <v/>
      </c>
    </row>
    <row r="4134" spans="8:28" customFormat="1" ht="12.95" hidden="1" customHeight="1">
      <c r="H4134" s="1"/>
      <c r="I4134" s="1"/>
      <c r="K4134" s="1"/>
      <c r="N4134" s="1"/>
      <c r="T4134" s="146"/>
      <c r="U4134" s="146"/>
      <c r="V4134" s="146"/>
      <c r="W4134" s="146"/>
      <c r="X4134" s="146"/>
      <c r="Y4134" s="146"/>
      <c r="Z4134" s="146"/>
      <c r="AA4134" s="146"/>
      <c r="AB4134" s="5" t="str">
        <f t="shared" si="97"/>
        <v/>
      </c>
    </row>
    <row r="4135" spans="8:28" customFormat="1" ht="12.95" hidden="1" customHeight="1">
      <c r="H4135" s="1"/>
      <c r="I4135" s="1"/>
      <c r="K4135" s="1"/>
      <c r="N4135" s="1"/>
      <c r="T4135" s="146"/>
      <c r="U4135" s="146"/>
      <c r="V4135" s="146"/>
      <c r="W4135" s="146"/>
      <c r="X4135" s="146"/>
      <c r="Y4135" s="146"/>
      <c r="Z4135" s="146"/>
      <c r="AA4135" s="146"/>
      <c r="AB4135" s="5" t="str">
        <f t="shared" si="97"/>
        <v/>
      </c>
    </row>
    <row r="4136" spans="8:28" customFormat="1" ht="12.95" hidden="1" customHeight="1">
      <c r="H4136" s="1"/>
      <c r="I4136" s="1"/>
      <c r="K4136" s="1"/>
      <c r="N4136" s="1"/>
      <c r="T4136" s="146"/>
      <c r="U4136" s="146"/>
      <c r="V4136" s="146"/>
      <c r="W4136" s="146"/>
      <c r="X4136" s="146"/>
      <c r="Y4136" s="146"/>
      <c r="Z4136" s="146"/>
      <c r="AA4136" s="146"/>
      <c r="AB4136" s="5" t="str">
        <f t="shared" si="97"/>
        <v/>
      </c>
    </row>
    <row r="4137" spans="8:28" customFormat="1" ht="12.95" hidden="1" customHeight="1">
      <c r="H4137" s="1"/>
      <c r="I4137" s="1"/>
      <c r="K4137" s="1"/>
      <c r="N4137" s="1"/>
      <c r="T4137" s="146"/>
      <c r="U4137" s="146"/>
      <c r="V4137" s="146"/>
      <c r="W4137" s="146"/>
      <c r="X4137" s="146"/>
      <c r="Y4137" s="146"/>
      <c r="Z4137" s="146"/>
      <c r="AA4137" s="146"/>
      <c r="AB4137" s="5" t="str">
        <f t="shared" si="97"/>
        <v/>
      </c>
    </row>
    <row r="4138" spans="8:28" customFormat="1" ht="12.95" hidden="1" customHeight="1">
      <c r="H4138" s="1"/>
      <c r="I4138" s="1"/>
      <c r="K4138" s="1"/>
      <c r="N4138" s="1"/>
      <c r="T4138" s="146"/>
      <c r="U4138" s="146"/>
      <c r="V4138" s="146"/>
      <c r="W4138" s="146"/>
      <c r="X4138" s="146"/>
      <c r="Y4138" s="146"/>
      <c r="Z4138" s="146"/>
      <c r="AA4138" s="146"/>
      <c r="AB4138" s="5" t="str">
        <f t="shared" si="97"/>
        <v/>
      </c>
    </row>
    <row r="4139" spans="8:28" customFormat="1" ht="12.95" hidden="1" customHeight="1">
      <c r="H4139" s="1"/>
      <c r="I4139" s="1"/>
      <c r="K4139" s="1"/>
      <c r="N4139" s="1"/>
      <c r="T4139" s="146"/>
      <c r="U4139" s="146"/>
      <c r="V4139" s="146"/>
      <c r="W4139" s="146"/>
      <c r="X4139" s="146"/>
      <c r="Y4139" s="146"/>
      <c r="Z4139" s="146"/>
      <c r="AA4139" s="146"/>
      <c r="AB4139" s="5" t="str">
        <f t="shared" si="97"/>
        <v/>
      </c>
    </row>
    <row r="4140" spans="8:28" customFormat="1" ht="12.95" hidden="1" customHeight="1">
      <c r="H4140" s="1"/>
      <c r="I4140" s="1"/>
      <c r="K4140" s="1"/>
      <c r="N4140" s="1"/>
      <c r="T4140" s="146"/>
      <c r="U4140" s="146"/>
      <c r="V4140" s="146"/>
      <c r="W4140" s="146"/>
      <c r="X4140" s="146"/>
      <c r="Y4140" s="146"/>
      <c r="Z4140" s="146"/>
      <c r="AA4140" s="146"/>
      <c r="AB4140" s="5" t="str">
        <f t="shared" si="97"/>
        <v/>
      </c>
    </row>
    <row r="4141" spans="8:28" customFormat="1" ht="12.95" hidden="1" customHeight="1">
      <c r="H4141" s="1"/>
      <c r="I4141" s="1"/>
      <c r="K4141" s="1"/>
      <c r="N4141" s="1"/>
      <c r="T4141" s="146"/>
      <c r="U4141" s="146"/>
      <c r="V4141" s="146"/>
      <c r="W4141" s="146"/>
      <c r="X4141" s="146"/>
      <c r="Y4141" s="146"/>
      <c r="Z4141" s="146"/>
      <c r="AA4141" s="146"/>
      <c r="AB4141" s="5" t="str">
        <f t="shared" si="97"/>
        <v/>
      </c>
    </row>
    <row r="4142" spans="8:28" customFormat="1" ht="12.95" hidden="1" customHeight="1">
      <c r="H4142" s="1"/>
      <c r="I4142" s="1"/>
      <c r="K4142" s="1"/>
      <c r="N4142" s="1"/>
      <c r="T4142" s="146"/>
      <c r="U4142" s="146"/>
      <c r="V4142" s="146"/>
      <c r="W4142" s="146"/>
      <c r="X4142" s="146"/>
      <c r="Y4142" s="146"/>
      <c r="Z4142" s="146"/>
      <c r="AA4142" s="146"/>
      <c r="AB4142" s="5" t="str">
        <f t="shared" si="97"/>
        <v/>
      </c>
    </row>
    <row r="4143" spans="8:28" customFormat="1" ht="12.95" hidden="1" customHeight="1">
      <c r="H4143" s="1"/>
      <c r="I4143" s="1"/>
      <c r="K4143" s="1"/>
      <c r="N4143" s="1"/>
      <c r="T4143" s="146"/>
      <c r="U4143" s="146"/>
      <c r="V4143" s="146"/>
      <c r="W4143" s="146"/>
      <c r="X4143" s="146"/>
      <c r="Y4143" s="146"/>
      <c r="Z4143" s="146"/>
      <c r="AA4143" s="146"/>
      <c r="AB4143" s="5" t="str">
        <f t="shared" si="97"/>
        <v/>
      </c>
    </row>
    <row r="4144" spans="8:28" customFormat="1" ht="12.95" hidden="1" customHeight="1">
      <c r="H4144" s="1"/>
      <c r="I4144" s="1"/>
      <c r="K4144" s="1"/>
      <c r="N4144" s="1"/>
      <c r="T4144" s="146"/>
      <c r="U4144" s="146"/>
      <c r="V4144" s="146"/>
      <c r="W4144" s="146"/>
      <c r="X4144" s="146"/>
      <c r="Y4144" s="146"/>
      <c r="Z4144" s="146"/>
      <c r="AA4144" s="146"/>
      <c r="AB4144" s="5" t="str">
        <f t="shared" si="97"/>
        <v/>
      </c>
    </row>
    <row r="4145" spans="8:28" customFormat="1" ht="12.95" hidden="1" customHeight="1">
      <c r="H4145" s="1"/>
      <c r="I4145" s="1"/>
      <c r="K4145" s="1"/>
      <c r="N4145" s="1"/>
      <c r="T4145" s="146"/>
      <c r="U4145" s="146"/>
      <c r="V4145" s="146"/>
      <c r="W4145" s="146"/>
      <c r="X4145" s="146"/>
      <c r="Y4145" s="146"/>
      <c r="Z4145" s="146"/>
      <c r="AA4145" s="146"/>
      <c r="AB4145" s="5" t="str">
        <f t="shared" si="97"/>
        <v/>
      </c>
    </row>
    <row r="4146" spans="8:28" customFormat="1" ht="12.95" hidden="1" customHeight="1">
      <c r="H4146" s="1"/>
      <c r="I4146" s="1"/>
      <c r="K4146" s="1"/>
      <c r="N4146" s="1"/>
      <c r="T4146" s="146"/>
      <c r="U4146" s="146"/>
      <c r="V4146" s="146"/>
      <c r="W4146" s="146"/>
      <c r="X4146" s="146"/>
      <c r="Y4146" s="146"/>
      <c r="Z4146" s="146"/>
      <c r="AA4146" s="146"/>
      <c r="AB4146" s="5" t="str">
        <f t="shared" si="97"/>
        <v/>
      </c>
    </row>
    <row r="4147" spans="8:28" customFormat="1" ht="12.95" hidden="1" customHeight="1">
      <c r="H4147" s="1"/>
      <c r="I4147" s="1"/>
      <c r="K4147" s="1"/>
      <c r="N4147" s="1"/>
      <c r="T4147" s="146"/>
      <c r="U4147" s="146"/>
      <c r="V4147" s="146"/>
      <c r="W4147" s="146"/>
      <c r="X4147" s="146"/>
      <c r="Y4147" s="146"/>
      <c r="Z4147" s="146"/>
      <c r="AA4147" s="146"/>
      <c r="AB4147" s="5" t="str">
        <f t="shared" si="97"/>
        <v/>
      </c>
    </row>
    <row r="4148" spans="8:28" customFormat="1" ht="12.95" hidden="1" customHeight="1">
      <c r="H4148" s="1"/>
      <c r="I4148" s="1"/>
      <c r="K4148" s="1"/>
      <c r="N4148" s="1"/>
      <c r="T4148" s="146"/>
      <c r="U4148" s="146"/>
      <c r="V4148" s="146"/>
      <c r="W4148" s="146"/>
      <c r="X4148" s="146"/>
      <c r="Y4148" s="146"/>
      <c r="Z4148" s="146"/>
      <c r="AA4148" s="146"/>
      <c r="AB4148" s="5" t="str">
        <f t="shared" si="97"/>
        <v/>
      </c>
    </row>
    <row r="4149" spans="8:28" customFormat="1" ht="12.95" hidden="1" customHeight="1">
      <c r="H4149" s="1"/>
      <c r="I4149" s="1"/>
      <c r="K4149" s="1"/>
      <c r="N4149" s="1"/>
      <c r="T4149" s="146"/>
      <c r="U4149" s="146"/>
      <c r="V4149" s="146"/>
      <c r="W4149" s="146"/>
      <c r="X4149" s="146"/>
      <c r="Y4149" s="146"/>
      <c r="Z4149" s="146"/>
      <c r="AA4149" s="146"/>
      <c r="AB4149" s="5" t="str">
        <f t="shared" si="97"/>
        <v/>
      </c>
    </row>
    <row r="4150" spans="8:28" customFormat="1" ht="12.95" hidden="1" customHeight="1">
      <c r="H4150" s="1"/>
      <c r="I4150" s="1"/>
      <c r="K4150" s="1"/>
      <c r="N4150" s="1"/>
      <c r="T4150" s="146"/>
      <c r="U4150" s="146"/>
      <c r="V4150" s="146"/>
      <c r="W4150" s="146"/>
      <c r="X4150" s="146"/>
      <c r="Y4150" s="146"/>
      <c r="Z4150" s="146"/>
      <c r="AA4150" s="146"/>
      <c r="AB4150" s="5" t="str">
        <f t="shared" si="97"/>
        <v/>
      </c>
    </row>
    <row r="4151" spans="8:28" customFormat="1" ht="12.95" hidden="1" customHeight="1">
      <c r="H4151" s="1"/>
      <c r="I4151" s="1"/>
      <c r="K4151" s="1"/>
      <c r="N4151" s="1"/>
      <c r="T4151" s="146"/>
      <c r="U4151" s="146"/>
      <c r="V4151" s="146"/>
      <c r="W4151" s="146"/>
      <c r="X4151" s="146"/>
      <c r="Y4151" s="146"/>
      <c r="Z4151" s="146"/>
      <c r="AA4151" s="146"/>
      <c r="AB4151" s="5" t="str">
        <f t="shared" si="97"/>
        <v/>
      </c>
    </row>
    <row r="4152" spans="8:28" customFormat="1" ht="12.95" hidden="1" customHeight="1">
      <c r="H4152" s="1"/>
      <c r="I4152" s="1"/>
      <c r="K4152" s="1"/>
      <c r="N4152" s="1"/>
      <c r="T4152" s="146"/>
      <c r="U4152" s="146"/>
      <c r="V4152" s="146"/>
      <c r="W4152" s="146"/>
      <c r="X4152" s="146"/>
      <c r="Y4152" s="146"/>
      <c r="Z4152" s="146"/>
      <c r="AA4152" s="146"/>
      <c r="AB4152" s="5" t="str">
        <f t="shared" si="97"/>
        <v/>
      </c>
    </row>
    <row r="4153" spans="8:28" customFormat="1" ht="12.95" hidden="1" customHeight="1">
      <c r="H4153" s="1"/>
      <c r="I4153" s="1"/>
      <c r="K4153" s="1"/>
      <c r="N4153" s="1"/>
      <c r="T4153" s="146"/>
      <c r="U4153" s="146"/>
      <c r="V4153" s="146"/>
      <c r="W4153" s="146"/>
      <c r="X4153" s="146"/>
      <c r="Y4153" s="146"/>
      <c r="Z4153" s="146"/>
      <c r="AA4153" s="146"/>
      <c r="AB4153" s="5" t="str">
        <f t="shared" si="97"/>
        <v/>
      </c>
    </row>
    <row r="4154" spans="8:28" customFormat="1" ht="12.95" hidden="1" customHeight="1">
      <c r="H4154" s="1"/>
      <c r="I4154" s="1"/>
      <c r="K4154" s="1"/>
      <c r="N4154" s="1"/>
      <c r="T4154" s="146"/>
      <c r="U4154" s="146"/>
      <c r="V4154" s="146"/>
      <c r="W4154" s="146"/>
      <c r="X4154" s="146"/>
      <c r="Y4154" s="146"/>
      <c r="Z4154" s="146"/>
      <c r="AA4154" s="146"/>
      <c r="AB4154" s="5" t="str">
        <f t="shared" si="97"/>
        <v/>
      </c>
    </row>
    <row r="4155" spans="8:28" customFormat="1" ht="12.95" hidden="1" customHeight="1">
      <c r="H4155" s="1"/>
      <c r="I4155" s="1"/>
      <c r="K4155" s="1"/>
      <c r="N4155" s="1"/>
      <c r="T4155" s="146"/>
      <c r="U4155" s="146"/>
      <c r="V4155" s="146"/>
      <c r="W4155" s="146"/>
      <c r="X4155" s="146"/>
      <c r="Y4155" s="146"/>
      <c r="Z4155" s="146"/>
      <c r="AA4155" s="146"/>
      <c r="AB4155" s="5" t="str">
        <f t="shared" si="97"/>
        <v/>
      </c>
    </row>
    <row r="4156" spans="8:28" customFormat="1" ht="12.95" hidden="1" customHeight="1">
      <c r="H4156" s="1"/>
      <c r="I4156" s="1"/>
      <c r="K4156" s="1"/>
      <c r="N4156" s="1"/>
      <c r="T4156" s="146"/>
      <c r="U4156" s="146"/>
      <c r="V4156" s="146"/>
      <c r="W4156" s="146"/>
      <c r="X4156" s="146"/>
      <c r="Y4156" s="146"/>
      <c r="Z4156" s="146"/>
      <c r="AA4156" s="146"/>
      <c r="AB4156" s="5" t="str">
        <f t="shared" si="97"/>
        <v/>
      </c>
    </row>
    <row r="4157" spans="8:28" customFormat="1" ht="12.95" hidden="1" customHeight="1">
      <c r="H4157" s="1"/>
      <c r="I4157" s="1"/>
      <c r="K4157" s="1"/>
      <c r="N4157" s="1"/>
      <c r="T4157" s="146"/>
      <c r="U4157" s="146"/>
      <c r="V4157" s="146"/>
      <c r="W4157" s="146"/>
      <c r="X4157" s="146"/>
      <c r="Y4157" s="146"/>
      <c r="Z4157" s="146"/>
      <c r="AA4157" s="146"/>
      <c r="AB4157" s="5" t="str">
        <f t="shared" si="97"/>
        <v/>
      </c>
    </row>
    <row r="4158" spans="8:28" customFormat="1" ht="12.95" hidden="1" customHeight="1">
      <c r="H4158" s="1"/>
      <c r="I4158" s="1"/>
      <c r="K4158" s="1"/>
      <c r="N4158" s="1"/>
      <c r="T4158" s="146"/>
      <c r="U4158" s="146"/>
      <c r="V4158" s="146"/>
      <c r="W4158" s="146"/>
      <c r="X4158" s="146"/>
      <c r="Y4158" s="146"/>
      <c r="Z4158" s="146"/>
      <c r="AA4158" s="146"/>
      <c r="AB4158" s="5" t="str">
        <f t="shared" si="97"/>
        <v/>
      </c>
    </row>
    <row r="4159" spans="8:28" customFormat="1" ht="12.95" hidden="1" customHeight="1">
      <c r="H4159" s="1"/>
      <c r="I4159" s="1"/>
      <c r="K4159" s="1"/>
      <c r="N4159" s="1"/>
      <c r="T4159" s="146"/>
      <c r="U4159" s="146"/>
      <c r="V4159" s="146"/>
      <c r="W4159" s="146"/>
      <c r="X4159" s="146"/>
      <c r="Y4159" s="146"/>
      <c r="Z4159" s="146"/>
      <c r="AA4159" s="146"/>
      <c r="AB4159" s="5" t="str">
        <f t="shared" si="97"/>
        <v/>
      </c>
    </row>
    <row r="4160" spans="8:28" customFormat="1" ht="12.95" hidden="1" customHeight="1">
      <c r="H4160" s="1"/>
      <c r="I4160" s="1"/>
      <c r="K4160" s="1"/>
      <c r="N4160" s="1"/>
      <c r="T4160" s="146"/>
      <c r="U4160" s="146"/>
      <c r="V4160" s="146"/>
      <c r="W4160" s="146"/>
      <c r="X4160" s="146"/>
      <c r="Y4160" s="146"/>
      <c r="Z4160" s="146"/>
      <c r="AA4160" s="146"/>
      <c r="AB4160" s="5" t="str">
        <f t="shared" si="97"/>
        <v/>
      </c>
    </row>
    <row r="4161" spans="8:28" customFormat="1" ht="12.95" hidden="1" customHeight="1">
      <c r="H4161" s="1"/>
      <c r="I4161" s="1"/>
      <c r="K4161" s="1"/>
      <c r="N4161" s="1"/>
      <c r="T4161" s="146"/>
      <c r="U4161" s="146"/>
      <c r="V4161" s="146"/>
      <c r="W4161" s="146"/>
      <c r="X4161" s="146"/>
      <c r="Y4161" s="146"/>
      <c r="Z4161" s="146"/>
      <c r="AA4161" s="146"/>
      <c r="AB4161" s="5" t="str">
        <f t="shared" si="97"/>
        <v/>
      </c>
    </row>
    <row r="4162" spans="8:28" customFormat="1" ht="12.95" hidden="1" customHeight="1">
      <c r="H4162" s="1"/>
      <c r="I4162" s="1"/>
      <c r="K4162" s="1"/>
      <c r="N4162" s="1"/>
      <c r="T4162" s="146"/>
      <c r="U4162" s="146"/>
      <c r="V4162" s="146"/>
      <c r="W4162" s="146"/>
      <c r="X4162" s="146"/>
      <c r="Y4162" s="146"/>
      <c r="Z4162" s="146"/>
      <c r="AA4162" s="146"/>
      <c r="AB4162" s="5" t="str">
        <f t="shared" si="97"/>
        <v/>
      </c>
    </row>
    <row r="4163" spans="8:28" customFormat="1" ht="12.95" hidden="1" customHeight="1">
      <c r="H4163" s="1"/>
      <c r="I4163" s="1"/>
      <c r="K4163" s="1"/>
      <c r="N4163" s="1"/>
      <c r="T4163" s="146"/>
      <c r="U4163" s="146"/>
      <c r="V4163" s="146"/>
      <c r="W4163" s="146"/>
      <c r="X4163" s="146"/>
      <c r="Y4163" s="146"/>
      <c r="Z4163" s="146"/>
      <c r="AA4163" s="146"/>
      <c r="AB4163" s="5" t="str">
        <f t="shared" si="97"/>
        <v/>
      </c>
    </row>
    <row r="4164" spans="8:28" customFormat="1" ht="12.95" hidden="1" customHeight="1">
      <c r="H4164" s="1"/>
      <c r="I4164" s="1"/>
      <c r="K4164" s="1"/>
      <c r="N4164" s="1"/>
      <c r="T4164" s="146"/>
      <c r="U4164" s="146"/>
      <c r="V4164" s="146"/>
      <c r="W4164" s="146"/>
      <c r="X4164" s="146"/>
      <c r="Y4164" s="146"/>
      <c r="Z4164" s="146"/>
      <c r="AA4164" s="146"/>
      <c r="AB4164" s="5" t="str">
        <f t="shared" si="97"/>
        <v/>
      </c>
    </row>
    <row r="4165" spans="8:28" customFormat="1" ht="12.95" hidden="1" customHeight="1">
      <c r="H4165" s="1"/>
      <c r="I4165" s="1"/>
      <c r="K4165" s="1"/>
      <c r="N4165" s="1"/>
      <c r="T4165" s="146"/>
      <c r="U4165" s="146"/>
      <c r="V4165" s="146"/>
      <c r="W4165" s="146"/>
      <c r="X4165" s="146"/>
      <c r="Y4165" s="146"/>
      <c r="Z4165" s="146"/>
      <c r="AA4165" s="146"/>
      <c r="AB4165" s="5" t="str">
        <f t="shared" si="97"/>
        <v/>
      </c>
    </row>
    <row r="4166" spans="8:28" customFormat="1" ht="12.95" hidden="1" customHeight="1">
      <c r="H4166" s="1"/>
      <c r="I4166" s="1"/>
      <c r="K4166" s="1"/>
      <c r="N4166" s="1"/>
      <c r="T4166" s="146"/>
      <c r="U4166" s="146"/>
      <c r="V4166" s="146"/>
      <c r="W4166" s="146"/>
      <c r="X4166" s="146"/>
      <c r="Y4166" s="146"/>
      <c r="Z4166" s="146"/>
      <c r="AA4166" s="146"/>
      <c r="AB4166" s="5" t="str">
        <f t="shared" si="97"/>
        <v/>
      </c>
    </row>
    <row r="4167" spans="8:28" customFormat="1" ht="12.95" hidden="1" customHeight="1">
      <c r="H4167" s="1"/>
      <c r="I4167" s="1"/>
      <c r="K4167" s="1"/>
      <c r="N4167" s="1"/>
      <c r="T4167" s="146"/>
      <c r="U4167" s="146"/>
      <c r="V4167" s="146"/>
      <c r="W4167" s="146"/>
      <c r="X4167" s="146"/>
      <c r="Y4167" s="146"/>
      <c r="Z4167" s="146"/>
      <c r="AA4167" s="146"/>
      <c r="AB4167" s="5" t="str">
        <f t="shared" si="97"/>
        <v/>
      </c>
    </row>
    <row r="4168" spans="8:28" customFormat="1" ht="12.95" hidden="1" customHeight="1">
      <c r="H4168" s="1"/>
      <c r="I4168" s="1"/>
      <c r="K4168" s="1"/>
      <c r="N4168" s="1"/>
      <c r="T4168" s="146"/>
      <c r="U4168" s="146"/>
      <c r="V4168" s="146"/>
      <c r="W4168" s="146"/>
      <c r="X4168" s="146"/>
      <c r="Y4168" s="146"/>
      <c r="Z4168" s="146"/>
      <c r="AA4168" s="146"/>
      <c r="AB4168" s="5" t="str">
        <f t="shared" si="97"/>
        <v/>
      </c>
    </row>
    <row r="4169" spans="8:28" customFormat="1" ht="12.95" hidden="1" customHeight="1">
      <c r="H4169" s="1"/>
      <c r="I4169" s="1"/>
      <c r="K4169" s="1"/>
      <c r="N4169" s="1"/>
      <c r="T4169" s="146"/>
      <c r="U4169" s="146"/>
      <c r="V4169" s="146"/>
      <c r="W4169" s="146"/>
      <c r="X4169" s="146"/>
      <c r="Y4169" s="146"/>
      <c r="Z4169" s="146"/>
      <c r="AA4169" s="146"/>
      <c r="AB4169" s="5" t="str">
        <f t="shared" si="97"/>
        <v/>
      </c>
    </row>
    <row r="4170" spans="8:28" customFormat="1" ht="12.95" hidden="1" customHeight="1">
      <c r="H4170" s="1"/>
      <c r="I4170" s="1"/>
      <c r="K4170" s="1"/>
      <c r="N4170" s="1"/>
      <c r="T4170" s="146"/>
      <c r="U4170" s="146"/>
      <c r="V4170" s="146"/>
      <c r="W4170" s="146"/>
      <c r="X4170" s="146"/>
      <c r="Y4170" s="146"/>
      <c r="Z4170" s="146"/>
      <c r="AA4170" s="146"/>
      <c r="AB4170" s="5" t="str">
        <f t="shared" si="97"/>
        <v/>
      </c>
    </row>
    <row r="4171" spans="8:28" customFormat="1" ht="12.95" hidden="1" customHeight="1">
      <c r="H4171" s="1"/>
      <c r="I4171" s="1"/>
      <c r="K4171" s="1"/>
      <c r="N4171" s="1"/>
      <c r="T4171" s="146"/>
      <c r="U4171" s="146"/>
      <c r="V4171" s="146"/>
      <c r="W4171" s="146"/>
      <c r="X4171" s="146"/>
      <c r="Y4171" s="146"/>
      <c r="Z4171" s="146"/>
      <c r="AA4171" s="146"/>
      <c r="AB4171" s="5" t="str">
        <f t="shared" si="97"/>
        <v/>
      </c>
    </row>
    <row r="4172" spans="8:28" customFormat="1" ht="12.95" hidden="1" customHeight="1">
      <c r="H4172" s="1"/>
      <c r="I4172" s="1"/>
      <c r="K4172" s="1"/>
      <c r="N4172" s="1"/>
      <c r="T4172" s="146"/>
      <c r="U4172" s="146"/>
      <c r="V4172" s="146"/>
      <c r="W4172" s="146"/>
      <c r="X4172" s="146"/>
      <c r="Y4172" s="146"/>
      <c r="Z4172" s="146"/>
      <c r="AA4172" s="146"/>
      <c r="AB4172" s="5" t="str">
        <f t="shared" si="97"/>
        <v/>
      </c>
    </row>
    <row r="4173" spans="8:28" customFormat="1" ht="12.95" hidden="1" customHeight="1">
      <c r="H4173" s="1"/>
      <c r="I4173" s="1"/>
      <c r="K4173" s="1"/>
      <c r="N4173" s="1"/>
      <c r="T4173" s="146"/>
      <c r="U4173" s="146"/>
      <c r="V4173" s="146"/>
      <c r="W4173" s="146"/>
      <c r="X4173" s="146"/>
      <c r="Y4173" s="146"/>
      <c r="Z4173" s="146"/>
      <c r="AA4173" s="146"/>
      <c r="AB4173" s="5" t="str">
        <f t="shared" si="97"/>
        <v/>
      </c>
    </row>
    <row r="4174" spans="8:28" customFormat="1" ht="12.95" hidden="1" customHeight="1">
      <c r="H4174" s="1"/>
      <c r="I4174" s="1"/>
      <c r="K4174" s="1"/>
      <c r="N4174" s="1"/>
      <c r="T4174" s="146"/>
      <c r="U4174" s="146"/>
      <c r="V4174" s="146"/>
      <c r="W4174" s="146"/>
      <c r="X4174" s="146"/>
      <c r="Y4174" s="146"/>
      <c r="Z4174" s="146"/>
      <c r="AA4174" s="146"/>
      <c r="AB4174" s="5" t="str">
        <f t="shared" si="97"/>
        <v/>
      </c>
    </row>
    <row r="4175" spans="8:28" customFormat="1" ht="12.95" hidden="1" customHeight="1">
      <c r="H4175" s="1"/>
      <c r="I4175" s="1"/>
      <c r="K4175" s="1"/>
      <c r="N4175" s="1"/>
      <c r="T4175" s="146"/>
      <c r="U4175" s="146"/>
      <c r="V4175" s="146"/>
      <c r="W4175" s="146"/>
      <c r="X4175" s="146"/>
      <c r="Y4175" s="146"/>
      <c r="Z4175" s="146"/>
      <c r="AA4175" s="146"/>
      <c r="AB4175" s="5" t="str">
        <f t="shared" si="97"/>
        <v/>
      </c>
    </row>
    <row r="4176" spans="8:28" customFormat="1" ht="12.95" hidden="1" customHeight="1">
      <c r="H4176" s="1"/>
      <c r="I4176" s="1"/>
      <c r="K4176" s="1"/>
      <c r="N4176" s="1"/>
      <c r="T4176" s="146"/>
      <c r="U4176" s="146"/>
      <c r="V4176" s="146"/>
      <c r="W4176" s="146"/>
      <c r="X4176" s="146"/>
      <c r="Y4176" s="146"/>
      <c r="Z4176" s="146"/>
      <c r="AA4176" s="146"/>
      <c r="AB4176" s="5" t="str">
        <f t="shared" si="97"/>
        <v/>
      </c>
    </row>
    <row r="4177" spans="8:28" customFormat="1" ht="12.95" hidden="1" customHeight="1">
      <c r="H4177" s="1"/>
      <c r="I4177" s="1"/>
      <c r="K4177" s="1"/>
      <c r="N4177" s="1"/>
      <c r="T4177" s="146"/>
      <c r="U4177" s="146"/>
      <c r="V4177" s="146"/>
      <c r="W4177" s="146"/>
      <c r="X4177" s="146"/>
      <c r="Y4177" s="146"/>
      <c r="Z4177" s="146"/>
      <c r="AA4177" s="146"/>
      <c r="AB4177" s="5" t="str">
        <f t="shared" si="97"/>
        <v/>
      </c>
    </row>
    <row r="4178" spans="8:28" customFormat="1" ht="12.95" hidden="1" customHeight="1">
      <c r="H4178" s="1"/>
      <c r="I4178" s="1"/>
      <c r="K4178" s="1"/>
      <c r="N4178" s="1"/>
      <c r="T4178" s="146"/>
      <c r="U4178" s="146"/>
      <c r="V4178" s="146"/>
      <c r="W4178" s="146"/>
      <c r="X4178" s="146"/>
      <c r="Y4178" s="146"/>
      <c r="Z4178" s="146"/>
      <c r="AA4178" s="146"/>
      <c r="AB4178" s="5" t="str">
        <f t="shared" si="97"/>
        <v/>
      </c>
    </row>
    <row r="4179" spans="8:28" customFormat="1" ht="12.95" hidden="1" customHeight="1">
      <c r="H4179" s="1"/>
      <c r="I4179" s="1"/>
      <c r="K4179" s="1"/>
      <c r="N4179" s="1"/>
      <c r="T4179" s="146"/>
      <c r="U4179" s="146"/>
      <c r="V4179" s="146"/>
      <c r="W4179" s="146"/>
      <c r="X4179" s="146"/>
      <c r="Y4179" s="146"/>
      <c r="Z4179" s="146"/>
      <c r="AA4179" s="146"/>
      <c r="AB4179" s="5" t="str">
        <f t="shared" si="97"/>
        <v/>
      </c>
    </row>
    <row r="4180" spans="8:28" customFormat="1" ht="12.95" hidden="1" customHeight="1">
      <c r="H4180" s="1"/>
      <c r="I4180" s="1"/>
      <c r="K4180" s="1"/>
      <c r="N4180" s="1"/>
      <c r="T4180" s="146"/>
      <c r="U4180" s="146"/>
      <c r="V4180" s="146"/>
      <c r="W4180" s="146"/>
      <c r="X4180" s="146"/>
      <c r="Y4180" s="146"/>
      <c r="Z4180" s="146"/>
      <c r="AA4180" s="146"/>
      <c r="AB4180" s="5" t="str">
        <f t="shared" si="97"/>
        <v/>
      </c>
    </row>
    <row r="4181" spans="8:28" customFormat="1" ht="12.95" hidden="1" customHeight="1">
      <c r="H4181" s="1"/>
      <c r="I4181" s="1"/>
      <c r="K4181" s="1"/>
      <c r="N4181" s="1"/>
      <c r="T4181" s="146"/>
      <c r="U4181" s="146"/>
      <c r="V4181" s="146"/>
      <c r="W4181" s="146"/>
      <c r="X4181" s="146"/>
      <c r="Y4181" s="146"/>
      <c r="Z4181" s="146"/>
      <c r="AA4181" s="146"/>
      <c r="AB4181" s="5" t="str">
        <f t="shared" si="97"/>
        <v/>
      </c>
    </row>
    <row r="4182" spans="8:28" customFormat="1" ht="12.95" hidden="1" customHeight="1">
      <c r="H4182" s="1"/>
      <c r="I4182" s="1"/>
      <c r="K4182" s="1"/>
      <c r="N4182" s="1"/>
      <c r="T4182" s="146"/>
      <c r="U4182" s="146"/>
      <c r="V4182" s="146"/>
      <c r="W4182" s="146"/>
      <c r="X4182" s="146"/>
      <c r="Y4182" s="146"/>
      <c r="Z4182" s="146"/>
      <c r="AA4182" s="146"/>
      <c r="AB4182" s="5" t="str">
        <f t="shared" si="97"/>
        <v/>
      </c>
    </row>
    <row r="4183" spans="8:28" customFormat="1" ht="12.95" hidden="1" customHeight="1">
      <c r="H4183" s="1"/>
      <c r="I4183" s="1"/>
      <c r="K4183" s="1"/>
      <c r="N4183" s="1"/>
      <c r="T4183" s="146"/>
      <c r="U4183" s="146"/>
      <c r="V4183" s="146"/>
      <c r="W4183" s="146"/>
      <c r="X4183" s="146"/>
      <c r="Y4183" s="146"/>
      <c r="Z4183" s="146"/>
      <c r="AA4183" s="146"/>
      <c r="AB4183" s="5" t="str">
        <f t="shared" si="97"/>
        <v/>
      </c>
    </row>
    <row r="4184" spans="8:28" customFormat="1" ht="12.95" hidden="1" customHeight="1">
      <c r="H4184" s="1"/>
      <c r="I4184" s="1"/>
      <c r="K4184" s="1"/>
      <c r="N4184" s="1"/>
      <c r="T4184" s="146"/>
      <c r="U4184" s="146"/>
      <c r="V4184" s="146"/>
      <c r="W4184" s="146"/>
      <c r="X4184" s="146"/>
      <c r="Y4184" s="146"/>
      <c r="Z4184" s="146"/>
      <c r="AA4184" s="146"/>
      <c r="AB4184" s="5" t="str">
        <f t="shared" si="97"/>
        <v/>
      </c>
    </row>
    <row r="4185" spans="8:28" customFormat="1" ht="12.95" hidden="1" customHeight="1">
      <c r="H4185" s="1"/>
      <c r="I4185" s="1"/>
      <c r="K4185" s="1"/>
      <c r="N4185" s="1"/>
      <c r="T4185" s="146"/>
      <c r="U4185" s="146"/>
      <c r="V4185" s="146"/>
      <c r="W4185" s="146"/>
      <c r="X4185" s="146"/>
      <c r="Y4185" s="146"/>
      <c r="Z4185" s="146"/>
      <c r="AA4185" s="146"/>
      <c r="AB4185" s="5" t="str">
        <f t="shared" si="97"/>
        <v/>
      </c>
    </row>
    <row r="4186" spans="8:28" customFormat="1" ht="12.95" hidden="1" customHeight="1">
      <c r="H4186" s="1"/>
      <c r="I4186" s="1"/>
      <c r="K4186" s="1"/>
      <c r="N4186" s="1"/>
      <c r="T4186" s="146"/>
      <c r="U4186" s="146"/>
      <c r="V4186" s="146"/>
      <c r="W4186" s="146"/>
      <c r="X4186" s="146"/>
      <c r="Y4186" s="146"/>
      <c r="Z4186" s="146"/>
      <c r="AA4186" s="146"/>
      <c r="AB4186" s="5" t="str">
        <f t="shared" si="97"/>
        <v/>
      </c>
    </row>
    <row r="4187" spans="8:28" customFormat="1" ht="12.95" hidden="1" customHeight="1">
      <c r="H4187" s="1"/>
      <c r="I4187" s="1"/>
      <c r="K4187" s="1"/>
      <c r="N4187" s="1"/>
      <c r="T4187" s="146"/>
      <c r="U4187" s="146"/>
      <c r="V4187" s="146"/>
      <c r="W4187" s="146"/>
      <c r="X4187" s="146"/>
      <c r="Y4187" s="146"/>
      <c r="Z4187" s="146"/>
      <c r="AA4187" s="146"/>
      <c r="AB4187" s="5" t="str">
        <f t="shared" ref="AB4187:AB4250" si="98">IF(TRIM(A4177)="","",CONCATENATE(TRIM(D4177),TRIM(E4177)))</f>
        <v/>
      </c>
    </row>
    <row r="4188" spans="8:28" customFormat="1" ht="12.95" hidden="1" customHeight="1">
      <c r="H4188" s="1"/>
      <c r="I4188" s="1"/>
      <c r="K4188" s="1"/>
      <c r="N4188" s="1"/>
      <c r="T4188" s="146"/>
      <c r="U4188" s="146"/>
      <c r="V4188" s="146"/>
      <c r="W4188" s="146"/>
      <c r="X4188" s="146"/>
      <c r="Y4188" s="146"/>
      <c r="Z4188" s="146"/>
      <c r="AA4188" s="146"/>
      <c r="AB4188" s="5" t="str">
        <f t="shared" si="98"/>
        <v/>
      </c>
    </row>
    <row r="4189" spans="8:28" customFormat="1" ht="12.95" hidden="1" customHeight="1">
      <c r="H4189" s="1"/>
      <c r="I4189" s="1"/>
      <c r="K4189" s="1"/>
      <c r="N4189" s="1"/>
      <c r="T4189" s="146"/>
      <c r="U4189" s="146"/>
      <c r="V4189" s="146"/>
      <c r="W4189" s="146"/>
      <c r="X4189" s="146"/>
      <c r="Y4189" s="146"/>
      <c r="Z4189" s="146"/>
      <c r="AA4189" s="146"/>
      <c r="AB4189" s="5" t="str">
        <f t="shared" si="98"/>
        <v/>
      </c>
    </row>
    <row r="4190" spans="8:28" customFormat="1" ht="12.95" hidden="1" customHeight="1">
      <c r="H4190" s="1"/>
      <c r="I4190" s="1"/>
      <c r="K4190" s="1"/>
      <c r="N4190" s="1"/>
      <c r="T4190" s="146"/>
      <c r="U4190" s="146"/>
      <c r="V4190" s="146"/>
      <c r="W4190" s="146"/>
      <c r="X4190" s="146"/>
      <c r="Y4190" s="146"/>
      <c r="Z4190" s="146"/>
      <c r="AA4190" s="146"/>
      <c r="AB4190" s="5" t="str">
        <f t="shared" si="98"/>
        <v/>
      </c>
    </row>
    <row r="4191" spans="8:28" customFormat="1" ht="12.95" hidden="1" customHeight="1">
      <c r="H4191" s="1"/>
      <c r="I4191" s="1"/>
      <c r="K4191" s="1"/>
      <c r="N4191" s="1"/>
      <c r="T4191" s="146"/>
      <c r="U4191" s="146"/>
      <c r="V4191" s="146"/>
      <c r="W4191" s="146"/>
      <c r="X4191" s="146"/>
      <c r="Y4191" s="146"/>
      <c r="Z4191" s="146"/>
      <c r="AA4191" s="146"/>
      <c r="AB4191" s="5" t="str">
        <f t="shared" si="98"/>
        <v/>
      </c>
    </row>
    <row r="4192" spans="8:28" customFormat="1" ht="12.95" hidden="1" customHeight="1">
      <c r="H4192" s="1"/>
      <c r="I4192" s="1"/>
      <c r="K4192" s="1"/>
      <c r="N4192" s="1"/>
      <c r="T4192" s="146"/>
      <c r="U4192" s="146"/>
      <c r="V4192" s="146"/>
      <c r="W4192" s="146"/>
      <c r="X4192" s="146"/>
      <c r="Y4192" s="146"/>
      <c r="Z4192" s="146"/>
      <c r="AA4192" s="146"/>
      <c r="AB4192" s="5" t="str">
        <f t="shared" si="98"/>
        <v/>
      </c>
    </row>
    <row r="4193" spans="8:28" customFormat="1" ht="12.95" hidden="1" customHeight="1">
      <c r="H4193" s="1"/>
      <c r="I4193" s="1"/>
      <c r="K4193" s="1"/>
      <c r="N4193" s="1"/>
      <c r="T4193" s="146"/>
      <c r="U4193" s="146"/>
      <c r="V4193" s="146"/>
      <c r="W4193" s="146"/>
      <c r="X4193" s="146"/>
      <c r="Y4193" s="146"/>
      <c r="Z4193" s="146"/>
      <c r="AA4193" s="146"/>
      <c r="AB4193" s="5" t="str">
        <f t="shared" si="98"/>
        <v/>
      </c>
    </row>
    <row r="4194" spans="8:28" customFormat="1" ht="12.95" hidden="1" customHeight="1">
      <c r="H4194" s="1"/>
      <c r="I4194" s="1"/>
      <c r="K4194" s="1"/>
      <c r="N4194" s="1"/>
      <c r="T4194" s="146"/>
      <c r="U4194" s="146"/>
      <c r="V4194" s="146"/>
      <c r="W4194" s="146"/>
      <c r="X4194" s="146"/>
      <c r="Y4194" s="146"/>
      <c r="Z4194" s="146"/>
      <c r="AA4194" s="146"/>
      <c r="AB4194" s="5" t="str">
        <f t="shared" si="98"/>
        <v/>
      </c>
    </row>
    <row r="4195" spans="8:28" customFormat="1" ht="12.95" hidden="1" customHeight="1">
      <c r="H4195" s="1"/>
      <c r="I4195" s="1"/>
      <c r="K4195" s="1"/>
      <c r="N4195" s="1"/>
      <c r="T4195" s="146"/>
      <c r="U4195" s="146"/>
      <c r="V4195" s="146"/>
      <c r="W4195" s="146"/>
      <c r="X4195" s="146"/>
      <c r="Y4195" s="146"/>
      <c r="Z4195" s="146"/>
      <c r="AA4195" s="146"/>
      <c r="AB4195" s="5" t="str">
        <f t="shared" si="98"/>
        <v/>
      </c>
    </row>
    <row r="4196" spans="8:28" customFormat="1" ht="12.95" hidden="1" customHeight="1">
      <c r="H4196" s="1"/>
      <c r="I4196" s="1"/>
      <c r="K4196" s="1"/>
      <c r="N4196" s="1"/>
      <c r="T4196" s="146"/>
      <c r="U4196" s="146"/>
      <c r="V4196" s="146"/>
      <c r="W4196" s="146"/>
      <c r="X4196" s="146"/>
      <c r="Y4196" s="146"/>
      <c r="Z4196" s="146"/>
      <c r="AA4196" s="146"/>
      <c r="AB4196" s="5" t="str">
        <f t="shared" si="98"/>
        <v/>
      </c>
    </row>
    <row r="4197" spans="8:28" customFormat="1" ht="12.95" hidden="1" customHeight="1">
      <c r="H4197" s="1"/>
      <c r="I4197" s="1"/>
      <c r="K4197" s="1"/>
      <c r="N4197" s="1"/>
      <c r="T4197" s="146"/>
      <c r="U4197" s="146"/>
      <c r="V4197" s="146"/>
      <c r="W4197" s="146"/>
      <c r="X4197" s="146"/>
      <c r="Y4197" s="146"/>
      <c r="Z4197" s="146"/>
      <c r="AA4197" s="146"/>
      <c r="AB4197" s="5" t="str">
        <f t="shared" si="98"/>
        <v/>
      </c>
    </row>
    <row r="4198" spans="8:28" customFormat="1" ht="12.95" hidden="1" customHeight="1">
      <c r="H4198" s="1"/>
      <c r="I4198" s="1"/>
      <c r="K4198" s="1"/>
      <c r="N4198" s="1"/>
      <c r="T4198" s="146"/>
      <c r="U4198" s="146"/>
      <c r="V4198" s="146"/>
      <c r="W4198" s="146"/>
      <c r="X4198" s="146"/>
      <c r="Y4198" s="146"/>
      <c r="Z4198" s="146"/>
      <c r="AA4198" s="146"/>
      <c r="AB4198" s="5" t="str">
        <f t="shared" si="98"/>
        <v/>
      </c>
    </row>
    <row r="4199" spans="8:28" customFormat="1" ht="12.95" hidden="1" customHeight="1">
      <c r="H4199" s="1"/>
      <c r="I4199" s="1"/>
      <c r="K4199" s="1"/>
      <c r="N4199" s="1"/>
      <c r="T4199" s="146"/>
      <c r="U4199" s="146"/>
      <c r="V4199" s="146"/>
      <c r="W4199" s="146"/>
      <c r="X4199" s="146"/>
      <c r="Y4199" s="146"/>
      <c r="Z4199" s="146"/>
      <c r="AA4199" s="146"/>
      <c r="AB4199" s="5" t="str">
        <f t="shared" si="98"/>
        <v/>
      </c>
    </row>
    <row r="4200" spans="8:28" customFormat="1" ht="12.95" hidden="1" customHeight="1">
      <c r="H4200" s="1"/>
      <c r="I4200" s="1"/>
      <c r="K4200" s="1"/>
      <c r="N4200" s="1"/>
      <c r="T4200" s="146"/>
      <c r="U4200" s="146"/>
      <c r="V4200" s="146"/>
      <c r="W4200" s="146"/>
      <c r="X4200" s="146"/>
      <c r="Y4200" s="146"/>
      <c r="Z4200" s="146"/>
      <c r="AA4200" s="146"/>
      <c r="AB4200" s="5" t="str">
        <f t="shared" si="98"/>
        <v/>
      </c>
    </row>
    <row r="4201" spans="8:28" customFormat="1" ht="12.95" hidden="1" customHeight="1">
      <c r="H4201" s="1"/>
      <c r="I4201" s="1"/>
      <c r="K4201" s="1"/>
      <c r="N4201" s="1"/>
      <c r="T4201" s="146"/>
      <c r="U4201" s="146"/>
      <c r="V4201" s="146"/>
      <c r="W4201" s="146"/>
      <c r="X4201" s="146"/>
      <c r="Y4201" s="146"/>
      <c r="Z4201" s="146"/>
      <c r="AA4201" s="146"/>
      <c r="AB4201" s="5" t="str">
        <f t="shared" si="98"/>
        <v/>
      </c>
    </row>
    <row r="4202" spans="8:28" customFormat="1" ht="12.95" hidden="1" customHeight="1">
      <c r="H4202" s="1"/>
      <c r="I4202" s="1"/>
      <c r="K4202" s="1"/>
      <c r="N4202" s="1"/>
      <c r="T4202" s="146"/>
      <c r="U4202" s="146"/>
      <c r="V4202" s="146"/>
      <c r="W4202" s="146"/>
      <c r="X4202" s="146"/>
      <c r="Y4202" s="146"/>
      <c r="Z4202" s="146"/>
      <c r="AA4202" s="146"/>
      <c r="AB4202" s="5" t="str">
        <f t="shared" si="98"/>
        <v/>
      </c>
    </row>
    <row r="4203" spans="8:28" customFormat="1" ht="12.95" hidden="1" customHeight="1">
      <c r="H4203" s="1"/>
      <c r="I4203" s="1"/>
      <c r="K4203" s="1"/>
      <c r="N4203" s="1"/>
      <c r="T4203" s="146"/>
      <c r="U4203" s="146"/>
      <c r="V4203" s="146"/>
      <c r="W4203" s="146"/>
      <c r="X4203" s="146"/>
      <c r="Y4203" s="146"/>
      <c r="Z4203" s="146"/>
      <c r="AA4203" s="146"/>
      <c r="AB4203" s="5" t="str">
        <f t="shared" si="98"/>
        <v/>
      </c>
    </row>
    <row r="4204" spans="8:28" customFormat="1" ht="12.95" hidden="1" customHeight="1">
      <c r="H4204" s="1"/>
      <c r="I4204" s="1"/>
      <c r="K4204" s="1"/>
      <c r="N4204" s="1"/>
      <c r="T4204" s="146"/>
      <c r="U4204" s="146"/>
      <c r="V4204" s="146"/>
      <c r="W4204" s="146"/>
      <c r="X4204" s="146"/>
      <c r="Y4204" s="146"/>
      <c r="Z4204" s="146"/>
      <c r="AA4204" s="146"/>
      <c r="AB4204" s="5" t="str">
        <f t="shared" si="98"/>
        <v/>
      </c>
    </row>
    <row r="4205" spans="8:28" customFormat="1" ht="12.95" hidden="1" customHeight="1">
      <c r="H4205" s="1"/>
      <c r="I4205" s="1"/>
      <c r="K4205" s="1"/>
      <c r="N4205" s="1"/>
      <c r="T4205" s="146"/>
      <c r="U4205" s="146"/>
      <c r="V4205" s="146"/>
      <c r="W4205" s="146"/>
      <c r="X4205" s="146"/>
      <c r="Y4205" s="146"/>
      <c r="Z4205" s="146"/>
      <c r="AA4205" s="146"/>
      <c r="AB4205" s="5" t="str">
        <f t="shared" si="98"/>
        <v/>
      </c>
    </row>
    <row r="4206" spans="8:28" customFormat="1" ht="12.95" hidden="1" customHeight="1">
      <c r="H4206" s="1"/>
      <c r="I4206" s="1"/>
      <c r="K4206" s="1"/>
      <c r="N4206" s="1"/>
      <c r="T4206" s="146"/>
      <c r="U4206" s="146"/>
      <c r="V4206" s="146"/>
      <c r="W4206" s="146"/>
      <c r="X4206" s="146"/>
      <c r="Y4206" s="146"/>
      <c r="Z4206" s="146"/>
      <c r="AA4206" s="146"/>
      <c r="AB4206" s="5" t="str">
        <f t="shared" si="98"/>
        <v/>
      </c>
    </row>
    <row r="4207" spans="8:28" customFormat="1" ht="12.95" hidden="1" customHeight="1">
      <c r="H4207" s="1"/>
      <c r="I4207" s="1"/>
      <c r="K4207" s="1"/>
      <c r="N4207" s="1"/>
      <c r="T4207" s="146"/>
      <c r="U4207" s="146"/>
      <c r="V4207" s="146"/>
      <c r="W4207" s="146"/>
      <c r="X4207" s="146"/>
      <c r="Y4207" s="146"/>
      <c r="Z4207" s="146"/>
      <c r="AA4207" s="146"/>
      <c r="AB4207" s="5" t="str">
        <f t="shared" si="98"/>
        <v/>
      </c>
    </row>
    <row r="4208" spans="8:28" customFormat="1" ht="12.95" hidden="1" customHeight="1">
      <c r="H4208" s="1"/>
      <c r="I4208" s="1"/>
      <c r="K4208" s="1"/>
      <c r="N4208" s="1"/>
      <c r="T4208" s="146"/>
      <c r="U4208" s="146"/>
      <c r="V4208" s="146"/>
      <c r="W4208" s="146"/>
      <c r="X4208" s="146"/>
      <c r="Y4208" s="146"/>
      <c r="Z4208" s="146"/>
      <c r="AA4208" s="146"/>
      <c r="AB4208" s="5" t="str">
        <f t="shared" si="98"/>
        <v/>
      </c>
    </row>
    <row r="4209" spans="8:28" customFormat="1" ht="12.95" hidden="1" customHeight="1">
      <c r="H4209" s="1"/>
      <c r="I4209" s="1"/>
      <c r="K4209" s="1"/>
      <c r="N4209" s="1"/>
      <c r="T4209" s="146"/>
      <c r="U4209" s="146"/>
      <c r="V4209" s="146"/>
      <c r="W4209" s="146"/>
      <c r="X4209" s="146"/>
      <c r="Y4209" s="146"/>
      <c r="Z4209" s="146"/>
      <c r="AA4209" s="146"/>
      <c r="AB4209" s="5" t="str">
        <f t="shared" si="98"/>
        <v/>
      </c>
    </row>
    <row r="4210" spans="8:28" customFormat="1" ht="12.95" hidden="1" customHeight="1">
      <c r="H4210" s="1"/>
      <c r="I4210" s="1"/>
      <c r="K4210" s="1"/>
      <c r="N4210" s="1"/>
      <c r="T4210" s="146"/>
      <c r="U4210" s="146"/>
      <c r="V4210" s="146"/>
      <c r="W4210" s="146"/>
      <c r="X4210" s="146"/>
      <c r="Y4210" s="146"/>
      <c r="Z4210" s="146"/>
      <c r="AA4210" s="146"/>
      <c r="AB4210" s="5" t="str">
        <f t="shared" si="98"/>
        <v/>
      </c>
    </row>
    <row r="4211" spans="8:28" customFormat="1" ht="12.95" hidden="1" customHeight="1">
      <c r="H4211" s="1"/>
      <c r="I4211" s="1"/>
      <c r="K4211" s="1"/>
      <c r="N4211" s="1"/>
      <c r="T4211" s="146"/>
      <c r="U4211" s="146"/>
      <c r="V4211" s="146"/>
      <c r="W4211" s="146"/>
      <c r="X4211" s="146"/>
      <c r="Y4211" s="146"/>
      <c r="Z4211" s="146"/>
      <c r="AA4211" s="146"/>
      <c r="AB4211" s="5" t="str">
        <f t="shared" si="98"/>
        <v/>
      </c>
    </row>
    <row r="4212" spans="8:28" customFormat="1" ht="12.95" hidden="1" customHeight="1">
      <c r="H4212" s="1"/>
      <c r="I4212" s="1"/>
      <c r="K4212" s="1"/>
      <c r="N4212" s="1"/>
      <c r="T4212" s="146"/>
      <c r="U4212" s="146"/>
      <c r="V4212" s="146"/>
      <c r="W4212" s="146"/>
      <c r="X4212" s="146"/>
      <c r="Y4212" s="146"/>
      <c r="Z4212" s="146"/>
      <c r="AA4212" s="146"/>
      <c r="AB4212" s="5" t="str">
        <f t="shared" si="98"/>
        <v/>
      </c>
    </row>
    <row r="4213" spans="8:28" customFormat="1" ht="12.95" hidden="1" customHeight="1">
      <c r="H4213" s="1"/>
      <c r="I4213" s="1"/>
      <c r="K4213" s="1"/>
      <c r="N4213" s="1"/>
      <c r="T4213" s="146"/>
      <c r="U4213" s="146"/>
      <c r="V4213" s="146"/>
      <c r="W4213" s="146"/>
      <c r="X4213" s="146"/>
      <c r="Y4213" s="146"/>
      <c r="Z4213" s="146"/>
      <c r="AA4213" s="146"/>
      <c r="AB4213" s="5" t="str">
        <f t="shared" si="98"/>
        <v/>
      </c>
    </row>
    <row r="4214" spans="8:28" customFormat="1" ht="12.95" hidden="1" customHeight="1">
      <c r="H4214" s="1"/>
      <c r="I4214" s="1"/>
      <c r="K4214" s="1"/>
      <c r="N4214" s="1"/>
      <c r="T4214" s="146"/>
      <c r="U4214" s="146"/>
      <c r="V4214" s="146"/>
      <c r="W4214" s="146"/>
      <c r="X4214" s="146"/>
      <c r="Y4214" s="146"/>
      <c r="Z4214" s="146"/>
      <c r="AA4214" s="146"/>
      <c r="AB4214" s="5" t="str">
        <f t="shared" si="98"/>
        <v/>
      </c>
    </row>
    <row r="4215" spans="8:28" customFormat="1" ht="12.95" hidden="1" customHeight="1">
      <c r="H4215" s="1"/>
      <c r="I4215" s="1"/>
      <c r="K4215" s="1"/>
      <c r="N4215" s="1"/>
      <c r="T4215" s="146"/>
      <c r="U4215" s="146"/>
      <c r="V4215" s="146"/>
      <c r="W4215" s="146"/>
      <c r="X4215" s="146"/>
      <c r="Y4215" s="146"/>
      <c r="Z4215" s="146"/>
      <c r="AA4215" s="146"/>
      <c r="AB4215" s="5" t="str">
        <f t="shared" si="98"/>
        <v/>
      </c>
    </row>
    <row r="4216" spans="8:28" customFormat="1" ht="12.95" hidden="1" customHeight="1">
      <c r="H4216" s="1"/>
      <c r="I4216" s="1"/>
      <c r="K4216" s="1"/>
      <c r="N4216" s="1"/>
      <c r="T4216" s="146"/>
      <c r="U4216" s="146"/>
      <c r="V4216" s="146"/>
      <c r="W4216" s="146"/>
      <c r="X4216" s="146"/>
      <c r="Y4216" s="146"/>
      <c r="Z4216" s="146"/>
      <c r="AA4216" s="146"/>
      <c r="AB4216" s="5" t="str">
        <f t="shared" si="98"/>
        <v/>
      </c>
    </row>
    <row r="4217" spans="8:28" customFormat="1" ht="12.95" hidden="1" customHeight="1">
      <c r="H4217" s="1"/>
      <c r="I4217" s="1"/>
      <c r="K4217" s="1"/>
      <c r="N4217" s="1"/>
      <c r="T4217" s="146"/>
      <c r="U4217" s="146"/>
      <c r="V4217" s="146"/>
      <c r="W4217" s="146"/>
      <c r="X4217" s="146"/>
      <c r="Y4217" s="146"/>
      <c r="Z4217" s="146"/>
      <c r="AA4217" s="146"/>
      <c r="AB4217" s="5" t="str">
        <f t="shared" si="98"/>
        <v/>
      </c>
    </row>
    <row r="4218" spans="8:28" customFormat="1" ht="12.95" hidden="1" customHeight="1">
      <c r="H4218" s="1"/>
      <c r="I4218" s="1"/>
      <c r="K4218" s="1"/>
      <c r="N4218" s="1"/>
      <c r="T4218" s="146"/>
      <c r="U4218" s="146"/>
      <c r="V4218" s="146"/>
      <c r="W4218" s="146"/>
      <c r="X4218" s="146"/>
      <c r="Y4218" s="146"/>
      <c r="Z4218" s="146"/>
      <c r="AA4218" s="146"/>
      <c r="AB4218" s="5" t="str">
        <f t="shared" si="98"/>
        <v/>
      </c>
    </row>
    <row r="4219" spans="8:28" customFormat="1" ht="12.95" hidden="1" customHeight="1">
      <c r="H4219" s="1"/>
      <c r="I4219" s="1"/>
      <c r="K4219" s="1"/>
      <c r="N4219" s="1"/>
      <c r="T4219" s="146"/>
      <c r="U4219" s="146"/>
      <c r="V4219" s="146"/>
      <c r="W4219" s="146"/>
      <c r="X4219" s="146"/>
      <c r="Y4219" s="146"/>
      <c r="Z4219" s="146"/>
      <c r="AA4219" s="146"/>
      <c r="AB4219" s="5" t="str">
        <f t="shared" si="98"/>
        <v/>
      </c>
    </row>
    <row r="4220" spans="8:28" customFormat="1" ht="12.95" hidden="1" customHeight="1">
      <c r="H4220" s="1"/>
      <c r="I4220" s="1"/>
      <c r="K4220" s="1"/>
      <c r="N4220" s="1"/>
      <c r="T4220" s="146"/>
      <c r="U4220" s="146"/>
      <c r="V4220" s="146"/>
      <c r="W4220" s="146"/>
      <c r="X4220" s="146"/>
      <c r="Y4220" s="146"/>
      <c r="Z4220" s="146"/>
      <c r="AA4220" s="146"/>
      <c r="AB4220" s="5" t="str">
        <f t="shared" si="98"/>
        <v/>
      </c>
    </row>
    <row r="4221" spans="8:28" customFormat="1" ht="12.95" hidden="1" customHeight="1">
      <c r="H4221" s="1"/>
      <c r="I4221" s="1"/>
      <c r="K4221" s="1"/>
      <c r="N4221" s="1"/>
      <c r="T4221" s="146"/>
      <c r="U4221" s="146"/>
      <c r="V4221" s="146"/>
      <c r="W4221" s="146"/>
      <c r="X4221" s="146"/>
      <c r="Y4221" s="146"/>
      <c r="Z4221" s="146"/>
      <c r="AA4221" s="146"/>
      <c r="AB4221" s="5" t="str">
        <f t="shared" si="98"/>
        <v/>
      </c>
    </row>
    <row r="4222" spans="8:28" customFormat="1" ht="12.95" hidden="1" customHeight="1">
      <c r="H4222" s="1"/>
      <c r="I4222" s="1"/>
      <c r="K4222" s="1"/>
      <c r="N4222" s="1"/>
      <c r="T4222" s="146"/>
      <c r="U4222" s="146"/>
      <c r="V4222" s="146"/>
      <c r="W4222" s="146"/>
      <c r="X4222" s="146"/>
      <c r="Y4222" s="146"/>
      <c r="Z4222" s="146"/>
      <c r="AA4222" s="146"/>
      <c r="AB4222" s="5" t="str">
        <f t="shared" si="98"/>
        <v/>
      </c>
    </row>
    <row r="4223" spans="8:28" customFormat="1" ht="12.95" hidden="1" customHeight="1">
      <c r="H4223" s="1"/>
      <c r="I4223" s="1"/>
      <c r="K4223" s="1"/>
      <c r="N4223" s="1"/>
      <c r="T4223" s="146"/>
      <c r="U4223" s="146"/>
      <c r="V4223" s="146"/>
      <c r="W4223" s="146"/>
      <c r="X4223" s="146"/>
      <c r="Y4223" s="146"/>
      <c r="Z4223" s="146"/>
      <c r="AA4223" s="146"/>
      <c r="AB4223" s="5" t="str">
        <f t="shared" si="98"/>
        <v/>
      </c>
    </row>
    <row r="4224" spans="8:28" customFormat="1" ht="12.95" hidden="1" customHeight="1">
      <c r="H4224" s="1"/>
      <c r="I4224" s="1"/>
      <c r="K4224" s="1"/>
      <c r="N4224" s="1"/>
      <c r="T4224" s="146"/>
      <c r="U4224" s="146"/>
      <c r="V4224" s="146"/>
      <c r="W4224" s="146"/>
      <c r="X4224" s="146"/>
      <c r="Y4224" s="146"/>
      <c r="Z4224" s="146"/>
      <c r="AA4224" s="146"/>
      <c r="AB4224" s="5" t="str">
        <f t="shared" si="98"/>
        <v/>
      </c>
    </row>
    <row r="4225" spans="8:28" customFormat="1" ht="12.95" hidden="1" customHeight="1">
      <c r="H4225" s="1"/>
      <c r="I4225" s="1"/>
      <c r="K4225" s="1"/>
      <c r="N4225" s="1"/>
      <c r="T4225" s="146"/>
      <c r="U4225" s="146"/>
      <c r="V4225" s="146"/>
      <c r="W4225" s="146"/>
      <c r="X4225" s="146"/>
      <c r="Y4225" s="146"/>
      <c r="Z4225" s="146"/>
      <c r="AA4225" s="146"/>
      <c r="AB4225" s="5" t="str">
        <f t="shared" si="98"/>
        <v/>
      </c>
    </row>
    <row r="4226" spans="8:28" customFormat="1" ht="12.95" hidden="1" customHeight="1">
      <c r="H4226" s="1"/>
      <c r="I4226" s="1"/>
      <c r="K4226" s="1"/>
      <c r="N4226" s="1"/>
      <c r="T4226" s="146"/>
      <c r="U4226" s="146"/>
      <c r="V4226" s="146"/>
      <c r="W4226" s="146"/>
      <c r="X4226" s="146"/>
      <c r="Y4226" s="146"/>
      <c r="Z4226" s="146"/>
      <c r="AA4226" s="146"/>
      <c r="AB4226" s="5" t="str">
        <f t="shared" si="98"/>
        <v/>
      </c>
    </row>
    <row r="4227" spans="8:28" customFormat="1" ht="12.95" hidden="1" customHeight="1">
      <c r="H4227" s="1"/>
      <c r="I4227" s="1"/>
      <c r="K4227" s="1"/>
      <c r="N4227" s="1"/>
      <c r="T4227" s="146"/>
      <c r="U4227" s="146"/>
      <c r="V4227" s="146"/>
      <c r="W4227" s="146"/>
      <c r="X4227" s="146"/>
      <c r="Y4227" s="146"/>
      <c r="Z4227" s="146"/>
      <c r="AA4227" s="146"/>
      <c r="AB4227" s="5" t="str">
        <f t="shared" si="98"/>
        <v/>
      </c>
    </row>
    <row r="4228" spans="8:28" customFormat="1" ht="12.95" hidden="1" customHeight="1">
      <c r="H4228" s="1"/>
      <c r="I4228" s="1"/>
      <c r="K4228" s="1"/>
      <c r="N4228" s="1"/>
      <c r="T4228" s="146"/>
      <c r="U4228" s="146"/>
      <c r="V4228" s="146"/>
      <c r="W4228" s="146"/>
      <c r="X4228" s="146"/>
      <c r="Y4228" s="146"/>
      <c r="Z4228" s="146"/>
      <c r="AA4228" s="146"/>
      <c r="AB4228" s="5" t="str">
        <f t="shared" si="98"/>
        <v/>
      </c>
    </row>
    <row r="4229" spans="8:28" customFormat="1" ht="12.95" hidden="1" customHeight="1">
      <c r="H4229" s="1"/>
      <c r="I4229" s="1"/>
      <c r="K4229" s="1"/>
      <c r="N4229" s="1"/>
      <c r="T4229" s="146"/>
      <c r="U4229" s="146"/>
      <c r="V4229" s="146"/>
      <c r="W4229" s="146"/>
      <c r="X4229" s="146"/>
      <c r="Y4229" s="146"/>
      <c r="Z4229" s="146"/>
      <c r="AA4229" s="146"/>
      <c r="AB4229" s="5" t="str">
        <f t="shared" si="98"/>
        <v/>
      </c>
    </row>
    <row r="4230" spans="8:28" customFormat="1" ht="12.95" hidden="1" customHeight="1">
      <c r="H4230" s="1"/>
      <c r="I4230" s="1"/>
      <c r="K4230" s="1"/>
      <c r="N4230" s="1"/>
      <c r="T4230" s="146"/>
      <c r="U4230" s="146"/>
      <c r="V4230" s="146"/>
      <c r="W4230" s="146"/>
      <c r="X4230" s="146"/>
      <c r="Y4230" s="146"/>
      <c r="Z4230" s="146"/>
      <c r="AA4230" s="146"/>
      <c r="AB4230" s="5" t="str">
        <f t="shared" si="98"/>
        <v/>
      </c>
    </row>
    <row r="4231" spans="8:28" customFormat="1" ht="12.95" hidden="1" customHeight="1">
      <c r="H4231" s="1"/>
      <c r="I4231" s="1"/>
      <c r="K4231" s="1"/>
      <c r="N4231" s="1"/>
      <c r="T4231" s="146"/>
      <c r="U4231" s="146"/>
      <c r="V4231" s="146"/>
      <c r="W4231" s="146"/>
      <c r="X4231" s="146"/>
      <c r="Y4231" s="146"/>
      <c r="Z4231" s="146"/>
      <c r="AA4231" s="146"/>
      <c r="AB4231" s="5" t="str">
        <f t="shared" si="98"/>
        <v/>
      </c>
    </row>
    <row r="4232" spans="8:28" customFormat="1" ht="12.95" hidden="1" customHeight="1">
      <c r="H4232" s="1"/>
      <c r="I4232" s="1"/>
      <c r="K4232" s="1"/>
      <c r="N4232" s="1"/>
      <c r="T4232" s="146"/>
      <c r="U4232" s="146"/>
      <c r="V4232" s="146"/>
      <c r="W4232" s="146"/>
      <c r="X4232" s="146"/>
      <c r="Y4232" s="146"/>
      <c r="Z4232" s="146"/>
      <c r="AA4232" s="146"/>
      <c r="AB4232" s="5" t="str">
        <f t="shared" si="98"/>
        <v/>
      </c>
    </row>
    <row r="4233" spans="8:28" customFormat="1" ht="12.95" hidden="1" customHeight="1">
      <c r="H4233" s="1"/>
      <c r="I4233" s="1"/>
      <c r="K4233" s="1"/>
      <c r="N4233" s="1"/>
      <c r="T4233" s="146"/>
      <c r="U4233" s="146"/>
      <c r="V4233" s="146"/>
      <c r="W4233" s="146"/>
      <c r="X4233" s="146"/>
      <c r="Y4233" s="146"/>
      <c r="Z4233" s="146"/>
      <c r="AA4233" s="146"/>
      <c r="AB4233" s="5" t="str">
        <f t="shared" si="98"/>
        <v/>
      </c>
    </row>
    <row r="4234" spans="8:28" customFormat="1" ht="12.95" hidden="1" customHeight="1">
      <c r="H4234" s="1"/>
      <c r="I4234" s="1"/>
      <c r="K4234" s="1"/>
      <c r="N4234" s="1"/>
      <c r="T4234" s="146"/>
      <c r="U4234" s="146"/>
      <c r="V4234" s="146"/>
      <c r="W4234" s="146"/>
      <c r="X4234" s="146"/>
      <c r="Y4234" s="146"/>
      <c r="Z4234" s="146"/>
      <c r="AA4234" s="146"/>
      <c r="AB4234" s="5" t="str">
        <f t="shared" si="98"/>
        <v/>
      </c>
    </row>
    <row r="4235" spans="8:28" customFormat="1" ht="12.95" hidden="1" customHeight="1">
      <c r="H4235" s="1"/>
      <c r="I4235" s="1"/>
      <c r="K4235" s="1"/>
      <c r="N4235" s="1"/>
      <c r="T4235" s="146"/>
      <c r="U4235" s="146"/>
      <c r="V4235" s="146"/>
      <c r="W4235" s="146"/>
      <c r="X4235" s="146"/>
      <c r="Y4235" s="146"/>
      <c r="Z4235" s="146"/>
      <c r="AA4235" s="146"/>
      <c r="AB4235" s="5" t="str">
        <f t="shared" si="98"/>
        <v/>
      </c>
    </row>
    <row r="4236" spans="8:28" customFormat="1" ht="12.95" hidden="1" customHeight="1">
      <c r="H4236" s="1"/>
      <c r="I4236" s="1"/>
      <c r="K4236" s="1"/>
      <c r="N4236" s="1"/>
      <c r="T4236" s="146"/>
      <c r="U4236" s="146"/>
      <c r="V4236" s="146"/>
      <c r="W4236" s="146"/>
      <c r="X4236" s="146"/>
      <c r="Y4236" s="146"/>
      <c r="Z4236" s="146"/>
      <c r="AA4236" s="146"/>
      <c r="AB4236" s="5" t="str">
        <f t="shared" si="98"/>
        <v/>
      </c>
    </row>
    <row r="4237" spans="8:28" customFormat="1" ht="12.95" hidden="1" customHeight="1">
      <c r="H4237" s="1"/>
      <c r="I4237" s="1"/>
      <c r="K4237" s="1"/>
      <c r="N4237" s="1"/>
      <c r="T4237" s="146"/>
      <c r="U4237" s="146"/>
      <c r="V4237" s="146"/>
      <c r="W4237" s="146"/>
      <c r="X4237" s="146"/>
      <c r="Y4237" s="146"/>
      <c r="Z4237" s="146"/>
      <c r="AA4237" s="146"/>
      <c r="AB4237" s="5" t="str">
        <f t="shared" si="98"/>
        <v/>
      </c>
    </row>
    <row r="4238" spans="8:28" customFormat="1" ht="12.95" hidden="1" customHeight="1">
      <c r="H4238" s="1"/>
      <c r="I4238" s="1"/>
      <c r="K4238" s="1"/>
      <c r="N4238" s="1"/>
      <c r="T4238" s="146"/>
      <c r="U4238" s="146"/>
      <c r="V4238" s="146"/>
      <c r="W4238" s="146"/>
      <c r="X4238" s="146"/>
      <c r="Y4238" s="146"/>
      <c r="Z4238" s="146"/>
      <c r="AA4238" s="146"/>
      <c r="AB4238" s="5" t="str">
        <f t="shared" si="98"/>
        <v/>
      </c>
    </row>
    <row r="4239" spans="8:28" customFormat="1" ht="12.95" hidden="1" customHeight="1">
      <c r="H4239" s="1"/>
      <c r="I4239" s="1"/>
      <c r="K4239" s="1"/>
      <c r="N4239" s="1"/>
      <c r="T4239" s="146"/>
      <c r="U4239" s="146"/>
      <c r="V4239" s="146"/>
      <c r="W4239" s="146"/>
      <c r="X4239" s="146"/>
      <c r="Y4239" s="146"/>
      <c r="Z4239" s="146"/>
      <c r="AA4239" s="146"/>
      <c r="AB4239" s="5" t="str">
        <f t="shared" si="98"/>
        <v/>
      </c>
    </row>
    <row r="4240" spans="8:28" customFormat="1" ht="12.95" hidden="1" customHeight="1">
      <c r="H4240" s="1"/>
      <c r="I4240" s="1"/>
      <c r="K4240" s="1"/>
      <c r="N4240" s="1"/>
      <c r="T4240" s="146"/>
      <c r="U4240" s="146"/>
      <c r="V4240" s="146"/>
      <c r="W4240" s="146"/>
      <c r="X4240" s="146"/>
      <c r="Y4240" s="146"/>
      <c r="Z4240" s="146"/>
      <c r="AA4240" s="146"/>
      <c r="AB4240" s="5" t="str">
        <f t="shared" si="98"/>
        <v/>
      </c>
    </row>
    <row r="4241" spans="8:28" customFormat="1" ht="12.95" hidden="1" customHeight="1">
      <c r="H4241" s="1"/>
      <c r="I4241" s="1"/>
      <c r="K4241" s="1"/>
      <c r="N4241" s="1"/>
      <c r="T4241" s="146"/>
      <c r="U4241" s="146"/>
      <c r="V4241" s="146"/>
      <c r="W4241" s="146"/>
      <c r="X4241" s="146"/>
      <c r="Y4241" s="146"/>
      <c r="Z4241" s="146"/>
      <c r="AA4241" s="146"/>
      <c r="AB4241" s="5" t="str">
        <f t="shared" si="98"/>
        <v/>
      </c>
    </row>
    <row r="4242" spans="8:28" customFormat="1" ht="12.95" hidden="1" customHeight="1">
      <c r="H4242" s="1"/>
      <c r="I4242" s="1"/>
      <c r="K4242" s="1"/>
      <c r="N4242" s="1"/>
      <c r="T4242" s="146"/>
      <c r="U4242" s="146"/>
      <c r="V4242" s="146"/>
      <c r="W4242" s="146"/>
      <c r="X4242" s="146"/>
      <c r="Y4242" s="146"/>
      <c r="Z4242" s="146"/>
      <c r="AA4242" s="146"/>
      <c r="AB4242" s="5" t="str">
        <f t="shared" si="98"/>
        <v/>
      </c>
    </row>
    <row r="4243" spans="8:28" customFormat="1" ht="12.95" hidden="1" customHeight="1">
      <c r="H4243" s="1"/>
      <c r="I4243" s="1"/>
      <c r="K4243" s="1"/>
      <c r="N4243" s="1"/>
      <c r="T4243" s="146"/>
      <c r="U4243" s="146"/>
      <c r="V4243" s="146"/>
      <c r="W4243" s="146"/>
      <c r="X4243" s="146"/>
      <c r="Y4243" s="146"/>
      <c r="Z4243" s="146"/>
      <c r="AA4243" s="146"/>
      <c r="AB4243" s="5" t="str">
        <f t="shared" si="98"/>
        <v/>
      </c>
    </row>
    <row r="4244" spans="8:28" customFormat="1" ht="12.95" hidden="1" customHeight="1">
      <c r="H4244" s="1"/>
      <c r="I4244" s="1"/>
      <c r="K4244" s="1"/>
      <c r="N4244" s="1"/>
      <c r="T4244" s="146"/>
      <c r="U4244" s="146"/>
      <c r="V4244" s="146"/>
      <c r="W4244" s="146"/>
      <c r="X4244" s="146"/>
      <c r="Y4244" s="146"/>
      <c r="Z4244" s="146"/>
      <c r="AA4244" s="146"/>
      <c r="AB4244" s="5" t="str">
        <f t="shared" si="98"/>
        <v/>
      </c>
    </row>
    <row r="4245" spans="8:28" customFormat="1" ht="12.95" hidden="1" customHeight="1">
      <c r="H4245" s="1"/>
      <c r="I4245" s="1"/>
      <c r="K4245" s="1"/>
      <c r="N4245" s="1"/>
      <c r="T4245" s="146"/>
      <c r="U4245" s="146"/>
      <c r="V4245" s="146"/>
      <c r="W4245" s="146"/>
      <c r="X4245" s="146"/>
      <c r="Y4245" s="146"/>
      <c r="Z4245" s="146"/>
      <c r="AA4245" s="146"/>
      <c r="AB4245" s="5" t="str">
        <f t="shared" si="98"/>
        <v/>
      </c>
    </row>
    <row r="4246" spans="8:28" customFormat="1" ht="12.95" hidden="1" customHeight="1">
      <c r="H4246" s="1"/>
      <c r="I4246" s="1"/>
      <c r="K4246" s="1"/>
      <c r="N4246" s="1"/>
      <c r="T4246" s="146"/>
      <c r="U4246" s="146"/>
      <c r="V4246" s="146"/>
      <c r="W4246" s="146"/>
      <c r="X4246" s="146"/>
      <c r="Y4246" s="146"/>
      <c r="Z4246" s="146"/>
      <c r="AA4246" s="146"/>
      <c r="AB4246" s="5" t="str">
        <f t="shared" si="98"/>
        <v/>
      </c>
    </row>
    <row r="4247" spans="8:28" customFormat="1" ht="12.95" hidden="1" customHeight="1">
      <c r="H4247" s="1"/>
      <c r="I4247" s="1"/>
      <c r="K4247" s="1"/>
      <c r="N4247" s="1"/>
      <c r="T4247" s="146"/>
      <c r="U4247" s="146"/>
      <c r="V4247" s="146"/>
      <c r="W4247" s="146"/>
      <c r="X4247" s="146"/>
      <c r="Y4247" s="146"/>
      <c r="Z4247" s="146"/>
      <c r="AA4247" s="146"/>
      <c r="AB4247" s="5" t="str">
        <f t="shared" si="98"/>
        <v/>
      </c>
    </row>
    <row r="4248" spans="8:28" customFormat="1" ht="12.95" hidden="1" customHeight="1">
      <c r="H4248" s="1"/>
      <c r="I4248" s="1"/>
      <c r="K4248" s="1"/>
      <c r="N4248" s="1"/>
      <c r="T4248" s="146"/>
      <c r="U4248" s="146"/>
      <c r="V4248" s="146"/>
      <c r="W4248" s="146"/>
      <c r="X4248" s="146"/>
      <c r="Y4248" s="146"/>
      <c r="Z4248" s="146"/>
      <c r="AA4248" s="146"/>
      <c r="AB4248" s="5" t="str">
        <f t="shared" si="98"/>
        <v/>
      </c>
    </row>
    <row r="4249" spans="8:28" customFormat="1" ht="12.95" hidden="1" customHeight="1">
      <c r="H4249" s="1"/>
      <c r="I4249" s="1"/>
      <c r="K4249" s="1"/>
      <c r="N4249" s="1"/>
      <c r="T4249" s="146"/>
      <c r="U4249" s="146"/>
      <c r="V4249" s="146"/>
      <c r="W4249" s="146"/>
      <c r="X4249" s="146"/>
      <c r="Y4249" s="146"/>
      <c r="Z4249" s="146"/>
      <c r="AA4249" s="146"/>
      <c r="AB4249" s="5" t="str">
        <f t="shared" si="98"/>
        <v/>
      </c>
    </row>
    <row r="4250" spans="8:28" customFormat="1" ht="12.95" hidden="1" customHeight="1">
      <c r="H4250" s="1"/>
      <c r="I4250" s="1"/>
      <c r="K4250" s="1"/>
      <c r="N4250" s="1"/>
      <c r="T4250" s="146"/>
      <c r="U4250" s="146"/>
      <c r="V4250" s="146"/>
      <c r="W4250" s="146"/>
      <c r="X4250" s="146"/>
      <c r="Y4250" s="146"/>
      <c r="Z4250" s="146"/>
      <c r="AA4250" s="146"/>
      <c r="AB4250" s="5" t="str">
        <f t="shared" si="98"/>
        <v/>
      </c>
    </row>
    <row r="4251" spans="8:28" customFormat="1" ht="12.95" hidden="1" customHeight="1">
      <c r="H4251" s="1"/>
      <c r="I4251" s="1"/>
      <c r="K4251" s="1"/>
      <c r="N4251" s="1"/>
      <c r="T4251" s="146"/>
      <c r="U4251" s="146"/>
      <c r="V4251" s="146"/>
      <c r="W4251" s="146"/>
      <c r="X4251" s="146"/>
      <c r="Y4251" s="146"/>
      <c r="Z4251" s="146"/>
      <c r="AA4251" s="146"/>
      <c r="AB4251" s="5" t="str">
        <f t="shared" ref="AB4251:AB4314" si="99">IF(TRIM(A4241)="","",CONCATENATE(TRIM(D4241),TRIM(E4241)))</f>
        <v/>
      </c>
    </row>
    <row r="4252" spans="8:28" customFormat="1" ht="12.95" hidden="1" customHeight="1">
      <c r="H4252" s="1"/>
      <c r="I4252" s="1"/>
      <c r="K4252" s="1"/>
      <c r="N4252" s="1"/>
      <c r="T4252" s="146"/>
      <c r="U4252" s="146"/>
      <c r="V4252" s="146"/>
      <c r="W4252" s="146"/>
      <c r="X4252" s="146"/>
      <c r="Y4252" s="146"/>
      <c r="Z4252" s="146"/>
      <c r="AA4252" s="146"/>
      <c r="AB4252" s="5" t="str">
        <f t="shared" si="99"/>
        <v/>
      </c>
    </row>
    <row r="4253" spans="8:28" customFormat="1" ht="12.95" hidden="1" customHeight="1">
      <c r="H4253" s="1"/>
      <c r="I4253" s="1"/>
      <c r="K4253" s="1"/>
      <c r="N4253" s="1"/>
      <c r="T4253" s="146"/>
      <c r="U4253" s="146"/>
      <c r="V4253" s="146"/>
      <c r="W4253" s="146"/>
      <c r="X4253" s="146"/>
      <c r="Y4253" s="146"/>
      <c r="Z4253" s="146"/>
      <c r="AA4253" s="146"/>
      <c r="AB4253" s="5" t="str">
        <f t="shared" si="99"/>
        <v/>
      </c>
    </row>
    <row r="4254" spans="8:28" customFormat="1" ht="12.95" hidden="1" customHeight="1">
      <c r="H4254" s="1"/>
      <c r="I4254" s="1"/>
      <c r="K4254" s="1"/>
      <c r="N4254" s="1"/>
      <c r="T4254" s="146"/>
      <c r="U4254" s="146"/>
      <c r="V4254" s="146"/>
      <c r="W4254" s="146"/>
      <c r="X4254" s="146"/>
      <c r="Y4254" s="146"/>
      <c r="Z4254" s="146"/>
      <c r="AA4254" s="146"/>
      <c r="AB4254" s="5" t="str">
        <f t="shared" si="99"/>
        <v/>
      </c>
    </row>
    <row r="4255" spans="8:28" customFormat="1" ht="12.95" hidden="1" customHeight="1">
      <c r="H4255" s="1"/>
      <c r="I4255" s="1"/>
      <c r="K4255" s="1"/>
      <c r="N4255" s="1"/>
      <c r="T4255" s="146"/>
      <c r="U4255" s="146"/>
      <c r="V4255" s="146"/>
      <c r="W4255" s="146"/>
      <c r="X4255" s="146"/>
      <c r="Y4255" s="146"/>
      <c r="Z4255" s="146"/>
      <c r="AA4255" s="146"/>
      <c r="AB4255" s="5" t="str">
        <f t="shared" si="99"/>
        <v/>
      </c>
    </row>
    <row r="4256" spans="8:28" customFormat="1" ht="12.95" hidden="1" customHeight="1">
      <c r="H4256" s="1"/>
      <c r="I4256" s="1"/>
      <c r="K4256" s="1"/>
      <c r="N4256" s="1"/>
      <c r="T4256" s="146"/>
      <c r="U4256" s="146"/>
      <c r="V4256" s="146"/>
      <c r="W4256" s="146"/>
      <c r="X4256" s="146"/>
      <c r="Y4256" s="146"/>
      <c r="Z4256" s="146"/>
      <c r="AA4256" s="146"/>
      <c r="AB4256" s="5" t="str">
        <f t="shared" si="99"/>
        <v/>
      </c>
    </row>
    <row r="4257" spans="8:28" customFormat="1" ht="12.95" hidden="1" customHeight="1">
      <c r="H4257" s="1"/>
      <c r="I4257" s="1"/>
      <c r="K4257" s="1"/>
      <c r="N4257" s="1"/>
      <c r="T4257" s="146"/>
      <c r="U4257" s="146"/>
      <c r="V4257" s="146"/>
      <c r="W4257" s="146"/>
      <c r="X4257" s="146"/>
      <c r="Y4257" s="146"/>
      <c r="Z4257" s="146"/>
      <c r="AA4257" s="146"/>
      <c r="AB4257" s="5" t="str">
        <f t="shared" si="99"/>
        <v/>
      </c>
    </row>
    <row r="4258" spans="8:28" customFormat="1" ht="12.95" hidden="1" customHeight="1">
      <c r="H4258" s="1"/>
      <c r="I4258" s="1"/>
      <c r="K4258" s="1"/>
      <c r="N4258" s="1"/>
      <c r="T4258" s="146"/>
      <c r="U4258" s="146"/>
      <c r="V4258" s="146"/>
      <c r="W4258" s="146"/>
      <c r="X4258" s="146"/>
      <c r="Y4258" s="146"/>
      <c r="Z4258" s="146"/>
      <c r="AA4258" s="146"/>
      <c r="AB4258" s="5" t="str">
        <f t="shared" si="99"/>
        <v/>
      </c>
    </row>
    <row r="4259" spans="8:28" customFormat="1" ht="12.95" hidden="1" customHeight="1">
      <c r="H4259" s="1"/>
      <c r="I4259" s="1"/>
      <c r="K4259" s="1"/>
      <c r="N4259" s="1"/>
      <c r="T4259" s="146"/>
      <c r="U4259" s="146"/>
      <c r="V4259" s="146"/>
      <c r="W4259" s="146"/>
      <c r="X4259" s="146"/>
      <c r="Y4259" s="146"/>
      <c r="Z4259" s="146"/>
      <c r="AA4259" s="146"/>
      <c r="AB4259" s="5" t="str">
        <f t="shared" si="99"/>
        <v/>
      </c>
    </row>
    <row r="4260" spans="8:28" customFormat="1" ht="12.95" hidden="1" customHeight="1">
      <c r="H4260" s="1"/>
      <c r="I4260" s="1"/>
      <c r="K4260" s="1"/>
      <c r="N4260" s="1"/>
      <c r="T4260" s="146"/>
      <c r="U4260" s="146"/>
      <c r="V4260" s="146"/>
      <c r="W4260" s="146"/>
      <c r="X4260" s="146"/>
      <c r="Y4260" s="146"/>
      <c r="Z4260" s="146"/>
      <c r="AA4260" s="146"/>
      <c r="AB4260" s="5" t="str">
        <f t="shared" si="99"/>
        <v/>
      </c>
    </row>
    <row r="4261" spans="8:28" customFormat="1" ht="12.95" hidden="1" customHeight="1">
      <c r="H4261" s="1"/>
      <c r="I4261" s="1"/>
      <c r="K4261" s="1"/>
      <c r="N4261" s="1"/>
      <c r="T4261" s="146"/>
      <c r="U4261" s="146"/>
      <c r="V4261" s="146"/>
      <c r="W4261" s="146"/>
      <c r="X4261" s="146"/>
      <c r="Y4261" s="146"/>
      <c r="Z4261" s="146"/>
      <c r="AA4261" s="146"/>
      <c r="AB4261" s="5" t="str">
        <f t="shared" si="99"/>
        <v/>
      </c>
    </row>
    <row r="4262" spans="8:28" customFormat="1" ht="12.95" hidden="1" customHeight="1">
      <c r="H4262" s="1"/>
      <c r="I4262" s="1"/>
      <c r="K4262" s="1"/>
      <c r="N4262" s="1"/>
      <c r="T4262" s="146"/>
      <c r="U4262" s="146"/>
      <c r="V4262" s="146"/>
      <c r="W4262" s="146"/>
      <c r="X4262" s="146"/>
      <c r="Y4262" s="146"/>
      <c r="Z4262" s="146"/>
      <c r="AA4262" s="146"/>
      <c r="AB4262" s="5" t="str">
        <f t="shared" si="99"/>
        <v/>
      </c>
    </row>
    <row r="4263" spans="8:28" customFormat="1" ht="12.95" hidden="1" customHeight="1">
      <c r="H4263" s="1"/>
      <c r="I4263" s="1"/>
      <c r="K4263" s="1"/>
      <c r="N4263" s="1"/>
      <c r="T4263" s="146"/>
      <c r="U4263" s="146"/>
      <c r="V4263" s="146"/>
      <c r="W4263" s="146"/>
      <c r="X4263" s="146"/>
      <c r="Y4263" s="146"/>
      <c r="Z4263" s="146"/>
      <c r="AA4263" s="146"/>
      <c r="AB4263" s="5" t="str">
        <f t="shared" si="99"/>
        <v/>
      </c>
    </row>
    <row r="4264" spans="8:28" customFormat="1" ht="12.95" hidden="1" customHeight="1">
      <c r="H4264" s="1"/>
      <c r="I4264" s="1"/>
      <c r="K4264" s="1"/>
      <c r="N4264" s="1"/>
      <c r="T4264" s="146"/>
      <c r="U4264" s="146"/>
      <c r="V4264" s="146"/>
      <c r="W4264" s="146"/>
      <c r="X4264" s="146"/>
      <c r="Y4264" s="146"/>
      <c r="Z4264" s="146"/>
      <c r="AA4264" s="146"/>
      <c r="AB4264" s="5" t="str">
        <f t="shared" si="99"/>
        <v/>
      </c>
    </row>
    <row r="4265" spans="8:28" customFormat="1" ht="12.95" hidden="1" customHeight="1">
      <c r="H4265" s="1"/>
      <c r="I4265" s="1"/>
      <c r="K4265" s="1"/>
      <c r="N4265" s="1"/>
      <c r="T4265" s="146"/>
      <c r="U4265" s="146"/>
      <c r="V4265" s="146"/>
      <c r="W4265" s="146"/>
      <c r="X4265" s="146"/>
      <c r="Y4265" s="146"/>
      <c r="Z4265" s="146"/>
      <c r="AA4265" s="146"/>
      <c r="AB4265" s="5" t="str">
        <f t="shared" si="99"/>
        <v/>
      </c>
    </row>
    <row r="4266" spans="8:28" customFormat="1" ht="12.95" hidden="1" customHeight="1">
      <c r="H4266" s="1"/>
      <c r="I4266" s="1"/>
      <c r="K4266" s="1"/>
      <c r="N4266" s="1"/>
      <c r="T4266" s="146"/>
      <c r="U4266" s="146"/>
      <c r="V4266" s="146"/>
      <c r="W4266" s="146"/>
      <c r="X4266" s="146"/>
      <c r="Y4266" s="146"/>
      <c r="Z4266" s="146"/>
      <c r="AA4266" s="146"/>
      <c r="AB4266" s="5" t="str">
        <f t="shared" si="99"/>
        <v/>
      </c>
    </row>
    <row r="4267" spans="8:28" customFormat="1" ht="12.95" hidden="1" customHeight="1">
      <c r="H4267" s="1"/>
      <c r="I4267" s="1"/>
      <c r="K4267" s="1"/>
      <c r="N4267" s="1"/>
      <c r="T4267" s="146"/>
      <c r="U4267" s="146"/>
      <c r="V4267" s="146"/>
      <c r="W4267" s="146"/>
      <c r="X4267" s="146"/>
      <c r="Y4267" s="146"/>
      <c r="Z4267" s="146"/>
      <c r="AA4267" s="146"/>
      <c r="AB4267" s="5" t="str">
        <f t="shared" si="99"/>
        <v/>
      </c>
    </row>
    <row r="4268" spans="8:28" customFormat="1" ht="12.95" hidden="1" customHeight="1">
      <c r="H4268" s="1"/>
      <c r="I4268" s="1"/>
      <c r="K4268" s="1"/>
      <c r="N4268" s="1"/>
      <c r="T4268" s="146"/>
      <c r="U4268" s="146"/>
      <c r="V4268" s="146"/>
      <c r="W4268" s="146"/>
      <c r="X4268" s="146"/>
      <c r="Y4268" s="146"/>
      <c r="Z4268" s="146"/>
      <c r="AA4268" s="146"/>
      <c r="AB4268" s="5" t="str">
        <f t="shared" si="99"/>
        <v/>
      </c>
    </row>
    <row r="4269" spans="8:28" customFormat="1" ht="12.95" hidden="1" customHeight="1">
      <c r="H4269" s="1"/>
      <c r="I4269" s="1"/>
      <c r="K4269" s="1"/>
      <c r="N4269" s="1"/>
      <c r="T4269" s="146"/>
      <c r="U4269" s="146"/>
      <c r="V4269" s="146"/>
      <c r="W4269" s="146"/>
      <c r="X4269" s="146"/>
      <c r="Y4269" s="146"/>
      <c r="Z4269" s="146"/>
      <c r="AA4269" s="146"/>
      <c r="AB4269" s="5" t="str">
        <f t="shared" si="99"/>
        <v/>
      </c>
    </row>
    <row r="4270" spans="8:28" customFormat="1" ht="12.95" hidden="1" customHeight="1">
      <c r="H4270" s="1"/>
      <c r="I4270" s="1"/>
      <c r="K4270" s="1"/>
      <c r="N4270" s="1"/>
      <c r="T4270" s="146"/>
      <c r="U4270" s="146"/>
      <c r="V4270" s="146"/>
      <c r="W4270" s="146"/>
      <c r="X4270" s="146"/>
      <c r="Y4270" s="146"/>
      <c r="Z4270" s="146"/>
      <c r="AA4270" s="146"/>
      <c r="AB4270" s="5" t="str">
        <f t="shared" si="99"/>
        <v/>
      </c>
    </row>
    <row r="4271" spans="8:28" customFormat="1" ht="12.95" hidden="1" customHeight="1">
      <c r="H4271" s="1"/>
      <c r="I4271" s="1"/>
      <c r="K4271" s="1"/>
      <c r="N4271" s="1"/>
      <c r="T4271" s="146"/>
      <c r="U4271" s="146"/>
      <c r="V4271" s="146"/>
      <c r="W4271" s="146"/>
      <c r="X4271" s="146"/>
      <c r="Y4271" s="146"/>
      <c r="Z4271" s="146"/>
      <c r="AA4271" s="146"/>
      <c r="AB4271" s="5" t="str">
        <f t="shared" si="99"/>
        <v/>
      </c>
    </row>
    <row r="4272" spans="8:28" customFormat="1" ht="12.95" hidden="1" customHeight="1">
      <c r="H4272" s="1"/>
      <c r="I4272" s="1"/>
      <c r="K4272" s="1"/>
      <c r="N4272" s="1"/>
      <c r="T4272" s="146"/>
      <c r="U4272" s="146"/>
      <c r="V4272" s="146"/>
      <c r="W4272" s="146"/>
      <c r="X4272" s="146"/>
      <c r="Y4272" s="146"/>
      <c r="Z4272" s="146"/>
      <c r="AA4272" s="146"/>
      <c r="AB4272" s="5" t="str">
        <f t="shared" si="99"/>
        <v/>
      </c>
    </row>
    <row r="4273" spans="8:28" customFormat="1" ht="12.95" hidden="1" customHeight="1">
      <c r="H4273" s="1"/>
      <c r="I4273" s="1"/>
      <c r="K4273" s="1"/>
      <c r="N4273" s="1"/>
      <c r="T4273" s="146"/>
      <c r="U4273" s="146"/>
      <c r="V4273" s="146"/>
      <c r="W4273" s="146"/>
      <c r="X4273" s="146"/>
      <c r="Y4273" s="146"/>
      <c r="Z4273" s="146"/>
      <c r="AA4273" s="146"/>
      <c r="AB4273" s="5" t="str">
        <f t="shared" si="99"/>
        <v/>
      </c>
    </row>
    <row r="4274" spans="8:28" customFormat="1" ht="12.95" hidden="1" customHeight="1">
      <c r="H4274" s="1"/>
      <c r="I4274" s="1"/>
      <c r="K4274" s="1"/>
      <c r="N4274" s="1"/>
      <c r="T4274" s="146"/>
      <c r="U4274" s="146"/>
      <c r="V4274" s="146"/>
      <c r="W4274" s="146"/>
      <c r="X4274" s="146"/>
      <c r="Y4274" s="146"/>
      <c r="Z4274" s="146"/>
      <c r="AA4274" s="146"/>
      <c r="AB4274" s="5" t="str">
        <f t="shared" si="99"/>
        <v/>
      </c>
    </row>
    <row r="4275" spans="8:28" customFormat="1" ht="12.95" hidden="1" customHeight="1">
      <c r="H4275" s="1"/>
      <c r="I4275" s="1"/>
      <c r="K4275" s="1"/>
      <c r="N4275" s="1"/>
      <c r="T4275" s="146"/>
      <c r="U4275" s="146"/>
      <c r="V4275" s="146"/>
      <c r="W4275" s="146"/>
      <c r="X4275" s="146"/>
      <c r="Y4275" s="146"/>
      <c r="Z4275" s="146"/>
      <c r="AA4275" s="146"/>
      <c r="AB4275" s="5" t="str">
        <f t="shared" si="99"/>
        <v/>
      </c>
    </row>
    <row r="4276" spans="8:28" customFormat="1" ht="12.95" hidden="1" customHeight="1">
      <c r="H4276" s="1"/>
      <c r="I4276" s="1"/>
      <c r="K4276" s="1"/>
      <c r="N4276" s="1"/>
      <c r="T4276" s="146"/>
      <c r="U4276" s="146"/>
      <c r="V4276" s="146"/>
      <c r="W4276" s="146"/>
      <c r="X4276" s="146"/>
      <c r="Y4276" s="146"/>
      <c r="Z4276" s="146"/>
      <c r="AA4276" s="146"/>
      <c r="AB4276" s="5" t="str">
        <f t="shared" si="99"/>
        <v/>
      </c>
    </row>
    <row r="4277" spans="8:28" customFormat="1" ht="12.95" hidden="1" customHeight="1">
      <c r="H4277" s="1"/>
      <c r="I4277" s="1"/>
      <c r="K4277" s="1"/>
      <c r="N4277" s="1"/>
      <c r="T4277" s="146"/>
      <c r="U4277" s="146"/>
      <c r="V4277" s="146"/>
      <c r="W4277" s="146"/>
      <c r="X4277" s="146"/>
      <c r="Y4277" s="146"/>
      <c r="Z4277" s="146"/>
      <c r="AA4277" s="146"/>
      <c r="AB4277" s="5" t="str">
        <f t="shared" si="99"/>
        <v/>
      </c>
    </row>
    <row r="4278" spans="8:28" customFormat="1" ht="12.95" hidden="1" customHeight="1">
      <c r="H4278" s="1"/>
      <c r="I4278" s="1"/>
      <c r="K4278" s="1"/>
      <c r="N4278" s="1"/>
      <c r="T4278" s="146"/>
      <c r="U4278" s="146"/>
      <c r="V4278" s="146"/>
      <c r="W4278" s="146"/>
      <c r="X4278" s="146"/>
      <c r="Y4278" s="146"/>
      <c r="Z4278" s="146"/>
      <c r="AA4278" s="146"/>
      <c r="AB4278" s="5" t="str">
        <f t="shared" si="99"/>
        <v/>
      </c>
    </row>
    <row r="4279" spans="8:28" customFormat="1" ht="12.95" hidden="1" customHeight="1">
      <c r="H4279" s="1"/>
      <c r="I4279" s="1"/>
      <c r="K4279" s="1"/>
      <c r="N4279" s="1"/>
      <c r="T4279" s="146"/>
      <c r="U4279" s="146"/>
      <c r="V4279" s="146"/>
      <c r="W4279" s="146"/>
      <c r="X4279" s="146"/>
      <c r="Y4279" s="146"/>
      <c r="Z4279" s="146"/>
      <c r="AA4279" s="146"/>
      <c r="AB4279" s="5" t="str">
        <f t="shared" si="99"/>
        <v/>
      </c>
    </row>
    <row r="4280" spans="8:28" customFormat="1" ht="12.95" hidden="1" customHeight="1">
      <c r="H4280" s="1"/>
      <c r="I4280" s="1"/>
      <c r="K4280" s="1"/>
      <c r="N4280" s="1"/>
      <c r="T4280" s="146"/>
      <c r="U4280" s="146"/>
      <c r="V4280" s="146"/>
      <c r="W4280" s="146"/>
      <c r="X4280" s="146"/>
      <c r="Y4280" s="146"/>
      <c r="Z4280" s="146"/>
      <c r="AA4280" s="146"/>
      <c r="AB4280" s="5" t="str">
        <f t="shared" si="99"/>
        <v/>
      </c>
    </row>
    <row r="4281" spans="8:28" customFormat="1" ht="12.95" hidden="1" customHeight="1">
      <c r="H4281" s="1"/>
      <c r="I4281" s="1"/>
      <c r="K4281" s="1"/>
      <c r="N4281" s="1"/>
      <c r="T4281" s="146"/>
      <c r="U4281" s="146"/>
      <c r="V4281" s="146"/>
      <c r="W4281" s="146"/>
      <c r="X4281" s="146"/>
      <c r="Y4281" s="146"/>
      <c r="Z4281" s="146"/>
      <c r="AA4281" s="146"/>
      <c r="AB4281" s="5" t="str">
        <f t="shared" si="99"/>
        <v/>
      </c>
    </row>
    <row r="4282" spans="8:28" customFormat="1" ht="12.95" hidden="1" customHeight="1">
      <c r="H4282" s="1"/>
      <c r="I4282" s="1"/>
      <c r="K4282" s="1"/>
      <c r="N4282" s="1"/>
      <c r="T4282" s="146"/>
      <c r="U4282" s="146"/>
      <c r="V4282" s="146"/>
      <c r="W4282" s="146"/>
      <c r="X4282" s="146"/>
      <c r="Y4282" s="146"/>
      <c r="Z4282" s="146"/>
      <c r="AA4282" s="146"/>
      <c r="AB4282" s="5" t="str">
        <f t="shared" si="99"/>
        <v/>
      </c>
    </row>
    <row r="4283" spans="8:28" customFormat="1" ht="12.95" hidden="1" customHeight="1">
      <c r="H4283" s="1"/>
      <c r="I4283" s="1"/>
      <c r="K4283" s="1"/>
      <c r="N4283" s="1"/>
      <c r="T4283" s="146"/>
      <c r="U4283" s="146"/>
      <c r="V4283" s="146"/>
      <c r="W4283" s="146"/>
      <c r="X4283" s="146"/>
      <c r="Y4283" s="146"/>
      <c r="Z4283" s="146"/>
      <c r="AA4283" s="146"/>
      <c r="AB4283" s="5" t="str">
        <f t="shared" si="99"/>
        <v/>
      </c>
    </row>
    <row r="4284" spans="8:28" customFormat="1" ht="12.95" hidden="1" customHeight="1">
      <c r="H4284" s="1"/>
      <c r="I4284" s="1"/>
      <c r="K4284" s="1"/>
      <c r="N4284" s="1"/>
      <c r="T4284" s="146"/>
      <c r="U4284" s="146"/>
      <c r="V4284" s="146"/>
      <c r="W4284" s="146"/>
      <c r="X4284" s="146"/>
      <c r="Y4284" s="146"/>
      <c r="Z4284" s="146"/>
      <c r="AA4284" s="146"/>
      <c r="AB4284" s="5" t="str">
        <f t="shared" si="99"/>
        <v/>
      </c>
    </row>
    <row r="4285" spans="8:28" customFormat="1" ht="12.95" hidden="1" customHeight="1">
      <c r="H4285" s="1"/>
      <c r="I4285" s="1"/>
      <c r="K4285" s="1"/>
      <c r="N4285" s="1"/>
      <c r="T4285" s="146"/>
      <c r="U4285" s="146"/>
      <c r="V4285" s="146"/>
      <c r="W4285" s="146"/>
      <c r="X4285" s="146"/>
      <c r="Y4285" s="146"/>
      <c r="Z4285" s="146"/>
      <c r="AA4285" s="146"/>
      <c r="AB4285" s="5" t="str">
        <f t="shared" si="99"/>
        <v/>
      </c>
    </row>
    <row r="4286" spans="8:28" customFormat="1" ht="12.95" hidden="1" customHeight="1">
      <c r="H4286" s="1"/>
      <c r="I4286" s="1"/>
      <c r="K4286" s="1"/>
      <c r="N4286" s="1"/>
      <c r="T4286" s="146"/>
      <c r="U4286" s="146"/>
      <c r="V4286" s="146"/>
      <c r="W4286" s="146"/>
      <c r="X4286" s="146"/>
      <c r="Y4286" s="146"/>
      <c r="Z4286" s="146"/>
      <c r="AA4286" s="146"/>
      <c r="AB4286" s="5" t="str">
        <f t="shared" si="99"/>
        <v/>
      </c>
    </row>
    <row r="4287" spans="8:28" customFormat="1" ht="12.95" hidden="1" customHeight="1">
      <c r="H4287" s="1"/>
      <c r="I4287" s="1"/>
      <c r="K4287" s="1"/>
      <c r="N4287" s="1"/>
      <c r="T4287" s="146"/>
      <c r="U4287" s="146"/>
      <c r="V4287" s="146"/>
      <c r="W4287" s="146"/>
      <c r="X4287" s="146"/>
      <c r="Y4287" s="146"/>
      <c r="Z4287" s="146"/>
      <c r="AA4287" s="146"/>
      <c r="AB4287" s="5" t="str">
        <f t="shared" si="99"/>
        <v/>
      </c>
    </row>
    <row r="4288" spans="8:28" customFormat="1" ht="12.95" hidden="1" customHeight="1">
      <c r="H4288" s="1"/>
      <c r="I4288" s="1"/>
      <c r="K4288" s="1"/>
      <c r="N4288" s="1"/>
      <c r="T4288" s="146"/>
      <c r="U4288" s="146"/>
      <c r="V4288" s="146"/>
      <c r="W4288" s="146"/>
      <c r="X4288" s="146"/>
      <c r="Y4288" s="146"/>
      <c r="Z4288" s="146"/>
      <c r="AA4288" s="146"/>
      <c r="AB4288" s="5" t="str">
        <f t="shared" si="99"/>
        <v/>
      </c>
    </row>
    <row r="4289" spans="8:28" customFormat="1" ht="12.95" hidden="1" customHeight="1">
      <c r="H4289" s="1"/>
      <c r="I4289" s="1"/>
      <c r="K4289" s="1"/>
      <c r="N4289" s="1"/>
      <c r="T4289" s="146"/>
      <c r="U4289" s="146"/>
      <c r="V4289" s="146"/>
      <c r="W4289" s="146"/>
      <c r="X4289" s="146"/>
      <c r="Y4289" s="146"/>
      <c r="Z4289" s="146"/>
      <c r="AA4289" s="146"/>
      <c r="AB4289" s="5" t="str">
        <f t="shared" si="99"/>
        <v/>
      </c>
    </row>
    <row r="4290" spans="8:28" customFormat="1" ht="12.95" hidden="1" customHeight="1">
      <c r="H4290" s="1"/>
      <c r="I4290" s="1"/>
      <c r="K4290" s="1"/>
      <c r="N4290" s="1"/>
      <c r="T4290" s="146"/>
      <c r="U4290" s="146"/>
      <c r="V4290" s="146"/>
      <c r="W4290" s="146"/>
      <c r="X4290" s="146"/>
      <c r="Y4290" s="146"/>
      <c r="Z4290" s="146"/>
      <c r="AA4290" s="146"/>
      <c r="AB4290" s="5" t="str">
        <f t="shared" si="99"/>
        <v/>
      </c>
    </row>
    <row r="4291" spans="8:28" customFormat="1" ht="12.95" hidden="1" customHeight="1">
      <c r="H4291" s="1"/>
      <c r="I4291" s="1"/>
      <c r="K4291" s="1"/>
      <c r="N4291" s="1"/>
      <c r="T4291" s="146"/>
      <c r="U4291" s="146"/>
      <c r="V4291" s="146"/>
      <c r="W4291" s="146"/>
      <c r="X4291" s="146"/>
      <c r="Y4291" s="146"/>
      <c r="Z4291" s="146"/>
      <c r="AA4291" s="146"/>
      <c r="AB4291" s="5" t="str">
        <f t="shared" si="99"/>
        <v/>
      </c>
    </row>
    <row r="4292" spans="8:28" customFormat="1" ht="12.95" hidden="1" customHeight="1">
      <c r="H4292" s="1"/>
      <c r="I4292" s="1"/>
      <c r="K4292" s="1"/>
      <c r="N4292" s="1"/>
      <c r="T4292" s="146"/>
      <c r="U4292" s="146"/>
      <c r="V4292" s="146"/>
      <c r="W4292" s="146"/>
      <c r="X4292" s="146"/>
      <c r="Y4292" s="146"/>
      <c r="Z4292" s="146"/>
      <c r="AA4292" s="146"/>
      <c r="AB4292" s="5" t="str">
        <f t="shared" si="99"/>
        <v/>
      </c>
    </row>
    <row r="4293" spans="8:28" customFormat="1" ht="12.95" hidden="1" customHeight="1">
      <c r="H4293" s="1"/>
      <c r="I4293" s="1"/>
      <c r="K4293" s="1"/>
      <c r="N4293" s="1"/>
      <c r="T4293" s="146"/>
      <c r="U4293" s="146"/>
      <c r="V4293" s="146"/>
      <c r="W4293" s="146"/>
      <c r="X4293" s="146"/>
      <c r="Y4293" s="146"/>
      <c r="Z4293" s="146"/>
      <c r="AA4293" s="146"/>
      <c r="AB4293" s="5" t="str">
        <f t="shared" si="99"/>
        <v/>
      </c>
    </row>
    <row r="4294" spans="8:28" customFormat="1" ht="12.95" hidden="1" customHeight="1">
      <c r="H4294" s="1"/>
      <c r="I4294" s="1"/>
      <c r="K4294" s="1"/>
      <c r="N4294" s="1"/>
      <c r="T4294" s="146"/>
      <c r="U4294" s="146"/>
      <c r="V4294" s="146"/>
      <c r="W4294" s="146"/>
      <c r="X4294" s="146"/>
      <c r="Y4294" s="146"/>
      <c r="Z4294" s="146"/>
      <c r="AA4294" s="146"/>
      <c r="AB4294" s="5" t="str">
        <f t="shared" si="99"/>
        <v/>
      </c>
    </row>
    <row r="4295" spans="8:28" customFormat="1" ht="12.95" hidden="1" customHeight="1">
      <c r="H4295" s="1"/>
      <c r="I4295" s="1"/>
      <c r="K4295" s="1"/>
      <c r="N4295" s="1"/>
      <c r="T4295" s="146"/>
      <c r="U4295" s="146"/>
      <c r="V4295" s="146"/>
      <c r="W4295" s="146"/>
      <c r="X4295" s="146"/>
      <c r="Y4295" s="146"/>
      <c r="Z4295" s="146"/>
      <c r="AA4295" s="146"/>
      <c r="AB4295" s="5" t="str">
        <f t="shared" si="99"/>
        <v/>
      </c>
    </row>
    <row r="4296" spans="8:28" customFormat="1" ht="12.95" hidden="1" customHeight="1">
      <c r="H4296" s="1"/>
      <c r="I4296" s="1"/>
      <c r="K4296" s="1"/>
      <c r="N4296" s="1"/>
      <c r="T4296" s="146"/>
      <c r="U4296" s="146"/>
      <c r="V4296" s="146"/>
      <c r="W4296" s="146"/>
      <c r="X4296" s="146"/>
      <c r="Y4296" s="146"/>
      <c r="Z4296" s="146"/>
      <c r="AA4296" s="146"/>
      <c r="AB4296" s="5" t="str">
        <f t="shared" si="99"/>
        <v/>
      </c>
    </row>
    <row r="4297" spans="8:28" customFormat="1" ht="12.95" hidden="1" customHeight="1">
      <c r="H4297" s="1"/>
      <c r="I4297" s="1"/>
      <c r="K4297" s="1"/>
      <c r="N4297" s="1"/>
      <c r="T4297" s="146"/>
      <c r="U4297" s="146"/>
      <c r="V4297" s="146"/>
      <c r="W4297" s="146"/>
      <c r="X4297" s="146"/>
      <c r="Y4297" s="146"/>
      <c r="Z4297" s="146"/>
      <c r="AA4297" s="146"/>
      <c r="AB4297" s="5" t="str">
        <f t="shared" si="99"/>
        <v/>
      </c>
    </row>
    <row r="4298" spans="8:28" customFormat="1" ht="12.95" hidden="1" customHeight="1">
      <c r="H4298" s="1"/>
      <c r="I4298" s="1"/>
      <c r="K4298" s="1"/>
      <c r="N4298" s="1"/>
      <c r="T4298" s="146"/>
      <c r="U4298" s="146"/>
      <c r="V4298" s="146"/>
      <c r="W4298" s="146"/>
      <c r="X4298" s="146"/>
      <c r="Y4298" s="146"/>
      <c r="Z4298" s="146"/>
      <c r="AA4298" s="146"/>
      <c r="AB4298" s="5" t="str">
        <f t="shared" si="99"/>
        <v/>
      </c>
    </row>
    <row r="4299" spans="8:28" customFormat="1" ht="12.95" hidden="1" customHeight="1">
      <c r="H4299" s="1"/>
      <c r="I4299" s="1"/>
      <c r="K4299" s="1"/>
      <c r="N4299" s="1"/>
      <c r="T4299" s="146"/>
      <c r="U4299" s="146"/>
      <c r="V4299" s="146"/>
      <c r="W4299" s="146"/>
      <c r="X4299" s="146"/>
      <c r="Y4299" s="146"/>
      <c r="Z4299" s="146"/>
      <c r="AA4299" s="146"/>
      <c r="AB4299" s="5" t="str">
        <f t="shared" si="99"/>
        <v/>
      </c>
    </row>
    <row r="4300" spans="8:28" customFormat="1" ht="12.95" hidden="1" customHeight="1">
      <c r="H4300" s="1"/>
      <c r="I4300" s="1"/>
      <c r="K4300" s="1"/>
      <c r="N4300" s="1"/>
      <c r="T4300" s="146"/>
      <c r="U4300" s="146"/>
      <c r="V4300" s="146"/>
      <c r="W4300" s="146"/>
      <c r="X4300" s="146"/>
      <c r="Y4300" s="146"/>
      <c r="Z4300" s="146"/>
      <c r="AA4300" s="146"/>
      <c r="AB4300" s="5" t="str">
        <f t="shared" si="99"/>
        <v/>
      </c>
    </row>
    <row r="4301" spans="8:28" customFormat="1" ht="12.95" hidden="1" customHeight="1">
      <c r="H4301" s="1"/>
      <c r="I4301" s="1"/>
      <c r="K4301" s="1"/>
      <c r="N4301" s="1"/>
      <c r="T4301" s="146"/>
      <c r="U4301" s="146"/>
      <c r="V4301" s="146"/>
      <c r="W4301" s="146"/>
      <c r="X4301" s="146"/>
      <c r="Y4301" s="146"/>
      <c r="Z4301" s="146"/>
      <c r="AA4301" s="146"/>
      <c r="AB4301" s="5" t="str">
        <f t="shared" si="99"/>
        <v/>
      </c>
    </row>
    <row r="4302" spans="8:28" customFormat="1" ht="12.95" hidden="1" customHeight="1">
      <c r="H4302" s="1"/>
      <c r="I4302" s="1"/>
      <c r="K4302" s="1"/>
      <c r="N4302" s="1"/>
      <c r="T4302" s="146"/>
      <c r="U4302" s="146"/>
      <c r="V4302" s="146"/>
      <c r="W4302" s="146"/>
      <c r="X4302" s="146"/>
      <c r="Y4302" s="146"/>
      <c r="Z4302" s="146"/>
      <c r="AA4302" s="146"/>
      <c r="AB4302" s="5" t="str">
        <f t="shared" si="99"/>
        <v/>
      </c>
    </row>
    <row r="4303" spans="8:28" customFormat="1" ht="12.95" hidden="1" customHeight="1">
      <c r="H4303" s="1"/>
      <c r="I4303" s="1"/>
      <c r="K4303" s="1"/>
      <c r="N4303" s="1"/>
      <c r="T4303" s="146"/>
      <c r="U4303" s="146"/>
      <c r="V4303" s="146"/>
      <c r="W4303" s="146"/>
      <c r="X4303" s="146"/>
      <c r="Y4303" s="146"/>
      <c r="Z4303" s="146"/>
      <c r="AA4303" s="146"/>
      <c r="AB4303" s="5" t="str">
        <f t="shared" si="99"/>
        <v/>
      </c>
    </row>
    <row r="4304" spans="8:28" customFormat="1" ht="12.95" hidden="1" customHeight="1">
      <c r="H4304" s="1"/>
      <c r="I4304" s="1"/>
      <c r="K4304" s="1"/>
      <c r="N4304" s="1"/>
      <c r="T4304" s="146"/>
      <c r="U4304" s="146"/>
      <c r="V4304" s="146"/>
      <c r="W4304" s="146"/>
      <c r="X4304" s="146"/>
      <c r="Y4304" s="146"/>
      <c r="Z4304" s="146"/>
      <c r="AA4304" s="146"/>
      <c r="AB4304" s="5" t="str">
        <f t="shared" si="99"/>
        <v/>
      </c>
    </row>
    <row r="4305" spans="8:28" customFormat="1" ht="12.95" hidden="1" customHeight="1">
      <c r="H4305" s="1"/>
      <c r="I4305" s="1"/>
      <c r="K4305" s="1"/>
      <c r="N4305" s="1"/>
      <c r="T4305" s="146"/>
      <c r="U4305" s="146"/>
      <c r="V4305" s="146"/>
      <c r="W4305" s="146"/>
      <c r="X4305" s="146"/>
      <c r="Y4305" s="146"/>
      <c r="Z4305" s="146"/>
      <c r="AA4305" s="146"/>
      <c r="AB4305" s="5" t="str">
        <f t="shared" si="99"/>
        <v/>
      </c>
    </row>
    <row r="4306" spans="8:28" customFormat="1" ht="12.95" hidden="1" customHeight="1">
      <c r="H4306" s="1"/>
      <c r="I4306" s="1"/>
      <c r="K4306" s="1"/>
      <c r="N4306" s="1"/>
      <c r="T4306" s="146"/>
      <c r="U4306" s="146"/>
      <c r="V4306" s="146"/>
      <c r="W4306" s="146"/>
      <c r="X4306" s="146"/>
      <c r="Y4306" s="146"/>
      <c r="Z4306" s="146"/>
      <c r="AA4306" s="146"/>
      <c r="AB4306" s="5" t="str">
        <f t="shared" si="99"/>
        <v/>
      </c>
    </row>
    <row r="4307" spans="8:28" customFormat="1" ht="12.95" hidden="1" customHeight="1">
      <c r="H4307" s="1"/>
      <c r="I4307" s="1"/>
      <c r="K4307" s="1"/>
      <c r="N4307" s="1"/>
      <c r="T4307" s="146"/>
      <c r="U4307" s="146"/>
      <c r="V4307" s="146"/>
      <c r="W4307" s="146"/>
      <c r="X4307" s="146"/>
      <c r="Y4307" s="146"/>
      <c r="Z4307" s="146"/>
      <c r="AA4307" s="146"/>
      <c r="AB4307" s="5" t="str">
        <f t="shared" si="99"/>
        <v/>
      </c>
    </row>
    <row r="4308" spans="8:28" customFormat="1" ht="12.95" hidden="1" customHeight="1">
      <c r="H4308" s="1"/>
      <c r="I4308" s="1"/>
      <c r="K4308" s="1"/>
      <c r="N4308" s="1"/>
      <c r="T4308" s="146"/>
      <c r="U4308" s="146"/>
      <c r="V4308" s="146"/>
      <c r="W4308" s="146"/>
      <c r="X4308" s="146"/>
      <c r="Y4308" s="146"/>
      <c r="Z4308" s="146"/>
      <c r="AA4308" s="146"/>
      <c r="AB4308" s="5" t="str">
        <f t="shared" si="99"/>
        <v/>
      </c>
    </row>
    <row r="4309" spans="8:28" customFormat="1" ht="12.95" hidden="1" customHeight="1">
      <c r="H4309" s="1"/>
      <c r="I4309" s="1"/>
      <c r="K4309" s="1"/>
      <c r="N4309" s="1"/>
      <c r="T4309" s="146"/>
      <c r="U4309" s="146"/>
      <c r="V4309" s="146"/>
      <c r="W4309" s="146"/>
      <c r="X4309" s="146"/>
      <c r="Y4309" s="146"/>
      <c r="Z4309" s="146"/>
      <c r="AA4309" s="146"/>
      <c r="AB4309" s="5" t="str">
        <f t="shared" si="99"/>
        <v/>
      </c>
    </row>
    <row r="4310" spans="8:28" customFormat="1" ht="12.95" hidden="1" customHeight="1">
      <c r="H4310" s="1"/>
      <c r="I4310" s="1"/>
      <c r="K4310" s="1"/>
      <c r="N4310" s="1"/>
      <c r="T4310" s="146"/>
      <c r="U4310" s="146"/>
      <c r="V4310" s="146"/>
      <c r="W4310" s="146"/>
      <c r="X4310" s="146"/>
      <c r="Y4310" s="146"/>
      <c r="Z4310" s="146"/>
      <c r="AA4310" s="146"/>
      <c r="AB4310" s="5" t="str">
        <f t="shared" si="99"/>
        <v/>
      </c>
    </row>
    <row r="4311" spans="8:28" customFormat="1" ht="12.95" hidden="1" customHeight="1">
      <c r="H4311" s="1"/>
      <c r="I4311" s="1"/>
      <c r="K4311" s="1"/>
      <c r="N4311" s="1"/>
      <c r="T4311" s="146"/>
      <c r="U4311" s="146"/>
      <c r="V4311" s="146"/>
      <c r="W4311" s="146"/>
      <c r="X4311" s="146"/>
      <c r="Y4311" s="146"/>
      <c r="Z4311" s="146"/>
      <c r="AA4311" s="146"/>
      <c r="AB4311" s="5" t="str">
        <f t="shared" si="99"/>
        <v/>
      </c>
    </row>
    <row r="4312" spans="8:28" customFormat="1" ht="12.95" hidden="1" customHeight="1">
      <c r="H4312" s="1"/>
      <c r="I4312" s="1"/>
      <c r="K4312" s="1"/>
      <c r="N4312" s="1"/>
      <c r="T4312" s="146"/>
      <c r="U4312" s="146"/>
      <c r="V4312" s="146"/>
      <c r="W4312" s="146"/>
      <c r="X4312" s="146"/>
      <c r="Y4312" s="146"/>
      <c r="Z4312" s="146"/>
      <c r="AA4312" s="146"/>
      <c r="AB4312" s="5" t="str">
        <f t="shared" si="99"/>
        <v/>
      </c>
    </row>
    <row r="4313" spans="8:28" customFormat="1" ht="12.95" hidden="1" customHeight="1">
      <c r="H4313" s="1"/>
      <c r="I4313" s="1"/>
      <c r="K4313" s="1"/>
      <c r="N4313" s="1"/>
      <c r="T4313" s="146"/>
      <c r="U4313" s="146"/>
      <c r="V4313" s="146"/>
      <c r="W4313" s="146"/>
      <c r="X4313" s="146"/>
      <c r="Y4313" s="146"/>
      <c r="Z4313" s="146"/>
      <c r="AA4313" s="146"/>
      <c r="AB4313" s="5" t="str">
        <f t="shared" si="99"/>
        <v/>
      </c>
    </row>
    <row r="4314" spans="8:28" customFormat="1" ht="12.95" hidden="1" customHeight="1">
      <c r="H4314" s="1"/>
      <c r="I4314" s="1"/>
      <c r="K4314" s="1"/>
      <c r="N4314" s="1"/>
      <c r="T4314" s="146"/>
      <c r="U4314" s="146"/>
      <c r="V4314" s="146"/>
      <c r="W4314" s="146"/>
      <c r="X4314" s="146"/>
      <c r="Y4314" s="146"/>
      <c r="Z4314" s="146"/>
      <c r="AA4314" s="146"/>
      <c r="AB4314" s="5" t="str">
        <f t="shared" si="99"/>
        <v/>
      </c>
    </row>
    <row r="4315" spans="8:28" customFormat="1" ht="12.95" hidden="1" customHeight="1">
      <c r="H4315" s="1"/>
      <c r="I4315" s="1"/>
      <c r="K4315" s="1"/>
      <c r="N4315" s="1"/>
      <c r="T4315" s="146"/>
      <c r="U4315" s="146"/>
      <c r="V4315" s="146"/>
      <c r="W4315" s="146"/>
      <c r="X4315" s="146"/>
      <c r="Y4315" s="146"/>
      <c r="Z4315" s="146"/>
      <c r="AA4315" s="146"/>
      <c r="AB4315" s="5" t="str">
        <f t="shared" ref="AB4315:AB4378" si="100">IF(TRIM(A4305)="","",CONCATENATE(TRIM(D4305),TRIM(E4305)))</f>
        <v/>
      </c>
    </row>
    <row r="4316" spans="8:28" customFormat="1" ht="12.95" hidden="1" customHeight="1">
      <c r="H4316" s="1"/>
      <c r="I4316" s="1"/>
      <c r="K4316" s="1"/>
      <c r="N4316" s="1"/>
      <c r="T4316" s="146"/>
      <c r="U4316" s="146"/>
      <c r="V4316" s="146"/>
      <c r="W4316" s="146"/>
      <c r="X4316" s="146"/>
      <c r="Y4316" s="146"/>
      <c r="Z4316" s="146"/>
      <c r="AA4316" s="146"/>
      <c r="AB4316" s="5" t="str">
        <f t="shared" si="100"/>
        <v/>
      </c>
    </row>
    <row r="4317" spans="8:28" customFormat="1" ht="12.95" hidden="1" customHeight="1">
      <c r="H4317" s="1"/>
      <c r="I4317" s="1"/>
      <c r="K4317" s="1"/>
      <c r="N4317" s="1"/>
      <c r="T4317" s="146"/>
      <c r="U4317" s="146"/>
      <c r="V4317" s="146"/>
      <c r="W4317" s="146"/>
      <c r="X4317" s="146"/>
      <c r="Y4317" s="146"/>
      <c r="Z4317" s="146"/>
      <c r="AA4317" s="146"/>
      <c r="AB4317" s="5" t="str">
        <f t="shared" si="100"/>
        <v/>
      </c>
    </row>
    <row r="4318" spans="8:28" customFormat="1" ht="12.95" hidden="1" customHeight="1">
      <c r="H4318" s="1"/>
      <c r="I4318" s="1"/>
      <c r="K4318" s="1"/>
      <c r="N4318" s="1"/>
      <c r="T4318" s="146"/>
      <c r="U4318" s="146"/>
      <c r="V4318" s="146"/>
      <c r="W4318" s="146"/>
      <c r="X4318" s="146"/>
      <c r="Y4318" s="146"/>
      <c r="Z4318" s="146"/>
      <c r="AA4318" s="146"/>
      <c r="AB4318" s="5" t="str">
        <f t="shared" si="100"/>
        <v/>
      </c>
    </row>
    <row r="4319" spans="8:28" customFormat="1" ht="12.95" hidden="1" customHeight="1">
      <c r="H4319" s="1"/>
      <c r="I4319" s="1"/>
      <c r="K4319" s="1"/>
      <c r="N4319" s="1"/>
      <c r="T4319" s="146"/>
      <c r="U4319" s="146"/>
      <c r="V4319" s="146"/>
      <c r="W4319" s="146"/>
      <c r="X4319" s="146"/>
      <c r="Y4319" s="146"/>
      <c r="Z4319" s="146"/>
      <c r="AA4319" s="146"/>
      <c r="AB4319" s="5" t="str">
        <f t="shared" si="100"/>
        <v/>
      </c>
    </row>
    <row r="4320" spans="8:28" customFormat="1" ht="12.95" hidden="1" customHeight="1">
      <c r="H4320" s="1"/>
      <c r="I4320" s="1"/>
      <c r="K4320" s="1"/>
      <c r="N4320" s="1"/>
      <c r="T4320" s="146"/>
      <c r="U4320" s="146"/>
      <c r="V4320" s="146"/>
      <c r="W4320" s="146"/>
      <c r="X4320" s="146"/>
      <c r="Y4320" s="146"/>
      <c r="Z4320" s="146"/>
      <c r="AA4320" s="146"/>
      <c r="AB4320" s="5" t="str">
        <f t="shared" si="100"/>
        <v/>
      </c>
    </row>
    <row r="4321" spans="8:28" customFormat="1" ht="12.95" hidden="1" customHeight="1">
      <c r="H4321" s="1"/>
      <c r="I4321" s="1"/>
      <c r="K4321" s="1"/>
      <c r="N4321" s="1"/>
      <c r="T4321" s="146"/>
      <c r="U4321" s="146"/>
      <c r="V4321" s="146"/>
      <c r="W4321" s="146"/>
      <c r="X4321" s="146"/>
      <c r="Y4321" s="146"/>
      <c r="Z4321" s="146"/>
      <c r="AA4321" s="146"/>
      <c r="AB4321" s="5" t="str">
        <f t="shared" si="100"/>
        <v/>
      </c>
    </row>
    <row r="4322" spans="8:28" customFormat="1" ht="12.95" hidden="1" customHeight="1">
      <c r="H4322" s="1"/>
      <c r="I4322" s="1"/>
      <c r="K4322" s="1"/>
      <c r="N4322" s="1"/>
      <c r="T4322" s="146"/>
      <c r="U4322" s="146"/>
      <c r="V4322" s="146"/>
      <c r="W4322" s="146"/>
      <c r="X4322" s="146"/>
      <c r="Y4322" s="146"/>
      <c r="Z4322" s="146"/>
      <c r="AA4322" s="146"/>
      <c r="AB4322" s="5" t="str">
        <f t="shared" si="100"/>
        <v/>
      </c>
    </row>
    <row r="4323" spans="8:28" customFormat="1" ht="12.95" hidden="1" customHeight="1">
      <c r="H4323" s="1"/>
      <c r="I4323" s="1"/>
      <c r="K4323" s="1"/>
      <c r="N4323" s="1"/>
      <c r="T4323" s="146"/>
      <c r="U4323" s="146"/>
      <c r="V4323" s="146"/>
      <c r="W4323" s="146"/>
      <c r="X4323" s="146"/>
      <c r="Y4323" s="146"/>
      <c r="Z4323" s="146"/>
      <c r="AA4323" s="146"/>
      <c r="AB4323" s="5" t="str">
        <f t="shared" si="100"/>
        <v/>
      </c>
    </row>
    <row r="4324" spans="8:28" customFormat="1" ht="12.95" hidden="1" customHeight="1">
      <c r="H4324" s="1"/>
      <c r="I4324" s="1"/>
      <c r="K4324" s="1"/>
      <c r="N4324" s="1"/>
      <c r="T4324" s="146"/>
      <c r="U4324" s="146"/>
      <c r="V4324" s="146"/>
      <c r="W4324" s="146"/>
      <c r="X4324" s="146"/>
      <c r="Y4324" s="146"/>
      <c r="Z4324" s="146"/>
      <c r="AA4324" s="146"/>
      <c r="AB4324" s="5" t="str">
        <f t="shared" si="100"/>
        <v/>
      </c>
    </row>
    <row r="4325" spans="8:28" customFormat="1" ht="12.95" hidden="1" customHeight="1">
      <c r="H4325" s="1"/>
      <c r="I4325" s="1"/>
      <c r="K4325" s="1"/>
      <c r="N4325" s="1"/>
      <c r="T4325" s="146"/>
      <c r="U4325" s="146"/>
      <c r="V4325" s="146"/>
      <c r="W4325" s="146"/>
      <c r="X4325" s="146"/>
      <c r="Y4325" s="146"/>
      <c r="Z4325" s="146"/>
      <c r="AA4325" s="146"/>
      <c r="AB4325" s="5" t="str">
        <f t="shared" si="100"/>
        <v/>
      </c>
    </row>
    <row r="4326" spans="8:28" customFormat="1" ht="12.95" hidden="1" customHeight="1">
      <c r="H4326" s="1"/>
      <c r="I4326" s="1"/>
      <c r="K4326" s="1"/>
      <c r="N4326" s="1"/>
      <c r="T4326" s="146"/>
      <c r="U4326" s="146"/>
      <c r="V4326" s="146"/>
      <c r="W4326" s="146"/>
      <c r="X4326" s="146"/>
      <c r="Y4326" s="146"/>
      <c r="Z4326" s="146"/>
      <c r="AA4326" s="146"/>
      <c r="AB4326" s="5" t="str">
        <f t="shared" si="100"/>
        <v/>
      </c>
    </row>
    <row r="4327" spans="8:28" customFormat="1" ht="12.95" hidden="1" customHeight="1">
      <c r="H4327" s="1"/>
      <c r="I4327" s="1"/>
      <c r="K4327" s="1"/>
      <c r="N4327" s="1"/>
      <c r="T4327" s="146"/>
      <c r="U4327" s="146"/>
      <c r="V4327" s="146"/>
      <c r="W4327" s="146"/>
      <c r="X4327" s="146"/>
      <c r="Y4327" s="146"/>
      <c r="Z4327" s="146"/>
      <c r="AA4327" s="146"/>
      <c r="AB4327" s="5" t="str">
        <f t="shared" si="100"/>
        <v/>
      </c>
    </row>
    <row r="4328" spans="8:28" customFormat="1" ht="12.95" hidden="1" customHeight="1">
      <c r="H4328" s="1"/>
      <c r="I4328" s="1"/>
      <c r="K4328" s="1"/>
      <c r="N4328" s="1"/>
      <c r="T4328" s="146"/>
      <c r="U4328" s="146"/>
      <c r="V4328" s="146"/>
      <c r="W4328" s="146"/>
      <c r="X4328" s="146"/>
      <c r="Y4328" s="146"/>
      <c r="Z4328" s="146"/>
      <c r="AA4328" s="146"/>
      <c r="AB4328" s="5" t="str">
        <f t="shared" si="100"/>
        <v/>
      </c>
    </row>
    <row r="4329" spans="8:28" customFormat="1" ht="12.95" hidden="1" customHeight="1">
      <c r="H4329" s="1"/>
      <c r="I4329" s="1"/>
      <c r="K4329" s="1"/>
      <c r="N4329" s="1"/>
      <c r="T4329" s="146"/>
      <c r="U4329" s="146"/>
      <c r="V4329" s="146"/>
      <c r="W4329" s="146"/>
      <c r="X4329" s="146"/>
      <c r="Y4329" s="146"/>
      <c r="Z4329" s="146"/>
      <c r="AA4329" s="146"/>
      <c r="AB4329" s="5" t="str">
        <f t="shared" si="100"/>
        <v/>
      </c>
    </row>
    <row r="4330" spans="8:28" customFormat="1" ht="12.95" hidden="1" customHeight="1">
      <c r="H4330" s="1"/>
      <c r="I4330" s="1"/>
      <c r="K4330" s="1"/>
      <c r="N4330" s="1"/>
      <c r="T4330" s="146"/>
      <c r="U4330" s="146"/>
      <c r="V4330" s="146"/>
      <c r="W4330" s="146"/>
      <c r="X4330" s="146"/>
      <c r="Y4330" s="146"/>
      <c r="Z4330" s="146"/>
      <c r="AA4330" s="146"/>
      <c r="AB4330" s="5" t="str">
        <f t="shared" si="100"/>
        <v/>
      </c>
    </row>
    <row r="4331" spans="8:28" customFormat="1" ht="12.95" hidden="1" customHeight="1">
      <c r="H4331" s="1"/>
      <c r="I4331" s="1"/>
      <c r="K4331" s="1"/>
      <c r="N4331" s="1"/>
      <c r="T4331" s="146"/>
      <c r="U4331" s="146"/>
      <c r="V4331" s="146"/>
      <c r="W4331" s="146"/>
      <c r="X4331" s="146"/>
      <c r="Y4331" s="146"/>
      <c r="Z4331" s="146"/>
      <c r="AA4331" s="146"/>
      <c r="AB4331" s="5" t="str">
        <f t="shared" si="100"/>
        <v/>
      </c>
    </row>
    <row r="4332" spans="8:28" customFormat="1" ht="12.95" hidden="1" customHeight="1">
      <c r="H4332" s="1"/>
      <c r="I4332" s="1"/>
      <c r="K4332" s="1"/>
      <c r="N4332" s="1"/>
      <c r="T4332" s="146"/>
      <c r="U4332" s="146"/>
      <c r="V4332" s="146"/>
      <c r="W4332" s="146"/>
      <c r="X4332" s="146"/>
      <c r="Y4332" s="146"/>
      <c r="Z4332" s="146"/>
      <c r="AA4332" s="146"/>
      <c r="AB4332" s="5" t="str">
        <f t="shared" si="100"/>
        <v/>
      </c>
    </row>
    <row r="4333" spans="8:28" customFormat="1" ht="12.95" hidden="1" customHeight="1">
      <c r="H4333" s="1"/>
      <c r="I4333" s="1"/>
      <c r="K4333" s="1"/>
      <c r="N4333" s="1"/>
      <c r="T4333" s="146"/>
      <c r="U4333" s="146"/>
      <c r="V4333" s="146"/>
      <c r="W4333" s="146"/>
      <c r="X4333" s="146"/>
      <c r="Y4333" s="146"/>
      <c r="Z4333" s="146"/>
      <c r="AA4333" s="146"/>
      <c r="AB4333" s="5" t="str">
        <f t="shared" si="100"/>
        <v/>
      </c>
    </row>
    <row r="4334" spans="8:28" customFormat="1" ht="12.95" hidden="1" customHeight="1">
      <c r="H4334" s="1"/>
      <c r="I4334" s="1"/>
      <c r="K4334" s="1"/>
      <c r="N4334" s="1"/>
      <c r="T4334" s="146"/>
      <c r="U4334" s="146"/>
      <c r="V4334" s="146"/>
      <c r="W4334" s="146"/>
      <c r="X4334" s="146"/>
      <c r="Y4334" s="146"/>
      <c r="Z4334" s="146"/>
      <c r="AA4334" s="146"/>
      <c r="AB4334" s="5" t="str">
        <f t="shared" si="100"/>
        <v/>
      </c>
    </row>
    <row r="4335" spans="8:28" customFormat="1" ht="12.95" hidden="1" customHeight="1">
      <c r="H4335" s="1"/>
      <c r="I4335" s="1"/>
      <c r="K4335" s="1"/>
      <c r="N4335" s="1"/>
      <c r="T4335" s="146"/>
      <c r="U4335" s="146"/>
      <c r="V4335" s="146"/>
      <c r="W4335" s="146"/>
      <c r="X4335" s="146"/>
      <c r="Y4335" s="146"/>
      <c r="Z4335" s="146"/>
      <c r="AA4335" s="146"/>
      <c r="AB4335" s="5" t="str">
        <f t="shared" si="100"/>
        <v/>
      </c>
    </row>
    <row r="4336" spans="8:28" customFormat="1" ht="12.95" hidden="1" customHeight="1">
      <c r="H4336" s="1"/>
      <c r="I4336" s="1"/>
      <c r="K4336" s="1"/>
      <c r="N4336" s="1"/>
      <c r="T4336" s="146"/>
      <c r="U4336" s="146"/>
      <c r="V4336" s="146"/>
      <c r="W4336" s="146"/>
      <c r="X4336" s="146"/>
      <c r="Y4336" s="146"/>
      <c r="Z4336" s="146"/>
      <c r="AA4336" s="146"/>
      <c r="AB4336" s="5" t="str">
        <f t="shared" si="100"/>
        <v/>
      </c>
    </row>
    <row r="4337" spans="8:28" customFormat="1" ht="12.95" hidden="1" customHeight="1">
      <c r="H4337" s="1"/>
      <c r="I4337" s="1"/>
      <c r="K4337" s="1"/>
      <c r="N4337" s="1"/>
      <c r="T4337" s="146"/>
      <c r="U4337" s="146"/>
      <c r="V4337" s="146"/>
      <c r="W4337" s="146"/>
      <c r="X4337" s="146"/>
      <c r="Y4337" s="146"/>
      <c r="Z4337" s="146"/>
      <c r="AA4337" s="146"/>
      <c r="AB4337" s="5" t="str">
        <f t="shared" si="100"/>
        <v/>
      </c>
    </row>
    <row r="4338" spans="8:28" customFormat="1" ht="12.95" hidden="1" customHeight="1">
      <c r="H4338" s="1"/>
      <c r="I4338" s="1"/>
      <c r="K4338" s="1"/>
      <c r="N4338" s="1"/>
      <c r="T4338" s="146"/>
      <c r="U4338" s="146"/>
      <c r="V4338" s="146"/>
      <c r="W4338" s="146"/>
      <c r="X4338" s="146"/>
      <c r="Y4338" s="146"/>
      <c r="Z4338" s="146"/>
      <c r="AA4338" s="146"/>
      <c r="AB4338" s="5" t="str">
        <f t="shared" si="100"/>
        <v/>
      </c>
    </row>
    <row r="4339" spans="8:28" customFormat="1" ht="12.95" hidden="1" customHeight="1">
      <c r="H4339" s="1"/>
      <c r="I4339" s="1"/>
      <c r="K4339" s="1"/>
      <c r="N4339" s="1"/>
      <c r="T4339" s="146"/>
      <c r="U4339" s="146"/>
      <c r="V4339" s="146"/>
      <c r="W4339" s="146"/>
      <c r="X4339" s="146"/>
      <c r="Y4339" s="146"/>
      <c r="Z4339" s="146"/>
      <c r="AA4339" s="146"/>
      <c r="AB4339" s="5" t="str">
        <f t="shared" si="100"/>
        <v/>
      </c>
    </row>
    <row r="4340" spans="8:28" customFormat="1" ht="12.95" hidden="1" customHeight="1">
      <c r="H4340" s="1"/>
      <c r="I4340" s="1"/>
      <c r="K4340" s="1"/>
      <c r="N4340" s="1"/>
      <c r="T4340" s="146"/>
      <c r="U4340" s="146"/>
      <c r="V4340" s="146"/>
      <c r="W4340" s="146"/>
      <c r="X4340" s="146"/>
      <c r="Y4340" s="146"/>
      <c r="Z4340" s="146"/>
      <c r="AA4340" s="146"/>
      <c r="AB4340" s="5" t="str">
        <f t="shared" si="100"/>
        <v/>
      </c>
    </row>
    <row r="4341" spans="8:28" customFormat="1" ht="12.95" hidden="1" customHeight="1">
      <c r="H4341" s="1"/>
      <c r="I4341" s="1"/>
      <c r="K4341" s="1"/>
      <c r="N4341" s="1"/>
      <c r="T4341" s="146"/>
      <c r="U4341" s="146"/>
      <c r="V4341" s="146"/>
      <c r="W4341" s="146"/>
      <c r="X4341" s="146"/>
      <c r="Y4341" s="146"/>
      <c r="Z4341" s="146"/>
      <c r="AA4341" s="146"/>
      <c r="AB4341" s="5" t="str">
        <f t="shared" si="100"/>
        <v/>
      </c>
    </row>
    <row r="4342" spans="8:28" customFormat="1" ht="12.95" hidden="1" customHeight="1">
      <c r="H4342" s="1"/>
      <c r="I4342" s="1"/>
      <c r="K4342" s="1"/>
      <c r="N4342" s="1"/>
      <c r="T4342" s="146"/>
      <c r="U4342" s="146"/>
      <c r="V4342" s="146"/>
      <c r="W4342" s="146"/>
      <c r="X4342" s="146"/>
      <c r="Y4342" s="146"/>
      <c r="Z4342" s="146"/>
      <c r="AA4342" s="146"/>
      <c r="AB4342" s="5" t="str">
        <f t="shared" si="100"/>
        <v/>
      </c>
    </row>
    <row r="4343" spans="8:28" customFormat="1" ht="12.95" hidden="1" customHeight="1">
      <c r="H4343" s="1"/>
      <c r="I4343" s="1"/>
      <c r="K4343" s="1"/>
      <c r="N4343" s="1"/>
      <c r="T4343" s="146"/>
      <c r="U4343" s="146"/>
      <c r="V4343" s="146"/>
      <c r="W4343" s="146"/>
      <c r="X4343" s="146"/>
      <c r="Y4343" s="146"/>
      <c r="Z4343" s="146"/>
      <c r="AA4343" s="146"/>
      <c r="AB4343" s="5" t="str">
        <f t="shared" si="100"/>
        <v/>
      </c>
    </row>
    <row r="4344" spans="8:28" customFormat="1" ht="12.95" hidden="1" customHeight="1">
      <c r="H4344" s="1"/>
      <c r="I4344" s="1"/>
      <c r="K4344" s="1"/>
      <c r="N4344" s="1"/>
      <c r="T4344" s="146"/>
      <c r="U4344" s="146"/>
      <c r="V4344" s="146"/>
      <c r="W4344" s="146"/>
      <c r="X4344" s="146"/>
      <c r="Y4344" s="146"/>
      <c r="Z4344" s="146"/>
      <c r="AA4344" s="146"/>
      <c r="AB4344" s="5" t="str">
        <f t="shared" si="100"/>
        <v/>
      </c>
    </row>
    <row r="4345" spans="8:28" customFormat="1" ht="12.95" hidden="1" customHeight="1">
      <c r="H4345" s="1"/>
      <c r="I4345" s="1"/>
      <c r="K4345" s="1"/>
      <c r="N4345" s="1"/>
      <c r="T4345" s="146"/>
      <c r="U4345" s="146"/>
      <c r="V4345" s="146"/>
      <c r="W4345" s="146"/>
      <c r="X4345" s="146"/>
      <c r="Y4345" s="146"/>
      <c r="Z4345" s="146"/>
      <c r="AA4345" s="146"/>
      <c r="AB4345" s="5" t="str">
        <f t="shared" si="100"/>
        <v/>
      </c>
    </row>
    <row r="4346" spans="8:28" customFormat="1" ht="12.95" hidden="1" customHeight="1">
      <c r="H4346" s="1"/>
      <c r="I4346" s="1"/>
      <c r="K4346" s="1"/>
      <c r="N4346" s="1"/>
      <c r="T4346" s="146"/>
      <c r="U4346" s="146"/>
      <c r="V4346" s="146"/>
      <c r="W4346" s="146"/>
      <c r="X4346" s="146"/>
      <c r="Y4346" s="146"/>
      <c r="Z4346" s="146"/>
      <c r="AA4346" s="146"/>
      <c r="AB4346" s="5" t="str">
        <f t="shared" si="100"/>
        <v/>
      </c>
    </row>
    <row r="4347" spans="8:28" customFormat="1" ht="12.95" hidden="1" customHeight="1">
      <c r="H4347" s="1"/>
      <c r="I4347" s="1"/>
      <c r="K4347" s="1"/>
      <c r="N4347" s="1"/>
      <c r="T4347" s="146"/>
      <c r="U4347" s="146"/>
      <c r="V4347" s="146"/>
      <c r="W4347" s="146"/>
      <c r="X4347" s="146"/>
      <c r="Y4347" s="146"/>
      <c r="Z4347" s="146"/>
      <c r="AA4347" s="146"/>
      <c r="AB4347" s="5" t="str">
        <f t="shared" si="100"/>
        <v/>
      </c>
    </row>
    <row r="4348" spans="8:28" customFormat="1" ht="12.95" hidden="1" customHeight="1">
      <c r="H4348" s="1"/>
      <c r="I4348" s="1"/>
      <c r="K4348" s="1"/>
      <c r="N4348" s="1"/>
      <c r="T4348" s="146"/>
      <c r="U4348" s="146"/>
      <c r="V4348" s="146"/>
      <c r="W4348" s="146"/>
      <c r="X4348" s="146"/>
      <c r="Y4348" s="146"/>
      <c r="Z4348" s="146"/>
      <c r="AA4348" s="146"/>
      <c r="AB4348" s="5" t="str">
        <f t="shared" si="100"/>
        <v/>
      </c>
    </row>
    <row r="4349" spans="8:28" customFormat="1" ht="12.95" hidden="1" customHeight="1">
      <c r="H4349" s="1"/>
      <c r="I4349" s="1"/>
      <c r="K4349" s="1"/>
      <c r="N4349" s="1"/>
      <c r="T4349" s="146"/>
      <c r="U4349" s="146"/>
      <c r="V4349" s="146"/>
      <c r="W4349" s="146"/>
      <c r="X4349" s="146"/>
      <c r="Y4349" s="146"/>
      <c r="Z4349" s="146"/>
      <c r="AA4349" s="146"/>
      <c r="AB4349" s="5" t="str">
        <f t="shared" si="100"/>
        <v/>
      </c>
    </row>
    <row r="4350" spans="8:28" customFormat="1" ht="12.95" hidden="1" customHeight="1">
      <c r="H4350" s="1"/>
      <c r="I4350" s="1"/>
      <c r="K4350" s="1"/>
      <c r="N4350" s="1"/>
      <c r="T4350" s="146"/>
      <c r="U4350" s="146"/>
      <c r="V4350" s="146"/>
      <c r="W4350" s="146"/>
      <c r="X4350" s="146"/>
      <c r="Y4350" s="146"/>
      <c r="Z4350" s="146"/>
      <c r="AA4350" s="146"/>
      <c r="AB4350" s="5" t="str">
        <f t="shared" si="100"/>
        <v/>
      </c>
    </row>
    <row r="4351" spans="8:28" customFormat="1" ht="12.95" hidden="1" customHeight="1">
      <c r="H4351" s="1"/>
      <c r="I4351" s="1"/>
      <c r="K4351" s="1"/>
      <c r="N4351" s="1"/>
      <c r="T4351" s="146"/>
      <c r="U4351" s="146"/>
      <c r="V4351" s="146"/>
      <c r="W4351" s="146"/>
      <c r="X4351" s="146"/>
      <c r="Y4351" s="146"/>
      <c r="Z4351" s="146"/>
      <c r="AA4351" s="146"/>
      <c r="AB4351" s="5" t="str">
        <f t="shared" si="100"/>
        <v/>
      </c>
    </row>
    <row r="4352" spans="8:28" customFormat="1" ht="12.95" hidden="1" customHeight="1">
      <c r="H4352" s="1"/>
      <c r="I4352" s="1"/>
      <c r="K4352" s="1"/>
      <c r="N4352" s="1"/>
      <c r="T4352" s="146"/>
      <c r="U4352" s="146"/>
      <c r="V4352" s="146"/>
      <c r="W4352" s="146"/>
      <c r="X4352" s="146"/>
      <c r="Y4352" s="146"/>
      <c r="Z4352" s="146"/>
      <c r="AA4352" s="146"/>
      <c r="AB4352" s="5" t="str">
        <f t="shared" si="100"/>
        <v/>
      </c>
    </row>
    <row r="4353" spans="8:28" customFormat="1" ht="12.95" hidden="1" customHeight="1">
      <c r="H4353" s="1"/>
      <c r="I4353" s="1"/>
      <c r="K4353" s="1"/>
      <c r="N4353" s="1"/>
      <c r="T4353" s="146"/>
      <c r="U4353" s="146"/>
      <c r="V4353" s="146"/>
      <c r="W4353" s="146"/>
      <c r="X4353" s="146"/>
      <c r="Y4353" s="146"/>
      <c r="Z4353" s="146"/>
      <c r="AA4353" s="146"/>
      <c r="AB4353" s="5" t="str">
        <f t="shared" si="100"/>
        <v/>
      </c>
    </row>
    <row r="4354" spans="8:28" customFormat="1" ht="12.95" hidden="1" customHeight="1">
      <c r="H4354" s="1"/>
      <c r="I4354" s="1"/>
      <c r="K4354" s="1"/>
      <c r="N4354" s="1"/>
      <c r="T4354" s="146"/>
      <c r="U4354" s="146"/>
      <c r="V4354" s="146"/>
      <c r="W4354" s="146"/>
      <c r="X4354" s="146"/>
      <c r="Y4354" s="146"/>
      <c r="Z4354" s="146"/>
      <c r="AA4354" s="146"/>
      <c r="AB4354" s="5" t="str">
        <f t="shared" si="100"/>
        <v/>
      </c>
    </row>
    <row r="4355" spans="8:28" customFormat="1" ht="12.95" hidden="1" customHeight="1">
      <c r="H4355" s="1"/>
      <c r="I4355" s="1"/>
      <c r="K4355" s="1"/>
      <c r="N4355" s="1"/>
      <c r="T4355" s="146"/>
      <c r="U4355" s="146"/>
      <c r="V4355" s="146"/>
      <c r="W4355" s="146"/>
      <c r="X4355" s="146"/>
      <c r="Y4355" s="146"/>
      <c r="Z4355" s="146"/>
      <c r="AA4355" s="146"/>
      <c r="AB4355" s="5" t="str">
        <f t="shared" si="100"/>
        <v/>
      </c>
    </row>
    <row r="4356" spans="8:28" customFormat="1" ht="12.95" hidden="1" customHeight="1">
      <c r="H4356" s="1"/>
      <c r="I4356" s="1"/>
      <c r="K4356" s="1"/>
      <c r="N4356" s="1"/>
      <c r="T4356" s="146"/>
      <c r="U4356" s="146"/>
      <c r="V4356" s="146"/>
      <c r="W4356" s="146"/>
      <c r="X4356" s="146"/>
      <c r="Y4356" s="146"/>
      <c r="Z4356" s="146"/>
      <c r="AA4356" s="146"/>
      <c r="AB4356" s="5" t="str">
        <f t="shared" si="100"/>
        <v/>
      </c>
    </row>
    <row r="4357" spans="8:28" customFormat="1" ht="12.95" hidden="1" customHeight="1">
      <c r="H4357" s="1"/>
      <c r="I4357" s="1"/>
      <c r="K4357" s="1"/>
      <c r="N4357" s="1"/>
      <c r="T4357" s="146"/>
      <c r="U4357" s="146"/>
      <c r="V4357" s="146"/>
      <c r="W4357" s="146"/>
      <c r="X4357" s="146"/>
      <c r="Y4357" s="146"/>
      <c r="Z4357" s="146"/>
      <c r="AA4357" s="146"/>
      <c r="AB4357" s="5" t="str">
        <f t="shared" si="100"/>
        <v/>
      </c>
    </row>
    <row r="4358" spans="8:28" customFormat="1" ht="12.95" hidden="1" customHeight="1">
      <c r="H4358" s="1"/>
      <c r="I4358" s="1"/>
      <c r="K4358" s="1"/>
      <c r="N4358" s="1"/>
      <c r="T4358" s="146"/>
      <c r="U4358" s="146"/>
      <c r="V4358" s="146"/>
      <c r="W4358" s="146"/>
      <c r="X4358" s="146"/>
      <c r="Y4358" s="146"/>
      <c r="Z4358" s="146"/>
      <c r="AA4358" s="146"/>
      <c r="AB4358" s="5" t="str">
        <f t="shared" si="100"/>
        <v/>
      </c>
    </row>
    <row r="4359" spans="8:28" customFormat="1" ht="12.95" hidden="1" customHeight="1">
      <c r="H4359" s="1"/>
      <c r="I4359" s="1"/>
      <c r="K4359" s="1"/>
      <c r="N4359" s="1"/>
      <c r="T4359" s="146"/>
      <c r="U4359" s="146"/>
      <c r="V4359" s="146"/>
      <c r="W4359" s="146"/>
      <c r="X4359" s="146"/>
      <c r="Y4359" s="146"/>
      <c r="Z4359" s="146"/>
      <c r="AA4359" s="146"/>
      <c r="AB4359" s="5" t="str">
        <f t="shared" si="100"/>
        <v/>
      </c>
    </row>
    <row r="4360" spans="8:28" customFormat="1" ht="12.95" hidden="1" customHeight="1">
      <c r="H4360" s="1"/>
      <c r="I4360" s="1"/>
      <c r="K4360" s="1"/>
      <c r="N4360" s="1"/>
      <c r="T4360" s="146"/>
      <c r="U4360" s="146"/>
      <c r="V4360" s="146"/>
      <c r="W4360" s="146"/>
      <c r="X4360" s="146"/>
      <c r="Y4360" s="146"/>
      <c r="Z4360" s="146"/>
      <c r="AA4360" s="146"/>
      <c r="AB4360" s="5" t="str">
        <f t="shared" si="100"/>
        <v/>
      </c>
    </row>
    <row r="4361" spans="8:28" customFormat="1" ht="12.95" hidden="1" customHeight="1">
      <c r="H4361" s="1"/>
      <c r="I4361" s="1"/>
      <c r="K4361" s="1"/>
      <c r="N4361" s="1"/>
      <c r="T4361" s="146"/>
      <c r="U4361" s="146"/>
      <c r="V4361" s="146"/>
      <c r="W4361" s="146"/>
      <c r="X4361" s="146"/>
      <c r="Y4361" s="146"/>
      <c r="Z4361" s="146"/>
      <c r="AA4361" s="146"/>
      <c r="AB4361" s="5" t="str">
        <f t="shared" si="100"/>
        <v/>
      </c>
    </row>
    <row r="4362" spans="8:28" customFormat="1" ht="12.95" hidden="1" customHeight="1">
      <c r="H4362" s="1"/>
      <c r="I4362" s="1"/>
      <c r="K4362" s="1"/>
      <c r="N4362" s="1"/>
      <c r="T4362" s="146"/>
      <c r="U4362" s="146"/>
      <c r="V4362" s="146"/>
      <c r="W4362" s="146"/>
      <c r="X4362" s="146"/>
      <c r="Y4362" s="146"/>
      <c r="Z4362" s="146"/>
      <c r="AA4362" s="146"/>
      <c r="AB4362" s="5" t="str">
        <f t="shared" si="100"/>
        <v/>
      </c>
    </row>
    <row r="4363" spans="8:28" customFormat="1" ht="12.95" hidden="1" customHeight="1">
      <c r="H4363" s="1"/>
      <c r="I4363" s="1"/>
      <c r="K4363" s="1"/>
      <c r="N4363" s="1"/>
      <c r="T4363" s="146"/>
      <c r="U4363" s="146"/>
      <c r="V4363" s="146"/>
      <c r="W4363" s="146"/>
      <c r="X4363" s="146"/>
      <c r="Y4363" s="146"/>
      <c r="Z4363" s="146"/>
      <c r="AA4363" s="146"/>
      <c r="AB4363" s="5" t="str">
        <f t="shared" si="100"/>
        <v/>
      </c>
    </row>
    <row r="4364" spans="8:28" customFormat="1" ht="12.95" hidden="1" customHeight="1">
      <c r="H4364" s="1"/>
      <c r="I4364" s="1"/>
      <c r="K4364" s="1"/>
      <c r="N4364" s="1"/>
      <c r="T4364" s="146"/>
      <c r="U4364" s="146"/>
      <c r="V4364" s="146"/>
      <c r="W4364" s="146"/>
      <c r="X4364" s="146"/>
      <c r="Y4364" s="146"/>
      <c r="Z4364" s="146"/>
      <c r="AA4364" s="146"/>
      <c r="AB4364" s="5" t="str">
        <f t="shared" si="100"/>
        <v/>
      </c>
    </row>
    <row r="4365" spans="8:28" customFormat="1" ht="12.95" hidden="1" customHeight="1">
      <c r="H4365" s="1"/>
      <c r="I4365" s="1"/>
      <c r="K4365" s="1"/>
      <c r="N4365" s="1"/>
      <c r="T4365" s="146"/>
      <c r="U4365" s="146"/>
      <c r="V4365" s="146"/>
      <c r="W4365" s="146"/>
      <c r="X4365" s="146"/>
      <c r="Y4365" s="146"/>
      <c r="Z4365" s="146"/>
      <c r="AA4365" s="146"/>
      <c r="AB4365" s="5" t="str">
        <f t="shared" si="100"/>
        <v/>
      </c>
    </row>
    <row r="4366" spans="8:28" customFormat="1" ht="12.95" hidden="1" customHeight="1">
      <c r="H4366" s="1"/>
      <c r="I4366" s="1"/>
      <c r="K4366" s="1"/>
      <c r="N4366" s="1"/>
      <c r="T4366" s="146"/>
      <c r="U4366" s="146"/>
      <c r="V4366" s="146"/>
      <c r="W4366" s="146"/>
      <c r="X4366" s="146"/>
      <c r="Y4366" s="146"/>
      <c r="Z4366" s="146"/>
      <c r="AA4366" s="146"/>
      <c r="AB4366" s="5" t="str">
        <f t="shared" si="100"/>
        <v/>
      </c>
    </row>
    <row r="4367" spans="8:28" customFormat="1" ht="12.95" hidden="1" customHeight="1">
      <c r="H4367" s="1"/>
      <c r="I4367" s="1"/>
      <c r="K4367" s="1"/>
      <c r="N4367" s="1"/>
      <c r="T4367" s="146"/>
      <c r="U4367" s="146"/>
      <c r="V4367" s="146"/>
      <c r="W4367" s="146"/>
      <c r="X4367" s="146"/>
      <c r="Y4367" s="146"/>
      <c r="Z4367" s="146"/>
      <c r="AA4367" s="146"/>
      <c r="AB4367" s="5" t="str">
        <f t="shared" si="100"/>
        <v/>
      </c>
    </row>
    <row r="4368" spans="8:28" customFormat="1" ht="12.95" hidden="1" customHeight="1">
      <c r="H4368" s="1"/>
      <c r="I4368" s="1"/>
      <c r="K4368" s="1"/>
      <c r="N4368" s="1"/>
      <c r="T4368" s="146"/>
      <c r="U4368" s="146"/>
      <c r="V4368" s="146"/>
      <c r="W4368" s="146"/>
      <c r="X4368" s="146"/>
      <c r="Y4368" s="146"/>
      <c r="Z4368" s="146"/>
      <c r="AA4368" s="146"/>
      <c r="AB4368" s="5" t="str">
        <f t="shared" si="100"/>
        <v/>
      </c>
    </row>
    <row r="4369" spans="8:28" customFormat="1" ht="12.95" hidden="1" customHeight="1">
      <c r="H4369" s="1"/>
      <c r="I4369" s="1"/>
      <c r="K4369" s="1"/>
      <c r="N4369" s="1"/>
      <c r="T4369" s="146"/>
      <c r="U4369" s="146"/>
      <c r="V4369" s="146"/>
      <c r="W4369" s="146"/>
      <c r="X4369" s="146"/>
      <c r="Y4369" s="146"/>
      <c r="Z4369" s="146"/>
      <c r="AA4369" s="146"/>
      <c r="AB4369" s="5" t="str">
        <f t="shared" si="100"/>
        <v/>
      </c>
    </row>
    <row r="4370" spans="8:28" customFormat="1" ht="12.95" hidden="1" customHeight="1">
      <c r="H4370" s="1"/>
      <c r="I4370" s="1"/>
      <c r="K4370" s="1"/>
      <c r="N4370" s="1"/>
      <c r="T4370" s="146"/>
      <c r="U4370" s="146"/>
      <c r="V4370" s="146"/>
      <c r="W4370" s="146"/>
      <c r="X4370" s="146"/>
      <c r="Y4370" s="146"/>
      <c r="Z4370" s="146"/>
      <c r="AA4370" s="146"/>
      <c r="AB4370" s="5" t="str">
        <f t="shared" si="100"/>
        <v/>
      </c>
    </row>
    <row r="4371" spans="8:28" customFormat="1" ht="12.95" hidden="1" customHeight="1">
      <c r="H4371" s="1"/>
      <c r="I4371" s="1"/>
      <c r="K4371" s="1"/>
      <c r="N4371" s="1"/>
      <c r="T4371" s="146"/>
      <c r="U4371" s="146"/>
      <c r="V4371" s="146"/>
      <c r="W4371" s="146"/>
      <c r="X4371" s="146"/>
      <c r="Y4371" s="146"/>
      <c r="Z4371" s="146"/>
      <c r="AA4371" s="146"/>
      <c r="AB4371" s="5" t="str">
        <f t="shared" si="100"/>
        <v/>
      </c>
    </row>
    <row r="4372" spans="8:28" customFormat="1" ht="12.95" hidden="1" customHeight="1">
      <c r="H4372" s="1"/>
      <c r="I4372" s="1"/>
      <c r="K4372" s="1"/>
      <c r="N4372" s="1"/>
      <c r="T4372" s="146"/>
      <c r="U4372" s="146"/>
      <c r="V4372" s="146"/>
      <c r="W4372" s="146"/>
      <c r="X4372" s="146"/>
      <c r="Y4372" s="146"/>
      <c r="Z4372" s="146"/>
      <c r="AA4372" s="146"/>
      <c r="AB4372" s="5" t="str">
        <f t="shared" si="100"/>
        <v/>
      </c>
    </row>
    <row r="4373" spans="8:28" customFormat="1" ht="12.95" hidden="1" customHeight="1">
      <c r="H4373" s="1"/>
      <c r="I4373" s="1"/>
      <c r="K4373" s="1"/>
      <c r="N4373" s="1"/>
      <c r="T4373" s="146"/>
      <c r="U4373" s="146"/>
      <c r="V4373" s="146"/>
      <c r="W4373" s="146"/>
      <c r="X4373" s="146"/>
      <c r="Y4373" s="146"/>
      <c r="Z4373" s="146"/>
      <c r="AA4373" s="146"/>
      <c r="AB4373" s="5" t="str">
        <f t="shared" si="100"/>
        <v/>
      </c>
    </row>
    <row r="4374" spans="8:28" customFormat="1" ht="12.95" hidden="1" customHeight="1">
      <c r="H4374" s="1"/>
      <c r="I4374" s="1"/>
      <c r="K4374" s="1"/>
      <c r="N4374" s="1"/>
      <c r="T4374" s="146"/>
      <c r="U4374" s="146"/>
      <c r="V4374" s="146"/>
      <c r="W4374" s="146"/>
      <c r="X4374" s="146"/>
      <c r="Y4374" s="146"/>
      <c r="Z4374" s="146"/>
      <c r="AA4374" s="146"/>
      <c r="AB4374" s="5" t="str">
        <f t="shared" si="100"/>
        <v/>
      </c>
    </row>
    <row r="4375" spans="8:28" customFormat="1" ht="12.95" hidden="1" customHeight="1">
      <c r="H4375" s="1"/>
      <c r="I4375" s="1"/>
      <c r="K4375" s="1"/>
      <c r="N4375" s="1"/>
      <c r="T4375" s="146"/>
      <c r="U4375" s="146"/>
      <c r="V4375" s="146"/>
      <c r="W4375" s="146"/>
      <c r="X4375" s="146"/>
      <c r="Y4375" s="146"/>
      <c r="Z4375" s="146"/>
      <c r="AA4375" s="146"/>
      <c r="AB4375" s="5" t="str">
        <f t="shared" si="100"/>
        <v/>
      </c>
    </row>
    <row r="4376" spans="8:28" customFormat="1" ht="12.95" hidden="1" customHeight="1">
      <c r="H4376" s="1"/>
      <c r="I4376" s="1"/>
      <c r="K4376" s="1"/>
      <c r="N4376" s="1"/>
      <c r="T4376" s="146"/>
      <c r="U4376" s="146"/>
      <c r="V4376" s="146"/>
      <c r="W4376" s="146"/>
      <c r="X4376" s="146"/>
      <c r="Y4376" s="146"/>
      <c r="Z4376" s="146"/>
      <c r="AA4376" s="146"/>
      <c r="AB4376" s="5" t="str">
        <f t="shared" si="100"/>
        <v/>
      </c>
    </row>
    <row r="4377" spans="8:28" customFormat="1" ht="12.95" hidden="1" customHeight="1">
      <c r="H4377" s="1"/>
      <c r="I4377" s="1"/>
      <c r="K4377" s="1"/>
      <c r="N4377" s="1"/>
      <c r="T4377" s="146"/>
      <c r="U4377" s="146"/>
      <c r="V4377" s="146"/>
      <c r="W4377" s="146"/>
      <c r="X4377" s="146"/>
      <c r="Y4377" s="146"/>
      <c r="Z4377" s="146"/>
      <c r="AA4377" s="146"/>
      <c r="AB4377" s="5" t="str">
        <f t="shared" si="100"/>
        <v/>
      </c>
    </row>
    <row r="4378" spans="8:28" customFormat="1" ht="12.95" hidden="1" customHeight="1">
      <c r="H4378" s="1"/>
      <c r="I4378" s="1"/>
      <c r="K4378" s="1"/>
      <c r="N4378" s="1"/>
      <c r="T4378" s="146"/>
      <c r="U4378" s="146"/>
      <c r="V4378" s="146"/>
      <c r="W4378" s="146"/>
      <c r="X4378" s="146"/>
      <c r="Y4378" s="146"/>
      <c r="Z4378" s="146"/>
      <c r="AA4378" s="146"/>
      <c r="AB4378" s="5" t="str">
        <f t="shared" si="100"/>
        <v/>
      </c>
    </row>
    <row r="4379" spans="8:28" customFormat="1" ht="12.95" hidden="1" customHeight="1">
      <c r="H4379" s="1"/>
      <c r="I4379" s="1"/>
      <c r="K4379" s="1"/>
      <c r="N4379" s="1"/>
      <c r="T4379" s="146"/>
      <c r="U4379" s="146"/>
      <c r="V4379" s="146"/>
      <c r="W4379" s="146"/>
      <c r="X4379" s="146"/>
      <c r="Y4379" s="146"/>
      <c r="Z4379" s="146"/>
      <c r="AA4379" s="146"/>
      <c r="AB4379" s="5" t="str">
        <f t="shared" ref="AB4379:AB4442" si="101">IF(TRIM(A4369)="","",CONCATENATE(TRIM(D4369),TRIM(E4369)))</f>
        <v/>
      </c>
    </row>
    <row r="4380" spans="8:28" customFormat="1" ht="12.95" hidden="1" customHeight="1">
      <c r="H4380" s="1"/>
      <c r="I4380" s="1"/>
      <c r="K4380" s="1"/>
      <c r="N4380" s="1"/>
      <c r="T4380" s="146"/>
      <c r="U4380" s="146"/>
      <c r="V4380" s="146"/>
      <c r="W4380" s="146"/>
      <c r="X4380" s="146"/>
      <c r="Y4380" s="146"/>
      <c r="Z4380" s="146"/>
      <c r="AA4380" s="146"/>
      <c r="AB4380" s="5" t="str">
        <f t="shared" si="101"/>
        <v/>
      </c>
    </row>
    <row r="4381" spans="8:28" customFormat="1" ht="12.95" hidden="1" customHeight="1">
      <c r="H4381" s="1"/>
      <c r="I4381" s="1"/>
      <c r="K4381" s="1"/>
      <c r="N4381" s="1"/>
      <c r="T4381" s="146"/>
      <c r="U4381" s="146"/>
      <c r="V4381" s="146"/>
      <c r="W4381" s="146"/>
      <c r="X4381" s="146"/>
      <c r="Y4381" s="146"/>
      <c r="Z4381" s="146"/>
      <c r="AA4381" s="146"/>
      <c r="AB4381" s="5" t="str">
        <f t="shared" si="101"/>
        <v/>
      </c>
    </row>
    <row r="4382" spans="8:28" customFormat="1" ht="12.95" hidden="1" customHeight="1">
      <c r="H4382" s="1"/>
      <c r="I4382" s="1"/>
      <c r="K4382" s="1"/>
      <c r="N4382" s="1"/>
      <c r="T4382" s="146"/>
      <c r="U4382" s="146"/>
      <c r="V4382" s="146"/>
      <c r="W4382" s="146"/>
      <c r="X4382" s="146"/>
      <c r="Y4382" s="146"/>
      <c r="Z4382" s="146"/>
      <c r="AA4382" s="146"/>
      <c r="AB4382" s="5" t="str">
        <f t="shared" si="101"/>
        <v/>
      </c>
    </row>
    <row r="4383" spans="8:28" customFormat="1" ht="12.95" hidden="1" customHeight="1">
      <c r="H4383" s="1"/>
      <c r="I4383" s="1"/>
      <c r="K4383" s="1"/>
      <c r="N4383" s="1"/>
      <c r="T4383" s="146"/>
      <c r="U4383" s="146"/>
      <c r="V4383" s="146"/>
      <c r="W4383" s="146"/>
      <c r="X4383" s="146"/>
      <c r="Y4383" s="146"/>
      <c r="Z4383" s="146"/>
      <c r="AA4383" s="146"/>
      <c r="AB4383" s="5" t="str">
        <f t="shared" si="101"/>
        <v/>
      </c>
    </row>
    <row r="4384" spans="8:28" customFormat="1" ht="12.95" hidden="1" customHeight="1">
      <c r="H4384" s="1"/>
      <c r="I4384" s="1"/>
      <c r="K4384" s="1"/>
      <c r="N4384" s="1"/>
      <c r="T4384" s="146"/>
      <c r="U4384" s="146"/>
      <c r="V4384" s="146"/>
      <c r="W4384" s="146"/>
      <c r="X4384" s="146"/>
      <c r="Y4384" s="146"/>
      <c r="Z4384" s="146"/>
      <c r="AA4384" s="146"/>
      <c r="AB4384" s="5" t="str">
        <f t="shared" si="101"/>
        <v/>
      </c>
    </row>
    <row r="4385" spans="8:28" customFormat="1" ht="12.95" hidden="1" customHeight="1">
      <c r="H4385" s="1"/>
      <c r="I4385" s="1"/>
      <c r="K4385" s="1"/>
      <c r="N4385" s="1"/>
      <c r="T4385" s="146"/>
      <c r="U4385" s="146"/>
      <c r="V4385" s="146"/>
      <c r="W4385" s="146"/>
      <c r="X4385" s="146"/>
      <c r="Y4385" s="146"/>
      <c r="Z4385" s="146"/>
      <c r="AA4385" s="146"/>
      <c r="AB4385" s="5" t="str">
        <f t="shared" si="101"/>
        <v/>
      </c>
    </row>
    <row r="4386" spans="8:28" customFormat="1" ht="12.95" hidden="1" customHeight="1">
      <c r="H4386" s="1"/>
      <c r="I4386" s="1"/>
      <c r="K4386" s="1"/>
      <c r="N4386" s="1"/>
      <c r="T4386" s="146"/>
      <c r="U4386" s="146"/>
      <c r="V4386" s="146"/>
      <c r="W4386" s="146"/>
      <c r="X4386" s="146"/>
      <c r="Y4386" s="146"/>
      <c r="Z4386" s="146"/>
      <c r="AA4386" s="146"/>
      <c r="AB4386" s="5" t="str">
        <f t="shared" si="101"/>
        <v/>
      </c>
    </row>
    <row r="4387" spans="8:28" customFormat="1" ht="12.95" hidden="1" customHeight="1">
      <c r="H4387" s="1"/>
      <c r="I4387" s="1"/>
      <c r="K4387" s="1"/>
      <c r="N4387" s="1"/>
      <c r="T4387" s="146"/>
      <c r="U4387" s="146"/>
      <c r="V4387" s="146"/>
      <c r="W4387" s="146"/>
      <c r="X4387" s="146"/>
      <c r="Y4387" s="146"/>
      <c r="Z4387" s="146"/>
      <c r="AA4387" s="146"/>
      <c r="AB4387" s="5" t="str">
        <f t="shared" si="101"/>
        <v/>
      </c>
    </row>
    <row r="4388" spans="8:28" customFormat="1" ht="12.95" hidden="1" customHeight="1">
      <c r="H4388" s="1"/>
      <c r="I4388" s="1"/>
      <c r="K4388" s="1"/>
      <c r="N4388" s="1"/>
      <c r="T4388" s="146"/>
      <c r="U4388" s="146"/>
      <c r="V4388" s="146"/>
      <c r="W4388" s="146"/>
      <c r="X4388" s="146"/>
      <c r="Y4388" s="146"/>
      <c r="Z4388" s="146"/>
      <c r="AA4388" s="146"/>
      <c r="AB4388" s="5" t="str">
        <f t="shared" si="101"/>
        <v/>
      </c>
    </row>
    <row r="4389" spans="8:28" customFormat="1" ht="12.95" hidden="1" customHeight="1">
      <c r="H4389" s="1"/>
      <c r="I4389" s="1"/>
      <c r="K4389" s="1"/>
      <c r="N4389" s="1"/>
      <c r="T4389" s="146"/>
      <c r="U4389" s="146"/>
      <c r="V4389" s="146"/>
      <c r="W4389" s="146"/>
      <c r="X4389" s="146"/>
      <c r="Y4389" s="146"/>
      <c r="Z4389" s="146"/>
      <c r="AA4389" s="146"/>
      <c r="AB4389" s="5" t="str">
        <f t="shared" si="101"/>
        <v/>
      </c>
    </row>
    <row r="4390" spans="8:28" customFormat="1" ht="12.95" hidden="1" customHeight="1">
      <c r="H4390" s="1"/>
      <c r="I4390" s="1"/>
      <c r="K4390" s="1"/>
      <c r="N4390" s="1"/>
      <c r="T4390" s="146"/>
      <c r="U4390" s="146"/>
      <c r="V4390" s="146"/>
      <c r="W4390" s="146"/>
      <c r="X4390" s="146"/>
      <c r="Y4390" s="146"/>
      <c r="Z4390" s="146"/>
      <c r="AA4390" s="146"/>
      <c r="AB4390" s="5" t="str">
        <f t="shared" si="101"/>
        <v/>
      </c>
    </row>
    <row r="4391" spans="8:28" customFormat="1" ht="12.95" hidden="1" customHeight="1">
      <c r="H4391" s="1"/>
      <c r="I4391" s="1"/>
      <c r="K4391" s="1"/>
      <c r="N4391" s="1"/>
      <c r="T4391" s="146"/>
      <c r="U4391" s="146"/>
      <c r="V4391" s="146"/>
      <c r="W4391" s="146"/>
      <c r="X4391" s="146"/>
      <c r="Y4391" s="146"/>
      <c r="Z4391" s="146"/>
      <c r="AA4391" s="146"/>
      <c r="AB4391" s="5" t="str">
        <f t="shared" si="101"/>
        <v/>
      </c>
    </row>
    <row r="4392" spans="8:28" customFormat="1" ht="12.95" hidden="1" customHeight="1">
      <c r="H4392" s="1"/>
      <c r="I4392" s="1"/>
      <c r="K4392" s="1"/>
      <c r="N4392" s="1"/>
      <c r="T4392" s="146"/>
      <c r="U4392" s="146"/>
      <c r="V4392" s="146"/>
      <c r="W4392" s="146"/>
      <c r="X4392" s="146"/>
      <c r="Y4392" s="146"/>
      <c r="Z4392" s="146"/>
      <c r="AA4392" s="146"/>
      <c r="AB4392" s="5" t="str">
        <f t="shared" si="101"/>
        <v/>
      </c>
    </row>
    <row r="4393" spans="8:28" customFormat="1" ht="12.95" hidden="1" customHeight="1">
      <c r="H4393" s="1"/>
      <c r="I4393" s="1"/>
      <c r="K4393" s="1"/>
      <c r="N4393" s="1"/>
      <c r="T4393" s="146"/>
      <c r="U4393" s="146"/>
      <c r="V4393" s="146"/>
      <c r="W4393" s="146"/>
      <c r="X4393" s="146"/>
      <c r="Y4393" s="146"/>
      <c r="Z4393" s="146"/>
      <c r="AA4393" s="146"/>
      <c r="AB4393" s="5" t="str">
        <f t="shared" si="101"/>
        <v/>
      </c>
    </row>
    <row r="4394" spans="8:28" customFormat="1" ht="12.95" hidden="1" customHeight="1">
      <c r="H4394" s="1"/>
      <c r="I4394" s="1"/>
      <c r="K4394" s="1"/>
      <c r="N4394" s="1"/>
      <c r="T4394" s="146"/>
      <c r="U4394" s="146"/>
      <c r="V4394" s="146"/>
      <c r="W4394" s="146"/>
      <c r="X4394" s="146"/>
      <c r="Y4394" s="146"/>
      <c r="Z4394" s="146"/>
      <c r="AA4394" s="146"/>
      <c r="AB4394" s="5" t="str">
        <f t="shared" si="101"/>
        <v/>
      </c>
    </row>
    <row r="4395" spans="8:28" customFormat="1" ht="12.95" hidden="1" customHeight="1">
      <c r="H4395" s="1"/>
      <c r="I4395" s="1"/>
      <c r="K4395" s="1"/>
      <c r="N4395" s="1"/>
      <c r="T4395" s="146"/>
      <c r="U4395" s="146"/>
      <c r="V4395" s="146"/>
      <c r="W4395" s="146"/>
      <c r="X4395" s="146"/>
      <c r="Y4395" s="146"/>
      <c r="Z4395" s="146"/>
      <c r="AA4395" s="146"/>
      <c r="AB4395" s="5" t="str">
        <f t="shared" si="101"/>
        <v/>
      </c>
    </row>
    <row r="4396" spans="8:28" customFormat="1" ht="12.95" hidden="1" customHeight="1">
      <c r="H4396" s="1"/>
      <c r="I4396" s="1"/>
      <c r="K4396" s="1"/>
      <c r="N4396" s="1"/>
      <c r="T4396" s="146"/>
      <c r="U4396" s="146"/>
      <c r="V4396" s="146"/>
      <c r="W4396" s="146"/>
      <c r="X4396" s="146"/>
      <c r="Y4396" s="146"/>
      <c r="Z4396" s="146"/>
      <c r="AA4396" s="146"/>
      <c r="AB4396" s="5" t="str">
        <f t="shared" si="101"/>
        <v/>
      </c>
    </row>
    <row r="4397" spans="8:28" customFormat="1" ht="12.95" hidden="1" customHeight="1">
      <c r="H4397" s="1"/>
      <c r="I4397" s="1"/>
      <c r="K4397" s="1"/>
      <c r="N4397" s="1"/>
      <c r="T4397" s="146"/>
      <c r="U4397" s="146"/>
      <c r="V4397" s="146"/>
      <c r="W4397" s="146"/>
      <c r="X4397" s="146"/>
      <c r="Y4397" s="146"/>
      <c r="Z4397" s="146"/>
      <c r="AA4397" s="146"/>
      <c r="AB4397" s="5" t="str">
        <f t="shared" si="101"/>
        <v/>
      </c>
    </row>
    <row r="4398" spans="8:28" customFormat="1" ht="12.95" hidden="1" customHeight="1">
      <c r="H4398" s="1"/>
      <c r="I4398" s="1"/>
      <c r="K4398" s="1"/>
      <c r="N4398" s="1"/>
      <c r="T4398" s="146"/>
      <c r="U4398" s="146"/>
      <c r="V4398" s="146"/>
      <c r="W4398" s="146"/>
      <c r="X4398" s="146"/>
      <c r="Y4398" s="146"/>
      <c r="Z4398" s="146"/>
      <c r="AA4398" s="146"/>
      <c r="AB4398" s="5" t="str">
        <f t="shared" si="101"/>
        <v/>
      </c>
    </row>
    <row r="4399" spans="8:28" customFormat="1" ht="12.95" hidden="1" customHeight="1">
      <c r="H4399" s="1"/>
      <c r="I4399" s="1"/>
      <c r="K4399" s="1"/>
      <c r="N4399" s="1"/>
      <c r="T4399" s="146"/>
      <c r="U4399" s="146"/>
      <c r="V4399" s="146"/>
      <c r="W4399" s="146"/>
      <c r="X4399" s="146"/>
      <c r="Y4399" s="146"/>
      <c r="Z4399" s="146"/>
      <c r="AA4399" s="146"/>
      <c r="AB4399" s="5" t="str">
        <f t="shared" si="101"/>
        <v/>
      </c>
    </row>
    <row r="4400" spans="8:28" customFormat="1" ht="12.95" hidden="1" customHeight="1">
      <c r="H4400" s="1"/>
      <c r="I4400" s="1"/>
      <c r="K4400" s="1"/>
      <c r="N4400" s="1"/>
      <c r="T4400" s="146"/>
      <c r="U4400" s="146"/>
      <c r="V4400" s="146"/>
      <c r="W4400" s="146"/>
      <c r="X4400" s="146"/>
      <c r="Y4400" s="146"/>
      <c r="Z4400" s="146"/>
      <c r="AA4400" s="146"/>
      <c r="AB4400" s="5" t="str">
        <f t="shared" si="101"/>
        <v/>
      </c>
    </row>
    <row r="4401" spans="8:28" customFormat="1" ht="12.95" hidden="1" customHeight="1">
      <c r="H4401" s="1"/>
      <c r="I4401" s="1"/>
      <c r="K4401" s="1"/>
      <c r="N4401" s="1"/>
      <c r="T4401" s="146"/>
      <c r="U4401" s="146"/>
      <c r="V4401" s="146"/>
      <c r="W4401" s="146"/>
      <c r="X4401" s="146"/>
      <c r="Y4401" s="146"/>
      <c r="Z4401" s="146"/>
      <c r="AA4401" s="146"/>
      <c r="AB4401" s="5" t="str">
        <f t="shared" si="101"/>
        <v/>
      </c>
    </row>
    <row r="4402" spans="8:28" customFormat="1" ht="12.95" hidden="1" customHeight="1">
      <c r="H4402" s="1"/>
      <c r="I4402" s="1"/>
      <c r="K4402" s="1"/>
      <c r="N4402" s="1"/>
      <c r="T4402" s="146"/>
      <c r="U4402" s="146"/>
      <c r="V4402" s="146"/>
      <c r="W4402" s="146"/>
      <c r="X4402" s="146"/>
      <c r="Y4402" s="146"/>
      <c r="Z4402" s="146"/>
      <c r="AA4402" s="146"/>
      <c r="AB4402" s="5" t="str">
        <f t="shared" si="101"/>
        <v/>
      </c>
    </row>
    <row r="4403" spans="8:28" customFormat="1" ht="12.95" hidden="1" customHeight="1">
      <c r="H4403" s="1"/>
      <c r="I4403" s="1"/>
      <c r="K4403" s="1"/>
      <c r="N4403" s="1"/>
      <c r="T4403" s="146"/>
      <c r="U4403" s="146"/>
      <c r="V4403" s="146"/>
      <c r="W4403" s="146"/>
      <c r="X4403" s="146"/>
      <c r="Y4403" s="146"/>
      <c r="Z4403" s="146"/>
      <c r="AA4403" s="146"/>
      <c r="AB4403" s="5" t="str">
        <f t="shared" si="101"/>
        <v/>
      </c>
    </row>
    <row r="4404" spans="8:28" customFormat="1" ht="12.95" hidden="1" customHeight="1">
      <c r="H4404" s="1"/>
      <c r="I4404" s="1"/>
      <c r="K4404" s="1"/>
      <c r="N4404" s="1"/>
      <c r="T4404" s="146"/>
      <c r="U4404" s="146"/>
      <c r="V4404" s="146"/>
      <c r="W4404" s="146"/>
      <c r="X4404" s="146"/>
      <c r="Y4404" s="146"/>
      <c r="Z4404" s="146"/>
      <c r="AA4404" s="146"/>
      <c r="AB4404" s="5" t="str">
        <f t="shared" si="101"/>
        <v/>
      </c>
    </row>
    <row r="4405" spans="8:28" customFormat="1" ht="12.95" hidden="1" customHeight="1">
      <c r="H4405" s="1"/>
      <c r="I4405" s="1"/>
      <c r="K4405" s="1"/>
      <c r="N4405" s="1"/>
      <c r="T4405" s="146"/>
      <c r="U4405" s="146"/>
      <c r="V4405" s="146"/>
      <c r="W4405" s="146"/>
      <c r="X4405" s="146"/>
      <c r="Y4405" s="146"/>
      <c r="Z4405" s="146"/>
      <c r="AA4405" s="146"/>
      <c r="AB4405" s="5" t="str">
        <f t="shared" si="101"/>
        <v/>
      </c>
    </row>
    <row r="4406" spans="8:28" customFormat="1" ht="12.95" hidden="1" customHeight="1">
      <c r="H4406" s="1"/>
      <c r="I4406" s="1"/>
      <c r="K4406" s="1"/>
      <c r="N4406" s="1"/>
      <c r="T4406" s="146"/>
      <c r="U4406" s="146"/>
      <c r="V4406" s="146"/>
      <c r="W4406" s="146"/>
      <c r="X4406" s="146"/>
      <c r="Y4406" s="146"/>
      <c r="Z4406" s="146"/>
      <c r="AA4406" s="146"/>
      <c r="AB4406" s="5" t="str">
        <f t="shared" si="101"/>
        <v/>
      </c>
    </row>
    <row r="4407" spans="8:28" customFormat="1" ht="12.95" hidden="1" customHeight="1">
      <c r="H4407" s="1"/>
      <c r="I4407" s="1"/>
      <c r="K4407" s="1"/>
      <c r="N4407" s="1"/>
      <c r="T4407" s="146"/>
      <c r="U4407" s="146"/>
      <c r="V4407" s="146"/>
      <c r="W4407" s="146"/>
      <c r="X4407" s="146"/>
      <c r="Y4407" s="146"/>
      <c r="Z4407" s="146"/>
      <c r="AA4407" s="146"/>
      <c r="AB4407" s="5" t="str">
        <f t="shared" si="101"/>
        <v/>
      </c>
    </row>
    <row r="4408" spans="8:28" customFormat="1" ht="12.95" hidden="1" customHeight="1">
      <c r="H4408" s="1"/>
      <c r="I4408" s="1"/>
      <c r="K4408" s="1"/>
      <c r="N4408" s="1"/>
      <c r="T4408" s="146"/>
      <c r="U4408" s="146"/>
      <c r="V4408" s="146"/>
      <c r="W4408" s="146"/>
      <c r="X4408" s="146"/>
      <c r="Y4408" s="146"/>
      <c r="Z4408" s="146"/>
      <c r="AA4408" s="146"/>
      <c r="AB4408" s="5" t="str">
        <f t="shared" si="101"/>
        <v/>
      </c>
    </row>
    <row r="4409" spans="8:28" customFormat="1" ht="12.95" hidden="1" customHeight="1">
      <c r="H4409" s="1"/>
      <c r="I4409" s="1"/>
      <c r="K4409" s="1"/>
      <c r="N4409" s="1"/>
      <c r="T4409" s="146"/>
      <c r="U4409" s="146"/>
      <c r="V4409" s="146"/>
      <c r="W4409" s="146"/>
      <c r="X4409" s="146"/>
      <c r="Y4409" s="146"/>
      <c r="Z4409" s="146"/>
      <c r="AA4409" s="146"/>
      <c r="AB4409" s="5" t="str">
        <f t="shared" si="101"/>
        <v/>
      </c>
    </row>
    <row r="4410" spans="8:28" customFormat="1" ht="12.95" hidden="1" customHeight="1">
      <c r="H4410" s="1"/>
      <c r="I4410" s="1"/>
      <c r="K4410" s="1"/>
      <c r="N4410" s="1"/>
      <c r="T4410" s="146"/>
      <c r="U4410" s="146"/>
      <c r="V4410" s="146"/>
      <c r="W4410" s="146"/>
      <c r="X4410" s="146"/>
      <c r="Y4410" s="146"/>
      <c r="Z4410" s="146"/>
      <c r="AA4410" s="146"/>
      <c r="AB4410" s="5" t="str">
        <f t="shared" si="101"/>
        <v/>
      </c>
    </row>
    <row r="4411" spans="8:28" customFormat="1" ht="12.95" hidden="1" customHeight="1">
      <c r="H4411" s="1"/>
      <c r="I4411" s="1"/>
      <c r="K4411" s="1"/>
      <c r="N4411" s="1"/>
      <c r="T4411" s="146"/>
      <c r="U4411" s="146"/>
      <c r="V4411" s="146"/>
      <c r="W4411" s="146"/>
      <c r="X4411" s="146"/>
      <c r="Y4411" s="146"/>
      <c r="Z4411" s="146"/>
      <c r="AA4411" s="146"/>
      <c r="AB4411" s="5" t="str">
        <f t="shared" si="101"/>
        <v/>
      </c>
    </row>
    <row r="4412" spans="8:28" customFormat="1" ht="12.95" hidden="1" customHeight="1">
      <c r="H4412" s="1"/>
      <c r="I4412" s="1"/>
      <c r="K4412" s="1"/>
      <c r="N4412" s="1"/>
      <c r="T4412" s="146"/>
      <c r="U4412" s="146"/>
      <c r="V4412" s="146"/>
      <c r="W4412" s="146"/>
      <c r="X4412" s="146"/>
      <c r="Y4412" s="146"/>
      <c r="Z4412" s="146"/>
      <c r="AA4412" s="146"/>
      <c r="AB4412" s="5" t="str">
        <f t="shared" si="101"/>
        <v/>
      </c>
    </row>
    <row r="4413" spans="8:28" customFormat="1" ht="12.95" hidden="1" customHeight="1">
      <c r="H4413" s="1"/>
      <c r="I4413" s="1"/>
      <c r="K4413" s="1"/>
      <c r="N4413" s="1"/>
      <c r="T4413" s="146"/>
      <c r="U4413" s="146"/>
      <c r="V4413" s="146"/>
      <c r="W4413" s="146"/>
      <c r="X4413" s="146"/>
      <c r="Y4413" s="146"/>
      <c r="Z4413" s="146"/>
      <c r="AA4413" s="146"/>
      <c r="AB4413" s="5" t="str">
        <f t="shared" si="101"/>
        <v/>
      </c>
    </row>
    <row r="4414" spans="8:28" customFormat="1" ht="12.95" hidden="1" customHeight="1">
      <c r="H4414" s="1"/>
      <c r="I4414" s="1"/>
      <c r="K4414" s="1"/>
      <c r="N4414" s="1"/>
      <c r="T4414" s="146"/>
      <c r="U4414" s="146"/>
      <c r="V4414" s="146"/>
      <c r="W4414" s="146"/>
      <c r="X4414" s="146"/>
      <c r="Y4414" s="146"/>
      <c r="Z4414" s="146"/>
      <c r="AA4414" s="146"/>
      <c r="AB4414" s="5" t="str">
        <f t="shared" si="101"/>
        <v/>
      </c>
    </row>
    <row r="4415" spans="8:28" customFormat="1" ht="12.95" hidden="1" customHeight="1">
      <c r="H4415" s="1"/>
      <c r="I4415" s="1"/>
      <c r="K4415" s="1"/>
      <c r="N4415" s="1"/>
      <c r="T4415" s="146"/>
      <c r="U4415" s="146"/>
      <c r="V4415" s="146"/>
      <c r="W4415" s="146"/>
      <c r="X4415" s="146"/>
      <c r="Y4415" s="146"/>
      <c r="Z4415" s="146"/>
      <c r="AA4415" s="146"/>
      <c r="AB4415" s="5" t="str">
        <f t="shared" si="101"/>
        <v/>
      </c>
    </row>
    <row r="4416" spans="8:28" customFormat="1" ht="12.95" hidden="1" customHeight="1">
      <c r="H4416" s="1"/>
      <c r="I4416" s="1"/>
      <c r="K4416" s="1"/>
      <c r="N4416" s="1"/>
      <c r="T4416" s="146"/>
      <c r="U4416" s="146"/>
      <c r="V4416" s="146"/>
      <c r="W4416" s="146"/>
      <c r="X4416" s="146"/>
      <c r="Y4416" s="146"/>
      <c r="Z4416" s="146"/>
      <c r="AA4416" s="146"/>
      <c r="AB4416" s="5" t="str">
        <f t="shared" si="101"/>
        <v/>
      </c>
    </row>
    <row r="4417" spans="8:28" customFormat="1" ht="12.95" hidden="1" customHeight="1">
      <c r="H4417" s="1"/>
      <c r="I4417" s="1"/>
      <c r="K4417" s="1"/>
      <c r="N4417" s="1"/>
      <c r="T4417" s="146"/>
      <c r="U4417" s="146"/>
      <c r="V4417" s="146"/>
      <c r="W4417" s="146"/>
      <c r="X4417" s="146"/>
      <c r="Y4417" s="146"/>
      <c r="Z4417" s="146"/>
      <c r="AA4417" s="146"/>
      <c r="AB4417" s="5" t="str">
        <f t="shared" si="101"/>
        <v/>
      </c>
    </row>
    <row r="4418" spans="8:28" customFormat="1" ht="12.95" hidden="1" customHeight="1">
      <c r="H4418" s="1"/>
      <c r="I4418" s="1"/>
      <c r="K4418" s="1"/>
      <c r="N4418" s="1"/>
      <c r="T4418" s="146"/>
      <c r="U4418" s="146"/>
      <c r="V4418" s="146"/>
      <c r="W4418" s="146"/>
      <c r="X4418" s="146"/>
      <c r="Y4418" s="146"/>
      <c r="Z4418" s="146"/>
      <c r="AA4418" s="146"/>
      <c r="AB4418" s="5" t="str">
        <f t="shared" si="101"/>
        <v/>
      </c>
    </row>
    <row r="4419" spans="8:28" customFormat="1" ht="12.95" hidden="1" customHeight="1">
      <c r="H4419" s="1"/>
      <c r="I4419" s="1"/>
      <c r="K4419" s="1"/>
      <c r="N4419" s="1"/>
      <c r="T4419" s="146"/>
      <c r="U4419" s="146"/>
      <c r="V4419" s="146"/>
      <c r="W4419" s="146"/>
      <c r="X4419" s="146"/>
      <c r="Y4419" s="146"/>
      <c r="Z4419" s="146"/>
      <c r="AA4419" s="146"/>
      <c r="AB4419" s="5" t="str">
        <f t="shared" si="101"/>
        <v/>
      </c>
    </row>
    <row r="4420" spans="8:28" customFormat="1" ht="12.95" hidden="1" customHeight="1">
      <c r="H4420" s="1"/>
      <c r="I4420" s="1"/>
      <c r="K4420" s="1"/>
      <c r="N4420" s="1"/>
      <c r="T4420" s="146"/>
      <c r="U4420" s="146"/>
      <c r="V4420" s="146"/>
      <c r="W4420" s="146"/>
      <c r="X4420" s="146"/>
      <c r="Y4420" s="146"/>
      <c r="Z4420" s="146"/>
      <c r="AA4420" s="146"/>
      <c r="AB4420" s="5" t="str">
        <f t="shared" si="101"/>
        <v/>
      </c>
    </row>
    <row r="4421" spans="8:28" customFormat="1" ht="12.95" hidden="1" customHeight="1">
      <c r="H4421" s="1"/>
      <c r="I4421" s="1"/>
      <c r="K4421" s="1"/>
      <c r="N4421" s="1"/>
      <c r="T4421" s="146"/>
      <c r="U4421" s="146"/>
      <c r="V4421" s="146"/>
      <c r="W4421" s="146"/>
      <c r="X4421" s="146"/>
      <c r="Y4421" s="146"/>
      <c r="Z4421" s="146"/>
      <c r="AA4421" s="146"/>
      <c r="AB4421" s="5" t="str">
        <f t="shared" si="101"/>
        <v/>
      </c>
    </row>
    <row r="4422" spans="8:28" customFormat="1" ht="12.95" hidden="1" customHeight="1">
      <c r="H4422" s="1"/>
      <c r="I4422" s="1"/>
      <c r="K4422" s="1"/>
      <c r="N4422" s="1"/>
      <c r="T4422" s="146"/>
      <c r="U4422" s="146"/>
      <c r="V4422" s="146"/>
      <c r="W4422" s="146"/>
      <c r="X4422" s="146"/>
      <c r="Y4422" s="146"/>
      <c r="Z4422" s="146"/>
      <c r="AA4422" s="146"/>
      <c r="AB4422" s="5" t="str">
        <f t="shared" si="101"/>
        <v/>
      </c>
    </row>
    <row r="4423" spans="8:28" customFormat="1" ht="12.95" hidden="1" customHeight="1">
      <c r="H4423" s="1"/>
      <c r="I4423" s="1"/>
      <c r="K4423" s="1"/>
      <c r="N4423" s="1"/>
      <c r="T4423" s="146"/>
      <c r="U4423" s="146"/>
      <c r="V4423" s="146"/>
      <c r="W4423" s="146"/>
      <c r="X4423" s="146"/>
      <c r="Y4423" s="146"/>
      <c r="Z4423" s="146"/>
      <c r="AA4423" s="146"/>
      <c r="AB4423" s="5" t="str">
        <f t="shared" si="101"/>
        <v/>
      </c>
    </row>
    <row r="4424" spans="8:28" customFormat="1" ht="12.95" hidden="1" customHeight="1">
      <c r="H4424" s="1"/>
      <c r="I4424" s="1"/>
      <c r="K4424" s="1"/>
      <c r="N4424" s="1"/>
      <c r="T4424" s="146"/>
      <c r="U4424" s="146"/>
      <c r="V4424" s="146"/>
      <c r="W4424" s="146"/>
      <c r="X4424" s="146"/>
      <c r="Y4424" s="146"/>
      <c r="Z4424" s="146"/>
      <c r="AA4424" s="146"/>
      <c r="AB4424" s="5" t="str">
        <f t="shared" si="101"/>
        <v/>
      </c>
    </row>
    <row r="4425" spans="8:28" customFormat="1" ht="12.95" hidden="1" customHeight="1">
      <c r="H4425" s="1"/>
      <c r="I4425" s="1"/>
      <c r="K4425" s="1"/>
      <c r="N4425" s="1"/>
      <c r="T4425" s="146"/>
      <c r="U4425" s="146"/>
      <c r="V4425" s="146"/>
      <c r="W4425" s="146"/>
      <c r="X4425" s="146"/>
      <c r="Y4425" s="146"/>
      <c r="Z4425" s="146"/>
      <c r="AA4425" s="146"/>
      <c r="AB4425" s="5" t="str">
        <f t="shared" si="101"/>
        <v/>
      </c>
    </row>
    <row r="4426" spans="8:28" customFormat="1" ht="12.95" hidden="1" customHeight="1">
      <c r="H4426" s="1"/>
      <c r="I4426" s="1"/>
      <c r="K4426" s="1"/>
      <c r="N4426" s="1"/>
      <c r="T4426" s="146"/>
      <c r="U4426" s="146"/>
      <c r="V4426" s="146"/>
      <c r="W4426" s="146"/>
      <c r="X4426" s="146"/>
      <c r="Y4426" s="146"/>
      <c r="Z4426" s="146"/>
      <c r="AA4426" s="146"/>
      <c r="AB4426" s="5" t="str">
        <f t="shared" si="101"/>
        <v/>
      </c>
    </row>
    <row r="4427" spans="8:28" customFormat="1" ht="12.95" hidden="1" customHeight="1">
      <c r="H4427" s="1"/>
      <c r="I4427" s="1"/>
      <c r="K4427" s="1"/>
      <c r="N4427" s="1"/>
      <c r="T4427" s="146"/>
      <c r="U4427" s="146"/>
      <c r="V4427" s="146"/>
      <c r="W4427" s="146"/>
      <c r="X4427" s="146"/>
      <c r="Y4427" s="146"/>
      <c r="Z4427" s="146"/>
      <c r="AA4427" s="146"/>
      <c r="AB4427" s="5" t="str">
        <f t="shared" si="101"/>
        <v/>
      </c>
    </row>
    <row r="4428" spans="8:28" customFormat="1" ht="12.95" hidden="1" customHeight="1">
      <c r="H4428" s="1"/>
      <c r="I4428" s="1"/>
      <c r="K4428" s="1"/>
      <c r="N4428" s="1"/>
      <c r="T4428" s="146"/>
      <c r="U4428" s="146"/>
      <c r="V4428" s="146"/>
      <c r="W4428" s="146"/>
      <c r="X4428" s="146"/>
      <c r="Y4428" s="146"/>
      <c r="Z4428" s="146"/>
      <c r="AA4428" s="146"/>
      <c r="AB4428" s="5" t="str">
        <f t="shared" si="101"/>
        <v/>
      </c>
    </row>
    <row r="4429" spans="8:28" customFormat="1" ht="12.95" hidden="1" customHeight="1">
      <c r="H4429" s="1"/>
      <c r="I4429" s="1"/>
      <c r="K4429" s="1"/>
      <c r="N4429" s="1"/>
      <c r="T4429" s="146"/>
      <c r="U4429" s="146"/>
      <c r="V4429" s="146"/>
      <c r="W4429" s="146"/>
      <c r="X4429" s="146"/>
      <c r="Y4429" s="146"/>
      <c r="Z4429" s="146"/>
      <c r="AA4429" s="146"/>
      <c r="AB4429" s="5" t="str">
        <f t="shared" si="101"/>
        <v/>
      </c>
    </row>
    <row r="4430" spans="8:28" customFormat="1" ht="12.95" hidden="1" customHeight="1">
      <c r="H4430" s="1"/>
      <c r="I4430" s="1"/>
      <c r="K4430" s="1"/>
      <c r="N4430" s="1"/>
      <c r="T4430" s="146"/>
      <c r="U4430" s="146"/>
      <c r="V4430" s="146"/>
      <c r="W4430" s="146"/>
      <c r="X4430" s="146"/>
      <c r="Y4430" s="146"/>
      <c r="Z4430" s="146"/>
      <c r="AA4430" s="146"/>
      <c r="AB4430" s="5" t="str">
        <f t="shared" si="101"/>
        <v/>
      </c>
    </row>
    <row r="4431" spans="8:28" customFormat="1" ht="12.95" hidden="1" customHeight="1">
      <c r="H4431" s="1"/>
      <c r="I4431" s="1"/>
      <c r="K4431" s="1"/>
      <c r="N4431" s="1"/>
      <c r="T4431" s="146"/>
      <c r="U4431" s="146"/>
      <c r="V4431" s="146"/>
      <c r="W4431" s="146"/>
      <c r="X4431" s="146"/>
      <c r="Y4431" s="146"/>
      <c r="Z4431" s="146"/>
      <c r="AA4431" s="146"/>
      <c r="AB4431" s="5" t="str">
        <f t="shared" si="101"/>
        <v/>
      </c>
    </row>
    <row r="4432" spans="8:28" customFormat="1" ht="12.95" hidden="1" customHeight="1">
      <c r="H4432" s="1"/>
      <c r="I4432" s="1"/>
      <c r="K4432" s="1"/>
      <c r="N4432" s="1"/>
      <c r="T4432" s="146"/>
      <c r="U4432" s="146"/>
      <c r="V4432" s="146"/>
      <c r="W4432" s="146"/>
      <c r="X4432" s="146"/>
      <c r="Y4432" s="146"/>
      <c r="Z4432" s="146"/>
      <c r="AA4432" s="146"/>
      <c r="AB4432" s="5" t="str">
        <f t="shared" si="101"/>
        <v/>
      </c>
    </row>
    <row r="4433" spans="8:28" customFormat="1" ht="12.95" hidden="1" customHeight="1">
      <c r="H4433" s="1"/>
      <c r="I4433" s="1"/>
      <c r="K4433" s="1"/>
      <c r="N4433" s="1"/>
      <c r="T4433" s="146"/>
      <c r="U4433" s="146"/>
      <c r="V4433" s="146"/>
      <c r="W4433" s="146"/>
      <c r="X4433" s="146"/>
      <c r="Y4433" s="146"/>
      <c r="Z4433" s="146"/>
      <c r="AA4433" s="146"/>
      <c r="AB4433" s="5" t="str">
        <f t="shared" si="101"/>
        <v/>
      </c>
    </row>
    <row r="4434" spans="8:28" customFormat="1" ht="12.95" hidden="1" customHeight="1">
      <c r="H4434" s="1"/>
      <c r="I4434" s="1"/>
      <c r="K4434" s="1"/>
      <c r="N4434" s="1"/>
      <c r="T4434" s="146"/>
      <c r="U4434" s="146"/>
      <c r="V4434" s="146"/>
      <c r="W4434" s="146"/>
      <c r="X4434" s="146"/>
      <c r="Y4434" s="146"/>
      <c r="Z4434" s="146"/>
      <c r="AA4434" s="146"/>
      <c r="AB4434" s="5" t="str">
        <f t="shared" si="101"/>
        <v/>
      </c>
    </row>
    <row r="4435" spans="8:28" customFormat="1" ht="12.95" hidden="1" customHeight="1">
      <c r="H4435" s="1"/>
      <c r="I4435" s="1"/>
      <c r="K4435" s="1"/>
      <c r="N4435" s="1"/>
      <c r="T4435" s="146"/>
      <c r="U4435" s="146"/>
      <c r="V4435" s="146"/>
      <c r="W4435" s="146"/>
      <c r="X4435" s="146"/>
      <c r="Y4435" s="146"/>
      <c r="Z4435" s="146"/>
      <c r="AA4435" s="146"/>
      <c r="AB4435" s="5" t="str">
        <f t="shared" si="101"/>
        <v/>
      </c>
    </row>
    <row r="4436" spans="8:28" customFormat="1" ht="12.95" hidden="1" customHeight="1">
      <c r="H4436" s="1"/>
      <c r="I4436" s="1"/>
      <c r="K4436" s="1"/>
      <c r="N4436" s="1"/>
      <c r="T4436" s="146"/>
      <c r="U4436" s="146"/>
      <c r="V4436" s="146"/>
      <c r="W4436" s="146"/>
      <c r="X4436" s="146"/>
      <c r="Y4436" s="146"/>
      <c r="Z4436" s="146"/>
      <c r="AA4436" s="146"/>
      <c r="AB4436" s="5" t="str">
        <f t="shared" si="101"/>
        <v/>
      </c>
    </row>
    <row r="4437" spans="8:28" customFormat="1" ht="12.95" hidden="1" customHeight="1">
      <c r="H4437" s="1"/>
      <c r="I4437" s="1"/>
      <c r="K4437" s="1"/>
      <c r="N4437" s="1"/>
      <c r="T4437" s="146"/>
      <c r="U4437" s="146"/>
      <c r="V4437" s="146"/>
      <c r="W4437" s="146"/>
      <c r="X4437" s="146"/>
      <c r="Y4437" s="146"/>
      <c r="Z4437" s="146"/>
      <c r="AA4437" s="146"/>
      <c r="AB4437" s="5" t="str">
        <f t="shared" si="101"/>
        <v/>
      </c>
    </row>
    <row r="4438" spans="8:28" customFormat="1" ht="12.95" hidden="1" customHeight="1">
      <c r="H4438" s="1"/>
      <c r="I4438" s="1"/>
      <c r="K4438" s="1"/>
      <c r="N4438" s="1"/>
      <c r="T4438" s="146"/>
      <c r="U4438" s="146"/>
      <c r="V4438" s="146"/>
      <c r="W4438" s="146"/>
      <c r="X4438" s="146"/>
      <c r="Y4438" s="146"/>
      <c r="Z4438" s="146"/>
      <c r="AA4438" s="146"/>
      <c r="AB4438" s="5" t="str">
        <f t="shared" si="101"/>
        <v/>
      </c>
    </row>
    <row r="4439" spans="8:28" customFormat="1" ht="12.95" hidden="1" customHeight="1">
      <c r="H4439" s="1"/>
      <c r="I4439" s="1"/>
      <c r="K4439" s="1"/>
      <c r="N4439" s="1"/>
      <c r="T4439" s="146"/>
      <c r="U4439" s="146"/>
      <c r="V4439" s="146"/>
      <c r="W4439" s="146"/>
      <c r="X4439" s="146"/>
      <c r="Y4439" s="146"/>
      <c r="Z4439" s="146"/>
      <c r="AA4439" s="146"/>
      <c r="AB4439" s="5" t="str">
        <f t="shared" si="101"/>
        <v/>
      </c>
    </row>
    <row r="4440" spans="8:28" customFormat="1" ht="12.95" hidden="1" customHeight="1">
      <c r="H4440" s="1"/>
      <c r="I4440" s="1"/>
      <c r="K4440" s="1"/>
      <c r="N4440" s="1"/>
      <c r="T4440" s="146"/>
      <c r="U4440" s="146"/>
      <c r="V4440" s="146"/>
      <c r="W4440" s="146"/>
      <c r="X4440" s="146"/>
      <c r="Y4440" s="146"/>
      <c r="Z4440" s="146"/>
      <c r="AA4440" s="146"/>
      <c r="AB4440" s="5" t="str">
        <f t="shared" si="101"/>
        <v/>
      </c>
    </row>
    <row r="4441" spans="8:28" customFormat="1" ht="12.95" hidden="1" customHeight="1">
      <c r="H4441" s="1"/>
      <c r="I4441" s="1"/>
      <c r="K4441" s="1"/>
      <c r="N4441" s="1"/>
      <c r="T4441" s="146"/>
      <c r="U4441" s="146"/>
      <c r="V4441" s="146"/>
      <c r="W4441" s="146"/>
      <c r="X4441" s="146"/>
      <c r="Y4441" s="146"/>
      <c r="Z4441" s="146"/>
      <c r="AA4441" s="146"/>
      <c r="AB4441" s="5" t="str">
        <f t="shared" si="101"/>
        <v/>
      </c>
    </row>
    <row r="4442" spans="8:28" customFormat="1" ht="12.95" hidden="1" customHeight="1">
      <c r="H4442" s="1"/>
      <c r="I4442" s="1"/>
      <c r="K4442" s="1"/>
      <c r="N4442" s="1"/>
      <c r="T4442" s="146"/>
      <c r="U4442" s="146"/>
      <c r="V4442" s="146"/>
      <c r="W4442" s="146"/>
      <c r="X4442" s="146"/>
      <c r="Y4442" s="146"/>
      <c r="Z4442" s="146"/>
      <c r="AA4442" s="146"/>
      <c r="AB4442" s="5" t="str">
        <f t="shared" si="101"/>
        <v/>
      </c>
    </row>
    <row r="4443" spans="8:28" customFormat="1" ht="12.95" hidden="1" customHeight="1">
      <c r="H4443" s="1"/>
      <c r="I4443" s="1"/>
      <c r="K4443" s="1"/>
      <c r="N4443" s="1"/>
      <c r="T4443" s="146"/>
      <c r="U4443" s="146"/>
      <c r="V4443" s="146"/>
      <c r="W4443" s="146"/>
      <c r="X4443" s="146"/>
      <c r="Y4443" s="146"/>
      <c r="Z4443" s="146"/>
      <c r="AA4443" s="146"/>
      <c r="AB4443" s="5" t="str">
        <f t="shared" ref="AB4443:AB4506" si="102">IF(TRIM(A4433)="","",CONCATENATE(TRIM(D4433),TRIM(E4433)))</f>
        <v/>
      </c>
    </row>
    <row r="4444" spans="8:28" customFormat="1" ht="12.95" hidden="1" customHeight="1">
      <c r="H4444" s="1"/>
      <c r="I4444" s="1"/>
      <c r="K4444" s="1"/>
      <c r="N4444" s="1"/>
      <c r="T4444" s="146"/>
      <c r="U4444" s="146"/>
      <c r="V4444" s="146"/>
      <c r="W4444" s="146"/>
      <c r="X4444" s="146"/>
      <c r="Y4444" s="146"/>
      <c r="Z4444" s="146"/>
      <c r="AA4444" s="146"/>
      <c r="AB4444" s="5" t="str">
        <f t="shared" si="102"/>
        <v/>
      </c>
    </row>
    <row r="4445" spans="8:28" customFormat="1" ht="12.95" hidden="1" customHeight="1">
      <c r="H4445" s="1"/>
      <c r="I4445" s="1"/>
      <c r="K4445" s="1"/>
      <c r="N4445" s="1"/>
      <c r="T4445" s="146"/>
      <c r="U4445" s="146"/>
      <c r="V4445" s="146"/>
      <c r="W4445" s="146"/>
      <c r="X4445" s="146"/>
      <c r="Y4445" s="146"/>
      <c r="Z4445" s="146"/>
      <c r="AA4445" s="146"/>
      <c r="AB4445" s="5" t="str">
        <f t="shared" si="102"/>
        <v/>
      </c>
    </row>
    <row r="4446" spans="8:28" customFormat="1" ht="12.95" hidden="1" customHeight="1">
      <c r="H4446" s="1"/>
      <c r="I4446" s="1"/>
      <c r="K4446" s="1"/>
      <c r="N4446" s="1"/>
      <c r="T4446" s="146"/>
      <c r="U4446" s="146"/>
      <c r="V4446" s="146"/>
      <c r="W4446" s="146"/>
      <c r="X4446" s="146"/>
      <c r="Y4446" s="146"/>
      <c r="Z4446" s="146"/>
      <c r="AA4446" s="146"/>
      <c r="AB4446" s="5" t="str">
        <f t="shared" si="102"/>
        <v/>
      </c>
    </row>
    <row r="4447" spans="8:28" customFormat="1" ht="12.95" hidden="1" customHeight="1">
      <c r="H4447" s="1"/>
      <c r="I4447" s="1"/>
      <c r="K4447" s="1"/>
      <c r="N4447" s="1"/>
      <c r="T4447" s="146"/>
      <c r="U4447" s="146"/>
      <c r="V4447" s="146"/>
      <c r="W4447" s="146"/>
      <c r="X4447" s="146"/>
      <c r="Y4447" s="146"/>
      <c r="Z4447" s="146"/>
      <c r="AA4447" s="146"/>
      <c r="AB4447" s="5" t="str">
        <f t="shared" si="102"/>
        <v/>
      </c>
    </row>
    <row r="4448" spans="8:28" customFormat="1" ht="12.95" hidden="1" customHeight="1">
      <c r="H4448" s="1"/>
      <c r="I4448" s="1"/>
      <c r="K4448" s="1"/>
      <c r="N4448" s="1"/>
      <c r="T4448" s="146"/>
      <c r="U4448" s="146"/>
      <c r="V4448" s="146"/>
      <c r="W4448" s="146"/>
      <c r="X4448" s="146"/>
      <c r="Y4448" s="146"/>
      <c r="Z4448" s="146"/>
      <c r="AA4448" s="146"/>
      <c r="AB4448" s="5" t="str">
        <f t="shared" si="102"/>
        <v/>
      </c>
    </row>
    <row r="4449" spans="8:28" customFormat="1" ht="12.95" hidden="1" customHeight="1">
      <c r="H4449" s="1"/>
      <c r="I4449" s="1"/>
      <c r="K4449" s="1"/>
      <c r="N4449" s="1"/>
      <c r="T4449" s="146"/>
      <c r="U4449" s="146"/>
      <c r="V4449" s="146"/>
      <c r="W4449" s="146"/>
      <c r="X4449" s="146"/>
      <c r="Y4449" s="146"/>
      <c r="Z4449" s="146"/>
      <c r="AA4449" s="146"/>
      <c r="AB4449" s="5" t="str">
        <f t="shared" si="102"/>
        <v/>
      </c>
    </row>
    <row r="4450" spans="8:28" customFormat="1" ht="12.95" hidden="1" customHeight="1">
      <c r="H4450" s="1"/>
      <c r="I4450" s="1"/>
      <c r="K4450" s="1"/>
      <c r="N4450" s="1"/>
      <c r="T4450" s="146"/>
      <c r="U4450" s="146"/>
      <c r="V4450" s="146"/>
      <c r="W4450" s="146"/>
      <c r="X4450" s="146"/>
      <c r="Y4450" s="146"/>
      <c r="Z4450" s="146"/>
      <c r="AA4450" s="146"/>
      <c r="AB4450" s="5" t="str">
        <f t="shared" si="102"/>
        <v/>
      </c>
    </row>
    <row r="4451" spans="8:28" customFormat="1" ht="12.95" hidden="1" customHeight="1">
      <c r="H4451" s="1"/>
      <c r="I4451" s="1"/>
      <c r="K4451" s="1"/>
      <c r="N4451" s="1"/>
      <c r="T4451" s="146"/>
      <c r="U4451" s="146"/>
      <c r="V4451" s="146"/>
      <c r="W4451" s="146"/>
      <c r="X4451" s="146"/>
      <c r="Y4451" s="146"/>
      <c r="Z4451" s="146"/>
      <c r="AA4451" s="146"/>
      <c r="AB4451" s="5" t="str">
        <f t="shared" si="102"/>
        <v/>
      </c>
    </row>
    <row r="4452" spans="8:28" customFormat="1" ht="12.95" hidden="1" customHeight="1">
      <c r="H4452" s="1"/>
      <c r="I4452" s="1"/>
      <c r="K4452" s="1"/>
      <c r="N4452" s="1"/>
      <c r="T4452" s="146"/>
      <c r="U4452" s="146"/>
      <c r="V4452" s="146"/>
      <c r="W4452" s="146"/>
      <c r="X4452" s="146"/>
      <c r="Y4452" s="146"/>
      <c r="Z4452" s="146"/>
      <c r="AA4452" s="146"/>
      <c r="AB4452" s="5" t="str">
        <f t="shared" si="102"/>
        <v/>
      </c>
    </row>
    <row r="4453" spans="8:28" customFormat="1" ht="12.95" hidden="1" customHeight="1">
      <c r="H4453" s="1"/>
      <c r="I4453" s="1"/>
      <c r="K4453" s="1"/>
      <c r="N4453" s="1"/>
      <c r="T4453" s="146"/>
      <c r="U4453" s="146"/>
      <c r="V4453" s="146"/>
      <c r="W4453" s="146"/>
      <c r="X4453" s="146"/>
      <c r="Y4453" s="146"/>
      <c r="Z4453" s="146"/>
      <c r="AA4453" s="146"/>
      <c r="AB4453" s="5" t="str">
        <f t="shared" si="102"/>
        <v/>
      </c>
    </row>
    <row r="4454" spans="8:28" customFormat="1" ht="12.95" hidden="1" customHeight="1">
      <c r="H4454" s="1"/>
      <c r="I4454" s="1"/>
      <c r="K4454" s="1"/>
      <c r="N4454" s="1"/>
      <c r="T4454" s="146"/>
      <c r="U4454" s="146"/>
      <c r="V4454" s="146"/>
      <c r="W4454" s="146"/>
      <c r="X4454" s="146"/>
      <c r="Y4454" s="146"/>
      <c r="Z4454" s="146"/>
      <c r="AA4454" s="146"/>
      <c r="AB4454" s="5" t="str">
        <f t="shared" si="102"/>
        <v/>
      </c>
    </row>
    <row r="4455" spans="8:28" customFormat="1" ht="12.95" hidden="1" customHeight="1">
      <c r="H4455" s="1"/>
      <c r="I4455" s="1"/>
      <c r="K4455" s="1"/>
      <c r="N4455" s="1"/>
      <c r="T4455" s="146"/>
      <c r="U4455" s="146"/>
      <c r="V4455" s="146"/>
      <c r="W4455" s="146"/>
      <c r="X4455" s="146"/>
      <c r="Y4455" s="146"/>
      <c r="Z4455" s="146"/>
      <c r="AA4455" s="146"/>
      <c r="AB4455" s="5" t="str">
        <f t="shared" si="102"/>
        <v/>
      </c>
    </row>
    <row r="4456" spans="8:28" customFormat="1" ht="12.95" hidden="1" customHeight="1">
      <c r="H4456" s="1"/>
      <c r="I4456" s="1"/>
      <c r="K4456" s="1"/>
      <c r="N4456" s="1"/>
      <c r="T4456" s="146"/>
      <c r="U4456" s="146"/>
      <c r="V4456" s="146"/>
      <c r="W4456" s="146"/>
      <c r="X4456" s="146"/>
      <c r="Y4456" s="146"/>
      <c r="Z4456" s="146"/>
      <c r="AA4456" s="146"/>
      <c r="AB4456" s="5" t="str">
        <f t="shared" si="102"/>
        <v/>
      </c>
    </row>
    <row r="4457" spans="8:28" customFormat="1" ht="12.95" hidden="1" customHeight="1">
      <c r="H4457" s="1"/>
      <c r="I4457" s="1"/>
      <c r="K4457" s="1"/>
      <c r="N4457" s="1"/>
      <c r="T4457" s="146"/>
      <c r="U4457" s="146"/>
      <c r="V4457" s="146"/>
      <c r="W4457" s="146"/>
      <c r="X4457" s="146"/>
      <c r="Y4457" s="146"/>
      <c r="Z4457" s="146"/>
      <c r="AA4457" s="146"/>
      <c r="AB4457" s="5" t="str">
        <f t="shared" si="102"/>
        <v/>
      </c>
    </row>
    <row r="4458" spans="8:28" customFormat="1" ht="12.95" hidden="1" customHeight="1">
      <c r="H4458" s="1"/>
      <c r="I4458" s="1"/>
      <c r="K4458" s="1"/>
      <c r="N4458" s="1"/>
      <c r="T4458" s="146"/>
      <c r="U4458" s="146"/>
      <c r="V4458" s="146"/>
      <c r="W4458" s="146"/>
      <c r="X4458" s="146"/>
      <c r="Y4458" s="146"/>
      <c r="Z4458" s="146"/>
      <c r="AA4458" s="146"/>
      <c r="AB4458" s="5" t="str">
        <f t="shared" si="102"/>
        <v/>
      </c>
    </row>
    <row r="4459" spans="8:28" customFormat="1" ht="12.95" hidden="1" customHeight="1">
      <c r="H4459" s="1"/>
      <c r="I4459" s="1"/>
      <c r="K4459" s="1"/>
      <c r="N4459" s="1"/>
      <c r="T4459" s="146"/>
      <c r="U4459" s="146"/>
      <c r="V4459" s="146"/>
      <c r="W4459" s="146"/>
      <c r="X4459" s="146"/>
      <c r="Y4459" s="146"/>
      <c r="Z4459" s="146"/>
      <c r="AA4459" s="146"/>
      <c r="AB4459" s="5" t="str">
        <f t="shared" si="102"/>
        <v/>
      </c>
    </row>
    <row r="4460" spans="8:28" customFormat="1" ht="12.95" hidden="1" customHeight="1">
      <c r="H4460" s="1"/>
      <c r="I4460" s="1"/>
      <c r="K4460" s="1"/>
      <c r="N4460" s="1"/>
      <c r="T4460" s="146"/>
      <c r="U4460" s="146"/>
      <c r="V4460" s="146"/>
      <c r="W4460" s="146"/>
      <c r="X4460" s="146"/>
      <c r="Y4460" s="146"/>
      <c r="Z4460" s="146"/>
      <c r="AA4460" s="146"/>
      <c r="AB4460" s="5" t="str">
        <f t="shared" si="102"/>
        <v/>
      </c>
    </row>
    <row r="4461" spans="8:28" customFormat="1" ht="12.95" hidden="1" customHeight="1">
      <c r="H4461" s="1"/>
      <c r="I4461" s="1"/>
      <c r="K4461" s="1"/>
      <c r="N4461" s="1"/>
      <c r="T4461" s="146"/>
      <c r="U4461" s="146"/>
      <c r="V4461" s="146"/>
      <c r="W4461" s="146"/>
      <c r="X4461" s="146"/>
      <c r="Y4461" s="146"/>
      <c r="Z4461" s="146"/>
      <c r="AA4461" s="146"/>
      <c r="AB4461" s="5" t="str">
        <f t="shared" si="102"/>
        <v/>
      </c>
    </row>
    <row r="4462" spans="8:28" customFormat="1" ht="12.95" hidden="1" customHeight="1">
      <c r="H4462" s="1"/>
      <c r="I4462" s="1"/>
      <c r="K4462" s="1"/>
      <c r="N4462" s="1"/>
      <c r="T4462" s="146"/>
      <c r="U4462" s="146"/>
      <c r="V4462" s="146"/>
      <c r="W4462" s="146"/>
      <c r="X4462" s="146"/>
      <c r="Y4462" s="146"/>
      <c r="Z4462" s="146"/>
      <c r="AA4462" s="146"/>
      <c r="AB4462" s="5" t="str">
        <f t="shared" si="102"/>
        <v/>
      </c>
    </row>
    <row r="4463" spans="8:28" customFormat="1" ht="12.95" hidden="1" customHeight="1">
      <c r="H4463" s="1"/>
      <c r="I4463" s="1"/>
      <c r="K4463" s="1"/>
      <c r="N4463" s="1"/>
      <c r="T4463" s="146"/>
      <c r="U4463" s="146"/>
      <c r="V4463" s="146"/>
      <c r="W4463" s="146"/>
      <c r="X4463" s="146"/>
      <c r="Y4463" s="146"/>
      <c r="Z4463" s="146"/>
      <c r="AA4463" s="146"/>
      <c r="AB4463" s="5" t="str">
        <f t="shared" si="102"/>
        <v/>
      </c>
    </row>
    <row r="4464" spans="8:28" customFormat="1" ht="12.95" hidden="1" customHeight="1">
      <c r="H4464" s="1"/>
      <c r="I4464" s="1"/>
      <c r="K4464" s="1"/>
      <c r="N4464" s="1"/>
      <c r="T4464" s="146"/>
      <c r="U4464" s="146"/>
      <c r="V4464" s="146"/>
      <c r="W4464" s="146"/>
      <c r="X4464" s="146"/>
      <c r="Y4464" s="146"/>
      <c r="Z4464" s="146"/>
      <c r="AA4464" s="146"/>
      <c r="AB4464" s="5" t="str">
        <f t="shared" si="102"/>
        <v/>
      </c>
    </row>
    <row r="4465" spans="8:28" customFormat="1" ht="12.95" hidden="1" customHeight="1">
      <c r="H4465" s="1"/>
      <c r="I4465" s="1"/>
      <c r="K4465" s="1"/>
      <c r="N4465" s="1"/>
      <c r="T4465" s="146"/>
      <c r="U4465" s="146"/>
      <c r="V4465" s="146"/>
      <c r="W4465" s="146"/>
      <c r="X4465" s="146"/>
      <c r="Y4465" s="146"/>
      <c r="Z4465" s="146"/>
      <c r="AA4465" s="146"/>
      <c r="AB4465" s="5" t="str">
        <f t="shared" si="102"/>
        <v/>
      </c>
    </row>
    <row r="4466" spans="8:28" customFormat="1" ht="12.95" hidden="1" customHeight="1">
      <c r="H4466" s="1"/>
      <c r="I4466" s="1"/>
      <c r="K4466" s="1"/>
      <c r="N4466" s="1"/>
      <c r="T4466" s="146"/>
      <c r="U4466" s="146"/>
      <c r="V4466" s="146"/>
      <c r="W4466" s="146"/>
      <c r="X4466" s="146"/>
      <c r="Y4466" s="146"/>
      <c r="Z4466" s="146"/>
      <c r="AA4466" s="146"/>
      <c r="AB4466" s="5" t="str">
        <f t="shared" si="102"/>
        <v/>
      </c>
    </row>
    <row r="4467" spans="8:28" customFormat="1" ht="12.95" hidden="1" customHeight="1">
      <c r="H4467" s="1"/>
      <c r="I4467" s="1"/>
      <c r="K4467" s="1"/>
      <c r="N4467" s="1"/>
      <c r="T4467" s="146"/>
      <c r="U4467" s="146"/>
      <c r="V4467" s="146"/>
      <c r="W4467" s="146"/>
      <c r="X4467" s="146"/>
      <c r="Y4467" s="146"/>
      <c r="Z4467" s="146"/>
      <c r="AA4467" s="146"/>
      <c r="AB4467" s="5" t="str">
        <f t="shared" si="102"/>
        <v/>
      </c>
    </row>
    <row r="4468" spans="8:28" customFormat="1" ht="12.95" hidden="1" customHeight="1">
      <c r="H4468" s="1"/>
      <c r="I4468" s="1"/>
      <c r="K4468" s="1"/>
      <c r="N4468" s="1"/>
      <c r="T4468" s="146"/>
      <c r="U4468" s="146"/>
      <c r="V4468" s="146"/>
      <c r="W4468" s="146"/>
      <c r="X4468" s="146"/>
      <c r="Y4468" s="146"/>
      <c r="Z4468" s="146"/>
      <c r="AA4468" s="146"/>
      <c r="AB4468" s="5" t="str">
        <f t="shared" si="102"/>
        <v/>
      </c>
    </row>
    <row r="4469" spans="8:28" customFormat="1" ht="12.95" hidden="1" customHeight="1">
      <c r="H4469" s="1"/>
      <c r="I4469" s="1"/>
      <c r="K4469" s="1"/>
      <c r="N4469" s="1"/>
      <c r="T4469" s="146"/>
      <c r="U4469" s="146"/>
      <c r="V4469" s="146"/>
      <c r="W4469" s="146"/>
      <c r="X4469" s="146"/>
      <c r="Y4469" s="146"/>
      <c r="Z4469" s="146"/>
      <c r="AA4469" s="146"/>
      <c r="AB4469" s="5" t="str">
        <f t="shared" si="102"/>
        <v/>
      </c>
    </row>
    <row r="4470" spans="8:28" customFormat="1" ht="12.95" hidden="1" customHeight="1">
      <c r="H4470" s="1"/>
      <c r="I4470" s="1"/>
      <c r="K4470" s="1"/>
      <c r="N4470" s="1"/>
      <c r="T4470" s="146"/>
      <c r="U4470" s="146"/>
      <c r="V4470" s="146"/>
      <c r="W4470" s="146"/>
      <c r="X4470" s="146"/>
      <c r="Y4470" s="146"/>
      <c r="Z4470" s="146"/>
      <c r="AA4470" s="146"/>
      <c r="AB4470" s="5" t="str">
        <f t="shared" si="102"/>
        <v/>
      </c>
    </row>
    <row r="4471" spans="8:28" customFormat="1" ht="12.95" hidden="1" customHeight="1">
      <c r="H4471" s="1"/>
      <c r="I4471" s="1"/>
      <c r="K4471" s="1"/>
      <c r="N4471" s="1"/>
      <c r="T4471" s="146"/>
      <c r="U4471" s="146"/>
      <c r="V4471" s="146"/>
      <c r="W4471" s="146"/>
      <c r="X4471" s="146"/>
      <c r="Y4471" s="146"/>
      <c r="Z4471" s="146"/>
      <c r="AA4471" s="146"/>
      <c r="AB4471" s="5" t="str">
        <f t="shared" si="102"/>
        <v/>
      </c>
    </row>
    <row r="4472" spans="8:28" customFormat="1" ht="12.95" hidden="1" customHeight="1">
      <c r="H4472" s="1"/>
      <c r="I4472" s="1"/>
      <c r="K4472" s="1"/>
      <c r="N4472" s="1"/>
      <c r="T4472" s="146"/>
      <c r="U4472" s="146"/>
      <c r="V4472" s="146"/>
      <c r="W4472" s="146"/>
      <c r="X4472" s="146"/>
      <c r="Y4472" s="146"/>
      <c r="Z4472" s="146"/>
      <c r="AA4472" s="146"/>
      <c r="AB4472" s="5" t="str">
        <f t="shared" si="102"/>
        <v/>
      </c>
    </row>
    <row r="4473" spans="8:28" customFormat="1" ht="12.95" hidden="1" customHeight="1">
      <c r="H4473" s="1"/>
      <c r="I4473" s="1"/>
      <c r="K4473" s="1"/>
      <c r="N4473" s="1"/>
      <c r="T4473" s="146"/>
      <c r="U4473" s="146"/>
      <c r="V4473" s="146"/>
      <c r="W4473" s="146"/>
      <c r="X4473" s="146"/>
      <c r="Y4473" s="146"/>
      <c r="Z4473" s="146"/>
      <c r="AA4473" s="146"/>
      <c r="AB4473" s="5" t="str">
        <f t="shared" si="102"/>
        <v/>
      </c>
    </row>
    <row r="4474" spans="8:28" customFormat="1" ht="12.95" hidden="1" customHeight="1">
      <c r="H4474" s="1"/>
      <c r="I4474" s="1"/>
      <c r="K4474" s="1"/>
      <c r="N4474" s="1"/>
      <c r="T4474" s="146"/>
      <c r="U4474" s="146"/>
      <c r="V4474" s="146"/>
      <c r="W4474" s="146"/>
      <c r="X4474" s="146"/>
      <c r="Y4474" s="146"/>
      <c r="Z4474" s="146"/>
      <c r="AA4474" s="146"/>
      <c r="AB4474" s="5" t="str">
        <f t="shared" si="102"/>
        <v/>
      </c>
    </row>
    <row r="4475" spans="8:28" customFormat="1" ht="12.95" hidden="1" customHeight="1">
      <c r="H4475" s="1"/>
      <c r="I4475" s="1"/>
      <c r="K4475" s="1"/>
      <c r="N4475" s="1"/>
      <c r="T4475" s="146"/>
      <c r="U4475" s="146"/>
      <c r="V4475" s="146"/>
      <c r="W4475" s="146"/>
      <c r="X4475" s="146"/>
      <c r="Y4475" s="146"/>
      <c r="Z4475" s="146"/>
      <c r="AA4475" s="146"/>
      <c r="AB4475" s="5" t="str">
        <f t="shared" si="102"/>
        <v/>
      </c>
    </row>
    <row r="4476" spans="8:28" customFormat="1" ht="12.95" hidden="1" customHeight="1">
      <c r="H4476" s="1"/>
      <c r="I4476" s="1"/>
      <c r="K4476" s="1"/>
      <c r="N4476" s="1"/>
      <c r="T4476" s="146"/>
      <c r="U4476" s="146"/>
      <c r="V4476" s="146"/>
      <c r="W4476" s="146"/>
      <c r="X4476" s="146"/>
      <c r="Y4476" s="146"/>
      <c r="Z4476" s="146"/>
      <c r="AA4476" s="146"/>
      <c r="AB4476" s="5" t="str">
        <f t="shared" si="102"/>
        <v/>
      </c>
    </row>
    <row r="4477" spans="8:28" customFormat="1" ht="12.95" hidden="1" customHeight="1">
      <c r="H4477" s="1"/>
      <c r="I4477" s="1"/>
      <c r="K4477" s="1"/>
      <c r="N4477" s="1"/>
      <c r="T4477" s="146"/>
      <c r="U4477" s="146"/>
      <c r="V4477" s="146"/>
      <c r="W4477" s="146"/>
      <c r="X4477" s="146"/>
      <c r="Y4477" s="146"/>
      <c r="Z4477" s="146"/>
      <c r="AA4477" s="146"/>
      <c r="AB4477" s="5" t="str">
        <f t="shared" si="102"/>
        <v/>
      </c>
    </row>
    <row r="4478" spans="8:28" customFormat="1" ht="12.95" hidden="1" customHeight="1">
      <c r="H4478" s="1"/>
      <c r="I4478" s="1"/>
      <c r="K4478" s="1"/>
      <c r="N4478" s="1"/>
      <c r="T4478" s="146"/>
      <c r="U4478" s="146"/>
      <c r="V4478" s="146"/>
      <c r="W4478" s="146"/>
      <c r="X4478" s="146"/>
      <c r="Y4478" s="146"/>
      <c r="Z4478" s="146"/>
      <c r="AA4478" s="146"/>
      <c r="AB4478" s="5" t="str">
        <f t="shared" si="102"/>
        <v/>
      </c>
    </row>
    <row r="4479" spans="8:28" customFormat="1" ht="12.95" hidden="1" customHeight="1">
      <c r="H4479" s="1"/>
      <c r="I4479" s="1"/>
      <c r="K4479" s="1"/>
      <c r="N4479" s="1"/>
      <c r="T4479" s="146"/>
      <c r="U4479" s="146"/>
      <c r="V4479" s="146"/>
      <c r="W4479" s="146"/>
      <c r="X4479" s="146"/>
      <c r="Y4479" s="146"/>
      <c r="Z4479" s="146"/>
      <c r="AA4479" s="146"/>
      <c r="AB4479" s="5" t="str">
        <f t="shared" si="102"/>
        <v/>
      </c>
    </row>
    <row r="4480" spans="8:28" customFormat="1" ht="12.95" hidden="1" customHeight="1">
      <c r="H4480" s="1"/>
      <c r="I4480" s="1"/>
      <c r="K4480" s="1"/>
      <c r="N4480" s="1"/>
      <c r="T4480" s="146"/>
      <c r="U4480" s="146"/>
      <c r="V4480" s="146"/>
      <c r="W4480" s="146"/>
      <c r="X4480" s="146"/>
      <c r="Y4480" s="146"/>
      <c r="Z4480" s="146"/>
      <c r="AA4480" s="146"/>
      <c r="AB4480" s="5" t="str">
        <f t="shared" si="102"/>
        <v/>
      </c>
    </row>
    <row r="4481" spans="8:28" customFormat="1" ht="12.95" hidden="1" customHeight="1">
      <c r="H4481" s="1"/>
      <c r="I4481" s="1"/>
      <c r="K4481" s="1"/>
      <c r="N4481" s="1"/>
      <c r="T4481" s="146"/>
      <c r="U4481" s="146"/>
      <c r="V4481" s="146"/>
      <c r="W4481" s="146"/>
      <c r="X4481" s="146"/>
      <c r="Y4481" s="146"/>
      <c r="Z4481" s="146"/>
      <c r="AA4481" s="146"/>
      <c r="AB4481" s="5" t="str">
        <f t="shared" si="102"/>
        <v/>
      </c>
    </row>
    <row r="4482" spans="8:28" customFormat="1" ht="12.95" hidden="1" customHeight="1">
      <c r="H4482" s="1"/>
      <c r="I4482" s="1"/>
      <c r="K4482" s="1"/>
      <c r="N4482" s="1"/>
      <c r="T4482" s="146"/>
      <c r="U4482" s="146"/>
      <c r="V4482" s="146"/>
      <c r="W4482" s="146"/>
      <c r="X4482" s="146"/>
      <c r="Y4482" s="146"/>
      <c r="Z4482" s="146"/>
      <c r="AA4482" s="146"/>
      <c r="AB4482" s="5" t="str">
        <f t="shared" si="102"/>
        <v/>
      </c>
    </row>
    <row r="4483" spans="8:28" customFormat="1" ht="12.95" hidden="1" customHeight="1">
      <c r="H4483" s="1"/>
      <c r="I4483" s="1"/>
      <c r="K4483" s="1"/>
      <c r="N4483" s="1"/>
      <c r="T4483" s="146"/>
      <c r="U4483" s="146"/>
      <c r="V4483" s="146"/>
      <c r="W4483" s="146"/>
      <c r="X4483" s="146"/>
      <c r="Y4483" s="146"/>
      <c r="Z4483" s="146"/>
      <c r="AA4483" s="146"/>
      <c r="AB4483" s="5" t="str">
        <f t="shared" si="102"/>
        <v/>
      </c>
    </row>
    <row r="4484" spans="8:28" customFormat="1" ht="12.95" hidden="1" customHeight="1">
      <c r="H4484" s="1"/>
      <c r="I4484" s="1"/>
      <c r="K4484" s="1"/>
      <c r="N4484" s="1"/>
      <c r="T4484" s="146"/>
      <c r="U4484" s="146"/>
      <c r="V4484" s="146"/>
      <c r="W4484" s="146"/>
      <c r="X4484" s="146"/>
      <c r="Y4484" s="146"/>
      <c r="Z4484" s="146"/>
      <c r="AA4484" s="146"/>
      <c r="AB4484" s="5" t="str">
        <f t="shared" si="102"/>
        <v/>
      </c>
    </row>
    <row r="4485" spans="8:28" customFormat="1" ht="12.95" hidden="1" customHeight="1">
      <c r="H4485" s="1"/>
      <c r="I4485" s="1"/>
      <c r="K4485" s="1"/>
      <c r="N4485" s="1"/>
      <c r="T4485" s="146"/>
      <c r="U4485" s="146"/>
      <c r="V4485" s="146"/>
      <c r="W4485" s="146"/>
      <c r="X4485" s="146"/>
      <c r="Y4485" s="146"/>
      <c r="Z4485" s="146"/>
      <c r="AA4485" s="146"/>
      <c r="AB4485" s="5" t="str">
        <f t="shared" si="102"/>
        <v/>
      </c>
    </row>
    <row r="4486" spans="8:28" customFormat="1" ht="12.95" hidden="1" customHeight="1">
      <c r="H4486" s="1"/>
      <c r="I4486" s="1"/>
      <c r="K4486" s="1"/>
      <c r="N4486" s="1"/>
      <c r="T4486" s="146"/>
      <c r="U4486" s="146"/>
      <c r="V4486" s="146"/>
      <c r="W4486" s="146"/>
      <c r="X4486" s="146"/>
      <c r="Y4486" s="146"/>
      <c r="Z4486" s="146"/>
      <c r="AA4486" s="146"/>
      <c r="AB4486" s="5" t="str">
        <f t="shared" si="102"/>
        <v/>
      </c>
    </row>
    <row r="4487" spans="8:28" customFormat="1" ht="12.95" hidden="1" customHeight="1">
      <c r="H4487" s="1"/>
      <c r="I4487" s="1"/>
      <c r="K4487" s="1"/>
      <c r="N4487" s="1"/>
      <c r="T4487" s="146"/>
      <c r="U4487" s="146"/>
      <c r="V4487" s="146"/>
      <c r="W4487" s="146"/>
      <c r="X4487" s="146"/>
      <c r="Y4487" s="146"/>
      <c r="Z4487" s="146"/>
      <c r="AA4487" s="146"/>
      <c r="AB4487" s="5" t="str">
        <f t="shared" si="102"/>
        <v/>
      </c>
    </row>
    <row r="4488" spans="8:28" customFormat="1" ht="12.95" hidden="1" customHeight="1">
      <c r="H4488" s="1"/>
      <c r="I4488" s="1"/>
      <c r="K4488" s="1"/>
      <c r="N4488" s="1"/>
      <c r="T4488" s="146"/>
      <c r="U4488" s="146"/>
      <c r="V4488" s="146"/>
      <c r="W4488" s="146"/>
      <c r="X4488" s="146"/>
      <c r="Y4488" s="146"/>
      <c r="Z4488" s="146"/>
      <c r="AA4488" s="146"/>
      <c r="AB4488" s="5" t="str">
        <f t="shared" si="102"/>
        <v/>
      </c>
    </row>
    <row r="4489" spans="8:28" customFormat="1" ht="12.95" hidden="1" customHeight="1">
      <c r="H4489" s="1"/>
      <c r="I4489" s="1"/>
      <c r="K4489" s="1"/>
      <c r="N4489" s="1"/>
      <c r="T4489" s="146"/>
      <c r="U4489" s="146"/>
      <c r="V4489" s="146"/>
      <c r="W4489" s="146"/>
      <c r="X4489" s="146"/>
      <c r="Y4489" s="146"/>
      <c r="Z4489" s="146"/>
      <c r="AA4489" s="146"/>
      <c r="AB4489" s="5" t="str">
        <f t="shared" si="102"/>
        <v/>
      </c>
    </row>
    <row r="4490" spans="8:28" customFormat="1" ht="12.95" hidden="1" customHeight="1">
      <c r="H4490" s="1"/>
      <c r="I4490" s="1"/>
      <c r="K4490" s="1"/>
      <c r="N4490" s="1"/>
      <c r="T4490" s="146"/>
      <c r="U4490" s="146"/>
      <c r="V4490" s="146"/>
      <c r="W4490" s="146"/>
      <c r="X4490" s="146"/>
      <c r="Y4490" s="146"/>
      <c r="Z4490" s="146"/>
      <c r="AA4490" s="146"/>
      <c r="AB4490" s="5" t="str">
        <f t="shared" si="102"/>
        <v/>
      </c>
    </row>
    <row r="4491" spans="8:28" customFormat="1" ht="12.95" hidden="1" customHeight="1">
      <c r="H4491" s="1"/>
      <c r="I4491" s="1"/>
      <c r="K4491" s="1"/>
      <c r="N4491" s="1"/>
      <c r="T4491" s="146"/>
      <c r="U4491" s="146"/>
      <c r="V4491" s="146"/>
      <c r="W4491" s="146"/>
      <c r="X4491" s="146"/>
      <c r="Y4491" s="146"/>
      <c r="Z4491" s="146"/>
      <c r="AA4491" s="146"/>
      <c r="AB4491" s="5" t="str">
        <f t="shared" si="102"/>
        <v/>
      </c>
    </row>
    <row r="4492" spans="8:28" customFormat="1" ht="12.95" hidden="1" customHeight="1">
      <c r="H4492" s="1"/>
      <c r="I4492" s="1"/>
      <c r="K4492" s="1"/>
      <c r="N4492" s="1"/>
      <c r="T4492" s="146"/>
      <c r="U4492" s="146"/>
      <c r="V4492" s="146"/>
      <c r="W4492" s="146"/>
      <c r="X4492" s="146"/>
      <c r="Y4492" s="146"/>
      <c r="Z4492" s="146"/>
      <c r="AA4492" s="146"/>
      <c r="AB4492" s="5" t="str">
        <f t="shared" si="102"/>
        <v/>
      </c>
    </row>
    <row r="4493" spans="8:28" customFormat="1" ht="12.95" hidden="1" customHeight="1">
      <c r="H4493" s="1"/>
      <c r="I4493" s="1"/>
      <c r="K4493" s="1"/>
      <c r="N4493" s="1"/>
      <c r="T4493" s="146"/>
      <c r="U4493" s="146"/>
      <c r="V4493" s="146"/>
      <c r="W4493" s="146"/>
      <c r="X4493" s="146"/>
      <c r="Y4493" s="146"/>
      <c r="Z4493" s="146"/>
      <c r="AA4493" s="146"/>
      <c r="AB4493" s="5" t="str">
        <f t="shared" si="102"/>
        <v/>
      </c>
    </row>
    <row r="4494" spans="8:28" customFormat="1" ht="12.95" hidden="1" customHeight="1">
      <c r="H4494" s="1"/>
      <c r="I4494" s="1"/>
      <c r="K4494" s="1"/>
      <c r="N4494" s="1"/>
      <c r="T4494" s="146"/>
      <c r="U4494" s="146"/>
      <c r="V4494" s="146"/>
      <c r="W4494" s="146"/>
      <c r="X4494" s="146"/>
      <c r="Y4494" s="146"/>
      <c r="Z4494" s="146"/>
      <c r="AA4494" s="146"/>
      <c r="AB4494" s="5" t="str">
        <f t="shared" si="102"/>
        <v/>
      </c>
    </row>
    <row r="4495" spans="8:28" customFormat="1" ht="12.95" hidden="1" customHeight="1">
      <c r="H4495" s="1"/>
      <c r="I4495" s="1"/>
      <c r="K4495" s="1"/>
      <c r="N4495" s="1"/>
      <c r="T4495" s="146"/>
      <c r="U4495" s="146"/>
      <c r="V4495" s="146"/>
      <c r="W4495" s="146"/>
      <c r="X4495" s="146"/>
      <c r="Y4495" s="146"/>
      <c r="Z4495" s="146"/>
      <c r="AA4495" s="146"/>
      <c r="AB4495" s="5" t="str">
        <f t="shared" si="102"/>
        <v/>
      </c>
    </row>
    <row r="4496" spans="8:28" customFormat="1" ht="12.95" hidden="1" customHeight="1">
      <c r="H4496" s="1"/>
      <c r="I4496" s="1"/>
      <c r="K4496" s="1"/>
      <c r="N4496" s="1"/>
      <c r="T4496" s="146"/>
      <c r="U4496" s="146"/>
      <c r="V4496" s="146"/>
      <c r="W4496" s="146"/>
      <c r="X4496" s="146"/>
      <c r="Y4496" s="146"/>
      <c r="Z4496" s="146"/>
      <c r="AA4496" s="146"/>
      <c r="AB4496" s="5" t="str">
        <f t="shared" si="102"/>
        <v/>
      </c>
    </row>
    <row r="4497" spans="8:28" customFormat="1" ht="12.95" hidden="1" customHeight="1">
      <c r="H4497" s="1"/>
      <c r="I4497" s="1"/>
      <c r="K4497" s="1"/>
      <c r="N4497" s="1"/>
      <c r="T4497" s="146"/>
      <c r="U4497" s="146"/>
      <c r="V4497" s="146"/>
      <c r="W4497" s="146"/>
      <c r="X4497" s="146"/>
      <c r="Y4497" s="146"/>
      <c r="Z4497" s="146"/>
      <c r="AA4497" s="146"/>
      <c r="AB4497" s="5" t="str">
        <f t="shared" si="102"/>
        <v/>
      </c>
    </row>
    <row r="4498" spans="8:28" customFormat="1" ht="12.95" hidden="1" customHeight="1">
      <c r="H4498" s="1"/>
      <c r="I4498" s="1"/>
      <c r="K4498" s="1"/>
      <c r="N4498" s="1"/>
      <c r="T4498" s="146"/>
      <c r="U4498" s="146"/>
      <c r="V4498" s="146"/>
      <c r="W4498" s="146"/>
      <c r="X4498" s="146"/>
      <c r="Y4498" s="146"/>
      <c r="Z4498" s="146"/>
      <c r="AA4498" s="146"/>
      <c r="AB4498" s="5" t="str">
        <f t="shared" si="102"/>
        <v/>
      </c>
    </row>
    <row r="4499" spans="8:28" customFormat="1" ht="12.95" hidden="1" customHeight="1">
      <c r="H4499" s="1"/>
      <c r="I4499" s="1"/>
      <c r="K4499" s="1"/>
      <c r="N4499" s="1"/>
      <c r="T4499" s="146"/>
      <c r="U4499" s="146"/>
      <c r="V4499" s="146"/>
      <c r="W4499" s="146"/>
      <c r="X4499" s="146"/>
      <c r="Y4499" s="146"/>
      <c r="Z4499" s="146"/>
      <c r="AA4499" s="146"/>
      <c r="AB4499" s="5" t="str">
        <f t="shared" si="102"/>
        <v/>
      </c>
    </row>
    <row r="4500" spans="8:28" customFormat="1" ht="12.95" hidden="1" customHeight="1">
      <c r="H4500" s="1"/>
      <c r="I4500" s="1"/>
      <c r="K4500" s="1"/>
      <c r="N4500" s="1"/>
      <c r="T4500" s="146"/>
      <c r="U4500" s="146"/>
      <c r="V4500" s="146"/>
      <c r="W4500" s="146"/>
      <c r="X4500" s="146"/>
      <c r="Y4500" s="146"/>
      <c r="Z4500" s="146"/>
      <c r="AA4500" s="146"/>
      <c r="AB4500" s="5" t="str">
        <f t="shared" si="102"/>
        <v/>
      </c>
    </row>
    <row r="4501" spans="8:28" customFormat="1" ht="12.95" hidden="1" customHeight="1">
      <c r="H4501" s="1"/>
      <c r="I4501" s="1"/>
      <c r="K4501" s="1"/>
      <c r="N4501" s="1"/>
      <c r="T4501" s="146"/>
      <c r="U4501" s="146"/>
      <c r="V4501" s="146"/>
      <c r="W4501" s="146"/>
      <c r="X4501" s="146"/>
      <c r="Y4501" s="146"/>
      <c r="Z4501" s="146"/>
      <c r="AA4501" s="146"/>
      <c r="AB4501" s="5" t="str">
        <f t="shared" si="102"/>
        <v/>
      </c>
    </row>
    <row r="4502" spans="8:28" customFormat="1" ht="12.95" hidden="1" customHeight="1">
      <c r="H4502" s="1"/>
      <c r="I4502" s="1"/>
      <c r="K4502" s="1"/>
      <c r="N4502" s="1"/>
      <c r="T4502" s="146"/>
      <c r="U4502" s="146"/>
      <c r="V4502" s="146"/>
      <c r="W4502" s="146"/>
      <c r="X4502" s="146"/>
      <c r="Y4502" s="146"/>
      <c r="Z4502" s="146"/>
      <c r="AA4502" s="146"/>
      <c r="AB4502" s="5" t="str">
        <f t="shared" si="102"/>
        <v/>
      </c>
    </row>
    <row r="4503" spans="8:28" customFormat="1" ht="12.95" hidden="1" customHeight="1">
      <c r="H4503" s="1"/>
      <c r="I4503" s="1"/>
      <c r="K4503" s="1"/>
      <c r="N4503" s="1"/>
      <c r="T4503" s="146"/>
      <c r="U4503" s="146"/>
      <c r="V4503" s="146"/>
      <c r="W4503" s="146"/>
      <c r="X4503" s="146"/>
      <c r="Y4503" s="146"/>
      <c r="Z4503" s="146"/>
      <c r="AA4503" s="146"/>
      <c r="AB4503" s="5" t="str">
        <f t="shared" si="102"/>
        <v/>
      </c>
    </row>
    <row r="4504" spans="8:28" customFormat="1" ht="12.95" hidden="1" customHeight="1">
      <c r="H4504" s="1"/>
      <c r="I4504" s="1"/>
      <c r="K4504" s="1"/>
      <c r="N4504" s="1"/>
      <c r="T4504" s="146"/>
      <c r="U4504" s="146"/>
      <c r="V4504" s="146"/>
      <c r="W4504" s="146"/>
      <c r="X4504" s="146"/>
      <c r="Y4504" s="146"/>
      <c r="Z4504" s="146"/>
      <c r="AA4504" s="146"/>
      <c r="AB4504" s="5" t="str">
        <f t="shared" si="102"/>
        <v/>
      </c>
    </row>
    <row r="4505" spans="8:28" customFormat="1" ht="12.95" hidden="1" customHeight="1">
      <c r="H4505" s="1"/>
      <c r="I4505" s="1"/>
      <c r="K4505" s="1"/>
      <c r="N4505" s="1"/>
      <c r="T4505" s="146"/>
      <c r="U4505" s="146"/>
      <c r="V4505" s="146"/>
      <c r="W4505" s="146"/>
      <c r="X4505" s="146"/>
      <c r="Y4505" s="146"/>
      <c r="Z4505" s="146"/>
      <c r="AA4505" s="146"/>
      <c r="AB4505" s="5" t="str">
        <f t="shared" si="102"/>
        <v/>
      </c>
    </row>
    <row r="4506" spans="8:28" customFormat="1" ht="12.95" hidden="1" customHeight="1">
      <c r="H4506" s="1"/>
      <c r="I4506" s="1"/>
      <c r="K4506" s="1"/>
      <c r="N4506" s="1"/>
      <c r="T4506" s="146"/>
      <c r="U4506" s="146"/>
      <c r="V4506" s="146"/>
      <c r="W4506" s="146"/>
      <c r="X4506" s="146"/>
      <c r="Y4506" s="146"/>
      <c r="Z4506" s="146"/>
      <c r="AA4506" s="146"/>
      <c r="AB4506" s="5" t="str">
        <f t="shared" si="102"/>
        <v/>
      </c>
    </row>
    <row r="4507" spans="8:28" customFormat="1" ht="12.95" hidden="1" customHeight="1">
      <c r="H4507" s="1"/>
      <c r="I4507" s="1"/>
      <c r="K4507" s="1"/>
      <c r="N4507" s="1"/>
      <c r="T4507" s="146"/>
      <c r="U4507" s="146"/>
      <c r="V4507" s="146"/>
      <c r="W4507" s="146"/>
      <c r="X4507" s="146"/>
      <c r="Y4507" s="146"/>
      <c r="Z4507" s="146"/>
      <c r="AA4507" s="146"/>
      <c r="AB4507" s="5" t="str">
        <f t="shared" ref="AB4507:AB4570" si="103">IF(TRIM(A4497)="","",CONCATENATE(TRIM(D4497),TRIM(E4497)))</f>
        <v/>
      </c>
    </row>
    <row r="4508" spans="8:28" customFormat="1" ht="12.95" hidden="1" customHeight="1">
      <c r="H4508" s="1"/>
      <c r="I4508" s="1"/>
      <c r="K4508" s="1"/>
      <c r="N4508" s="1"/>
      <c r="T4508" s="146"/>
      <c r="U4508" s="146"/>
      <c r="V4508" s="146"/>
      <c r="W4508" s="146"/>
      <c r="X4508" s="146"/>
      <c r="Y4508" s="146"/>
      <c r="Z4508" s="146"/>
      <c r="AA4508" s="146"/>
      <c r="AB4508" s="5" t="str">
        <f t="shared" si="103"/>
        <v/>
      </c>
    </row>
    <row r="4509" spans="8:28" customFormat="1" ht="12.95" hidden="1" customHeight="1">
      <c r="H4509" s="1"/>
      <c r="I4509" s="1"/>
      <c r="K4509" s="1"/>
      <c r="N4509" s="1"/>
      <c r="T4509" s="146"/>
      <c r="U4509" s="146"/>
      <c r="V4509" s="146"/>
      <c r="W4509" s="146"/>
      <c r="X4509" s="146"/>
      <c r="Y4509" s="146"/>
      <c r="Z4509" s="146"/>
      <c r="AA4509" s="146"/>
      <c r="AB4509" s="5" t="str">
        <f t="shared" si="103"/>
        <v/>
      </c>
    </row>
    <row r="4510" spans="8:28" customFormat="1" ht="12.95" hidden="1" customHeight="1">
      <c r="H4510" s="1"/>
      <c r="I4510" s="1"/>
      <c r="K4510" s="1"/>
      <c r="N4510" s="1"/>
      <c r="T4510" s="146"/>
      <c r="U4510" s="146"/>
      <c r="V4510" s="146"/>
      <c r="W4510" s="146"/>
      <c r="X4510" s="146"/>
      <c r="Y4510" s="146"/>
      <c r="Z4510" s="146"/>
      <c r="AA4510" s="146"/>
      <c r="AB4510" s="5" t="str">
        <f t="shared" si="103"/>
        <v/>
      </c>
    </row>
    <row r="4511" spans="8:28" customFormat="1" ht="12.95" hidden="1" customHeight="1">
      <c r="H4511" s="1"/>
      <c r="I4511" s="1"/>
      <c r="K4511" s="1"/>
      <c r="N4511" s="1"/>
      <c r="T4511" s="146"/>
      <c r="U4511" s="146"/>
      <c r="V4511" s="146"/>
      <c r="W4511" s="146"/>
      <c r="X4511" s="146"/>
      <c r="Y4511" s="146"/>
      <c r="Z4511" s="146"/>
      <c r="AA4511" s="146"/>
      <c r="AB4511" s="5" t="str">
        <f t="shared" si="103"/>
        <v/>
      </c>
    </row>
    <row r="4512" spans="8:28" customFormat="1" ht="12.95" hidden="1" customHeight="1">
      <c r="H4512" s="1"/>
      <c r="I4512" s="1"/>
      <c r="K4512" s="1"/>
      <c r="N4512" s="1"/>
      <c r="T4512" s="146"/>
      <c r="U4512" s="146"/>
      <c r="V4512" s="146"/>
      <c r="W4512" s="146"/>
      <c r="X4512" s="146"/>
      <c r="Y4512" s="146"/>
      <c r="Z4512" s="146"/>
      <c r="AA4512" s="146"/>
      <c r="AB4512" s="5" t="str">
        <f t="shared" si="103"/>
        <v/>
      </c>
    </row>
    <row r="4513" spans="8:28" customFormat="1" ht="12.95" hidden="1" customHeight="1">
      <c r="H4513" s="1"/>
      <c r="I4513" s="1"/>
      <c r="K4513" s="1"/>
      <c r="N4513" s="1"/>
      <c r="T4513" s="146"/>
      <c r="U4513" s="146"/>
      <c r="V4513" s="146"/>
      <c r="W4513" s="146"/>
      <c r="X4513" s="146"/>
      <c r="Y4513" s="146"/>
      <c r="Z4513" s="146"/>
      <c r="AA4513" s="146"/>
      <c r="AB4513" s="5" t="str">
        <f t="shared" si="103"/>
        <v/>
      </c>
    </row>
    <row r="4514" spans="8:28" customFormat="1" ht="12.95" hidden="1" customHeight="1">
      <c r="H4514" s="1"/>
      <c r="I4514" s="1"/>
      <c r="K4514" s="1"/>
      <c r="N4514" s="1"/>
      <c r="T4514" s="146"/>
      <c r="U4514" s="146"/>
      <c r="V4514" s="146"/>
      <c r="W4514" s="146"/>
      <c r="X4514" s="146"/>
      <c r="Y4514" s="146"/>
      <c r="Z4514" s="146"/>
      <c r="AA4514" s="146"/>
      <c r="AB4514" s="5" t="str">
        <f t="shared" si="103"/>
        <v/>
      </c>
    </row>
    <row r="4515" spans="8:28" customFormat="1" ht="12.95" hidden="1" customHeight="1">
      <c r="H4515" s="1"/>
      <c r="I4515" s="1"/>
      <c r="K4515" s="1"/>
      <c r="N4515" s="1"/>
      <c r="T4515" s="146"/>
      <c r="U4515" s="146"/>
      <c r="V4515" s="146"/>
      <c r="W4515" s="146"/>
      <c r="X4515" s="146"/>
      <c r="Y4515" s="146"/>
      <c r="Z4515" s="146"/>
      <c r="AA4515" s="146"/>
      <c r="AB4515" s="5" t="str">
        <f t="shared" si="103"/>
        <v/>
      </c>
    </row>
    <row r="4516" spans="8:28" customFormat="1" ht="12.95" hidden="1" customHeight="1">
      <c r="H4516" s="1"/>
      <c r="I4516" s="1"/>
      <c r="K4516" s="1"/>
      <c r="N4516" s="1"/>
      <c r="T4516" s="146"/>
      <c r="U4516" s="146"/>
      <c r="V4516" s="146"/>
      <c r="W4516" s="146"/>
      <c r="X4516" s="146"/>
      <c r="Y4516" s="146"/>
      <c r="Z4516" s="146"/>
      <c r="AA4516" s="146"/>
      <c r="AB4516" s="5" t="str">
        <f t="shared" si="103"/>
        <v/>
      </c>
    </row>
    <row r="4517" spans="8:28" customFormat="1" ht="12.95" hidden="1" customHeight="1">
      <c r="H4517" s="1"/>
      <c r="I4517" s="1"/>
      <c r="K4517" s="1"/>
      <c r="N4517" s="1"/>
      <c r="T4517" s="146"/>
      <c r="U4517" s="146"/>
      <c r="V4517" s="146"/>
      <c r="W4517" s="146"/>
      <c r="X4517" s="146"/>
      <c r="Y4517" s="146"/>
      <c r="Z4517" s="146"/>
      <c r="AA4517" s="146"/>
      <c r="AB4517" s="5" t="str">
        <f t="shared" si="103"/>
        <v/>
      </c>
    </row>
    <row r="4518" spans="8:28" customFormat="1" ht="12.95" hidden="1" customHeight="1">
      <c r="H4518" s="1"/>
      <c r="I4518" s="1"/>
      <c r="K4518" s="1"/>
      <c r="N4518" s="1"/>
      <c r="T4518" s="146"/>
      <c r="U4518" s="146"/>
      <c r="V4518" s="146"/>
      <c r="W4518" s="146"/>
      <c r="X4518" s="146"/>
      <c r="Y4518" s="146"/>
      <c r="Z4518" s="146"/>
      <c r="AA4518" s="146"/>
      <c r="AB4518" s="5" t="str">
        <f t="shared" si="103"/>
        <v/>
      </c>
    </row>
    <row r="4519" spans="8:28" customFormat="1" ht="12.95" hidden="1" customHeight="1">
      <c r="H4519" s="1"/>
      <c r="I4519" s="1"/>
      <c r="K4519" s="1"/>
      <c r="N4519" s="1"/>
      <c r="T4519" s="146"/>
      <c r="U4519" s="146"/>
      <c r="V4519" s="146"/>
      <c r="W4519" s="146"/>
      <c r="X4519" s="146"/>
      <c r="Y4519" s="146"/>
      <c r="Z4519" s="146"/>
      <c r="AA4519" s="146"/>
      <c r="AB4519" s="5" t="str">
        <f t="shared" si="103"/>
        <v/>
      </c>
    </row>
    <row r="4520" spans="8:28" customFormat="1" ht="12.95" hidden="1" customHeight="1">
      <c r="H4520" s="1"/>
      <c r="I4520" s="1"/>
      <c r="K4520" s="1"/>
      <c r="N4520" s="1"/>
      <c r="T4520" s="146"/>
      <c r="U4520" s="146"/>
      <c r="V4520" s="146"/>
      <c r="W4520" s="146"/>
      <c r="X4520" s="146"/>
      <c r="Y4520" s="146"/>
      <c r="Z4520" s="146"/>
      <c r="AA4520" s="146"/>
      <c r="AB4520" s="5" t="str">
        <f t="shared" si="103"/>
        <v/>
      </c>
    </row>
    <row r="4521" spans="8:28" customFormat="1" ht="12.95" hidden="1" customHeight="1">
      <c r="H4521" s="1"/>
      <c r="I4521" s="1"/>
      <c r="K4521" s="1"/>
      <c r="N4521" s="1"/>
      <c r="T4521" s="146"/>
      <c r="U4521" s="146"/>
      <c r="V4521" s="146"/>
      <c r="W4521" s="146"/>
      <c r="X4521" s="146"/>
      <c r="Y4521" s="146"/>
      <c r="Z4521" s="146"/>
      <c r="AA4521" s="146"/>
      <c r="AB4521" s="5" t="str">
        <f t="shared" si="103"/>
        <v/>
      </c>
    </row>
    <row r="4522" spans="8:28" customFormat="1" ht="12.95" hidden="1" customHeight="1">
      <c r="H4522" s="1"/>
      <c r="I4522" s="1"/>
      <c r="K4522" s="1"/>
      <c r="N4522" s="1"/>
      <c r="T4522" s="146"/>
      <c r="U4522" s="146"/>
      <c r="V4522" s="146"/>
      <c r="W4522" s="146"/>
      <c r="X4522" s="146"/>
      <c r="Y4522" s="146"/>
      <c r="Z4522" s="146"/>
      <c r="AA4522" s="146"/>
      <c r="AB4522" s="5" t="str">
        <f t="shared" si="103"/>
        <v/>
      </c>
    </row>
    <row r="4523" spans="8:28" customFormat="1" ht="12.95" hidden="1" customHeight="1">
      <c r="H4523" s="1"/>
      <c r="I4523" s="1"/>
      <c r="K4523" s="1"/>
      <c r="N4523" s="1"/>
      <c r="T4523" s="146"/>
      <c r="U4523" s="146"/>
      <c r="V4523" s="146"/>
      <c r="W4523" s="146"/>
      <c r="X4523" s="146"/>
      <c r="Y4523" s="146"/>
      <c r="Z4523" s="146"/>
      <c r="AA4523" s="146"/>
      <c r="AB4523" s="5" t="str">
        <f t="shared" si="103"/>
        <v/>
      </c>
    </row>
    <row r="4524" spans="8:28" customFormat="1" ht="12.95" hidden="1" customHeight="1">
      <c r="H4524" s="1"/>
      <c r="I4524" s="1"/>
      <c r="K4524" s="1"/>
      <c r="N4524" s="1"/>
      <c r="T4524" s="146"/>
      <c r="U4524" s="146"/>
      <c r="V4524" s="146"/>
      <c r="W4524" s="146"/>
      <c r="X4524" s="146"/>
      <c r="Y4524" s="146"/>
      <c r="Z4524" s="146"/>
      <c r="AA4524" s="146"/>
      <c r="AB4524" s="5" t="str">
        <f t="shared" si="103"/>
        <v/>
      </c>
    </row>
    <row r="4525" spans="8:28" customFormat="1" ht="12.95" hidden="1" customHeight="1">
      <c r="H4525" s="1"/>
      <c r="I4525" s="1"/>
      <c r="K4525" s="1"/>
      <c r="N4525" s="1"/>
      <c r="T4525" s="146"/>
      <c r="U4525" s="146"/>
      <c r="V4525" s="146"/>
      <c r="W4525" s="146"/>
      <c r="X4525" s="146"/>
      <c r="Y4525" s="146"/>
      <c r="Z4525" s="146"/>
      <c r="AA4525" s="146"/>
      <c r="AB4525" s="5" t="str">
        <f t="shared" si="103"/>
        <v/>
      </c>
    </row>
    <row r="4526" spans="8:28" customFormat="1" ht="12.95" hidden="1" customHeight="1">
      <c r="H4526" s="1"/>
      <c r="I4526" s="1"/>
      <c r="K4526" s="1"/>
      <c r="N4526" s="1"/>
      <c r="T4526" s="146"/>
      <c r="U4526" s="146"/>
      <c r="V4526" s="146"/>
      <c r="W4526" s="146"/>
      <c r="X4526" s="146"/>
      <c r="Y4526" s="146"/>
      <c r="Z4526" s="146"/>
      <c r="AA4526" s="146"/>
      <c r="AB4526" s="5" t="str">
        <f t="shared" si="103"/>
        <v/>
      </c>
    </row>
    <row r="4527" spans="8:28" customFormat="1" ht="12.95" hidden="1" customHeight="1">
      <c r="H4527" s="1"/>
      <c r="I4527" s="1"/>
      <c r="K4527" s="1"/>
      <c r="N4527" s="1"/>
      <c r="T4527" s="146"/>
      <c r="U4527" s="146"/>
      <c r="V4527" s="146"/>
      <c r="W4527" s="146"/>
      <c r="X4527" s="146"/>
      <c r="Y4527" s="146"/>
      <c r="Z4527" s="146"/>
      <c r="AA4527" s="146"/>
      <c r="AB4527" s="5" t="str">
        <f t="shared" si="103"/>
        <v/>
      </c>
    </row>
    <row r="4528" spans="8:28" customFormat="1" ht="12.95" hidden="1" customHeight="1">
      <c r="H4528" s="1"/>
      <c r="I4528" s="1"/>
      <c r="K4528" s="1"/>
      <c r="N4528" s="1"/>
      <c r="T4528" s="146"/>
      <c r="U4528" s="146"/>
      <c r="V4528" s="146"/>
      <c r="W4528" s="146"/>
      <c r="X4528" s="146"/>
      <c r="Y4528" s="146"/>
      <c r="Z4528" s="146"/>
      <c r="AA4528" s="146"/>
      <c r="AB4528" s="5" t="str">
        <f t="shared" si="103"/>
        <v/>
      </c>
    </row>
    <row r="4529" spans="8:28" customFormat="1" ht="12.95" hidden="1" customHeight="1">
      <c r="H4529" s="1"/>
      <c r="I4529" s="1"/>
      <c r="K4529" s="1"/>
      <c r="N4529" s="1"/>
      <c r="T4529" s="146"/>
      <c r="U4529" s="146"/>
      <c r="V4529" s="146"/>
      <c r="W4529" s="146"/>
      <c r="X4529" s="146"/>
      <c r="Y4529" s="146"/>
      <c r="Z4529" s="146"/>
      <c r="AA4529" s="146"/>
      <c r="AB4529" s="5" t="str">
        <f t="shared" si="103"/>
        <v/>
      </c>
    </row>
    <row r="4530" spans="8:28" customFormat="1" ht="12.95" hidden="1" customHeight="1">
      <c r="H4530" s="1"/>
      <c r="I4530" s="1"/>
      <c r="K4530" s="1"/>
      <c r="N4530" s="1"/>
      <c r="T4530" s="146"/>
      <c r="U4530" s="146"/>
      <c r="V4530" s="146"/>
      <c r="W4530" s="146"/>
      <c r="X4530" s="146"/>
      <c r="Y4530" s="146"/>
      <c r="Z4530" s="146"/>
      <c r="AA4530" s="146"/>
      <c r="AB4530" s="5" t="str">
        <f t="shared" si="103"/>
        <v/>
      </c>
    </row>
    <row r="4531" spans="8:28" customFormat="1" ht="12.95" hidden="1" customHeight="1">
      <c r="H4531" s="1"/>
      <c r="I4531" s="1"/>
      <c r="K4531" s="1"/>
      <c r="N4531" s="1"/>
      <c r="T4531" s="146"/>
      <c r="U4531" s="146"/>
      <c r="V4531" s="146"/>
      <c r="W4531" s="146"/>
      <c r="X4531" s="146"/>
      <c r="Y4531" s="146"/>
      <c r="Z4531" s="146"/>
      <c r="AA4531" s="146"/>
      <c r="AB4531" s="5" t="str">
        <f t="shared" si="103"/>
        <v/>
      </c>
    </row>
    <row r="4532" spans="8:28" customFormat="1" ht="12.95" hidden="1" customHeight="1">
      <c r="H4532" s="1"/>
      <c r="I4532" s="1"/>
      <c r="K4532" s="1"/>
      <c r="N4532" s="1"/>
      <c r="T4532" s="146"/>
      <c r="U4532" s="146"/>
      <c r="V4532" s="146"/>
      <c r="W4532" s="146"/>
      <c r="X4532" s="146"/>
      <c r="Y4532" s="146"/>
      <c r="Z4532" s="146"/>
      <c r="AA4532" s="146"/>
      <c r="AB4532" s="5" t="str">
        <f t="shared" si="103"/>
        <v/>
      </c>
    </row>
    <row r="4533" spans="8:28" customFormat="1" ht="12.95" hidden="1" customHeight="1">
      <c r="H4533" s="1"/>
      <c r="I4533" s="1"/>
      <c r="K4533" s="1"/>
      <c r="N4533" s="1"/>
      <c r="T4533" s="146"/>
      <c r="U4533" s="146"/>
      <c r="V4533" s="146"/>
      <c r="W4533" s="146"/>
      <c r="X4533" s="146"/>
      <c r="Y4533" s="146"/>
      <c r="Z4533" s="146"/>
      <c r="AA4533" s="146"/>
      <c r="AB4533" s="5" t="str">
        <f t="shared" si="103"/>
        <v/>
      </c>
    </row>
    <row r="4534" spans="8:28" customFormat="1" ht="12.95" hidden="1" customHeight="1">
      <c r="H4534" s="1"/>
      <c r="I4534" s="1"/>
      <c r="K4534" s="1"/>
      <c r="N4534" s="1"/>
      <c r="T4534" s="146"/>
      <c r="U4534" s="146"/>
      <c r="V4534" s="146"/>
      <c r="W4534" s="146"/>
      <c r="X4534" s="146"/>
      <c r="Y4534" s="146"/>
      <c r="Z4534" s="146"/>
      <c r="AA4534" s="146"/>
      <c r="AB4534" s="5" t="str">
        <f t="shared" si="103"/>
        <v/>
      </c>
    </row>
    <row r="4535" spans="8:28" customFormat="1" ht="12.95" hidden="1" customHeight="1">
      <c r="H4535" s="1"/>
      <c r="I4535" s="1"/>
      <c r="K4535" s="1"/>
      <c r="N4535" s="1"/>
      <c r="T4535" s="146"/>
      <c r="U4535" s="146"/>
      <c r="V4535" s="146"/>
      <c r="W4535" s="146"/>
      <c r="X4535" s="146"/>
      <c r="Y4535" s="146"/>
      <c r="Z4535" s="146"/>
      <c r="AA4535" s="146"/>
      <c r="AB4535" s="5" t="str">
        <f t="shared" si="103"/>
        <v/>
      </c>
    </row>
    <row r="4536" spans="8:28" customFormat="1" ht="12.95" hidden="1" customHeight="1">
      <c r="H4536" s="1"/>
      <c r="I4536" s="1"/>
      <c r="K4536" s="1"/>
      <c r="N4536" s="1"/>
      <c r="T4536" s="146"/>
      <c r="U4536" s="146"/>
      <c r="V4536" s="146"/>
      <c r="W4536" s="146"/>
      <c r="X4536" s="146"/>
      <c r="Y4536" s="146"/>
      <c r="Z4536" s="146"/>
      <c r="AA4536" s="146"/>
      <c r="AB4536" s="5" t="str">
        <f t="shared" si="103"/>
        <v/>
      </c>
    </row>
    <row r="4537" spans="8:28" customFormat="1" ht="12.95" hidden="1" customHeight="1">
      <c r="H4537" s="1"/>
      <c r="I4537" s="1"/>
      <c r="K4537" s="1"/>
      <c r="N4537" s="1"/>
      <c r="T4537" s="146"/>
      <c r="U4537" s="146"/>
      <c r="V4537" s="146"/>
      <c r="W4537" s="146"/>
      <c r="X4537" s="146"/>
      <c r="Y4537" s="146"/>
      <c r="Z4537" s="146"/>
      <c r="AA4537" s="146"/>
      <c r="AB4537" s="5" t="str">
        <f t="shared" si="103"/>
        <v/>
      </c>
    </row>
    <row r="4538" spans="8:28" customFormat="1" ht="12.95" hidden="1" customHeight="1">
      <c r="H4538" s="1"/>
      <c r="I4538" s="1"/>
      <c r="K4538" s="1"/>
      <c r="N4538" s="1"/>
      <c r="T4538" s="146"/>
      <c r="U4538" s="146"/>
      <c r="V4538" s="146"/>
      <c r="W4538" s="146"/>
      <c r="X4538" s="146"/>
      <c r="Y4538" s="146"/>
      <c r="Z4538" s="146"/>
      <c r="AA4538" s="146"/>
      <c r="AB4538" s="5" t="str">
        <f t="shared" si="103"/>
        <v/>
      </c>
    </row>
    <row r="4539" spans="8:28" customFormat="1" ht="12.95" hidden="1" customHeight="1">
      <c r="H4539" s="1"/>
      <c r="I4539" s="1"/>
      <c r="K4539" s="1"/>
      <c r="N4539" s="1"/>
      <c r="T4539" s="146"/>
      <c r="U4539" s="146"/>
      <c r="V4539" s="146"/>
      <c r="W4539" s="146"/>
      <c r="X4539" s="146"/>
      <c r="Y4539" s="146"/>
      <c r="Z4539" s="146"/>
      <c r="AA4539" s="146"/>
      <c r="AB4539" s="5" t="str">
        <f t="shared" si="103"/>
        <v/>
      </c>
    </row>
    <row r="4540" spans="8:28" customFormat="1" ht="12.95" hidden="1" customHeight="1">
      <c r="H4540" s="1"/>
      <c r="I4540" s="1"/>
      <c r="K4540" s="1"/>
      <c r="N4540" s="1"/>
      <c r="T4540" s="146"/>
      <c r="U4540" s="146"/>
      <c r="V4540" s="146"/>
      <c r="W4540" s="146"/>
      <c r="X4540" s="146"/>
      <c r="Y4540" s="146"/>
      <c r="Z4540" s="146"/>
      <c r="AA4540" s="146"/>
      <c r="AB4540" s="5" t="str">
        <f t="shared" si="103"/>
        <v/>
      </c>
    </row>
    <row r="4541" spans="8:28" customFormat="1" ht="12.95" hidden="1" customHeight="1">
      <c r="H4541" s="1"/>
      <c r="I4541" s="1"/>
      <c r="K4541" s="1"/>
      <c r="N4541" s="1"/>
      <c r="T4541" s="146"/>
      <c r="U4541" s="146"/>
      <c r="V4541" s="146"/>
      <c r="W4541" s="146"/>
      <c r="X4541" s="146"/>
      <c r="Y4541" s="146"/>
      <c r="Z4541" s="146"/>
      <c r="AA4541" s="146"/>
      <c r="AB4541" s="5" t="str">
        <f t="shared" si="103"/>
        <v/>
      </c>
    </row>
    <row r="4542" spans="8:28" customFormat="1" ht="12.95" hidden="1" customHeight="1">
      <c r="H4542" s="1"/>
      <c r="I4542" s="1"/>
      <c r="K4542" s="1"/>
      <c r="N4542" s="1"/>
      <c r="T4542" s="146"/>
      <c r="U4542" s="146"/>
      <c r="V4542" s="146"/>
      <c r="W4542" s="146"/>
      <c r="X4542" s="146"/>
      <c r="Y4542" s="146"/>
      <c r="Z4542" s="146"/>
      <c r="AA4542" s="146"/>
      <c r="AB4542" s="5" t="str">
        <f t="shared" si="103"/>
        <v/>
      </c>
    </row>
    <row r="4543" spans="8:28" customFormat="1" ht="12.95" hidden="1" customHeight="1">
      <c r="H4543" s="1"/>
      <c r="I4543" s="1"/>
      <c r="K4543" s="1"/>
      <c r="N4543" s="1"/>
      <c r="T4543" s="146"/>
      <c r="U4543" s="146"/>
      <c r="V4543" s="146"/>
      <c r="W4543" s="146"/>
      <c r="X4543" s="146"/>
      <c r="Y4543" s="146"/>
      <c r="Z4543" s="146"/>
      <c r="AA4543" s="146"/>
      <c r="AB4543" s="5" t="str">
        <f t="shared" si="103"/>
        <v/>
      </c>
    </row>
    <row r="4544" spans="8:28" customFormat="1" ht="12.95" hidden="1" customHeight="1">
      <c r="H4544" s="1"/>
      <c r="I4544" s="1"/>
      <c r="K4544" s="1"/>
      <c r="N4544" s="1"/>
      <c r="T4544" s="146"/>
      <c r="U4544" s="146"/>
      <c r="V4544" s="146"/>
      <c r="W4544" s="146"/>
      <c r="X4544" s="146"/>
      <c r="Y4544" s="146"/>
      <c r="Z4544" s="146"/>
      <c r="AA4544" s="146"/>
      <c r="AB4544" s="5" t="str">
        <f t="shared" si="103"/>
        <v/>
      </c>
    </row>
    <row r="4545" spans="8:28" customFormat="1" ht="12.95" hidden="1" customHeight="1">
      <c r="H4545" s="1"/>
      <c r="I4545" s="1"/>
      <c r="K4545" s="1"/>
      <c r="N4545" s="1"/>
      <c r="T4545" s="146"/>
      <c r="U4545" s="146"/>
      <c r="V4545" s="146"/>
      <c r="W4545" s="146"/>
      <c r="X4545" s="146"/>
      <c r="Y4545" s="146"/>
      <c r="Z4545" s="146"/>
      <c r="AA4545" s="146"/>
      <c r="AB4545" s="5" t="str">
        <f t="shared" si="103"/>
        <v/>
      </c>
    </row>
    <row r="4546" spans="8:28" customFormat="1" ht="12.95" hidden="1" customHeight="1">
      <c r="H4546" s="1"/>
      <c r="I4546" s="1"/>
      <c r="K4546" s="1"/>
      <c r="N4546" s="1"/>
      <c r="T4546" s="146"/>
      <c r="U4546" s="146"/>
      <c r="V4546" s="146"/>
      <c r="W4546" s="146"/>
      <c r="X4546" s="146"/>
      <c r="Y4546" s="146"/>
      <c r="Z4546" s="146"/>
      <c r="AA4546" s="146"/>
      <c r="AB4546" s="5" t="str">
        <f t="shared" si="103"/>
        <v/>
      </c>
    </row>
    <row r="4547" spans="8:28" customFormat="1" ht="12.95" hidden="1" customHeight="1">
      <c r="H4547" s="1"/>
      <c r="I4547" s="1"/>
      <c r="K4547" s="1"/>
      <c r="N4547" s="1"/>
      <c r="T4547" s="146"/>
      <c r="U4547" s="146"/>
      <c r="V4547" s="146"/>
      <c r="W4547" s="146"/>
      <c r="X4547" s="146"/>
      <c r="Y4547" s="146"/>
      <c r="Z4547" s="146"/>
      <c r="AA4547" s="146"/>
      <c r="AB4547" s="5" t="str">
        <f t="shared" si="103"/>
        <v/>
      </c>
    </row>
    <row r="4548" spans="8:28" customFormat="1" ht="12.95" hidden="1" customHeight="1">
      <c r="H4548" s="1"/>
      <c r="I4548" s="1"/>
      <c r="K4548" s="1"/>
      <c r="N4548" s="1"/>
      <c r="T4548" s="146"/>
      <c r="U4548" s="146"/>
      <c r="V4548" s="146"/>
      <c r="W4548" s="146"/>
      <c r="X4548" s="146"/>
      <c r="Y4548" s="146"/>
      <c r="Z4548" s="146"/>
      <c r="AA4548" s="146"/>
      <c r="AB4548" s="5" t="str">
        <f t="shared" si="103"/>
        <v/>
      </c>
    </row>
    <row r="4549" spans="8:28" customFormat="1" ht="12.95" hidden="1" customHeight="1">
      <c r="H4549" s="1"/>
      <c r="I4549" s="1"/>
      <c r="K4549" s="1"/>
      <c r="N4549" s="1"/>
      <c r="T4549" s="146"/>
      <c r="U4549" s="146"/>
      <c r="V4549" s="146"/>
      <c r="W4549" s="146"/>
      <c r="X4549" s="146"/>
      <c r="Y4549" s="146"/>
      <c r="Z4549" s="146"/>
      <c r="AA4549" s="146"/>
      <c r="AB4549" s="5" t="str">
        <f t="shared" si="103"/>
        <v/>
      </c>
    </row>
    <row r="4550" spans="8:28" customFormat="1" ht="12.95" hidden="1" customHeight="1">
      <c r="H4550" s="1"/>
      <c r="I4550" s="1"/>
      <c r="K4550" s="1"/>
      <c r="N4550" s="1"/>
      <c r="T4550" s="146"/>
      <c r="U4550" s="146"/>
      <c r="V4550" s="146"/>
      <c r="W4550" s="146"/>
      <c r="X4550" s="146"/>
      <c r="Y4550" s="146"/>
      <c r="Z4550" s="146"/>
      <c r="AA4550" s="146"/>
      <c r="AB4550" s="5" t="str">
        <f t="shared" si="103"/>
        <v/>
      </c>
    </row>
    <row r="4551" spans="8:28" customFormat="1" ht="12.95" hidden="1" customHeight="1">
      <c r="H4551" s="1"/>
      <c r="I4551" s="1"/>
      <c r="K4551" s="1"/>
      <c r="N4551" s="1"/>
      <c r="T4551" s="146"/>
      <c r="U4551" s="146"/>
      <c r="V4551" s="146"/>
      <c r="W4551" s="146"/>
      <c r="X4551" s="146"/>
      <c r="Y4551" s="146"/>
      <c r="Z4551" s="146"/>
      <c r="AA4551" s="146"/>
      <c r="AB4551" s="5" t="str">
        <f t="shared" si="103"/>
        <v/>
      </c>
    </row>
    <row r="4552" spans="8:28" customFormat="1" ht="12.95" hidden="1" customHeight="1">
      <c r="H4552" s="1"/>
      <c r="I4552" s="1"/>
      <c r="K4552" s="1"/>
      <c r="N4552" s="1"/>
      <c r="T4552" s="146"/>
      <c r="U4552" s="146"/>
      <c r="V4552" s="146"/>
      <c r="W4552" s="146"/>
      <c r="X4552" s="146"/>
      <c r="Y4552" s="146"/>
      <c r="Z4552" s="146"/>
      <c r="AA4552" s="146"/>
      <c r="AB4552" s="5" t="str">
        <f t="shared" si="103"/>
        <v/>
      </c>
    </row>
    <row r="4553" spans="8:28" customFormat="1" ht="12.95" hidden="1" customHeight="1">
      <c r="H4553" s="1"/>
      <c r="I4553" s="1"/>
      <c r="K4553" s="1"/>
      <c r="N4553" s="1"/>
      <c r="T4553" s="146"/>
      <c r="U4553" s="146"/>
      <c r="V4553" s="146"/>
      <c r="W4553" s="146"/>
      <c r="X4553" s="146"/>
      <c r="Y4553" s="146"/>
      <c r="Z4553" s="146"/>
      <c r="AA4553" s="146"/>
      <c r="AB4553" s="5" t="str">
        <f t="shared" si="103"/>
        <v/>
      </c>
    </row>
    <row r="4554" spans="8:28" customFormat="1" ht="12.95" hidden="1" customHeight="1">
      <c r="H4554" s="1"/>
      <c r="I4554" s="1"/>
      <c r="K4554" s="1"/>
      <c r="N4554" s="1"/>
      <c r="T4554" s="146"/>
      <c r="U4554" s="146"/>
      <c r="V4554" s="146"/>
      <c r="W4554" s="146"/>
      <c r="X4554" s="146"/>
      <c r="Y4554" s="146"/>
      <c r="Z4554" s="146"/>
      <c r="AA4554" s="146"/>
      <c r="AB4554" s="5" t="str">
        <f t="shared" si="103"/>
        <v/>
      </c>
    </row>
    <row r="4555" spans="8:28" customFormat="1" ht="12.95" hidden="1" customHeight="1">
      <c r="H4555" s="1"/>
      <c r="I4555" s="1"/>
      <c r="K4555" s="1"/>
      <c r="N4555" s="1"/>
      <c r="T4555" s="146"/>
      <c r="U4555" s="146"/>
      <c r="V4555" s="146"/>
      <c r="W4555" s="146"/>
      <c r="X4555" s="146"/>
      <c r="Y4555" s="146"/>
      <c r="Z4555" s="146"/>
      <c r="AA4555" s="146"/>
      <c r="AB4555" s="5" t="str">
        <f t="shared" si="103"/>
        <v/>
      </c>
    </row>
    <row r="4556" spans="8:28" customFormat="1" ht="12.95" hidden="1" customHeight="1">
      <c r="H4556" s="1"/>
      <c r="I4556" s="1"/>
      <c r="K4556" s="1"/>
      <c r="N4556" s="1"/>
      <c r="T4556" s="146"/>
      <c r="U4556" s="146"/>
      <c r="V4556" s="146"/>
      <c r="W4556" s="146"/>
      <c r="X4556" s="146"/>
      <c r="Y4556" s="146"/>
      <c r="Z4556" s="146"/>
      <c r="AA4556" s="146"/>
      <c r="AB4556" s="5" t="str">
        <f t="shared" si="103"/>
        <v/>
      </c>
    </row>
    <row r="4557" spans="8:28" customFormat="1" ht="12.95" hidden="1" customHeight="1">
      <c r="H4557" s="1"/>
      <c r="I4557" s="1"/>
      <c r="K4557" s="1"/>
      <c r="N4557" s="1"/>
      <c r="T4557" s="146"/>
      <c r="U4557" s="146"/>
      <c r="V4557" s="146"/>
      <c r="W4557" s="146"/>
      <c r="X4557" s="146"/>
      <c r="Y4557" s="146"/>
      <c r="Z4557" s="146"/>
      <c r="AA4557" s="146"/>
      <c r="AB4557" s="5" t="str">
        <f t="shared" si="103"/>
        <v/>
      </c>
    </row>
    <row r="4558" spans="8:28" customFormat="1" ht="12.95" hidden="1" customHeight="1">
      <c r="H4558" s="1"/>
      <c r="I4558" s="1"/>
      <c r="K4558" s="1"/>
      <c r="N4558" s="1"/>
      <c r="T4558" s="146"/>
      <c r="U4558" s="146"/>
      <c r="V4558" s="146"/>
      <c r="W4558" s="146"/>
      <c r="X4558" s="146"/>
      <c r="Y4558" s="146"/>
      <c r="Z4558" s="146"/>
      <c r="AA4558" s="146"/>
      <c r="AB4558" s="5" t="str">
        <f t="shared" si="103"/>
        <v/>
      </c>
    </row>
    <row r="4559" spans="8:28" customFormat="1" ht="12.95" hidden="1" customHeight="1">
      <c r="H4559" s="1"/>
      <c r="I4559" s="1"/>
      <c r="K4559" s="1"/>
      <c r="N4559" s="1"/>
      <c r="T4559" s="146"/>
      <c r="U4559" s="146"/>
      <c r="V4559" s="146"/>
      <c r="W4559" s="146"/>
      <c r="X4559" s="146"/>
      <c r="Y4559" s="146"/>
      <c r="Z4559" s="146"/>
      <c r="AA4559" s="146"/>
      <c r="AB4559" s="5" t="str">
        <f t="shared" si="103"/>
        <v/>
      </c>
    </row>
    <row r="4560" spans="8:28" customFormat="1" ht="12.95" hidden="1" customHeight="1">
      <c r="H4560" s="1"/>
      <c r="I4560" s="1"/>
      <c r="K4560" s="1"/>
      <c r="N4560" s="1"/>
      <c r="T4560" s="146"/>
      <c r="U4560" s="146"/>
      <c r="V4560" s="146"/>
      <c r="W4560" s="146"/>
      <c r="X4560" s="146"/>
      <c r="Y4560" s="146"/>
      <c r="Z4560" s="146"/>
      <c r="AA4560" s="146"/>
      <c r="AB4560" s="5" t="str">
        <f t="shared" si="103"/>
        <v/>
      </c>
    </row>
    <row r="4561" spans="8:28" customFormat="1" ht="12.95" hidden="1" customHeight="1">
      <c r="H4561" s="1"/>
      <c r="I4561" s="1"/>
      <c r="K4561" s="1"/>
      <c r="N4561" s="1"/>
      <c r="T4561" s="146"/>
      <c r="U4561" s="146"/>
      <c r="V4561" s="146"/>
      <c r="W4561" s="146"/>
      <c r="X4561" s="146"/>
      <c r="Y4561" s="146"/>
      <c r="Z4561" s="146"/>
      <c r="AA4561" s="146"/>
      <c r="AB4561" s="5" t="str">
        <f t="shared" si="103"/>
        <v/>
      </c>
    </row>
    <row r="4562" spans="8:28" customFormat="1" ht="12.95" hidden="1" customHeight="1">
      <c r="H4562" s="1"/>
      <c r="I4562" s="1"/>
      <c r="K4562" s="1"/>
      <c r="N4562" s="1"/>
      <c r="T4562" s="146"/>
      <c r="U4562" s="146"/>
      <c r="V4562" s="146"/>
      <c r="W4562" s="146"/>
      <c r="X4562" s="146"/>
      <c r="Y4562" s="146"/>
      <c r="Z4562" s="146"/>
      <c r="AA4562" s="146"/>
      <c r="AB4562" s="5" t="str">
        <f t="shared" si="103"/>
        <v/>
      </c>
    </row>
    <row r="4563" spans="8:28" customFormat="1" ht="12.95" hidden="1" customHeight="1">
      <c r="H4563" s="1"/>
      <c r="I4563" s="1"/>
      <c r="K4563" s="1"/>
      <c r="N4563" s="1"/>
      <c r="T4563" s="146"/>
      <c r="U4563" s="146"/>
      <c r="V4563" s="146"/>
      <c r="W4563" s="146"/>
      <c r="X4563" s="146"/>
      <c r="Y4563" s="146"/>
      <c r="Z4563" s="146"/>
      <c r="AA4563" s="146"/>
      <c r="AB4563" s="5" t="str">
        <f t="shared" si="103"/>
        <v/>
      </c>
    </row>
    <row r="4564" spans="8:28" customFormat="1" ht="12.95" hidden="1" customHeight="1">
      <c r="H4564" s="1"/>
      <c r="I4564" s="1"/>
      <c r="K4564" s="1"/>
      <c r="N4564" s="1"/>
      <c r="T4564" s="146"/>
      <c r="U4564" s="146"/>
      <c r="V4564" s="146"/>
      <c r="W4564" s="146"/>
      <c r="X4564" s="146"/>
      <c r="Y4564" s="146"/>
      <c r="Z4564" s="146"/>
      <c r="AA4564" s="146"/>
      <c r="AB4564" s="5" t="str">
        <f t="shared" si="103"/>
        <v/>
      </c>
    </row>
    <row r="4565" spans="8:28" customFormat="1" ht="12.95" hidden="1" customHeight="1">
      <c r="H4565" s="1"/>
      <c r="I4565" s="1"/>
      <c r="K4565" s="1"/>
      <c r="N4565" s="1"/>
      <c r="T4565" s="146"/>
      <c r="U4565" s="146"/>
      <c r="V4565" s="146"/>
      <c r="W4565" s="146"/>
      <c r="X4565" s="146"/>
      <c r="Y4565" s="146"/>
      <c r="Z4565" s="146"/>
      <c r="AA4565" s="146"/>
      <c r="AB4565" s="5" t="str">
        <f t="shared" si="103"/>
        <v/>
      </c>
    </row>
    <row r="4566" spans="8:28" customFormat="1" ht="12.95" hidden="1" customHeight="1">
      <c r="H4566" s="1"/>
      <c r="I4566" s="1"/>
      <c r="K4566" s="1"/>
      <c r="N4566" s="1"/>
      <c r="T4566" s="146"/>
      <c r="U4566" s="146"/>
      <c r="V4566" s="146"/>
      <c r="W4566" s="146"/>
      <c r="X4566" s="146"/>
      <c r="Y4566" s="146"/>
      <c r="Z4566" s="146"/>
      <c r="AA4566" s="146"/>
      <c r="AB4566" s="5" t="str">
        <f t="shared" si="103"/>
        <v/>
      </c>
    </row>
    <row r="4567" spans="8:28" customFormat="1" ht="12.95" hidden="1" customHeight="1">
      <c r="H4567" s="1"/>
      <c r="I4567" s="1"/>
      <c r="K4567" s="1"/>
      <c r="N4567" s="1"/>
      <c r="T4567" s="146"/>
      <c r="U4567" s="146"/>
      <c r="V4567" s="146"/>
      <c r="W4567" s="146"/>
      <c r="X4567" s="146"/>
      <c r="Y4567" s="146"/>
      <c r="Z4567" s="146"/>
      <c r="AA4567" s="146"/>
      <c r="AB4567" s="5" t="str">
        <f t="shared" si="103"/>
        <v/>
      </c>
    </row>
    <row r="4568" spans="8:28" customFormat="1" ht="12.95" hidden="1" customHeight="1">
      <c r="H4568" s="1"/>
      <c r="I4568" s="1"/>
      <c r="K4568" s="1"/>
      <c r="N4568" s="1"/>
      <c r="T4568" s="146"/>
      <c r="U4568" s="146"/>
      <c r="V4568" s="146"/>
      <c r="W4568" s="146"/>
      <c r="X4568" s="146"/>
      <c r="Y4568" s="146"/>
      <c r="Z4568" s="146"/>
      <c r="AA4568" s="146"/>
      <c r="AB4568" s="5" t="str">
        <f t="shared" si="103"/>
        <v/>
      </c>
    </row>
    <row r="4569" spans="8:28" customFormat="1" ht="12.95" hidden="1" customHeight="1">
      <c r="H4569" s="1"/>
      <c r="I4569" s="1"/>
      <c r="K4569" s="1"/>
      <c r="N4569" s="1"/>
      <c r="T4569" s="146"/>
      <c r="U4569" s="146"/>
      <c r="V4569" s="146"/>
      <c r="W4569" s="146"/>
      <c r="X4569" s="146"/>
      <c r="Y4569" s="146"/>
      <c r="Z4569" s="146"/>
      <c r="AA4569" s="146"/>
      <c r="AB4569" s="5" t="str">
        <f t="shared" si="103"/>
        <v/>
      </c>
    </row>
    <row r="4570" spans="8:28" customFormat="1" ht="12.95" hidden="1" customHeight="1">
      <c r="H4570" s="1"/>
      <c r="I4570" s="1"/>
      <c r="K4570" s="1"/>
      <c r="N4570" s="1"/>
      <c r="T4570" s="146"/>
      <c r="U4570" s="146"/>
      <c r="V4570" s="146"/>
      <c r="W4570" s="146"/>
      <c r="X4570" s="146"/>
      <c r="Y4570" s="146"/>
      <c r="Z4570" s="146"/>
      <c r="AA4570" s="146"/>
      <c r="AB4570" s="5" t="str">
        <f t="shared" si="103"/>
        <v/>
      </c>
    </row>
    <row r="4571" spans="8:28" customFormat="1" ht="12.95" hidden="1" customHeight="1">
      <c r="H4571" s="1"/>
      <c r="I4571" s="1"/>
      <c r="K4571" s="1"/>
      <c r="N4571" s="1"/>
      <c r="T4571" s="146"/>
      <c r="U4571" s="146"/>
      <c r="V4571" s="146"/>
      <c r="W4571" s="146"/>
      <c r="X4571" s="146"/>
      <c r="Y4571" s="146"/>
      <c r="Z4571" s="146"/>
      <c r="AA4571" s="146"/>
      <c r="AB4571" s="5" t="str">
        <f t="shared" ref="AB4571:AB4634" si="104">IF(TRIM(A4561)="","",CONCATENATE(TRIM(D4561),TRIM(E4561)))</f>
        <v/>
      </c>
    </row>
    <row r="4572" spans="8:28" customFormat="1" ht="12.95" hidden="1" customHeight="1">
      <c r="H4572" s="1"/>
      <c r="I4572" s="1"/>
      <c r="K4572" s="1"/>
      <c r="N4572" s="1"/>
      <c r="T4572" s="146"/>
      <c r="U4572" s="146"/>
      <c r="V4572" s="146"/>
      <c r="W4572" s="146"/>
      <c r="X4572" s="146"/>
      <c r="Y4572" s="146"/>
      <c r="Z4572" s="146"/>
      <c r="AA4572" s="146"/>
      <c r="AB4572" s="5" t="str">
        <f t="shared" si="104"/>
        <v/>
      </c>
    </row>
    <row r="4573" spans="8:28" customFormat="1" ht="12.95" hidden="1" customHeight="1">
      <c r="H4573" s="1"/>
      <c r="I4573" s="1"/>
      <c r="K4573" s="1"/>
      <c r="N4573" s="1"/>
      <c r="T4573" s="146"/>
      <c r="U4573" s="146"/>
      <c r="V4573" s="146"/>
      <c r="W4573" s="146"/>
      <c r="X4573" s="146"/>
      <c r="Y4573" s="146"/>
      <c r="Z4573" s="146"/>
      <c r="AA4573" s="146"/>
      <c r="AB4573" s="5" t="str">
        <f t="shared" si="104"/>
        <v/>
      </c>
    </row>
    <row r="4574" spans="8:28" customFormat="1" ht="12.95" hidden="1" customHeight="1">
      <c r="H4574" s="1"/>
      <c r="I4574" s="1"/>
      <c r="K4574" s="1"/>
      <c r="N4574" s="1"/>
      <c r="T4574" s="146"/>
      <c r="U4574" s="146"/>
      <c r="V4574" s="146"/>
      <c r="W4574" s="146"/>
      <c r="X4574" s="146"/>
      <c r="Y4574" s="146"/>
      <c r="Z4574" s="146"/>
      <c r="AA4574" s="146"/>
      <c r="AB4574" s="5" t="str">
        <f t="shared" si="104"/>
        <v/>
      </c>
    </row>
    <row r="4575" spans="8:28" customFormat="1" ht="12.95" hidden="1" customHeight="1">
      <c r="H4575" s="1"/>
      <c r="I4575" s="1"/>
      <c r="K4575" s="1"/>
      <c r="N4575" s="1"/>
      <c r="T4575" s="146"/>
      <c r="U4575" s="146"/>
      <c r="V4575" s="146"/>
      <c r="W4575" s="146"/>
      <c r="X4575" s="146"/>
      <c r="Y4575" s="146"/>
      <c r="Z4575" s="146"/>
      <c r="AA4575" s="146"/>
      <c r="AB4575" s="5" t="str">
        <f t="shared" si="104"/>
        <v/>
      </c>
    </row>
    <row r="4576" spans="8:28" customFormat="1" ht="12.95" hidden="1" customHeight="1">
      <c r="H4576" s="1"/>
      <c r="I4576" s="1"/>
      <c r="K4576" s="1"/>
      <c r="N4576" s="1"/>
      <c r="T4576" s="146"/>
      <c r="U4576" s="146"/>
      <c r="V4576" s="146"/>
      <c r="W4576" s="146"/>
      <c r="X4576" s="146"/>
      <c r="Y4576" s="146"/>
      <c r="Z4576" s="146"/>
      <c r="AA4576" s="146"/>
      <c r="AB4576" s="5" t="str">
        <f t="shared" si="104"/>
        <v/>
      </c>
    </row>
    <row r="4577" spans="8:28" customFormat="1" ht="12.95" hidden="1" customHeight="1">
      <c r="H4577" s="1"/>
      <c r="I4577" s="1"/>
      <c r="K4577" s="1"/>
      <c r="N4577" s="1"/>
      <c r="T4577" s="146"/>
      <c r="U4577" s="146"/>
      <c r="V4577" s="146"/>
      <c r="W4577" s="146"/>
      <c r="X4577" s="146"/>
      <c r="Y4577" s="146"/>
      <c r="Z4577" s="146"/>
      <c r="AA4577" s="146"/>
      <c r="AB4577" s="5" t="str">
        <f t="shared" si="104"/>
        <v/>
      </c>
    </row>
    <row r="4578" spans="8:28" customFormat="1" ht="12.95" hidden="1" customHeight="1">
      <c r="H4578" s="1"/>
      <c r="I4578" s="1"/>
      <c r="K4578" s="1"/>
      <c r="N4578" s="1"/>
      <c r="T4578" s="146"/>
      <c r="U4578" s="146"/>
      <c r="V4578" s="146"/>
      <c r="W4578" s="146"/>
      <c r="X4578" s="146"/>
      <c r="Y4578" s="146"/>
      <c r="Z4578" s="146"/>
      <c r="AA4578" s="146"/>
      <c r="AB4578" s="5" t="str">
        <f t="shared" si="104"/>
        <v/>
      </c>
    </row>
    <row r="4579" spans="8:28" customFormat="1" ht="12.95" hidden="1" customHeight="1">
      <c r="H4579" s="1"/>
      <c r="I4579" s="1"/>
      <c r="K4579" s="1"/>
      <c r="N4579" s="1"/>
      <c r="T4579" s="146"/>
      <c r="U4579" s="146"/>
      <c r="V4579" s="146"/>
      <c r="W4579" s="146"/>
      <c r="X4579" s="146"/>
      <c r="Y4579" s="146"/>
      <c r="Z4579" s="146"/>
      <c r="AA4579" s="146"/>
      <c r="AB4579" s="5" t="str">
        <f t="shared" si="104"/>
        <v/>
      </c>
    </row>
    <row r="4580" spans="8:28" customFormat="1" ht="12.95" hidden="1" customHeight="1">
      <c r="H4580" s="1"/>
      <c r="I4580" s="1"/>
      <c r="K4580" s="1"/>
      <c r="N4580" s="1"/>
      <c r="T4580" s="146"/>
      <c r="U4580" s="146"/>
      <c r="V4580" s="146"/>
      <c r="W4580" s="146"/>
      <c r="X4580" s="146"/>
      <c r="Y4580" s="146"/>
      <c r="Z4580" s="146"/>
      <c r="AA4580" s="146"/>
      <c r="AB4580" s="5" t="str">
        <f t="shared" si="104"/>
        <v/>
      </c>
    </row>
    <row r="4581" spans="8:28" customFormat="1" ht="12.95" hidden="1" customHeight="1">
      <c r="H4581" s="1"/>
      <c r="I4581" s="1"/>
      <c r="K4581" s="1"/>
      <c r="N4581" s="1"/>
      <c r="T4581" s="146"/>
      <c r="U4581" s="146"/>
      <c r="V4581" s="146"/>
      <c r="W4581" s="146"/>
      <c r="X4581" s="146"/>
      <c r="Y4581" s="146"/>
      <c r="Z4581" s="146"/>
      <c r="AA4581" s="146"/>
      <c r="AB4581" s="5" t="str">
        <f t="shared" si="104"/>
        <v/>
      </c>
    </row>
    <row r="4582" spans="8:28" customFormat="1" ht="12.95" hidden="1" customHeight="1">
      <c r="H4582" s="1"/>
      <c r="I4582" s="1"/>
      <c r="K4582" s="1"/>
      <c r="N4582" s="1"/>
      <c r="T4582" s="146"/>
      <c r="U4582" s="146"/>
      <c r="V4582" s="146"/>
      <c r="W4582" s="146"/>
      <c r="X4582" s="146"/>
      <c r="Y4582" s="146"/>
      <c r="Z4582" s="146"/>
      <c r="AA4582" s="146"/>
      <c r="AB4582" s="5" t="str">
        <f t="shared" si="104"/>
        <v/>
      </c>
    </row>
    <row r="4583" spans="8:28" customFormat="1" ht="12.95" hidden="1" customHeight="1">
      <c r="H4583" s="1"/>
      <c r="I4583" s="1"/>
      <c r="K4583" s="1"/>
      <c r="N4583" s="1"/>
      <c r="T4583" s="146"/>
      <c r="U4583" s="146"/>
      <c r="V4583" s="146"/>
      <c r="W4583" s="146"/>
      <c r="X4583" s="146"/>
      <c r="Y4583" s="146"/>
      <c r="Z4583" s="146"/>
      <c r="AA4583" s="146"/>
      <c r="AB4583" s="5" t="str">
        <f t="shared" si="104"/>
        <v/>
      </c>
    </row>
    <row r="4584" spans="8:28" customFormat="1" ht="12.95" hidden="1" customHeight="1">
      <c r="H4584" s="1"/>
      <c r="I4584" s="1"/>
      <c r="K4584" s="1"/>
      <c r="N4584" s="1"/>
      <c r="T4584" s="146"/>
      <c r="U4584" s="146"/>
      <c r="V4584" s="146"/>
      <c r="W4584" s="146"/>
      <c r="X4584" s="146"/>
      <c r="Y4584" s="146"/>
      <c r="Z4584" s="146"/>
      <c r="AA4584" s="146"/>
      <c r="AB4584" s="5" t="str">
        <f t="shared" si="104"/>
        <v/>
      </c>
    </row>
    <row r="4585" spans="8:28" customFormat="1" ht="12.95" hidden="1" customHeight="1">
      <c r="H4585" s="1"/>
      <c r="I4585" s="1"/>
      <c r="K4585" s="1"/>
      <c r="N4585" s="1"/>
      <c r="T4585" s="146"/>
      <c r="U4585" s="146"/>
      <c r="V4585" s="146"/>
      <c r="W4585" s="146"/>
      <c r="X4585" s="146"/>
      <c r="Y4585" s="146"/>
      <c r="Z4585" s="146"/>
      <c r="AA4585" s="146"/>
      <c r="AB4585" s="5" t="str">
        <f t="shared" si="104"/>
        <v/>
      </c>
    </row>
    <row r="4586" spans="8:28" customFormat="1" ht="12.95" hidden="1" customHeight="1">
      <c r="H4586" s="1"/>
      <c r="I4586" s="1"/>
      <c r="K4586" s="1"/>
      <c r="N4586" s="1"/>
      <c r="T4586" s="146"/>
      <c r="U4586" s="146"/>
      <c r="V4586" s="146"/>
      <c r="W4586" s="146"/>
      <c r="X4586" s="146"/>
      <c r="Y4586" s="146"/>
      <c r="Z4586" s="146"/>
      <c r="AA4586" s="146"/>
      <c r="AB4586" s="5" t="str">
        <f t="shared" si="104"/>
        <v/>
      </c>
    </row>
    <row r="4587" spans="8:28" customFormat="1" ht="12.95" hidden="1" customHeight="1">
      <c r="H4587" s="1"/>
      <c r="I4587" s="1"/>
      <c r="K4587" s="1"/>
      <c r="N4587" s="1"/>
      <c r="T4587" s="146"/>
      <c r="U4587" s="146"/>
      <c r="V4587" s="146"/>
      <c r="W4587" s="146"/>
      <c r="X4587" s="146"/>
      <c r="Y4587" s="146"/>
      <c r="Z4587" s="146"/>
      <c r="AA4587" s="146"/>
      <c r="AB4587" s="5" t="str">
        <f t="shared" si="104"/>
        <v/>
      </c>
    </row>
    <row r="4588" spans="8:28" customFormat="1" ht="12.95" hidden="1" customHeight="1">
      <c r="H4588" s="1"/>
      <c r="I4588" s="1"/>
      <c r="K4588" s="1"/>
      <c r="N4588" s="1"/>
      <c r="T4588" s="146"/>
      <c r="U4588" s="146"/>
      <c r="V4588" s="146"/>
      <c r="W4588" s="146"/>
      <c r="X4588" s="146"/>
      <c r="Y4588" s="146"/>
      <c r="Z4588" s="146"/>
      <c r="AA4588" s="146"/>
      <c r="AB4588" s="5" t="str">
        <f t="shared" si="104"/>
        <v/>
      </c>
    </row>
    <row r="4589" spans="8:28" customFormat="1" ht="12.95" hidden="1" customHeight="1">
      <c r="H4589" s="1"/>
      <c r="I4589" s="1"/>
      <c r="K4589" s="1"/>
      <c r="N4589" s="1"/>
      <c r="T4589" s="146"/>
      <c r="U4589" s="146"/>
      <c r="V4589" s="146"/>
      <c r="W4589" s="146"/>
      <c r="X4589" s="146"/>
      <c r="Y4589" s="146"/>
      <c r="Z4589" s="146"/>
      <c r="AA4589" s="146"/>
      <c r="AB4589" s="5" t="str">
        <f t="shared" si="104"/>
        <v/>
      </c>
    </row>
    <row r="4590" spans="8:28" customFormat="1" ht="12.95" hidden="1" customHeight="1">
      <c r="H4590" s="1"/>
      <c r="I4590" s="1"/>
      <c r="K4590" s="1"/>
      <c r="N4590" s="1"/>
      <c r="T4590" s="146"/>
      <c r="U4590" s="146"/>
      <c r="V4590" s="146"/>
      <c r="W4590" s="146"/>
      <c r="X4590" s="146"/>
      <c r="Y4590" s="146"/>
      <c r="Z4590" s="146"/>
      <c r="AA4590" s="146"/>
      <c r="AB4590" s="5" t="str">
        <f t="shared" si="104"/>
        <v/>
      </c>
    </row>
    <row r="4591" spans="8:28" customFormat="1" ht="12.95" hidden="1" customHeight="1">
      <c r="H4591" s="1"/>
      <c r="I4591" s="1"/>
      <c r="K4591" s="1"/>
      <c r="N4591" s="1"/>
      <c r="T4591" s="146"/>
      <c r="U4591" s="146"/>
      <c r="V4591" s="146"/>
      <c r="W4591" s="146"/>
      <c r="X4591" s="146"/>
      <c r="Y4591" s="146"/>
      <c r="Z4591" s="146"/>
      <c r="AA4591" s="146"/>
      <c r="AB4591" s="5" t="str">
        <f t="shared" si="104"/>
        <v/>
      </c>
    </row>
    <row r="4592" spans="8:28" customFormat="1" ht="12.95" hidden="1" customHeight="1">
      <c r="H4592" s="1"/>
      <c r="I4592" s="1"/>
      <c r="K4592" s="1"/>
      <c r="N4592" s="1"/>
      <c r="T4592" s="146"/>
      <c r="U4592" s="146"/>
      <c r="V4592" s="146"/>
      <c r="W4592" s="146"/>
      <c r="X4592" s="146"/>
      <c r="Y4592" s="146"/>
      <c r="Z4592" s="146"/>
      <c r="AA4592" s="146"/>
      <c r="AB4592" s="5" t="str">
        <f t="shared" si="104"/>
        <v/>
      </c>
    </row>
    <row r="4593" spans="8:28" customFormat="1" ht="12.95" hidden="1" customHeight="1">
      <c r="H4593" s="1"/>
      <c r="I4593" s="1"/>
      <c r="K4593" s="1"/>
      <c r="N4593" s="1"/>
      <c r="T4593" s="146"/>
      <c r="U4593" s="146"/>
      <c r="V4593" s="146"/>
      <c r="W4593" s="146"/>
      <c r="X4593" s="146"/>
      <c r="Y4593" s="146"/>
      <c r="Z4593" s="146"/>
      <c r="AA4593" s="146"/>
      <c r="AB4593" s="5" t="str">
        <f t="shared" si="104"/>
        <v/>
      </c>
    </row>
    <row r="4594" spans="8:28" customFormat="1" ht="12.95" hidden="1" customHeight="1">
      <c r="H4594" s="1"/>
      <c r="I4594" s="1"/>
      <c r="K4594" s="1"/>
      <c r="N4594" s="1"/>
      <c r="T4594" s="146"/>
      <c r="U4594" s="146"/>
      <c r="V4594" s="146"/>
      <c r="W4594" s="146"/>
      <c r="X4594" s="146"/>
      <c r="Y4594" s="146"/>
      <c r="Z4594" s="146"/>
      <c r="AA4594" s="146"/>
      <c r="AB4594" s="5" t="str">
        <f t="shared" si="104"/>
        <v/>
      </c>
    </row>
    <row r="4595" spans="8:28" customFormat="1" ht="12.95" hidden="1" customHeight="1">
      <c r="H4595" s="1"/>
      <c r="I4595" s="1"/>
      <c r="K4595" s="1"/>
      <c r="N4595" s="1"/>
      <c r="T4595" s="146"/>
      <c r="U4595" s="146"/>
      <c r="V4595" s="146"/>
      <c r="W4595" s="146"/>
      <c r="X4595" s="146"/>
      <c r="Y4595" s="146"/>
      <c r="Z4595" s="146"/>
      <c r="AA4595" s="146"/>
      <c r="AB4595" s="5" t="str">
        <f t="shared" si="104"/>
        <v/>
      </c>
    </row>
    <row r="4596" spans="8:28" customFormat="1" ht="12.95" hidden="1" customHeight="1">
      <c r="H4596" s="1"/>
      <c r="I4596" s="1"/>
      <c r="K4596" s="1"/>
      <c r="N4596" s="1"/>
      <c r="T4596" s="146"/>
      <c r="U4596" s="146"/>
      <c r="V4596" s="146"/>
      <c r="W4596" s="146"/>
      <c r="X4596" s="146"/>
      <c r="Y4596" s="146"/>
      <c r="Z4596" s="146"/>
      <c r="AA4596" s="146"/>
      <c r="AB4596" s="5" t="str">
        <f t="shared" si="104"/>
        <v/>
      </c>
    </row>
    <row r="4597" spans="8:28" customFormat="1" ht="12.95" hidden="1" customHeight="1">
      <c r="H4597" s="1"/>
      <c r="I4597" s="1"/>
      <c r="K4597" s="1"/>
      <c r="N4597" s="1"/>
      <c r="T4597" s="146"/>
      <c r="U4597" s="146"/>
      <c r="V4597" s="146"/>
      <c r="W4597" s="146"/>
      <c r="X4597" s="146"/>
      <c r="Y4597" s="146"/>
      <c r="Z4597" s="146"/>
      <c r="AA4597" s="146"/>
      <c r="AB4597" s="5" t="str">
        <f t="shared" si="104"/>
        <v/>
      </c>
    </row>
    <row r="4598" spans="8:28" customFormat="1" ht="12.95" hidden="1" customHeight="1">
      <c r="H4598" s="1"/>
      <c r="I4598" s="1"/>
      <c r="K4598" s="1"/>
      <c r="N4598" s="1"/>
      <c r="T4598" s="146"/>
      <c r="U4598" s="146"/>
      <c r="V4598" s="146"/>
      <c r="W4598" s="146"/>
      <c r="X4598" s="146"/>
      <c r="Y4598" s="146"/>
      <c r="Z4598" s="146"/>
      <c r="AA4598" s="146"/>
      <c r="AB4598" s="5" t="str">
        <f t="shared" si="104"/>
        <v/>
      </c>
    </row>
    <row r="4599" spans="8:28" customFormat="1" ht="12.95" hidden="1" customHeight="1">
      <c r="H4599" s="1"/>
      <c r="I4599" s="1"/>
      <c r="K4599" s="1"/>
      <c r="N4599" s="1"/>
      <c r="T4599" s="146"/>
      <c r="U4599" s="146"/>
      <c r="V4599" s="146"/>
      <c r="W4599" s="146"/>
      <c r="X4599" s="146"/>
      <c r="Y4599" s="146"/>
      <c r="Z4599" s="146"/>
      <c r="AA4599" s="146"/>
      <c r="AB4599" s="5" t="str">
        <f t="shared" si="104"/>
        <v/>
      </c>
    </row>
    <row r="4600" spans="8:28" customFormat="1" ht="12.95" hidden="1" customHeight="1">
      <c r="H4600" s="1"/>
      <c r="I4600" s="1"/>
      <c r="K4600" s="1"/>
      <c r="N4600" s="1"/>
      <c r="T4600" s="146"/>
      <c r="U4600" s="146"/>
      <c r="V4600" s="146"/>
      <c r="W4600" s="146"/>
      <c r="X4600" s="146"/>
      <c r="Y4600" s="146"/>
      <c r="Z4600" s="146"/>
      <c r="AA4600" s="146"/>
      <c r="AB4600" s="5" t="str">
        <f t="shared" si="104"/>
        <v/>
      </c>
    </row>
    <row r="4601" spans="8:28" customFormat="1" ht="12.95" hidden="1" customHeight="1">
      <c r="H4601" s="1"/>
      <c r="I4601" s="1"/>
      <c r="K4601" s="1"/>
      <c r="N4601" s="1"/>
      <c r="T4601" s="146"/>
      <c r="U4601" s="146"/>
      <c r="V4601" s="146"/>
      <c r="W4601" s="146"/>
      <c r="X4601" s="146"/>
      <c r="Y4601" s="146"/>
      <c r="Z4601" s="146"/>
      <c r="AA4601" s="146"/>
      <c r="AB4601" s="5" t="str">
        <f t="shared" si="104"/>
        <v/>
      </c>
    </row>
    <row r="4602" spans="8:28" customFormat="1" ht="12.95" hidden="1" customHeight="1">
      <c r="H4602" s="1"/>
      <c r="I4602" s="1"/>
      <c r="K4602" s="1"/>
      <c r="N4602" s="1"/>
      <c r="T4602" s="146"/>
      <c r="U4602" s="146"/>
      <c r="V4602" s="146"/>
      <c r="W4602" s="146"/>
      <c r="X4602" s="146"/>
      <c r="Y4602" s="146"/>
      <c r="Z4602" s="146"/>
      <c r="AA4602" s="146"/>
      <c r="AB4602" s="5" t="str">
        <f t="shared" si="104"/>
        <v/>
      </c>
    </row>
    <row r="4603" spans="8:28" customFormat="1" ht="12.95" hidden="1" customHeight="1">
      <c r="H4603" s="1"/>
      <c r="I4603" s="1"/>
      <c r="K4603" s="1"/>
      <c r="N4603" s="1"/>
      <c r="T4603" s="146"/>
      <c r="U4603" s="146"/>
      <c r="V4603" s="146"/>
      <c r="W4603" s="146"/>
      <c r="X4603" s="146"/>
      <c r="Y4603" s="146"/>
      <c r="Z4603" s="146"/>
      <c r="AA4603" s="146"/>
      <c r="AB4603" s="5" t="str">
        <f t="shared" si="104"/>
        <v/>
      </c>
    </row>
    <row r="4604" spans="8:28" customFormat="1" ht="12.95" hidden="1" customHeight="1">
      <c r="H4604" s="1"/>
      <c r="I4604" s="1"/>
      <c r="K4604" s="1"/>
      <c r="N4604" s="1"/>
      <c r="T4604" s="146"/>
      <c r="U4604" s="146"/>
      <c r="V4604" s="146"/>
      <c r="W4604" s="146"/>
      <c r="X4604" s="146"/>
      <c r="Y4604" s="146"/>
      <c r="Z4604" s="146"/>
      <c r="AA4604" s="146"/>
      <c r="AB4604" s="5" t="str">
        <f t="shared" si="104"/>
        <v/>
      </c>
    </row>
    <row r="4605" spans="8:28" customFormat="1" ht="12.95" hidden="1" customHeight="1">
      <c r="H4605" s="1"/>
      <c r="I4605" s="1"/>
      <c r="K4605" s="1"/>
      <c r="N4605" s="1"/>
      <c r="T4605" s="146"/>
      <c r="U4605" s="146"/>
      <c r="V4605" s="146"/>
      <c r="W4605" s="146"/>
      <c r="X4605" s="146"/>
      <c r="Y4605" s="146"/>
      <c r="Z4605" s="146"/>
      <c r="AA4605" s="146"/>
      <c r="AB4605" s="5" t="str">
        <f t="shared" si="104"/>
        <v/>
      </c>
    </row>
    <row r="4606" spans="8:28" customFormat="1" ht="12.95" hidden="1" customHeight="1">
      <c r="H4606" s="1"/>
      <c r="I4606" s="1"/>
      <c r="K4606" s="1"/>
      <c r="N4606" s="1"/>
      <c r="T4606" s="146"/>
      <c r="U4606" s="146"/>
      <c r="V4606" s="146"/>
      <c r="W4606" s="146"/>
      <c r="X4606" s="146"/>
      <c r="Y4606" s="146"/>
      <c r="Z4606" s="146"/>
      <c r="AA4606" s="146"/>
      <c r="AB4606" s="5" t="str">
        <f t="shared" si="104"/>
        <v/>
      </c>
    </row>
    <row r="4607" spans="8:28" customFormat="1" ht="12.95" hidden="1" customHeight="1">
      <c r="H4607" s="1"/>
      <c r="I4607" s="1"/>
      <c r="K4607" s="1"/>
      <c r="N4607" s="1"/>
      <c r="T4607" s="146"/>
      <c r="U4607" s="146"/>
      <c r="V4607" s="146"/>
      <c r="W4607" s="146"/>
      <c r="X4607" s="146"/>
      <c r="Y4607" s="146"/>
      <c r="Z4607" s="146"/>
      <c r="AA4607" s="146"/>
      <c r="AB4607" s="5" t="str">
        <f t="shared" si="104"/>
        <v/>
      </c>
    </row>
    <row r="4608" spans="8:28" customFormat="1" ht="12.95" hidden="1" customHeight="1">
      <c r="H4608" s="1"/>
      <c r="I4608" s="1"/>
      <c r="K4608" s="1"/>
      <c r="N4608" s="1"/>
      <c r="T4608" s="146"/>
      <c r="U4608" s="146"/>
      <c r="V4608" s="146"/>
      <c r="W4608" s="146"/>
      <c r="X4608" s="146"/>
      <c r="Y4608" s="146"/>
      <c r="Z4608" s="146"/>
      <c r="AA4608" s="146"/>
      <c r="AB4608" s="5" t="str">
        <f t="shared" si="104"/>
        <v/>
      </c>
    </row>
    <row r="4609" spans="8:28" customFormat="1" ht="12.95" hidden="1" customHeight="1">
      <c r="H4609" s="1"/>
      <c r="I4609" s="1"/>
      <c r="K4609" s="1"/>
      <c r="N4609" s="1"/>
      <c r="T4609" s="146"/>
      <c r="U4609" s="146"/>
      <c r="V4609" s="146"/>
      <c r="W4609" s="146"/>
      <c r="X4609" s="146"/>
      <c r="Y4609" s="146"/>
      <c r="Z4609" s="146"/>
      <c r="AA4609" s="146"/>
      <c r="AB4609" s="5" t="str">
        <f t="shared" si="104"/>
        <v/>
      </c>
    </row>
    <row r="4610" spans="8:28" customFormat="1" ht="12.95" hidden="1" customHeight="1">
      <c r="H4610" s="1"/>
      <c r="I4610" s="1"/>
      <c r="K4610" s="1"/>
      <c r="N4610" s="1"/>
      <c r="T4610" s="146"/>
      <c r="U4610" s="146"/>
      <c r="V4610" s="146"/>
      <c r="W4610" s="146"/>
      <c r="X4610" s="146"/>
      <c r="Y4610" s="146"/>
      <c r="Z4610" s="146"/>
      <c r="AA4610" s="146"/>
      <c r="AB4610" s="5" t="str">
        <f t="shared" si="104"/>
        <v/>
      </c>
    </row>
    <row r="4611" spans="8:28" customFormat="1" ht="12.95" hidden="1" customHeight="1">
      <c r="H4611" s="1"/>
      <c r="I4611" s="1"/>
      <c r="K4611" s="1"/>
      <c r="N4611" s="1"/>
      <c r="T4611" s="146"/>
      <c r="U4611" s="146"/>
      <c r="V4611" s="146"/>
      <c r="W4611" s="146"/>
      <c r="X4611" s="146"/>
      <c r="Y4611" s="146"/>
      <c r="Z4611" s="146"/>
      <c r="AA4611" s="146"/>
      <c r="AB4611" s="5" t="str">
        <f t="shared" si="104"/>
        <v/>
      </c>
    </row>
    <row r="4612" spans="8:28" customFormat="1" ht="12.95" hidden="1" customHeight="1">
      <c r="H4612" s="1"/>
      <c r="I4612" s="1"/>
      <c r="K4612" s="1"/>
      <c r="N4612" s="1"/>
      <c r="T4612" s="146"/>
      <c r="U4612" s="146"/>
      <c r="V4612" s="146"/>
      <c r="W4612" s="146"/>
      <c r="X4612" s="146"/>
      <c r="Y4612" s="146"/>
      <c r="Z4612" s="146"/>
      <c r="AA4612" s="146"/>
      <c r="AB4612" s="5" t="str">
        <f t="shared" si="104"/>
        <v/>
      </c>
    </row>
    <row r="4613" spans="8:28" customFormat="1" ht="12.95" hidden="1" customHeight="1">
      <c r="H4613" s="1"/>
      <c r="I4613" s="1"/>
      <c r="K4613" s="1"/>
      <c r="N4613" s="1"/>
      <c r="T4613" s="146"/>
      <c r="U4613" s="146"/>
      <c r="V4613" s="146"/>
      <c r="W4613" s="146"/>
      <c r="X4613" s="146"/>
      <c r="Y4613" s="146"/>
      <c r="Z4613" s="146"/>
      <c r="AA4613" s="146"/>
      <c r="AB4613" s="5" t="str">
        <f t="shared" si="104"/>
        <v/>
      </c>
    </row>
    <row r="4614" spans="8:28" customFormat="1" ht="12.95" hidden="1" customHeight="1">
      <c r="H4614" s="1"/>
      <c r="I4614" s="1"/>
      <c r="K4614" s="1"/>
      <c r="N4614" s="1"/>
      <c r="T4614" s="146"/>
      <c r="U4614" s="146"/>
      <c r="V4614" s="146"/>
      <c r="W4614" s="146"/>
      <c r="X4614" s="146"/>
      <c r="Y4614" s="146"/>
      <c r="Z4614" s="146"/>
      <c r="AA4614" s="146"/>
      <c r="AB4614" s="5" t="str">
        <f t="shared" si="104"/>
        <v/>
      </c>
    </row>
    <row r="4615" spans="8:28" customFormat="1" ht="12.95" hidden="1" customHeight="1">
      <c r="H4615" s="1"/>
      <c r="I4615" s="1"/>
      <c r="K4615" s="1"/>
      <c r="N4615" s="1"/>
      <c r="T4615" s="146"/>
      <c r="U4615" s="146"/>
      <c r="V4615" s="146"/>
      <c r="W4615" s="146"/>
      <c r="X4615" s="146"/>
      <c r="Y4615" s="146"/>
      <c r="Z4615" s="146"/>
      <c r="AA4615" s="146"/>
      <c r="AB4615" s="5" t="str">
        <f t="shared" si="104"/>
        <v/>
      </c>
    </row>
    <row r="4616" spans="8:28" customFormat="1" ht="12.95" hidden="1" customHeight="1">
      <c r="H4616" s="1"/>
      <c r="I4616" s="1"/>
      <c r="K4616" s="1"/>
      <c r="N4616" s="1"/>
      <c r="T4616" s="146"/>
      <c r="U4616" s="146"/>
      <c r="V4616" s="146"/>
      <c r="W4616" s="146"/>
      <c r="X4616" s="146"/>
      <c r="Y4616" s="146"/>
      <c r="Z4616" s="146"/>
      <c r="AA4616" s="146"/>
      <c r="AB4616" s="5" t="str">
        <f t="shared" si="104"/>
        <v/>
      </c>
    </row>
    <row r="4617" spans="8:28" customFormat="1" ht="12.95" hidden="1" customHeight="1">
      <c r="H4617" s="1"/>
      <c r="I4617" s="1"/>
      <c r="K4617" s="1"/>
      <c r="N4617" s="1"/>
      <c r="T4617" s="146"/>
      <c r="U4617" s="146"/>
      <c r="V4617" s="146"/>
      <c r="W4617" s="146"/>
      <c r="X4617" s="146"/>
      <c r="Y4617" s="146"/>
      <c r="Z4617" s="146"/>
      <c r="AA4617" s="146"/>
      <c r="AB4617" s="5" t="str">
        <f t="shared" si="104"/>
        <v/>
      </c>
    </row>
    <row r="4618" spans="8:28" customFormat="1" ht="12.95" hidden="1" customHeight="1">
      <c r="H4618" s="1"/>
      <c r="I4618" s="1"/>
      <c r="K4618" s="1"/>
      <c r="N4618" s="1"/>
      <c r="T4618" s="146"/>
      <c r="U4618" s="146"/>
      <c r="V4618" s="146"/>
      <c r="W4618" s="146"/>
      <c r="X4618" s="146"/>
      <c r="Y4618" s="146"/>
      <c r="Z4618" s="146"/>
      <c r="AA4618" s="146"/>
      <c r="AB4618" s="5" t="str">
        <f t="shared" si="104"/>
        <v/>
      </c>
    </row>
    <row r="4619" spans="8:28" customFormat="1" ht="12.95" hidden="1" customHeight="1">
      <c r="H4619" s="1"/>
      <c r="I4619" s="1"/>
      <c r="K4619" s="1"/>
      <c r="N4619" s="1"/>
      <c r="T4619" s="146"/>
      <c r="U4619" s="146"/>
      <c r="V4619" s="146"/>
      <c r="W4619" s="146"/>
      <c r="X4619" s="146"/>
      <c r="Y4619" s="146"/>
      <c r="Z4619" s="146"/>
      <c r="AA4619" s="146"/>
      <c r="AB4619" s="5" t="str">
        <f t="shared" si="104"/>
        <v/>
      </c>
    </row>
    <row r="4620" spans="8:28" customFormat="1" ht="12.95" hidden="1" customHeight="1">
      <c r="H4620" s="1"/>
      <c r="I4620" s="1"/>
      <c r="K4620" s="1"/>
      <c r="N4620" s="1"/>
      <c r="T4620" s="146"/>
      <c r="U4620" s="146"/>
      <c r="V4620" s="146"/>
      <c r="W4620" s="146"/>
      <c r="X4620" s="146"/>
      <c r="Y4620" s="146"/>
      <c r="Z4620" s="146"/>
      <c r="AA4620" s="146"/>
      <c r="AB4620" s="5" t="str">
        <f t="shared" si="104"/>
        <v/>
      </c>
    </row>
    <row r="4621" spans="8:28" customFormat="1" ht="12.95" hidden="1" customHeight="1">
      <c r="H4621" s="1"/>
      <c r="I4621" s="1"/>
      <c r="K4621" s="1"/>
      <c r="N4621" s="1"/>
      <c r="T4621" s="146"/>
      <c r="U4621" s="146"/>
      <c r="V4621" s="146"/>
      <c r="W4621" s="146"/>
      <c r="X4621" s="146"/>
      <c r="Y4621" s="146"/>
      <c r="Z4621" s="146"/>
      <c r="AA4621" s="146"/>
      <c r="AB4621" s="5" t="str">
        <f t="shared" si="104"/>
        <v/>
      </c>
    </row>
    <row r="4622" spans="8:28" customFormat="1" ht="12.95" hidden="1" customHeight="1">
      <c r="H4622" s="1"/>
      <c r="I4622" s="1"/>
      <c r="K4622" s="1"/>
      <c r="N4622" s="1"/>
      <c r="T4622" s="146"/>
      <c r="U4622" s="146"/>
      <c r="V4622" s="146"/>
      <c r="W4622" s="146"/>
      <c r="X4622" s="146"/>
      <c r="Y4622" s="146"/>
      <c r="Z4622" s="146"/>
      <c r="AA4622" s="146"/>
      <c r="AB4622" s="5" t="str">
        <f t="shared" si="104"/>
        <v/>
      </c>
    </row>
    <row r="4623" spans="8:28" customFormat="1" ht="12.95" hidden="1" customHeight="1">
      <c r="H4623" s="1"/>
      <c r="I4623" s="1"/>
      <c r="K4623" s="1"/>
      <c r="N4623" s="1"/>
      <c r="T4623" s="146"/>
      <c r="U4623" s="146"/>
      <c r="V4623" s="146"/>
      <c r="W4623" s="146"/>
      <c r="X4623" s="146"/>
      <c r="Y4623" s="146"/>
      <c r="Z4623" s="146"/>
      <c r="AA4623" s="146"/>
      <c r="AB4623" s="5" t="str">
        <f t="shared" si="104"/>
        <v/>
      </c>
    </row>
    <row r="4624" spans="8:28" customFormat="1" ht="12.95" hidden="1" customHeight="1">
      <c r="H4624" s="1"/>
      <c r="I4624" s="1"/>
      <c r="K4624" s="1"/>
      <c r="N4624" s="1"/>
      <c r="T4624" s="146"/>
      <c r="U4624" s="146"/>
      <c r="V4624" s="146"/>
      <c r="W4624" s="146"/>
      <c r="X4624" s="146"/>
      <c r="Y4624" s="146"/>
      <c r="Z4624" s="146"/>
      <c r="AA4624" s="146"/>
      <c r="AB4624" s="5" t="str">
        <f t="shared" si="104"/>
        <v/>
      </c>
    </row>
    <row r="4625" spans="8:28" customFormat="1" ht="12.95" hidden="1" customHeight="1">
      <c r="H4625" s="1"/>
      <c r="I4625" s="1"/>
      <c r="K4625" s="1"/>
      <c r="N4625" s="1"/>
      <c r="T4625" s="146"/>
      <c r="U4625" s="146"/>
      <c r="V4625" s="146"/>
      <c r="W4625" s="146"/>
      <c r="X4625" s="146"/>
      <c r="Y4625" s="146"/>
      <c r="Z4625" s="146"/>
      <c r="AA4625" s="146"/>
      <c r="AB4625" s="5" t="str">
        <f t="shared" si="104"/>
        <v/>
      </c>
    </row>
    <row r="4626" spans="8:28" customFormat="1" ht="12.95" hidden="1" customHeight="1">
      <c r="H4626" s="1"/>
      <c r="I4626" s="1"/>
      <c r="K4626" s="1"/>
      <c r="N4626" s="1"/>
      <c r="T4626" s="146"/>
      <c r="U4626" s="146"/>
      <c r="V4626" s="146"/>
      <c r="W4626" s="146"/>
      <c r="X4626" s="146"/>
      <c r="Y4626" s="146"/>
      <c r="Z4626" s="146"/>
      <c r="AA4626" s="146"/>
      <c r="AB4626" s="5" t="str">
        <f t="shared" si="104"/>
        <v/>
      </c>
    </row>
    <row r="4627" spans="8:28" customFormat="1" ht="12.95" hidden="1" customHeight="1">
      <c r="H4627" s="1"/>
      <c r="I4627" s="1"/>
      <c r="K4627" s="1"/>
      <c r="N4627" s="1"/>
      <c r="T4627" s="146"/>
      <c r="U4627" s="146"/>
      <c r="V4627" s="146"/>
      <c r="W4627" s="146"/>
      <c r="X4627" s="146"/>
      <c r="Y4627" s="146"/>
      <c r="Z4627" s="146"/>
      <c r="AA4627" s="146"/>
      <c r="AB4627" s="5" t="str">
        <f t="shared" si="104"/>
        <v/>
      </c>
    </row>
    <row r="4628" spans="8:28" customFormat="1" ht="12.95" hidden="1" customHeight="1">
      <c r="H4628" s="1"/>
      <c r="I4628" s="1"/>
      <c r="K4628" s="1"/>
      <c r="N4628" s="1"/>
      <c r="T4628" s="146"/>
      <c r="U4628" s="146"/>
      <c r="V4628" s="146"/>
      <c r="W4628" s="146"/>
      <c r="X4628" s="146"/>
      <c r="Y4628" s="146"/>
      <c r="Z4628" s="146"/>
      <c r="AA4628" s="146"/>
      <c r="AB4628" s="5" t="str">
        <f t="shared" si="104"/>
        <v/>
      </c>
    </row>
    <row r="4629" spans="8:28" customFormat="1" ht="12.95" hidden="1" customHeight="1">
      <c r="H4629" s="1"/>
      <c r="I4629" s="1"/>
      <c r="K4629" s="1"/>
      <c r="N4629" s="1"/>
      <c r="T4629" s="146"/>
      <c r="U4629" s="146"/>
      <c r="V4629" s="146"/>
      <c r="W4629" s="146"/>
      <c r="X4629" s="146"/>
      <c r="Y4629" s="146"/>
      <c r="Z4629" s="146"/>
      <c r="AA4629" s="146"/>
      <c r="AB4629" s="5" t="str">
        <f t="shared" si="104"/>
        <v/>
      </c>
    </row>
    <row r="4630" spans="8:28" customFormat="1" ht="12.95" hidden="1" customHeight="1">
      <c r="H4630" s="1"/>
      <c r="I4630" s="1"/>
      <c r="K4630" s="1"/>
      <c r="N4630" s="1"/>
      <c r="T4630" s="146"/>
      <c r="U4630" s="146"/>
      <c r="V4630" s="146"/>
      <c r="W4630" s="146"/>
      <c r="X4630" s="146"/>
      <c r="Y4630" s="146"/>
      <c r="Z4630" s="146"/>
      <c r="AA4630" s="146"/>
      <c r="AB4630" s="5" t="str">
        <f t="shared" si="104"/>
        <v/>
      </c>
    </row>
    <row r="4631" spans="8:28" customFormat="1" ht="12.95" hidden="1" customHeight="1">
      <c r="H4631" s="1"/>
      <c r="I4631" s="1"/>
      <c r="K4631" s="1"/>
      <c r="N4631" s="1"/>
      <c r="T4631" s="146"/>
      <c r="U4631" s="146"/>
      <c r="V4631" s="146"/>
      <c r="W4631" s="146"/>
      <c r="X4631" s="146"/>
      <c r="Y4631" s="146"/>
      <c r="Z4631" s="146"/>
      <c r="AA4631" s="146"/>
      <c r="AB4631" s="5" t="str">
        <f t="shared" si="104"/>
        <v/>
      </c>
    </row>
    <row r="4632" spans="8:28" customFormat="1" ht="12.95" hidden="1" customHeight="1">
      <c r="H4632" s="1"/>
      <c r="I4632" s="1"/>
      <c r="K4632" s="1"/>
      <c r="N4632" s="1"/>
      <c r="T4632" s="146"/>
      <c r="U4632" s="146"/>
      <c r="V4632" s="146"/>
      <c r="W4632" s="146"/>
      <c r="X4632" s="146"/>
      <c r="Y4632" s="146"/>
      <c r="Z4632" s="146"/>
      <c r="AA4632" s="146"/>
      <c r="AB4632" s="5" t="str">
        <f t="shared" si="104"/>
        <v/>
      </c>
    </row>
    <row r="4633" spans="8:28" customFormat="1" ht="12.95" hidden="1" customHeight="1">
      <c r="H4633" s="1"/>
      <c r="I4633" s="1"/>
      <c r="K4633" s="1"/>
      <c r="N4633" s="1"/>
      <c r="T4633" s="146"/>
      <c r="U4633" s="146"/>
      <c r="V4633" s="146"/>
      <c r="W4633" s="146"/>
      <c r="X4633" s="146"/>
      <c r="Y4633" s="146"/>
      <c r="Z4633" s="146"/>
      <c r="AA4633" s="146"/>
      <c r="AB4633" s="5" t="str">
        <f t="shared" si="104"/>
        <v/>
      </c>
    </row>
    <row r="4634" spans="8:28" customFormat="1" ht="12.95" hidden="1" customHeight="1">
      <c r="H4634" s="1"/>
      <c r="I4634" s="1"/>
      <c r="K4634" s="1"/>
      <c r="N4634" s="1"/>
      <c r="T4634" s="146"/>
      <c r="U4634" s="146"/>
      <c r="V4634" s="146"/>
      <c r="W4634" s="146"/>
      <c r="X4634" s="146"/>
      <c r="Y4634" s="146"/>
      <c r="Z4634" s="146"/>
      <c r="AA4634" s="146"/>
      <c r="AB4634" s="5" t="str">
        <f t="shared" si="104"/>
        <v/>
      </c>
    </row>
    <row r="4635" spans="8:28" customFormat="1" ht="12.95" hidden="1" customHeight="1">
      <c r="H4635" s="1"/>
      <c r="I4635" s="1"/>
      <c r="K4635" s="1"/>
      <c r="N4635" s="1"/>
      <c r="T4635" s="146"/>
      <c r="U4635" s="146"/>
      <c r="V4635" s="146"/>
      <c r="W4635" s="146"/>
      <c r="X4635" s="146"/>
      <c r="Y4635" s="146"/>
      <c r="Z4635" s="146"/>
      <c r="AA4635" s="146"/>
      <c r="AB4635" s="5" t="str">
        <f t="shared" ref="AB4635:AB4698" si="105">IF(TRIM(A4625)="","",CONCATENATE(TRIM(D4625),TRIM(E4625)))</f>
        <v/>
      </c>
    </row>
    <row r="4636" spans="8:28" customFormat="1" ht="12.95" hidden="1" customHeight="1">
      <c r="H4636" s="1"/>
      <c r="I4636" s="1"/>
      <c r="K4636" s="1"/>
      <c r="N4636" s="1"/>
      <c r="T4636" s="146"/>
      <c r="U4636" s="146"/>
      <c r="V4636" s="146"/>
      <c r="W4636" s="146"/>
      <c r="X4636" s="146"/>
      <c r="Y4636" s="146"/>
      <c r="Z4636" s="146"/>
      <c r="AA4636" s="146"/>
      <c r="AB4636" s="5" t="str">
        <f t="shared" si="105"/>
        <v/>
      </c>
    </row>
    <row r="4637" spans="8:28" customFormat="1" ht="12.95" hidden="1" customHeight="1">
      <c r="H4637" s="1"/>
      <c r="I4637" s="1"/>
      <c r="K4637" s="1"/>
      <c r="N4637" s="1"/>
      <c r="T4637" s="146"/>
      <c r="U4637" s="146"/>
      <c r="V4637" s="146"/>
      <c r="W4637" s="146"/>
      <c r="X4637" s="146"/>
      <c r="Y4637" s="146"/>
      <c r="Z4637" s="146"/>
      <c r="AA4637" s="146"/>
      <c r="AB4637" s="5" t="str">
        <f t="shared" si="105"/>
        <v/>
      </c>
    </row>
    <row r="4638" spans="8:28" customFormat="1" ht="12.95" hidden="1" customHeight="1">
      <c r="H4638" s="1"/>
      <c r="I4638" s="1"/>
      <c r="K4638" s="1"/>
      <c r="N4638" s="1"/>
      <c r="T4638" s="146"/>
      <c r="U4638" s="146"/>
      <c r="V4638" s="146"/>
      <c r="W4638" s="146"/>
      <c r="X4638" s="146"/>
      <c r="Y4638" s="146"/>
      <c r="Z4638" s="146"/>
      <c r="AA4638" s="146"/>
      <c r="AB4638" s="5" t="str">
        <f t="shared" si="105"/>
        <v/>
      </c>
    </row>
    <row r="4639" spans="8:28" customFormat="1" ht="12.95" hidden="1" customHeight="1">
      <c r="H4639" s="1"/>
      <c r="I4639" s="1"/>
      <c r="K4639" s="1"/>
      <c r="N4639" s="1"/>
      <c r="T4639" s="146"/>
      <c r="U4639" s="146"/>
      <c r="V4639" s="146"/>
      <c r="W4639" s="146"/>
      <c r="X4639" s="146"/>
      <c r="Y4639" s="146"/>
      <c r="Z4639" s="146"/>
      <c r="AA4639" s="146"/>
      <c r="AB4639" s="5" t="str">
        <f t="shared" si="105"/>
        <v/>
      </c>
    </row>
    <row r="4640" spans="8:28" customFormat="1" ht="12.95" hidden="1" customHeight="1">
      <c r="H4640" s="1"/>
      <c r="I4640" s="1"/>
      <c r="K4640" s="1"/>
      <c r="N4640" s="1"/>
      <c r="T4640" s="146"/>
      <c r="U4640" s="146"/>
      <c r="V4640" s="146"/>
      <c r="W4640" s="146"/>
      <c r="X4640" s="146"/>
      <c r="Y4640" s="146"/>
      <c r="Z4640" s="146"/>
      <c r="AA4640" s="146"/>
      <c r="AB4640" s="5" t="str">
        <f t="shared" si="105"/>
        <v/>
      </c>
    </row>
    <row r="4641" spans="8:28" customFormat="1" ht="12.95" hidden="1" customHeight="1">
      <c r="H4641" s="1"/>
      <c r="I4641" s="1"/>
      <c r="K4641" s="1"/>
      <c r="N4641" s="1"/>
      <c r="T4641" s="146"/>
      <c r="U4641" s="146"/>
      <c r="V4641" s="146"/>
      <c r="W4641" s="146"/>
      <c r="X4641" s="146"/>
      <c r="Y4641" s="146"/>
      <c r="Z4641" s="146"/>
      <c r="AA4641" s="146"/>
      <c r="AB4641" s="5" t="str">
        <f t="shared" si="105"/>
        <v/>
      </c>
    </row>
    <row r="4642" spans="8:28" customFormat="1" ht="12.95" hidden="1" customHeight="1">
      <c r="H4642" s="1"/>
      <c r="I4642" s="1"/>
      <c r="K4642" s="1"/>
      <c r="N4642" s="1"/>
      <c r="T4642" s="146"/>
      <c r="U4642" s="146"/>
      <c r="V4642" s="146"/>
      <c r="W4642" s="146"/>
      <c r="X4642" s="146"/>
      <c r="Y4642" s="146"/>
      <c r="Z4642" s="146"/>
      <c r="AA4642" s="146"/>
      <c r="AB4642" s="5" t="str">
        <f t="shared" si="105"/>
        <v/>
      </c>
    </row>
    <row r="4643" spans="8:28" customFormat="1" ht="12.95" hidden="1" customHeight="1">
      <c r="H4643" s="1"/>
      <c r="I4643" s="1"/>
      <c r="K4643" s="1"/>
      <c r="N4643" s="1"/>
      <c r="T4643" s="146"/>
      <c r="U4643" s="146"/>
      <c r="V4643" s="146"/>
      <c r="W4643" s="146"/>
      <c r="X4643" s="146"/>
      <c r="Y4643" s="146"/>
      <c r="Z4643" s="146"/>
      <c r="AA4643" s="146"/>
      <c r="AB4643" s="5" t="str">
        <f t="shared" si="105"/>
        <v/>
      </c>
    </row>
    <row r="4644" spans="8:28" customFormat="1" ht="12.95" hidden="1" customHeight="1">
      <c r="H4644" s="1"/>
      <c r="I4644" s="1"/>
      <c r="K4644" s="1"/>
      <c r="N4644" s="1"/>
      <c r="T4644" s="146"/>
      <c r="U4644" s="146"/>
      <c r="V4644" s="146"/>
      <c r="W4644" s="146"/>
      <c r="X4644" s="146"/>
      <c r="Y4644" s="146"/>
      <c r="Z4644" s="146"/>
      <c r="AA4644" s="146"/>
      <c r="AB4644" s="5" t="str">
        <f t="shared" si="105"/>
        <v/>
      </c>
    </row>
    <row r="4645" spans="8:28" customFormat="1" ht="12.95" hidden="1" customHeight="1">
      <c r="H4645" s="1"/>
      <c r="I4645" s="1"/>
      <c r="K4645" s="1"/>
      <c r="N4645" s="1"/>
      <c r="T4645" s="146"/>
      <c r="U4645" s="146"/>
      <c r="V4645" s="146"/>
      <c r="W4645" s="146"/>
      <c r="X4645" s="146"/>
      <c r="Y4645" s="146"/>
      <c r="Z4645" s="146"/>
      <c r="AA4645" s="146"/>
      <c r="AB4645" s="5" t="str">
        <f t="shared" si="105"/>
        <v/>
      </c>
    </row>
    <row r="4646" spans="8:28" customFormat="1" ht="12.95" hidden="1" customHeight="1">
      <c r="H4646" s="1"/>
      <c r="I4646" s="1"/>
      <c r="K4646" s="1"/>
      <c r="N4646" s="1"/>
      <c r="T4646" s="146"/>
      <c r="U4646" s="146"/>
      <c r="V4646" s="146"/>
      <c r="W4646" s="146"/>
      <c r="X4646" s="146"/>
      <c r="Y4646" s="146"/>
      <c r="Z4646" s="146"/>
      <c r="AA4646" s="146"/>
      <c r="AB4646" s="5" t="str">
        <f t="shared" si="105"/>
        <v/>
      </c>
    </row>
    <row r="4647" spans="8:28" customFormat="1" ht="12.95" hidden="1" customHeight="1">
      <c r="H4647" s="1"/>
      <c r="I4647" s="1"/>
      <c r="K4647" s="1"/>
      <c r="N4647" s="1"/>
      <c r="T4647" s="146"/>
      <c r="U4647" s="146"/>
      <c r="V4647" s="146"/>
      <c r="W4647" s="146"/>
      <c r="X4647" s="146"/>
      <c r="Y4647" s="146"/>
      <c r="Z4647" s="146"/>
      <c r="AA4647" s="146"/>
      <c r="AB4647" s="5" t="str">
        <f t="shared" si="105"/>
        <v/>
      </c>
    </row>
    <row r="4648" spans="8:28" customFormat="1" ht="12.95" hidden="1" customHeight="1">
      <c r="H4648" s="1"/>
      <c r="I4648" s="1"/>
      <c r="K4648" s="1"/>
      <c r="N4648" s="1"/>
      <c r="T4648" s="146"/>
      <c r="U4648" s="146"/>
      <c r="V4648" s="146"/>
      <c r="W4648" s="146"/>
      <c r="X4648" s="146"/>
      <c r="Y4648" s="146"/>
      <c r="Z4648" s="146"/>
      <c r="AA4648" s="146"/>
      <c r="AB4648" s="5" t="str">
        <f t="shared" si="105"/>
        <v/>
      </c>
    </row>
    <row r="4649" spans="8:28" customFormat="1" ht="12.95" hidden="1" customHeight="1">
      <c r="H4649" s="1"/>
      <c r="I4649" s="1"/>
      <c r="K4649" s="1"/>
      <c r="N4649" s="1"/>
      <c r="T4649" s="146"/>
      <c r="U4649" s="146"/>
      <c r="V4649" s="146"/>
      <c r="W4649" s="146"/>
      <c r="X4649" s="146"/>
      <c r="Y4649" s="146"/>
      <c r="Z4649" s="146"/>
      <c r="AA4649" s="146"/>
      <c r="AB4649" s="5" t="str">
        <f t="shared" si="105"/>
        <v/>
      </c>
    </row>
    <row r="4650" spans="8:28" customFormat="1" ht="12.95" hidden="1" customHeight="1">
      <c r="H4650" s="1"/>
      <c r="I4650" s="1"/>
      <c r="K4650" s="1"/>
      <c r="N4650" s="1"/>
      <c r="T4650" s="146"/>
      <c r="U4650" s="146"/>
      <c r="V4650" s="146"/>
      <c r="W4650" s="146"/>
      <c r="X4650" s="146"/>
      <c r="Y4650" s="146"/>
      <c r="Z4650" s="146"/>
      <c r="AA4650" s="146"/>
      <c r="AB4650" s="5" t="str">
        <f t="shared" si="105"/>
        <v/>
      </c>
    </row>
    <row r="4651" spans="8:28" customFormat="1" ht="12.95" hidden="1" customHeight="1">
      <c r="H4651" s="1"/>
      <c r="I4651" s="1"/>
      <c r="K4651" s="1"/>
      <c r="N4651" s="1"/>
      <c r="T4651" s="146"/>
      <c r="U4651" s="146"/>
      <c r="V4651" s="146"/>
      <c r="W4651" s="146"/>
      <c r="X4651" s="146"/>
      <c r="Y4651" s="146"/>
      <c r="Z4651" s="146"/>
      <c r="AA4651" s="146"/>
      <c r="AB4651" s="5" t="str">
        <f t="shared" si="105"/>
        <v/>
      </c>
    </row>
    <row r="4652" spans="8:28" customFormat="1" ht="12.95" hidden="1" customHeight="1">
      <c r="H4652" s="1"/>
      <c r="I4652" s="1"/>
      <c r="K4652" s="1"/>
      <c r="N4652" s="1"/>
      <c r="T4652" s="146"/>
      <c r="U4652" s="146"/>
      <c r="V4652" s="146"/>
      <c r="W4652" s="146"/>
      <c r="X4652" s="146"/>
      <c r="Y4652" s="146"/>
      <c r="Z4652" s="146"/>
      <c r="AA4652" s="146"/>
      <c r="AB4652" s="5" t="str">
        <f t="shared" si="105"/>
        <v/>
      </c>
    </row>
    <row r="4653" spans="8:28" customFormat="1" ht="12.95" hidden="1" customHeight="1">
      <c r="H4653" s="1"/>
      <c r="I4653" s="1"/>
      <c r="K4653" s="1"/>
      <c r="N4653" s="1"/>
      <c r="T4653" s="146"/>
      <c r="U4653" s="146"/>
      <c r="V4653" s="146"/>
      <c r="W4653" s="146"/>
      <c r="X4653" s="146"/>
      <c r="Y4653" s="146"/>
      <c r="Z4653" s="146"/>
      <c r="AA4653" s="146"/>
      <c r="AB4653" s="5" t="str">
        <f t="shared" si="105"/>
        <v/>
      </c>
    </row>
    <row r="4654" spans="8:28" customFormat="1" ht="12.95" hidden="1" customHeight="1">
      <c r="H4654" s="1"/>
      <c r="I4654" s="1"/>
      <c r="K4654" s="1"/>
      <c r="N4654" s="1"/>
      <c r="T4654" s="146"/>
      <c r="U4654" s="146"/>
      <c r="V4654" s="146"/>
      <c r="W4654" s="146"/>
      <c r="X4654" s="146"/>
      <c r="Y4654" s="146"/>
      <c r="Z4654" s="146"/>
      <c r="AA4654" s="146"/>
      <c r="AB4654" s="5" t="str">
        <f t="shared" si="105"/>
        <v/>
      </c>
    </row>
    <row r="4655" spans="8:28" customFormat="1" ht="12.95" hidden="1" customHeight="1">
      <c r="H4655" s="1"/>
      <c r="I4655" s="1"/>
      <c r="K4655" s="1"/>
      <c r="N4655" s="1"/>
      <c r="T4655" s="146"/>
      <c r="U4655" s="146"/>
      <c r="V4655" s="146"/>
      <c r="W4655" s="146"/>
      <c r="X4655" s="146"/>
      <c r="Y4655" s="146"/>
      <c r="Z4655" s="146"/>
      <c r="AA4655" s="146"/>
      <c r="AB4655" s="5" t="str">
        <f t="shared" si="105"/>
        <v/>
      </c>
    </row>
    <row r="4656" spans="8:28" customFormat="1" ht="12.95" hidden="1" customHeight="1">
      <c r="H4656" s="1"/>
      <c r="I4656" s="1"/>
      <c r="K4656" s="1"/>
      <c r="N4656" s="1"/>
      <c r="T4656" s="146"/>
      <c r="U4656" s="146"/>
      <c r="V4656" s="146"/>
      <c r="W4656" s="146"/>
      <c r="X4656" s="146"/>
      <c r="Y4656" s="146"/>
      <c r="Z4656" s="146"/>
      <c r="AA4656" s="146"/>
      <c r="AB4656" s="5" t="str">
        <f t="shared" si="105"/>
        <v/>
      </c>
    </row>
    <row r="4657" spans="8:28" customFormat="1" ht="12.95" hidden="1" customHeight="1">
      <c r="H4657" s="1"/>
      <c r="I4657" s="1"/>
      <c r="K4657" s="1"/>
      <c r="N4657" s="1"/>
      <c r="T4657" s="146"/>
      <c r="U4657" s="146"/>
      <c r="V4657" s="146"/>
      <c r="W4657" s="146"/>
      <c r="X4657" s="146"/>
      <c r="Y4657" s="146"/>
      <c r="Z4657" s="146"/>
      <c r="AA4657" s="146"/>
      <c r="AB4657" s="5" t="str">
        <f t="shared" si="105"/>
        <v/>
      </c>
    </row>
    <row r="4658" spans="8:28" customFormat="1" ht="12.95" hidden="1" customHeight="1">
      <c r="H4658" s="1"/>
      <c r="I4658" s="1"/>
      <c r="K4658" s="1"/>
      <c r="N4658" s="1"/>
      <c r="T4658" s="146"/>
      <c r="U4658" s="146"/>
      <c r="V4658" s="146"/>
      <c r="W4658" s="146"/>
      <c r="X4658" s="146"/>
      <c r="Y4658" s="146"/>
      <c r="Z4658" s="146"/>
      <c r="AA4658" s="146"/>
      <c r="AB4658" s="5" t="str">
        <f t="shared" si="105"/>
        <v/>
      </c>
    </row>
    <row r="4659" spans="8:28" customFormat="1" ht="12.95" hidden="1" customHeight="1">
      <c r="H4659" s="1"/>
      <c r="I4659" s="1"/>
      <c r="K4659" s="1"/>
      <c r="N4659" s="1"/>
      <c r="T4659" s="146"/>
      <c r="U4659" s="146"/>
      <c r="V4659" s="146"/>
      <c r="W4659" s="146"/>
      <c r="X4659" s="146"/>
      <c r="Y4659" s="146"/>
      <c r="Z4659" s="146"/>
      <c r="AA4659" s="146"/>
      <c r="AB4659" s="5" t="str">
        <f t="shared" si="105"/>
        <v/>
      </c>
    </row>
    <row r="4660" spans="8:28" customFormat="1" ht="12.95" hidden="1" customHeight="1">
      <c r="H4660" s="1"/>
      <c r="I4660" s="1"/>
      <c r="K4660" s="1"/>
      <c r="N4660" s="1"/>
      <c r="T4660" s="146"/>
      <c r="U4660" s="146"/>
      <c r="V4660" s="146"/>
      <c r="W4660" s="146"/>
      <c r="X4660" s="146"/>
      <c r="Y4660" s="146"/>
      <c r="Z4660" s="146"/>
      <c r="AA4660" s="146"/>
      <c r="AB4660" s="5" t="str">
        <f t="shared" si="105"/>
        <v/>
      </c>
    </row>
    <row r="4661" spans="8:28" customFormat="1" ht="12.95" hidden="1" customHeight="1">
      <c r="H4661" s="1"/>
      <c r="I4661" s="1"/>
      <c r="K4661" s="1"/>
      <c r="N4661" s="1"/>
      <c r="T4661" s="146"/>
      <c r="U4661" s="146"/>
      <c r="V4661" s="146"/>
      <c r="W4661" s="146"/>
      <c r="X4661" s="146"/>
      <c r="Y4661" s="146"/>
      <c r="Z4661" s="146"/>
      <c r="AA4661" s="146"/>
      <c r="AB4661" s="5" t="str">
        <f t="shared" si="105"/>
        <v/>
      </c>
    </row>
    <row r="4662" spans="8:28" customFormat="1" ht="12.95" hidden="1" customHeight="1">
      <c r="H4662" s="1"/>
      <c r="I4662" s="1"/>
      <c r="K4662" s="1"/>
      <c r="N4662" s="1"/>
      <c r="T4662" s="146"/>
      <c r="U4662" s="146"/>
      <c r="V4662" s="146"/>
      <c r="W4662" s="146"/>
      <c r="X4662" s="146"/>
      <c r="Y4662" s="146"/>
      <c r="Z4662" s="146"/>
      <c r="AA4662" s="146"/>
      <c r="AB4662" s="5" t="str">
        <f t="shared" si="105"/>
        <v/>
      </c>
    </row>
    <row r="4663" spans="8:28" customFormat="1" ht="12.95" hidden="1" customHeight="1">
      <c r="H4663" s="1"/>
      <c r="I4663" s="1"/>
      <c r="K4663" s="1"/>
      <c r="N4663" s="1"/>
      <c r="T4663" s="146"/>
      <c r="U4663" s="146"/>
      <c r="V4663" s="146"/>
      <c r="W4663" s="146"/>
      <c r="X4663" s="146"/>
      <c r="Y4663" s="146"/>
      <c r="Z4663" s="146"/>
      <c r="AA4663" s="146"/>
      <c r="AB4663" s="5" t="str">
        <f t="shared" si="105"/>
        <v/>
      </c>
    </row>
    <row r="4664" spans="8:28" customFormat="1" ht="12.95" hidden="1" customHeight="1">
      <c r="H4664" s="1"/>
      <c r="I4664" s="1"/>
      <c r="K4664" s="1"/>
      <c r="N4664" s="1"/>
      <c r="T4664" s="146"/>
      <c r="U4664" s="146"/>
      <c r="V4664" s="146"/>
      <c r="W4664" s="146"/>
      <c r="X4664" s="146"/>
      <c r="Y4664" s="146"/>
      <c r="Z4664" s="146"/>
      <c r="AA4664" s="146"/>
      <c r="AB4664" s="5" t="str">
        <f t="shared" si="105"/>
        <v/>
      </c>
    </row>
    <row r="4665" spans="8:28" customFormat="1" ht="12.95" hidden="1" customHeight="1">
      <c r="H4665" s="1"/>
      <c r="I4665" s="1"/>
      <c r="K4665" s="1"/>
      <c r="N4665" s="1"/>
      <c r="T4665" s="146"/>
      <c r="U4665" s="146"/>
      <c r="V4665" s="146"/>
      <c r="W4665" s="146"/>
      <c r="X4665" s="146"/>
      <c r="Y4665" s="146"/>
      <c r="Z4665" s="146"/>
      <c r="AA4665" s="146"/>
      <c r="AB4665" s="5" t="str">
        <f t="shared" si="105"/>
        <v/>
      </c>
    </row>
    <row r="4666" spans="8:28" customFormat="1" ht="12.95" hidden="1" customHeight="1">
      <c r="H4666" s="1"/>
      <c r="I4666" s="1"/>
      <c r="K4666" s="1"/>
      <c r="N4666" s="1"/>
      <c r="T4666" s="146"/>
      <c r="U4666" s="146"/>
      <c r="V4666" s="146"/>
      <c r="W4666" s="146"/>
      <c r="X4666" s="146"/>
      <c r="Y4666" s="146"/>
      <c r="Z4666" s="146"/>
      <c r="AA4666" s="146"/>
      <c r="AB4666" s="5" t="str">
        <f t="shared" si="105"/>
        <v/>
      </c>
    </row>
    <row r="4667" spans="8:28" customFormat="1" ht="12.95" hidden="1" customHeight="1">
      <c r="H4667" s="1"/>
      <c r="I4667" s="1"/>
      <c r="K4667" s="1"/>
      <c r="N4667" s="1"/>
      <c r="T4667" s="146"/>
      <c r="U4667" s="146"/>
      <c r="V4667" s="146"/>
      <c r="W4667" s="146"/>
      <c r="X4667" s="146"/>
      <c r="Y4667" s="146"/>
      <c r="Z4667" s="146"/>
      <c r="AA4667" s="146"/>
      <c r="AB4667" s="5" t="str">
        <f t="shared" si="105"/>
        <v/>
      </c>
    </row>
    <row r="4668" spans="8:28" customFormat="1" ht="12.95" hidden="1" customHeight="1">
      <c r="H4668" s="1"/>
      <c r="I4668" s="1"/>
      <c r="K4668" s="1"/>
      <c r="N4668" s="1"/>
      <c r="T4668" s="146"/>
      <c r="U4668" s="146"/>
      <c r="V4668" s="146"/>
      <c r="W4668" s="146"/>
      <c r="X4668" s="146"/>
      <c r="Y4668" s="146"/>
      <c r="Z4668" s="146"/>
      <c r="AA4668" s="146"/>
      <c r="AB4668" s="5" t="str">
        <f t="shared" si="105"/>
        <v/>
      </c>
    </row>
    <row r="4669" spans="8:28" customFormat="1" ht="12.95" hidden="1" customHeight="1">
      <c r="H4669" s="1"/>
      <c r="I4669" s="1"/>
      <c r="K4669" s="1"/>
      <c r="N4669" s="1"/>
      <c r="T4669" s="146"/>
      <c r="U4669" s="146"/>
      <c r="V4669" s="146"/>
      <c r="W4669" s="146"/>
      <c r="X4669" s="146"/>
      <c r="Y4669" s="146"/>
      <c r="Z4669" s="146"/>
      <c r="AA4669" s="146"/>
      <c r="AB4669" s="5" t="str">
        <f t="shared" si="105"/>
        <v/>
      </c>
    </row>
    <row r="4670" spans="8:28" customFormat="1" ht="12.95" hidden="1" customHeight="1">
      <c r="H4670" s="1"/>
      <c r="I4670" s="1"/>
      <c r="K4670" s="1"/>
      <c r="N4670" s="1"/>
      <c r="T4670" s="146"/>
      <c r="U4670" s="146"/>
      <c r="V4670" s="146"/>
      <c r="W4670" s="146"/>
      <c r="X4670" s="146"/>
      <c r="Y4670" s="146"/>
      <c r="Z4670" s="146"/>
      <c r="AA4670" s="146"/>
      <c r="AB4670" s="5" t="str">
        <f t="shared" si="105"/>
        <v/>
      </c>
    </row>
    <row r="4671" spans="8:28" customFormat="1" ht="12.95" hidden="1" customHeight="1">
      <c r="H4671" s="1"/>
      <c r="I4671" s="1"/>
      <c r="K4671" s="1"/>
      <c r="N4671" s="1"/>
      <c r="T4671" s="146"/>
      <c r="U4671" s="146"/>
      <c r="V4671" s="146"/>
      <c r="W4671" s="146"/>
      <c r="X4671" s="146"/>
      <c r="Y4671" s="146"/>
      <c r="Z4671" s="146"/>
      <c r="AA4671" s="146"/>
      <c r="AB4671" s="5" t="str">
        <f t="shared" si="105"/>
        <v/>
      </c>
    </row>
    <row r="4672" spans="8:28" customFormat="1" ht="12.95" hidden="1" customHeight="1">
      <c r="H4672" s="1"/>
      <c r="I4672" s="1"/>
      <c r="K4672" s="1"/>
      <c r="N4672" s="1"/>
      <c r="T4672" s="146"/>
      <c r="U4672" s="146"/>
      <c r="V4672" s="146"/>
      <c r="W4672" s="146"/>
      <c r="X4672" s="146"/>
      <c r="Y4672" s="146"/>
      <c r="Z4672" s="146"/>
      <c r="AA4672" s="146"/>
      <c r="AB4672" s="5" t="str">
        <f t="shared" si="105"/>
        <v/>
      </c>
    </row>
    <row r="4673" spans="8:28" customFormat="1" ht="12.95" hidden="1" customHeight="1">
      <c r="H4673" s="1"/>
      <c r="I4673" s="1"/>
      <c r="K4673" s="1"/>
      <c r="N4673" s="1"/>
      <c r="T4673" s="146"/>
      <c r="U4673" s="146"/>
      <c r="V4673" s="146"/>
      <c r="W4673" s="146"/>
      <c r="X4673" s="146"/>
      <c r="Y4673" s="146"/>
      <c r="Z4673" s="146"/>
      <c r="AA4673" s="146"/>
      <c r="AB4673" s="5" t="str">
        <f t="shared" si="105"/>
        <v/>
      </c>
    </row>
    <row r="4674" spans="8:28" customFormat="1" ht="12.95" hidden="1" customHeight="1">
      <c r="H4674" s="1"/>
      <c r="I4674" s="1"/>
      <c r="K4674" s="1"/>
      <c r="N4674" s="1"/>
      <c r="T4674" s="146"/>
      <c r="U4674" s="146"/>
      <c r="V4674" s="146"/>
      <c r="W4674" s="146"/>
      <c r="X4674" s="146"/>
      <c r="Y4674" s="146"/>
      <c r="Z4674" s="146"/>
      <c r="AA4674" s="146"/>
      <c r="AB4674" s="5" t="str">
        <f t="shared" si="105"/>
        <v/>
      </c>
    </row>
    <row r="4675" spans="8:28" customFormat="1" ht="12.95" hidden="1" customHeight="1">
      <c r="H4675" s="1"/>
      <c r="I4675" s="1"/>
      <c r="K4675" s="1"/>
      <c r="N4675" s="1"/>
      <c r="T4675" s="146"/>
      <c r="U4675" s="146"/>
      <c r="V4675" s="146"/>
      <c r="W4675" s="146"/>
      <c r="X4675" s="146"/>
      <c r="Y4675" s="146"/>
      <c r="Z4675" s="146"/>
      <c r="AA4675" s="146"/>
      <c r="AB4675" s="5" t="str">
        <f t="shared" si="105"/>
        <v/>
      </c>
    </row>
    <row r="4676" spans="8:28" customFormat="1" ht="12.95" hidden="1" customHeight="1">
      <c r="H4676" s="1"/>
      <c r="I4676" s="1"/>
      <c r="K4676" s="1"/>
      <c r="N4676" s="1"/>
      <c r="T4676" s="146"/>
      <c r="U4676" s="146"/>
      <c r="V4676" s="146"/>
      <c r="W4676" s="146"/>
      <c r="X4676" s="146"/>
      <c r="Y4676" s="146"/>
      <c r="Z4676" s="146"/>
      <c r="AA4676" s="146"/>
      <c r="AB4676" s="5" t="str">
        <f t="shared" si="105"/>
        <v/>
      </c>
    </row>
    <row r="4677" spans="8:28" customFormat="1" ht="12.95" hidden="1" customHeight="1">
      <c r="H4677" s="1"/>
      <c r="I4677" s="1"/>
      <c r="K4677" s="1"/>
      <c r="N4677" s="1"/>
      <c r="T4677" s="146"/>
      <c r="U4677" s="146"/>
      <c r="V4677" s="146"/>
      <c r="W4677" s="146"/>
      <c r="X4677" s="146"/>
      <c r="Y4677" s="146"/>
      <c r="Z4677" s="146"/>
      <c r="AA4677" s="146"/>
      <c r="AB4677" s="5" t="str">
        <f t="shared" si="105"/>
        <v/>
      </c>
    </row>
    <row r="4678" spans="8:28" customFormat="1" ht="12.95" hidden="1" customHeight="1">
      <c r="H4678" s="1"/>
      <c r="I4678" s="1"/>
      <c r="K4678" s="1"/>
      <c r="N4678" s="1"/>
      <c r="T4678" s="146"/>
      <c r="U4678" s="146"/>
      <c r="V4678" s="146"/>
      <c r="W4678" s="146"/>
      <c r="X4678" s="146"/>
      <c r="Y4678" s="146"/>
      <c r="Z4678" s="146"/>
      <c r="AA4678" s="146"/>
      <c r="AB4678" s="5" t="str">
        <f t="shared" si="105"/>
        <v/>
      </c>
    </row>
    <row r="4679" spans="8:28" customFormat="1" ht="12.95" hidden="1" customHeight="1">
      <c r="H4679" s="1"/>
      <c r="I4679" s="1"/>
      <c r="K4679" s="1"/>
      <c r="N4679" s="1"/>
      <c r="T4679" s="146"/>
      <c r="U4679" s="146"/>
      <c r="V4679" s="146"/>
      <c r="W4679" s="146"/>
      <c r="X4679" s="146"/>
      <c r="Y4679" s="146"/>
      <c r="Z4679" s="146"/>
      <c r="AA4679" s="146"/>
      <c r="AB4679" s="5" t="str">
        <f t="shared" si="105"/>
        <v/>
      </c>
    </row>
    <row r="4680" spans="8:28" customFormat="1" ht="12.95" hidden="1" customHeight="1">
      <c r="H4680" s="1"/>
      <c r="I4680" s="1"/>
      <c r="K4680" s="1"/>
      <c r="N4680" s="1"/>
      <c r="T4680" s="146"/>
      <c r="U4680" s="146"/>
      <c r="V4680" s="146"/>
      <c r="W4680" s="146"/>
      <c r="X4680" s="146"/>
      <c r="Y4680" s="146"/>
      <c r="Z4680" s="146"/>
      <c r="AA4680" s="146"/>
      <c r="AB4680" s="5" t="str">
        <f t="shared" si="105"/>
        <v/>
      </c>
    </row>
    <row r="4681" spans="8:28" customFormat="1" ht="12.95" hidden="1" customHeight="1">
      <c r="H4681" s="1"/>
      <c r="I4681" s="1"/>
      <c r="K4681" s="1"/>
      <c r="N4681" s="1"/>
      <c r="T4681" s="146"/>
      <c r="U4681" s="146"/>
      <c r="V4681" s="146"/>
      <c r="W4681" s="146"/>
      <c r="X4681" s="146"/>
      <c r="Y4681" s="146"/>
      <c r="Z4681" s="146"/>
      <c r="AA4681" s="146"/>
      <c r="AB4681" s="5" t="str">
        <f t="shared" si="105"/>
        <v/>
      </c>
    </row>
    <row r="4682" spans="8:28" customFormat="1" ht="12.95" hidden="1" customHeight="1">
      <c r="H4682" s="1"/>
      <c r="I4682" s="1"/>
      <c r="K4682" s="1"/>
      <c r="N4682" s="1"/>
      <c r="T4682" s="146"/>
      <c r="U4682" s="146"/>
      <c r="V4682" s="146"/>
      <c r="W4682" s="146"/>
      <c r="X4682" s="146"/>
      <c r="Y4682" s="146"/>
      <c r="Z4682" s="146"/>
      <c r="AA4682" s="146"/>
      <c r="AB4682" s="5" t="str">
        <f t="shared" si="105"/>
        <v/>
      </c>
    </row>
    <row r="4683" spans="8:28" customFormat="1" ht="12.95" hidden="1" customHeight="1">
      <c r="H4683" s="1"/>
      <c r="I4683" s="1"/>
      <c r="K4683" s="1"/>
      <c r="N4683" s="1"/>
      <c r="T4683" s="146"/>
      <c r="U4683" s="146"/>
      <c r="V4683" s="146"/>
      <c r="W4683" s="146"/>
      <c r="X4683" s="146"/>
      <c r="Y4683" s="146"/>
      <c r="Z4683" s="146"/>
      <c r="AA4683" s="146"/>
      <c r="AB4683" s="5" t="str">
        <f t="shared" si="105"/>
        <v/>
      </c>
    </row>
    <row r="4684" spans="8:28" customFormat="1" ht="12.95" hidden="1" customHeight="1">
      <c r="H4684" s="1"/>
      <c r="I4684" s="1"/>
      <c r="K4684" s="1"/>
      <c r="N4684" s="1"/>
      <c r="T4684" s="146"/>
      <c r="U4684" s="146"/>
      <c r="V4684" s="146"/>
      <c r="W4684" s="146"/>
      <c r="X4684" s="146"/>
      <c r="Y4684" s="146"/>
      <c r="Z4684" s="146"/>
      <c r="AA4684" s="146"/>
      <c r="AB4684" s="5" t="str">
        <f t="shared" si="105"/>
        <v/>
      </c>
    </row>
    <row r="4685" spans="8:28" customFormat="1" ht="12.95" hidden="1" customHeight="1">
      <c r="H4685" s="1"/>
      <c r="I4685" s="1"/>
      <c r="K4685" s="1"/>
      <c r="N4685" s="1"/>
      <c r="T4685" s="146"/>
      <c r="U4685" s="146"/>
      <c r="V4685" s="146"/>
      <c r="W4685" s="146"/>
      <c r="X4685" s="146"/>
      <c r="Y4685" s="146"/>
      <c r="Z4685" s="146"/>
      <c r="AA4685" s="146"/>
      <c r="AB4685" s="5" t="str">
        <f t="shared" si="105"/>
        <v/>
      </c>
    </row>
    <row r="4686" spans="8:28" customFormat="1" ht="12.95" hidden="1" customHeight="1">
      <c r="H4686" s="1"/>
      <c r="I4686" s="1"/>
      <c r="K4686" s="1"/>
      <c r="N4686" s="1"/>
      <c r="T4686" s="146"/>
      <c r="U4686" s="146"/>
      <c r="V4686" s="146"/>
      <c r="W4686" s="146"/>
      <c r="X4686" s="146"/>
      <c r="Y4686" s="146"/>
      <c r="Z4686" s="146"/>
      <c r="AA4686" s="146"/>
      <c r="AB4686" s="5" t="str">
        <f t="shared" si="105"/>
        <v/>
      </c>
    </row>
    <row r="4687" spans="8:28" customFormat="1" ht="12.95" hidden="1" customHeight="1">
      <c r="H4687" s="1"/>
      <c r="I4687" s="1"/>
      <c r="K4687" s="1"/>
      <c r="N4687" s="1"/>
      <c r="T4687" s="146"/>
      <c r="U4687" s="146"/>
      <c r="V4687" s="146"/>
      <c r="W4687" s="146"/>
      <c r="X4687" s="146"/>
      <c r="Y4687" s="146"/>
      <c r="Z4687" s="146"/>
      <c r="AA4687" s="146"/>
      <c r="AB4687" s="5" t="str">
        <f t="shared" si="105"/>
        <v/>
      </c>
    </row>
    <row r="4688" spans="8:28" customFormat="1" ht="12.95" hidden="1" customHeight="1">
      <c r="H4688" s="1"/>
      <c r="I4688" s="1"/>
      <c r="K4688" s="1"/>
      <c r="N4688" s="1"/>
      <c r="T4688" s="146"/>
      <c r="U4688" s="146"/>
      <c r="V4688" s="146"/>
      <c r="W4688" s="146"/>
      <c r="X4688" s="146"/>
      <c r="Y4688" s="146"/>
      <c r="Z4688" s="146"/>
      <c r="AA4688" s="146"/>
      <c r="AB4688" s="5" t="str">
        <f t="shared" si="105"/>
        <v/>
      </c>
    </row>
    <row r="4689" spans="8:28" customFormat="1" ht="12.95" hidden="1" customHeight="1">
      <c r="H4689" s="1"/>
      <c r="I4689" s="1"/>
      <c r="K4689" s="1"/>
      <c r="N4689" s="1"/>
      <c r="T4689" s="146"/>
      <c r="U4689" s="146"/>
      <c r="V4689" s="146"/>
      <c r="W4689" s="146"/>
      <c r="X4689" s="146"/>
      <c r="Y4689" s="146"/>
      <c r="Z4689" s="146"/>
      <c r="AA4689" s="146"/>
      <c r="AB4689" s="5" t="str">
        <f t="shared" si="105"/>
        <v/>
      </c>
    </row>
    <row r="4690" spans="8:28" customFormat="1" ht="12.95" hidden="1" customHeight="1">
      <c r="H4690" s="1"/>
      <c r="I4690" s="1"/>
      <c r="K4690" s="1"/>
      <c r="N4690" s="1"/>
      <c r="T4690" s="146"/>
      <c r="U4690" s="146"/>
      <c r="V4690" s="146"/>
      <c r="W4690" s="146"/>
      <c r="X4690" s="146"/>
      <c r="Y4690" s="146"/>
      <c r="Z4690" s="146"/>
      <c r="AA4690" s="146"/>
      <c r="AB4690" s="5" t="str">
        <f t="shared" si="105"/>
        <v/>
      </c>
    </row>
    <row r="4691" spans="8:28" customFormat="1" ht="12.95" hidden="1" customHeight="1">
      <c r="H4691" s="1"/>
      <c r="I4691" s="1"/>
      <c r="K4691" s="1"/>
      <c r="N4691" s="1"/>
      <c r="T4691" s="146"/>
      <c r="U4691" s="146"/>
      <c r="V4691" s="146"/>
      <c r="W4691" s="146"/>
      <c r="X4691" s="146"/>
      <c r="Y4691" s="146"/>
      <c r="Z4691" s="146"/>
      <c r="AA4691" s="146"/>
      <c r="AB4691" s="5" t="str">
        <f t="shared" si="105"/>
        <v/>
      </c>
    </row>
    <row r="4692" spans="8:28" customFormat="1" ht="12.95" hidden="1" customHeight="1">
      <c r="H4692" s="1"/>
      <c r="I4692" s="1"/>
      <c r="K4692" s="1"/>
      <c r="N4692" s="1"/>
      <c r="T4692" s="146"/>
      <c r="U4692" s="146"/>
      <c r="V4692" s="146"/>
      <c r="W4692" s="146"/>
      <c r="X4692" s="146"/>
      <c r="Y4692" s="146"/>
      <c r="Z4692" s="146"/>
      <c r="AA4692" s="146"/>
      <c r="AB4692" s="5" t="str">
        <f t="shared" si="105"/>
        <v/>
      </c>
    </row>
    <row r="4693" spans="8:28" customFormat="1" ht="12.95" hidden="1" customHeight="1">
      <c r="H4693" s="1"/>
      <c r="I4693" s="1"/>
      <c r="K4693" s="1"/>
      <c r="N4693" s="1"/>
      <c r="T4693" s="146"/>
      <c r="U4693" s="146"/>
      <c r="V4693" s="146"/>
      <c r="W4693" s="146"/>
      <c r="X4693" s="146"/>
      <c r="Y4693" s="146"/>
      <c r="Z4693" s="146"/>
      <c r="AA4693" s="146"/>
      <c r="AB4693" s="5" t="str">
        <f t="shared" si="105"/>
        <v/>
      </c>
    </row>
    <row r="4694" spans="8:28" customFormat="1" ht="12.95" hidden="1" customHeight="1">
      <c r="H4694" s="1"/>
      <c r="I4694" s="1"/>
      <c r="K4694" s="1"/>
      <c r="N4694" s="1"/>
      <c r="T4694" s="146"/>
      <c r="U4694" s="146"/>
      <c r="V4694" s="146"/>
      <c r="W4694" s="146"/>
      <c r="X4694" s="146"/>
      <c r="Y4694" s="146"/>
      <c r="Z4694" s="146"/>
      <c r="AA4694" s="146"/>
      <c r="AB4694" s="5" t="str">
        <f t="shared" si="105"/>
        <v/>
      </c>
    </row>
    <row r="4695" spans="8:28" customFormat="1" ht="12.95" hidden="1" customHeight="1">
      <c r="H4695" s="1"/>
      <c r="I4695" s="1"/>
      <c r="K4695" s="1"/>
      <c r="N4695" s="1"/>
      <c r="T4695" s="146"/>
      <c r="U4695" s="146"/>
      <c r="V4695" s="146"/>
      <c r="W4695" s="146"/>
      <c r="X4695" s="146"/>
      <c r="Y4695" s="146"/>
      <c r="Z4695" s="146"/>
      <c r="AA4695" s="146"/>
      <c r="AB4695" s="5" t="str">
        <f t="shared" si="105"/>
        <v/>
      </c>
    </row>
    <row r="4696" spans="8:28" customFormat="1" ht="12.95" hidden="1" customHeight="1">
      <c r="H4696" s="1"/>
      <c r="I4696" s="1"/>
      <c r="K4696" s="1"/>
      <c r="N4696" s="1"/>
      <c r="T4696" s="146"/>
      <c r="U4696" s="146"/>
      <c r="V4696" s="146"/>
      <c r="W4696" s="146"/>
      <c r="X4696" s="146"/>
      <c r="Y4696" s="146"/>
      <c r="Z4696" s="146"/>
      <c r="AA4696" s="146"/>
      <c r="AB4696" s="5" t="str">
        <f t="shared" si="105"/>
        <v/>
      </c>
    </row>
    <row r="4697" spans="8:28" customFormat="1" ht="12.95" hidden="1" customHeight="1">
      <c r="H4697" s="1"/>
      <c r="I4697" s="1"/>
      <c r="K4697" s="1"/>
      <c r="N4697" s="1"/>
      <c r="T4697" s="146"/>
      <c r="U4697" s="146"/>
      <c r="V4697" s="146"/>
      <c r="W4697" s="146"/>
      <c r="X4697" s="146"/>
      <c r="Y4697" s="146"/>
      <c r="Z4697" s="146"/>
      <c r="AA4697" s="146"/>
      <c r="AB4697" s="5" t="str">
        <f t="shared" si="105"/>
        <v/>
      </c>
    </row>
    <row r="4698" spans="8:28" customFormat="1" ht="12.95" hidden="1" customHeight="1">
      <c r="H4698" s="1"/>
      <c r="I4698" s="1"/>
      <c r="K4698" s="1"/>
      <c r="N4698" s="1"/>
      <c r="T4698" s="146"/>
      <c r="U4698" s="146"/>
      <c r="V4698" s="146"/>
      <c r="W4698" s="146"/>
      <c r="X4698" s="146"/>
      <c r="Y4698" s="146"/>
      <c r="Z4698" s="146"/>
      <c r="AA4698" s="146"/>
      <c r="AB4698" s="5" t="str">
        <f t="shared" si="105"/>
        <v/>
      </c>
    </row>
    <row r="4699" spans="8:28" customFormat="1" ht="12.95" hidden="1" customHeight="1">
      <c r="H4699" s="1"/>
      <c r="I4699" s="1"/>
      <c r="K4699" s="1"/>
      <c r="N4699" s="1"/>
      <c r="T4699" s="146"/>
      <c r="U4699" s="146"/>
      <c r="V4699" s="146"/>
      <c r="W4699" s="146"/>
      <c r="X4699" s="146"/>
      <c r="Y4699" s="146"/>
      <c r="Z4699" s="146"/>
      <c r="AA4699" s="146"/>
      <c r="AB4699" s="5" t="str">
        <f t="shared" ref="AB4699:AB4762" si="106">IF(TRIM(A4689)="","",CONCATENATE(TRIM(D4689),TRIM(E4689)))</f>
        <v/>
      </c>
    </row>
    <row r="4700" spans="8:28" customFormat="1" ht="12.95" hidden="1" customHeight="1">
      <c r="H4700" s="1"/>
      <c r="I4700" s="1"/>
      <c r="K4700" s="1"/>
      <c r="N4700" s="1"/>
      <c r="T4700" s="146"/>
      <c r="U4700" s="146"/>
      <c r="V4700" s="146"/>
      <c r="W4700" s="146"/>
      <c r="X4700" s="146"/>
      <c r="Y4700" s="146"/>
      <c r="Z4700" s="146"/>
      <c r="AA4700" s="146"/>
      <c r="AB4700" s="5" t="str">
        <f t="shared" si="106"/>
        <v/>
      </c>
    </row>
    <row r="4701" spans="8:28" customFormat="1" ht="12.95" hidden="1" customHeight="1">
      <c r="H4701" s="1"/>
      <c r="I4701" s="1"/>
      <c r="K4701" s="1"/>
      <c r="N4701" s="1"/>
      <c r="T4701" s="146"/>
      <c r="U4701" s="146"/>
      <c r="V4701" s="146"/>
      <c r="W4701" s="146"/>
      <c r="X4701" s="146"/>
      <c r="Y4701" s="146"/>
      <c r="Z4701" s="146"/>
      <c r="AA4701" s="146"/>
      <c r="AB4701" s="5" t="str">
        <f t="shared" si="106"/>
        <v/>
      </c>
    </row>
    <row r="4702" spans="8:28" customFormat="1" ht="12.95" hidden="1" customHeight="1">
      <c r="H4702" s="1"/>
      <c r="I4702" s="1"/>
      <c r="K4702" s="1"/>
      <c r="N4702" s="1"/>
      <c r="T4702" s="146"/>
      <c r="U4702" s="146"/>
      <c r="V4702" s="146"/>
      <c r="W4702" s="146"/>
      <c r="X4702" s="146"/>
      <c r="Y4702" s="146"/>
      <c r="Z4702" s="146"/>
      <c r="AA4702" s="146"/>
      <c r="AB4702" s="5" t="str">
        <f t="shared" si="106"/>
        <v/>
      </c>
    </row>
    <row r="4703" spans="8:28" customFormat="1" ht="12.95" hidden="1" customHeight="1">
      <c r="H4703" s="1"/>
      <c r="I4703" s="1"/>
      <c r="K4703" s="1"/>
      <c r="N4703" s="1"/>
      <c r="T4703" s="146"/>
      <c r="U4703" s="146"/>
      <c r="V4703" s="146"/>
      <c r="W4703" s="146"/>
      <c r="X4703" s="146"/>
      <c r="Y4703" s="146"/>
      <c r="Z4703" s="146"/>
      <c r="AA4703" s="146"/>
      <c r="AB4703" s="5" t="str">
        <f t="shared" si="106"/>
        <v/>
      </c>
    </row>
    <row r="4704" spans="8:28" customFormat="1" ht="12.95" hidden="1" customHeight="1">
      <c r="H4704" s="1"/>
      <c r="I4704" s="1"/>
      <c r="K4704" s="1"/>
      <c r="N4704" s="1"/>
      <c r="T4704" s="146"/>
      <c r="U4704" s="146"/>
      <c r="V4704" s="146"/>
      <c r="W4704" s="146"/>
      <c r="X4704" s="146"/>
      <c r="Y4704" s="146"/>
      <c r="Z4704" s="146"/>
      <c r="AA4704" s="146"/>
      <c r="AB4704" s="5" t="str">
        <f t="shared" si="106"/>
        <v/>
      </c>
    </row>
    <row r="4705" spans="8:28" customFormat="1" ht="12.95" hidden="1" customHeight="1">
      <c r="H4705" s="1"/>
      <c r="I4705" s="1"/>
      <c r="K4705" s="1"/>
      <c r="N4705" s="1"/>
      <c r="T4705" s="146"/>
      <c r="U4705" s="146"/>
      <c r="V4705" s="146"/>
      <c r="W4705" s="146"/>
      <c r="X4705" s="146"/>
      <c r="Y4705" s="146"/>
      <c r="Z4705" s="146"/>
      <c r="AA4705" s="146"/>
      <c r="AB4705" s="5" t="str">
        <f t="shared" si="106"/>
        <v/>
      </c>
    </row>
    <row r="4706" spans="8:28" customFormat="1" ht="12.95" hidden="1" customHeight="1">
      <c r="H4706" s="1"/>
      <c r="I4706" s="1"/>
      <c r="K4706" s="1"/>
      <c r="N4706" s="1"/>
      <c r="T4706" s="146"/>
      <c r="U4706" s="146"/>
      <c r="V4706" s="146"/>
      <c r="W4706" s="146"/>
      <c r="X4706" s="146"/>
      <c r="Y4706" s="146"/>
      <c r="Z4706" s="146"/>
      <c r="AA4706" s="146"/>
      <c r="AB4706" s="5" t="str">
        <f t="shared" si="106"/>
        <v/>
      </c>
    </row>
    <row r="4707" spans="8:28" customFormat="1" ht="12.95" hidden="1" customHeight="1">
      <c r="H4707" s="1"/>
      <c r="I4707" s="1"/>
      <c r="K4707" s="1"/>
      <c r="N4707" s="1"/>
      <c r="T4707" s="146"/>
      <c r="U4707" s="146"/>
      <c r="V4707" s="146"/>
      <c r="W4707" s="146"/>
      <c r="X4707" s="146"/>
      <c r="Y4707" s="146"/>
      <c r="Z4707" s="146"/>
      <c r="AA4707" s="146"/>
      <c r="AB4707" s="5" t="str">
        <f t="shared" si="106"/>
        <v/>
      </c>
    </row>
    <row r="4708" spans="8:28" customFormat="1" ht="12.95" hidden="1" customHeight="1">
      <c r="H4708" s="1"/>
      <c r="I4708" s="1"/>
      <c r="K4708" s="1"/>
      <c r="N4708" s="1"/>
      <c r="T4708" s="146"/>
      <c r="U4708" s="146"/>
      <c r="V4708" s="146"/>
      <c r="W4708" s="146"/>
      <c r="X4708" s="146"/>
      <c r="Y4708" s="146"/>
      <c r="Z4708" s="146"/>
      <c r="AA4708" s="146"/>
      <c r="AB4708" s="5" t="str">
        <f t="shared" si="106"/>
        <v/>
      </c>
    </row>
    <row r="4709" spans="8:28" customFormat="1" ht="12.95" hidden="1" customHeight="1">
      <c r="H4709" s="1"/>
      <c r="I4709" s="1"/>
      <c r="K4709" s="1"/>
      <c r="N4709" s="1"/>
      <c r="T4709" s="146"/>
      <c r="U4709" s="146"/>
      <c r="V4709" s="146"/>
      <c r="W4709" s="146"/>
      <c r="X4709" s="146"/>
      <c r="Y4709" s="146"/>
      <c r="Z4709" s="146"/>
      <c r="AA4709" s="146"/>
      <c r="AB4709" s="5" t="str">
        <f t="shared" si="106"/>
        <v/>
      </c>
    </row>
    <row r="4710" spans="8:28" customFormat="1" ht="12.95" hidden="1" customHeight="1">
      <c r="H4710" s="1"/>
      <c r="I4710" s="1"/>
      <c r="K4710" s="1"/>
      <c r="N4710" s="1"/>
      <c r="T4710" s="146"/>
      <c r="U4710" s="146"/>
      <c r="V4710" s="146"/>
      <c r="W4710" s="146"/>
      <c r="X4710" s="146"/>
      <c r="Y4710" s="146"/>
      <c r="Z4710" s="146"/>
      <c r="AA4710" s="146"/>
      <c r="AB4710" s="5" t="str">
        <f t="shared" si="106"/>
        <v/>
      </c>
    </row>
    <row r="4711" spans="8:28" customFormat="1" ht="12.95" hidden="1" customHeight="1">
      <c r="H4711" s="1"/>
      <c r="I4711" s="1"/>
      <c r="K4711" s="1"/>
      <c r="N4711" s="1"/>
      <c r="T4711" s="146"/>
      <c r="U4711" s="146"/>
      <c r="V4711" s="146"/>
      <c r="W4711" s="146"/>
      <c r="X4711" s="146"/>
      <c r="Y4711" s="146"/>
      <c r="Z4711" s="146"/>
      <c r="AA4711" s="146"/>
      <c r="AB4711" s="5" t="str">
        <f t="shared" si="106"/>
        <v/>
      </c>
    </row>
    <row r="4712" spans="8:28" customFormat="1" ht="12.95" hidden="1" customHeight="1">
      <c r="H4712" s="1"/>
      <c r="I4712" s="1"/>
      <c r="K4712" s="1"/>
      <c r="N4712" s="1"/>
      <c r="T4712" s="146"/>
      <c r="U4712" s="146"/>
      <c r="V4712" s="146"/>
      <c r="W4712" s="146"/>
      <c r="X4712" s="146"/>
      <c r="Y4712" s="146"/>
      <c r="Z4712" s="146"/>
      <c r="AA4712" s="146"/>
      <c r="AB4712" s="5" t="str">
        <f t="shared" si="106"/>
        <v/>
      </c>
    </row>
    <row r="4713" spans="8:28" customFormat="1" ht="12.95" hidden="1" customHeight="1">
      <c r="H4713" s="1"/>
      <c r="I4713" s="1"/>
      <c r="K4713" s="1"/>
      <c r="N4713" s="1"/>
      <c r="T4713" s="146"/>
      <c r="U4713" s="146"/>
      <c r="V4713" s="146"/>
      <c r="W4713" s="146"/>
      <c r="X4713" s="146"/>
      <c r="Y4713" s="146"/>
      <c r="Z4713" s="146"/>
      <c r="AA4713" s="146"/>
      <c r="AB4713" s="5" t="str">
        <f t="shared" si="106"/>
        <v/>
      </c>
    </row>
    <row r="4714" spans="8:28" customFormat="1" ht="12.95" hidden="1" customHeight="1">
      <c r="H4714" s="1"/>
      <c r="I4714" s="1"/>
      <c r="K4714" s="1"/>
      <c r="N4714" s="1"/>
      <c r="T4714" s="146"/>
      <c r="U4714" s="146"/>
      <c r="V4714" s="146"/>
      <c r="W4714" s="146"/>
      <c r="X4714" s="146"/>
      <c r="Y4714" s="146"/>
      <c r="Z4714" s="146"/>
      <c r="AA4714" s="146"/>
      <c r="AB4714" s="5" t="str">
        <f t="shared" si="106"/>
        <v/>
      </c>
    </row>
    <row r="4715" spans="8:28" customFormat="1" ht="12.95" hidden="1" customHeight="1">
      <c r="H4715" s="1"/>
      <c r="I4715" s="1"/>
      <c r="K4715" s="1"/>
      <c r="N4715" s="1"/>
      <c r="T4715" s="146"/>
      <c r="U4715" s="146"/>
      <c r="V4715" s="146"/>
      <c r="W4715" s="146"/>
      <c r="X4715" s="146"/>
      <c r="Y4715" s="146"/>
      <c r="Z4715" s="146"/>
      <c r="AA4715" s="146"/>
      <c r="AB4715" s="5" t="str">
        <f t="shared" si="106"/>
        <v/>
      </c>
    </row>
    <row r="4716" spans="8:28" customFormat="1" ht="12.95" hidden="1" customHeight="1">
      <c r="H4716" s="1"/>
      <c r="I4716" s="1"/>
      <c r="K4716" s="1"/>
      <c r="N4716" s="1"/>
      <c r="T4716" s="146"/>
      <c r="U4716" s="146"/>
      <c r="V4716" s="146"/>
      <c r="W4716" s="146"/>
      <c r="X4716" s="146"/>
      <c r="Y4716" s="146"/>
      <c r="Z4716" s="146"/>
      <c r="AA4716" s="146"/>
      <c r="AB4716" s="5" t="str">
        <f t="shared" si="106"/>
        <v/>
      </c>
    </row>
    <row r="4717" spans="8:28" customFormat="1" ht="12.95" hidden="1" customHeight="1">
      <c r="H4717" s="1"/>
      <c r="I4717" s="1"/>
      <c r="K4717" s="1"/>
      <c r="N4717" s="1"/>
      <c r="T4717" s="146"/>
      <c r="U4717" s="146"/>
      <c r="V4717" s="146"/>
      <c r="W4717" s="146"/>
      <c r="X4717" s="146"/>
      <c r="Y4717" s="146"/>
      <c r="Z4717" s="146"/>
      <c r="AA4717" s="146"/>
      <c r="AB4717" s="5" t="str">
        <f t="shared" si="106"/>
        <v/>
      </c>
    </row>
    <row r="4718" spans="8:28" customFormat="1" ht="12.95" hidden="1" customHeight="1">
      <c r="H4718" s="1"/>
      <c r="I4718" s="1"/>
      <c r="K4718" s="1"/>
      <c r="N4718" s="1"/>
      <c r="T4718" s="146"/>
      <c r="U4718" s="146"/>
      <c r="V4718" s="146"/>
      <c r="W4718" s="146"/>
      <c r="X4718" s="146"/>
      <c r="Y4718" s="146"/>
      <c r="Z4718" s="146"/>
      <c r="AA4718" s="146"/>
      <c r="AB4718" s="5" t="str">
        <f t="shared" si="106"/>
        <v/>
      </c>
    </row>
    <row r="4719" spans="8:28" customFormat="1" ht="12.95" hidden="1" customHeight="1">
      <c r="H4719" s="1"/>
      <c r="I4719" s="1"/>
      <c r="K4719" s="1"/>
      <c r="N4719" s="1"/>
      <c r="T4719" s="146"/>
      <c r="U4719" s="146"/>
      <c r="V4719" s="146"/>
      <c r="W4719" s="146"/>
      <c r="X4719" s="146"/>
      <c r="Y4719" s="146"/>
      <c r="Z4719" s="146"/>
      <c r="AA4719" s="146"/>
      <c r="AB4719" s="5" t="str">
        <f t="shared" si="106"/>
        <v/>
      </c>
    </row>
    <row r="4720" spans="8:28" customFormat="1" ht="12.95" hidden="1" customHeight="1">
      <c r="H4720" s="1"/>
      <c r="I4720" s="1"/>
      <c r="K4720" s="1"/>
      <c r="N4720" s="1"/>
      <c r="T4720" s="146"/>
      <c r="U4720" s="146"/>
      <c r="V4720" s="146"/>
      <c r="W4720" s="146"/>
      <c r="X4720" s="146"/>
      <c r="Y4720" s="146"/>
      <c r="Z4720" s="146"/>
      <c r="AA4720" s="146"/>
      <c r="AB4720" s="5" t="str">
        <f t="shared" si="106"/>
        <v/>
      </c>
    </row>
    <row r="4721" spans="8:28" customFormat="1" ht="12.95" hidden="1" customHeight="1">
      <c r="H4721" s="1"/>
      <c r="I4721" s="1"/>
      <c r="K4721" s="1"/>
      <c r="N4721" s="1"/>
      <c r="T4721" s="146"/>
      <c r="U4721" s="146"/>
      <c r="V4721" s="146"/>
      <c r="W4721" s="146"/>
      <c r="X4721" s="146"/>
      <c r="Y4721" s="146"/>
      <c r="Z4721" s="146"/>
      <c r="AA4721" s="146"/>
      <c r="AB4721" s="5" t="str">
        <f t="shared" si="106"/>
        <v/>
      </c>
    </row>
    <row r="4722" spans="8:28" customFormat="1" ht="12.95" hidden="1" customHeight="1">
      <c r="H4722" s="1"/>
      <c r="I4722" s="1"/>
      <c r="K4722" s="1"/>
      <c r="N4722" s="1"/>
      <c r="T4722" s="146"/>
      <c r="U4722" s="146"/>
      <c r="V4722" s="146"/>
      <c r="W4722" s="146"/>
      <c r="X4722" s="146"/>
      <c r="Y4722" s="146"/>
      <c r="Z4722" s="146"/>
      <c r="AA4722" s="146"/>
      <c r="AB4722" s="5" t="str">
        <f t="shared" si="106"/>
        <v/>
      </c>
    </row>
    <row r="4723" spans="8:28" customFormat="1" ht="12.95" hidden="1" customHeight="1">
      <c r="H4723" s="1"/>
      <c r="I4723" s="1"/>
      <c r="K4723" s="1"/>
      <c r="N4723" s="1"/>
      <c r="T4723" s="146"/>
      <c r="U4723" s="146"/>
      <c r="V4723" s="146"/>
      <c r="W4723" s="146"/>
      <c r="X4723" s="146"/>
      <c r="Y4723" s="146"/>
      <c r="Z4723" s="146"/>
      <c r="AA4723" s="146"/>
      <c r="AB4723" s="5" t="str">
        <f t="shared" si="106"/>
        <v/>
      </c>
    </row>
    <row r="4724" spans="8:28" customFormat="1" ht="12.95" hidden="1" customHeight="1">
      <c r="H4724" s="1"/>
      <c r="I4724" s="1"/>
      <c r="K4724" s="1"/>
      <c r="N4724" s="1"/>
      <c r="T4724" s="146"/>
      <c r="U4724" s="146"/>
      <c r="V4724" s="146"/>
      <c r="W4724" s="146"/>
      <c r="X4724" s="146"/>
      <c r="Y4724" s="146"/>
      <c r="Z4724" s="146"/>
      <c r="AA4724" s="146"/>
      <c r="AB4724" s="5" t="str">
        <f t="shared" si="106"/>
        <v/>
      </c>
    </row>
    <row r="4725" spans="8:28" customFormat="1" ht="12.95" hidden="1" customHeight="1">
      <c r="H4725" s="1"/>
      <c r="I4725" s="1"/>
      <c r="K4725" s="1"/>
      <c r="N4725" s="1"/>
      <c r="T4725" s="146"/>
      <c r="U4725" s="146"/>
      <c r="V4725" s="146"/>
      <c r="W4725" s="146"/>
      <c r="X4725" s="146"/>
      <c r="Y4725" s="146"/>
      <c r="Z4725" s="146"/>
      <c r="AA4725" s="146"/>
      <c r="AB4725" s="5" t="str">
        <f t="shared" si="106"/>
        <v/>
      </c>
    </row>
    <row r="4726" spans="8:28" customFormat="1" ht="12.95" hidden="1" customHeight="1">
      <c r="H4726" s="1"/>
      <c r="I4726" s="1"/>
      <c r="K4726" s="1"/>
      <c r="N4726" s="1"/>
      <c r="T4726" s="146"/>
      <c r="U4726" s="146"/>
      <c r="V4726" s="146"/>
      <c r="W4726" s="146"/>
      <c r="X4726" s="146"/>
      <c r="Y4726" s="146"/>
      <c r="Z4726" s="146"/>
      <c r="AA4726" s="146"/>
      <c r="AB4726" s="5" t="str">
        <f t="shared" si="106"/>
        <v/>
      </c>
    </row>
    <row r="4727" spans="8:28" customFormat="1" ht="12.95" hidden="1" customHeight="1">
      <c r="H4727" s="1"/>
      <c r="I4727" s="1"/>
      <c r="K4727" s="1"/>
      <c r="N4727" s="1"/>
      <c r="T4727" s="146"/>
      <c r="U4727" s="146"/>
      <c r="V4727" s="146"/>
      <c r="W4727" s="146"/>
      <c r="X4727" s="146"/>
      <c r="Y4727" s="146"/>
      <c r="Z4727" s="146"/>
      <c r="AA4727" s="146"/>
      <c r="AB4727" s="5" t="str">
        <f t="shared" si="106"/>
        <v/>
      </c>
    </row>
    <row r="4728" spans="8:28" customFormat="1" ht="12.95" hidden="1" customHeight="1">
      <c r="H4728" s="1"/>
      <c r="I4728" s="1"/>
      <c r="K4728" s="1"/>
      <c r="N4728" s="1"/>
      <c r="T4728" s="146"/>
      <c r="U4728" s="146"/>
      <c r="V4728" s="146"/>
      <c r="W4728" s="146"/>
      <c r="X4728" s="146"/>
      <c r="Y4728" s="146"/>
      <c r="Z4728" s="146"/>
      <c r="AA4728" s="146"/>
      <c r="AB4728" s="5" t="str">
        <f t="shared" si="106"/>
        <v/>
      </c>
    </row>
    <row r="4729" spans="8:28" customFormat="1" ht="12.95" hidden="1" customHeight="1">
      <c r="H4729" s="1"/>
      <c r="I4729" s="1"/>
      <c r="K4729" s="1"/>
      <c r="N4729" s="1"/>
      <c r="T4729" s="146"/>
      <c r="U4729" s="146"/>
      <c r="V4729" s="146"/>
      <c r="W4729" s="146"/>
      <c r="X4729" s="146"/>
      <c r="Y4729" s="146"/>
      <c r="Z4729" s="146"/>
      <c r="AA4729" s="146"/>
      <c r="AB4729" s="5" t="str">
        <f t="shared" si="106"/>
        <v/>
      </c>
    </row>
    <row r="4730" spans="8:28" customFormat="1" ht="12.95" hidden="1" customHeight="1">
      <c r="H4730" s="1"/>
      <c r="I4730" s="1"/>
      <c r="K4730" s="1"/>
      <c r="N4730" s="1"/>
      <c r="T4730" s="146"/>
      <c r="U4730" s="146"/>
      <c r="V4730" s="146"/>
      <c r="W4730" s="146"/>
      <c r="X4730" s="146"/>
      <c r="Y4730" s="146"/>
      <c r="Z4730" s="146"/>
      <c r="AA4730" s="146"/>
      <c r="AB4730" s="5" t="str">
        <f t="shared" si="106"/>
        <v/>
      </c>
    </row>
    <row r="4731" spans="8:28" customFormat="1" ht="12.95" hidden="1" customHeight="1">
      <c r="H4731" s="1"/>
      <c r="I4731" s="1"/>
      <c r="K4731" s="1"/>
      <c r="N4731" s="1"/>
      <c r="T4731" s="146"/>
      <c r="U4731" s="146"/>
      <c r="V4731" s="146"/>
      <c r="W4731" s="146"/>
      <c r="X4731" s="146"/>
      <c r="Y4731" s="146"/>
      <c r="Z4731" s="146"/>
      <c r="AA4731" s="146"/>
      <c r="AB4731" s="5" t="str">
        <f t="shared" si="106"/>
        <v/>
      </c>
    </row>
    <row r="4732" spans="8:28" customFormat="1" ht="12.95" hidden="1" customHeight="1">
      <c r="H4732" s="1"/>
      <c r="I4732" s="1"/>
      <c r="K4732" s="1"/>
      <c r="N4732" s="1"/>
      <c r="T4732" s="146"/>
      <c r="U4732" s="146"/>
      <c r="V4732" s="146"/>
      <c r="W4732" s="146"/>
      <c r="X4732" s="146"/>
      <c r="Y4732" s="146"/>
      <c r="Z4732" s="146"/>
      <c r="AA4732" s="146"/>
      <c r="AB4732" s="5" t="str">
        <f t="shared" si="106"/>
        <v/>
      </c>
    </row>
    <row r="4733" spans="8:28" customFormat="1" ht="12.95" hidden="1" customHeight="1">
      <c r="H4733" s="1"/>
      <c r="I4733" s="1"/>
      <c r="K4733" s="1"/>
      <c r="N4733" s="1"/>
      <c r="T4733" s="146"/>
      <c r="U4733" s="146"/>
      <c r="V4733" s="146"/>
      <c r="W4733" s="146"/>
      <c r="X4733" s="146"/>
      <c r="Y4733" s="146"/>
      <c r="Z4733" s="146"/>
      <c r="AA4733" s="146"/>
      <c r="AB4733" s="5" t="str">
        <f t="shared" si="106"/>
        <v/>
      </c>
    </row>
    <row r="4734" spans="8:28" customFormat="1" ht="12.95" hidden="1" customHeight="1">
      <c r="H4734" s="1"/>
      <c r="I4734" s="1"/>
      <c r="K4734" s="1"/>
      <c r="N4734" s="1"/>
      <c r="T4734" s="146"/>
      <c r="U4734" s="146"/>
      <c r="V4734" s="146"/>
      <c r="W4734" s="146"/>
      <c r="X4734" s="146"/>
      <c r="Y4734" s="146"/>
      <c r="Z4734" s="146"/>
      <c r="AA4734" s="146"/>
      <c r="AB4734" s="5" t="str">
        <f t="shared" si="106"/>
        <v/>
      </c>
    </row>
    <row r="4735" spans="8:28" customFormat="1" ht="12.95" hidden="1" customHeight="1">
      <c r="H4735" s="1"/>
      <c r="I4735" s="1"/>
      <c r="K4735" s="1"/>
      <c r="N4735" s="1"/>
      <c r="T4735" s="146"/>
      <c r="U4735" s="146"/>
      <c r="V4735" s="146"/>
      <c r="W4735" s="146"/>
      <c r="X4735" s="146"/>
      <c r="Y4735" s="146"/>
      <c r="Z4735" s="146"/>
      <c r="AA4735" s="146"/>
      <c r="AB4735" s="5" t="str">
        <f t="shared" si="106"/>
        <v/>
      </c>
    </row>
    <row r="4736" spans="8:28" customFormat="1" ht="12.95" hidden="1" customHeight="1">
      <c r="H4736" s="1"/>
      <c r="I4736" s="1"/>
      <c r="K4736" s="1"/>
      <c r="N4736" s="1"/>
      <c r="T4736" s="146"/>
      <c r="U4736" s="146"/>
      <c r="V4736" s="146"/>
      <c r="W4736" s="146"/>
      <c r="X4736" s="146"/>
      <c r="Y4736" s="146"/>
      <c r="Z4736" s="146"/>
      <c r="AA4736" s="146"/>
      <c r="AB4736" s="5" t="str">
        <f t="shared" si="106"/>
        <v/>
      </c>
    </row>
    <row r="4737" spans="8:28" customFormat="1" ht="12.95" hidden="1" customHeight="1">
      <c r="H4737" s="1"/>
      <c r="I4737" s="1"/>
      <c r="K4737" s="1"/>
      <c r="N4737" s="1"/>
      <c r="T4737" s="146"/>
      <c r="U4737" s="146"/>
      <c r="V4737" s="146"/>
      <c r="W4737" s="146"/>
      <c r="X4737" s="146"/>
      <c r="Y4737" s="146"/>
      <c r="Z4737" s="146"/>
      <c r="AA4737" s="146"/>
      <c r="AB4737" s="5" t="str">
        <f t="shared" si="106"/>
        <v/>
      </c>
    </row>
    <row r="4738" spans="8:28" customFormat="1" ht="12.95" hidden="1" customHeight="1">
      <c r="H4738" s="1"/>
      <c r="I4738" s="1"/>
      <c r="K4738" s="1"/>
      <c r="N4738" s="1"/>
      <c r="T4738" s="146"/>
      <c r="U4738" s="146"/>
      <c r="V4738" s="146"/>
      <c r="W4738" s="146"/>
      <c r="X4738" s="146"/>
      <c r="Y4738" s="146"/>
      <c r="Z4738" s="146"/>
      <c r="AA4738" s="146"/>
      <c r="AB4738" s="5" t="str">
        <f t="shared" si="106"/>
        <v/>
      </c>
    </row>
    <row r="4739" spans="8:28" customFormat="1" ht="12.95" hidden="1" customHeight="1">
      <c r="H4739" s="1"/>
      <c r="I4739" s="1"/>
      <c r="K4739" s="1"/>
      <c r="N4739" s="1"/>
      <c r="T4739" s="146"/>
      <c r="U4739" s="146"/>
      <c r="V4739" s="146"/>
      <c r="W4739" s="146"/>
      <c r="X4739" s="146"/>
      <c r="Y4739" s="146"/>
      <c r="Z4739" s="146"/>
      <c r="AA4739" s="146"/>
      <c r="AB4739" s="5" t="str">
        <f t="shared" si="106"/>
        <v/>
      </c>
    </row>
    <row r="4740" spans="8:28" customFormat="1" ht="12.95" hidden="1" customHeight="1">
      <c r="H4740" s="1"/>
      <c r="I4740" s="1"/>
      <c r="K4740" s="1"/>
      <c r="N4740" s="1"/>
      <c r="T4740" s="146"/>
      <c r="U4740" s="146"/>
      <c r="V4740" s="146"/>
      <c r="W4740" s="146"/>
      <c r="X4740" s="146"/>
      <c r="Y4740" s="146"/>
      <c r="Z4740" s="146"/>
      <c r="AA4740" s="146"/>
      <c r="AB4740" s="5" t="str">
        <f t="shared" si="106"/>
        <v/>
      </c>
    </row>
    <row r="4741" spans="8:28" customFormat="1" ht="12.95" hidden="1" customHeight="1">
      <c r="H4741" s="1"/>
      <c r="I4741" s="1"/>
      <c r="K4741" s="1"/>
      <c r="N4741" s="1"/>
      <c r="T4741" s="146"/>
      <c r="U4741" s="146"/>
      <c r="V4741" s="146"/>
      <c r="W4741" s="146"/>
      <c r="X4741" s="146"/>
      <c r="Y4741" s="146"/>
      <c r="Z4741" s="146"/>
      <c r="AA4741" s="146"/>
      <c r="AB4741" s="5" t="str">
        <f t="shared" si="106"/>
        <v/>
      </c>
    </row>
    <row r="4742" spans="8:28" customFormat="1" ht="12.95" hidden="1" customHeight="1">
      <c r="H4742" s="1"/>
      <c r="I4742" s="1"/>
      <c r="K4742" s="1"/>
      <c r="N4742" s="1"/>
      <c r="T4742" s="146"/>
      <c r="U4742" s="146"/>
      <c r="V4742" s="146"/>
      <c r="W4742" s="146"/>
      <c r="X4742" s="146"/>
      <c r="Y4742" s="146"/>
      <c r="Z4742" s="146"/>
      <c r="AA4742" s="146"/>
      <c r="AB4742" s="5" t="str">
        <f t="shared" si="106"/>
        <v/>
      </c>
    </row>
    <row r="4743" spans="8:28" customFormat="1" ht="12.95" hidden="1" customHeight="1">
      <c r="H4743" s="1"/>
      <c r="I4743" s="1"/>
      <c r="K4743" s="1"/>
      <c r="N4743" s="1"/>
      <c r="T4743" s="146"/>
      <c r="U4743" s="146"/>
      <c r="V4743" s="146"/>
      <c r="W4743" s="146"/>
      <c r="X4743" s="146"/>
      <c r="Y4743" s="146"/>
      <c r="Z4743" s="146"/>
      <c r="AA4743" s="146"/>
      <c r="AB4743" s="5" t="str">
        <f t="shared" si="106"/>
        <v/>
      </c>
    </row>
    <row r="4744" spans="8:28" customFormat="1" ht="12.95" hidden="1" customHeight="1">
      <c r="H4744" s="1"/>
      <c r="I4744" s="1"/>
      <c r="K4744" s="1"/>
      <c r="N4744" s="1"/>
      <c r="T4744" s="146"/>
      <c r="U4744" s="146"/>
      <c r="V4744" s="146"/>
      <c r="W4744" s="146"/>
      <c r="X4744" s="146"/>
      <c r="Y4744" s="146"/>
      <c r="Z4744" s="146"/>
      <c r="AA4744" s="146"/>
      <c r="AB4744" s="5" t="str">
        <f t="shared" si="106"/>
        <v/>
      </c>
    </row>
    <row r="4745" spans="8:28" customFormat="1" ht="12.95" hidden="1" customHeight="1">
      <c r="H4745" s="1"/>
      <c r="I4745" s="1"/>
      <c r="K4745" s="1"/>
      <c r="N4745" s="1"/>
      <c r="T4745" s="146"/>
      <c r="U4745" s="146"/>
      <c r="V4745" s="146"/>
      <c r="W4745" s="146"/>
      <c r="X4745" s="146"/>
      <c r="Y4745" s="146"/>
      <c r="Z4745" s="146"/>
      <c r="AA4745" s="146"/>
      <c r="AB4745" s="5" t="str">
        <f t="shared" si="106"/>
        <v/>
      </c>
    </row>
    <row r="4746" spans="8:28" customFormat="1" ht="12.95" hidden="1" customHeight="1">
      <c r="H4746" s="1"/>
      <c r="I4746" s="1"/>
      <c r="K4746" s="1"/>
      <c r="N4746" s="1"/>
      <c r="T4746" s="146"/>
      <c r="U4746" s="146"/>
      <c r="V4746" s="146"/>
      <c r="W4746" s="146"/>
      <c r="X4746" s="146"/>
      <c r="Y4746" s="146"/>
      <c r="Z4746" s="146"/>
      <c r="AA4746" s="146"/>
      <c r="AB4746" s="5" t="str">
        <f t="shared" si="106"/>
        <v/>
      </c>
    </row>
    <row r="4747" spans="8:28" customFormat="1" ht="12.95" hidden="1" customHeight="1">
      <c r="H4747" s="1"/>
      <c r="I4747" s="1"/>
      <c r="K4747" s="1"/>
      <c r="N4747" s="1"/>
      <c r="T4747" s="146"/>
      <c r="U4747" s="146"/>
      <c r="V4747" s="146"/>
      <c r="W4747" s="146"/>
      <c r="X4747" s="146"/>
      <c r="Y4747" s="146"/>
      <c r="Z4747" s="146"/>
      <c r="AA4747" s="146"/>
      <c r="AB4747" s="5" t="str">
        <f t="shared" si="106"/>
        <v/>
      </c>
    </row>
    <row r="4748" spans="8:28" customFormat="1" ht="12.95" hidden="1" customHeight="1">
      <c r="H4748" s="1"/>
      <c r="I4748" s="1"/>
      <c r="K4748" s="1"/>
      <c r="N4748" s="1"/>
      <c r="T4748" s="146"/>
      <c r="U4748" s="146"/>
      <c r="V4748" s="146"/>
      <c r="W4748" s="146"/>
      <c r="X4748" s="146"/>
      <c r="Y4748" s="146"/>
      <c r="Z4748" s="146"/>
      <c r="AA4748" s="146"/>
      <c r="AB4748" s="5" t="str">
        <f t="shared" si="106"/>
        <v/>
      </c>
    </row>
    <row r="4749" spans="8:28" customFormat="1" ht="12.95" hidden="1" customHeight="1">
      <c r="H4749" s="1"/>
      <c r="I4749" s="1"/>
      <c r="K4749" s="1"/>
      <c r="N4749" s="1"/>
      <c r="T4749" s="146"/>
      <c r="U4749" s="146"/>
      <c r="V4749" s="146"/>
      <c r="W4749" s="146"/>
      <c r="X4749" s="146"/>
      <c r="Y4749" s="146"/>
      <c r="Z4749" s="146"/>
      <c r="AA4749" s="146"/>
      <c r="AB4749" s="5" t="str">
        <f t="shared" si="106"/>
        <v/>
      </c>
    </row>
    <row r="4750" spans="8:28" customFormat="1" ht="12.95" hidden="1" customHeight="1">
      <c r="H4750" s="1"/>
      <c r="I4750" s="1"/>
      <c r="K4750" s="1"/>
      <c r="N4750" s="1"/>
      <c r="T4750" s="146"/>
      <c r="U4750" s="146"/>
      <c r="V4750" s="146"/>
      <c r="W4750" s="146"/>
      <c r="X4750" s="146"/>
      <c r="Y4750" s="146"/>
      <c r="Z4750" s="146"/>
      <c r="AA4750" s="146"/>
      <c r="AB4750" s="5" t="str">
        <f t="shared" si="106"/>
        <v/>
      </c>
    </row>
    <row r="4751" spans="8:28" customFormat="1" ht="12.95" hidden="1" customHeight="1">
      <c r="H4751" s="1"/>
      <c r="I4751" s="1"/>
      <c r="K4751" s="1"/>
      <c r="N4751" s="1"/>
      <c r="T4751" s="146"/>
      <c r="U4751" s="146"/>
      <c r="V4751" s="146"/>
      <c r="W4751" s="146"/>
      <c r="X4751" s="146"/>
      <c r="Y4751" s="146"/>
      <c r="Z4751" s="146"/>
      <c r="AA4751" s="146"/>
      <c r="AB4751" s="5" t="str">
        <f t="shared" si="106"/>
        <v/>
      </c>
    </row>
    <row r="4752" spans="8:28" customFormat="1" ht="12.95" hidden="1" customHeight="1">
      <c r="H4752" s="1"/>
      <c r="I4752" s="1"/>
      <c r="K4752" s="1"/>
      <c r="N4752" s="1"/>
      <c r="T4752" s="146"/>
      <c r="U4752" s="146"/>
      <c r="V4752" s="146"/>
      <c r="W4752" s="146"/>
      <c r="X4752" s="146"/>
      <c r="Y4752" s="146"/>
      <c r="Z4752" s="146"/>
      <c r="AA4752" s="146"/>
      <c r="AB4752" s="5" t="str">
        <f t="shared" si="106"/>
        <v/>
      </c>
    </row>
    <row r="4753" spans="8:28" customFormat="1" ht="12.95" hidden="1" customHeight="1">
      <c r="H4753" s="1"/>
      <c r="I4753" s="1"/>
      <c r="K4753" s="1"/>
      <c r="N4753" s="1"/>
      <c r="T4753" s="146"/>
      <c r="U4753" s="146"/>
      <c r="V4753" s="146"/>
      <c r="W4753" s="146"/>
      <c r="X4753" s="146"/>
      <c r="Y4753" s="146"/>
      <c r="Z4753" s="146"/>
      <c r="AA4753" s="146"/>
      <c r="AB4753" s="5" t="str">
        <f t="shared" si="106"/>
        <v/>
      </c>
    </row>
    <row r="4754" spans="8:28" customFormat="1" ht="12.95" hidden="1" customHeight="1">
      <c r="H4754" s="1"/>
      <c r="I4754" s="1"/>
      <c r="K4754" s="1"/>
      <c r="N4754" s="1"/>
      <c r="T4754" s="146"/>
      <c r="U4754" s="146"/>
      <c r="V4754" s="146"/>
      <c r="W4754" s="146"/>
      <c r="X4754" s="146"/>
      <c r="Y4754" s="146"/>
      <c r="Z4754" s="146"/>
      <c r="AA4754" s="146"/>
      <c r="AB4754" s="5" t="str">
        <f t="shared" si="106"/>
        <v/>
      </c>
    </row>
    <row r="4755" spans="8:28" customFormat="1" ht="12.95" hidden="1" customHeight="1">
      <c r="H4755" s="1"/>
      <c r="I4755" s="1"/>
      <c r="K4755" s="1"/>
      <c r="N4755" s="1"/>
      <c r="T4755" s="146"/>
      <c r="U4755" s="146"/>
      <c r="V4755" s="146"/>
      <c r="W4755" s="146"/>
      <c r="X4755" s="146"/>
      <c r="Y4755" s="146"/>
      <c r="Z4755" s="146"/>
      <c r="AA4755" s="146"/>
      <c r="AB4755" s="5" t="str">
        <f t="shared" si="106"/>
        <v/>
      </c>
    </row>
    <row r="4756" spans="8:28" customFormat="1" ht="12.95" hidden="1" customHeight="1">
      <c r="H4756" s="1"/>
      <c r="I4756" s="1"/>
      <c r="K4756" s="1"/>
      <c r="N4756" s="1"/>
      <c r="T4756" s="146"/>
      <c r="U4756" s="146"/>
      <c r="V4756" s="146"/>
      <c r="W4756" s="146"/>
      <c r="X4756" s="146"/>
      <c r="Y4756" s="146"/>
      <c r="Z4756" s="146"/>
      <c r="AA4756" s="146"/>
      <c r="AB4756" s="5" t="str">
        <f t="shared" si="106"/>
        <v/>
      </c>
    </row>
    <row r="4757" spans="8:28" customFormat="1" ht="12.95" hidden="1" customHeight="1">
      <c r="H4757" s="1"/>
      <c r="I4757" s="1"/>
      <c r="K4757" s="1"/>
      <c r="N4757" s="1"/>
      <c r="T4757" s="146"/>
      <c r="U4757" s="146"/>
      <c r="V4757" s="146"/>
      <c r="W4757" s="146"/>
      <c r="X4757" s="146"/>
      <c r="Y4757" s="146"/>
      <c r="Z4757" s="146"/>
      <c r="AA4757" s="146"/>
      <c r="AB4757" s="5" t="str">
        <f t="shared" si="106"/>
        <v/>
      </c>
    </row>
    <row r="4758" spans="8:28" customFormat="1" ht="12.95" hidden="1" customHeight="1">
      <c r="H4758" s="1"/>
      <c r="I4758" s="1"/>
      <c r="K4758" s="1"/>
      <c r="N4758" s="1"/>
      <c r="T4758" s="146"/>
      <c r="U4758" s="146"/>
      <c r="V4758" s="146"/>
      <c r="W4758" s="146"/>
      <c r="X4758" s="146"/>
      <c r="Y4758" s="146"/>
      <c r="Z4758" s="146"/>
      <c r="AA4758" s="146"/>
      <c r="AB4758" s="5" t="str">
        <f t="shared" si="106"/>
        <v/>
      </c>
    </row>
    <row r="4759" spans="8:28" customFormat="1" ht="12.95" hidden="1" customHeight="1">
      <c r="H4759" s="1"/>
      <c r="I4759" s="1"/>
      <c r="K4759" s="1"/>
      <c r="N4759" s="1"/>
      <c r="T4759" s="146"/>
      <c r="U4759" s="146"/>
      <c r="V4759" s="146"/>
      <c r="W4759" s="146"/>
      <c r="X4759" s="146"/>
      <c r="Y4759" s="146"/>
      <c r="Z4759" s="146"/>
      <c r="AA4759" s="146"/>
      <c r="AB4759" s="5" t="str">
        <f t="shared" si="106"/>
        <v/>
      </c>
    </row>
    <row r="4760" spans="8:28" customFormat="1" ht="12.95" hidden="1" customHeight="1">
      <c r="H4760" s="1"/>
      <c r="I4760" s="1"/>
      <c r="K4760" s="1"/>
      <c r="N4760" s="1"/>
      <c r="T4760" s="146"/>
      <c r="U4760" s="146"/>
      <c r="V4760" s="146"/>
      <c r="W4760" s="146"/>
      <c r="X4760" s="146"/>
      <c r="Y4760" s="146"/>
      <c r="Z4760" s="146"/>
      <c r="AA4760" s="146"/>
      <c r="AB4760" s="5" t="str">
        <f t="shared" si="106"/>
        <v/>
      </c>
    </row>
    <row r="4761" spans="8:28" customFormat="1" ht="12.95" hidden="1" customHeight="1">
      <c r="H4761" s="1"/>
      <c r="I4761" s="1"/>
      <c r="K4761" s="1"/>
      <c r="N4761" s="1"/>
      <c r="T4761" s="146"/>
      <c r="U4761" s="146"/>
      <c r="V4761" s="146"/>
      <c r="W4761" s="146"/>
      <c r="X4761" s="146"/>
      <c r="Y4761" s="146"/>
      <c r="Z4761" s="146"/>
      <c r="AA4761" s="146"/>
      <c r="AB4761" s="5" t="str">
        <f t="shared" si="106"/>
        <v/>
      </c>
    </row>
    <row r="4762" spans="8:28" customFormat="1" ht="12.95" hidden="1" customHeight="1">
      <c r="H4762" s="1"/>
      <c r="I4762" s="1"/>
      <c r="K4762" s="1"/>
      <c r="N4762" s="1"/>
      <c r="T4762" s="146"/>
      <c r="U4762" s="146"/>
      <c r="V4762" s="146"/>
      <c r="W4762" s="146"/>
      <c r="X4762" s="146"/>
      <c r="Y4762" s="146"/>
      <c r="Z4762" s="146"/>
      <c r="AA4762" s="146"/>
      <c r="AB4762" s="5" t="str">
        <f t="shared" si="106"/>
        <v/>
      </c>
    </row>
    <row r="4763" spans="8:28" customFormat="1" ht="12.95" hidden="1" customHeight="1">
      <c r="H4763" s="1"/>
      <c r="I4763" s="1"/>
      <c r="K4763" s="1"/>
      <c r="N4763" s="1"/>
      <c r="T4763" s="146"/>
      <c r="U4763" s="146"/>
      <c r="V4763" s="146"/>
      <c r="W4763" s="146"/>
      <c r="X4763" s="146"/>
      <c r="Y4763" s="146"/>
      <c r="Z4763" s="146"/>
      <c r="AA4763" s="146"/>
      <c r="AB4763" s="5" t="str">
        <f t="shared" ref="AB4763:AB4826" si="107">IF(TRIM(A4753)="","",CONCATENATE(TRIM(D4753),TRIM(E4753)))</f>
        <v/>
      </c>
    </row>
    <row r="4764" spans="8:28" customFormat="1" ht="12.95" hidden="1" customHeight="1">
      <c r="H4764" s="1"/>
      <c r="I4764" s="1"/>
      <c r="K4764" s="1"/>
      <c r="N4764" s="1"/>
      <c r="T4764" s="146"/>
      <c r="U4764" s="146"/>
      <c r="V4764" s="146"/>
      <c r="W4764" s="146"/>
      <c r="X4764" s="146"/>
      <c r="Y4764" s="146"/>
      <c r="Z4764" s="146"/>
      <c r="AA4764" s="146"/>
      <c r="AB4764" s="5" t="str">
        <f t="shared" si="107"/>
        <v/>
      </c>
    </row>
    <row r="4765" spans="8:28" customFormat="1" ht="12.95" hidden="1" customHeight="1">
      <c r="H4765" s="1"/>
      <c r="I4765" s="1"/>
      <c r="K4765" s="1"/>
      <c r="N4765" s="1"/>
      <c r="T4765" s="146"/>
      <c r="U4765" s="146"/>
      <c r="V4765" s="146"/>
      <c r="W4765" s="146"/>
      <c r="X4765" s="146"/>
      <c r="Y4765" s="146"/>
      <c r="Z4765" s="146"/>
      <c r="AA4765" s="146"/>
      <c r="AB4765" s="5" t="str">
        <f t="shared" si="107"/>
        <v/>
      </c>
    </row>
    <row r="4766" spans="8:28" customFormat="1" ht="12.95" hidden="1" customHeight="1">
      <c r="H4766" s="1"/>
      <c r="I4766" s="1"/>
      <c r="K4766" s="1"/>
      <c r="N4766" s="1"/>
      <c r="T4766" s="146"/>
      <c r="U4766" s="146"/>
      <c r="V4766" s="146"/>
      <c r="W4766" s="146"/>
      <c r="X4766" s="146"/>
      <c r="Y4766" s="146"/>
      <c r="Z4766" s="146"/>
      <c r="AA4766" s="146"/>
      <c r="AB4766" s="5" t="str">
        <f t="shared" si="107"/>
        <v/>
      </c>
    </row>
    <row r="4767" spans="8:28" customFormat="1" ht="12.95" hidden="1" customHeight="1">
      <c r="H4767" s="1"/>
      <c r="I4767" s="1"/>
      <c r="K4767" s="1"/>
      <c r="N4767" s="1"/>
      <c r="T4767" s="146"/>
      <c r="U4767" s="146"/>
      <c r="V4767" s="146"/>
      <c r="W4767" s="146"/>
      <c r="X4767" s="146"/>
      <c r="Y4767" s="146"/>
      <c r="Z4767" s="146"/>
      <c r="AA4767" s="146"/>
      <c r="AB4767" s="5" t="str">
        <f t="shared" si="107"/>
        <v/>
      </c>
    </row>
    <row r="4768" spans="8:28" customFormat="1" ht="12.95" hidden="1" customHeight="1">
      <c r="H4768" s="1"/>
      <c r="I4768" s="1"/>
      <c r="K4768" s="1"/>
      <c r="N4768" s="1"/>
      <c r="T4768" s="146"/>
      <c r="U4768" s="146"/>
      <c r="V4768" s="146"/>
      <c r="W4768" s="146"/>
      <c r="X4768" s="146"/>
      <c r="Y4768" s="146"/>
      <c r="Z4768" s="146"/>
      <c r="AA4768" s="146"/>
      <c r="AB4768" s="5" t="str">
        <f t="shared" si="107"/>
        <v/>
      </c>
    </row>
    <row r="4769" spans="8:28" customFormat="1" ht="12.95" hidden="1" customHeight="1">
      <c r="H4769" s="1"/>
      <c r="I4769" s="1"/>
      <c r="K4769" s="1"/>
      <c r="N4769" s="1"/>
      <c r="T4769" s="146"/>
      <c r="U4769" s="146"/>
      <c r="V4769" s="146"/>
      <c r="W4769" s="146"/>
      <c r="X4769" s="146"/>
      <c r="Y4769" s="146"/>
      <c r="Z4769" s="146"/>
      <c r="AA4769" s="146"/>
      <c r="AB4769" s="5" t="str">
        <f t="shared" si="107"/>
        <v/>
      </c>
    </row>
    <row r="4770" spans="8:28" customFormat="1" ht="12.95" hidden="1" customHeight="1">
      <c r="H4770" s="1"/>
      <c r="I4770" s="1"/>
      <c r="K4770" s="1"/>
      <c r="N4770" s="1"/>
      <c r="T4770" s="146"/>
      <c r="U4770" s="146"/>
      <c r="V4770" s="146"/>
      <c r="W4770" s="146"/>
      <c r="X4770" s="146"/>
      <c r="Y4770" s="146"/>
      <c r="Z4770" s="146"/>
      <c r="AA4770" s="146"/>
      <c r="AB4770" s="5" t="str">
        <f t="shared" si="107"/>
        <v/>
      </c>
    </row>
    <row r="4771" spans="8:28" customFormat="1" ht="12.95" hidden="1" customHeight="1">
      <c r="H4771" s="1"/>
      <c r="I4771" s="1"/>
      <c r="K4771" s="1"/>
      <c r="N4771" s="1"/>
      <c r="T4771" s="146"/>
      <c r="U4771" s="146"/>
      <c r="V4771" s="146"/>
      <c r="W4771" s="146"/>
      <c r="X4771" s="146"/>
      <c r="Y4771" s="146"/>
      <c r="Z4771" s="146"/>
      <c r="AA4771" s="146"/>
      <c r="AB4771" s="5" t="str">
        <f t="shared" si="107"/>
        <v/>
      </c>
    </row>
    <row r="4772" spans="8:28" customFormat="1" ht="12.95" hidden="1" customHeight="1">
      <c r="H4772" s="1"/>
      <c r="I4772" s="1"/>
      <c r="K4772" s="1"/>
      <c r="N4772" s="1"/>
      <c r="T4772" s="146"/>
      <c r="U4772" s="146"/>
      <c r="V4772" s="146"/>
      <c r="W4772" s="146"/>
      <c r="X4772" s="146"/>
      <c r="Y4772" s="146"/>
      <c r="Z4772" s="146"/>
      <c r="AA4772" s="146"/>
      <c r="AB4772" s="5" t="str">
        <f t="shared" si="107"/>
        <v/>
      </c>
    </row>
    <row r="4773" spans="8:28" customFormat="1" ht="12.95" hidden="1" customHeight="1">
      <c r="H4773" s="1"/>
      <c r="I4773" s="1"/>
      <c r="K4773" s="1"/>
      <c r="N4773" s="1"/>
      <c r="T4773" s="146"/>
      <c r="U4773" s="146"/>
      <c r="V4773" s="146"/>
      <c r="W4773" s="146"/>
      <c r="X4773" s="146"/>
      <c r="Y4773" s="146"/>
      <c r="Z4773" s="146"/>
      <c r="AA4773" s="146"/>
      <c r="AB4773" s="5" t="str">
        <f t="shared" si="107"/>
        <v/>
      </c>
    </row>
    <row r="4774" spans="8:28" customFormat="1" ht="12.95" hidden="1" customHeight="1">
      <c r="H4774" s="1"/>
      <c r="I4774" s="1"/>
      <c r="K4774" s="1"/>
      <c r="N4774" s="1"/>
      <c r="T4774" s="146"/>
      <c r="U4774" s="146"/>
      <c r="V4774" s="146"/>
      <c r="W4774" s="146"/>
      <c r="X4774" s="146"/>
      <c r="Y4774" s="146"/>
      <c r="Z4774" s="146"/>
      <c r="AA4774" s="146"/>
      <c r="AB4774" s="5" t="str">
        <f t="shared" si="107"/>
        <v/>
      </c>
    </row>
    <row r="4775" spans="8:28" customFormat="1" ht="12.95" hidden="1" customHeight="1">
      <c r="H4775" s="1"/>
      <c r="I4775" s="1"/>
      <c r="K4775" s="1"/>
      <c r="N4775" s="1"/>
      <c r="T4775" s="146"/>
      <c r="U4775" s="146"/>
      <c r="V4775" s="146"/>
      <c r="W4775" s="146"/>
      <c r="X4775" s="146"/>
      <c r="Y4775" s="146"/>
      <c r="Z4775" s="146"/>
      <c r="AA4775" s="146"/>
      <c r="AB4775" s="5" t="str">
        <f t="shared" si="107"/>
        <v/>
      </c>
    </row>
    <row r="4776" spans="8:28" customFormat="1" ht="12.95" hidden="1" customHeight="1">
      <c r="H4776" s="1"/>
      <c r="I4776" s="1"/>
      <c r="K4776" s="1"/>
      <c r="N4776" s="1"/>
      <c r="T4776" s="146"/>
      <c r="U4776" s="146"/>
      <c r="V4776" s="146"/>
      <c r="W4776" s="146"/>
      <c r="X4776" s="146"/>
      <c r="Y4776" s="146"/>
      <c r="Z4776" s="146"/>
      <c r="AA4776" s="146"/>
      <c r="AB4776" s="5" t="str">
        <f t="shared" si="107"/>
        <v/>
      </c>
    </row>
    <row r="4777" spans="8:28" customFormat="1" ht="12.95" hidden="1" customHeight="1">
      <c r="H4777" s="1"/>
      <c r="I4777" s="1"/>
      <c r="K4777" s="1"/>
      <c r="N4777" s="1"/>
      <c r="T4777" s="146"/>
      <c r="U4777" s="146"/>
      <c r="V4777" s="146"/>
      <c r="W4777" s="146"/>
      <c r="X4777" s="146"/>
      <c r="Y4777" s="146"/>
      <c r="Z4777" s="146"/>
      <c r="AA4777" s="146"/>
      <c r="AB4777" s="5" t="str">
        <f t="shared" si="107"/>
        <v/>
      </c>
    </row>
    <row r="4778" spans="8:28" customFormat="1" ht="12.95" hidden="1" customHeight="1">
      <c r="H4778" s="1"/>
      <c r="I4778" s="1"/>
      <c r="K4778" s="1"/>
      <c r="N4778" s="1"/>
      <c r="T4778" s="146"/>
      <c r="U4778" s="146"/>
      <c r="V4778" s="146"/>
      <c r="W4778" s="146"/>
      <c r="X4778" s="146"/>
      <c r="Y4778" s="146"/>
      <c r="Z4778" s="146"/>
      <c r="AA4778" s="146"/>
      <c r="AB4778" s="5" t="str">
        <f t="shared" si="107"/>
        <v/>
      </c>
    </row>
    <row r="4779" spans="8:28" customFormat="1" ht="12.95" hidden="1" customHeight="1">
      <c r="H4779" s="1"/>
      <c r="I4779" s="1"/>
      <c r="K4779" s="1"/>
      <c r="N4779" s="1"/>
      <c r="T4779" s="146"/>
      <c r="U4779" s="146"/>
      <c r="V4779" s="146"/>
      <c r="W4779" s="146"/>
      <c r="X4779" s="146"/>
      <c r="Y4779" s="146"/>
      <c r="Z4779" s="146"/>
      <c r="AA4779" s="146"/>
      <c r="AB4779" s="5" t="str">
        <f t="shared" si="107"/>
        <v/>
      </c>
    </row>
    <row r="4780" spans="8:28" customFormat="1" ht="12.95" hidden="1" customHeight="1">
      <c r="H4780" s="1"/>
      <c r="I4780" s="1"/>
      <c r="K4780" s="1"/>
      <c r="N4780" s="1"/>
      <c r="T4780" s="146"/>
      <c r="U4780" s="146"/>
      <c r="V4780" s="146"/>
      <c r="W4780" s="146"/>
      <c r="X4780" s="146"/>
      <c r="Y4780" s="146"/>
      <c r="Z4780" s="146"/>
      <c r="AA4780" s="146"/>
      <c r="AB4780" s="5" t="str">
        <f t="shared" si="107"/>
        <v/>
      </c>
    </row>
    <row r="4781" spans="8:28" customFormat="1" ht="12.95" hidden="1" customHeight="1">
      <c r="H4781" s="1"/>
      <c r="I4781" s="1"/>
      <c r="K4781" s="1"/>
      <c r="N4781" s="1"/>
      <c r="T4781" s="146"/>
      <c r="U4781" s="146"/>
      <c r="V4781" s="146"/>
      <c r="W4781" s="146"/>
      <c r="X4781" s="146"/>
      <c r="Y4781" s="146"/>
      <c r="Z4781" s="146"/>
      <c r="AA4781" s="146"/>
      <c r="AB4781" s="5" t="str">
        <f t="shared" si="107"/>
        <v/>
      </c>
    </row>
    <row r="4782" spans="8:28" customFormat="1" ht="12.95" hidden="1" customHeight="1">
      <c r="H4782" s="1"/>
      <c r="I4782" s="1"/>
      <c r="K4782" s="1"/>
      <c r="N4782" s="1"/>
      <c r="T4782" s="146"/>
      <c r="U4782" s="146"/>
      <c r="V4782" s="146"/>
      <c r="W4782" s="146"/>
      <c r="X4782" s="146"/>
      <c r="Y4782" s="146"/>
      <c r="Z4782" s="146"/>
      <c r="AA4782" s="146"/>
      <c r="AB4782" s="5" t="str">
        <f t="shared" si="107"/>
        <v/>
      </c>
    </row>
    <row r="4783" spans="8:28" customFormat="1" ht="12.95" hidden="1" customHeight="1">
      <c r="H4783" s="1"/>
      <c r="I4783" s="1"/>
      <c r="K4783" s="1"/>
      <c r="N4783" s="1"/>
      <c r="T4783" s="146"/>
      <c r="U4783" s="146"/>
      <c r="V4783" s="146"/>
      <c r="W4783" s="146"/>
      <c r="X4783" s="146"/>
      <c r="Y4783" s="146"/>
      <c r="Z4783" s="146"/>
      <c r="AA4783" s="146"/>
      <c r="AB4783" s="5" t="str">
        <f t="shared" si="107"/>
        <v/>
      </c>
    </row>
    <row r="4784" spans="8:28" customFormat="1" ht="12.95" hidden="1" customHeight="1">
      <c r="H4784" s="1"/>
      <c r="I4784" s="1"/>
      <c r="K4784" s="1"/>
      <c r="N4784" s="1"/>
      <c r="T4784" s="146"/>
      <c r="U4784" s="146"/>
      <c r="V4784" s="146"/>
      <c r="W4784" s="146"/>
      <c r="X4784" s="146"/>
      <c r="Y4784" s="146"/>
      <c r="Z4784" s="146"/>
      <c r="AA4784" s="146"/>
      <c r="AB4784" s="5" t="str">
        <f t="shared" si="107"/>
        <v/>
      </c>
    </row>
    <row r="4785" spans="8:28" customFormat="1" ht="12.95" hidden="1" customHeight="1">
      <c r="H4785" s="1"/>
      <c r="I4785" s="1"/>
      <c r="K4785" s="1"/>
      <c r="N4785" s="1"/>
      <c r="T4785" s="146"/>
      <c r="U4785" s="146"/>
      <c r="V4785" s="146"/>
      <c r="W4785" s="146"/>
      <c r="X4785" s="146"/>
      <c r="Y4785" s="146"/>
      <c r="Z4785" s="146"/>
      <c r="AA4785" s="146"/>
      <c r="AB4785" s="5" t="str">
        <f t="shared" si="107"/>
        <v/>
      </c>
    </row>
    <row r="4786" spans="8:28" customFormat="1" ht="12.95" hidden="1" customHeight="1">
      <c r="H4786" s="1"/>
      <c r="I4786" s="1"/>
      <c r="K4786" s="1"/>
      <c r="N4786" s="1"/>
      <c r="T4786" s="146"/>
      <c r="U4786" s="146"/>
      <c r="V4786" s="146"/>
      <c r="W4786" s="146"/>
      <c r="X4786" s="146"/>
      <c r="Y4786" s="146"/>
      <c r="Z4786" s="146"/>
      <c r="AA4786" s="146"/>
      <c r="AB4786" s="5" t="str">
        <f t="shared" si="107"/>
        <v/>
      </c>
    </row>
    <row r="4787" spans="8:28" customFormat="1" ht="12.95" hidden="1" customHeight="1">
      <c r="H4787" s="1"/>
      <c r="I4787" s="1"/>
      <c r="K4787" s="1"/>
      <c r="N4787" s="1"/>
      <c r="T4787" s="146"/>
      <c r="U4787" s="146"/>
      <c r="V4787" s="146"/>
      <c r="W4787" s="146"/>
      <c r="X4787" s="146"/>
      <c r="Y4787" s="146"/>
      <c r="Z4787" s="146"/>
      <c r="AA4787" s="146"/>
      <c r="AB4787" s="5" t="str">
        <f t="shared" si="107"/>
        <v/>
      </c>
    </row>
    <row r="4788" spans="8:28" customFormat="1" ht="12.95" hidden="1" customHeight="1">
      <c r="H4788" s="1"/>
      <c r="I4788" s="1"/>
      <c r="K4788" s="1"/>
      <c r="N4788" s="1"/>
      <c r="T4788" s="146"/>
      <c r="U4788" s="146"/>
      <c r="V4788" s="146"/>
      <c r="W4788" s="146"/>
      <c r="X4788" s="146"/>
      <c r="Y4788" s="146"/>
      <c r="Z4788" s="146"/>
      <c r="AA4788" s="146"/>
      <c r="AB4788" s="5" t="str">
        <f t="shared" si="107"/>
        <v/>
      </c>
    </row>
    <row r="4789" spans="8:28" customFormat="1" ht="12.95" hidden="1" customHeight="1">
      <c r="H4789" s="1"/>
      <c r="I4789" s="1"/>
      <c r="K4789" s="1"/>
      <c r="N4789" s="1"/>
      <c r="T4789" s="146"/>
      <c r="U4789" s="146"/>
      <c r="V4789" s="146"/>
      <c r="W4789" s="146"/>
      <c r="X4789" s="146"/>
      <c r="Y4789" s="146"/>
      <c r="Z4789" s="146"/>
      <c r="AA4789" s="146"/>
      <c r="AB4789" s="5" t="str">
        <f t="shared" si="107"/>
        <v/>
      </c>
    </row>
    <row r="4790" spans="8:28" customFormat="1" ht="12.95" hidden="1" customHeight="1">
      <c r="H4790" s="1"/>
      <c r="I4790" s="1"/>
      <c r="K4790" s="1"/>
      <c r="N4790" s="1"/>
      <c r="T4790" s="146"/>
      <c r="U4790" s="146"/>
      <c r="V4790" s="146"/>
      <c r="W4790" s="146"/>
      <c r="X4790" s="146"/>
      <c r="Y4790" s="146"/>
      <c r="Z4790" s="146"/>
      <c r="AA4790" s="146"/>
      <c r="AB4790" s="5" t="str">
        <f t="shared" si="107"/>
        <v/>
      </c>
    </row>
    <row r="4791" spans="8:28" customFormat="1" ht="12.95" hidden="1" customHeight="1">
      <c r="H4791" s="1"/>
      <c r="I4791" s="1"/>
      <c r="K4791" s="1"/>
      <c r="N4791" s="1"/>
      <c r="T4791" s="146"/>
      <c r="U4791" s="146"/>
      <c r="V4791" s="146"/>
      <c r="W4791" s="146"/>
      <c r="X4791" s="146"/>
      <c r="Y4791" s="146"/>
      <c r="Z4791" s="146"/>
      <c r="AA4791" s="146"/>
      <c r="AB4791" s="5" t="str">
        <f t="shared" si="107"/>
        <v/>
      </c>
    </row>
    <row r="4792" spans="8:28" customFormat="1" ht="12.95" hidden="1" customHeight="1">
      <c r="H4792" s="1"/>
      <c r="I4792" s="1"/>
      <c r="K4792" s="1"/>
      <c r="N4792" s="1"/>
      <c r="T4792" s="146"/>
      <c r="U4792" s="146"/>
      <c r="V4792" s="146"/>
      <c r="W4792" s="146"/>
      <c r="X4792" s="146"/>
      <c r="Y4792" s="146"/>
      <c r="Z4792" s="146"/>
      <c r="AA4792" s="146"/>
      <c r="AB4792" s="5" t="str">
        <f t="shared" si="107"/>
        <v/>
      </c>
    </row>
    <row r="4793" spans="8:28" customFormat="1" ht="12.95" hidden="1" customHeight="1">
      <c r="H4793" s="1"/>
      <c r="I4793" s="1"/>
      <c r="K4793" s="1"/>
      <c r="N4793" s="1"/>
      <c r="T4793" s="146"/>
      <c r="U4793" s="146"/>
      <c r="V4793" s="146"/>
      <c r="W4793" s="146"/>
      <c r="X4793" s="146"/>
      <c r="Y4793" s="146"/>
      <c r="Z4793" s="146"/>
      <c r="AA4793" s="146"/>
      <c r="AB4793" s="5" t="str">
        <f t="shared" si="107"/>
        <v/>
      </c>
    </row>
    <row r="4794" spans="8:28" customFormat="1" ht="12.95" hidden="1" customHeight="1">
      <c r="H4794" s="1"/>
      <c r="I4794" s="1"/>
      <c r="K4794" s="1"/>
      <c r="N4794" s="1"/>
      <c r="T4794" s="146"/>
      <c r="U4794" s="146"/>
      <c r="V4794" s="146"/>
      <c r="W4794" s="146"/>
      <c r="X4794" s="146"/>
      <c r="Y4794" s="146"/>
      <c r="Z4794" s="146"/>
      <c r="AA4794" s="146"/>
      <c r="AB4794" s="5" t="str">
        <f t="shared" si="107"/>
        <v/>
      </c>
    </row>
    <row r="4795" spans="8:28" customFormat="1" ht="12.95" hidden="1" customHeight="1">
      <c r="H4795" s="1"/>
      <c r="I4795" s="1"/>
      <c r="K4795" s="1"/>
      <c r="N4795" s="1"/>
      <c r="T4795" s="146"/>
      <c r="U4795" s="146"/>
      <c r="V4795" s="146"/>
      <c r="W4795" s="146"/>
      <c r="X4795" s="146"/>
      <c r="Y4795" s="146"/>
      <c r="Z4795" s="146"/>
      <c r="AA4795" s="146"/>
      <c r="AB4795" s="5" t="str">
        <f t="shared" si="107"/>
        <v/>
      </c>
    </row>
    <row r="4796" spans="8:28" customFormat="1" ht="12.95" hidden="1" customHeight="1">
      <c r="H4796" s="1"/>
      <c r="I4796" s="1"/>
      <c r="K4796" s="1"/>
      <c r="N4796" s="1"/>
      <c r="T4796" s="146"/>
      <c r="U4796" s="146"/>
      <c r="V4796" s="146"/>
      <c r="W4796" s="146"/>
      <c r="X4796" s="146"/>
      <c r="Y4796" s="146"/>
      <c r="Z4796" s="146"/>
      <c r="AA4796" s="146"/>
      <c r="AB4796" s="5" t="str">
        <f t="shared" si="107"/>
        <v/>
      </c>
    </row>
    <row r="4797" spans="8:28" customFormat="1" ht="12.95" hidden="1" customHeight="1">
      <c r="H4797" s="1"/>
      <c r="I4797" s="1"/>
      <c r="K4797" s="1"/>
      <c r="N4797" s="1"/>
      <c r="T4797" s="146"/>
      <c r="U4797" s="146"/>
      <c r="V4797" s="146"/>
      <c r="W4797" s="146"/>
      <c r="X4797" s="146"/>
      <c r="Y4797" s="146"/>
      <c r="Z4797" s="146"/>
      <c r="AA4797" s="146"/>
      <c r="AB4797" s="5" t="str">
        <f t="shared" si="107"/>
        <v/>
      </c>
    </row>
    <row r="4798" spans="8:28" customFormat="1" ht="12.95" hidden="1" customHeight="1">
      <c r="H4798" s="1"/>
      <c r="I4798" s="1"/>
      <c r="K4798" s="1"/>
      <c r="N4798" s="1"/>
      <c r="T4798" s="146"/>
      <c r="U4798" s="146"/>
      <c r="V4798" s="146"/>
      <c r="W4798" s="146"/>
      <c r="X4798" s="146"/>
      <c r="Y4798" s="146"/>
      <c r="Z4798" s="146"/>
      <c r="AA4798" s="146"/>
      <c r="AB4798" s="5" t="str">
        <f t="shared" si="107"/>
        <v/>
      </c>
    </row>
    <row r="4799" spans="8:28" customFormat="1" ht="12.95" hidden="1" customHeight="1">
      <c r="H4799" s="1"/>
      <c r="I4799" s="1"/>
      <c r="K4799" s="1"/>
      <c r="N4799" s="1"/>
      <c r="T4799" s="146"/>
      <c r="U4799" s="146"/>
      <c r="V4799" s="146"/>
      <c r="W4799" s="146"/>
      <c r="X4799" s="146"/>
      <c r="Y4799" s="146"/>
      <c r="Z4799" s="146"/>
      <c r="AA4799" s="146"/>
      <c r="AB4799" s="5" t="str">
        <f t="shared" si="107"/>
        <v/>
      </c>
    </row>
    <row r="4800" spans="8:28" customFormat="1" ht="12.95" hidden="1" customHeight="1">
      <c r="H4800" s="1"/>
      <c r="I4800" s="1"/>
      <c r="K4800" s="1"/>
      <c r="N4800" s="1"/>
      <c r="T4800" s="146"/>
      <c r="U4800" s="146"/>
      <c r="V4800" s="146"/>
      <c r="W4800" s="146"/>
      <c r="X4800" s="146"/>
      <c r="Y4800" s="146"/>
      <c r="Z4800" s="146"/>
      <c r="AA4800" s="146"/>
      <c r="AB4800" s="5" t="str">
        <f t="shared" si="107"/>
        <v/>
      </c>
    </row>
    <row r="4801" spans="8:28" customFormat="1" ht="12.95" hidden="1" customHeight="1">
      <c r="H4801" s="1"/>
      <c r="I4801" s="1"/>
      <c r="K4801" s="1"/>
      <c r="N4801" s="1"/>
      <c r="T4801" s="146"/>
      <c r="U4801" s="146"/>
      <c r="V4801" s="146"/>
      <c r="W4801" s="146"/>
      <c r="X4801" s="146"/>
      <c r="Y4801" s="146"/>
      <c r="Z4801" s="146"/>
      <c r="AA4801" s="146"/>
      <c r="AB4801" s="5" t="str">
        <f t="shared" si="107"/>
        <v/>
      </c>
    </row>
    <row r="4802" spans="8:28" customFormat="1" ht="12.95" hidden="1" customHeight="1">
      <c r="H4802" s="1"/>
      <c r="I4802" s="1"/>
      <c r="K4802" s="1"/>
      <c r="N4802" s="1"/>
      <c r="T4802" s="146"/>
      <c r="U4802" s="146"/>
      <c r="V4802" s="146"/>
      <c r="W4802" s="146"/>
      <c r="X4802" s="146"/>
      <c r="Y4802" s="146"/>
      <c r="Z4802" s="146"/>
      <c r="AA4802" s="146"/>
      <c r="AB4802" s="5" t="str">
        <f t="shared" si="107"/>
        <v/>
      </c>
    </row>
    <row r="4803" spans="8:28" customFormat="1" ht="12.95" hidden="1" customHeight="1">
      <c r="H4803" s="1"/>
      <c r="I4803" s="1"/>
      <c r="K4803" s="1"/>
      <c r="N4803" s="1"/>
      <c r="T4803" s="146"/>
      <c r="U4803" s="146"/>
      <c r="V4803" s="146"/>
      <c r="W4803" s="146"/>
      <c r="X4803" s="146"/>
      <c r="Y4803" s="146"/>
      <c r="Z4803" s="146"/>
      <c r="AA4803" s="146"/>
      <c r="AB4803" s="5" t="str">
        <f t="shared" si="107"/>
        <v/>
      </c>
    </row>
    <row r="4804" spans="8:28" customFormat="1" ht="12.95" hidden="1" customHeight="1">
      <c r="H4804" s="1"/>
      <c r="I4804" s="1"/>
      <c r="K4804" s="1"/>
      <c r="N4804" s="1"/>
      <c r="T4804" s="146"/>
      <c r="U4804" s="146"/>
      <c r="V4804" s="146"/>
      <c r="W4804" s="146"/>
      <c r="X4804" s="146"/>
      <c r="Y4804" s="146"/>
      <c r="Z4804" s="146"/>
      <c r="AA4804" s="146"/>
      <c r="AB4804" s="5" t="str">
        <f t="shared" si="107"/>
        <v/>
      </c>
    </row>
    <row r="4805" spans="8:28" customFormat="1" ht="12.95" hidden="1" customHeight="1">
      <c r="H4805" s="1"/>
      <c r="I4805" s="1"/>
      <c r="K4805" s="1"/>
      <c r="N4805" s="1"/>
      <c r="T4805" s="146"/>
      <c r="U4805" s="146"/>
      <c r="V4805" s="146"/>
      <c r="W4805" s="146"/>
      <c r="X4805" s="146"/>
      <c r="Y4805" s="146"/>
      <c r="Z4805" s="146"/>
      <c r="AA4805" s="146"/>
      <c r="AB4805" s="5" t="str">
        <f t="shared" si="107"/>
        <v/>
      </c>
    </row>
    <row r="4806" spans="8:28" customFormat="1" ht="12.95" hidden="1" customHeight="1">
      <c r="H4806" s="1"/>
      <c r="I4806" s="1"/>
      <c r="K4806" s="1"/>
      <c r="N4806" s="1"/>
      <c r="T4806" s="146"/>
      <c r="U4806" s="146"/>
      <c r="V4806" s="146"/>
      <c r="W4806" s="146"/>
      <c r="X4806" s="146"/>
      <c r="Y4806" s="146"/>
      <c r="Z4806" s="146"/>
      <c r="AA4806" s="146"/>
      <c r="AB4806" s="5" t="str">
        <f t="shared" si="107"/>
        <v/>
      </c>
    </row>
    <row r="4807" spans="8:28" customFormat="1" ht="12.95" hidden="1" customHeight="1">
      <c r="H4807" s="1"/>
      <c r="I4807" s="1"/>
      <c r="K4807" s="1"/>
      <c r="N4807" s="1"/>
      <c r="T4807" s="146"/>
      <c r="U4807" s="146"/>
      <c r="V4807" s="146"/>
      <c r="W4807" s="146"/>
      <c r="X4807" s="146"/>
      <c r="Y4807" s="146"/>
      <c r="Z4807" s="146"/>
      <c r="AA4807" s="146"/>
      <c r="AB4807" s="5" t="str">
        <f t="shared" si="107"/>
        <v/>
      </c>
    </row>
    <row r="4808" spans="8:28" customFormat="1" ht="12.95" hidden="1" customHeight="1">
      <c r="H4808" s="1"/>
      <c r="I4808" s="1"/>
      <c r="K4808" s="1"/>
      <c r="N4808" s="1"/>
      <c r="T4808" s="146"/>
      <c r="U4808" s="146"/>
      <c r="V4808" s="146"/>
      <c r="W4808" s="146"/>
      <c r="X4808" s="146"/>
      <c r="Y4808" s="146"/>
      <c r="Z4808" s="146"/>
      <c r="AA4808" s="146"/>
      <c r="AB4808" s="5" t="str">
        <f t="shared" si="107"/>
        <v/>
      </c>
    </row>
    <row r="4809" spans="8:28" customFormat="1" ht="12.95" hidden="1" customHeight="1">
      <c r="H4809" s="1"/>
      <c r="I4809" s="1"/>
      <c r="K4809" s="1"/>
      <c r="N4809" s="1"/>
      <c r="T4809" s="146"/>
      <c r="U4809" s="146"/>
      <c r="V4809" s="146"/>
      <c r="W4809" s="146"/>
      <c r="X4809" s="146"/>
      <c r="Y4809" s="146"/>
      <c r="Z4809" s="146"/>
      <c r="AA4809" s="146"/>
      <c r="AB4809" s="5" t="str">
        <f t="shared" si="107"/>
        <v/>
      </c>
    </row>
    <row r="4810" spans="8:28" customFormat="1" ht="12.95" hidden="1" customHeight="1">
      <c r="H4810" s="1"/>
      <c r="I4810" s="1"/>
      <c r="K4810" s="1"/>
      <c r="N4810" s="1"/>
      <c r="T4810" s="146"/>
      <c r="U4810" s="146"/>
      <c r="V4810" s="146"/>
      <c r="W4810" s="146"/>
      <c r="X4810" s="146"/>
      <c r="Y4810" s="146"/>
      <c r="Z4810" s="146"/>
      <c r="AA4810" s="146"/>
      <c r="AB4810" s="5" t="str">
        <f t="shared" si="107"/>
        <v/>
      </c>
    </row>
    <row r="4811" spans="8:28" customFormat="1" ht="12.95" hidden="1" customHeight="1">
      <c r="H4811" s="1"/>
      <c r="I4811" s="1"/>
      <c r="K4811" s="1"/>
      <c r="N4811" s="1"/>
      <c r="T4811" s="146"/>
      <c r="U4811" s="146"/>
      <c r="V4811" s="146"/>
      <c r="W4811" s="146"/>
      <c r="X4811" s="146"/>
      <c r="Y4811" s="146"/>
      <c r="Z4811" s="146"/>
      <c r="AA4811" s="146"/>
      <c r="AB4811" s="5" t="str">
        <f t="shared" si="107"/>
        <v/>
      </c>
    </row>
    <row r="4812" spans="8:28" customFormat="1" ht="12.95" hidden="1" customHeight="1">
      <c r="H4812" s="1"/>
      <c r="I4812" s="1"/>
      <c r="K4812" s="1"/>
      <c r="N4812" s="1"/>
      <c r="T4812" s="146"/>
      <c r="U4812" s="146"/>
      <c r="V4812" s="146"/>
      <c r="W4812" s="146"/>
      <c r="X4812" s="146"/>
      <c r="Y4812" s="146"/>
      <c r="Z4812" s="146"/>
      <c r="AA4812" s="146"/>
      <c r="AB4812" s="5" t="str">
        <f t="shared" si="107"/>
        <v/>
      </c>
    </row>
    <row r="4813" spans="8:28" customFormat="1" ht="12.95" hidden="1" customHeight="1">
      <c r="H4813" s="1"/>
      <c r="I4813" s="1"/>
      <c r="K4813" s="1"/>
      <c r="N4813" s="1"/>
      <c r="T4813" s="146"/>
      <c r="U4813" s="146"/>
      <c r="V4813" s="146"/>
      <c r="W4813" s="146"/>
      <c r="X4813" s="146"/>
      <c r="Y4813" s="146"/>
      <c r="Z4813" s="146"/>
      <c r="AA4813" s="146"/>
      <c r="AB4813" s="5" t="str">
        <f t="shared" si="107"/>
        <v/>
      </c>
    </row>
    <row r="4814" spans="8:28" customFormat="1" ht="12.95" hidden="1" customHeight="1">
      <c r="H4814" s="1"/>
      <c r="I4814" s="1"/>
      <c r="K4814" s="1"/>
      <c r="N4814" s="1"/>
      <c r="T4814" s="146"/>
      <c r="U4814" s="146"/>
      <c r="V4814" s="146"/>
      <c r="W4814" s="146"/>
      <c r="X4814" s="146"/>
      <c r="Y4814" s="146"/>
      <c r="Z4814" s="146"/>
      <c r="AA4814" s="146"/>
      <c r="AB4814" s="5" t="str">
        <f t="shared" si="107"/>
        <v/>
      </c>
    </row>
    <row r="4815" spans="8:28" customFormat="1" ht="12.95" hidden="1" customHeight="1">
      <c r="H4815" s="1"/>
      <c r="I4815" s="1"/>
      <c r="K4815" s="1"/>
      <c r="N4815" s="1"/>
      <c r="T4815" s="146"/>
      <c r="U4815" s="146"/>
      <c r="V4815" s="146"/>
      <c r="W4815" s="146"/>
      <c r="X4815" s="146"/>
      <c r="Y4815" s="146"/>
      <c r="Z4815" s="146"/>
      <c r="AA4815" s="146"/>
      <c r="AB4815" s="5" t="str">
        <f t="shared" si="107"/>
        <v/>
      </c>
    </row>
    <row r="4816" spans="8:28" customFormat="1" ht="12.95" hidden="1" customHeight="1">
      <c r="H4816" s="1"/>
      <c r="I4816" s="1"/>
      <c r="K4816" s="1"/>
      <c r="N4816" s="1"/>
      <c r="T4816" s="146"/>
      <c r="U4816" s="146"/>
      <c r="V4816" s="146"/>
      <c r="W4816" s="146"/>
      <c r="X4816" s="146"/>
      <c r="Y4816" s="146"/>
      <c r="Z4816" s="146"/>
      <c r="AA4816" s="146"/>
      <c r="AB4816" s="5" t="str">
        <f t="shared" si="107"/>
        <v/>
      </c>
    </row>
    <row r="4817" spans="8:28" customFormat="1" ht="12.95" hidden="1" customHeight="1">
      <c r="H4817" s="1"/>
      <c r="I4817" s="1"/>
      <c r="K4817" s="1"/>
      <c r="N4817" s="1"/>
      <c r="T4817" s="146"/>
      <c r="U4817" s="146"/>
      <c r="V4817" s="146"/>
      <c r="W4817" s="146"/>
      <c r="X4817" s="146"/>
      <c r="Y4817" s="146"/>
      <c r="Z4817" s="146"/>
      <c r="AA4817" s="146"/>
      <c r="AB4817" s="5" t="str">
        <f t="shared" si="107"/>
        <v/>
      </c>
    </row>
    <row r="4818" spans="8:28" customFormat="1" ht="12.95" hidden="1" customHeight="1">
      <c r="H4818" s="1"/>
      <c r="I4818" s="1"/>
      <c r="K4818" s="1"/>
      <c r="N4818" s="1"/>
      <c r="T4818" s="146"/>
      <c r="U4818" s="146"/>
      <c r="V4818" s="146"/>
      <c r="W4818" s="146"/>
      <c r="X4818" s="146"/>
      <c r="Y4818" s="146"/>
      <c r="Z4818" s="146"/>
      <c r="AA4818" s="146"/>
      <c r="AB4818" s="5" t="str">
        <f t="shared" si="107"/>
        <v/>
      </c>
    </row>
    <row r="4819" spans="8:28" customFormat="1" ht="12.95" hidden="1" customHeight="1">
      <c r="H4819" s="1"/>
      <c r="I4819" s="1"/>
      <c r="K4819" s="1"/>
      <c r="N4819" s="1"/>
      <c r="T4819" s="146"/>
      <c r="U4819" s="146"/>
      <c r="V4819" s="146"/>
      <c r="W4819" s="146"/>
      <c r="X4819" s="146"/>
      <c r="Y4819" s="146"/>
      <c r="Z4819" s="146"/>
      <c r="AA4819" s="146"/>
      <c r="AB4819" s="5" t="str">
        <f t="shared" si="107"/>
        <v/>
      </c>
    </row>
    <row r="4820" spans="8:28" customFormat="1" ht="12.95" hidden="1" customHeight="1">
      <c r="H4820" s="1"/>
      <c r="I4820" s="1"/>
      <c r="K4820" s="1"/>
      <c r="N4820" s="1"/>
      <c r="T4820" s="146"/>
      <c r="U4820" s="146"/>
      <c r="V4820" s="146"/>
      <c r="W4820" s="146"/>
      <c r="X4820" s="146"/>
      <c r="Y4820" s="146"/>
      <c r="Z4820" s="146"/>
      <c r="AA4820" s="146"/>
      <c r="AB4820" s="5" t="str">
        <f t="shared" si="107"/>
        <v/>
      </c>
    </row>
    <row r="4821" spans="8:28" customFormat="1" ht="12.95" hidden="1" customHeight="1">
      <c r="H4821" s="1"/>
      <c r="I4821" s="1"/>
      <c r="K4821" s="1"/>
      <c r="N4821" s="1"/>
      <c r="T4821" s="146"/>
      <c r="U4821" s="146"/>
      <c r="V4821" s="146"/>
      <c r="W4821" s="146"/>
      <c r="X4821" s="146"/>
      <c r="Y4821" s="146"/>
      <c r="Z4821" s="146"/>
      <c r="AA4821" s="146"/>
      <c r="AB4821" s="5" t="str">
        <f t="shared" si="107"/>
        <v/>
      </c>
    </row>
    <row r="4822" spans="8:28" customFormat="1" ht="12.95" hidden="1" customHeight="1">
      <c r="H4822" s="1"/>
      <c r="I4822" s="1"/>
      <c r="K4822" s="1"/>
      <c r="N4822" s="1"/>
      <c r="T4822" s="146"/>
      <c r="U4822" s="146"/>
      <c r="V4822" s="146"/>
      <c r="W4822" s="146"/>
      <c r="X4822" s="146"/>
      <c r="Y4822" s="146"/>
      <c r="Z4822" s="146"/>
      <c r="AA4822" s="146"/>
      <c r="AB4822" s="5" t="str">
        <f t="shared" si="107"/>
        <v/>
      </c>
    </row>
    <row r="4823" spans="8:28" customFormat="1" ht="12.95" hidden="1" customHeight="1">
      <c r="H4823" s="1"/>
      <c r="I4823" s="1"/>
      <c r="K4823" s="1"/>
      <c r="N4823" s="1"/>
      <c r="T4823" s="146"/>
      <c r="U4823" s="146"/>
      <c r="V4823" s="146"/>
      <c r="W4823" s="146"/>
      <c r="X4823" s="146"/>
      <c r="Y4823" s="146"/>
      <c r="Z4823" s="146"/>
      <c r="AA4823" s="146"/>
      <c r="AB4823" s="5" t="str">
        <f t="shared" si="107"/>
        <v/>
      </c>
    </row>
    <row r="4824" spans="8:28" customFormat="1" ht="12.95" hidden="1" customHeight="1">
      <c r="H4824" s="1"/>
      <c r="I4824" s="1"/>
      <c r="K4824" s="1"/>
      <c r="N4824" s="1"/>
      <c r="T4824" s="146"/>
      <c r="U4824" s="146"/>
      <c r="V4824" s="146"/>
      <c r="W4824" s="146"/>
      <c r="X4824" s="146"/>
      <c r="Y4824" s="146"/>
      <c r="Z4824" s="146"/>
      <c r="AA4824" s="146"/>
      <c r="AB4824" s="5" t="str">
        <f t="shared" si="107"/>
        <v/>
      </c>
    </row>
    <row r="4825" spans="8:28" customFormat="1" ht="12.95" hidden="1" customHeight="1">
      <c r="H4825" s="1"/>
      <c r="I4825" s="1"/>
      <c r="K4825" s="1"/>
      <c r="N4825" s="1"/>
      <c r="T4825" s="146"/>
      <c r="U4825" s="146"/>
      <c r="V4825" s="146"/>
      <c r="W4825" s="146"/>
      <c r="X4825" s="146"/>
      <c r="Y4825" s="146"/>
      <c r="Z4825" s="146"/>
      <c r="AA4825" s="146"/>
      <c r="AB4825" s="5" t="str">
        <f t="shared" si="107"/>
        <v/>
      </c>
    </row>
    <row r="4826" spans="8:28" customFormat="1" ht="12.95" hidden="1" customHeight="1">
      <c r="H4826" s="1"/>
      <c r="I4826" s="1"/>
      <c r="K4826" s="1"/>
      <c r="N4826" s="1"/>
      <c r="T4826" s="146"/>
      <c r="U4826" s="146"/>
      <c r="V4826" s="146"/>
      <c r="W4826" s="146"/>
      <c r="X4826" s="146"/>
      <c r="Y4826" s="146"/>
      <c r="Z4826" s="146"/>
      <c r="AA4826" s="146"/>
      <c r="AB4826" s="5" t="str">
        <f t="shared" si="107"/>
        <v/>
      </c>
    </row>
    <row r="4827" spans="8:28" customFormat="1" ht="12.95" hidden="1" customHeight="1">
      <c r="H4827" s="1"/>
      <c r="I4827" s="1"/>
      <c r="K4827" s="1"/>
      <c r="N4827" s="1"/>
      <c r="T4827" s="146"/>
      <c r="U4827" s="146"/>
      <c r="V4827" s="146"/>
      <c r="W4827" s="146"/>
      <c r="X4827" s="146"/>
      <c r="Y4827" s="146"/>
      <c r="Z4827" s="146"/>
      <c r="AA4827" s="146"/>
      <c r="AB4827" s="5" t="str">
        <f t="shared" ref="AB4827:AB4890" si="108">IF(TRIM(A4817)="","",CONCATENATE(TRIM(D4817),TRIM(E4817)))</f>
        <v/>
      </c>
    </row>
    <row r="4828" spans="8:28" customFormat="1" ht="12.95" hidden="1" customHeight="1">
      <c r="H4828" s="1"/>
      <c r="I4828" s="1"/>
      <c r="K4828" s="1"/>
      <c r="N4828" s="1"/>
      <c r="T4828" s="146"/>
      <c r="U4828" s="146"/>
      <c r="V4828" s="146"/>
      <c r="W4828" s="146"/>
      <c r="X4828" s="146"/>
      <c r="Y4828" s="146"/>
      <c r="Z4828" s="146"/>
      <c r="AA4828" s="146"/>
      <c r="AB4828" s="5" t="str">
        <f t="shared" si="108"/>
        <v/>
      </c>
    </row>
    <row r="4829" spans="8:28" customFormat="1" ht="12.95" hidden="1" customHeight="1">
      <c r="H4829" s="1"/>
      <c r="I4829" s="1"/>
      <c r="K4829" s="1"/>
      <c r="N4829" s="1"/>
      <c r="T4829" s="146"/>
      <c r="U4829" s="146"/>
      <c r="V4829" s="146"/>
      <c r="W4829" s="146"/>
      <c r="X4829" s="146"/>
      <c r="Y4829" s="146"/>
      <c r="Z4829" s="146"/>
      <c r="AA4829" s="146"/>
      <c r="AB4829" s="5" t="str">
        <f t="shared" si="108"/>
        <v/>
      </c>
    </row>
    <row r="4830" spans="8:28" customFormat="1" ht="12.95" hidden="1" customHeight="1">
      <c r="H4830" s="1"/>
      <c r="I4830" s="1"/>
      <c r="K4830" s="1"/>
      <c r="N4830" s="1"/>
      <c r="T4830" s="146"/>
      <c r="U4830" s="146"/>
      <c r="V4830" s="146"/>
      <c r="W4830" s="146"/>
      <c r="X4830" s="146"/>
      <c r="Y4830" s="146"/>
      <c r="Z4830" s="146"/>
      <c r="AA4830" s="146"/>
      <c r="AB4830" s="5" t="str">
        <f t="shared" si="108"/>
        <v/>
      </c>
    </row>
    <row r="4831" spans="8:28" customFormat="1" ht="12.95" hidden="1" customHeight="1">
      <c r="H4831" s="1"/>
      <c r="I4831" s="1"/>
      <c r="N4831" s="1"/>
      <c r="T4831" s="146"/>
      <c r="U4831" s="146"/>
      <c r="V4831" s="146"/>
      <c r="W4831" s="146"/>
      <c r="X4831" s="146"/>
      <c r="Y4831" s="146"/>
      <c r="Z4831" s="146"/>
      <c r="AA4831" s="146"/>
      <c r="AB4831" s="5" t="str">
        <f t="shared" si="108"/>
        <v/>
      </c>
    </row>
    <row r="4832" spans="8:28" customFormat="1" ht="12.95" hidden="1" customHeight="1">
      <c r="H4832" s="1"/>
      <c r="I4832" s="1"/>
      <c r="K4832" s="1"/>
      <c r="N4832" s="1"/>
      <c r="T4832" s="146"/>
      <c r="U4832" s="146"/>
      <c r="V4832" s="146"/>
      <c r="W4832" s="146"/>
      <c r="X4832" s="146"/>
      <c r="Y4832" s="146"/>
      <c r="Z4832" s="146"/>
      <c r="AA4832" s="146"/>
      <c r="AB4832" s="5" t="str">
        <f t="shared" si="108"/>
        <v/>
      </c>
    </row>
    <row r="4833" spans="8:28" customFormat="1" ht="12.95" hidden="1" customHeight="1">
      <c r="H4833" s="1"/>
      <c r="I4833" s="1"/>
      <c r="K4833" s="1"/>
      <c r="N4833" s="1"/>
      <c r="T4833" s="146"/>
      <c r="U4833" s="146"/>
      <c r="V4833" s="146"/>
      <c r="W4833" s="146"/>
      <c r="X4833" s="146"/>
      <c r="Y4833" s="146"/>
      <c r="Z4833" s="146"/>
      <c r="AA4833" s="146"/>
      <c r="AB4833" s="5" t="str">
        <f t="shared" si="108"/>
        <v/>
      </c>
    </row>
    <row r="4834" spans="8:28" customFormat="1" ht="12.95" hidden="1" customHeight="1">
      <c r="H4834" s="1"/>
      <c r="I4834" s="1"/>
      <c r="K4834" s="1"/>
      <c r="N4834" s="1"/>
      <c r="T4834" s="146"/>
      <c r="U4834" s="146"/>
      <c r="V4834" s="146"/>
      <c r="W4834" s="146"/>
      <c r="X4834" s="146"/>
      <c r="Y4834" s="146"/>
      <c r="Z4834" s="146"/>
      <c r="AA4834" s="146"/>
      <c r="AB4834" s="5" t="str">
        <f t="shared" si="108"/>
        <v/>
      </c>
    </row>
    <row r="4835" spans="8:28" customFormat="1" ht="12.95" hidden="1" customHeight="1">
      <c r="H4835" s="1"/>
      <c r="I4835" s="1"/>
      <c r="K4835" s="1"/>
      <c r="N4835" s="1"/>
      <c r="T4835" s="146"/>
      <c r="U4835" s="146"/>
      <c r="V4835" s="146"/>
      <c r="W4835" s="146"/>
      <c r="X4835" s="146"/>
      <c r="Y4835" s="146"/>
      <c r="Z4835" s="146"/>
      <c r="AA4835" s="146"/>
      <c r="AB4835" s="5" t="str">
        <f t="shared" si="108"/>
        <v/>
      </c>
    </row>
    <row r="4836" spans="8:28" customFormat="1" ht="12.95" hidden="1" customHeight="1">
      <c r="H4836" s="1"/>
      <c r="I4836" s="1"/>
      <c r="K4836" s="1"/>
      <c r="N4836" s="1"/>
      <c r="T4836" s="146"/>
      <c r="U4836" s="146"/>
      <c r="V4836" s="146"/>
      <c r="W4836" s="146"/>
      <c r="X4836" s="146"/>
      <c r="Y4836" s="146"/>
      <c r="Z4836" s="146"/>
      <c r="AA4836" s="146"/>
      <c r="AB4836" s="5" t="str">
        <f t="shared" si="108"/>
        <v/>
      </c>
    </row>
    <row r="4837" spans="8:28" customFormat="1" ht="12.95" hidden="1" customHeight="1">
      <c r="H4837" s="1"/>
      <c r="I4837" s="1"/>
      <c r="K4837" s="1"/>
      <c r="N4837" s="1"/>
      <c r="T4837" s="146"/>
      <c r="U4837" s="146"/>
      <c r="V4837" s="146"/>
      <c r="W4837" s="146"/>
      <c r="X4837" s="146"/>
      <c r="Y4837" s="146"/>
      <c r="Z4837" s="146"/>
      <c r="AA4837" s="146"/>
      <c r="AB4837" s="5" t="str">
        <f t="shared" si="108"/>
        <v/>
      </c>
    </row>
    <row r="4838" spans="8:28" customFormat="1" ht="12.95" hidden="1" customHeight="1">
      <c r="H4838" s="1"/>
      <c r="I4838" s="1"/>
      <c r="K4838" s="1"/>
      <c r="N4838" s="1"/>
      <c r="T4838" s="146"/>
      <c r="U4838" s="146"/>
      <c r="V4838" s="146"/>
      <c r="W4838" s="146"/>
      <c r="X4838" s="146"/>
      <c r="Y4838" s="146"/>
      <c r="Z4838" s="146"/>
      <c r="AA4838" s="146"/>
      <c r="AB4838" s="5" t="str">
        <f t="shared" si="108"/>
        <v/>
      </c>
    </row>
    <row r="4839" spans="8:28" customFormat="1" ht="12.95" hidden="1" customHeight="1">
      <c r="H4839" s="1"/>
      <c r="I4839" s="1"/>
      <c r="K4839" s="1"/>
      <c r="N4839" s="1"/>
      <c r="T4839" s="146"/>
      <c r="U4839" s="146"/>
      <c r="V4839" s="146"/>
      <c r="W4839" s="146"/>
      <c r="X4839" s="146"/>
      <c r="Y4839" s="146"/>
      <c r="Z4839" s="146"/>
      <c r="AA4839" s="146"/>
      <c r="AB4839" s="5" t="str">
        <f t="shared" si="108"/>
        <v/>
      </c>
    </row>
    <row r="4840" spans="8:28" customFormat="1" ht="12.95" hidden="1" customHeight="1">
      <c r="H4840" s="1"/>
      <c r="I4840" s="1"/>
      <c r="K4840" s="1"/>
      <c r="N4840" s="1"/>
      <c r="T4840" s="146"/>
      <c r="U4840" s="146"/>
      <c r="V4840" s="146"/>
      <c r="W4840" s="146"/>
      <c r="X4840" s="146"/>
      <c r="Y4840" s="146"/>
      <c r="Z4840" s="146"/>
      <c r="AA4840" s="146"/>
      <c r="AB4840" s="5" t="str">
        <f t="shared" si="108"/>
        <v/>
      </c>
    </row>
    <row r="4841" spans="8:28" customFormat="1" ht="12.95" hidden="1" customHeight="1">
      <c r="H4841" s="1"/>
      <c r="I4841" s="1"/>
      <c r="K4841" s="1"/>
      <c r="N4841" s="1"/>
      <c r="T4841" s="146"/>
      <c r="U4841" s="146"/>
      <c r="V4841" s="146"/>
      <c r="W4841" s="146"/>
      <c r="X4841" s="146"/>
      <c r="Y4841" s="146"/>
      <c r="Z4841" s="146"/>
      <c r="AA4841" s="146"/>
      <c r="AB4841" s="5" t="str">
        <f t="shared" si="108"/>
        <v/>
      </c>
    </row>
    <row r="4842" spans="8:28" customFormat="1" ht="12.95" hidden="1" customHeight="1">
      <c r="H4842" s="1"/>
      <c r="I4842" s="1"/>
      <c r="K4842" s="1"/>
      <c r="N4842" s="1"/>
      <c r="T4842" s="146"/>
      <c r="U4842" s="146"/>
      <c r="V4842" s="146"/>
      <c r="W4842" s="146"/>
      <c r="X4842" s="146"/>
      <c r="Y4842" s="146"/>
      <c r="Z4842" s="146"/>
      <c r="AA4842" s="146"/>
      <c r="AB4842" s="5" t="str">
        <f t="shared" si="108"/>
        <v/>
      </c>
    </row>
    <row r="4843" spans="8:28" customFormat="1" ht="12.95" hidden="1" customHeight="1">
      <c r="H4843" s="1"/>
      <c r="I4843" s="1"/>
      <c r="K4843" s="1"/>
      <c r="N4843" s="1"/>
      <c r="T4843" s="146"/>
      <c r="U4843" s="146"/>
      <c r="V4843" s="146"/>
      <c r="W4843" s="146"/>
      <c r="X4843" s="146"/>
      <c r="Y4843" s="146"/>
      <c r="Z4843" s="146"/>
      <c r="AA4843" s="146"/>
      <c r="AB4843" s="5" t="str">
        <f t="shared" si="108"/>
        <v/>
      </c>
    </row>
    <row r="4844" spans="8:28" customFormat="1" ht="12.95" hidden="1" customHeight="1">
      <c r="H4844" s="1"/>
      <c r="I4844" s="1"/>
      <c r="K4844" s="1"/>
      <c r="N4844" s="1"/>
      <c r="T4844" s="146"/>
      <c r="U4844" s="146"/>
      <c r="V4844" s="146"/>
      <c r="W4844" s="146"/>
      <c r="X4844" s="146"/>
      <c r="Y4844" s="146"/>
      <c r="Z4844" s="146"/>
      <c r="AA4844" s="146"/>
      <c r="AB4844" s="5" t="str">
        <f t="shared" si="108"/>
        <v/>
      </c>
    </row>
    <row r="4845" spans="8:28" customFormat="1" ht="12.95" hidden="1" customHeight="1">
      <c r="H4845" s="1"/>
      <c r="I4845" s="1"/>
      <c r="K4845" s="1"/>
      <c r="N4845" s="1"/>
      <c r="T4845" s="146"/>
      <c r="U4845" s="146"/>
      <c r="V4845" s="146"/>
      <c r="W4845" s="146"/>
      <c r="X4845" s="146"/>
      <c r="Y4845" s="146"/>
      <c r="Z4845" s="146"/>
      <c r="AA4845" s="146"/>
      <c r="AB4845" s="5" t="str">
        <f t="shared" si="108"/>
        <v/>
      </c>
    </row>
    <row r="4846" spans="8:28" customFormat="1" ht="12.95" hidden="1" customHeight="1">
      <c r="H4846" s="1"/>
      <c r="I4846" s="1"/>
      <c r="K4846" s="1"/>
      <c r="N4846" s="1"/>
      <c r="T4846" s="146"/>
      <c r="U4846" s="146"/>
      <c r="V4846" s="146"/>
      <c r="W4846" s="146"/>
      <c r="X4846" s="146"/>
      <c r="Y4846" s="146"/>
      <c r="Z4846" s="146"/>
      <c r="AA4846" s="146"/>
      <c r="AB4846" s="5" t="str">
        <f t="shared" si="108"/>
        <v/>
      </c>
    </row>
    <row r="4847" spans="8:28" customFormat="1" ht="12.95" hidden="1" customHeight="1">
      <c r="H4847" s="1"/>
      <c r="I4847" s="1"/>
      <c r="K4847" s="1"/>
      <c r="N4847" s="1"/>
      <c r="T4847" s="146"/>
      <c r="U4847" s="146"/>
      <c r="V4847" s="146"/>
      <c r="W4847" s="146"/>
      <c r="X4847" s="146"/>
      <c r="Y4847" s="146"/>
      <c r="Z4847" s="146"/>
      <c r="AA4847" s="146"/>
      <c r="AB4847" s="5" t="str">
        <f t="shared" si="108"/>
        <v/>
      </c>
    </row>
    <row r="4848" spans="8:28" customFormat="1" ht="12.95" hidden="1" customHeight="1">
      <c r="H4848" s="1"/>
      <c r="I4848" s="1"/>
      <c r="K4848" s="1"/>
      <c r="N4848" s="1"/>
      <c r="T4848" s="146"/>
      <c r="U4848" s="146"/>
      <c r="V4848" s="146"/>
      <c r="W4848" s="146"/>
      <c r="X4848" s="146"/>
      <c r="Y4848" s="146"/>
      <c r="Z4848" s="146"/>
      <c r="AA4848" s="146"/>
      <c r="AB4848" s="5" t="str">
        <f t="shared" si="108"/>
        <v/>
      </c>
    </row>
    <row r="4849" spans="8:28" customFormat="1" ht="12.95" hidden="1" customHeight="1">
      <c r="H4849" s="1"/>
      <c r="I4849" s="1"/>
      <c r="K4849" s="1"/>
      <c r="N4849" s="1"/>
      <c r="T4849" s="146"/>
      <c r="U4849" s="146"/>
      <c r="V4849" s="146"/>
      <c r="W4849" s="146"/>
      <c r="X4849" s="146"/>
      <c r="Y4849" s="146"/>
      <c r="Z4849" s="146"/>
      <c r="AA4849" s="146"/>
      <c r="AB4849" s="5" t="str">
        <f t="shared" si="108"/>
        <v/>
      </c>
    </row>
    <row r="4850" spans="8:28" customFormat="1" ht="12.95" hidden="1" customHeight="1">
      <c r="H4850" s="1"/>
      <c r="I4850" s="1"/>
      <c r="K4850" s="1"/>
      <c r="N4850" s="1"/>
      <c r="T4850" s="146"/>
      <c r="U4850" s="146"/>
      <c r="V4850" s="146"/>
      <c r="W4850" s="146"/>
      <c r="X4850" s="146"/>
      <c r="Y4850" s="146"/>
      <c r="Z4850" s="146"/>
      <c r="AA4850" s="146"/>
      <c r="AB4850" s="5" t="str">
        <f t="shared" si="108"/>
        <v/>
      </c>
    </row>
    <row r="4851" spans="8:28" customFormat="1" ht="12.95" hidden="1" customHeight="1">
      <c r="H4851" s="1"/>
      <c r="I4851" s="1"/>
      <c r="K4851" s="1"/>
      <c r="N4851" s="1"/>
      <c r="T4851" s="146"/>
      <c r="U4851" s="146"/>
      <c r="V4851" s="146"/>
      <c r="W4851" s="146"/>
      <c r="X4851" s="146"/>
      <c r="Y4851" s="146"/>
      <c r="Z4851" s="146"/>
      <c r="AA4851" s="146"/>
      <c r="AB4851" s="5" t="str">
        <f t="shared" si="108"/>
        <v/>
      </c>
    </row>
    <row r="4852" spans="8:28" customFormat="1" ht="12.95" hidden="1" customHeight="1">
      <c r="H4852" s="1"/>
      <c r="I4852" s="1"/>
      <c r="K4852" s="1"/>
      <c r="N4852" s="1"/>
      <c r="T4852" s="146"/>
      <c r="U4852" s="146"/>
      <c r="V4852" s="146"/>
      <c r="W4852" s="146"/>
      <c r="X4852" s="146"/>
      <c r="Y4852" s="146"/>
      <c r="Z4852" s="146"/>
      <c r="AA4852" s="146"/>
      <c r="AB4852" s="5" t="str">
        <f t="shared" si="108"/>
        <v/>
      </c>
    </row>
    <row r="4853" spans="8:28" customFormat="1" ht="12.95" hidden="1" customHeight="1">
      <c r="H4853" s="1"/>
      <c r="I4853" s="1"/>
      <c r="K4853" s="1"/>
      <c r="N4853" s="1"/>
      <c r="T4853" s="146"/>
      <c r="U4853" s="146"/>
      <c r="V4853" s="146"/>
      <c r="W4853" s="146"/>
      <c r="X4853" s="146"/>
      <c r="Y4853" s="146"/>
      <c r="Z4853" s="146"/>
      <c r="AA4853" s="146"/>
      <c r="AB4853" s="5" t="str">
        <f t="shared" si="108"/>
        <v/>
      </c>
    </row>
    <row r="4854" spans="8:28" customFormat="1" ht="12.95" hidden="1" customHeight="1">
      <c r="H4854" s="1"/>
      <c r="I4854" s="1"/>
      <c r="K4854" s="1"/>
      <c r="N4854" s="1"/>
      <c r="T4854" s="146"/>
      <c r="U4854" s="146"/>
      <c r="V4854" s="146"/>
      <c r="W4854" s="146"/>
      <c r="X4854" s="146"/>
      <c r="Y4854" s="146"/>
      <c r="Z4854" s="146"/>
      <c r="AA4854" s="146"/>
      <c r="AB4854" s="5" t="str">
        <f t="shared" si="108"/>
        <v/>
      </c>
    </row>
    <row r="4855" spans="8:28" customFormat="1" ht="12.95" hidden="1" customHeight="1">
      <c r="H4855" s="1"/>
      <c r="I4855" s="1"/>
      <c r="K4855" s="1"/>
      <c r="N4855" s="1"/>
      <c r="T4855" s="146"/>
      <c r="U4855" s="146"/>
      <c r="V4855" s="146"/>
      <c r="W4855" s="146"/>
      <c r="X4855" s="146"/>
      <c r="Y4855" s="146"/>
      <c r="Z4855" s="146"/>
      <c r="AA4855" s="146"/>
      <c r="AB4855" s="5" t="str">
        <f t="shared" si="108"/>
        <v/>
      </c>
    </row>
    <row r="4856" spans="8:28" customFormat="1" ht="12.95" hidden="1" customHeight="1">
      <c r="H4856" s="1"/>
      <c r="I4856" s="1"/>
      <c r="K4856" s="1"/>
      <c r="N4856" s="1"/>
      <c r="T4856" s="146"/>
      <c r="U4856" s="146"/>
      <c r="V4856" s="146"/>
      <c r="W4856" s="146"/>
      <c r="X4856" s="146"/>
      <c r="Y4856" s="146"/>
      <c r="Z4856" s="146"/>
      <c r="AA4856" s="146"/>
      <c r="AB4856" s="5" t="str">
        <f t="shared" si="108"/>
        <v/>
      </c>
    </row>
    <row r="4857" spans="8:28" customFormat="1" ht="12.95" hidden="1" customHeight="1">
      <c r="H4857" s="1"/>
      <c r="I4857" s="1"/>
      <c r="K4857" s="1"/>
      <c r="N4857" s="1"/>
      <c r="T4857" s="146"/>
      <c r="U4857" s="146"/>
      <c r="V4857" s="146"/>
      <c r="W4857" s="146"/>
      <c r="X4857" s="146"/>
      <c r="Y4857" s="146"/>
      <c r="Z4857" s="146"/>
      <c r="AA4857" s="146"/>
      <c r="AB4857" s="5" t="str">
        <f t="shared" si="108"/>
        <v/>
      </c>
    </row>
    <row r="4858" spans="8:28" customFormat="1" ht="12.95" hidden="1" customHeight="1">
      <c r="H4858" s="1"/>
      <c r="I4858" s="1"/>
      <c r="K4858" s="1"/>
      <c r="N4858" s="1"/>
      <c r="T4858" s="146"/>
      <c r="U4858" s="146"/>
      <c r="V4858" s="146"/>
      <c r="W4858" s="146"/>
      <c r="X4858" s="146"/>
      <c r="Y4858" s="146"/>
      <c r="Z4858" s="146"/>
      <c r="AA4858" s="146"/>
      <c r="AB4858" s="5" t="str">
        <f t="shared" si="108"/>
        <v/>
      </c>
    </row>
    <row r="4859" spans="8:28" customFormat="1" ht="12.95" hidden="1" customHeight="1">
      <c r="H4859" s="1"/>
      <c r="I4859" s="1"/>
      <c r="K4859" s="1"/>
      <c r="N4859" s="1"/>
      <c r="T4859" s="146"/>
      <c r="U4859" s="146"/>
      <c r="V4859" s="146"/>
      <c r="W4859" s="146"/>
      <c r="X4859" s="146"/>
      <c r="Y4859" s="146"/>
      <c r="Z4859" s="146"/>
      <c r="AA4859" s="146"/>
      <c r="AB4859" s="5" t="str">
        <f t="shared" si="108"/>
        <v/>
      </c>
    </row>
    <row r="4860" spans="8:28" customFormat="1" ht="12.95" hidden="1" customHeight="1">
      <c r="H4860" s="1"/>
      <c r="I4860" s="1"/>
      <c r="K4860" s="1"/>
      <c r="N4860" s="1"/>
      <c r="T4860" s="146"/>
      <c r="U4860" s="146"/>
      <c r="V4860" s="146"/>
      <c r="W4860" s="146"/>
      <c r="X4860" s="146"/>
      <c r="Y4860" s="146"/>
      <c r="Z4860" s="146"/>
      <c r="AA4860" s="146"/>
      <c r="AB4860" s="5" t="str">
        <f t="shared" si="108"/>
        <v/>
      </c>
    </row>
    <row r="4861" spans="8:28" customFormat="1" ht="12.95" hidden="1" customHeight="1">
      <c r="H4861" s="1"/>
      <c r="I4861" s="1"/>
      <c r="K4861" s="1"/>
      <c r="N4861" s="1"/>
      <c r="T4861" s="146"/>
      <c r="U4861" s="146"/>
      <c r="V4861" s="146"/>
      <c r="W4861" s="146"/>
      <c r="X4861" s="146"/>
      <c r="Y4861" s="146"/>
      <c r="Z4861" s="146"/>
      <c r="AA4861" s="146"/>
      <c r="AB4861" s="5" t="str">
        <f t="shared" si="108"/>
        <v/>
      </c>
    </row>
    <row r="4862" spans="8:28" customFormat="1" ht="12.95" hidden="1" customHeight="1">
      <c r="H4862" s="1"/>
      <c r="I4862" s="1"/>
      <c r="K4862" s="1"/>
      <c r="N4862" s="1"/>
      <c r="T4862" s="146"/>
      <c r="U4862" s="146"/>
      <c r="V4862" s="146"/>
      <c r="W4862" s="146"/>
      <c r="X4862" s="146"/>
      <c r="Y4862" s="146"/>
      <c r="Z4862" s="146"/>
      <c r="AA4862" s="146"/>
      <c r="AB4862" s="5" t="str">
        <f t="shared" si="108"/>
        <v/>
      </c>
    </row>
    <row r="4863" spans="8:28" customFormat="1" ht="12.95" hidden="1" customHeight="1">
      <c r="H4863" s="1"/>
      <c r="I4863" s="1"/>
      <c r="K4863" s="1"/>
      <c r="N4863" s="1"/>
      <c r="T4863" s="146"/>
      <c r="U4863" s="146"/>
      <c r="V4863" s="146"/>
      <c r="W4863" s="146"/>
      <c r="X4863" s="146"/>
      <c r="Y4863" s="146"/>
      <c r="Z4863" s="146"/>
      <c r="AA4863" s="146"/>
      <c r="AB4863" s="5" t="str">
        <f t="shared" si="108"/>
        <v/>
      </c>
    </row>
    <row r="4864" spans="8:28" customFormat="1" ht="12.95" hidden="1" customHeight="1">
      <c r="H4864" s="1"/>
      <c r="I4864" s="1"/>
      <c r="K4864" s="1"/>
      <c r="N4864" s="1"/>
      <c r="T4864" s="146"/>
      <c r="U4864" s="146"/>
      <c r="V4864" s="146"/>
      <c r="W4864" s="146"/>
      <c r="X4864" s="146"/>
      <c r="Y4864" s="146"/>
      <c r="Z4864" s="146"/>
      <c r="AA4864" s="146"/>
      <c r="AB4864" s="5" t="str">
        <f t="shared" si="108"/>
        <v/>
      </c>
    </row>
    <row r="4865" spans="8:28" customFormat="1" ht="12.95" hidden="1" customHeight="1">
      <c r="H4865" s="1"/>
      <c r="I4865" s="1"/>
      <c r="K4865" s="1"/>
      <c r="N4865" s="1"/>
      <c r="T4865" s="146"/>
      <c r="U4865" s="146"/>
      <c r="V4865" s="146"/>
      <c r="W4865" s="146"/>
      <c r="X4865" s="146"/>
      <c r="Y4865" s="146"/>
      <c r="Z4865" s="146"/>
      <c r="AA4865" s="146"/>
      <c r="AB4865" s="5" t="str">
        <f t="shared" si="108"/>
        <v/>
      </c>
    </row>
    <row r="4866" spans="8:28" customFormat="1" ht="12.95" hidden="1" customHeight="1">
      <c r="H4866" s="1"/>
      <c r="I4866" s="1"/>
      <c r="K4866" s="1"/>
      <c r="N4866" s="1"/>
      <c r="T4866" s="146"/>
      <c r="U4866" s="146"/>
      <c r="V4866" s="146"/>
      <c r="W4866" s="146"/>
      <c r="X4866" s="146"/>
      <c r="Y4866" s="146"/>
      <c r="Z4866" s="146"/>
      <c r="AA4866" s="146"/>
      <c r="AB4866" s="5" t="str">
        <f t="shared" si="108"/>
        <v/>
      </c>
    </row>
    <row r="4867" spans="8:28" customFormat="1" ht="12.95" hidden="1" customHeight="1">
      <c r="H4867" s="1"/>
      <c r="I4867" s="1"/>
      <c r="K4867" s="1"/>
      <c r="N4867" s="1"/>
      <c r="T4867" s="146"/>
      <c r="U4867" s="146"/>
      <c r="V4867" s="146"/>
      <c r="W4867" s="146"/>
      <c r="X4867" s="146"/>
      <c r="Y4867" s="146"/>
      <c r="Z4867" s="146"/>
      <c r="AA4867" s="146"/>
      <c r="AB4867" s="5" t="str">
        <f t="shared" si="108"/>
        <v/>
      </c>
    </row>
    <row r="4868" spans="8:28" customFormat="1" ht="12.95" hidden="1" customHeight="1">
      <c r="H4868" s="1"/>
      <c r="I4868" s="1"/>
      <c r="K4868" s="1"/>
      <c r="N4868" s="1"/>
      <c r="T4868" s="146"/>
      <c r="U4868" s="146"/>
      <c r="V4868" s="146"/>
      <c r="W4868" s="146"/>
      <c r="X4868" s="146"/>
      <c r="Y4868" s="146"/>
      <c r="Z4868" s="146"/>
      <c r="AA4868" s="146"/>
      <c r="AB4868" s="5" t="str">
        <f t="shared" si="108"/>
        <v/>
      </c>
    </row>
    <row r="4869" spans="8:28" customFormat="1" ht="12.95" hidden="1" customHeight="1">
      <c r="H4869" s="1"/>
      <c r="I4869" s="1"/>
      <c r="K4869" s="1"/>
      <c r="N4869" s="1"/>
      <c r="T4869" s="146"/>
      <c r="U4869" s="146"/>
      <c r="V4869" s="146"/>
      <c r="W4869" s="146"/>
      <c r="X4869" s="146"/>
      <c r="Y4869" s="146"/>
      <c r="Z4869" s="146"/>
      <c r="AA4869" s="146"/>
      <c r="AB4869" s="5" t="str">
        <f t="shared" si="108"/>
        <v/>
      </c>
    </row>
    <row r="4870" spans="8:28" customFormat="1" ht="12.95" hidden="1" customHeight="1">
      <c r="H4870" s="1"/>
      <c r="I4870" s="1"/>
      <c r="K4870" s="1"/>
      <c r="N4870" s="1"/>
      <c r="T4870" s="146"/>
      <c r="U4870" s="146"/>
      <c r="V4870" s="146"/>
      <c r="W4870" s="146"/>
      <c r="X4870" s="146"/>
      <c r="Y4870" s="146"/>
      <c r="Z4870" s="146"/>
      <c r="AA4870" s="146"/>
      <c r="AB4870" s="5" t="str">
        <f t="shared" si="108"/>
        <v/>
      </c>
    </row>
    <row r="4871" spans="8:28" customFormat="1" ht="12.95" hidden="1" customHeight="1">
      <c r="H4871" s="1"/>
      <c r="I4871" s="1"/>
      <c r="K4871" s="1"/>
      <c r="N4871" s="1"/>
      <c r="T4871" s="146"/>
      <c r="U4871" s="146"/>
      <c r="V4871" s="146"/>
      <c r="W4871" s="146"/>
      <c r="X4871" s="146"/>
      <c r="Y4871" s="146"/>
      <c r="Z4871" s="146"/>
      <c r="AA4871" s="146"/>
      <c r="AB4871" s="5" t="str">
        <f t="shared" si="108"/>
        <v/>
      </c>
    </row>
    <row r="4872" spans="8:28" customFormat="1" ht="12.95" hidden="1" customHeight="1">
      <c r="H4872" s="1"/>
      <c r="I4872" s="1"/>
      <c r="K4872" s="1"/>
      <c r="N4872" s="1"/>
      <c r="T4872" s="146"/>
      <c r="U4872" s="146"/>
      <c r="V4872" s="146"/>
      <c r="W4872" s="146"/>
      <c r="X4872" s="146"/>
      <c r="Y4872" s="146"/>
      <c r="Z4872" s="146"/>
      <c r="AA4872" s="146"/>
      <c r="AB4872" s="5" t="str">
        <f t="shared" si="108"/>
        <v/>
      </c>
    </row>
    <row r="4873" spans="8:28" customFormat="1" ht="12.95" hidden="1" customHeight="1">
      <c r="H4873" s="1"/>
      <c r="I4873" s="1"/>
      <c r="K4873" s="1"/>
      <c r="N4873" s="1"/>
      <c r="T4873" s="146"/>
      <c r="U4873" s="146"/>
      <c r="V4873" s="146"/>
      <c r="W4873" s="146"/>
      <c r="X4873" s="146"/>
      <c r="Y4873" s="146"/>
      <c r="Z4873" s="146"/>
      <c r="AA4873" s="146"/>
      <c r="AB4873" s="5" t="str">
        <f t="shared" si="108"/>
        <v/>
      </c>
    </row>
    <row r="4874" spans="8:28" customFormat="1" ht="12.95" hidden="1" customHeight="1">
      <c r="H4874" s="1"/>
      <c r="I4874" s="1"/>
      <c r="K4874" s="1"/>
      <c r="N4874" s="1"/>
      <c r="T4874" s="146"/>
      <c r="U4874" s="146"/>
      <c r="V4874" s="146"/>
      <c r="W4874" s="146"/>
      <c r="X4874" s="146"/>
      <c r="Y4874" s="146"/>
      <c r="Z4874" s="146"/>
      <c r="AA4874" s="146"/>
      <c r="AB4874" s="5" t="str">
        <f t="shared" si="108"/>
        <v/>
      </c>
    </row>
    <row r="4875" spans="8:28" customFormat="1" ht="12.95" hidden="1" customHeight="1">
      <c r="H4875" s="1"/>
      <c r="I4875" s="1"/>
      <c r="K4875" s="1"/>
      <c r="N4875" s="1"/>
      <c r="T4875" s="146"/>
      <c r="U4875" s="146"/>
      <c r="V4875" s="146"/>
      <c r="W4875" s="146"/>
      <c r="X4875" s="146"/>
      <c r="Y4875" s="146"/>
      <c r="Z4875" s="146"/>
      <c r="AA4875" s="146"/>
      <c r="AB4875" s="5" t="str">
        <f t="shared" si="108"/>
        <v/>
      </c>
    </row>
    <row r="4876" spans="8:28" customFormat="1" ht="12.95" hidden="1" customHeight="1">
      <c r="H4876" s="1"/>
      <c r="I4876" s="1"/>
      <c r="K4876" s="1"/>
      <c r="N4876" s="1"/>
      <c r="T4876" s="146"/>
      <c r="U4876" s="146"/>
      <c r="V4876" s="146"/>
      <c r="W4876" s="146"/>
      <c r="X4876" s="146"/>
      <c r="Y4876" s="146"/>
      <c r="Z4876" s="146"/>
      <c r="AA4876" s="146"/>
      <c r="AB4876" s="5" t="str">
        <f t="shared" si="108"/>
        <v/>
      </c>
    </row>
    <row r="4877" spans="8:28" customFormat="1" ht="12.95" hidden="1" customHeight="1">
      <c r="H4877" s="1"/>
      <c r="I4877" s="1"/>
      <c r="K4877" s="1"/>
      <c r="N4877" s="1"/>
      <c r="T4877" s="146"/>
      <c r="U4877" s="146"/>
      <c r="V4877" s="146"/>
      <c r="W4877" s="146"/>
      <c r="X4877" s="146"/>
      <c r="Y4877" s="146"/>
      <c r="Z4877" s="146"/>
      <c r="AA4877" s="146"/>
      <c r="AB4877" s="5" t="str">
        <f t="shared" si="108"/>
        <v/>
      </c>
    </row>
    <row r="4878" spans="8:28" customFormat="1" ht="12.95" hidden="1" customHeight="1">
      <c r="H4878" s="1"/>
      <c r="I4878" s="1"/>
      <c r="K4878" s="1"/>
      <c r="N4878" s="1"/>
      <c r="T4878" s="146"/>
      <c r="U4878" s="146"/>
      <c r="V4878" s="146"/>
      <c r="W4878" s="146"/>
      <c r="X4878" s="146"/>
      <c r="Y4878" s="146"/>
      <c r="Z4878" s="146"/>
      <c r="AA4878" s="146"/>
      <c r="AB4878" s="5" t="str">
        <f t="shared" si="108"/>
        <v/>
      </c>
    </row>
    <row r="4879" spans="8:28" customFormat="1" ht="12.95" hidden="1" customHeight="1">
      <c r="H4879" s="1"/>
      <c r="I4879" s="1"/>
      <c r="K4879" s="1"/>
      <c r="N4879" s="1"/>
      <c r="T4879" s="146"/>
      <c r="U4879" s="146"/>
      <c r="V4879" s="146"/>
      <c r="W4879" s="146"/>
      <c r="X4879" s="146"/>
      <c r="Y4879" s="146"/>
      <c r="Z4879" s="146"/>
      <c r="AA4879" s="146"/>
      <c r="AB4879" s="5" t="str">
        <f t="shared" si="108"/>
        <v/>
      </c>
    </row>
    <row r="4880" spans="8:28" customFormat="1" ht="12.95" hidden="1" customHeight="1">
      <c r="H4880" s="1"/>
      <c r="I4880" s="1"/>
      <c r="K4880" s="1"/>
      <c r="N4880" s="1"/>
      <c r="T4880" s="146"/>
      <c r="U4880" s="146"/>
      <c r="V4880" s="146"/>
      <c r="W4880" s="146"/>
      <c r="X4880" s="146"/>
      <c r="Y4880" s="146"/>
      <c r="Z4880" s="146"/>
      <c r="AA4880" s="146"/>
      <c r="AB4880" s="5" t="str">
        <f t="shared" si="108"/>
        <v/>
      </c>
    </row>
    <row r="4881" spans="8:28" customFormat="1" ht="12.95" hidden="1" customHeight="1">
      <c r="H4881" s="1"/>
      <c r="I4881" s="1"/>
      <c r="K4881" s="1"/>
      <c r="N4881" s="1"/>
      <c r="T4881" s="146"/>
      <c r="U4881" s="146"/>
      <c r="V4881" s="146"/>
      <c r="W4881" s="146"/>
      <c r="X4881" s="146"/>
      <c r="Y4881" s="146"/>
      <c r="Z4881" s="146"/>
      <c r="AA4881" s="146"/>
      <c r="AB4881" s="5" t="str">
        <f t="shared" si="108"/>
        <v/>
      </c>
    </row>
    <row r="4882" spans="8:28" customFormat="1" ht="12.95" hidden="1" customHeight="1">
      <c r="H4882" s="1"/>
      <c r="I4882" s="1"/>
      <c r="K4882" s="1"/>
      <c r="N4882" s="1"/>
      <c r="T4882" s="146"/>
      <c r="U4882" s="146"/>
      <c r="V4882" s="146"/>
      <c r="W4882" s="146"/>
      <c r="X4882" s="146"/>
      <c r="Y4882" s="146"/>
      <c r="Z4882" s="146"/>
      <c r="AA4882" s="146"/>
      <c r="AB4882" s="5" t="str">
        <f t="shared" si="108"/>
        <v/>
      </c>
    </row>
    <row r="4883" spans="8:28" customFormat="1" ht="12.95" hidden="1" customHeight="1">
      <c r="H4883" s="1"/>
      <c r="I4883" s="1"/>
      <c r="K4883" s="1"/>
      <c r="N4883" s="1"/>
      <c r="T4883" s="146"/>
      <c r="U4883" s="146"/>
      <c r="V4883" s="146"/>
      <c r="W4883" s="146"/>
      <c r="X4883" s="146"/>
      <c r="Y4883" s="146"/>
      <c r="Z4883" s="146"/>
      <c r="AA4883" s="146"/>
      <c r="AB4883" s="5" t="str">
        <f t="shared" si="108"/>
        <v/>
      </c>
    </row>
    <row r="4884" spans="8:28" customFormat="1" ht="12.95" hidden="1" customHeight="1">
      <c r="H4884" s="1"/>
      <c r="I4884" s="1"/>
      <c r="K4884" s="1"/>
      <c r="N4884" s="1"/>
      <c r="T4884" s="146"/>
      <c r="U4884" s="146"/>
      <c r="V4884" s="146"/>
      <c r="W4884" s="146"/>
      <c r="X4884" s="146"/>
      <c r="Y4884" s="146"/>
      <c r="Z4884" s="146"/>
      <c r="AA4884" s="146"/>
      <c r="AB4884" s="5" t="str">
        <f t="shared" si="108"/>
        <v/>
      </c>
    </row>
    <row r="4885" spans="8:28" customFormat="1" ht="12.95" hidden="1" customHeight="1">
      <c r="H4885" s="1"/>
      <c r="I4885" s="1"/>
      <c r="K4885" s="1"/>
      <c r="N4885" s="1"/>
      <c r="T4885" s="146"/>
      <c r="U4885" s="146"/>
      <c r="V4885" s="146"/>
      <c r="W4885" s="146"/>
      <c r="X4885" s="146"/>
      <c r="Y4885" s="146"/>
      <c r="Z4885" s="146"/>
      <c r="AA4885" s="146"/>
      <c r="AB4885" s="5" t="str">
        <f t="shared" si="108"/>
        <v/>
      </c>
    </row>
    <row r="4886" spans="8:28" customFormat="1" ht="12.95" hidden="1" customHeight="1">
      <c r="H4886" s="1"/>
      <c r="I4886" s="1"/>
      <c r="K4886" s="1"/>
      <c r="N4886" s="1"/>
      <c r="T4886" s="146"/>
      <c r="U4886" s="146"/>
      <c r="V4886" s="146"/>
      <c r="W4886" s="146"/>
      <c r="X4886" s="146"/>
      <c r="Y4886" s="146"/>
      <c r="Z4886" s="146"/>
      <c r="AA4886" s="146"/>
      <c r="AB4886" s="5" t="str">
        <f t="shared" si="108"/>
        <v/>
      </c>
    </row>
    <row r="4887" spans="8:28" customFormat="1" ht="12.95" hidden="1" customHeight="1">
      <c r="H4887" s="1"/>
      <c r="I4887" s="1"/>
      <c r="K4887" s="1"/>
      <c r="N4887" s="1"/>
      <c r="T4887" s="146"/>
      <c r="U4887" s="146"/>
      <c r="V4887" s="146"/>
      <c r="W4887" s="146"/>
      <c r="X4887" s="146"/>
      <c r="Y4887" s="146"/>
      <c r="Z4887" s="146"/>
      <c r="AA4887" s="146"/>
      <c r="AB4887" s="5" t="str">
        <f t="shared" si="108"/>
        <v/>
      </c>
    </row>
    <row r="4888" spans="8:28" customFormat="1" ht="12.95" hidden="1" customHeight="1">
      <c r="H4888" s="1"/>
      <c r="I4888" s="1"/>
      <c r="K4888" s="1"/>
      <c r="N4888" s="1"/>
      <c r="T4888" s="146"/>
      <c r="U4888" s="146"/>
      <c r="V4888" s="146"/>
      <c r="W4888" s="146"/>
      <c r="X4888" s="146"/>
      <c r="Y4888" s="146"/>
      <c r="Z4888" s="146"/>
      <c r="AA4888" s="146"/>
      <c r="AB4888" s="5" t="str">
        <f t="shared" si="108"/>
        <v/>
      </c>
    </row>
    <row r="4889" spans="8:28" customFormat="1" ht="12.95" hidden="1" customHeight="1">
      <c r="H4889" s="1"/>
      <c r="I4889" s="1"/>
      <c r="K4889" s="1"/>
      <c r="N4889" s="1"/>
      <c r="T4889" s="146"/>
      <c r="U4889" s="146"/>
      <c r="V4889" s="146"/>
      <c r="W4889" s="146"/>
      <c r="X4889" s="146"/>
      <c r="Y4889" s="146"/>
      <c r="Z4889" s="146"/>
      <c r="AA4889" s="146"/>
      <c r="AB4889" s="5" t="str">
        <f t="shared" si="108"/>
        <v/>
      </c>
    </row>
    <row r="4890" spans="8:28" customFormat="1" ht="12.95" hidden="1" customHeight="1">
      <c r="H4890" s="1"/>
      <c r="I4890" s="1"/>
      <c r="K4890" s="1"/>
      <c r="N4890" s="1"/>
      <c r="T4890" s="146"/>
      <c r="U4890" s="146"/>
      <c r="V4890" s="146"/>
      <c r="W4890" s="146"/>
      <c r="X4890" s="146"/>
      <c r="Y4890" s="146"/>
      <c r="Z4890" s="146"/>
      <c r="AA4890" s="146"/>
      <c r="AB4890" s="5" t="str">
        <f t="shared" si="108"/>
        <v/>
      </c>
    </row>
    <row r="4891" spans="8:28" customFormat="1" ht="12.95" hidden="1" customHeight="1">
      <c r="H4891" s="1"/>
      <c r="I4891" s="1"/>
      <c r="K4891" s="1"/>
      <c r="N4891" s="1"/>
      <c r="T4891" s="146"/>
      <c r="U4891" s="146"/>
      <c r="V4891" s="146"/>
      <c r="W4891" s="146"/>
      <c r="X4891" s="146"/>
      <c r="Y4891" s="146"/>
      <c r="Z4891" s="146"/>
      <c r="AA4891" s="146"/>
      <c r="AB4891" s="5" t="str">
        <f t="shared" ref="AB4891:AB4954" si="109">IF(TRIM(A4881)="","",CONCATENATE(TRIM(D4881),TRIM(E4881)))</f>
        <v/>
      </c>
    </row>
    <row r="4892" spans="8:28" customFormat="1" ht="12.95" hidden="1" customHeight="1">
      <c r="H4892" s="1"/>
      <c r="I4892" s="1"/>
      <c r="K4892" s="1"/>
      <c r="N4892" s="1"/>
      <c r="T4892" s="146"/>
      <c r="U4892" s="146"/>
      <c r="V4892" s="146"/>
      <c r="W4892" s="146"/>
      <c r="X4892" s="146"/>
      <c r="Y4892" s="146"/>
      <c r="Z4892" s="146"/>
      <c r="AA4892" s="146"/>
      <c r="AB4892" s="5" t="str">
        <f t="shared" si="109"/>
        <v/>
      </c>
    </row>
    <row r="4893" spans="8:28" customFormat="1" ht="12.95" hidden="1" customHeight="1">
      <c r="H4893" s="1"/>
      <c r="I4893" s="1"/>
      <c r="K4893" s="1"/>
      <c r="N4893" s="1"/>
      <c r="T4893" s="146"/>
      <c r="U4893" s="146"/>
      <c r="V4893" s="146"/>
      <c r="W4893" s="146"/>
      <c r="X4893" s="146"/>
      <c r="Y4893" s="146"/>
      <c r="Z4893" s="146"/>
      <c r="AA4893" s="146"/>
      <c r="AB4893" s="5" t="str">
        <f t="shared" si="109"/>
        <v/>
      </c>
    </row>
    <row r="4894" spans="8:28" customFormat="1" ht="12.95" hidden="1" customHeight="1">
      <c r="H4894" s="1"/>
      <c r="I4894" s="1"/>
      <c r="K4894" s="1"/>
      <c r="N4894" s="1"/>
      <c r="T4894" s="146"/>
      <c r="U4894" s="146"/>
      <c r="V4894" s="146"/>
      <c r="W4894" s="146"/>
      <c r="X4894" s="146"/>
      <c r="Y4894" s="146"/>
      <c r="Z4894" s="146"/>
      <c r="AA4894" s="146"/>
      <c r="AB4894" s="5" t="str">
        <f t="shared" si="109"/>
        <v/>
      </c>
    </row>
    <row r="4895" spans="8:28" customFormat="1" ht="12.95" hidden="1" customHeight="1">
      <c r="H4895" s="1"/>
      <c r="I4895" s="1"/>
      <c r="K4895" s="1"/>
      <c r="N4895" s="1"/>
      <c r="T4895" s="146"/>
      <c r="U4895" s="146"/>
      <c r="V4895" s="146"/>
      <c r="W4895" s="146"/>
      <c r="X4895" s="146"/>
      <c r="Y4895" s="146"/>
      <c r="Z4895" s="146"/>
      <c r="AA4895" s="146"/>
      <c r="AB4895" s="5" t="str">
        <f t="shared" si="109"/>
        <v/>
      </c>
    </row>
    <row r="4896" spans="8:28" customFormat="1" ht="12.95" hidden="1" customHeight="1">
      <c r="H4896" s="1"/>
      <c r="I4896" s="1"/>
      <c r="K4896" s="1"/>
      <c r="N4896" s="1"/>
      <c r="T4896" s="146"/>
      <c r="U4896" s="146"/>
      <c r="V4896" s="146"/>
      <c r="W4896" s="146"/>
      <c r="X4896" s="146"/>
      <c r="Y4896" s="146"/>
      <c r="Z4896" s="146"/>
      <c r="AA4896" s="146"/>
      <c r="AB4896" s="5" t="str">
        <f t="shared" si="109"/>
        <v/>
      </c>
    </row>
    <row r="4897" spans="8:28" customFormat="1" ht="12.95" hidden="1" customHeight="1">
      <c r="H4897" s="1"/>
      <c r="I4897" s="1"/>
      <c r="K4897" s="1"/>
      <c r="N4897" s="1"/>
      <c r="T4897" s="146"/>
      <c r="U4897" s="146"/>
      <c r="V4897" s="146"/>
      <c r="W4897" s="146"/>
      <c r="X4897" s="146"/>
      <c r="Y4897" s="146"/>
      <c r="Z4897" s="146"/>
      <c r="AA4897" s="146"/>
      <c r="AB4897" s="5" t="str">
        <f t="shared" si="109"/>
        <v/>
      </c>
    </row>
    <row r="4898" spans="8:28" customFormat="1" ht="12.95" hidden="1" customHeight="1">
      <c r="H4898" s="1"/>
      <c r="I4898" s="1"/>
      <c r="K4898" s="1"/>
      <c r="N4898" s="1"/>
      <c r="T4898" s="146"/>
      <c r="U4898" s="146"/>
      <c r="V4898" s="146"/>
      <c r="W4898" s="146"/>
      <c r="X4898" s="146"/>
      <c r="Y4898" s="146"/>
      <c r="Z4898" s="146"/>
      <c r="AA4898" s="146"/>
      <c r="AB4898" s="5" t="str">
        <f t="shared" si="109"/>
        <v/>
      </c>
    </row>
    <row r="4899" spans="8:28" customFormat="1" ht="12.95" hidden="1" customHeight="1">
      <c r="H4899" s="1"/>
      <c r="I4899" s="1"/>
      <c r="K4899" s="1"/>
      <c r="N4899" s="1"/>
      <c r="T4899" s="146"/>
      <c r="U4899" s="146"/>
      <c r="V4899" s="146"/>
      <c r="W4899" s="146"/>
      <c r="X4899" s="146"/>
      <c r="Y4899" s="146"/>
      <c r="Z4899" s="146"/>
      <c r="AA4899" s="146"/>
      <c r="AB4899" s="5" t="str">
        <f t="shared" si="109"/>
        <v/>
      </c>
    </row>
    <row r="4900" spans="8:28" customFormat="1" ht="12.95" hidden="1" customHeight="1">
      <c r="H4900" s="1"/>
      <c r="I4900" s="1"/>
      <c r="K4900" s="1"/>
      <c r="N4900" s="1"/>
      <c r="T4900" s="146"/>
      <c r="U4900" s="146"/>
      <c r="V4900" s="146"/>
      <c r="W4900" s="146"/>
      <c r="X4900" s="146"/>
      <c r="Y4900" s="146"/>
      <c r="Z4900" s="146"/>
      <c r="AA4900" s="146"/>
      <c r="AB4900" s="5" t="str">
        <f t="shared" si="109"/>
        <v/>
      </c>
    </row>
    <row r="4901" spans="8:28" customFormat="1" ht="12.95" hidden="1" customHeight="1">
      <c r="H4901" s="1"/>
      <c r="I4901" s="1"/>
      <c r="K4901" s="1"/>
      <c r="N4901" s="1"/>
      <c r="T4901" s="146"/>
      <c r="U4901" s="146"/>
      <c r="V4901" s="146"/>
      <c r="W4901" s="146"/>
      <c r="X4901" s="146"/>
      <c r="Y4901" s="146"/>
      <c r="Z4901" s="146"/>
      <c r="AA4901" s="146"/>
      <c r="AB4901" s="5" t="str">
        <f t="shared" si="109"/>
        <v/>
      </c>
    </row>
    <row r="4902" spans="8:28" customFormat="1" ht="12.95" hidden="1" customHeight="1">
      <c r="H4902" s="1"/>
      <c r="I4902" s="1"/>
      <c r="K4902" s="1"/>
      <c r="N4902" s="1"/>
      <c r="T4902" s="146"/>
      <c r="U4902" s="146"/>
      <c r="V4902" s="146"/>
      <c r="W4902" s="146"/>
      <c r="X4902" s="146"/>
      <c r="Y4902" s="146"/>
      <c r="Z4902" s="146"/>
      <c r="AA4902" s="146"/>
      <c r="AB4902" s="5" t="str">
        <f t="shared" si="109"/>
        <v/>
      </c>
    </row>
    <row r="4903" spans="8:28" customFormat="1" ht="12.95" hidden="1" customHeight="1">
      <c r="H4903" s="1"/>
      <c r="I4903" s="1"/>
      <c r="K4903" s="1"/>
      <c r="N4903" s="1"/>
      <c r="T4903" s="146"/>
      <c r="U4903" s="146"/>
      <c r="V4903" s="146"/>
      <c r="W4903" s="146"/>
      <c r="X4903" s="146"/>
      <c r="Y4903" s="146"/>
      <c r="Z4903" s="146"/>
      <c r="AA4903" s="146"/>
      <c r="AB4903" s="5" t="str">
        <f t="shared" si="109"/>
        <v/>
      </c>
    </row>
    <row r="4904" spans="8:28" customFormat="1" ht="12.95" hidden="1" customHeight="1">
      <c r="H4904" s="1"/>
      <c r="I4904" s="1"/>
      <c r="K4904" s="1"/>
      <c r="N4904" s="1"/>
      <c r="T4904" s="146"/>
      <c r="U4904" s="146"/>
      <c r="V4904" s="146"/>
      <c r="W4904" s="146"/>
      <c r="X4904" s="146"/>
      <c r="Y4904" s="146"/>
      <c r="Z4904" s="146"/>
      <c r="AA4904" s="146"/>
      <c r="AB4904" s="5" t="str">
        <f t="shared" si="109"/>
        <v/>
      </c>
    </row>
    <row r="4905" spans="8:28" customFormat="1" ht="12.95" hidden="1" customHeight="1">
      <c r="H4905" s="1"/>
      <c r="I4905" s="1"/>
      <c r="K4905" s="1"/>
      <c r="N4905" s="1"/>
      <c r="T4905" s="146"/>
      <c r="U4905" s="146"/>
      <c r="V4905" s="146"/>
      <c r="W4905" s="146"/>
      <c r="X4905" s="146"/>
      <c r="Y4905" s="146"/>
      <c r="Z4905" s="146"/>
      <c r="AA4905" s="146"/>
      <c r="AB4905" s="5" t="str">
        <f t="shared" si="109"/>
        <v/>
      </c>
    </row>
    <row r="4906" spans="8:28" customFormat="1" ht="12.95" hidden="1" customHeight="1">
      <c r="H4906" s="1"/>
      <c r="I4906" s="1"/>
      <c r="K4906" s="1"/>
      <c r="N4906" s="1"/>
      <c r="T4906" s="146"/>
      <c r="U4906" s="146"/>
      <c r="V4906" s="146"/>
      <c r="W4906" s="146"/>
      <c r="X4906" s="146"/>
      <c r="Y4906" s="146"/>
      <c r="Z4906" s="146"/>
      <c r="AA4906" s="146"/>
      <c r="AB4906" s="5" t="str">
        <f t="shared" si="109"/>
        <v/>
      </c>
    </row>
    <row r="4907" spans="8:28" customFormat="1" ht="12.95" hidden="1" customHeight="1">
      <c r="H4907" s="1"/>
      <c r="I4907" s="1"/>
      <c r="K4907" s="1"/>
      <c r="N4907" s="1"/>
      <c r="T4907" s="146"/>
      <c r="U4907" s="146"/>
      <c r="V4907" s="146"/>
      <c r="W4907" s="146"/>
      <c r="X4907" s="146"/>
      <c r="Y4907" s="146"/>
      <c r="Z4907" s="146"/>
      <c r="AA4907" s="146"/>
      <c r="AB4907" s="5" t="str">
        <f t="shared" si="109"/>
        <v/>
      </c>
    </row>
    <row r="4908" spans="8:28" customFormat="1" ht="12.95" hidden="1" customHeight="1">
      <c r="H4908" s="1"/>
      <c r="I4908" s="1"/>
      <c r="K4908" s="1"/>
      <c r="N4908" s="1"/>
      <c r="T4908" s="146"/>
      <c r="U4908" s="146"/>
      <c r="V4908" s="146"/>
      <c r="W4908" s="146"/>
      <c r="X4908" s="146"/>
      <c r="Y4908" s="146"/>
      <c r="Z4908" s="146"/>
      <c r="AA4908" s="146"/>
      <c r="AB4908" s="5" t="str">
        <f t="shared" si="109"/>
        <v/>
      </c>
    </row>
    <row r="4909" spans="8:28" customFormat="1" ht="12.95" hidden="1" customHeight="1">
      <c r="H4909" s="1"/>
      <c r="I4909" s="1"/>
      <c r="K4909" s="1"/>
      <c r="N4909" s="1"/>
      <c r="T4909" s="146"/>
      <c r="U4909" s="146"/>
      <c r="V4909" s="146"/>
      <c r="W4909" s="146"/>
      <c r="X4909" s="146"/>
      <c r="Y4909" s="146"/>
      <c r="Z4909" s="146"/>
      <c r="AA4909" s="146"/>
      <c r="AB4909" s="5" t="str">
        <f t="shared" si="109"/>
        <v/>
      </c>
    </row>
    <row r="4910" spans="8:28" customFormat="1" ht="12.95" hidden="1" customHeight="1">
      <c r="H4910" s="1"/>
      <c r="I4910" s="1"/>
      <c r="K4910" s="1"/>
      <c r="N4910" s="1"/>
      <c r="T4910" s="146"/>
      <c r="U4910" s="146"/>
      <c r="V4910" s="146"/>
      <c r="W4910" s="146"/>
      <c r="X4910" s="146"/>
      <c r="Y4910" s="146"/>
      <c r="Z4910" s="146"/>
      <c r="AA4910" s="146"/>
      <c r="AB4910" s="5" t="str">
        <f t="shared" si="109"/>
        <v/>
      </c>
    </row>
    <row r="4911" spans="8:28" customFormat="1" ht="12.95" hidden="1" customHeight="1">
      <c r="H4911" s="1"/>
      <c r="I4911" s="1"/>
      <c r="K4911" s="1"/>
      <c r="N4911" s="1"/>
      <c r="T4911" s="146"/>
      <c r="U4911" s="146"/>
      <c r="V4911" s="146"/>
      <c r="W4911" s="146"/>
      <c r="X4911" s="146"/>
      <c r="Y4911" s="146"/>
      <c r="Z4911" s="146"/>
      <c r="AA4911" s="146"/>
      <c r="AB4911" s="5" t="str">
        <f t="shared" si="109"/>
        <v/>
      </c>
    </row>
    <row r="4912" spans="8:28" customFormat="1" ht="12.95" hidden="1" customHeight="1">
      <c r="H4912" s="1"/>
      <c r="I4912" s="1"/>
      <c r="K4912" s="1"/>
      <c r="N4912" s="1"/>
      <c r="T4912" s="146"/>
      <c r="U4912" s="146"/>
      <c r="V4912" s="146"/>
      <c r="W4912" s="146"/>
      <c r="X4912" s="146"/>
      <c r="Y4912" s="146"/>
      <c r="Z4912" s="146"/>
      <c r="AA4912" s="146"/>
      <c r="AB4912" s="5" t="str">
        <f t="shared" si="109"/>
        <v/>
      </c>
    </row>
    <row r="4913" spans="8:28" customFormat="1" ht="12.95" hidden="1" customHeight="1">
      <c r="H4913" s="1"/>
      <c r="I4913" s="1"/>
      <c r="K4913" s="1"/>
      <c r="N4913" s="1"/>
      <c r="T4913" s="146"/>
      <c r="U4913" s="146"/>
      <c r="V4913" s="146"/>
      <c r="W4913" s="146"/>
      <c r="X4913" s="146"/>
      <c r="Y4913" s="146"/>
      <c r="Z4913" s="146"/>
      <c r="AA4913" s="146"/>
      <c r="AB4913" s="5" t="str">
        <f t="shared" si="109"/>
        <v/>
      </c>
    </row>
    <row r="4914" spans="8:28" customFormat="1" ht="12.95" hidden="1" customHeight="1">
      <c r="H4914" s="1"/>
      <c r="I4914" s="1"/>
      <c r="K4914" s="1"/>
      <c r="N4914" s="1"/>
      <c r="T4914" s="146"/>
      <c r="U4914" s="146"/>
      <c r="V4914" s="146"/>
      <c r="W4914" s="146"/>
      <c r="X4914" s="146"/>
      <c r="Y4914" s="146"/>
      <c r="Z4914" s="146"/>
      <c r="AA4914" s="146"/>
      <c r="AB4914" s="5" t="str">
        <f t="shared" si="109"/>
        <v/>
      </c>
    </row>
    <row r="4915" spans="8:28" customFormat="1" ht="12.95" hidden="1" customHeight="1">
      <c r="H4915" s="1"/>
      <c r="I4915" s="1"/>
      <c r="K4915" s="1"/>
      <c r="N4915" s="1"/>
      <c r="T4915" s="146"/>
      <c r="U4915" s="146"/>
      <c r="V4915" s="146"/>
      <c r="W4915" s="146"/>
      <c r="X4915" s="146"/>
      <c r="Y4915" s="146"/>
      <c r="Z4915" s="146"/>
      <c r="AA4915" s="146"/>
      <c r="AB4915" s="5" t="str">
        <f t="shared" si="109"/>
        <v/>
      </c>
    </row>
    <row r="4916" spans="8:28" customFormat="1" ht="12.95" hidden="1" customHeight="1">
      <c r="H4916" s="1"/>
      <c r="I4916" s="1"/>
      <c r="K4916" s="1"/>
      <c r="N4916" s="1"/>
      <c r="T4916" s="146"/>
      <c r="U4916" s="146"/>
      <c r="V4916" s="146"/>
      <c r="W4916" s="146"/>
      <c r="X4916" s="146"/>
      <c r="Y4916" s="146"/>
      <c r="Z4916" s="146"/>
      <c r="AA4916" s="146"/>
      <c r="AB4916" s="5" t="str">
        <f t="shared" si="109"/>
        <v/>
      </c>
    </row>
    <row r="4917" spans="8:28" customFormat="1" ht="12.95" hidden="1" customHeight="1">
      <c r="H4917" s="1"/>
      <c r="I4917" s="1"/>
      <c r="K4917" s="1"/>
      <c r="N4917" s="1"/>
      <c r="T4917" s="146"/>
      <c r="U4917" s="146"/>
      <c r="V4917" s="146"/>
      <c r="W4917" s="146"/>
      <c r="X4917" s="146"/>
      <c r="Y4917" s="146"/>
      <c r="Z4917" s="146"/>
      <c r="AA4917" s="146"/>
      <c r="AB4917" s="5" t="str">
        <f t="shared" si="109"/>
        <v/>
      </c>
    </row>
    <row r="4918" spans="8:28" customFormat="1" ht="12.95" hidden="1" customHeight="1">
      <c r="H4918" s="1"/>
      <c r="I4918" s="1"/>
      <c r="K4918" s="1"/>
      <c r="N4918" s="1"/>
      <c r="T4918" s="146"/>
      <c r="U4918" s="146"/>
      <c r="V4918" s="146"/>
      <c r="W4918" s="146"/>
      <c r="X4918" s="146"/>
      <c r="Y4918" s="146"/>
      <c r="Z4918" s="146"/>
      <c r="AA4918" s="146"/>
      <c r="AB4918" s="5" t="str">
        <f t="shared" si="109"/>
        <v/>
      </c>
    </row>
    <row r="4919" spans="8:28" customFormat="1" ht="12.95" hidden="1" customHeight="1">
      <c r="H4919" s="1"/>
      <c r="I4919" s="1"/>
      <c r="K4919" s="1"/>
      <c r="N4919" s="1"/>
      <c r="T4919" s="146"/>
      <c r="U4919" s="146"/>
      <c r="V4919" s="146"/>
      <c r="W4919" s="146"/>
      <c r="X4919" s="146"/>
      <c r="Y4919" s="146"/>
      <c r="Z4919" s="146"/>
      <c r="AA4919" s="146"/>
      <c r="AB4919" s="5" t="str">
        <f t="shared" si="109"/>
        <v/>
      </c>
    </row>
    <row r="4920" spans="8:28" customFormat="1" ht="12.95" hidden="1" customHeight="1">
      <c r="H4920" s="1"/>
      <c r="I4920" s="1"/>
      <c r="K4920" s="1"/>
      <c r="N4920" s="1"/>
      <c r="T4920" s="146"/>
      <c r="U4920" s="146"/>
      <c r="V4920" s="146"/>
      <c r="W4920" s="146"/>
      <c r="X4920" s="146"/>
      <c r="Y4920" s="146"/>
      <c r="Z4920" s="146"/>
      <c r="AA4920" s="146"/>
      <c r="AB4920" s="5" t="str">
        <f t="shared" si="109"/>
        <v/>
      </c>
    </row>
    <row r="4921" spans="8:28" customFormat="1" ht="12.95" hidden="1" customHeight="1">
      <c r="H4921" s="1"/>
      <c r="I4921" s="1"/>
      <c r="K4921" s="1"/>
      <c r="N4921" s="1"/>
      <c r="T4921" s="146"/>
      <c r="U4921" s="146"/>
      <c r="V4921" s="146"/>
      <c r="W4921" s="146"/>
      <c r="X4921" s="146"/>
      <c r="Y4921" s="146"/>
      <c r="Z4921" s="146"/>
      <c r="AA4921" s="146"/>
      <c r="AB4921" s="5" t="str">
        <f t="shared" si="109"/>
        <v/>
      </c>
    </row>
    <row r="4922" spans="8:28" customFormat="1" ht="12.95" hidden="1" customHeight="1">
      <c r="H4922" s="1"/>
      <c r="I4922" s="1"/>
      <c r="K4922" s="1"/>
      <c r="N4922" s="1"/>
      <c r="T4922" s="146"/>
      <c r="U4922" s="146"/>
      <c r="V4922" s="146"/>
      <c r="W4922" s="146"/>
      <c r="X4922" s="146"/>
      <c r="Y4922" s="146"/>
      <c r="Z4922" s="146"/>
      <c r="AA4922" s="146"/>
      <c r="AB4922" s="5" t="str">
        <f t="shared" si="109"/>
        <v/>
      </c>
    </row>
    <row r="4923" spans="8:28" customFormat="1" ht="12.95" hidden="1" customHeight="1">
      <c r="H4923" s="1"/>
      <c r="I4923" s="1"/>
      <c r="K4923" s="1"/>
      <c r="N4923" s="1"/>
      <c r="T4923" s="146"/>
      <c r="U4923" s="146"/>
      <c r="V4923" s="146"/>
      <c r="W4923" s="146"/>
      <c r="X4923" s="146"/>
      <c r="Y4923" s="146"/>
      <c r="Z4923" s="146"/>
      <c r="AA4923" s="146"/>
      <c r="AB4923" s="5" t="str">
        <f t="shared" si="109"/>
        <v/>
      </c>
    </row>
    <row r="4924" spans="8:28" customFormat="1" ht="12.95" hidden="1" customHeight="1">
      <c r="H4924" s="1"/>
      <c r="I4924" s="1"/>
      <c r="K4924" s="1"/>
      <c r="N4924" s="1"/>
      <c r="T4924" s="146"/>
      <c r="U4924" s="146"/>
      <c r="V4924" s="146"/>
      <c r="W4924" s="146"/>
      <c r="X4924" s="146"/>
      <c r="Y4924" s="146"/>
      <c r="Z4924" s="146"/>
      <c r="AA4924" s="146"/>
      <c r="AB4924" s="5" t="str">
        <f t="shared" si="109"/>
        <v/>
      </c>
    </row>
    <row r="4925" spans="8:28" customFormat="1" ht="12.95" hidden="1" customHeight="1">
      <c r="H4925" s="1"/>
      <c r="I4925" s="1"/>
      <c r="K4925" s="1"/>
      <c r="N4925" s="1"/>
      <c r="T4925" s="146"/>
      <c r="U4925" s="146"/>
      <c r="V4925" s="146"/>
      <c r="W4925" s="146"/>
      <c r="X4925" s="146"/>
      <c r="Y4925" s="146"/>
      <c r="Z4925" s="146"/>
      <c r="AA4925" s="146"/>
      <c r="AB4925" s="5" t="str">
        <f t="shared" si="109"/>
        <v/>
      </c>
    </row>
    <row r="4926" spans="8:28" customFormat="1" ht="12.95" hidden="1" customHeight="1">
      <c r="H4926" s="1"/>
      <c r="I4926" s="1"/>
      <c r="K4926" s="1"/>
      <c r="N4926" s="1"/>
      <c r="T4926" s="146"/>
      <c r="U4926" s="146"/>
      <c r="V4926" s="146"/>
      <c r="W4926" s="146"/>
      <c r="X4926" s="146"/>
      <c r="Y4926" s="146"/>
      <c r="Z4926" s="146"/>
      <c r="AA4926" s="146"/>
      <c r="AB4926" s="5" t="str">
        <f t="shared" si="109"/>
        <v/>
      </c>
    </row>
    <row r="4927" spans="8:28" customFormat="1" ht="12.95" hidden="1" customHeight="1">
      <c r="H4927" s="1"/>
      <c r="I4927" s="1"/>
      <c r="K4927" s="1"/>
      <c r="N4927" s="1"/>
      <c r="T4927" s="146"/>
      <c r="U4927" s="146"/>
      <c r="V4927" s="146"/>
      <c r="W4927" s="146"/>
      <c r="X4927" s="146"/>
      <c r="Y4927" s="146"/>
      <c r="Z4927" s="146"/>
      <c r="AA4927" s="146"/>
      <c r="AB4927" s="5" t="str">
        <f t="shared" si="109"/>
        <v/>
      </c>
    </row>
    <row r="4928" spans="8:28" customFormat="1" ht="12.95" hidden="1" customHeight="1">
      <c r="H4928" s="1"/>
      <c r="I4928" s="1"/>
      <c r="K4928" s="1"/>
      <c r="N4928" s="1"/>
      <c r="T4928" s="146"/>
      <c r="U4928" s="146"/>
      <c r="V4928" s="146"/>
      <c r="W4928" s="146"/>
      <c r="X4928" s="146"/>
      <c r="Y4928" s="146"/>
      <c r="Z4928" s="146"/>
      <c r="AA4928" s="146"/>
      <c r="AB4928" s="5" t="str">
        <f t="shared" si="109"/>
        <v/>
      </c>
    </row>
    <row r="4929" spans="8:28" customFormat="1" ht="12.95" hidden="1" customHeight="1">
      <c r="H4929" s="1"/>
      <c r="I4929" s="1"/>
      <c r="K4929" s="1"/>
      <c r="N4929" s="1"/>
      <c r="T4929" s="146"/>
      <c r="U4929" s="146"/>
      <c r="V4929" s="146"/>
      <c r="W4929" s="146"/>
      <c r="X4929" s="146"/>
      <c r="Y4929" s="146"/>
      <c r="Z4929" s="146"/>
      <c r="AA4929" s="146"/>
      <c r="AB4929" s="5" t="str">
        <f t="shared" si="109"/>
        <v/>
      </c>
    </row>
    <row r="4930" spans="8:28" customFormat="1" ht="12.95" hidden="1" customHeight="1">
      <c r="H4930" s="1"/>
      <c r="I4930" s="1"/>
      <c r="K4930" s="1"/>
      <c r="N4930" s="1"/>
      <c r="T4930" s="146"/>
      <c r="U4930" s="146"/>
      <c r="V4930" s="146"/>
      <c r="W4930" s="146"/>
      <c r="X4930" s="146"/>
      <c r="Y4930" s="146"/>
      <c r="Z4930" s="146"/>
      <c r="AA4930" s="146"/>
      <c r="AB4930" s="5" t="str">
        <f t="shared" si="109"/>
        <v/>
      </c>
    </row>
    <row r="4931" spans="8:28" customFormat="1" ht="12.95" hidden="1" customHeight="1">
      <c r="H4931" s="1"/>
      <c r="I4931" s="1"/>
      <c r="K4931" s="1"/>
      <c r="N4931" s="1"/>
      <c r="T4931" s="146"/>
      <c r="U4931" s="146"/>
      <c r="V4931" s="146"/>
      <c r="W4931" s="146"/>
      <c r="X4931" s="146"/>
      <c r="Y4931" s="146"/>
      <c r="Z4931" s="146"/>
      <c r="AA4931" s="146"/>
      <c r="AB4931" s="5" t="str">
        <f t="shared" si="109"/>
        <v/>
      </c>
    </row>
    <row r="4932" spans="8:28" customFormat="1" ht="12.95" hidden="1" customHeight="1">
      <c r="H4932" s="1"/>
      <c r="I4932" s="1"/>
      <c r="K4932" s="1"/>
      <c r="N4932" s="1"/>
      <c r="T4932" s="146"/>
      <c r="U4932" s="146"/>
      <c r="V4932" s="146"/>
      <c r="W4932" s="146"/>
      <c r="X4932" s="146"/>
      <c r="Y4932" s="146"/>
      <c r="Z4932" s="146"/>
      <c r="AA4932" s="146"/>
      <c r="AB4932" s="5" t="str">
        <f t="shared" si="109"/>
        <v/>
      </c>
    </row>
    <row r="4933" spans="8:28" customFormat="1" ht="12.95" hidden="1" customHeight="1">
      <c r="H4933" s="1"/>
      <c r="I4933" s="1"/>
      <c r="K4933" s="1"/>
      <c r="N4933" s="1"/>
      <c r="T4933" s="146"/>
      <c r="U4933" s="146"/>
      <c r="V4933" s="146"/>
      <c r="W4933" s="146"/>
      <c r="X4933" s="146"/>
      <c r="Y4933" s="146"/>
      <c r="Z4933" s="146"/>
      <c r="AA4933" s="146"/>
      <c r="AB4933" s="5" t="str">
        <f t="shared" si="109"/>
        <v/>
      </c>
    </row>
    <row r="4934" spans="8:28" customFormat="1" ht="12.95" hidden="1" customHeight="1">
      <c r="H4934" s="1"/>
      <c r="I4934" s="1"/>
      <c r="K4934" s="1"/>
      <c r="N4934" s="1"/>
      <c r="T4934" s="146"/>
      <c r="U4934" s="146"/>
      <c r="V4934" s="146"/>
      <c r="W4934" s="146"/>
      <c r="X4934" s="146"/>
      <c r="Y4934" s="146"/>
      <c r="Z4934" s="146"/>
      <c r="AA4934" s="146"/>
      <c r="AB4934" s="5" t="str">
        <f t="shared" si="109"/>
        <v/>
      </c>
    </row>
    <row r="4935" spans="8:28" customFormat="1" ht="12.95" hidden="1" customHeight="1">
      <c r="H4935" s="1"/>
      <c r="I4935" s="1"/>
      <c r="K4935" s="1"/>
      <c r="N4935" s="1"/>
      <c r="T4935" s="146"/>
      <c r="U4935" s="146"/>
      <c r="V4935" s="146"/>
      <c r="W4935" s="146"/>
      <c r="X4935" s="146"/>
      <c r="Y4935" s="146"/>
      <c r="Z4935" s="146"/>
      <c r="AA4935" s="146"/>
      <c r="AB4935" s="5" t="str">
        <f t="shared" si="109"/>
        <v/>
      </c>
    </row>
    <row r="4936" spans="8:28" customFormat="1" ht="12.95" hidden="1" customHeight="1">
      <c r="H4936" s="1"/>
      <c r="I4936" s="1"/>
      <c r="K4936" s="1"/>
      <c r="N4936" s="1"/>
      <c r="T4936" s="146"/>
      <c r="U4936" s="146"/>
      <c r="V4936" s="146"/>
      <c r="W4936" s="146"/>
      <c r="X4936" s="146"/>
      <c r="Y4936" s="146"/>
      <c r="Z4936" s="146"/>
      <c r="AA4936" s="146"/>
      <c r="AB4936" s="5" t="str">
        <f t="shared" si="109"/>
        <v/>
      </c>
    </row>
    <row r="4937" spans="8:28" customFormat="1" ht="12.95" hidden="1" customHeight="1">
      <c r="H4937" s="1"/>
      <c r="I4937" s="1"/>
      <c r="K4937" s="1"/>
      <c r="N4937" s="1"/>
      <c r="T4937" s="146"/>
      <c r="U4937" s="146"/>
      <c r="V4937" s="146"/>
      <c r="W4937" s="146"/>
      <c r="X4937" s="146"/>
      <c r="Y4937" s="146"/>
      <c r="Z4937" s="146"/>
      <c r="AA4937" s="146"/>
      <c r="AB4937" s="5" t="str">
        <f t="shared" si="109"/>
        <v/>
      </c>
    </row>
    <row r="4938" spans="8:28" customFormat="1" ht="12.95" hidden="1" customHeight="1">
      <c r="H4938" s="1"/>
      <c r="I4938" s="1"/>
      <c r="K4938" s="1"/>
      <c r="N4938" s="1"/>
      <c r="T4938" s="146"/>
      <c r="U4938" s="146"/>
      <c r="V4938" s="146"/>
      <c r="W4938" s="146"/>
      <c r="X4938" s="146"/>
      <c r="Y4938" s="146"/>
      <c r="Z4938" s="146"/>
      <c r="AA4938" s="146"/>
      <c r="AB4938" s="5" t="str">
        <f t="shared" si="109"/>
        <v/>
      </c>
    </row>
    <row r="4939" spans="8:28" customFormat="1" ht="12.95" hidden="1" customHeight="1">
      <c r="H4939" s="1"/>
      <c r="I4939" s="1"/>
      <c r="K4939" s="1"/>
      <c r="N4939" s="1"/>
      <c r="T4939" s="146"/>
      <c r="U4939" s="146"/>
      <c r="V4939" s="146"/>
      <c r="W4939" s="146"/>
      <c r="X4939" s="146"/>
      <c r="Y4939" s="146"/>
      <c r="Z4939" s="146"/>
      <c r="AA4939" s="146"/>
      <c r="AB4939" s="5" t="str">
        <f t="shared" si="109"/>
        <v/>
      </c>
    </row>
    <row r="4940" spans="8:28" customFormat="1" ht="12.95" hidden="1" customHeight="1">
      <c r="H4940" s="1"/>
      <c r="I4940" s="1"/>
      <c r="K4940" s="1"/>
      <c r="N4940" s="1"/>
      <c r="T4940" s="146"/>
      <c r="U4940" s="146"/>
      <c r="V4940" s="146"/>
      <c r="W4940" s="146"/>
      <c r="X4940" s="146"/>
      <c r="Y4940" s="146"/>
      <c r="Z4940" s="146"/>
      <c r="AA4940" s="146"/>
      <c r="AB4940" s="5" t="str">
        <f t="shared" si="109"/>
        <v/>
      </c>
    </row>
    <row r="4941" spans="8:28" customFormat="1" ht="12.95" hidden="1" customHeight="1">
      <c r="H4941" s="1"/>
      <c r="I4941" s="1"/>
      <c r="K4941" s="1"/>
      <c r="N4941" s="1"/>
      <c r="T4941" s="146"/>
      <c r="U4941" s="146"/>
      <c r="V4941" s="146"/>
      <c r="W4941" s="146"/>
      <c r="X4941" s="146"/>
      <c r="Y4941" s="146"/>
      <c r="Z4941" s="146"/>
      <c r="AA4941" s="146"/>
      <c r="AB4941" s="5" t="str">
        <f t="shared" si="109"/>
        <v/>
      </c>
    </row>
    <row r="4942" spans="8:28" customFormat="1" ht="12.95" hidden="1" customHeight="1">
      <c r="H4942" s="1"/>
      <c r="I4942" s="1"/>
      <c r="K4942" s="1"/>
      <c r="N4942" s="1"/>
      <c r="T4942" s="146"/>
      <c r="U4942" s="146"/>
      <c r="V4942" s="146"/>
      <c r="W4942" s="146"/>
      <c r="X4942" s="146"/>
      <c r="Y4942" s="146"/>
      <c r="Z4942" s="146"/>
      <c r="AA4942" s="146"/>
      <c r="AB4942" s="5" t="str">
        <f t="shared" si="109"/>
        <v/>
      </c>
    </row>
    <row r="4943" spans="8:28" customFormat="1" ht="12.95" hidden="1" customHeight="1">
      <c r="H4943" s="1"/>
      <c r="I4943" s="1"/>
      <c r="K4943" s="1"/>
      <c r="N4943" s="1"/>
      <c r="T4943" s="146"/>
      <c r="U4943" s="146"/>
      <c r="V4943" s="146"/>
      <c r="W4943" s="146"/>
      <c r="X4943" s="146"/>
      <c r="Y4943" s="146"/>
      <c r="Z4943" s="146"/>
      <c r="AA4943" s="146"/>
      <c r="AB4943" s="5" t="str">
        <f t="shared" si="109"/>
        <v/>
      </c>
    </row>
    <row r="4944" spans="8:28" customFormat="1" ht="12.95" hidden="1" customHeight="1">
      <c r="H4944" s="1"/>
      <c r="I4944" s="1"/>
      <c r="K4944" s="1"/>
      <c r="N4944" s="1"/>
      <c r="T4944" s="146"/>
      <c r="U4944" s="146"/>
      <c r="V4944" s="146"/>
      <c r="W4944" s="146"/>
      <c r="X4944" s="146"/>
      <c r="Y4944" s="146"/>
      <c r="Z4944" s="146"/>
      <c r="AA4944" s="146"/>
      <c r="AB4944" s="5" t="str">
        <f t="shared" si="109"/>
        <v/>
      </c>
    </row>
    <row r="4945" spans="8:28" customFormat="1" ht="12.95" hidden="1" customHeight="1">
      <c r="H4945" s="1"/>
      <c r="I4945" s="1"/>
      <c r="K4945" s="1"/>
      <c r="N4945" s="1"/>
      <c r="T4945" s="146"/>
      <c r="U4945" s="146"/>
      <c r="V4945" s="146"/>
      <c r="W4945" s="146"/>
      <c r="X4945" s="146"/>
      <c r="Y4945" s="146"/>
      <c r="Z4945" s="146"/>
      <c r="AA4945" s="146"/>
      <c r="AB4945" s="5" t="str">
        <f t="shared" si="109"/>
        <v/>
      </c>
    </row>
    <row r="4946" spans="8:28" customFormat="1" ht="12.95" hidden="1" customHeight="1">
      <c r="H4946" s="1"/>
      <c r="I4946" s="1"/>
      <c r="K4946" s="1"/>
      <c r="N4946" s="1"/>
      <c r="T4946" s="146"/>
      <c r="U4946" s="146"/>
      <c r="V4946" s="146"/>
      <c r="W4946" s="146"/>
      <c r="X4946" s="146"/>
      <c r="Y4946" s="146"/>
      <c r="Z4946" s="146"/>
      <c r="AA4946" s="146"/>
      <c r="AB4946" s="5" t="str">
        <f t="shared" si="109"/>
        <v/>
      </c>
    </row>
    <row r="4947" spans="8:28" customFormat="1" ht="12.95" hidden="1" customHeight="1">
      <c r="H4947" s="1"/>
      <c r="I4947" s="1"/>
      <c r="K4947" s="1"/>
      <c r="N4947" s="1"/>
      <c r="T4947" s="146"/>
      <c r="U4947" s="146"/>
      <c r="V4947" s="146"/>
      <c r="W4947" s="146"/>
      <c r="X4947" s="146"/>
      <c r="Y4947" s="146"/>
      <c r="Z4947" s="146"/>
      <c r="AA4947" s="146"/>
      <c r="AB4947" s="5" t="str">
        <f t="shared" si="109"/>
        <v/>
      </c>
    </row>
    <row r="4948" spans="8:28" customFormat="1" ht="12.95" hidden="1" customHeight="1">
      <c r="H4948" s="1"/>
      <c r="I4948" s="1"/>
      <c r="K4948" s="1"/>
      <c r="N4948" s="1"/>
      <c r="T4948" s="146"/>
      <c r="U4948" s="146"/>
      <c r="V4948" s="146"/>
      <c r="W4948" s="146"/>
      <c r="X4948" s="146"/>
      <c r="Y4948" s="146"/>
      <c r="Z4948" s="146"/>
      <c r="AA4948" s="146"/>
      <c r="AB4948" s="5" t="str">
        <f t="shared" si="109"/>
        <v/>
      </c>
    </row>
    <row r="4949" spans="8:28" customFormat="1" ht="12.95" hidden="1" customHeight="1">
      <c r="H4949" s="1"/>
      <c r="I4949" s="1"/>
      <c r="K4949" s="1"/>
      <c r="N4949" s="1"/>
      <c r="T4949" s="146"/>
      <c r="U4949" s="146"/>
      <c r="V4949" s="146"/>
      <c r="W4949" s="146"/>
      <c r="X4949" s="146"/>
      <c r="Y4949" s="146"/>
      <c r="Z4949" s="146"/>
      <c r="AA4949" s="146"/>
      <c r="AB4949" s="5" t="str">
        <f t="shared" si="109"/>
        <v/>
      </c>
    </row>
    <row r="4950" spans="8:28" customFormat="1" ht="12.95" hidden="1" customHeight="1">
      <c r="H4950" s="1"/>
      <c r="I4950" s="1"/>
      <c r="K4950" s="1"/>
      <c r="N4950" s="1"/>
      <c r="T4950" s="146"/>
      <c r="U4950" s="146"/>
      <c r="V4950" s="146"/>
      <c r="W4950" s="146"/>
      <c r="X4950" s="146"/>
      <c r="Y4950" s="146"/>
      <c r="Z4950" s="146"/>
      <c r="AA4950" s="146"/>
      <c r="AB4950" s="5" t="str">
        <f t="shared" si="109"/>
        <v/>
      </c>
    </row>
    <row r="4951" spans="8:28" customFormat="1" ht="12.95" hidden="1" customHeight="1">
      <c r="H4951" s="1"/>
      <c r="I4951" s="1"/>
      <c r="K4951" s="1"/>
      <c r="N4951" s="1"/>
      <c r="T4951" s="146"/>
      <c r="U4951" s="146"/>
      <c r="V4951" s="146"/>
      <c r="W4951" s="146"/>
      <c r="X4951" s="146"/>
      <c r="Y4951" s="146"/>
      <c r="Z4951" s="146"/>
      <c r="AA4951" s="146"/>
      <c r="AB4951" s="5" t="str">
        <f t="shared" si="109"/>
        <v/>
      </c>
    </row>
    <row r="4952" spans="8:28" customFormat="1" ht="12.95" hidden="1" customHeight="1">
      <c r="H4952" s="1"/>
      <c r="I4952" s="1"/>
      <c r="K4952" s="1"/>
      <c r="N4952" s="1"/>
      <c r="T4952" s="146"/>
      <c r="U4952" s="146"/>
      <c r="V4952" s="146"/>
      <c r="W4952" s="146"/>
      <c r="X4952" s="146"/>
      <c r="Y4952" s="146"/>
      <c r="Z4952" s="146"/>
      <c r="AA4952" s="146"/>
      <c r="AB4952" s="5" t="str">
        <f t="shared" si="109"/>
        <v/>
      </c>
    </row>
    <row r="4953" spans="8:28" customFormat="1" ht="12.95" hidden="1" customHeight="1">
      <c r="H4953" s="1"/>
      <c r="I4953" s="1"/>
      <c r="K4953" s="1"/>
      <c r="N4953" s="1"/>
      <c r="T4953" s="146"/>
      <c r="U4953" s="146"/>
      <c r="V4953" s="146"/>
      <c r="W4953" s="146"/>
      <c r="X4953" s="146"/>
      <c r="Y4953" s="146"/>
      <c r="Z4953" s="146"/>
      <c r="AA4953" s="146"/>
      <c r="AB4953" s="5" t="str">
        <f t="shared" si="109"/>
        <v/>
      </c>
    </row>
    <row r="4954" spans="8:28" customFormat="1" ht="12.95" hidden="1" customHeight="1">
      <c r="H4954" s="1"/>
      <c r="I4954" s="1"/>
      <c r="K4954" s="1"/>
      <c r="N4954" s="1"/>
      <c r="T4954" s="146"/>
      <c r="U4954" s="146"/>
      <c r="V4954" s="146"/>
      <c r="W4954" s="146"/>
      <c r="X4954" s="146"/>
      <c r="Y4954" s="146"/>
      <c r="Z4954" s="146"/>
      <c r="AA4954" s="146"/>
      <c r="AB4954" s="5" t="str">
        <f t="shared" si="109"/>
        <v/>
      </c>
    </row>
    <row r="4955" spans="8:28" customFormat="1" ht="12.95" hidden="1" customHeight="1">
      <c r="H4955" s="1"/>
      <c r="I4955" s="1"/>
      <c r="K4955" s="1"/>
      <c r="N4955" s="1"/>
      <c r="T4955" s="146"/>
      <c r="U4955" s="146"/>
      <c r="V4955" s="146"/>
      <c r="W4955" s="146"/>
      <c r="X4955" s="146"/>
      <c r="Y4955" s="146"/>
      <c r="Z4955" s="146"/>
      <c r="AA4955" s="146"/>
      <c r="AB4955" s="5" t="str">
        <f t="shared" ref="AB4955:AB5018" si="110">IF(TRIM(A4945)="","",CONCATENATE(TRIM(D4945),TRIM(E4945)))</f>
        <v/>
      </c>
    </row>
    <row r="4956" spans="8:28" customFormat="1" ht="12.95" hidden="1" customHeight="1">
      <c r="H4956" s="1"/>
      <c r="I4956" s="1"/>
      <c r="K4956" s="1"/>
      <c r="N4956" s="1"/>
      <c r="T4956" s="146"/>
      <c r="U4956" s="146"/>
      <c r="V4956" s="146"/>
      <c r="W4956" s="146"/>
      <c r="X4956" s="146"/>
      <c r="Y4956" s="146"/>
      <c r="Z4956" s="146"/>
      <c r="AA4956" s="146"/>
      <c r="AB4956" s="5" t="str">
        <f t="shared" si="110"/>
        <v/>
      </c>
    </row>
    <row r="4957" spans="8:28" customFormat="1" ht="12.95" hidden="1" customHeight="1">
      <c r="H4957" s="1"/>
      <c r="I4957" s="1"/>
      <c r="K4957" s="1"/>
      <c r="N4957" s="1"/>
      <c r="T4957" s="146"/>
      <c r="U4957" s="146"/>
      <c r="V4957" s="146"/>
      <c r="W4957" s="146"/>
      <c r="X4957" s="146"/>
      <c r="Y4957" s="146"/>
      <c r="Z4957" s="146"/>
      <c r="AA4957" s="146"/>
      <c r="AB4957" s="5" t="str">
        <f t="shared" si="110"/>
        <v/>
      </c>
    </row>
    <row r="4958" spans="8:28" customFormat="1" ht="12.95" hidden="1" customHeight="1">
      <c r="H4958" s="1"/>
      <c r="I4958" s="1"/>
      <c r="K4958" s="1"/>
      <c r="N4958" s="1"/>
      <c r="T4958" s="146"/>
      <c r="U4958" s="146"/>
      <c r="V4958" s="146"/>
      <c r="W4958" s="146"/>
      <c r="X4958" s="146"/>
      <c r="Y4958" s="146"/>
      <c r="Z4958" s="146"/>
      <c r="AA4958" s="146"/>
      <c r="AB4958" s="5" t="str">
        <f t="shared" si="110"/>
        <v/>
      </c>
    </row>
    <row r="4959" spans="8:28" customFormat="1" ht="12.95" hidden="1" customHeight="1">
      <c r="H4959" s="1"/>
      <c r="I4959" s="1"/>
      <c r="K4959" s="1"/>
      <c r="N4959" s="1"/>
      <c r="T4959" s="146"/>
      <c r="U4959" s="146"/>
      <c r="V4959" s="146"/>
      <c r="W4959" s="146"/>
      <c r="X4959" s="146"/>
      <c r="Y4959" s="146"/>
      <c r="Z4959" s="146"/>
      <c r="AA4959" s="146"/>
      <c r="AB4959" s="5" t="str">
        <f t="shared" si="110"/>
        <v/>
      </c>
    </row>
    <row r="4960" spans="8:28" customFormat="1" ht="12.95" hidden="1" customHeight="1">
      <c r="H4960" s="1"/>
      <c r="I4960" s="1"/>
      <c r="K4960" s="1"/>
      <c r="N4960" s="1"/>
      <c r="T4960" s="146"/>
      <c r="U4960" s="146"/>
      <c r="V4960" s="146"/>
      <c r="W4960" s="146"/>
      <c r="X4960" s="146"/>
      <c r="Y4960" s="146"/>
      <c r="Z4960" s="146"/>
      <c r="AA4960" s="146"/>
      <c r="AB4960" s="5" t="str">
        <f t="shared" si="110"/>
        <v/>
      </c>
    </row>
    <row r="4961" spans="8:28" customFormat="1" ht="12.95" hidden="1" customHeight="1">
      <c r="H4961" s="1"/>
      <c r="I4961" s="1"/>
      <c r="K4961" s="1"/>
      <c r="N4961" s="1"/>
      <c r="T4961" s="146"/>
      <c r="U4961" s="146"/>
      <c r="V4961" s="146"/>
      <c r="W4961" s="146"/>
      <c r="X4961" s="146"/>
      <c r="Y4961" s="146"/>
      <c r="Z4961" s="146"/>
      <c r="AA4961" s="146"/>
      <c r="AB4961" s="5" t="str">
        <f t="shared" si="110"/>
        <v/>
      </c>
    </row>
    <row r="4962" spans="8:28" customFormat="1" ht="12.95" hidden="1" customHeight="1">
      <c r="H4962" s="1"/>
      <c r="I4962" s="1"/>
      <c r="K4962" s="1"/>
      <c r="N4962" s="1"/>
      <c r="T4962" s="146"/>
      <c r="U4962" s="146"/>
      <c r="V4962" s="146"/>
      <c r="W4962" s="146"/>
      <c r="X4962" s="146"/>
      <c r="Y4962" s="146"/>
      <c r="Z4962" s="146"/>
      <c r="AA4962" s="146"/>
      <c r="AB4962" s="5" t="str">
        <f t="shared" si="110"/>
        <v/>
      </c>
    </row>
    <row r="4963" spans="8:28" customFormat="1" ht="12.95" hidden="1" customHeight="1">
      <c r="H4963" s="1"/>
      <c r="I4963" s="1"/>
      <c r="K4963" s="1"/>
      <c r="N4963" s="1"/>
      <c r="T4963" s="146"/>
      <c r="U4963" s="146"/>
      <c r="V4963" s="146"/>
      <c r="W4963" s="146"/>
      <c r="X4963" s="146"/>
      <c r="Y4963" s="146"/>
      <c r="Z4963" s="146"/>
      <c r="AA4963" s="146"/>
      <c r="AB4963" s="5" t="str">
        <f t="shared" si="110"/>
        <v/>
      </c>
    </row>
    <row r="4964" spans="8:28" customFormat="1" ht="12.95" hidden="1" customHeight="1">
      <c r="H4964" s="1"/>
      <c r="I4964" s="1"/>
      <c r="K4964" s="1"/>
      <c r="N4964" s="1"/>
      <c r="T4964" s="146"/>
      <c r="U4964" s="146"/>
      <c r="V4964" s="146"/>
      <c r="W4964" s="146"/>
      <c r="X4964" s="146"/>
      <c r="Y4964" s="146"/>
      <c r="Z4964" s="146"/>
      <c r="AA4964" s="146"/>
      <c r="AB4964" s="5" t="str">
        <f t="shared" si="110"/>
        <v/>
      </c>
    </row>
    <row r="4965" spans="8:28" customFormat="1" ht="12.95" hidden="1" customHeight="1">
      <c r="H4965" s="1"/>
      <c r="I4965" s="1"/>
      <c r="K4965" s="1"/>
      <c r="N4965" s="1"/>
      <c r="T4965" s="146"/>
      <c r="U4965" s="146"/>
      <c r="V4965" s="146"/>
      <c r="W4965" s="146"/>
      <c r="X4965" s="146"/>
      <c r="Y4965" s="146"/>
      <c r="Z4965" s="146"/>
      <c r="AA4965" s="146"/>
      <c r="AB4965" s="5" t="str">
        <f t="shared" si="110"/>
        <v/>
      </c>
    </row>
    <row r="4966" spans="8:28" customFormat="1" ht="12.95" hidden="1" customHeight="1">
      <c r="H4966" s="1"/>
      <c r="I4966" s="1"/>
      <c r="K4966" s="1"/>
      <c r="N4966" s="1"/>
      <c r="T4966" s="146"/>
      <c r="U4966" s="146"/>
      <c r="V4966" s="146"/>
      <c r="W4966" s="146"/>
      <c r="X4966" s="146"/>
      <c r="Y4966" s="146"/>
      <c r="Z4966" s="146"/>
      <c r="AA4966" s="146"/>
      <c r="AB4966" s="5" t="str">
        <f t="shared" si="110"/>
        <v/>
      </c>
    </row>
    <row r="4967" spans="8:28" customFormat="1" ht="12.95" hidden="1" customHeight="1">
      <c r="H4967" s="1"/>
      <c r="I4967" s="1"/>
      <c r="K4967" s="1"/>
      <c r="N4967" s="1"/>
      <c r="T4967" s="146"/>
      <c r="U4967" s="146"/>
      <c r="V4967" s="146"/>
      <c r="W4967" s="146"/>
      <c r="X4967" s="146"/>
      <c r="Y4967" s="146"/>
      <c r="Z4967" s="146"/>
      <c r="AA4967" s="146"/>
      <c r="AB4967" s="5" t="str">
        <f t="shared" si="110"/>
        <v/>
      </c>
    </row>
    <row r="4968" spans="8:28" customFormat="1" ht="12.95" hidden="1" customHeight="1">
      <c r="H4968" s="1"/>
      <c r="I4968" s="1"/>
      <c r="K4968" s="1"/>
      <c r="N4968" s="1"/>
      <c r="T4968" s="146"/>
      <c r="U4968" s="146"/>
      <c r="V4968" s="146"/>
      <c r="W4968" s="146"/>
      <c r="X4968" s="146"/>
      <c r="Y4968" s="146"/>
      <c r="Z4968" s="146"/>
      <c r="AA4968" s="146"/>
      <c r="AB4968" s="5" t="str">
        <f t="shared" si="110"/>
        <v/>
      </c>
    </row>
    <row r="4969" spans="8:28" customFormat="1" ht="12.95" hidden="1" customHeight="1">
      <c r="H4969" s="1"/>
      <c r="I4969" s="1"/>
      <c r="K4969" s="1"/>
      <c r="N4969" s="1"/>
      <c r="T4969" s="146"/>
      <c r="U4969" s="146"/>
      <c r="V4969" s="146"/>
      <c r="W4969" s="146"/>
      <c r="X4969" s="146"/>
      <c r="Y4969" s="146"/>
      <c r="Z4969" s="146"/>
      <c r="AA4969" s="146"/>
      <c r="AB4969" s="5" t="str">
        <f t="shared" si="110"/>
        <v/>
      </c>
    </row>
    <row r="4970" spans="8:28" customFormat="1" ht="12.95" hidden="1" customHeight="1">
      <c r="H4970" s="1"/>
      <c r="I4970" s="1"/>
      <c r="K4970" s="1"/>
      <c r="N4970" s="1"/>
      <c r="T4970" s="146"/>
      <c r="U4970" s="146"/>
      <c r="V4970" s="146"/>
      <c r="W4970" s="146"/>
      <c r="X4970" s="146"/>
      <c r="Y4970" s="146"/>
      <c r="Z4970" s="146"/>
      <c r="AA4970" s="146"/>
      <c r="AB4970" s="5" t="str">
        <f t="shared" si="110"/>
        <v/>
      </c>
    </row>
    <row r="4971" spans="8:28" customFormat="1" ht="12.95" hidden="1" customHeight="1">
      <c r="H4971" s="1"/>
      <c r="I4971" s="1"/>
      <c r="K4971" s="1"/>
      <c r="N4971" s="1"/>
      <c r="T4971" s="146"/>
      <c r="U4971" s="146"/>
      <c r="V4971" s="146"/>
      <c r="W4971" s="146"/>
      <c r="X4971" s="146"/>
      <c r="Y4971" s="146"/>
      <c r="Z4971" s="146"/>
      <c r="AA4971" s="146"/>
      <c r="AB4971" s="5" t="str">
        <f t="shared" si="110"/>
        <v/>
      </c>
    </row>
    <row r="4972" spans="8:28" customFormat="1" ht="12.95" hidden="1" customHeight="1">
      <c r="H4972" s="1"/>
      <c r="I4972" s="1"/>
      <c r="K4972" s="1"/>
      <c r="N4972" s="1"/>
      <c r="T4972" s="146"/>
      <c r="U4972" s="146"/>
      <c r="V4972" s="146"/>
      <c r="W4972" s="146"/>
      <c r="X4972" s="146"/>
      <c r="Y4972" s="146"/>
      <c r="Z4972" s="146"/>
      <c r="AA4972" s="146"/>
      <c r="AB4972" s="5" t="str">
        <f t="shared" si="110"/>
        <v/>
      </c>
    </row>
    <row r="4973" spans="8:28" customFormat="1" ht="12.95" hidden="1" customHeight="1">
      <c r="H4973" s="1"/>
      <c r="I4973" s="1"/>
      <c r="K4973" s="1"/>
      <c r="N4973" s="1"/>
      <c r="T4973" s="146"/>
      <c r="U4973" s="146"/>
      <c r="V4973" s="146"/>
      <c r="W4973" s="146"/>
      <c r="X4973" s="146"/>
      <c r="Y4973" s="146"/>
      <c r="Z4973" s="146"/>
      <c r="AA4973" s="146"/>
      <c r="AB4973" s="5" t="str">
        <f t="shared" si="110"/>
        <v/>
      </c>
    </row>
    <row r="4974" spans="8:28" customFormat="1" ht="12.95" hidden="1" customHeight="1">
      <c r="H4974" s="1"/>
      <c r="I4974" s="1"/>
      <c r="K4974" s="1"/>
      <c r="N4974" s="1"/>
      <c r="T4974" s="146"/>
      <c r="U4974" s="146"/>
      <c r="V4974" s="146"/>
      <c r="W4974" s="146"/>
      <c r="X4974" s="146"/>
      <c r="Y4974" s="146"/>
      <c r="Z4974" s="146"/>
      <c r="AA4974" s="146"/>
      <c r="AB4974" s="5" t="str">
        <f t="shared" si="110"/>
        <v/>
      </c>
    </row>
    <row r="4975" spans="8:28" customFormat="1" ht="12.95" hidden="1" customHeight="1">
      <c r="H4975" s="1"/>
      <c r="I4975" s="1"/>
      <c r="K4975" s="1"/>
      <c r="N4975" s="1"/>
      <c r="T4975" s="146"/>
      <c r="U4975" s="146"/>
      <c r="V4975" s="146"/>
      <c r="W4975" s="146"/>
      <c r="X4975" s="146"/>
      <c r="Y4975" s="146"/>
      <c r="Z4975" s="146"/>
      <c r="AA4975" s="146"/>
      <c r="AB4975" s="5" t="str">
        <f t="shared" si="110"/>
        <v/>
      </c>
    </row>
    <row r="4976" spans="8:28" customFormat="1" ht="12.95" hidden="1" customHeight="1">
      <c r="H4976" s="1"/>
      <c r="I4976" s="1"/>
      <c r="K4976" s="1"/>
      <c r="N4976" s="1"/>
      <c r="T4976" s="146"/>
      <c r="U4976" s="146"/>
      <c r="V4976" s="146"/>
      <c r="W4976" s="146"/>
      <c r="X4976" s="146"/>
      <c r="Y4976" s="146"/>
      <c r="Z4976" s="146"/>
      <c r="AA4976" s="146"/>
      <c r="AB4976" s="5" t="str">
        <f t="shared" si="110"/>
        <v/>
      </c>
    </row>
    <row r="4977" spans="8:28" customFormat="1" ht="12.95" hidden="1" customHeight="1">
      <c r="H4977" s="1"/>
      <c r="I4977" s="1"/>
      <c r="K4977" s="1"/>
      <c r="N4977" s="1"/>
      <c r="T4977" s="146"/>
      <c r="U4977" s="146"/>
      <c r="V4977" s="146"/>
      <c r="W4977" s="146"/>
      <c r="X4977" s="146"/>
      <c r="Y4977" s="146"/>
      <c r="Z4977" s="146"/>
      <c r="AA4977" s="146"/>
      <c r="AB4977" s="5" t="str">
        <f t="shared" si="110"/>
        <v/>
      </c>
    </row>
    <row r="4978" spans="8:28" customFormat="1" ht="12.95" hidden="1" customHeight="1">
      <c r="H4978" s="1"/>
      <c r="I4978" s="1"/>
      <c r="K4978" s="1"/>
      <c r="N4978" s="1"/>
      <c r="T4978" s="146"/>
      <c r="U4978" s="146"/>
      <c r="V4978" s="146"/>
      <c r="W4978" s="146"/>
      <c r="X4978" s="146"/>
      <c r="Y4978" s="146"/>
      <c r="Z4978" s="146"/>
      <c r="AA4978" s="146"/>
      <c r="AB4978" s="5" t="str">
        <f t="shared" si="110"/>
        <v/>
      </c>
    </row>
    <row r="4979" spans="8:28" customFormat="1" ht="12.95" hidden="1" customHeight="1">
      <c r="H4979" s="1"/>
      <c r="I4979" s="1"/>
      <c r="K4979" s="1"/>
      <c r="N4979" s="1"/>
      <c r="T4979" s="146"/>
      <c r="U4979" s="146"/>
      <c r="V4979" s="146"/>
      <c r="W4979" s="146"/>
      <c r="X4979" s="146"/>
      <c r="Y4979" s="146"/>
      <c r="Z4979" s="146"/>
      <c r="AA4979" s="146"/>
      <c r="AB4979" s="5" t="str">
        <f t="shared" si="110"/>
        <v/>
      </c>
    </row>
    <row r="4980" spans="8:28" customFormat="1" ht="12.95" hidden="1" customHeight="1">
      <c r="H4980" s="1"/>
      <c r="I4980" s="1"/>
      <c r="K4980" s="1"/>
      <c r="N4980" s="1"/>
      <c r="T4980" s="146"/>
      <c r="U4980" s="146"/>
      <c r="V4980" s="146"/>
      <c r="W4980" s="146"/>
      <c r="X4980" s="146"/>
      <c r="Y4980" s="146"/>
      <c r="Z4980" s="146"/>
      <c r="AA4980" s="146"/>
      <c r="AB4980" s="5" t="str">
        <f t="shared" si="110"/>
        <v/>
      </c>
    </row>
    <row r="4981" spans="8:28" customFormat="1" ht="12.95" hidden="1" customHeight="1">
      <c r="H4981" s="1"/>
      <c r="I4981" s="1"/>
      <c r="K4981" s="1"/>
      <c r="N4981" s="1"/>
      <c r="T4981" s="146"/>
      <c r="U4981" s="146"/>
      <c r="V4981" s="146"/>
      <c r="W4981" s="146"/>
      <c r="X4981" s="146"/>
      <c r="Y4981" s="146"/>
      <c r="Z4981" s="146"/>
      <c r="AA4981" s="146"/>
      <c r="AB4981" s="5" t="str">
        <f t="shared" si="110"/>
        <v/>
      </c>
    </row>
    <row r="4982" spans="8:28" customFormat="1" ht="12.95" hidden="1" customHeight="1">
      <c r="H4982" s="1"/>
      <c r="I4982" s="1"/>
      <c r="K4982" s="1"/>
      <c r="N4982" s="1"/>
      <c r="T4982" s="146"/>
      <c r="U4982" s="146"/>
      <c r="V4982" s="146"/>
      <c r="W4982" s="146"/>
      <c r="X4982" s="146"/>
      <c r="Y4982" s="146"/>
      <c r="Z4982" s="146"/>
      <c r="AA4982" s="146"/>
      <c r="AB4982" s="5" t="str">
        <f t="shared" si="110"/>
        <v/>
      </c>
    </row>
    <row r="4983" spans="8:28" customFormat="1" ht="12.95" hidden="1" customHeight="1">
      <c r="H4983" s="1"/>
      <c r="I4983" s="1"/>
      <c r="K4983" s="1"/>
      <c r="N4983" s="1"/>
      <c r="T4983" s="146"/>
      <c r="U4983" s="146"/>
      <c r="V4983" s="146"/>
      <c r="W4983" s="146"/>
      <c r="X4983" s="146"/>
      <c r="Y4983" s="146"/>
      <c r="Z4983" s="146"/>
      <c r="AA4983" s="146"/>
      <c r="AB4983" s="5" t="str">
        <f t="shared" si="110"/>
        <v/>
      </c>
    </row>
    <row r="4984" spans="8:28" customFormat="1" ht="12.95" hidden="1" customHeight="1">
      <c r="H4984" s="1"/>
      <c r="I4984" s="1"/>
      <c r="K4984" s="1"/>
      <c r="N4984" s="1"/>
      <c r="T4984" s="146"/>
      <c r="U4984" s="146"/>
      <c r="V4984" s="146"/>
      <c r="W4984" s="146"/>
      <c r="X4984" s="146"/>
      <c r="Y4984" s="146"/>
      <c r="Z4984" s="146"/>
      <c r="AA4984" s="146"/>
      <c r="AB4984" s="5" t="str">
        <f t="shared" si="110"/>
        <v/>
      </c>
    </row>
    <row r="4985" spans="8:28" customFormat="1" ht="12.95" hidden="1" customHeight="1">
      <c r="H4985" s="1"/>
      <c r="I4985" s="1"/>
      <c r="K4985" s="1"/>
      <c r="N4985" s="1"/>
      <c r="T4985" s="146"/>
      <c r="U4985" s="146"/>
      <c r="V4985" s="146"/>
      <c r="W4985" s="146"/>
      <c r="X4985" s="146"/>
      <c r="Y4985" s="146"/>
      <c r="Z4985" s="146"/>
      <c r="AA4985" s="146"/>
      <c r="AB4985" s="5" t="str">
        <f t="shared" si="110"/>
        <v/>
      </c>
    </row>
    <row r="4986" spans="8:28" customFormat="1" ht="12.95" hidden="1" customHeight="1">
      <c r="H4986" s="1"/>
      <c r="I4986" s="1"/>
      <c r="K4986" s="1"/>
      <c r="N4986" s="1"/>
      <c r="T4986" s="146"/>
      <c r="U4986" s="146"/>
      <c r="V4986" s="146"/>
      <c r="W4986" s="146"/>
      <c r="X4986" s="146"/>
      <c r="Y4986" s="146"/>
      <c r="Z4986" s="146"/>
      <c r="AA4986" s="146"/>
      <c r="AB4986" s="5" t="str">
        <f t="shared" si="110"/>
        <v/>
      </c>
    </row>
    <row r="4987" spans="8:28" customFormat="1" ht="12.95" hidden="1" customHeight="1">
      <c r="H4987" s="1"/>
      <c r="I4987" s="1"/>
      <c r="K4987" s="1"/>
      <c r="N4987" s="1"/>
      <c r="T4987" s="146"/>
      <c r="U4987" s="146"/>
      <c r="V4987" s="146"/>
      <c r="W4987" s="146"/>
      <c r="X4987" s="146"/>
      <c r="Y4987" s="146"/>
      <c r="Z4987" s="146"/>
      <c r="AA4987" s="146"/>
      <c r="AB4987" s="5" t="str">
        <f t="shared" si="110"/>
        <v/>
      </c>
    </row>
    <row r="4988" spans="8:28" customFormat="1" ht="12.95" hidden="1" customHeight="1">
      <c r="H4988" s="1"/>
      <c r="I4988" s="1"/>
      <c r="K4988" s="1"/>
      <c r="N4988" s="1"/>
      <c r="T4988" s="146"/>
      <c r="U4988" s="146"/>
      <c r="V4988" s="146"/>
      <c r="W4988" s="146"/>
      <c r="X4988" s="146"/>
      <c r="Y4988" s="146"/>
      <c r="Z4988" s="146"/>
      <c r="AA4988" s="146"/>
      <c r="AB4988" s="5" t="str">
        <f t="shared" si="110"/>
        <v/>
      </c>
    </row>
    <row r="4989" spans="8:28" customFormat="1" ht="12.95" hidden="1" customHeight="1">
      <c r="H4989" s="1"/>
      <c r="I4989" s="1"/>
      <c r="K4989" s="1"/>
      <c r="N4989" s="1"/>
      <c r="T4989" s="146"/>
      <c r="U4989" s="146"/>
      <c r="V4989" s="146"/>
      <c r="W4989" s="146"/>
      <c r="X4989" s="146"/>
      <c r="Y4989" s="146"/>
      <c r="Z4989" s="146"/>
      <c r="AA4989" s="146"/>
      <c r="AB4989" s="5" t="str">
        <f t="shared" si="110"/>
        <v/>
      </c>
    </row>
    <row r="4990" spans="8:28" customFormat="1" ht="12.95" hidden="1" customHeight="1">
      <c r="H4990" s="1"/>
      <c r="I4990" s="1"/>
      <c r="K4990" s="1"/>
      <c r="N4990" s="1"/>
      <c r="T4990" s="146"/>
      <c r="U4990" s="146"/>
      <c r="V4990" s="146"/>
      <c r="W4990" s="146"/>
      <c r="X4990" s="146"/>
      <c r="Y4990" s="146"/>
      <c r="Z4990" s="146"/>
      <c r="AA4990" s="146"/>
      <c r="AB4990" s="5" t="str">
        <f t="shared" si="110"/>
        <v/>
      </c>
    </row>
    <row r="4991" spans="8:28" customFormat="1" ht="12.95" hidden="1" customHeight="1">
      <c r="H4991" s="1"/>
      <c r="I4991" s="1"/>
      <c r="K4991" s="1"/>
      <c r="N4991" s="1"/>
      <c r="T4991" s="146"/>
      <c r="U4991" s="146"/>
      <c r="V4991" s="146"/>
      <c r="W4991" s="146"/>
      <c r="X4991" s="146"/>
      <c r="Y4991" s="146"/>
      <c r="Z4991" s="146"/>
      <c r="AA4991" s="146"/>
      <c r="AB4991" s="5" t="str">
        <f t="shared" si="110"/>
        <v/>
      </c>
    </row>
    <row r="4992" spans="8:28" customFormat="1" ht="12.95" hidden="1" customHeight="1">
      <c r="H4992" s="1"/>
      <c r="I4992" s="1"/>
      <c r="K4992" s="1"/>
      <c r="N4992" s="1"/>
      <c r="T4992" s="146"/>
      <c r="U4992" s="146"/>
      <c r="V4992" s="146"/>
      <c r="W4992" s="146"/>
      <c r="X4992" s="146"/>
      <c r="Y4992" s="146"/>
      <c r="Z4992" s="146"/>
      <c r="AA4992" s="146"/>
      <c r="AB4992" s="5" t="str">
        <f t="shared" si="110"/>
        <v/>
      </c>
    </row>
    <row r="4993" spans="8:28" customFormat="1" ht="12.95" hidden="1" customHeight="1">
      <c r="H4993" s="1"/>
      <c r="I4993" s="1"/>
      <c r="K4993" s="1"/>
      <c r="N4993" s="1"/>
      <c r="T4993" s="146"/>
      <c r="U4993" s="146"/>
      <c r="V4993" s="146"/>
      <c r="W4993" s="146"/>
      <c r="X4993" s="146"/>
      <c r="Y4993" s="146"/>
      <c r="Z4993" s="146"/>
      <c r="AA4993" s="146"/>
      <c r="AB4993" s="5" t="str">
        <f t="shared" si="110"/>
        <v/>
      </c>
    </row>
    <row r="4994" spans="8:28" customFormat="1" ht="12.95" hidden="1" customHeight="1">
      <c r="H4994" s="1"/>
      <c r="I4994" s="1"/>
      <c r="K4994" s="1"/>
      <c r="N4994" s="1"/>
      <c r="T4994" s="146"/>
      <c r="U4994" s="146"/>
      <c r="V4994" s="146"/>
      <c r="W4994" s="146"/>
      <c r="X4994" s="146"/>
      <c r="Y4994" s="146"/>
      <c r="Z4994" s="146"/>
      <c r="AA4994" s="146"/>
      <c r="AB4994" s="5" t="str">
        <f t="shared" si="110"/>
        <v/>
      </c>
    </row>
    <row r="4995" spans="8:28" customFormat="1" ht="12.95" hidden="1" customHeight="1">
      <c r="H4995" s="1"/>
      <c r="I4995" s="1"/>
      <c r="K4995" s="1"/>
      <c r="N4995" s="1"/>
      <c r="T4995" s="146"/>
      <c r="U4995" s="146"/>
      <c r="V4995" s="146"/>
      <c r="W4995" s="146"/>
      <c r="X4995" s="146"/>
      <c r="Y4995" s="146"/>
      <c r="Z4995" s="146"/>
      <c r="AA4995" s="146"/>
      <c r="AB4995" s="5" t="str">
        <f t="shared" si="110"/>
        <v/>
      </c>
    </row>
    <row r="4996" spans="8:28" customFormat="1" ht="12.95" hidden="1" customHeight="1">
      <c r="H4996" s="1"/>
      <c r="I4996" s="1"/>
      <c r="K4996" s="1"/>
      <c r="N4996" s="1"/>
      <c r="T4996" s="146"/>
      <c r="U4996" s="146"/>
      <c r="V4996" s="146"/>
      <c r="W4996" s="146"/>
      <c r="X4996" s="146"/>
      <c r="Y4996" s="146"/>
      <c r="Z4996" s="146"/>
      <c r="AA4996" s="146"/>
      <c r="AB4996" s="5" t="str">
        <f t="shared" si="110"/>
        <v/>
      </c>
    </row>
    <row r="4997" spans="8:28" customFormat="1" ht="12.95" hidden="1" customHeight="1">
      <c r="H4997" s="1"/>
      <c r="I4997" s="1"/>
      <c r="K4997" s="1"/>
      <c r="N4997" s="1"/>
      <c r="T4997" s="146"/>
      <c r="U4997" s="146"/>
      <c r="V4997" s="146"/>
      <c r="W4997" s="146"/>
      <c r="X4997" s="146"/>
      <c r="Y4997" s="146"/>
      <c r="Z4997" s="146"/>
      <c r="AA4997" s="146"/>
      <c r="AB4997" s="5" t="str">
        <f t="shared" si="110"/>
        <v/>
      </c>
    </row>
    <row r="4998" spans="8:28" customFormat="1" ht="12.95" hidden="1" customHeight="1">
      <c r="H4998" s="1"/>
      <c r="I4998" s="1"/>
      <c r="K4998" s="1"/>
      <c r="N4998" s="1"/>
      <c r="T4998" s="146"/>
      <c r="U4998" s="146"/>
      <c r="V4998" s="146"/>
      <c r="W4998" s="146"/>
      <c r="X4998" s="146"/>
      <c r="Y4998" s="146"/>
      <c r="Z4998" s="146"/>
      <c r="AA4998" s="146"/>
      <c r="AB4998" s="5" t="str">
        <f t="shared" si="110"/>
        <v/>
      </c>
    </row>
    <row r="4999" spans="8:28" customFormat="1" ht="12.95" hidden="1" customHeight="1">
      <c r="H4999" s="1"/>
      <c r="I4999" s="1"/>
      <c r="K4999" s="1"/>
      <c r="N4999" s="1"/>
      <c r="T4999" s="146"/>
      <c r="U4999" s="146"/>
      <c r="V4999" s="146"/>
      <c r="W4999" s="146"/>
      <c r="X4999" s="146"/>
      <c r="Y4999" s="146"/>
      <c r="Z4999" s="146"/>
      <c r="AA4999" s="146"/>
      <c r="AB4999" s="5" t="str">
        <f t="shared" si="110"/>
        <v/>
      </c>
    </row>
    <row r="5000" spans="8:28" customFormat="1" ht="12.95" hidden="1" customHeight="1">
      <c r="H5000" s="1"/>
      <c r="I5000" s="1"/>
      <c r="K5000" s="1"/>
      <c r="N5000" s="1"/>
      <c r="T5000" s="146"/>
      <c r="U5000" s="146"/>
      <c r="V5000" s="146"/>
      <c r="W5000" s="146"/>
      <c r="X5000" s="146"/>
      <c r="Y5000" s="146"/>
      <c r="Z5000" s="146"/>
      <c r="AA5000" s="146"/>
      <c r="AB5000" s="5" t="str">
        <f t="shared" si="110"/>
        <v/>
      </c>
    </row>
    <row r="5001" spans="8:28" customFormat="1" ht="12.95" hidden="1" customHeight="1">
      <c r="H5001" s="1"/>
      <c r="I5001" s="1"/>
      <c r="K5001" s="1"/>
      <c r="N5001" s="1"/>
      <c r="T5001" s="146"/>
      <c r="U5001" s="146"/>
      <c r="V5001" s="146"/>
      <c r="W5001" s="146"/>
      <c r="X5001" s="146"/>
      <c r="Y5001" s="146"/>
      <c r="Z5001" s="146"/>
      <c r="AA5001" s="146"/>
      <c r="AB5001" s="5" t="str">
        <f t="shared" si="110"/>
        <v/>
      </c>
    </row>
    <row r="5002" spans="8:28" customFormat="1" ht="12.95" hidden="1" customHeight="1">
      <c r="H5002" s="1"/>
      <c r="I5002" s="1"/>
      <c r="K5002" s="1"/>
      <c r="N5002" s="1"/>
      <c r="T5002" s="146"/>
      <c r="U5002" s="146"/>
      <c r="V5002" s="146"/>
      <c r="W5002" s="146"/>
      <c r="X5002" s="146"/>
      <c r="Y5002" s="146"/>
      <c r="Z5002" s="146"/>
      <c r="AA5002" s="146"/>
      <c r="AB5002" s="5" t="str">
        <f t="shared" si="110"/>
        <v/>
      </c>
    </row>
    <row r="5003" spans="8:28" customFormat="1" ht="12.95" hidden="1" customHeight="1">
      <c r="H5003" s="1"/>
      <c r="I5003" s="1"/>
      <c r="K5003" s="1"/>
      <c r="N5003" s="1"/>
      <c r="T5003" s="146"/>
      <c r="U5003" s="146"/>
      <c r="V5003" s="146"/>
      <c r="W5003" s="146"/>
      <c r="X5003" s="146"/>
      <c r="Y5003" s="146"/>
      <c r="Z5003" s="146"/>
      <c r="AA5003" s="146"/>
      <c r="AB5003" s="5" t="str">
        <f t="shared" si="110"/>
        <v/>
      </c>
    </row>
    <row r="5004" spans="8:28" customFormat="1" ht="12.95" hidden="1" customHeight="1">
      <c r="H5004" s="1"/>
      <c r="I5004" s="1"/>
      <c r="K5004" s="1"/>
      <c r="N5004" s="1"/>
      <c r="T5004" s="146"/>
      <c r="U5004" s="146"/>
      <c r="V5004" s="146"/>
      <c r="W5004" s="146"/>
      <c r="X5004" s="146"/>
      <c r="Y5004" s="146"/>
      <c r="Z5004" s="146"/>
      <c r="AA5004" s="146"/>
      <c r="AB5004" s="5" t="str">
        <f t="shared" si="110"/>
        <v/>
      </c>
    </row>
    <row r="5005" spans="8:28" customFormat="1" ht="12.95" hidden="1" customHeight="1">
      <c r="H5005" s="1"/>
      <c r="I5005" s="1"/>
      <c r="K5005" s="1"/>
      <c r="N5005" s="1"/>
      <c r="T5005" s="146"/>
      <c r="U5005" s="146"/>
      <c r="V5005" s="146"/>
      <c r="W5005" s="146"/>
      <c r="X5005" s="146"/>
      <c r="Y5005" s="146"/>
      <c r="Z5005" s="146"/>
      <c r="AA5005" s="146"/>
      <c r="AB5005" s="5" t="str">
        <f t="shared" si="110"/>
        <v/>
      </c>
    </row>
    <row r="5006" spans="8:28" customFormat="1" ht="12.95" hidden="1" customHeight="1">
      <c r="H5006" s="1"/>
      <c r="I5006" s="1"/>
      <c r="K5006" s="1"/>
      <c r="N5006" s="1"/>
      <c r="T5006" s="146"/>
      <c r="U5006" s="146"/>
      <c r="V5006" s="146"/>
      <c r="W5006" s="146"/>
      <c r="X5006" s="146"/>
      <c r="Y5006" s="146"/>
      <c r="Z5006" s="146"/>
      <c r="AA5006" s="146"/>
      <c r="AB5006" s="5" t="str">
        <f t="shared" si="110"/>
        <v/>
      </c>
    </row>
    <row r="5007" spans="8:28" customFormat="1" ht="12.95" hidden="1" customHeight="1">
      <c r="H5007" s="1"/>
      <c r="I5007" s="1"/>
      <c r="K5007" s="1"/>
      <c r="N5007" s="1"/>
      <c r="T5007" s="146"/>
      <c r="U5007" s="146"/>
      <c r="V5007" s="146"/>
      <c r="W5007" s="146"/>
      <c r="X5007" s="146"/>
      <c r="Y5007" s="146"/>
      <c r="Z5007" s="146"/>
      <c r="AA5007" s="146"/>
      <c r="AB5007" s="5" t="str">
        <f t="shared" si="110"/>
        <v/>
      </c>
    </row>
    <row r="5008" spans="8:28" customFormat="1" ht="12.95" hidden="1" customHeight="1">
      <c r="H5008" s="1"/>
      <c r="I5008" s="1"/>
      <c r="K5008" s="1"/>
      <c r="N5008" s="1"/>
      <c r="T5008" s="146"/>
      <c r="U5008" s="146"/>
      <c r="V5008" s="146"/>
      <c r="W5008" s="146"/>
      <c r="X5008" s="146"/>
      <c r="Y5008" s="146"/>
      <c r="Z5008" s="146"/>
      <c r="AA5008" s="146"/>
      <c r="AB5008" s="5" t="str">
        <f t="shared" si="110"/>
        <v/>
      </c>
    </row>
    <row r="5009" spans="8:28" customFormat="1" ht="12.95" hidden="1" customHeight="1">
      <c r="H5009" s="1"/>
      <c r="I5009" s="1"/>
      <c r="K5009" s="1"/>
      <c r="N5009" s="1"/>
      <c r="T5009" s="146"/>
      <c r="U5009" s="146"/>
      <c r="V5009" s="146"/>
      <c r="W5009" s="146"/>
      <c r="X5009" s="146"/>
      <c r="Y5009" s="146"/>
      <c r="Z5009" s="146"/>
      <c r="AA5009" s="146"/>
      <c r="AB5009" s="5" t="str">
        <f t="shared" si="110"/>
        <v/>
      </c>
    </row>
    <row r="5010" spans="8:28" customFormat="1" ht="12.95" hidden="1" customHeight="1">
      <c r="H5010" s="1"/>
      <c r="I5010" s="1"/>
      <c r="K5010" s="1"/>
      <c r="N5010" s="1"/>
      <c r="T5010" s="146"/>
      <c r="U5010" s="146"/>
      <c r="V5010" s="146"/>
      <c r="W5010" s="146"/>
      <c r="X5010" s="146"/>
      <c r="Y5010" s="146"/>
      <c r="Z5010" s="146"/>
      <c r="AA5010" s="146"/>
      <c r="AB5010" s="5" t="str">
        <f t="shared" si="110"/>
        <v/>
      </c>
    </row>
    <row r="5011" spans="8:28" customFormat="1" ht="12.95" hidden="1" customHeight="1">
      <c r="H5011" s="1"/>
      <c r="I5011" s="1"/>
      <c r="K5011" s="1"/>
      <c r="N5011" s="1"/>
      <c r="T5011" s="146"/>
      <c r="U5011" s="146"/>
      <c r="V5011" s="146"/>
      <c r="W5011" s="146"/>
      <c r="X5011" s="146"/>
      <c r="Y5011" s="146"/>
      <c r="Z5011" s="146"/>
      <c r="AA5011" s="146"/>
      <c r="AB5011" s="5" t="str">
        <f t="shared" si="110"/>
        <v/>
      </c>
    </row>
    <row r="5012" spans="8:28" customFormat="1" ht="12.95" hidden="1" customHeight="1">
      <c r="H5012" s="1"/>
      <c r="I5012" s="1"/>
      <c r="K5012" s="1"/>
      <c r="N5012" s="1"/>
      <c r="T5012" s="146"/>
      <c r="U5012" s="146"/>
      <c r="V5012" s="146"/>
      <c r="W5012" s="146"/>
      <c r="X5012" s="146"/>
      <c r="Y5012" s="146"/>
      <c r="Z5012" s="146"/>
      <c r="AA5012" s="146"/>
      <c r="AB5012" s="5" t="str">
        <f t="shared" si="110"/>
        <v/>
      </c>
    </row>
    <row r="5013" spans="8:28" customFormat="1" ht="12.95" hidden="1" customHeight="1">
      <c r="H5013" s="1"/>
      <c r="I5013" s="1"/>
      <c r="K5013" s="1"/>
      <c r="N5013" s="1"/>
      <c r="T5013" s="146"/>
      <c r="U5013" s="146"/>
      <c r="V5013" s="146"/>
      <c r="W5013" s="146"/>
      <c r="X5013" s="146"/>
      <c r="Y5013" s="146"/>
      <c r="Z5013" s="146"/>
      <c r="AA5013" s="146"/>
      <c r="AB5013" s="5" t="str">
        <f t="shared" si="110"/>
        <v/>
      </c>
    </row>
    <row r="5014" spans="8:28" customFormat="1" ht="12.95" hidden="1" customHeight="1">
      <c r="H5014" s="1"/>
      <c r="I5014" s="1"/>
      <c r="K5014" s="1"/>
      <c r="N5014" s="1"/>
      <c r="T5014" s="146"/>
      <c r="U5014" s="146"/>
      <c r="V5014" s="146"/>
      <c r="W5014" s="146"/>
      <c r="X5014" s="146"/>
      <c r="Y5014" s="146"/>
      <c r="Z5014" s="146"/>
      <c r="AA5014" s="146"/>
      <c r="AB5014" s="5" t="str">
        <f t="shared" si="110"/>
        <v/>
      </c>
    </row>
    <row r="5015" spans="8:28" customFormat="1" ht="12.95" hidden="1" customHeight="1">
      <c r="H5015" s="1"/>
      <c r="I5015" s="1"/>
      <c r="K5015" s="1"/>
      <c r="N5015" s="1"/>
      <c r="T5015" s="146"/>
      <c r="U5015" s="146"/>
      <c r="V5015" s="146"/>
      <c r="W5015" s="146"/>
      <c r="X5015" s="146"/>
      <c r="Y5015" s="146"/>
      <c r="Z5015" s="146"/>
      <c r="AA5015" s="146"/>
      <c r="AB5015" s="5" t="str">
        <f t="shared" si="110"/>
        <v/>
      </c>
    </row>
    <row r="5016" spans="8:28" customFormat="1" ht="12.95" hidden="1" customHeight="1">
      <c r="H5016" s="1"/>
      <c r="I5016" s="1"/>
      <c r="K5016" s="1"/>
      <c r="N5016" s="1"/>
      <c r="T5016" s="146"/>
      <c r="U5016" s="146"/>
      <c r="V5016" s="146"/>
      <c r="W5016" s="146"/>
      <c r="X5016" s="146"/>
      <c r="Y5016" s="146"/>
      <c r="Z5016" s="146"/>
      <c r="AA5016" s="146"/>
      <c r="AB5016" s="5" t="str">
        <f t="shared" si="110"/>
        <v/>
      </c>
    </row>
    <row r="5017" spans="8:28" customFormat="1" ht="12.95" hidden="1" customHeight="1">
      <c r="H5017" s="1"/>
      <c r="I5017" s="1"/>
      <c r="K5017" s="1"/>
      <c r="N5017" s="1"/>
      <c r="T5017" s="146"/>
      <c r="U5017" s="146"/>
      <c r="V5017" s="146"/>
      <c r="W5017" s="146"/>
      <c r="X5017" s="146"/>
      <c r="Y5017" s="146"/>
      <c r="Z5017" s="146"/>
      <c r="AA5017" s="146"/>
      <c r="AB5017" s="5" t="str">
        <f t="shared" si="110"/>
        <v/>
      </c>
    </row>
    <row r="5018" spans="8:28" customFormat="1" ht="12.95" hidden="1" customHeight="1">
      <c r="H5018" s="1"/>
      <c r="I5018" s="1"/>
      <c r="K5018" s="1"/>
      <c r="N5018" s="1"/>
      <c r="T5018" s="146"/>
      <c r="U5018" s="146"/>
      <c r="V5018" s="146"/>
      <c r="W5018" s="146"/>
      <c r="X5018" s="146"/>
      <c r="Y5018" s="146"/>
      <c r="Z5018" s="146"/>
      <c r="AA5018" s="146"/>
      <c r="AB5018" s="5" t="str">
        <f t="shared" si="110"/>
        <v/>
      </c>
    </row>
    <row r="5019" spans="8:28" customFormat="1" ht="12.95" hidden="1" customHeight="1">
      <c r="H5019" s="1"/>
      <c r="I5019" s="1"/>
      <c r="K5019" s="1"/>
      <c r="N5019" s="1"/>
      <c r="T5019" s="146"/>
      <c r="U5019" s="146"/>
      <c r="V5019" s="146"/>
      <c r="W5019" s="146"/>
      <c r="X5019" s="146"/>
      <c r="Y5019" s="146"/>
      <c r="Z5019" s="146"/>
      <c r="AA5019" s="146"/>
      <c r="AB5019" s="5" t="str">
        <f t="shared" ref="AB5019:AB5082" si="111">IF(TRIM(A5009)="","",CONCATENATE(TRIM(D5009),TRIM(E5009)))</f>
        <v/>
      </c>
    </row>
    <row r="5020" spans="8:28" customFormat="1" ht="12.95" hidden="1" customHeight="1">
      <c r="H5020" s="1"/>
      <c r="I5020" s="1"/>
      <c r="K5020" s="1"/>
      <c r="N5020" s="1"/>
      <c r="T5020" s="146"/>
      <c r="U5020" s="146"/>
      <c r="V5020" s="146"/>
      <c r="W5020" s="146"/>
      <c r="X5020" s="146"/>
      <c r="Y5020" s="146"/>
      <c r="Z5020" s="146"/>
      <c r="AA5020" s="146"/>
      <c r="AB5020" s="5" t="str">
        <f t="shared" si="111"/>
        <v/>
      </c>
    </row>
    <row r="5021" spans="8:28" customFormat="1" ht="12.95" hidden="1" customHeight="1">
      <c r="H5021" s="1"/>
      <c r="I5021" s="1"/>
      <c r="K5021" s="1"/>
      <c r="N5021" s="1"/>
      <c r="T5021" s="146"/>
      <c r="U5021" s="146"/>
      <c r="V5021" s="146"/>
      <c r="W5021" s="146"/>
      <c r="X5021" s="146"/>
      <c r="Y5021" s="146"/>
      <c r="Z5021" s="146"/>
      <c r="AA5021" s="146"/>
      <c r="AB5021" s="5" t="str">
        <f t="shared" si="111"/>
        <v/>
      </c>
    </row>
    <row r="5022" spans="8:28" customFormat="1" ht="12.95" hidden="1" customHeight="1">
      <c r="H5022" s="1"/>
      <c r="I5022" s="1"/>
      <c r="K5022" s="1"/>
      <c r="N5022" s="1"/>
      <c r="T5022" s="146"/>
      <c r="U5022" s="146"/>
      <c r="V5022" s="146"/>
      <c r="W5022" s="146"/>
      <c r="X5022" s="146"/>
      <c r="Y5022" s="146"/>
      <c r="Z5022" s="146"/>
      <c r="AA5022" s="146"/>
      <c r="AB5022" s="5" t="str">
        <f t="shared" si="111"/>
        <v/>
      </c>
    </row>
    <row r="5023" spans="8:28" customFormat="1" ht="12.95" hidden="1" customHeight="1">
      <c r="H5023" s="1"/>
      <c r="I5023" s="1"/>
      <c r="K5023" s="1"/>
      <c r="N5023" s="1"/>
      <c r="T5023" s="146"/>
      <c r="U5023" s="146"/>
      <c r="V5023" s="146"/>
      <c r="W5023" s="146"/>
      <c r="X5023" s="146"/>
      <c r="Y5023" s="146"/>
      <c r="Z5023" s="146"/>
      <c r="AA5023" s="146"/>
      <c r="AB5023" s="5" t="str">
        <f t="shared" si="111"/>
        <v/>
      </c>
    </row>
    <row r="5024" spans="8:28" customFormat="1" ht="12.95" hidden="1" customHeight="1">
      <c r="H5024" s="1"/>
      <c r="I5024" s="1"/>
      <c r="K5024" s="1"/>
      <c r="N5024" s="1"/>
      <c r="T5024" s="146"/>
      <c r="U5024" s="146"/>
      <c r="V5024" s="146"/>
      <c r="W5024" s="146"/>
      <c r="X5024" s="146"/>
      <c r="Y5024" s="146"/>
      <c r="Z5024" s="146"/>
      <c r="AA5024" s="146"/>
      <c r="AB5024" s="5" t="str">
        <f t="shared" si="111"/>
        <v/>
      </c>
    </row>
    <row r="5025" spans="8:28" customFormat="1" ht="12.95" hidden="1" customHeight="1">
      <c r="H5025" s="1"/>
      <c r="I5025" s="1"/>
      <c r="K5025" s="1"/>
      <c r="N5025" s="1"/>
      <c r="T5025" s="146"/>
      <c r="U5025" s="146"/>
      <c r="V5025" s="146"/>
      <c r="W5025" s="146"/>
      <c r="X5025" s="146"/>
      <c r="Y5025" s="146"/>
      <c r="Z5025" s="146"/>
      <c r="AA5025" s="146"/>
      <c r="AB5025" s="5" t="str">
        <f t="shared" si="111"/>
        <v/>
      </c>
    </row>
    <row r="5026" spans="8:28" customFormat="1" ht="12.95" hidden="1" customHeight="1">
      <c r="H5026" s="1"/>
      <c r="I5026" s="1"/>
      <c r="K5026" s="1"/>
      <c r="N5026" s="1"/>
      <c r="T5026" s="146"/>
      <c r="U5026" s="146"/>
      <c r="V5026" s="146"/>
      <c r="W5026" s="146"/>
      <c r="X5026" s="146"/>
      <c r="Y5026" s="146"/>
      <c r="Z5026" s="146"/>
      <c r="AA5026" s="146"/>
      <c r="AB5026" s="5" t="str">
        <f t="shared" si="111"/>
        <v/>
      </c>
    </row>
    <row r="5027" spans="8:28" customFormat="1" ht="12.95" hidden="1" customHeight="1">
      <c r="H5027" s="1"/>
      <c r="I5027" s="1"/>
      <c r="K5027" s="1"/>
      <c r="N5027" s="1"/>
      <c r="T5027" s="146"/>
      <c r="U5027" s="146"/>
      <c r="V5027" s="146"/>
      <c r="W5027" s="146"/>
      <c r="X5027" s="146"/>
      <c r="Y5027" s="146"/>
      <c r="Z5027" s="146"/>
      <c r="AA5027" s="146"/>
      <c r="AB5027" s="5" t="str">
        <f t="shared" si="111"/>
        <v/>
      </c>
    </row>
    <row r="5028" spans="8:28" customFormat="1" ht="12.95" hidden="1" customHeight="1">
      <c r="H5028" s="1"/>
      <c r="I5028" s="1"/>
      <c r="K5028" s="1"/>
      <c r="N5028" s="1"/>
      <c r="T5028" s="146"/>
      <c r="U5028" s="146"/>
      <c r="V5028" s="146"/>
      <c r="W5028" s="146"/>
      <c r="X5028" s="146"/>
      <c r="Y5028" s="146"/>
      <c r="Z5028" s="146"/>
      <c r="AA5028" s="146"/>
      <c r="AB5028" s="5" t="str">
        <f t="shared" si="111"/>
        <v/>
      </c>
    </row>
    <row r="5029" spans="8:28" customFormat="1" ht="12.95" hidden="1" customHeight="1">
      <c r="H5029" s="1"/>
      <c r="I5029" s="1"/>
      <c r="K5029" s="1"/>
      <c r="N5029" s="1"/>
      <c r="T5029" s="146"/>
      <c r="U5029" s="146"/>
      <c r="V5029" s="146"/>
      <c r="W5029" s="146"/>
      <c r="X5029" s="146"/>
      <c r="Y5029" s="146"/>
      <c r="Z5029" s="146"/>
      <c r="AA5029" s="146"/>
      <c r="AB5029" s="5" t="str">
        <f t="shared" si="111"/>
        <v/>
      </c>
    </row>
    <row r="5030" spans="8:28" customFormat="1" ht="12.95" hidden="1" customHeight="1">
      <c r="H5030" s="1"/>
      <c r="I5030" s="1"/>
      <c r="K5030" s="1"/>
      <c r="N5030" s="1"/>
      <c r="T5030" s="146"/>
      <c r="U5030" s="146"/>
      <c r="V5030" s="146"/>
      <c r="W5030" s="146"/>
      <c r="X5030" s="146"/>
      <c r="Y5030" s="146"/>
      <c r="Z5030" s="146"/>
      <c r="AA5030" s="146"/>
      <c r="AB5030" s="5" t="str">
        <f t="shared" si="111"/>
        <v/>
      </c>
    </row>
    <row r="5031" spans="8:28" customFormat="1" ht="12.95" hidden="1" customHeight="1">
      <c r="H5031" s="1"/>
      <c r="I5031" s="1"/>
      <c r="K5031" s="1"/>
      <c r="N5031" s="1"/>
      <c r="T5031" s="146"/>
      <c r="U5031" s="146"/>
      <c r="V5031" s="146"/>
      <c r="W5031" s="146"/>
      <c r="X5031" s="146"/>
      <c r="Y5031" s="146"/>
      <c r="Z5031" s="146"/>
      <c r="AA5031" s="146"/>
      <c r="AB5031" s="5" t="str">
        <f t="shared" si="111"/>
        <v/>
      </c>
    </row>
    <row r="5032" spans="8:28" customFormat="1" ht="12.95" hidden="1" customHeight="1">
      <c r="H5032" s="1"/>
      <c r="I5032" s="1"/>
      <c r="K5032" s="1"/>
      <c r="N5032" s="1"/>
      <c r="T5032" s="146"/>
      <c r="U5032" s="146"/>
      <c r="V5032" s="146"/>
      <c r="W5032" s="146"/>
      <c r="X5032" s="146"/>
      <c r="Y5032" s="146"/>
      <c r="Z5032" s="146"/>
      <c r="AA5032" s="146"/>
      <c r="AB5032" s="5" t="str">
        <f t="shared" si="111"/>
        <v/>
      </c>
    </row>
    <row r="5033" spans="8:28" customFormat="1" ht="12.95" hidden="1" customHeight="1">
      <c r="H5033" s="1"/>
      <c r="I5033" s="1"/>
      <c r="K5033" s="1"/>
      <c r="N5033" s="1"/>
      <c r="T5033" s="146"/>
      <c r="U5033" s="146"/>
      <c r="V5033" s="146"/>
      <c r="W5033" s="146"/>
      <c r="X5033" s="146"/>
      <c r="Y5033" s="146"/>
      <c r="Z5033" s="146"/>
      <c r="AA5033" s="146"/>
      <c r="AB5033" s="5" t="str">
        <f t="shared" si="111"/>
        <v/>
      </c>
    </row>
    <row r="5034" spans="8:28" customFormat="1" ht="12.95" hidden="1" customHeight="1">
      <c r="H5034" s="1"/>
      <c r="I5034" s="1"/>
      <c r="K5034" s="1"/>
      <c r="N5034" s="1"/>
      <c r="T5034" s="146"/>
      <c r="U5034" s="146"/>
      <c r="V5034" s="146"/>
      <c r="W5034" s="146"/>
      <c r="X5034" s="146"/>
      <c r="Y5034" s="146"/>
      <c r="Z5034" s="146"/>
      <c r="AA5034" s="146"/>
      <c r="AB5034" s="5" t="str">
        <f t="shared" si="111"/>
        <v/>
      </c>
    </row>
    <row r="5035" spans="8:28" customFormat="1" ht="12.95" hidden="1" customHeight="1">
      <c r="H5035" s="1"/>
      <c r="I5035" s="1"/>
      <c r="K5035" s="1"/>
      <c r="N5035" s="1"/>
      <c r="T5035" s="146"/>
      <c r="U5035" s="146"/>
      <c r="V5035" s="146"/>
      <c r="W5035" s="146"/>
      <c r="X5035" s="146"/>
      <c r="Y5035" s="146"/>
      <c r="Z5035" s="146"/>
      <c r="AA5035" s="146"/>
      <c r="AB5035" s="5" t="str">
        <f t="shared" si="111"/>
        <v/>
      </c>
    </row>
    <row r="5036" spans="8:28" customFormat="1" ht="12.95" hidden="1" customHeight="1">
      <c r="H5036" s="1"/>
      <c r="I5036" s="1"/>
      <c r="K5036" s="1"/>
      <c r="N5036" s="1"/>
      <c r="T5036" s="146"/>
      <c r="U5036" s="146"/>
      <c r="V5036" s="146"/>
      <c r="W5036" s="146"/>
      <c r="X5036" s="146"/>
      <c r="Y5036" s="146"/>
      <c r="Z5036" s="146"/>
      <c r="AA5036" s="146"/>
      <c r="AB5036" s="5" t="str">
        <f t="shared" si="111"/>
        <v/>
      </c>
    </row>
    <row r="5037" spans="8:28" customFormat="1" ht="12.95" hidden="1" customHeight="1">
      <c r="H5037" s="1"/>
      <c r="I5037" s="1"/>
      <c r="K5037" s="1"/>
      <c r="N5037" s="1"/>
      <c r="T5037" s="146"/>
      <c r="U5037" s="146"/>
      <c r="V5037" s="146"/>
      <c r="W5037" s="146"/>
      <c r="X5037" s="146"/>
      <c r="Y5037" s="146"/>
      <c r="Z5037" s="146"/>
      <c r="AA5037" s="146"/>
      <c r="AB5037" s="5" t="str">
        <f t="shared" si="111"/>
        <v/>
      </c>
    </row>
    <row r="5038" spans="8:28" customFormat="1" ht="12.95" hidden="1" customHeight="1">
      <c r="H5038" s="1"/>
      <c r="I5038" s="1"/>
      <c r="K5038" s="1"/>
      <c r="N5038" s="1"/>
      <c r="T5038" s="146"/>
      <c r="U5038" s="146"/>
      <c r="V5038" s="146"/>
      <c r="W5038" s="146"/>
      <c r="X5038" s="146"/>
      <c r="Y5038" s="146"/>
      <c r="Z5038" s="146"/>
      <c r="AA5038" s="146"/>
      <c r="AB5038" s="5" t="str">
        <f t="shared" si="111"/>
        <v/>
      </c>
    </row>
    <row r="5039" spans="8:28" customFormat="1" ht="12.95" hidden="1" customHeight="1">
      <c r="H5039" s="1"/>
      <c r="I5039" s="1"/>
      <c r="K5039" s="1"/>
      <c r="N5039" s="1"/>
      <c r="T5039" s="146"/>
      <c r="U5039" s="146"/>
      <c r="V5039" s="146"/>
      <c r="W5039" s="146"/>
      <c r="X5039" s="146"/>
      <c r="Y5039" s="146"/>
      <c r="Z5039" s="146"/>
      <c r="AA5039" s="146"/>
      <c r="AB5039" s="5" t="str">
        <f t="shared" si="111"/>
        <v/>
      </c>
    </row>
    <row r="5040" spans="8:28" customFormat="1" ht="12.95" hidden="1" customHeight="1">
      <c r="H5040" s="1"/>
      <c r="I5040" s="1"/>
      <c r="K5040" s="1"/>
      <c r="N5040" s="1"/>
      <c r="T5040" s="146"/>
      <c r="U5040" s="146"/>
      <c r="V5040" s="146"/>
      <c r="W5040" s="146"/>
      <c r="X5040" s="146"/>
      <c r="Y5040" s="146"/>
      <c r="Z5040" s="146"/>
      <c r="AA5040" s="146"/>
      <c r="AB5040" s="5" t="str">
        <f t="shared" si="111"/>
        <v/>
      </c>
    </row>
    <row r="5041" spans="8:28" customFormat="1" ht="12.95" hidden="1" customHeight="1">
      <c r="H5041" s="1"/>
      <c r="I5041" s="1"/>
      <c r="K5041" s="1"/>
      <c r="N5041" s="1"/>
      <c r="T5041" s="146"/>
      <c r="U5041" s="146"/>
      <c r="V5041" s="146"/>
      <c r="W5041" s="146"/>
      <c r="X5041" s="146"/>
      <c r="Y5041" s="146"/>
      <c r="Z5041" s="146"/>
      <c r="AA5041" s="146"/>
      <c r="AB5041" s="5" t="str">
        <f t="shared" si="111"/>
        <v/>
      </c>
    </row>
    <row r="5042" spans="8:28" customFormat="1" ht="12.95" hidden="1" customHeight="1">
      <c r="H5042" s="1"/>
      <c r="I5042" s="1"/>
      <c r="K5042" s="1"/>
      <c r="N5042" s="1"/>
      <c r="T5042" s="146"/>
      <c r="U5042" s="146"/>
      <c r="V5042" s="146"/>
      <c r="W5042" s="146"/>
      <c r="X5042" s="146"/>
      <c r="Y5042" s="146"/>
      <c r="Z5042" s="146"/>
      <c r="AA5042" s="146"/>
      <c r="AB5042" s="5" t="str">
        <f t="shared" si="111"/>
        <v/>
      </c>
    </row>
    <row r="5043" spans="8:28" customFormat="1" ht="12.95" hidden="1" customHeight="1">
      <c r="H5043" s="1"/>
      <c r="I5043" s="1"/>
      <c r="K5043" s="1"/>
      <c r="N5043" s="1"/>
      <c r="T5043" s="146"/>
      <c r="U5043" s="146"/>
      <c r="V5043" s="146"/>
      <c r="W5043" s="146"/>
      <c r="X5043" s="146"/>
      <c r="Y5043" s="146"/>
      <c r="Z5043" s="146"/>
      <c r="AA5043" s="146"/>
      <c r="AB5043" s="5" t="str">
        <f t="shared" si="111"/>
        <v/>
      </c>
    </row>
    <row r="5044" spans="8:28" customFormat="1" ht="12.95" hidden="1" customHeight="1">
      <c r="H5044" s="1"/>
      <c r="I5044" s="1"/>
      <c r="K5044" s="1"/>
      <c r="N5044" s="1"/>
      <c r="T5044" s="146"/>
      <c r="U5044" s="146"/>
      <c r="V5044" s="146"/>
      <c r="W5044" s="146"/>
      <c r="X5044" s="146"/>
      <c r="Y5044" s="146"/>
      <c r="Z5044" s="146"/>
      <c r="AA5044" s="146"/>
      <c r="AB5044" s="5" t="str">
        <f t="shared" si="111"/>
        <v/>
      </c>
    </row>
    <row r="5045" spans="8:28" customFormat="1" ht="12.95" hidden="1" customHeight="1">
      <c r="H5045" s="1"/>
      <c r="I5045" s="1"/>
      <c r="K5045" s="1"/>
      <c r="N5045" s="1"/>
      <c r="T5045" s="146"/>
      <c r="U5045" s="146"/>
      <c r="V5045" s="146"/>
      <c r="W5045" s="146"/>
      <c r="X5045" s="146"/>
      <c r="Y5045" s="146"/>
      <c r="Z5045" s="146"/>
      <c r="AA5045" s="146"/>
      <c r="AB5045" s="5" t="str">
        <f t="shared" si="111"/>
        <v/>
      </c>
    </row>
    <row r="5046" spans="8:28" customFormat="1" ht="12.95" hidden="1" customHeight="1">
      <c r="H5046" s="1"/>
      <c r="I5046" s="1"/>
      <c r="K5046" s="1"/>
      <c r="N5046" s="1"/>
      <c r="T5046" s="146"/>
      <c r="U5046" s="146"/>
      <c r="V5046" s="146"/>
      <c r="W5046" s="146"/>
      <c r="X5046" s="146"/>
      <c r="Y5046" s="146"/>
      <c r="Z5046" s="146"/>
      <c r="AA5046" s="146"/>
      <c r="AB5046" s="5" t="str">
        <f t="shared" si="111"/>
        <v/>
      </c>
    </row>
    <row r="5047" spans="8:28" customFormat="1" ht="12.95" hidden="1" customHeight="1">
      <c r="H5047" s="1"/>
      <c r="I5047" s="1"/>
      <c r="K5047" s="1"/>
      <c r="N5047" s="1"/>
      <c r="T5047" s="146"/>
      <c r="U5047" s="146"/>
      <c r="V5047" s="146"/>
      <c r="W5047" s="146"/>
      <c r="X5047" s="146"/>
      <c r="Y5047" s="146"/>
      <c r="Z5047" s="146"/>
      <c r="AA5047" s="146"/>
      <c r="AB5047" s="5" t="str">
        <f t="shared" si="111"/>
        <v/>
      </c>
    </row>
    <row r="5048" spans="8:28" customFormat="1" ht="12.95" hidden="1" customHeight="1">
      <c r="H5048" s="1"/>
      <c r="I5048" s="1"/>
      <c r="K5048" s="1"/>
      <c r="N5048" s="1"/>
      <c r="T5048" s="146"/>
      <c r="U5048" s="146"/>
      <c r="V5048" s="146"/>
      <c r="W5048" s="146"/>
      <c r="X5048" s="146"/>
      <c r="Y5048" s="146"/>
      <c r="Z5048" s="146"/>
      <c r="AA5048" s="146"/>
      <c r="AB5048" s="5" t="str">
        <f t="shared" si="111"/>
        <v/>
      </c>
    </row>
    <row r="5049" spans="8:28" customFormat="1" ht="12.95" hidden="1" customHeight="1">
      <c r="H5049" s="1"/>
      <c r="I5049" s="1"/>
      <c r="K5049" s="1"/>
      <c r="N5049" s="1"/>
      <c r="T5049" s="146"/>
      <c r="U5049" s="146"/>
      <c r="V5049" s="146"/>
      <c r="W5049" s="146"/>
      <c r="X5049" s="146"/>
      <c r="Y5049" s="146"/>
      <c r="Z5049" s="146"/>
      <c r="AA5049" s="146"/>
      <c r="AB5049" s="5" t="str">
        <f t="shared" si="111"/>
        <v/>
      </c>
    </row>
    <row r="5050" spans="8:28" customFormat="1" ht="12.95" hidden="1" customHeight="1">
      <c r="H5050" s="1"/>
      <c r="I5050" s="1"/>
      <c r="K5050" s="1"/>
      <c r="N5050" s="1"/>
      <c r="T5050" s="146"/>
      <c r="U5050" s="146"/>
      <c r="V5050" s="146"/>
      <c r="W5050" s="146"/>
      <c r="X5050" s="146"/>
      <c r="Y5050" s="146"/>
      <c r="Z5050" s="146"/>
      <c r="AA5050" s="146"/>
      <c r="AB5050" s="5" t="str">
        <f t="shared" si="111"/>
        <v/>
      </c>
    </row>
    <row r="5051" spans="8:28" customFormat="1" ht="12.95" hidden="1" customHeight="1">
      <c r="H5051" s="1"/>
      <c r="I5051" s="1"/>
      <c r="K5051" s="1"/>
      <c r="N5051" s="1"/>
      <c r="T5051" s="146"/>
      <c r="U5051" s="146"/>
      <c r="V5051" s="146"/>
      <c r="W5051" s="146"/>
      <c r="X5051" s="146"/>
      <c r="Y5051" s="146"/>
      <c r="Z5051" s="146"/>
      <c r="AA5051" s="146"/>
      <c r="AB5051" s="5" t="str">
        <f t="shared" si="111"/>
        <v/>
      </c>
    </row>
    <row r="5052" spans="8:28" customFormat="1" ht="12.95" hidden="1" customHeight="1">
      <c r="H5052" s="1"/>
      <c r="I5052" s="1"/>
      <c r="K5052" s="1"/>
      <c r="N5052" s="1"/>
      <c r="T5052" s="146"/>
      <c r="U5052" s="146"/>
      <c r="V5052" s="146"/>
      <c r="W5052" s="146"/>
      <c r="X5052" s="146"/>
      <c r="Y5052" s="146"/>
      <c r="Z5052" s="146"/>
      <c r="AA5052" s="146"/>
      <c r="AB5052" s="5" t="str">
        <f t="shared" si="111"/>
        <v/>
      </c>
    </row>
    <row r="5053" spans="8:28" customFormat="1" ht="12.95" hidden="1" customHeight="1">
      <c r="H5053" s="1"/>
      <c r="I5053" s="1"/>
      <c r="K5053" s="1"/>
      <c r="N5053" s="1"/>
      <c r="T5053" s="146"/>
      <c r="U5053" s="146"/>
      <c r="V5053" s="146"/>
      <c r="W5053" s="146"/>
      <c r="X5053" s="146"/>
      <c r="Y5053" s="146"/>
      <c r="Z5053" s="146"/>
      <c r="AA5053" s="146"/>
      <c r="AB5053" s="5" t="str">
        <f t="shared" si="111"/>
        <v/>
      </c>
    </row>
    <row r="5054" spans="8:28" customFormat="1" ht="12.95" hidden="1" customHeight="1">
      <c r="H5054" s="1"/>
      <c r="I5054" s="1"/>
      <c r="K5054" s="1"/>
      <c r="N5054" s="1"/>
      <c r="T5054" s="146"/>
      <c r="U5054" s="146"/>
      <c r="V5054" s="146"/>
      <c r="W5054" s="146"/>
      <c r="X5054" s="146"/>
      <c r="Y5054" s="146"/>
      <c r="Z5054" s="146"/>
      <c r="AA5054" s="146"/>
      <c r="AB5054" s="5" t="str">
        <f t="shared" si="111"/>
        <v/>
      </c>
    </row>
    <row r="5055" spans="8:28" customFormat="1" ht="12.95" hidden="1" customHeight="1">
      <c r="H5055" s="1"/>
      <c r="I5055" s="1"/>
      <c r="K5055" s="1"/>
      <c r="N5055" s="1"/>
      <c r="T5055" s="146"/>
      <c r="U5055" s="146"/>
      <c r="V5055" s="146"/>
      <c r="W5055" s="146"/>
      <c r="X5055" s="146"/>
      <c r="Y5055" s="146"/>
      <c r="Z5055" s="146"/>
      <c r="AA5055" s="146"/>
      <c r="AB5055" s="5" t="str">
        <f t="shared" si="111"/>
        <v/>
      </c>
    </row>
    <row r="5056" spans="8:28" customFormat="1" ht="12.95" hidden="1" customHeight="1">
      <c r="H5056" s="1"/>
      <c r="I5056" s="1"/>
      <c r="K5056" s="1"/>
      <c r="N5056" s="1"/>
      <c r="T5056" s="146"/>
      <c r="U5056" s="146"/>
      <c r="V5056" s="146"/>
      <c r="W5056" s="146"/>
      <c r="X5056" s="146"/>
      <c r="Y5056" s="146"/>
      <c r="Z5056" s="146"/>
      <c r="AA5056" s="146"/>
      <c r="AB5056" s="5" t="str">
        <f t="shared" si="111"/>
        <v/>
      </c>
    </row>
    <row r="5057" spans="8:28" customFormat="1" ht="12.95" hidden="1" customHeight="1">
      <c r="H5057" s="1"/>
      <c r="I5057" s="1"/>
      <c r="K5057" s="1"/>
      <c r="N5057" s="1"/>
      <c r="T5057" s="146"/>
      <c r="U5057" s="146"/>
      <c r="V5057" s="146"/>
      <c r="W5057" s="146"/>
      <c r="X5057" s="146"/>
      <c r="Y5057" s="146"/>
      <c r="Z5057" s="146"/>
      <c r="AA5057" s="146"/>
      <c r="AB5057" s="5" t="str">
        <f t="shared" si="111"/>
        <v/>
      </c>
    </row>
    <row r="5058" spans="8:28" customFormat="1" ht="12.95" hidden="1" customHeight="1">
      <c r="H5058" s="1"/>
      <c r="I5058" s="1"/>
      <c r="K5058" s="1"/>
      <c r="N5058" s="1"/>
      <c r="T5058" s="146"/>
      <c r="U5058" s="146"/>
      <c r="V5058" s="146"/>
      <c r="W5058" s="146"/>
      <c r="X5058" s="146"/>
      <c r="Y5058" s="146"/>
      <c r="Z5058" s="146"/>
      <c r="AA5058" s="146"/>
      <c r="AB5058" s="5" t="str">
        <f t="shared" si="111"/>
        <v/>
      </c>
    </row>
    <row r="5059" spans="8:28" customFormat="1" ht="12.95" hidden="1" customHeight="1">
      <c r="H5059" s="1"/>
      <c r="I5059" s="1"/>
      <c r="K5059" s="1"/>
      <c r="N5059" s="1"/>
      <c r="T5059" s="146"/>
      <c r="U5059" s="146"/>
      <c r="V5059" s="146"/>
      <c r="W5059" s="146"/>
      <c r="X5059" s="146"/>
      <c r="Y5059" s="146"/>
      <c r="Z5059" s="146"/>
      <c r="AA5059" s="146"/>
      <c r="AB5059" s="5" t="str">
        <f t="shared" si="111"/>
        <v/>
      </c>
    </row>
    <row r="5060" spans="8:28" customFormat="1" ht="12.95" hidden="1" customHeight="1">
      <c r="H5060" s="1"/>
      <c r="I5060" s="1"/>
      <c r="K5060" s="1"/>
      <c r="N5060" s="1"/>
      <c r="T5060" s="146"/>
      <c r="U5060" s="146"/>
      <c r="V5060" s="146"/>
      <c r="W5060" s="146"/>
      <c r="X5060" s="146"/>
      <c r="Y5060" s="146"/>
      <c r="Z5060" s="146"/>
      <c r="AA5060" s="146"/>
      <c r="AB5060" s="5" t="str">
        <f t="shared" si="111"/>
        <v/>
      </c>
    </row>
    <row r="5061" spans="8:28" customFormat="1" ht="12.95" hidden="1" customHeight="1">
      <c r="H5061" s="1"/>
      <c r="I5061" s="1"/>
      <c r="K5061" s="1"/>
      <c r="N5061" s="1"/>
      <c r="T5061" s="146"/>
      <c r="U5061" s="146"/>
      <c r="V5061" s="146"/>
      <c r="W5061" s="146"/>
      <c r="X5061" s="146"/>
      <c r="Y5061" s="146"/>
      <c r="Z5061" s="146"/>
      <c r="AA5061" s="146"/>
      <c r="AB5061" s="5" t="str">
        <f t="shared" si="111"/>
        <v/>
      </c>
    </row>
    <row r="5062" spans="8:28" customFormat="1" ht="12.95" hidden="1" customHeight="1">
      <c r="H5062" s="1"/>
      <c r="I5062" s="1"/>
      <c r="K5062" s="1"/>
      <c r="N5062" s="1"/>
      <c r="T5062" s="146"/>
      <c r="U5062" s="146"/>
      <c r="V5062" s="146"/>
      <c r="W5062" s="146"/>
      <c r="X5062" s="146"/>
      <c r="Y5062" s="146"/>
      <c r="Z5062" s="146"/>
      <c r="AA5062" s="146"/>
      <c r="AB5062" s="5" t="str">
        <f t="shared" si="111"/>
        <v/>
      </c>
    </row>
    <row r="5063" spans="8:28" customFormat="1" ht="12.95" hidden="1" customHeight="1">
      <c r="H5063" s="1"/>
      <c r="I5063" s="1"/>
      <c r="K5063" s="1"/>
      <c r="N5063" s="1"/>
      <c r="T5063" s="146"/>
      <c r="U5063" s="146"/>
      <c r="V5063" s="146"/>
      <c r="W5063" s="146"/>
      <c r="X5063" s="146"/>
      <c r="Y5063" s="146"/>
      <c r="Z5063" s="146"/>
      <c r="AA5063" s="146"/>
      <c r="AB5063" s="5" t="str">
        <f t="shared" si="111"/>
        <v/>
      </c>
    </row>
    <row r="5064" spans="8:28" customFormat="1" ht="12.95" hidden="1" customHeight="1">
      <c r="H5064" s="1"/>
      <c r="I5064" s="1"/>
      <c r="K5064" s="1"/>
      <c r="N5064" s="1"/>
      <c r="T5064" s="146"/>
      <c r="U5064" s="146"/>
      <c r="V5064" s="146"/>
      <c r="W5064" s="146"/>
      <c r="X5064" s="146"/>
      <c r="Y5064" s="146"/>
      <c r="Z5064" s="146"/>
      <c r="AA5064" s="146"/>
      <c r="AB5064" s="5" t="str">
        <f t="shared" si="111"/>
        <v/>
      </c>
    </row>
    <row r="5065" spans="8:28" customFormat="1" ht="12.95" hidden="1" customHeight="1">
      <c r="H5065" s="1"/>
      <c r="I5065" s="1"/>
      <c r="K5065" s="1"/>
      <c r="N5065" s="1"/>
      <c r="T5065" s="146"/>
      <c r="U5065" s="146"/>
      <c r="V5065" s="146"/>
      <c r="W5065" s="146"/>
      <c r="X5065" s="146"/>
      <c r="Y5065" s="146"/>
      <c r="Z5065" s="146"/>
      <c r="AA5065" s="146"/>
      <c r="AB5065" s="5" t="str">
        <f t="shared" si="111"/>
        <v/>
      </c>
    </row>
    <row r="5066" spans="8:28" customFormat="1" ht="12.95" hidden="1" customHeight="1">
      <c r="H5066" s="1"/>
      <c r="I5066" s="1"/>
      <c r="K5066" s="1"/>
      <c r="N5066" s="1"/>
      <c r="T5066" s="146"/>
      <c r="U5066" s="146"/>
      <c r="V5066" s="146"/>
      <c r="W5066" s="146"/>
      <c r="X5066" s="146"/>
      <c r="Y5066" s="146"/>
      <c r="Z5066" s="146"/>
      <c r="AA5066" s="146"/>
      <c r="AB5066" s="5" t="str">
        <f t="shared" si="111"/>
        <v/>
      </c>
    </row>
    <row r="5067" spans="8:28" customFormat="1" ht="12.95" hidden="1" customHeight="1">
      <c r="H5067" s="1"/>
      <c r="I5067" s="1"/>
      <c r="K5067" s="1"/>
      <c r="N5067" s="1"/>
      <c r="T5067" s="146"/>
      <c r="U5067" s="146"/>
      <c r="V5067" s="146"/>
      <c r="W5067" s="146"/>
      <c r="X5067" s="146"/>
      <c r="Y5067" s="146"/>
      <c r="Z5067" s="146"/>
      <c r="AA5067" s="146"/>
      <c r="AB5067" s="5" t="str">
        <f t="shared" si="111"/>
        <v/>
      </c>
    </row>
    <row r="5068" spans="8:28" customFormat="1" ht="12.95" hidden="1" customHeight="1">
      <c r="H5068" s="1"/>
      <c r="I5068" s="1"/>
      <c r="K5068" s="1"/>
      <c r="N5068" s="1"/>
      <c r="T5068" s="146"/>
      <c r="U5068" s="146"/>
      <c r="V5068" s="146"/>
      <c r="W5068" s="146"/>
      <c r="X5068" s="146"/>
      <c r="Y5068" s="146"/>
      <c r="Z5068" s="146"/>
      <c r="AA5068" s="146"/>
      <c r="AB5068" s="5" t="str">
        <f t="shared" si="111"/>
        <v/>
      </c>
    </row>
    <row r="5069" spans="8:28" customFormat="1" ht="12.95" hidden="1" customHeight="1">
      <c r="H5069" s="1"/>
      <c r="I5069" s="1"/>
      <c r="K5069" s="1"/>
      <c r="N5069" s="1"/>
      <c r="T5069" s="146"/>
      <c r="U5069" s="146"/>
      <c r="V5069" s="146"/>
      <c r="W5069" s="146"/>
      <c r="X5069" s="146"/>
      <c r="Y5069" s="146"/>
      <c r="Z5069" s="146"/>
      <c r="AA5069" s="146"/>
      <c r="AB5069" s="5" t="str">
        <f t="shared" si="111"/>
        <v/>
      </c>
    </row>
    <row r="5070" spans="8:28" customFormat="1" ht="12.95" hidden="1" customHeight="1">
      <c r="H5070" s="1"/>
      <c r="I5070" s="1"/>
      <c r="K5070" s="1"/>
      <c r="N5070" s="1"/>
      <c r="T5070" s="146"/>
      <c r="U5070" s="146"/>
      <c r="V5070" s="146"/>
      <c r="W5070" s="146"/>
      <c r="X5070" s="146"/>
      <c r="Y5070" s="146"/>
      <c r="Z5070" s="146"/>
      <c r="AA5070" s="146"/>
      <c r="AB5070" s="5" t="str">
        <f t="shared" si="111"/>
        <v/>
      </c>
    </row>
    <row r="5071" spans="8:28" customFormat="1" ht="12.95" hidden="1" customHeight="1">
      <c r="H5071" s="1"/>
      <c r="I5071" s="1"/>
      <c r="K5071" s="1"/>
      <c r="N5071" s="1"/>
      <c r="T5071" s="146"/>
      <c r="U5071" s="146"/>
      <c r="V5071" s="146"/>
      <c r="W5071" s="146"/>
      <c r="X5071" s="146"/>
      <c r="Y5071" s="146"/>
      <c r="Z5071" s="146"/>
      <c r="AA5071" s="146"/>
      <c r="AB5071" s="5" t="str">
        <f t="shared" si="111"/>
        <v/>
      </c>
    </row>
    <row r="5072" spans="8:28" customFormat="1" ht="12.95" hidden="1" customHeight="1">
      <c r="H5072" s="1"/>
      <c r="I5072" s="1"/>
      <c r="K5072" s="1"/>
      <c r="N5072" s="1"/>
      <c r="T5072" s="146"/>
      <c r="U5072" s="146"/>
      <c r="V5072" s="146"/>
      <c r="W5072" s="146"/>
      <c r="X5072" s="146"/>
      <c r="Y5072" s="146"/>
      <c r="Z5072" s="146"/>
      <c r="AA5072" s="146"/>
      <c r="AB5072" s="5" t="str">
        <f t="shared" si="111"/>
        <v/>
      </c>
    </row>
    <row r="5073" spans="8:28" customFormat="1" ht="12.95" hidden="1" customHeight="1">
      <c r="H5073" s="1"/>
      <c r="I5073" s="1"/>
      <c r="N5073" s="1"/>
      <c r="T5073" s="146"/>
      <c r="U5073" s="146"/>
      <c r="V5073" s="146"/>
      <c r="W5073" s="146"/>
      <c r="X5073" s="146"/>
      <c r="Y5073" s="146"/>
      <c r="Z5073" s="146"/>
      <c r="AA5073" s="146"/>
      <c r="AB5073" s="5" t="str">
        <f t="shared" si="111"/>
        <v/>
      </c>
    </row>
    <row r="5074" spans="8:28" customFormat="1" ht="12.95" hidden="1" customHeight="1">
      <c r="H5074" s="1"/>
      <c r="I5074" s="1"/>
      <c r="N5074" s="1"/>
      <c r="T5074" s="146"/>
      <c r="U5074" s="146"/>
      <c r="V5074" s="146"/>
      <c r="W5074" s="146"/>
      <c r="X5074" s="146"/>
      <c r="Y5074" s="146"/>
      <c r="Z5074" s="146"/>
      <c r="AA5074" s="146"/>
      <c r="AB5074" s="5" t="str">
        <f t="shared" si="111"/>
        <v/>
      </c>
    </row>
    <row r="5075" spans="8:28" customFormat="1" ht="12.95" hidden="1" customHeight="1">
      <c r="H5075" s="1"/>
      <c r="I5075" s="1"/>
      <c r="N5075" s="1"/>
      <c r="T5075" s="146"/>
      <c r="U5075" s="146"/>
      <c r="V5075" s="146"/>
      <c r="W5075" s="146"/>
      <c r="X5075" s="146"/>
      <c r="Y5075" s="146"/>
      <c r="Z5075" s="146"/>
      <c r="AA5075" s="146"/>
      <c r="AB5075" s="5" t="str">
        <f t="shared" si="111"/>
        <v/>
      </c>
    </row>
    <row r="5076" spans="8:28" customFormat="1" ht="12.95" hidden="1" customHeight="1">
      <c r="H5076" s="1"/>
      <c r="I5076" s="1"/>
      <c r="N5076" s="1"/>
      <c r="T5076" s="146"/>
      <c r="U5076" s="146"/>
      <c r="V5076" s="146"/>
      <c r="W5076" s="146"/>
      <c r="X5076" s="146"/>
      <c r="Y5076" s="146"/>
      <c r="Z5076" s="146"/>
      <c r="AA5076" s="146"/>
      <c r="AB5076" s="5" t="str">
        <f t="shared" si="111"/>
        <v/>
      </c>
    </row>
    <row r="5077" spans="8:28" customFormat="1" ht="12.95" hidden="1" customHeight="1">
      <c r="H5077" s="1"/>
      <c r="I5077" s="1"/>
      <c r="N5077" s="1"/>
      <c r="T5077" s="146"/>
      <c r="U5077" s="146"/>
      <c r="V5077" s="146"/>
      <c r="W5077" s="146"/>
      <c r="X5077" s="146"/>
      <c r="Y5077" s="146"/>
      <c r="Z5077" s="146"/>
      <c r="AA5077" s="146"/>
      <c r="AB5077" s="5" t="str">
        <f t="shared" si="111"/>
        <v/>
      </c>
    </row>
    <row r="5078" spans="8:28" customFormat="1" ht="12.95" hidden="1" customHeight="1">
      <c r="H5078" s="1"/>
      <c r="I5078" s="1"/>
      <c r="N5078" s="1"/>
      <c r="T5078" s="146"/>
      <c r="U5078" s="146"/>
      <c r="V5078" s="146"/>
      <c r="W5078" s="146"/>
      <c r="X5078" s="146"/>
      <c r="Y5078" s="146"/>
      <c r="Z5078" s="146"/>
      <c r="AA5078" s="146"/>
      <c r="AB5078" s="5" t="str">
        <f t="shared" si="111"/>
        <v/>
      </c>
    </row>
    <row r="5079" spans="8:28" customFormat="1" ht="12.95" hidden="1" customHeight="1">
      <c r="H5079" s="1"/>
      <c r="I5079" s="1"/>
      <c r="N5079" s="1"/>
      <c r="T5079" s="146"/>
      <c r="U5079" s="146"/>
      <c r="V5079" s="146"/>
      <c r="W5079" s="146"/>
      <c r="X5079" s="146"/>
      <c r="Y5079" s="146"/>
      <c r="Z5079" s="146"/>
      <c r="AA5079" s="146"/>
      <c r="AB5079" s="5" t="str">
        <f t="shared" si="111"/>
        <v/>
      </c>
    </row>
    <row r="5080" spans="8:28" customFormat="1" ht="12.95" hidden="1" customHeight="1">
      <c r="H5080" s="1"/>
      <c r="I5080" s="1"/>
      <c r="N5080" s="1"/>
      <c r="T5080" s="146"/>
      <c r="U5080" s="146"/>
      <c r="V5080" s="146"/>
      <c r="W5080" s="146"/>
      <c r="X5080" s="146"/>
      <c r="Y5080" s="146"/>
      <c r="Z5080" s="146"/>
      <c r="AA5080" s="146"/>
      <c r="AB5080" s="5" t="str">
        <f t="shared" si="111"/>
        <v/>
      </c>
    </row>
    <row r="5081" spans="8:28" customFormat="1" ht="12.95" hidden="1" customHeight="1">
      <c r="H5081" s="1"/>
      <c r="I5081" s="1"/>
      <c r="N5081" s="1"/>
      <c r="T5081" s="146"/>
      <c r="U5081" s="146"/>
      <c r="V5081" s="146"/>
      <c r="W5081" s="146"/>
      <c r="X5081" s="146"/>
      <c r="Y5081" s="146"/>
      <c r="Z5081" s="146"/>
      <c r="AA5081" s="146"/>
      <c r="AB5081" s="5" t="str">
        <f t="shared" si="111"/>
        <v/>
      </c>
    </row>
    <row r="5082" spans="8:28" customFormat="1" ht="12.95" hidden="1" customHeight="1">
      <c r="H5082" s="1"/>
      <c r="I5082" s="1"/>
      <c r="N5082" s="1"/>
      <c r="T5082" s="146"/>
      <c r="U5082" s="146"/>
      <c r="V5082" s="146"/>
      <c r="W5082" s="146"/>
      <c r="X5082" s="146"/>
      <c r="Y5082" s="146"/>
      <c r="Z5082" s="146"/>
      <c r="AA5082" s="146"/>
      <c r="AB5082" s="5" t="str">
        <f t="shared" si="111"/>
        <v/>
      </c>
    </row>
    <row r="5083" spans="8:28" customFormat="1" ht="12.95" hidden="1" customHeight="1">
      <c r="H5083" s="1"/>
      <c r="I5083" s="1"/>
      <c r="N5083" s="1"/>
      <c r="T5083" s="146"/>
      <c r="U5083" s="146"/>
      <c r="V5083" s="146"/>
      <c r="W5083" s="146"/>
      <c r="X5083" s="146"/>
      <c r="Y5083" s="146"/>
      <c r="Z5083" s="146"/>
      <c r="AA5083" s="146"/>
      <c r="AB5083" s="5" t="str">
        <f t="shared" ref="AB5083:AB5146" si="112">IF(TRIM(A5073)="","",CONCATENATE(TRIM(D5073),TRIM(E5073)))</f>
        <v/>
      </c>
    </row>
    <row r="5084" spans="8:28" customFormat="1" ht="12.95" hidden="1" customHeight="1">
      <c r="H5084" s="1"/>
      <c r="I5084" s="1"/>
      <c r="N5084" s="1"/>
      <c r="T5084" s="146"/>
      <c r="U5084" s="146"/>
      <c r="V5084" s="146"/>
      <c r="W5084" s="146"/>
      <c r="X5084" s="146"/>
      <c r="Y5084" s="146"/>
      <c r="Z5084" s="146"/>
      <c r="AA5084" s="146"/>
      <c r="AB5084" s="5" t="str">
        <f t="shared" si="112"/>
        <v/>
      </c>
    </row>
    <row r="5085" spans="8:28" customFormat="1" ht="12.95" hidden="1" customHeight="1">
      <c r="H5085" s="1"/>
      <c r="I5085" s="1"/>
      <c r="N5085" s="1"/>
      <c r="T5085" s="146"/>
      <c r="U5085" s="146"/>
      <c r="V5085" s="146"/>
      <c r="W5085" s="146"/>
      <c r="X5085" s="146"/>
      <c r="Y5085" s="146"/>
      <c r="Z5085" s="146"/>
      <c r="AA5085" s="146"/>
      <c r="AB5085" s="5" t="str">
        <f t="shared" si="112"/>
        <v/>
      </c>
    </row>
    <row r="5086" spans="8:28" customFormat="1" ht="12.95" hidden="1" customHeight="1">
      <c r="H5086" s="1"/>
      <c r="I5086" s="1"/>
      <c r="N5086" s="1"/>
      <c r="T5086" s="146"/>
      <c r="U5086" s="146"/>
      <c r="V5086" s="146"/>
      <c r="W5086" s="146"/>
      <c r="X5086" s="146"/>
      <c r="Y5086" s="146"/>
      <c r="Z5086" s="146"/>
      <c r="AA5086" s="146"/>
      <c r="AB5086" s="5" t="str">
        <f t="shared" si="112"/>
        <v/>
      </c>
    </row>
    <row r="5087" spans="8:28" customFormat="1" ht="12.95" hidden="1" customHeight="1">
      <c r="H5087" s="1"/>
      <c r="I5087" s="1"/>
      <c r="N5087" s="1"/>
      <c r="T5087" s="146"/>
      <c r="U5087" s="146"/>
      <c r="V5087" s="146"/>
      <c r="W5087" s="146"/>
      <c r="X5087" s="146"/>
      <c r="Y5087" s="146"/>
      <c r="Z5087" s="146"/>
      <c r="AA5087" s="146"/>
      <c r="AB5087" s="5" t="str">
        <f t="shared" si="112"/>
        <v/>
      </c>
    </row>
    <row r="5088" spans="8:28" customFormat="1" ht="12.95" hidden="1" customHeight="1">
      <c r="H5088" s="1"/>
      <c r="I5088" s="1"/>
      <c r="N5088" s="1"/>
      <c r="T5088" s="146"/>
      <c r="U5088" s="146"/>
      <c r="V5088" s="146"/>
      <c r="W5088" s="146"/>
      <c r="X5088" s="146"/>
      <c r="Y5088" s="146"/>
      <c r="Z5088" s="146"/>
      <c r="AA5088" s="146"/>
      <c r="AB5088" s="5" t="str">
        <f t="shared" si="112"/>
        <v/>
      </c>
    </row>
    <row r="5089" spans="8:28" customFormat="1" ht="12.95" hidden="1" customHeight="1">
      <c r="H5089" s="1"/>
      <c r="I5089" s="1"/>
      <c r="N5089" s="1"/>
      <c r="T5089" s="146"/>
      <c r="U5089" s="146"/>
      <c r="V5089" s="146"/>
      <c r="W5089" s="146"/>
      <c r="X5089" s="146"/>
      <c r="Y5089" s="146"/>
      <c r="Z5089" s="146"/>
      <c r="AA5089" s="146"/>
      <c r="AB5089" s="5" t="str">
        <f t="shared" si="112"/>
        <v/>
      </c>
    </row>
    <row r="5090" spans="8:28" customFormat="1" ht="12.95" hidden="1" customHeight="1">
      <c r="H5090" s="1"/>
      <c r="I5090" s="1"/>
      <c r="N5090" s="1"/>
      <c r="T5090" s="146"/>
      <c r="U5090" s="146"/>
      <c r="V5090" s="146"/>
      <c r="W5090" s="146"/>
      <c r="X5090" s="146"/>
      <c r="Y5090" s="146"/>
      <c r="Z5090" s="146"/>
      <c r="AA5090" s="146"/>
      <c r="AB5090" s="5" t="str">
        <f t="shared" si="112"/>
        <v/>
      </c>
    </row>
    <row r="5091" spans="8:28" customFormat="1" ht="12.95" hidden="1" customHeight="1">
      <c r="H5091" s="1"/>
      <c r="I5091" s="1"/>
      <c r="N5091" s="1"/>
      <c r="T5091" s="146"/>
      <c r="U5091" s="146"/>
      <c r="V5091" s="146"/>
      <c r="W5091" s="146"/>
      <c r="X5091" s="146"/>
      <c r="Y5091" s="146"/>
      <c r="Z5091" s="146"/>
      <c r="AA5091" s="146"/>
      <c r="AB5091" s="5" t="str">
        <f t="shared" si="112"/>
        <v/>
      </c>
    </row>
    <row r="5092" spans="8:28" customFormat="1" ht="12.95" hidden="1" customHeight="1">
      <c r="H5092" s="1"/>
      <c r="I5092" s="1"/>
      <c r="N5092" s="1"/>
      <c r="T5092" s="146"/>
      <c r="U5092" s="146"/>
      <c r="V5092" s="146"/>
      <c r="W5092" s="146"/>
      <c r="X5092" s="146"/>
      <c r="Y5092" s="146"/>
      <c r="Z5092" s="146"/>
      <c r="AA5092" s="146"/>
      <c r="AB5092" s="5" t="str">
        <f t="shared" si="112"/>
        <v/>
      </c>
    </row>
    <row r="5093" spans="8:28" customFormat="1" ht="12.95" hidden="1" customHeight="1">
      <c r="H5093" s="1"/>
      <c r="I5093" s="1"/>
      <c r="N5093" s="1"/>
      <c r="T5093" s="146"/>
      <c r="U5093" s="146"/>
      <c r="V5093" s="146"/>
      <c r="W5093" s="146"/>
      <c r="X5093" s="146"/>
      <c r="Y5093" s="146"/>
      <c r="Z5093" s="146"/>
      <c r="AA5093" s="146"/>
      <c r="AB5093" s="5" t="str">
        <f t="shared" si="112"/>
        <v/>
      </c>
    </row>
    <row r="5094" spans="8:28" customFormat="1" ht="12.95" hidden="1" customHeight="1">
      <c r="H5094" s="1"/>
      <c r="I5094" s="1"/>
      <c r="N5094" s="1"/>
      <c r="T5094" s="146"/>
      <c r="U5094" s="146"/>
      <c r="V5094" s="146"/>
      <c r="W5094" s="146"/>
      <c r="X5094" s="146"/>
      <c r="Y5094" s="146"/>
      <c r="Z5094" s="146"/>
      <c r="AA5094" s="146"/>
      <c r="AB5094" s="5" t="str">
        <f t="shared" si="112"/>
        <v/>
      </c>
    </row>
    <row r="5095" spans="8:28" customFormat="1" ht="12.95" hidden="1" customHeight="1">
      <c r="H5095" s="1"/>
      <c r="I5095" s="1"/>
      <c r="N5095" s="1"/>
      <c r="T5095" s="146"/>
      <c r="U5095" s="146"/>
      <c r="V5095" s="146"/>
      <c r="W5095" s="146"/>
      <c r="X5095" s="146"/>
      <c r="Y5095" s="146"/>
      <c r="Z5095" s="146"/>
      <c r="AA5095" s="146"/>
      <c r="AB5095" s="5" t="str">
        <f t="shared" si="112"/>
        <v/>
      </c>
    </row>
    <row r="5096" spans="8:28" customFormat="1" ht="12.95" hidden="1" customHeight="1">
      <c r="H5096" s="1"/>
      <c r="I5096" s="1"/>
      <c r="N5096" s="1"/>
      <c r="T5096" s="146"/>
      <c r="U5096" s="146"/>
      <c r="V5096" s="146"/>
      <c r="W5096" s="146"/>
      <c r="X5096" s="146"/>
      <c r="Y5096" s="146"/>
      <c r="Z5096" s="146"/>
      <c r="AA5096" s="146"/>
      <c r="AB5096" s="5" t="str">
        <f t="shared" si="112"/>
        <v/>
      </c>
    </row>
    <row r="5097" spans="8:28" customFormat="1" ht="12.95" hidden="1" customHeight="1">
      <c r="H5097" s="1"/>
      <c r="I5097" s="1"/>
      <c r="N5097" s="1"/>
      <c r="T5097" s="146"/>
      <c r="U5097" s="146"/>
      <c r="V5097" s="146"/>
      <c r="W5097" s="146"/>
      <c r="X5097" s="146"/>
      <c r="Y5097" s="146"/>
      <c r="Z5097" s="146"/>
      <c r="AA5097" s="146"/>
      <c r="AB5097" s="5" t="str">
        <f t="shared" si="112"/>
        <v/>
      </c>
    </row>
    <row r="5098" spans="8:28" customFormat="1" ht="12.95" hidden="1" customHeight="1">
      <c r="H5098" s="1"/>
      <c r="I5098" s="1"/>
      <c r="N5098" s="1"/>
      <c r="T5098" s="146"/>
      <c r="U5098" s="146"/>
      <c r="V5098" s="146"/>
      <c r="W5098" s="146"/>
      <c r="X5098" s="146"/>
      <c r="Y5098" s="146"/>
      <c r="Z5098" s="146"/>
      <c r="AA5098" s="146"/>
      <c r="AB5098" s="5" t="str">
        <f t="shared" si="112"/>
        <v/>
      </c>
    </row>
    <row r="5099" spans="8:28" customFormat="1" ht="12.95" hidden="1" customHeight="1">
      <c r="H5099" s="1"/>
      <c r="I5099" s="1"/>
      <c r="N5099" s="1"/>
      <c r="T5099" s="146"/>
      <c r="U5099" s="146"/>
      <c r="V5099" s="146"/>
      <c r="W5099" s="146"/>
      <c r="X5099" s="146"/>
      <c r="Y5099" s="146"/>
      <c r="Z5099" s="146"/>
      <c r="AA5099" s="146"/>
      <c r="AB5099" s="5" t="str">
        <f t="shared" si="112"/>
        <v/>
      </c>
    </row>
    <row r="5100" spans="8:28" customFormat="1" ht="12.95" hidden="1" customHeight="1">
      <c r="H5100" s="1"/>
      <c r="I5100" s="1"/>
      <c r="N5100" s="1"/>
      <c r="T5100" s="146"/>
      <c r="U5100" s="146"/>
      <c r="V5100" s="146"/>
      <c r="W5100" s="146"/>
      <c r="X5100" s="146"/>
      <c r="Y5100" s="146"/>
      <c r="Z5100" s="146"/>
      <c r="AA5100" s="146"/>
      <c r="AB5100" s="5" t="str">
        <f t="shared" si="112"/>
        <v/>
      </c>
    </row>
    <row r="5101" spans="8:28" customFormat="1" ht="12.95" hidden="1" customHeight="1">
      <c r="H5101" s="1"/>
      <c r="I5101" s="1"/>
      <c r="N5101" s="1"/>
      <c r="T5101" s="146"/>
      <c r="U5101" s="146"/>
      <c r="V5101" s="146"/>
      <c r="W5101" s="146"/>
      <c r="X5101" s="146"/>
      <c r="Y5101" s="146"/>
      <c r="Z5101" s="146"/>
      <c r="AA5101" s="146"/>
      <c r="AB5101" s="5" t="str">
        <f t="shared" si="112"/>
        <v/>
      </c>
    </row>
    <row r="5102" spans="8:28" customFormat="1" ht="12.95" hidden="1" customHeight="1">
      <c r="H5102" s="1"/>
      <c r="I5102" s="1"/>
      <c r="N5102" s="1"/>
      <c r="T5102" s="146"/>
      <c r="U5102" s="146"/>
      <c r="V5102" s="146"/>
      <c r="W5102" s="146"/>
      <c r="X5102" s="146"/>
      <c r="Y5102" s="146"/>
      <c r="Z5102" s="146"/>
      <c r="AA5102" s="146"/>
      <c r="AB5102" s="5" t="str">
        <f t="shared" si="112"/>
        <v/>
      </c>
    </row>
    <row r="5103" spans="8:28" customFormat="1" ht="12.95" hidden="1" customHeight="1">
      <c r="H5103" s="1"/>
      <c r="I5103" s="1"/>
      <c r="N5103" s="1"/>
      <c r="T5103" s="146"/>
      <c r="U5103" s="146"/>
      <c r="V5103" s="146"/>
      <c r="W5103" s="146"/>
      <c r="X5103" s="146"/>
      <c r="Y5103" s="146"/>
      <c r="Z5103" s="146"/>
      <c r="AA5103" s="146"/>
      <c r="AB5103" s="5" t="str">
        <f t="shared" si="112"/>
        <v/>
      </c>
    </row>
    <row r="5104" spans="8:28" customFormat="1" ht="12.95" hidden="1" customHeight="1">
      <c r="H5104" s="1"/>
      <c r="I5104" s="1"/>
      <c r="N5104" s="1"/>
      <c r="T5104" s="146"/>
      <c r="U5104" s="146"/>
      <c r="V5104" s="146"/>
      <c r="W5104" s="146"/>
      <c r="X5104" s="146"/>
      <c r="Y5104" s="146"/>
      <c r="Z5104" s="146"/>
      <c r="AA5104" s="146"/>
      <c r="AB5104" s="5" t="str">
        <f t="shared" si="112"/>
        <v/>
      </c>
    </row>
    <row r="5105" spans="8:28" customFormat="1" ht="12.95" hidden="1" customHeight="1">
      <c r="H5105" s="1"/>
      <c r="I5105" s="1"/>
      <c r="N5105" s="1"/>
      <c r="T5105" s="146"/>
      <c r="U5105" s="146"/>
      <c r="V5105" s="146"/>
      <c r="W5105" s="146"/>
      <c r="X5105" s="146"/>
      <c r="Y5105" s="146"/>
      <c r="Z5105" s="146"/>
      <c r="AA5105" s="146"/>
      <c r="AB5105" s="5" t="str">
        <f t="shared" si="112"/>
        <v/>
      </c>
    </row>
    <row r="5106" spans="8:28" customFormat="1" ht="12.95" hidden="1" customHeight="1">
      <c r="H5106" s="1"/>
      <c r="I5106" s="1"/>
      <c r="N5106" s="1"/>
      <c r="T5106" s="146"/>
      <c r="U5106" s="146"/>
      <c r="V5106" s="146"/>
      <c r="W5106" s="146"/>
      <c r="X5106" s="146"/>
      <c r="Y5106" s="146"/>
      <c r="Z5106" s="146"/>
      <c r="AA5106" s="146"/>
      <c r="AB5106" s="5" t="str">
        <f t="shared" si="112"/>
        <v/>
      </c>
    </row>
    <row r="5107" spans="8:28" customFormat="1" ht="12.95" hidden="1" customHeight="1">
      <c r="H5107" s="1"/>
      <c r="I5107" s="1"/>
      <c r="N5107" s="1"/>
      <c r="T5107" s="146"/>
      <c r="U5107" s="146"/>
      <c r="V5107" s="146"/>
      <c r="W5107" s="146"/>
      <c r="X5107" s="146"/>
      <c r="Y5107" s="146"/>
      <c r="Z5107" s="146"/>
      <c r="AA5107" s="146"/>
      <c r="AB5107" s="5" t="str">
        <f t="shared" si="112"/>
        <v/>
      </c>
    </row>
    <row r="5108" spans="8:28" customFormat="1" ht="12.95" hidden="1" customHeight="1">
      <c r="H5108" s="1"/>
      <c r="I5108" s="1"/>
      <c r="N5108" s="1"/>
      <c r="T5108" s="146"/>
      <c r="U5108" s="146"/>
      <c r="V5108" s="146"/>
      <c r="W5108" s="146"/>
      <c r="X5108" s="146"/>
      <c r="Y5108" s="146"/>
      <c r="Z5108" s="146"/>
      <c r="AA5108" s="146"/>
      <c r="AB5108" s="5" t="str">
        <f t="shared" si="112"/>
        <v/>
      </c>
    </row>
    <row r="5109" spans="8:28" customFormat="1" ht="12.95" hidden="1" customHeight="1">
      <c r="H5109" s="1"/>
      <c r="I5109" s="1"/>
      <c r="N5109" s="1"/>
      <c r="T5109" s="146"/>
      <c r="U5109" s="146"/>
      <c r="V5109" s="146"/>
      <c r="W5109" s="146"/>
      <c r="X5109" s="146"/>
      <c r="Y5109" s="146"/>
      <c r="Z5109" s="146"/>
      <c r="AA5109" s="146"/>
      <c r="AB5109" s="5" t="str">
        <f t="shared" si="112"/>
        <v/>
      </c>
    </row>
    <row r="5110" spans="8:28" customFormat="1" ht="12.95" hidden="1" customHeight="1">
      <c r="H5110" s="1"/>
      <c r="I5110" s="1"/>
      <c r="N5110" s="1"/>
      <c r="T5110" s="146"/>
      <c r="U5110" s="146"/>
      <c r="V5110" s="146"/>
      <c r="W5110" s="146"/>
      <c r="X5110" s="146"/>
      <c r="Y5110" s="146"/>
      <c r="Z5110" s="146"/>
      <c r="AA5110" s="146"/>
      <c r="AB5110" s="5" t="str">
        <f t="shared" si="112"/>
        <v/>
      </c>
    </row>
    <row r="5111" spans="8:28" customFormat="1" ht="12.95" hidden="1" customHeight="1">
      <c r="H5111" s="1"/>
      <c r="I5111" s="1"/>
      <c r="N5111" s="1"/>
      <c r="T5111" s="146"/>
      <c r="U5111" s="146"/>
      <c r="V5111" s="146"/>
      <c r="W5111" s="146"/>
      <c r="X5111" s="146"/>
      <c r="Y5111" s="146"/>
      <c r="Z5111" s="146"/>
      <c r="AA5111" s="146"/>
      <c r="AB5111" s="5" t="str">
        <f t="shared" si="112"/>
        <v/>
      </c>
    </row>
    <row r="5112" spans="8:28" customFormat="1" ht="12.95" hidden="1" customHeight="1">
      <c r="H5112" s="1"/>
      <c r="I5112" s="1"/>
      <c r="N5112" s="1"/>
      <c r="T5112" s="146"/>
      <c r="U5112" s="146"/>
      <c r="V5112" s="146"/>
      <c r="W5112" s="146"/>
      <c r="X5112" s="146"/>
      <c r="Y5112" s="146"/>
      <c r="Z5112" s="146"/>
      <c r="AA5112" s="146"/>
      <c r="AB5112" s="5" t="str">
        <f t="shared" si="112"/>
        <v/>
      </c>
    </row>
    <row r="5113" spans="8:28" customFormat="1" ht="12.95" hidden="1" customHeight="1">
      <c r="H5113" s="1"/>
      <c r="I5113" s="1"/>
      <c r="N5113" s="1"/>
      <c r="T5113" s="146"/>
      <c r="U5113" s="146"/>
      <c r="V5113" s="146"/>
      <c r="W5113" s="146"/>
      <c r="X5113" s="146"/>
      <c r="Y5113" s="146"/>
      <c r="Z5113" s="146"/>
      <c r="AA5113" s="146"/>
      <c r="AB5113" s="5" t="str">
        <f t="shared" si="112"/>
        <v/>
      </c>
    </row>
    <row r="5114" spans="8:28" customFormat="1" ht="12.95" hidden="1" customHeight="1">
      <c r="H5114" s="1"/>
      <c r="I5114" s="1"/>
      <c r="N5114" s="1"/>
      <c r="T5114" s="146"/>
      <c r="U5114" s="146"/>
      <c r="V5114" s="146"/>
      <c r="W5114" s="146"/>
      <c r="X5114" s="146"/>
      <c r="Y5114" s="146"/>
      <c r="Z5114" s="146"/>
      <c r="AA5114" s="146"/>
      <c r="AB5114" s="5" t="str">
        <f t="shared" si="112"/>
        <v/>
      </c>
    </row>
    <row r="5115" spans="8:28" customFormat="1" ht="12.95" hidden="1" customHeight="1">
      <c r="H5115" s="1"/>
      <c r="I5115" s="1"/>
      <c r="N5115" s="1"/>
      <c r="T5115" s="146"/>
      <c r="U5115" s="146"/>
      <c r="V5115" s="146"/>
      <c r="W5115" s="146"/>
      <c r="X5115" s="146"/>
      <c r="Y5115" s="146"/>
      <c r="Z5115" s="146"/>
      <c r="AA5115" s="146"/>
      <c r="AB5115" s="5" t="str">
        <f t="shared" si="112"/>
        <v/>
      </c>
    </row>
    <row r="5116" spans="8:28" customFormat="1" ht="12.95" hidden="1" customHeight="1">
      <c r="H5116" s="1"/>
      <c r="I5116" s="1"/>
      <c r="N5116" s="1"/>
      <c r="T5116" s="146"/>
      <c r="U5116" s="146"/>
      <c r="V5116" s="146"/>
      <c r="W5116" s="146"/>
      <c r="X5116" s="146"/>
      <c r="Y5116" s="146"/>
      <c r="Z5116" s="146"/>
      <c r="AA5116" s="146"/>
      <c r="AB5116" s="5" t="str">
        <f t="shared" si="112"/>
        <v/>
      </c>
    </row>
    <row r="5117" spans="8:28" customFormat="1" ht="12.95" hidden="1" customHeight="1">
      <c r="H5117" s="1"/>
      <c r="I5117" s="1"/>
      <c r="N5117" s="1"/>
      <c r="T5117" s="146"/>
      <c r="U5117" s="146"/>
      <c r="V5117" s="146"/>
      <c r="W5117" s="146"/>
      <c r="X5117" s="146"/>
      <c r="Y5117" s="146"/>
      <c r="Z5117" s="146"/>
      <c r="AA5117" s="146"/>
      <c r="AB5117" s="5" t="str">
        <f t="shared" si="112"/>
        <v/>
      </c>
    </row>
    <row r="5118" spans="8:28" customFormat="1" ht="12.95" hidden="1" customHeight="1">
      <c r="H5118" s="1"/>
      <c r="I5118" s="1"/>
      <c r="N5118" s="1"/>
      <c r="T5118" s="146"/>
      <c r="U5118" s="146"/>
      <c r="V5118" s="146"/>
      <c r="W5118" s="146"/>
      <c r="X5118" s="146"/>
      <c r="Y5118" s="146"/>
      <c r="Z5118" s="146"/>
      <c r="AA5118" s="146"/>
      <c r="AB5118" s="5" t="str">
        <f t="shared" si="112"/>
        <v/>
      </c>
    </row>
    <row r="5119" spans="8:28" customFormat="1" ht="12.95" hidden="1" customHeight="1">
      <c r="H5119" s="1"/>
      <c r="I5119" s="1"/>
      <c r="N5119" s="1"/>
      <c r="T5119" s="146"/>
      <c r="U5119" s="146"/>
      <c r="V5119" s="146"/>
      <c r="W5119" s="146"/>
      <c r="X5119" s="146"/>
      <c r="Y5119" s="146"/>
      <c r="Z5119" s="146"/>
      <c r="AA5119" s="146"/>
      <c r="AB5119" s="5" t="str">
        <f t="shared" si="112"/>
        <v/>
      </c>
    </row>
    <row r="5120" spans="8:28" customFormat="1" ht="12.95" hidden="1" customHeight="1">
      <c r="H5120" s="1"/>
      <c r="I5120" s="1"/>
      <c r="N5120" s="1"/>
      <c r="T5120" s="146"/>
      <c r="U5120" s="146"/>
      <c r="V5120" s="146"/>
      <c r="W5120" s="146"/>
      <c r="X5120" s="146"/>
      <c r="Y5120" s="146"/>
      <c r="Z5120" s="146"/>
      <c r="AA5120" s="146"/>
      <c r="AB5120" s="5" t="str">
        <f t="shared" si="112"/>
        <v/>
      </c>
    </row>
    <row r="5121" spans="8:28" customFormat="1" ht="12.95" hidden="1" customHeight="1">
      <c r="H5121" s="1"/>
      <c r="I5121" s="1"/>
      <c r="N5121" s="1"/>
      <c r="T5121" s="146"/>
      <c r="U5121" s="146"/>
      <c r="V5121" s="146"/>
      <c r="W5121" s="146"/>
      <c r="X5121" s="146"/>
      <c r="Y5121" s="146"/>
      <c r="Z5121" s="146"/>
      <c r="AA5121" s="146"/>
      <c r="AB5121" s="5" t="str">
        <f t="shared" si="112"/>
        <v/>
      </c>
    </row>
    <row r="5122" spans="8:28" customFormat="1" ht="12.95" hidden="1" customHeight="1">
      <c r="H5122" s="1"/>
      <c r="I5122" s="1"/>
      <c r="N5122" s="1"/>
      <c r="T5122" s="146"/>
      <c r="U5122" s="146"/>
      <c r="V5122" s="146"/>
      <c r="W5122" s="146"/>
      <c r="X5122" s="146"/>
      <c r="Y5122" s="146"/>
      <c r="Z5122" s="146"/>
      <c r="AA5122" s="146"/>
      <c r="AB5122" s="5" t="str">
        <f t="shared" si="112"/>
        <v/>
      </c>
    </row>
    <row r="5123" spans="8:28" customFormat="1" ht="12.95" hidden="1" customHeight="1">
      <c r="H5123" s="1"/>
      <c r="I5123" s="1"/>
      <c r="N5123" s="1"/>
      <c r="T5123" s="146"/>
      <c r="U5123" s="146"/>
      <c r="V5123" s="146"/>
      <c r="W5123" s="146"/>
      <c r="X5123" s="146"/>
      <c r="Y5123" s="146"/>
      <c r="Z5123" s="146"/>
      <c r="AA5123" s="146"/>
      <c r="AB5123" s="5" t="str">
        <f t="shared" si="112"/>
        <v/>
      </c>
    </row>
    <row r="5124" spans="8:28" customFormat="1" ht="12.95" hidden="1" customHeight="1">
      <c r="H5124" s="1"/>
      <c r="I5124" s="1"/>
      <c r="N5124" s="1"/>
      <c r="T5124" s="146"/>
      <c r="U5124" s="146"/>
      <c r="V5124" s="146"/>
      <c r="W5124" s="146"/>
      <c r="X5124" s="146"/>
      <c r="Y5124" s="146"/>
      <c r="Z5124" s="146"/>
      <c r="AA5124" s="146"/>
      <c r="AB5124" s="5" t="str">
        <f t="shared" si="112"/>
        <v/>
      </c>
    </row>
    <row r="5125" spans="8:28" customFormat="1" ht="12.95" hidden="1" customHeight="1">
      <c r="H5125" s="1"/>
      <c r="I5125" s="1"/>
      <c r="N5125" s="1"/>
      <c r="T5125" s="146"/>
      <c r="U5125" s="146"/>
      <c r="V5125" s="146"/>
      <c r="W5125" s="146"/>
      <c r="X5125" s="146"/>
      <c r="Y5125" s="146"/>
      <c r="Z5125" s="146"/>
      <c r="AA5125" s="146"/>
      <c r="AB5125" s="5" t="str">
        <f t="shared" si="112"/>
        <v/>
      </c>
    </row>
    <row r="5126" spans="8:28" customFormat="1" ht="12.95" hidden="1" customHeight="1">
      <c r="H5126" s="1"/>
      <c r="I5126" s="1"/>
      <c r="N5126" s="1"/>
      <c r="T5126" s="146"/>
      <c r="U5126" s="146"/>
      <c r="V5126" s="146"/>
      <c r="W5126" s="146"/>
      <c r="X5126" s="146"/>
      <c r="Y5126" s="146"/>
      <c r="Z5126" s="146"/>
      <c r="AA5126" s="146"/>
      <c r="AB5126" s="5" t="str">
        <f t="shared" si="112"/>
        <v/>
      </c>
    </row>
    <row r="5127" spans="8:28" customFormat="1" ht="12.95" hidden="1" customHeight="1">
      <c r="H5127" s="1"/>
      <c r="I5127" s="1"/>
      <c r="N5127" s="1"/>
      <c r="T5127" s="146"/>
      <c r="U5127" s="146"/>
      <c r="V5127" s="146"/>
      <c r="W5127" s="146"/>
      <c r="X5127" s="146"/>
      <c r="Y5127" s="146"/>
      <c r="Z5127" s="146"/>
      <c r="AA5127" s="146"/>
      <c r="AB5127" s="5" t="str">
        <f t="shared" si="112"/>
        <v/>
      </c>
    </row>
    <row r="5128" spans="8:28" customFormat="1" ht="12.95" hidden="1" customHeight="1">
      <c r="H5128" s="1"/>
      <c r="I5128" s="1"/>
      <c r="N5128" s="1"/>
      <c r="T5128" s="146"/>
      <c r="U5128" s="146"/>
      <c r="V5128" s="146"/>
      <c r="W5128" s="146"/>
      <c r="X5128" s="146"/>
      <c r="Y5128" s="146"/>
      <c r="Z5128" s="146"/>
      <c r="AA5128" s="146"/>
      <c r="AB5128" s="5" t="str">
        <f t="shared" si="112"/>
        <v/>
      </c>
    </row>
    <row r="5129" spans="8:28" customFormat="1" ht="12.95" hidden="1" customHeight="1">
      <c r="H5129" s="1"/>
      <c r="I5129" s="1"/>
      <c r="N5129" s="1"/>
      <c r="T5129" s="146"/>
      <c r="U5129" s="146"/>
      <c r="V5129" s="146"/>
      <c r="W5129" s="146"/>
      <c r="X5129" s="146"/>
      <c r="Y5129" s="146"/>
      <c r="Z5129" s="146"/>
      <c r="AA5129" s="146"/>
      <c r="AB5129" s="5" t="str">
        <f t="shared" si="112"/>
        <v/>
      </c>
    </row>
    <row r="5130" spans="8:28" customFormat="1" ht="12.95" hidden="1" customHeight="1">
      <c r="H5130" s="1"/>
      <c r="I5130" s="1"/>
      <c r="N5130" s="1"/>
      <c r="T5130" s="146"/>
      <c r="U5130" s="146"/>
      <c r="V5130" s="146"/>
      <c r="W5130" s="146"/>
      <c r="X5130" s="146"/>
      <c r="Y5130" s="146"/>
      <c r="Z5130" s="146"/>
      <c r="AA5130" s="146"/>
      <c r="AB5130" s="5" t="str">
        <f t="shared" si="112"/>
        <v/>
      </c>
    </row>
    <row r="5131" spans="8:28" customFormat="1" ht="12.95" hidden="1" customHeight="1">
      <c r="H5131" s="1"/>
      <c r="I5131" s="1"/>
      <c r="N5131" s="1"/>
      <c r="T5131" s="146"/>
      <c r="U5131" s="146"/>
      <c r="V5131" s="146"/>
      <c r="W5131" s="146"/>
      <c r="X5131" s="146"/>
      <c r="Y5131" s="146"/>
      <c r="Z5131" s="146"/>
      <c r="AA5131" s="146"/>
      <c r="AB5131" s="5" t="str">
        <f t="shared" si="112"/>
        <v/>
      </c>
    </row>
    <row r="5132" spans="8:28" customFormat="1" ht="12.95" hidden="1" customHeight="1">
      <c r="H5132" s="1"/>
      <c r="I5132" s="1"/>
      <c r="N5132" s="1"/>
      <c r="T5132" s="146"/>
      <c r="U5132" s="146"/>
      <c r="V5132" s="146"/>
      <c r="W5132" s="146"/>
      <c r="X5132" s="146"/>
      <c r="Y5132" s="146"/>
      <c r="Z5132" s="146"/>
      <c r="AA5132" s="146"/>
      <c r="AB5132" s="5" t="str">
        <f t="shared" si="112"/>
        <v/>
      </c>
    </row>
    <row r="5133" spans="8:28" customFormat="1" ht="12.95" hidden="1" customHeight="1">
      <c r="H5133" s="1"/>
      <c r="I5133" s="1"/>
      <c r="N5133" s="1"/>
      <c r="T5133" s="146"/>
      <c r="U5133" s="146"/>
      <c r="V5133" s="146"/>
      <c r="W5133" s="146"/>
      <c r="X5133" s="146"/>
      <c r="Y5133" s="146"/>
      <c r="Z5133" s="146"/>
      <c r="AA5133" s="146"/>
      <c r="AB5133" s="5" t="str">
        <f t="shared" si="112"/>
        <v/>
      </c>
    </row>
    <row r="5134" spans="8:28" customFormat="1" ht="12.95" hidden="1" customHeight="1">
      <c r="H5134" s="1"/>
      <c r="I5134" s="1"/>
      <c r="N5134" s="1"/>
      <c r="T5134" s="146"/>
      <c r="U5134" s="146"/>
      <c r="V5134" s="146"/>
      <c r="W5134" s="146"/>
      <c r="X5134" s="146"/>
      <c r="Y5134" s="146"/>
      <c r="Z5134" s="146"/>
      <c r="AA5134" s="146"/>
      <c r="AB5134" s="5" t="str">
        <f t="shared" si="112"/>
        <v/>
      </c>
    </row>
    <row r="5135" spans="8:28" customFormat="1" ht="12.95" hidden="1" customHeight="1">
      <c r="H5135" s="1"/>
      <c r="I5135" s="1"/>
      <c r="N5135" s="1"/>
      <c r="T5135" s="146"/>
      <c r="U5135" s="146"/>
      <c r="V5135" s="146"/>
      <c r="W5135" s="146"/>
      <c r="X5135" s="146"/>
      <c r="Y5135" s="146"/>
      <c r="Z5135" s="146"/>
      <c r="AA5135" s="146"/>
      <c r="AB5135" s="5" t="str">
        <f t="shared" si="112"/>
        <v/>
      </c>
    </row>
    <row r="5136" spans="8:28" customFormat="1" ht="12.95" hidden="1" customHeight="1">
      <c r="H5136" s="1"/>
      <c r="I5136" s="1"/>
      <c r="N5136" s="1"/>
      <c r="T5136" s="146"/>
      <c r="U5136" s="146"/>
      <c r="V5136" s="146"/>
      <c r="W5136" s="146"/>
      <c r="X5136" s="146"/>
      <c r="Y5136" s="146"/>
      <c r="Z5136" s="146"/>
      <c r="AA5136" s="146"/>
      <c r="AB5136" s="5" t="str">
        <f t="shared" si="112"/>
        <v/>
      </c>
    </row>
    <row r="5137" spans="8:28" customFormat="1" ht="12.95" hidden="1" customHeight="1">
      <c r="H5137" s="1"/>
      <c r="I5137" s="1"/>
      <c r="N5137" s="1"/>
      <c r="T5137" s="146"/>
      <c r="U5137" s="146"/>
      <c r="V5137" s="146"/>
      <c r="W5137" s="146"/>
      <c r="X5137" s="146"/>
      <c r="Y5137" s="146"/>
      <c r="Z5137" s="146"/>
      <c r="AA5137" s="146"/>
      <c r="AB5137" s="5" t="str">
        <f t="shared" si="112"/>
        <v/>
      </c>
    </row>
    <row r="5138" spans="8:28" customFormat="1" ht="12.95" hidden="1" customHeight="1">
      <c r="H5138" s="1"/>
      <c r="I5138" s="1"/>
      <c r="N5138" s="1"/>
      <c r="T5138" s="146"/>
      <c r="U5138" s="146"/>
      <c r="V5138" s="146"/>
      <c r="W5138" s="146"/>
      <c r="X5138" s="146"/>
      <c r="Y5138" s="146"/>
      <c r="Z5138" s="146"/>
      <c r="AA5138" s="146"/>
      <c r="AB5138" s="5" t="str">
        <f t="shared" si="112"/>
        <v/>
      </c>
    </row>
    <row r="5139" spans="8:28" customFormat="1" ht="12.95" hidden="1" customHeight="1">
      <c r="H5139" s="1"/>
      <c r="I5139" s="1"/>
      <c r="N5139" s="1"/>
      <c r="T5139" s="146"/>
      <c r="U5139" s="146"/>
      <c r="V5139" s="146"/>
      <c r="W5139" s="146"/>
      <c r="X5139" s="146"/>
      <c r="Y5139" s="146"/>
      <c r="Z5139" s="146"/>
      <c r="AA5139" s="146"/>
      <c r="AB5139" s="5" t="str">
        <f t="shared" si="112"/>
        <v/>
      </c>
    </row>
    <row r="5140" spans="8:28" customFormat="1" ht="12.95" hidden="1" customHeight="1">
      <c r="H5140" s="1"/>
      <c r="I5140" s="1"/>
      <c r="N5140" s="1"/>
      <c r="T5140" s="146"/>
      <c r="U5140" s="146"/>
      <c r="V5140" s="146"/>
      <c r="W5140" s="146"/>
      <c r="X5140" s="146"/>
      <c r="Y5140" s="146"/>
      <c r="Z5140" s="146"/>
      <c r="AA5140" s="146"/>
      <c r="AB5140" s="5" t="str">
        <f t="shared" si="112"/>
        <v/>
      </c>
    </row>
    <row r="5141" spans="8:28" customFormat="1" ht="12.95" hidden="1" customHeight="1">
      <c r="H5141" s="1"/>
      <c r="I5141" s="1"/>
      <c r="N5141" s="1"/>
      <c r="T5141" s="146"/>
      <c r="U5141" s="146"/>
      <c r="V5141" s="146"/>
      <c r="W5141" s="146"/>
      <c r="X5141" s="146"/>
      <c r="Y5141" s="146"/>
      <c r="Z5141" s="146"/>
      <c r="AA5141" s="146"/>
      <c r="AB5141" s="5" t="str">
        <f t="shared" si="112"/>
        <v/>
      </c>
    </row>
    <row r="5142" spans="8:28" customFormat="1" ht="12.95" hidden="1" customHeight="1">
      <c r="H5142" s="1"/>
      <c r="I5142" s="1"/>
      <c r="N5142" s="1"/>
      <c r="T5142" s="146"/>
      <c r="U5142" s="146"/>
      <c r="V5142" s="146"/>
      <c r="W5142" s="146"/>
      <c r="X5142" s="146"/>
      <c r="Y5142" s="146"/>
      <c r="Z5142" s="146"/>
      <c r="AA5142" s="146"/>
      <c r="AB5142" s="5" t="str">
        <f t="shared" si="112"/>
        <v/>
      </c>
    </row>
    <row r="5143" spans="8:28" customFormat="1" ht="12.95" hidden="1" customHeight="1">
      <c r="H5143" s="1"/>
      <c r="I5143" s="1"/>
      <c r="N5143" s="1"/>
      <c r="T5143" s="146"/>
      <c r="U5143" s="146"/>
      <c r="V5143" s="146"/>
      <c r="W5143" s="146"/>
      <c r="X5143" s="146"/>
      <c r="Y5143" s="146"/>
      <c r="Z5143" s="146"/>
      <c r="AA5143" s="146"/>
      <c r="AB5143" s="5" t="str">
        <f t="shared" si="112"/>
        <v/>
      </c>
    </row>
    <row r="5144" spans="8:28" customFormat="1" ht="12.95" hidden="1" customHeight="1">
      <c r="H5144" s="1"/>
      <c r="I5144" s="1"/>
      <c r="N5144" s="1"/>
      <c r="T5144" s="146"/>
      <c r="U5144" s="146"/>
      <c r="V5144" s="146"/>
      <c r="W5144" s="146"/>
      <c r="X5144" s="146"/>
      <c r="Y5144" s="146"/>
      <c r="Z5144" s="146"/>
      <c r="AA5144" s="146"/>
      <c r="AB5144" s="5" t="str">
        <f t="shared" si="112"/>
        <v/>
      </c>
    </row>
    <row r="5145" spans="8:28" customFormat="1" ht="12.95" hidden="1" customHeight="1">
      <c r="H5145" s="1"/>
      <c r="I5145" s="1"/>
      <c r="N5145" s="1"/>
      <c r="T5145" s="146"/>
      <c r="U5145" s="146"/>
      <c r="V5145" s="146"/>
      <c r="W5145" s="146"/>
      <c r="X5145" s="146"/>
      <c r="Y5145" s="146"/>
      <c r="Z5145" s="146"/>
      <c r="AA5145" s="146"/>
      <c r="AB5145" s="5" t="str">
        <f t="shared" si="112"/>
        <v/>
      </c>
    </row>
    <row r="5146" spans="8:28" customFormat="1" ht="12.95" hidden="1" customHeight="1">
      <c r="H5146" s="1"/>
      <c r="I5146" s="1"/>
      <c r="N5146" s="1"/>
      <c r="T5146" s="146"/>
      <c r="U5146" s="146"/>
      <c r="V5146" s="146"/>
      <c r="W5146" s="146"/>
      <c r="X5146" s="146"/>
      <c r="Y5146" s="146"/>
      <c r="Z5146" s="146"/>
      <c r="AA5146" s="146"/>
      <c r="AB5146" s="5" t="str">
        <f t="shared" si="112"/>
        <v/>
      </c>
    </row>
    <row r="5147" spans="8:28" customFormat="1" ht="12.95" hidden="1" customHeight="1">
      <c r="H5147" s="1"/>
      <c r="I5147" s="1"/>
      <c r="N5147" s="1"/>
      <c r="T5147" s="146"/>
      <c r="U5147" s="146"/>
      <c r="V5147" s="146"/>
      <c r="W5147" s="146"/>
      <c r="X5147" s="146"/>
      <c r="Y5147" s="146"/>
      <c r="Z5147" s="146"/>
      <c r="AA5147" s="146"/>
      <c r="AB5147" s="5" t="str">
        <f t="shared" ref="AB5147:AB5210" si="113">IF(TRIM(A5137)="","",CONCATENATE(TRIM(D5137),TRIM(E5137)))</f>
        <v/>
      </c>
    </row>
    <row r="5148" spans="8:28" customFormat="1" ht="12.95" hidden="1" customHeight="1">
      <c r="H5148" s="1"/>
      <c r="I5148" s="1"/>
      <c r="N5148" s="1"/>
      <c r="T5148" s="146"/>
      <c r="U5148" s="146"/>
      <c r="V5148" s="146"/>
      <c r="W5148" s="146"/>
      <c r="X5148" s="146"/>
      <c r="Y5148" s="146"/>
      <c r="Z5148" s="146"/>
      <c r="AA5148" s="146"/>
      <c r="AB5148" s="5" t="str">
        <f t="shared" si="113"/>
        <v/>
      </c>
    </row>
    <row r="5149" spans="8:28" customFormat="1" ht="12.95" hidden="1" customHeight="1">
      <c r="H5149" s="1"/>
      <c r="I5149" s="1"/>
      <c r="N5149" s="1"/>
      <c r="T5149" s="146"/>
      <c r="U5149" s="146"/>
      <c r="V5149" s="146"/>
      <c r="W5149" s="146"/>
      <c r="X5149" s="146"/>
      <c r="Y5149" s="146"/>
      <c r="Z5149" s="146"/>
      <c r="AA5149" s="146"/>
      <c r="AB5149" s="5" t="str">
        <f t="shared" si="113"/>
        <v/>
      </c>
    </row>
    <row r="5150" spans="8:28" customFormat="1" ht="12.95" hidden="1" customHeight="1">
      <c r="H5150" s="1"/>
      <c r="I5150" s="1"/>
      <c r="N5150" s="1"/>
      <c r="T5150" s="146"/>
      <c r="U5150" s="146"/>
      <c r="V5150" s="146"/>
      <c r="W5150" s="146"/>
      <c r="X5150" s="146"/>
      <c r="Y5150" s="146"/>
      <c r="Z5150" s="146"/>
      <c r="AA5150" s="146"/>
      <c r="AB5150" s="5" t="str">
        <f t="shared" si="113"/>
        <v/>
      </c>
    </row>
    <row r="5151" spans="8:28" customFormat="1" ht="12.95" hidden="1" customHeight="1">
      <c r="H5151" s="1"/>
      <c r="I5151" s="1"/>
      <c r="N5151" s="1"/>
      <c r="T5151" s="146"/>
      <c r="U5151" s="146"/>
      <c r="V5151" s="146"/>
      <c r="W5151" s="146"/>
      <c r="X5151" s="146"/>
      <c r="Y5151" s="146"/>
      <c r="Z5151" s="146"/>
      <c r="AA5151" s="146"/>
      <c r="AB5151" s="5" t="str">
        <f t="shared" si="113"/>
        <v/>
      </c>
    </row>
    <row r="5152" spans="8:28" customFormat="1" ht="12.95" hidden="1" customHeight="1">
      <c r="H5152" s="1"/>
      <c r="I5152" s="1"/>
      <c r="N5152" s="1"/>
      <c r="T5152" s="146"/>
      <c r="U5152" s="146"/>
      <c r="V5152" s="146"/>
      <c r="W5152" s="146"/>
      <c r="X5152" s="146"/>
      <c r="Y5152" s="146"/>
      <c r="Z5152" s="146"/>
      <c r="AA5152" s="146"/>
      <c r="AB5152" s="5" t="str">
        <f t="shared" si="113"/>
        <v/>
      </c>
    </row>
    <row r="5153" spans="8:28" customFormat="1" ht="12.95" hidden="1" customHeight="1">
      <c r="H5153" s="1"/>
      <c r="I5153" s="1"/>
      <c r="N5153" s="1"/>
      <c r="T5153" s="146"/>
      <c r="U5153" s="146"/>
      <c r="V5153" s="146"/>
      <c r="W5153" s="146"/>
      <c r="X5153" s="146"/>
      <c r="Y5153" s="146"/>
      <c r="Z5153" s="146"/>
      <c r="AA5153" s="146"/>
      <c r="AB5153" s="5" t="str">
        <f t="shared" si="113"/>
        <v/>
      </c>
    </row>
    <row r="5154" spans="8:28" customFormat="1" ht="12.95" hidden="1" customHeight="1">
      <c r="H5154" s="1"/>
      <c r="I5154" s="1"/>
      <c r="N5154" s="1"/>
      <c r="T5154" s="146"/>
      <c r="U5154" s="146"/>
      <c r="V5154" s="146"/>
      <c r="W5154" s="146"/>
      <c r="X5154" s="146"/>
      <c r="Y5154" s="146"/>
      <c r="Z5154" s="146"/>
      <c r="AA5154" s="146"/>
      <c r="AB5154" s="5" t="str">
        <f t="shared" si="113"/>
        <v/>
      </c>
    </row>
    <row r="5155" spans="8:28" customFormat="1" ht="12.95" hidden="1" customHeight="1">
      <c r="H5155" s="1"/>
      <c r="I5155" s="1"/>
      <c r="N5155" s="1"/>
      <c r="T5155" s="146"/>
      <c r="U5155" s="146"/>
      <c r="V5155" s="146"/>
      <c r="W5155" s="146"/>
      <c r="X5155" s="146"/>
      <c r="Y5155" s="146"/>
      <c r="Z5155" s="146"/>
      <c r="AA5155" s="146"/>
      <c r="AB5155" s="5" t="str">
        <f t="shared" si="113"/>
        <v/>
      </c>
    </row>
    <row r="5156" spans="8:28" customFormat="1" ht="12.95" hidden="1" customHeight="1">
      <c r="H5156" s="1"/>
      <c r="I5156" s="1"/>
      <c r="N5156" s="1"/>
      <c r="T5156" s="146"/>
      <c r="U5156" s="146"/>
      <c r="V5156" s="146"/>
      <c r="W5156" s="146"/>
      <c r="X5156" s="146"/>
      <c r="Y5156" s="146"/>
      <c r="Z5156" s="146"/>
      <c r="AA5156" s="146"/>
      <c r="AB5156" s="5" t="str">
        <f t="shared" si="113"/>
        <v/>
      </c>
    </row>
    <row r="5157" spans="8:28" customFormat="1" ht="12.95" hidden="1" customHeight="1">
      <c r="H5157" s="1"/>
      <c r="I5157" s="1"/>
      <c r="N5157" s="1"/>
      <c r="T5157" s="146"/>
      <c r="U5157" s="146"/>
      <c r="V5157" s="146"/>
      <c r="W5157" s="146"/>
      <c r="X5157" s="146"/>
      <c r="Y5157" s="146"/>
      <c r="Z5157" s="146"/>
      <c r="AA5157" s="146"/>
      <c r="AB5157" s="5" t="str">
        <f t="shared" si="113"/>
        <v/>
      </c>
    </row>
    <row r="5158" spans="8:28" customFormat="1" ht="12.95" hidden="1" customHeight="1">
      <c r="H5158" s="1"/>
      <c r="I5158" s="1"/>
      <c r="N5158" s="1"/>
      <c r="T5158" s="146"/>
      <c r="U5158" s="146"/>
      <c r="V5158" s="146"/>
      <c r="W5158" s="146"/>
      <c r="X5158" s="146"/>
      <c r="Y5158" s="146"/>
      <c r="Z5158" s="146"/>
      <c r="AA5158" s="146"/>
      <c r="AB5158" s="5" t="str">
        <f t="shared" si="113"/>
        <v/>
      </c>
    </row>
    <row r="5159" spans="8:28" customFormat="1" ht="12.95" hidden="1" customHeight="1">
      <c r="H5159" s="1"/>
      <c r="I5159" s="1"/>
      <c r="N5159" s="1"/>
      <c r="T5159" s="146"/>
      <c r="U5159" s="146"/>
      <c r="V5159" s="146"/>
      <c r="W5159" s="146"/>
      <c r="X5159" s="146"/>
      <c r="Y5159" s="146"/>
      <c r="Z5159" s="146"/>
      <c r="AA5159" s="146"/>
      <c r="AB5159" s="5" t="str">
        <f t="shared" si="113"/>
        <v/>
      </c>
    </row>
    <row r="5160" spans="8:28" customFormat="1" ht="12.95" hidden="1" customHeight="1">
      <c r="H5160" s="1"/>
      <c r="I5160" s="1"/>
      <c r="N5160" s="1"/>
      <c r="T5160" s="146"/>
      <c r="U5160" s="146"/>
      <c r="V5160" s="146"/>
      <c r="W5160" s="146"/>
      <c r="X5160" s="146"/>
      <c r="Y5160" s="146"/>
      <c r="Z5160" s="146"/>
      <c r="AA5160" s="146"/>
      <c r="AB5160" s="5" t="str">
        <f t="shared" si="113"/>
        <v/>
      </c>
    </row>
    <row r="5161" spans="8:28" customFormat="1" ht="12.95" hidden="1" customHeight="1">
      <c r="H5161" s="1"/>
      <c r="I5161" s="1"/>
      <c r="N5161" s="1"/>
      <c r="T5161" s="146"/>
      <c r="U5161" s="146"/>
      <c r="V5161" s="146"/>
      <c r="W5161" s="146"/>
      <c r="X5161" s="146"/>
      <c r="Y5161" s="146"/>
      <c r="Z5161" s="146"/>
      <c r="AA5161" s="146"/>
      <c r="AB5161" s="5" t="str">
        <f t="shared" si="113"/>
        <v/>
      </c>
    </row>
    <row r="5162" spans="8:28" customFormat="1" ht="12.95" hidden="1" customHeight="1">
      <c r="H5162" s="1"/>
      <c r="I5162" s="1"/>
      <c r="N5162" s="1"/>
      <c r="T5162" s="146"/>
      <c r="U5162" s="146"/>
      <c r="V5162" s="146"/>
      <c r="W5162" s="146"/>
      <c r="X5162" s="146"/>
      <c r="Y5162" s="146"/>
      <c r="Z5162" s="146"/>
      <c r="AA5162" s="146"/>
      <c r="AB5162" s="5" t="str">
        <f t="shared" si="113"/>
        <v/>
      </c>
    </row>
    <row r="5163" spans="8:28" customFormat="1" ht="12.95" hidden="1" customHeight="1">
      <c r="H5163" s="1"/>
      <c r="I5163" s="1"/>
      <c r="N5163" s="1"/>
      <c r="T5163" s="146"/>
      <c r="U5163" s="146"/>
      <c r="V5163" s="146"/>
      <c r="W5163" s="146"/>
      <c r="X5163" s="146"/>
      <c r="Y5163" s="146"/>
      <c r="Z5163" s="146"/>
      <c r="AA5163" s="146"/>
      <c r="AB5163" s="5" t="str">
        <f t="shared" si="113"/>
        <v/>
      </c>
    </row>
    <row r="5164" spans="8:28" customFormat="1" ht="12.95" hidden="1" customHeight="1">
      <c r="H5164" s="1"/>
      <c r="I5164" s="1"/>
      <c r="N5164" s="1"/>
      <c r="T5164" s="146"/>
      <c r="U5164" s="146"/>
      <c r="V5164" s="146"/>
      <c r="W5164" s="146"/>
      <c r="X5164" s="146"/>
      <c r="Y5164" s="146"/>
      <c r="Z5164" s="146"/>
      <c r="AA5164" s="146"/>
      <c r="AB5164" s="5" t="str">
        <f t="shared" si="113"/>
        <v/>
      </c>
    </row>
    <row r="5165" spans="8:28" customFormat="1" ht="12.95" hidden="1" customHeight="1">
      <c r="H5165" s="1"/>
      <c r="I5165" s="1"/>
      <c r="N5165" s="1"/>
      <c r="T5165" s="146"/>
      <c r="U5165" s="146"/>
      <c r="V5165" s="146"/>
      <c r="W5165" s="146"/>
      <c r="X5165" s="146"/>
      <c r="Y5165" s="146"/>
      <c r="Z5165" s="146"/>
      <c r="AA5165" s="146"/>
      <c r="AB5165" s="5" t="str">
        <f t="shared" si="113"/>
        <v/>
      </c>
    </row>
    <row r="5166" spans="8:28" customFormat="1" ht="12.95" hidden="1" customHeight="1">
      <c r="H5166" s="1"/>
      <c r="I5166" s="1"/>
      <c r="N5166" s="1"/>
      <c r="T5166" s="146"/>
      <c r="U5166" s="146"/>
      <c r="V5166" s="146"/>
      <c r="W5166" s="146"/>
      <c r="X5166" s="146"/>
      <c r="Y5166" s="146"/>
      <c r="Z5166" s="146"/>
      <c r="AA5166" s="146"/>
      <c r="AB5166" s="5" t="str">
        <f t="shared" si="113"/>
        <v/>
      </c>
    </row>
    <row r="5167" spans="8:28" customFormat="1" ht="12.95" hidden="1" customHeight="1">
      <c r="H5167" s="1"/>
      <c r="I5167" s="1"/>
      <c r="N5167" s="1"/>
      <c r="T5167" s="146"/>
      <c r="U5167" s="146"/>
      <c r="V5167" s="146"/>
      <c r="W5167" s="146"/>
      <c r="X5167" s="146"/>
      <c r="Y5167" s="146"/>
      <c r="Z5167" s="146"/>
      <c r="AA5167" s="146"/>
      <c r="AB5167" s="5" t="str">
        <f t="shared" si="113"/>
        <v/>
      </c>
    </row>
    <row r="5168" spans="8:28" customFormat="1" ht="12.95" hidden="1" customHeight="1">
      <c r="H5168" s="1"/>
      <c r="I5168" s="1"/>
      <c r="N5168" s="1"/>
      <c r="T5168" s="146"/>
      <c r="U5168" s="146"/>
      <c r="V5168" s="146"/>
      <c r="W5168" s="146"/>
      <c r="X5168" s="146"/>
      <c r="Y5168" s="146"/>
      <c r="Z5168" s="146"/>
      <c r="AA5168" s="146"/>
      <c r="AB5168" s="5" t="str">
        <f t="shared" si="113"/>
        <v/>
      </c>
    </row>
    <row r="5169" spans="8:28" customFormat="1" ht="12.95" hidden="1" customHeight="1">
      <c r="H5169" s="1"/>
      <c r="I5169" s="1"/>
      <c r="N5169" s="1"/>
      <c r="T5169" s="146"/>
      <c r="U5169" s="146"/>
      <c r="V5169" s="146"/>
      <c r="W5169" s="146"/>
      <c r="X5169" s="146"/>
      <c r="Y5169" s="146"/>
      <c r="Z5169" s="146"/>
      <c r="AA5169" s="146"/>
      <c r="AB5169" s="5" t="str">
        <f t="shared" si="113"/>
        <v/>
      </c>
    </row>
    <row r="5170" spans="8:28" customFormat="1" ht="12.95" hidden="1" customHeight="1">
      <c r="H5170" s="1"/>
      <c r="I5170" s="1"/>
      <c r="N5170" s="1"/>
      <c r="T5170" s="146"/>
      <c r="U5170" s="146"/>
      <c r="V5170" s="146"/>
      <c r="W5170" s="146"/>
      <c r="X5170" s="146"/>
      <c r="Y5170" s="146"/>
      <c r="Z5170" s="146"/>
      <c r="AA5170" s="146"/>
      <c r="AB5170" s="5" t="str">
        <f t="shared" si="113"/>
        <v/>
      </c>
    </row>
    <row r="5171" spans="8:28" customFormat="1" ht="12.95" hidden="1" customHeight="1">
      <c r="H5171" s="1"/>
      <c r="I5171" s="1"/>
      <c r="N5171" s="1"/>
      <c r="T5171" s="146"/>
      <c r="U5171" s="146"/>
      <c r="V5171" s="146"/>
      <c r="W5171" s="146"/>
      <c r="X5171" s="146"/>
      <c r="Y5171" s="146"/>
      <c r="Z5171" s="146"/>
      <c r="AA5171" s="146"/>
      <c r="AB5171" s="5" t="str">
        <f t="shared" si="113"/>
        <v/>
      </c>
    </row>
    <row r="5172" spans="8:28" customFormat="1" ht="12.95" hidden="1" customHeight="1">
      <c r="H5172" s="1"/>
      <c r="I5172" s="1"/>
      <c r="N5172" s="1"/>
      <c r="T5172" s="146"/>
      <c r="U5172" s="146"/>
      <c r="V5172" s="146"/>
      <c r="W5172" s="146"/>
      <c r="X5172" s="146"/>
      <c r="Y5172" s="146"/>
      <c r="Z5172" s="146"/>
      <c r="AA5172" s="146"/>
      <c r="AB5172" s="5" t="str">
        <f t="shared" si="113"/>
        <v/>
      </c>
    </row>
    <row r="5173" spans="8:28" customFormat="1" ht="12.95" hidden="1" customHeight="1">
      <c r="H5173" s="1"/>
      <c r="I5173" s="1"/>
      <c r="N5173" s="1"/>
      <c r="T5173" s="146"/>
      <c r="U5173" s="146"/>
      <c r="V5173" s="146"/>
      <c r="W5173" s="146"/>
      <c r="X5173" s="146"/>
      <c r="Y5173" s="146"/>
      <c r="Z5173" s="146"/>
      <c r="AA5173" s="146"/>
      <c r="AB5173" s="5" t="str">
        <f t="shared" si="113"/>
        <v/>
      </c>
    </row>
    <row r="5174" spans="8:28" customFormat="1" ht="12.95" hidden="1" customHeight="1">
      <c r="H5174" s="1"/>
      <c r="I5174" s="1"/>
      <c r="N5174" s="1"/>
      <c r="T5174" s="146"/>
      <c r="U5174" s="146"/>
      <c r="V5174" s="146"/>
      <c r="W5174" s="146"/>
      <c r="X5174" s="146"/>
      <c r="Y5174" s="146"/>
      <c r="Z5174" s="146"/>
      <c r="AA5174" s="146"/>
      <c r="AB5174" s="5" t="str">
        <f t="shared" si="113"/>
        <v/>
      </c>
    </row>
    <row r="5175" spans="8:28" customFormat="1" ht="12.95" hidden="1" customHeight="1">
      <c r="H5175" s="1"/>
      <c r="I5175" s="1"/>
      <c r="N5175" s="1"/>
      <c r="T5175" s="146"/>
      <c r="U5175" s="146"/>
      <c r="V5175" s="146"/>
      <c r="W5175" s="146"/>
      <c r="X5175" s="146"/>
      <c r="Y5175" s="146"/>
      <c r="Z5175" s="146"/>
      <c r="AA5175" s="146"/>
      <c r="AB5175" s="5" t="str">
        <f t="shared" si="113"/>
        <v/>
      </c>
    </row>
    <row r="5176" spans="8:28" customFormat="1" ht="12.95" hidden="1" customHeight="1">
      <c r="H5176" s="1"/>
      <c r="I5176" s="1"/>
      <c r="N5176" s="1"/>
      <c r="T5176" s="146"/>
      <c r="U5176" s="146"/>
      <c r="V5176" s="146"/>
      <c r="W5176" s="146"/>
      <c r="X5176" s="146"/>
      <c r="Y5176" s="146"/>
      <c r="Z5176" s="146"/>
      <c r="AA5176" s="146"/>
      <c r="AB5176" s="5" t="str">
        <f t="shared" si="113"/>
        <v/>
      </c>
    </row>
    <row r="5177" spans="8:28" customFormat="1" ht="12.95" hidden="1" customHeight="1">
      <c r="H5177" s="1"/>
      <c r="I5177" s="1"/>
      <c r="N5177" s="1"/>
      <c r="T5177" s="146"/>
      <c r="U5177" s="146"/>
      <c r="V5177" s="146"/>
      <c r="W5177" s="146"/>
      <c r="X5177" s="146"/>
      <c r="Y5177" s="146"/>
      <c r="Z5177" s="146"/>
      <c r="AA5177" s="146"/>
      <c r="AB5177" s="5" t="str">
        <f t="shared" si="113"/>
        <v/>
      </c>
    </row>
    <row r="5178" spans="8:28" customFormat="1" ht="12.95" hidden="1" customHeight="1">
      <c r="H5178" s="1"/>
      <c r="I5178" s="1"/>
      <c r="N5178" s="1"/>
      <c r="T5178" s="146"/>
      <c r="U5178" s="146"/>
      <c r="V5178" s="146"/>
      <c r="W5178" s="146"/>
      <c r="X5178" s="146"/>
      <c r="Y5178" s="146"/>
      <c r="Z5178" s="146"/>
      <c r="AA5178" s="146"/>
      <c r="AB5178" s="5" t="str">
        <f t="shared" si="113"/>
        <v/>
      </c>
    </row>
    <row r="5179" spans="8:28" customFormat="1" ht="12.95" hidden="1" customHeight="1">
      <c r="H5179" s="1"/>
      <c r="I5179" s="1"/>
      <c r="N5179" s="1"/>
      <c r="T5179" s="146"/>
      <c r="U5179" s="146"/>
      <c r="V5179" s="146"/>
      <c r="W5179" s="146"/>
      <c r="X5179" s="146"/>
      <c r="Y5179" s="146"/>
      <c r="Z5179" s="146"/>
      <c r="AA5179" s="146"/>
      <c r="AB5179" s="5" t="str">
        <f t="shared" si="113"/>
        <v/>
      </c>
    </row>
    <row r="5180" spans="8:28" customFormat="1" ht="12.95" hidden="1" customHeight="1">
      <c r="H5180" s="1"/>
      <c r="I5180" s="1"/>
      <c r="N5180" s="1"/>
      <c r="T5180" s="146"/>
      <c r="U5180" s="146"/>
      <c r="V5180" s="146"/>
      <c r="W5180" s="146"/>
      <c r="X5180" s="146"/>
      <c r="Y5180" s="146"/>
      <c r="Z5180" s="146"/>
      <c r="AA5180" s="146"/>
      <c r="AB5180" s="5" t="str">
        <f t="shared" si="113"/>
        <v/>
      </c>
    </row>
    <row r="5181" spans="8:28" customFormat="1" ht="12.95" hidden="1" customHeight="1">
      <c r="H5181" s="1"/>
      <c r="I5181" s="1"/>
      <c r="N5181" s="1"/>
      <c r="T5181" s="146"/>
      <c r="U5181" s="146"/>
      <c r="V5181" s="146"/>
      <c r="W5181" s="146"/>
      <c r="X5181" s="146"/>
      <c r="Y5181" s="146"/>
      <c r="Z5181" s="146"/>
      <c r="AA5181" s="146"/>
      <c r="AB5181" s="5" t="str">
        <f t="shared" si="113"/>
        <v/>
      </c>
    </row>
    <row r="5182" spans="8:28" customFormat="1" ht="12.95" hidden="1" customHeight="1">
      <c r="H5182" s="1"/>
      <c r="I5182" s="1"/>
      <c r="N5182" s="1"/>
      <c r="T5182" s="146"/>
      <c r="U5182" s="146"/>
      <c r="V5182" s="146"/>
      <c r="W5182" s="146"/>
      <c r="X5182" s="146"/>
      <c r="Y5182" s="146"/>
      <c r="Z5182" s="146"/>
      <c r="AA5182" s="146"/>
      <c r="AB5182" s="5" t="str">
        <f t="shared" si="113"/>
        <v/>
      </c>
    </row>
    <row r="5183" spans="8:28" customFormat="1" ht="12.95" hidden="1" customHeight="1">
      <c r="H5183" s="1"/>
      <c r="I5183" s="1"/>
      <c r="N5183" s="1"/>
      <c r="T5183" s="146"/>
      <c r="U5183" s="146"/>
      <c r="V5183" s="146"/>
      <c r="W5183" s="146"/>
      <c r="X5183" s="146"/>
      <c r="Y5183" s="146"/>
      <c r="Z5183" s="146"/>
      <c r="AA5183" s="146"/>
      <c r="AB5183" s="5" t="str">
        <f t="shared" si="113"/>
        <v/>
      </c>
    </row>
    <row r="5184" spans="8:28" customFormat="1" ht="12.95" hidden="1" customHeight="1">
      <c r="H5184" s="1"/>
      <c r="I5184" s="1"/>
      <c r="N5184" s="1"/>
      <c r="T5184" s="146"/>
      <c r="U5184" s="146"/>
      <c r="V5184" s="146"/>
      <c r="W5184" s="146"/>
      <c r="X5184" s="146"/>
      <c r="Y5184" s="146"/>
      <c r="Z5184" s="146"/>
      <c r="AA5184" s="146"/>
      <c r="AB5184" s="5" t="str">
        <f t="shared" si="113"/>
        <v/>
      </c>
    </row>
    <row r="5185" spans="8:28" customFormat="1" ht="12.95" hidden="1" customHeight="1">
      <c r="H5185" s="1"/>
      <c r="I5185" s="1"/>
      <c r="N5185" s="1"/>
      <c r="T5185" s="146"/>
      <c r="U5185" s="146"/>
      <c r="V5185" s="146"/>
      <c r="W5185" s="146"/>
      <c r="X5185" s="146"/>
      <c r="Y5185" s="146"/>
      <c r="Z5185" s="146"/>
      <c r="AA5185" s="146"/>
      <c r="AB5185" s="5" t="str">
        <f t="shared" si="113"/>
        <v/>
      </c>
    </row>
    <row r="5186" spans="8:28" customFormat="1" ht="12.95" hidden="1" customHeight="1">
      <c r="H5186" s="1"/>
      <c r="I5186" s="1"/>
      <c r="N5186" s="1"/>
      <c r="T5186" s="146"/>
      <c r="U5186" s="146"/>
      <c r="V5186" s="146"/>
      <c r="W5186" s="146"/>
      <c r="X5186" s="146"/>
      <c r="Y5186" s="146"/>
      <c r="Z5186" s="146"/>
      <c r="AA5186" s="146"/>
      <c r="AB5186" s="5" t="str">
        <f t="shared" si="113"/>
        <v/>
      </c>
    </row>
    <row r="5187" spans="8:28" customFormat="1" ht="12.95" hidden="1" customHeight="1">
      <c r="H5187" s="1"/>
      <c r="I5187" s="1"/>
      <c r="N5187" s="1"/>
      <c r="T5187" s="146"/>
      <c r="U5187" s="146"/>
      <c r="V5187" s="146"/>
      <c r="W5187" s="146"/>
      <c r="X5187" s="146"/>
      <c r="Y5187" s="146"/>
      <c r="Z5187" s="146"/>
      <c r="AA5187" s="146"/>
      <c r="AB5187" s="5" t="str">
        <f t="shared" si="113"/>
        <v/>
      </c>
    </row>
    <row r="5188" spans="8:28" customFormat="1" ht="12.95" hidden="1" customHeight="1">
      <c r="H5188" s="1"/>
      <c r="I5188" s="1"/>
      <c r="N5188" s="1"/>
      <c r="T5188" s="146"/>
      <c r="U5188" s="146"/>
      <c r="V5188" s="146"/>
      <c r="W5188" s="146"/>
      <c r="X5188" s="146"/>
      <c r="Y5188" s="146"/>
      <c r="Z5188" s="146"/>
      <c r="AA5188" s="146"/>
      <c r="AB5188" s="5" t="str">
        <f t="shared" si="113"/>
        <v/>
      </c>
    </row>
    <row r="5189" spans="8:28" customFormat="1" ht="12.95" hidden="1" customHeight="1">
      <c r="H5189" s="1"/>
      <c r="I5189" s="1"/>
      <c r="N5189" s="1"/>
      <c r="T5189" s="146"/>
      <c r="U5189" s="146"/>
      <c r="V5189" s="146"/>
      <c r="W5189" s="146"/>
      <c r="X5189" s="146"/>
      <c r="Y5189" s="146"/>
      <c r="Z5189" s="146"/>
      <c r="AA5189" s="146"/>
      <c r="AB5189" s="5" t="str">
        <f t="shared" si="113"/>
        <v/>
      </c>
    </row>
    <row r="5190" spans="8:28" customFormat="1" ht="12.95" hidden="1" customHeight="1">
      <c r="H5190" s="1"/>
      <c r="I5190" s="1"/>
      <c r="N5190" s="1"/>
      <c r="T5190" s="146"/>
      <c r="U5190" s="146"/>
      <c r="V5190" s="146"/>
      <c r="W5190" s="146"/>
      <c r="X5190" s="146"/>
      <c r="Y5190" s="146"/>
      <c r="Z5190" s="146"/>
      <c r="AA5190" s="146"/>
      <c r="AB5190" s="5" t="str">
        <f t="shared" si="113"/>
        <v/>
      </c>
    </row>
    <row r="5191" spans="8:28" customFormat="1" ht="12.95" hidden="1" customHeight="1">
      <c r="H5191" s="1"/>
      <c r="I5191" s="1"/>
      <c r="N5191" s="1"/>
      <c r="T5191" s="146"/>
      <c r="U5191" s="146"/>
      <c r="V5191" s="146"/>
      <c r="W5191" s="146"/>
      <c r="X5191" s="146"/>
      <c r="Y5191" s="146"/>
      <c r="Z5191" s="146"/>
      <c r="AA5191" s="146"/>
      <c r="AB5191" s="5" t="str">
        <f t="shared" si="113"/>
        <v/>
      </c>
    </row>
    <row r="5192" spans="8:28" customFormat="1" ht="12.95" hidden="1" customHeight="1">
      <c r="H5192" s="1"/>
      <c r="I5192" s="1"/>
      <c r="N5192" s="1"/>
      <c r="T5192" s="146"/>
      <c r="U5192" s="146"/>
      <c r="V5192" s="146"/>
      <c r="W5192" s="146"/>
      <c r="X5192" s="146"/>
      <c r="Y5192" s="146"/>
      <c r="Z5192" s="146"/>
      <c r="AA5192" s="146"/>
      <c r="AB5192" s="5" t="str">
        <f t="shared" si="113"/>
        <v/>
      </c>
    </row>
    <row r="5193" spans="8:28" customFormat="1" ht="12.95" hidden="1" customHeight="1">
      <c r="H5193" s="1"/>
      <c r="I5193" s="1"/>
      <c r="N5193" s="1"/>
      <c r="T5193" s="146"/>
      <c r="U5193" s="146"/>
      <c r="V5193" s="146"/>
      <c r="W5193" s="146"/>
      <c r="X5193" s="146"/>
      <c r="Y5193" s="146"/>
      <c r="Z5193" s="146"/>
      <c r="AA5193" s="146"/>
      <c r="AB5193" s="5" t="str">
        <f t="shared" si="113"/>
        <v/>
      </c>
    </row>
    <row r="5194" spans="8:28" customFormat="1" ht="12.95" hidden="1" customHeight="1">
      <c r="H5194" s="1"/>
      <c r="I5194" s="1"/>
      <c r="N5194" s="1"/>
      <c r="T5194" s="146"/>
      <c r="U5194" s="146"/>
      <c r="V5194" s="146"/>
      <c r="W5194" s="146"/>
      <c r="X5194" s="146"/>
      <c r="Y5194" s="146"/>
      <c r="Z5194" s="146"/>
      <c r="AA5194" s="146"/>
      <c r="AB5194" s="5" t="str">
        <f t="shared" si="113"/>
        <v/>
      </c>
    </row>
    <row r="5195" spans="8:28" customFormat="1" ht="12.95" hidden="1" customHeight="1">
      <c r="H5195" s="1"/>
      <c r="I5195" s="1"/>
      <c r="N5195" s="1"/>
      <c r="T5195" s="146"/>
      <c r="U5195" s="146"/>
      <c r="V5195" s="146"/>
      <c r="W5195" s="146"/>
      <c r="X5195" s="146"/>
      <c r="Y5195" s="146"/>
      <c r="Z5195" s="146"/>
      <c r="AA5195" s="146"/>
      <c r="AB5195" s="5" t="str">
        <f t="shared" si="113"/>
        <v/>
      </c>
    </row>
    <row r="5196" spans="8:28" customFormat="1" ht="12.95" hidden="1" customHeight="1">
      <c r="H5196" s="1"/>
      <c r="I5196" s="1"/>
      <c r="N5196" s="1"/>
      <c r="T5196" s="146"/>
      <c r="U5196" s="146"/>
      <c r="V5196" s="146"/>
      <c r="W5196" s="146"/>
      <c r="X5196" s="146"/>
      <c r="Y5196" s="146"/>
      <c r="Z5196" s="146"/>
      <c r="AA5196" s="146"/>
      <c r="AB5196" s="5" t="str">
        <f t="shared" si="113"/>
        <v/>
      </c>
    </row>
    <row r="5197" spans="8:28" customFormat="1" ht="12.95" hidden="1" customHeight="1">
      <c r="H5197" s="1"/>
      <c r="I5197" s="1"/>
      <c r="N5197" s="1"/>
      <c r="T5197" s="146"/>
      <c r="U5197" s="146"/>
      <c r="V5197" s="146"/>
      <c r="W5197" s="146"/>
      <c r="X5197" s="146"/>
      <c r="Y5197" s="146"/>
      <c r="Z5197" s="146"/>
      <c r="AA5197" s="146"/>
      <c r="AB5197" s="5" t="str">
        <f t="shared" si="113"/>
        <v/>
      </c>
    </row>
    <row r="5198" spans="8:28" customFormat="1" ht="12.95" hidden="1" customHeight="1">
      <c r="H5198" s="1"/>
      <c r="I5198" s="1"/>
      <c r="N5198" s="1"/>
      <c r="T5198" s="146"/>
      <c r="U5198" s="146"/>
      <c r="V5198" s="146"/>
      <c r="W5198" s="146"/>
      <c r="X5198" s="146"/>
      <c r="Y5198" s="146"/>
      <c r="Z5198" s="146"/>
      <c r="AA5198" s="146"/>
      <c r="AB5198" s="5" t="str">
        <f t="shared" si="113"/>
        <v/>
      </c>
    </row>
    <row r="5199" spans="8:28" customFormat="1" ht="12.95" hidden="1" customHeight="1">
      <c r="H5199" s="1"/>
      <c r="I5199" s="1"/>
      <c r="N5199" s="1"/>
      <c r="T5199" s="146"/>
      <c r="U5199" s="146"/>
      <c r="V5199" s="146"/>
      <c r="W5199" s="146"/>
      <c r="X5199" s="146"/>
      <c r="Y5199" s="146"/>
      <c r="Z5199" s="146"/>
      <c r="AA5199" s="146"/>
      <c r="AB5199" s="5" t="str">
        <f t="shared" si="113"/>
        <v/>
      </c>
    </row>
    <row r="5200" spans="8:28" customFormat="1" ht="12.95" hidden="1" customHeight="1">
      <c r="H5200" s="1"/>
      <c r="I5200" s="1"/>
      <c r="N5200" s="1"/>
      <c r="T5200" s="146"/>
      <c r="U5200" s="146"/>
      <c r="V5200" s="146"/>
      <c r="W5200" s="146"/>
      <c r="X5200" s="146"/>
      <c r="Y5200" s="146"/>
      <c r="Z5200" s="146"/>
      <c r="AA5200" s="146"/>
      <c r="AB5200" s="5" t="str">
        <f t="shared" si="113"/>
        <v/>
      </c>
    </row>
    <row r="5201" spans="8:28" customFormat="1" ht="12.95" hidden="1" customHeight="1">
      <c r="H5201" s="1"/>
      <c r="I5201" s="1"/>
      <c r="N5201" s="1"/>
      <c r="T5201" s="146"/>
      <c r="U5201" s="146"/>
      <c r="V5201" s="146"/>
      <c r="W5201" s="146"/>
      <c r="X5201" s="146"/>
      <c r="Y5201" s="146"/>
      <c r="Z5201" s="146"/>
      <c r="AA5201" s="146"/>
      <c r="AB5201" s="5" t="str">
        <f t="shared" si="113"/>
        <v/>
      </c>
    </row>
    <row r="5202" spans="8:28" customFormat="1" ht="12.95" hidden="1" customHeight="1">
      <c r="H5202" s="1"/>
      <c r="I5202" s="1"/>
      <c r="N5202" s="1"/>
      <c r="T5202" s="146"/>
      <c r="U5202" s="146"/>
      <c r="V5202" s="146"/>
      <c r="W5202" s="146"/>
      <c r="X5202" s="146"/>
      <c r="Y5202" s="146"/>
      <c r="Z5202" s="146"/>
      <c r="AA5202" s="146"/>
      <c r="AB5202" s="5" t="str">
        <f t="shared" si="113"/>
        <v/>
      </c>
    </row>
    <row r="5203" spans="8:28" customFormat="1" ht="12.95" hidden="1" customHeight="1">
      <c r="H5203" s="1"/>
      <c r="I5203" s="1"/>
      <c r="N5203" s="1"/>
      <c r="T5203" s="146"/>
      <c r="U5203" s="146"/>
      <c r="V5203" s="146"/>
      <c r="W5203" s="146"/>
      <c r="X5203" s="146"/>
      <c r="Y5203" s="146"/>
      <c r="Z5203" s="146"/>
      <c r="AA5203" s="146"/>
      <c r="AB5203" s="5" t="str">
        <f t="shared" si="113"/>
        <v/>
      </c>
    </row>
    <row r="5204" spans="8:28" customFormat="1" ht="12.95" hidden="1" customHeight="1">
      <c r="H5204" s="1"/>
      <c r="I5204" s="1"/>
      <c r="N5204" s="1"/>
      <c r="T5204" s="146"/>
      <c r="U5204" s="146"/>
      <c r="V5204" s="146"/>
      <c r="W5204" s="146"/>
      <c r="X5204" s="146"/>
      <c r="Y5204" s="146"/>
      <c r="Z5204" s="146"/>
      <c r="AA5204" s="146"/>
      <c r="AB5204" s="5" t="str">
        <f t="shared" si="113"/>
        <v/>
      </c>
    </row>
    <row r="5205" spans="8:28" customFormat="1" ht="12.95" hidden="1" customHeight="1">
      <c r="H5205" s="1"/>
      <c r="I5205" s="1"/>
      <c r="N5205" s="1"/>
      <c r="T5205" s="146"/>
      <c r="U5205" s="146"/>
      <c r="V5205" s="146"/>
      <c r="W5205" s="146"/>
      <c r="X5205" s="146"/>
      <c r="Y5205" s="146"/>
      <c r="Z5205" s="146"/>
      <c r="AA5205" s="146"/>
      <c r="AB5205" s="5" t="str">
        <f t="shared" si="113"/>
        <v/>
      </c>
    </row>
    <row r="5206" spans="8:28" customFormat="1" ht="12.95" hidden="1" customHeight="1">
      <c r="H5206" s="1"/>
      <c r="I5206" s="1"/>
      <c r="N5206" s="1"/>
      <c r="T5206" s="146"/>
      <c r="U5206" s="146"/>
      <c r="V5206" s="146"/>
      <c r="W5206" s="146"/>
      <c r="X5206" s="146"/>
      <c r="Y5206" s="146"/>
      <c r="Z5206" s="146"/>
      <c r="AA5206" s="146"/>
      <c r="AB5206" s="5" t="str">
        <f t="shared" si="113"/>
        <v/>
      </c>
    </row>
    <row r="5207" spans="8:28" customFormat="1" ht="12.95" hidden="1" customHeight="1">
      <c r="H5207" s="1"/>
      <c r="I5207" s="1"/>
      <c r="N5207" s="1"/>
      <c r="T5207" s="146"/>
      <c r="U5207" s="146"/>
      <c r="V5207" s="146"/>
      <c r="W5207" s="146"/>
      <c r="X5207" s="146"/>
      <c r="Y5207" s="146"/>
      <c r="Z5207" s="146"/>
      <c r="AA5207" s="146"/>
      <c r="AB5207" s="5" t="str">
        <f t="shared" si="113"/>
        <v/>
      </c>
    </row>
    <row r="5208" spans="8:28" customFormat="1" ht="12.95" hidden="1" customHeight="1">
      <c r="H5208" s="1"/>
      <c r="I5208" s="1"/>
      <c r="N5208" s="1"/>
      <c r="T5208" s="146"/>
      <c r="U5208" s="146"/>
      <c r="V5208" s="146"/>
      <c r="W5208" s="146"/>
      <c r="X5208" s="146"/>
      <c r="Y5208" s="146"/>
      <c r="Z5208" s="146"/>
      <c r="AA5208" s="146"/>
      <c r="AB5208" s="5" t="str">
        <f t="shared" si="113"/>
        <v/>
      </c>
    </row>
    <row r="5209" spans="8:28" customFormat="1" ht="12.95" hidden="1" customHeight="1">
      <c r="H5209" s="1"/>
      <c r="I5209" s="1"/>
      <c r="N5209" s="1"/>
      <c r="T5209" s="146"/>
      <c r="U5209" s="146"/>
      <c r="V5209" s="146"/>
      <c r="W5209" s="146"/>
      <c r="X5209" s="146"/>
      <c r="Y5209" s="146"/>
      <c r="Z5209" s="146"/>
      <c r="AA5209" s="146"/>
      <c r="AB5209" s="5" t="str">
        <f t="shared" si="113"/>
        <v/>
      </c>
    </row>
    <row r="5210" spans="8:28" customFormat="1" ht="12.95" hidden="1" customHeight="1">
      <c r="H5210" s="1"/>
      <c r="I5210" s="1"/>
      <c r="N5210" s="1"/>
      <c r="T5210" s="146"/>
      <c r="U5210" s="146"/>
      <c r="V5210" s="146"/>
      <c r="W5210" s="146"/>
      <c r="X5210" s="146"/>
      <c r="Y5210" s="146"/>
      <c r="Z5210" s="146"/>
      <c r="AA5210" s="146"/>
      <c r="AB5210" s="5" t="str">
        <f t="shared" si="113"/>
        <v/>
      </c>
    </row>
    <row r="5211" spans="8:28" customFormat="1" ht="12.95" hidden="1" customHeight="1">
      <c r="H5211" s="1"/>
      <c r="I5211" s="1"/>
      <c r="N5211" s="1"/>
      <c r="T5211" s="146"/>
      <c r="U5211" s="146"/>
      <c r="V5211" s="146"/>
      <c r="W5211" s="146"/>
      <c r="X5211" s="146"/>
      <c r="Y5211" s="146"/>
      <c r="Z5211" s="146"/>
      <c r="AA5211" s="146"/>
      <c r="AB5211" s="5" t="str">
        <f t="shared" ref="AB5211:AB5274" si="114">IF(TRIM(A5201)="","",CONCATENATE(TRIM(D5201),TRIM(E5201)))</f>
        <v/>
      </c>
    </row>
    <row r="5212" spans="8:28" customFormat="1" ht="12.95" hidden="1" customHeight="1">
      <c r="H5212" s="1"/>
      <c r="I5212" s="1"/>
      <c r="N5212" s="1"/>
      <c r="T5212" s="146"/>
      <c r="U5212" s="146"/>
      <c r="V5212" s="146"/>
      <c r="W5212" s="146"/>
      <c r="X5212" s="146"/>
      <c r="Y5212" s="146"/>
      <c r="Z5212" s="146"/>
      <c r="AA5212" s="146"/>
      <c r="AB5212" s="5" t="str">
        <f t="shared" si="114"/>
        <v/>
      </c>
    </row>
    <row r="5213" spans="8:28" customFormat="1" ht="12.95" hidden="1" customHeight="1">
      <c r="H5213" s="1"/>
      <c r="I5213" s="1"/>
      <c r="N5213" s="1"/>
      <c r="T5213" s="146"/>
      <c r="U5213" s="146"/>
      <c r="V5213" s="146"/>
      <c r="W5213" s="146"/>
      <c r="X5213" s="146"/>
      <c r="Y5213" s="146"/>
      <c r="Z5213" s="146"/>
      <c r="AA5213" s="146"/>
      <c r="AB5213" s="5" t="str">
        <f t="shared" si="114"/>
        <v/>
      </c>
    </row>
    <row r="5214" spans="8:28" customFormat="1" ht="12.95" hidden="1" customHeight="1">
      <c r="H5214" s="1"/>
      <c r="I5214" s="1"/>
      <c r="N5214" s="1"/>
      <c r="T5214" s="146"/>
      <c r="U5214" s="146"/>
      <c r="V5214" s="146"/>
      <c r="W5214" s="146"/>
      <c r="X5214" s="146"/>
      <c r="Y5214" s="146"/>
      <c r="Z5214" s="146"/>
      <c r="AA5214" s="146"/>
      <c r="AB5214" s="5" t="str">
        <f t="shared" si="114"/>
        <v/>
      </c>
    </row>
    <row r="5215" spans="8:28" customFormat="1" ht="12.95" hidden="1" customHeight="1">
      <c r="H5215" s="1"/>
      <c r="I5215" s="1"/>
      <c r="N5215" s="1"/>
      <c r="T5215" s="146"/>
      <c r="U5215" s="146"/>
      <c r="V5215" s="146"/>
      <c r="W5215" s="146"/>
      <c r="X5215" s="146"/>
      <c r="Y5215" s="146"/>
      <c r="Z5215" s="146"/>
      <c r="AA5215" s="146"/>
      <c r="AB5215" s="5" t="str">
        <f t="shared" si="114"/>
        <v/>
      </c>
    </row>
    <row r="5216" spans="8:28" customFormat="1" ht="12.95" hidden="1" customHeight="1">
      <c r="H5216" s="1"/>
      <c r="I5216" s="1"/>
      <c r="N5216" s="1"/>
      <c r="T5216" s="146"/>
      <c r="U5216" s="146"/>
      <c r="V5216" s="146"/>
      <c r="W5216" s="146"/>
      <c r="X5216" s="146"/>
      <c r="Y5216" s="146"/>
      <c r="Z5216" s="146"/>
      <c r="AA5216" s="146"/>
      <c r="AB5216" s="5" t="str">
        <f t="shared" si="114"/>
        <v/>
      </c>
    </row>
    <row r="5217" spans="8:28" customFormat="1" ht="12.95" hidden="1" customHeight="1">
      <c r="H5217" s="1"/>
      <c r="I5217" s="1"/>
      <c r="N5217" s="1"/>
      <c r="T5217" s="146"/>
      <c r="U5217" s="146"/>
      <c r="V5217" s="146"/>
      <c r="W5217" s="146"/>
      <c r="X5217" s="146"/>
      <c r="Y5217" s="146"/>
      <c r="Z5217" s="146"/>
      <c r="AA5217" s="146"/>
      <c r="AB5217" s="5" t="str">
        <f t="shared" si="114"/>
        <v/>
      </c>
    </row>
    <row r="5218" spans="8:28" customFormat="1" ht="12.95" hidden="1" customHeight="1">
      <c r="H5218" s="1"/>
      <c r="I5218" s="1"/>
      <c r="N5218" s="1"/>
      <c r="T5218" s="146"/>
      <c r="U5218" s="146"/>
      <c r="V5218" s="146"/>
      <c r="W5218" s="146"/>
      <c r="X5218" s="146"/>
      <c r="Y5218" s="146"/>
      <c r="Z5218" s="146"/>
      <c r="AA5218" s="146"/>
      <c r="AB5218" s="5" t="str">
        <f t="shared" si="114"/>
        <v/>
      </c>
    </row>
    <row r="5219" spans="8:28" customFormat="1" ht="12.95" hidden="1" customHeight="1">
      <c r="H5219" s="1"/>
      <c r="I5219" s="1"/>
      <c r="N5219" s="1"/>
      <c r="T5219" s="146"/>
      <c r="U5219" s="146"/>
      <c r="V5219" s="146"/>
      <c r="W5219" s="146"/>
      <c r="X5219" s="146"/>
      <c r="Y5219" s="146"/>
      <c r="Z5219" s="146"/>
      <c r="AA5219" s="146"/>
      <c r="AB5219" s="5" t="str">
        <f t="shared" si="114"/>
        <v/>
      </c>
    </row>
    <row r="5220" spans="8:28" customFormat="1" ht="12.95" hidden="1" customHeight="1">
      <c r="H5220" s="1"/>
      <c r="I5220" s="1"/>
      <c r="N5220" s="1"/>
      <c r="T5220" s="146"/>
      <c r="U5220" s="146"/>
      <c r="V5220" s="146"/>
      <c r="W5220" s="146"/>
      <c r="X5220" s="146"/>
      <c r="Y5220" s="146"/>
      <c r="Z5220" s="146"/>
      <c r="AA5220" s="146"/>
      <c r="AB5220" s="5" t="str">
        <f t="shared" si="114"/>
        <v/>
      </c>
    </row>
    <row r="5221" spans="8:28" customFormat="1" ht="12.95" hidden="1" customHeight="1">
      <c r="H5221" s="1"/>
      <c r="I5221" s="1"/>
      <c r="N5221" s="1"/>
      <c r="T5221" s="146"/>
      <c r="U5221" s="146"/>
      <c r="V5221" s="146"/>
      <c r="W5221" s="146"/>
      <c r="X5221" s="146"/>
      <c r="Y5221" s="146"/>
      <c r="Z5221" s="146"/>
      <c r="AA5221" s="146"/>
      <c r="AB5221" s="5" t="str">
        <f t="shared" si="114"/>
        <v/>
      </c>
    </row>
    <row r="5222" spans="8:28" customFormat="1" ht="12.95" hidden="1" customHeight="1">
      <c r="H5222" s="1"/>
      <c r="I5222" s="1"/>
      <c r="N5222" s="1"/>
      <c r="T5222" s="146"/>
      <c r="U5222" s="146"/>
      <c r="V5222" s="146"/>
      <c r="W5222" s="146"/>
      <c r="X5222" s="146"/>
      <c r="Y5222" s="146"/>
      <c r="Z5222" s="146"/>
      <c r="AA5222" s="146"/>
      <c r="AB5222" s="5" t="str">
        <f t="shared" si="114"/>
        <v/>
      </c>
    </row>
    <row r="5223" spans="8:28" customFormat="1" ht="12.95" hidden="1" customHeight="1">
      <c r="H5223" s="1"/>
      <c r="I5223" s="1"/>
      <c r="N5223" s="1"/>
      <c r="T5223" s="146"/>
      <c r="U5223" s="146"/>
      <c r="V5223" s="146"/>
      <c r="W5223" s="146"/>
      <c r="X5223" s="146"/>
      <c r="Y5223" s="146"/>
      <c r="Z5223" s="146"/>
      <c r="AA5223" s="146"/>
      <c r="AB5223" s="5" t="str">
        <f t="shared" si="114"/>
        <v/>
      </c>
    </row>
    <row r="5224" spans="8:28" customFormat="1" ht="12.95" hidden="1" customHeight="1">
      <c r="H5224" s="1"/>
      <c r="I5224" s="1"/>
      <c r="N5224" s="1"/>
      <c r="T5224" s="146"/>
      <c r="U5224" s="146"/>
      <c r="V5224" s="146"/>
      <c r="W5224" s="146"/>
      <c r="X5224" s="146"/>
      <c r="Y5224" s="146"/>
      <c r="Z5224" s="146"/>
      <c r="AA5224" s="146"/>
      <c r="AB5224" s="5" t="str">
        <f t="shared" si="114"/>
        <v/>
      </c>
    </row>
    <row r="5225" spans="8:28" customFormat="1" ht="12.95" hidden="1" customHeight="1">
      <c r="H5225" s="1"/>
      <c r="I5225" s="1"/>
      <c r="N5225" s="1"/>
      <c r="T5225" s="146"/>
      <c r="U5225" s="146"/>
      <c r="V5225" s="146"/>
      <c r="W5225" s="146"/>
      <c r="X5225" s="146"/>
      <c r="Y5225" s="146"/>
      <c r="Z5225" s="146"/>
      <c r="AA5225" s="146"/>
      <c r="AB5225" s="5" t="str">
        <f t="shared" si="114"/>
        <v/>
      </c>
    </row>
    <row r="5226" spans="8:28" customFormat="1" ht="12.95" hidden="1" customHeight="1">
      <c r="H5226" s="1"/>
      <c r="I5226" s="1"/>
      <c r="N5226" s="1"/>
      <c r="T5226" s="146"/>
      <c r="U5226" s="146"/>
      <c r="V5226" s="146"/>
      <c r="W5226" s="146"/>
      <c r="X5226" s="146"/>
      <c r="Y5226" s="146"/>
      <c r="Z5226" s="146"/>
      <c r="AA5226" s="146"/>
      <c r="AB5226" s="5" t="str">
        <f t="shared" si="114"/>
        <v/>
      </c>
    </row>
    <row r="5227" spans="8:28" customFormat="1" ht="12.95" hidden="1" customHeight="1">
      <c r="H5227" s="1"/>
      <c r="I5227" s="1"/>
      <c r="N5227" s="1"/>
      <c r="T5227" s="146"/>
      <c r="U5227" s="146"/>
      <c r="V5227" s="146"/>
      <c r="W5227" s="146"/>
      <c r="X5227" s="146"/>
      <c r="Y5227" s="146"/>
      <c r="Z5227" s="146"/>
      <c r="AA5227" s="146"/>
      <c r="AB5227" s="5" t="str">
        <f t="shared" si="114"/>
        <v/>
      </c>
    </row>
    <row r="5228" spans="8:28" customFormat="1" ht="12.95" hidden="1" customHeight="1">
      <c r="H5228" s="1"/>
      <c r="I5228" s="1"/>
      <c r="N5228" s="1"/>
      <c r="T5228" s="146"/>
      <c r="U5228" s="146"/>
      <c r="V5228" s="146"/>
      <c r="W5228" s="146"/>
      <c r="X5228" s="146"/>
      <c r="Y5228" s="146"/>
      <c r="Z5228" s="146"/>
      <c r="AA5228" s="146"/>
      <c r="AB5228" s="5" t="str">
        <f t="shared" si="114"/>
        <v/>
      </c>
    </row>
    <row r="5229" spans="8:28" customFormat="1" ht="12.95" hidden="1" customHeight="1">
      <c r="H5229" s="1"/>
      <c r="I5229" s="1"/>
      <c r="N5229" s="1"/>
      <c r="T5229" s="146"/>
      <c r="U5229" s="146"/>
      <c r="V5229" s="146"/>
      <c r="W5229" s="146"/>
      <c r="X5229" s="146"/>
      <c r="Y5229" s="146"/>
      <c r="Z5229" s="146"/>
      <c r="AA5229" s="146"/>
      <c r="AB5229" s="5" t="str">
        <f t="shared" si="114"/>
        <v/>
      </c>
    </row>
    <row r="5230" spans="8:28" customFormat="1" ht="12.95" hidden="1" customHeight="1">
      <c r="H5230" s="1"/>
      <c r="I5230" s="1"/>
      <c r="N5230" s="1"/>
      <c r="T5230" s="146"/>
      <c r="U5230" s="146"/>
      <c r="V5230" s="146"/>
      <c r="W5230" s="146"/>
      <c r="X5230" s="146"/>
      <c r="Y5230" s="146"/>
      <c r="Z5230" s="146"/>
      <c r="AA5230" s="146"/>
      <c r="AB5230" s="5" t="str">
        <f t="shared" si="114"/>
        <v/>
      </c>
    </row>
    <row r="5231" spans="8:28" customFormat="1" ht="12.95" hidden="1" customHeight="1">
      <c r="H5231" s="1"/>
      <c r="I5231" s="1"/>
      <c r="N5231" s="1"/>
      <c r="T5231" s="146"/>
      <c r="U5231" s="146"/>
      <c r="V5231" s="146"/>
      <c r="W5231" s="146"/>
      <c r="X5231" s="146"/>
      <c r="Y5231" s="146"/>
      <c r="Z5231" s="146"/>
      <c r="AA5231" s="146"/>
      <c r="AB5231" s="5" t="str">
        <f t="shared" si="114"/>
        <v/>
      </c>
    </row>
    <row r="5232" spans="8:28" customFormat="1" ht="12.95" hidden="1" customHeight="1">
      <c r="H5232" s="1"/>
      <c r="I5232" s="1"/>
      <c r="N5232" s="1"/>
      <c r="T5232" s="146"/>
      <c r="U5232" s="146"/>
      <c r="V5232" s="146"/>
      <c r="W5232" s="146"/>
      <c r="X5232" s="146"/>
      <c r="Y5232" s="146"/>
      <c r="Z5232" s="146"/>
      <c r="AA5232" s="146"/>
      <c r="AB5232" s="5" t="str">
        <f t="shared" si="114"/>
        <v/>
      </c>
    </row>
    <row r="5233" spans="8:28" customFormat="1" ht="12.95" hidden="1" customHeight="1">
      <c r="H5233" s="1"/>
      <c r="I5233" s="1"/>
      <c r="N5233" s="1"/>
      <c r="T5233" s="146"/>
      <c r="U5233" s="146"/>
      <c r="V5233" s="146"/>
      <c r="W5233" s="146"/>
      <c r="X5233" s="146"/>
      <c r="Y5233" s="146"/>
      <c r="Z5233" s="146"/>
      <c r="AA5233" s="146"/>
      <c r="AB5233" s="5" t="str">
        <f t="shared" si="114"/>
        <v/>
      </c>
    </row>
    <row r="5234" spans="8:28" customFormat="1" ht="12.95" hidden="1" customHeight="1">
      <c r="H5234" s="1"/>
      <c r="I5234" s="1"/>
      <c r="N5234" s="1"/>
      <c r="T5234" s="146"/>
      <c r="U5234" s="146"/>
      <c r="V5234" s="146"/>
      <c r="W5234" s="146"/>
      <c r="X5234" s="146"/>
      <c r="Y5234" s="146"/>
      <c r="Z5234" s="146"/>
      <c r="AA5234" s="146"/>
      <c r="AB5234" s="5" t="str">
        <f t="shared" si="114"/>
        <v/>
      </c>
    </row>
    <row r="5235" spans="8:28" customFormat="1" ht="12.95" hidden="1" customHeight="1">
      <c r="H5235" s="1"/>
      <c r="I5235" s="1"/>
      <c r="N5235" s="1"/>
      <c r="T5235" s="146"/>
      <c r="U5235" s="146"/>
      <c r="V5235" s="146"/>
      <c r="W5235" s="146"/>
      <c r="X5235" s="146"/>
      <c r="Y5235" s="146"/>
      <c r="Z5235" s="146"/>
      <c r="AA5235" s="146"/>
      <c r="AB5235" s="5" t="str">
        <f t="shared" si="114"/>
        <v/>
      </c>
    </row>
    <row r="5236" spans="8:28" customFormat="1" ht="12.95" hidden="1" customHeight="1">
      <c r="H5236" s="1"/>
      <c r="I5236" s="1"/>
      <c r="N5236" s="1"/>
      <c r="T5236" s="146"/>
      <c r="U5236" s="146"/>
      <c r="V5236" s="146"/>
      <c r="W5236" s="146"/>
      <c r="X5236" s="146"/>
      <c r="Y5236" s="146"/>
      <c r="Z5236" s="146"/>
      <c r="AA5236" s="146"/>
      <c r="AB5236" s="5" t="str">
        <f t="shared" si="114"/>
        <v/>
      </c>
    </row>
    <row r="5237" spans="8:28" customFormat="1" ht="12.95" hidden="1" customHeight="1">
      <c r="H5237" s="1"/>
      <c r="I5237" s="1"/>
      <c r="N5237" s="1"/>
      <c r="T5237" s="146"/>
      <c r="U5237" s="146"/>
      <c r="V5237" s="146"/>
      <c r="W5237" s="146"/>
      <c r="X5237" s="146"/>
      <c r="Y5237" s="146"/>
      <c r="Z5237" s="146"/>
      <c r="AA5237" s="146"/>
      <c r="AB5237" s="5" t="str">
        <f t="shared" si="114"/>
        <v/>
      </c>
    </row>
    <row r="5238" spans="8:28" customFormat="1" ht="12.95" hidden="1" customHeight="1">
      <c r="H5238" s="1"/>
      <c r="I5238" s="1"/>
      <c r="N5238" s="1"/>
      <c r="T5238" s="146"/>
      <c r="U5238" s="146"/>
      <c r="V5238" s="146"/>
      <c r="W5238" s="146"/>
      <c r="X5238" s="146"/>
      <c r="Y5238" s="146"/>
      <c r="Z5238" s="146"/>
      <c r="AA5238" s="146"/>
      <c r="AB5238" s="5" t="str">
        <f t="shared" si="114"/>
        <v/>
      </c>
    </row>
    <row r="5239" spans="8:28" customFormat="1" ht="12.95" hidden="1" customHeight="1">
      <c r="H5239" s="1"/>
      <c r="I5239" s="1"/>
      <c r="N5239" s="1"/>
      <c r="T5239" s="146"/>
      <c r="U5239" s="146"/>
      <c r="V5239" s="146"/>
      <c r="W5239" s="146"/>
      <c r="X5239" s="146"/>
      <c r="Y5239" s="146"/>
      <c r="Z5239" s="146"/>
      <c r="AA5239" s="146"/>
      <c r="AB5239" s="5" t="str">
        <f t="shared" si="114"/>
        <v/>
      </c>
    </row>
    <row r="5240" spans="8:28" customFormat="1" ht="12.95" hidden="1" customHeight="1">
      <c r="H5240" s="1"/>
      <c r="I5240" s="1"/>
      <c r="N5240" s="1"/>
      <c r="T5240" s="146"/>
      <c r="U5240" s="146"/>
      <c r="V5240" s="146"/>
      <c r="W5240" s="146"/>
      <c r="X5240" s="146"/>
      <c r="Y5240" s="146"/>
      <c r="Z5240" s="146"/>
      <c r="AA5240" s="146"/>
      <c r="AB5240" s="5" t="str">
        <f t="shared" si="114"/>
        <v/>
      </c>
    </row>
    <row r="5241" spans="8:28" customFormat="1" ht="12.95" hidden="1" customHeight="1">
      <c r="H5241" s="1"/>
      <c r="I5241" s="1"/>
      <c r="N5241" s="1"/>
      <c r="T5241" s="146"/>
      <c r="U5241" s="146"/>
      <c r="V5241" s="146"/>
      <c r="W5241" s="146"/>
      <c r="X5241" s="146"/>
      <c r="Y5241" s="146"/>
      <c r="Z5241" s="146"/>
      <c r="AA5241" s="146"/>
      <c r="AB5241" s="5" t="str">
        <f t="shared" si="114"/>
        <v/>
      </c>
    </row>
    <row r="5242" spans="8:28" customFormat="1" ht="12.95" hidden="1" customHeight="1">
      <c r="H5242" s="1"/>
      <c r="I5242" s="1"/>
      <c r="N5242" s="1"/>
      <c r="T5242" s="146"/>
      <c r="U5242" s="146"/>
      <c r="V5242" s="146"/>
      <c r="W5242" s="146"/>
      <c r="X5242" s="146"/>
      <c r="Y5242" s="146"/>
      <c r="Z5242" s="146"/>
      <c r="AA5242" s="146"/>
      <c r="AB5242" s="5" t="str">
        <f t="shared" si="114"/>
        <v/>
      </c>
    </row>
    <row r="5243" spans="8:28" customFormat="1" ht="12.95" hidden="1" customHeight="1">
      <c r="H5243" s="1"/>
      <c r="I5243" s="1"/>
      <c r="N5243" s="1"/>
      <c r="T5243" s="146"/>
      <c r="U5243" s="146"/>
      <c r="V5243" s="146"/>
      <c r="W5243" s="146"/>
      <c r="X5243" s="146"/>
      <c r="Y5243" s="146"/>
      <c r="Z5243" s="146"/>
      <c r="AA5243" s="146"/>
      <c r="AB5243" s="5" t="str">
        <f t="shared" si="114"/>
        <v/>
      </c>
    </row>
    <row r="5244" spans="8:28" customFormat="1" ht="12.95" hidden="1" customHeight="1">
      <c r="H5244" s="1"/>
      <c r="I5244" s="1"/>
      <c r="N5244" s="1"/>
      <c r="T5244" s="146"/>
      <c r="U5244" s="146"/>
      <c r="V5244" s="146"/>
      <c r="W5244" s="146"/>
      <c r="X5244" s="146"/>
      <c r="Y5244" s="146"/>
      <c r="Z5244" s="146"/>
      <c r="AA5244" s="146"/>
      <c r="AB5244" s="5" t="str">
        <f t="shared" si="114"/>
        <v/>
      </c>
    </row>
    <row r="5245" spans="8:28" customFormat="1" ht="12.95" hidden="1" customHeight="1">
      <c r="H5245" s="1"/>
      <c r="I5245" s="1"/>
      <c r="N5245" s="1"/>
      <c r="T5245" s="146"/>
      <c r="U5245" s="146"/>
      <c r="V5245" s="146"/>
      <c r="W5245" s="146"/>
      <c r="X5245" s="146"/>
      <c r="Y5245" s="146"/>
      <c r="Z5245" s="146"/>
      <c r="AA5245" s="146"/>
      <c r="AB5245" s="5" t="str">
        <f t="shared" si="114"/>
        <v/>
      </c>
    </row>
    <row r="5246" spans="8:28" customFormat="1" ht="12.95" hidden="1" customHeight="1">
      <c r="H5246" s="1"/>
      <c r="I5246" s="1"/>
      <c r="N5246" s="1"/>
      <c r="T5246" s="146"/>
      <c r="U5246" s="146"/>
      <c r="V5246" s="146"/>
      <c r="W5246" s="146"/>
      <c r="X5246" s="146"/>
      <c r="Y5246" s="146"/>
      <c r="Z5246" s="146"/>
      <c r="AA5246" s="146"/>
      <c r="AB5246" s="5" t="str">
        <f t="shared" si="114"/>
        <v/>
      </c>
    </row>
    <row r="5247" spans="8:28" customFormat="1" ht="12.95" hidden="1" customHeight="1">
      <c r="H5247" s="1"/>
      <c r="I5247" s="1"/>
      <c r="N5247" s="1"/>
      <c r="T5247" s="146"/>
      <c r="U5247" s="146"/>
      <c r="V5247" s="146"/>
      <c r="W5247" s="146"/>
      <c r="X5247" s="146"/>
      <c r="Y5247" s="146"/>
      <c r="Z5247" s="146"/>
      <c r="AA5247" s="146"/>
      <c r="AB5247" s="5" t="str">
        <f t="shared" si="114"/>
        <v/>
      </c>
    </row>
    <row r="5248" spans="8:28" customFormat="1" ht="12.95" hidden="1" customHeight="1">
      <c r="H5248" s="1"/>
      <c r="I5248" s="1"/>
      <c r="N5248" s="1"/>
      <c r="T5248" s="146"/>
      <c r="U5248" s="146"/>
      <c r="V5248" s="146"/>
      <c r="W5248" s="146"/>
      <c r="X5248" s="146"/>
      <c r="Y5248" s="146"/>
      <c r="Z5248" s="146"/>
      <c r="AA5248" s="146"/>
      <c r="AB5248" s="5" t="str">
        <f t="shared" si="114"/>
        <v/>
      </c>
    </row>
    <row r="5249" spans="8:28" customFormat="1" ht="12.95" hidden="1" customHeight="1">
      <c r="H5249" s="1"/>
      <c r="I5249" s="1"/>
      <c r="N5249" s="1"/>
      <c r="T5249" s="146"/>
      <c r="U5249" s="146"/>
      <c r="V5249" s="146"/>
      <c r="W5249" s="146"/>
      <c r="X5249" s="146"/>
      <c r="Y5249" s="146"/>
      <c r="Z5249" s="146"/>
      <c r="AA5249" s="146"/>
      <c r="AB5249" s="5" t="str">
        <f t="shared" si="114"/>
        <v/>
      </c>
    </row>
    <row r="5250" spans="8:28" customFormat="1" ht="12.95" hidden="1" customHeight="1">
      <c r="H5250" s="1"/>
      <c r="I5250" s="1"/>
      <c r="N5250" s="1"/>
      <c r="T5250" s="146"/>
      <c r="U5250" s="146"/>
      <c r="V5250" s="146"/>
      <c r="W5250" s="146"/>
      <c r="X5250" s="146"/>
      <c r="Y5250" s="146"/>
      <c r="Z5250" s="146"/>
      <c r="AA5250" s="146"/>
      <c r="AB5250" s="5" t="str">
        <f t="shared" si="114"/>
        <v/>
      </c>
    </row>
    <row r="5251" spans="8:28" customFormat="1" ht="12.95" hidden="1" customHeight="1">
      <c r="H5251" s="1"/>
      <c r="I5251" s="1"/>
      <c r="N5251" s="1"/>
      <c r="T5251" s="146"/>
      <c r="U5251" s="146"/>
      <c r="V5251" s="146"/>
      <c r="W5251" s="146"/>
      <c r="X5251" s="146"/>
      <c r="Y5251" s="146"/>
      <c r="Z5251" s="146"/>
      <c r="AA5251" s="146"/>
      <c r="AB5251" s="5" t="str">
        <f t="shared" si="114"/>
        <v/>
      </c>
    </row>
    <row r="5252" spans="8:28" customFormat="1" ht="12.95" hidden="1" customHeight="1">
      <c r="H5252" s="1"/>
      <c r="I5252" s="1"/>
      <c r="N5252" s="1"/>
      <c r="T5252" s="146"/>
      <c r="U5252" s="146"/>
      <c r="V5252" s="146"/>
      <c r="W5252" s="146"/>
      <c r="X5252" s="146"/>
      <c r="Y5252" s="146"/>
      <c r="Z5252" s="146"/>
      <c r="AA5252" s="146"/>
      <c r="AB5252" s="5" t="str">
        <f t="shared" si="114"/>
        <v/>
      </c>
    </row>
    <row r="5253" spans="8:28" customFormat="1" ht="12.95" hidden="1" customHeight="1">
      <c r="H5253" s="1"/>
      <c r="I5253" s="1"/>
      <c r="N5253" s="1"/>
      <c r="T5253" s="146"/>
      <c r="U5253" s="146"/>
      <c r="V5253" s="146"/>
      <c r="W5253" s="146"/>
      <c r="X5253" s="146"/>
      <c r="Y5253" s="146"/>
      <c r="Z5253" s="146"/>
      <c r="AA5253" s="146"/>
      <c r="AB5253" s="5" t="str">
        <f t="shared" si="114"/>
        <v/>
      </c>
    </row>
    <row r="5254" spans="8:28" customFormat="1" ht="12.95" hidden="1" customHeight="1">
      <c r="H5254" s="1"/>
      <c r="I5254" s="1"/>
      <c r="N5254" s="1"/>
      <c r="T5254" s="146"/>
      <c r="U5254" s="146"/>
      <c r="V5254" s="146"/>
      <c r="W5254" s="146"/>
      <c r="X5254" s="146"/>
      <c r="Y5254" s="146"/>
      <c r="Z5254" s="146"/>
      <c r="AA5254" s="146"/>
      <c r="AB5254" s="5" t="str">
        <f t="shared" si="114"/>
        <v/>
      </c>
    </row>
    <row r="5255" spans="8:28" customFormat="1" ht="12.95" hidden="1" customHeight="1">
      <c r="H5255" s="1"/>
      <c r="I5255" s="1"/>
      <c r="N5255" s="1"/>
      <c r="T5255" s="146"/>
      <c r="U5255" s="146"/>
      <c r="V5255" s="146"/>
      <c r="W5255" s="146"/>
      <c r="X5255" s="146"/>
      <c r="Y5255" s="146"/>
      <c r="Z5255" s="146"/>
      <c r="AA5255" s="146"/>
      <c r="AB5255" s="5" t="str">
        <f t="shared" si="114"/>
        <v/>
      </c>
    </row>
    <row r="5256" spans="8:28" customFormat="1" ht="12.95" hidden="1" customHeight="1">
      <c r="H5256" s="1"/>
      <c r="I5256" s="1"/>
      <c r="N5256" s="1"/>
      <c r="T5256" s="146"/>
      <c r="U5256" s="146"/>
      <c r="V5256" s="146"/>
      <c r="W5256" s="146"/>
      <c r="X5256" s="146"/>
      <c r="Y5256" s="146"/>
      <c r="Z5256" s="146"/>
      <c r="AA5256" s="146"/>
      <c r="AB5256" s="5" t="str">
        <f t="shared" si="114"/>
        <v/>
      </c>
    </row>
    <row r="5257" spans="8:28" customFormat="1" ht="12.95" hidden="1" customHeight="1">
      <c r="H5257" s="1"/>
      <c r="I5257" s="1"/>
      <c r="N5257" s="1"/>
      <c r="T5257" s="146"/>
      <c r="U5257" s="146"/>
      <c r="V5257" s="146"/>
      <c r="W5257" s="146"/>
      <c r="X5257" s="146"/>
      <c r="Y5257" s="146"/>
      <c r="Z5257" s="146"/>
      <c r="AA5257" s="146"/>
      <c r="AB5257" s="5" t="str">
        <f t="shared" si="114"/>
        <v/>
      </c>
    </row>
    <row r="5258" spans="8:28" customFormat="1" ht="12.95" hidden="1" customHeight="1">
      <c r="H5258" s="1"/>
      <c r="I5258" s="1"/>
      <c r="N5258" s="1"/>
      <c r="T5258" s="146"/>
      <c r="U5258" s="146"/>
      <c r="V5258" s="146"/>
      <c r="W5258" s="146"/>
      <c r="X5258" s="146"/>
      <c r="Y5258" s="146"/>
      <c r="Z5258" s="146"/>
      <c r="AA5258" s="146"/>
      <c r="AB5258" s="5" t="str">
        <f t="shared" si="114"/>
        <v/>
      </c>
    </row>
    <row r="5259" spans="8:28" customFormat="1" ht="12.95" hidden="1" customHeight="1">
      <c r="H5259" s="1"/>
      <c r="I5259" s="1"/>
      <c r="N5259" s="1"/>
      <c r="T5259" s="146"/>
      <c r="U5259" s="146"/>
      <c r="V5259" s="146"/>
      <c r="W5259" s="146"/>
      <c r="X5259" s="146"/>
      <c r="Y5259" s="146"/>
      <c r="Z5259" s="146"/>
      <c r="AA5259" s="146"/>
      <c r="AB5259" s="5" t="str">
        <f t="shared" si="114"/>
        <v/>
      </c>
    </row>
    <row r="5260" spans="8:28" customFormat="1" ht="12.95" hidden="1" customHeight="1">
      <c r="H5260" s="1"/>
      <c r="I5260" s="1"/>
      <c r="N5260" s="1"/>
      <c r="T5260" s="146"/>
      <c r="U5260" s="146"/>
      <c r="V5260" s="146"/>
      <c r="W5260" s="146"/>
      <c r="X5260" s="146"/>
      <c r="Y5260" s="146"/>
      <c r="Z5260" s="146"/>
      <c r="AA5260" s="146"/>
      <c r="AB5260" s="5" t="str">
        <f t="shared" si="114"/>
        <v/>
      </c>
    </row>
    <row r="5261" spans="8:28" customFormat="1" ht="12.95" hidden="1" customHeight="1">
      <c r="H5261" s="1"/>
      <c r="I5261" s="1"/>
      <c r="N5261" s="1"/>
      <c r="T5261" s="146"/>
      <c r="U5261" s="146"/>
      <c r="V5261" s="146"/>
      <c r="W5261" s="146"/>
      <c r="X5261" s="146"/>
      <c r="Y5261" s="146"/>
      <c r="Z5261" s="146"/>
      <c r="AA5261" s="146"/>
      <c r="AB5261" s="5" t="str">
        <f t="shared" si="114"/>
        <v/>
      </c>
    </row>
    <row r="5262" spans="8:28" customFormat="1" ht="12.95" hidden="1" customHeight="1">
      <c r="H5262" s="1"/>
      <c r="I5262" s="1"/>
      <c r="N5262" s="1"/>
      <c r="T5262" s="146"/>
      <c r="U5262" s="146"/>
      <c r="V5262" s="146"/>
      <c r="W5262" s="146"/>
      <c r="X5262" s="146"/>
      <c r="Y5262" s="146"/>
      <c r="Z5262" s="146"/>
      <c r="AA5262" s="146"/>
      <c r="AB5262" s="5" t="str">
        <f t="shared" si="114"/>
        <v/>
      </c>
    </row>
    <row r="5263" spans="8:28" customFormat="1" ht="12.95" hidden="1" customHeight="1">
      <c r="H5263" s="1"/>
      <c r="I5263" s="1"/>
      <c r="N5263" s="1"/>
      <c r="T5263" s="146"/>
      <c r="U5263" s="146"/>
      <c r="V5263" s="146"/>
      <c r="W5263" s="146"/>
      <c r="X5263" s="146"/>
      <c r="Y5263" s="146"/>
      <c r="Z5263" s="146"/>
      <c r="AA5263" s="146"/>
      <c r="AB5263" s="5" t="str">
        <f t="shared" si="114"/>
        <v/>
      </c>
    </row>
    <row r="5264" spans="8:28" customFormat="1" ht="12.95" hidden="1" customHeight="1">
      <c r="H5264" s="1"/>
      <c r="I5264" s="1"/>
      <c r="N5264" s="1"/>
      <c r="T5264" s="146"/>
      <c r="U5264" s="146"/>
      <c r="V5264" s="146"/>
      <c r="W5264" s="146"/>
      <c r="X5264" s="146"/>
      <c r="Y5264" s="146"/>
      <c r="Z5264" s="146"/>
      <c r="AA5264" s="146"/>
      <c r="AB5264" s="5" t="str">
        <f t="shared" si="114"/>
        <v/>
      </c>
    </row>
    <row r="5265" spans="8:28" customFormat="1" ht="12.95" hidden="1" customHeight="1">
      <c r="H5265" s="1"/>
      <c r="I5265" s="1"/>
      <c r="N5265" s="1"/>
      <c r="T5265" s="146"/>
      <c r="U5265" s="146"/>
      <c r="V5265" s="146"/>
      <c r="W5265" s="146"/>
      <c r="X5265" s="146"/>
      <c r="Y5265" s="146"/>
      <c r="Z5265" s="146"/>
      <c r="AA5265" s="146"/>
      <c r="AB5265" s="5" t="str">
        <f t="shared" si="114"/>
        <v/>
      </c>
    </row>
    <row r="5266" spans="8:28" customFormat="1" ht="12.95" hidden="1" customHeight="1">
      <c r="H5266" s="1"/>
      <c r="I5266" s="1"/>
      <c r="N5266" s="1"/>
      <c r="T5266" s="146"/>
      <c r="U5266" s="146"/>
      <c r="V5266" s="146"/>
      <c r="W5266" s="146"/>
      <c r="X5266" s="146"/>
      <c r="Y5266" s="146"/>
      <c r="Z5266" s="146"/>
      <c r="AA5266" s="146"/>
      <c r="AB5266" s="5" t="str">
        <f t="shared" si="114"/>
        <v/>
      </c>
    </row>
    <row r="5267" spans="8:28" customFormat="1" ht="12.95" hidden="1" customHeight="1">
      <c r="H5267" s="1"/>
      <c r="I5267" s="1"/>
      <c r="N5267" s="1"/>
      <c r="T5267" s="146"/>
      <c r="U5267" s="146"/>
      <c r="V5267" s="146"/>
      <c r="W5267" s="146"/>
      <c r="X5267" s="146"/>
      <c r="Y5267" s="146"/>
      <c r="Z5267" s="146"/>
      <c r="AA5267" s="146"/>
      <c r="AB5267" s="5" t="str">
        <f t="shared" si="114"/>
        <v/>
      </c>
    </row>
    <row r="5268" spans="8:28" customFormat="1" ht="12.95" hidden="1" customHeight="1">
      <c r="H5268" s="1"/>
      <c r="I5268" s="1"/>
      <c r="N5268" s="1"/>
      <c r="T5268" s="146"/>
      <c r="U5268" s="146"/>
      <c r="V5268" s="146"/>
      <c r="W5268" s="146"/>
      <c r="X5268" s="146"/>
      <c r="Y5268" s="146"/>
      <c r="Z5268" s="146"/>
      <c r="AA5268" s="146"/>
      <c r="AB5268" s="5" t="str">
        <f t="shared" si="114"/>
        <v/>
      </c>
    </row>
    <row r="5269" spans="8:28" customFormat="1" ht="12.95" hidden="1" customHeight="1">
      <c r="H5269" s="1"/>
      <c r="I5269" s="1"/>
      <c r="N5269" s="1"/>
      <c r="T5269" s="146"/>
      <c r="U5269" s="146"/>
      <c r="V5269" s="146"/>
      <c r="W5269" s="146"/>
      <c r="X5269" s="146"/>
      <c r="Y5269" s="146"/>
      <c r="Z5269" s="146"/>
      <c r="AA5269" s="146"/>
      <c r="AB5269" s="5" t="str">
        <f t="shared" si="114"/>
        <v/>
      </c>
    </row>
    <row r="5270" spans="8:28" customFormat="1" ht="12.95" hidden="1" customHeight="1">
      <c r="H5270" s="1"/>
      <c r="I5270" s="1"/>
      <c r="N5270" s="1"/>
      <c r="T5270" s="146"/>
      <c r="U5270" s="146"/>
      <c r="V5270" s="146"/>
      <c r="W5270" s="146"/>
      <c r="X5270" s="146"/>
      <c r="Y5270" s="146"/>
      <c r="Z5270" s="146"/>
      <c r="AA5270" s="146"/>
      <c r="AB5270" s="5" t="str">
        <f t="shared" si="114"/>
        <v/>
      </c>
    </row>
    <row r="5271" spans="8:28" customFormat="1" ht="12.95" hidden="1" customHeight="1">
      <c r="H5271" s="1"/>
      <c r="I5271" s="1"/>
      <c r="N5271" s="1"/>
      <c r="T5271" s="146"/>
      <c r="U5271" s="146"/>
      <c r="V5271" s="146"/>
      <c r="W5271" s="146"/>
      <c r="X5271" s="146"/>
      <c r="Y5271" s="146"/>
      <c r="Z5271" s="146"/>
      <c r="AA5271" s="146"/>
      <c r="AB5271" s="5" t="str">
        <f t="shared" si="114"/>
        <v/>
      </c>
    </row>
    <row r="5272" spans="8:28" customFormat="1" ht="12.95" hidden="1" customHeight="1">
      <c r="H5272" s="1"/>
      <c r="I5272" s="1"/>
      <c r="N5272" s="1"/>
      <c r="T5272" s="146"/>
      <c r="U5272" s="146"/>
      <c r="V5272" s="146"/>
      <c r="W5272" s="146"/>
      <c r="X5272" s="146"/>
      <c r="Y5272" s="146"/>
      <c r="Z5272" s="146"/>
      <c r="AA5272" s="146"/>
      <c r="AB5272" s="5" t="str">
        <f t="shared" si="114"/>
        <v/>
      </c>
    </row>
    <row r="5273" spans="8:28" customFormat="1" ht="12.95" hidden="1" customHeight="1">
      <c r="H5273" s="1"/>
      <c r="I5273" s="1"/>
      <c r="N5273" s="1"/>
      <c r="T5273" s="146"/>
      <c r="U5273" s="146"/>
      <c r="V5273" s="146"/>
      <c r="W5273" s="146"/>
      <c r="X5273" s="146"/>
      <c r="Y5273" s="146"/>
      <c r="Z5273" s="146"/>
      <c r="AA5273" s="146"/>
      <c r="AB5273" s="5" t="str">
        <f t="shared" si="114"/>
        <v/>
      </c>
    </row>
    <row r="5274" spans="8:28" customFormat="1" ht="12.95" hidden="1" customHeight="1">
      <c r="H5274" s="1"/>
      <c r="I5274" s="1"/>
      <c r="N5274" s="1"/>
      <c r="T5274" s="146"/>
      <c r="U5274" s="146"/>
      <c r="V5274" s="146"/>
      <c r="W5274" s="146"/>
      <c r="X5274" s="146"/>
      <c r="Y5274" s="146"/>
      <c r="Z5274" s="146"/>
      <c r="AA5274" s="146"/>
      <c r="AB5274" s="5" t="str">
        <f t="shared" si="114"/>
        <v/>
      </c>
    </row>
    <row r="5275" spans="8:28" customFormat="1" ht="12.95" hidden="1" customHeight="1">
      <c r="H5275" s="1"/>
      <c r="I5275" s="1"/>
      <c r="N5275" s="1"/>
      <c r="T5275" s="146"/>
      <c r="U5275" s="146"/>
      <c r="V5275" s="146"/>
      <c r="W5275" s="146"/>
      <c r="X5275" s="146"/>
      <c r="Y5275" s="146"/>
      <c r="Z5275" s="146"/>
      <c r="AA5275" s="146"/>
      <c r="AB5275" s="5" t="str">
        <f t="shared" ref="AB5275:AB5338" si="115">IF(TRIM(A5265)="","",CONCATENATE(TRIM(D5265),TRIM(E5265)))</f>
        <v/>
      </c>
    </row>
    <row r="5276" spans="8:28" customFormat="1" ht="12.95" hidden="1" customHeight="1">
      <c r="H5276" s="1"/>
      <c r="I5276" s="1"/>
      <c r="N5276" s="1"/>
      <c r="T5276" s="146"/>
      <c r="U5276" s="146"/>
      <c r="V5276" s="146"/>
      <c r="W5276" s="146"/>
      <c r="X5276" s="146"/>
      <c r="Y5276" s="146"/>
      <c r="Z5276" s="146"/>
      <c r="AA5276" s="146"/>
      <c r="AB5276" s="5" t="str">
        <f t="shared" si="115"/>
        <v/>
      </c>
    </row>
    <row r="5277" spans="8:28" customFormat="1" ht="12.95" hidden="1" customHeight="1">
      <c r="H5277" s="1"/>
      <c r="I5277" s="1"/>
      <c r="N5277" s="1"/>
      <c r="T5277" s="146"/>
      <c r="U5277" s="146"/>
      <c r="V5277" s="146"/>
      <c r="W5277" s="146"/>
      <c r="X5277" s="146"/>
      <c r="Y5277" s="146"/>
      <c r="Z5277" s="146"/>
      <c r="AA5277" s="146"/>
      <c r="AB5277" s="5" t="str">
        <f t="shared" si="115"/>
        <v/>
      </c>
    </row>
    <row r="5278" spans="8:28" customFormat="1" ht="12.95" hidden="1" customHeight="1">
      <c r="H5278" s="1"/>
      <c r="I5278" s="1"/>
      <c r="N5278" s="1"/>
      <c r="T5278" s="146"/>
      <c r="U5278" s="146"/>
      <c r="V5278" s="146"/>
      <c r="W5278" s="146"/>
      <c r="X5278" s="146"/>
      <c r="Y5278" s="146"/>
      <c r="Z5278" s="146"/>
      <c r="AA5278" s="146"/>
      <c r="AB5278" s="5" t="str">
        <f t="shared" si="115"/>
        <v/>
      </c>
    </row>
    <row r="5279" spans="8:28" customFormat="1" ht="12.95" hidden="1" customHeight="1">
      <c r="H5279" s="1"/>
      <c r="I5279" s="1"/>
      <c r="N5279" s="1"/>
      <c r="T5279" s="146"/>
      <c r="U5279" s="146"/>
      <c r="V5279" s="146"/>
      <c r="W5279" s="146"/>
      <c r="X5279" s="146"/>
      <c r="Y5279" s="146"/>
      <c r="Z5279" s="146"/>
      <c r="AA5279" s="146"/>
      <c r="AB5279" s="5" t="str">
        <f t="shared" si="115"/>
        <v/>
      </c>
    </row>
    <row r="5280" spans="8:28" customFormat="1" ht="12.95" hidden="1" customHeight="1">
      <c r="H5280" s="1"/>
      <c r="I5280" s="1"/>
      <c r="N5280" s="1"/>
      <c r="T5280" s="146"/>
      <c r="U5280" s="146"/>
      <c r="V5280" s="146"/>
      <c r="W5280" s="146"/>
      <c r="X5280" s="146"/>
      <c r="Y5280" s="146"/>
      <c r="Z5280" s="146"/>
      <c r="AA5280" s="146"/>
      <c r="AB5280" s="5" t="str">
        <f t="shared" si="115"/>
        <v/>
      </c>
    </row>
    <row r="5281" spans="8:28" customFormat="1" ht="12.95" hidden="1" customHeight="1">
      <c r="H5281" s="1"/>
      <c r="I5281" s="1"/>
      <c r="N5281" s="1"/>
      <c r="T5281" s="146"/>
      <c r="U5281" s="146"/>
      <c r="V5281" s="146"/>
      <c r="W5281" s="146"/>
      <c r="X5281" s="146"/>
      <c r="Y5281" s="146"/>
      <c r="Z5281" s="146"/>
      <c r="AA5281" s="146"/>
      <c r="AB5281" s="5" t="str">
        <f t="shared" si="115"/>
        <v/>
      </c>
    </row>
    <row r="5282" spans="8:28" customFormat="1" ht="12.95" hidden="1" customHeight="1">
      <c r="H5282" s="1"/>
      <c r="I5282" s="1"/>
      <c r="N5282" s="1"/>
      <c r="T5282" s="146"/>
      <c r="U5282" s="146"/>
      <c r="V5282" s="146"/>
      <c r="W5282" s="146"/>
      <c r="X5282" s="146"/>
      <c r="Y5282" s="146"/>
      <c r="Z5282" s="146"/>
      <c r="AA5282" s="146"/>
      <c r="AB5282" s="5" t="str">
        <f t="shared" si="115"/>
        <v/>
      </c>
    </row>
    <row r="5283" spans="8:28" customFormat="1" ht="12.95" hidden="1" customHeight="1">
      <c r="H5283" s="1"/>
      <c r="I5283" s="1"/>
      <c r="N5283" s="1"/>
      <c r="T5283" s="146"/>
      <c r="U5283" s="146"/>
      <c r="V5283" s="146"/>
      <c r="W5283" s="146"/>
      <c r="X5283" s="146"/>
      <c r="Y5283" s="146"/>
      <c r="Z5283" s="146"/>
      <c r="AA5283" s="146"/>
      <c r="AB5283" s="5" t="str">
        <f t="shared" si="115"/>
        <v/>
      </c>
    </row>
    <row r="5284" spans="8:28" customFormat="1" ht="12.95" hidden="1" customHeight="1">
      <c r="H5284" s="1"/>
      <c r="I5284" s="1"/>
      <c r="N5284" s="1"/>
      <c r="T5284" s="146"/>
      <c r="U5284" s="146"/>
      <c r="V5284" s="146"/>
      <c r="W5284" s="146"/>
      <c r="X5284" s="146"/>
      <c r="Y5284" s="146"/>
      <c r="Z5284" s="146"/>
      <c r="AA5284" s="146"/>
      <c r="AB5284" s="5" t="str">
        <f t="shared" si="115"/>
        <v/>
      </c>
    </row>
    <row r="5285" spans="8:28" customFormat="1" ht="12.95" hidden="1" customHeight="1">
      <c r="H5285" s="1"/>
      <c r="I5285" s="1"/>
      <c r="N5285" s="1"/>
      <c r="T5285" s="146"/>
      <c r="U5285" s="146"/>
      <c r="V5285" s="146"/>
      <c r="W5285" s="146"/>
      <c r="X5285" s="146"/>
      <c r="Y5285" s="146"/>
      <c r="Z5285" s="146"/>
      <c r="AA5285" s="146"/>
      <c r="AB5285" s="5" t="str">
        <f t="shared" si="115"/>
        <v/>
      </c>
    </row>
    <row r="5286" spans="8:28" customFormat="1" ht="12.95" hidden="1" customHeight="1">
      <c r="H5286" s="1"/>
      <c r="I5286" s="1"/>
      <c r="N5286" s="1"/>
      <c r="T5286" s="146"/>
      <c r="U5286" s="146"/>
      <c r="V5286" s="146"/>
      <c r="W5286" s="146"/>
      <c r="X5286" s="146"/>
      <c r="Y5286" s="146"/>
      <c r="Z5286" s="146"/>
      <c r="AA5286" s="146"/>
      <c r="AB5286" s="5" t="str">
        <f t="shared" si="115"/>
        <v/>
      </c>
    </row>
    <row r="5287" spans="8:28" customFormat="1" ht="12.95" hidden="1" customHeight="1">
      <c r="H5287" s="1"/>
      <c r="I5287" s="1"/>
      <c r="N5287" s="1"/>
      <c r="T5287" s="146"/>
      <c r="U5287" s="146"/>
      <c r="V5287" s="146"/>
      <c r="W5287" s="146"/>
      <c r="X5287" s="146"/>
      <c r="Y5287" s="146"/>
      <c r="Z5287" s="146"/>
      <c r="AA5287" s="146"/>
      <c r="AB5287" s="5" t="str">
        <f t="shared" si="115"/>
        <v/>
      </c>
    </row>
    <row r="5288" spans="8:28" customFormat="1" ht="12.95" hidden="1" customHeight="1">
      <c r="H5288" s="1"/>
      <c r="I5288" s="1"/>
      <c r="N5288" s="1"/>
      <c r="T5288" s="146"/>
      <c r="U5288" s="146"/>
      <c r="V5288" s="146"/>
      <c r="W5288" s="146"/>
      <c r="X5288" s="146"/>
      <c r="Y5288" s="146"/>
      <c r="Z5288" s="146"/>
      <c r="AA5288" s="146"/>
      <c r="AB5288" s="5" t="str">
        <f t="shared" si="115"/>
        <v/>
      </c>
    </row>
    <row r="5289" spans="8:28" customFormat="1" ht="12.95" hidden="1" customHeight="1">
      <c r="H5289" s="1"/>
      <c r="I5289" s="1"/>
      <c r="N5289" s="1"/>
      <c r="T5289" s="146"/>
      <c r="U5289" s="146"/>
      <c r="V5289" s="146"/>
      <c r="W5289" s="146"/>
      <c r="X5289" s="146"/>
      <c r="Y5289" s="146"/>
      <c r="Z5289" s="146"/>
      <c r="AA5289" s="146"/>
      <c r="AB5289" s="5" t="str">
        <f t="shared" si="115"/>
        <v/>
      </c>
    </row>
    <row r="5290" spans="8:28" customFormat="1" ht="12.95" hidden="1" customHeight="1">
      <c r="H5290" s="1"/>
      <c r="I5290" s="1"/>
      <c r="N5290" s="1"/>
      <c r="T5290" s="146"/>
      <c r="U5290" s="146"/>
      <c r="V5290" s="146"/>
      <c r="W5290" s="146"/>
      <c r="X5290" s="146"/>
      <c r="Y5290" s="146"/>
      <c r="Z5290" s="146"/>
      <c r="AA5290" s="146"/>
      <c r="AB5290" s="5" t="str">
        <f t="shared" si="115"/>
        <v/>
      </c>
    </row>
    <row r="5291" spans="8:28" customFormat="1" ht="12.95" hidden="1" customHeight="1">
      <c r="H5291" s="1"/>
      <c r="I5291" s="1"/>
      <c r="N5291" s="1"/>
      <c r="T5291" s="146"/>
      <c r="U5291" s="146"/>
      <c r="V5291" s="146"/>
      <c r="W5291" s="146"/>
      <c r="X5291" s="146"/>
      <c r="Y5291" s="146"/>
      <c r="Z5291" s="146"/>
      <c r="AA5291" s="146"/>
      <c r="AB5291" s="5" t="str">
        <f t="shared" si="115"/>
        <v/>
      </c>
    </row>
    <row r="5292" spans="8:28" customFormat="1" ht="12.95" hidden="1" customHeight="1">
      <c r="H5292" s="1"/>
      <c r="I5292" s="1"/>
      <c r="N5292" s="1"/>
      <c r="T5292" s="146"/>
      <c r="U5292" s="146"/>
      <c r="V5292" s="146"/>
      <c r="W5292" s="146"/>
      <c r="X5292" s="146"/>
      <c r="Y5292" s="146"/>
      <c r="Z5292" s="146"/>
      <c r="AA5292" s="146"/>
      <c r="AB5292" s="5" t="str">
        <f t="shared" si="115"/>
        <v/>
      </c>
    </row>
    <row r="5293" spans="8:28" customFormat="1" ht="12.95" hidden="1" customHeight="1">
      <c r="H5293" s="1"/>
      <c r="I5293" s="1"/>
      <c r="N5293" s="1"/>
      <c r="T5293" s="146"/>
      <c r="U5293" s="146"/>
      <c r="V5293" s="146"/>
      <c r="W5293" s="146"/>
      <c r="X5293" s="146"/>
      <c r="Y5293" s="146"/>
      <c r="Z5293" s="146"/>
      <c r="AA5293" s="146"/>
      <c r="AB5293" s="5" t="str">
        <f t="shared" si="115"/>
        <v/>
      </c>
    </row>
    <row r="5294" spans="8:28" customFormat="1" ht="12.95" hidden="1" customHeight="1">
      <c r="H5294" s="1"/>
      <c r="I5294" s="1"/>
      <c r="N5294" s="1"/>
      <c r="T5294" s="146"/>
      <c r="U5294" s="146"/>
      <c r="V5294" s="146"/>
      <c r="W5294" s="146"/>
      <c r="X5294" s="146"/>
      <c r="Y5294" s="146"/>
      <c r="Z5294" s="146"/>
      <c r="AA5294" s="146"/>
      <c r="AB5294" s="5" t="str">
        <f t="shared" si="115"/>
        <v/>
      </c>
    </row>
    <row r="5295" spans="8:28" customFormat="1" ht="12.95" hidden="1" customHeight="1">
      <c r="H5295" s="1"/>
      <c r="I5295" s="1"/>
      <c r="N5295" s="1"/>
      <c r="T5295" s="146"/>
      <c r="U5295" s="146"/>
      <c r="V5295" s="146"/>
      <c r="W5295" s="146"/>
      <c r="X5295" s="146"/>
      <c r="Y5295" s="146"/>
      <c r="Z5295" s="146"/>
      <c r="AA5295" s="146"/>
      <c r="AB5295" s="5" t="str">
        <f t="shared" si="115"/>
        <v/>
      </c>
    </row>
    <row r="5296" spans="8:28" customFormat="1" ht="12.95" hidden="1" customHeight="1">
      <c r="H5296" s="1"/>
      <c r="I5296" s="1"/>
      <c r="N5296" s="1"/>
      <c r="T5296" s="146"/>
      <c r="U5296" s="146"/>
      <c r="V5296" s="146"/>
      <c r="W5296" s="146"/>
      <c r="X5296" s="146"/>
      <c r="Y5296" s="146"/>
      <c r="Z5296" s="146"/>
      <c r="AA5296" s="146"/>
      <c r="AB5296" s="5" t="str">
        <f t="shared" si="115"/>
        <v/>
      </c>
    </row>
    <row r="5297" spans="8:28" customFormat="1" ht="12.95" hidden="1" customHeight="1">
      <c r="H5297" s="1"/>
      <c r="I5297" s="1"/>
      <c r="N5297" s="1"/>
      <c r="T5297" s="146"/>
      <c r="U5297" s="146"/>
      <c r="V5297" s="146"/>
      <c r="W5297" s="146"/>
      <c r="X5297" s="146"/>
      <c r="Y5297" s="146"/>
      <c r="Z5297" s="146"/>
      <c r="AA5297" s="146"/>
      <c r="AB5297" s="5" t="str">
        <f t="shared" si="115"/>
        <v/>
      </c>
    </row>
    <row r="5298" spans="8:28" customFormat="1" ht="12.95" hidden="1" customHeight="1">
      <c r="H5298" s="1"/>
      <c r="I5298" s="1"/>
      <c r="N5298" s="1"/>
      <c r="T5298" s="146"/>
      <c r="U5298" s="146"/>
      <c r="V5298" s="146"/>
      <c r="W5298" s="146"/>
      <c r="X5298" s="146"/>
      <c r="Y5298" s="146"/>
      <c r="Z5298" s="146"/>
      <c r="AA5298" s="146"/>
      <c r="AB5298" s="5" t="str">
        <f t="shared" si="115"/>
        <v/>
      </c>
    </row>
    <row r="5299" spans="8:28" customFormat="1" ht="12.95" hidden="1" customHeight="1">
      <c r="H5299" s="1"/>
      <c r="I5299" s="1"/>
      <c r="N5299" s="1"/>
      <c r="T5299" s="146"/>
      <c r="U5299" s="146"/>
      <c r="V5299" s="146"/>
      <c r="W5299" s="146"/>
      <c r="X5299" s="146"/>
      <c r="Y5299" s="146"/>
      <c r="Z5299" s="146"/>
      <c r="AA5299" s="146"/>
      <c r="AB5299" s="5" t="str">
        <f t="shared" si="115"/>
        <v/>
      </c>
    </row>
    <row r="5300" spans="8:28" customFormat="1" ht="12.95" hidden="1" customHeight="1">
      <c r="H5300" s="1"/>
      <c r="I5300" s="1"/>
      <c r="N5300" s="1"/>
      <c r="T5300" s="146"/>
      <c r="U5300" s="146"/>
      <c r="V5300" s="146"/>
      <c r="W5300" s="146"/>
      <c r="X5300" s="146"/>
      <c r="Y5300" s="146"/>
      <c r="Z5300" s="146"/>
      <c r="AA5300" s="146"/>
      <c r="AB5300" s="5" t="str">
        <f t="shared" si="115"/>
        <v/>
      </c>
    </row>
    <row r="5301" spans="8:28" customFormat="1" ht="12.95" hidden="1" customHeight="1">
      <c r="H5301" s="1"/>
      <c r="I5301" s="1"/>
      <c r="N5301" s="1"/>
      <c r="T5301" s="146"/>
      <c r="U5301" s="146"/>
      <c r="V5301" s="146"/>
      <c r="W5301" s="146"/>
      <c r="X5301" s="146"/>
      <c r="Y5301" s="146"/>
      <c r="Z5301" s="146"/>
      <c r="AA5301" s="146"/>
      <c r="AB5301" s="5" t="str">
        <f t="shared" si="115"/>
        <v/>
      </c>
    </row>
    <row r="5302" spans="8:28" customFormat="1" ht="12.95" hidden="1" customHeight="1">
      <c r="H5302" s="1"/>
      <c r="I5302" s="1"/>
      <c r="N5302" s="1"/>
      <c r="T5302" s="146"/>
      <c r="U5302" s="146"/>
      <c r="V5302" s="146"/>
      <c r="W5302" s="146"/>
      <c r="X5302" s="146"/>
      <c r="Y5302" s="146"/>
      <c r="Z5302" s="146"/>
      <c r="AA5302" s="146"/>
      <c r="AB5302" s="5" t="str">
        <f t="shared" si="115"/>
        <v/>
      </c>
    </row>
    <row r="5303" spans="8:28" customFormat="1" ht="12.95" hidden="1" customHeight="1">
      <c r="H5303" s="1"/>
      <c r="I5303" s="1"/>
      <c r="N5303" s="1"/>
      <c r="T5303" s="146"/>
      <c r="U5303" s="146"/>
      <c r="V5303" s="146"/>
      <c r="W5303" s="146"/>
      <c r="X5303" s="146"/>
      <c r="Y5303" s="146"/>
      <c r="Z5303" s="146"/>
      <c r="AA5303" s="146"/>
      <c r="AB5303" s="5" t="str">
        <f t="shared" si="115"/>
        <v/>
      </c>
    </row>
    <row r="5304" spans="8:28" customFormat="1" ht="12.95" hidden="1" customHeight="1">
      <c r="H5304" s="1"/>
      <c r="I5304" s="1"/>
      <c r="N5304" s="1"/>
      <c r="T5304" s="146"/>
      <c r="U5304" s="146"/>
      <c r="V5304" s="146"/>
      <c r="W5304" s="146"/>
      <c r="X5304" s="146"/>
      <c r="Y5304" s="146"/>
      <c r="Z5304" s="146"/>
      <c r="AA5304" s="146"/>
      <c r="AB5304" s="5" t="str">
        <f t="shared" si="115"/>
        <v/>
      </c>
    </row>
    <row r="5305" spans="8:28" customFormat="1" ht="12.95" hidden="1" customHeight="1">
      <c r="H5305" s="1"/>
      <c r="I5305" s="1"/>
      <c r="N5305" s="1"/>
      <c r="T5305" s="146"/>
      <c r="U5305" s="146"/>
      <c r="V5305" s="146"/>
      <c r="W5305" s="146"/>
      <c r="X5305" s="146"/>
      <c r="Y5305" s="146"/>
      <c r="Z5305" s="146"/>
      <c r="AA5305" s="146"/>
      <c r="AB5305" s="5" t="str">
        <f t="shared" si="115"/>
        <v/>
      </c>
    </row>
    <row r="5306" spans="8:28" customFormat="1" ht="12.95" hidden="1" customHeight="1">
      <c r="H5306" s="1"/>
      <c r="I5306" s="1"/>
      <c r="N5306" s="1"/>
      <c r="T5306" s="146"/>
      <c r="U5306" s="146"/>
      <c r="V5306" s="146"/>
      <c r="W5306" s="146"/>
      <c r="X5306" s="146"/>
      <c r="Y5306" s="146"/>
      <c r="Z5306" s="146"/>
      <c r="AA5306" s="146"/>
      <c r="AB5306" s="5" t="str">
        <f t="shared" si="115"/>
        <v/>
      </c>
    </row>
    <row r="5307" spans="8:28" customFormat="1" ht="12.95" hidden="1" customHeight="1">
      <c r="H5307" s="1"/>
      <c r="I5307" s="1"/>
      <c r="N5307" s="1"/>
      <c r="T5307" s="146"/>
      <c r="U5307" s="146"/>
      <c r="V5307" s="146"/>
      <c r="W5307" s="146"/>
      <c r="X5307" s="146"/>
      <c r="Y5307" s="146"/>
      <c r="Z5307" s="146"/>
      <c r="AA5307" s="146"/>
      <c r="AB5307" s="5" t="str">
        <f t="shared" si="115"/>
        <v/>
      </c>
    </row>
    <row r="5308" spans="8:28" customFormat="1" ht="12.95" hidden="1" customHeight="1">
      <c r="H5308" s="1"/>
      <c r="I5308" s="1"/>
      <c r="N5308" s="1"/>
      <c r="T5308" s="146"/>
      <c r="U5308" s="146"/>
      <c r="V5308" s="146"/>
      <c r="W5308" s="146"/>
      <c r="X5308" s="146"/>
      <c r="Y5308" s="146"/>
      <c r="Z5308" s="146"/>
      <c r="AA5308" s="146"/>
      <c r="AB5308" s="5" t="str">
        <f t="shared" si="115"/>
        <v/>
      </c>
    </row>
    <row r="5309" spans="8:28" customFormat="1" ht="12.95" hidden="1" customHeight="1">
      <c r="H5309" s="1"/>
      <c r="I5309" s="1"/>
      <c r="N5309" s="1"/>
      <c r="T5309" s="146"/>
      <c r="U5309" s="146"/>
      <c r="V5309" s="146"/>
      <c r="W5309" s="146"/>
      <c r="X5309" s="146"/>
      <c r="Y5309" s="146"/>
      <c r="Z5309" s="146"/>
      <c r="AA5309" s="146"/>
      <c r="AB5309" s="5" t="str">
        <f t="shared" si="115"/>
        <v/>
      </c>
    </row>
    <row r="5310" spans="8:28" customFormat="1" ht="12.95" hidden="1" customHeight="1">
      <c r="H5310" s="1"/>
      <c r="I5310" s="1"/>
      <c r="N5310" s="1"/>
      <c r="T5310" s="146"/>
      <c r="U5310" s="146"/>
      <c r="V5310" s="146"/>
      <c r="W5310" s="146"/>
      <c r="X5310" s="146"/>
      <c r="Y5310" s="146"/>
      <c r="Z5310" s="146"/>
      <c r="AA5310" s="146"/>
      <c r="AB5310" s="5" t="str">
        <f t="shared" si="115"/>
        <v/>
      </c>
    </row>
    <row r="5311" spans="8:28" customFormat="1" ht="12.95" hidden="1" customHeight="1">
      <c r="H5311" s="1"/>
      <c r="I5311" s="1"/>
      <c r="N5311" s="1"/>
      <c r="T5311" s="146"/>
      <c r="U5311" s="146"/>
      <c r="V5311" s="146"/>
      <c r="W5311" s="146"/>
      <c r="X5311" s="146"/>
      <c r="Y5311" s="146"/>
      <c r="Z5311" s="146"/>
      <c r="AA5311" s="146"/>
      <c r="AB5311" s="5" t="str">
        <f t="shared" si="115"/>
        <v/>
      </c>
    </row>
    <row r="5312" spans="8:28" customFormat="1" ht="12.95" hidden="1" customHeight="1">
      <c r="H5312" s="1"/>
      <c r="I5312" s="1"/>
      <c r="N5312" s="1"/>
      <c r="T5312" s="146"/>
      <c r="U5312" s="146"/>
      <c r="V5312" s="146"/>
      <c r="W5312" s="146"/>
      <c r="X5312" s="146"/>
      <c r="Y5312" s="146"/>
      <c r="Z5312" s="146"/>
      <c r="AA5312" s="146"/>
      <c r="AB5312" s="5" t="str">
        <f t="shared" si="115"/>
        <v/>
      </c>
    </row>
    <row r="5313" spans="8:28" customFormat="1" ht="12.95" hidden="1" customHeight="1">
      <c r="H5313" s="1"/>
      <c r="I5313" s="1"/>
      <c r="N5313" s="1"/>
      <c r="T5313" s="146"/>
      <c r="U5313" s="146"/>
      <c r="V5313" s="146"/>
      <c r="W5313" s="146"/>
      <c r="X5313" s="146"/>
      <c r="Y5313" s="146"/>
      <c r="Z5313" s="146"/>
      <c r="AA5313" s="146"/>
      <c r="AB5313" s="5" t="str">
        <f t="shared" si="115"/>
        <v/>
      </c>
    </row>
    <row r="5314" spans="8:28" customFormat="1" ht="12.95" hidden="1" customHeight="1">
      <c r="H5314" s="1"/>
      <c r="I5314" s="1"/>
      <c r="N5314" s="1"/>
      <c r="T5314" s="146"/>
      <c r="U5314" s="146"/>
      <c r="V5314" s="146"/>
      <c r="W5314" s="146"/>
      <c r="X5314" s="146"/>
      <c r="Y5314" s="146"/>
      <c r="Z5314" s="146"/>
      <c r="AA5314" s="146"/>
      <c r="AB5314" s="5" t="str">
        <f t="shared" si="115"/>
        <v/>
      </c>
    </row>
    <row r="5315" spans="8:28" customFormat="1" ht="12.95" hidden="1" customHeight="1">
      <c r="H5315" s="1"/>
      <c r="I5315" s="1"/>
      <c r="N5315" s="1"/>
      <c r="T5315" s="146"/>
      <c r="U5315" s="146"/>
      <c r="V5315" s="146"/>
      <c r="W5315" s="146"/>
      <c r="X5315" s="146"/>
      <c r="Y5315" s="146"/>
      <c r="Z5315" s="146"/>
      <c r="AA5315" s="146"/>
      <c r="AB5315" s="5" t="str">
        <f t="shared" si="115"/>
        <v/>
      </c>
    </row>
    <row r="5316" spans="8:28" customFormat="1" ht="12.95" hidden="1" customHeight="1">
      <c r="H5316" s="1"/>
      <c r="I5316" s="1"/>
      <c r="N5316" s="1"/>
      <c r="T5316" s="146"/>
      <c r="U5316" s="146"/>
      <c r="V5316" s="146"/>
      <c r="W5316" s="146"/>
      <c r="X5316" s="146"/>
      <c r="Y5316" s="146"/>
      <c r="Z5316" s="146"/>
      <c r="AA5316" s="146"/>
      <c r="AB5316" s="5" t="str">
        <f t="shared" si="115"/>
        <v/>
      </c>
    </row>
    <row r="5317" spans="8:28" customFormat="1" ht="12.95" hidden="1" customHeight="1">
      <c r="H5317" s="1"/>
      <c r="I5317" s="1"/>
      <c r="N5317" s="1"/>
      <c r="T5317" s="146"/>
      <c r="U5317" s="146"/>
      <c r="V5317" s="146"/>
      <c r="W5317" s="146"/>
      <c r="X5317" s="146"/>
      <c r="Y5317" s="146"/>
      <c r="Z5317" s="146"/>
      <c r="AA5317" s="146"/>
      <c r="AB5317" s="5" t="str">
        <f t="shared" si="115"/>
        <v/>
      </c>
    </row>
    <row r="5318" spans="8:28" customFormat="1" ht="12.95" hidden="1" customHeight="1">
      <c r="H5318" s="1"/>
      <c r="I5318" s="1"/>
      <c r="N5318" s="1"/>
      <c r="T5318" s="146"/>
      <c r="U5318" s="146"/>
      <c r="V5318" s="146"/>
      <c r="W5318" s="146"/>
      <c r="X5318" s="146"/>
      <c r="Y5318" s="146"/>
      <c r="Z5318" s="146"/>
      <c r="AA5318" s="146"/>
      <c r="AB5318" s="5" t="str">
        <f t="shared" si="115"/>
        <v/>
      </c>
    </row>
    <row r="5319" spans="8:28" customFormat="1" ht="12.95" hidden="1" customHeight="1">
      <c r="H5319" s="1"/>
      <c r="I5319" s="1"/>
      <c r="N5319" s="1"/>
      <c r="T5319" s="146"/>
      <c r="U5319" s="146"/>
      <c r="V5319" s="146"/>
      <c r="W5319" s="146"/>
      <c r="X5319" s="146"/>
      <c r="Y5319" s="146"/>
      <c r="Z5319" s="146"/>
      <c r="AA5319" s="146"/>
      <c r="AB5319" s="5" t="str">
        <f t="shared" si="115"/>
        <v/>
      </c>
    </row>
    <row r="5320" spans="8:28" customFormat="1" ht="12.95" hidden="1" customHeight="1">
      <c r="H5320" s="1"/>
      <c r="I5320" s="1"/>
      <c r="N5320" s="1"/>
      <c r="T5320" s="146"/>
      <c r="U5320" s="146"/>
      <c r="V5320" s="146"/>
      <c r="W5320" s="146"/>
      <c r="X5320" s="146"/>
      <c r="Y5320" s="146"/>
      <c r="Z5320" s="146"/>
      <c r="AA5320" s="146"/>
      <c r="AB5320" s="5" t="str">
        <f t="shared" si="115"/>
        <v/>
      </c>
    </row>
    <row r="5321" spans="8:28" customFormat="1" ht="12.95" hidden="1" customHeight="1">
      <c r="H5321" s="1"/>
      <c r="I5321" s="1"/>
      <c r="N5321" s="1"/>
      <c r="T5321" s="146"/>
      <c r="U5321" s="146"/>
      <c r="V5321" s="146"/>
      <c r="W5321" s="146"/>
      <c r="X5321" s="146"/>
      <c r="Y5321" s="146"/>
      <c r="Z5321" s="146"/>
      <c r="AA5321" s="146"/>
      <c r="AB5321" s="5" t="str">
        <f t="shared" si="115"/>
        <v/>
      </c>
    </row>
    <row r="5322" spans="8:28" customFormat="1" ht="12.95" hidden="1" customHeight="1">
      <c r="H5322" s="1"/>
      <c r="I5322" s="1"/>
      <c r="N5322" s="1"/>
      <c r="T5322" s="146"/>
      <c r="U5322" s="146"/>
      <c r="V5322" s="146"/>
      <c r="W5322" s="146"/>
      <c r="X5322" s="146"/>
      <c r="Y5322" s="146"/>
      <c r="Z5322" s="146"/>
      <c r="AA5322" s="146"/>
      <c r="AB5322" s="5" t="str">
        <f t="shared" si="115"/>
        <v/>
      </c>
    </row>
    <row r="5323" spans="8:28" customFormat="1" ht="12.95" hidden="1" customHeight="1">
      <c r="H5323" s="1"/>
      <c r="I5323" s="1"/>
      <c r="N5323" s="1"/>
      <c r="T5323" s="146"/>
      <c r="U5323" s="146"/>
      <c r="V5323" s="146"/>
      <c r="W5323" s="146"/>
      <c r="X5323" s="146"/>
      <c r="Y5323" s="146"/>
      <c r="Z5323" s="146"/>
      <c r="AA5323" s="146"/>
      <c r="AB5323" s="5" t="str">
        <f t="shared" si="115"/>
        <v/>
      </c>
    </row>
    <row r="5324" spans="8:28" customFormat="1" ht="12.95" hidden="1" customHeight="1">
      <c r="H5324" s="1"/>
      <c r="I5324" s="1"/>
      <c r="N5324" s="1"/>
      <c r="T5324" s="146"/>
      <c r="U5324" s="146"/>
      <c r="V5324" s="146"/>
      <c r="W5324" s="146"/>
      <c r="X5324" s="146"/>
      <c r="Y5324" s="146"/>
      <c r="Z5324" s="146"/>
      <c r="AA5324" s="146"/>
      <c r="AB5324" s="5" t="str">
        <f t="shared" si="115"/>
        <v/>
      </c>
    </row>
    <row r="5325" spans="8:28" customFormat="1" ht="12.95" hidden="1" customHeight="1">
      <c r="H5325" s="1"/>
      <c r="I5325" s="1"/>
      <c r="N5325" s="1"/>
      <c r="T5325" s="146"/>
      <c r="U5325" s="146"/>
      <c r="V5325" s="146"/>
      <c r="W5325" s="146"/>
      <c r="X5325" s="146"/>
      <c r="Y5325" s="146"/>
      <c r="Z5325" s="146"/>
      <c r="AA5325" s="146"/>
      <c r="AB5325" s="5" t="str">
        <f t="shared" si="115"/>
        <v/>
      </c>
    </row>
    <row r="5326" spans="8:28" customFormat="1" ht="12.95" hidden="1" customHeight="1">
      <c r="H5326" s="1"/>
      <c r="I5326" s="1"/>
      <c r="N5326" s="1"/>
      <c r="T5326" s="146"/>
      <c r="U5326" s="146"/>
      <c r="V5326" s="146"/>
      <c r="W5326" s="146"/>
      <c r="X5326" s="146"/>
      <c r="Y5326" s="146"/>
      <c r="Z5326" s="146"/>
      <c r="AA5326" s="146"/>
      <c r="AB5326" s="5" t="str">
        <f t="shared" si="115"/>
        <v/>
      </c>
    </row>
    <row r="5327" spans="8:28" customFormat="1" ht="12.95" hidden="1" customHeight="1">
      <c r="H5327" s="1"/>
      <c r="I5327" s="1"/>
      <c r="N5327" s="1"/>
      <c r="T5327" s="146"/>
      <c r="U5327" s="146"/>
      <c r="V5327" s="146"/>
      <c r="W5327" s="146"/>
      <c r="X5327" s="146"/>
      <c r="Y5327" s="146"/>
      <c r="Z5327" s="146"/>
      <c r="AA5327" s="146"/>
      <c r="AB5327" s="5" t="str">
        <f t="shared" si="115"/>
        <v/>
      </c>
    </row>
    <row r="5328" spans="8:28" customFormat="1" ht="12.95" hidden="1" customHeight="1">
      <c r="H5328" s="1"/>
      <c r="I5328" s="1"/>
      <c r="N5328" s="1"/>
      <c r="T5328" s="146"/>
      <c r="U5328" s="146"/>
      <c r="V5328" s="146"/>
      <c r="W5328" s="146"/>
      <c r="X5328" s="146"/>
      <c r="Y5328" s="146"/>
      <c r="Z5328" s="146"/>
      <c r="AA5328" s="146"/>
      <c r="AB5328" s="5" t="str">
        <f t="shared" si="115"/>
        <v/>
      </c>
    </row>
    <row r="5329" spans="8:28" customFormat="1" ht="12.95" hidden="1" customHeight="1">
      <c r="H5329" s="1"/>
      <c r="I5329" s="1"/>
      <c r="N5329" s="1"/>
      <c r="T5329" s="146"/>
      <c r="U5329" s="146"/>
      <c r="V5329" s="146"/>
      <c r="W5329" s="146"/>
      <c r="X5329" s="146"/>
      <c r="Y5329" s="146"/>
      <c r="Z5329" s="146"/>
      <c r="AA5329" s="146"/>
      <c r="AB5329" s="5" t="str">
        <f t="shared" si="115"/>
        <v/>
      </c>
    </row>
    <row r="5330" spans="8:28" customFormat="1" ht="12.95" hidden="1" customHeight="1">
      <c r="H5330" s="1"/>
      <c r="I5330" s="1"/>
      <c r="N5330" s="1"/>
      <c r="T5330" s="146"/>
      <c r="U5330" s="146"/>
      <c r="V5330" s="146"/>
      <c r="W5330" s="146"/>
      <c r="X5330" s="146"/>
      <c r="Y5330" s="146"/>
      <c r="Z5330" s="146"/>
      <c r="AA5330" s="146"/>
      <c r="AB5330" s="5" t="str">
        <f t="shared" si="115"/>
        <v/>
      </c>
    </row>
    <row r="5331" spans="8:28" customFormat="1" ht="12.95" hidden="1" customHeight="1">
      <c r="H5331" s="1"/>
      <c r="I5331" s="1"/>
      <c r="N5331" s="1"/>
      <c r="T5331" s="146"/>
      <c r="U5331" s="146"/>
      <c r="V5331" s="146"/>
      <c r="W5331" s="146"/>
      <c r="X5331" s="146"/>
      <c r="Y5331" s="146"/>
      <c r="Z5331" s="146"/>
      <c r="AA5331" s="146"/>
      <c r="AB5331" s="5" t="str">
        <f t="shared" si="115"/>
        <v/>
      </c>
    </row>
    <row r="5332" spans="8:28" customFormat="1" ht="12.95" hidden="1" customHeight="1">
      <c r="H5332" s="1"/>
      <c r="I5332" s="1"/>
      <c r="N5332" s="1"/>
      <c r="T5332" s="146"/>
      <c r="U5332" s="146"/>
      <c r="V5332" s="146"/>
      <c r="W5332" s="146"/>
      <c r="X5332" s="146"/>
      <c r="Y5332" s="146"/>
      <c r="Z5332" s="146"/>
      <c r="AA5332" s="146"/>
      <c r="AB5332" s="5" t="str">
        <f t="shared" si="115"/>
        <v/>
      </c>
    </row>
    <row r="5333" spans="8:28" customFormat="1" ht="12.95" hidden="1" customHeight="1">
      <c r="H5333" s="1"/>
      <c r="I5333" s="1"/>
      <c r="N5333" s="1"/>
      <c r="T5333" s="146"/>
      <c r="U5333" s="146"/>
      <c r="V5333" s="146"/>
      <c r="W5333" s="146"/>
      <c r="X5333" s="146"/>
      <c r="Y5333" s="146"/>
      <c r="Z5333" s="146"/>
      <c r="AA5333" s="146"/>
      <c r="AB5333" s="5" t="str">
        <f t="shared" si="115"/>
        <v/>
      </c>
    </row>
    <row r="5334" spans="8:28" customFormat="1" ht="12.95" hidden="1" customHeight="1">
      <c r="H5334" s="1"/>
      <c r="I5334" s="1"/>
      <c r="N5334" s="1"/>
      <c r="T5334" s="146"/>
      <c r="U5334" s="146"/>
      <c r="V5334" s="146"/>
      <c r="W5334" s="146"/>
      <c r="X5334" s="146"/>
      <c r="Y5334" s="146"/>
      <c r="Z5334" s="146"/>
      <c r="AA5334" s="146"/>
      <c r="AB5334" s="5" t="str">
        <f t="shared" si="115"/>
        <v/>
      </c>
    </row>
    <row r="5335" spans="8:28" customFormat="1" ht="12.95" hidden="1" customHeight="1">
      <c r="H5335" s="1"/>
      <c r="I5335" s="1"/>
      <c r="N5335" s="1"/>
      <c r="T5335" s="146"/>
      <c r="U5335" s="146"/>
      <c r="V5335" s="146"/>
      <c r="W5335" s="146"/>
      <c r="X5335" s="146"/>
      <c r="Y5335" s="146"/>
      <c r="Z5335" s="146"/>
      <c r="AA5335" s="146"/>
      <c r="AB5335" s="5" t="str">
        <f t="shared" si="115"/>
        <v/>
      </c>
    </row>
    <row r="5336" spans="8:28" customFormat="1" ht="12.95" hidden="1" customHeight="1">
      <c r="H5336" s="1"/>
      <c r="I5336" s="1"/>
      <c r="N5336" s="1"/>
      <c r="T5336" s="146"/>
      <c r="U5336" s="146"/>
      <c r="V5336" s="146"/>
      <c r="W5336" s="146"/>
      <c r="X5336" s="146"/>
      <c r="Y5336" s="146"/>
      <c r="Z5336" s="146"/>
      <c r="AA5336" s="146"/>
      <c r="AB5336" s="5" t="str">
        <f t="shared" si="115"/>
        <v/>
      </c>
    </row>
    <row r="5337" spans="8:28" customFormat="1" ht="12.95" hidden="1" customHeight="1">
      <c r="H5337" s="1"/>
      <c r="I5337" s="1"/>
      <c r="N5337" s="1"/>
      <c r="T5337" s="146"/>
      <c r="U5337" s="146"/>
      <c r="V5337" s="146"/>
      <c r="W5337" s="146"/>
      <c r="X5337" s="146"/>
      <c r="Y5337" s="146"/>
      <c r="Z5337" s="146"/>
      <c r="AA5337" s="146"/>
      <c r="AB5337" s="5" t="str">
        <f t="shared" si="115"/>
        <v/>
      </c>
    </row>
    <row r="5338" spans="8:28" customFormat="1" ht="12.95" hidden="1" customHeight="1">
      <c r="H5338" s="1"/>
      <c r="I5338" s="1"/>
      <c r="N5338" s="1"/>
      <c r="T5338" s="146"/>
      <c r="U5338" s="146"/>
      <c r="V5338" s="146"/>
      <c r="W5338" s="146"/>
      <c r="X5338" s="146"/>
      <c r="Y5338" s="146"/>
      <c r="Z5338" s="146"/>
      <c r="AA5338" s="146"/>
      <c r="AB5338" s="5" t="str">
        <f t="shared" si="115"/>
        <v/>
      </c>
    </row>
    <row r="5339" spans="8:28" customFormat="1" ht="12.95" hidden="1" customHeight="1">
      <c r="H5339" s="1"/>
      <c r="I5339" s="1"/>
      <c r="N5339" s="1"/>
      <c r="T5339" s="146"/>
      <c r="U5339" s="146"/>
      <c r="V5339" s="146"/>
      <c r="W5339" s="146"/>
      <c r="X5339" s="146"/>
      <c r="Y5339" s="146"/>
      <c r="Z5339" s="146"/>
      <c r="AA5339" s="146"/>
      <c r="AB5339" s="5" t="str">
        <f t="shared" ref="AB5339:AB5402" si="116">IF(TRIM(A5329)="","",CONCATENATE(TRIM(D5329),TRIM(E5329)))</f>
        <v/>
      </c>
    </row>
    <row r="5340" spans="8:28" customFormat="1" ht="12.95" hidden="1" customHeight="1">
      <c r="H5340" s="1"/>
      <c r="I5340" s="1"/>
      <c r="N5340" s="1"/>
      <c r="T5340" s="146"/>
      <c r="U5340" s="146"/>
      <c r="V5340" s="146"/>
      <c r="W5340" s="146"/>
      <c r="X5340" s="146"/>
      <c r="Y5340" s="146"/>
      <c r="Z5340" s="146"/>
      <c r="AA5340" s="146"/>
      <c r="AB5340" s="5" t="str">
        <f t="shared" si="116"/>
        <v/>
      </c>
    </row>
    <row r="5341" spans="8:28" customFormat="1" ht="12.95" hidden="1" customHeight="1">
      <c r="H5341" s="1"/>
      <c r="I5341" s="1"/>
      <c r="N5341" s="1"/>
      <c r="T5341" s="146"/>
      <c r="U5341" s="146"/>
      <c r="V5341" s="146"/>
      <c r="W5341" s="146"/>
      <c r="X5341" s="146"/>
      <c r="Y5341" s="146"/>
      <c r="Z5341" s="146"/>
      <c r="AA5341" s="146"/>
      <c r="AB5341" s="5" t="str">
        <f t="shared" si="116"/>
        <v/>
      </c>
    </row>
    <row r="5342" spans="8:28" customFormat="1" ht="12.95" hidden="1" customHeight="1">
      <c r="H5342" s="1"/>
      <c r="I5342" s="1"/>
      <c r="N5342" s="1"/>
      <c r="T5342" s="146"/>
      <c r="U5342" s="146"/>
      <c r="V5342" s="146"/>
      <c r="W5342" s="146"/>
      <c r="X5342" s="146"/>
      <c r="Y5342" s="146"/>
      <c r="Z5342" s="146"/>
      <c r="AA5342" s="146"/>
      <c r="AB5342" s="5" t="str">
        <f t="shared" si="116"/>
        <v/>
      </c>
    </row>
    <row r="5343" spans="8:28" customFormat="1" ht="12.95" hidden="1" customHeight="1">
      <c r="H5343" s="1"/>
      <c r="I5343" s="1"/>
      <c r="N5343" s="1"/>
      <c r="T5343" s="146"/>
      <c r="U5343" s="146"/>
      <c r="V5343" s="146"/>
      <c r="W5343" s="146"/>
      <c r="X5343" s="146"/>
      <c r="Y5343" s="146"/>
      <c r="Z5343" s="146"/>
      <c r="AA5343" s="146"/>
      <c r="AB5343" s="5" t="str">
        <f t="shared" si="116"/>
        <v/>
      </c>
    </row>
    <row r="5344" spans="8:28" customFormat="1" ht="12.95" hidden="1" customHeight="1">
      <c r="H5344" s="1"/>
      <c r="I5344" s="1"/>
      <c r="N5344" s="1"/>
      <c r="T5344" s="146"/>
      <c r="U5344" s="146"/>
      <c r="V5344" s="146"/>
      <c r="W5344" s="146"/>
      <c r="X5344" s="146"/>
      <c r="Y5344" s="146"/>
      <c r="Z5344" s="146"/>
      <c r="AA5344" s="146"/>
      <c r="AB5344" s="5" t="str">
        <f t="shared" si="116"/>
        <v/>
      </c>
    </row>
    <row r="5345" spans="8:28" customFormat="1" ht="12.95" hidden="1" customHeight="1">
      <c r="H5345" s="1"/>
      <c r="I5345" s="1"/>
      <c r="N5345" s="1"/>
      <c r="T5345" s="146"/>
      <c r="U5345" s="146"/>
      <c r="V5345" s="146"/>
      <c r="W5345" s="146"/>
      <c r="X5345" s="146"/>
      <c r="Y5345" s="146"/>
      <c r="Z5345" s="146"/>
      <c r="AA5345" s="146"/>
      <c r="AB5345" s="5" t="str">
        <f t="shared" si="116"/>
        <v/>
      </c>
    </row>
    <row r="5346" spans="8:28" customFormat="1" ht="12.95" hidden="1" customHeight="1">
      <c r="H5346" s="1"/>
      <c r="I5346" s="1"/>
      <c r="N5346" s="1"/>
      <c r="T5346" s="146"/>
      <c r="U5346" s="146"/>
      <c r="V5346" s="146"/>
      <c r="W5346" s="146"/>
      <c r="X5346" s="146"/>
      <c r="Y5346" s="146"/>
      <c r="Z5346" s="146"/>
      <c r="AA5346" s="146"/>
      <c r="AB5346" s="5" t="str">
        <f t="shared" si="116"/>
        <v/>
      </c>
    </row>
    <row r="5347" spans="8:28" customFormat="1" ht="12.95" hidden="1" customHeight="1">
      <c r="H5347" s="1"/>
      <c r="I5347" s="1"/>
      <c r="N5347" s="1"/>
      <c r="T5347" s="146"/>
      <c r="U5347" s="146"/>
      <c r="V5347" s="146"/>
      <c r="W5347" s="146"/>
      <c r="X5347" s="146"/>
      <c r="Y5347" s="146"/>
      <c r="Z5347" s="146"/>
      <c r="AA5347" s="146"/>
      <c r="AB5347" s="5" t="str">
        <f t="shared" si="116"/>
        <v/>
      </c>
    </row>
    <row r="5348" spans="8:28" customFormat="1" ht="12.95" hidden="1" customHeight="1">
      <c r="H5348" s="1"/>
      <c r="I5348" s="1"/>
      <c r="N5348" s="1"/>
      <c r="T5348" s="146"/>
      <c r="U5348" s="146"/>
      <c r="V5348" s="146"/>
      <c r="W5348" s="146"/>
      <c r="X5348" s="146"/>
      <c r="Y5348" s="146"/>
      <c r="Z5348" s="146"/>
      <c r="AA5348" s="146"/>
      <c r="AB5348" s="5" t="str">
        <f t="shared" si="116"/>
        <v/>
      </c>
    </row>
    <row r="5349" spans="8:28" customFormat="1" ht="12.95" hidden="1" customHeight="1">
      <c r="H5349" s="1"/>
      <c r="I5349" s="1"/>
      <c r="N5349" s="1"/>
      <c r="T5349" s="146"/>
      <c r="U5349" s="146"/>
      <c r="V5349" s="146"/>
      <c r="W5349" s="146"/>
      <c r="X5349" s="146"/>
      <c r="Y5349" s="146"/>
      <c r="Z5349" s="146"/>
      <c r="AA5349" s="146"/>
      <c r="AB5349" s="5" t="str">
        <f t="shared" si="116"/>
        <v/>
      </c>
    </row>
    <row r="5350" spans="8:28" customFormat="1" ht="12.95" hidden="1" customHeight="1">
      <c r="H5350" s="1"/>
      <c r="I5350" s="1"/>
      <c r="N5350" s="1"/>
      <c r="T5350" s="146"/>
      <c r="U5350" s="146"/>
      <c r="V5350" s="146"/>
      <c r="W5350" s="146"/>
      <c r="X5350" s="146"/>
      <c r="Y5350" s="146"/>
      <c r="Z5350" s="146"/>
      <c r="AA5350" s="146"/>
      <c r="AB5350" s="5" t="str">
        <f t="shared" si="116"/>
        <v/>
      </c>
    </row>
    <row r="5351" spans="8:28" customFormat="1" ht="12.95" hidden="1" customHeight="1">
      <c r="H5351" s="1"/>
      <c r="I5351" s="1"/>
      <c r="N5351" s="1"/>
      <c r="T5351" s="146"/>
      <c r="U5351" s="146"/>
      <c r="V5351" s="146"/>
      <c r="W5351" s="146"/>
      <c r="X5351" s="146"/>
      <c r="Y5351" s="146"/>
      <c r="Z5351" s="146"/>
      <c r="AA5351" s="146"/>
      <c r="AB5351" s="5" t="str">
        <f t="shared" si="116"/>
        <v/>
      </c>
    </row>
    <row r="5352" spans="8:28" customFormat="1" ht="12.95" hidden="1" customHeight="1">
      <c r="H5352" s="1"/>
      <c r="I5352" s="1"/>
      <c r="N5352" s="1"/>
      <c r="T5352" s="146"/>
      <c r="U5352" s="146"/>
      <c r="V5352" s="146"/>
      <c r="W5352" s="146"/>
      <c r="X5352" s="146"/>
      <c r="Y5352" s="146"/>
      <c r="Z5352" s="146"/>
      <c r="AA5352" s="146"/>
      <c r="AB5352" s="5" t="str">
        <f t="shared" si="116"/>
        <v/>
      </c>
    </row>
    <row r="5353" spans="8:28" customFormat="1" ht="12.95" hidden="1" customHeight="1">
      <c r="H5353" s="1"/>
      <c r="I5353" s="1"/>
      <c r="N5353" s="1"/>
      <c r="T5353" s="146"/>
      <c r="U5353" s="146"/>
      <c r="V5353" s="146"/>
      <c r="W5353" s="146"/>
      <c r="X5353" s="146"/>
      <c r="Y5353" s="146"/>
      <c r="Z5353" s="146"/>
      <c r="AA5353" s="146"/>
      <c r="AB5353" s="5" t="str">
        <f t="shared" si="116"/>
        <v/>
      </c>
    </row>
    <row r="5354" spans="8:28" customFormat="1" ht="12.95" hidden="1" customHeight="1">
      <c r="H5354" s="1"/>
      <c r="I5354" s="1"/>
      <c r="N5354" s="1"/>
      <c r="T5354" s="146"/>
      <c r="U5354" s="146"/>
      <c r="V5354" s="146"/>
      <c r="W5354" s="146"/>
      <c r="X5354" s="146"/>
      <c r="Y5354" s="146"/>
      <c r="Z5354" s="146"/>
      <c r="AA5354" s="146"/>
      <c r="AB5354" s="5" t="str">
        <f t="shared" si="116"/>
        <v/>
      </c>
    </row>
    <row r="5355" spans="8:28" customFormat="1" ht="12.95" hidden="1" customHeight="1">
      <c r="H5355" s="1"/>
      <c r="I5355" s="1"/>
      <c r="N5355" s="1"/>
      <c r="T5355" s="146"/>
      <c r="U5355" s="146"/>
      <c r="V5355" s="146"/>
      <c r="W5355" s="146"/>
      <c r="X5355" s="146"/>
      <c r="Y5355" s="146"/>
      <c r="Z5355" s="146"/>
      <c r="AA5355" s="146"/>
      <c r="AB5355" s="5" t="str">
        <f t="shared" si="116"/>
        <v/>
      </c>
    </row>
    <row r="5356" spans="8:28" customFormat="1" ht="12.95" hidden="1" customHeight="1">
      <c r="H5356" s="1"/>
      <c r="I5356" s="1"/>
      <c r="N5356" s="1"/>
      <c r="T5356" s="146"/>
      <c r="U5356" s="146"/>
      <c r="V5356" s="146"/>
      <c r="W5356" s="146"/>
      <c r="X5356" s="146"/>
      <c r="Y5356" s="146"/>
      <c r="Z5356" s="146"/>
      <c r="AA5356" s="146"/>
      <c r="AB5356" s="5" t="str">
        <f t="shared" si="116"/>
        <v/>
      </c>
    </row>
    <row r="5357" spans="8:28" customFormat="1" ht="12.95" hidden="1" customHeight="1">
      <c r="H5357" s="1"/>
      <c r="I5357" s="1"/>
      <c r="N5357" s="1"/>
      <c r="T5357" s="146"/>
      <c r="U5357" s="146"/>
      <c r="V5357" s="146"/>
      <c r="W5357" s="146"/>
      <c r="X5357" s="146"/>
      <c r="Y5357" s="146"/>
      <c r="Z5357" s="146"/>
      <c r="AA5357" s="146"/>
      <c r="AB5357" s="5" t="str">
        <f t="shared" si="116"/>
        <v/>
      </c>
    </row>
    <row r="5358" spans="8:28" customFormat="1" ht="12.95" hidden="1" customHeight="1">
      <c r="H5358" s="1"/>
      <c r="I5358" s="1"/>
      <c r="N5358" s="1"/>
      <c r="T5358" s="146"/>
      <c r="U5358" s="146"/>
      <c r="V5358" s="146"/>
      <c r="W5358" s="146"/>
      <c r="X5358" s="146"/>
      <c r="Y5358" s="146"/>
      <c r="Z5358" s="146"/>
      <c r="AA5358" s="146"/>
      <c r="AB5358" s="5" t="str">
        <f t="shared" si="116"/>
        <v/>
      </c>
    </row>
    <row r="5359" spans="8:28" customFormat="1" ht="12.95" hidden="1" customHeight="1">
      <c r="H5359" s="1"/>
      <c r="I5359" s="1"/>
      <c r="N5359" s="1"/>
      <c r="T5359" s="146"/>
      <c r="U5359" s="146"/>
      <c r="V5359" s="146"/>
      <c r="W5359" s="146"/>
      <c r="X5359" s="146"/>
      <c r="Y5359" s="146"/>
      <c r="Z5359" s="146"/>
      <c r="AA5359" s="146"/>
      <c r="AB5359" s="5" t="str">
        <f t="shared" si="116"/>
        <v/>
      </c>
    </row>
    <row r="5360" spans="8:28" customFormat="1" ht="12.95" hidden="1" customHeight="1">
      <c r="H5360" s="1"/>
      <c r="I5360" s="1"/>
      <c r="N5360" s="1"/>
      <c r="T5360" s="146"/>
      <c r="U5360" s="146"/>
      <c r="V5360" s="146"/>
      <c r="W5360" s="146"/>
      <c r="X5360" s="146"/>
      <c r="Y5360" s="146"/>
      <c r="Z5360" s="146"/>
      <c r="AA5360" s="146"/>
      <c r="AB5360" s="5" t="str">
        <f t="shared" si="116"/>
        <v/>
      </c>
    </row>
    <row r="5361" spans="8:28" customFormat="1" ht="12.95" hidden="1" customHeight="1">
      <c r="H5361" s="1"/>
      <c r="I5361" s="1"/>
      <c r="N5361" s="1"/>
      <c r="T5361" s="146"/>
      <c r="U5361" s="146"/>
      <c r="V5361" s="146"/>
      <c r="W5361" s="146"/>
      <c r="X5361" s="146"/>
      <c r="Y5361" s="146"/>
      <c r="Z5361" s="146"/>
      <c r="AA5361" s="146"/>
      <c r="AB5361" s="5" t="str">
        <f t="shared" si="116"/>
        <v/>
      </c>
    </row>
    <row r="5362" spans="8:28" customFormat="1" ht="12.95" hidden="1" customHeight="1">
      <c r="H5362" s="1"/>
      <c r="I5362" s="1"/>
      <c r="N5362" s="1"/>
      <c r="T5362" s="146"/>
      <c r="U5362" s="146"/>
      <c r="V5362" s="146"/>
      <c r="W5362" s="146"/>
      <c r="X5362" s="146"/>
      <c r="Y5362" s="146"/>
      <c r="Z5362" s="146"/>
      <c r="AA5362" s="146"/>
      <c r="AB5362" s="5" t="str">
        <f t="shared" si="116"/>
        <v/>
      </c>
    </row>
    <row r="5363" spans="8:28" customFormat="1" ht="12.95" hidden="1" customHeight="1">
      <c r="H5363" s="1"/>
      <c r="I5363" s="1"/>
      <c r="N5363" s="1"/>
      <c r="T5363" s="146"/>
      <c r="U5363" s="146"/>
      <c r="V5363" s="146"/>
      <c r="W5363" s="146"/>
      <c r="X5363" s="146"/>
      <c r="Y5363" s="146"/>
      <c r="Z5363" s="146"/>
      <c r="AA5363" s="146"/>
      <c r="AB5363" s="5" t="str">
        <f t="shared" si="116"/>
        <v/>
      </c>
    </row>
    <row r="5364" spans="8:28" customFormat="1" ht="12.95" hidden="1" customHeight="1">
      <c r="H5364" s="1"/>
      <c r="I5364" s="1"/>
      <c r="N5364" s="1"/>
      <c r="T5364" s="146"/>
      <c r="U5364" s="146"/>
      <c r="V5364" s="146"/>
      <c r="W5364" s="146"/>
      <c r="X5364" s="146"/>
      <c r="Y5364" s="146"/>
      <c r="Z5364" s="146"/>
      <c r="AA5364" s="146"/>
      <c r="AB5364" s="5" t="str">
        <f t="shared" si="116"/>
        <v/>
      </c>
    </row>
    <row r="5365" spans="8:28" customFormat="1" ht="12.95" hidden="1" customHeight="1">
      <c r="H5365" s="1"/>
      <c r="I5365" s="1"/>
      <c r="N5365" s="1"/>
      <c r="T5365" s="146"/>
      <c r="U5365" s="146"/>
      <c r="V5365" s="146"/>
      <c r="W5365" s="146"/>
      <c r="X5365" s="146"/>
      <c r="Y5365" s="146"/>
      <c r="Z5365" s="146"/>
      <c r="AA5365" s="146"/>
      <c r="AB5365" s="5" t="str">
        <f t="shared" si="116"/>
        <v/>
      </c>
    </row>
    <row r="5366" spans="8:28" customFormat="1" ht="12.95" hidden="1" customHeight="1">
      <c r="H5366" s="1"/>
      <c r="I5366" s="1"/>
      <c r="N5366" s="1"/>
      <c r="T5366" s="146"/>
      <c r="U5366" s="146"/>
      <c r="V5366" s="146"/>
      <c r="W5366" s="146"/>
      <c r="X5366" s="146"/>
      <c r="Y5366" s="146"/>
      <c r="Z5366" s="146"/>
      <c r="AA5366" s="146"/>
      <c r="AB5366" s="5" t="str">
        <f t="shared" si="116"/>
        <v/>
      </c>
    </row>
    <row r="5367" spans="8:28" customFormat="1" ht="12.95" hidden="1" customHeight="1">
      <c r="H5367" s="1"/>
      <c r="I5367" s="1"/>
      <c r="N5367" s="1"/>
      <c r="T5367" s="146"/>
      <c r="U5367" s="146"/>
      <c r="V5367" s="146"/>
      <c r="W5367" s="146"/>
      <c r="X5367" s="146"/>
      <c r="Y5367" s="146"/>
      <c r="Z5367" s="146"/>
      <c r="AA5367" s="146"/>
      <c r="AB5367" s="5" t="str">
        <f t="shared" si="116"/>
        <v/>
      </c>
    </row>
    <row r="5368" spans="8:28" customFormat="1" ht="12.95" hidden="1" customHeight="1">
      <c r="H5368" s="1"/>
      <c r="I5368" s="1"/>
      <c r="N5368" s="1"/>
      <c r="T5368" s="146"/>
      <c r="U5368" s="146"/>
      <c r="V5368" s="146"/>
      <c r="W5368" s="146"/>
      <c r="X5368" s="146"/>
      <c r="Y5368" s="146"/>
      <c r="Z5368" s="146"/>
      <c r="AA5368" s="146"/>
      <c r="AB5368" s="5" t="str">
        <f t="shared" si="116"/>
        <v/>
      </c>
    </row>
    <row r="5369" spans="8:28" customFormat="1" ht="12.95" hidden="1" customHeight="1">
      <c r="H5369" s="1"/>
      <c r="I5369" s="1"/>
      <c r="N5369" s="1"/>
      <c r="T5369" s="146"/>
      <c r="U5369" s="146"/>
      <c r="V5369" s="146"/>
      <c r="W5369" s="146"/>
      <c r="X5369" s="146"/>
      <c r="Y5369" s="146"/>
      <c r="Z5369" s="146"/>
      <c r="AA5369" s="146"/>
      <c r="AB5369" s="5" t="str">
        <f t="shared" si="116"/>
        <v/>
      </c>
    </row>
    <row r="5370" spans="8:28" customFormat="1" ht="12.95" hidden="1" customHeight="1">
      <c r="H5370" s="1"/>
      <c r="I5370" s="1"/>
      <c r="N5370" s="1"/>
      <c r="T5370" s="146"/>
      <c r="U5370" s="146"/>
      <c r="V5370" s="146"/>
      <c r="W5370" s="146"/>
      <c r="X5370" s="146"/>
      <c r="Y5370" s="146"/>
      <c r="Z5370" s="146"/>
      <c r="AA5370" s="146"/>
      <c r="AB5370" s="5" t="str">
        <f t="shared" si="116"/>
        <v/>
      </c>
    </row>
    <row r="5371" spans="8:28" customFormat="1" ht="12.95" hidden="1" customHeight="1">
      <c r="H5371" s="1"/>
      <c r="I5371" s="1"/>
      <c r="N5371" s="1"/>
      <c r="T5371" s="146"/>
      <c r="U5371" s="146"/>
      <c r="V5371" s="146"/>
      <c r="W5371" s="146"/>
      <c r="X5371" s="146"/>
      <c r="Y5371" s="146"/>
      <c r="Z5371" s="146"/>
      <c r="AA5371" s="146"/>
      <c r="AB5371" s="5" t="str">
        <f t="shared" si="116"/>
        <v/>
      </c>
    </row>
    <row r="5372" spans="8:28" customFormat="1" ht="12.95" hidden="1" customHeight="1">
      <c r="H5372" s="1"/>
      <c r="I5372" s="1"/>
      <c r="N5372" s="1"/>
      <c r="T5372" s="146"/>
      <c r="U5372" s="146"/>
      <c r="V5372" s="146"/>
      <c r="W5372" s="146"/>
      <c r="X5372" s="146"/>
      <c r="Y5372" s="146"/>
      <c r="Z5372" s="146"/>
      <c r="AA5372" s="146"/>
      <c r="AB5372" s="5" t="str">
        <f t="shared" si="116"/>
        <v/>
      </c>
    </row>
    <row r="5373" spans="8:28" customFormat="1" ht="12.95" hidden="1" customHeight="1">
      <c r="H5373" s="1"/>
      <c r="I5373" s="1"/>
      <c r="N5373" s="1"/>
      <c r="T5373" s="146"/>
      <c r="U5373" s="146"/>
      <c r="V5373" s="146"/>
      <c r="W5373" s="146"/>
      <c r="X5373" s="146"/>
      <c r="Y5373" s="146"/>
      <c r="Z5373" s="146"/>
      <c r="AA5373" s="146"/>
      <c r="AB5373" s="5" t="str">
        <f t="shared" si="116"/>
        <v/>
      </c>
    </row>
    <row r="5374" spans="8:28" customFormat="1" ht="12.95" hidden="1" customHeight="1">
      <c r="H5374" s="1"/>
      <c r="I5374" s="1"/>
      <c r="N5374" s="1"/>
      <c r="T5374" s="146"/>
      <c r="U5374" s="146"/>
      <c r="V5374" s="146"/>
      <c r="W5374" s="146"/>
      <c r="X5374" s="146"/>
      <c r="Y5374" s="146"/>
      <c r="Z5374" s="146"/>
      <c r="AA5374" s="146"/>
      <c r="AB5374" s="5" t="str">
        <f t="shared" si="116"/>
        <v/>
      </c>
    </row>
    <row r="5375" spans="8:28" customFormat="1" ht="12.95" hidden="1" customHeight="1">
      <c r="H5375" s="1"/>
      <c r="I5375" s="1"/>
      <c r="N5375" s="1"/>
      <c r="T5375" s="146"/>
      <c r="U5375" s="146"/>
      <c r="V5375" s="146"/>
      <c r="W5375" s="146"/>
      <c r="X5375" s="146"/>
      <c r="Y5375" s="146"/>
      <c r="Z5375" s="146"/>
      <c r="AA5375" s="146"/>
      <c r="AB5375" s="5" t="str">
        <f t="shared" si="116"/>
        <v/>
      </c>
    </row>
    <row r="5376" spans="8:28" customFormat="1" ht="12.95" hidden="1" customHeight="1">
      <c r="H5376" s="1"/>
      <c r="I5376" s="1"/>
      <c r="N5376" s="1"/>
      <c r="T5376" s="146"/>
      <c r="U5376" s="146"/>
      <c r="V5376" s="146"/>
      <c r="W5376" s="146"/>
      <c r="X5376" s="146"/>
      <c r="Y5376" s="146"/>
      <c r="Z5376" s="146"/>
      <c r="AA5376" s="146"/>
      <c r="AB5376" s="5" t="str">
        <f t="shared" si="116"/>
        <v/>
      </c>
    </row>
    <row r="5377" spans="8:28" customFormat="1" ht="12.95" hidden="1" customHeight="1">
      <c r="H5377" s="1"/>
      <c r="I5377" s="1"/>
      <c r="N5377" s="1"/>
      <c r="T5377" s="146"/>
      <c r="U5377" s="146"/>
      <c r="V5377" s="146"/>
      <c r="W5377" s="146"/>
      <c r="X5377" s="146"/>
      <c r="Y5377" s="146"/>
      <c r="Z5377" s="146"/>
      <c r="AA5377" s="146"/>
      <c r="AB5377" s="5" t="str">
        <f t="shared" si="116"/>
        <v/>
      </c>
    </row>
    <row r="5378" spans="8:28" customFormat="1" ht="12.95" hidden="1" customHeight="1">
      <c r="H5378" s="1"/>
      <c r="I5378" s="1"/>
      <c r="N5378" s="1"/>
      <c r="T5378" s="146"/>
      <c r="U5378" s="146"/>
      <c r="V5378" s="146"/>
      <c r="W5378" s="146"/>
      <c r="X5378" s="146"/>
      <c r="Y5378" s="146"/>
      <c r="Z5378" s="146"/>
      <c r="AA5378" s="146"/>
      <c r="AB5378" s="5" t="str">
        <f t="shared" si="116"/>
        <v/>
      </c>
    </row>
    <row r="5379" spans="8:28" customFormat="1" ht="12.95" hidden="1" customHeight="1">
      <c r="H5379" s="1"/>
      <c r="I5379" s="1"/>
      <c r="N5379" s="1"/>
      <c r="T5379" s="146"/>
      <c r="U5379" s="146"/>
      <c r="V5379" s="146"/>
      <c r="W5379" s="146"/>
      <c r="X5379" s="146"/>
      <c r="Y5379" s="146"/>
      <c r="Z5379" s="146"/>
      <c r="AA5379" s="146"/>
      <c r="AB5379" s="5" t="str">
        <f t="shared" si="116"/>
        <v/>
      </c>
    </row>
    <row r="5380" spans="8:28" customFormat="1" ht="12.95" hidden="1" customHeight="1">
      <c r="H5380" s="1"/>
      <c r="I5380" s="1"/>
      <c r="N5380" s="1"/>
      <c r="T5380" s="146"/>
      <c r="U5380" s="146"/>
      <c r="V5380" s="146"/>
      <c r="W5380" s="146"/>
      <c r="X5380" s="146"/>
      <c r="Y5380" s="146"/>
      <c r="Z5380" s="146"/>
      <c r="AA5380" s="146"/>
      <c r="AB5380" s="5" t="str">
        <f t="shared" si="116"/>
        <v/>
      </c>
    </row>
    <row r="5381" spans="8:28" customFormat="1" ht="12.95" hidden="1" customHeight="1">
      <c r="H5381" s="1"/>
      <c r="I5381" s="1"/>
      <c r="N5381" s="1"/>
      <c r="T5381" s="146"/>
      <c r="U5381" s="146"/>
      <c r="V5381" s="146"/>
      <c r="W5381" s="146"/>
      <c r="X5381" s="146"/>
      <c r="Y5381" s="146"/>
      <c r="Z5381" s="146"/>
      <c r="AA5381" s="146"/>
      <c r="AB5381" s="5" t="str">
        <f t="shared" si="116"/>
        <v/>
      </c>
    </row>
    <row r="5382" spans="8:28" customFormat="1" ht="12.95" hidden="1" customHeight="1">
      <c r="H5382" s="1"/>
      <c r="I5382" s="1"/>
      <c r="N5382" s="1"/>
      <c r="T5382" s="146"/>
      <c r="U5382" s="146"/>
      <c r="V5382" s="146"/>
      <c r="W5382" s="146"/>
      <c r="X5382" s="146"/>
      <c r="Y5382" s="146"/>
      <c r="Z5382" s="146"/>
      <c r="AA5382" s="146"/>
      <c r="AB5382" s="5" t="str">
        <f t="shared" si="116"/>
        <v/>
      </c>
    </row>
    <row r="5383" spans="8:28" customFormat="1" ht="12.95" hidden="1" customHeight="1">
      <c r="H5383" s="1"/>
      <c r="I5383" s="1"/>
      <c r="N5383" s="1"/>
      <c r="T5383" s="146"/>
      <c r="U5383" s="146"/>
      <c r="V5383" s="146"/>
      <c r="W5383" s="146"/>
      <c r="X5383" s="146"/>
      <c r="Y5383" s="146"/>
      <c r="Z5383" s="146"/>
      <c r="AA5383" s="146"/>
      <c r="AB5383" s="5" t="str">
        <f t="shared" si="116"/>
        <v/>
      </c>
    </row>
    <row r="5384" spans="8:28" customFormat="1" ht="12.95" hidden="1" customHeight="1">
      <c r="H5384" s="1"/>
      <c r="I5384" s="1"/>
      <c r="N5384" s="1"/>
      <c r="T5384" s="146"/>
      <c r="U5384" s="146"/>
      <c r="V5384" s="146"/>
      <c r="W5384" s="146"/>
      <c r="X5384" s="146"/>
      <c r="Y5384" s="146"/>
      <c r="Z5384" s="146"/>
      <c r="AA5384" s="146"/>
      <c r="AB5384" s="5" t="str">
        <f t="shared" si="116"/>
        <v/>
      </c>
    </row>
    <row r="5385" spans="8:28" customFormat="1" ht="12.95" hidden="1" customHeight="1">
      <c r="H5385" s="1"/>
      <c r="I5385" s="1"/>
      <c r="N5385" s="1"/>
      <c r="T5385" s="146"/>
      <c r="U5385" s="146"/>
      <c r="V5385" s="146"/>
      <c r="W5385" s="146"/>
      <c r="X5385" s="146"/>
      <c r="Y5385" s="146"/>
      <c r="Z5385" s="146"/>
      <c r="AA5385" s="146"/>
      <c r="AB5385" s="5" t="str">
        <f t="shared" si="116"/>
        <v/>
      </c>
    </row>
    <row r="5386" spans="8:28" customFormat="1" ht="12.95" hidden="1" customHeight="1">
      <c r="H5386" s="1"/>
      <c r="I5386" s="1"/>
      <c r="N5386" s="1"/>
      <c r="T5386" s="146"/>
      <c r="U5386" s="146"/>
      <c r="V5386" s="146"/>
      <c r="W5386" s="146"/>
      <c r="X5386" s="146"/>
      <c r="Y5386" s="146"/>
      <c r="Z5386" s="146"/>
      <c r="AA5386" s="146"/>
      <c r="AB5386" s="5" t="str">
        <f t="shared" si="116"/>
        <v/>
      </c>
    </row>
    <row r="5387" spans="8:28" customFormat="1" ht="12.95" hidden="1" customHeight="1">
      <c r="H5387" s="1"/>
      <c r="I5387" s="1"/>
      <c r="N5387" s="1"/>
      <c r="T5387" s="146"/>
      <c r="U5387" s="146"/>
      <c r="V5387" s="146"/>
      <c r="W5387" s="146"/>
      <c r="X5387" s="146"/>
      <c r="Y5387" s="146"/>
      <c r="Z5387" s="146"/>
      <c r="AA5387" s="146"/>
      <c r="AB5387" s="5" t="str">
        <f t="shared" si="116"/>
        <v/>
      </c>
    </row>
    <row r="5388" spans="8:28" customFormat="1" ht="12.95" hidden="1" customHeight="1">
      <c r="H5388" s="1"/>
      <c r="I5388" s="1"/>
      <c r="N5388" s="1"/>
      <c r="T5388" s="146"/>
      <c r="U5388" s="146"/>
      <c r="V5388" s="146"/>
      <c r="W5388" s="146"/>
      <c r="X5388" s="146"/>
      <c r="Y5388" s="146"/>
      <c r="Z5388" s="146"/>
      <c r="AA5388" s="146"/>
      <c r="AB5388" s="5" t="str">
        <f t="shared" si="116"/>
        <v/>
      </c>
    </row>
    <row r="5389" spans="8:28" customFormat="1" ht="12.95" hidden="1" customHeight="1">
      <c r="H5389" s="1"/>
      <c r="I5389" s="1"/>
      <c r="N5389" s="1"/>
      <c r="T5389" s="146"/>
      <c r="U5389" s="146"/>
      <c r="V5389" s="146"/>
      <c r="W5389" s="146"/>
      <c r="X5389" s="146"/>
      <c r="Y5389" s="146"/>
      <c r="Z5389" s="146"/>
      <c r="AA5389" s="146"/>
      <c r="AB5389" s="5" t="str">
        <f t="shared" si="116"/>
        <v/>
      </c>
    </row>
    <row r="5390" spans="8:28" customFormat="1" ht="12.95" hidden="1" customHeight="1">
      <c r="H5390" s="1"/>
      <c r="I5390" s="1"/>
      <c r="N5390" s="1"/>
      <c r="T5390" s="146"/>
      <c r="U5390" s="146"/>
      <c r="V5390" s="146"/>
      <c r="W5390" s="146"/>
      <c r="X5390" s="146"/>
      <c r="Y5390" s="146"/>
      <c r="Z5390" s="146"/>
      <c r="AA5390" s="146"/>
      <c r="AB5390" s="5" t="str">
        <f t="shared" si="116"/>
        <v/>
      </c>
    </row>
    <row r="5391" spans="8:28" customFormat="1" ht="12.95" hidden="1" customHeight="1">
      <c r="H5391" s="1"/>
      <c r="I5391" s="1"/>
      <c r="N5391" s="1"/>
      <c r="T5391" s="146"/>
      <c r="U5391" s="146"/>
      <c r="V5391" s="146"/>
      <c r="W5391" s="146"/>
      <c r="X5391" s="146"/>
      <c r="Y5391" s="146"/>
      <c r="Z5391" s="146"/>
      <c r="AA5391" s="146"/>
      <c r="AB5391" s="5" t="str">
        <f t="shared" si="116"/>
        <v/>
      </c>
    </row>
    <row r="5392" spans="8:28" customFormat="1" ht="12.95" hidden="1" customHeight="1">
      <c r="H5392" s="1"/>
      <c r="I5392" s="1"/>
      <c r="N5392" s="1"/>
      <c r="T5392" s="146"/>
      <c r="U5392" s="146"/>
      <c r="V5392" s="146"/>
      <c r="W5392" s="146"/>
      <c r="X5392" s="146"/>
      <c r="Y5392" s="146"/>
      <c r="Z5392" s="146"/>
      <c r="AA5392" s="146"/>
      <c r="AB5392" s="5" t="str">
        <f t="shared" si="116"/>
        <v/>
      </c>
    </row>
    <row r="5393" spans="8:28" customFormat="1" ht="12.95" hidden="1" customHeight="1">
      <c r="H5393" s="1"/>
      <c r="I5393" s="1"/>
      <c r="N5393" s="1"/>
      <c r="T5393" s="146"/>
      <c r="U5393" s="146"/>
      <c r="V5393" s="146"/>
      <c r="W5393" s="146"/>
      <c r="X5393" s="146"/>
      <c r="Y5393" s="146"/>
      <c r="Z5393" s="146"/>
      <c r="AA5393" s="146"/>
      <c r="AB5393" s="5" t="str">
        <f t="shared" si="116"/>
        <v/>
      </c>
    </row>
    <row r="5394" spans="8:28" customFormat="1" ht="12.95" hidden="1" customHeight="1">
      <c r="H5394" s="1"/>
      <c r="I5394" s="1"/>
      <c r="N5394" s="1"/>
      <c r="T5394" s="146"/>
      <c r="U5394" s="146"/>
      <c r="V5394" s="146"/>
      <c r="W5394" s="146"/>
      <c r="X5394" s="146"/>
      <c r="Y5394" s="146"/>
      <c r="Z5394" s="146"/>
      <c r="AA5394" s="146"/>
      <c r="AB5394" s="5" t="str">
        <f t="shared" si="116"/>
        <v/>
      </c>
    </row>
    <row r="5395" spans="8:28" customFormat="1" ht="12.95" hidden="1" customHeight="1">
      <c r="H5395" s="1"/>
      <c r="I5395" s="1"/>
      <c r="N5395" s="1"/>
      <c r="T5395" s="146"/>
      <c r="U5395" s="146"/>
      <c r="V5395" s="146"/>
      <c r="W5395" s="146"/>
      <c r="X5395" s="146"/>
      <c r="Y5395" s="146"/>
      <c r="Z5395" s="146"/>
      <c r="AA5395" s="146"/>
      <c r="AB5395" s="5" t="str">
        <f t="shared" si="116"/>
        <v/>
      </c>
    </row>
    <row r="5396" spans="8:28" customFormat="1" ht="12.95" hidden="1" customHeight="1">
      <c r="H5396" s="1"/>
      <c r="I5396" s="1"/>
      <c r="N5396" s="1"/>
      <c r="T5396" s="146"/>
      <c r="U5396" s="146"/>
      <c r="V5396" s="146"/>
      <c r="W5396" s="146"/>
      <c r="X5396" s="146"/>
      <c r="Y5396" s="146"/>
      <c r="Z5396" s="146"/>
      <c r="AA5396" s="146"/>
      <c r="AB5396" s="5" t="str">
        <f t="shared" si="116"/>
        <v/>
      </c>
    </row>
    <row r="5397" spans="8:28" customFormat="1" ht="12.95" hidden="1" customHeight="1">
      <c r="H5397" s="1"/>
      <c r="I5397" s="1"/>
      <c r="N5397" s="1"/>
      <c r="T5397" s="146"/>
      <c r="U5397" s="146"/>
      <c r="V5397" s="146"/>
      <c r="W5397" s="146"/>
      <c r="X5397" s="146"/>
      <c r="Y5397" s="146"/>
      <c r="Z5397" s="146"/>
      <c r="AA5397" s="146"/>
      <c r="AB5397" s="5" t="str">
        <f t="shared" si="116"/>
        <v/>
      </c>
    </row>
    <row r="5398" spans="8:28" customFormat="1" ht="12.95" hidden="1" customHeight="1">
      <c r="H5398" s="1"/>
      <c r="I5398" s="1"/>
      <c r="N5398" s="1"/>
      <c r="T5398" s="146"/>
      <c r="U5398" s="146"/>
      <c r="V5398" s="146"/>
      <c r="W5398" s="146"/>
      <c r="X5398" s="146"/>
      <c r="Y5398" s="146"/>
      <c r="Z5398" s="146"/>
      <c r="AA5398" s="146"/>
      <c r="AB5398" s="5" t="str">
        <f t="shared" si="116"/>
        <v/>
      </c>
    </row>
    <row r="5399" spans="8:28" customFormat="1" ht="12.95" hidden="1" customHeight="1">
      <c r="H5399" s="1"/>
      <c r="I5399" s="1"/>
      <c r="N5399" s="1"/>
      <c r="T5399" s="146"/>
      <c r="U5399" s="146"/>
      <c r="V5399" s="146"/>
      <c r="W5399" s="146"/>
      <c r="X5399" s="146"/>
      <c r="Y5399" s="146"/>
      <c r="Z5399" s="146"/>
      <c r="AA5399" s="146"/>
      <c r="AB5399" s="5" t="str">
        <f t="shared" si="116"/>
        <v/>
      </c>
    </row>
    <row r="5400" spans="8:28" customFormat="1" ht="12.95" hidden="1" customHeight="1">
      <c r="H5400" s="1"/>
      <c r="I5400" s="1"/>
      <c r="N5400" s="1"/>
      <c r="T5400" s="146"/>
      <c r="U5400" s="146"/>
      <c r="V5400" s="146"/>
      <c r="W5400" s="146"/>
      <c r="X5400" s="146"/>
      <c r="Y5400" s="146"/>
      <c r="Z5400" s="146"/>
      <c r="AA5400" s="146"/>
      <c r="AB5400" s="5" t="str">
        <f t="shared" si="116"/>
        <v/>
      </c>
    </row>
    <row r="5401" spans="8:28" customFormat="1" ht="12.95" hidden="1" customHeight="1">
      <c r="H5401" s="1"/>
      <c r="I5401" s="1"/>
      <c r="N5401" s="1"/>
      <c r="T5401" s="146"/>
      <c r="U5401" s="146"/>
      <c r="V5401" s="146"/>
      <c r="W5401" s="146"/>
      <c r="X5401" s="146"/>
      <c r="Y5401" s="146"/>
      <c r="Z5401" s="146"/>
      <c r="AA5401" s="146"/>
      <c r="AB5401" s="5" t="str">
        <f t="shared" si="116"/>
        <v/>
      </c>
    </row>
    <row r="5402" spans="8:28" customFormat="1" ht="12.95" hidden="1" customHeight="1">
      <c r="H5402" s="1"/>
      <c r="I5402" s="1"/>
      <c r="N5402" s="1"/>
      <c r="T5402" s="146"/>
      <c r="U5402" s="146"/>
      <c r="V5402" s="146"/>
      <c r="W5402" s="146"/>
      <c r="X5402" s="146"/>
      <c r="Y5402" s="146"/>
      <c r="Z5402" s="146"/>
      <c r="AA5402" s="146"/>
      <c r="AB5402" s="5" t="str">
        <f t="shared" si="116"/>
        <v/>
      </c>
    </row>
    <row r="5403" spans="8:28" customFormat="1" ht="12.95" hidden="1" customHeight="1">
      <c r="H5403" s="1"/>
      <c r="I5403" s="1"/>
      <c r="N5403" s="1"/>
      <c r="T5403" s="146"/>
      <c r="U5403" s="146"/>
      <c r="V5403" s="146"/>
      <c r="W5403" s="146"/>
      <c r="X5403" s="146"/>
      <c r="Y5403" s="146"/>
      <c r="Z5403" s="146"/>
      <c r="AA5403" s="146"/>
      <c r="AB5403" s="5" t="str">
        <f t="shared" ref="AB5403:AB5466" si="117">IF(TRIM(A5393)="","",CONCATENATE(TRIM(D5393),TRIM(E5393)))</f>
        <v/>
      </c>
    </row>
    <row r="5404" spans="8:28" customFormat="1" ht="12.95" hidden="1" customHeight="1">
      <c r="H5404" s="1"/>
      <c r="I5404" s="1"/>
      <c r="N5404" s="1"/>
      <c r="T5404" s="146"/>
      <c r="U5404" s="146"/>
      <c r="V5404" s="146"/>
      <c r="W5404" s="146"/>
      <c r="X5404" s="146"/>
      <c r="Y5404" s="146"/>
      <c r="Z5404" s="146"/>
      <c r="AA5404" s="146"/>
      <c r="AB5404" s="5" t="str">
        <f t="shared" si="117"/>
        <v/>
      </c>
    </row>
    <row r="5405" spans="8:28" customFormat="1" ht="12.95" hidden="1" customHeight="1">
      <c r="H5405" s="1"/>
      <c r="I5405" s="1"/>
      <c r="N5405" s="1"/>
      <c r="T5405" s="146"/>
      <c r="U5405" s="146"/>
      <c r="V5405" s="146"/>
      <c r="W5405" s="146"/>
      <c r="X5405" s="146"/>
      <c r="Y5405" s="146"/>
      <c r="Z5405" s="146"/>
      <c r="AA5405" s="146"/>
      <c r="AB5405" s="5" t="str">
        <f t="shared" si="117"/>
        <v/>
      </c>
    </row>
    <row r="5406" spans="8:28" customFormat="1" ht="12.95" hidden="1" customHeight="1">
      <c r="H5406" s="1"/>
      <c r="I5406" s="1"/>
      <c r="N5406" s="1"/>
      <c r="T5406" s="146"/>
      <c r="U5406" s="146"/>
      <c r="V5406" s="146"/>
      <c r="W5406" s="146"/>
      <c r="X5406" s="146"/>
      <c r="Y5406" s="146"/>
      <c r="Z5406" s="146"/>
      <c r="AA5406" s="146"/>
      <c r="AB5406" s="5" t="str">
        <f t="shared" si="117"/>
        <v/>
      </c>
    </row>
    <row r="5407" spans="8:28" customFormat="1" ht="12.95" hidden="1" customHeight="1">
      <c r="H5407" s="1"/>
      <c r="I5407" s="1"/>
      <c r="N5407" s="1"/>
      <c r="T5407" s="146"/>
      <c r="U5407" s="146"/>
      <c r="V5407" s="146"/>
      <c r="W5407" s="146"/>
      <c r="X5407" s="146"/>
      <c r="Y5407" s="146"/>
      <c r="Z5407" s="146"/>
      <c r="AA5407" s="146"/>
      <c r="AB5407" s="5" t="str">
        <f t="shared" si="117"/>
        <v/>
      </c>
    </row>
    <row r="5408" spans="8:28" customFormat="1" ht="12.95" hidden="1" customHeight="1">
      <c r="H5408" s="1"/>
      <c r="I5408" s="1"/>
      <c r="N5408" s="1"/>
      <c r="T5408" s="146"/>
      <c r="U5408" s="146"/>
      <c r="V5408" s="146"/>
      <c r="W5408" s="146"/>
      <c r="X5408" s="146"/>
      <c r="Y5408" s="146"/>
      <c r="Z5408" s="146"/>
      <c r="AA5408" s="146"/>
      <c r="AB5408" s="5" t="str">
        <f t="shared" si="117"/>
        <v/>
      </c>
    </row>
    <row r="5409" spans="8:28" customFormat="1" ht="12.95" hidden="1" customHeight="1">
      <c r="H5409" s="1"/>
      <c r="I5409" s="1"/>
      <c r="N5409" s="1"/>
      <c r="T5409" s="146"/>
      <c r="U5409" s="146"/>
      <c r="V5409" s="146"/>
      <c r="W5409" s="146"/>
      <c r="X5409" s="146"/>
      <c r="Y5409" s="146"/>
      <c r="Z5409" s="146"/>
      <c r="AA5409" s="146"/>
      <c r="AB5409" s="5" t="str">
        <f t="shared" si="117"/>
        <v/>
      </c>
    </row>
    <row r="5410" spans="8:28" customFormat="1" ht="12.95" hidden="1" customHeight="1">
      <c r="H5410" s="1"/>
      <c r="I5410" s="1"/>
      <c r="N5410" s="1"/>
      <c r="T5410" s="146"/>
      <c r="U5410" s="146"/>
      <c r="V5410" s="146"/>
      <c r="W5410" s="146"/>
      <c r="X5410" s="146"/>
      <c r="Y5410" s="146"/>
      <c r="Z5410" s="146"/>
      <c r="AA5410" s="146"/>
      <c r="AB5410" s="5" t="str">
        <f t="shared" si="117"/>
        <v/>
      </c>
    </row>
    <row r="5411" spans="8:28" customFormat="1" ht="12.95" hidden="1" customHeight="1">
      <c r="H5411" s="1"/>
      <c r="I5411" s="1"/>
      <c r="N5411" s="1"/>
      <c r="T5411" s="146"/>
      <c r="U5411" s="146"/>
      <c r="V5411" s="146"/>
      <c r="W5411" s="146"/>
      <c r="X5411" s="146"/>
      <c r="Y5411" s="146"/>
      <c r="Z5411" s="146"/>
      <c r="AA5411" s="146"/>
      <c r="AB5411" s="5" t="str">
        <f t="shared" si="117"/>
        <v/>
      </c>
    </row>
    <row r="5412" spans="8:28" customFormat="1" ht="12.95" hidden="1" customHeight="1">
      <c r="H5412" s="1"/>
      <c r="I5412" s="1"/>
      <c r="N5412" s="1"/>
      <c r="T5412" s="146"/>
      <c r="U5412" s="146"/>
      <c r="V5412" s="146"/>
      <c r="W5412" s="146"/>
      <c r="X5412" s="146"/>
      <c r="Y5412" s="146"/>
      <c r="Z5412" s="146"/>
      <c r="AA5412" s="146"/>
      <c r="AB5412" s="5" t="str">
        <f t="shared" si="117"/>
        <v/>
      </c>
    </row>
    <row r="5413" spans="8:28" customFormat="1" ht="12.95" hidden="1" customHeight="1">
      <c r="H5413" s="1"/>
      <c r="I5413" s="1"/>
      <c r="N5413" s="1"/>
      <c r="T5413" s="146"/>
      <c r="U5413" s="146"/>
      <c r="V5413" s="146"/>
      <c r="W5413" s="146"/>
      <c r="X5413" s="146"/>
      <c r="Y5413" s="146"/>
      <c r="Z5413" s="146"/>
      <c r="AA5413" s="146"/>
      <c r="AB5413" s="5" t="str">
        <f t="shared" si="117"/>
        <v/>
      </c>
    </row>
    <row r="5414" spans="8:28" customFormat="1" ht="12.95" hidden="1" customHeight="1">
      <c r="H5414" s="1"/>
      <c r="I5414" s="1"/>
      <c r="N5414" s="1"/>
      <c r="T5414" s="146"/>
      <c r="U5414" s="146"/>
      <c r="V5414" s="146"/>
      <c r="W5414" s="146"/>
      <c r="X5414" s="146"/>
      <c r="Y5414" s="146"/>
      <c r="Z5414" s="146"/>
      <c r="AA5414" s="146"/>
      <c r="AB5414" s="5" t="str">
        <f t="shared" si="117"/>
        <v/>
      </c>
    </row>
    <row r="5415" spans="8:28" customFormat="1" ht="12.95" hidden="1" customHeight="1">
      <c r="H5415" s="1"/>
      <c r="I5415" s="1"/>
      <c r="N5415" s="1"/>
      <c r="T5415" s="146"/>
      <c r="U5415" s="146"/>
      <c r="V5415" s="146"/>
      <c r="W5415" s="146"/>
      <c r="X5415" s="146"/>
      <c r="Y5415" s="146"/>
      <c r="Z5415" s="146"/>
      <c r="AA5415" s="146"/>
      <c r="AB5415" s="5" t="str">
        <f t="shared" si="117"/>
        <v/>
      </c>
    </row>
    <row r="5416" spans="8:28" customFormat="1" ht="12.95" hidden="1" customHeight="1">
      <c r="H5416" s="1"/>
      <c r="I5416" s="1"/>
      <c r="N5416" s="1"/>
      <c r="T5416" s="146"/>
      <c r="U5416" s="146"/>
      <c r="V5416" s="146"/>
      <c r="W5416" s="146"/>
      <c r="X5416" s="146"/>
      <c r="Y5416" s="146"/>
      <c r="Z5416" s="146"/>
      <c r="AA5416" s="146"/>
      <c r="AB5416" s="5" t="str">
        <f t="shared" si="117"/>
        <v/>
      </c>
    </row>
    <row r="5417" spans="8:28" customFormat="1" ht="12.95" hidden="1" customHeight="1">
      <c r="H5417" s="1"/>
      <c r="I5417" s="1"/>
      <c r="N5417" s="1"/>
      <c r="T5417" s="146"/>
      <c r="U5417" s="146"/>
      <c r="V5417" s="146"/>
      <c r="W5417" s="146"/>
      <c r="X5417" s="146"/>
      <c r="Y5417" s="146"/>
      <c r="Z5417" s="146"/>
      <c r="AA5417" s="146"/>
      <c r="AB5417" s="5" t="str">
        <f t="shared" si="117"/>
        <v/>
      </c>
    </row>
    <row r="5418" spans="8:28" customFormat="1" ht="12.95" hidden="1" customHeight="1">
      <c r="H5418" s="1"/>
      <c r="I5418" s="1"/>
      <c r="N5418" s="1"/>
      <c r="T5418" s="146"/>
      <c r="U5418" s="146"/>
      <c r="V5418" s="146"/>
      <c r="W5418" s="146"/>
      <c r="X5418" s="146"/>
      <c r="Y5418" s="146"/>
      <c r="Z5418" s="146"/>
      <c r="AA5418" s="146"/>
      <c r="AB5418" s="5" t="str">
        <f t="shared" si="117"/>
        <v/>
      </c>
    </row>
    <row r="5419" spans="8:28" customFormat="1" ht="12.95" hidden="1" customHeight="1">
      <c r="H5419" s="1"/>
      <c r="I5419" s="1"/>
      <c r="N5419" s="1"/>
      <c r="T5419" s="146"/>
      <c r="U5419" s="146"/>
      <c r="V5419" s="146"/>
      <c r="W5419" s="146"/>
      <c r="X5419" s="146"/>
      <c r="Y5419" s="146"/>
      <c r="Z5419" s="146"/>
      <c r="AA5419" s="146"/>
      <c r="AB5419" s="5" t="str">
        <f t="shared" si="117"/>
        <v/>
      </c>
    </row>
    <row r="5420" spans="8:28" customFormat="1" ht="12.95" hidden="1" customHeight="1">
      <c r="H5420" s="1"/>
      <c r="I5420" s="1"/>
      <c r="N5420" s="1"/>
      <c r="T5420" s="146"/>
      <c r="U5420" s="146"/>
      <c r="V5420" s="146"/>
      <c r="W5420" s="146"/>
      <c r="X5420" s="146"/>
      <c r="Y5420" s="146"/>
      <c r="Z5420" s="146"/>
      <c r="AA5420" s="146"/>
      <c r="AB5420" s="5" t="str">
        <f t="shared" si="117"/>
        <v/>
      </c>
    </row>
    <row r="5421" spans="8:28" customFormat="1" ht="12.95" hidden="1" customHeight="1">
      <c r="H5421" s="1"/>
      <c r="I5421" s="1"/>
      <c r="N5421" s="1"/>
      <c r="T5421" s="146"/>
      <c r="U5421" s="146"/>
      <c r="V5421" s="146"/>
      <c r="W5421" s="146"/>
      <c r="X5421" s="146"/>
      <c r="Y5421" s="146"/>
      <c r="Z5421" s="146"/>
      <c r="AA5421" s="146"/>
      <c r="AB5421" s="5" t="str">
        <f t="shared" si="117"/>
        <v/>
      </c>
    </row>
    <row r="5422" spans="8:28" customFormat="1" ht="12.95" hidden="1" customHeight="1">
      <c r="H5422" s="1"/>
      <c r="I5422" s="1"/>
      <c r="N5422" s="1"/>
      <c r="T5422" s="146"/>
      <c r="U5422" s="146"/>
      <c r="V5422" s="146"/>
      <c r="W5422" s="146"/>
      <c r="X5422" s="146"/>
      <c r="Y5422" s="146"/>
      <c r="Z5422" s="146"/>
      <c r="AA5422" s="146"/>
      <c r="AB5422" s="5" t="str">
        <f t="shared" si="117"/>
        <v/>
      </c>
    </row>
    <row r="5423" spans="8:28" customFormat="1" ht="12.95" hidden="1" customHeight="1">
      <c r="H5423" s="1"/>
      <c r="I5423" s="1"/>
      <c r="N5423" s="1"/>
      <c r="T5423" s="146"/>
      <c r="U5423" s="146"/>
      <c r="V5423" s="146"/>
      <c r="W5423" s="146"/>
      <c r="X5423" s="146"/>
      <c r="Y5423" s="146"/>
      <c r="Z5423" s="146"/>
      <c r="AA5423" s="146"/>
      <c r="AB5423" s="5" t="str">
        <f t="shared" si="117"/>
        <v/>
      </c>
    </row>
    <row r="5424" spans="8:28" customFormat="1" ht="12.95" hidden="1" customHeight="1">
      <c r="H5424" s="1"/>
      <c r="I5424" s="1"/>
      <c r="N5424" s="1"/>
      <c r="T5424" s="146"/>
      <c r="U5424" s="146"/>
      <c r="V5424" s="146"/>
      <c r="W5424" s="146"/>
      <c r="X5424" s="146"/>
      <c r="Y5424" s="146"/>
      <c r="Z5424" s="146"/>
      <c r="AA5424" s="146"/>
      <c r="AB5424" s="5" t="str">
        <f t="shared" si="117"/>
        <v/>
      </c>
    </row>
    <row r="5425" spans="8:28" customFormat="1" ht="12.95" hidden="1" customHeight="1">
      <c r="H5425" s="1"/>
      <c r="I5425" s="1"/>
      <c r="N5425" s="1"/>
      <c r="T5425" s="146"/>
      <c r="U5425" s="146"/>
      <c r="V5425" s="146"/>
      <c r="W5425" s="146"/>
      <c r="X5425" s="146"/>
      <c r="Y5425" s="146"/>
      <c r="Z5425" s="146"/>
      <c r="AA5425" s="146"/>
      <c r="AB5425" s="5" t="str">
        <f t="shared" si="117"/>
        <v/>
      </c>
    </row>
    <row r="5426" spans="8:28" customFormat="1" ht="12.95" hidden="1" customHeight="1">
      <c r="H5426" s="1"/>
      <c r="I5426" s="1"/>
      <c r="N5426" s="1"/>
      <c r="T5426" s="146"/>
      <c r="U5426" s="146"/>
      <c r="V5426" s="146"/>
      <c r="W5426" s="146"/>
      <c r="X5426" s="146"/>
      <c r="Y5426" s="146"/>
      <c r="Z5426" s="146"/>
      <c r="AA5426" s="146"/>
      <c r="AB5426" s="5" t="str">
        <f t="shared" si="117"/>
        <v/>
      </c>
    </row>
    <row r="5427" spans="8:28" customFormat="1" ht="12.95" hidden="1" customHeight="1">
      <c r="H5427" s="1"/>
      <c r="I5427" s="1"/>
      <c r="N5427" s="1"/>
      <c r="T5427" s="146"/>
      <c r="U5427" s="146"/>
      <c r="V5427" s="146"/>
      <c r="W5427" s="146"/>
      <c r="X5427" s="146"/>
      <c r="Y5427" s="146"/>
      <c r="Z5427" s="146"/>
      <c r="AA5427" s="146"/>
      <c r="AB5427" s="5" t="str">
        <f t="shared" si="117"/>
        <v/>
      </c>
    </row>
    <row r="5428" spans="8:28" customFormat="1" ht="12.95" hidden="1" customHeight="1">
      <c r="H5428" s="1"/>
      <c r="I5428" s="1"/>
      <c r="N5428" s="1"/>
      <c r="T5428" s="146"/>
      <c r="U5428" s="146"/>
      <c r="V5428" s="146"/>
      <c r="W5428" s="146"/>
      <c r="X5428" s="146"/>
      <c r="Y5428" s="146"/>
      <c r="Z5428" s="146"/>
      <c r="AA5428" s="146"/>
      <c r="AB5428" s="5" t="str">
        <f t="shared" si="117"/>
        <v/>
      </c>
    </row>
    <row r="5429" spans="8:28" customFormat="1" ht="12.95" hidden="1" customHeight="1">
      <c r="H5429" s="1"/>
      <c r="I5429" s="1"/>
      <c r="N5429" s="1"/>
      <c r="T5429" s="146"/>
      <c r="U5429" s="146"/>
      <c r="V5429" s="146"/>
      <c r="W5429" s="146"/>
      <c r="X5429" s="146"/>
      <c r="Y5429" s="146"/>
      <c r="Z5429" s="146"/>
      <c r="AA5429" s="146"/>
      <c r="AB5429" s="5" t="str">
        <f t="shared" si="117"/>
        <v/>
      </c>
    </row>
    <row r="5430" spans="8:28" customFormat="1" ht="12.95" hidden="1" customHeight="1">
      <c r="H5430" s="1"/>
      <c r="I5430" s="1"/>
      <c r="N5430" s="1"/>
      <c r="T5430" s="146"/>
      <c r="U5430" s="146"/>
      <c r="V5430" s="146"/>
      <c r="W5430" s="146"/>
      <c r="X5430" s="146"/>
      <c r="Y5430" s="146"/>
      <c r="Z5430" s="146"/>
      <c r="AA5430" s="146"/>
      <c r="AB5430" s="5" t="str">
        <f t="shared" si="117"/>
        <v/>
      </c>
    </row>
    <row r="5431" spans="8:28" customFormat="1" ht="12.95" hidden="1" customHeight="1">
      <c r="H5431" s="1"/>
      <c r="I5431" s="1"/>
      <c r="N5431" s="1"/>
      <c r="T5431" s="146"/>
      <c r="U5431" s="146"/>
      <c r="V5431" s="146"/>
      <c r="W5431" s="146"/>
      <c r="X5431" s="146"/>
      <c r="Y5431" s="146"/>
      <c r="Z5431" s="146"/>
      <c r="AA5431" s="146"/>
      <c r="AB5431" s="5" t="str">
        <f t="shared" si="117"/>
        <v/>
      </c>
    </row>
    <row r="5432" spans="8:28" customFormat="1" ht="12.95" hidden="1" customHeight="1">
      <c r="H5432" s="1"/>
      <c r="I5432" s="1"/>
      <c r="N5432" s="1"/>
      <c r="T5432" s="146"/>
      <c r="U5432" s="146"/>
      <c r="V5432" s="146"/>
      <c r="W5432" s="146"/>
      <c r="X5432" s="146"/>
      <c r="Y5432" s="146"/>
      <c r="Z5432" s="146"/>
      <c r="AA5432" s="146"/>
      <c r="AB5432" s="5" t="str">
        <f t="shared" si="117"/>
        <v/>
      </c>
    </row>
    <row r="5433" spans="8:28" customFormat="1" ht="12.95" hidden="1" customHeight="1">
      <c r="H5433" s="1"/>
      <c r="I5433" s="1"/>
      <c r="N5433" s="1"/>
      <c r="T5433" s="146"/>
      <c r="U5433" s="146"/>
      <c r="V5433" s="146"/>
      <c r="W5433" s="146"/>
      <c r="X5433" s="146"/>
      <c r="Y5433" s="146"/>
      <c r="Z5433" s="146"/>
      <c r="AA5433" s="146"/>
      <c r="AB5433" s="5" t="str">
        <f t="shared" si="117"/>
        <v/>
      </c>
    </row>
    <row r="5434" spans="8:28" customFormat="1" ht="12.95" hidden="1" customHeight="1">
      <c r="H5434" s="1"/>
      <c r="I5434" s="1"/>
      <c r="N5434" s="1"/>
      <c r="T5434" s="146"/>
      <c r="U5434" s="146"/>
      <c r="V5434" s="146"/>
      <c r="W5434" s="146"/>
      <c r="X5434" s="146"/>
      <c r="Y5434" s="146"/>
      <c r="Z5434" s="146"/>
      <c r="AA5434" s="146"/>
      <c r="AB5434" s="5" t="str">
        <f t="shared" si="117"/>
        <v/>
      </c>
    </row>
    <row r="5435" spans="8:28" customFormat="1" ht="12.95" hidden="1" customHeight="1">
      <c r="H5435" s="1"/>
      <c r="I5435" s="1"/>
      <c r="N5435" s="1"/>
      <c r="T5435" s="146"/>
      <c r="U5435" s="146"/>
      <c r="V5435" s="146"/>
      <c r="W5435" s="146"/>
      <c r="X5435" s="146"/>
      <c r="Y5435" s="146"/>
      <c r="Z5435" s="146"/>
      <c r="AA5435" s="146"/>
      <c r="AB5435" s="5" t="str">
        <f t="shared" si="117"/>
        <v/>
      </c>
    </row>
    <row r="5436" spans="8:28" customFormat="1" ht="12.95" hidden="1" customHeight="1">
      <c r="H5436" s="1"/>
      <c r="I5436" s="1"/>
      <c r="N5436" s="1"/>
      <c r="T5436" s="146"/>
      <c r="U5436" s="146"/>
      <c r="V5436" s="146"/>
      <c r="W5436" s="146"/>
      <c r="X5436" s="146"/>
      <c r="Y5436" s="146"/>
      <c r="Z5436" s="146"/>
      <c r="AA5436" s="146"/>
      <c r="AB5436" s="5" t="str">
        <f t="shared" si="117"/>
        <v/>
      </c>
    </row>
    <row r="5437" spans="8:28" customFormat="1" ht="12.95" hidden="1" customHeight="1">
      <c r="H5437" s="1"/>
      <c r="I5437" s="1"/>
      <c r="N5437" s="1"/>
      <c r="T5437" s="146"/>
      <c r="U5437" s="146"/>
      <c r="V5437" s="146"/>
      <c r="W5437" s="146"/>
      <c r="X5437" s="146"/>
      <c r="Y5437" s="146"/>
      <c r="Z5437" s="146"/>
      <c r="AA5437" s="146"/>
      <c r="AB5437" s="5" t="str">
        <f t="shared" si="117"/>
        <v/>
      </c>
    </row>
    <row r="5438" spans="8:28" customFormat="1" ht="12.95" hidden="1" customHeight="1">
      <c r="H5438" s="1"/>
      <c r="I5438" s="1"/>
      <c r="N5438" s="1"/>
      <c r="T5438" s="146"/>
      <c r="U5438" s="146"/>
      <c r="V5438" s="146"/>
      <c r="W5438" s="146"/>
      <c r="X5438" s="146"/>
      <c r="Y5438" s="146"/>
      <c r="Z5438" s="146"/>
      <c r="AA5438" s="146"/>
      <c r="AB5438" s="5" t="str">
        <f t="shared" si="117"/>
        <v/>
      </c>
    </row>
    <row r="5439" spans="8:28" customFormat="1" ht="12.95" hidden="1" customHeight="1">
      <c r="H5439" s="1"/>
      <c r="I5439" s="1"/>
      <c r="N5439" s="1"/>
      <c r="T5439" s="146"/>
      <c r="U5439" s="146"/>
      <c r="V5439" s="146"/>
      <c r="W5439" s="146"/>
      <c r="X5439" s="146"/>
      <c r="Y5439" s="146"/>
      <c r="Z5439" s="146"/>
      <c r="AA5439" s="146"/>
      <c r="AB5439" s="5" t="str">
        <f t="shared" si="117"/>
        <v/>
      </c>
    </row>
    <row r="5440" spans="8:28" customFormat="1" ht="12.95" hidden="1" customHeight="1">
      <c r="H5440" s="1"/>
      <c r="I5440" s="1"/>
      <c r="N5440" s="1"/>
      <c r="T5440" s="146"/>
      <c r="U5440" s="146"/>
      <c r="V5440" s="146"/>
      <c r="W5440" s="146"/>
      <c r="X5440" s="146"/>
      <c r="Y5440" s="146"/>
      <c r="Z5440" s="146"/>
      <c r="AA5440" s="146"/>
      <c r="AB5440" s="5" t="str">
        <f t="shared" si="117"/>
        <v/>
      </c>
    </row>
    <row r="5441" spans="8:28" customFormat="1" ht="12.95" hidden="1" customHeight="1">
      <c r="H5441" s="1"/>
      <c r="I5441" s="1"/>
      <c r="N5441" s="1"/>
      <c r="T5441" s="146"/>
      <c r="U5441" s="146"/>
      <c r="V5441" s="146"/>
      <c r="W5441" s="146"/>
      <c r="X5441" s="146"/>
      <c r="Y5441" s="146"/>
      <c r="Z5441" s="146"/>
      <c r="AA5441" s="146"/>
      <c r="AB5441" s="5" t="str">
        <f t="shared" si="117"/>
        <v/>
      </c>
    </row>
    <row r="5442" spans="8:28" customFormat="1" ht="12.95" hidden="1" customHeight="1">
      <c r="H5442" s="1"/>
      <c r="I5442" s="1"/>
      <c r="N5442" s="1"/>
      <c r="T5442" s="146"/>
      <c r="U5442" s="146"/>
      <c r="V5442" s="146"/>
      <c r="W5442" s="146"/>
      <c r="X5442" s="146"/>
      <c r="Y5442" s="146"/>
      <c r="Z5442" s="146"/>
      <c r="AA5442" s="146"/>
      <c r="AB5442" s="5" t="str">
        <f t="shared" si="117"/>
        <v/>
      </c>
    </row>
    <row r="5443" spans="8:28" customFormat="1" ht="12.95" hidden="1" customHeight="1">
      <c r="H5443" s="1"/>
      <c r="I5443" s="1"/>
      <c r="N5443" s="1"/>
      <c r="T5443" s="146"/>
      <c r="U5443" s="146"/>
      <c r="V5443" s="146"/>
      <c r="W5443" s="146"/>
      <c r="X5443" s="146"/>
      <c r="Y5443" s="146"/>
      <c r="Z5443" s="146"/>
      <c r="AA5443" s="146"/>
      <c r="AB5443" s="5" t="str">
        <f t="shared" si="117"/>
        <v/>
      </c>
    </row>
    <row r="5444" spans="8:28" customFormat="1" ht="12.95" hidden="1" customHeight="1">
      <c r="H5444" s="1"/>
      <c r="I5444" s="1"/>
      <c r="N5444" s="1"/>
      <c r="T5444" s="146"/>
      <c r="U5444" s="146"/>
      <c r="V5444" s="146"/>
      <c r="W5444" s="146"/>
      <c r="X5444" s="146"/>
      <c r="Y5444" s="146"/>
      <c r="Z5444" s="146"/>
      <c r="AA5444" s="146"/>
      <c r="AB5444" s="5" t="str">
        <f t="shared" si="117"/>
        <v/>
      </c>
    </row>
    <row r="5445" spans="8:28" customFormat="1" ht="12.95" hidden="1" customHeight="1">
      <c r="H5445" s="1"/>
      <c r="I5445" s="1"/>
      <c r="N5445" s="1"/>
      <c r="T5445" s="146"/>
      <c r="U5445" s="146"/>
      <c r="V5445" s="146"/>
      <c r="W5445" s="146"/>
      <c r="X5445" s="146"/>
      <c r="Y5445" s="146"/>
      <c r="Z5445" s="146"/>
      <c r="AA5445" s="146"/>
      <c r="AB5445" s="5" t="str">
        <f t="shared" si="117"/>
        <v/>
      </c>
    </row>
    <row r="5446" spans="8:28" customFormat="1" ht="12.95" hidden="1" customHeight="1">
      <c r="H5446" s="1"/>
      <c r="I5446" s="1"/>
      <c r="N5446" s="1"/>
      <c r="T5446" s="146"/>
      <c r="U5446" s="146"/>
      <c r="V5446" s="146"/>
      <c r="W5446" s="146"/>
      <c r="X5446" s="146"/>
      <c r="Y5446" s="146"/>
      <c r="Z5446" s="146"/>
      <c r="AA5446" s="146"/>
      <c r="AB5446" s="5" t="str">
        <f t="shared" si="117"/>
        <v/>
      </c>
    </row>
    <row r="5447" spans="8:28" customFormat="1" ht="12.95" hidden="1" customHeight="1">
      <c r="H5447" s="1"/>
      <c r="I5447" s="1"/>
      <c r="N5447" s="1"/>
      <c r="T5447" s="146"/>
      <c r="U5447" s="146"/>
      <c r="V5447" s="146"/>
      <c r="W5447" s="146"/>
      <c r="X5447" s="146"/>
      <c r="Y5447" s="146"/>
      <c r="Z5447" s="146"/>
      <c r="AA5447" s="146"/>
      <c r="AB5447" s="5" t="str">
        <f t="shared" si="117"/>
        <v/>
      </c>
    </row>
    <row r="5448" spans="8:28" customFormat="1" ht="12.95" hidden="1" customHeight="1">
      <c r="H5448" s="1"/>
      <c r="I5448" s="1"/>
      <c r="N5448" s="1"/>
      <c r="T5448" s="146"/>
      <c r="U5448" s="146"/>
      <c r="V5448" s="146"/>
      <c r="W5448" s="146"/>
      <c r="X5448" s="146"/>
      <c r="Y5448" s="146"/>
      <c r="Z5448" s="146"/>
      <c r="AA5448" s="146"/>
      <c r="AB5448" s="5" t="str">
        <f t="shared" si="117"/>
        <v/>
      </c>
    </row>
    <row r="5449" spans="8:28" customFormat="1" ht="12.95" hidden="1" customHeight="1">
      <c r="H5449" s="1"/>
      <c r="I5449" s="1"/>
      <c r="N5449" s="1"/>
      <c r="T5449" s="146"/>
      <c r="U5449" s="146"/>
      <c r="V5449" s="146"/>
      <c r="W5449" s="146"/>
      <c r="X5449" s="146"/>
      <c r="Y5449" s="146"/>
      <c r="Z5449" s="146"/>
      <c r="AA5449" s="146"/>
      <c r="AB5449" s="5" t="str">
        <f t="shared" si="117"/>
        <v/>
      </c>
    </row>
    <row r="5450" spans="8:28" customFormat="1" ht="12.95" hidden="1" customHeight="1">
      <c r="H5450" s="1"/>
      <c r="I5450" s="1"/>
      <c r="N5450" s="1"/>
      <c r="T5450" s="146"/>
      <c r="U5450" s="146"/>
      <c r="V5450" s="146"/>
      <c r="W5450" s="146"/>
      <c r="X5450" s="146"/>
      <c r="Y5450" s="146"/>
      <c r="Z5450" s="146"/>
      <c r="AA5450" s="146"/>
      <c r="AB5450" s="5" t="str">
        <f t="shared" si="117"/>
        <v/>
      </c>
    </row>
    <row r="5451" spans="8:28" customFormat="1" ht="12.95" hidden="1" customHeight="1">
      <c r="H5451" s="1"/>
      <c r="I5451" s="1"/>
      <c r="N5451" s="1"/>
      <c r="T5451" s="146"/>
      <c r="U5451" s="146"/>
      <c r="V5451" s="146"/>
      <c r="W5451" s="146"/>
      <c r="X5451" s="146"/>
      <c r="Y5451" s="146"/>
      <c r="Z5451" s="146"/>
      <c r="AA5451" s="146"/>
      <c r="AB5451" s="5" t="str">
        <f t="shared" si="117"/>
        <v/>
      </c>
    </row>
    <row r="5452" spans="8:28" customFormat="1" ht="12.95" hidden="1" customHeight="1">
      <c r="H5452" s="1"/>
      <c r="I5452" s="1"/>
      <c r="N5452" s="1"/>
      <c r="T5452" s="146"/>
      <c r="U5452" s="146"/>
      <c r="V5452" s="146"/>
      <c r="W5452" s="146"/>
      <c r="X5452" s="146"/>
      <c r="Y5452" s="146"/>
      <c r="Z5452" s="146"/>
      <c r="AA5452" s="146"/>
      <c r="AB5452" s="5" t="str">
        <f t="shared" si="117"/>
        <v/>
      </c>
    </row>
    <row r="5453" spans="8:28" customFormat="1" ht="12.95" hidden="1" customHeight="1">
      <c r="H5453" s="1"/>
      <c r="I5453" s="1"/>
      <c r="N5453" s="1"/>
      <c r="T5453" s="146"/>
      <c r="U5453" s="146"/>
      <c r="V5453" s="146"/>
      <c r="W5453" s="146"/>
      <c r="X5453" s="146"/>
      <c r="Y5453" s="146"/>
      <c r="Z5453" s="146"/>
      <c r="AA5453" s="146"/>
      <c r="AB5453" s="5" t="str">
        <f t="shared" si="117"/>
        <v/>
      </c>
    </row>
    <row r="5454" spans="8:28" customFormat="1" ht="12.95" hidden="1" customHeight="1">
      <c r="H5454" s="1"/>
      <c r="I5454" s="1"/>
      <c r="N5454" s="1"/>
      <c r="T5454" s="146"/>
      <c r="U5454" s="146"/>
      <c r="V5454" s="146"/>
      <c r="W5454" s="146"/>
      <c r="X5454" s="146"/>
      <c r="Y5454" s="146"/>
      <c r="Z5454" s="146"/>
      <c r="AA5454" s="146"/>
      <c r="AB5454" s="5" t="str">
        <f t="shared" si="117"/>
        <v/>
      </c>
    </row>
    <row r="5455" spans="8:28" customFormat="1" ht="12.95" hidden="1" customHeight="1">
      <c r="H5455" s="1"/>
      <c r="I5455" s="1"/>
      <c r="N5455" s="1"/>
      <c r="T5455" s="146"/>
      <c r="U5455" s="146"/>
      <c r="V5455" s="146"/>
      <c r="W5455" s="146"/>
      <c r="X5455" s="146"/>
      <c r="Y5455" s="146"/>
      <c r="Z5455" s="146"/>
      <c r="AA5455" s="146"/>
      <c r="AB5455" s="5" t="str">
        <f t="shared" si="117"/>
        <v/>
      </c>
    </row>
    <row r="5456" spans="8:28" customFormat="1" ht="12.95" hidden="1" customHeight="1">
      <c r="H5456" s="1"/>
      <c r="I5456" s="1"/>
      <c r="N5456" s="1"/>
      <c r="T5456" s="146"/>
      <c r="U5456" s="146"/>
      <c r="V5456" s="146"/>
      <c r="W5456" s="146"/>
      <c r="X5456" s="146"/>
      <c r="Y5456" s="146"/>
      <c r="Z5456" s="146"/>
      <c r="AA5456" s="146"/>
      <c r="AB5456" s="5" t="str">
        <f t="shared" si="117"/>
        <v/>
      </c>
    </row>
    <row r="5457" spans="8:28" customFormat="1" ht="12.95" hidden="1" customHeight="1">
      <c r="H5457" s="1"/>
      <c r="I5457" s="1"/>
      <c r="N5457" s="1"/>
      <c r="T5457" s="146"/>
      <c r="U5457" s="146"/>
      <c r="V5457" s="146"/>
      <c r="W5457" s="146"/>
      <c r="X5457" s="146"/>
      <c r="Y5457" s="146"/>
      <c r="Z5457" s="146"/>
      <c r="AA5457" s="146"/>
      <c r="AB5457" s="5" t="str">
        <f t="shared" si="117"/>
        <v/>
      </c>
    </row>
    <row r="5458" spans="8:28" customFormat="1" ht="12.95" hidden="1" customHeight="1">
      <c r="H5458" s="1"/>
      <c r="I5458" s="1"/>
      <c r="N5458" s="1"/>
      <c r="T5458" s="146"/>
      <c r="U5458" s="146"/>
      <c r="V5458" s="146"/>
      <c r="W5458" s="146"/>
      <c r="X5458" s="146"/>
      <c r="Y5458" s="146"/>
      <c r="Z5458" s="146"/>
      <c r="AA5458" s="146"/>
      <c r="AB5458" s="5" t="str">
        <f t="shared" si="117"/>
        <v/>
      </c>
    </row>
    <row r="5459" spans="8:28" customFormat="1" ht="12.95" hidden="1" customHeight="1">
      <c r="H5459" s="1"/>
      <c r="I5459" s="1"/>
      <c r="N5459" s="1"/>
      <c r="T5459" s="146"/>
      <c r="U5459" s="146"/>
      <c r="V5459" s="146"/>
      <c r="W5459" s="146"/>
      <c r="X5459" s="146"/>
      <c r="Y5459" s="146"/>
      <c r="Z5459" s="146"/>
      <c r="AA5459" s="146"/>
      <c r="AB5459" s="5" t="str">
        <f t="shared" si="117"/>
        <v/>
      </c>
    </row>
    <row r="5460" spans="8:28" customFormat="1" ht="12.95" hidden="1" customHeight="1">
      <c r="H5460" s="1"/>
      <c r="I5460" s="1"/>
      <c r="N5460" s="1"/>
      <c r="T5460" s="146"/>
      <c r="U5460" s="146"/>
      <c r="V5460" s="146"/>
      <c r="W5460" s="146"/>
      <c r="X5460" s="146"/>
      <c r="Y5460" s="146"/>
      <c r="Z5460" s="146"/>
      <c r="AA5460" s="146"/>
      <c r="AB5460" s="5" t="str">
        <f t="shared" si="117"/>
        <v/>
      </c>
    </row>
    <row r="5461" spans="8:28" customFormat="1" ht="12.95" hidden="1" customHeight="1">
      <c r="H5461" s="1"/>
      <c r="I5461" s="1"/>
      <c r="N5461" s="1"/>
      <c r="T5461" s="146"/>
      <c r="U5461" s="146"/>
      <c r="V5461" s="146"/>
      <c r="W5461" s="146"/>
      <c r="X5461" s="146"/>
      <c r="Y5461" s="146"/>
      <c r="Z5461" s="146"/>
      <c r="AA5461" s="146"/>
      <c r="AB5461" s="5" t="str">
        <f t="shared" si="117"/>
        <v/>
      </c>
    </row>
    <row r="5462" spans="8:28" customFormat="1" ht="12.95" hidden="1" customHeight="1">
      <c r="H5462" s="1"/>
      <c r="I5462" s="1"/>
      <c r="N5462" s="1"/>
      <c r="T5462" s="146"/>
      <c r="U5462" s="146"/>
      <c r="V5462" s="146"/>
      <c r="W5462" s="146"/>
      <c r="X5462" s="146"/>
      <c r="Y5462" s="146"/>
      <c r="Z5462" s="146"/>
      <c r="AA5462" s="146"/>
      <c r="AB5462" s="5" t="str">
        <f t="shared" si="117"/>
        <v/>
      </c>
    </row>
    <row r="5463" spans="8:28" customFormat="1" ht="12.95" hidden="1" customHeight="1">
      <c r="H5463" s="1"/>
      <c r="I5463" s="1"/>
      <c r="N5463" s="1"/>
      <c r="T5463" s="146"/>
      <c r="U5463" s="146"/>
      <c r="V5463" s="146"/>
      <c r="W5463" s="146"/>
      <c r="X5463" s="146"/>
      <c r="Y5463" s="146"/>
      <c r="Z5463" s="146"/>
      <c r="AA5463" s="146"/>
      <c r="AB5463" s="5" t="str">
        <f t="shared" si="117"/>
        <v/>
      </c>
    </row>
    <row r="5464" spans="8:28" customFormat="1" ht="12.95" hidden="1" customHeight="1">
      <c r="H5464" s="1"/>
      <c r="I5464" s="1"/>
      <c r="N5464" s="1"/>
      <c r="T5464" s="146"/>
      <c r="U5464" s="146"/>
      <c r="V5464" s="146"/>
      <c r="W5464" s="146"/>
      <c r="X5464" s="146"/>
      <c r="Y5464" s="146"/>
      <c r="Z5464" s="146"/>
      <c r="AA5464" s="146"/>
      <c r="AB5464" s="5" t="str">
        <f t="shared" si="117"/>
        <v/>
      </c>
    </row>
    <row r="5465" spans="8:28" customFormat="1" ht="12.95" hidden="1" customHeight="1">
      <c r="H5465" s="1"/>
      <c r="I5465" s="1"/>
      <c r="N5465" s="1"/>
      <c r="T5465" s="146"/>
      <c r="U5465" s="146"/>
      <c r="V5465" s="146"/>
      <c r="W5465" s="146"/>
      <c r="X5465" s="146"/>
      <c r="Y5465" s="146"/>
      <c r="Z5465" s="146"/>
      <c r="AA5465" s="146"/>
      <c r="AB5465" s="5" t="str">
        <f t="shared" si="117"/>
        <v/>
      </c>
    </row>
    <row r="5466" spans="8:28" customFormat="1" ht="12.95" hidden="1" customHeight="1">
      <c r="H5466" s="1"/>
      <c r="I5466" s="1"/>
      <c r="N5466" s="1"/>
      <c r="T5466" s="146"/>
      <c r="U5466" s="146"/>
      <c r="V5466" s="146"/>
      <c r="W5466" s="146"/>
      <c r="X5466" s="146"/>
      <c r="Y5466" s="146"/>
      <c r="Z5466" s="146"/>
      <c r="AA5466" s="146"/>
      <c r="AB5466" s="5" t="str">
        <f t="shared" si="117"/>
        <v/>
      </c>
    </row>
    <row r="5467" spans="8:28" customFormat="1" ht="12.95" hidden="1" customHeight="1">
      <c r="H5467" s="1"/>
      <c r="I5467" s="1"/>
      <c r="N5467" s="1"/>
      <c r="T5467" s="146"/>
      <c r="U5467" s="146"/>
      <c r="V5467" s="146"/>
      <c r="W5467" s="146"/>
      <c r="X5467" s="146"/>
      <c r="Y5467" s="146"/>
      <c r="Z5467" s="146"/>
      <c r="AA5467" s="146"/>
      <c r="AB5467" s="5" t="str">
        <f t="shared" ref="AB5467:AB5530" si="118">IF(TRIM(A5457)="","",CONCATENATE(TRIM(D5457),TRIM(E5457)))</f>
        <v/>
      </c>
    </row>
    <row r="5468" spans="8:28" customFormat="1" ht="12.95" hidden="1" customHeight="1">
      <c r="H5468" s="1"/>
      <c r="I5468" s="1"/>
      <c r="N5468" s="1"/>
      <c r="T5468" s="146"/>
      <c r="U5468" s="146"/>
      <c r="V5468" s="146"/>
      <c r="W5468" s="146"/>
      <c r="X5468" s="146"/>
      <c r="Y5468" s="146"/>
      <c r="Z5468" s="146"/>
      <c r="AA5468" s="146"/>
      <c r="AB5468" s="5" t="str">
        <f t="shared" si="118"/>
        <v/>
      </c>
    </row>
    <row r="5469" spans="8:28" customFormat="1" ht="12.95" hidden="1" customHeight="1">
      <c r="H5469" s="1"/>
      <c r="I5469" s="1"/>
      <c r="N5469" s="1"/>
      <c r="T5469" s="146"/>
      <c r="U5469" s="146"/>
      <c r="V5469" s="146"/>
      <c r="W5469" s="146"/>
      <c r="X5469" s="146"/>
      <c r="Y5469" s="146"/>
      <c r="Z5469" s="146"/>
      <c r="AA5469" s="146"/>
      <c r="AB5469" s="5" t="str">
        <f t="shared" si="118"/>
        <v/>
      </c>
    </row>
    <row r="5470" spans="8:28" customFormat="1" ht="12.95" hidden="1" customHeight="1">
      <c r="H5470" s="1"/>
      <c r="I5470" s="1"/>
      <c r="N5470" s="1"/>
      <c r="T5470" s="146"/>
      <c r="U5470" s="146"/>
      <c r="V5470" s="146"/>
      <c r="W5470" s="146"/>
      <c r="X5470" s="146"/>
      <c r="Y5470" s="146"/>
      <c r="Z5470" s="146"/>
      <c r="AA5470" s="146"/>
      <c r="AB5470" s="5" t="str">
        <f t="shared" si="118"/>
        <v/>
      </c>
    </row>
    <row r="5471" spans="8:28" customFormat="1" ht="12.95" hidden="1" customHeight="1">
      <c r="H5471" s="1"/>
      <c r="I5471" s="1"/>
      <c r="N5471" s="1"/>
      <c r="T5471" s="146"/>
      <c r="U5471" s="146"/>
      <c r="V5471" s="146"/>
      <c r="W5471" s="146"/>
      <c r="X5471" s="146"/>
      <c r="Y5471" s="146"/>
      <c r="Z5471" s="146"/>
      <c r="AA5471" s="146"/>
      <c r="AB5471" s="5" t="str">
        <f t="shared" si="118"/>
        <v/>
      </c>
    </row>
    <row r="5472" spans="8:28" customFormat="1" ht="12.95" hidden="1" customHeight="1">
      <c r="H5472" s="1"/>
      <c r="I5472" s="1"/>
      <c r="N5472" s="1"/>
      <c r="T5472" s="146"/>
      <c r="U5472" s="146"/>
      <c r="V5472" s="146"/>
      <c r="W5472" s="146"/>
      <c r="X5472" s="146"/>
      <c r="Y5472" s="146"/>
      <c r="Z5472" s="146"/>
      <c r="AA5472" s="146"/>
      <c r="AB5472" s="5" t="str">
        <f t="shared" si="118"/>
        <v/>
      </c>
    </row>
    <row r="5473" spans="8:28" customFormat="1" ht="12.95" hidden="1" customHeight="1">
      <c r="H5473" s="1"/>
      <c r="I5473" s="1"/>
      <c r="N5473" s="1"/>
      <c r="T5473" s="146"/>
      <c r="U5473" s="146"/>
      <c r="V5473" s="146"/>
      <c r="W5473" s="146"/>
      <c r="X5473" s="146"/>
      <c r="Y5473" s="146"/>
      <c r="Z5473" s="146"/>
      <c r="AA5473" s="146"/>
      <c r="AB5473" s="5" t="str">
        <f t="shared" si="118"/>
        <v/>
      </c>
    </row>
    <row r="5474" spans="8:28" customFormat="1" ht="12.95" hidden="1" customHeight="1">
      <c r="H5474" s="1"/>
      <c r="I5474" s="1"/>
      <c r="N5474" s="1"/>
      <c r="T5474" s="146"/>
      <c r="U5474" s="146"/>
      <c r="V5474" s="146"/>
      <c r="W5474" s="146"/>
      <c r="X5474" s="146"/>
      <c r="Y5474" s="146"/>
      <c r="Z5474" s="146"/>
      <c r="AA5474" s="146"/>
      <c r="AB5474" s="5" t="str">
        <f t="shared" si="118"/>
        <v/>
      </c>
    </row>
    <row r="5475" spans="8:28" customFormat="1" ht="12.95" hidden="1" customHeight="1">
      <c r="H5475" s="1"/>
      <c r="I5475" s="1"/>
      <c r="N5475" s="1"/>
      <c r="T5475" s="146"/>
      <c r="U5475" s="146"/>
      <c r="V5475" s="146"/>
      <c r="W5475" s="146"/>
      <c r="X5475" s="146"/>
      <c r="Y5475" s="146"/>
      <c r="Z5475" s="146"/>
      <c r="AA5475" s="146"/>
      <c r="AB5475" s="5" t="str">
        <f t="shared" si="118"/>
        <v/>
      </c>
    </row>
    <row r="5476" spans="8:28" customFormat="1" ht="12.95" hidden="1" customHeight="1">
      <c r="H5476" s="1"/>
      <c r="I5476" s="1"/>
      <c r="N5476" s="1"/>
      <c r="T5476" s="146"/>
      <c r="U5476" s="146"/>
      <c r="V5476" s="146"/>
      <c r="W5476" s="146"/>
      <c r="X5476" s="146"/>
      <c r="Y5476" s="146"/>
      <c r="Z5476" s="146"/>
      <c r="AA5476" s="146"/>
      <c r="AB5476" s="5" t="str">
        <f t="shared" si="118"/>
        <v/>
      </c>
    </row>
    <row r="5477" spans="8:28" customFormat="1" ht="12.95" hidden="1" customHeight="1">
      <c r="H5477" s="1"/>
      <c r="I5477" s="1"/>
      <c r="N5477" s="1"/>
      <c r="T5477" s="146"/>
      <c r="U5477" s="146"/>
      <c r="V5477" s="146"/>
      <c r="W5477" s="146"/>
      <c r="X5477" s="146"/>
      <c r="Y5477" s="146"/>
      <c r="Z5477" s="146"/>
      <c r="AA5477" s="146"/>
      <c r="AB5477" s="5" t="str">
        <f t="shared" si="118"/>
        <v/>
      </c>
    </row>
    <row r="5478" spans="8:28" customFormat="1" ht="12.95" hidden="1" customHeight="1">
      <c r="H5478" s="1"/>
      <c r="I5478" s="1"/>
      <c r="N5478" s="1"/>
      <c r="T5478" s="146"/>
      <c r="U5478" s="146"/>
      <c r="V5478" s="146"/>
      <c r="W5478" s="146"/>
      <c r="X5478" s="146"/>
      <c r="Y5478" s="146"/>
      <c r="Z5478" s="146"/>
      <c r="AA5478" s="146"/>
      <c r="AB5478" s="5" t="str">
        <f t="shared" si="118"/>
        <v/>
      </c>
    </row>
    <row r="5479" spans="8:28" customFormat="1" ht="12.95" hidden="1" customHeight="1">
      <c r="H5479" s="1"/>
      <c r="I5479" s="1"/>
      <c r="N5479" s="1"/>
      <c r="T5479" s="146"/>
      <c r="U5479" s="146"/>
      <c r="V5479" s="146"/>
      <c r="W5479" s="146"/>
      <c r="X5479" s="146"/>
      <c r="Y5479" s="146"/>
      <c r="Z5479" s="146"/>
      <c r="AA5479" s="146"/>
      <c r="AB5479" s="5" t="str">
        <f t="shared" si="118"/>
        <v/>
      </c>
    </row>
    <row r="5480" spans="8:28" customFormat="1" ht="12.95" hidden="1" customHeight="1">
      <c r="H5480" s="1"/>
      <c r="I5480" s="1"/>
      <c r="N5480" s="1"/>
      <c r="T5480" s="146"/>
      <c r="U5480" s="146"/>
      <c r="V5480" s="146"/>
      <c r="W5480" s="146"/>
      <c r="X5480" s="146"/>
      <c r="Y5480" s="146"/>
      <c r="Z5480" s="146"/>
      <c r="AA5480" s="146"/>
      <c r="AB5480" s="5" t="str">
        <f t="shared" si="118"/>
        <v/>
      </c>
    </row>
    <row r="5481" spans="8:28" customFormat="1" ht="12.95" hidden="1" customHeight="1">
      <c r="H5481" s="1"/>
      <c r="I5481" s="1"/>
      <c r="N5481" s="1"/>
      <c r="T5481" s="146"/>
      <c r="U5481" s="146"/>
      <c r="V5481" s="146"/>
      <c r="W5481" s="146"/>
      <c r="X5481" s="146"/>
      <c r="Y5481" s="146"/>
      <c r="Z5481" s="146"/>
      <c r="AA5481" s="146"/>
      <c r="AB5481" s="5" t="str">
        <f t="shared" si="118"/>
        <v/>
      </c>
    </row>
    <row r="5482" spans="8:28" customFormat="1" ht="12.95" hidden="1" customHeight="1">
      <c r="H5482" s="1"/>
      <c r="I5482" s="1"/>
      <c r="N5482" s="1"/>
      <c r="T5482" s="146"/>
      <c r="U5482" s="146"/>
      <c r="V5482" s="146"/>
      <c r="W5482" s="146"/>
      <c r="X5482" s="146"/>
      <c r="Y5482" s="146"/>
      <c r="Z5482" s="146"/>
      <c r="AA5482" s="146"/>
      <c r="AB5482" s="5" t="str">
        <f t="shared" si="118"/>
        <v/>
      </c>
    </row>
    <row r="5483" spans="8:28" customFormat="1" ht="12.95" hidden="1" customHeight="1">
      <c r="H5483" s="1"/>
      <c r="I5483" s="1"/>
      <c r="N5483" s="1"/>
      <c r="T5483" s="146"/>
      <c r="U5483" s="146"/>
      <c r="V5483" s="146"/>
      <c r="W5483" s="146"/>
      <c r="X5483" s="146"/>
      <c r="Y5483" s="146"/>
      <c r="Z5483" s="146"/>
      <c r="AA5483" s="146"/>
      <c r="AB5483" s="5" t="str">
        <f t="shared" si="118"/>
        <v/>
      </c>
    </row>
    <row r="5484" spans="8:28" customFormat="1" ht="12.95" hidden="1" customHeight="1">
      <c r="H5484" s="1"/>
      <c r="I5484" s="1"/>
      <c r="N5484" s="1"/>
      <c r="T5484" s="146"/>
      <c r="U5484" s="146"/>
      <c r="V5484" s="146"/>
      <c r="W5484" s="146"/>
      <c r="X5484" s="146"/>
      <c r="Y5484" s="146"/>
      <c r="Z5484" s="146"/>
      <c r="AA5484" s="146"/>
      <c r="AB5484" s="5" t="str">
        <f t="shared" si="118"/>
        <v/>
      </c>
    </row>
    <row r="5485" spans="8:28" customFormat="1" ht="12.95" hidden="1" customHeight="1">
      <c r="H5485" s="1"/>
      <c r="I5485" s="1"/>
      <c r="N5485" s="1"/>
      <c r="T5485" s="146"/>
      <c r="U5485" s="146"/>
      <c r="V5485" s="146"/>
      <c r="W5485" s="146"/>
      <c r="X5485" s="146"/>
      <c r="Y5485" s="146"/>
      <c r="Z5485" s="146"/>
      <c r="AA5485" s="146"/>
      <c r="AB5485" s="5" t="str">
        <f t="shared" si="118"/>
        <v/>
      </c>
    </row>
    <row r="5486" spans="8:28" customFormat="1" ht="12.95" hidden="1" customHeight="1">
      <c r="H5486" s="1"/>
      <c r="I5486" s="1"/>
      <c r="N5486" s="1"/>
      <c r="T5486" s="146"/>
      <c r="U5486" s="146"/>
      <c r="V5486" s="146"/>
      <c r="W5486" s="146"/>
      <c r="X5486" s="146"/>
      <c r="Y5486" s="146"/>
      <c r="Z5486" s="146"/>
      <c r="AA5486" s="146"/>
      <c r="AB5486" s="5" t="str">
        <f t="shared" si="118"/>
        <v/>
      </c>
    </row>
    <row r="5487" spans="8:28" customFormat="1" ht="12.95" hidden="1" customHeight="1">
      <c r="H5487" s="1"/>
      <c r="I5487" s="1"/>
      <c r="N5487" s="1"/>
      <c r="T5487" s="146"/>
      <c r="U5487" s="146"/>
      <c r="V5487" s="146"/>
      <c r="W5487" s="146"/>
      <c r="X5487" s="146"/>
      <c r="Y5487" s="146"/>
      <c r="Z5487" s="146"/>
      <c r="AA5487" s="146"/>
      <c r="AB5487" s="5" t="str">
        <f t="shared" si="118"/>
        <v/>
      </c>
    </row>
    <row r="5488" spans="8:28" customFormat="1" ht="12.95" hidden="1" customHeight="1">
      <c r="H5488" s="1"/>
      <c r="I5488" s="1"/>
      <c r="N5488" s="1"/>
      <c r="T5488" s="146"/>
      <c r="U5488" s="146"/>
      <c r="V5488" s="146"/>
      <c r="W5488" s="146"/>
      <c r="X5488" s="146"/>
      <c r="Y5488" s="146"/>
      <c r="Z5488" s="146"/>
      <c r="AA5488" s="146"/>
      <c r="AB5488" s="5" t="str">
        <f t="shared" si="118"/>
        <v/>
      </c>
    </row>
    <row r="5489" spans="8:28" customFormat="1" ht="12.95" hidden="1" customHeight="1">
      <c r="H5489" s="1"/>
      <c r="I5489" s="1"/>
      <c r="N5489" s="1"/>
      <c r="T5489" s="146"/>
      <c r="U5489" s="146"/>
      <c r="V5489" s="146"/>
      <c r="W5489" s="146"/>
      <c r="X5489" s="146"/>
      <c r="Y5489" s="146"/>
      <c r="Z5489" s="146"/>
      <c r="AA5489" s="146"/>
      <c r="AB5489" s="5" t="str">
        <f t="shared" si="118"/>
        <v/>
      </c>
    </row>
    <row r="5490" spans="8:28" customFormat="1" ht="12.95" hidden="1" customHeight="1">
      <c r="H5490" s="1"/>
      <c r="I5490" s="1"/>
      <c r="N5490" s="1"/>
      <c r="T5490" s="146"/>
      <c r="U5490" s="146"/>
      <c r="V5490" s="146"/>
      <c r="W5490" s="146"/>
      <c r="X5490" s="146"/>
      <c r="Y5490" s="146"/>
      <c r="Z5490" s="146"/>
      <c r="AA5490" s="146"/>
      <c r="AB5490" s="5" t="str">
        <f t="shared" si="118"/>
        <v/>
      </c>
    </row>
    <row r="5491" spans="8:28" customFormat="1" ht="12.95" hidden="1" customHeight="1">
      <c r="H5491" s="1"/>
      <c r="I5491" s="1"/>
      <c r="N5491" s="1"/>
      <c r="T5491" s="146"/>
      <c r="U5491" s="146"/>
      <c r="V5491" s="146"/>
      <c r="W5491" s="146"/>
      <c r="X5491" s="146"/>
      <c r="Y5491" s="146"/>
      <c r="Z5491" s="146"/>
      <c r="AA5491" s="146"/>
      <c r="AB5491" s="5" t="str">
        <f t="shared" si="118"/>
        <v/>
      </c>
    </row>
    <row r="5492" spans="8:28" customFormat="1" ht="12.95" hidden="1" customHeight="1">
      <c r="H5492" s="1"/>
      <c r="I5492" s="1"/>
      <c r="N5492" s="1"/>
      <c r="T5492" s="146"/>
      <c r="U5492" s="146"/>
      <c r="V5492" s="146"/>
      <c r="W5492" s="146"/>
      <c r="X5492" s="146"/>
      <c r="Y5492" s="146"/>
      <c r="Z5492" s="146"/>
      <c r="AA5492" s="146"/>
      <c r="AB5492" s="5" t="str">
        <f t="shared" si="118"/>
        <v/>
      </c>
    </row>
    <row r="5493" spans="8:28" customFormat="1" ht="12.95" hidden="1" customHeight="1">
      <c r="H5493" s="1"/>
      <c r="I5493" s="1"/>
      <c r="N5493" s="1"/>
      <c r="T5493" s="146"/>
      <c r="U5493" s="146"/>
      <c r="V5493" s="146"/>
      <c r="W5493" s="146"/>
      <c r="X5493" s="146"/>
      <c r="Y5493" s="146"/>
      <c r="Z5493" s="146"/>
      <c r="AA5493" s="146"/>
      <c r="AB5493" s="5" t="str">
        <f t="shared" si="118"/>
        <v/>
      </c>
    </row>
    <row r="5494" spans="8:28" customFormat="1" ht="12.95" hidden="1" customHeight="1">
      <c r="H5494" s="1"/>
      <c r="I5494" s="1"/>
      <c r="N5494" s="1"/>
      <c r="T5494" s="146"/>
      <c r="U5494" s="146"/>
      <c r="V5494" s="146"/>
      <c r="W5494" s="146"/>
      <c r="X5494" s="146"/>
      <c r="Y5494" s="146"/>
      <c r="Z5494" s="146"/>
      <c r="AA5494" s="146"/>
      <c r="AB5494" s="5" t="str">
        <f t="shared" si="118"/>
        <v/>
      </c>
    </row>
    <row r="5495" spans="8:28" customFormat="1" ht="12.95" hidden="1" customHeight="1">
      <c r="H5495" s="1"/>
      <c r="I5495" s="1"/>
      <c r="N5495" s="1"/>
      <c r="T5495" s="146"/>
      <c r="U5495" s="146"/>
      <c r="V5495" s="146"/>
      <c r="W5495" s="146"/>
      <c r="X5495" s="146"/>
      <c r="Y5495" s="146"/>
      <c r="Z5495" s="146"/>
      <c r="AA5495" s="146"/>
      <c r="AB5495" s="5" t="str">
        <f t="shared" si="118"/>
        <v/>
      </c>
    </row>
    <row r="5496" spans="8:28" customFormat="1" ht="12.95" hidden="1" customHeight="1">
      <c r="H5496" s="1"/>
      <c r="I5496" s="1"/>
      <c r="N5496" s="1"/>
      <c r="T5496" s="146"/>
      <c r="U5496" s="146"/>
      <c r="V5496" s="146"/>
      <c r="W5496" s="146"/>
      <c r="X5496" s="146"/>
      <c r="Y5496" s="146"/>
      <c r="Z5496" s="146"/>
      <c r="AA5496" s="146"/>
      <c r="AB5496" s="5" t="str">
        <f t="shared" si="118"/>
        <v/>
      </c>
    </row>
    <row r="5497" spans="8:28" customFormat="1" ht="12.95" hidden="1" customHeight="1">
      <c r="H5497" s="1"/>
      <c r="I5497" s="1"/>
      <c r="N5497" s="1"/>
      <c r="T5497" s="146"/>
      <c r="U5497" s="146"/>
      <c r="V5497" s="146"/>
      <c r="W5497" s="146"/>
      <c r="X5497" s="146"/>
      <c r="Y5497" s="146"/>
      <c r="Z5497" s="146"/>
      <c r="AA5497" s="146"/>
      <c r="AB5497" s="5" t="str">
        <f t="shared" si="118"/>
        <v/>
      </c>
    </row>
    <row r="5498" spans="8:28" customFormat="1" ht="12.95" hidden="1" customHeight="1">
      <c r="H5498" s="1"/>
      <c r="I5498" s="1"/>
      <c r="N5498" s="1"/>
      <c r="T5498" s="146"/>
      <c r="U5498" s="146"/>
      <c r="V5498" s="146"/>
      <c r="W5498" s="146"/>
      <c r="X5498" s="146"/>
      <c r="Y5498" s="146"/>
      <c r="Z5498" s="146"/>
      <c r="AA5498" s="146"/>
      <c r="AB5498" s="5" t="str">
        <f t="shared" si="118"/>
        <v/>
      </c>
    </row>
    <row r="5499" spans="8:28" customFormat="1" ht="12.95" hidden="1" customHeight="1">
      <c r="H5499" s="1"/>
      <c r="I5499" s="1"/>
      <c r="N5499" s="1"/>
      <c r="T5499" s="146"/>
      <c r="U5499" s="146"/>
      <c r="V5499" s="146"/>
      <c r="W5499" s="146"/>
      <c r="X5499" s="146"/>
      <c r="Y5499" s="146"/>
      <c r="Z5499" s="146"/>
      <c r="AA5499" s="146"/>
      <c r="AB5499" s="5" t="str">
        <f t="shared" si="118"/>
        <v/>
      </c>
    </row>
    <row r="5500" spans="8:28" customFormat="1" ht="12.95" hidden="1" customHeight="1">
      <c r="H5500" s="1"/>
      <c r="I5500" s="1"/>
      <c r="N5500" s="1"/>
      <c r="T5500" s="146"/>
      <c r="U5500" s="146"/>
      <c r="V5500" s="146"/>
      <c r="W5500" s="146"/>
      <c r="X5500" s="146"/>
      <c r="Y5500" s="146"/>
      <c r="Z5500" s="146"/>
      <c r="AA5500" s="146"/>
      <c r="AB5500" s="5" t="str">
        <f t="shared" si="118"/>
        <v/>
      </c>
    </row>
    <row r="5501" spans="8:28" customFormat="1" ht="12.95" hidden="1" customHeight="1">
      <c r="H5501" s="1"/>
      <c r="I5501" s="1"/>
      <c r="N5501" s="1"/>
      <c r="T5501" s="146"/>
      <c r="U5501" s="146"/>
      <c r="V5501" s="146"/>
      <c r="W5501" s="146"/>
      <c r="X5501" s="146"/>
      <c r="Y5501" s="146"/>
      <c r="Z5501" s="146"/>
      <c r="AA5501" s="146"/>
      <c r="AB5501" s="5" t="str">
        <f t="shared" si="118"/>
        <v/>
      </c>
    </row>
    <row r="5502" spans="8:28" customFormat="1" ht="12.95" hidden="1" customHeight="1">
      <c r="H5502" s="1"/>
      <c r="I5502" s="1"/>
      <c r="N5502" s="1"/>
      <c r="T5502" s="146"/>
      <c r="U5502" s="146"/>
      <c r="V5502" s="146"/>
      <c r="W5502" s="146"/>
      <c r="X5502" s="146"/>
      <c r="Y5502" s="146"/>
      <c r="Z5502" s="146"/>
      <c r="AA5502" s="146"/>
      <c r="AB5502" s="5" t="str">
        <f t="shared" si="118"/>
        <v/>
      </c>
    </row>
    <row r="5503" spans="8:28" customFormat="1" ht="12.95" hidden="1" customHeight="1">
      <c r="H5503" s="1"/>
      <c r="I5503" s="1"/>
      <c r="N5503" s="1"/>
      <c r="T5503" s="146"/>
      <c r="U5503" s="146"/>
      <c r="V5503" s="146"/>
      <c r="W5503" s="146"/>
      <c r="X5503" s="146"/>
      <c r="Y5503" s="146"/>
      <c r="Z5503" s="146"/>
      <c r="AA5503" s="146"/>
      <c r="AB5503" s="5" t="str">
        <f t="shared" si="118"/>
        <v/>
      </c>
    </row>
    <row r="5504" spans="8:28" customFormat="1" ht="12.95" hidden="1" customHeight="1">
      <c r="H5504" s="1"/>
      <c r="I5504" s="1"/>
      <c r="N5504" s="1"/>
      <c r="T5504" s="146"/>
      <c r="U5504" s="146"/>
      <c r="V5504" s="146"/>
      <c r="W5504" s="146"/>
      <c r="X5504" s="146"/>
      <c r="Y5504" s="146"/>
      <c r="Z5504" s="146"/>
      <c r="AA5504" s="146"/>
      <c r="AB5504" s="5" t="str">
        <f t="shared" si="118"/>
        <v/>
      </c>
    </row>
    <row r="5505" spans="8:28" customFormat="1" ht="12.95" hidden="1" customHeight="1">
      <c r="H5505" s="1"/>
      <c r="I5505" s="1"/>
      <c r="N5505" s="1"/>
      <c r="T5505" s="146"/>
      <c r="U5505" s="146"/>
      <c r="V5505" s="146"/>
      <c r="W5505" s="146"/>
      <c r="X5505" s="146"/>
      <c r="Y5505" s="146"/>
      <c r="Z5505" s="146"/>
      <c r="AA5505" s="146"/>
      <c r="AB5505" s="5" t="str">
        <f t="shared" si="118"/>
        <v/>
      </c>
    </row>
    <row r="5506" spans="8:28" customFormat="1" ht="12.95" hidden="1" customHeight="1">
      <c r="H5506" s="1"/>
      <c r="I5506" s="1"/>
      <c r="N5506" s="1"/>
      <c r="T5506" s="146"/>
      <c r="U5506" s="146"/>
      <c r="V5506" s="146"/>
      <c r="W5506" s="146"/>
      <c r="X5506" s="146"/>
      <c r="Y5506" s="146"/>
      <c r="Z5506" s="146"/>
      <c r="AA5506" s="146"/>
      <c r="AB5506" s="5" t="str">
        <f t="shared" si="118"/>
        <v/>
      </c>
    </row>
    <row r="5507" spans="8:28" customFormat="1" ht="12.95" hidden="1" customHeight="1">
      <c r="H5507" s="1"/>
      <c r="I5507" s="1"/>
      <c r="N5507" s="1"/>
      <c r="T5507" s="146"/>
      <c r="U5507" s="146"/>
      <c r="V5507" s="146"/>
      <c r="W5507" s="146"/>
      <c r="X5507" s="146"/>
      <c r="Y5507" s="146"/>
      <c r="Z5507" s="146"/>
      <c r="AA5507" s="146"/>
      <c r="AB5507" s="5" t="str">
        <f t="shared" si="118"/>
        <v/>
      </c>
    </row>
    <row r="5508" spans="8:28" customFormat="1" ht="12.95" hidden="1" customHeight="1">
      <c r="H5508" s="1"/>
      <c r="I5508" s="1"/>
      <c r="N5508" s="1"/>
      <c r="T5508" s="146"/>
      <c r="U5508" s="146"/>
      <c r="V5508" s="146"/>
      <c r="W5508" s="146"/>
      <c r="X5508" s="146"/>
      <c r="Y5508" s="146"/>
      <c r="Z5508" s="146"/>
      <c r="AA5508" s="146"/>
      <c r="AB5508" s="5" t="str">
        <f t="shared" si="118"/>
        <v/>
      </c>
    </row>
    <row r="5509" spans="8:28" customFormat="1" ht="12.95" hidden="1" customHeight="1">
      <c r="H5509" s="1"/>
      <c r="I5509" s="1"/>
      <c r="N5509" s="1"/>
      <c r="T5509" s="146"/>
      <c r="U5509" s="146"/>
      <c r="V5509" s="146"/>
      <c r="W5509" s="146"/>
      <c r="X5509" s="146"/>
      <c r="Y5509" s="146"/>
      <c r="Z5509" s="146"/>
      <c r="AA5509" s="146"/>
      <c r="AB5509" s="5" t="str">
        <f t="shared" si="118"/>
        <v/>
      </c>
    </row>
    <row r="5510" spans="8:28" customFormat="1" ht="12.95" hidden="1" customHeight="1">
      <c r="H5510" s="1"/>
      <c r="I5510" s="1"/>
      <c r="N5510" s="1"/>
      <c r="T5510" s="146"/>
      <c r="U5510" s="146"/>
      <c r="V5510" s="146"/>
      <c r="W5510" s="146"/>
      <c r="X5510" s="146"/>
      <c r="Y5510" s="146"/>
      <c r="Z5510" s="146"/>
      <c r="AA5510" s="146"/>
      <c r="AB5510" s="5" t="str">
        <f t="shared" si="118"/>
        <v/>
      </c>
    </row>
    <row r="5511" spans="8:28" customFormat="1" ht="12.95" hidden="1" customHeight="1">
      <c r="H5511" s="1"/>
      <c r="I5511" s="1"/>
      <c r="N5511" s="1"/>
      <c r="T5511" s="146"/>
      <c r="U5511" s="146"/>
      <c r="V5511" s="146"/>
      <c r="W5511" s="146"/>
      <c r="X5511" s="146"/>
      <c r="Y5511" s="146"/>
      <c r="Z5511" s="146"/>
      <c r="AA5511" s="146"/>
      <c r="AB5511" s="5" t="str">
        <f t="shared" si="118"/>
        <v/>
      </c>
    </row>
    <row r="5512" spans="8:28" customFormat="1" ht="12.95" hidden="1" customHeight="1">
      <c r="H5512" s="1"/>
      <c r="I5512" s="1"/>
      <c r="N5512" s="1"/>
      <c r="T5512" s="146"/>
      <c r="U5512" s="146"/>
      <c r="V5512" s="146"/>
      <c r="W5512" s="146"/>
      <c r="X5512" s="146"/>
      <c r="Y5512" s="146"/>
      <c r="Z5512" s="146"/>
      <c r="AA5512" s="146"/>
      <c r="AB5512" s="5" t="str">
        <f t="shared" si="118"/>
        <v/>
      </c>
    </row>
    <row r="5513" spans="8:28" customFormat="1" ht="12.95" hidden="1" customHeight="1">
      <c r="H5513" s="1"/>
      <c r="I5513" s="1"/>
      <c r="N5513" s="1"/>
      <c r="T5513" s="146"/>
      <c r="U5513" s="146"/>
      <c r="V5513" s="146"/>
      <c r="W5513" s="146"/>
      <c r="X5513" s="146"/>
      <c r="Y5513" s="146"/>
      <c r="Z5513" s="146"/>
      <c r="AA5513" s="146"/>
      <c r="AB5513" s="5" t="str">
        <f t="shared" si="118"/>
        <v/>
      </c>
    </row>
    <row r="5514" spans="8:28" customFormat="1" ht="12.95" hidden="1" customHeight="1">
      <c r="H5514" s="1"/>
      <c r="I5514" s="1"/>
      <c r="N5514" s="1"/>
      <c r="T5514" s="146"/>
      <c r="U5514" s="146"/>
      <c r="V5514" s="146"/>
      <c r="W5514" s="146"/>
      <c r="X5514" s="146"/>
      <c r="Y5514" s="146"/>
      <c r="Z5514" s="146"/>
      <c r="AA5514" s="146"/>
      <c r="AB5514" s="5" t="str">
        <f t="shared" si="118"/>
        <v/>
      </c>
    </row>
    <row r="5515" spans="8:28" customFormat="1" ht="12.95" hidden="1" customHeight="1">
      <c r="H5515" s="1"/>
      <c r="I5515" s="1"/>
      <c r="N5515" s="1"/>
      <c r="T5515" s="146"/>
      <c r="U5515" s="146"/>
      <c r="V5515" s="146"/>
      <c r="W5515" s="146"/>
      <c r="X5515" s="146"/>
      <c r="Y5515" s="146"/>
      <c r="Z5515" s="146"/>
      <c r="AA5515" s="146"/>
      <c r="AB5515" s="5" t="str">
        <f t="shared" si="118"/>
        <v/>
      </c>
    </row>
    <row r="5516" spans="8:28" customFormat="1" ht="12.95" hidden="1" customHeight="1">
      <c r="H5516" s="1"/>
      <c r="I5516" s="1"/>
      <c r="N5516" s="1"/>
      <c r="T5516" s="146"/>
      <c r="U5516" s="146"/>
      <c r="V5516" s="146"/>
      <c r="W5516" s="146"/>
      <c r="X5516" s="146"/>
      <c r="Y5516" s="146"/>
      <c r="Z5516" s="146"/>
      <c r="AA5516" s="146"/>
      <c r="AB5516" s="5" t="str">
        <f t="shared" si="118"/>
        <v/>
      </c>
    </row>
    <row r="5517" spans="8:28" customFormat="1" ht="12.95" hidden="1" customHeight="1">
      <c r="H5517" s="1"/>
      <c r="I5517" s="1"/>
      <c r="N5517" s="1"/>
      <c r="T5517" s="146"/>
      <c r="U5517" s="146"/>
      <c r="V5517" s="146"/>
      <c r="W5517" s="146"/>
      <c r="X5517" s="146"/>
      <c r="Y5517" s="146"/>
      <c r="Z5517" s="146"/>
      <c r="AA5517" s="146"/>
      <c r="AB5517" s="5" t="str">
        <f t="shared" si="118"/>
        <v/>
      </c>
    </row>
    <row r="5518" spans="8:28" customFormat="1" ht="12.95" hidden="1" customHeight="1">
      <c r="H5518" s="1"/>
      <c r="I5518" s="1"/>
      <c r="N5518" s="1"/>
      <c r="T5518" s="146"/>
      <c r="U5518" s="146"/>
      <c r="V5518" s="146"/>
      <c r="W5518" s="146"/>
      <c r="X5518" s="146"/>
      <c r="Y5518" s="146"/>
      <c r="Z5518" s="146"/>
      <c r="AA5518" s="146"/>
      <c r="AB5518" s="5" t="str">
        <f t="shared" si="118"/>
        <v/>
      </c>
    </row>
    <row r="5519" spans="8:28" customFormat="1" ht="12.95" hidden="1" customHeight="1">
      <c r="H5519" s="1"/>
      <c r="I5519" s="1"/>
      <c r="N5519" s="1"/>
      <c r="T5519" s="146"/>
      <c r="U5519" s="146"/>
      <c r="V5519" s="146"/>
      <c r="W5519" s="146"/>
      <c r="X5519" s="146"/>
      <c r="Y5519" s="146"/>
      <c r="Z5519" s="146"/>
      <c r="AA5519" s="146"/>
      <c r="AB5519" s="5" t="str">
        <f t="shared" si="118"/>
        <v/>
      </c>
    </row>
    <row r="5520" spans="8:28" customFormat="1" ht="12.95" hidden="1" customHeight="1">
      <c r="H5520" s="1"/>
      <c r="I5520" s="1"/>
      <c r="N5520" s="1"/>
      <c r="T5520" s="146"/>
      <c r="U5520" s="146"/>
      <c r="V5520" s="146"/>
      <c r="W5520" s="146"/>
      <c r="X5520" s="146"/>
      <c r="Y5520" s="146"/>
      <c r="Z5520" s="146"/>
      <c r="AA5520" s="146"/>
      <c r="AB5520" s="5" t="str">
        <f t="shared" si="118"/>
        <v/>
      </c>
    </row>
    <row r="5521" spans="8:28" customFormat="1" ht="12.95" hidden="1" customHeight="1">
      <c r="H5521" s="1"/>
      <c r="I5521" s="1"/>
      <c r="N5521" s="1"/>
      <c r="T5521" s="146"/>
      <c r="U5521" s="146"/>
      <c r="V5521" s="146"/>
      <c r="W5521" s="146"/>
      <c r="X5521" s="146"/>
      <c r="Y5521" s="146"/>
      <c r="Z5521" s="146"/>
      <c r="AA5521" s="146"/>
      <c r="AB5521" s="5" t="str">
        <f t="shared" si="118"/>
        <v/>
      </c>
    </row>
    <row r="5522" spans="8:28" customFormat="1" ht="12.95" hidden="1" customHeight="1">
      <c r="H5522" s="1"/>
      <c r="I5522" s="1"/>
      <c r="N5522" s="1"/>
      <c r="T5522" s="146"/>
      <c r="U5522" s="146"/>
      <c r="V5522" s="146"/>
      <c r="W5522" s="146"/>
      <c r="X5522" s="146"/>
      <c r="Y5522" s="146"/>
      <c r="Z5522" s="146"/>
      <c r="AA5522" s="146"/>
      <c r="AB5522" s="5" t="str">
        <f t="shared" si="118"/>
        <v/>
      </c>
    </row>
    <row r="5523" spans="8:28" customFormat="1" ht="12.95" hidden="1" customHeight="1">
      <c r="H5523" s="1"/>
      <c r="I5523" s="1"/>
      <c r="N5523" s="1"/>
      <c r="T5523" s="146"/>
      <c r="U5523" s="146"/>
      <c r="V5523" s="146"/>
      <c r="W5523" s="146"/>
      <c r="X5523" s="146"/>
      <c r="Y5523" s="146"/>
      <c r="Z5523" s="146"/>
      <c r="AA5523" s="146"/>
      <c r="AB5523" s="5" t="str">
        <f t="shared" si="118"/>
        <v/>
      </c>
    </row>
    <row r="5524" spans="8:28" customFormat="1" ht="12.95" hidden="1" customHeight="1">
      <c r="H5524" s="1"/>
      <c r="I5524" s="1"/>
      <c r="N5524" s="1"/>
      <c r="T5524" s="146"/>
      <c r="U5524" s="146"/>
      <c r="V5524" s="146"/>
      <c r="W5524" s="146"/>
      <c r="X5524" s="146"/>
      <c r="Y5524" s="146"/>
      <c r="Z5524" s="146"/>
      <c r="AA5524" s="146"/>
      <c r="AB5524" s="5" t="str">
        <f t="shared" si="118"/>
        <v/>
      </c>
    </row>
    <row r="5525" spans="8:28" customFormat="1" ht="12.95" hidden="1" customHeight="1">
      <c r="H5525" s="1"/>
      <c r="I5525" s="1"/>
      <c r="N5525" s="1"/>
      <c r="T5525" s="146"/>
      <c r="U5525" s="146"/>
      <c r="V5525" s="146"/>
      <c r="W5525" s="146"/>
      <c r="X5525" s="146"/>
      <c r="Y5525" s="146"/>
      <c r="Z5525" s="146"/>
      <c r="AA5525" s="146"/>
      <c r="AB5525" s="5" t="str">
        <f t="shared" si="118"/>
        <v/>
      </c>
    </row>
    <row r="5526" spans="8:28" customFormat="1" ht="12.95" hidden="1" customHeight="1">
      <c r="H5526" s="1"/>
      <c r="I5526" s="1"/>
      <c r="N5526" s="1"/>
      <c r="T5526" s="146"/>
      <c r="U5526" s="146"/>
      <c r="V5526" s="146"/>
      <c r="W5526" s="146"/>
      <c r="X5526" s="146"/>
      <c r="Y5526" s="146"/>
      <c r="Z5526" s="146"/>
      <c r="AA5526" s="146"/>
      <c r="AB5526" s="5" t="str">
        <f t="shared" si="118"/>
        <v/>
      </c>
    </row>
    <row r="5527" spans="8:28" customFormat="1" ht="12.95" hidden="1" customHeight="1">
      <c r="H5527" s="1"/>
      <c r="I5527" s="1"/>
      <c r="N5527" s="1"/>
      <c r="T5527" s="146"/>
      <c r="U5527" s="146"/>
      <c r="V5527" s="146"/>
      <c r="W5527" s="146"/>
      <c r="X5527" s="146"/>
      <c r="Y5527" s="146"/>
      <c r="Z5527" s="146"/>
      <c r="AA5527" s="146"/>
      <c r="AB5527" s="5" t="str">
        <f t="shared" si="118"/>
        <v/>
      </c>
    </row>
    <row r="5528" spans="8:28" customFormat="1" ht="12.95" hidden="1" customHeight="1">
      <c r="H5528" s="1"/>
      <c r="I5528" s="1"/>
      <c r="N5528" s="1"/>
      <c r="T5528" s="146"/>
      <c r="U5528" s="146"/>
      <c r="V5528" s="146"/>
      <c r="W5528" s="146"/>
      <c r="X5528" s="146"/>
      <c r="Y5528" s="146"/>
      <c r="Z5528" s="146"/>
      <c r="AA5528" s="146"/>
      <c r="AB5528" s="5" t="str">
        <f t="shared" si="118"/>
        <v/>
      </c>
    </row>
    <row r="5529" spans="8:28" customFormat="1" ht="12.95" hidden="1" customHeight="1">
      <c r="H5529" s="1"/>
      <c r="I5529" s="1"/>
      <c r="N5529" s="1"/>
      <c r="T5529" s="146"/>
      <c r="U5529" s="146"/>
      <c r="V5529" s="146"/>
      <c r="W5529" s="146"/>
      <c r="X5529" s="146"/>
      <c r="Y5529" s="146"/>
      <c r="Z5529" s="146"/>
      <c r="AA5529" s="146"/>
      <c r="AB5529" s="5" t="str">
        <f t="shared" si="118"/>
        <v/>
      </c>
    </row>
    <row r="5530" spans="8:28" customFormat="1" ht="12.95" hidden="1" customHeight="1">
      <c r="H5530" s="1"/>
      <c r="I5530" s="1"/>
      <c r="N5530" s="1"/>
      <c r="T5530" s="146"/>
      <c r="U5530" s="146"/>
      <c r="V5530" s="146"/>
      <c r="W5530" s="146"/>
      <c r="X5530" s="146"/>
      <c r="Y5530" s="146"/>
      <c r="Z5530" s="146"/>
      <c r="AA5530" s="146"/>
      <c r="AB5530" s="5" t="str">
        <f t="shared" si="118"/>
        <v/>
      </c>
    </row>
    <row r="5531" spans="8:28" customFormat="1" ht="12.95" hidden="1" customHeight="1">
      <c r="H5531" s="1"/>
      <c r="I5531" s="1"/>
      <c r="N5531" s="1"/>
      <c r="T5531" s="146"/>
      <c r="U5531" s="146"/>
      <c r="V5531" s="146"/>
      <c r="W5531" s="146"/>
      <c r="X5531" s="146"/>
      <c r="Y5531" s="146"/>
      <c r="Z5531" s="146"/>
      <c r="AA5531" s="146"/>
      <c r="AB5531" s="5" t="str">
        <f t="shared" ref="AB5531:AB5594" si="119">IF(TRIM(A5521)="","",CONCATENATE(TRIM(D5521),TRIM(E5521)))</f>
        <v/>
      </c>
    </row>
    <row r="5532" spans="8:28" customFormat="1" ht="12.95" hidden="1" customHeight="1">
      <c r="H5532" s="1"/>
      <c r="I5532" s="1"/>
      <c r="N5532" s="1"/>
      <c r="T5532" s="146"/>
      <c r="U5532" s="146"/>
      <c r="V5532" s="146"/>
      <c r="W5532" s="146"/>
      <c r="X5532" s="146"/>
      <c r="Y5532" s="146"/>
      <c r="Z5532" s="146"/>
      <c r="AA5532" s="146"/>
      <c r="AB5532" s="5" t="str">
        <f t="shared" si="119"/>
        <v/>
      </c>
    </row>
    <row r="5533" spans="8:28" customFormat="1" ht="12.95" hidden="1" customHeight="1">
      <c r="H5533" s="1"/>
      <c r="I5533" s="1"/>
      <c r="N5533" s="1"/>
      <c r="T5533" s="146"/>
      <c r="U5533" s="146"/>
      <c r="V5533" s="146"/>
      <c r="W5533" s="146"/>
      <c r="X5533" s="146"/>
      <c r="Y5533" s="146"/>
      <c r="Z5533" s="146"/>
      <c r="AA5533" s="146"/>
      <c r="AB5533" s="5" t="str">
        <f t="shared" si="119"/>
        <v/>
      </c>
    </row>
    <row r="5534" spans="8:28" customFormat="1" ht="12.95" hidden="1" customHeight="1">
      <c r="H5534" s="1"/>
      <c r="I5534" s="1"/>
      <c r="N5534" s="1"/>
      <c r="T5534" s="146"/>
      <c r="U5534" s="146"/>
      <c r="V5534" s="146"/>
      <c r="W5534" s="146"/>
      <c r="X5534" s="146"/>
      <c r="Y5534" s="146"/>
      <c r="Z5534" s="146"/>
      <c r="AA5534" s="146"/>
      <c r="AB5534" s="5" t="str">
        <f t="shared" si="119"/>
        <v/>
      </c>
    </row>
    <row r="5535" spans="8:28" customFormat="1" ht="12.95" hidden="1" customHeight="1">
      <c r="H5535" s="1"/>
      <c r="I5535" s="1"/>
      <c r="N5535" s="1"/>
      <c r="T5535" s="146"/>
      <c r="U5535" s="146"/>
      <c r="V5535" s="146"/>
      <c r="W5535" s="146"/>
      <c r="X5535" s="146"/>
      <c r="Y5535" s="146"/>
      <c r="Z5535" s="146"/>
      <c r="AA5535" s="146"/>
      <c r="AB5535" s="5" t="str">
        <f t="shared" si="119"/>
        <v/>
      </c>
    </row>
    <row r="5536" spans="8:28" customFormat="1" ht="12.95" hidden="1" customHeight="1">
      <c r="H5536" s="1"/>
      <c r="I5536" s="1"/>
      <c r="N5536" s="1"/>
      <c r="T5536" s="146"/>
      <c r="U5536" s="146"/>
      <c r="V5536" s="146"/>
      <c r="W5536" s="146"/>
      <c r="X5536" s="146"/>
      <c r="Y5536" s="146"/>
      <c r="Z5536" s="146"/>
      <c r="AA5536" s="146"/>
      <c r="AB5536" s="5" t="str">
        <f t="shared" si="119"/>
        <v/>
      </c>
    </row>
    <row r="5537" spans="8:28" customFormat="1" ht="12.95" hidden="1" customHeight="1">
      <c r="H5537" s="1"/>
      <c r="I5537" s="1"/>
      <c r="N5537" s="1"/>
      <c r="T5537" s="146"/>
      <c r="U5537" s="146"/>
      <c r="V5537" s="146"/>
      <c r="W5537" s="146"/>
      <c r="X5537" s="146"/>
      <c r="Y5537" s="146"/>
      <c r="Z5537" s="146"/>
      <c r="AA5537" s="146"/>
      <c r="AB5537" s="5" t="str">
        <f t="shared" si="119"/>
        <v/>
      </c>
    </row>
    <row r="5538" spans="8:28" customFormat="1" ht="12.95" hidden="1" customHeight="1">
      <c r="H5538" s="1"/>
      <c r="I5538" s="1"/>
      <c r="N5538" s="1"/>
      <c r="T5538" s="146"/>
      <c r="U5538" s="146"/>
      <c r="V5538" s="146"/>
      <c r="W5538" s="146"/>
      <c r="X5538" s="146"/>
      <c r="Y5538" s="146"/>
      <c r="Z5538" s="146"/>
      <c r="AA5538" s="146"/>
      <c r="AB5538" s="5" t="str">
        <f t="shared" si="119"/>
        <v/>
      </c>
    </row>
    <row r="5539" spans="8:28" customFormat="1" ht="12.95" hidden="1" customHeight="1">
      <c r="H5539" s="1"/>
      <c r="I5539" s="1"/>
      <c r="N5539" s="1"/>
      <c r="T5539" s="146"/>
      <c r="U5539" s="146"/>
      <c r="V5539" s="146"/>
      <c r="W5539" s="146"/>
      <c r="X5539" s="146"/>
      <c r="Y5539" s="146"/>
      <c r="Z5539" s="146"/>
      <c r="AA5539" s="146"/>
      <c r="AB5539" s="5" t="str">
        <f t="shared" si="119"/>
        <v/>
      </c>
    </row>
    <row r="5540" spans="8:28" customFormat="1" ht="12.95" hidden="1" customHeight="1">
      <c r="H5540" s="1"/>
      <c r="I5540" s="1"/>
      <c r="N5540" s="1"/>
      <c r="T5540" s="146"/>
      <c r="U5540" s="146"/>
      <c r="V5540" s="146"/>
      <c r="W5540" s="146"/>
      <c r="X5540" s="146"/>
      <c r="Y5540" s="146"/>
      <c r="Z5540" s="146"/>
      <c r="AA5540" s="146"/>
      <c r="AB5540" s="5" t="str">
        <f t="shared" si="119"/>
        <v/>
      </c>
    </row>
    <row r="5541" spans="8:28" customFormat="1" ht="12.95" hidden="1" customHeight="1">
      <c r="H5541" s="1"/>
      <c r="I5541" s="1"/>
      <c r="N5541" s="1"/>
      <c r="T5541" s="146"/>
      <c r="U5541" s="146"/>
      <c r="V5541" s="146"/>
      <c r="W5541" s="146"/>
      <c r="X5541" s="146"/>
      <c r="Y5541" s="146"/>
      <c r="Z5541" s="146"/>
      <c r="AA5541" s="146"/>
      <c r="AB5541" s="5" t="str">
        <f t="shared" si="119"/>
        <v/>
      </c>
    </row>
    <row r="5542" spans="8:28" customFormat="1" ht="12.95" hidden="1" customHeight="1">
      <c r="H5542" s="1"/>
      <c r="I5542" s="1"/>
      <c r="N5542" s="1"/>
      <c r="T5542" s="146"/>
      <c r="U5542" s="146"/>
      <c r="V5542" s="146"/>
      <c r="W5542" s="146"/>
      <c r="X5542" s="146"/>
      <c r="Y5542" s="146"/>
      <c r="Z5542" s="146"/>
      <c r="AA5542" s="146"/>
      <c r="AB5542" s="5" t="str">
        <f t="shared" si="119"/>
        <v/>
      </c>
    </row>
    <row r="5543" spans="8:28" customFormat="1" ht="12.95" hidden="1" customHeight="1">
      <c r="H5543" s="1"/>
      <c r="I5543" s="1"/>
      <c r="N5543" s="1"/>
      <c r="T5543" s="146"/>
      <c r="U5543" s="146"/>
      <c r="V5543" s="146"/>
      <c r="W5543" s="146"/>
      <c r="X5543" s="146"/>
      <c r="Y5543" s="146"/>
      <c r="Z5543" s="146"/>
      <c r="AA5543" s="146"/>
      <c r="AB5543" s="5" t="str">
        <f t="shared" si="119"/>
        <v/>
      </c>
    </row>
    <row r="5544" spans="8:28" customFormat="1" ht="12.95" hidden="1" customHeight="1">
      <c r="H5544" s="1"/>
      <c r="I5544" s="1"/>
      <c r="N5544" s="1"/>
      <c r="T5544" s="146"/>
      <c r="U5544" s="146"/>
      <c r="V5544" s="146"/>
      <c r="W5544" s="146"/>
      <c r="X5544" s="146"/>
      <c r="Y5544" s="146"/>
      <c r="Z5544" s="146"/>
      <c r="AA5544" s="146"/>
      <c r="AB5544" s="5" t="str">
        <f t="shared" si="119"/>
        <v/>
      </c>
    </row>
    <row r="5545" spans="8:28" customFormat="1" ht="12.95" hidden="1" customHeight="1">
      <c r="H5545" s="1"/>
      <c r="I5545" s="1"/>
      <c r="N5545" s="1"/>
      <c r="T5545" s="146"/>
      <c r="U5545" s="146"/>
      <c r="V5545" s="146"/>
      <c r="W5545" s="146"/>
      <c r="X5545" s="146"/>
      <c r="Y5545" s="146"/>
      <c r="Z5545" s="146"/>
      <c r="AA5545" s="146"/>
      <c r="AB5545" s="5" t="str">
        <f t="shared" si="119"/>
        <v/>
      </c>
    </row>
    <row r="5546" spans="8:28" customFormat="1" ht="12.95" hidden="1" customHeight="1">
      <c r="H5546" s="1"/>
      <c r="I5546" s="1"/>
      <c r="N5546" s="1"/>
      <c r="T5546" s="146"/>
      <c r="U5546" s="146"/>
      <c r="V5546" s="146"/>
      <c r="W5546" s="146"/>
      <c r="X5546" s="146"/>
      <c r="Y5546" s="146"/>
      <c r="Z5546" s="146"/>
      <c r="AA5546" s="146"/>
      <c r="AB5546" s="5" t="str">
        <f t="shared" si="119"/>
        <v/>
      </c>
    </row>
    <row r="5547" spans="8:28" customFormat="1" ht="12.95" hidden="1" customHeight="1">
      <c r="H5547" s="1"/>
      <c r="I5547" s="1"/>
      <c r="N5547" s="1"/>
      <c r="T5547" s="146"/>
      <c r="U5547" s="146"/>
      <c r="V5547" s="146"/>
      <c r="W5547" s="146"/>
      <c r="X5547" s="146"/>
      <c r="Y5547" s="146"/>
      <c r="Z5547" s="146"/>
      <c r="AA5547" s="146"/>
      <c r="AB5547" s="5" t="str">
        <f t="shared" si="119"/>
        <v/>
      </c>
    </row>
    <row r="5548" spans="8:28" customFormat="1" ht="12.95" hidden="1" customHeight="1">
      <c r="H5548" s="1"/>
      <c r="I5548" s="1"/>
      <c r="N5548" s="1"/>
      <c r="T5548" s="146"/>
      <c r="U5548" s="146"/>
      <c r="V5548" s="146"/>
      <c r="W5548" s="146"/>
      <c r="X5548" s="146"/>
      <c r="Y5548" s="146"/>
      <c r="Z5548" s="146"/>
      <c r="AA5548" s="146"/>
      <c r="AB5548" s="5" t="str">
        <f t="shared" si="119"/>
        <v/>
      </c>
    </row>
    <row r="5549" spans="8:28" customFormat="1" ht="12.95" hidden="1" customHeight="1">
      <c r="H5549" s="1"/>
      <c r="I5549" s="1"/>
      <c r="N5549" s="1"/>
      <c r="T5549" s="146"/>
      <c r="U5549" s="146"/>
      <c r="V5549" s="146"/>
      <c r="W5549" s="146"/>
      <c r="X5549" s="146"/>
      <c r="Y5549" s="146"/>
      <c r="Z5549" s="146"/>
      <c r="AA5549" s="146"/>
      <c r="AB5549" s="5" t="str">
        <f t="shared" si="119"/>
        <v/>
      </c>
    </row>
    <row r="5550" spans="8:28" customFormat="1" ht="12.95" hidden="1" customHeight="1">
      <c r="H5550" s="1"/>
      <c r="I5550" s="1"/>
      <c r="N5550" s="1"/>
      <c r="T5550" s="146"/>
      <c r="U5550" s="146"/>
      <c r="V5550" s="146"/>
      <c r="W5550" s="146"/>
      <c r="X5550" s="146"/>
      <c r="Y5550" s="146"/>
      <c r="Z5550" s="146"/>
      <c r="AA5550" s="146"/>
      <c r="AB5550" s="5" t="str">
        <f t="shared" si="119"/>
        <v/>
      </c>
    </row>
    <row r="5551" spans="8:28" customFormat="1" ht="12.95" hidden="1" customHeight="1">
      <c r="H5551" s="1"/>
      <c r="I5551" s="1"/>
      <c r="N5551" s="1"/>
      <c r="T5551" s="146"/>
      <c r="U5551" s="146"/>
      <c r="V5551" s="146"/>
      <c r="W5551" s="146"/>
      <c r="X5551" s="146"/>
      <c r="Y5551" s="146"/>
      <c r="Z5551" s="146"/>
      <c r="AA5551" s="146"/>
      <c r="AB5551" s="5" t="str">
        <f t="shared" si="119"/>
        <v/>
      </c>
    </row>
    <row r="5552" spans="8:28" customFormat="1" ht="12.95" hidden="1" customHeight="1">
      <c r="H5552" s="1"/>
      <c r="I5552" s="1"/>
      <c r="N5552" s="1"/>
      <c r="T5552" s="146"/>
      <c r="U5552" s="146"/>
      <c r="V5552" s="146"/>
      <c r="W5552" s="146"/>
      <c r="X5552" s="146"/>
      <c r="Y5552" s="146"/>
      <c r="Z5552" s="146"/>
      <c r="AA5552" s="146"/>
      <c r="AB5552" s="5" t="str">
        <f t="shared" si="119"/>
        <v/>
      </c>
    </row>
    <row r="5553" spans="8:28" customFormat="1" ht="12.95" hidden="1" customHeight="1">
      <c r="H5553" s="1"/>
      <c r="I5553" s="1"/>
      <c r="N5553" s="1"/>
      <c r="T5553" s="146"/>
      <c r="U5553" s="146"/>
      <c r="V5553" s="146"/>
      <c r="W5553" s="146"/>
      <c r="X5553" s="146"/>
      <c r="Y5553" s="146"/>
      <c r="Z5553" s="146"/>
      <c r="AA5553" s="146"/>
      <c r="AB5553" s="5" t="str">
        <f t="shared" si="119"/>
        <v/>
      </c>
    </row>
    <row r="5554" spans="8:28" customFormat="1" ht="12.95" hidden="1" customHeight="1">
      <c r="H5554" s="1"/>
      <c r="I5554" s="1"/>
      <c r="N5554" s="1"/>
      <c r="T5554" s="146"/>
      <c r="U5554" s="146"/>
      <c r="V5554" s="146"/>
      <c r="W5554" s="146"/>
      <c r="X5554" s="146"/>
      <c r="Y5554" s="146"/>
      <c r="Z5554" s="146"/>
      <c r="AA5554" s="146"/>
      <c r="AB5554" s="5" t="str">
        <f t="shared" si="119"/>
        <v/>
      </c>
    </row>
    <row r="5555" spans="8:28" customFormat="1" ht="12.95" hidden="1" customHeight="1">
      <c r="H5555" s="1"/>
      <c r="I5555" s="1"/>
      <c r="N5555" s="1"/>
      <c r="T5555" s="146"/>
      <c r="U5555" s="146"/>
      <c r="V5555" s="146"/>
      <c r="W5555" s="146"/>
      <c r="X5555" s="146"/>
      <c r="Y5555" s="146"/>
      <c r="Z5555" s="146"/>
      <c r="AA5555" s="146"/>
      <c r="AB5555" s="5" t="str">
        <f t="shared" si="119"/>
        <v/>
      </c>
    </row>
    <row r="5556" spans="8:28" customFormat="1" ht="12.95" hidden="1" customHeight="1">
      <c r="H5556" s="1"/>
      <c r="I5556" s="1"/>
      <c r="N5556" s="1"/>
      <c r="T5556" s="146"/>
      <c r="U5556" s="146"/>
      <c r="V5556" s="146"/>
      <c r="W5556" s="146"/>
      <c r="X5556" s="146"/>
      <c r="Y5556" s="146"/>
      <c r="Z5556" s="146"/>
      <c r="AA5556" s="146"/>
      <c r="AB5556" s="5" t="str">
        <f t="shared" si="119"/>
        <v/>
      </c>
    </row>
    <row r="5557" spans="8:28" customFormat="1" ht="12.95" hidden="1" customHeight="1">
      <c r="H5557" s="1"/>
      <c r="I5557" s="1"/>
      <c r="N5557" s="1"/>
      <c r="T5557" s="146"/>
      <c r="U5557" s="146"/>
      <c r="V5557" s="146"/>
      <c r="W5557" s="146"/>
      <c r="X5557" s="146"/>
      <c r="Y5557" s="146"/>
      <c r="Z5557" s="146"/>
      <c r="AA5557" s="146"/>
      <c r="AB5557" s="5" t="str">
        <f t="shared" si="119"/>
        <v/>
      </c>
    </row>
    <row r="5558" spans="8:28" customFormat="1" ht="12.95" hidden="1" customHeight="1">
      <c r="H5558" s="1"/>
      <c r="I5558" s="1"/>
      <c r="N5558" s="1"/>
      <c r="T5558" s="146"/>
      <c r="U5558" s="146"/>
      <c r="V5558" s="146"/>
      <c r="W5558" s="146"/>
      <c r="X5558" s="146"/>
      <c r="Y5558" s="146"/>
      <c r="Z5558" s="146"/>
      <c r="AA5558" s="146"/>
      <c r="AB5558" s="5" t="str">
        <f t="shared" si="119"/>
        <v/>
      </c>
    </row>
    <row r="5559" spans="8:28" customFormat="1" ht="12.95" hidden="1" customHeight="1">
      <c r="H5559" s="1"/>
      <c r="I5559" s="1"/>
      <c r="N5559" s="1"/>
      <c r="T5559" s="146"/>
      <c r="U5559" s="146"/>
      <c r="V5559" s="146"/>
      <c r="W5559" s="146"/>
      <c r="X5559" s="146"/>
      <c r="Y5559" s="146"/>
      <c r="Z5559" s="146"/>
      <c r="AA5559" s="146"/>
      <c r="AB5559" s="5" t="str">
        <f t="shared" si="119"/>
        <v/>
      </c>
    </row>
    <row r="5560" spans="8:28" customFormat="1" ht="12.95" hidden="1" customHeight="1">
      <c r="H5560" s="1"/>
      <c r="I5560" s="1"/>
      <c r="N5560" s="1"/>
      <c r="T5560" s="146"/>
      <c r="U5560" s="146"/>
      <c r="V5560" s="146"/>
      <c r="W5560" s="146"/>
      <c r="X5560" s="146"/>
      <c r="Y5560" s="146"/>
      <c r="Z5560" s="146"/>
      <c r="AA5560" s="146"/>
      <c r="AB5560" s="5" t="str">
        <f t="shared" si="119"/>
        <v/>
      </c>
    </row>
    <row r="5561" spans="8:28" customFormat="1" ht="12.95" hidden="1" customHeight="1">
      <c r="H5561" s="1"/>
      <c r="I5561" s="1"/>
      <c r="N5561" s="1"/>
      <c r="T5561" s="146"/>
      <c r="U5561" s="146"/>
      <c r="V5561" s="146"/>
      <c r="W5561" s="146"/>
      <c r="X5561" s="146"/>
      <c r="Y5561" s="146"/>
      <c r="Z5561" s="146"/>
      <c r="AA5561" s="146"/>
      <c r="AB5561" s="5" t="str">
        <f t="shared" si="119"/>
        <v/>
      </c>
    </row>
    <row r="5562" spans="8:28" customFormat="1" ht="12.95" hidden="1" customHeight="1">
      <c r="H5562" s="1"/>
      <c r="I5562" s="1"/>
      <c r="N5562" s="1"/>
      <c r="T5562" s="146"/>
      <c r="U5562" s="146"/>
      <c r="V5562" s="146"/>
      <c r="W5562" s="146"/>
      <c r="X5562" s="146"/>
      <c r="Y5562" s="146"/>
      <c r="Z5562" s="146"/>
      <c r="AA5562" s="146"/>
      <c r="AB5562" s="5" t="str">
        <f t="shared" si="119"/>
        <v/>
      </c>
    </row>
    <row r="5563" spans="8:28" customFormat="1" ht="12.95" hidden="1" customHeight="1">
      <c r="H5563" s="1"/>
      <c r="I5563" s="1"/>
      <c r="N5563" s="1"/>
      <c r="T5563" s="146"/>
      <c r="U5563" s="146"/>
      <c r="V5563" s="146"/>
      <c r="W5563" s="146"/>
      <c r="X5563" s="146"/>
      <c r="Y5563" s="146"/>
      <c r="Z5563" s="146"/>
      <c r="AA5563" s="146"/>
      <c r="AB5563" s="5" t="str">
        <f t="shared" si="119"/>
        <v/>
      </c>
    </row>
    <row r="5564" spans="8:28" customFormat="1" ht="12.95" hidden="1" customHeight="1">
      <c r="H5564" s="1"/>
      <c r="I5564" s="1"/>
      <c r="N5564" s="1"/>
      <c r="T5564" s="146"/>
      <c r="U5564" s="146"/>
      <c r="V5564" s="146"/>
      <c r="W5564" s="146"/>
      <c r="X5564" s="146"/>
      <c r="Y5564" s="146"/>
      <c r="Z5564" s="146"/>
      <c r="AA5564" s="146"/>
      <c r="AB5564" s="5" t="str">
        <f t="shared" si="119"/>
        <v/>
      </c>
    </row>
    <row r="5565" spans="8:28" customFormat="1" ht="12.95" hidden="1" customHeight="1">
      <c r="H5565" s="1"/>
      <c r="I5565" s="1"/>
      <c r="N5565" s="1"/>
      <c r="T5565" s="146"/>
      <c r="U5565" s="146"/>
      <c r="V5565" s="146"/>
      <c r="W5565" s="146"/>
      <c r="X5565" s="146"/>
      <c r="Y5565" s="146"/>
      <c r="Z5565" s="146"/>
      <c r="AA5565" s="146"/>
      <c r="AB5565" s="5" t="str">
        <f t="shared" si="119"/>
        <v/>
      </c>
    </row>
    <row r="5566" spans="8:28" customFormat="1" ht="12.95" hidden="1" customHeight="1">
      <c r="H5566" s="1"/>
      <c r="I5566" s="1"/>
      <c r="N5566" s="1"/>
      <c r="T5566" s="146"/>
      <c r="U5566" s="146"/>
      <c r="V5566" s="146"/>
      <c r="W5566" s="146"/>
      <c r="X5566" s="146"/>
      <c r="Y5566" s="146"/>
      <c r="Z5566" s="146"/>
      <c r="AA5566" s="146"/>
      <c r="AB5566" s="5" t="str">
        <f t="shared" si="119"/>
        <v/>
      </c>
    </row>
    <row r="5567" spans="8:28" customFormat="1" ht="12.95" hidden="1" customHeight="1">
      <c r="H5567" s="1"/>
      <c r="I5567" s="1"/>
      <c r="N5567" s="1"/>
      <c r="T5567" s="146"/>
      <c r="U5567" s="146"/>
      <c r="V5567" s="146"/>
      <c r="W5567" s="146"/>
      <c r="X5567" s="146"/>
      <c r="Y5567" s="146"/>
      <c r="Z5567" s="146"/>
      <c r="AA5567" s="146"/>
      <c r="AB5567" s="5" t="str">
        <f t="shared" si="119"/>
        <v/>
      </c>
    </row>
    <row r="5568" spans="8:28" customFormat="1" ht="12.95" hidden="1" customHeight="1">
      <c r="H5568" s="1"/>
      <c r="I5568" s="1"/>
      <c r="N5568" s="1"/>
      <c r="T5568" s="146"/>
      <c r="U5568" s="146"/>
      <c r="V5568" s="146"/>
      <c r="W5568" s="146"/>
      <c r="X5568" s="146"/>
      <c r="Y5568" s="146"/>
      <c r="Z5568" s="146"/>
      <c r="AA5568" s="146"/>
      <c r="AB5568" s="5" t="str">
        <f t="shared" si="119"/>
        <v/>
      </c>
    </row>
    <row r="5569" spans="8:28" customFormat="1" ht="12.95" hidden="1" customHeight="1">
      <c r="H5569" s="1"/>
      <c r="I5569" s="1"/>
      <c r="N5569" s="1"/>
      <c r="T5569" s="146"/>
      <c r="U5569" s="146"/>
      <c r="V5569" s="146"/>
      <c r="W5569" s="146"/>
      <c r="X5569" s="146"/>
      <c r="Y5569" s="146"/>
      <c r="Z5569" s="146"/>
      <c r="AA5569" s="146"/>
      <c r="AB5569" s="5" t="str">
        <f t="shared" si="119"/>
        <v/>
      </c>
    </row>
    <row r="5570" spans="8:28" customFormat="1" ht="12.95" hidden="1" customHeight="1">
      <c r="H5570" s="1"/>
      <c r="I5570" s="1"/>
      <c r="N5570" s="1"/>
      <c r="T5570" s="146"/>
      <c r="U5570" s="146"/>
      <c r="V5570" s="146"/>
      <c r="W5570" s="146"/>
      <c r="X5570" s="146"/>
      <c r="Y5570" s="146"/>
      <c r="Z5570" s="146"/>
      <c r="AA5570" s="146"/>
      <c r="AB5570" s="5" t="str">
        <f t="shared" si="119"/>
        <v/>
      </c>
    </row>
    <row r="5571" spans="8:28" customFormat="1" ht="12.95" hidden="1" customHeight="1">
      <c r="H5571" s="1"/>
      <c r="I5571" s="1"/>
      <c r="N5571" s="1"/>
      <c r="T5571" s="146"/>
      <c r="U5571" s="146"/>
      <c r="V5571" s="146"/>
      <c r="W5571" s="146"/>
      <c r="X5571" s="146"/>
      <c r="Y5571" s="146"/>
      <c r="Z5571" s="146"/>
      <c r="AA5571" s="146"/>
      <c r="AB5571" s="5" t="str">
        <f t="shared" si="119"/>
        <v/>
      </c>
    </row>
    <row r="5572" spans="8:28" customFormat="1" ht="12.95" hidden="1" customHeight="1">
      <c r="H5572" s="1"/>
      <c r="I5572" s="1"/>
      <c r="N5572" s="1"/>
      <c r="T5572" s="146"/>
      <c r="U5572" s="146"/>
      <c r="V5572" s="146"/>
      <c r="W5572" s="146"/>
      <c r="X5572" s="146"/>
      <c r="Y5572" s="146"/>
      <c r="Z5572" s="146"/>
      <c r="AA5572" s="146"/>
      <c r="AB5572" s="5" t="str">
        <f t="shared" si="119"/>
        <v/>
      </c>
    </row>
    <row r="5573" spans="8:28" customFormat="1" ht="12.95" hidden="1" customHeight="1">
      <c r="H5573" s="1"/>
      <c r="I5573" s="1"/>
      <c r="N5573" s="1"/>
      <c r="T5573" s="146"/>
      <c r="U5573" s="146"/>
      <c r="V5573" s="146"/>
      <c r="W5573" s="146"/>
      <c r="X5573" s="146"/>
      <c r="Y5573" s="146"/>
      <c r="Z5573" s="146"/>
      <c r="AA5573" s="146"/>
      <c r="AB5573" s="5" t="str">
        <f t="shared" si="119"/>
        <v/>
      </c>
    </row>
    <row r="5574" spans="8:28" customFormat="1" ht="12.95" hidden="1" customHeight="1">
      <c r="H5574" s="1"/>
      <c r="I5574" s="1"/>
      <c r="N5574" s="1"/>
      <c r="T5574" s="146"/>
      <c r="U5574" s="146"/>
      <c r="V5574" s="146"/>
      <c r="W5574" s="146"/>
      <c r="X5574" s="146"/>
      <c r="Y5574" s="146"/>
      <c r="Z5574" s="146"/>
      <c r="AA5574" s="146"/>
      <c r="AB5574" s="5" t="str">
        <f t="shared" si="119"/>
        <v/>
      </c>
    </row>
    <row r="5575" spans="8:28" customFormat="1" ht="12.95" hidden="1" customHeight="1">
      <c r="H5575" s="1"/>
      <c r="I5575" s="1"/>
      <c r="N5575" s="1"/>
      <c r="T5575" s="146"/>
      <c r="U5575" s="146"/>
      <c r="V5575" s="146"/>
      <c r="W5575" s="146"/>
      <c r="X5575" s="146"/>
      <c r="Y5575" s="146"/>
      <c r="Z5575" s="146"/>
      <c r="AA5575" s="146"/>
      <c r="AB5575" s="5" t="str">
        <f t="shared" si="119"/>
        <v/>
      </c>
    </row>
    <row r="5576" spans="8:28" customFormat="1" ht="12.95" hidden="1" customHeight="1">
      <c r="H5576" s="1"/>
      <c r="I5576" s="1"/>
      <c r="N5576" s="1"/>
      <c r="T5576" s="146"/>
      <c r="U5576" s="146"/>
      <c r="V5576" s="146"/>
      <c r="W5576" s="146"/>
      <c r="X5576" s="146"/>
      <c r="Y5576" s="146"/>
      <c r="Z5576" s="146"/>
      <c r="AA5576" s="146"/>
      <c r="AB5576" s="5" t="str">
        <f t="shared" si="119"/>
        <v/>
      </c>
    </row>
    <row r="5577" spans="8:28" customFormat="1" ht="12.95" hidden="1" customHeight="1">
      <c r="H5577" s="1"/>
      <c r="I5577" s="1"/>
      <c r="N5577" s="1"/>
      <c r="T5577" s="146"/>
      <c r="U5577" s="146"/>
      <c r="V5577" s="146"/>
      <c r="W5577" s="146"/>
      <c r="X5577" s="146"/>
      <c r="Y5577" s="146"/>
      <c r="Z5577" s="146"/>
      <c r="AA5577" s="146"/>
      <c r="AB5577" s="5" t="str">
        <f t="shared" si="119"/>
        <v/>
      </c>
    </row>
    <row r="5578" spans="8:28" customFormat="1" ht="12.95" hidden="1" customHeight="1">
      <c r="H5578" s="1"/>
      <c r="I5578" s="1"/>
      <c r="N5578" s="1"/>
      <c r="T5578" s="146"/>
      <c r="U5578" s="146"/>
      <c r="V5578" s="146"/>
      <c r="W5578" s="146"/>
      <c r="X5578" s="146"/>
      <c r="Y5578" s="146"/>
      <c r="Z5578" s="146"/>
      <c r="AA5578" s="146"/>
      <c r="AB5578" s="5" t="str">
        <f t="shared" si="119"/>
        <v/>
      </c>
    </row>
    <row r="5579" spans="8:28" customFormat="1" ht="12.95" hidden="1" customHeight="1">
      <c r="H5579" s="1"/>
      <c r="I5579" s="1"/>
      <c r="N5579" s="1"/>
      <c r="T5579" s="146"/>
      <c r="U5579" s="146"/>
      <c r="V5579" s="146"/>
      <c r="W5579" s="146"/>
      <c r="X5579" s="146"/>
      <c r="Y5579" s="146"/>
      <c r="Z5579" s="146"/>
      <c r="AA5579" s="146"/>
      <c r="AB5579" s="5" t="str">
        <f t="shared" si="119"/>
        <v/>
      </c>
    </row>
    <row r="5580" spans="8:28" customFormat="1" ht="12.95" hidden="1" customHeight="1">
      <c r="H5580" s="1"/>
      <c r="I5580" s="1"/>
      <c r="N5580" s="1"/>
      <c r="T5580" s="146"/>
      <c r="U5580" s="146"/>
      <c r="V5580" s="146"/>
      <c r="W5580" s="146"/>
      <c r="X5580" s="146"/>
      <c r="Y5580" s="146"/>
      <c r="Z5580" s="146"/>
      <c r="AA5580" s="146"/>
      <c r="AB5580" s="5" t="str">
        <f t="shared" si="119"/>
        <v/>
      </c>
    </row>
    <row r="5581" spans="8:28" customFormat="1" ht="12.95" hidden="1" customHeight="1">
      <c r="H5581" s="1"/>
      <c r="I5581" s="1"/>
      <c r="N5581" s="1"/>
      <c r="T5581" s="146"/>
      <c r="U5581" s="146"/>
      <c r="V5581" s="146"/>
      <c r="W5581" s="146"/>
      <c r="X5581" s="146"/>
      <c r="Y5581" s="146"/>
      <c r="Z5581" s="146"/>
      <c r="AA5581" s="146"/>
      <c r="AB5581" s="5" t="str">
        <f t="shared" si="119"/>
        <v/>
      </c>
    </row>
    <row r="5582" spans="8:28" customFormat="1" ht="12.95" hidden="1" customHeight="1">
      <c r="H5582" s="1"/>
      <c r="I5582" s="1"/>
      <c r="N5582" s="1"/>
      <c r="T5582" s="146"/>
      <c r="U5582" s="146"/>
      <c r="V5582" s="146"/>
      <c r="W5582" s="146"/>
      <c r="X5582" s="146"/>
      <c r="Y5582" s="146"/>
      <c r="Z5582" s="146"/>
      <c r="AA5582" s="146"/>
      <c r="AB5582" s="5" t="str">
        <f t="shared" si="119"/>
        <v/>
      </c>
    </row>
    <row r="5583" spans="8:28" customFormat="1" ht="12.95" hidden="1" customHeight="1">
      <c r="H5583" s="1"/>
      <c r="I5583" s="1"/>
      <c r="N5583" s="1"/>
      <c r="T5583" s="146"/>
      <c r="U5583" s="146"/>
      <c r="V5583" s="146"/>
      <c r="W5583" s="146"/>
      <c r="X5583" s="146"/>
      <c r="Y5583" s="146"/>
      <c r="Z5583" s="146"/>
      <c r="AA5583" s="146"/>
      <c r="AB5583" s="5" t="str">
        <f t="shared" si="119"/>
        <v/>
      </c>
    </row>
    <row r="5584" spans="8:28" customFormat="1" ht="12.95" hidden="1" customHeight="1">
      <c r="H5584" s="1"/>
      <c r="I5584" s="1"/>
      <c r="N5584" s="1"/>
      <c r="T5584" s="146"/>
      <c r="U5584" s="146"/>
      <c r="V5584" s="146"/>
      <c r="W5584" s="146"/>
      <c r="X5584" s="146"/>
      <c r="Y5584" s="146"/>
      <c r="Z5584" s="146"/>
      <c r="AA5584" s="146"/>
      <c r="AB5584" s="5" t="str">
        <f t="shared" si="119"/>
        <v/>
      </c>
    </row>
    <row r="5585" spans="8:28" customFormat="1" ht="12.95" hidden="1" customHeight="1">
      <c r="H5585" s="1"/>
      <c r="I5585" s="1"/>
      <c r="N5585" s="1"/>
      <c r="T5585" s="146"/>
      <c r="U5585" s="146"/>
      <c r="V5585" s="146"/>
      <c r="W5585" s="146"/>
      <c r="X5585" s="146"/>
      <c r="Y5585" s="146"/>
      <c r="Z5585" s="146"/>
      <c r="AA5585" s="146"/>
      <c r="AB5585" s="5" t="str">
        <f t="shared" si="119"/>
        <v/>
      </c>
    </row>
    <row r="5586" spans="8:28" customFormat="1" ht="12.95" hidden="1" customHeight="1">
      <c r="H5586" s="1"/>
      <c r="I5586" s="1"/>
      <c r="N5586" s="1"/>
      <c r="T5586" s="146"/>
      <c r="U5586" s="146"/>
      <c r="V5586" s="146"/>
      <c r="W5586" s="146"/>
      <c r="X5586" s="146"/>
      <c r="Y5586" s="146"/>
      <c r="Z5586" s="146"/>
      <c r="AA5586" s="146"/>
      <c r="AB5586" s="5" t="str">
        <f t="shared" si="119"/>
        <v/>
      </c>
    </row>
    <row r="5587" spans="8:28" customFormat="1" ht="12.95" hidden="1" customHeight="1">
      <c r="H5587" s="1"/>
      <c r="I5587" s="1"/>
      <c r="N5587" s="1"/>
      <c r="T5587" s="146"/>
      <c r="U5587" s="146"/>
      <c r="V5587" s="146"/>
      <c r="W5587" s="146"/>
      <c r="X5587" s="146"/>
      <c r="Y5587" s="146"/>
      <c r="Z5587" s="146"/>
      <c r="AA5587" s="146"/>
      <c r="AB5587" s="5" t="str">
        <f t="shared" si="119"/>
        <v/>
      </c>
    </row>
    <row r="5588" spans="8:28" customFormat="1" ht="12.95" hidden="1" customHeight="1">
      <c r="H5588" s="1"/>
      <c r="I5588" s="1"/>
      <c r="N5588" s="1"/>
      <c r="T5588" s="146"/>
      <c r="U5588" s="146"/>
      <c r="V5588" s="146"/>
      <c r="W5588" s="146"/>
      <c r="X5588" s="146"/>
      <c r="Y5588" s="146"/>
      <c r="Z5588" s="146"/>
      <c r="AA5588" s="146"/>
      <c r="AB5588" s="5" t="str">
        <f t="shared" si="119"/>
        <v/>
      </c>
    </row>
    <row r="5589" spans="8:28" customFormat="1" ht="12.95" hidden="1" customHeight="1">
      <c r="H5589" s="1"/>
      <c r="I5589" s="1"/>
      <c r="N5589" s="1"/>
      <c r="T5589" s="146"/>
      <c r="U5589" s="146"/>
      <c r="V5589" s="146"/>
      <c r="W5589" s="146"/>
      <c r="X5589" s="146"/>
      <c r="Y5589" s="146"/>
      <c r="Z5589" s="146"/>
      <c r="AA5589" s="146"/>
      <c r="AB5589" s="5" t="str">
        <f t="shared" si="119"/>
        <v/>
      </c>
    </row>
    <row r="5590" spans="8:28" customFormat="1" ht="12.95" hidden="1" customHeight="1">
      <c r="H5590" s="1"/>
      <c r="I5590" s="1"/>
      <c r="N5590" s="1"/>
      <c r="T5590" s="146"/>
      <c r="U5590" s="146"/>
      <c r="V5590" s="146"/>
      <c r="W5590" s="146"/>
      <c r="X5590" s="146"/>
      <c r="Y5590" s="146"/>
      <c r="Z5590" s="146"/>
      <c r="AA5590" s="146"/>
      <c r="AB5590" s="5" t="str">
        <f t="shared" si="119"/>
        <v/>
      </c>
    </row>
    <row r="5591" spans="8:28" customFormat="1" ht="12.95" hidden="1" customHeight="1">
      <c r="H5591" s="1"/>
      <c r="I5591" s="1"/>
      <c r="N5591" s="1"/>
      <c r="T5591" s="146"/>
      <c r="U5591" s="146"/>
      <c r="V5591" s="146"/>
      <c r="W5591" s="146"/>
      <c r="X5591" s="146"/>
      <c r="Y5591" s="146"/>
      <c r="Z5591" s="146"/>
      <c r="AA5591" s="146"/>
      <c r="AB5591" s="5" t="str">
        <f t="shared" si="119"/>
        <v/>
      </c>
    </row>
    <row r="5592" spans="8:28" customFormat="1" ht="12.95" hidden="1" customHeight="1">
      <c r="H5592" s="1"/>
      <c r="I5592" s="1"/>
      <c r="N5592" s="1"/>
      <c r="T5592" s="146"/>
      <c r="U5592" s="146"/>
      <c r="V5592" s="146"/>
      <c r="W5592" s="146"/>
      <c r="X5592" s="146"/>
      <c r="Y5592" s="146"/>
      <c r="Z5592" s="146"/>
      <c r="AA5592" s="146"/>
      <c r="AB5592" s="5" t="str">
        <f t="shared" si="119"/>
        <v/>
      </c>
    </row>
    <row r="5593" spans="8:28" customFormat="1" ht="12.95" hidden="1" customHeight="1">
      <c r="H5593" s="1"/>
      <c r="I5593" s="1"/>
      <c r="N5593" s="1"/>
      <c r="T5593" s="146"/>
      <c r="U5593" s="146"/>
      <c r="V5593" s="146"/>
      <c r="W5593" s="146"/>
      <c r="X5593" s="146"/>
      <c r="Y5593" s="146"/>
      <c r="Z5593" s="146"/>
      <c r="AA5593" s="146"/>
      <c r="AB5593" s="5" t="str">
        <f t="shared" si="119"/>
        <v/>
      </c>
    </row>
    <row r="5594" spans="8:28" customFormat="1" ht="12.95" hidden="1" customHeight="1">
      <c r="H5594" s="1"/>
      <c r="I5594" s="1"/>
      <c r="N5594" s="1"/>
      <c r="T5594" s="146"/>
      <c r="U5594" s="146"/>
      <c r="V5594" s="146"/>
      <c r="W5594" s="146"/>
      <c r="X5594" s="146"/>
      <c r="Y5594" s="146"/>
      <c r="Z5594" s="146"/>
      <c r="AA5594" s="146"/>
      <c r="AB5594" s="5" t="str">
        <f t="shared" si="119"/>
        <v/>
      </c>
    </row>
    <row r="5595" spans="8:28" customFormat="1" ht="12.95" hidden="1" customHeight="1">
      <c r="H5595" s="1"/>
      <c r="I5595" s="1"/>
      <c r="N5595" s="1"/>
      <c r="T5595" s="146"/>
      <c r="U5595" s="146"/>
      <c r="V5595" s="146"/>
      <c r="W5595" s="146"/>
      <c r="X5595" s="146"/>
      <c r="Y5595" s="146"/>
      <c r="Z5595" s="146"/>
      <c r="AA5595" s="146"/>
      <c r="AB5595" s="5" t="str">
        <f t="shared" ref="AB5595:AB5658" si="120">IF(TRIM(A5585)="","",CONCATENATE(TRIM(D5585),TRIM(E5585)))</f>
        <v/>
      </c>
    </row>
    <row r="5596" spans="8:28" customFormat="1" ht="12.95" hidden="1" customHeight="1">
      <c r="H5596" s="1"/>
      <c r="I5596" s="1"/>
      <c r="N5596" s="1"/>
      <c r="T5596" s="146"/>
      <c r="U5596" s="146"/>
      <c r="V5596" s="146"/>
      <c r="W5596" s="146"/>
      <c r="X5596" s="146"/>
      <c r="Y5596" s="146"/>
      <c r="Z5596" s="146"/>
      <c r="AA5596" s="146"/>
      <c r="AB5596" s="5" t="str">
        <f t="shared" si="120"/>
        <v/>
      </c>
    </row>
    <row r="5597" spans="8:28" customFormat="1" ht="12.95" hidden="1" customHeight="1">
      <c r="H5597" s="1"/>
      <c r="I5597" s="1"/>
      <c r="N5597" s="1"/>
      <c r="T5597" s="146"/>
      <c r="U5597" s="146"/>
      <c r="V5597" s="146"/>
      <c r="W5597" s="146"/>
      <c r="X5597" s="146"/>
      <c r="Y5597" s="146"/>
      <c r="Z5597" s="146"/>
      <c r="AA5597" s="146"/>
      <c r="AB5597" s="5" t="str">
        <f t="shared" si="120"/>
        <v/>
      </c>
    </row>
    <row r="5598" spans="8:28" customFormat="1" ht="12.95" hidden="1" customHeight="1">
      <c r="H5598" s="1"/>
      <c r="I5598" s="1"/>
      <c r="N5598" s="1"/>
      <c r="T5598" s="146"/>
      <c r="U5598" s="146"/>
      <c r="V5598" s="146"/>
      <c r="W5598" s="146"/>
      <c r="X5598" s="146"/>
      <c r="Y5598" s="146"/>
      <c r="Z5598" s="146"/>
      <c r="AA5598" s="146"/>
      <c r="AB5598" s="5" t="str">
        <f t="shared" si="120"/>
        <v/>
      </c>
    </row>
    <row r="5599" spans="8:28" customFormat="1" ht="12.95" hidden="1" customHeight="1">
      <c r="H5599" s="1"/>
      <c r="I5599" s="1"/>
      <c r="N5599" s="1"/>
      <c r="T5599" s="146"/>
      <c r="U5599" s="146"/>
      <c r="V5599" s="146"/>
      <c r="W5599" s="146"/>
      <c r="X5599" s="146"/>
      <c r="Y5599" s="146"/>
      <c r="Z5599" s="146"/>
      <c r="AA5599" s="146"/>
      <c r="AB5599" s="5" t="str">
        <f t="shared" si="120"/>
        <v/>
      </c>
    </row>
    <row r="5600" spans="8:28" customFormat="1" ht="12.95" hidden="1" customHeight="1">
      <c r="H5600" s="1"/>
      <c r="I5600" s="1"/>
      <c r="N5600" s="1"/>
      <c r="T5600" s="146"/>
      <c r="U5600" s="146"/>
      <c r="V5600" s="146"/>
      <c r="W5600" s="146"/>
      <c r="X5600" s="146"/>
      <c r="Y5600" s="146"/>
      <c r="Z5600" s="146"/>
      <c r="AA5600" s="146"/>
      <c r="AB5600" s="5" t="str">
        <f t="shared" si="120"/>
        <v/>
      </c>
    </row>
    <row r="5601" spans="8:28" customFormat="1" ht="12.95" hidden="1" customHeight="1">
      <c r="H5601" s="1"/>
      <c r="I5601" s="1"/>
      <c r="N5601" s="1"/>
      <c r="T5601" s="146"/>
      <c r="U5601" s="146"/>
      <c r="V5601" s="146"/>
      <c r="W5601" s="146"/>
      <c r="X5601" s="146"/>
      <c r="Y5601" s="146"/>
      <c r="Z5601" s="146"/>
      <c r="AA5601" s="146"/>
      <c r="AB5601" s="5" t="str">
        <f t="shared" si="120"/>
        <v/>
      </c>
    </row>
    <row r="5602" spans="8:28" customFormat="1" ht="12.95" hidden="1" customHeight="1">
      <c r="H5602" s="1"/>
      <c r="I5602" s="1"/>
      <c r="N5602" s="1"/>
      <c r="T5602" s="146"/>
      <c r="U5602" s="146"/>
      <c r="V5602" s="146"/>
      <c r="W5602" s="146"/>
      <c r="X5602" s="146"/>
      <c r="Y5602" s="146"/>
      <c r="Z5602" s="146"/>
      <c r="AA5602" s="146"/>
      <c r="AB5602" s="5" t="str">
        <f t="shared" si="120"/>
        <v/>
      </c>
    </row>
    <row r="5603" spans="8:28" customFormat="1" ht="12.95" hidden="1" customHeight="1">
      <c r="H5603" s="1"/>
      <c r="I5603" s="1"/>
      <c r="N5603" s="1"/>
      <c r="T5603" s="146"/>
      <c r="U5603" s="146"/>
      <c r="V5603" s="146"/>
      <c r="W5603" s="146"/>
      <c r="X5603" s="146"/>
      <c r="Y5603" s="146"/>
      <c r="Z5603" s="146"/>
      <c r="AA5603" s="146"/>
      <c r="AB5603" s="5" t="str">
        <f t="shared" si="120"/>
        <v/>
      </c>
    </row>
    <row r="5604" spans="8:28" customFormat="1" ht="12.95" hidden="1" customHeight="1">
      <c r="H5604" s="1"/>
      <c r="I5604" s="1"/>
      <c r="N5604" s="1"/>
      <c r="T5604" s="146"/>
      <c r="U5604" s="146"/>
      <c r="V5604" s="146"/>
      <c r="W5604" s="146"/>
      <c r="X5604" s="146"/>
      <c r="Y5604" s="146"/>
      <c r="Z5604" s="146"/>
      <c r="AA5604" s="146"/>
      <c r="AB5604" s="5" t="str">
        <f t="shared" si="120"/>
        <v/>
      </c>
    </row>
    <row r="5605" spans="8:28" customFormat="1" ht="12.95" hidden="1" customHeight="1">
      <c r="H5605" s="1"/>
      <c r="I5605" s="1"/>
      <c r="N5605" s="1"/>
      <c r="T5605" s="146"/>
      <c r="U5605" s="146"/>
      <c r="V5605" s="146"/>
      <c r="W5605" s="146"/>
      <c r="X5605" s="146"/>
      <c r="Y5605" s="146"/>
      <c r="Z5605" s="146"/>
      <c r="AA5605" s="146"/>
      <c r="AB5605" s="5" t="str">
        <f t="shared" si="120"/>
        <v/>
      </c>
    </row>
    <row r="5606" spans="8:28" customFormat="1" ht="12.95" hidden="1" customHeight="1">
      <c r="H5606" s="1"/>
      <c r="I5606" s="1"/>
      <c r="N5606" s="1"/>
      <c r="T5606" s="146"/>
      <c r="U5606" s="146"/>
      <c r="V5606" s="146"/>
      <c r="W5606" s="146"/>
      <c r="X5606" s="146"/>
      <c r="Y5606" s="146"/>
      <c r="Z5606" s="146"/>
      <c r="AA5606" s="146"/>
      <c r="AB5606" s="5" t="str">
        <f t="shared" si="120"/>
        <v/>
      </c>
    </row>
    <row r="5607" spans="8:28" customFormat="1" ht="12.95" hidden="1" customHeight="1">
      <c r="H5607" s="1"/>
      <c r="I5607" s="1"/>
      <c r="N5607" s="1"/>
      <c r="T5607" s="146"/>
      <c r="U5607" s="146"/>
      <c r="V5607" s="146"/>
      <c r="W5607" s="146"/>
      <c r="X5607" s="146"/>
      <c r="Y5607" s="146"/>
      <c r="Z5607" s="146"/>
      <c r="AA5607" s="146"/>
      <c r="AB5607" s="5" t="str">
        <f t="shared" si="120"/>
        <v/>
      </c>
    </row>
    <row r="5608" spans="8:28" customFormat="1" ht="12.95" hidden="1" customHeight="1">
      <c r="H5608" s="1"/>
      <c r="I5608" s="1"/>
      <c r="N5608" s="1"/>
      <c r="T5608" s="146"/>
      <c r="U5608" s="146"/>
      <c r="V5608" s="146"/>
      <c r="W5608" s="146"/>
      <c r="X5608" s="146"/>
      <c r="Y5608" s="146"/>
      <c r="Z5608" s="146"/>
      <c r="AA5608" s="146"/>
      <c r="AB5608" s="5" t="str">
        <f t="shared" si="120"/>
        <v/>
      </c>
    </row>
    <row r="5609" spans="8:28" customFormat="1" ht="12.95" hidden="1" customHeight="1">
      <c r="H5609" s="1"/>
      <c r="I5609" s="1"/>
      <c r="N5609" s="1"/>
      <c r="T5609" s="146"/>
      <c r="U5609" s="146"/>
      <c r="V5609" s="146"/>
      <c r="W5609" s="146"/>
      <c r="X5609" s="146"/>
      <c r="Y5609" s="146"/>
      <c r="Z5609" s="146"/>
      <c r="AA5609" s="146"/>
      <c r="AB5609" s="5" t="str">
        <f t="shared" si="120"/>
        <v/>
      </c>
    </row>
    <row r="5610" spans="8:28" customFormat="1" ht="12.95" hidden="1" customHeight="1">
      <c r="H5610" s="1"/>
      <c r="I5610" s="1"/>
      <c r="N5610" s="1"/>
      <c r="T5610" s="146"/>
      <c r="U5610" s="146"/>
      <c r="V5610" s="146"/>
      <c r="W5610" s="146"/>
      <c r="X5610" s="146"/>
      <c r="Y5610" s="146"/>
      <c r="Z5610" s="146"/>
      <c r="AA5610" s="146"/>
      <c r="AB5610" s="5" t="str">
        <f t="shared" si="120"/>
        <v/>
      </c>
    </row>
    <row r="5611" spans="8:28" customFormat="1" ht="12.95" hidden="1" customHeight="1">
      <c r="H5611" s="1"/>
      <c r="I5611" s="1"/>
      <c r="N5611" s="1"/>
      <c r="T5611" s="146"/>
      <c r="U5611" s="146"/>
      <c r="V5611" s="146"/>
      <c r="W5611" s="146"/>
      <c r="X5611" s="146"/>
      <c r="Y5611" s="146"/>
      <c r="Z5611" s="146"/>
      <c r="AA5611" s="146"/>
      <c r="AB5611" s="5" t="str">
        <f t="shared" si="120"/>
        <v/>
      </c>
    </row>
    <row r="5612" spans="8:28" customFormat="1" ht="12.95" hidden="1" customHeight="1">
      <c r="H5612" s="1"/>
      <c r="I5612" s="1"/>
      <c r="N5612" s="1"/>
      <c r="T5612" s="146"/>
      <c r="U5612" s="146"/>
      <c r="V5612" s="146"/>
      <c r="W5612" s="146"/>
      <c r="X5612" s="146"/>
      <c r="Y5612" s="146"/>
      <c r="Z5612" s="146"/>
      <c r="AA5612" s="146"/>
      <c r="AB5612" s="5" t="str">
        <f t="shared" si="120"/>
        <v/>
      </c>
    </row>
    <row r="5613" spans="8:28" customFormat="1" ht="12.95" hidden="1" customHeight="1">
      <c r="H5613" s="1"/>
      <c r="I5613" s="1"/>
      <c r="N5613" s="1"/>
      <c r="T5613" s="146"/>
      <c r="U5613" s="146"/>
      <c r="V5613" s="146"/>
      <c r="W5613" s="146"/>
      <c r="X5613" s="146"/>
      <c r="Y5613" s="146"/>
      <c r="Z5613" s="146"/>
      <c r="AA5613" s="146"/>
      <c r="AB5613" s="5" t="str">
        <f t="shared" si="120"/>
        <v/>
      </c>
    </row>
    <row r="5614" spans="8:28" customFormat="1" ht="12.95" hidden="1" customHeight="1">
      <c r="H5614" s="1"/>
      <c r="I5614" s="1"/>
      <c r="N5614" s="1"/>
      <c r="T5614" s="146"/>
      <c r="U5614" s="146"/>
      <c r="V5614" s="146"/>
      <c r="W5614" s="146"/>
      <c r="X5614" s="146"/>
      <c r="Y5614" s="146"/>
      <c r="Z5614" s="146"/>
      <c r="AA5614" s="146"/>
      <c r="AB5614" s="5" t="str">
        <f t="shared" si="120"/>
        <v/>
      </c>
    </row>
    <row r="5615" spans="8:28" customFormat="1" ht="12.95" hidden="1" customHeight="1">
      <c r="H5615" s="1"/>
      <c r="I5615" s="1"/>
      <c r="N5615" s="1"/>
      <c r="T5615" s="146"/>
      <c r="U5615" s="146"/>
      <c r="V5615" s="146"/>
      <c r="W5615" s="146"/>
      <c r="X5615" s="146"/>
      <c r="Y5615" s="146"/>
      <c r="Z5615" s="146"/>
      <c r="AA5615" s="146"/>
      <c r="AB5615" s="5" t="str">
        <f t="shared" si="120"/>
        <v/>
      </c>
    </row>
    <row r="5616" spans="8:28" customFormat="1" ht="12.95" hidden="1" customHeight="1">
      <c r="H5616" s="1"/>
      <c r="I5616" s="1"/>
      <c r="N5616" s="1"/>
      <c r="T5616" s="146"/>
      <c r="U5616" s="146"/>
      <c r="V5616" s="146"/>
      <c r="W5616" s="146"/>
      <c r="X5616" s="146"/>
      <c r="Y5616" s="146"/>
      <c r="Z5616" s="146"/>
      <c r="AA5616" s="146"/>
      <c r="AB5616" s="5" t="str">
        <f t="shared" si="120"/>
        <v/>
      </c>
    </row>
    <row r="5617" spans="8:28" customFormat="1" ht="12.95" hidden="1" customHeight="1">
      <c r="H5617" s="1"/>
      <c r="I5617" s="1"/>
      <c r="N5617" s="1"/>
      <c r="T5617" s="146"/>
      <c r="U5617" s="146"/>
      <c r="V5617" s="146"/>
      <c r="W5617" s="146"/>
      <c r="X5617" s="146"/>
      <c r="Y5617" s="146"/>
      <c r="Z5617" s="146"/>
      <c r="AA5617" s="146"/>
      <c r="AB5617" s="5" t="str">
        <f t="shared" si="120"/>
        <v/>
      </c>
    </row>
    <row r="5618" spans="8:28" customFormat="1" ht="12.95" hidden="1" customHeight="1">
      <c r="H5618" s="1"/>
      <c r="I5618" s="1"/>
      <c r="N5618" s="1"/>
      <c r="T5618" s="146"/>
      <c r="U5618" s="146"/>
      <c r="V5618" s="146"/>
      <c r="W5618" s="146"/>
      <c r="X5618" s="146"/>
      <c r="Y5618" s="146"/>
      <c r="Z5618" s="146"/>
      <c r="AA5618" s="146"/>
      <c r="AB5618" s="5" t="str">
        <f t="shared" si="120"/>
        <v/>
      </c>
    </row>
    <row r="5619" spans="8:28" customFormat="1" ht="12.95" hidden="1" customHeight="1">
      <c r="H5619" s="1"/>
      <c r="I5619" s="1"/>
      <c r="N5619" s="1"/>
      <c r="T5619" s="146"/>
      <c r="U5619" s="146"/>
      <c r="V5619" s="146"/>
      <c r="W5619" s="146"/>
      <c r="X5619" s="146"/>
      <c r="Y5619" s="146"/>
      <c r="Z5619" s="146"/>
      <c r="AA5619" s="146"/>
      <c r="AB5619" s="5" t="str">
        <f t="shared" si="120"/>
        <v/>
      </c>
    </row>
    <row r="5620" spans="8:28" customFormat="1" ht="12.95" hidden="1" customHeight="1">
      <c r="H5620" s="1"/>
      <c r="I5620" s="1"/>
      <c r="N5620" s="1"/>
      <c r="T5620" s="146"/>
      <c r="U5620" s="146"/>
      <c r="V5620" s="146"/>
      <c r="W5620" s="146"/>
      <c r="X5620" s="146"/>
      <c r="Y5620" s="146"/>
      <c r="Z5620" s="146"/>
      <c r="AA5620" s="146"/>
      <c r="AB5620" s="5" t="str">
        <f t="shared" si="120"/>
        <v/>
      </c>
    </row>
    <row r="5621" spans="8:28" customFormat="1" ht="12.95" hidden="1" customHeight="1">
      <c r="H5621" s="1"/>
      <c r="I5621" s="1"/>
      <c r="N5621" s="1"/>
      <c r="T5621" s="146"/>
      <c r="U5621" s="146"/>
      <c r="V5621" s="146"/>
      <c r="W5621" s="146"/>
      <c r="X5621" s="146"/>
      <c r="Y5621" s="146"/>
      <c r="Z5621" s="146"/>
      <c r="AA5621" s="146"/>
      <c r="AB5621" s="5" t="str">
        <f t="shared" si="120"/>
        <v/>
      </c>
    </row>
    <row r="5622" spans="8:28" customFormat="1" ht="12.95" hidden="1" customHeight="1">
      <c r="H5622" s="1"/>
      <c r="I5622" s="1"/>
      <c r="N5622" s="1"/>
      <c r="T5622" s="146"/>
      <c r="U5622" s="146"/>
      <c r="V5622" s="146"/>
      <c r="W5622" s="146"/>
      <c r="X5622" s="146"/>
      <c r="Y5622" s="146"/>
      <c r="Z5622" s="146"/>
      <c r="AA5622" s="146"/>
      <c r="AB5622" s="5" t="str">
        <f t="shared" si="120"/>
        <v/>
      </c>
    </row>
    <row r="5623" spans="8:28" customFormat="1" ht="12.95" hidden="1" customHeight="1">
      <c r="H5623" s="1"/>
      <c r="I5623" s="1"/>
      <c r="N5623" s="1"/>
      <c r="T5623" s="146"/>
      <c r="U5623" s="146"/>
      <c r="V5623" s="146"/>
      <c r="W5623" s="146"/>
      <c r="X5623" s="146"/>
      <c r="Y5623" s="146"/>
      <c r="Z5623" s="146"/>
      <c r="AA5623" s="146"/>
      <c r="AB5623" s="5" t="str">
        <f t="shared" si="120"/>
        <v/>
      </c>
    </row>
    <row r="5624" spans="8:28" customFormat="1" ht="12.95" hidden="1" customHeight="1">
      <c r="H5624" s="1"/>
      <c r="I5624" s="1"/>
      <c r="N5624" s="1"/>
      <c r="T5624" s="146"/>
      <c r="U5624" s="146"/>
      <c r="V5624" s="146"/>
      <c r="W5624" s="146"/>
      <c r="X5624" s="146"/>
      <c r="Y5624" s="146"/>
      <c r="Z5624" s="146"/>
      <c r="AA5624" s="146"/>
      <c r="AB5624" s="5" t="str">
        <f t="shared" si="120"/>
        <v/>
      </c>
    </row>
    <row r="5625" spans="8:28" customFormat="1" ht="12.95" hidden="1" customHeight="1">
      <c r="H5625" s="1"/>
      <c r="I5625" s="1"/>
      <c r="N5625" s="1"/>
      <c r="T5625" s="146"/>
      <c r="U5625" s="146"/>
      <c r="V5625" s="146"/>
      <c r="W5625" s="146"/>
      <c r="X5625" s="146"/>
      <c r="Y5625" s="146"/>
      <c r="Z5625" s="146"/>
      <c r="AA5625" s="146"/>
      <c r="AB5625" s="5" t="str">
        <f t="shared" si="120"/>
        <v/>
      </c>
    </row>
    <row r="5626" spans="8:28" customFormat="1" ht="12.95" hidden="1" customHeight="1">
      <c r="H5626" s="1"/>
      <c r="I5626" s="1"/>
      <c r="N5626" s="1"/>
      <c r="T5626" s="146"/>
      <c r="U5626" s="146"/>
      <c r="V5626" s="146"/>
      <c r="W5626" s="146"/>
      <c r="X5626" s="146"/>
      <c r="Y5626" s="146"/>
      <c r="Z5626" s="146"/>
      <c r="AA5626" s="146"/>
      <c r="AB5626" s="5" t="str">
        <f t="shared" si="120"/>
        <v/>
      </c>
    </row>
    <row r="5627" spans="8:28" customFormat="1" ht="12.95" hidden="1" customHeight="1">
      <c r="H5627" s="1"/>
      <c r="I5627" s="1"/>
      <c r="N5627" s="1"/>
      <c r="T5627" s="146"/>
      <c r="U5627" s="146"/>
      <c r="V5627" s="146"/>
      <c r="W5627" s="146"/>
      <c r="X5627" s="146"/>
      <c r="Y5627" s="146"/>
      <c r="Z5627" s="146"/>
      <c r="AA5627" s="146"/>
      <c r="AB5627" s="5" t="str">
        <f t="shared" si="120"/>
        <v/>
      </c>
    </row>
    <row r="5628" spans="8:28" customFormat="1" ht="12.95" hidden="1" customHeight="1">
      <c r="H5628" s="1"/>
      <c r="I5628" s="1"/>
      <c r="N5628" s="1"/>
      <c r="T5628" s="146"/>
      <c r="U5628" s="146"/>
      <c r="V5628" s="146"/>
      <c r="W5628" s="146"/>
      <c r="X5628" s="146"/>
      <c r="Y5628" s="146"/>
      <c r="Z5628" s="146"/>
      <c r="AA5628" s="146"/>
      <c r="AB5628" s="5" t="str">
        <f t="shared" si="120"/>
        <v/>
      </c>
    </row>
    <row r="5629" spans="8:28" customFormat="1" ht="12.95" hidden="1" customHeight="1">
      <c r="H5629" s="1"/>
      <c r="I5629" s="1"/>
      <c r="N5629" s="1"/>
      <c r="T5629" s="146"/>
      <c r="U5629" s="146"/>
      <c r="V5629" s="146"/>
      <c r="W5629" s="146"/>
      <c r="X5629" s="146"/>
      <c r="Y5629" s="146"/>
      <c r="Z5629" s="146"/>
      <c r="AA5629" s="146"/>
      <c r="AB5629" s="5" t="str">
        <f t="shared" si="120"/>
        <v/>
      </c>
    </row>
    <row r="5630" spans="8:28" customFormat="1" ht="12.95" hidden="1" customHeight="1">
      <c r="H5630" s="1"/>
      <c r="I5630" s="1"/>
      <c r="N5630" s="1"/>
      <c r="T5630" s="146"/>
      <c r="U5630" s="146"/>
      <c r="V5630" s="146"/>
      <c r="W5630" s="146"/>
      <c r="X5630" s="146"/>
      <c r="Y5630" s="146"/>
      <c r="Z5630" s="146"/>
      <c r="AA5630" s="146"/>
      <c r="AB5630" s="5" t="str">
        <f t="shared" si="120"/>
        <v/>
      </c>
    </row>
    <row r="5631" spans="8:28" customFormat="1" ht="12.95" hidden="1" customHeight="1">
      <c r="H5631" s="1"/>
      <c r="I5631" s="1"/>
      <c r="N5631" s="1"/>
      <c r="T5631" s="146"/>
      <c r="U5631" s="146"/>
      <c r="V5631" s="146"/>
      <c r="W5631" s="146"/>
      <c r="X5631" s="146"/>
      <c r="Y5631" s="146"/>
      <c r="Z5631" s="146"/>
      <c r="AA5631" s="146"/>
      <c r="AB5631" s="5" t="str">
        <f t="shared" si="120"/>
        <v/>
      </c>
    </row>
    <row r="5632" spans="8:28" customFormat="1" ht="12.95" hidden="1" customHeight="1">
      <c r="H5632" s="1"/>
      <c r="I5632" s="1"/>
      <c r="N5632" s="1"/>
      <c r="T5632" s="146"/>
      <c r="U5632" s="146"/>
      <c r="V5632" s="146"/>
      <c r="W5632" s="146"/>
      <c r="X5632" s="146"/>
      <c r="Y5632" s="146"/>
      <c r="Z5632" s="146"/>
      <c r="AA5632" s="146"/>
      <c r="AB5632" s="5" t="str">
        <f t="shared" si="120"/>
        <v/>
      </c>
    </row>
    <row r="5633" spans="8:28" customFormat="1" ht="12.95" hidden="1" customHeight="1">
      <c r="H5633" s="1"/>
      <c r="I5633" s="1"/>
      <c r="N5633" s="1"/>
      <c r="T5633" s="146"/>
      <c r="U5633" s="146"/>
      <c r="V5633" s="146"/>
      <c r="W5633" s="146"/>
      <c r="X5633" s="146"/>
      <c r="Y5633" s="146"/>
      <c r="Z5633" s="146"/>
      <c r="AA5633" s="146"/>
      <c r="AB5633" s="5" t="str">
        <f t="shared" si="120"/>
        <v/>
      </c>
    </row>
    <row r="5634" spans="8:28" customFormat="1" ht="12.95" hidden="1" customHeight="1">
      <c r="H5634" s="1"/>
      <c r="I5634" s="1"/>
      <c r="N5634" s="1"/>
      <c r="T5634" s="146"/>
      <c r="U5634" s="146"/>
      <c r="V5634" s="146"/>
      <c r="W5634" s="146"/>
      <c r="X5634" s="146"/>
      <c r="Y5634" s="146"/>
      <c r="Z5634" s="146"/>
      <c r="AA5634" s="146"/>
      <c r="AB5634" s="5" t="str">
        <f t="shared" si="120"/>
        <v/>
      </c>
    </row>
    <row r="5635" spans="8:28" customFormat="1" ht="12.95" hidden="1" customHeight="1">
      <c r="H5635" s="1"/>
      <c r="I5635" s="1"/>
      <c r="N5635" s="1"/>
      <c r="T5635" s="146"/>
      <c r="U5635" s="146"/>
      <c r="V5635" s="146"/>
      <c r="W5635" s="146"/>
      <c r="X5635" s="146"/>
      <c r="Y5635" s="146"/>
      <c r="Z5635" s="146"/>
      <c r="AA5635" s="146"/>
      <c r="AB5635" s="5" t="str">
        <f t="shared" si="120"/>
        <v/>
      </c>
    </row>
    <row r="5636" spans="8:28" customFormat="1" ht="12.95" hidden="1" customHeight="1">
      <c r="H5636" s="1"/>
      <c r="I5636" s="1"/>
      <c r="N5636" s="1"/>
      <c r="T5636" s="146"/>
      <c r="U5636" s="146"/>
      <c r="V5636" s="146"/>
      <c r="W5636" s="146"/>
      <c r="X5636" s="146"/>
      <c r="Y5636" s="146"/>
      <c r="Z5636" s="146"/>
      <c r="AA5636" s="146"/>
      <c r="AB5636" s="5" t="str">
        <f t="shared" si="120"/>
        <v/>
      </c>
    </row>
    <row r="5637" spans="8:28" customFormat="1" ht="12.95" hidden="1" customHeight="1">
      <c r="H5637" s="1"/>
      <c r="I5637" s="1"/>
      <c r="N5637" s="1"/>
      <c r="T5637" s="146"/>
      <c r="U5637" s="146"/>
      <c r="V5637" s="146"/>
      <c r="W5637" s="146"/>
      <c r="X5637" s="146"/>
      <c r="Y5637" s="146"/>
      <c r="Z5637" s="146"/>
      <c r="AA5637" s="146"/>
      <c r="AB5637" s="5" t="str">
        <f t="shared" si="120"/>
        <v/>
      </c>
    </row>
    <row r="5638" spans="8:28" customFormat="1" ht="12.95" hidden="1" customHeight="1">
      <c r="H5638" s="1"/>
      <c r="I5638" s="1"/>
      <c r="N5638" s="1"/>
      <c r="T5638" s="146"/>
      <c r="U5638" s="146"/>
      <c r="V5638" s="146"/>
      <c r="W5638" s="146"/>
      <c r="X5638" s="146"/>
      <c r="Y5638" s="146"/>
      <c r="Z5638" s="146"/>
      <c r="AA5638" s="146"/>
      <c r="AB5638" s="5" t="str">
        <f t="shared" si="120"/>
        <v/>
      </c>
    </row>
    <row r="5639" spans="8:28" customFormat="1" ht="12.95" hidden="1" customHeight="1">
      <c r="H5639" s="1"/>
      <c r="I5639" s="1"/>
      <c r="N5639" s="1"/>
      <c r="T5639" s="146"/>
      <c r="U5639" s="146"/>
      <c r="V5639" s="146"/>
      <c r="W5639" s="146"/>
      <c r="X5639" s="146"/>
      <c r="Y5639" s="146"/>
      <c r="Z5639" s="146"/>
      <c r="AA5639" s="146"/>
      <c r="AB5639" s="5" t="str">
        <f t="shared" si="120"/>
        <v/>
      </c>
    </row>
    <row r="5640" spans="8:28" customFormat="1" ht="12.95" hidden="1" customHeight="1">
      <c r="H5640" s="1"/>
      <c r="I5640" s="1"/>
      <c r="N5640" s="1"/>
      <c r="T5640" s="146"/>
      <c r="U5640" s="146"/>
      <c r="V5640" s="146"/>
      <c r="W5640" s="146"/>
      <c r="X5640" s="146"/>
      <c r="Y5640" s="146"/>
      <c r="Z5640" s="146"/>
      <c r="AA5640" s="146"/>
      <c r="AB5640" s="5" t="str">
        <f t="shared" si="120"/>
        <v/>
      </c>
    </row>
    <row r="5641" spans="8:28" customFormat="1" ht="12.95" hidden="1" customHeight="1">
      <c r="H5641" s="1"/>
      <c r="I5641" s="1"/>
      <c r="N5641" s="1"/>
      <c r="T5641" s="146"/>
      <c r="U5641" s="146"/>
      <c r="V5641" s="146"/>
      <c r="W5641" s="146"/>
      <c r="X5641" s="146"/>
      <c r="Y5641" s="146"/>
      <c r="Z5641" s="146"/>
      <c r="AA5641" s="146"/>
      <c r="AB5641" s="5" t="str">
        <f t="shared" si="120"/>
        <v/>
      </c>
    </row>
    <row r="5642" spans="8:28" customFormat="1" ht="12.95" hidden="1" customHeight="1">
      <c r="H5642" s="1"/>
      <c r="I5642" s="1"/>
      <c r="N5642" s="1"/>
      <c r="T5642" s="146"/>
      <c r="U5642" s="146"/>
      <c r="V5642" s="146"/>
      <c r="W5642" s="146"/>
      <c r="X5642" s="146"/>
      <c r="Y5642" s="146"/>
      <c r="Z5642" s="146"/>
      <c r="AA5642" s="146"/>
      <c r="AB5642" s="5" t="str">
        <f t="shared" si="120"/>
        <v/>
      </c>
    </row>
    <row r="5643" spans="8:28" customFormat="1" ht="12.95" hidden="1" customHeight="1">
      <c r="H5643" s="1"/>
      <c r="I5643" s="1"/>
      <c r="N5643" s="1"/>
      <c r="T5643" s="146"/>
      <c r="U5643" s="146"/>
      <c r="V5643" s="146"/>
      <c r="W5643" s="146"/>
      <c r="X5643" s="146"/>
      <c r="Y5643" s="146"/>
      <c r="Z5643" s="146"/>
      <c r="AA5643" s="146"/>
      <c r="AB5643" s="5" t="str">
        <f t="shared" si="120"/>
        <v/>
      </c>
    </row>
    <row r="5644" spans="8:28" customFormat="1" ht="12.95" hidden="1" customHeight="1">
      <c r="H5644" s="1"/>
      <c r="I5644" s="1"/>
      <c r="N5644" s="1"/>
      <c r="T5644" s="146"/>
      <c r="U5644" s="146"/>
      <c r="V5644" s="146"/>
      <c r="W5644" s="146"/>
      <c r="X5644" s="146"/>
      <c r="Y5644" s="146"/>
      <c r="Z5644" s="146"/>
      <c r="AA5644" s="146"/>
      <c r="AB5644" s="5" t="str">
        <f t="shared" si="120"/>
        <v/>
      </c>
    </row>
    <row r="5645" spans="8:28" customFormat="1" ht="12.95" hidden="1" customHeight="1">
      <c r="H5645" s="1"/>
      <c r="I5645" s="1"/>
      <c r="N5645" s="1"/>
      <c r="T5645" s="146"/>
      <c r="U5645" s="146"/>
      <c r="V5645" s="146"/>
      <c r="W5645" s="146"/>
      <c r="X5645" s="146"/>
      <c r="Y5645" s="146"/>
      <c r="Z5645" s="146"/>
      <c r="AA5645" s="146"/>
      <c r="AB5645" s="5" t="str">
        <f t="shared" si="120"/>
        <v/>
      </c>
    </row>
    <row r="5646" spans="8:28" customFormat="1" ht="12.95" hidden="1" customHeight="1">
      <c r="H5646" s="1"/>
      <c r="I5646" s="1"/>
      <c r="N5646" s="1"/>
      <c r="T5646" s="146"/>
      <c r="U5646" s="146"/>
      <c r="V5646" s="146"/>
      <c r="W5646" s="146"/>
      <c r="X5646" s="146"/>
      <c r="Y5646" s="146"/>
      <c r="Z5646" s="146"/>
      <c r="AA5646" s="146"/>
      <c r="AB5646" s="5" t="str">
        <f t="shared" si="120"/>
        <v/>
      </c>
    </row>
    <row r="5647" spans="8:28" customFormat="1" ht="12.95" hidden="1" customHeight="1">
      <c r="H5647" s="1"/>
      <c r="I5647" s="1"/>
      <c r="N5647" s="1"/>
      <c r="T5647" s="146"/>
      <c r="U5647" s="146"/>
      <c r="V5647" s="146"/>
      <c r="W5647" s="146"/>
      <c r="X5647" s="146"/>
      <c r="Y5647" s="146"/>
      <c r="Z5647" s="146"/>
      <c r="AA5647" s="146"/>
      <c r="AB5647" s="5" t="str">
        <f t="shared" si="120"/>
        <v/>
      </c>
    </row>
    <row r="5648" spans="8:28" customFormat="1" ht="12.95" hidden="1" customHeight="1">
      <c r="H5648" s="1"/>
      <c r="I5648" s="1"/>
      <c r="N5648" s="1"/>
      <c r="T5648" s="146"/>
      <c r="U5648" s="146"/>
      <c r="V5648" s="146"/>
      <c r="W5648" s="146"/>
      <c r="X5648" s="146"/>
      <c r="Y5648" s="146"/>
      <c r="Z5648" s="146"/>
      <c r="AA5648" s="146"/>
      <c r="AB5648" s="5" t="str">
        <f t="shared" si="120"/>
        <v/>
      </c>
    </row>
    <row r="5649" spans="8:28" customFormat="1" ht="12.95" hidden="1" customHeight="1">
      <c r="H5649" s="1"/>
      <c r="I5649" s="1"/>
      <c r="N5649" s="1"/>
      <c r="T5649" s="146"/>
      <c r="U5649" s="146"/>
      <c r="V5649" s="146"/>
      <c r="W5649" s="146"/>
      <c r="X5649" s="146"/>
      <c r="Y5649" s="146"/>
      <c r="Z5649" s="146"/>
      <c r="AA5649" s="146"/>
      <c r="AB5649" s="5" t="str">
        <f t="shared" si="120"/>
        <v/>
      </c>
    </row>
    <row r="5650" spans="8:28" customFormat="1" ht="12.95" hidden="1" customHeight="1">
      <c r="H5650" s="1"/>
      <c r="I5650" s="1"/>
      <c r="N5650" s="1"/>
      <c r="T5650" s="146"/>
      <c r="U5650" s="146"/>
      <c r="V5650" s="146"/>
      <c r="W5650" s="146"/>
      <c r="X5650" s="146"/>
      <c r="Y5650" s="146"/>
      <c r="Z5650" s="146"/>
      <c r="AA5650" s="146"/>
      <c r="AB5650" s="5" t="str">
        <f t="shared" si="120"/>
        <v/>
      </c>
    </row>
    <row r="5651" spans="8:28" customFormat="1" ht="12.95" hidden="1" customHeight="1">
      <c r="H5651" s="1"/>
      <c r="I5651" s="1"/>
      <c r="N5651" s="1"/>
      <c r="T5651" s="146"/>
      <c r="U5651" s="146"/>
      <c r="V5651" s="146"/>
      <c r="W5651" s="146"/>
      <c r="X5651" s="146"/>
      <c r="Y5651" s="146"/>
      <c r="Z5651" s="146"/>
      <c r="AA5651" s="146"/>
      <c r="AB5651" s="5" t="str">
        <f t="shared" si="120"/>
        <v/>
      </c>
    </row>
    <row r="5652" spans="8:28" customFormat="1" ht="12.95" hidden="1" customHeight="1">
      <c r="H5652" s="1"/>
      <c r="I5652" s="1"/>
      <c r="N5652" s="1"/>
      <c r="T5652" s="146"/>
      <c r="U5652" s="146"/>
      <c r="V5652" s="146"/>
      <c r="W5652" s="146"/>
      <c r="X5652" s="146"/>
      <c r="Y5652" s="146"/>
      <c r="Z5652" s="146"/>
      <c r="AA5652" s="146"/>
      <c r="AB5652" s="5" t="str">
        <f t="shared" si="120"/>
        <v/>
      </c>
    </row>
    <row r="5653" spans="8:28" customFormat="1" ht="12.95" hidden="1" customHeight="1">
      <c r="H5653" s="1"/>
      <c r="I5653" s="1"/>
      <c r="N5653" s="1"/>
      <c r="T5653" s="146"/>
      <c r="U5653" s="146"/>
      <c r="V5653" s="146"/>
      <c r="W5653" s="146"/>
      <c r="X5653" s="146"/>
      <c r="Y5653" s="146"/>
      <c r="Z5653" s="146"/>
      <c r="AA5653" s="146"/>
      <c r="AB5653" s="5" t="str">
        <f t="shared" si="120"/>
        <v/>
      </c>
    </row>
    <row r="5654" spans="8:28" customFormat="1" ht="12.95" hidden="1" customHeight="1">
      <c r="H5654" s="1"/>
      <c r="I5654" s="1"/>
      <c r="N5654" s="1"/>
      <c r="T5654" s="146"/>
      <c r="U5654" s="146"/>
      <c r="V5654" s="146"/>
      <c r="W5654" s="146"/>
      <c r="X5654" s="146"/>
      <c r="Y5654" s="146"/>
      <c r="Z5654" s="146"/>
      <c r="AA5654" s="146"/>
      <c r="AB5654" s="5" t="str">
        <f t="shared" si="120"/>
        <v/>
      </c>
    </row>
    <row r="5655" spans="8:28" customFormat="1" ht="12.95" hidden="1" customHeight="1">
      <c r="H5655" s="1"/>
      <c r="I5655" s="1"/>
      <c r="N5655" s="1"/>
      <c r="T5655" s="146"/>
      <c r="U5655" s="146"/>
      <c r="V5655" s="146"/>
      <c r="W5655" s="146"/>
      <c r="X5655" s="146"/>
      <c r="Y5655" s="146"/>
      <c r="Z5655" s="146"/>
      <c r="AA5655" s="146"/>
      <c r="AB5655" s="5" t="str">
        <f t="shared" si="120"/>
        <v/>
      </c>
    </row>
    <row r="5656" spans="8:28" customFormat="1" ht="12.95" hidden="1" customHeight="1">
      <c r="H5656" s="1"/>
      <c r="I5656" s="1"/>
      <c r="N5656" s="1"/>
      <c r="T5656" s="146"/>
      <c r="U5656" s="146"/>
      <c r="V5656" s="146"/>
      <c r="W5656" s="146"/>
      <c r="X5656" s="146"/>
      <c r="Y5656" s="146"/>
      <c r="Z5656" s="146"/>
      <c r="AA5656" s="146"/>
      <c r="AB5656" s="5" t="str">
        <f t="shared" si="120"/>
        <v/>
      </c>
    </row>
    <row r="5657" spans="8:28" customFormat="1" ht="12.95" hidden="1" customHeight="1">
      <c r="H5657" s="1"/>
      <c r="I5657" s="1"/>
      <c r="N5657" s="1"/>
      <c r="T5657" s="146"/>
      <c r="U5657" s="146"/>
      <c r="V5657" s="146"/>
      <c r="W5657" s="146"/>
      <c r="X5657" s="146"/>
      <c r="Y5657" s="146"/>
      <c r="Z5657" s="146"/>
      <c r="AA5657" s="146"/>
      <c r="AB5657" s="5" t="str">
        <f t="shared" si="120"/>
        <v/>
      </c>
    </row>
    <row r="5658" spans="8:28" customFormat="1" ht="12.95" hidden="1" customHeight="1">
      <c r="H5658" s="1"/>
      <c r="I5658" s="1"/>
      <c r="N5658" s="1"/>
      <c r="T5658" s="146"/>
      <c r="U5658" s="146"/>
      <c r="V5658" s="146"/>
      <c r="W5658" s="146"/>
      <c r="X5658" s="146"/>
      <c r="Y5658" s="146"/>
      <c r="Z5658" s="146"/>
      <c r="AA5658" s="146"/>
      <c r="AB5658" s="5" t="str">
        <f t="shared" si="120"/>
        <v/>
      </c>
    </row>
    <row r="5659" spans="8:28" customFormat="1" ht="12.95" hidden="1" customHeight="1">
      <c r="H5659" s="1"/>
      <c r="I5659" s="1"/>
      <c r="N5659" s="1"/>
      <c r="T5659" s="146"/>
      <c r="U5659" s="146"/>
      <c r="V5659" s="146"/>
      <c r="W5659" s="146"/>
      <c r="X5659" s="146"/>
      <c r="Y5659" s="146"/>
      <c r="Z5659" s="146"/>
      <c r="AA5659" s="146"/>
      <c r="AB5659" s="5" t="str">
        <f t="shared" ref="AB5659:AB5722" si="121">IF(TRIM(A5649)="","",CONCATENATE(TRIM(D5649),TRIM(E5649)))</f>
        <v/>
      </c>
    </row>
    <row r="5660" spans="8:28" customFormat="1" ht="12.95" hidden="1" customHeight="1">
      <c r="H5660" s="1"/>
      <c r="I5660" s="1"/>
      <c r="N5660" s="1"/>
      <c r="T5660" s="146"/>
      <c r="U5660" s="146"/>
      <c r="V5660" s="146"/>
      <c r="W5660" s="146"/>
      <c r="X5660" s="146"/>
      <c r="Y5660" s="146"/>
      <c r="Z5660" s="146"/>
      <c r="AA5660" s="146"/>
      <c r="AB5660" s="5" t="str">
        <f t="shared" si="121"/>
        <v/>
      </c>
    </row>
    <row r="5661" spans="8:28" customFormat="1" ht="12.95" hidden="1" customHeight="1">
      <c r="H5661" s="1"/>
      <c r="I5661" s="1"/>
      <c r="N5661" s="1"/>
      <c r="T5661" s="146"/>
      <c r="U5661" s="146"/>
      <c r="V5661" s="146"/>
      <c r="W5661" s="146"/>
      <c r="X5661" s="146"/>
      <c r="Y5661" s="146"/>
      <c r="Z5661" s="146"/>
      <c r="AA5661" s="146"/>
      <c r="AB5661" s="5" t="str">
        <f t="shared" si="121"/>
        <v/>
      </c>
    </row>
    <row r="5662" spans="8:28" customFormat="1" ht="12.95" hidden="1" customHeight="1">
      <c r="H5662" s="1"/>
      <c r="I5662" s="1"/>
      <c r="N5662" s="1"/>
      <c r="T5662" s="146"/>
      <c r="U5662" s="146"/>
      <c r="V5662" s="146"/>
      <c r="W5662" s="146"/>
      <c r="X5662" s="146"/>
      <c r="Y5662" s="146"/>
      <c r="Z5662" s="146"/>
      <c r="AA5662" s="146"/>
      <c r="AB5662" s="5" t="str">
        <f t="shared" si="121"/>
        <v/>
      </c>
    </row>
    <row r="5663" spans="8:28" customFormat="1" ht="12.95" hidden="1" customHeight="1">
      <c r="H5663" s="1"/>
      <c r="I5663" s="1"/>
      <c r="N5663" s="1"/>
      <c r="T5663" s="146"/>
      <c r="U5663" s="146"/>
      <c r="V5663" s="146"/>
      <c r="W5663" s="146"/>
      <c r="X5663" s="146"/>
      <c r="Y5663" s="146"/>
      <c r="Z5663" s="146"/>
      <c r="AA5663" s="146"/>
      <c r="AB5663" s="5" t="str">
        <f t="shared" si="121"/>
        <v/>
      </c>
    </row>
    <row r="5664" spans="8:28" customFormat="1" ht="12.95" hidden="1" customHeight="1">
      <c r="H5664" s="1"/>
      <c r="I5664" s="1"/>
      <c r="N5664" s="1"/>
      <c r="T5664" s="146"/>
      <c r="U5664" s="146"/>
      <c r="V5664" s="146"/>
      <c r="W5664" s="146"/>
      <c r="X5664" s="146"/>
      <c r="Y5664" s="146"/>
      <c r="Z5664" s="146"/>
      <c r="AA5664" s="146"/>
      <c r="AB5664" s="5" t="str">
        <f t="shared" si="121"/>
        <v/>
      </c>
    </row>
    <row r="5665" spans="8:28" customFormat="1" ht="12.95" hidden="1" customHeight="1">
      <c r="H5665" s="1"/>
      <c r="I5665" s="1"/>
      <c r="N5665" s="1"/>
      <c r="T5665" s="146"/>
      <c r="U5665" s="146"/>
      <c r="V5665" s="146"/>
      <c r="W5665" s="146"/>
      <c r="X5665" s="146"/>
      <c r="Y5665" s="146"/>
      <c r="Z5665" s="146"/>
      <c r="AA5665" s="146"/>
      <c r="AB5665" s="5" t="str">
        <f t="shared" si="121"/>
        <v/>
      </c>
    </row>
    <row r="5666" spans="8:28" customFormat="1" ht="12.95" hidden="1" customHeight="1">
      <c r="H5666" s="1"/>
      <c r="I5666" s="1"/>
      <c r="N5666" s="1"/>
      <c r="T5666" s="146"/>
      <c r="U5666" s="146"/>
      <c r="V5666" s="146"/>
      <c r="W5666" s="146"/>
      <c r="X5666" s="146"/>
      <c r="Y5666" s="146"/>
      <c r="Z5666" s="146"/>
      <c r="AA5666" s="146"/>
      <c r="AB5666" s="5" t="str">
        <f t="shared" si="121"/>
        <v/>
      </c>
    </row>
    <row r="5667" spans="8:28" customFormat="1" ht="12.95" hidden="1" customHeight="1">
      <c r="H5667" s="1"/>
      <c r="I5667" s="1"/>
      <c r="N5667" s="1"/>
      <c r="T5667" s="146"/>
      <c r="U5667" s="146"/>
      <c r="V5667" s="146"/>
      <c r="W5667" s="146"/>
      <c r="X5667" s="146"/>
      <c r="Y5667" s="146"/>
      <c r="Z5667" s="146"/>
      <c r="AA5667" s="146"/>
      <c r="AB5667" s="5" t="str">
        <f t="shared" si="121"/>
        <v/>
      </c>
    </row>
    <row r="5668" spans="8:28" customFormat="1" ht="12.95" hidden="1" customHeight="1">
      <c r="H5668" s="1"/>
      <c r="I5668" s="1"/>
      <c r="N5668" s="1"/>
      <c r="T5668" s="146"/>
      <c r="U5668" s="146"/>
      <c r="V5668" s="146"/>
      <c r="W5668" s="146"/>
      <c r="X5668" s="146"/>
      <c r="Y5668" s="146"/>
      <c r="Z5668" s="146"/>
      <c r="AA5668" s="146"/>
      <c r="AB5668" s="5" t="str">
        <f t="shared" si="121"/>
        <v/>
      </c>
    </row>
    <row r="5669" spans="8:28" customFormat="1" ht="12.95" hidden="1" customHeight="1">
      <c r="H5669" s="1"/>
      <c r="I5669" s="1"/>
      <c r="N5669" s="1"/>
      <c r="T5669" s="146"/>
      <c r="U5669" s="146"/>
      <c r="V5669" s="146"/>
      <c r="W5669" s="146"/>
      <c r="X5669" s="146"/>
      <c r="Y5669" s="146"/>
      <c r="Z5669" s="146"/>
      <c r="AA5669" s="146"/>
      <c r="AB5669" s="5" t="str">
        <f t="shared" si="121"/>
        <v/>
      </c>
    </row>
    <row r="5670" spans="8:28" customFormat="1" ht="12.95" hidden="1" customHeight="1">
      <c r="H5670" s="1"/>
      <c r="I5670" s="1"/>
      <c r="N5670" s="1"/>
      <c r="T5670" s="146"/>
      <c r="U5670" s="146"/>
      <c r="V5670" s="146"/>
      <c r="W5670" s="146"/>
      <c r="X5670" s="146"/>
      <c r="Y5670" s="146"/>
      <c r="Z5670" s="146"/>
      <c r="AA5670" s="146"/>
      <c r="AB5670" s="5" t="str">
        <f t="shared" si="121"/>
        <v/>
      </c>
    </row>
    <row r="5671" spans="8:28" customFormat="1" ht="12.95" hidden="1" customHeight="1">
      <c r="H5671" s="1"/>
      <c r="I5671" s="1"/>
      <c r="N5671" s="1"/>
      <c r="T5671" s="146"/>
      <c r="U5671" s="146"/>
      <c r="V5671" s="146"/>
      <c r="W5671" s="146"/>
      <c r="X5671" s="146"/>
      <c r="Y5671" s="146"/>
      <c r="Z5671" s="146"/>
      <c r="AA5671" s="146"/>
      <c r="AB5671" s="5" t="str">
        <f t="shared" si="121"/>
        <v/>
      </c>
    </row>
    <row r="5672" spans="8:28" customFormat="1" ht="12.95" hidden="1" customHeight="1">
      <c r="H5672" s="1"/>
      <c r="I5672" s="1"/>
      <c r="N5672" s="1"/>
      <c r="T5672" s="146"/>
      <c r="U5672" s="146"/>
      <c r="V5672" s="146"/>
      <c r="W5672" s="146"/>
      <c r="X5672" s="146"/>
      <c r="Y5672" s="146"/>
      <c r="Z5672" s="146"/>
      <c r="AA5672" s="146"/>
      <c r="AB5672" s="5" t="str">
        <f t="shared" si="121"/>
        <v/>
      </c>
    </row>
    <row r="5673" spans="8:28" customFormat="1" ht="12.95" hidden="1" customHeight="1">
      <c r="H5673" s="1"/>
      <c r="I5673" s="1"/>
      <c r="N5673" s="1"/>
      <c r="T5673" s="146"/>
      <c r="U5673" s="146"/>
      <c r="V5673" s="146"/>
      <c r="W5673" s="146"/>
      <c r="X5673" s="146"/>
      <c r="Y5673" s="146"/>
      <c r="Z5673" s="146"/>
      <c r="AA5673" s="146"/>
      <c r="AB5673" s="5" t="str">
        <f t="shared" si="121"/>
        <v/>
      </c>
    </row>
    <row r="5674" spans="8:28" customFormat="1" ht="12.95" hidden="1" customHeight="1">
      <c r="H5674" s="1"/>
      <c r="I5674" s="1"/>
      <c r="N5674" s="1"/>
      <c r="T5674" s="146"/>
      <c r="U5674" s="146"/>
      <c r="V5674" s="146"/>
      <c r="W5674" s="146"/>
      <c r="X5674" s="146"/>
      <c r="Y5674" s="146"/>
      <c r="Z5674" s="146"/>
      <c r="AA5674" s="146"/>
      <c r="AB5674" s="5" t="str">
        <f t="shared" si="121"/>
        <v/>
      </c>
    </row>
    <row r="5675" spans="8:28" customFormat="1" ht="12.95" hidden="1" customHeight="1">
      <c r="H5675" s="1"/>
      <c r="I5675" s="1"/>
      <c r="N5675" s="1"/>
      <c r="T5675" s="146"/>
      <c r="U5675" s="146"/>
      <c r="V5675" s="146"/>
      <c r="W5675" s="146"/>
      <c r="X5675" s="146"/>
      <c r="Y5675" s="146"/>
      <c r="Z5675" s="146"/>
      <c r="AA5675" s="146"/>
      <c r="AB5675" s="5" t="str">
        <f t="shared" si="121"/>
        <v/>
      </c>
    </row>
    <row r="5676" spans="8:28" customFormat="1" ht="12.95" hidden="1" customHeight="1">
      <c r="H5676" s="1"/>
      <c r="I5676" s="1"/>
      <c r="N5676" s="1"/>
      <c r="T5676" s="146"/>
      <c r="U5676" s="146"/>
      <c r="V5676" s="146"/>
      <c r="W5676" s="146"/>
      <c r="X5676" s="146"/>
      <c r="Y5676" s="146"/>
      <c r="Z5676" s="146"/>
      <c r="AA5676" s="146"/>
      <c r="AB5676" s="5" t="str">
        <f t="shared" si="121"/>
        <v/>
      </c>
    </row>
    <row r="5677" spans="8:28" customFormat="1" ht="12.95" hidden="1" customHeight="1">
      <c r="H5677" s="1"/>
      <c r="I5677" s="1"/>
      <c r="N5677" s="1"/>
      <c r="T5677" s="146"/>
      <c r="U5677" s="146"/>
      <c r="V5677" s="146"/>
      <c r="W5677" s="146"/>
      <c r="X5677" s="146"/>
      <c r="Y5677" s="146"/>
      <c r="Z5677" s="146"/>
      <c r="AA5677" s="146"/>
      <c r="AB5677" s="5" t="str">
        <f t="shared" si="121"/>
        <v/>
      </c>
    </row>
    <row r="5678" spans="8:28" customFormat="1" ht="12.95" hidden="1" customHeight="1">
      <c r="H5678" s="1"/>
      <c r="I5678" s="1"/>
      <c r="N5678" s="1"/>
      <c r="T5678" s="146"/>
      <c r="U5678" s="146"/>
      <c r="V5678" s="146"/>
      <c r="W5678" s="146"/>
      <c r="X5678" s="146"/>
      <c r="Y5678" s="146"/>
      <c r="Z5678" s="146"/>
      <c r="AA5678" s="146"/>
      <c r="AB5678" s="5" t="str">
        <f t="shared" si="121"/>
        <v/>
      </c>
    </row>
    <row r="5679" spans="8:28" customFormat="1" ht="12.95" hidden="1" customHeight="1">
      <c r="H5679" s="1"/>
      <c r="I5679" s="1"/>
      <c r="N5679" s="1"/>
      <c r="T5679" s="146"/>
      <c r="U5679" s="146"/>
      <c r="V5679" s="146"/>
      <c r="W5679" s="146"/>
      <c r="X5679" s="146"/>
      <c r="Y5679" s="146"/>
      <c r="Z5679" s="146"/>
      <c r="AA5679" s="146"/>
      <c r="AB5679" s="5" t="str">
        <f t="shared" si="121"/>
        <v/>
      </c>
    </row>
    <row r="5680" spans="8:28" customFormat="1" ht="12.95" hidden="1" customHeight="1">
      <c r="H5680" s="1"/>
      <c r="I5680" s="1"/>
      <c r="N5680" s="1"/>
      <c r="T5680" s="146"/>
      <c r="U5680" s="146"/>
      <c r="V5680" s="146"/>
      <c r="W5680" s="146"/>
      <c r="X5680" s="146"/>
      <c r="Y5680" s="146"/>
      <c r="Z5680" s="146"/>
      <c r="AA5680" s="146"/>
      <c r="AB5680" s="5" t="str">
        <f t="shared" si="121"/>
        <v/>
      </c>
    </row>
    <row r="5681" spans="8:28" customFormat="1" ht="12.95" hidden="1" customHeight="1">
      <c r="H5681" s="1"/>
      <c r="I5681" s="1"/>
      <c r="N5681" s="1"/>
      <c r="T5681" s="146"/>
      <c r="U5681" s="146"/>
      <c r="V5681" s="146"/>
      <c r="W5681" s="146"/>
      <c r="X5681" s="146"/>
      <c r="Y5681" s="146"/>
      <c r="Z5681" s="146"/>
      <c r="AA5681" s="146"/>
      <c r="AB5681" s="5" t="str">
        <f t="shared" si="121"/>
        <v/>
      </c>
    </row>
    <row r="5682" spans="8:28" customFormat="1" ht="12.95" hidden="1" customHeight="1">
      <c r="H5682" s="1"/>
      <c r="I5682" s="1"/>
      <c r="N5682" s="1"/>
      <c r="T5682" s="146"/>
      <c r="U5682" s="146"/>
      <c r="V5682" s="146"/>
      <c r="W5682" s="146"/>
      <c r="X5682" s="146"/>
      <c r="Y5682" s="146"/>
      <c r="Z5682" s="146"/>
      <c r="AA5682" s="146"/>
      <c r="AB5682" s="5" t="str">
        <f t="shared" si="121"/>
        <v/>
      </c>
    </row>
    <row r="5683" spans="8:28" customFormat="1" ht="12.95" hidden="1" customHeight="1">
      <c r="H5683" s="1"/>
      <c r="I5683" s="1"/>
      <c r="N5683" s="1"/>
      <c r="T5683" s="146"/>
      <c r="U5683" s="146"/>
      <c r="V5683" s="146"/>
      <c r="W5683" s="146"/>
      <c r="X5683" s="146"/>
      <c r="Y5683" s="146"/>
      <c r="Z5683" s="146"/>
      <c r="AA5683" s="146"/>
      <c r="AB5683" s="5" t="str">
        <f t="shared" si="121"/>
        <v/>
      </c>
    </row>
    <row r="5684" spans="8:28" customFormat="1" ht="12.95" hidden="1" customHeight="1">
      <c r="H5684" s="1"/>
      <c r="I5684" s="1"/>
      <c r="N5684" s="1"/>
      <c r="T5684" s="146"/>
      <c r="U5684" s="146"/>
      <c r="V5684" s="146"/>
      <c r="W5684" s="146"/>
      <c r="X5684" s="146"/>
      <c r="Y5684" s="146"/>
      <c r="Z5684" s="146"/>
      <c r="AA5684" s="146"/>
      <c r="AB5684" s="5" t="str">
        <f t="shared" si="121"/>
        <v/>
      </c>
    </row>
    <row r="5685" spans="8:28" customFormat="1" ht="12.95" hidden="1" customHeight="1">
      <c r="H5685" s="1"/>
      <c r="I5685" s="1"/>
      <c r="N5685" s="1"/>
      <c r="T5685" s="146"/>
      <c r="U5685" s="146"/>
      <c r="V5685" s="146"/>
      <c r="W5685" s="146"/>
      <c r="X5685" s="146"/>
      <c r="Y5685" s="146"/>
      <c r="Z5685" s="146"/>
      <c r="AA5685" s="146"/>
      <c r="AB5685" s="5" t="str">
        <f t="shared" si="121"/>
        <v/>
      </c>
    </row>
    <row r="5686" spans="8:28" customFormat="1" ht="12.95" hidden="1" customHeight="1">
      <c r="H5686" s="1"/>
      <c r="I5686" s="1"/>
      <c r="N5686" s="1"/>
      <c r="T5686" s="146"/>
      <c r="U5686" s="146"/>
      <c r="V5686" s="146"/>
      <c r="W5686" s="146"/>
      <c r="X5686" s="146"/>
      <c r="Y5686" s="146"/>
      <c r="Z5686" s="146"/>
      <c r="AA5686" s="146"/>
      <c r="AB5686" s="5" t="str">
        <f t="shared" si="121"/>
        <v/>
      </c>
    </row>
    <row r="5687" spans="8:28" customFormat="1" ht="12.95" hidden="1" customHeight="1">
      <c r="H5687" s="1"/>
      <c r="I5687" s="1"/>
      <c r="N5687" s="1"/>
      <c r="T5687" s="146"/>
      <c r="U5687" s="146"/>
      <c r="V5687" s="146"/>
      <c r="W5687" s="146"/>
      <c r="X5687" s="146"/>
      <c r="Y5687" s="146"/>
      <c r="Z5687" s="146"/>
      <c r="AA5687" s="146"/>
      <c r="AB5687" s="5" t="str">
        <f t="shared" si="121"/>
        <v/>
      </c>
    </row>
    <row r="5688" spans="8:28" customFormat="1" ht="12.95" hidden="1" customHeight="1">
      <c r="H5688" s="1"/>
      <c r="I5688" s="1"/>
      <c r="N5688" s="1"/>
      <c r="T5688" s="146"/>
      <c r="U5688" s="146"/>
      <c r="V5688" s="146"/>
      <c r="W5688" s="146"/>
      <c r="X5688" s="146"/>
      <c r="Y5688" s="146"/>
      <c r="Z5688" s="146"/>
      <c r="AA5688" s="146"/>
      <c r="AB5688" s="5" t="str">
        <f t="shared" si="121"/>
        <v/>
      </c>
    </row>
    <row r="5689" spans="8:28" customFormat="1" ht="12.95" hidden="1" customHeight="1">
      <c r="H5689" s="1"/>
      <c r="I5689" s="1"/>
      <c r="N5689" s="1"/>
      <c r="T5689" s="146"/>
      <c r="U5689" s="146"/>
      <c r="V5689" s="146"/>
      <c r="W5689" s="146"/>
      <c r="X5689" s="146"/>
      <c r="Y5689" s="146"/>
      <c r="Z5689" s="146"/>
      <c r="AA5689" s="146"/>
      <c r="AB5689" s="5" t="str">
        <f t="shared" si="121"/>
        <v/>
      </c>
    </row>
    <row r="5690" spans="8:28" customFormat="1" ht="12.95" hidden="1" customHeight="1">
      <c r="H5690" s="1"/>
      <c r="I5690" s="1"/>
      <c r="N5690" s="1"/>
      <c r="T5690" s="146"/>
      <c r="U5690" s="146"/>
      <c r="V5690" s="146"/>
      <c r="W5690" s="146"/>
      <c r="X5690" s="146"/>
      <c r="Y5690" s="146"/>
      <c r="Z5690" s="146"/>
      <c r="AA5690" s="146"/>
      <c r="AB5690" s="5" t="str">
        <f t="shared" si="121"/>
        <v/>
      </c>
    </row>
    <row r="5691" spans="8:28" customFormat="1" ht="12.95" hidden="1" customHeight="1">
      <c r="H5691" s="1"/>
      <c r="I5691" s="1"/>
      <c r="N5691" s="1"/>
      <c r="T5691" s="146"/>
      <c r="U5691" s="146"/>
      <c r="V5691" s="146"/>
      <c r="W5691" s="146"/>
      <c r="X5691" s="146"/>
      <c r="Y5691" s="146"/>
      <c r="Z5691" s="146"/>
      <c r="AA5691" s="146"/>
      <c r="AB5691" s="5" t="str">
        <f t="shared" si="121"/>
        <v/>
      </c>
    </row>
    <row r="5692" spans="8:28" customFormat="1" ht="12.95" hidden="1" customHeight="1">
      <c r="H5692" s="1"/>
      <c r="I5692" s="1"/>
      <c r="N5692" s="1"/>
      <c r="T5692" s="146"/>
      <c r="U5692" s="146"/>
      <c r="V5692" s="146"/>
      <c r="W5692" s="146"/>
      <c r="X5692" s="146"/>
      <c r="Y5692" s="146"/>
      <c r="Z5692" s="146"/>
      <c r="AA5692" s="146"/>
      <c r="AB5692" s="5" t="str">
        <f t="shared" si="121"/>
        <v/>
      </c>
    </row>
    <row r="5693" spans="8:28" customFormat="1" ht="12.95" hidden="1" customHeight="1">
      <c r="H5693" s="1"/>
      <c r="I5693" s="1"/>
      <c r="N5693" s="1"/>
      <c r="T5693" s="146"/>
      <c r="U5693" s="146"/>
      <c r="V5693" s="146"/>
      <c r="W5693" s="146"/>
      <c r="X5693" s="146"/>
      <c r="Y5693" s="146"/>
      <c r="Z5693" s="146"/>
      <c r="AA5693" s="146"/>
      <c r="AB5693" s="5" t="str">
        <f t="shared" si="121"/>
        <v/>
      </c>
    </row>
    <row r="5694" spans="8:28" customFormat="1" ht="12.95" hidden="1" customHeight="1">
      <c r="H5694" s="1"/>
      <c r="I5694" s="1"/>
      <c r="N5694" s="1"/>
      <c r="T5694" s="146"/>
      <c r="U5694" s="146"/>
      <c r="V5694" s="146"/>
      <c r="W5694" s="146"/>
      <c r="X5694" s="146"/>
      <c r="Y5694" s="146"/>
      <c r="Z5694" s="146"/>
      <c r="AA5694" s="146"/>
      <c r="AB5694" s="5" t="str">
        <f t="shared" si="121"/>
        <v/>
      </c>
    </row>
    <row r="5695" spans="8:28" customFormat="1" ht="12.95" hidden="1" customHeight="1">
      <c r="H5695" s="1"/>
      <c r="I5695" s="1"/>
      <c r="N5695" s="1"/>
      <c r="T5695" s="146"/>
      <c r="U5695" s="146"/>
      <c r="V5695" s="146"/>
      <c r="W5695" s="146"/>
      <c r="X5695" s="146"/>
      <c r="Y5695" s="146"/>
      <c r="Z5695" s="146"/>
      <c r="AA5695" s="146"/>
      <c r="AB5695" s="5" t="str">
        <f t="shared" si="121"/>
        <v/>
      </c>
    </row>
    <row r="5696" spans="8:28" customFormat="1" ht="12.95" hidden="1" customHeight="1">
      <c r="H5696" s="1"/>
      <c r="I5696" s="1"/>
      <c r="N5696" s="1"/>
      <c r="T5696" s="146"/>
      <c r="U5696" s="146"/>
      <c r="V5696" s="146"/>
      <c r="W5696" s="146"/>
      <c r="X5696" s="146"/>
      <c r="Y5696" s="146"/>
      <c r="Z5696" s="146"/>
      <c r="AA5696" s="146"/>
      <c r="AB5696" s="5" t="str">
        <f t="shared" si="121"/>
        <v/>
      </c>
    </row>
    <row r="5697" spans="8:28" customFormat="1" ht="12.95" hidden="1" customHeight="1">
      <c r="H5697" s="1"/>
      <c r="I5697" s="1"/>
      <c r="N5697" s="1"/>
      <c r="T5697" s="146"/>
      <c r="U5697" s="146"/>
      <c r="V5697" s="146"/>
      <c r="W5697" s="146"/>
      <c r="X5697" s="146"/>
      <c r="Y5697" s="146"/>
      <c r="Z5697" s="146"/>
      <c r="AA5697" s="146"/>
      <c r="AB5697" s="5" t="str">
        <f t="shared" si="121"/>
        <v/>
      </c>
    </row>
    <row r="5698" spans="8:28" customFormat="1" ht="12.95" hidden="1" customHeight="1">
      <c r="H5698" s="1"/>
      <c r="I5698" s="1"/>
      <c r="N5698" s="1"/>
      <c r="T5698" s="146"/>
      <c r="U5698" s="146"/>
      <c r="V5698" s="146"/>
      <c r="W5698" s="146"/>
      <c r="X5698" s="146"/>
      <c r="Y5698" s="146"/>
      <c r="Z5698" s="146"/>
      <c r="AA5698" s="146"/>
      <c r="AB5698" s="5" t="str">
        <f t="shared" si="121"/>
        <v/>
      </c>
    </row>
    <row r="5699" spans="8:28" customFormat="1" ht="12.95" hidden="1" customHeight="1">
      <c r="H5699" s="1"/>
      <c r="I5699" s="1"/>
      <c r="N5699" s="1"/>
      <c r="T5699" s="146"/>
      <c r="U5699" s="146"/>
      <c r="V5699" s="146"/>
      <c r="W5699" s="146"/>
      <c r="X5699" s="146"/>
      <c r="Y5699" s="146"/>
      <c r="Z5699" s="146"/>
      <c r="AA5699" s="146"/>
      <c r="AB5699" s="5" t="str">
        <f t="shared" si="121"/>
        <v/>
      </c>
    </row>
    <row r="5700" spans="8:28" customFormat="1" ht="12.95" hidden="1" customHeight="1">
      <c r="H5700" s="1"/>
      <c r="I5700" s="1"/>
      <c r="N5700" s="1"/>
      <c r="T5700" s="146"/>
      <c r="U5700" s="146"/>
      <c r="V5700" s="146"/>
      <c r="W5700" s="146"/>
      <c r="X5700" s="146"/>
      <c r="Y5700" s="146"/>
      <c r="Z5700" s="146"/>
      <c r="AA5700" s="146"/>
      <c r="AB5700" s="5" t="str">
        <f t="shared" si="121"/>
        <v/>
      </c>
    </row>
    <row r="5701" spans="8:28" customFormat="1" ht="12.95" hidden="1" customHeight="1">
      <c r="H5701" s="1"/>
      <c r="I5701" s="1"/>
      <c r="N5701" s="1"/>
      <c r="T5701" s="146"/>
      <c r="U5701" s="146"/>
      <c r="V5701" s="146"/>
      <c r="W5701" s="146"/>
      <c r="X5701" s="146"/>
      <c r="Y5701" s="146"/>
      <c r="Z5701" s="146"/>
      <c r="AA5701" s="146"/>
      <c r="AB5701" s="5" t="str">
        <f t="shared" si="121"/>
        <v/>
      </c>
    </row>
    <row r="5702" spans="8:28" customFormat="1" ht="12.95" hidden="1" customHeight="1">
      <c r="H5702" s="1"/>
      <c r="I5702" s="1"/>
      <c r="N5702" s="1"/>
      <c r="T5702" s="146"/>
      <c r="U5702" s="146"/>
      <c r="V5702" s="146"/>
      <c r="W5702" s="146"/>
      <c r="X5702" s="146"/>
      <c r="Y5702" s="146"/>
      <c r="Z5702" s="146"/>
      <c r="AA5702" s="146"/>
      <c r="AB5702" s="5" t="str">
        <f t="shared" si="121"/>
        <v/>
      </c>
    </row>
    <row r="5703" spans="8:28" customFormat="1" ht="12.95" hidden="1" customHeight="1">
      <c r="H5703" s="1"/>
      <c r="I5703" s="1"/>
      <c r="N5703" s="1"/>
      <c r="T5703" s="146"/>
      <c r="U5703" s="146"/>
      <c r="V5703" s="146"/>
      <c r="W5703" s="146"/>
      <c r="X5703" s="146"/>
      <c r="Y5703" s="146"/>
      <c r="Z5703" s="146"/>
      <c r="AA5703" s="146"/>
      <c r="AB5703" s="5" t="str">
        <f t="shared" si="121"/>
        <v/>
      </c>
    </row>
    <row r="5704" spans="8:28" customFormat="1" ht="12.95" hidden="1" customHeight="1">
      <c r="H5704" s="1"/>
      <c r="I5704" s="1"/>
      <c r="N5704" s="1"/>
      <c r="T5704" s="146"/>
      <c r="U5704" s="146"/>
      <c r="V5704" s="146"/>
      <c r="W5704" s="146"/>
      <c r="X5704" s="146"/>
      <c r="Y5704" s="146"/>
      <c r="Z5704" s="146"/>
      <c r="AA5704" s="146"/>
      <c r="AB5704" s="5" t="str">
        <f t="shared" si="121"/>
        <v/>
      </c>
    </row>
    <row r="5705" spans="8:28" customFormat="1" ht="12.95" hidden="1" customHeight="1">
      <c r="H5705" s="1"/>
      <c r="I5705" s="1"/>
      <c r="N5705" s="1"/>
      <c r="T5705" s="146"/>
      <c r="U5705" s="146"/>
      <c r="V5705" s="146"/>
      <c r="W5705" s="146"/>
      <c r="X5705" s="146"/>
      <c r="Y5705" s="146"/>
      <c r="Z5705" s="146"/>
      <c r="AA5705" s="146"/>
      <c r="AB5705" s="5" t="str">
        <f t="shared" si="121"/>
        <v/>
      </c>
    </row>
    <row r="5706" spans="8:28" customFormat="1" ht="12.95" hidden="1" customHeight="1">
      <c r="H5706" s="1"/>
      <c r="I5706" s="1"/>
      <c r="N5706" s="1"/>
      <c r="T5706" s="146"/>
      <c r="U5706" s="146"/>
      <c r="V5706" s="146"/>
      <c r="W5706" s="146"/>
      <c r="X5706" s="146"/>
      <c r="Y5706" s="146"/>
      <c r="Z5706" s="146"/>
      <c r="AA5706" s="146"/>
      <c r="AB5706" s="5" t="str">
        <f t="shared" si="121"/>
        <v/>
      </c>
    </row>
    <row r="5707" spans="8:28" customFormat="1" ht="12.95" hidden="1" customHeight="1">
      <c r="H5707" s="1"/>
      <c r="I5707" s="1"/>
      <c r="N5707" s="1"/>
      <c r="T5707" s="146"/>
      <c r="U5707" s="146"/>
      <c r="V5707" s="146"/>
      <c r="W5707" s="146"/>
      <c r="X5707" s="146"/>
      <c r="Y5707" s="146"/>
      <c r="Z5707" s="146"/>
      <c r="AA5707" s="146"/>
      <c r="AB5707" s="5" t="str">
        <f t="shared" si="121"/>
        <v/>
      </c>
    </row>
    <row r="5708" spans="8:28" customFormat="1" ht="12.95" hidden="1" customHeight="1">
      <c r="H5708" s="1"/>
      <c r="I5708" s="1"/>
      <c r="N5708" s="1"/>
      <c r="T5708" s="146"/>
      <c r="U5708" s="146"/>
      <c r="V5708" s="146"/>
      <c r="W5708" s="146"/>
      <c r="X5708" s="146"/>
      <c r="Y5708" s="146"/>
      <c r="Z5708" s="146"/>
      <c r="AA5708" s="146"/>
      <c r="AB5708" s="5" t="str">
        <f t="shared" si="121"/>
        <v/>
      </c>
    </row>
    <row r="5709" spans="8:28" customFormat="1" ht="12.95" hidden="1" customHeight="1">
      <c r="H5709" s="1"/>
      <c r="I5709" s="1"/>
      <c r="N5709" s="1"/>
      <c r="T5709" s="146"/>
      <c r="U5709" s="146"/>
      <c r="V5709" s="146"/>
      <c r="W5709" s="146"/>
      <c r="X5709" s="146"/>
      <c r="Y5709" s="146"/>
      <c r="Z5709" s="146"/>
      <c r="AA5709" s="146"/>
      <c r="AB5709" s="5" t="str">
        <f t="shared" si="121"/>
        <v/>
      </c>
    </row>
    <row r="5710" spans="8:28" customFormat="1" ht="12.95" hidden="1" customHeight="1">
      <c r="H5710" s="1"/>
      <c r="I5710" s="1"/>
      <c r="N5710" s="1"/>
      <c r="T5710" s="146"/>
      <c r="U5710" s="146"/>
      <c r="V5710" s="146"/>
      <c r="W5710" s="146"/>
      <c r="X5710" s="146"/>
      <c r="Y5710" s="146"/>
      <c r="Z5710" s="146"/>
      <c r="AA5710" s="146"/>
      <c r="AB5710" s="5" t="str">
        <f t="shared" si="121"/>
        <v/>
      </c>
    </row>
    <row r="5711" spans="8:28" customFormat="1" ht="12.95" hidden="1" customHeight="1">
      <c r="H5711" s="1"/>
      <c r="I5711" s="1"/>
      <c r="N5711" s="1"/>
      <c r="T5711" s="146"/>
      <c r="U5711" s="146"/>
      <c r="V5711" s="146"/>
      <c r="W5711" s="146"/>
      <c r="X5711" s="146"/>
      <c r="Y5711" s="146"/>
      <c r="Z5711" s="146"/>
      <c r="AA5711" s="146"/>
      <c r="AB5711" s="5" t="str">
        <f t="shared" si="121"/>
        <v/>
      </c>
    </row>
    <row r="5712" spans="8:28" customFormat="1" ht="12.95" hidden="1" customHeight="1">
      <c r="H5712" s="1"/>
      <c r="I5712" s="1"/>
      <c r="N5712" s="1"/>
      <c r="T5712" s="146"/>
      <c r="U5712" s="146"/>
      <c r="V5712" s="146"/>
      <c r="W5712" s="146"/>
      <c r="X5712" s="146"/>
      <c r="Y5712" s="146"/>
      <c r="Z5712" s="146"/>
      <c r="AA5712" s="146"/>
      <c r="AB5712" s="5" t="str">
        <f t="shared" si="121"/>
        <v/>
      </c>
    </row>
    <row r="5713" spans="8:28" customFormat="1" ht="12.95" hidden="1" customHeight="1">
      <c r="H5713" s="1"/>
      <c r="I5713" s="1"/>
      <c r="N5713" s="1"/>
      <c r="T5713" s="146"/>
      <c r="U5713" s="146"/>
      <c r="V5713" s="146"/>
      <c r="W5713" s="146"/>
      <c r="X5713" s="146"/>
      <c r="Y5713" s="146"/>
      <c r="Z5713" s="146"/>
      <c r="AA5713" s="146"/>
      <c r="AB5713" s="5" t="str">
        <f t="shared" si="121"/>
        <v/>
      </c>
    </row>
    <row r="5714" spans="8:28" customFormat="1" ht="12.95" hidden="1" customHeight="1">
      <c r="H5714" s="1"/>
      <c r="I5714" s="1"/>
      <c r="N5714" s="1"/>
      <c r="T5714" s="146"/>
      <c r="U5714" s="146"/>
      <c r="V5714" s="146"/>
      <c r="W5714" s="146"/>
      <c r="X5714" s="146"/>
      <c r="Y5714" s="146"/>
      <c r="Z5714" s="146"/>
      <c r="AA5714" s="146"/>
      <c r="AB5714" s="5" t="str">
        <f t="shared" si="121"/>
        <v/>
      </c>
    </row>
    <row r="5715" spans="8:28" customFormat="1" ht="12.95" hidden="1" customHeight="1">
      <c r="H5715" s="1"/>
      <c r="I5715" s="1"/>
      <c r="N5715" s="1"/>
      <c r="T5715" s="146"/>
      <c r="U5715" s="146"/>
      <c r="V5715" s="146"/>
      <c r="W5715" s="146"/>
      <c r="X5715" s="146"/>
      <c r="Y5715" s="146"/>
      <c r="Z5715" s="146"/>
      <c r="AA5715" s="146"/>
      <c r="AB5715" s="5" t="str">
        <f t="shared" si="121"/>
        <v/>
      </c>
    </row>
    <row r="5716" spans="8:28" customFormat="1" ht="12.95" hidden="1" customHeight="1">
      <c r="H5716" s="1"/>
      <c r="I5716" s="1"/>
      <c r="N5716" s="1"/>
      <c r="T5716" s="146"/>
      <c r="U5716" s="146"/>
      <c r="V5716" s="146"/>
      <c r="W5716" s="146"/>
      <c r="X5716" s="146"/>
      <c r="Y5716" s="146"/>
      <c r="Z5716" s="146"/>
      <c r="AA5716" s="146"/>
      <c r="AB5716" s="5" t="str">
        <f t="shared" si="121"/>
        <v/>
      </c>
    </row>
    <row r="5717" spans="8:28" customFormat="1" ht="12.95" hidden="1" customHeight="1">
      <c r="H5717" s="1"/>
      <c r="I5717" s="1"/>
      <c r="N5717" s="1"/>
      <c r="T5717" s="146"/>
      <c r="U5717" s="146"/>
      <c r="V5717" s="146"/>
      <c r="W5717" s="146"/>
      <c r="X5717" s="146"/>
      <c r="Y5717" s="146"/>
      <c r="Z5717" s="146"/>
      <c r="AA5717" s="146"/>
      <c r="AB5717" s="5" t="str">
        <f t="shared" si="121"/>
        <v/>
      </c>
    </row>
    <row r="5718" spans="8:28" customFormat="1" ht="12.95" hidden="1" customHeight="1">
      <c r="H5718" s="1"/>
      <c r="I5718" s="1"/>
      <c r="N5718" s="1"/>
      <c r="T5718" s="146"/>
      <c r="U5718" s="146"/>
      <c r="V5718" s="146"/>
      <c r="W5718" s="146"/>
      <c r="X5718" s="146"/>
      <c r="Y5718" s="146"/>
      <c r="Z5718" s="146"/>
      <c r="AA5718" s="146"/>
      <c r="AB5718" s="5" t="str">
        <f t="shared" si="121"/>
        <v/>
      </c>
    </row>
    <row r="5719" spans="8:28" customFormat="1" ht="12.95" hidden="1" customHeight="1">
      <c r="H5719" s="1"/>
      <c r="I5719" s="1"/>
      <c r="N5719" s="1"/>
      <c r="T5719" s="146"/>
      <c r="U5719" s="146"/>
      <c r="V5719" s="146"/>
      <c r="W5719" s="146"/>
      <c r="X5719" s="146"/>
      <c r="Y5719" s="146"/>
      <c r="Z5719" s="146"/>
      <c r="AA5719" s="146"/>
      <c r="AB5719" s="5" t="str">
        <f t="shared" si="121"/>
        <v/>
      </c>
    </row>
    <row r="5720" spans="8:28" customFormat="1" ht="12.95" hidden="1" customHeight="1">
      <c r="H5720" s="1"/>
      <c r="I5720" s="1"/>
      <c r="N5720" s="1"/>
      <c r="T5720" s="146"/>
      <c r="U5720" s="146"/>
      <c r="V5720" s="146"/>
      <c r="W5720" s="146"/>
      <c r="X5720" s="146"/>
      <c r="Y5720" s="146"/>
      <c r="Z5720" s="146"/>
      <c r="AA5720" s="146"/>
      <c r="AB5720" s="5" t="str">
        <f t="shared" si="121"/>
        <v/>
      </c>
    </row>
    <row r="5721" spans="8:28" customFormat="1" ht="12.95" hidden="1" customHeight="1">
      <c r="H5721" s="1"/>
      <c r="I5721" s="1"/>
      <c r="N5721" s="1"/>
      <c r="T5721" s="146"/>
      <c r="U5721" s="146"/>
      <c r="V5721" s="146"/>
      <c r="W5721" s="146"/>
      <c r="X5721" s="146"/>
      <c r="Y5721" s="146"/>
      <c r="Z5721" s="146"/>
      <c r="AA5721" s="146"/>
      <c r="AB5721" s="5" t="str">
        <f t="shared" si="121"/>
        <v/>
      </c>
    </row>
    <row r="5722" spans="8:28" customFormat="1" ht="12.95" hidden="1" customHeight="1">
      <c r="H5722" s="1"/>
      <c r="I5722" s="1"/>
      <c r="N5722" s="1"/>
      <c r="T5722" s="146"/>
      <c r="U5722" s="146"/>
      <c r="V5722" s="146"/>
      <c r="W5722" s="146"/>
      <c r="X5722" s="146"/>
      <c r="Y5722" s="146"/>
      <c r="Z5722" s="146"/>
      <c r="AA5722" s="146"/>
      <c r="AB5722" s="5" t="str">
        <f t="shared" si="121"/>
        <v/>
      </c>
    </row>
    <row r="5723" spans="8:28" customFormat="1" ht="12.95" hidden="1" customHeight="1">
      <c r="H5723" s="1"/>
      <c r="I5723" s="1"/>
      <c r="N5723" s="1"/>
      <c r="T5723" s="146"/>
      <c r="U5723" s="146"/>
      <c r="V5723" s="146"/>
      <c r="W5723" s="146"/>
      <c r="X5723" s="146"/>
      <c r="Y5723" s="146"/>
      <c r="Z5723" s="146"/>
      <c r="AA5723" s="146"/>
      <c r="AB5723" s="5" t="str">
        <f t="shared" ref="AB5723:AB5786" si="122">IF(TRIM(A5713)="","",CONCATENATE(TRIM(D5713),TRIM(E5713)))</f>
        <v/>
      </c>
    </row>
    <row r="5724" spans="8:28" customFormat="1" ht="12.95" hidden="1" customHeight="1">
      <c r="H5724" s="1"/>
      <c r="I5724" s="1"/>
      <c r="N5724" s="1"/>
      <c r="T5724" s="146"/>
      <c r="U5724" s="146"/>
      <c r="V5724" s="146"/>
      <c r="W5724" s="146"/>
      <c r="X5724" s="146"/>
      <c r="Y5724" s="146"/>
      <c r="Z5724" s="146"/>
      <c r="AA5724" s="146"/>
      <c r="AB5724" s="5" t="str">
        <f t="shared" si="122"/>
        <v/>
      </c>
    </row>
    <row r="5725" spans="8:28" customFormat="1" ht="12.95" hidden="1" customHeight="1">
      <c r="H5725" s="1"/>
      <c r="I5725" s="1"/>
      <c r="N5725" s="1"/>
      <c r="T5725" s="146"/>
      <c r="U5725" s="146"/>
      <c r="V5725" s="146"/>
      <c r="W5725" s="146"/>
      <c r="X5725" s="146"/>
      <c r="Y5725" s="146"/>
      <c r="Z5725" s="146"/>
      <c r="AA5725" s="146"/>
      <c r="AB5725" s="5" t="str">
        <f t="shared" si="122"/>
        <v/>
      </c>
    </row>
    <row r="5726" spans="8:28" customFormat="1" ht="12.95" hidden="1" customHeight="1">
      <c r="H5726" s="1"/>
      <c r="I5726" s="1"/>
      <c r="N5726" s="1"/>
      <c r="T5726" s="146"/>
      <c r="U5726" s="146"/>
      <c r="V5726" s="146"/>
      <c r="W5726" s="146"/>
      <c r="X5726" s="146"/>
      <c r="Y5726" s="146"/>
      <c r="Z5726" s="146"/>
      <c r="AA5726" s="146"/>
      <c r="AB5726" s="5" t="str">
        <f t="shared" si="122"/>
        <v/>
      </c>
    </row>
    <row r="5727" spans="8:28" customFormat="1" ht="12.95" hidden="1" customHeight="1">
      <c r="H5727" s="1"/>
      <c r="I5727" s="1"/>
      <c r="N5727" s="1"/>
      <c r="T5727" s="146"/>
      <c r="U5727" s="146"/>
      <c r="V5727" s="146"/>
      <c r="W5727" s="146"/>
      <c r="X5727" s="146"/>
      <c r="Y5727" s="146"/>
      <c r="Z5727" s="146"/>
      <c r="AA5727" s="146"/>
      <c r="AB5727" s="5" t="str">
        <f t="shared" si="122"/>
        <v/>
      </c>
    </row>
    <row r="5728" spans="8:28" customFormat="1" ht="12.95" hidden="1" customHeight="1">
      <c r="H5728" s="1"/>
      <c r="I5728" s="1"/>
      <c r="N5728" s="1"/>
      <c r="T5728" s="146"/>
      <c r="U5728" s="146"/>
      <c r="V5728" s="146"/>
      <c r="W5728" s="146"/>
      <c r="X5728" s="146"/>
      <c r="Y5728" s="146"/>
      <c r="Z5728" s="146"/>
      <c r="AA5728" s="146"/>
      <c r="AB5728" s="5" t="str">
        <f t="shared" si="122"/>
        <v/>
      </c>
    </row>
    <row r="5729" spans="8:28" customFormat="1" ht="12.95" hidden="1" customHeight="1">
      <c r="H5729" s="1"/>
      <c r="I5729" s="1"/>
      <c r="N5729" s="1"/>
      <c r="T5729" s="146"/>
      <c r="U5729" s="146"/>
      <c r="V5729" s="146"/>
      <c r="W5729" s="146"/>
      <c r="X5729" s="146"/>
      <c r="Y5729" s="146"/>
      <c r="Z5729" s="146"/>
      <c r="AA5729" s="146"/>
      <c r="AB5729" s="5" t="str">
        <f t="shared" si="122"/>
        <v/>
      </c>
    </row>
    <row r="5730" spans="8:28" customFormat="1" ht="12.95" hidden="1" customHeight="1">
      <c r="H5730" s="1"/>
      <c r="I5730" s="1"/>
      <c r="N5730" s="1"/>
      <c r="T5730" s="146"/>
      <c r="U5730" s="146"/>
      <c r="V5730" s="146"/>
      <c r="W5730" s="146"/>
      <c r="X5730" s="146"/>
      <c r="Y5730" s="146"/>
      <c r="Z5730" s="146"/>
      <c r="AA5730" s="146"/>
      <c r="AB5730" s="5" t="str">
        <f t="shared" si="122"/>
        <v/>
      </c>
    </row>
    <row r="5731" spans="8:28" customFormat="1" ht="12.95" hidden="1" customHeight="1">
      <c r="H5731" s="1"/>
      <c r="I5731" s="1"/>
      <c r="N5731" s="1"/>
      <c r="T5731" s="146"/>
      <c r="U5731" s="146"/>
      <c r="V5731" s="146"/>
      <c r="W5731" s="146"/>
      <c r="X5731" s="146"/>
      <c r="Y5731" s="146"/>
      <c r="Z5731" s="146"/>
      <c r="AA5731" s="146"/>
      <c r="AB5731" s="5" t="str">
        <f t="shared" si="122"/>
        <v/>
      </c>
    </row>
    <row r="5732" spans="8:28" customFormat="1" ht="12.95" hidden="1" customHeight="1">
      <c r="H5732" s="1"/>
      <c r="I5732" s="1"/>
      <c r="N5732" s="1"/>
      <c r="T5732" s="146"/>
      <c r="U5732" s="146"/>
      <c r="V5732" s="146"/>
      <c r="W5732" s="146"/>
      <c r="X5732" s="146"/>
      <c r="Y5732" s="146"/>
      <c r="Z5732" s="146"/>
      <c r="AA5732" s="146"/>
      <c r="AB5732" s="5" t="str">
        <f t="shared" si="122"/>
        <v/>
      </c>
    </row>
    <row r="5733" spans="8:28" customFormat="1" ht="12.95" hidden="1" customHeight="1">
      <c r="H5733" s="1"/>
      <c r="I5733" s="1"/>
      <c r="N5733" s="1"/>
      <c r="T5733" s="146"/>
      <c r="U5733" s="146"/>
      <c r="V5733" s="146"/>
      <c r="W5733" s="146"/>
      <c r="X5733" s="146"/>
      <c r="Y5733" s="146"/>
      <c r="Z5733" s="146"/>
      <c r="AA5733" s="146"/>
      <c r="AB5733" s="5" t="str">
        <f t="shared" si="122"/>
        <v/>
      </c>
    </row>
    <row r="5734" spans="8:28" customFormat="1" ht="12.95" hidden="1" customHeight="1">
      <c r="H5734" s="1"/>
      <c r="I5734" s="1"/>
      <c r="N5734" s="1"/>
      <c r="T5734" s="146"/>
      <c r="U5734" s="146"/>
      <c r="V5734" s="146"/>
      <c r="W5734" s="146"/>
      <c r="X5734" s="146"/>
      <c r="Y5734" s="146"/>
      <c r="Z5734" s="146"/>
      <c r="AA5734" s="146"/>
      <c r="AB5734" s="5" t="str">
        <f t="shared" si="122"/>
        <v/>
      </c>
    </row>
    <row r="5735" spans="8:28" customFormat="1" ht="12.95" hidden="1" customHeight="1">
      <c r="H5735" s="1"/>
      <c r="I5735" s="1"/>
      <c r="N5735" s="1"/>
      <c r="T5735" s="146"/>
      <c r="U5735" s="146"/>
      <c r="V5735" s="146"/>
      <c r="W5735" s="146"/>
      <c r="X5735" s="146"/>
      <c r="Y5735" s="146"/>
      <c r="Z5735" s="146"/>
      <c r="AA5735" s="146"/>
      <c r="AB5735" s="5" t="str">
        <f t="shared" si="122"/>
        <v/>
      </c>
    </row>
    <row r="5736" spans="8:28" customFormat="1" ht="12.95" hidden="1" customHeight="1">
      <c r="H5736" s="1"/>
      <c r="I5736" s="1"/>
      <c r="N5736" s="1"/>
      <c r="T5736" s="146"/>
      <c r="U5736" s="146"/>
      <c r="V5736" s="146"/>
      <c r="W5736" s="146"/>
      <c r="X5736" s="146"/>
      <c r="Y5736" s="146"/>
      <c r="Z5736" s="146"/>
      <c r="AA5736" s="146"/>
      <c r="AB5736" s="5" t="str">
        <f t="shared" si="122"/>
        <v/>
      </c>
    </row>
    <row r="5737" spans="8:28" customFormat="1" ht="12.95" hidden="1" customHeight="1">
      <c r="H5737" s="1"/>
      <c r="I5737" s="1"/>
      <c r="N5737" s="1"/>
      <c r="T5737" s="146"/>
      <c r="U5737" s="146"/>
      <c r="V5737" s="146"/>
      <c r="W5737" s="146"/>
      <c r="X5737" s="146"/>
      <c r="Y5737" s="146"/>
      <c r="Z5737" s="146"/>
      <c r="AA5737" s="146"/>
      <c r="AB5737" s="5" t="str">
        <f t="shared" si="122"/>
        <v/>
      </c>
    </row>
    <row r="5738" spans="8:28" customFormat="1" ht="12.95" hidden="1" customHeight="1">
      <c r="H5738" s="1"/>
      <c r="I5738" s="1"/>
      <c r="N5738" s="1"/>
      <c r="T5738" s="146"/>
      <c r="U5738" s="146"/>
      <c r="V5738" s="146"/>
      <c r="W5738" s="146"/>
      <c r="X5738" s="146"/>
      <c r="Y5738" s="146"/>
      <c r="Z5738" s="146"/>
      <c r="AA5738" s="146"/>
      <c r="AB5738" s="5" t="str">
        <f t="shared" si="122"/>
        <v/>
      </c>
    </row>
    <row r="5739" spans="8:28" customFormat="1" ht="12.95" hidden="1" customHeight="1">
      <c r="H5739" s="1"/>
      <c r="I5739" s="1"/>
      <c r="N5739" s="1"/>
      <c r="T5739" s="146"/>
      <c r="U5739" s="146"/>
      <c r="V5739" s="146"/>
      <c r="W5739" s="146"/>
      <c r="X5739" s="146"/>
      <c r="Y5739" s="146"/>
      <c r="Z5739" s="146"/>
      <c r="AA5739" s="146"/>
      <c r="AB5739" s="5" t="str">
        <f t="shared" si="122"/>
        <v/>
      </c>
    </row>
    <row r="5740" spans="8:28" customFormat="1" ht="12.95" hidden="1" customHeight="1">
      <c r="H5740" s="1"/>
      <c r="I5740" s="1"/>
      <c r="N5740" s="1"/>
      <c r="T5740" s="146"/>
      <c r="U5740" s="146"/>
      <c r="V5740" s="146"/>
      <c r="W5740" s="146"/>
      <c r="X5740" s="146"/>
      <c r="Y5740" s="146"/>
      <c r="Z5740" s="146"/>
      <c r="AA5740" s="146"/>
      <c r="AB5740" s="5" t="str">
        <f t="shared" si="122"/>
        <v/>
      </c>
    </row>
    <row r="5741" spans="8:28" customFormat="1" ht="12.95" hidden="1" customHeight="1">
      <c r="H5741" s="1"/>
      <c r="I5741" s="1"/>
      <c r="N5741" s="1"/>
      <c r="T5741" s="146"/>
      <c r="U5741" s="146"/>
      <c r="V5741" s="146"/>
      <c r="W5741" s="146"/>
      <c r="X5741" s="146"/>
      <c r="Y5741" s="146"/>
      <c r="Z5741" s="146"/>
      <c r="AA5741" s="146"/>
      <c r="AB5741" s="5" t="str">
        <f t="shared" si="122"/>
        <v/>
      </c>
    </row>
    <row r="5742" spans="8:28" customFormat="1" ht="12.95" hidden="1" customHeight="1">
      <c r="H5742" s="1"/>
      <c r="I5742" s="1"/>
      <c r="N5742" s="1"/>
      <c r="T5742" s="146"/>
      <c r="U5742" s="146"/>
      <c r="V5742" s="146"/>
      <c r="W5742" s="146"/>
      <c r="X5742" s="146"/>
      <c r="Y5742" s="146"/>
      <c r="Z5742" s="146"/>
      <c r="AA5742" s="146"/>
      <c r="AB5742" s="5" t="str">
        <f t="shared" si="122"/>
        <v/>
      </c>
    </row>
    <row r="5743" spans="8:28" customFormat="1" ht="12.95" hidden="1" customHeight="1">
      <c r="H5743" s="1"/>
      <c r="I5743" s="1"/>
      <c r="N5743" s="1"/>
      <c r="T5743" s="146"/>
      <c r="U5743" s="146"/>
      <c r="V5743" s="146"/>
      <c r="W5743" s="146"/>
      <c r="X5743" s="146"/>
      <c r="Y5743" s="146"/>
      <c r="Z5743" s="146"/>
      <c r="AA5743" s="146"/>
      <c r="AB5743" s="5" t="str">
        <f t="shared" si="122"/>
        <v/>
      </c>
    </row>
    <row r="5744" spans="8:28" customFormat="1" ht="12.95" hidden="1" customHeight="1">
      <c r="H5744" s="1"/>
      <c r="I5744" s="1"/>
      <c r="N5744" s="1"/>
      <c r="T5744" s="146"/>
      <c r="U5744" s="146"/>
      <c r="V5744" s="146"/>
      <c r="W5744" s="146"/>
      <c r="X5744" s="146"/>
      <c r="Y5744" s="146"/>
      <c r="Z5744" s="146"/>
      <c r="AA5744" s="146"/>
      <c r="AB5744" s="5" t="str">
        <f t="shared" si="122"/>
        <v/>
      </c>
    </row>
    <row r="5745" spans="8:28" customFormat="1" ht="12.95" hidden="1" customHeight="1">
      <c r="H5745" s="1"/>
      <c r="I5745" s="1"/>
      <c r="N5745" s="1"/>
      <c r="T5745" s="146"/>
      <c r="U5745" s="146"/>
      <c r="V5745" s="146"/>
      <c r="W5745" s="146"/>
      <c r="X5745" s="146"/>
      <c r="Y5745" s="146"/>
      <c r="Z5745" s="146"/>
      <c r="AA5745" s="146"/>
      <c r="AB5745" s="5" t="str">
        <f t="shared" si="122"/>
        <v/>
      </c>
    </row>
    <row r="5746" spans="8:28" customFormat="1" ht="12.95" hidden="1" customHeight="1">
      <c r="H5746" s="1"/>
      <c r="I5746" s="1"/>
      <c r="N5746" s="1"/>
      <c r="T5746" s="146"/>
      <c r="U5746" s="146"/>
      <c r="V5746" s="146"/>
      <c r="W5746" s="146"/>
      <c r="X5746" s="146"/>
      <c r="Y5746" s="146"/>
      <c r="Z5746" s="146"/>
      <c r="AA5746" s="146"/>
      <c r="AB5746" s="5" t="str">
        <f t="shared" si="122"/>
        <v/>
      </c>
    </row>
    <row r="5747" spans="8:28" customFormat="1" ht="12.95" hidden="1" customHeight="1">
      <c r="H5747" s="1"/>
      <c r="I5747" s="1"/>
      <c r="N5747" s="1"/>
      <c r="T5747" s="146"/>
      <c r="U5747" s="146"/>
      <c r="V5747" s="146"/>
      <c r="W5747" s="146"/>
      <c r="X5747" s="146"/>
      <c r="Y5747" s="146"/>
      <c r="Z5747" s="146"/>
      <c r="AA5747" s="146"/>
      <c r="AB5747" s="5" t="str">
        <f t="shared" si="122"/>
        <v/>
      </c>
    </row>
    <row r="5748" spans="8:28" customFormat="1" ht="12.95" hidden="1" customHeight="1">
      <c r="H5748" s="1"/>
      <c r="I5748" s="1"/>
      <c r="N5748" s="1"/>
      <c r="T5748" s="146"/>
      <c r="U5748" s="146"/>
      <c r="V5748" s="146"/>
      <c r="W5748" s="146"/>
      <c r="X5748" s="146"/>
      <c r="Y5748" s="146"/>
      <c r="Z5748" s="146"/>
      <c r="AA5748" s="146"/>
      <c r="AB5748" s="5" t="str">
        <f t="shared" si="122"/>
        <v/>
      </c>
    </row>
    <row r="5749" spans="8:28" customFormat="1" ht="12.95" hidden="1" customHeight="1">
      <c r="H5749" s="1"/>
      <c r="I5749" s="1"/>
      <c r="N5749" s="1"/>
      <c r="T5749" s="146"/>
      <c r="U5749" s="146"/>
      <c r="V5749" s="146"/>
      <c r="W5749" s="146"/>
      <c r="X5749" s="146"/>
      <c r="Y5749" s="146"/>
      <c r="Z5749" s="146"/>
      <c r="AA5749" s="146"/>
      <c r="AB5749" s="5" t="str">
        <f t="shared" si="122"/>
        <v/>
      </c>
    </row>
    <row r="5750" spans="8:28" customFormat="1" ht="12.95" hidden="1" customHeight="1">
      <c r="H5750" s="1"/>
      <c r="I5750" s="1"/>
      <c r="N5750" s="1"/>
      <c r="T5750" s="146"/>
      <c r="U5750" s="146"/>
      <c r="V5750" s="146"/>
      <c r="W5750" s="146"/>
      <c r="X5750" s="146"/>
      <c r="Y5750" s="146"/>
      <c r="Z5750" s="146"/>
      <c r="AA5750" s="146"/>
      <c r="AB5750" s="5" t="str">
        <f t="shared" si="122"/>
        <v/>
      </c>
    </row>
    <row r="5751" spans="8:28" customFormat="1" ht="12.95" hidden="1" customHeight="1">
      <c r="H5751" s="1"/>
      <c r="I5751" s="1"/>
      <c r="N5751" s="1"/>
      <c r="T5751" s="146"/>
      <c r="U5751" s="146"/>
      <c r="V5751" s="146"/>
      <c r="W5751" s="146"/>
      <c r="X5751" s="146"/>
      <c r="Y5751" s="146"/>
      <c r="Z5751" s="146"/>
      <c r="AA5751" s="146"/>
      <c r="AB5751" s="5" t="str">
        <f t="shared" si="122"/>
        <v/>
      </c>
    </row>
    <row r="5752" spans="8:28" customFormat="1" ht="12.95" hidden="1" customHeight="1">
      <c r="H5752" s="1"/>
      <c r="I5752" s="1"/>
      <c r="N5752" s="1"/>
      <c r="T5752" s="146"/>
      <c r="U5752" s="146"/>
      <c r="V5752" s="146"/>
      <c r="W5752" s="146"/>
      <c r="X5752" s="146"/>
      <c r="Y5752" s="146"/>
      <c r="Z5752" s="146"/>
      <c r="AA5752" s="146"/>
      <c r="AB5752" s="5" t="str">
        <f t="shared" si="122"/>
        <v/>
      </c>
    </row>
    <row r="5753" spans="8:28" customFormat="1" ht="12.95" hidden="1" customHeight="1">
      <c r="H5753" s="1"/>
      <c r="I5753" s="1"/>
      <c r="N5753" s="1"/>
      <c r="T5753" s="146"/>
      <c r="U5753" s="146"/>
      <c r="V5753" s="146"/>
      <c r="W5753" s="146"/>
      <c r="X5753" s="146"/>
      <c r="Y5753" s="146"/>
      <c r="Z5753" s="146"/>
      <c r="AA5753" s="146"/>
      <c r="AB5753" s="5" t="str">
        <f t="shared" si="122"/>
        <v/>
      </c>
    </row>
    <row r="5754" spans="8:28" customFormat="1" ht="12.95" hidden="1" customHeight="1">
      <c r="H5754" s="1"/>
      <c r="I5754" s="1"/>
      <c r="N5754" s="1"/>
      <c r="T5754" s="146"/>
      <c r="U5754" s="146"/>
      <c r="V5754" s="146"/>
      <c r="W5754" s="146"/>
      <c r="X5754" s="146"/>
      <c r="Y5754" s="146"/>
      <c r="Z5754" s="146"/>
      <c r="AA5754" s="146"/>
      <c r="AB5754" s="5" t="str">
        <f t="shared" si="122"/>
        <v/>
      </c>
    </row>
    <row r="5755" spans="8:28" customFormat="1" ht="12.95" hidden="1" customHeight="1">
      <c r="H5755" s="1"/>
      <c r="I5755" s="1"/>
      <c r="N5755" s="1"/>
      <c r="T5755" s="146"/>
      <c r="U5755" s="146"/>
      <c r="V5755" s="146"/>
      <c r="W5755" s="146"/>
      <c r="X5755" s="146"/>
      <c r="Y5755" s="146"/>
      <c r="Z5755" s="146"/>
      <c r="AA5755" s="146"/>
      <c r="AB5755" s="5" t="str">
        <f t="shared" si="122"/>
        <v/>
      </c>
    </row>
    <row r="5756" spans="8:28" customFormat="1" ht="12.95" hidden="1" customHeight="1">
      <c r="H5756" s="1"/>
      <c r="I5756" s="1"/>
      <c r="N5756" s="1"/>
      <c r="T5756" s="146"/>
      <c r="U5756" s="146"/>
      <c r="V5756" s="146"/>
      <c r="W5756" s="146"/>
      <c r="X5756" s="146"/>
      <c r="Y5756" s="146"/>
      <c r="Z5756" s="146"/>
      <c r="AA5756" s="146"/>
      <c r="AB5756" s="5" t="str">
        <f t="shared" si="122"/>
        <v/>
      </c>
    </row>
    <row r="5757" spans="8:28" customFormat="1" ht="12.95" hidden="1" customHeight="1">
      <c r="H5757" s="1"/>
      <c r="I5757" s="1"/>
      <c r="N5757" s="1"/>
      <c r="T5757" s="146"/>
      <c r="U5757" s="146"/>
      <c r="V5757" s="146"/>
      <c r="W5757" s="146"/>
      <c r="X5757" s="146"/>
      <c r="Y5757" s="146"/>
      <c r="Z5757" s="146"/>
      <c r="AA5757" s="146"/>
      <c r="AB5757" s="5" t="str">
        <f t="shared" si="122"/>
        <v/>
      </c>
    </row>
    <row r="5758" spans="8:28" customFormat="1" ht="12.95" hidden="1" customHeight="1">
      <c r="H5758" s="1"/>
      <c r="I5758" s="1"/>
      <c r="N5758" s="1"/>
      <c r="T5758" s="146"/>
      <c r="U5758" s="146"/>
      <c r="V5758" s="146"/>
      <c r="W5758" s="146"/>
      <c r="X5758" s="146"/>
      <c r="Y5758" s="146"/>
      <c r="Z5758" s="146"/>
      <c r="AA5758" s="146"/>
      <c r="AB5758" s="5" t="str">
        <f t="shared" si="122"/>
        <v/>
      </c>
    </row>
    <row r="5759" spans="8:28" customFormat="1" ht="12.95" hidden="1" customHeight="1">
      <c r="H5759" s="1"/>
      <c r="I5759" s="1"/>
      <c r="N5759" s="1"/>
      <c r="T5759" s="146"/>
      <c r="U5759" s="146"/>
      <c r="V5759" s="146"/>
      <c r="W5759" s="146"/>
      <c r="X5759" s="146"/>
      <c r="Y5759" s="146"/>
      <c r="Z5759" s="146"/>
      <c r="AA5759" s="146"/>
      <c r="AB5759" s="5" t="str">
        <f t="shared" si="122"/>
        <v/>
      </c>
    </row>
    <row r="5760" spans="8:28" customFormat="1" ht="12.95" hidden="1" customHeight="1">
      <c r="H5760" s="1"/>
      <c r="I5760" s="1"/>
      <c r="N5760" s="1"/>
      <c r="T5760" s="146"/>
      <c r="U5760" s="146"/>
      <c r="V5760" s="146"/>
      <c r="W5760" s="146"/>
      <c r="X5760" s="146"/>
      <c r="Y5760" s="146"/>
      <c r="Z5760" s="146"/>
      <c r="AA5760" s="146"/>
      <c r="AB5760" s="5" t="str">
        <f t="shared" si="122"/>
        <v/>
      </c>
    </row>
    <row r="5761" spans="8:28" customFormat="1" ht="12.95" hidden="1" customHeight="1">
      <c r="H5761" s="1"/>
      <c r="I5761" s="1"/>
      <c r="N5761" s="1"/>
      <c r="T5761" s="146"/>
      <c r="U5761" s="146"/>
      <c r="V5761" s="146"/>
      <c r="W5761" s="146"/>
      <c r="X5761" s="146"/>
      <c r="Y5761" s="146"/>
      <c r="Z5761" s="146"/>
      <c r="AA5761" s="146"/>
      <c r="AB5761" s="5" t="str">
        <f t="shared" si="122"/>
        <v/>
      </c>
    </row>
    <row r="5762" spans="8:28" customFormat="1" ht="12.95" hidden="1" customHeight="1">
      <c r="H5762" s="1"/>
      <c r="I5762" s="1"/>
      <c r="N5762" s="1"/>
      <c r="T5762" s="146"/>
      <c r="U5762" s="146"/>
      <c r="V5762" s="146"/>
      <c r="W5762" s="146"/>
      <c r="X5762" s="146"/>
      <c r="Y5762" s="146"/>
      <c r="Z5762" s="146"/>
      <c r="AA5762" s="146"/>
      <c r="AB5762" s="5" t="str">
        <f t="shared" si="122"/>
        <v/>
      </c>
    </row>
    <row r="5763" spans="8:28" customFormat="1" ht="12.95" hidden="1" customHeight="1">
      <c r="H5763" s="1"/>
      <c r="I5763" s="1"/>
      <c r="N5763" s="1"/>
      <c r="T5763" s="146"/>
      <c r="U5763" s="146"/>
      <c r="V5763" s="146"/>
      <c r="W5763" s="146"/>
      <c r="X5763" s="146"/>
      <c r="Y5763" s="146"/>
      <c r="Z5763" s="146"/>
      <c r="AA5763" s="146"/>
      <c r="AB5763" s="5" t="str">
        <f t="shared" si="122"/>
        <v/>
      </c>
    </row>
    <row r="5764" spans="8:28" customFormat="1" ht="12.95" hidden="1" customHeight="1">
      <c r="H5764" s="1"/>
      <c r="I5764" s="1"/>
      <c r="N5764" s="1"/>
      <c r="T5764" s="146"/>
      <c r="U5764" s="146"/>
      <c r="V5764" s="146"/>
      <c r="W5764" s="146"/>
      <c r="X5764" s="146"/>
      <c r="Y5764" s="146"/>
      <c r="Z5764" s="146"/>
      <c r="AA5764" s="146"/>
      <c r="AB5764" s="5" t="str">
        <f t="shared" si="122"/>
        <v/>
      </c>
    </row>
    <row r="5765" spans="8:28" customFormat="1" ht="12.95" hidden="1" customHeight="1">
      <c r="H5765" s="1"/>
      <c r="I5765" s="1"/>
      <c r="N5765" s="1"/>
      <c r="T5765" s="146"/>
      <c r="U5765" s="146"/>
      <c r="V5765" s="146"/>
      <c r="W5765" s="146"/>
      <c r="X5765" s="146"/>
      <c r="Y5765" s="146"/>
      <c r="Z5765" s="146"/>
      <c r="AA5765" s="146"/>
      <c r="AB5765" s="5" t="str">
        <f t="shared" si="122"/>
        <v/>
      </c>
    </row>
    <row r="5766" spans="8:28" customFormat="1" ht="12.95" hidden="1" customHeight="1">
      <c r="H5766" s="1"/>
      <c r="I5766" s="1"/>
      <c r="N5766" s="1"/>
      <c r="T5766" s="146"/>
      <c r="U5766" s="146"/>
      <c r="V5766" s="146"/>
      <c r="W5766" s="146"/>
      <c r="X5766" s="146"/>
      <c r="Y5766" s="146"/>
      <c r="Z5766" s="146"/>
      <c r="AA5766" s="146"/>
      <c r="AB5766" s="5" t="str">
        <f t="shared" si="122"/>
        <v/>
      </c>
    </row>
    <row r="5767" spans="8:28" customFormat="1" ht="12.95" hidden="1" customHeight="1">
      <c r="H5767" s="1"/>
      <c r="I5767" s="1"/>
      <c r="N5767" s="1"/>
      <c r="T5767" s="146"/>
      <c r="U5767" s="146"/>
      <c r="V5767" s="146"/>
      <c r="W5767" s="146"/>
      <c r="X5767" s="146"/>
      <c r="Y5767" s="146"/>
      <c r="Z5767" s="146"/>
      <c r="AA5767" s="146"/>
      <c r="AB5767" s="5" t="str">
        <f t="shared" si="122"/>
        <v/>
      </c>
    </row>
    <row r="5768" spans="8:28" customFormat="1" ht="12.95" hidden="1" customHeight="1">
      <c r="H5768" s="1"/>
      <c r="I5768" s="1"/>
      <c r="N5768" s="1"/>
      <c r="T5768" s="146"/>
      <c r="U5768" s="146"/>
      <c r="V5768" s="146"/>
      <c r="W5768" s="146"/>
      <c r="X5768" s="146"/>
      <c r="Y5768" s="146"/>
      <c r="Z5768" s="146"/>
      <c r="AA5768" s="146"/>
      <c r="AB5768" s="5" t="str">
        <f t="shared" si="122"/>
        <v/>
      </c>
    </row>
    <row r="5769" spans="8:28" customFormat="1" ht="12.95" hidden="1" customHeight="1">
      <c r="H5769" s="1"/>
      <c r="I5769" s="1"/>
      <c r="N5769" s="1"/>
      <c r="T5769" s="146"/>
      <c r="U5769" s="146"/>
      <c r="V5769" s="146"/>
      <c r="W5769" s="146"/>
      <c r="X5769" s="146"/>
      <c r="Y5769" s="146"/>
      <c r="Z5769" s="146"/>
      <c r="AA5769" s="146"/>
      <c r="AB5769" s="5" t="str">
        <f t="shared" si="122"/>
        <v/>
      </c>
    </row>
    <row r="5770" spans="8:28" customFormat="1" ht="12.95" hidden="1" customHeight="1">
      <c r="H5770" s="1"/>
      <c r="I5770" s="1"/>
      <c r="N5770" s="1"/>
      <c r="T5770" s="146"/>
      <c r="U5770" s="146"/>
      <c r="V5770" s="146"/>
      <c r="W5770" s="146"/>
      <c r="X5770" s="146"/>
      <c r="Y5770" s="146"/>
      <c r="Z5770" s="146"/>
      <c r="AA5770" s="146"/>
      <c r="AB5770" s="5" t="str">
        <f t="shared" si="122"/>
        <v/>
      </c>
    </row>
    <row r="5771" spans="8:28" customFormat="1" ht="12.95" hidden="1" customHeight="1">
      <c r="H5771" s="1"/>
      <c r="I5771" s="1"/>
      <c r="N5771" s="1"/>
      <c r="T5771" s="146"/>
      <c r="U5771" s="146"/>
      <c r="V5771" s="146"/>
      <c r="W5771" s="146"/>
      <c r="X5771" s="146"/>
      <c r="Y5771" s="146"/>
      <c r="Z5771" s="146"/>
      <c r="AA5771" s="146"/>
      <c r="AB5771" s="5" t="str">
        <f t="shared" si="122"/>
        <v/>
      </c>
    </row>
    <row r="5772" spans="8:28" customFormat="1" ht="12.95" hidden="1" customHeight="1">
      <c r="H5772" s="1"/>
      <c r="I5772" s="1"/>
      <c r="N5772" s="1"/>
      <c r="T5772" s="146"/>
      <c r="U5772" s="146"/>
      <c r="V5772" s="146"/>
      <c r="W5772" s="146"/>
      <c r="X5772" s="146"/>
      <c r="Y5772" s="146"/>
      <c r="Z5772" s="146"/>
      <c r="AA5772" s="146"/>
      <c r="AB5772" s="5" t="str">
        <f t="shared" si="122"/>
        <v/>
      </c>
    </row>
    <row r="5773" spans="8:28" customFormat="1" ht="12.95" hidden="1" customHeight="1">
      <c r="H5773" s="1"/>
      <c r="I5773" s="1"/>
      <c r="N5773" s="1"/>
      <c r="T5773" s="146"/>
      <c r="U5773" s="146"/>
      <c r="V5773" s="146"/>
      <c r="W5773" s="146"/>
      <c r="X5773" s="146"/>
      <c r="Y5773" s="146"/>
      <c r="Z5773" s="146"/>
      <c r="AA5773" s="146"/>
      <c r="AB5773" s="5" t="str">
        <f t="shared" si="122"/>
        <v/>
      </c>
    </row>
    <row r="5774" spans="8:28" customFormat="1" ht="12.95" hidden="1" customHeight="1">
      <c r="H5774" s="1"/>
      <c r="I5774" s="1"/>
      <c r="N5774" s="1"/>
      <c r="T5774" s="146"/>
      <c r="U5774" s="146"/>
      <c r="V5774" s="146"/>
      <c r="W5774" s="146"/>
      <c r="X5774" s="146"/>
      <c r="Y5774" s="146"/>
      <c r="Z5774" s="146"/>
      <c r="AA5774" s="146"/>
      <c r="AB5774" s="5" t="str">
        <f t="shared" si="122"/>
        <v/>
      </c>
    </row>
    <row r="5775" spans="8:28" customFormat="1" ht="12.95" hidden="1" customHeight="1">
      <c r="H5775" s="1"/>
      <c r="I5775" s="1"/>
      <c r="N5775" s="1"/>
      <c r="T5775" s="146"/>
      <c r="U5775" s="146"/>
      <c r="V5775" s="146"/>
      <c r="W5775" s="146"/>
      <c r="X5775" s="146"/>
      <c r="Y5775" s="146"/>
      <c r="Z5775" s="146"/>
      <c r="AA5775" s="146"/>
      <c r="AB5775" s="5" t="str">
        <f t="shared" si="122"/>
        <v/>
      </c>
    </row>
    <row r="5776" spans="8:28" customFormat="1" ht="12.95" hidden="1" customHeight="1">
      <c r="H5776" s="1"/>
      <c r="I5776" s="1"/>
      <c r="N5776" s="1"/>
      <c r="T5776" s="146"/>
      <c r="U5776" s="146"/>
      <c r="V5776" s="146"/>
      <c r="W5776" s="146"/>
      <c r="X5776" s="146"/>
      <c r="Y5776" s="146"/>
      <c r="Z5776" s="146"/>
      <c r="AA5776" s="146"/>
      <c r="AB5776" s="5" t="str">
        <f t="shared" si="122"/>
        <v/>
      </c>
    </row>
    <row r="5777" spans="8:28" customFormat="1" ht="12.95" hidden="1" customHeight="1">
      <c r="H5777" s="1"/>
      <c r="I5777" s="1"/>
      <c r="N5777" s="1"/>
      <c r="T5777" s="146"/>
      <c r="U5777" s="146"/>
      <c r="V5777" s="146"/>
      <c r="W5777" s="146"/>
      <c r="X5777" s="146"/>
      <c r="Y5777" s="146"/>
      <c r="Z5777" s="146"/>
      <c r="AA5777" s="146"/>
      <c r="AB5777" s="5" t="str">
        <f t="shared" si="122"/>
        <v/>
      </c>
    </row>
    <row r="5778" spans="8:28" customFormat="1" ht="12.95" hidden="1" customHeight="1">
      <c r="H5778" s="1"/>
      <c r="I5778" s="1"/>
      <c r="N5778" s="1"/>
      <c r="T5778" s="146"/>
      <c r="U5778" s="146"/>
      <c r="V5778" s="146"/>
      <c r="W5778" s="146"/>
      <c r="X5778" s="146"/>
      <c r="Y5778" s="146"/>
      <c r="Z5778" s="146"/>
      <c r="AA5778" s="146"/>
      <c r="AB5778" s="5" t="str">
        <f t="shared" si="122"/>
        <v/>
      </c>
    </row>
    <row r="5779" spans="8:28" customFormat="1" ht="12.95" hidden="1" customHeight="1">
      <c r="H5779" s="1"/>
      <c r="I5779" s="1"/>
      <c r="N5779" s="1"/>
      <c r="T5779" s="146"/>
      <c r="U5779" s="146"/>
      <c r="V5779" s="146"/>
      <c r="W5779" s="146"/>
      <c r="X5779" s="146"/>
      <c r="Y5779" s="146"/>
      <c r="Z5779" s="146"/>
      <c r="AA5779" s="146"/>
      <c r="AB5779" s="5" t="str">
        <f t="shared" si="122"/>
        <v/>
      </c>
    </row>
    <row r="5780" spans="8:28" customFormat="1" ht="12.95" hidden="1" customHeight="1">
      <c r="H5780" s="1"/>
      <c r="I5780" s="1"/>
      <c r="N5780" s="1"/>
      <c r="T5780" s="146"/>
      <c r="U5780" s="146"/>
      <c r="V5780" s="146"/>
      <c r="W5780" s="146"/>
      <c r="X5780" s="146"/>
      <c r="Y5780" s="146"/>
      <c r="Z5780" s="146"/>
      <c r="AA5780" s="146"/>
      <c r="AB5780" s="5" t="str">
        <f t="shared" si="122"/>
        <v/>
      </c>
    </row>
    <row r="5781" spans="8:28" customFormat="1" ht="12.95" hidden="1" customHeight="1">
      <c r="H5781" s="1"/>
      <c r="I5781" s="1"/>
      <c r="N5781" s="1"/>
      <c r="T5781" s="146"/>
      <c r="U5781" s="146"/>
      <c r="V5781" s="146"/>
      <c r="W5781" s="146"/>
      <c r="X5781" s="146"/>
      <c r="Y5781" s="146"/>
      <c r="Z5781" s="146"/>
      <c r="AA5781" s="146"/>
      <c r="AB5781" s="5" t="str">
        <f t="shared" si="122"/>
        <v/>
      </c>
    </row>
    <row r="5782" spans="8:28" customFormat="1" ht="12.95" hidden="1" customHeight="1">
      <c r="H5782" s="1"/>
      <c r="I5782" s="1"/>
      <c r="N5782" s="1"/>
      <c r="T5782" s="146"/>
      <c r="U5782" s="146"/>
      <c r="V5782" s="146"/>
      <c r="W5782" s="146"/>
      <c r="X5782" s="146"/>
      <c r="Y5782" s="146"/>
      <c r="Z5782" s="146"/>
      <c r="AA5782" s="146"/>
      <c r="AB5782" s="5" t="str">
        <f t="shared" si="122"/>
        <v/>
      </c>
    </row>
    <row r="5783" spans="8:28" customFormat="1" ht="12.95" hidden="1" customHeight="1">
      <c r="H5783" s="1"/>
      <c r="I5783" s="1"/>
      <c r="N5783" s="1"/>
      <c r="T5783" s="146"/>
      <c r="U5783" s="146"/>
      <c r="V5783" s="146"/>
      <c r="W5783" s="146"/>
      <c r="X5783" s="146"/>
      <c r="Y5783" s="146"/>
      <c r="Z5783" s="146"/>
      <c r="AA5783" s="146"/>
      <c r="AB5783" s="5" t="str">
        <f t="shared" si="122"/>
        <v/>
      </c>
    </row>
    <row r="5784" spans="8:28" customFormat="1" ht="12.95" hidden="1" customHeight="1">
      <c r="H5784" s="1"/>
      <c r="I5784" s="1"/>
      <c r="N5784" s="1"/>
      <c r="T5784" s="146"/>
      <c r="U5784" s="146"/>
      <c r="V5784" s="146"/>
      <c r="W5784" s="146"/>
      <c r="X5784" s="146"/>
      <c r="Y5784" s="146"/>
      <c r="Z5784" s="146"/>
      <c r="AA5784" s="146"/>
      <c r="AB5784" s="5" t="str">
        <f t="shared" si="122"/>
        <v/>
      </c>
    </row>
    <row r="5785" spans="8:28" customFormat="1" ht="12.95" hidden="1" customHeight="1">
      <c r="H5785" s="1"/>
      <c r="I5785" s="1"/>
      <c r="N5785" s="1"/>
      <c r="T5785" s="146"/>
      <c r="U5785" s="146"/>
      <c r="V5785" s="146"/>
      <c r="W5785" s="146"/>
      <c r="X5785" s="146"/>
      <c r="Y5785" s="146"/>
      <c r="Z5785" s="146"/>
      <c r="AA5785" s="146"/>
      <c r="AB5785" s="5" t="str">
        <f t="shared" si="122"/>
        <v/>
      </c>
    </row>
    <row r="5786" spans="8:28" customFormat="1" ht="12.95" hidden="1" customHeight="1">
      <c r="H5786" s="1"/>
      <c r="I5786" s="1"/>
      <c r="N5786" s="1"/>
      <c r="T5786" s="146"/>
      <c r="U5786" s="146"/>
      <c r="V5786" s="146"/>
      <c r="W5786" s="146"/>
      <c r="X5786" s="146"/>
      <c r="Y5786" s="146"/>
      <c r="Z5786" s="146"/>
      <c r="AA5786" s="146"/>
      <c r="AB5786" s="5" t="str">
        <f t="shared" si="122"/>
        <v/>
      </c>
    </row>
    <row r="5787" spans="8:28" customFormat="1" ht="12.95" hidden="1" customHeight="1">
      <c r="H5787" s="1"/>
      <c r="I5787" s="1"/>
      <c r="N5787" s="1"/>
      <c r="T5787" s="146"/>
      <c r="U5787" s="146"/>
      <c r="V5787" s="146"/>
      <c r="W5787" s="146"/>
      <c r="X5787" s="146"/>
      <c r="Y5787" s="146"/>
      <c r="Z5787" s="146"/>
      <c r="AA5787" s="146"/>
      <c r="AB5787" s="5" t="str">
        <f t="shared" ref="AB5787:AB5850" si="123">IF(TRIM(A5777)="","",CONCATENATE(TRIM(D5777),TRIM(E5777)))</f>
        <v/>
      </c>
    </row>
    <row r="5788" spans="8:28" customFormat="1" ht="12.95" hidden="1" customHeight="1">
      <c r="H5788" s="1"/>
      <c r="I5788" s="1"/>
      <c r="N5788" s="1"/>
      <c r="T5788" s="146"/>
      <c r="U5788" s="146"/>
      <c r="V5788" s="146"/>
      <c r="W5788" s="146"/>
      <c r="X5788" s="146"/>
      <c r="Y5788" s="146"/>
      <c r="Z5788" s="146"/>
      <c r="AA5788" s="146"/>
      <c r="AB5788" s="5" t="str">
        <f t="shared" si="123"/>
        <v/>
      </c>
    </row>
    <row r="5789" spans="8:28" customFormat="1" ht="12.95" hidden="1" customHeight="1">
      <c r="H5789" s="1"/>
      <c r="I5789" s="1"/>
      <c r="N5789" s="1"/>
      <c r="T5789" s="146"/>
      <c r="U5789" s="146"/>
      <c r="V5789" s="146"/>
      <c r="W5789" s="146"/>
      <c r="X5789" s="146"/>
      <c r="Y5789" s="146"/>
      <c r="Z5789" s="146"/>
      <c r="AA5789" s="146"/>
      <c r="AB5789" s="5" t="str">
        <f t="shared" si="123"/>
        <v/>
      </c>
    </row>
    <row r="5790" spans="8:28" customFormat="1" ht="12.95" hidden="1" customHeight="1">
      <c r="H5790" s="1"/>
      <c r="I5790" s="1"/>
      <c r="N5790" s="1"/>
      <c r="T5790" s="146"/>
      <c r="U5790" s="146"/>
      <c r="V5790" s="146"/>
      <c r="W5790" s="146"/>
      <c r="X5790" s="146"/>
      <c r="Y5790" s="146"/>
      <c r="Z5790" s="146"/>
      <c r="AA5790" s="146"/>
      <c r="AB5790" s="5" t="str">
        <f t="shared" si="123"/>
        <v/>
      </c>
    </row>
    <row r="5791" spans="8:28" customFormat="1" ht="12.95" hidden="1" customHeight="1">
      <c r="H5791" s="1"/>
      <c r="I5791" s="1"/>
      <c r="N5791" s="1"/>
      <c r="T5791" s="146"/>
      <c r="U5791" s="146"/>
      <c r="V5791" s="146"/>
      <c r="W5791" s="146"/>
      <c r="X5791" s="146"/>
      <c r="Y5791" s="146"/>
      <c r="Z5791" s="146"/>
      <c r="AA5791" s="146"/>
      <c r="AB5791" s="5" t="str">
        <f t="shared" si="123"/>
        <v/>
      </c>
    </row>
    <row r="5792" spans="8:28" customFormat="1" ht="12.95" hidden="1" customHeight="1">
      <c r="H5792" s="1"/>
      <c r="I5792" s="1"/>
      <c r="N5792" s="1"/>
      <c r="T5792" s="146"/>
      <c r="U5792" s="146"/>
      <c r="V5792" s="146"/>
      <c r="W5792" s="146"/>
      <c r="X5792" s="146"/>
      <c r="Y5792" s="146"/>
      <c r="Z5792" s="146"/>
      <c r="AA5792" s="146"/>
      <c r="AB5792" s="5" t="str">
        <f t="shared" si="123"/>
        <v/>
      </c>
    </row>
    <row r="5793" spans="8:28" customFormat="1" ht="12.95" hidden="1" customHeight="1">
      <c r="H5793" s="1"/>
      <c r="I5793" s="1"/>
      <c r="N5793" s="1"/>
      <c r="T5793" s="146"/>
      <c r="U5793" s="146"/>
      <c r="V5793" s="146"/>
      <c r="W5793" s="146"/>
      <c r="X5793" s="146"/>
      <c r="Y5793" s="146"/>
      <c r="Z5793" s="146"/>
      <c r="AA5793" s="146"/>
      <c r="AB5793" s="5" t="str">
        <f t="shared" si="123"/>
        <v/>
      </c>
    </row>
    <row r="5794" spans="8:28" customFormat="1" ht="12.95" hidden="1" customHeight="1">
      <c r="H5794" s="1"/>
      <c r="I5794" s="1"/>
      <c r="N5794" s="1"/>
      <c r="T5794" s="146"/>
      <c r="U5794" s="146"/>
      <c r="V5794" s="146"/>
      <c r="W5794" s="146"/>
      <c r="X5794" s="146"/>
      <c r="Y5794" s="146"/>
      <c r="Z5794" s="146"/>
      <c r="AA5794" s="146"/>
      <c r="AB5794" s="5" t="str">
        <f t="shared" si="123"/>
        <v/>
      </c>
    </row>
    <row r="5795" spans="8:28" customFormat="1" ht="12.95" hidden="1" customHeight="1">
      <c r="H5795" s="1"/>
      <c r="I5795" s="1"/>
      <c r="N5795" s="1"/>
      <c r="T5795" s="146"/>
      <c r="U5795" s="146"/>
      <c r="V5795" s="146"/>
      <c r="W5795" s="146"/>
      <c r="X5795" s="146"/>
      <c r="Y5795" s="146"/>
      <c r="Z5795" s="146"/>
      <c r="AA5795" s="146"/>
      <c r="AB5795" s="5" t="str">
        <f t="shared" si="123"/>
        <v/>
      </c>
    </row>
    <row r="5796" spans="8:28" customFormat="1" ht="12.95" hidden="1" customHeight="1">
      <c r="H5796" s="1"/>
      <c r="I5796" s="1"/>
      <c r="N5796" s="1"/>
      <c r="T5796" s="146"/>
      <c r="U5796" s="146"/>
      <c r="V5796" s="146"/>
      <c r="W5796" s="146"/>
      <c r="X5796" s="146"/>
      <c r="Y5796" s="146"/>
      <c r="Z5796" s="146"/>
      <c r="AA5796" s="146"/>
      <c r="AB5796" s="5" t="str">
        <f t="shared" si="123"/>
        <v/>
      </c>
    </row>
    <row r="5797" spans="8:28" customFormat="1" ht="12.95" hidden="1" customHeight="1">
      <c r="H5797" s="1"/>
      <c r="I5797" s="1"/>
      <c r="N5797" s="1"/>
      <c r="T5797" s="146"/>
      <c r="U5797" s="146"/>
      <c r="V5797" s="146"/>
      <c r="W5797" s="146"/>
      <c r="X5797" s="146"/>
      <c r="Y5797" s="146"/>
      <c r="Z5797" s="146"/>
      <c r="AA5797" s="146"/>
      <c r="AB5797" s="5" t="str">
        <f t="shared" si="123"/>
        <v/>
      </c>
    </row>
    <row r="5798" spans="8:28" customFormat="1" ht="12.95" hidden="1" customHeight="1">
      <c r="H5798" s="1"/>
      <c r="I5798" s="1"/>
      <c r="N5798" s="1"/>
      <c r="T5798" s="146"/>
      <c r="U5798" s="146"/>
      <c r="V5798" s="146"/>
      <c r="W5798" s="146"/>
      <c r="X5798" s="146"/>
      <c r="Y5798" s="146"/>
      <c r="Z5798" s="146"/>
      <c r="AA5798" s="146"/>
      <c r="AB5798" s="5" t="str">
        <f t="shared" si="123"/>
        <v/>
      </c>
    </row>
    <row r="5799" spans="8:28" customFormat="1" ht="12.95" hidden="1" customHeight="1">
      <c r="H5799" s="1"/>
      <c r="I5799" s="1"/>
      <c r="N5799" s="1"/>
      <c r="T5799" s="146"/>
      <c r="U5799" s="146"/>
      <c r="V5799" s="146"/>
      <c r="W5799" s="146"/>
      <c r="X5799" s="146"/>
      <c r="Y5799" s="146"/>
      <c r="Z5799" s="146"/>
      <c r="AA5799" s="146"/>
      <c r="AB5799" s="5" t="str">
        <f t="shared" si="123"/>
        <v/>
      </c>
    </row>
    <row r="5800" spans="8:28" customFormat="1" ht="12.95" hidden="1" customHeight="1">
      <c r="H5800" s="1"/>
      <c r="I5800" s="1"/>
      <c r="N5800" s="1"/>
      <c r="T5800" s="146"/>
      <c r="U5800" s="146"/>
      <c r="V5800" s="146"/>
      <c r="W5800" s="146"/>
      <c r="X5800" s="146"/>
      <c r="Y5800" s="146"/>
      <c r="Z5800" s="146"/>
      <c r="AA5800" s="146"/>
      <c r="AB5800" s="5" t="str">
        <f t="shared" si="123"/>
        <v/>
      </c>
    </row>
    <row r="5801" spans="8:28" customFormat="1" ht="12.95" hidden="1" customHeight="1">
      <c r="H5801" s="1"/>
      <c r="I5801" s="1"/>
      <c r="N5801" s="1"/>
      <c r="T5801" s="146"/>
      <c r="U5801" s="146"/>
      <c r="V5801" s="146"/>
      <c r="W5801" s="146"/>
      <c r="X5801" s="146"/>
      <c r="Y5801" s="146"/>
      <c r="Z5801" s="146"/>
      <c r="AA5801" s="146"/>
      <c r="AB5801" s="5" t="str">
        <f t="shared" si="123"/>
        <v/>
      </c>
    </row>
    <row r="5802" spans="8:28" customFormat="1" ht="12.95" hidden="1" customHeight="1">
      <c r="H5802" s="1"/>
      <c r="I5802" s="1"/>
      <c r="N5802" s="1"/>
      <c r="T5802" s="146"/>
      <c r="U5802" s="146"/>
      <c r="V5802" s="146"/>
      <c r="W5802" s="146"/>
      <c r="X5802" s="146"/>
      <c r="Y5802" s="146"/>
      <c r="Z5802" s="146"/>
      <c r="AA5802" s="146"/>
      <c r="AB5802" s="5" t="str">
        <f t="shared" si="123"/>
        <v/>
      </c>
    </row>
    <row r="5803" spans="8:28" customFormat="1" ht="12.95" hidden="1" customHeight="1">
      <c r="H5803" s="1"/>
      <c r="I5803" s="1"/>
      <c r="N5803" s="1"/>
      <c r="T5803" s="146"/>
      <c r="U5803" s="146"/>
      <c r="V5803" s="146"/>
      <c r="W5803" s="146"/>
      <c r="X5803" s="146"/>
      <c r="Y5803" s="146"/>
      <c r="Z5803" s="146"/>
      <c r="AA5803" s="146"/>
      <c r="AB5803" s="5" t="str">
        <f t="shared" si="123"/>
        <v/>
      </c>
    </row>
    <row r="5804" spans="8:28" customFormat="1" ht="12.95" hidden="1" customHeight="1">
      <c r="H5804" s="1"/>
      <c r="I5804" s="1"/>
      <c r="N5804" s="1"/>
      <c r="T5804" s="146"/>
      <c r="U5804" s="146"/>
      <c r="V5804" s="146"/>
      <c r="W5804" s="146"/>
      <c r="X5804" s="146"/>
      <c r="Y5804" s="146"/>
      <c r="Z5804" s="146"/>
      <c r="AA5804" s="146"/>
      <c r="AB5804" s="5" t="str">
        <f t="shared" si="123"/>
        <v/>
      </c>
    </row>
    <row r="5805" spans="8:28" customFormat="1" ht="12.95" hidden="1" customHeight="1">
      <c r="H5805" s="1"/>
      <c r="I5805" s="1"/>
      <c r="N5805" s="1"/>
      <c r="T5805" s="146"/>
      <c r="U5805" s="146"/>
      <c r="V5805" s="146"/>
      <c r="W5805" s="146"/>
      <c r="X5805" s="146"/>
      <c r="Y5805" s="146"/>
      <c r="Z5805" s="146"/>
      <c r="AA5805" s="146"/>
      <c r="AB5805" s="5" t="str">
        <f t="shared" si="123"/>
        <v/>
      </c>
    </row>
    <row r="5806" spans="8:28" customFormat="1" ht="12.95" hidden="1" customHeight="1">
      <c r="H5806" s="1"/>
      <c r="I5806" s="1"/>
      <c r="N5806" s="1"/>
      <c r="T5806" s="146"/>
      <c r="U5806" s="146"/>
      <c r="V5806" s="146"/>
      <c r="W5806" s="146"/>
      <c r="X5806" s="146"/>
      <c r="Y5806" s="146"/>
      <c r="Z5806" s="146"/>
      <c r="AA5806" s="146"/>
      <c r="AB5806" s="5" t="str">
        <f t="shared" si="123"/>
        <v/>
      </c>
    </row>
    <row r="5807" spans="8:28" customFormat="1" ht="12.95" hidden="1" customHeight="1">
      <c r="H5807" s="1"/>
      <c r="I5807" s="1"/>
      <c r="N5807" s="1"/>
      <c r="T5807" s="146"/>
      <c r="U5807" s="146"/>
      <c r="V5807" s="146"/>
      <c r="W5807" s="146"/>
      <c r="X5807" s="146"/>
      <c r="Y5807" s="146"/>
      <c r="Z5807" s="146"/>
      <c r="AA5807" s="146"/>
      <c r="AB5807" s="5" t="str">
        <f t="shared" si="123"/>
        <v/>
      </c>
    </row>
    <row r="5808" spans="8:28" customFormat="1" ht="12.95" hidden="1" customHeight="1">
      <c r="H5808" s="1"/>
      <c r="I5808" s="1"/>
      <c r="N5808" s="1"/>
      <c r="T5808" s="146"/>
      <c r="U5808" s="146"/>
      <c r="V5808" s="146"/>
      <c r="W5808" s="146"/>
      <c r="X5808" s="146"/>
      <c r="Y5808" s="146"/>
      <c r="Z5808" s="146"/>
      <c r="AA5808" s="146"/>
      <c r="AB5808" s="5" t="str">
        <f t="shared" si="123"/>
        <v/>
      </c>
    </row>
    <row r="5809" spans="8:28" customFormat="1" ht="12.95" hidden="1" customHeight="1">
      <c r="H5809" s="1"/>
      <c r="I5809" s="1"/>
      <c r="N5809" s="1"/>
      <c r="T5809" s="146"/>
      <c r="U5809" s="146"/>
      <c r="V5809" s="146"/>
      <c r="W5809" s="146"/>
      <c r="X5809" s="146"/>
      <c r="Y5809" s="146"/>
      <c r="Z5809" s="146"/>
      <c r="AA5809" s="146"/>
      <c r="AB5809" s="5" t="str">
        <f t="shared" si="123"/>
        <v/>
      </c>
    </row>
    <row r="5810" spans="8:28" customFormat="1" ht="12.95" hidden="1" customHeight="1">
      <c r="H5810" s="1"/>
      <c r="I5810" s="1"/>
      <c r="N5810" s="1"/>
      <c r="T5810" s="146"/>
      <c r="U5810" s="146"/>
      <c r="V5810" s="146"/>
      <c r="W5810" s="146"/>
      <c r="X5810" s="146"/>
      <c r="Y5810" s="146"/>
      <c r="Z5810" s="146"/>
      <c r="AA5810" s="146"/>
      <c r="AB5810" s="5" t="str">
        <f t="shared" si="123"/>
        <v/>
      </c>
    </row>
    <row r="5811" spans="8:28" customFormat="1" ht="12.95" hidden="1" customHeight="1">
      <c r="H5811" s="1"/>
      <c r="I5811" s="1"/>
      <c r="N5811" s="1"/>
      <c r="T5811" s="146"/>
      <c r="U5811" s="146"/>
      <c r="V5811" s="146"/>
      <c r="W5811" s="146"/>
      <c r="X5811" s="146"/>
      <c r="Y5811" s="146"/>
      <c r="Z5811" s="146"/>
      <c r="AA5811" s="146"/>
      <c r="AB5811" s="5" t="str">
        <f t="shared" si="123"/>
        <v/>
      </c>
    </row>
    <row r="5812" spans="8:28" customFormat="1" ht="12.95" hidden="1" customHeight="1">
      <c r="H5812" s="1"/>
      <c r="I5812" s="1"/>
      <c r="N5812" s="1"/>
      <c r="T5812" s="146"/>
      <c r="U5812" s="146"/>
      <c r="V5812" s="146"/>
      <c r="W5812" s="146"/>
      <c r="X5812" s="146"/>
      <c r="Y5812" s="146"/>
      <c r="Z5812" s="146"/>
      <c r="AA5812" s="146"/>
      <c r="AB5812" s="5" t="str">
        <f t="shared" si="123"/>
        <v/>
      </c>
    </row>
    <row r="5813" spans="8:28" customFormat="1" ht="12.95" hidden="1" customHeight="1">
      <c r="H5813" s="1"/>
      <c r="I5813" s="1"/>
      <c r="N5813" s="1"/>
      <c r="T5813" s="146"/>
      <c r="U5813" s="146"/>
      <c r="V5813" s="146"/>
      <c r="W5813" s="146"/>
      <c r="X5813" s="146"/>
      <c r="Y5813" s="146"/>
      <c r="Z5813" s="146"/>
      <c r="AA5813" s="146"/>
      <c r="AB5813" s="5" t="str">
        <f t="shared" si="123"/>
        <v/>
      </c>
    </row>
    <row r="5814" spans="8:28" customFormat="1" ht="12.95" hidden="1" customHeight="1">
      <c r="H5814" s="1"/>
      <c r="I5814" s="1"/>
      <c r="N5814" s="1"/>
      <c r="T5814" s="146"/>
      <c r="U5814" s="146"/>
      <c r="V5814" s="146"/>
      <c r="W5814" s="146"/>
      <c r="X5814" s="146"/>
      <c r="Y5814" s="146"/>
      <c r="Z5814" s="146"/>
      <c r="AA5814" s="146"/>
      <c r="AB5814" s="5" t="str">
        <f t="shared" si="123"/>
        <v/>
      </c>
    </row>
    <row r="5815" spans="8:28" customFormat="1" ht="12.95" hidden="1" customHeight="1">
      <c r="H5815" s="1"/>
      <c r="I5815" s="1"/>
      <c r="N5815" s="1"/>
      <c r="T5815" s="146"/>
      <c r="U5815" s="146"/>
      <c r="V5815" s="146"/>
      <c r="W5815" s="146"/>
      <c r="X5815" s="146"/>
      <c r="Y5815" s="146"/>
      <c r="Z5815" s="146"/>
      <c r="AA5815" s="146"/>
      <c r="AB5815" s="5" t="str">
        <f t="shared" si="123"/>
        <v/>
      </c>
    </row>
    <row r="5816" spans="8:28" customFormat="1" ht="12.95" hidden="1" customHeight="1">
      <c r="H5816" s="1"/>
      <c r="I5816" s="1"/>
      <c r="N5816" s="1"/>
      <c r="T5816" s="146"/>
      <c r="U5816" s="146"/>
      <c r="V5816" s="146"/>
      <c r="W5816" s="146"/>
      <c r="X5816" s="146"/>
      <c r="Y5816" s="146"/>
      <c r="Z5816" s="146"/>
      <c r="AA5816" s="146"/>
      <c r="AB5816" s="5" t="str">
        <f t="shared" si="123"/>
        <v/>
      </c>
    </row>
    <row r="5817" spans="8:28" customFormat="1" ht="12.95" hidden="1" customHeight="1">
      <c r="H5817" s="1"/>
      <c r="I5817" s="1"/>
      <c r="N5817" s="1"/>
      <c r="T5817" s="146"/>
      <c r="U5817" s="146"/>
      <c r="V5817" s="146"/>
      <c r="W5817" s="146"/>
      <c r="X5817" s="146"/>
      <c r="Y5817" s="146"/>
      <c r="Z5817" s="146"/>
      <c r="AA5817" s="146"/>
      <c r="AB5817" s="5" t="str">
        <f t="shared" si="123"/>
        <v/>
      </c>
    </row>
    <row r="5818" spans="8:28" customFormat="1" ht="12.95" hidden="1" customHeight="1">
      <c r="H5818" s="1"/>
      <c r="I5818" s="1"/>
      <c r="N5818" s="1"/>
      <c r="T5818" s="146"/>
      <c r="U5818" s="146"/>
      <c r="V5818" s="146"/>
      <c r="W5818" s="146"/>
      <c r="X5818" s="146"/>
      <c r="Y5818" s="146"/>
      <c r="Z5818" s="146"/>
      <c r="AA5818" s="146"/>
      <c r="AB5818" s="5" t="str">
        <f t="shared" si="123"/>
        <v/>
      </c>
    </row>
    <row r="5819" spans="8:28" customFormat="1" ht="12.95" hidden="1" customHeight="1">
      <c r="H5819" s="1"/>
      <c r="I5819" s="1"/>
      <c r="N5819" s="1"/>
      <c r="T5819" s="146"/>
      <c r="U5819" s="146"/>
      <c r="V5819" s="146"/>
      <c r="W5819" s="146"/>
      <c r="X5819" s="146"/>
      <c r="Y5819" s="146"/>
      <c r="Z5819" s="146"/>
      <c r="AA5819" s="146"/>
      <c r="AB5819" s="5" t="str">
        <f t="shared" si="123"/>
        <v/>
      </c>
    </row>
    <row r="5820" spans="8:28" customFormat="1" ht="12.95" hidden="1" customHeight="1">
      <c r="H5820" s="1"/>
      <c r="I5820" s="1"/>
      <c r="N5820" s="1"/>
      <c r="T5820" s="146"/>
      <c r="U5820" s="146"/>
      <c r="V5820" s="146"/>
      <c r="W5820" s="146"/>
      <c r="X5820" s="146"/>
      <c r="Y5820" s="146"/>
      <c r="Z5820" s="146"/>
      <c r="AA5820" s="146"/>
      <c r="AB5820" s="5" t="str">
        <f t="shared" si="123"/>
        <v/>
      </c>
    </row>
    <row r="5821" spans="8:28" customFormat="1" ht="12.95" hidden="1" customHeight="1">
      <c r="H5821" s="1"/>
      <c r="I5821" s="1"/>
      <c r="N5821" s="1"/>
      <c r="T5821" s="146"/>
      <c r="U5821" s="146"/>
      <c r="V5821" s="146"/>
      <c r="W5821" s="146"/>
      <c r="X5821" s="146"/>
      <c r="Y5821" s="146"/>
      <c r="Z5821" s="146"/>
      <c r="AA5821" s="146"/>
      <c r="AB5821" s="5" t="str">
        <f t="shared" si="123"/>
        <v/>
      </c>
    </row>
    <row r="5822" spans="8:28" customFormat="1" ht="12.95" hidden="1" customHeight="1">
      <c r="H5822" s="1"/>
      <c r="I5822" s="1"/>
      <c r="N5822" s="1"/>
      <c r="T5822" s="146"/>
      <c r="U5822" s="146"/>
      <c r="V5822" s="146"/>
      <c r="W5822" s="146"/>
      <c r="X5822" s="146"/>
      <c r="Y5822" s="146"/>
      <c r="Z5822" s="146"/>
      <c r="AA5822" s="146"/>
      <c r="AB5822" s="5" t="str">
        <f t="shared" si="123"/>
        <v/>
      </c>
    </row>
    <row r="5823" spans="8:28" customFormat="1" ht="12.95" hidden="1" customHeight="1">
      <c r="H5823" s="1"/>
      <c r="I5823" s="1"/>
      <c r="N5823" s="1"/>
      <c r="T5823" s="146"/>
      <c r="U5823" s="146"/>
      <c r="V5823" s="146"/>
      <c r="W5823" s="146"/>
      <c r="X5823" s="146"/>
      <c r="Y5823" s="146"/>
      <c r="Z5823" s="146"/>
      <c r="AA5823" s="146"/>
      <c r="AB5823" s="5" t="str">
        <f t="shared" si="123"/>
        <v/>
      </c>
    </row>
    <row r="5824" spans="8:28" customFormat="1" ht="12.95" hidden="1" customHeight="1">
      <c r="H5824" s="1"/>
      <c r="I5824" s="1"/>
      <c r="N5824" s="1"/>
      <c r="T5824" s="146"/>
      <c r="U5824" s="146"/>
      <c r="V5824" s="146"/>
      <c r="W5824" s="146"/>
      <c r="X5824" s="146"/>
      <c r="Y5824" s="146"/>
      <c r="Z5824" s="146"/>
      <c r="AA5824" s="146"/>
      <c r="AB5824" s="5" t="str">
        <f t="shared" si="123"/>
        <v/>
      </c>
    </row>
    <row r="5825" spans="8:28" customFormat="1" ht="12.95" hidden="1" customHeight="1">
      <c r="H5825" s="1"/>
      <c r="I5825" s="1"/>
      <c r="N5825" s="1"/>
      <c r="T5825" s="146"/>
      <c r="U5825" s="146"/>
      <c r="V5825" s="146"/>
      <c r="W5825" s="146"/>
      <c r="X5825" s="146"/>
      <c r="Y5825" s="146"/>
      <c r="Z5825" s="146"/>
      <c r="AA5825" s="146"/>
      <c r="AB5825" s="5" t="str">
        <f t="shared" si="123"/>
        <v/>
      </c>
    </row>
    <row r="5826" spans="8:28" customFormat="1" ht="12.95" hidden="1" customHeight="1">
      <c r="H5826" s="1"/>
      <c r="I5826" s="1"/>
      <c r="N5826" s="1"/>
      <c r="T5826" s="146"/>
      <c r="U5826" s="146"/>
      <c r="V5826" s="146"/>
      <c r="W5826" s="146"/>
      <c r="X5826" s="146"/>
      <c r="Y5826" s="146"/>
      <c r="Z5826" s="146"/>
      <c r="AA5826" s="146"/>
      <c r="AB5826" s="5" t="str">
        <f t="shared" si="123"/>
        <v/>
      </c>
    </row>
    <row r="5827" spans="8:28" customFormat="1" ht="12.95" hidden="1" customHeight="1">
      <c r="H5827" s="1"/>
      <c r="I5827" s="1"/>
      <c r="N5827" s="1"/>
      <c r="T5827" s="146"/>
      <c r="U5827" s="146"/>
      <c r="V5827" s="146"/>
      <c r="W5827" s="146"/>
      <c r="X5827" s="146"/>
      <c r="Y5827" s="146"/>
      <c r="Z5827" s="146"/>
      <c r="AA5827" s="146"/>
      <c r="AB5827" s="5" t="str">
        <f t="shared" si="123"/>
        <v/>
      </c>
    </row>
    <row r="5828" spans="8:28" customFormat="1" ht="12.95" hidden="1" customHeight="1">
      <c r="H5828" s="1"/>
      <c r="I5828" s="1"/>
      <c r="N5828" s="1"/>
      <c r="T5828" s="146"/>
      <c r="U5828" s="146"/>
      <c r="V5828" s="146"/>
      <c r="W5828" s="146"/>
      <c r="X5828" s="146"/>
      <c r="Y5828" s="146"/>
      <c r="Z5828" s="146"/>
      <c r="AA5828" s="146"/>
      <c r="AB5828" s="5" t="str">
        <f t="shared" si="123"/>
        <v/>
      </c>
    </row>
    <row r="5829" spans="8:28" customFormat="1" ht="12.95" hidden="1" customHeight="1">
      <c r="H5829" s="1"/>
      <c r="I5829" s="1"/>
      <c r="N5829" s="1"/>
      <c r="T5829" s="146"/>
      <c r="U5829" s="146"/>
      <c r="V5829" s="146"/>
      <c r="W5829" s="146"/>
      <c r="X5829" s="146"/>
      <c r="Y5829" s="146"/>
      <c r="Z5829" s="146"/>
      <c r="AA5829" s="146"/>
      <c r="AB5829" s="5" t="str">
        <f t="shared" si="123"/>
        <v/>
      </c>
    </row>
    <row r="5830" spans="8:28" customFormat="1" ht="12.95" hidden="1" customHeight="1">
      <c r="H5830" s="1"/>
      <c r="I5830" s="1"/>
      <c r="N5830" s="1"/>
      <c r="T5830" s="146"/>
      <c r="U5830" s="146"/>
      <c r="V5830" s="146"/>
      <c r="W5830" s="146"/>
      <c r="X5830" s="146"/>
      <c r="Y5830" s="146"/>
      <c r="Z5830" s="146"/>
      <c r="AA5830" s="146"/>
      <c r="AB5830" s="5" t="str">
        <f t="shared" si="123"/>
        <v/>
      </c>
    </row>
    <row r="5831" spans="8:28" customFormat="1" ht="12.95" hidden="1" customHeight="1">
      <c r="H5831" s="1"/>
      <c r="I5831" s="1"/>
      <c r="N5831" s="1"/>
      <c r="T5831" s="146"/>
      <c r="U5831" s="146"/>
      <c r="V5831" s="146"/>
      <c r="W5831" s="146"/>
      <c r="X5831" s="146"/>
      <c r="Y5831" s="146"/>
      <c r="Z5831" s="146"/>
      <c r="AA5831" s="146"/>
      <c r="AB5831" s="5" t="str">
        <f t="shared" si="123"/>
        <v/>
      </c>
    </row>
    <row r="5832" spans="8:28" customFormat="1" ht="12.95" hidden="1" customHeight="1">
      <c r="H5832" s="1"/>
      <c r="I5832" s="1"/>
      <c r="N5832" s="1"/>
      <c r="T5832" s="146"/>
      <c r="U5832" s="146"/>
      <c r="V5832" s="146"/>
      <c r="W5832" s="146"/>
      <c r="X5832" s="146"/>
      <c r="Y5832" s="146"/>
      <c r="Z5832" s="146"/>
      <c r="AA5832" s="146"/>
      <c r="AB5832" s="5" t="str">
        <f t="shared" si="123"/>
        <v/>
      </c>
    </row>
    <row r="5833" spans="8:28" customFormat="1" ht="12.95" hidden="1" customHeight="1">
      <c r="H5833" s="1"/>
      <c r="I5833" s="1"/>
      <c r="N5833" s="1"/>
      <c r="T5833" s="146"/>
      <c r="U5833" s="146"/>
      <c r="V5833" s="146"/>
      <c r="W5833" s="146"/>
      <c r="X5833" s="146"/>
      <c r="Y5833" s="146"/>
      <c r="Z5833" s="146"/>
      <c r="AA5833" s="146"/>
      <c r="AB5833" s="5" t="str">
        <f t="shared" si="123"/>
        <v/>
      </c>
    </row>
    <row r="5834" spans="8:28" customFormat="1" ht="12.95" hidden="1" customHeight="1">
      <c r="H5834" s="1"/>
      <c r="I5834" s="1"/>
      <c r="N5834" s="1"/>
      <c r="T5834" s="146"/>
      <c r="U5834" s="146"/>
      <c r="V5834" s="146"/>
      <c r="W5834" s="146"/>
      <c r="X5834" s="146"/>
      <c r="Y5834" s="146"/>
      <c r="Z5834" s="146"/>
      <c r="AA5834" s="146"/>
      <c r="AB5834" s="5" t="str">
        <f t="shared" si="123"/>
        <v/>
      </c>
    </row>
    <row r="5835" spans="8:28" customFormat="1" ht="12.95" hidden="1" customHeight="1">
      <c r="H5835" s="1"/>
      <c r="I5835" s="1"/>
      <c r="N5835" s="1"/>
      <c r="T5835" s="146"/>
      <c r="U5835" s="146"/>
      <c r="V5835" s="146"/>
      <c r="W5835" s="146"/>
      <c r="X5835" s="146"/>
      <c r="Y5835" s="146"/>
      <c r="Z5835" s="146"/>
      <c r="AA5835" s="146"/>
      <c r="AB5835" s="5" t="str">
        <f t="shared" si="123"/>
        <v/>
      </c>
    </row>
    <row r="5836" spans="8:28" customFormat="1" ht="12.95" hidden="1" customHeight="1">
      <c r="H5836" s="1"/>
      <c r="I5836" s="1"/>
      <c r="N5836" s="1"/>
      <c r="T5836" s="146"/>
      <c r="U5836" s="146"/>
      <c r="V5836" s="146"/>
      <c r="W5836" s="146"/>
      <c r="X5836" s="146"/>
      <c r="Y5836" s="146"/>
      <c r="Z5836" s="146"/>
      <c r="AA5836" s="146"/>
      <c r="AB5836" s="5" t="str">
        <f t="shared" si="123"/>
        <v/>
      </c>
    </row>
    <row r="5837" spans="8:28" customFormat="1" ht="12.95" hidden="1" customHeight="1">
      <c r="H5837" s="1"/>
      <c r="I5837" s="1"/>
      <c r="N5837" s="1"/>
      <c r="T5837" s="146"/>
      <c r="U5837" s="146"/>
      <c r="V5837" s="146"/>
      <c r="W5837" s="146"/>
      <c r="X5837" s="146"/>
      <c r="Y5837" s="146"/>
      <c r="Z5837" s="146"/>
      <c r="AA5837" s="146"/>
      <c r="AB5837" s="5" t="str">
        <f t="shared" si="123"/>
        <v/>
      </c>
    </row>
    <row r="5838" spans="8:28" customFormat="1" ht="12.95" hidden="1" customHeight="1">
      <c r="H5838" s="1"/>
      <c r="I5838" s="1"/>
      <c r="N5838" s="1"/>
      <c r="T5838" s="146"/>
      <c r="U5838" s="146"/>
      <c r="V5838" s="146"/>
      <c r="W5838" s="146"/>
      <c r="X5838" s="146"/>
      <c r="Y5838" s="146"/>
      <c r="Z5838" s="146"/>
      <c r="AA5838" s="146"/>
      <c r="AB5838" s="5" t="str">
        <f t="shared" si="123"/>
        <v/>
      </c>
    </row>
    <row r="5839" spans="8:28" customFormat="1" ht="12.95" hidden="1" customHeight="1">
      <c r="H5839" s="1"/>
      <c r="I5839" s="1"/>
      <c r="N5839" s="1"/>
      <c r="T5839" s="146"/>
      <c r="U5839" s="146"/>
      <c r="V5839" s="146"/>
      <c r="W5839" s="146"/>
      <c r="X5839" s="146"/>
      <c r="Y5839" s="146"/>
      <c r="Z5839" s="146"/>
      <c r="AA5839" s="146"/>
      <c r="AB5839" s="5" t="str">
        <f t="shared" si="123"/>
        <v/>
      </c>
    </row>
    <row r="5840" spans="8:28" customFormat="1" ht="12.95" hidden="1" customHeight="1">
      <c r="H5840" s="1"/>
      <c r="I5840" s="1"/>
      <c r="N5840" s="1"/>
      <c r="T5840" s="146"/>
      <c r="U5840" s="146"/>
      <c r="V5840" s="146"/>
      <c r="W5840" s="146"/>
      <c r="X5840" s="146"/>
      <c r="Y5840" s="146"/>
      <c r="Z5840" s="146"/>
      <c r="AA5840" s="146"/>
      <c r="AB5840" s="5" t="str">
        <f t="shared" si="123"/>
        <v/>
      </c>
    </row>
    <row r="5841" spans="8:28" customFormat="1" ht="12.95" hidden="1" customHeight="1">
      <c r="H5841" s="1"/>
      <c r="I5841" s="1"/>
      <c r="N5841" s="1"/>
      <c r="T5841" s="146"/>
      <c r="U5841" s="146"/>
      <c r="V5841" s="146"/>
      <c r="W5841" s="146"/>
      <c r="X5841" s="146"/>
      <c r="Y5841" s="146"/>
      <c r="Z5841" s="146"/>
      <c r="AA5841" s="146"/>
      <c r="AB5841" s="5" t="str">
        <f t="shared" si="123"/>
        <v/>
      </c>
    </row>
    <row r="5842" spans="8:28" customFormat="1" ht="12.95" hidden="1" customHeight="1">
      <c r="H5842" s="1"/>
      <c r="I5842" s="1"/>
      <c r="N5842" s="1"/>
      <c r="T5842" s="146"/>
      <c r="U5842" s="146"/>
      <c r="V5842" s="146"/>
      <c r="W5842" s="146"/>
      <c r="X5842" s="146"/>
      <c r="Y5842" s="146"/>
      <c r="Z5842" s="146"/>
      <c r="AA5842" s="146"/>
      <c r="AB5842" s="5" t="str">
        <f t="shared" si="123"/>
        <v/>
      </c>
    </row>
    <row r="5843" spans="8:28" customFormat="1" ht="12.95" hidden="1" customHeight="1">
      <c r="H5843" s="1"/>
      <c r="I5843" s="1"/>
      <c r="N5843" s="1"/>
      <c r="T5843" s="146"/>
      <c r="U5843" s="146"/>
      <c r="V5843" s="146"/>
      <c r="W5843" s="146"/>
      <c r="X5843" s="146"/>
      <c r="Y5843" s="146"/>
      <c r="Z5843" s="146"/>
      <c r="AA5843" s="146"/>
      <c r="AB5843" s="5" t="str">
        <f t="shared" si="123"/>
        <v/>
      </c>
    </row>
    <row r="5844" spans="8:28" customFormat="1" ht="12.95" hidden="1" customHeight="1">
      <c r="H5844" s="1"/>
      <c r="I5844" s="1"/>
      <c r="N5844" s="1"/>
      <c r="T5844" s="146"/>
      <c r="U5844" s="146"/>
      <c r="V5844" s="146"/>
      <c r="W5844" s="146"/>
      <c r="X5844" s="146"/>
      <c r="Y5844" s="146"/>
      <c r="Z5844" s="146"/>
      <c r="AA5844" s="146"/>
      <c r="AB5844" s="5" t="str">
        <f t="shared" si="123"/>
        <v/>
      </c>
    </row>
    <row r="5845" spans="8:28" customFormat="1" ht="12.95" hidden="1" customHeight="1">
      <c r="H5845" s="1"/>
      <c r="I5845" s="1"/>
      <c r="N5845" s="1"/>
      <c r="T5845" s="146"/>
      <c r="U5845" s="146"/>
      <c r="V5845" s="146"/>
      <c r="W5845" s="146"/>
      <c r="X5845" s="146"/>
      <c r="Y5845" s="146"/>
      <c r="Z5845" s="146"/>
      <c r="AA5845" s="146"/>
      <c r="AB5845" s="5" t="str">
        <f t="shared" si="123"/>
        <v/>
      </c>
    </row>
    <row r="5846" spans="8:28" customFormat="1" ht="12.95" hidden="1" customHeight="1">
      <c r="H5846" s="1"/>
      <c r="I5846" s="1"/>
      <c r="N5846" s="1"/>
      <c r="T5846" s="146"/>
      <c r="U5846" s="146"/>
      <c r="V5846" s="146"/>
      <c r="W5846" s="146"/>
      <c r="X5846" s="146"/>
      <c r="Y5846" s="146"/>
      <c r="Z5846" s="146"/>
      <c r="AA5846" s="146"/>
      <c r="AB5846" s="5" t="str">
        <f t="shared" si="123"/>
        <v/>
      </c>
    </row>
    <row r="5847" spans="8:28" customFormat="1" ht="12.95" hidden="1" customHeight="1">
      <c r="H5847" s="1"/>
      <c r="I5847" s="1"/>
      <c r="N5847" s="1"/>
      <c r="T5847" s="146"/>
      <c r="U5847" s="146"/>
      <c r="V5847" s="146"/>
      <c r="W5847" s="146"/>
      <c r="X5847" s="146"/>
      <c r="Y5847" s="146"/>
      <c r="Z5847" s="146"/>
      <c r="AA5847" s="146"/>
      <c r="AB5847" s="5" t="str">
        <f t="shared" si="123"/>
        <v/>
      </c>
    </row>
    <row r="5848" spans="8:28" customFormat="1" ht="12.95" hidden="1" customHeight="1">
      <c r="H5848" s="1"/>
      <c r="I5848" s="1"/>
      <c r="N5848" s="1"/>
      <c r="T5848" s="146"/>
      <c r="U5848" s="146"/>
      <c r="V5848" s="146"/>
      <c r="W5848" s="146"/>
      <c r="X5848" s="146"/>
      <c r="Y5848" s="146"/>
      <c r="Z5848" s="146"/>
      <c r="AA5848" s="146"/>
      <c r="AB5848" s="5" t="str">
        <f t="shared" si="123"/>
        <v/>
      </c>
    </row>
    <row r="5849" spans="8:28" customFormat="1" ht="12.95" hidden="1" customHeight="1">
      <c r="H5849" s="1"/>
      <c r="I5849" s="1"/>
      <c r="N5849" s="1"/>
      <c r="T5849" s="146"/>
      <c r="U5849" s="146"/>
      <c r="V5849" s="146"/>
      <c r="W5849" s="146"/>
      <c r="X5849" s="146"/>
      <c r="Y5849" s="146"/>
      <c r="Z5849" s="146"/>
      <c r="AA5849" s="146"/>
      <c r="AB5849" s="5" t="str">
        <f t="shared" si="123"/>
        <v/>
      </c>
    </row>
    <row r="5850" spans="8:28" customFormat="1" ht="12.95" hidden="1" customHeight="1">
      <c r="H5850" s="1"/>
      <c r="I5850" s="1"/>
      <c r="N5850" s="1"/>
      <c r="T5850" s="146"/>
      <c r="U5850" s="146"/>
      <c r="V5850" s="146"/>
      <c r="W5850" s="146"/>
      <c r="X5850" s="146"/>
      <c r="Y5850" s="146"/>
      <c r="Z5850" s="146"/>
      <c r="AA5850" s="146"/>
      <c r="AB5850" s="5" t="str">
        <f t="shared" si="123"/>
        <v/>
      </c>
    </row>
    <row r="5851" spans="8:28" customFormat="1" ht="12.95" hidden="1" customHeight="1">
      <c r="H5851" s="1"/>
      <c r="I5851" s="1"/>
      <c r="N5851" s="1"/>
      <c r="T5851" s="146"/>
      <c r="U5851" s="146"/>
      <c r="V5851" s="146"/>
      <c r="W5851" s="146"/>
      <c r="X5851" s="146"/>
      <c r="Y5851" s="146"/>
      <c r="Z5851" s="146"/>
      <c r="AA5851" s="146"/>
      <c r="AB5851" s="5" t="str">
        <f t="shared" ref="AB5851:AB5914" si="124">IF(TRIM(A5841)="","",CONCATENATE(TRIM(D5841),TRIM(E5841)))</f>
        <v/>
      </c>
    </row>
    <row r="5852" spans="8:28" customFormat="1" ht="12.95" hidden="1" customHeight="1">
      <c r="H5852" s="1"/>
      <c r="I5852" s="1"/>
      <c r="N5852" s="1"/>
      <c r="T5852" s="146"/>
      <c r="U5852" s="146"/>
      <c r="V5852" s="146"/>
      <c r="W5852" s="146"/>
      <c r="X5852" s="146"/>
      <c r="Y5852" s="146"/>
      <c r="Z5852" s="146"/>
      <c r="AA5852" s="146"/>
      <c r="AB5852" s="5" t="str">
        <f t="shared" si="124"/>
        <v/>
      </c>
    </row>
    <row r="5853" spans="8:28" customFormat="1" ht="12.95" hidden="1" customHeight="1">
      <c r="H5853" s="1"/>
      <c r="I5853" s="1"/>
      <c r="N5853" s="1"/>
      <c r="T5853" s="146"/>
      <c r="U5853" s="146"/>
      <c r="V5853" s="146"/>
      <c r="W5853" s="146"/>
      <c r="X5853" s="146"/>
      <c r="Y5853" s="146"/>
      <c r="Z5853" s="146"/>
      <c r="AA5853" s="146"/>
      <c r="AB5853" s="5" t="str">
        <f t="shared" si="124"/>
        <v/>
      </c>
    </row>
    <row r="5854" spans="8:28" customFormat="1" ht="12.95" hidden="1" customHeight="1">
      <c r="H5854" s="1"/>
      <c r="I5854" s="1"/>
      <c r="N5854" s="1"/>
      <c r="T5854" s="146"/>
      <c r="U5854" s="146"/>
      <c r="V5854" s="146"/>
      <c r="W5854" s="146"/>
      <c r="X5854" s="146"/>
      <c r="Y5854" s="146"/>
      <c r="Z5854" s="146"/>
      <c r="AA5854" s="146"/>
      <c r="AB5854" s="5" t="str">
        <f t="shared" si="124"/>
        <v/>
      </c>
    </row>
    <row r="5855" spans="8:28" customFormat="1" ht="12.95" hidden="1" customHeight="1">
      <c r="H5855" s="1"/>
      <c r="I5855" s="1"/>
      <c r="N5855" s="1"/>
      <c r="T5855" s="146"/>
      <c r="U5855" s="146"/>
      <c r="V5855" s="146"/>
      <c r="W5855" s="146"/>
      <c r="X5855" s="146"/>
      <c r="Y5855" s="146"/>
      <c r="Z5855" s="146"/>
      <c r="AA5855" s="146"/>
      <c r="AB5855" s="5" t="str">
        <f t="shared" si="124"/>
        <v/>
      </c>
    </row>
    <row r="5856" spans="8:28" customFormat="1" ht="12.95" hidden="1" customHeight="1">
      <c r="H5856" s="1"/>
      <c r="I5856" s="1"/>
      <c r="N5856" s="1"/>
      <c r="T5856" s="146"/>
      <c r="U5856" s="146"/>
      <c r="V5856" s="146"/>
      <c r="W5856" s="146"/>
      <c r="X5856" s="146"/>
      <c r="Y5856" s="146"/>
      <c r="Z5856" s="146"/>
      <c r="AA5856" s="146"/>
      <c r="AB5856" s="5" t="str">
        <f t="shared" si="124"/>
        <v/>
      </c>
    </row>
    <row r="5857" spans="8:28" customFormat="1" ht="12.95" hidden="1" customHeight="1">
      <c r="H5857" s="1"/>
      <c r="I5857" s="1"/>
      <c r="N5857" s="1"/>
      <c r="T5857" s="146"/>
      <c r="U5857" s="146"/>
      <c r="V5857" s="146"/>
      <c r="W5857" s="146"/>
      <c r="X5857" s="146"/>
      <c r="Y5857" s="146"/>
      <c r="Z5857" s="146"/>
      <c r="AA5857" s="146"/>
      <c r="AB5857" s="5" t="str">
        <f t="shared" si="124"/>
        <v/>
      </c>
    </row>
    <row r="5858" spans="8:28" customFormat="1" ht="12.95" hidden="1" customHeight="1">
      <c r="H5858" s="1"/>
      <c r="I5858" s="1"/>
      <c r="N5858" s="1"/>
      <c r="T5858" s="146"/>
      <c r="U5858" s="146"/>
      <c r="V5858" s="146"/>
      <c r="W5858" s="146"/>
      <c r="X5858" s="146"/>
      <c r="Y5858" s="146"/>
      <c r="Z5858" s="146"/>
      <c r="AA5858" s="146"/>
      <c r="AB5858" s="5" t="str">
        <f t="shared" si="124"/>
        <v/>
      </c>
    </row>
    <row r="5859" spans="8:28" customFormat="1" ht="12.95" hidden="1" customHeight="1">
      <c r="H5859" s="1"/>
      <c r="I5859" s="1"/>
      <c r="N5859" s="1"/>
      <c r="T5859" s="146"/>
      <c r="U5859" s="146"/>
      <c r="V5859" s="146"/>
      <c r="W5859" s="146"/>
      <c r="X5859" s="146"/>
      <c r="Y5859" s="146"/>
      <c r="Z5859" s="146"/>
      <c r="AA5859" s="146"/>
      <c r="AB5859" s="5" t="str">
        <f t="shared" si="124"/>
        <v/>
      </c>
    </row>
    <row r="5860" spans="8:28" customFormat="1" ht="12.95" hidden="1" customHeight="1">
      <c r="H5860" s="1"/>
      <c r="I5860" s="1"/>
      <c r="N5860" s="1"/>
      <c r="T5860" s="146"/>
      <c r="U5860" s="146"/>
      <c r="V5860" s="146"/>
      <c r="W5860" s="146"/>
      <c r="X5860" s="146"/>
      <c r="Y5860" s="146"/>
      <c r="Z5860" s="146"/>
      <c r="AA5860" s="146"/>
      <c r="AB5860" s="5" t="str">
        <f t="shared" si="124"/>
        <v/>
      </c>
    </row>
    <row r="5861" spans="8:28" customFormat="1" ht="12.95" hidden="1" customHeight="1">
      <c r="H5861" s="1"/>
      <c r="I5861" s="1"/>
      <c r="N5861" s="1"/>
      <c r="T5861" s="146"/>
      <c r="U5861" s="146"/>
      <c r="V5861" s="146"/>
      <c r="W5861" s="146"/>
      <c r="X5861" s="146"/>
      <c r="Y5861" s="146"/>
      <c r="Z5861" s="146"/>
      <c r="AA5861" s="146"/>
      <c r="AB5861" s="5" t="str">
        <f t="shared" si="124"/>
        <v/>
      </c>
    </row>
    <row r="5862" spans="8:28" customFormat="1" ht="12.95" hidden="1" customHeight="1">
      <c r="H5862" s="1"/>
      <c r="I5862" s="1"/>
      <c r="N5862" s="1"/>
      <c r="T5862" s="146"/>
      <c r="U5862" s="146"/>
      <c r="V5862" s="146"/>
      <c r="W5862" s="146"/>
      <c r="X5862" s="146"/>
      <c r="Y5862" s="146"/>
      <c r="Z5862" s="146"/>
      <c r="AA5862" s="146"/>
      <c r="AB5862" s="5" t="str">
        <f t="shared" si="124"/>
        <v/>
      </c>
    </row>
    <row r="5863" spans="8:28" customFormat="1" ht="12.95" hidden="1" customHeight="1">
      <c r="H5863" s="1"/>
      <c r="I5863" s="1"/>
      <c r="N5863" s="1"/>
      <c r="T5863" s="146"/>
      <c r="U5863" s="146"/>
      <c r="V5863" s="146"/>
      <c r="W5863" s="146"/>
      <c r="X5863" s="146"/>
      <c r="Y5863" s="146"/>
      <c r="Z5863" s="146"/>
      <c r="AA5863" s="146"/>
      <c r="AB5863" s="5" t="str">
        <f t="shared" si="124"/>
        <v/>
      </c>
    </row>
    <row r="5864" spans="8:28" customFormat="1" ht="12.95" hidden="1" customHeight="1">
      <c r="H5864" s="1"/>
      <c r="I5864" s="1"/>
      <c r="N5864" s="1"/>
      <c r="T5864" s="146"/>
      <c r="U5864" s="146"/>
      <c r="V5864" s="146"/>
      <c r="W5864" s="146"/>
      <c r="X5864" s="146"/>
      <c r="Y5864" s="146"/>
      <c r="Z5864" s="146"/>
      <c r="AA5864" s="146"/>
      <c r="AB5864" s="5" t="str">
        <f t="shared" si="124"/>
        <v/>
      </c>
    </row>
    <row r="5865" spans="8:28" customFormat="1" ht="12.95" hidden="1" customHeight="1">
      <c r="H5865" s="1"/>
      <c r="I5865" s="1"/>
      <c r="N5865" s="1"/>
      <c r="T5865" s="146"/>
      <c r="U5865" s="146"/>
      <c r="V5865" s="146"/>
      <c r="W5865" s="146"/>
      <c r="X5865" s="146"/>
      <c r="Y5865" s="146"/>
      <c r="Z5865" s="146"/>
      <c r="AA5865" s="146"/>
      <c r="AB5865" s="5" t="str">
        <f t="shared" si="124"/>
        <v/>
      </c>
    </row>
    <row r="5866" spans="8:28" customFormat="1" ht="12.95" hidden="1" customHeight="1">
      <c r="H5866" s="1"/>
      <c r="I5866" s="1"/>
      <c r="N5866" s="1"/>
      <c r="T5866" s="146"/>
      <c r="U5866" s="146"/>
      <c r="V5866" s="146"/>
      <c r="W5866" s="146"/>
      <c r="X5866" s="146"/>
      <c r="Y5866" s="146"/>
      <c r="Z5866" s="146"/>
      <c r="AA5866" s="146"/>
      <c r="AB5866" s="5" t="str">
        <f t="shared" si="124"/>
        <v/>
      </c>
    </row>
    <row r="5867" spans="8:28" customFormat="1" ht="12.95" hidden="1" customHeight="1">
      <c r="H5867" s="1"/>
      <c r="I5867" s="1"/>
      <c r="N5867" s="1"/>
      <c r="T5867" s="146"/>
      <c r="U5867" s="146"/>
      <c r="V5867" s="146"/>
      <c r="W5867" s="146"/>
      <c r="X5867" s="146"/>
      <c r="Y5867" s="146"/>
      <c r="Z5867" s="146"/>
      <c r="AA5867" s="146"/>
      <c r="AB5867" s="5" t="str">
        <f t="shared" si="124"/>
        <v/>
      </c>
    </row>
    <row r="5868" spans="8:28" customFormat="1" ht="12.95" hidden="1" customHeight="1">
      <c r="H5868" s="1"/>
      <c r="I5868" s="1"/>
      <c r="N5868" s="1"/>
      <c r="T5868" s="146"/>
      <c r="U5868" s="146"/>
      <c r="V5868" s="146"/>
      <c r="W5868" s="146"/>
      <c r="X5868" s="146"/>
      <c r="Y5868" s="146"/>
      <c r="Z5868" s="146"/>
      <c r="AA5868" s="146"/>
      <c r="AB5868" s="5" t="str">
        <f t="shared" si="124"/>
        <v/>
      </c>
    </row>
    <row r="5869" spans="8:28" customFormat="1" ht="12.95" hidden="1" customHeight="1">
      <c r="H5869" s="1"/>
      <c r="I5869" s="1"/>
      <c r="N5869" s="1"/>
      <c r="T5869" s="146"/>
      <c r="U5869" s="146"/>
      <c r="V5869" s="146"/>
      <c r="W5869" s="146"/>
      <c r="X5869" s="146"/>
      <c r="Y5869" s="146"/>
      <c r="Z5869" s="146"/>
      <c r="AA5869" s="146"/>
      <c r="AB5869" s="5" t="str">
        <f t="shared" si="124"/>
        <v/>
      </c>
    </row>
    <row r="5870" spans="8:28" customFormat="1" ht="12.95" hidden="1" customHeight="1">
      <c r="H5870" s="1"/>
      <c r="I5870" s="1"/>
      <c r="N5870" s="1"/>
      <c r="T5870" s="146"/>
      <c r="U5870" s="146"/>
      <c r="V5870" s="146"/>
      <c r="W5870" s="146"/>
      <c r="X5870" s="146"/>
      <c r="Y5870" s="146"/>
      <c r="Z5870" s="146"/>
      <c r="AA5870" s="146"/>
      <c r="AB5870" s="5" t="str">
        <f t="shared" si="124"/>
        <v/>
      </c>
    </row>
    <row r="5871" spans="8:28" customFormat="1" ht="12.95" hidden="1" customHeight="1">
      <c r="H5871" s="1"/>
      <c r="I5871" s="1"/>
      <c r="N5871" s="1"/>
      <c r="T5871" s="146"/>
      <c r="U5871" s="146"/>
      <c r="V5871" s="146"/>
      <c r="W5871" s="146"/>
      <c r="X5871" s="146"/>
      <c r="Y5871" s="146"/>
      <c r="Z5871" s="146"/>
      <c r="AA5871" s="146"/>
      <c r="AB5871" s="5" t="str">
        <f t="shared" si="124"/>
        <v/>
      </c>
    </row>
    <row r="5872" spans="8:28" customFormat="1" ht="12.95" hidden="1" customHeight="1">
      <c r="H5872" s="1"/>
      <c r="I5872" s="1"/>
      <c r="N5872" s="1"/>
      <c r="T5872" s="146"/>
      <c r="U5872" s="146"/>
      <c r="V5872" s="146"/>
      <c r="W5872" s="146"/>
      <c r="X5872" s="146"/>
      <c r="Y5872" s="146"/>
      <c r="Z5872" s="146"/>
      <c r="AA5872" s="146"/>
      <c r="AB5872" s="5" t="str">
        <f t="shared" si="124"/>
        <v/>
      </c>
    </row>
    <row r="5873" spans="8:28" customFormat="1" ht="12.95" hidden="1" customHeight="1">
      <c r="H5873" s="1"/>
      <c r="I5873" s="1"/>
      <c r="N5873" s="1"/>
      <c r="T5873" s="146"/>
      <c r="U5873" s="146"/>
      <c r="V5873" s="146"/>
      <c r="W5873" s="146"/>
      <c r="X5873" s="146"/>
      <c r="Y5873" s="146"/>
      <c r="Z5873" s="146"/>
      <c r="AA5873" s="146"/>
      <c r="AB5873" s="5" t="str">
        <f t="shared" si="124"/>
        <v/>
      </c>
    </row>
    <row r="5874" spans="8:28" customFormat="1" ht="12.95" hidden="1" customHeight="1">
      <c r="H5874" s="1"/>
      <c r="I5874" s="1"/>
      <c r="N5874" s="1"/>
      <c r="T5874" s="146"/>
      <c r="U5874" s="146"/>
      <c r="V5874" s="146"/>
      <c r="W5874" s="146"/>
      <c r="X5874" s="146"/>
      <c r="Y5874" s="146"/>
      <c r="Z5874" s="146"/>
      <c r="AA5874" s="146"/>
      <c r="AB5874" s="5" t="str">
        <f t="shared" si="124"/>
        <v/>
      </c>
    </row>
    <row r="5875" spans="8:28" customFormat="1" ht="12.95" hidden="1" customHeight="1">
      <c r="H5875" s="1"/>
      <c r="I5875" s="1"/>
      <c r="N5875" s="1"/>
      <c r="T5875" s="146"/>
      <c r="U5875" s="146"/>
      <c r="V5875" s="146"/>
      <c r="W5875" s="146"/>
      <c r="X5875" s="146"/>
      <c r="Y5875" s="146"/>
      <c r="Z5875" s="146"/>
      <c r="AA5875" s="146"/>
      <c r="AB5875" s="5" t="str">
        <f t="shared" si="124"/>
        <v/>
      </c>
    </row>
    <row r="5876" spans="8:28" customFormat="1" ht="12.95" hidden="1" customHeight="1">
      <c r="H5876" s="1"/>
      <c r="I5876" s="1"/>
      <c r="N5876" s="1"/>
      <c r="T5876" s="146"/>
      <c r="U5876" s="146"/>
      <c r="V5876" s="146"/>
      <c r="W5876" s="146"/>
      <c r="X5876" s="146"/>
      <c r="Y5876" s="146"/>
      <c r="Z5876" s="146"/>
      <c r="AA5876" s="146"/>
      <c r="AB5876" s="5" t="str">
        <f t="shared" si="124"/>
        <v/>
      </c>
    </row>
    <row r="5877" spans="8:28" customFormat="1" ht="12.95" hidden="1" customHeight="1">
      <c r="H5877" s="1"/>
      <c r="I5877" s="1"/>
      <c r="N5877" s="1"/>
      <c r="T5877" s="146"/>
      <c r="U5877" s="146"/>
      <c r="V5877" s="146"/>
      <c r="W5877" s="146"/>
      <c r="X5877" s="146"/>
      <c r="Y5877" s="146"/>
      <c r="Z5877" s="146"/>
      <c r="AA5877" s="146"/>
      <c r="AB5877" s="5" t="str">
        <f t="shared" si="124"/>
        <v/>
      </c>
    </row>
    <row r="5878" spans="8:28" customFormat="1" ht="12.95" hidden="1" customHeight="1">
      <c r="H5878" s="1"/>
      <c r="I5878" s="1"/>
      <c r="N5878" s="1"/>
      <c r="T5878" s="146"/>
      <c r="U5878" s="146"/>
      <c r="V5878" s="146"/>
      <c r="W5878" s="146"/>
      <c r="X5878" s="146"/>
      <c r="Y5878" s="146"/>
      <c r="Z5878" s="146"/>
      <c r="AA5878" s="146"/>
      <c r="AB5878" s="5" t="str">
        <f t="shared" si="124"/>
        <v/>
      </c>
    </row>
    <row r="5879" spans="8:28" customFormat="1" ht="12.95" hidden="1" customHeight="1">
      <c r="H5879" s="1"/>
      <c r="I5879" s="1"/>
      <c r="N5879" s="1"/>
      <c r="T5879" s="146"/>
      <c r="U5879" s="146"/>
      <c r="V5879" s="146"/>
      <c r="W5879" s="146"/>
      <c r="X5879" s="146"/>
      <c r="Y5879" s="146"/>
      <c r="Z5879" s="146"/>
      <c r="AA5879" s="146"/>
      <c r="AB5879" s="5" t="str">
        <f t="shared" si="124"/>
        <v/>
      </c>
    </row>
    <row r="5880" spans="8:28" customFormat="1" ht="12.95" hidden="1" customHeight="1">
      <c r="H5880" s="1"/>
      <c r="I5880" s="1"/>
      <c r="N5880" s="1"/>
      <c r="T5880" s="146"/>
      <c r="U5880" s="146"/>
      <c r="V5880" s="146"/>
      <c r="W5880" s="146"/>
      <c r="X5880" s="146"/>
      <c r="Y5880" s="146"/>
      <c r="Z5880" s="146"/>
      <c r="AA5880" s="146"/>
      <c r="AB5880" s="5" t="str">
        <f t="shared" si="124"/>
        <v/>
      </c>
    </row>
    <row r="5881" spans="8:28" customFormat="1" ht="12.95" hidden="1" customHeight="1">
      <c r="H5881" s="1"/>
      <c r="I5881" s="1"/>
      <c r="N5881" s="1"/>
      <c r="T5881" s="146"/>
      <c r="U5881" s="146"/>
      <c r="V5881" s="146"/>
      <c r="W5881" s="146"/>
      <c r="X5881" s="146"/>
      <c r="Y5881" s="146"/>
      <c r="Z5881" s="146"/>
      <c r="AA5881" s="146"/>
      <c r="AB5881" s="5" t="str">
        <f t="shared" si="124"/>
        <v/>
      </c>
    </row>
    <row r="5882" spans="8:28" customFormat="1" ht="12.95" hidden="1" customHeight="1">
      <c r="H5882" s="1"/>
      <c r="I5882" s="1"/>
      <c r="N5882" s="1"/>
      <c r="T5882" s="146"/>
      <c r="U5882" s="146"/>
      <c r="V5882" s="146"/>
      <c r="W5882" s="146"/>
      <c r="X5882" s="146"/>
      <c r="Y5882" s="146"/>
      <c r="Z5882" s="146"/>
      <c r="AA5882" s="146"/>
      <c r="AB5882" s="5" t="str">
        <f t="shared" si="124"/>
        <v/>
      </c>
    </row>
    <row r="5883" spans="8:28" customFormat="1" ht="12.95" hidden="1" customHeight="1">
      <c r="H5883" s="1"/>
      <c r="I5883" s="1"/>
      <c r="N5883" s="1"/>
      <c r="T5883" s="146"/>
      <c r="U5883" s="146"/>
      <c r="V5883" s="146"/>
      <c r="W5883" s="146"/>
      <c r="X5883" s="146"/>
      <c r="Y5883" s="146"/>
      <c r="Z5883" s="146"/>
      <c r="AA5883" s="146"/>
      <c r="AB5883" s="5" t="str">
        <f t="shared" si="124"/>
        <v/>
      </c>
    </row>
    <row r="5884" spans="8:28" customFormat="1" ht="12.95" hidden="1" customHeight="1">
      <c r="H5884" s="1"/>
      <c r="I5884" s="1"/>
      <c r="N5884" s="1"/>
      <c r="T5884" s="146"/>
      <c r="U5884" s="146"/>
      <c r="V5884" s="146"/>
      <c r="W5884" s="146"/>
      <c r="X5884" s="146"/>
      <c r="Y5884" s="146"/>
      <c r="Z5884" s="146"/>
      <c r="AA5884" s="146"/>
      <c r="AB5884" s="5" t="str">
        <f t="shared" si="124"/>
        <v/>
      </c>
    </row>
    <row r="5885" spans="8:28" customFormat="1" ht="12.95" hidden="1" customHeight="1">
      <c r="H5885" s="1"/>
      <c r="I5885" s="1"/>
      <c r="N5885" s="1"/>
      <c r="T5885" s="146"/>
      <c r="U5885" s="146"/>
      <c r="V5885" s="146"/>
      <c r="W5885" s="146"/>
      <c r="X5885" s="146"/>
      <c r="Y5885" s="146"/>
      <c r="Z5885" s="146"/>
      <c r="AA5885" s="146"/>
      <c r="AB5885" s="5" t="str">
        <f t="shared" si="124"/>
        <v/>
      </c>
    </row>
    <row r="5886" spans="8:28" customFormat="1" ht="12.95" hidden="1" customHeight="1">
      <c r="H5886" s="1"/>
      <c r="I5886" s="1"/>
      <c r="N5886" s="1"/>
      <c r="T5886" s="146"/>
      <c r="U5886" s="146"/>
      <c r="V5886" s="146"/>
      <c r="W5886" s="146"/>
      <c r="X5886" s="146"/>
      <c r="Y5886" s="146"/>
      <c r="Z5886" s="146"/>
      <c r="AA5886" s="146"/>
      <c r="AB5886" s="5" t="str">
        <f t="shared" si="124"/>
        <v/>
      </c>
    </row>
    <row r="5887" spans="8:28" customFormat="1" ht="12.95" hidden="1" customHeight="1">
      <c r="H5887" s="1"/>
      <c r="I5887" s="1"/>
      <c r="N5887" s="1"/>
      <c r="T5887" s="146"/>
      <c r="U5887" s="146"/>
      <c r="V5887" s="146"/>
      <c r="W5887" s="146"/>
      <c r="X5887" s="146"/>
      <c r="Y5887" s="146"/>
      <c r="Z5887" s="146"/>
      <c r="AA5887" s="146"/>
      <c r="AB5887" s="5" t="str">
        <f t="shared" si="124"/>
        <v/>
      </c>
    </row>
    <row r="5888" spans="8:28" customFormat="1" ht="12.95" hidden="1" customHeight="1">
      <c r="H5888" s="1"/>
      <c r="I5888" s="1"/>
      <c r="N5888" s="1"/>
      <c r="T5888" s="146"/>
      <c r="U5888" s="146"/>
      <c r="V5888" s="146"/>
      <c r="W5888" s="146"/>
      <c r="X5888" s="146"/>
      <c r="Y5888" s="146"/>
      <c r="Z5888" s="146"/>
      <c r="AA5888" s="146"/>
      <c r="AB5888" s="5" t="str">
        <f t="shared" si="124"/>
        <v/>
      </c>
    </row>
    <row r="5889" spans="8:28" customFormat="1" ht="12.95" hidden="1" customHeight="1">
      <c r="H5889" s="1"/>
      <c r="I5889" s="1"/>
      <c r="N5889" s="1"/>
      <c r="T5889" s="146"/>
      <c r="U5889" s="146"/>
      <c r="V5889" s="146"/>
      <c r="W5889" s="146"/>
      <c r="X5889" s="146"/>
      <c r="Y5889" s="146"/>
      <c r="Z5889" s="146"/>
      <c r="AA5889" s="146"/>
      <c r="AB5889" s="5" t="str">
        <f t="shared" si="124"/>
        <v/>
      </c>
    </row>
    <row r="5890" spans="8:28" customFormat="1" ht="12.95" hidden="1" customHeight="1">
      <c r="H5890" s="1"/>
      <c r="I5890" s="1"/>
      <c r="N5890" s="1"/>
      <c r="T5890" s="146"/>
      <c r="U5890" s="146"/>
      <c r="V5890" s="146"/>
      <c r="W5890" s="146"/>
      <c r="X5890" s="146"/>
      <c r="Y5890" s="146"/>
      <c r="Z5890" s="146"/>
      <c r="AA5890" s="146"/>
      <c r="AB5890" s="5" t="str">
        <f t="shared" si="124"/>
        <v/>
      </c>
    </row>
    <row r="5891" spans="8:28" customFormat="1" ht="12.95" hidden="1" customHeight="1">
      <c r="H5891" s="1"/>
      <c r="I5891" s="1"/>
      <c r="N5891" s="1"/>
      <c r="T5891" s="146"/>
      <c r="U5891" s="146"/>
      <c r="V5891" s="146"/>
      <c r="W5891" s="146"/>
      <c r="X5891" s="146"/>
      <c r="Y5891" s="146"/>
      <c r="Z5891" s="146"/>
      <c r="AA5891" s="146"/>
      <c r="AB5891" s="5" t="str">
        <f t="shared" si="124"/>
        <v/>
      </c>
    </row>
    <row r="5892" spans="8:28" customFormat="1" ht="12.95" hidden="1" customHeight="1">
      <c r="H5892" s="1"/>
      <c r="I5892" s="1"/>
      <c r="N5892" s="1"/>
      <c r="T5892" s="146"/>
      <c r="U5892" s="146"/>
      <c r="V5892" s="146"/>
      <c r="W5892" s="146"/>
      <c r="X5892" s="146"/>
      <c r="Y5892" s="146"/>
      <c r="Z5892" s="146"/>
      <c r="AA5892" s="146"/>
      <c r="AB5892" s="5" t="str">
        <f t="shared" si="124"/>
        <v/>
      </c>
    </row>
    <row r="5893" spans="8:28" customFormat="1" ht="12.95" hidden="1" customHeight="1">
      <c r="H5893" s="1"/>
      <c r="I5893" s="1"/>
      <c r="N5893" s="1"/>
      <c r="T5893" s="146"/>
      <c r="U5893" s="146"/>
      <c r="V5893" s="146"/>
      <c r="W5893" s="146"/>
      <c r="X5893" s="146"/>
      <c r="Y5893" s="146"/>
      <c r="Z5893" s="146"/>
      <c r="AA5893" s="146"/>
      <c r="AB5893" s="5" t="str">
        <f t="shared" si="124"/>
        <v/>
      </c>
    </row>
    <row r="5894" spans="8:28" customFormat="1" ht="12.95" hidden="1" customHeight="1">
      <c r="H5894" s="1"/>
      <c r="I5894" s="1"/>
      <c r="N5894" s="1"/>
      <c r="T5894" s="146"/>
      <c r="U5894" s="146"/>
      <c r="V5894" s="146"/>
      <c r="W5894" s="146"/>
      <c r="X5894" s="146"/>
      <c r="Y5894" s="146"/>
      <c r="Z5894" s="146"/>
      <c r="AA5894" s="146"/>
      <c r="AB5894" s="5" t="str">
        <f t="shared" si="124"/>
        <v/>
      </c>
    </row>
    <row r="5895" spans="8:28" customFormat="1" ht="12.95" hidden="1" customHeight="1">
      <c r="H5895" s="1"/>
      <c r="I5895" s="1"/>
      <c r="N5895" s="1"/>
      <c r="T5895" s="146"/>
      <c r="U5895" s="146"/>
      <c r="V5895" s="146"/>
      <c r="W5895" s="146"/>
      <c r="X5895" s="146"/>
      <c r="Y5895" s="146"/>
      <c r="Z5895" s="146"/>
      <c r="AA5895" s="146"/>
      <c r="AB5895" s="5" t="str">
        <f t="shared" si="124"/>
        <v/>
      </c>
    </row>
    <row r="5896" spans="8:28" customFormat="1" ht="12.95" hidden="1" customHeight="1">
      <c r="H5896" s="1"/>
      <c r="I5896" s="1"/>
      <c r="N5896" s="1"/>
      <c r="T5896" s="146"/>
      <c r="U5896" s="146"/>
      <c r="V5896" s="146"/>
      <c r="W5896" s="146"/>
      <c r="X5896" s="146"/>
      <c r="Y5896" s="146"/>
      <c r="Z5896" s="146"/>
      <c r="AA5896" s="146"/>
      <c r="AB5896" s="5" t="str">
        <f t="shared" si="124"/>
        <v/>
      </c>
    </row>
    <row r="5897" spans="8:28" customFormat="1" ht="12.95" hidden="1" customHeight="1">
      <c r="H5897" s="1"/>
      <c r="I5897" s="1"/>
      <c r="N5897" s="1"/>
      <c r="T5897" s="146"/>
      <c r="U5897" s="146"/>
      <c r="V5897" s="146"/>
      <c r="W5897" s="146"/>
      <c r="X5897" s="146"/>
      <c r="Y5897" s="146"/>
      <c r="Z5897" s="146"/>
      <c r="AA5897" s="146"/>
      <c r="AB5897" s="5" t="str">
        <f t="shared" si="124"/>
        <v/>
      </c>
    </row>
    <row r="5898" spans="8:28" customFormat="1" ht="12.95" hidden="1" customHeight="1">
      <c r="H5898" s="1"/>
      <c r="I5898" s="1"/>
      <c r="N5898" s="1"/>
      <c r="T5898" s="146"/>
      <c r="U5898" s="146"/>
      <c r="V5898" s="146"/>
      <c r="W5898" s="146"/>
      <c r="X5898" s="146"/>
      <c r="Y5898" s="146"/>
      <c r="Z5898" s="146"/>
      <c r="AA5898" s="146"/>
      <c r="AB5898" s="5" t="str">
        <f t="shared" si="124"/>
        <v/>
      </c>
    </row>
    <row r="5899" spans="8:28" customFormat="1" ht="12.95" hidden="1" customHeight="1">
      <c r="H5899" s="1"/>
      <c r="I5899" s="1"/>
      <c r="N5899" s="1"/>
      <c r="T5899" s="146"/>
      <c r="U5899" s="146"/>
      <c r="V5899" s="146"/>
      <c r="W5899" s="146"/>
      <c r="X5899" s="146"/>
      <c r="Y5899" s="146"/>
      <c r="Z5899" s="146"/>
      <c r="AA5899" s="146"/>
      <c r="AB5899" s="5" t="str">
        <f t="shared" si="124"/>
        <v/>
      </c>
    </row>
    <row r="5900" spans="8:28" customFormat="1" ht="12.95" hidden="1" customHeight="1">
      <c r="H5900" s="1"/>
      <c r="I5900" s="1"/>
      <c r="N5900" s="1"/>
      <c r="T5900" s="146"/>
      <c r="U5900" s="146"/>
      <c r="V5900" s="146"/>
      <c r="W5900" s="146"/>
      <c r="X5900" s="146"/>
      <c r="Y5900" s="146"/>
      <c r="Z5900" s="146"/>
      <c r="AA5900" s="146"/>
      <c r="AB5900" s="5" t="str">
        <f t="shared" si="124"/>
        <v/>
      </c>
    </row>
    <row r="5901" spans="8:28" customFormat="1" ht="12.95" hidden="1" customHeight="1">
      <c r="H5901" s="1"/>
      <c r="I5901" s="1"/>
      <c r="N5901" s="1"/>
      <c r="T5901" s="146"/>
      <c r="U5901" s="146"/>
      <c r="V5901" s="146"/>
      <c r="W5901" s="146"/>
      <c r="X5901" s="146"/>
      <c r="Y5901" s="146"/>
      <c r="Z5901" s="146"/>
      <c r="AA5901" s="146"/>
      <c r="AB5901" s="5" t="str">
        <f t="shared" si="124"/>
        <v/>
      </c>
    </row>
    <row r="5902" spans="8:28" customFormat="1" ht="12.95" hidden="1" customHeight="1">
      <c r="H5902" s="1"/>
      <c r="I5902" s="1"/>
      <c r="N5902" s="1"/>
      <c r="T5902" s="146"/>
      <c r="U5902" s="146"/>
      <c r="V5902" s="146"/>
      <c r="W5902" s="146"/>
      <c r="X5902" s="146"/>
      <c r="Y5902" s="146"/>
      <c r="Z5902" s="146"/>
      <c r="AA5902" s="146"/>
      <c r="AB5902" s="5" t="str">
        <f t="shared" si="124"/>
        <v/>
      </c>
    </row>
    <row r="5903" spans="8:28" customFormat="1" ht="12.95" hidden="1" customHeight="1">
      <c r="H5903" s="1"/>
      <c r="I5903" s="1"/>
      <c r="N5903" s="1"/>
      <c r="T5903" s="146"/>
      <c r="U5903" s="146"/>
      <c r="V5903" s="146"/>
      <c r="W5903" s="146"/>
      <c r="X5903" s="146"/>
      <c r="Y5903" s="146"/>
      <c r="Z5903" s="146"/>
      <c r="AA5903" s="146"/>
      <c r="AB5903" s="5" t="str">
        <f t="shared" si="124"/>
        <v/>
      </c>
    </row>
    <row r="5904" spans="8:28" customFormat="1" ht="12.95" hidden="1" customHeight="1">
      <c r="H5904" s="1"/>
      <c r="I5904" s="1"/>
      <c r="N5904" s="1"/>
      <c r="T5904" s="146"/>
      <c r="U5904" s="146"/>
      <c r="V5904" s="146"/>
      <c r="W5904" s="146"/>
      <c r="X5904" s="146"/>
      <c r="Y5904" s="146"/>
      <c r="Z5904" s="146"/>
      <c r="AA5904" s="146"/>
      <c r="AB5904" s="5" t="str">
        <f t="shared" si="124"/>
        <v/>
      </c>
    </row>
    <row r="5905" spans="8:28" customFormat="1" ht="12.95" hidden="1" customHeight="1">
      <c r="H5905" s="1"/>
      <c r="I5905" s="1"/>
      <c r="N5905" s="1"/>
      <c r="T5905" s="146"/>
      <c r="U5905" s="146"/>
      <c r="V5905" s="146"/>
      <c r="W5905" s="146"/>
      <c r="X5905" s="146"/>
      <c r="Y5905" s="146"/>
      <c r="Z5905" s="146"/>
      <c r="AA5905" s="146"/>
      <c r="AB5905" s="5" t="str">
        <f t="shared" si="124"/>
        <v/>
      </c>
    </row>
    <row r="5906" spans="8:28" customFormat="1" ht="12.95" hidden="1" customHeight="1">
      <c r="H5906" s="1"/>
      <c r="I5906" s="1"/>
      <c r="N5906" s="1"/>
      <c r="T5906" s="146"/>
      <c r="U5906" s="146"/>
      <c r="V5906" s="146"/>
      <c r="W5906" s="146"/>
      <c r="X5906" s="146"/>
      <c r="Y5906" s="146"/>
      <c r="Z5906" s="146"/>
      <c r="AA5906" s="146"/>
      <c r="AB5906" s="5" t="str">
        <f t="shared" si="124"/>
        <v/>
      </c>
    </row>
    <row r="5907" spans="8:28" customFormat="1" ht="12.95" hidden="1" customHeight="1">
      <c r="H5907" s="1"/>
      <c r="I5907" s="1"/>
      <c r="N5907" s="1"/>
      <c r="T5907" s="146"/>
      <c r="U5907" s="146"/>
      <c r="V5907" s="146"/>
      <c r="W5907" s="146"/>
      <c r="X5907" s="146"/>
      <c r="Y5907" s="146"/>
      <c r="Z5907" s="146"/>
      <c r="AA5907" s="146"/>
      <c r="AB5907" s="5" t="str">
        <f t="shared" si="124"/>
        <v/>
      </c>
    </row>
    <row r="5908" spans="8:28" customFormat="1" ht="12.95" hidden="1" customHeight="1">
      <c r="H5908" s="1"/>
      <c r="I5908" s="1"/>
      <c r="N5908" s="1"/>
      <c r="T5908" s="146"/>
      <c r="U5908" s="146"/>
      <c r="V5908" s="146"/>
      <c r="W5908" s="146"/>
      <c r="X5908" s="146"/>
      <c r="Y5908" s="146"/>
      <c r="Z5908" s="146"/>
      <c r="AA5908" s="146"/>
      <c r="AB5908" s="5" t="str">
        <f t="shared" si="124"/>
        <v/>
      </c>
    </row>
    <row r="5909" spans="8:28" customFormat="1" ht="12.95" hidden="1" customHeight="1">
      <c r="H5909" s="1"/>
      <c r="I5909" s="1"/>
      <c r="N5909" s="1"/>
      <c r="T5909" s="146"/>
      <c r="U5909" s="146"/>
      <c r="V5909" s="146"/>
      <c r="W5909" s="146"/>
      <c r="X5909" s="146"/>
      <c r="Y5909" s="146"/>
      <c r="Z5909" s="146"/>
      <c r="AA5909" s="146"/>
      <c r="AB5909" s="5" t="str">
        <f t="shared" si="124"/>
        <v/>
      </c>
    </row>
    <row r="5910" spans="8:28" customFormat="1" ht="12.95" hidden="1" customHeight="1">
      <c r="H5910" s="1"/>
      <c r="I5910" s="1"/>
      <c r="N5910" s="1"/>
      <c r="T5910" s="146"/>
      <c r="U5910" s="146"/>
      <c r="V5910" s="146"/>
      <c r="W5910" s="146"/>
      <c r="X5910" s="146"/>
      <c r="Y5910" s="146"/>
      <c r="Z5910" s="146"/>
      <c r="AA5910" s="146"/>
      <c r="AB5910" s="5" t="str">
        <f t="shared" si="124"/>
        <v/>
      </c>
    </row>
    <row r="5911" spans="8:28" customFormat="1" ht="12.95" hidden="1" customHeight="1">
      <c r="H5911" s="1"/>
      <c r="I5911" s="1"/>
      <c r="N5911" s="1"/>
      <c r="T5911" s="146"/>
      <c r="U5911" s="146"/>
      <c r="V5911" s="146"/>
      <c r="W5911" s="146"/>
      <c r="X5911" s="146"/>
      <c r="Y5911" s="146"/>
      <c r="Z5911" s="146"/>
      <c r="AA5911" s="146"/>
      <c r="AB5911" s="5" t="str">
        <f t="shared" si="124"/>
        <v/>
      </c>
    </row>
    <row r="5912" spans="8:28" customFormat="1" ht="12.95" hidden="1" customHeight="1">
      <c r="H5912" s="1"/>
      <c r="I5912" s="1"/>
      <c r="N5912" s="1"/>
      <c r="T5912" s="146"/>
      <c r="U5912" s="146"/>
      <c r="V5912" s="146"/>
      <c r="W5912" s="146"/>
      <c r="X5912" s="146"/>
      <c r="Y5912" s="146"/>
      <c r="Z5912" s="146"/>
      <c r="AA5912" s="146"/>
      <c r="AB5912" s="5" t="str">
        <f t="shared" si="124"/>
        <v/>
      </c>
    </row>
    <row r="5913" spans="8:28" customFormat="1" ht="12.95" hidden="1" customHeight="1">
      <c r="H5913" s="1"/>
      <c r="I5913" s="1"/>
      <c r="N5913" s="1"/>
      <c r="T5913" s="146"/>
      <c r="U5913" s="146"/>
      <c r="V5913" s="146"/>
      <c r="W5913" s="146"/>
      <c r="X5913" s="146"/>
      <c r="Y5913" s="146"/>
      <c r="Z5913" s="146"/>
      <c r="AA5913" s="146"/>
      <c r="AB5913" s="5" t="str">
        <f t="shared" si="124"/>
        <v/>
      </c>
    </row>
    <row r="5914" spans="8:28" customFormat="1" ht="12.95" hidden="1" customHeight="1">
      <c r="H5914" s="1"/>
      <c r="I5914" s="1"/>
      <c r="N5914" s="1"/>
      <c r="T5914" s="146"/>
      <c r="U5914" s="146"/>
      <c r="V5914" s="146"/>
      <c r="W5914" s="146"/>
      <c r="X5914" s="146"/>
      <c r="Y5914" s="146"/>
      <c r="Z5914" s="146"/>
      <c r="AA5914" s="146"/>
      <c r="AB5914" s="5" t="str">
        <f t="shared" si="124"/>
        <v/>
      </c>
    </row>
    <row r="5915" spans="8:28" customFormat="1" ht="12.95" hidden="1" customHeight="1">
      <c r="H5915" s="1"/>
      <c r="I5915" s="1"/>
      <c r="N5915" s="1"/>
      <c r="T5915" s="146"/>
      <c r="U5915" s="146"/>
      <c r="V5915" s="146"/>
      <c r="W5915" s="146"/>
      <c r="X5915" s="146"/>
      <c r="Y5915" s="146"/>
      <c r="Z5915" s="146"/>
      <c r="AA5915" s="146"/>
      <c r="AB5915" s="5" t="str">
        <f t="shared" ref="AB5915:AB5978" si="125">IF(TRIM(A5905)="","",CONCATENATE(TRIM(D5905),TRIM(E5905)))</f>
        <v/>
      </c>
    </row>
    <row r="5916" spans="8:28" customFormat="1" ht="12.95" hidden="1" customHeight="1">
      <c r="H5916" s="1"/>
      <c r="I5916" s="1"/>
      <c r="N5916" s="1"/>
      <c r="T5916" s="146"/>
      <c r="U5916" s="146"/>
      <c r="V5916" s="146"/>
      <c r="W5916" s="146"/>
      <c r="X5916" s="146"/>
      <c r="Y5916" s="146"/>
      <c r="Z5916" s="146"/>
      <c r="AA5916" s="146"/>
      <c r="AB5916" s="5" t="str">
        <f t="shared" si="125"/>
        <v/>
      </c>
    </row>
    <row r="5917" spans="8:28" customFormat="1" ht="12.95" hidden="1" customHeight="1">
      <c r="H5917" s="1"/>
      <c r="I5917" s="1"/>
      <c r="N5917" s="1"/>
      <c r="T5917" s="146"/>
      <c r="U5917" s="146"/>
      <c r="V5917" s="146"/>
      <c r="W5917" s="146"/>
      <c r="X5917" s="146"/>
      <c r="Y5917" s="146"/>
      <c r="Z5917" s="146"/>
      <c r="AA5917" s="146"/>
      <c r="AB5917" s="5" t="str">
        <f t="shared" si="125"/>
        <v/>
      </c>
    </row>
    <row r="5918" spans="8:28" customFormat="1" ht="12.95" hidden="1" customHeight="1">
      <c r="H5918" s="1"/>
      <c r="I5918" s="1"/>
      <c r="N5918" s="1"/>
      <c r="T5918" s="146"/>
      <c r="U5918" s="146"/>
      <c r="V5918" s="146"/>
      <c r="W5918" s="146"/>
      <c r="X5918" s="146"/>
      <c r="Y5918" s="146"/>
      <c r="Z5918" s="146"/>
      <c r="AA5918" s="146"/>
      <c r="AB5918" s="5" t="str">
        <f t="shared" si="125"/>
        <v/>
      </c>
    </row>
    <row r="5919" spans="8:28" customFormat="1" ht="12.95" hidden="1" customHeight="1">
      <c r="H5919" s="1"/>
      <c r="I5919" s="1"/>
      <c r="N5919" s="1"/>
      <c r="T5919" s="146"/>
      <c r="U5919" s="146"/>
      <c r="V5919" s="146"/>
      <c r="W5919" s="146"/>
      <c r="X5919" s="146"/>
      <c r="Y5919" s="146"/>
      <c r="Z5919" s="146"/>
      <c r="AA5919" s="146"/>
      <c r="AB5919" s="5" t="str">
        <f t="shared" si="125"/>
        <v/>
      </c>
    </row>
    <row r="5920" spans="8:28" customFormat="1" ht="12.95" hidden="1" customHeight="1">
      <c r="H5920" s="1"/>
      <c r="I5920" s="1"/>
      <c r="N5920" s="1"/>
      <c r="T5920" s="146"/>
      <c r="U5920" s="146"/>
      <c r="V5920" s="146"/>
      <c r="W5920" s="146"/>
      <c r="X5920" s="146"/>
      <c r="Y5920" s="146"/>
      <c r="Z5920" s="146"/>
      <c r="AA5920" s="146"/>
      <c r="AB5920" s="5" t="str">
        <f t="shared" si="125"/>
        <v/>
      </c>
    </row>
    <row r="5921" spans="8:28" customFormat="1" ht="12.95" hidden="1" customHeight="1">
      <c r="H5921" s="1"/>
      <c r="I5921" s="1"/>
      <c r="N5921" s="1"/>
      <c r="T5921" s="146"/>
      <c r="U5921" s="146"/>
      <c r="V5921" s="146"/>
      <c r="W5921" s="146"/>
      <c r="X5921" s="146"/>
      <c r="Y5921" s="146"/>
      <c r="Z5921" s="146"/>
      <c r="AA5921" s="146"/>
      <c r="AB5921" s="5" t="str">
        <f t="shared" si="125"/>
        <v/>
      </c>
    </row>
    <row r="5922" spans="8:28" customFormat="1" ht="12.95" hidden="1" customHeight="1">
      <c r="H5922" s="1"/>
      <c r="I5922" s="1"/>
      <c r="N5922" s="1"/>
      <c r="T5922" s="146"/>
      <c r="U5922" s="146"/>
      <c r="V5922" s="146"/>
      <c r="W5922" s="146"/>
      <c r="X5922" s="146"/>
      <c r="Y5922" s="146"/>
      <c r="Z5922" s="146"/>
      <c r="AA5922" s="146"/>
      <c r="AB5922" s="5" t="str">
        <f t="shared" si="125"/>
        <v/>
      </c>
    </row>
    <row r="5923" spans="8:28" customFormat="1" ht="12.95" hidden="1" customHeight="1">
      <c r="H5923" s="1"/>
      <c r="I5923" s="1"/>
      <c r="N5923" s="1"/>
      <c r="T5923" s="146"/>
      <c r="U5923" s="146"/>
      <c r="V5923" s="146"/>
      <c r="W5923" s="146"/>
      <c r="X5923" s="146"/>
      <c r="Y5923" s="146"/>
      <c r="Z5923" s="146"/>
      <c r="AA5923" s="146"/>
      <c r="AB5923" s="5" t="str">
        <f t="shared" si="125"/>
        <v/>
      </c>
    </row>
    <row r="5924" spans="8:28" customFormat="1" ht="12.95" hidden="1" customHeight="1">
      <c r="H5924" s="1"/>
      <c r="I5924" s="1"/>
      <c r="N5924" s="1"/>
      <c r="T5924" s="146"/>
      <c r="U5924" s="146"/>
      <c r="V5924" s="146"/>
      <c r="W5924" s="146"/>
      <c r="X5924" s="146"/>
      <c r="Y5924" s="146"/>
      <c r="Z5924" s="146"/>
      <c r="AA5924" s="146"/>
      <c r="AB5924" s="5" t="str">
        <f t="shared" si="125"/>
        <v/>
      </c>
    </row>
    <row r="5925" spans="8:28" customFormat="1" ht="12.95" hidden="1" customHeight="1">
      <c r="H5925" s="1"/>
      <c r="I5925" s="1"/>
      <c r="N5925" s="1"/>
      <c r="T5925" s="146"/>
      <c r="U5925" s="146"/>
      <c r="V5925" s="146"/>
      <c r="W5925" s="146"/>
      <c r="X5925" s="146"/>
      <c r="Y5925" s="146"/>
      <c r="Z5925" s="146"/>
      <c r="AA5925" s="146"/>
      <c r="AB5925" s="5" t="str">
        <f t="shared" si="125"/>
        <v/>
      </c>
    </row>
    <row r="5926" spans="8:28" customFormat="1" ht="12.95" hidden="1" customHeight="1">
      <c r="H5926" s="1"/>
      <c r="I5926" s="1"/>
      <c r="N5926" s="1"/>
      <c r="T5926" s="146"/>
      <c r="U5926" s="146"/>
      <c r="V5926" s="146"/>
      <c r="W5926" s="146"/>
      <c r="X5926" s="146"/>
      <c r="Y5926" s="146"/>
      <c r="Z5926" s="146"/>
      <c r="AA5926" s="146"/>
      <c r="AB5926" s="5" t="str">
        <f t="shared" si="125"/>
        <v/>
      </c>
    </row>
    <row r="5927" spans="8:28" customFormat="1" ht="12.95" hidden="1" customHeight="1">
      <c r="H5927" s="1"/>
      <c r="I5927" s="1"/>
      <c r="N5927" s="1"/>
      <c r="T5927" s="146"/>
      <c r="U5927" s="146"/>
      <c r="V5927" s="146"/>
      <c r="W5927" s="146"/>
      <c r="X5927" s="146"/>
      <c r="Y5927" s="146"/>
      <c r="Z5927" s="146"/>
      <c r="AA5927" s="146"/>
      <c r="AB5927" s="5" t="str">
        <f t="shared" si="125"/>
        <v/>
      </c>
    </row>
    <row r="5928" spans="8:28" customFormat="1" ht="12.95" hidden="1" customHeight="1">
      <c r="H5928" s="1"/>
      <c r="I5928" s="1"/>
      <c r="N5928" s="1"/>
      <c r="T5928" s="146"/>
      <c r="U5928" s="146"/>
      <c r="V5928" s="146"/>
      <c r="W5928" s="146"/>
      <c r="X5928" s="146"/>
      <c r="Y5928" s="146"/>
      <c r="Z5928" s="146"/>
      <c r="AA5928" s="146"/>
      <c r="AB5928" s="5" t="str">
        <f t="shared" si="125"/>
        <v/>
      </c>
    </row>
    <row r="5929" spans="8:28" customFormat="1" ht="12.95" hidden="1" customHeight="1">
      <c r="H5929" s="1"/>
      <c r="I5929" s="1"/>
      <c r="N5929" s="1"/>
      <c r="T5929" s="146"/>
      <c r="U5929" s="146"/>
      <c r="V5929" s="146"/>
      <c r="W5929" s="146"/>
      <c r="X5929" s="146"/>
      <c r="Y5929" s="146"/>
      <c r="Z5929" s="146"/>
      <c r="AA5929" s="146"/>
      <c r="AB5929" s="5" t="str">
        <f t="shared" si="125"/>
        <v/>
      </c>
    </row>
    <row r="5930" spans="8:28" customFormat="1" ht="12.95" hidden="1" customHeight="1">
      <c r="H5930" s="1"/>
      <c r="I5930" s="1"/>
      <c r="N5930" s="1"/>
      <c r="T5930" s="146"/>
      <c r="U5930" s="146"/>
      <c r="V5930" s="146"/>
      <c r="W5930" s="146"/>
      <c r="X5930" s="146"/>
      <c r="Y5930" s="146"/>
      <c r="Z5930" s="146"/>
      <c r="AA5930" s="146"/>
      <c r="AB5930" s="5" t="str">
        <f t="shared" si="125"/>
        <v/>
      </c>
    </row>
    <row r="5931" spans="8:28" customFormat="1" ht="12.95" hidden="1" customHeight="1">
      <c r="H5931" s="1"/>
      <c r="I5931" s="1"/>
      <c r="N5931" s="1"/>
      <c r="T5931" s="146"/>
      <c r="U5931" s="146"/>
      <c r="V5931" s="146"/>
      <c r="W5931" s="146"/>
      <c r="X5931" s="146"/>
      <c r="Y5931" s="146"/>
      <c r="Z5931" s="146"/>
      <c r="AA5931" s="146"/>
      <c r="AB5931" s="5" t="str">
        <f t="shared" si="125"/>
        <v/>
      </c>
    </row>
    <row r="5932" spans="8:28" customFormat="1" ht="12.95" hidden="1" customHeight="1">
      <c r="H5932" s="1"/>
      <c r="I5932" s="1"/>
      <c r="N5932" s="1"/>
      <c r="T5932" s="146"/>
      <c r="U5932" s="146"/>
      <c r="V5932" s="146"/>
      <c r="W5932" s="146"/>
      <c r="X5932" s="146"/>
      <c r="Y5932" s="146"/>
      <c r="Z5932" s="146"/>
      <c r="AA5932" s="146"/>
      <c r="AB5932" s="5" t="str">
        <f t="shared" si="125"/>
        <v/>
      </c>
    </row>
    <row r="5933" spans="8:28" customFormat="1" ht="12.95" hidden="1" customHeight="1">
      <c r="H5933" s="1"/>
      <c r="I5933" s="1"/>
      <c r="N5933" s="1"/>
      <c r="T5933" s="146"/>
      <c r="U5933" s="146"/>
      <c r="V5933" s="146"/>
      <c r="W5933" s="146"/>
      <c r="X5933" s="146"/>
      <c r="Y5933" s="146"/>
      <c r="Z5933" s="146"/>
      <c r="AA5933" s="146"/>
      <c r="AB5933" s="5" t="str">
        <f t="shared" si="125"/>
        <v/>
      </c>
    </row>
    <row r="5934" spans="8:28" customFormat="1" ht="12.95" hidden="1" customHeight="1">
      <c r="H5934" s="1"/>
      <c r="I5934" s="1"/>
      <c r="N5934" s="1"/>
      <c r="T5934" s="146"/>
      <c r="U5934" s="146"/>
      <c r="V5934" s="146"/>
      <c r="W5934" s="146"/>
      <c r="X5934" s="146"/>
      <c r="Y5934" s="146"/>
      <c r="Z5934" s="146"/>
      <c r="AA5934" s="146"/>
      <c r="AB5934" s="5" t="str">
        <f t="shared" si="125"/>
        <v/>
      </c>
    </row>
    <row r="5935" spans="8:28" customFormat="1" ht="12.95" hidden="1" customHeight="1">
      <c r="H5935" s="1"/>
      <c r="I5935" s="1"/>
      <c r="N5935" s="1"/>
      <c r="T5935" s="146"/>
      <c r="U5935" s="146"/>
      <c r="V5935" s="146"/>
      <c r="W5935" s="146"/>
      <c r="X5935" s="146"/>
      <c r="Y5935" s="146"/>
      <c r="Z5935" s="146"/>
      <c r="AA5935" s="146"/>
      <c r="AB5935" s="5" t="str">
        <f t="shared" si="125"/>
        <v/>
      </c>
    </row>
    <row r="5936" spans="8:28" customFormat="1" ht="12.95" hidden="1" customHeight="1">
      <c r="H5936" s="1"/>
      <c r="I5936" s="1"/>
      <c r="N5936" s="1"/>
      <c r="T5936" s="146"/>
      <c r="U5936" s="146"/>
      <c r="V5936" s="146"/>
      <c r="W5936" s="146"/>
      <c r="X5936" s="146"/>
      <c r="Y5936" s="146"/>
      <c r="Z5936" s="146"/>
      <c r="AA5936" s="146"/>
      <c r="AB5936" s="5" t="str">
        <f t="shared" si="125"/>
        <v/>
      </c>
    </row>
    <row r="5937" spans="8:28" customFormat="1" ht="12.95" hidden="1" customHeight="1">
      <c r="H5937" s="1"/>
      <c r="I5937" s="1"/>
      <c r="N5937" s="1"/>
      <c r="T5937" s="146"/>
      <c r="U5937" s="146"/>
      <c r="V5937" s="146"/>
      <c r="W5937" s="146"/>
      <c r="X5937" s="146"/>
      <c r="Y5937" s="146"/>
      <c r="Z5937" s="146"/>
      <c r="AA5937" s="146"/>
      <c r="AB5937" s="5" t="str">
        <f t="shared" si="125"/>
        <v/>
      </c>
    </row>
    <row r="5938" spans="8:28" customFormat="1" ht="12.95" hidden="1" customHeight="1">
      <c r="H5938" s="1"/>
      <c r="I5938" s="1"/>
      <c r="N5938" s="1"/>
      <c r="T5938" s="146"/>
      <c r="U5938" s="146"/>
      <c r="V5938" s="146"/>
      <c r="W5938" s="146"/>
      <c r="X5938" s="146"/>
      <c r="Y5938" s="146"/>
      <c r="Z5938" s="146"/>
      <c r="AA5938" s="146"/>
      <c r="AB5938" s="5" t="str">
        <f t="shared" si="125"/>
        <v/>
      </c>
    </row>
    <row r="5939" spans="8:28" customFormat="1" ht="12.95" hidden="1" customHeight="1">
      <c r="H5939" s="1"/>
      <c r="I5939" s="1"/>
      <c r="N5939" s="1"/>
      <c r="T5939" s="146"/>
      <c r="U5939" s="146"/>
      <c r="V5939" s="146"/>
      <c r="W5939" s="146"/>
      <c r="X5939" s="146"/>
      <c r="Y5939" s="146"/>
      <c r="Z5939" s="146"/>
      <c r="AA5939" s="146"/>
      <c r="AB5939" s="5" t="str">
        <f t="shared" si="125"/>
        <v/>
      </c>
    </row>
    <row r="5940" spans="8:28" customFormat="1" ht="12.95" hidden="1" customHeight="1">
      <c r="H5940" s="1"/>
      <c r="I5940" s="1"/>
      <c r="N5940" s="1"/>
      <c r="T5940" s="146"/>
      <c r="U5940" s="146"/>
      <c r="V5940" s="146"/>
      <c r="W5940" s="146"/>
      <c r="X5940" s="146"/>
      <c r="Y5940" s="146"/>
      <c r="Z5940" s="146"/>
      <c r="AA5940" s="146"/>
      <c r="AB5940" s="5" t="str">
        <f t="shared" si="125"/>
        <v/>
      </c>
    </row>
    <row r="5941" spans="8:28" customFormat="1" ht="12.95" hidden="1" customHeight="1">
      <c r="H5941" s="1"/>
      <c r="I5941" s="1"/>
      <c r="N5941" s="1"/>
      <c r="T5941" s="146"/>
      <c r="U5941" s="146"/>
      <c r="V5941" s="146"/>
      <c r="W5941" s="146"/>
      <c r="X5941" s="146"/>
      <c r="Y5941" s="146"/>
      <c r="Z5941" s="146"/>
      <c r="AA5941" s="146"/>
      <c r="AB5941" s="5" t="str">
        <f t="shared" si="125"/>
        <v/>
      </c>
    </row>
    <row r="5942" spans="8:28" customFormat="1" ht="12.95" hidden="1" customHeight="1">
      <c r="H5942" s="1"/>
      <c r="I5942" s="1"/>
      <c r="N5942" s="1"/>
      <c r="T5942" s="146"/>
      <c r="U5942" s="146"/>
      <c r="V5942" s="146"/>
      <c r="W5942" s="146"/>
      <c r="X5942" s="146"/>
      <c r="Y5942" s="146"/>
      <c r="Z5942" s="146"/>
      <c r="AA5942" s="146"/>
      <c r="AB5942" s="5" t="str">
        <f t="shared" si="125"/>
        <v/>
      </c>
    </row>
    <row r="5943" spans="8:28" customFormat="1" ht="12.95" hidden="1" customHeight="1">
      <c r="H5943" s="1"/>
      <c r="I5943" s="1"/>
      <c r="N5943" s="1"/>
      <c r="T5943" s="146"/>
      <c r="U5943" s="146"/>
      <c r="V5943" s="146"/>
      <c r="W5943" s="146"/>
      <c r="X5943" s="146"/>
      <c r="Y5943" s="146"/>
      <c r="Z5943" s="146"/>
      <c r="AA5943" s="146"/>
      <c r="AB5943" s="5" t="str">
        <f t="shared" si="125"/>
        <v/>
      </c>
    </row>
    <row r="5944" spans="8:28" customFormat="1" ht="12.95" hidden="1" customHeight="1">
      <c r="H5944" s="1"/>
      <c r="I5944" s="1"/>
      <c r="N5944" s="1"/>
      <c r="T5944" s="146"/>
      <c r="U5944" s="146"/>
      <c r="V5944" s="146"/>
      <c r="W5944" s="146"/>
      <c r="X5944" s="146"/>
      <c r="Y5944" s="146"/>
      <c r="Z5944" s="146"/>
      <c r="AA5944" s="146"/>
      <c r="AB5944" s="5" t="str">
        <f t="shared" si="125"/>
        <v/>
      </c>
    </row>
    <row r="5945" spans="8:28" customFormat="1" ht="12.95" hidden="1" customHeight="1">
      <c r="H5945" s="1"/>
      <c r="I5945" s="1"/>
      <c r="N5945" s="1"/>
      <c r="T5945" s="146"/>
      <c r="U5945" s="146"/>
      <c r="V5945" s="146"/>
      <c r="W5945" s="146"/>
      <c r="X5945" s="146"/>
      <c r="Y5945" s="146"/>
      <c r="Z5945" s="146"/>
      <c r="AA5945" s="146"/>
      <c r="AB5945" s="5" t="str">
        <f t="shared" si="125"/>
        <v/>
      </c>
    </row>
    <row r="5946" spans="8:28" customFormat="1" ht="12.95" hidden="1" customHeight="1">
      <c r="H5946" s="1"/>
      <c r="I5946" s="1"/>
      <c r="N5946" s="1"/>
      <c r="T5946" s="146"/>
      <c r="U5946" s="146"/>
      <c r="V5946" s="146"/>
      <c r="W5946" s="146"/>
      <c r="X5946" s="146"/>
      <c r="Y5946" s="146"/>
      <c r="Z5946" s="146"/>
      <c r="AA5946" s="146"/>
      <c r="AB5946" s="5" t="str">
        <f t="shared" si="125"/>
        <v/>
      </c>
    </row>
    <row r="5947" spans="8:28" customFormat="1" ht="12.95" hidden="1" customHeight="1">
      <c r="H5947" s="1"/>
      <c r="I5947" s="1"/>
      <c r="N5947" s="1"/>
      <c r="T5947" s="146"/>
      <c r="U5947" s="146"/>
      <c r="V5947" s="146"/>
      <c r="W5947" s="146"/>
      <c r="X5947" s="146"/>
      <c r="Y5947" s="146"/>
      <c r="Z5947" s="146"/>
      <c r="AA5947" s="146"/>
      <c r="AB5947" s="5" t="str">
        <f t="shared" si="125"/>
        <v/>
      </c>
    </row>
    <row r="5948" spans="8:28" customFormat="1" ht="12.95" hidden="1" customHeight="1">
      <c r="H5948" s="1"/>
      <c r="I5948" s="1"/>
      <c r="N5948" s="1"/>
      <c r="T5948" s="146"/>
      <c r="U5948" s="146"/>
      <c r="V5948" s="146"/>
      <c r="W5948" s="146"/>
      <c r="X5948" s="146"/>
      <c r="Y5948" s="146"/>
      <c r="Z5948" s="146"/>
      <c r="AA5948" s="146"/>
      <c r="AB5948" s="5" t="str">
        <f t="shared" si="125"/>
        <v/>
      </c>
    </row>
    <row r="5949" spans="8:28" customFormat="1" ht="12.95" hidden="1" customHeight="1">
      <c r="H5949" s="1"/>
      <c r="I5949" s="1"/>
      <c r="N5949" s="1"/>
      <c r="T5949" s="146"/>
      <c r="U5949" s="146"/>
      <c r="V5949" s="146"/>
      <c r="W5949" s="146"/>
      <c r="X5949" s="146"/>
      <c r="Y5949" s="146"/>
      <c r="Z5949" s="146"/>
      <c r="AA5949" s="146"/>
      <c r="AB5949" s="5" t="str">
        <f t="shared" si="125"/>
        <v/>
      </c>
    </row>
    <row r="5950" spans="8:28" customFormat="1" ht="12.95" hidden="1" customHeight="1">
      <c r="H5950" s="1"/>
      <c r="I5950" s="1"/>
      <c r="N5950" s="1"/>
      <c r="T5950" s="146"/>
      <c r="U5950" s="146"/>
      <c r="V5950" s="146"/>
      <c r="W5950" s="146"/>
      <c r="X5950" s="146"/>
      <c r="Y5950" s="146"/>
      <c r="Z5950" s="146"/>
      <c r="AA5950" s="146"/>
      <c r="AB5950" s="5" t="str">
        <f t="shared" si="125"/>
        <v/>
      </c>
    </row>
    <row r="5951" spans="8:28" customFormat="1" ht="12.95" hidden="1" customHeight="1">
      <c r="H5951" s="1"/>
      <c r="I5951" s="1"/>
      <c r="N5951" s="1"/>
      <c r="T5951" s="146"/>
      <c r="U5951" s="146"/>
      <c r="V5951" s="146"/>
      <c r="W5951" s="146"/>
      <c r="X5951" s="146"/>
      <c r="Y5951" s="146"/>
      <c r="Z5951" s="146"/>
      <c r="AA5951" s="146"/>
      <c r="AB5951" s="5" t="str">
        <f t="shared" si="125"/>
        <v/>
      </c>
    </row>
    <row r="5952" spans="8:28" customFormat="1" ht="12.95" hidden="1" customHeight="1">
      <c r="H5952" s="1"/>
      <c r="I5952" s="1"/>
      <c r="N5952" s="1"/>
      <c r="T5952" s="146"/>
      <c r="U5952" s="146"/>
      <c r="V5952" s="146"/>
      <c r="W5952" s="146"/>
      <c r="X5952" s="146"/>
      <c r="Y5952" s="146"/>
      <c r="Z5952" s="146"/>
      <c r="AA5952" s="146"/>
      <c r="AB5952" s="5" t="str">
        <f t="shared" si="125"/>
        <v/>
      </c>
    </row>
    <row r="5953" spans="8:28" customFormat="1" ht="12.95" hidden="1" customHeight="1">
      <c r="H5953" s="1"/>
      <c r="I5953" s="1"/>
      <c r="N5953" s="1"/>
      <c r="T5953" s="146"/>
      <c r="U5953" s="146"/>
      <c r="V5953" s="146"/>
      <c r="W5953" s="146"/>
      <c r="X5953" s="146"/>
      <c r="Y5953" s="146"/>
      <c r="Z5953" s="146"/>
      <c r="AA5953" s="146"/>
      <c r="AB5953" s="5" t="str">
        <f t="shared" si="125"/>
        <v/>
      </c>
    </row>
    <row r="5954" spans="8:28" customFormat="1" ht="12.95" hidden="1" customHeight="1">
      <c r="H5954" s="1"/>
      <c r="I5954" s="1"/>
      <c r="N5954" s="1"/>
      <c r="T5954" s="146"/>
      <c r="U5954" s="146"/>
      <c r="V5954" s="146"/>
      <c r="W5954" s="146"/>
      <c r="X5954" s="146"/>
      <c r="Y5954" s="146"/>
      <c r="Z5954" s="146"/>
      <c r="AA5954" s="146"/>
      <c r="AB5954" s="5" t="str">
        <f t="shared" si="125"/>
        <v/>
      </c>
    </row>
    <row r="5955" spans="8:28" customFormat="1" ht="12.95" hidden="1" customHeight="1">
      <c r="H5955" s="1"/>
      <c r="I5955" s="1"/>
      <c r="N5955" s="1"/>
      <c r="T5955" s="146"/>
      <c r="U5955" s="146"/>
      <c r="V5955" s="146"/>
      <c r="W5955" s="146"/>
      <c r="X5955" s="146"/>
      <c r="Y5955" s="146"/>
      <c r="Z5955" s="146"/>
      <c r="AA5955" s="146"/>
      <c r="AB5955" s="5" t="str">
        <f t="shared" si="125"/>
        <v/>
      </c>
    </row>
    <row r="5956" spans="8:28" customFormat="1" ht="12.95" hidden="1" customHeight="1">
      <c r="H5956" s="1"/>
      <c r="I5956" s="1"/>
      <c r="N5956" s="1"/>
      <c r="T5956" s="146"/>
      <c r="U5956" s="146"/>
      <c r="V5956" s="146"/>
      <c r="W5956" s="146"/>
      <c r="X5956" s="146"/>
      <c r="Y5956" s="146"/>
      <c r="Z5956" s="146"/>
      <c r="AA5956" s="146"/>
      <c r="AB5956" s="5" t="str">
        <f t="shared" si="125"/>
        <v/>
      </c>
    </row>
    <row r="5957" spans="8:28" customFormat="1" ht="12.95" hidden="1" customHeight="1">
      <c r="H5957" s="1"/>
      <c r="I5957" s="1"/>
      <c r="N5957" s="1"/>
      <c r="T5957" s="146"/>
      <c r="U5957" s="146"/>
      <c r="V5957" s="146"/>
      <c r="W5957" s="146"/>
      <c r="X5957" s="146"/>
      <c r="Y5957" s="146"/>
      <c r="Z5957" s="146"/>
      <c r="AA5957" s="146"/>
      <c r="AB5957" s="5" t="str">
        <f t="shared" si="125"/>
        <v/>
      </c>
    </row>
    <row r="5958" spans="8:28" customFormat="1" ht="12.95" hidden="1" customHeight="1">
      <c r="H5958" s="1"/>
      <c r="I5958" s="1"/>
      <c r="N5958" s="1"/>
      <c r="T5958" s="146"/>
      <c r="U5958" s="146"/>
      <c r="V5958" s="146"/>
      <c r="W5958" s="146"/>
      <c r="X5958" s="146"/>
      <c r="Y5958" s="146"/>
      <c r="Z5958" s="146"/>
      <c r="AA5958" s="146"/>
      <c r="AB5958" s="5" t="str">
        <f t="shared" si="125"/>
        <v/>
      </c>
    </row>
    <row r="5959" spans="8:28" customFormat="1" ht="12.95" hidden="1" customHeight="1">
      <c r="H5959" s="1"/>
      <c r="I5959" s="1"/>
      <c r="N5959" s="1"/>
      <c r="T5959" s="146"/>
      <c r="U5959" s="146"/>
      <c r="V5959" s="146"/>
      <c r="W5959" s="146"/>
      <c r="X5959" s="146"/>
      <c r="Y5959" s="146"/>
      <c r="Z5959" s="146"/>
      <c r="AA5959" s="146"/>
      <c r="AB5959" s="5" t="str">
        <f t="shared" si="125"/>
        <v/>
      </c>
    </row>
    <row r="5960" spans="8:28" customFormat="1" ht="12.95" hidden="1" customHeight="1">
      <c r="H5960" s="1"/>
      <c r="I5960" s="1"/>
      <c r="N5960" s="1"/>
      <c r="T5960" s="146"/>
      <c r="U5960" s="146"/>
      <c r="V5960" s="146"/>
      <c r="W5960" s="146"/>
      <c r="X5960" s="146"/>
      <c r="Y5960" s="146"/>
      <c r="Z5960" s="146"/>
      <c r="AA5960" s="146"/>
      <c r="AB5960" s="5" t="str">
        <f t="shared" si="125"/>
        <v/>
      </c>
    </row>
    <row r="5961" spans="8:28" customFormat="1" ht="12.95" hidden="1" customHeight="1">
      <c r="H5961" s="1"/>
      <c r="I5961" s="1"/>
      <c r="N5961" s="1"/>
      <c r="T5961" s="146"/>
      <c r="U5961" s="146"/>
      <c r="V5961" s="146"/>
      <c r="W5961" s="146"/>
      <c r="X5961" s="146"/>
      <c r="Y5961" s="146"/>
      <c r="Z5961" s="146"/>
      <c r="AA5961" s="146"/>
      <c r="AB5961" s="5" t="str">
        <f t="shared" si="125"/>
        <v/>
      </c>
    </row>
    <row r="5962" spans="8:28" customFormat="1" ht="12.95" hidden="1" customHeight="1">
      <c r="H5962" s="1"/>
      <c r="I5962" s="1"/>
      <c r="N5962" s="1"/>
      <c r="T5962" s="146"/>
      <c r="U5962" s="146"/>
      <c r="V5962" s="146"/>
      <c r="W5962" s="146"/>
      <c r="X5962" s="146"/>
      <c r="Y5962" s="146"/>
      <c r="Z5962" s="146"/>
      <c r="AA5962" s="146"/>
      <c r="AB5962" s="5" t="str">
        <f t="shared" si="125"/>
        <v/>
      </c>
    </row>
    <row r="5963" spans="8:28" customFormat="1" ht="12.95" hidden="1" customHeight="1">
      <c r="H5963" s="1"/>
      <c r="I5963" s="1"/>
      <c r="N5963" s="1"/>
      <c r="T5963" s="146"/>
      <c r="U5963" s="146"/>
      <c r="V5963" s="146"/>
      <c r="W5963" s="146"/>
      <c r="X5963" s="146"/>
      <c r="Y5963" s="146"/>
      <c r="Z5963" s="146"/>
      <c r="AA5963" s="146"/>
      <c r="AB5963" s="5" t="str">
        <f t="shared" si="125"/>
        <v/>
      </c>
    </row>
    <row r="5964" spans="8:28" customFormat="1" ht="12.95" hidden="1" customHeight="1">
      <c r="H5964" s="1"/>
      <c r="I5964" s="1"/>
      <c r="N5964" s="1"/>
      <c r="T5964" s="146"/>
      <c r="U5964" s="146"/>
      <c r="V5964" s="146"/>
      <c r="W5964" s="146"/>
      <c r="X5964" s="146"/>
      <c r="Y5964" s="146"/>
      <c r="Z5964" s="146"/>
      <c r="AA5964" s="146"/>
      <c r="AB5964" s="5" t="str">
        <f t="shared" si="125"/>
        <v/>
      </c>
    </row>
    <row r="5965" spans="8:28" customFormat="1" ht="12.95" hidden="1" customHeight="1">
      <c r="H5965" s="1"/>
      <c r="I5965" s="1"/>
      <c r="N5965" s="1"/>
      <c r="T5965" s="146"/>
      <c r="U5965" s="146"/>
      <c r="V5965" s="146"/>
      <c r="W5965" s="146"/>
      <c r="X5965" s="146"/>
      <c r="Y5965" s="146"/>
      <c r="Z5965" s="146"/>
      <c r="AA5965" s="146"/>
      <c r="AB5965" s="5" t="str">
        <f t="shared" si="125"/>
        <v/>
      </c>
    </row>
    <row r="5966" spans="8:28" customFormat="1" ht="12.95" hidden="1" customHeight="1">
      <c r="H5966" s="1"/>
      <c r="I5966" s="1"/>
      <c r="N5966" s="1"/>
      <c r="T5966" s="146"/>
      <c r="U5966" s="146"/>
      <c r="V5966" s="146"/>
      <c r="W5966" s="146"/>
      <c r="X5966" s="146"/>
      <c r="Y5966" s="146"/>
      <c r="Z5966" s="146"/>
      <c r="AA5966" s="146"/>
      <c r="AB5966" s="5" t="str">
        <f t="shared" si="125"/>
        <v/>
      </c>
    </row>
    <row r="5967" spans="8:28" customFormat="1" ht="12.95" hidden="1" customHeight="1">
      <c r="H5967" s="1"/>
      <c r="I5967" s="1"/>
      <c r="N5967" s="1"/>
      <c r="T5967" s="146"/>
      <c r="U5967" s="146"/>
      <c r="V5967" s="146"/>
      <c r="W5967" s="146"/>
      <c r="X5967" s="146"/>
      <c r="Y5967" s="146"/>
      <c r="Z5967" s="146"/>
      <c r="AA5967" s="146"/>
      <c r="AB5967" s="5" t="str">
        <f t="shared" si="125"/>
        <v/>
      </c>
    </row>
    <row r="5968" spans="8:28" customFormat="1" ht="12.95" hidden="1" customHeight="1">
      <c r="H5968" s="1"/>
      <c r="I5968" s="1"/>
      <c r="N5968" s="1"/>
      <c r="T5968" s="146"/>
      <c r="U5968" s="146"/>
      <c r="V5968" s="146"/>
      <c r="W5968" s="146"/>
      <c r="X5968" s="146"/>
      <c r="Y5968" s="146"/>
      <c r="Z5968" s="146"/>
      <c r="AA5968" s="146"/>
      <c r="AB5968" s="5" t="str">
        <f t="shared" si="125"/>
        <v/>
      </c>
    </row>
    <row r="5969" spans="8:28" customFormat="1" ht="12.95" hidden="1" customHeight="1">
      <c r="H5969" s="1"/>
      <c r="I5969" s="1"/>
      <c r="N5969" s="1"/>
      <c r="T5969" s="146"/>
      <c r="U5969" s="146"/>
      <c r="V5969" s="146"/>
      <c r="W5969" s="146"/>
      <c r="X5969" s="146"/>
      <c r="Y5969" s="146"/>
      <c r="Z5969" s="146"/>
      <c r="AA5969" s="146"/>
      <c r="AB5969" s="5" t="str">
        <f t="shared" si="125"/>
        <v/>
      </c>
    </row>
    <row r="5970" spans="8:28" customFormat="1" ht="12.95" hidden="1" customHeight="1">
      <c r="H5970" s="1"/>
      <c r="I5970" s="1"/>
      <c r="N5970" s="1"/>
      <c r="T5970" s="146"/>
      <c r="U5970" s="146"/>
      <c r="V5970" s="146"/>
      <c r="W5970" s="146"/>
      <c r="X5970" s="146"/>
      <c r="Y5970" s="146"/>
      <c r="Z5970" s="146"/>
      <c r="AA5970" s="146"/>
      <c r="AB5970" s="5" t="str">
        <f t="shared" si="125"/>
        <v/>
      </c>
    </row>
    <row r="5971" spans="8:28" customFormat="1" ht="12.95" hidden="1" customHeight="1">
      <c r="H5971" s="1"/>
      <c r="I5971" s="1"/>
      <c r="N5971" s="1"/>
      <c r="T5971" s="146"/>
      <c r="U5971" s="146"/>
      <c r="V5971" s="146"/>
      <c r="W5971" s="146"/>
      <c r="X5971" s="146"/>
      <c r="Y5971" s="146"/>
      <c r="Z5971" s="146"/>
      <c r="AA5971" s="146"/>
      <c r="AB5971" s="5" t="str">
        <f t="shared" si="125"/>
        <v/>
      </c>
    </row>
    <row r="5972" spans="8:28" customFormat="1" ht="12.95" hidden="1" customHeight="1">
      <c r="H5972" s="1"/>
      <c r="I5972" s="1"/>
      <c r="N5972" s="1"/>
      <c r="T5972" s="146"/>
      <c r="U5972" s="146"/>
      <c r="V5972" s="146"/>
      <c r="W5972" s="146"/>
      <c r="X5972" s="146"/>
      <c r="Y5972" s="146"/>
      <c r="Z5972" s="146"/>
      <c r="AA5972" s="146"/>
      <c r="AB5972" s="5" t="str">
        <f t="shared" si="125"/>
        <v/>
      </c>
    </row>
    <row r="5973" spans="8:28" customFormat="1" ht="12.95" hidden="1" customHeight="1">
      <c r="H5973" s="1"/>
      <c r="I5973" s="1"/>
      <c r="N5973" s="1"/>
      <c r="T5973" s="146"/>
      <c r="U5973" s="146"/>
      <c r="V5973" s="146"/>
      <c r="W5973" s="146"/>
      <c r="X5973" s="146"/>
      <c r="Y5973" s="146"/>
      <c r="Z5973" s="146"/>
      <c r="AA5973" s="146"/>
      <c r="AB5973" s="5" t="str">
        <f t="shared" si="125"/>
        <v/>
      </c>
    </row>
    <row r="5974" spans="8:28" customFormat="1" ht="12.95" hidden="1" customHeight="1">
      <c r="H5974" s="1"/>
      <c r="I5974" s="1"/>
      <c r="N5974" s="1"/>
      <c r="T5974" s="146"/>
      <c r="U5974" s="146"/>
      <c r="V5974" s="146"/>
      <c r="W5974" s="146"/>
      <c r="X5974" s="146"/>
      <c r="Y5974" s="146"/>
      <c r="Z5974" s="146"/>
      <c r="AA5974" s="146"/>
      <c r="AB5974" s="5" t="str">
        <f t="shared" si="125"/>
        <v/>
      </c>
    </row>
    <row r="5975" spans="8:28" customFormat="1" ht="12.95" hidden="1" customHeight="1">
      <c r="H5975" s="1"/>
      <c r="I5975" s="1"/>
      <c r="N5975" s="1"/>
      <c r="T5975" s="146"/>
      <c r="U5975" s="146"/>
      <c r="V5975" s="146"/>
      <c r="W5975" s="146"/>
      <c r="X5975" s="146"/>
      <c r="Y5975" s="146"/>
      <c r="Z5975" s="146"/>
      <c r="AA5975" s="146"/>
      <c r="AB5975" s="5" t="str">
        <f t="shared" si="125"/>
        <v/>
      </c>
    </row>
    <row r="5976" spans="8:28" customFormat="1" ht="12.95" hidden="1" customHeight="1">
      <c r="H5976" s="1"/>
      <c r="I5976" s="1"/>
      <c r="N5976" s="1"/>
      <c r="T5976" s="146"/>
      <c r="U5976" s="146"/>
      <c r="V5976" s="146"/>
      <c r="W5976" s="146"/>
      <c r="X5976" s="146"/>
      <c r="Y5976" s="146"/>
      <c r="Z5976" s="146"/>
      <c r="AA5976" s="146"/>
      <c r="AB5976" s="5" t="str">
        <f t="shared" si="125"/>
        <v/>
      </c>
    </row>
    <row r="5977" spans="8:28" customFormat="1" ht="12.95" hidden="1" customHeight="1">
      <c r="H5977" s="1"/>
      <c r="I5977" s="1"/>
      <c r="N5977" s="1"/>
      <c r="T5977" s="146"/>
      <c r="U5977" s="146"/>
      <c r="V5977" s="146"/>
      <c r="W5977" s="146"/>
      <c r="X5977" s="146"/>
      <c r="Y5977" s="146"/>
      <c r="Z5977" s="146"/>
      <c r="AA5977" s="146"/>
      <c r="AB5977" s="5" t="str">
        <f t="shared" si="125"/>
        <v/>
      </c>
    </row>
    <row r="5978" spans="8:28" customFormat="1" ht="12.95" hidden="1" customHeight="1">
      <c r="H5978" s="1"/>
      <c r="I5978" s="1"/>
      <c r="N5978" s="1"/>
      <c r="T5978" s="146"/>
      <c r="U5978" s="146"/>
      <c r="V5978" s="146"/>
      <c r="W5978" s="146"/>
      <c r="X5978" s="146"/>
      <c r="Y5978" s="146"/>
      <c r="Z5978" s="146"/>
      <c r="AA5978" s="146"/>
      <c r="AB5978" s="5" t="str">
        <f t="shared" si="125"/>
        <v/>
      </c>
    </row>
    <row r="5979" spans="8:28" customFormat="1" ht="12.95" hidden="1" customHeight="1">
      <c r="H5979" s="1"/>
      <c r="I5979" s="1"/>
      <c r="N5979" s="1"/>
      <c r="T5979" s="146"/>
      <c r="U5979" s="146"/>
      <c r="V5979" s="146"/>
      <c r="W5979" s="146"/>
      <c r="X5979" s="146"/>
      <c r="Y5979" s="146"/>
      <c r="Z5979" s="146"/>
      <c r="AA5979" s="146"/>
      <c r="AB5979" s="5" t="str">
        <f t="shared" ref="AB5979:AB6042" si="126">IF(TRIM(A5969)="","",CONCATENATE(TRIM(D5969),TRIM(E5969)))</f>
        <v/>
      </c>
    </row>
    <row r="5980" spans="8:28" customFormat="1" ht="12.95" hidden="1" customHeight="1">
      <c r="H5980" s="1"/>
      <c r="I5980" s="1"/>
      <c r="N5980" s="1"/>
      <c r="T5980" s="146"/>
      <c r="U5980" s="146"/>
      <c r="V5980" s="146"/>
      <c r="W5980" s="146"/>
      <c r="X5980" s="146"/>
      <c r="Y5980" s="146"/>
      <c r="Z5980" s="146"/>
      <c r="AA5980" s="146"/>
      <c r="AB5980" s="5" t="str">
        <f t="shared" si="126"/>
        <v/>
      </c>
    </row>
    <row r="5981" spans="8:28" customFormat="1" ht="12.95" hidden="1" customHeight="1">
      <c r="H5981" s="1"/>
      <c r="I5981" s="1"/>
      <c r="N5981" s="1"/>
      <c r="T5981" s="146"/>
      <c r="U5981" s="146"/>
      <c r="V5981" s="146"/>
      <c r="W5981" s="146"/>
      <c r="X5981" s="146"/>
      <c r="Y5981" s="146"/>
      <c r="Z5981" s="146"/>
      <c r="AA5981" s="146"/>
      <c r="AB5981" s="5" t="str">
        <f t="shared" si="126"/>
        <v/>
      </c>
    </row>
    <row r="5982" spans="8:28" customFormat="1" ht="12.95" hidden="1" customHeight="1">
      <c r="H5982" s="1"/>
      <c r="I5982" s="1"/>
      <c r="N5982" s="1"/>
      <c r="T5982" s="146"/>
      <c r="U5982" s="146"/>
      <c r="V5982" s="146"/>
      <c r="W5982" s="146"/>
      <c r="X5982" s="146"/>
      <c r="Y5982" s="146"/>
      <c r="Z5982" s="146"/>
      <c r="AA5982" s="146"/>
      <c r="AB5982" s="5" t="str">
        <f t="shared" si="126"/>
        <v/>
      </c>
    </row>
    <row r="5983" spans="8:28" customFormat="1" ht="12.95" hidden="1" customHeight="1">
      <c r="H5983" s="1"/>
      <c r="I5983" s="1"/>
      <c r="N5983" s="1"/>
      <c r="T5983" s="146"/>
      <c r="U5983" s="146"/>
      <c r="V5983" s="146"/>
      <c r="W5983" s="146"/>
      <c r="X5983" s="146"/>
      <c r="Y5983" s="146"/>
      <c r="Z5983" s="146"/>
      <c r="AA5983" s="146"/>
      <c r="AB5983" s="5" t="str">
        <f t="shared" si="126"/>
        <v/>
      </c>
    </row>
    <row r="5984" spans="8:28" customFormat="1" ht="12.95" hidden="1" customHeight="1">
      <c r="H5984" s="1"/>
      <c r="I5984" s="1"/>
      <c r="N5984" s="1"/>
      <c r="T5984" s="146"/>
      <c r="U5984" s="146"/>
      <c r="V5984" s="146"/>
      <c r="W5984" s="146"/>
      <c r="X5984" s="146"/>
      <c r="Y5984" s="146"/>
      <c r="Z5984" s="146"/>
      <c r="AA5984" s="146"/>
      <c r="AB5984" s="5" t="str">
        <f t="shared" si="126"/>
        <v/>
      </c>
    </row>
    <row r="5985" spans="8:28" customFormat="1" ht="12.95" hidden="1" customHeight="1">
      <c r="H5985" s="1"/>
      <c r="I5985" s="1"/>
      <c r="N5985" s="1"/>
      <c r="T5985" s="146"/>
      <c r="U5985" s="146"/>
      <c r="V5985" s="146"/>
      <c r="W5985" s="146"/>
      <c r="X5985" s="146"/>
      <c r="Y5985" s="146"/>
      <c r="Z5985" s="146"/>
      <c r="AA5985" s="146"/>
      <c r="AB5985" s="5" t="str">
        <f t="shared" si="126"/>
        <v/>
      </c>
    </row>
    <row r="5986" spans="8:28" customFormat="1" ht="12.95" hidden="1" customHeight="1">
      <c r="H5986" s="1"/>
      <c r="I5986" s="1"/>
      <c r="N5986" s="1"/>
      <c r="T5986" s="146"/>
      <c r="U5986" s="146"/>
      <c r="V5986" s="146"/>
      <c r="W5986" s="146"/>
      <c r="X5986" s="146"/>
      <c r="Y5986" s="146"/>
      <c r="Z5986" s="146"/>
      <c r="AA5986" s="146"/>
      <c r="AB5986" s="5" t="str">
        <f t="shared" si="126"/>
        <v/>
      </c>
    </row>
    <row r="5987" spans="8:28" customFormat="1" ht="12.95" hidden="1" customHeight="1">
      <c r="H5987" s="1"/>
      <c r="I5987" s="1"/>
      <c r="N5987" s="1"/>
      <c r="T5987" s="146"/>
      <c r="U5987" s="146"/>
      <c r="V5987" s="146"/>
      <c r="W5987" s="146"/>
      <c r="X5987" s="146"/>
      <c r="Y5987" s="146"/>
      <c r="Z5987" s="146"/>
      <c r="AA5987" s="146"/>
      <c r="AB5987" s="5" t="str">
        <f t="shared" si="126"/>
        <v/>
      </c>
    </row>
    <row r="5988" spans="8:28" customFormat="1" ht="12.95" hidden="1" customHeight="1">
      <c r="H5988" s="1"/>
      <c r="I5988" s="1"/>
      <c r="N5988" s="1"/>
      <c r="T5988" s="146"/>
      <c r="U5988" s="146"/>
      <c r="V5988" s="146"/>
      <c r="W5988" s="146"/>
      <c r="X5988" s="146"/>
      <c r="Y5988" s="146"/>
      <c r="Z5988" s="146"/>
      <c r="AA5988" s="146"/>
      <c r="AB5988" s="5" t="str">
        <f t="shared" si="126"/>
        <v/>
      </c>
    </row>
    <row r="5989" spans="8:28" customFormat="1" ht="12.95" hidden="1" customHeight="1">
      <c r="H5989" s="1"/>
      <c r="I5989" s="1"/>
      <c r="N5989" s="1"/>
      <c r="T5989" s="146"/>
      <c r="U5989" s="146"/>
      <c r="V5989" s="146"/>
      <c r="W5989" s="146"/>
      <c r="X5989" s="146"/>
      <c r="Y5989" s="146"/>
      <c r="Z5989" s="146"/>
      <c r="AA5989" s="146"/>
      <c r="AB5989" s="5" t="str">
        <f t="shared" si="126"/>
        <v/>
      </c>
    </row>
    <row r="5990" spans="8:28" customFormat="1" ht="12.95" hidden="1" customHeight="1">
      <c r="H5990" s="1"/>
      <c r="I5990" s="1"/>
      <c r="N5990" s="1"/>
      <c r="T5990" s="146"/>
      <c r="U5990" s="146"/>
      <c r="V5990" s="146"/>
      <c r="W5990" s="146"/>
      <c r="X5990" s="146"/>
      <c r="Y5990" s="146"/>
      <c r="Z5990" s="146"/>
      <c r="AA5990" s="146"/>
      <c r="AB5990" s="5" t="str">
        <f t="shared" si="126"/>
        <v/>
      </c>
    </row>
    <row r="5991" spans="8:28" customFormat="1" ht="12.95" hidden="1" customHeight="1">
      <c r="H5991" s="1"/>
      <c r="I5991" s="1"/>
      <c r="N5991" s="1"/>
      <c r="T5991" s="146"/>
      <c r="U5991" s="146"/>
      <c r="V5991" s="146"/>
      <c r="W5991" s="146"/>
      <c r="X5991" s="146"/>
      <c r="Y5991" s="146"/>
      <c r="Z5991" s="146"/>
      <c r="AA5991" s="146"/>
      <c r="AB5991" s="5" t="str">
        <f t="shared" si="126"/>
        <v/>
      </c>
    </row>
    <row r="5992" spans="8:28" customFormat="1" ht="12.95" hidden="1" customHeight="1">
      <c r="H5992" s="1"/>
      <c r="I5992" s="1"/>
      <c r="N5992" s="1"/>
      <c r="T5992" s="146"/>
      <c r="U5992" s="146"/>
      <c r="V5992" s="146"/>
      <c r="W5992" s="146"/>
      <c r="X5992" s="146"/>
      <c r="Y5992" s="146"/>
      <c r="Z5992" s="146"/>
      <c r="AA5992" s="146"/>
      <c r="AB5992" s="5" t="str">
        <f t="shared" si="126"/>
        <v/>
      </c>
    </row>
    <row r="5993" spans="8:28" customFormat="1" ht="12.95" hidden="1" customHeight="1">
      <c r="H5993" s="1"/>
      <c r="I5993" s="1"/>
      <c r="N5993" s="1"/>
      <c r="T5993" s="146"/>
      <c r="U5993" s="146"/>
      <c r="V5993" s="146"/>
      <c r="W5993" s="146"/>
      <c r="X5993" s="146"/>
      <c r="Y5993" s="146"/>
      <c r="Z5993" s="146"/>
      <c r="AA5993" s="146"/>
      <c r="AB5993" s="5" t="str">
        <f t="shared" si="126"/>
        <v/>
      </c>
    </row>
    <row r="5994" spans="8:28" customFormat="1" ht="12.95" hidden="1" customHeight="1">
      <c r="H5994" s="1"/>
      <c r="I5994" s="1"/>
      <c r="N5994" s="1"/>
      <c r="T5994" s="146"/>
      <c r="U5994" s="146"/>
      <c r="V5994" s="146"/>
      <c r="W5994" s="146"/>
      <c r="X5994" s="146"/>
      <c r="Y5994" s="146"/>
      <c r="Z5994" s="146"/>
      <c r="AA5994" s="146"/>
      <c r="AB5994" s="5" t="str">
        <f t="shared" si="126"/>
        <v/>
      </c>
    </row>
    <row r="5995" spans="8:28" customFormat="1" ht="12.95" hidden="1" customHeight="1">
      <c r="H5995" s="1"/>
      <c r="I5995" s="1"/>
      <c r="N5995" s="1"/>
      <c r="T5995" s="146"/>
      <c r="U5995" s="146"/>
      <c r="V5995" s="146"/>
      <c r="W5995" s="146"/>
      <c r="X5995" s="146"/>
      <c r="Y5995" s="146"/>
      <c r="Z5995" s="146"/>
      <c r="AA5995" s="146"/>
      <c r="AB5995" s="5" t="str">
        <f t="shared" si="126"/>
        <v/>
      </c>
    </row>
    <row r="5996" spans="8:28" customFormat="1" ht="12.95" hidden="1" customHeight="1">
      <c r="H5996" s="1"/>
      <c r="I5996" s="1"/>
      <c r="N5996" s="1"/>
      <c r="T5996" s="146"/>
      <c r="U5996" s="146"/>
      <c r="V5996" s="146"/>
      <c r="W5996" s="146"/>
      <c r="X5996" s="146"/>
      <c r="Y5996" s="146"/>
      <c r="Z5996" s="146"/>
      <c r="AA5996" s="146"/>
      <c r="AB5996" s="5" t="str">
        <f t="shared" si="126"/>
        <v/>
      </c>
    </row>
    <row r="5997" spans="8:28" customFormat="1" ht="12.95" hidden="1" customHeight="1">
      <c r="H5997" s="1"/>
      <c r="I5997" s="1"/>
      <c r="N5997" s="1"/>
      <c r="T5997" s="146"/>
      <c r="U5997" s="146"/>
      <c r="V5997" s="146"/>
      <c r="W5997" s="146"/>
      <c r="X5997" s="146"/>
      <c r="Y5997" s="146"/>
      <c r="Z5997" s="146"/>
      <c r="AA5997" s="146"/>
      <c r="AB5997" s="5" t="str">
        <f t="shared" si="126"/>
        <v/>
      </c>
    </row>
    <row r="5998" spans="8:28" customFormat="1" ht="12.95" hidden="1" customHeight="1">
      <c r="H5998" s="1"/>
      <c r="I5998" s="1"/>
      <c r="N5998" s="1"/>
      <c r="T5998" s="146"/>
      <c r="U5998" s="146"/>
      <c r="V5998" s="146"/>
      <c r="W5998" s="146"/>
      <c r="X5998" s="146"/>
      <c r="Y5998" s="146"/>
      <c r="Z5998" s="146"/>
      <c r="AA5998" s="146"/>
      <c r="AB5998" s="5" t="str">
        <f t="shared" si="126"/>
        <v/>
      </c>
    </row>
    <row r="5999" spans="8:28" customFormat="1" ht="12.95" hidden="1" customHeight="1">
      <c r="H5999" s="1"/>
      <c r="I5999" s="1"/>
      <c r="N5999" s="1"/>
      <c r="T5999" s="146"/>
      <c r="U5999" s="146"/>
      <c r="V5999" s="146"/>
      <c r="W5999" s="146"/>
      <c r="X5999" s="146"/>
      <c r="Y5999" s="146"/>
      <c r="Z5999" s="146"/>
      <c r="AA5999" s="146"/>
      <c r="AB5999" s="5" t="str">
        <f t="shared" si="126"/>
        <v/>
      </c>
    </row>
    <row r="6000" spans="8:28" customFormat="1" ht="12.95" hidden="1" customHeight="1">
      <c r="H6000" s="1"/>
      <c r="I6000" s="1"/>
      <c r="N6000" s="1"/>
      <c r="T6000" s="146"/>
      <c r="U6000" s="146"/>
      <c r="V6000" s="146"/>
      <c r="W6000" s="146"/>
      <c r="X6000" s="146"/>
      <c r="Y6000" s="146"/>
      <c r="Z6000" s="146"/>
      <c r="AA6000" s="146"/>
      <c r="AB6000" s="5" t="str">
        <f t="shared" si="126"/>
        <v/>
      </c>
    </row>
    <row r="6001" spans="8:28" customFormat="1" ht="12.95" hidden="1" customHeight="1">
      <c r="H6001" s="1"/>
      <c r="I6001" s="1"/>
      <c r="N6001" s="1"/>
      <c r="T6001" s="146"/>
      <c r="U6001" s="146"/>
      <c r="V6001" s="146"/>
      <c r="W6001" s="146"/>
      <c r="X6001" s="146"/>
      <c r="Y6001" s="146"/>
      <c r="Z6001" s="146"/>
      <c r="AA6001" s="146"/>
      <c r="AB6001" s="5" t="str">
        <f t="shared" si="126"/>
        <v/>
      </c>
    </row>
    <row r="6002" spans="8:28" customFormat="1" ht="12.95" hidden="1" customHeight="1">
      <c r="H6002" s="1"/>
      <c r="I6002" s="1"/>
      <c r="N6002" s="1"/>
      <c r="T6002" s="146"/>
      <c r="U6002" s="146"/>
      <c r="V6002" s="146"/>
      <c r="W6002" s="146"/>
      <c r="X6002" s="146"/>
      <c r="Y6002" s="146"/>
      <c r="Z6002" s="146"/>
      <c r="AA6002" s="146"/>
      <c r="AB6002" s="5" t="str">
        <f t="shared" si="126"/>
        <v/>
      </c>
    </row>
    <row r="6003" spans="8:28" customFormat="1" ht="12.95" hidden="1" customHeight="1">
      <c r="H6003" s="1"/>
      <c r="I6003" s="1"/>
      <c r="N6003" s="1"/>
      <c r="T6003" s="146"/>
      <c r="U6003" s="146"/>
      <c r="V6003" s="146"/>
      <c r="W6003" s="146"/>
      <c r="X6003" s="146"/>
      <c r="Y6003" s="146"/>
      <c r="Z6003" s="146"/>
      <c r="AA6003" s="146"/>
      <c r="AB6003" s="5" t="str">
        <f t="shared" si="126"/>
        <v/>
      </c>
    </row>
    <row r="6004" spans="8:28" customFormat="1" ht="12.95" hidden="1" customHeight="1">
      <c r="H6004" s="1"/>
      <c r="I6004" s="1"/>
      <c r="N6004" s="1"/>
      <c r="T6004" s="146"/>
      <c r="U6004" s="146"/>
      <c r="V6004" s="146"/>
      <c r="W6004" s="146"/>
      <c r="X6004" s="146"/>
      <c r="Y6004" s="146"/>
      <c r="Z6004" s="146"/>
      <c r="AA6004" s="146"/>
      <c r="AB6004" s="5" t="str">
        <f t="shared" si="126"/>
        <v/>
      </c>
    </row>
    <row r="6005" spans="8:28" customFormat="1" ht="12.95" hidden="1" customHeight="1">
      <c r="H6005" s="1"/>
      <c r="I6005" s="1"/>
      <c r="N6005" s="1"/>
      <c r="T6005" s="146"/>
      <c r="U6005" s="146"/>
      <c r="V6005" s="146"/>
      <c r="W6005" s="146"/>
      <c r="X6005" s="146"/>
      <c r="Y6005" s="146"/>
      <c r="Z6005" s="146"/>
      <c r="AA6005" s="146"/>
      <c r="AB6005" s="5" t="str">
        <f t="shared" si="126"/>
        <v/>
      </c>
    </row>
    <row r="6006" spans="8:28" customFormat="1" ht="12.95" hidden="1" customHeight="1">
      <c r="H6006" s="1"/>
      <c r="I6006" s="1"/>
      <c r="N6006" s="1"/>
      <c r="T6006" s="146"/>
      <c r="U6006" s="146"/>
      <c r="V6006" s="146"/>
      <c r="W6006" s="146"/>
      <c r="X6006" s="146"/>
      <c r="Y6006" s="146"/>
      <c r="Z6006" s="146"/>
      <c r="AA6006" s="146"/>
      <c r="AB6006" s="5" t="str">
        <f t="shared" si="126"/>
        <v/>
      </c>
    </row>
    <row r="6007" spans="8:28" customFormat="1" ht="12.95" hidden="1" customHeight="1">
      <c r="H6007" s="1"/>
      <c r="I6007" s="1"/>
      <c r="N6007" s="1"/>
      <c r="T6007" s="146"/>
      <c r="U6007" s="146"/>
      <c r="V6007" s="146"/>
      <c r="W6007" s="146"/>
      <c r="X6007" s="146"/>
      <c r="Y6007" s="146"/>
      <c r="Z6007" s="146"/>
      <c r="AA6007" s="146"/>
      <c r="AB6007" s="5" t="str">
        <f t="shared" si="126"/>
        <v/>
      </c>
    </row>
    <row r="6008" spans="8:28" customFormat="1" ht="12.95" hidden="1" customHeight="1">
      <c r="H6008" s="1"/>
      <c r="I6008" s="1"/>
      <c r="N6008" s="1"/>
      <c r="T6008" s="146"/>
      <c r="U6008" s="146"/>
      <c r="V6008" s="146"/>
      <c r="W6008" s="146"/>
      <c r="X6008" s="146"/>
      <c r="Y6008" s="146"/>
      <c r="Z6008" s="146"/>
      <c r="AA6008" s="146"/>
      <c r="AB6008" s="5" t="str">
        <f t="shared" si="126"/>
        <v/>
      </c>
    </row>
    <row r="6009" spans="8:28" customFormat="1" ht="12.95" hidden="1" customHeight="1">
      <c r="H6009" s="1"/>
      <c r="I6009" s="1"/>
      <c r="N6009" s="1"/>
      <c r="T6009" s="146"/>
      <c r="U6009" s="146"/>
      <c r="V6009" s="146"/>
      <c r="W6009" s="146"/>
      <c r="X6009" s="146"/>
      <c r="Y6009" s="146"/>
      <c r="Z6009" s="146"/>
      <c r="AA6009" s="146"/>
      <c r="AB6009" s="5" t="str">
        <f t="shared" si="126"/>
        <v/>
      </c>
    </row>
    <row r="6010" spans="8:28" customFormat="1" ht="12.95" hidden="1" customHeight="1">
      <c r="H6010" s="1"/>
      <c r="I6010" s="1"/>
      <c r="N6010" s="1"/>
      <c r="T6010" s="146"/>
      <c r="U6010" s="146"/>
      <c r="V6010" s="146"/>
      <c r="W6010" s="146"/>
      <c r="X6010" s="146"/>
      <c r="Y6010" s="146"/>
      <c r="Z6010" s="146"/>
      <c r="AA6010" s="146"/>
      <c r="AB6010" s="5" t="str">
        <f t="shared" si="126"/>
        <v/>
      </c>
    </row>
    <row r="6011" spans="8:28" customFormat="1" ht="12.95" hidden="1" customHeight="1">
      <c r="H6011" s="1"/>
      <c r="I6011" s="1"/>
      <c r="N6011" s="1"/>
      <c r="T6011" s="146"/>
      <c r="U6011" s="146"/>
      <c r="V6011" s="146"/>
      <c r="W6011" s="146"/>
      <c r="X6011" s="146"/>
      <c r="Y6011" s="146"/>
      <c r="Z6011" s="146"/>
      <c r="AA6011" s="146"/>
      <c r="AB6011" s="5" t="str">
        <f t="shared" si="126"/>
        <v/>
      </c>
    </row>
    <row r="6012" spans="8:28" customFormat="1" ht="12.95" hidden="1" customHeight="1">
      <c r="H6012" s="1"/>
      <c r="I6012" s="1"/>
      <c r="N6012" s="1"/>
      <c r="T6012" s="146"/>
      <c r="U6012" s="146"/>
      <c r="V6012" s="146"/>
      <c r="W6012" s="146"/>
      <c r="X6012" s="146"/>
      <c r="Y6012" s="146"/>
      <c r="Z6012" s="146"/>
      <c r="AA6012" s="146"/>
      <c r="AB6012" s="5" t="str">
        <f t="shared" si="126"/>
        <v/>
      </c>
    </row>
    <row r="6013" spans="8:28" customFormat="1" ht="12.95" hidden="1" customHeight="1">
      <c r="H6013" s="1"/>
      <c r="I6013" s="1"/>
      <c r="N6013" s="1"/>
      <c r="T6013" s="146"/>
      <c r="U6013" s="146"/>
      <c r="V6013" s="146"/>
      <c r="W6013" s="146"/>
      <c r="X6013" s="146"/>
      <c r="Y6013" s="146"/>
      <c r="Z6013" s="146"/>
      <c r="AA6013" s="146"/>
      <c r="AB6013" s="5" t="str">
        <f t="shared" si="126"/>
        <v/>
      </c>
    </row>
    <row r="6014" spans="8:28" customFormat="1" ht="12.95" hidden="1" customHeight="1">
      <c r="H6014" s="1"/>
      <c r="I6014" s="1"/>
      <c r="N6014" s="1"/>
      <c r="T6014" s="146"/>
      <c r="U6014" s="146"/>
      <c r="V6014" s="146"/>
      <c r="W6014" s="146"/>
      <c r="X6014" s="146"/>
      <c r="Y6014" s="146"/>
      <c r="Z6014" s="146"/>
      <c r="AA6014" s="146"/>
      <c r="AB6014" s="5" t="str">
        <f t="shared" si="126"/>
        <v/>
      </c>
    </row>
    <row r="6015" spans="8:28" customFormat="1" ht="12.95" hidden="1" customHeight="1">
      <c r="H6015" s="1"/>
      <c r="I6015" s="1"/>
      <c r="N6015" s="1"/>
      <c r="T6015" s="146"/>
      <c r="U6015" s="146"/>
      <c r="V6015" s="146"/>
      <c r="W6015" s="146"/>
      <c r="X6015" s="146"/>
      <c r="Y6015" s="146"/>
      <c r="Z6015" s="146"/>
      <c r="AA6015" s="146"/>
      <c r="AB6015" s="5" t="str">
        <f t="shared" si="126"/>
        <v/>
      </c>
    </row>
    <row r="6016" spans="8:28" customFormat="1" ht="12.95" hidden="1" customHeight="1">
      <c r="H6016" s="1"/>
      <c r="I6016" s="1"/>
      <c r="N6016" s="1"/>
      <c r="T6016" s="146"/>
      <c r="U6016" s="146"/>
      <c r="V6016" s="146"/>
      <c r="W6016" s="146"/>
      <c r="X6016" s="146"/>
      <c r="Y6016" s="146"/>
      <c r="Z6016" s="146"/>
      <c r="AA6016" s="146"/>
      <c r="AB6016" s="5" t="str">
        <f t="shared" si="126"/>
        <v/>
      </c>
    </row>
    <row r="6017" spans="8:28" customFormat="1" ht="12.95" hidden="1" customHeight="1">
      <c r="H6017" s="1"/>
      <c r="I6017" s="1"/>
      <c r="N6017" s="1"/>
      <c r="T6017" s="146"/>
      <c r="U6017" s="146"/>
      <c r="V6017" s="146"/>
      <c r="W6017" s="146"/>
      <c r="X6017" s="146"/>
      <c r="Y6017" s="146"/>
      <c r="Z6017" s="146"/>
      <c r="AA6017" s="146"/>
      <c r="AB6017" s="5" t="str">
        <f t="shared" si="126"/>
        <v/>
      </c>
    </row>
    <row r="6018" spans="8:28" customFormat="1" ht="12.95" hidden="1" customHeight="1">
      <c r="H6018" s="1"/>
      <c r="I6018" s="1"/>
      <c r="N6018" s="1"/>
      <c r="T6018" s="146"/>
      <c r="U6018" s="146"/>
      <c r="V6018" s="146"/>
      <c r="W6018" s="146"/>
      <c r="X6018" s="146"/>
      <c r="Y6018" s="146"/>
      <c r="Z6018" s="146"/>
      <c r="AA6018" s="146"/>
      <c r="AB6018" s="5" t="str">
        <f t="shared" si="126"/>
        <v/>
      </c>
    </row>
    <row r="6019" spans="8:28" customFormat="1" ht="12.95" hidden="1" customHeight="1">
      <c r="H6019" s="1"/>
      <c r="I6019" s="1"/>
      <c r="N6019" s="1"/>
      <c r="T6019" s="146"/>
      <c r="U6019" s="146"/>
      <c r="V6019" s="146"/>
      <c r="W6019" s="146"/>
      <c r="X6019" s="146"/>
      <c r="Y6019" s="146"/>
      <c r="Z6019" s="146"/>
      <c r="AA6019" s="146"/>
      <c r="AB6019" s="5" t="str">
        <f t="shared" si="126"/>
        <v/>
      </c>
    </row>
    <row r="6020" spans="8:28" customFormat="1" ht="12.95" hidden="1" customHeight="1">
      <c r="H6020" s="1"/>
      <c r="I6020" s="1"/>
      <c r="N6020" s="1"/>
      <c r="T6020" s="146"/>
      <c r="U6020" s="146"/>
      <c r="V6020" s="146"/>
      <c r="W6020" s="146"/>
      <c r="X6020" s="146"/>
      <c r="Y6020" s="146"/>
      <c r="Z6020" s="146"/>
      <c r="AA6020" s="146"/>
      <c r="AB6020" s="5" t="str">
        <f t="shared" si="126"/>
        <v/>
      </c>
    </row>
    <row r="6021" spans="8:28" customFormat="1" ht="12.95" hidden="1" customHeight="1">
      <c r="H6021" s="1"/>
      <c r="I6021" s="1"/>
      <c r="N6021" s="1"/>
      <c r="T6021" s="146"/>
      <c r="U6021" s="146"/>
      <c r="V6021" s="146"/>
      <c r="W6021" s="146"/>
      <c r="X6021" s="146"/>
      <c r="Y6021" s="146"/>
      <c r="Z6021" s="146"/>
      <c r="AA6021" s="146"/>
      <c r="AB6021" s="5" t="str">
        <f t="shared" si="126"/>
        <v/>
      </c>
    </row>
    <row r="6022" spans="8:28" customFormat="1" ht="12.95" hidden="1" customHeight="1">
      <c r="H6022" s="1"/>
      <c r="I6022" s="1"/>
      <c r="N6022" s="1"/>
      <c r="T6022" s="146"/>
      <c r="U6022" s="146"/>
      <c r="V6022" s="146"/>
      <c r="W6022" s="146"/>
      <c r="X6022" s="146"/>
      <c r="Y6022" s="146"/>
      <c r="Z6022" s="146"/>
      <c r="AA6022" s="146"/>
      <c r="AB6022" s="5" t="str">
        <f t="shared" si="126"/>
        <v/>
      </c>
    </row>
    <row r="6023" spans="8:28" customFormat="1" ht="12.95" hidden="1" customHeight="1">
      <c r="H6023" s="1"/>
      <c r="I6023" s="1"/>
      <c r="N6023" s="1"/>
      <c r="T6023" s="146"/>
      <c r="U6023" s="146"/>
      <c r="V6023" s="146"/>
      <c r="W6023" s="146"/>
      <c r="X6023" s="146"/>
      <c r="Y6023" s="146"/>
      <c r="Z6023" s="146"/>
      <c r="AA6023" s="146"/>
      <c r="AB6023" s="5" t="str">
        <f t="shared" si="126"/>
        <v/>
      </c>
    </row>
    <row r="6024" spans="8:28" customFormat="1" ht="12.95" hidden="1" customHeight="1">
      <c r="H6024" s="1"/>
      <c r="I6024" s="1"/>
      <c r="N6024" s="1"/>
      <c r="T6024" s="146"/>
      <c r="U6024" s="146"/>
      <c r="V6024" s="146"/>
      <c r="W6024" s="146"/>
      <c r="X6024" s="146"/>
      <c r="Y6024" s="146"/>
      <c r="Z6024" s="146"/>
      <c r="AA6024" s="146"/>
      <c r="AB6024" s="5" t="str">
        <f t="shared" si="126"/>
        <v/>
      </c>
    </row>
    <row r="6025" spans="8:28" customFormat="1" ht="12.95" hidden="1" customHeight="1">
      <c r="H6025" s="1"/>
      <c r="I6025" s="1"/>
      <c r="N6025" s="1"/>
      <c r="T6025" s="146"/>
      <c r="U6025" s="146"/>
      <c r="V6025" s="146"/>
      <c r="W6025" s="146"/>
      <c r="X6025" s="146"/>
      <c r="Y6025" s="146"/>
      <c r="Z6025" s="146"/>
      <c r="AA6025" s="146"/>
      <c r="AB6025" s="5" t="str">
        <f t="shared" si="126"/>
        <v/>
      </c>
    </row>
    <row r="6026" spans="8:28" customFormat="1" ht="12.95" hidden="1" customHeight="1">
      <c r="H6026" s="1"/>
      <c r="I6026" s="1"/>
      <c r="N6026" s="1"/>
      <c r="T6026" s="146"/>
      <c r="U6026" s="146"/>
      <c r="V6026" s="146"/>
      <c r="W6026" s="146"/>
      <c r="X6026" s="146"/>
      <c r="Y6026" s="146"/>
      <c r="Z6026" s="146"/>
      <c r="AA6026" s="146"/>
      <c r="AB6026" s="5" t="str">
        <f t="shared" si="126"/>
        <v/>
      </c>
    </row>
    <row r="6027" spans="8:28" customFormat="1" ht="12.95" hidden="1" customHeight="1">
      <c r="H6027" s="1"/>
      <c r="I6027" s="1"/>
      <c r="N6027" s="1"/>
      <c r="T6027" s="146"/>
      <c r="U6027" s="146"/>
      <c r="V6027" s="146"/>
      <c r="W6027" s="146"/>
      <c r="X6027" s="146"/>
      <c r="Y6027" s="146"/>
      <c r="Z6027" s="146"/>
      <c r="AA6027" s="146"/>
      <c r="AB6027" s="5" t="str">
        <f t="shared" si="126"/>
        <v/>
      </c>
    </row>
    <row r="6028" spans="8:28" customFormat="1" ht="12.95" hidden="1" customHeight="1">
      <c r="H6028" s="1"/>
      <c r="I6028" s="1"/>
      <c r="N6028" s="1"/>
      <c r="T6028" s="146"/>
      <c r="U6028" s="146"/>
      <c r="V6028" s="146"/>
      <c r="W6028" s="146"/>
      <c r="X6028" s="146"/>
      <c r="Y6028" s="146"/>
      <c r="Z6028" s="146"/>
      <c r="AA6028" s="146"/>
      <c r="AB6028" s="5" t="str">
        <f t="shared" si="126"/>
        <v/>
      </c>
    </row>
    <row r="6029" spans="8:28" customFormat="1" ht="12.95" hidden="1" customHeight="1">
      <c r="H6029" s="1"/>
      <c r="I6029" s="1"/>
      <c r="N6029" s="1"/>
      <c r="T6029" s="146"/>
      <c r="U6029" s="146"/>
      <c r="V6029" s="146"/>
      <c r="W6029" s="146"/>
      <c r="X6029" s="146"/>
      <c r="Y6029" s="146"/>
      <c r="Z6029" s="146"/>
      <c r="AA6029" s="146"/>
      <c r="AB6029" s="5" t="str">
        <f t="shared" si="126"/>
        <v/>
      </c>
    </row>
    <row r="6030" spans="8:28" customFormat="1" ht="12.95" hidden="1" customHeight="1">
      <c r="H6030" s="1"/>
      <c r="I6030" s="1"/>
      <c r="N6030" s="1"/>
      <c r="T6030" s="146"/>
      <c r="U6030" s="146"/>
      <c r="V6030" s="146"/>
      <c r="W6030" s="146"/>
      <c r="X6030" s="146"/>
      <c r="Y6030" s="146"/>
      <c r="Z6030" s="146"/>
      <c r="AA6030" s="146"/>
      <c r="AB6030" s="5" t="str">
        <f t="shared" si="126"/>
        <v/>
      </c>
    </row>
    <row r="6031" spans="8:28" customFormat="1" ht="12.95" hidden="1" customHeight="1">
      <c r="H6031" s="1"/>
      <c r="I6031" s="1"/>
      <c r="N6031" s="1"/>
      <c r="T6031" s="146"/>
      <c r="U6031" s="146"/>
      <c r="V6031" s="146"/>
      <c r="W6031" s="146"/>
      <c r="X6031" s="146"/>
      <c r="Y6031" s="146"/>
      <c r="Z6031" s="146"/>
      <c r="AA6031" s="146"/>
      <c r="AB6031" s="5" t="str">
        <f t="shared" si="126"/>
        <v/>
      </c>
    </row>
    <row r="6032" spans="8:28" customFormat="1" ht="12.95" hidden="1" customHeight="1">
      <c r="H6032" s="1"/>
      <c r="I6032" s="1"/>
      <c r="N6032" s="1"/>
      <c r="T6032" s="146"/>
      <c r="U6032" s="146"/>
      <c r="V6032" s="146"/>
      <c r="W6032" s="146"/>
      <c r="X6032" s="146"/>
      <c r="Y6032" s="146"/>
      <c r="Z6032" s="146"/>
      <c r="AA6032" s="146"/>
      <c r="AB6032" s="5" t="str">
        <f t="shared" si="126"/>
        <v/>
      </c>
    </row>
    <row r="6033" spans="8:28" customFormat="1" ht="12.95" hidden="1" customHeight="1">
      <c r="H6033" s="1"/>
      <c r="I6033" s="1"/>
      <c r="N6033" s="1"/>
      <c r="T6033" s="146"/>
      <c r="U6033" s="146"/>
      <c r="V6033" s="146"/>
      <c r="W6033" s="146"/>
      <c r="X6033" s="146"/>
      <c r="Y6033" s="146"/>
      <c r="Z6033" s="146"/>
      <c r="AA6033" s="146"/>
      <c r="AB6033" s="5" t="str">
        <f t="shared" si="126"/>
        <v/>
      </c>
    </row>
    <row r="6034" spans="8:28" customFormat="1" ht="12.95" hidden="1" customHeight="1">
      <c r="H6034" s="1"/>
      <c r="I6034" s="1"/>
      <c r="N6034" s="1"/>
      <c r="T6034" s="146"/>
      <c r="U6034" s="146"/>
      <c r="V6034" s="146"/>
      <c r="W6034" s="146"/>
      <c r="X6034" s="146"/>
      <c r="Y6034" s="146"/>
      <c r="Z6034" s="146"/>
      <c r="AA6034" s="146"/>
      <c r="AB6034" s="5" t="str">
        <f t="shared" si="126"/>
        <v/>
      </c>
    </row>
    <row r="6035" spans="8:28" customFormat="1" ht="12.95" hidden="1" customHeight="1">
      <c r="H6035" s="1"/>
      <c r="I6035" s="1"/>
      <c r="N6035" s="1"/>
      <c r="T6035" s="146"/>
      <c r="U6035" s="146"/>
      <c r="V6035" s="146"/>
      <c r="W6035" s="146"/>
      <c r="X6035" s="146"/>
      <c r="Y6035" s="146"/>
      <c r="Z6035" s="146"/>
      <c r="AA6035" s="146"/>
      <c r="AB6035" s="5" t="str">
        <f t="shared" si="126"/>
        <v/>
      </c>
    </row>
    <row r="6036" spans="8:28" customFormat="1" ht="12.95" hidden="1" customHeight="1">
      <c r="H6036" s="1"/>
      <c r="I6036" s="1"/>
      <c r="N6036" s="1"/>
      <c r="T6036" s="146"/>
      <c r="U6036" s="146"/>
      <c r="V6036" s="146"/>
      <c r="W6036" s="146"/>
      <c r="X6036" s="146"/>
      <c r="Y6036" s="146"/>
      <c r="Z6036" s="146"/>
      <c r="AA6036" s="146"/>
      <c r="AB6036" s="5" t="str">
        <f t="shared" si="126"/>
        <v/>
      </c>
    </row>
    <row r="6037" spans="8:28" customFormat="1" ht="12.95" hidden="1" customHeight="1">
      <c r="H6037" s="1"/>
      <c r="I6037" s="1"/>
      <c r="N6037" s="1"/>
      <c r="T6037" s="146"/>
      <c r="U6037" s="146"/>
      <c r="V6037" s="146"/>
      <c r="W6037" s="146"/>
      <c r="X6037" s="146"/>
      <c r="Y6037" s="146"/>
      <c r="Z6037" s="146"/>
      <c r="AA6037" s="146"/>
      <c r="AB6037" s="5" t="str">
        <f t="shared" si="126"/>
        <v/>
      </c>
    </row>
    <row r="6038" spans="8:28" customFormat="1" ht="12.95" hidden="1" customHeight="1">
      <c r="H6038" s="1"/>
      <c r="I6038" s="1"/>
      <c r="N6038" s="1"/>
      <c r="T6038" s="146"/>
      <c r="U6038" s="146"/>
      <c r="V6038" s="146"/>
      <c r="W6038" s="146"/>
      <c r="X6038" s="146"/>
      <c r="Y6038" s="146"/>
      <c r="Z6038" s="146"/>
      <c r="AA6038" s="146"/>
      <c r="AB6038" s="5" t="str">
        <f t="shared" si="126"/>
        <v/>
      </c>
    </row>
    <row r="6039" spans="8:28" customFormat="1" ht="12.95" hidden="1" customHeight="1">
      <c r="H6039" s="1"/>
      <c r="I6039" s="1"/>
      <c r="N6039" s="1"/>
      <c r="T6039" s="146"/>
      <c r="U6039" s="146"/>
      <c r="V6039" s="146"/>
      <c r="W6039" s="146"/>
      <c r="X6039" s="146"/>
      <c r="Y6039" s="146"/>
      <c r="Z6039" s="146"/>
      <c r="AA6039" s="146"/>
      <c r="AB6039" s="5" t="str">
        <f t="shared" si="126"/>
        <v/>
      </c>
    </row>
    <row r="6040" spans="8:28" customFormat="1" ht="12.95" hidden="1" customHeight="1">
      <c r="H6040" s="1"/>
      <c r="I6040" s="1"/>
      <c r="N6040" s="1"/>
      <c r="T6040" s="146"/>
      <c r="U6040" s="146"/>
      <c r="V6040" s="146"/>
      <c r="W6040" s="146"/>
      <c r="X6040" s="146"/>
      <c r="Y6040" s="146"/>
      <c r="Z6040" s="146"/>
      <c r="AA6040" s="146"/>
      <c r="AB6040" s="5" t="str">
        <f t="shared" si="126"/>
        <v/>
      </c>
    </row>
    <row r="6041" spans="8:28" customFormat="1" ht="12.95" hidden="1" customHeight="1">
      <c r="H6041" s="1"/>
      <c r="I6041" s="1"/>
      <c r="N6041" s="1"/>
      <c r="T6041" s="146"/>
      <c r="U6041" s="146"/>
      <c r="V6041" s="146"/>
      <c r="W6041" s="146"/>
      <c r="X6041" s="146"/>
      <c r="Y6041" s="146"/>
      <c r="Z6041" s="146"/>
      <c r="AA6041" s="146"/>
      <c r="AB6041" s="5" t="str">
        <f t="shared" si="126"/>
        <v/>
      </c>
    </row>
    <row r="6042" spans="8:28" customFormat="1" ht="12.95" hidden="1" customHeight="1">
      <c r="H6042" s="1"/>
      <c r="I6042" s="1"/>
      <c r="N6042" s="1"/>
      <c r="T6042" s="146"/>
      <c r="U6042" s="146"/>
      <c r="V6042" s="146"/>
      <c r="W6042" s="146"/>
      <c r="X6042" s="146"/>
      <c r="Y6042" s="146"/>
      <c r="Z6042" s="146"/>
      <c r="AA6042" s="146"/>
      <c r="AB6042" s="5" t="str">
        <f t="shared" si="126"/>
        <v/>
      </c>
    </row>
    <row r="6043" spans="8:28" customFormat="1" ht="12.95" hidden="1" customHeight="1">
      <c r="H6043" s="1"/>
      <c r="I6043" s="1"/>
      <c r="N6043" s="1"/>
      <c r="T6043" s="146"/>
      <c r="U6043" s="146"/>
      <c r="V6043" s="146"/>
      <c r="W6043" s="146"/>
      <c r="X6043" s="146"/>
      <c r="Y6043" s="146"/>
      <c r="Z6043" s="146"/>
      <c r="AA6043" s="146"/>
      <c r="AB6043" s="5" t="str">
        <f t="shared" ref="AB6043:AB6106" si="127">IF(TRIM(A6033)="","",CONCATENATE(TRIM(D6033),TRIM(E6033)))</f>
        <v/>
      </c>
    </row>
    <row r="6044" spans="8:28" customFormat="1" ht="12.95" hidden="1" customHeight="1">
      <c r="H6044" s="1"/>
      <c r="I6044" s="1"/>
      <c r="N6044" s="1"/>
      <c r="T6044" s="146"/>
      <c r="U6044" s="146"/>
      <c r="V6044" s="146"/>
      <c r="W6044" s="146"/>
      <c r="X6044" s="146"/>
      <c r="Y6044" s="146"/>
      <c r="Z6044" s="146"/>
      <c r="AA6044" s="146"/>
      <c r="AB6044" s="5" t="str">
        <f t="shared" si="127"/>
        <v/>
      </c>
    </row>
    <row r="6045" spans="8:28" customFormat="1" ht="12.95" hidden="1" customHeight="1">
      <c r="H6045" s="1"/>
      <c r="I6045" s="1"/>
      <c r="N6045" s="1"/>
      <c r="T6045" s="146"/>
      <c r="U6045" s="146"/>
      <c r="V6045" s="146"/>
      <c r="W6045" s="146"/>
      <c r="X6045" s="146"/>
      <c r="Y6045" s="146"/>
      <c r="Z6045" s="146"/>
      <c r="AA6045" s="146"/>
      <c r="AB6045" s="5" t="str">
        <f t="shared" si="127"/>
        <v/>
      </c>
    </row>
    <row r="6046" spans="8:28" customFormat="1" ht="12.95" hidden="1" customHeight="1">
      <c r="H6046" s="1"/>
      <c r="I6046" s="1"/>
      <c r="N6046" s="1"/>
      <c r="T6046" s="146"/>
      <c r="U6046" s="146"/>
      <c r="V6046" s="146"/>
      <c r="W6046" s="146"/>
      <c r="X6046" s="146"/>
      <c r="Y6046" s="146"/>
      <c r="Z6046" s="146"/>
      <c r="AA6046" s="146"/>
      <c r="AB6046" s="5" t="str">
        <f t="shared" si="127"/>
        <v/>
      </c>
    </row>
    <row r="6047" spans="8:28" customFormat="1" ht="12.95" hidden="1" customHeight="1">
      <c r="H6047" s="1"/>
      <c r="I6047" s="1"/>
      <c r="N6047" s="1"/>
      <c r="T6047" s="146"/>
      <c r="U6047" s="146"/>
      <c r="V6047" s="146"/>
      <c r="W6047" s="146"/>
      <c r="X6047" s="146"/>
      <c r="Y6047" s="146"/>
      <c r="Z6047" s="146"/>
      <c r="AA6047" s="146"/>
      <c r="AB6047" s="5" t="str">
        <f t="shared" si="127"/>
        <v/>
      </c>
    </row>
    <row r="6048" spans="8:28" customFormat="1" ht="12.95" hidden="1" customHeight="1">
      <c r="H6048" s="1"/>
      <c r="I6048" s="1"/>
      <c r="N6048" s="1"/>
      <c r="T6048" s="146"/>
      <c r="U6048" s="146"/>
      <c r="V6048" s="146"/>
      <c r="W6048" s="146"/>
      <c r="X6048" s="146"/>
      <c r="Y6048" s="146"/>
      <c r="Z6048" s="146"/>
      <c r="AA6048" s="146"/>
      <c r="AB6048" s="5" t="str">
        <f t="shared" si="127"/>
        <v/>
      </c>
    </row>
    <row r="6049" spans="8:28" customFormat="1" ht="12.95" hidden="1" customHeight="1">
      <c r="H6049" s="1"/>
      <c r="I6049" s="1"/>
      <c r="N6049" s="1"/>
      <c r="T6049" s="146"/>
      <c r="U6049" s="146"/>
      <c r="V6049" s="146"/>
      <c r="W6049" s="146"/>
      <c r="X6049" s="146"/>
      <c r="Y6049" s="146"/>
      <c r="Z6049" s="146"/>
      <c r="AA6049" s="146"/>
      <c r="AB6049" s="5" t="str">
        <f t="shared" si="127"/>
        <v/>
      </c>
    </row>
    <row r="6050" spans="8:28" customFormat="1" ht="12.95" hidden="1" customHeight="1">
      <c r="H6050" s="1"/>
      <c r="I6050" s="1"/>
      <c r="N6050" s="1"/>
      <c r="T6050" s="146"/>
      <c r="U6050" s="146"/>
      <c r="V6050" s="146"/>
      <c r="W6050" s="146"/>
      <c r="X6050" s="146"/>
      <c r="Y6050" s="146"/>
      <c r="Z6050" s="146"/>
      <c r="AA6050" s="146"/>
      <c r="AB6050" s="5" t="str">
        <f t="shared" si="127"/>
        <v/>
      </c>
    </row>
    <row r="6051" spans="8:28" customFormat="1" ht="12.95" hidden="1" customHeight="1">
      <c r="H6051" s="1"/>
      <c r="I6051" s="1"/>
      <c r="N6051" s="1"/>
      <c r="T6051" s="146"/>
      <c r="U6051" s="146"/>
      <c r="V6051" s="146"/>
      <c r="W6051" s="146"/>
      <c r="X6051" s="146"/>
      <c r="Y6051" s="146"/>
      <c r="Z6051" s="146"/>
      <c r="AA6051" s="146"/>
      <c r="AB6051" s="5" t="str">
        <f t="shared" si="127"/>
        <v/>
      </c>
    </row>
    <row r="6052" spans="8:28" customFormat="1" ht="12.95" hidden="1" customHeight="1">
      <c r="H6052" s="1"/>
      <c r="I6052" s="1"/>
      <c r="N6052" s="1"/>
      <c r="T6052" s="146"/>
      <c r="U6052" s="146"/>
      <c r="V6052" s="146"/>
      <c r="W6052" s="146"/>
      <c r="X6052" s="146"/>
      <c r="Y6052" s="146"/>
      <c r="Z6052" s="146"/>
      <c r="AA6052" s="146"/>
      <c r="AB6052" s="5" t="str">
        <f t="shared" si="127"/>
        <v/>
      </c>
    </row>
    <row r="6053" spans="8:28" customFormat="1" ht="12.95" hidden="1" customHeight="1">
      <c r="H6053" s="1"/>
      <c r="I6053" s="1"/>
      <c r="N6053" s="1"/>
      <c r="T6053" s="146"/>
      <c r="U6053" s="146"/>
      <c r="V6053" s="146"/>
      <c r="W6053" s="146"/>
      <c r="X6053" s="146"/>
      <c r="Y6053" s="146"/>
      <c r="Z6053" s="146"/>
      <c r="AA6053" s="146"/>
      <c r="AB6053" s="5" t="str">
        <f t="shared" si="127"/>
        <v/>
      </c>
    </row>
    <row r="6054" spans="8:28" customFormat="1" ht="12.95" hidden="1" customHeight="1">
      <c r="H6054" s="1"/>
      <c r="I6054" s="1"/>
      <c r="N6054" s="1"/>
      <c r="T6054" s="146"/>
      <c r="U6054" s="146"/>
      <c r="V6054" s="146"/>
      <c r="W6054" s="146"/>
      <c r="X6054" s="146"/>
      <c r="Y6054" s="146"/>
      <c r="Z6054" s="146"/>
      <c r="AA6054" s="146"/>
      <c r="AB6054" s="5" t="str">
        <f t="shared" si="127"/>
        <v/>
      </c>
    </row>
    <row r="6055" spans="8:28" customFormat="1" ht="12.95" hidden="1" customHeight="1">
      <c r="H6055" s="1"/>
      <c r="I6055" s="1"/>
      <c r="N6055" s="1"/>
      <c r="T6055" s="146"/>
      <c r="U6055" s="146"/>
      <c r="V6055" s="146"/>
      <c r="W6055" s="146"/>
      <c r="X6055" s="146"/>
      <c r="Y6055" s="146"/>
      <c r="Z6055" s="146"/>
      <c r="AA6055" s="146"/>
      <c r="AB6055" s="5" t="str">
        <f t="shared" si="127"/>
        <v/>
      </c>
    </row>
    <row r="6056" spans="8:28" customFormat="1" ht="12.95" hidden="1" customHeight="1">
      <c r="H6056" s="1"/>
      <c r="I6056" s="1"/>
      <c r="N6056" s="1"/>
      <c r="T6056" s="146"/>
      <c r="U6056" s="146"/>
      <c r="V6056" s="146"/>
      <c r="W6056" s="146"/>
      <c r="X6056" s="146"/>
      <c r="Y6056" s="146"/>
      <c r="Z6056" s="146"/>
      <c r="AA6056" s="146"/>
      <c r="AB6056" s="5" t="str">
        <f t="shared" si="127"/>
        <v/>
      </c>
    </row>
    <row r="6057" spans="8:28" customFormat="1" ht="12.95" hidden="1" customHeight="1">
      <c r="H6057" s="1"/>
      <c r="I6057" s="1"/>
      <c r="N6057" s="1"/>
      <c r="T6057" s="146"/>
      <c r="U6057" s="146"/>
      <c r="V6057" s="146"/>
      <c r="W6057" s="146"/>
      <c r="X6057" s="146"/>
      <c r="Y6057" s="146"/>
      <c r="Z6057" s="146"/>
      <c r="AA6057" s="146"/>
      <c r="AB6057" s="5" t="str">
        <f t="shared" si="127"/>
        <v/>
      </c>
    </row>
    <row r="6058" spans="8:28" customFormat="1" ht="12.95" hidden="1" customHeight="1">
      <c r="H6058" s="1"/>
      <c r="I6058" s="1"/>
      <c r="N6058" s="1"/>
      <c r="T6058" s="146"/>
      <c r="U6058" s="146"/>
      <c r="V6058" s="146"/>
      <c r="W6058" s="146"/>
      <c r="X6058" s="146"/>
      <c r="Y6058" s="146"/>
      <c r="Z6058" s="146"/>
      <c r="AA6058" s="146"/>
      <c r="AB6058" s="5" t="str">
        <f t="shared" si="127"/>
        <v/>
      </c>
    </row>
    <row r="6059" spans="8:28" customFormat="1" ht="12.95" hidden="1" customHeight="1">
      <c r="H6059" s="1"/>
      <c r="I6059" s="1"/>
      <c r="N6059" s="1"/>
      <c r="T6059" s="146"/>
      <c r="U6059" s="146"/>
      <c r="V6059" s="146"/>
      <c r="W6059" s="146"/>
      <c r="X6059" s="146"/>
      <c r="Y6059" s="146"/>
      <c r="Z6059" s="146"/>
      <c r="AA6059" s="146"/>
      <c r="AB6059" s="5" t="str">
        <f t="shared" si="127"/>
        <v/>
      </c>
    </row>
    <row r="6060" spans="8:28" customFormat="1" ht="12.95" hidden="1" customHeight="1">
      <c r="H6060" s="1"/>
      <c r="I6060" s="1"/>
      <c r="N6060" s="1"/>
      <c r="T6060" s="146"/>
      <c r="U6060" s="146"/>
      <c r="V6060" s="146"/>
      <c r="W6060" s="146"/>
      <c r="X6060" s="146"/>
      <c r="Y6060" s="146"/>
      <c r="Z6060" s="146"/>
      <c r="AA6060" s="146"/>
      <c r="AB6060" s="5" t="str">
        <f t="shared" si="127"/>
        <v/>
      </c>
    </row>
    <row r="6061" spans="8:28" customFormat="1" ht="12.95" hidden="1" customHeight="1">
      <c r="H6061" s="1"/>
      <c r="I6061" s="1"/>
      <c r="N6061" s="1"/>
      <c r="T6061" s="146"/>
      <c r="U6061" s="146"/>
      <c r="V6061" s="146"/>
      <c r="W6061" s="146"/>
      <c r="X6061" s="146"/>
      <c r="Y6061" s="146"/>
      <c r="Z6061" s="146"/>
      <c r="AA6061" s="146"/>
      <c r="AB6061" s="5" t="str">
        <f t="shared" si="127"/>
        <v/>
      </c>
    </row>
    <row r="6062" spans="8:28" customFormat="1" ht="12.95" hidden="1" customHeight="1">
      <c r="H6062" s="1"/>
      <c r="I6062" s="1"/>
      <c r="N6062" s="1"/>
      <c r="T6062" s="146"/>
      <c r="U6062" s="146"/>
      <c r="V6062" s="146"/>
      <c r="W6062" s="146"/>
      <c r="X6062" s="146"/>
      <c r="Y6062" s="146"/>
      <c r="Z6062" s="146"/>
      <c r="AA6062" s="146"/>
      <c r="AB6062" s="5" t="str">
        <f t="shared" si="127"/>
        <v/>
      </c>
    </row>
    <row r="6063" spans="8:28" customFormat="1" ht="12.95" hidden="1" customHeight="1">
      <c r="H6063" s="1"/>
      <c r="I6063" s="1"/>
      <c r="N6063" s="1"/>
      <c r="T6063" s="146"/>
      <c r="U6063" s="146"/>
      <c r="V6063" s="146"/>
      <c r="W6063" s="146"/>
      <c r="X6063" s="146"/>
      <c r="Y6063" s="146"/>
      <c r="Z6063" s="146"/>
      <c r="AA6063" s="146"/>
      <c r="AB6063" s="5" t="str">
        <f t="shared" si="127"/>
        <v/>
      </c>
    </row>
    <row r="6064" spans="8:28" customFormat="1" ht="12.95" hidden="1" customHeight="1">
      <c r="H6064" s="1"/>
      <c r="I6064" s="1"/>
      <c r="N6064" s="1"/>
      <c r="T6064" s="146"/>
      <c r="U6064" s="146"/>
      <c r="V6064" s="146"/>
      <c r="W6064" s="146"/>
      <c r="X6064" s="146"/>
      <c r="Y6064" s="146"/>
      <c r="Z6064" s="146"/>
      <c r="AA6064" s="146"/>
      <c r="AB6064" s="5" t="str">
        <f t="shared" si="127"/>
        <v/>
      </c>
    </row>
    <row r="6065" spans="8:28" customFormat="1" ht="12.95" hidden="1" customHeight="1">
      <c r="H6065" s="1"/>
      <c r="I6065" s="1"/>
      <c r="N6065" s="1"/>
      <c r="T6065" s="146"/>
      <c r="U6065" s="146"/>
      <c r="V6065" s="146"/>
      <c r="W6065" s="146"/>
      <c r="X6065" s="146"/>
      <c r="Y6065" s="146"/>
      <c r="Z6065" s="146"/>
      <c r="AA6065" s="146"/>
      <c r="AB6065" s="5" t="str">
        <f t="shared" si="127"/>
        <v/>
      </c>
    </row>
    <row r="6066" spans="8:28" customFormat="1" ht="12.95" hidden="1" customHeight="1">
      <c r="H6066" s="1"/>
      <c r="I6066" s="1"/>
      <c r="N6066" s="1"/>
      <c r="T6066" s="146"/>
      <c r="U6066" s="146"/>
      <c r="V6066" s="146"/>
      <c r="W6066" s="146"/>
      <c r="X6066" s="146"/>
      <c r="Y6066" s="146"/>
      <c r="Z6066" s="146"/>
      <c r="AA6066" s="146"/>
      <c r="AB6066" s="5" t="str">
        <f t="shared" si="127"/>
        <v/>
      </c>
    </row>
    <row r="6067" spans="8:28" customFormat="1" ht="12.95" hidden="1" customHeight="1">
      <c r="H6067" s="1"/>
      <c r="I6067" s="1"/>
      <c r="N6067" s="1"/>
      <c r="T6067" s="146"/>
      <c r="U6067" s="146"/>
      <c r="V6067" s="146"/>
      <c r="W6067" s="146"/>
      <c r="X6067" s="146"/>
      <c r="Y6067" s="146"/>
      <c r="Z6067" s="146"/>
      <c r="AA6067" s="146"/>
      <c r="AB6067" s="5" t="str">
        <f t="shared" si="127"/>
        <v/>
      </c>
    </row>
    <row r="6068" spans="8:28" customFormat="1" ht="12.95" hidden="1" customHeight="1">
      <c r="H6068" s="1"/>
      <c r="I6068" s="1"/>
      <c r="N6068" s="1"/>
      <c r="T6068" s="146"/>
      <c r="U6068" s="146"/>
      <c r="V6068" s="146"/>
      <c r="W6068" s="146"/>
      <c r="X6068" s="146"/>
      <c r="Y6068" s="146"/>
      <c r="Z6068" s="146"/>
      <c r="AA6068" s="146"/>
      <c r="AB6068" s="5" t="str">
        <f t="shared" si="127"/>
        <v/>
      </c>
    </row>
    <row r="6069" spans="8:28" customFormat="1" ht="12.95" hidden="1" customHeight="1">
      <c r="H6069" s="1"/>
      <c r="I6069" s="1"/>
      <c r="N6069" s="1"/>
      <c r="T6069" s="146"/>
      <c r="U6069" s="146"/>
      <c r="V6069" s="146"/>
      <c r="W6069" s="146"/>
      <c r="X6069" s="146"/>
      <c r="Y6069" s="146"/>
      <c r="Z6069" s="146"/>
      <c r="AA6069" s="146"/>
      <c r="AB6069" s="5" t="str">
        <f t="shared" si="127"/>
        <v/>
      </c>
    </row>
    <row r="6070" spans="8:28" customFormat="1" ht="12.95" hidden="1" customHeight="1">
      <c r="H6070" s="1"/>
      <c r="I6070" s="1"/>
      <c r="N6070" s="1"/>
      <c r="T6070" s="146"/>
      <c r="U6070" s="146"/>
      <c r="V6070" s="146"/>
      <c r="W6070" s="146"/>
      <c r="X6070" s="146"/>
      <c r="Y6070" s="146"/>
      <c r="Z6070" s="146"/>
      <c r="AA6070" s="146"/>
      <c r="AB6070" s="5" t="str">
        <f t="shared" si="127"/>
        <v/>
      </c>
    </row>
    <row r="6071" spans="8:28" customFormat="1" ht="12.95" hidden="1" customHeight="1">
      <c r="H6071" s="1"/>
      <c r="I6071" s="1"/>
      <c r="N6071" s="1"/>
      <c r="T6071" s="146"/>
      <c r="U6071" s="146"/>
      <c r="V6071" s="146"/>
      <c r="W6071" s="146"/>
      <c r="X6071" s="146"/>
      <c r="Y6071" s="146"/>
      <c r="Z6071" s="146"/>
      <c r="AA6071" s="146"/>
      <c r="AB6071" s="5" t="str">
        <f t="shared" si="127"/>
        <v/>
      </c>
    </row>
    <row r="6072" spans="8:28" customFormat="1" ht="12.95" hidden="1" customHeight="1">
      <c r="H6072" s="1"/>
      <c r="I6072" s="1"/>
      <c r="N6072" s="1"/>
      <c r="T6072" s="146"/>
      <c r="U6072" s="146"/>
      <c r="V6072" s="146"/>
      <c r="W6072" s="146"/>
      <c r="X6072" s="146"/>
      <c r="Y6072" s="146"/>
      <c r="Z6072" s="146"/>
      <c r="AA6072" s="146"/>
      <c r="AB6072" s="5" t="str">
        <f t="shared" si="127"/>
        <v/>
      </c>
    </row>
    <row r="6073" spans="8:28" customFormat="1" ht="12.95" hidden="1" customHeight="1">
      <c r="H6073" s="1"/>
      <c r="I6073" s="1"/>
      <c r="N6073" s="1"/>
      <c r="T6073" s="146"/>
      <c r="U6073" s="146"/>
      <c r="V6073" s="146"/>
      <c r="W6073" s="146"/>
      <c r="X6073" s="146"/>
      <c r="Y6073" s="146"/>
      <c r="Z6073" s="146"/>
      <c r="AA6073" s="146"/>
      <c r="AB6073" s="5" t="str">
        <f t="shared" si="127"/>
        <v/>
      </c>
    </row>
    <row r="6074" spans="8:28" customFormat="1" ht="12.95" hidden="1" customHeight="1">
      <c r="H6074" s="1"/>
      <c r="I6074" s="1"/>
      <c r="N6074" s="1"/>
      <c r="T6074" s="146"/>
      <c r="U6074" s="146"/>
      <c r="V6074" s="146"/>
      <c r="W6074" s="146"/>
      <c r="X6074" s="146"/>
      <c r="Y6074" s="146"/>
      <c r="Z6074" s="146"/>
      <c r="AA6074" s="146"/>
      <c r="AB6074" s="5" t="str">
        <f t="shared" si="127"/>
        <v/>
      </c>
    </row>
    <row r="6075" spans="8:28" customFormat="1" ht="12.95" hidden="1" customHeight="1">
      <c r="H6075" s="1"/>
      <c r="I6075" s="1"/>
      <c r="N6075" s="1"/>
      <c r="T6075" s="146"/>
      <c r="U6075" s="146"/>
      <c r="V6075" s="146"/>
      <c r="W6075" s="146"/>
      <c r="X6075" s="146"/>
      <c r="Y6075" s="146"/>
      <c r="Z6075" s="146"/>
      <c r="AA6075" s="146"/>
      <c r="AB6075" s="5" t="str">
        <f t="shared" si="127"/>
        <v/>
      </c>
    </row>
    <row r="6076" spans="8:28" customFormat="1" ht="12.95" hidden="1" customHeight="1">
      <c r="H6076" s="1"/>
      <c r="I6076" s="1"/>
      <c r="N6076" s="1"/>
      <c r="T6076" s="146"/>
      <c r="U6076" s="146"/>
      <c r="V6076" s="146"/>
      <c r="W6076" s="146"/>
      <c r="X6076" s="146"/>
      <c r="Y6076" s="146"/>
      <c r="Z6076" s="146"/>
      <c r="AA6076" s="146"/>
      <c r="AB6076" s="5" t="str">
        <f t="shared" si="127"/>
        <v/>
      </c>
    </row>
    <row r="6077" spans="8:28" customFormat="1" ht="12.95" hidden="1" customHeight="1">
      <c r="H6077" s="1"/>
      <c r="I6077" s="1"/>
      <c r="N6077" s="1"/>
      <c r="T6077" s="146"/>
      <c r="U6077" s="146"/>
      <c r="V6077" s="146"/>
      <c r="W6077" s="146"/>
      <c r="X6077" s="146"/>
      <c r="Y6077" s="146"/>
      <c r="Z6077" s="146"/>
      <c r="AA6077" s="146"/>
      <c r="AB6077" s="5" t="str">
        <f t="shared" si="127"/>
        <v/>
      </c>
    </row>
    <row r="6078" spans="8:28" customFormat="1" ht="12.95" hidden="1" customHeight="1">
      <c r="H6078" s="1"/>
      <c r="I6078" s="1"/>
      <c r="N6078" s="1"/>
      <c r="T6078" s="146"/>
      <c r="U6078" s="146"/>
      <c r="V6078" s="146"/>
      <c r="W6078" s="146"/>
      <c r="X6078" s="146"/>
      <c r="Y6078" s="146"/>
      <c r="Z6078" s="146"/>
      <c r="AA6078" s="146"/>
      <c r="AB6078" s="5" t="str">
        <f t="shared" si="127"/>
        <v/>
      </c>
    </row>
    <row r="6079" spans="8:28" customFormat="1" ht="12.95" hidden="1" customHeight="1">
      <c r="H6079" s="1"/>
      <c r="I6079" s="1"/>
      <c r="N6079" s="1"/>
      <c r="T6079" s="146"/>
      <c r="U6079" s="146"/>
      <c r="V6079" s="146"/>
      <c r="W6079" s="146"/>
      <c r="X6079" s="146"/>
      <c r="Y6079" s="146"/>
      <c r="Z6079" s="146"/>
      <c r="AA6079" s="146"/>
      <c r="AB6079" s="5" t="str">
        <f t="shared" si="127"/>
        <v/>
      </c>
    </row>
    <row r="6080" spans="8:28" customFormat="1" ht="12.95" hidden="1" customHeight="1">
      <c r="H6080" s="1"/>
      <c r="I6080" s="1"/>
      <c r="N6080" s="1"/>
      <c r="T6080" s="146"/>
      <c r="U6080" s="146"/>
      <c r="V6080" s="146"/>
      <c r="W6080" s="146"/>
      <c r="X6080" s="146"/>
      <c r="Y6080" s="146"/>
      <c r="Z6080" s="146"/>
      <c r="AA6080" s="146"/>
      <c r="AB6080" s="5" t="str">
        <f t="shared" si="127"/>
        <v/>
      </c>
    </row>
    <row r="6081" spans="8:28" customFormat="1" ht="12.95" hidden="1" customHeight="1">
      <c r="H6081" s="1"/>
      <c r="I6081" s="1"/>
      <c r="N6081" s="1"/>
      <c r="T6081" s="146"/>
      <c r="U6081" s="146"/>
      <c r="V6081" s="146"/>
      <c r="W6081" s="146"/>
      <c r="X6081" s="146"/>
      <c r="Y6081" s="146"/>
      <c r="Z6081" s="146"/>
      <c r="AA6081" s="146"/>
      <c r="AB6081" s="5" t="str">
        <f t="shared" si="127"/>
        <v/>
      </c>
    </row>
    <row r="6082" spans="8:28" customFormat="1" ht="12.95" hidden="1" customHeight="1">
      <c r="H6082" s="1"/>
      <c r="I6082" s="1"/>
      <c r="N6082" s="1"/>
      <c r="T6082" s="146"/>
      <c r="U6082" s="146"/>
      <c r="V6082" s="146"/>
      <c r="W6082" s="146"/>
      <c r="X6082" s="146"/>
      <c r="Y6082" s="146"/>
      <c r="Z6082" s="146"/>
      <c r="AA6082" s="146"/>
      <c r="AB6082" s="5" t="str">
        <f t="shared" si="127"/>
        <v/>
      </c>
    </row>
    <row r="6083" spans="8:28" customFormat="1" ht="12.95" hidden="1" customHeight="1">
      <c r="H6083" s="1"/>
      <c r="I6083" s="1"/>
      <c r="N6083" s="1"/>
      <c r="T6083" s="146"/>
      <c r="U6083" s="146"/>
      <c r="V6083" s="146"/>
      <c r="W6083" s="146"/>
      <c r="X6083" s="146"/>
      <c r="Y6083" s="146"/>
      <c r="Z6083" s="146"/>
      <c r="AA6083" s="146"/>
      <c r="AB6083" s="5" t="str">
        <f t="shared" si="127"/>
        <v/>
      </c>
    </row>
    <row r="6084" spans="8:28" customFormat="1" ht="12.95" hidden="1" customHeight="1">
      <c r="H6084" s="1"/>
      <c r="I6084" s="1"/>
      <c r="N6084" s="1"/>
      <c r="T6084" s="146"/>
      <c r="U6084" s="146"/>
      <c r="V6084" s="146"/>
      <c r="W6084" s="146"/>
      <c r="X6084" s="146"/>
      <c r="Y6084" s="146"/>
      <c r="Z6084" s="146"/>
      <c r="AA6084" s="146"/>
      <c r="AB6084" s="5" t="str">
        <f t="shared" si="127"/>
        <v/>
      </c>
    </row>
    <row r="6085" spans="8:28" customFormat="1" ht="12.95" hidden="1" customHeight="1">
      <c r="H6085" s="1"/>
      <c r="I6085" s="1"/>
      <c r="N6085" s="1"/>
      <c r="T6085" s="146"/>
      <c r="U6085" s="146"/>
      <c r="V6085" s="146"/>
      <c r="W6085" s="146"/>
      <c r="X6085" s="146"/>
      <c r="Y6085" s="146"/>
      <c r="Z6085" s="146"/>
      <c r="AA6085" s="146"/>
      <c r="AB6085" s="5" t="str">
        <f t="shared" si="127"/>
        <v/>
      </c>
    </row>
    <row r="6086" spans="8:28" customFormat="1" ht="12.95" hidden="1" customHeight="1">
      <c r="H6086" s="1"/>
      <c r="I6086" s="1"/>
      <c r="N6086" s="1"/>
      <c r="T6086" s="146"/>
      <c r="U6086" s="146"/>
      <c r="V6086" s="146"/>
      <c r="W6086" s="146"/>
      <c r="X6086" s="146"/>
      <c r="Y6086" s="146"/>
      <c r="Z6086" s="146"/>
      <c r="AA6086" s="146"/>
      <c r="AB6086" s="5" t="str">
        <f t="shared" si="127"/>
        <v/>
      </c>
    </row>
    <row r="6087" spans="8:28" customFormat="1" ht="12.95" hidden="1" customHeight="1">
      <c r="H6087" s="1"/>
      <c r="I6087" s="1"/>
      <c r="N6087" s="1"/>
      <c r="T6087" s="146"/>
      <c r="U6087" s="146"/>
      <c r="V6087" s="146"/>
      <c r="W6087" s="146"/>
      <c r="X6087" s="146"/>
      <c r="Y6087" s="146"/>
      <c r="Z6087" s="146"/>
      <c r="AA6087" s="146"/>
      <c r="AB6087" s="5" t="str">
        <f t="shared" si="127"/>
        <v/>
      </c>
    </row>
    <row r="6088" spans="8:28" customFormat="1" ht="12.95" hidden="1" customHeight="1">
      <c r="H6088" s="1"/>
      <c r="I6088" s="1"/>
      <c r="N6088" s="1"/>
      <c r="T6088" s="146"/>
      <c r="U6088" s="146"/>
      <c r="V6088" s="146"/>
      <c r="W6088" s="146"/>
      <c r="X6088" s="146"/>
      <c r="Y6088" s="146"/>
      <c r="Z6088" s="146"/>
      <c r="AA6088" s="146"/>
      <c r="AB6088" s="5" t="str">
        <f t="shared" si="127"/>
        <v/>
      </c>
    </row>
    <row r="6089" spans="8:28" customFormat="1" ht="12.95" hidden="1" customHeight="1">
      <c r="H6089" s="1"/>
      <c r="I6089" s="1"/>
      <c r="N6089" s="1"/>
      <c r="T6089" s="146"/>
      <c r="U6089" s="146"/>
      <c r="V6089" s="146"/>
      <c r="W6089" s="146"/>
      <c r="X6089" s="146"/>
      <c r="Y6089" s="146"/>
      <c r="Z6089" s="146"/>
      <c r="AA6089" s="146"/>
      <c r="AB6089" s="5" t="str">
        <f t="shared" si="127"/>
        <v/>
      </c>
    </row>
    <row r="6090" spans="8:28" customFormat="1" ht="12.95" hidden="1" customHeight="1">
      <c r="H6090" s="1"/>
      <c r="I6090" s="1"/>
      <c r="N6090" s="1"/>
      <c r="T6090" s="146"/>
      <c r="U6090" s="146"/>
      <c r="V6090" s="146"/>
      <c r="W6090" s="146"/>
      <c r="X6090" s="146"/>
      <c r="Y6090" s="146"/>
      <c r="Z6090" s="146"/>
      <c r="AA6090" s="146"/>
      <c r="AB6090" s="5" t="str">
        <f t="shared" si="127"/>
        <v/>
      </c>
    </row>
    <row r="6091" spans="8:28" customFormat="1" ht="12.95" hidden="1" customHeight="1">
      <c r="H6091" s="1"/>
      <c r="I6091" s="1"/>
      <c r="N6091" s="1"/>
      <c r="T6091" s="146"/>
      <c r="U6091" s="146"/>
      <c r="V6091" s="146"/>
      <c r="W6091" s="146"/>
      <c r="X6091" s="146"/>
      <c r="Y6091" s="146"/>
      <c r="Z6091" s="146"/>
      <c r="AA6091" s="146"/>
      <c r="AB6091" s="5" t="str">
        <f t="shared" si="127"/>
        <v/>
      </c>
    </row>
    <row r="6092" spans="8:28" customFormat="1" ht="12.95" hidden="1" customHeight="1">
      <c r="H6092" s="1"/>
      <c r="I6092" s="1"/>
      <c r="N6092" s="1"/>
      <c r="T6092" s="146"/>
      <c r="U6092" s="146"/>
      <c r="V6092" s="146"/>
      <c r="W6092" s="146"/>
      <c r="X6092" s="146"/>
      <c r="Y6092" s="146"/>
      <c r="Z6092" s="146"/>
      <c r="AA6092" s="146"/>
      <c r="AB6092" s="5" t="str">
        <f t="shared" si="127"/>
        <v/>
      </c>
    </row>
    <row r="6093" spans="8:28" customFormat="1" ht="12.95" hidden="1" customHeight="1">
      <c r="H6093" s="1"/>
      <c r="I6093" s="1"/>
      <c r="N6093" s="1"/>
      <c r="T6093" s="146"/>
      <c r="U6093" s="146"/>
      <c r="V6093" s="146"/>
      <c r="W6093" s="146"/>
      <c r="X6093" s="146"/>
      <c r="Y6093" s="146"/>
      <c r="Z6093" s="146"/>
      <c r="AA6093" s="146"/>
      <c r="AB6093" s="5" t="str">
        <f t="shared" si="127"/>
        <v/>
      </c>
    </row>
    <row r="6094" spans="8:28" customFormat="1" ht="12.95" hidden="1" customHeight="1">
      <c r="H6094" s="1"/>
      <c r="I6094" s="1"/>
      <c r="N6094" s="1"/>
      <c r="T6094" s="146"/>
      <c r="U6094" s="146"/>
      <c r="V6094" s="146"/>
      <c r="W6094" s="146"/>
      <c r="X6094" s="146"/>
      <c r="Y6094" s="146"/>
      <c r="Z6094" s="146"/>
      <c r="AA6094" s="146"/>
      <c r="AB6094" s="5" t="str">
        <f t="shared" si="127"/>
        <v/>
      </c>
    </row>
    <row r="6095" spans="8:28" customFormat="1" ht="12.95" hidden="1" customHeight="1">
      <c r="H6095" s="1"/>
      <c r="I6095" s="1"/>
      <c r="N6095" s="1"/>
      <c r="T6095" s="146"/>
      <c r="U6095" s="146"/>
      <c r="V6095" s="146"/>
      <c r="W6095" s="146"/>
      <c r="X6095" s="146"/>
      <c r="Y6095" s="146"/>
      <c r="Z6095" s="146"/>
      <c r="AA6095" s="146"/>
      <c r="AB6095" s="5" t="str">
        <f t="shared" si="127"/>
        <v/>
      </c>
    </row>
    <row r="6096" spans="8:28" customFormat="1" ht="12.95" hidden="1" customHeight="1">
      <c r="H6096" s="1"/>
      <c r="I6096" s="1"/>
      <c r="N6096" s="1"/>
      <c r="T6096" s="146"/>
      <c r="U6096" s="146"/>
      <c r="V6096" s="146"/>
      <c r="W6096" s="146"/>
      <c r="X6096" s="146"/>
      <c r="Y6096" s="146"/>
      <c r="Z6096" s="146"/>
      <c r="AA6096" s="146"/>
      <c r="AB6096" s="5" t="str">
        <f t="shared" si="127"/>
        <v/>
      </c>
    </row>
    <row r="6097" spans="8:28" customFormat="1" ht="12.95" hidden="1" customHeight="1">
      <c r="H6097" s="1"/>
      <c r="I6097" s="1"/>
      <c r="N6097" s="1"/>
      <c r="T6097" s="146"/>
      <c r="U6097" s="146"/>
      <c r="V6097" s="146"/>
      <c r="W6097" s="146"/>
      <c r="X6097" s="146"/>
      <c r="Y6097" s="146"/>
      <c r="Z6097" s="146"/>
      <c r="AA6097" s="146"/>
      <c r="AB6097" s="5" t="str">
        <f t="shared" si="127"/>
        <v/>
      </c>
    </row>
    <row r="6098" spans="8:28" customFormat="1" ht="12.95" hidden="1" customHeight="1">
      <c r="H6098" s="1"/>
      <c r="I6098" s="1"/>
      <c r="N6098" s="1"/>
      <c r="T6098" s="146"/>
      <c r="U6098" s="146"/>
      <c r="V6098" s="146"/>
      <c r="W6098" s="146"/>
      <c r="X6098" s="146"/>
      <c r="Y6098" s="146"/>
      <c r="Z6098" s="146"/>
      <c r="AA6098" s="146"/>
      <c r="AB6098" s="5" t="str">
        <f t="shared" si="127"/>
        <v/>
      </c>
    </row>
    <row r="6099" spans="8:28" customFormat="1" ht="12.95" hidden="1" customHeight="1">
      <c r="H6099" s="1"/>
      <c r="I6099" s="1"/>
      <c r="N6099" s="1"/>
      <c r="T6099" s="146"/>
      <c r="U6099" s="146"/>
      <c r="V6099" s="146"/>
      <c r="W6099" s="146"/>
      <c r="X6099" s="146"/>
      <c r="Y6099" s="146"/>
      <c r="Z6099" s="146"/>
      <c r="AA6099" s="146"/>
      <c r="AB6099" s="5" t="str">
        <f t="shared" si="127"/>
        <v/>
      </c>
    </row>
    <row r="6100" spans="8:28" customFormat="1" ht="12.95" hidden="1" customHeight="1">
      <c r="H6100" s="1"/>
      <c r="I6100" s="1"/>
      <c r="N6100" s="1"/>
      <c r="T6100" s="146"/>
      <c r="U6100" s="146"/>
      <c r="V6100" s="146"/>
      <c r="W6100" s="146"/>
      <c r="X6100" s="146"/>
      <c r="Y6100" s="146"/>
      <c r="Z6100" s="146"/>
      <c r="AA6100" s="146"/>
      <c r="AB6100" s="5" t="str">
        <f t="shared" si="127"/>
        <v/>
      </c>
    </row>
    <row r="6101" spans="8:28" customFormat="1" ht="12.95" hidden="1" customHeight="1">
      <c r="H6101" s="1"/>
      <c r="I6101" s="1"/>
      <c r="N6101" s="1"/>
      <c r="T6101" s="146"/>
      <c r="U6101" s="146"/>
      <c r="V6101" s="146"/>
      <c r="W6101" s="146"/>
      <c r="X6101" s="146"/>
      <c r="Y6101" s="146"/>
      <c r="Z6101" s="146"/>
      <c r="AA6101" s="146"/>
      <c r="AB6101" s="5" t="str">
        <f t="shared" si="127"/>
        <v/>
      </c>
    </row>
    <row r="6102" spans="8:28" customFormat="1" ht="12.95" hidden="1" customHeight="1">
      <c r="H6102" s="1"/>
      <c r="I6102" s="1"/>
      <c r="N6102" s="1"/>
      <c r="T6102" s="146"/>
      <c r="U6102" s="146"/>
      <c r="V6102" s="146"/>
      <c r="W6102" s="146"/>
      <c r="X6102" s="146"/>
      <c r="Y6102" s="146"/>
      <c r="Z6102" s="146"/>
      <c r="AA6102" s="146"/>
      <c r="AB6102" s="5" t="str">
        <f t="shared" si="127"/>
        <v/>
      </c>
    </row>
    <row r="6103" spans="8:28" customFormat="1" ht="12.95" hidden="1" customHeight="1">
      <c r="H6103" s="1"/>
      <c r="I6103" s="1"/>
      <c r="N6103" s="1"/>
      <c r="T6103" s="146"/>
      <c r="U6103" s="146"/>
      <c r="V6103" s="146"/>
      <c r="W6103" s="146"/>
      <c r="X6103" s="146"/>
      <c r="Y6103" s="146"/>
      <c r="Z6103" s="146"/>
      <c r="AA6103" s="146"/>
      <c r="AB6103" s="5" t="str">
        <f t="shared" si="127"/>
        <v/>
      </c>
    </row>
    <row r="6104" spans="8:28" customFormat="1" ht="12.95" hidden="1" customHeight="1">
      <c r="H6104" s="1"/>
      <c r="I6104" s="1"/>
      <c r="N6104" s="1"/>
      <c r="T6104" s="146"/>
      <c r="U6104" s="146"/>
      <c r="V6104" s="146"/>
      <c r="W6104" s="146"/>
      <c r="X6104" s="146"/>
      <c r="Y6104" s="146"/>
      <c r="Z6104" s="146"/>
      <c r="AA6104" s="146"/>
      <c r="AB6104" s="5" t="str">
        <f t="shared" si="127"/>
        <v/>
      </c>
    </row>
    <row r="6105" spans="8:28" customFormat="1" ht="12.95" hidden="1" customHeight="1">
      <c r="H6105" s="1"/>
      <c r="I6105" s="1"/>
      <c r="N6105" s="1"/>
      <c r="T6105" s="146"/>
      <c r="U6105" s="146"/>
      <c r="V6105" s="146"/>
      <c r="W6105" s="146"/>
      <c r="X6105" s="146"/>
      <c r="Y6105" s="146"/>
      <c r="Z6105" s="146"/>
      <c r="AA6105" s="146"/>
      <c r="AB6105" s="5" t="str">
        <f t="shared" si="127"/>
        <v/>
      </c>
    </row>
    <row r="6106" spans="8:28" customFormat="1" ht="12.95" hidden="1" customHeight="1">
      <c r="H6106" s="1"/>
      <c r="I6106" s="1"/>
      <c r="N6106" s="1"/>
      <c r="T6106" s="146"/>
      <c r="U6106" s="146"/>
      <c r="V6106" s="146"/>
      <c r="W6106" s="146"/>
      <c r="X6106" s="146"/>
      <c r="Y6106" s="146"/>
      <c r="Z6106" s="146"/>
      <c r="AA6106" s="146"/>
      <c r="AB6106" s="5" t="str">
        <f t="shared" si="127"/>
        <v/>
      </c>
    </row>
    <row r="6107" spans="8:28" customFormat="1" ht="12.95" hidden="1" customHeight="1">
      <c r="H6107" s="1"/>
      <c r="I6107" s="1"/>
      <c r="N6107" s="1"/>
      <c r="T6107" s="146"/>
      <c r="U6107" s="146"/>
      <c r="V6107" s="146"/>
      <c r="W6107" s="146"/>
      <c r="X6107" s="146"/>
      <c r="Y6107" s="146"/>
      <c r="Z6107" s="146"/>
      <c r="AA6107" s="146"/>
      <c r="AB6107" s="5" t="str">
        <f t="shared" ref="AB6107:AB6170" si="128">IF(TRIM(A6097)="","",CONCATENATE(TRIM(D6097),TRIM(E6097)))</f>
        <v/>
      </c>
    </row>
    <row r="6108" spans="8:28" customFormat="1" ht="12.95" hidden="1" customHeight="1">
      <c r="H6108" s="1"/>
      <c r="I6108" s="1"/>
      <c r="N6108" s="1"/>
      <c r="T6108" s="146"/>
      <c r="U6108" s="146"/>
      <c r="V6108" s="146"/>
      <c r="W6108" s="146"/>
      <c r="X6108" s="146"/>
      <c r="Y6108" s="146"/>
      <c r="Z6108" s="146"/>
      <c r="AA6108" s="146"/>
      <c r="AB6108" s="5" t="str">
        <f t="shared" si="128"/>
        <v/>
      </c>
    </row>
    <row r="6109" spans="8:28" customFormat="1" ht="12.95" hidden="1" customHeight="1">
      <c r="H6109" s="1"/>
      <c r="I6109" s="1"/>
      <c r="N6109" s="1"/>
      <c r="T6109" s="146"/>
      <c r="U6109" s="146"/>
      <c r="V6109" s="146"/>
      <c r="W6109" s="146"/>
      <c r="X6109" s="146"/>
      <c r="Y6109" s="146"/>
      <c r="Z6109" s="146"/>
      <c r="AA6109" s="146"/>
      <c r="AB6109" s="5" t="str">
        <f t="shared" si="128"/>
        <v/>
      </c>
    </row>
    <row r="6110" spans="8:28" customFormat="1" ht="12.95" hidden="1" customHeight="1">
      <c r="H6110" s="1"/>
      <c r="I6110" s="1"/>
      <c r="N6110" s="1"/>
      <c r="T6110" s="146"/>
      <c r="U6110" s="146"/>
      <c r="V6110" s="146"/>
      <c r="W6110" s="146"/>
      <c r="X6110" s="146"/>
      <c r="Y6110" s="146"/>
      <c r="Z6110" s="146"/>
      <c r="AA6110" s="146"/>
      <c r="AB6110" s="5" t="str">
        <f t="shared" si="128"/>
        <v/>
      </c>
    </row>
    <row r="6111" spans="8:28" customFormat="1" ht="12.95" hidden="1" customHeight="1">
      <c r="H6111" s="1"/>
      <c r="I6111" s="1"/>
      <c r="N6111" s="1"/>
      <c r="T6111" s="146"/>
      <c r="U6111" s="146"/>
      <c r="V6111" s="146"/>
      <c r="W6111" s="146"/>
      <c r="X6111" s="146"/>
      <c r="Y6111" s="146"/>
      <c r="Z6111" s="146"/>
      <c r="AA6111" s="146"/>
      <c r="AB6111" s="5" t="str">
        <f t="shared" si="128"/>
        <v/>
      </c>
    </row>
    <row r="6112" spans="8:28" customFormat="1" ht="12.95" hidden="1" customHeight="1">
      <c r="H6112" s="1"/>
      <c r="I6112" s="1"/>
      <c r="N6112" s="1"/>
      <c r="T6112" s="146"/>
      <c r="U6112" s="146"/>
      <c r="V6112" s="146"/>
      <c r="W6112" s="146"/>
      <c r="X6112" s="146"/>
      <c r="Y6112" s="146"/>
      <c r="Z6112" s="146"/>
      <c r="AA6112" s="146"/>
      <c r="AB6112" s="5" t="str">
        <f t="shared" si="128"/>
        <v/>
      </c>
    </row>
    <row r="6113" spans="8:28" customFormat="1" ht="12.95" hidden="1" customHeight="1">
      <c r="H6113" s="1"/>
      <c r="I6113" s="1"/>
      <c r="N6113" s="1"/>
      <c r="T6113" s="146"/>
      <c r="U6113" s="146"/>
      <c r="V6113" s="146"/>
      <c r="W6113" s="146"/>
      <c r="X6113" s="146"/>
      <c r="Y6113" s="146"/>
      <c r="Z6113" s="146"/>
      <c r="AA6113" s="146"/>
      <c r="AB6113" s="5" t="str">
        <f t="shared" si="128"/>
        <v/>
      </c>
    </row>
    <row r="6114" spans="8:28" customFormat="1" ht="12.95" hidden="1" customHeight="1">
      <c r="H6114" s="1"/>
      <c r="I6114" s="1"/>
      <c r="N6114" s="1"/>
      <c r="T6114" s="146"/>
      <c r="U6114" s="146"/>
      <c r="V6114" s="146"/>
      <c r="W6114" s="146"/>
      <c r="X6114" s="146"/>
      <c r="Y6114" s="146"/>
      <c r="Z6114" s="146"/>
      <c r="AA6114" s="146"/>
      <c r="AB6114" s="5" t="str">
        <f t="shared" si="128"/>
        <v/>
      </c>
    </row>
    <row r="6115" spans="8:28" customFormat="1" ht="12.95" hidden="1" customHeight="1">
      <c r="H6115" s="1"/>
      <c r="I6115" s="1"/>
      <c r="N6115" s="1"/>
      <c r="T6115" s="146"/>
      <c r="U6115" s="146"/>
      <c r="V6115" s="146"/>
      <c r="W6115" s="146"/>
      <c r="X6115" s="146"/>
      <c r="Y6115" s="146"/>
      <c r="Z6115" s="146"/>
      <c r="AA6115" s="146"/>
      <c r="AB6115" s="5" t="str">
        <f t="shared" si="128"/>
        <v/>
      </c>
    </row>
    <row r="6116" spans="8:28" customFormat="1" ht="12.95" hidden="1" customHeight="1">
      <c r="H6116" s="1"/>
      <c r="I6116" s="1"/>
      <c r="N6116" s="1"/>
      <c r="T6116" s="146"/>
      <c r="U6116" s="146"/>
      <c r="V6116" s="146"/>
      <c r="W6116" s="146"/>
      <c r="X6116" s="146"/>
      <c r="Y6116" s="146"/>
      <c r="Z6116" s="146"/>
      <c r="AA6116" s="146"/>
      <c r="AB6116" s="5" t="str">
        <f t="shared" si="128"/>
        <v/>
      </c>
    </row>
    <row r="6117" spans="8:28" customFormat="1" ht="12.95" hidden="1" customHeight="1">
      <c r="H6117" s="1"/>
      <c r="I6117" s="1"/>
      <c r="N6117" s="1"/>
      <c r="T6117" s="146"/>
      <c r="U6117" s="146"/>
      <c r="V6117" s="146"/>
      <c r="W6117" s="146"/>
      <c r="X6117" s="146"/>
      <c r="Y6117" s="146"/>
      <c r="Z6117" s="146"/>
      <c r="AA6117" s="146"/>
      <c r="AB6117" s="5" t="str">
        <f t="shared" si="128"/>
        <v/>
      </c>
    </row>
    <row r="6118" spans="8:28" customFormat="1" ht="12.95" hidden="1" customHeight="1">
      <c r="H6118" s="1"/>
      <c r="I6118" s="1"/>
      <c r="N6118" s="1"/>
      <c r="T6118" s="146"/>
      <c r="U6118" s="146"/>
      <c r="V6118" s="146"/>
      <c r="W6118" s="146"/>
      <c r="X6118" s="146"/>
      <c r="Y6118" s="146"/>
      <c r="Z6118" s="146"/>
      <c r="AA6118" s="146"/>
      <c r="AB6118" s="5" t="str">
        <f t="shared" si="128"/>
        <v/>
      </c>
    </row>
    <row r="6119" spans="8:28" customFormat="1" ht="12.95" hidden="1" customHeight="1">
      <c r="H6119" s="1"/>
      <c r="I6119" s="1"/>
      <c r="N6119" s="1"/>
      <c r="T6119" s="146"/>
      <c r="U6119" s="146"/>
      <c r="V6119" s="146"/>
      <c r="W6119" s="146"/>
      <c r="X6119" s="146"/>
      <c r="Y6119" s="146"/>
      <c r="Z6119" s="146"/>
      <c r="AA6119" s="146"/>
      <c r="AB6119" s="5" t="str">
        <f t="shared" si="128"/>
        <v/>
      </c>
    </row>
    <row r="6120" spans="8:28" customFormat="1" ht="12.95" hidden="1" customHeight="1">
      <c r="H6120" s="1"/>
      <c r="I6120" s="1"/>
      <c r="N6120" s="1"/>
      <c r="T6120" s="146"/>
      <c r="U6120" s="146"/>
      <c r="V6120" s="146"/>
      <c r="W6120" s="146"/>
      <c r="X6120" s="146"/>
      <c r="Y6120" s="146"/>
      <c r="Z6120" s="146"/>
      <c r="AA6120" s="146"/>
      <c r="AB6120" s="5" t="str">
        <f t="shared" si="128"/>
        <v/>
      </c>
    </row>
    <row r="6121" spans="8:28" customFormat="1" ht="12.95" hidden="1" customHeight="1">
      <c r="H6121" s="1"/>
      <c r="I6121" s="1"/>
      <c r="N6121" s="1"/>
      <c r="T6121" s="146"/>
      <c r="U6121" s="146"/>
      <c r="V6121" s="146"/>
      <c r="W6121" s="146"/>
      <c r="X6121" s="146"/>
      <c r="Y6121" s="146"/>
      <c r="Z6121" s="146"/>
      <c r="AA6121" s="146"/>
      <c r="AB6121" s="5" t="str">
        <f t="shared" si="128"/>
        <v/>
      </c>
    </row>
    <row r="6122" spans="8:28" customFormat="1" ht="12.95" hidden="1" customHeight="1">
      <c r="H6122" s="1"/>
      <c r="I6122" s="1"/>
      <c r="N6122" s="1"/>
      <c r="T6122" s="146"/>
      <c r="U6122" s="146"/>
      <c r="V6122" s="146"/>
      <c r="W6122" s="146"/>
      <c r="X6122" s="146"/>
      <c r="Y6122" s="146"/>
      <c r="Z6122" s="146"/>
      <c r="AA6122" s="146"/>
      <c r="AB6122" s="5" t="str">
        <f t="shared" si="128"/>
        <v/>
      </c>
    </row>
    <row r="6123" spans="8:28" customFormat="1" ht="12.95" hidden="1" customHeight="1">
      <c r="H6123" s="1"/>
      <c r="I6123" s="1"/>
      <c r="N6123" s="1"/>
      <c r="T6123" s="146"/>
      <c r="U6123" s="146"/>
      <c r="V6123" s="146"/>
      <c r="W6123" s="146"/>
      <c r="X6123" s="146"/>
      <c r="Y6123" s="146"/>
      <c r="Z6123" s="146"/>
      <c r="AA6123" s="146"/>
      <c r="AB6123" s="5" t="str">
        <f t="shared" si="128"/>
        <v/>
      </c>
    </row>
    <row r="6124" spans="8:28" customFormat="1" ht="12.95" hidden="1" customHeight="1">
      <c r="H6124" s="1"/>
      <c r="I6124" s="1"/>
      <c r="N6124" s="1"/>
      <c r="T6124" s="146"/>
      <c r="U6124" s="146"/>
      <c r="V6124" s="146"/>
      <c r="W6124" s="146"/>
      <c r="X6124" s="146"/>
      <c r="Y6124" s="146"/>
      <c r="Z6124" s="146"/>
      <c r="AA6124" s="146"/>
      <c r="AB6124" s="5" t="str">
        <f t="shared" si="128"/>
        <v/>
      </c>
    </row>
    <row r="6125" spans="8:28" customFormat="1" ht="12.95" hidden="1" customHeight="1">
      <c r="H6125" s="1"/>
      <c r="I6125" s="1"/>
      <c r="N6125" s="1"/>
      <c r="T6125" s="146"/>
      <c r="U6125" s="146"/>
      <c r="V6125" s="146"/>
      <c r="W6125" s="146"/>
      <c r="X6125" s="146"/>
      <c r="Y6125" s="146"/>
      <c r="Z6125" s="146"/>
      <c r="AA6125" s="146"/>
      <c r="AB6125" s="5" t="str">
        <f t="shared" si="128"/>
        <v/>
      </c>
    </row>
    <row r="6126" spans="8:28" customFormat="1" ht="12.95" hidden="1" customHeight="1">
      <c r="H6126" s="1"/>
      <c r="I6126" s="1"/>
      <c r="N6126" s="1"/>
      <c r="T6126" s="146"/>
      <c r="U6126" s="146"/>
      <c r="V6126" s="146"/>
      <c r="W6126" s="146"/>
      <c r="X6126" s="146"/>
      <c r="Y6126" s="146"/>
      <c r="Z6126" s="146"/>
      <c r="AA6126" s="146"/>
      <c r="AB6126" s="5" t="str">
        <f t="shared" si="128"/>
        <v/>
      </c>
    </row>
    <row r="6127" spans="8:28" customFormat="1" ht="12.95" hidden="1" customHeight="1">
      <c r="H6127" s="1"/>
      <c r="I6127" s="1"/>
      <c r="N6127" s="1"/>
      <c r="T6127" s="146"/>
      <c r="U6127" s="146"/>
      <c r="V6127" s="146"/>
      <c r="W6127" s="146"/>
      <c r="X6127" s="146"/>
      <c r="Y6127" s="146"/>
      <c r="Z6127" s="146"/>
      <c r="AA6127" s="146"/>
      <c r="AB6127" s="5" t="str">
        <f t="shared" si="128"/>
        <v/>
      </c>
    </row>
    <row r="6128" spans="8:28" customFormat="1" ht="12.95" hidden="1" customHeight="1">
      <c r="H6128" s="1"/>
      <c r="I6128" s="1"/>
      <c r="N6128" s="1"/>
      <c r="T6128" s="146"/>
      <c r="U6128" s="146"/>
      <c r="V6128" s="146"/>
      <c r="W6128" s="146"/>
      <c r="X6128" s="146"/>
      <c r="Y6128" s="146"/>
      <c r="Z6128" s="146"/>
      <c r="AA6128" s="146"/>
      <c r="AB6128" s="5" t="str">
        <f t="shared" si="128"/>
        <v/>
      </c>
    </row>
    <row r="6129" spans="8:28" customFormat="1" ht="12.95" hidden="1" customHeight="1">
      <c r="H6129" s="1"/>
      <c r="I6129" s="1"/>
      <c r="N6129" s="1"/>
      <c r="T6129" s="146"/>
      <c r="U6129" s="146"/>
      <c r="V6129" s="146"/>
      <c r="W6129" s="146"/>
      <c r="X6129" s="146"/>
      <c r="Y6129" s="146"/>
      <c r="Z6129" s="146"/>
      <c r="AA6129" s="146"/>
      <c r="AB6129" s="5" t="str">
        <f t="shared" si="128"/>
        <v/>
      </c>
    </row>
    <row r="6130" spans="8:28" customFormat="1" ht="12.95" hidden="1" customHeight="1">
      <c r="H6130" s="1"/>
      <c r="I6130" s="1"/>
      <c r="N6130" s="1"/>
      <c r="T6130" s="146"/>
      <c r="U6130" s="146"/>
      <c r="V6130" s="146"/>
      <c r="W6130" s="146"/>
      <c r="X6130" s="146"/>
      <c r="Y6130" s="146"/>
      <c r="Z6130" s="146"/>
      <c r="AA6130" s="146"/>
      <c r="AB6130" s="5" t="str">
        <f t="shared" si="128"/>
        <v/>
      </c>
    </row>
    <row r="6131" spans="8:28" customFormat="1" ht="12.95" hidden="1" customHeight="1">
      <c r="H6131" s="1"/>
      <c r="I6131" s="1"/>
      <c r="N6131" s="1"/>
      <c r="T6131" s="146"/>
      <c r="U6131" s="146"/>
      <c r="V6131" s="146"/>
      <c r="W6131" s="146"/>
      <c r="X6131" s="146"/>
      <c r="Y6131" s="146"/>
      <c r="Z6131" s="146"/>
      <c r="AA6131" s="146"/>
      <c r="AB6131" s="5" t="str">
        <f t="shared" si="128"/>
        <v/>
      </c>
    </row>
    <row r="6132" spans="8:28" customFormat="1" ht="12.95" hidden="1" customHeight="1">
      <c r="H6132" s="1"/>
      <c r="I6132" s="1"/>
      <c r="N6132" s="1"/>
      <c r="T6132" s="146"/>
      <c r="U6132" s="146"/>
      <c r="V6132" s="146"/>
      <c r="W6132" s="146"/>
      <c r="X6132" s="146"/>
      <c r="Y6132" s="146"/>
      <c r="Z6132" s="146"/>
      <c r="AA6132" s="146"/>
      <c r="AB6132" s="5" t="str">
        <f t="shared" si="128"/>
        <v/>
      </c>
    </row>
    <row r="6133" spans="8:28" customFormat="1" ht="12.95" hidden="1" customHeight="1">
      <c r="H6133" s="1"/>
      <c r="I6133" s="1"/>
      <c r="N6133" s="1"/>
      <c r="T6133" s="146"/>
      <c r="U6133" s="146"/>
      <c r="V6133" s="146"/>
      <c r="W6133" s="146"/>
      <c r="X6133" s="146"/>
      <c r="Y6133" s="146"/>
      <c r="Z6133" s="146"/>
      <c r="AA6133" s="146"/>
      <c r="AB6133" s="5" t="str">
        <f t="shared" si="128"/>
        <v/>
      </c>
    </row>
    <row r="6134" spans="8:28" customFormat="1" ht="12.95" hidden="1" customHeight="1">
      <c r="H6134" s="1"/>
      <c r="I6134" s="1"/>
      <c r="N6134" s="1"/>
      <c r="T6134" s="146"/>
      <c r="U6134" s="146"/>
      <c r="V6134" s="146"/>
      <c r="W6134" s="146"/>
      <c r="X6134" s="146"/>
      <c r="Y6134" s="146"/>
      <c r="Z6134" s="146"/>
      <c r="AA6134" s="146"/>
      <c r="AB6134" s="5" t="str">
        <f t="shared" si="128"/>
        <v/>
      </c>
    </row>
    <row r="6135" spans="8:28" customFormat="1" ht="12.95" hidden="1" customHeight="1">
      <c r="H6135" s="1"/>
      <c r="I6135" s="1"/>
      <c r="N6135" s="1"/>
      <c r="T6135" s="146"/>
      <c r="U6135" s="146"/>
      <c r="V6135" s="146"/>
      <c r="W6135" s="146"/>
      <c r="X6135" s="146"/>
      <c r="Y6135" s="146"/>
      <c r="Z6135" s="146"/>
      <c r="AA6135" s="146"/>
      <c r="AB6135" s="5" t="str">
        <f t="shared" si="128"/>
        <v/>
      </c>
    </row>
    <row r="6136" spans="8:28" customFormat="1" ht="12.95" hidden="1" customHeight="1">
      <c r="H6136" s="1"/>
      <c r="I6136" s="1"/>
      <c r="N6136" s="1"/>
      <c r="T6136" s="146"/>
      <c r="U6136" s="146"/>
      <c r="V6136" s="146"/>
      <c r="W6136" s="146"/>
      <c r="X6136" s="146"/>
      <c r="Y6136" s="146"/>
      <c r="Z6136" s="146"/>
      <c r="AA6136" s="146"/>
      <c r="AB6136" s="5" t="str">
        <f t="shared" si="128"/>
        <v/>
      </c>
    </row>
    <row r="6137" spans="8:28" customFormat="1" ht="12.95" hidden="1" customHeight="1">
      <c r="H6137" s="1"/>
      <c r="I6137" s="1"/>
      <c r="N6137" s="1"/>
      <c r="T6137" s="146"/>
      <c r="U6137" s="146"/>
      <c r="V6137" s="146"/>
      <c r="W6137" s="146"/>
      <c r="X6137" s="146"/>
      <c r="Y6137" s="146"/>
      <c r="Z6137" s="146"/>
      <c r="AA6137" s="146"/>
      <c r="AB6137" s="5" t="str">
        <f t="shared" si="128"/>
        <v/>
      </c>
    </row>
    <row r="6138" spans="8:28" customFormat="1" ht="12.95" hidden="1" customHeight="1">
      <c r="H6138" s="1"/>
      <c r="I6138" s="1"/>
      <c r="N6138" s="1"/>
      <c r="T6138" s="146"/>
      <c r="U6138" s="146"/>
      <c r="V6138" s="146"/>
      <c r="W6138" s="146"/>
      <c r="X6138" s="146"/>
      <c r="Y6138" s="146"/>
      <c r="Z6138" s="146"/>
      <c r="AA6138" s="146"/>
      <c r="AB6138" s="5" t="str">
        <f t="shared" si="128"/>
        <v/>
      </c>
    </row>
    <row r="6139" spans="8:28" customFormat="1" ht="12.95" hidden="1" customHeight="1">
      <c r="H6139" s="1"/>
      <c r="I6139" s="1"/>
      <c r="N6139" s="1"/>
      <c r="T6139" s="146"/>
      <c r="U6139" s="146"/>
      <c r="V6139" s="146"/>
      <c r="W6139" s="146"/>
      <c r="X6139" s="146"/>
      <c r="Y6139" s="146"/>
      <c r="Z6139" s="146"/>
      <c r="AA6139" s="146"/>
      <c r="AB6139" s="5" t="str">
        <f t="shared" si="128"/>
        <v/>
      </c>
    </row>
    <row r="6140" spans="8:28" customFormat="1" ht="12.95" hidden="1" customHeight="1">
      <c r="H6140" s="1"/>
      <c r="I6140" s="1"/>
      <c r="N6140" s="1"/>
      <c r="T6140" s="146"/>
      <c r="U6140" s="146"/>
      <c r="V6140" s="146"/>
      <c r="W6140" s="146"/>
      <c r="X6140" s="146"/>
      <c r="Y6140" s="146"/>
      <c r="Z6140" s="146"/>
      <c r="AA6140" s="146"/>
      <c r="AB6140" s="5" t="str">
        <f t="shared" si="128"/>
        <v/>
      </c>
    </row>
    <row r="6141" spans="8:28" customFormat="1" ht="12.95" hidden="1" customHeight="1">
      <c r="H6141" s="1"/>
      <c r="I6141" s="1"/>
      <c r="N6141" s="1"/>
      <c r="T6141" s="146"/>
      <c r="U6141" s="146"/>
      <c r="V6141" s="146"/>
      <c r="W6141" s="146"/>
      <c r="X6141" s="146"/>
      <c r="Y6141" s="146"/>
      <c r="Z6141" s="146"/>
      <c r="AA6141" s="146"/>
      <c r="AB6141" s="5" t="str">
        <f t="shared" si="128"/>
        <v/>
      </c>
    </row>
    <row r="6142" spans="8:28" customFormat="1" ht="12.95" hidden="1" customHeight="1">
      <c r="H6142" s="1"/>
      <c r="I6142" s="1"/>
      <c r="N6142" s="1"/>
      <c r="T6142" s="146"/>
      <c r="U6142" s="146"/>
      <c r="V6142" s="146"/>
      <c r="W6142" s="146"/>
      <c r="X6142" s="146"/>
      <c r="Y6142" s="146"/>
      <c r="Z6142" s="146"/>
      <c r="AA6142" s="146"/>
      <c r="AB6142" s="5" t="str">
        <f t="shared" si="128"/>
        <v/>
      </c>
    </row>
    <row r="6143" spans="8:28" customFormat="1" ht="12.95" hidden="1" customHeight="1">
      <c r="H6143" s="1"/>
      <c r="I6143" s="1"/>
      <c r="N6143" s="1"/>
      <c r="T6143" s="146"/>
      <c r="U6143" s="146"/>
      <c r="V6143" s="146"/>
      <c r="W6143" s="146"/>
      <c r="X6143" s="146"/>
      <c r="Y6143" s="146"/>
      <c r="Z6143" s="146"/>
      <c r="AA6143" s="146"/>
      <c r="AB6143" s="5" t="str">
        <f t="shared" si="128"/>
        <v/>
      </c>
    </row>
    <row r="6144" spans="8:28" customFormat="1" ht="12.95" hidden="1" customHeight="1">
      <c r="H6144" s="1"/>
      <c r="I6144" s="1"/>
      <c r="N6144" s="1"/>
      <c r="T6144" s="146"/>
      <c r="U6144" s="146"/>
      <c r="V6144" s="146"/>
      <c r="W6144" s="146"/>
      <c r="X6144" s="146"/>
      <c r="Y6144" s="146"/>
      <c r="Z6144" s="146"/>
      <c r="AA6144" s="146"/>
      <c r="AB6144" s="5" t="str">
        <f t="shared" si="128"/>
        <v/>
      </c>
    </row>
    <row r="6145" spans="8:28" customFormat="1" ht="12.95" hidden="1" customHeight="1">
      <c r="H6145" s="1"/>
      <c r="I6145" s="1"/>
      <c r="N6145" s="1"/>
      <c r="T6145" s="146"/>
      <c r="U6145" s="146"/>
      <c r="V6145" s="146"/>
      <c r="W6145" s="146"/>
      <c r="X6145" s="146"/>
      <c r="Y6145" s="146"/>
      <c r="Z6145" s="146"/>
      <c r="AA6145" s="146"/>
      <c r="AB6145" s="5" t="str">
        <f t="shared" si="128"/>
        <v/>
      </c>
    </row>
    <row r="6146" spans="8:28" customFormat="1" ht="12.95" hidden="1" customHeight="1">
      <c r="H6146" s="1"/>
      <c r="I6146" s="1"/>
      <c r="N6146" s="1"/>
      <c r="T6146" s="146"/>
      <c r="U6146" s="146"/>
      <c r="V6146" s="146"/>
      <c r="W6146" s="146"/>
      <c r="X6146" s="146"/>
      <c r="Y6146" s="146"/>
      <c r="Z6146" s="146"/>
      <c r="AA6146" s="146"/>
      <c r="AB6146" s="5" t="str">
        <f t="shared" si="128"/>
        <v/>
      </c>
    </row>
    <row r="6147" spans="8:28" customFormat="1" ht="12.95" hidden="1" customHeight="1">
      <c r="H6147" s="1"/>
      <c r="I6147" s="1"/>
      <c r="N6147" s="1"/>
      <c r="T6147" s="146"/>
      <c r="U6147" s="146"/>
      <c r="V6147" s="146"/>
      <c r="W6147" s="146"/>
      <c r="X6147" s="146"/>
      <c r="Y6147" s="146"/>
      <c r="Z6147" s="146"/>
      <c r="AA6147" s="146"/>
      <c r="AB6147" s="5" t="str">
        <f t="shared" si="128"/>
        <v/>
      </c>
    </row>
    <row r="6148" spans="8:28" customFormat="1" ht="12.95" hidden="1" customHeight="1">
      <c r="H6148" s="1"/>
      <c r="I6148" s="1"/>
      <c r="N6148" s="1"/>
      <c r="T6148" s="146"/>
      <c r="U6148" s="146"/>
      <c r="V6148" s="146"/>
      <c r="W6148" s="146"/>
      <c r="X6148" s="146"/>
      <c r="Y6148" s="146"/>
      <c r="Z6148" s="146"/>
      <c r="AA6148" s="146"/>
      <c r="AB6148" s="5" t="str">
        <f t="shared" si="128"/>
        <v/>
      </c>
    </row>
    <row r="6149" spans="8:28" customFormat="1" ht="12.95" hidden="1" customHeight="1">
      <c r="H6149" s="1"/>
      <c r="I6149" s="1"/>
      <c r="N6149" s="1"/>
      <c r="T6149" s="146"/>
      <c r="U6149" s="146"/>
      <c r="V6149" s="146"/>
      <c r="W6149" s="146"/>
      <c r="X6149" s="146"/>
      <c r="Y6149" s="146"/>
      <c r="Z6149" s="146"/>
      <c r="AA6149" s="146"/>
      <c r="AB6149" s="5" t="str">
        <f t="shared" si="128"/>
        <v/>
      </c>
    </row>
    <row r="6150" spans="8:28" customFormat="1" ht="12.95" hidden="1" customHeight="1">
      <c r="H6150" s="1"/>
      <c r="I6150" s="1"/>
      <c r="N6150" s="1"/>
      <c r="T6150" s="146"/>
      <c r="U6150" s="146"/>
      <c r="V6150" s="146"/>
      <c r="W6150" s="146"/>
      <c r="X6150" s="146"/>
      <c r="Y6150" s="146"/>
      <c r="Z6150" s="146"/>
      <c r="AA6150" s="146"/>
      <c r="AB6150" s="5" t="str">
        <f t="shared" si="128"/>
        <v/>
      </c>
    </row>
    <row r="6151" spans="8:28" customFormat="1" ht="12.95" hidden="1" customHeight="1">
      <c r="H6151" s="1"/>
      <c r="I6151" s="1"/>
      <c r="N6151" s="1"/>
      <c r="T6151" s="146"/>
      <c r="U6151" s="146"/>
      <c r="V6151" s="146"/>
      <c r="W6151" s="146"/>
      <c r="X6151" s="146"/>
      <c r="Y6151" s="146"/>
      <c r="Z6151" s="146"/>
      <c r="AA6151" s="146"/>
      <c r="AB6151" s="5" t="str">
        <f t="shared" si="128"/>
        <v/>
      </c>
    </row>
    <row r="6152" spans="8:28" customFormat="1" ht="12.95" hidden="1" customHeight="1">
      <c r="H6152" s="1"/>
      <c r="I6152" s="1"/>
      <c r="N6152" s="1"/>
      <c r="T6152" s="146"/>
      <c r="U6152" s="146"/>
      <c r="V6152" s="146"/>
      <c r="W6152" s="146"/>
      <c r="X6152" s="146"/>
      <c r="Y6152" s="146"/>
      <c r="Z6152" s="146"/>
      <c r="AA6152" s="146"/>
      <c r="AB6152" s="5" t="str">
        <f t="shared" si="128"/>
        <v/>
      </c>
    </row>
    <row r="6153" spans="8:28" customFormat="1" ht="12.95" hidden="1" customHeight="1">
      <c r="H6153" s="1"/>
      <c r="I6153" s="1"/>
      <c r="N6153" s="1"/>
      <c r="T6153" s="146"/>
      <c r="U6153" s="146"/>
      <c r="V6153" s="146"/>
      <c r="W6153" s="146"/>
      <c r="X6153" s="146"/>
      <c r="Y6153" s="146"/>
      <c r="Z6153" s="146"/>
      <c r="AA6153" s="146"/>
      <c r="AB6153" s="5" t="str">
        <f t="shared" si="128"/>
        <v/>
      </c>
    </row>
    <row r="6154" spans="8:28" customFormat="1" ht="12.95" hidden="1" customHeight="1">
      <c r="H6154" s="1"/>
      <c r="I6154" s="1"/>
      <c r="N6154" s="1"/>
      <c r="T6154" s="146"/>
      <c r="U6154" s="146"/>
      <c r="V6154" s="146"/>
      <c r="W6154" s="146"/>
      <c r="X6154" s="146"/>
      <c r="Y6154" s="146"/>
      <c r="Z6154" s="146"/>
      <c r="AA6154" s="146"/>
      <c r="AB6154" s="5" t="str">
        <f t="shared" si="128"/>
        <v/>
      </c>
    </row>
    <row r="6155" spans="8:28" customFormat="1" ht="12.95" hidden="1" customHeight="1">
      <c r="H6155" s="1"/>
      <c r="I6155" s="1"/>
      <c r="N6155" s="1"/>
      <c r="T6155" s="146"/>
      <c r="U6155" s="146"/>
      <c r="V6155" s="146"/>
      <c r="W6155" s="146"/>
      <c r="X6155" s="146"/>
      <c r="Y6155" s="146"/>
      <c r="Z6155" s="146"/>
      <c r="AA6155" s="146"/>
      <c r="AB6155" s="5" t="str">
        <f t="shared" si="128"/>
        <v/>
      </c>
    </row>
    <row r="6156" spans="8:28" customFormat="1" ht="12.95" hidden="1" customHeight="1">
      <c r="H6156" s="1"/>
      <c r="I6156" s="1"/>
      <c r="N6156" s="1"/>
      <c r="T6156" s="146"/>
      <c r="U6156" s="146"/>
      <c r="V6156" s="146"/>
      <c r="W6156" s="146"/>
      <c r="X6156" s="146"/>
      <c r="Y6156" s="146"/>
      <c r="Z6156" s="146"/>
      <c r="AA6156" s="146"/>
      <c r="AB6156" s="5" t="str">
        <f t="shared" si="128"/>
        <v/>
      </c>
    </row>
    <row r="6157" spans="8:28" customFormat="1" ht="12.95" hidden="1" customHeight="1">
      <c r="H6157" s="1"/>
      <c r="I6157" s="1"/>
      <c r="N6157" s="1"/>
      <c r="T6157" s="146"/>
      <c r="U6157" s="146"/>
      <c r="V6157" s="146"/>
      <c r="W6157" s="146"/>
      <c r="X6157" s="146"/>
      <c r="Y6157" s="146"/>
      <c r="Z6157" s="146"/>
      <c r="AA6157" s="146"/>
      <c r="AB6157" s="5" t="str">
        <f t="shared" si="128"/>
        <v/>
      </c>
    </row>
    <row r="6158" spans="8:28" customFormat="1" ht="12.95" hidden="1" customHeight="1">
      <c r="H6158" s="1"/>
      <c r="I6158" s="1"/>
      <c r="N6158" s="1"/>
      <c r="T6158" s="146"/>
      <c r="U6158" s="146"/>
      <c r="V6158" s="146"/>
      <c r="W6158" s="146"/>
      <c r="X6158" s="146"/>
      <c r="Y6158" s="146"/>
      <c r="Z6158" s="146"/>
      <c r="AA6158" s="146"/>
      <c r="AB6158" s="5" t="str">
        <f t="shared" si="128"/>
        <v/>
      </c>
    </row>
    <row r="6159" spans="8:28" customFormat="1" ht="12.95" hidden="1" customHeight="1">
      <c r="H6159" s="1"/>
      <c r="I6159" s="1"/>
      <c r="N6159" s="1"/>
      <c r="T6159" s="146"/>
      <c r="U6159" s="146"/>
      <c r="V6159" s="146"/>
      <c r="W6159" s="146"/>
      <c r="X6159" s="146"/>
      <c r="Y6159" s="146"/>
      <c r="Z6159" s="146"/>
      <c r="AA6159" s="146"/>
      <c r="AB6159" s="5" t="str">
        <f t="shared" si="128"/>
        <v/>
      </c>
    </row>
    <row r="6160" spans="8:28" customFormat="1" ht="12.95" hidden="1" customHeight="1">
      <c r="H6160" s="1"/>
      <c r="I6160" s="1"/>
      <c r="N6160" s="1"/>
      <c r="T6160" s="146"/>
      <c r="U6160" s="146"/>
      <c r="V6160" s="146"/>
      <c r="W6160" s="146"/>
      <c r="X6160" s="146"/>
      <c r="Y6160" s="146"/>
      <c r="Z6160" s="146"/>
      <c r="AA6160" s="146"/>
      <c r="AB6160" s="5" t="str">
        <f t="shared" si="128"/>
        <v/>
      </c>
    </row>
    <row r="6161" spans="8:28" customFormat="1" ht="12.95" hidden="1" customHeight="1">
      <c r="H6161" s="1"/>
      <c r="I6161" s="1"/>
      <c r="N6161" s="1"/>
      <c r="T6161" s="146"/>
      <c r="U6161" s="146"/>
      <c r="V6161" s="146"/>
      <c r="W6161" s="146"/>
      <c r="X6161" s="146"/>
      <c r="Y6161" s="146"/>
      <c r="Z6161" s="146"/>
      <c r="AA6161" s="146"/>
      <c r="AB6161" s="5" t="str">
        <f t="shared" si="128"/>
        <v/>
      </c>
    </row>
    <row r="6162" spans="8:28" customFormat="1" ht="12.95" hidden="1" customHeight="1">
      <c r="H6162" s="1"/>
      <c r="I6162" s="1"/>
      <c r="N6162" s="1"/>
      <c r="T6162" s="146"/>
      <c r="U6162" s="146"/>
      <c r="V6162" s="146"/>
      <c r="W6162" s="146"/>
      <c r="X6162" s="146"/>
      <c r="Y6162" s="146"/>
      <c r="Z6162" s="146"/>
      <c r="AA6162" s="146"/>
      <c r="AB6162" s="5" t="str">
        <f t="shared" si="128"/>
        <v/>
      </c>
    </row>
    <row r="6163" spans="8:28" customFormat="1" ht="12.95" hidden="1" customHeight="1">
      <c r="H6163" s="1"/>
      <c r="I6163" s="1"/>
      <c r="N6163" s="1"/>
      <c r="T6163" s="146"/>
      <c r="U6163" s="146"/>
      <c r="V6163" s="146"/>
      <c r="W6163" s="146"/>
      <c r="X6163" s="146"/>
      <c r="Y6163" s="146"/>
      <c r="Z6163" s="146"/>
      <c r="AA6163" s="146"/>
      <c r="AB6163" s="5" t="str">
        <f t="shared" si="128"/>
        <v/>
      </c>
    </row>
    <row r="6164" spans="8:28" customFormat="1" ht="12.95" hidden="1" customHeight="1">
      <c r="H6164" s="1"/>
      <c r="I6164" s="1"/>
      <c r="N6164" s="1"/>
      <c r="T6164" s="146"/>
      <c r="U6164" s="146"/>
      <c r="V6164" s="146"/>
      <c r="W6164" s="146"/>
      <c r="X6164" s="146"/>
      <c r="Y6164" s="146"/>
      <c r="Z6164" s="146"/>
      <c r="AA6164" s="146"/>
      <c r="AB6164" s="5" t="str">
        <f t="shared" si="128"/>
        <v/>
      </c>
    </row>
    <row r="6165" spans="8:28" customFormat="1" ht="12.95" hidden="1" customHeight="1">
      <c r="H6165" s="1"/>
      <c r="I6165" s="1"/>
      <c r="N6165" s="1"/>
      <c r="T6165" s="146"/>
      <c r="U6165" s="146"/>
      <c r="V6165" s="146"/>
      <c r="W6165" s="146"/>
      <c r="X6165" s="146"/>
      <c r="Y6165" s="146"/>
      <c r="Z6165" s="146"/>
      <c r="AA6165" s="146"/>
      <c r="AB6165" s="5" t="str">
        <f t="shared" si="128"/>
        <v/>
      </c>
    </row>
    <row r="6166" spans="8:28" customFormat="1" ht="12.95" hidden="1" customHeight="1">
      <c r="H6166" s="1"/>
      <c r="I6166" s="1"/>
      <c r="N6166" s="1"/>
      <c r="T6166" s="146"/>
      <c r="U6166" s="146"/>
      <c r="V6166" s="146"/>
      <c r="W6166" s="146"/>
      <c r="X6166" s="146"/>
      <c r="Y6166" s="146"/>
      <c r="Z6166" s="146"/>
      <c r="AA6166" s="146"/>
      <c r="AB6166" s="5" t="str">
        <f t="shared" si="128"/>
        <v/>
      </c>
    </row>
    <row r="6167" spans="8:28" customFormat="1" ht="12.95" hidden="1" customHeight="1">
      <c r="H6167" s="1"/>
      <c r="I6167" s="1"/>
      <c r="N6167" s="1"/>
      <c r="T6167" s="146"/>
      <c r="U6167" s="146"/>
      <c r="V6167" s="146"/>
      <c r="W6167" s="146"/>
      <c r="X6167" s="146"/>
      <c r="Y6167" s="146"/>
      <c r="Z6167" s="146"/>
      <c r="AA6167" s="146"/>
      <c r="AB6167" s="5" t="str">
        <f t="shared" si="128"/>
        <v/>
      </c>
    </row>
    <row r="6168" spans="8:28" customFormat="1" ht="12.95" hidden="1" customHeight="1">
      <c r="H6168" s="1"/>
      <c r="I6168" s="1"/>
      <c r="N6168" s="1"/>
      <c r="T6168" s="146"/>
      <c r="U6168" s="146"/>
      <c r="V6168" s="146"/>
      <c r="W6168" s="146"/>
      <c r="X6168" s="146"/>
      <c r="Y6168" s="146"/>
      <c r="Z6168" s="146"/>
      <c r="AA6168" s="146"/>
      <c r="AB6168" s="5" t="str">
        <f t="shared" si="128"/>
        <v/>
      </c>
    </row>
    <row r="6169" spans="8:28" customFormat="1" ht="12.95" hidden="1" customHeight="1">
      <c r="H6169" s="1"/>
      <c r="I6169" s="1"/>
      <c r="N6169" s="1"/>
      <c r="T6169" s="146"/>
      <c r="U6169" s="146"/>
      <c r="V6169" s="146"/>
      <c r="W6169" s="146"/>
      <c r="X6169" s="146"/>
      <c r="Y6169" s="146"/>
      <c r="Z6169" s="146"/>
      <c r="AA6169" s="146"/>
      <c r="AB6169" s="5" t="str">
        <f t="shared" si="128"/>
        <v/>
      </c>
    </row>
    <row r="6170" spans="8:28" customFormat="1" ht="12.95" hidden="1" customHeight="1">
      <c r="H6170" s="1"/>
      <c r="I6170" s="1"/>
      <c r="N6170" s="1"/>
      <c r="T6170" s="146"/>
      <c r="U6170" s="146"/>
      <c r="V6170" s="146"/>
      <c r="W6170" s="146"/>
      <c r="X6170" s="146"/>
      <c r="Y6170" s="146"/>
      <c r="Z6170" s="146"/>
      <c r="AA6170" s="146"/>
      <c r="AB6170" s="5" t="str">
        <f t="shared" si="128"/>
        <v/>
      </c>
    </row>
    <row r="6171" spans="8:28" customFormat="1" ht="12.95" hidden="1" customHeight="1">
      <c r="H6171" s="1"/>
      <c r="I6171" s="1"/>
      <c r="N6171" s="1"/>
      <c r="T6171" s="146"/>
      <c r="U6171" s="146"/>
      <c r="V6171" s="146"/>
      <c r="W6171" s="146"/>
      <c r="X6171" s="146"/>
      <c r="Y6171" s="146"/>
      <c r="Z6171" s="146"/>
      <c r="AA6171" s="146"/>
      <c r="AB6171" s="5" t="str">
        <f t="shared" ref="AB6171:AB6234" si="129">IF(TRIM(A6161)="","",CONCATENATE(TRIM(D6161),TRIM(E6161)))</f>
        <v/>
      </c>
    </row>
    <row r="6172" spans="8:28" customFormat="1" ht="12.95" hidden="1" customHeight="1">
      <c r="H6172" s="1"/>
      <c r="I6172" s="1"/>
      <c r="N6172" s="1"/>
      <c r="T6172" s="146"/>
      <c r="U6172" s="146"/>
      <c r="V6172" s="146"/>
      <c r="W6172" s="146"/>
      <c r="X6172" s="146"/>
      <c r="Y6172" s="146"/>
      <c r="Z6172" s="146"/>
      <c r="AA6172" s="146"/>
      <c r="AB6172" s="5" t="str">
        <f t="shared" si="129"/>
        <v/>
      </c>
    </row>
    <row r="6173" spans="8:28" customFormat="1" ht="12.95" hidden="1" customHeight="1">
      <c r="H6173" s="1"/>
      <c r="I6173" s="1"/>
      <c r="N6173" s="1"/>
      <c r="T6173" s="146"/>
      <c r="U6173" s="146"/>
      <c r="V6173" s="146"/>
      <c r="W6173" s="146"/>
      <c r="X6173" s="146"/>
      <c r="Y6173" s="146"/>
      <c r="Z6173" s="146"/>
      <c r="AA6173" s="146"/>
      <c r="AB6173" s="5" t="str">
        <f t="shared" si="129"/>
        <v/>
      </c>
    </row>
    <row r="6174" spans="8:28" customFormat="1" ht="12.95" hidden="1" customHeight="1">
      <c r="H6174" s="1"/>
      <c r="I6174" s="1"/>
      <c r="N6174" s="1"/>
      <c r="T6174" s="146"/>
      <c r="U6174" s="146"/>
      <c r="V6174" s="146"/>
      <c r="W6174" s="146"/>
      <c r="X6174" s="146"/>
      <c r="Y6174" s="146"/>
      <c r="Z6174" s="146"/>
      <c r="AA6174" s="146"/>
      <c r="AB6174" s="5" t="str">
        <f t="shared" si="129"/>
        <v/>
      </c>
    </row>
    <row r="6175" spans="8:28" customFormat="1" ht="12.95" hidden="1" customHeight="1">
      <c r="H6175" s="1"/>
      <c r="I6175" s="1"/>
      <c r="N6175" s="1"/>
      <c r="T6175" s="146"/>
      <c r="U6175" s="146"/>
      <c r="V6175" s="146"/>
      <c r="W6175" s="146"/>
      <c r="X6175" s="146"/>
      <c r="Y6175" s="146"/>
      <c r="Z6175" s="146"/>
      <c r="AA6175" s="146"/>
      <c r="AB6175" s="5" t="str">
        <f t="shared" si="129"/>
        <v/>
      </c>
    </row>
    <row r="6176" spans="8:28" customFormat="1" ht="12.95" hidden="1" customHeight="1">
      <c r="H6176" s="1"/>
      <c r="I6176" s="1"/>
      <c r="N6176" s="1"/>
      <c r="T6176" s="146"/>
      <c r="U6176" s="146"/>
      <c r="V6176" s="146"/>
      <c r="W6176" s="146"/>
      <c r="X6176" s="146"/>
      <c r="Y6176" s="146"/>
      <c r="Z6176" s="146"/>
      <c r="AA6176" s="146"/>
      <c r="AB6176" s="5" t="str">
        <f t="shared" si="129"/>
        <v/>
      </c>
    </row>
    <row r="6177" spans="8:28" customFormat="1" ht="12.95" hidden="1" customHeight="1">
      <c r="H6177" s="1"/>
      <c r="I6177" s="1"/>
      <c r="N6177" s="1"/>
      <c r="T6177" s="146"/>
      <c r="U6177" s="146"/>
      <c r="V6177" s="146"/>
      <c r="W6177" s="146"/>
      <c r="X6177" s="146"/>
      <c r="Y6177" s="146"/>
      <c r="Z6177" s="146"/>
      <c r="AA6177" s="146"/>
      <c r="AB6177" s="5" t="str">
        <f t="shared" si="129"/>
        <v/>
      </c>
    </row>
    <row r="6178" spans="8:28" customFormat="1" ht="12.95" hidden="1" customHeight="1">
      <c r="H6178" s="1"/>
      <c r="I6178" s="1"/>
      <c r="N6178" s="1"/>
      <c r="T6178" s="146"/>
      <c r="U6178" s="146"/>
      <c r="V6178" s="146"/>
      <c r="W6178" s="146"/>
      <c r="X6178" s="146"/>
      <c r="Y6178" s="146"/>
      <c r="Z6178" s="146"/>
      <c r="AA6178" s="146"/>
      <c r="AB6178" s="5" t="str">
        <f t="shared" si="129"/>
        <v/>
      </c>
    </row>
    <row r="6179" spans="8:28" customFormat="1" ht="12.95" hidden="1" customHeight="1">
      <c r="H6179" s="1"/>
      <c r="I6179" s="1"/>
      <c r="N6179" s="1"/>
      <c r="T6179" s="146"/>
      <c r="U6179" s="146"/>
      <c r="V6179" s="146"/>
      <c r="W6179" s="146"/>
      <c r="X6179" s="146"/>
      <c r="Y6179" s="146"/>
      <c r="Z6179" s="146"/>
      <c r="AA6179" s="146"/>
      <c r="AB6179" s="5" t="str">
        <f t="shared" si="129"/>
        <v/>
      </c>
    </row>
    <row r="6180" spans="8:28" customFormat="1" ht="12.95" hidden="1" customHeight="1">
      <c r="H6180" s="1"/>
      <c r="I6180" s="1"/>
      <c r="N6180" s="1"/>
      <c r="T6180" s="146"/>
      <c r="U6180" s="146"/>
      <c r="V6180" s="146"/>
      <c r="W6180" s="146"/>
      <c r="X6180" s="146"/>
      <c r="Y6180" s="146"/>
      <c r="Z6180" s="146"/>
      <c r="AA6180" s="146"/>
      <c r="AB6180" s="5" t="str">
        <f t="shared" si="129"/>
        <v/>
      </c>
    </row>
    <row r="6181" spans="8:28" customFormat="1" ht="12.95" hidden="1" customHeight="1">
      <c r="H6181" s="1"/>
      <c r="I6181" s="1"/>
      <c r="N6181" s="1"/>
      <c r="T6181" s="146"/>
      <c r="U6181" s="146"/>
      <c r="V6181" s="146"/>
      <c r="W6181" s="146"/>
      <c r="X6181" s="146"/>
      <c r="Y6181" s="146"/>
      <c r="Z6181" s="146"/>
      <c r="AA6181" s="146"/>
      <c r="AB6181" s="5" t="str">
        <f t="shared" si="129"/>
        <v/>
      </c>
    </row>
    <row r="6182" spans="8:28" customFormat="1" ht="12.95" hidden="1" customHeight="1">
      <c r="H6182" s="1"/>
      <c r="I6182" s="1"/>
      <c r="N6182" s="1"/>
      <c r="T6182" s="146"/>
      <c r="U6182" s="146"/>
      <c r="V6182" s="146"/>
      <c r="W6182" s="146"/>
      <c r="X6182" s="146"/>
      <c r="Y6182" s="146"/>
      <c r="Z6182" s="146"/>
      <c r="AA6182" s="146"/>
      <c r="AB6182" s="5" t="str">
        <f t="shared" si="129"/>
        <v/>
      </c>
    </row>
    <row r="6183" spans="8:28" customFormat="1" ht="12.95" hidden="1" customHeight="1">
      <c r="H6183" s="1"/>
      <c r="I6183" s="1"/>
      <c r="N6183" s="1"/>
      <c r="T6183" s="146"/>
      <c r="U6183" s="146"/>
      <c r="V6183" s="146"/>
      <c r="W6183" s="146"/>
      <c r="X6183" s="146"/>
      <c r="Y6183" s="146"/>
      <c r="Z6183" s="146"/>
      <c r="AA6183" s="146"/>
      <c r="AB6183" s="5" t="str">
        <f t="shared" si="129"/>
        <v/>
      </c>
    </row>
    <row r="6184" spans="8:28" customFormat="1" ht="12.95" hidden="1" customHeight="1">
      <c r="H6184" s="1"/>
      <c r="I6184" s="1"/>
      <c r="N6184" s="1"/>
      <c r="T6184" s="146"/>
      <c r="U6184" s="146"/>
      <c r="V6184" s="146"/>
      <c r="W6184" s="146"/>
      <c r="X6184" s="146"/>
      <c r="Y6184" s="146"/>
      <c r="Z6184" s="146"/>
      <c r="AA6184" s="146"/>
      <c r="AB6184" s="5" t="str">
        <f t="shared" si="129"/>
        <v/>
      </c>
    </row>
    <row r="6185" spans="8:28" customFormat="1" ht="12.95" hidden="1" customHeight="1">
      <c r="H6185" s="1"/>
      <c r="I6185" s="1"/>
      <c r="N6185" s="1"/>
      <c r="T6185" s="146"/>
      <c r="U6185" s="146"/>
      <c r="V6185" s="146"/>
      <c r="W6185" s="146"/>
      <c r="X6185" s="146"/>
      <c r="Y6185" s="146"/>
      <c r="Z6185" s="146"/>
      <c r="AA6185" s="146"/>
      <c r="AB6185" s="5" t="str">
        <f t="shared" si="129"/>
        <v/>
      </c>
    </row>
    <row r="6186" spans="8:28" customFormat="1" ht="12.95" hidden="1" customHeight="1">
      <c r="H6186" s="1"/>
      <c r="I6186" s="1"/>
      <c r="N6186" s="1"/>
      <c r="T6186" s="146"/>
      <c r="U6186" s="146"/>
      <c r="V6186" s="146"/>
      <c r="W6186" s="146"/>
      <c r="X6186" s="146"/>
      <c r="Y6186" s="146"/>
      <c r="Z6186" s="146"/>
      <c r="AA6186" s="146"/>
      <c r="AB6186" s="5" t="str">
        <f t="shared" si="129"/>
        <v/>
      </c>
    </row>
    <row r="6187" spans="8:28" customFormat="1" ht="12.95" hidden="1" customHeight="1">
      <c r="H6187" s="1"/>
      <c r="I6187" s="1"/>
      <c r="N6187" s="1"/>
      <c r="T6187" s="146"/>
      <c r="U6187" s="146"/>
      <c r="V6187" s="146"/>
      <c r="W6187" s="146"/>
      <c r="X6187" s="146"/>
      <c r="Y6187" s="146"/>
      <c r="Z6187" s="146"/>
      <c r="AA6187" s="146"/>
      <c r="AB6187" s="5" t="str">
        <f t="shared" si="129"/>
        <v/>
      </c>
    </row>
    <row r="6188" spans="8:28" customFormat="1" ht="12.95" hidden="1" customHeight="1">
      <c r="H6188" s="1"/>
      <c r="I6188" s="1"/>
      <c r="N6188" s="1"/>
      <c r="T6188" s="146"/>
      <c r="U6188" s="146"/>
      <c r="V6188" s="146"/>
      <c r="W6188" s="146"/>
      <c r="X6188" s="146"/>
      <c r="Y6188" s="146"/>
      <c r="Z6188" s="146"/>
      <c r="AA6188" s="146"/>
      <c r="AB6188" s="5" t="str">
        <f t="shared" si="129"/>
        <v/>
      </c>
    </row>
    <row r="6189" spans="8:28" customFormat="1" ht="12.95" hidden="1" customHeight="1">
      <c r="H6189" s="1"/>
      <c r="I6189" s="1"/>
      <c r="N6189" s="1"/>
      <c r="T6189" s="146"/>
      <c r="U6189" s="146"/>
      <c r="V6189" s="146"/>
      <c r="W6189" s="146"/>
      <c r="X6189" s="146"/>
      <c r="Y6189" s="146"/>
      <c r="Z6189" s="146"/>
      <c r="AA6189" s="146"/>
      <c r="AB6189" s="5" t="str">
        <f t="shared" si="129"/>
        <v/>
      </c>
    </row>
    <row r="6190" spans="8:28" customFormat="1" ht="12.95" hidden="1" customHeight="1">
      <c r="H6190" s="1"/>
      <c r="I6190" s="1"/>
      <c r="N6190" s="1"/>
      <c r="T6190" s="146"/>
      <c r="U6190" s="146"/>
      <c r="V6190" s="146"/>
      <c r="W6190" s="146"/>
      <c r="X6190" s="146"/>
      <c r="Y6190" s="146"/>
      <c r="Z6190" s="146"/>
      <c r="AA6190" s="146"/>
      <c r="AB6190" s="5" t="str">
        <f t="shared" si="129"/>
        <v/>
      </c>
    </row>
    <row r="6191" spans="8:28" customFormat="1" ht="12.95" hidden="1" customHeight="1">
      <c r="H6191" s="1"/>
      <c r="I6191" s="1"/>
      <c r="N6191" s="1"/>
      <c r="T6191" s="146"/>
      <c r="U6191" s="146"/>
      <c r="V6191" s="146"/>
      <c r="W6191" s="146"/>
      <c r="X6191" s="146"/>
      <c r="Y6191" s="146"/>
      <c r="Z6191" s="146"/>
      <c r="AA6191" s="146"/>
      <c r="AB6191" s="5" t="str">
        <f t="shared" si="129"/>
        <v/>
      </c>
    </row>
    <row r="6192" spans="8:28" customFormat="1" ht="12.95" hidden="1" customHeight="1">
      <c r="H6192" s="1"/>
      <c r="I6192" s="1"/>
      <c r="N6192" s="1"/>
      <c r="T6192" s="146"/>
      <c r="U6192" s="146"/>
      <c r="V6192" s="146"/>
      <c r="W6192" s="146"/>
      <c r="X6192" s="146"/>
      <c r="Y6192" s="146"/>
      <c r="Z6192" s="146"/>
      <c r="AA6192" s="146"/>
      <c r="AB6192" s="5" t="str">
        <f t="shared" si="129"/>
        <v/>
      </c>
    </row>
    <row r="6193" spans="8:28" customFormat="1" ht="12.95" hidden="1" customHeight="1">
      <c r="H6193" s="1"/>
      <c r="I6193" s="1"/>
      <c r="N6193" s="1"/>
      <c r="T6193" s="146"/>
      <c r="U6193" s="146"/>
      <c r="V6193" s="146"/>
      <c r="W6193" s="146"/>
      <c r="X6193" s="146"/>
      <c r="Y6193" s="146"/>
      <c r="Z6193" s="146"/>
      <c r="AA6193" s="146"/>
      <c r="AB6193" s="5" t="str">
        <f t="shared" si="129"/>
        <v/>
      </c>
    </row>
    <row r="6194" spans="8:28" customFormat="1" ht="12.95" hidden="1" customHeight="1">
      <c r="H6194" s="1"/>
      <c r="I6194" s="1"/>
      <c r="N6194" s="1"/>
      <c r="T6194" s="146"/>
      <c r="U6194" s="146"/>
      <c r="V6194" s="146"/>
      <c r="W6194" s="146"/>
      <c r="X6194" s="146"/>
      <c r="Y6194" s="146"/>
      <c r="Z6194" s="146"/>
      <c r="AA6194" s="146"/>
      <c r="AB6194" s="5" t="str">
        <f t="shared" si="129"/>
        <v/>
      </c>
    </row>
    <row r="6195" spans="8:28" customFormat="1" ht="12.95" hidden="1" customHeight="1">
      <c r="H6195" s="1"/>
      <c r="I6195" s="1"/>
      <c r="N6195" s="1"/>
      <c r="T6195" s="146"/>
      <c r="U6195" s="146"/>
      <c r="V6195" s="146"/>
      <c r="W6195" s="146"/>
      <c r="X6195" s="146"/>
      <c r="Y6195" s="146"/>
      <c r="Z6195" s="146"/>
      <c r="AA6195" s="146"/>
      <c r="AB6195" s="5" t="str">
        <f t="shared" si="129"/>
        <v/>
      </c>
    </row>
    <row r="6196" spans="8:28" customFormat="1" ht="12.95" hidden="1" customHeight="1">
      <c r="H6196" s="1"/>
      <c r="I6196" s="1"/>
      <c r="N6196" s="1"/>
      <c r="T6196" s="146"/>
      <c r="U6196" s="146"/>
      <c r="V6196" s="146"/>
      <c r="W6196" s="146"/>
      <c r="X6196" s="146"/>
      <c r="Y6196" s="146"/>
      <c r="Z6196" s="146"/>
      <c r="AA6196" s="146"/>
      <c r="AB6196" s="5" t="str">
        <f t="shared" si="129"/>
        <v/>
      </c>
    </row>
    <row r="6197" spans="8:28" customFormat="1" ht="12.95" hidden="1" customHeight="1">
      <c r="H6197" s="1"/>
      <c r="I6197" s="1"/>
      <c r="N6197" s="1"/>
      <c r="T6197" s="146"/>
      <c r="U6197" s="146"/>
      <c r="V6197" s="146"/>
      <c r="W6197" s="146"/>
      <c r="X6197" s="146"/>
      <c r="Y6197" s="146"/>
      <c r="Z6197" s="146"/>
      <c r="AA6197" s="146"/>
      <c r="AB6197" s="5" t="str">
        <f t="shared" si="129"/>
        <v/>
      </c>
    </row>
    <row r="6198" spans="8:28" customFormat="1" ht="12.95" hidden="1" customHeight="1">
      <c r="H6198" s="1"/>
      <c r="I6198" s="1"/>
      <c r="N6198" s="1"/>
      <c r="T6198" s="146"/>
      <c r="U6198" s="146"/>
      <c r="V6198" s="146"/>
      <c r="W6198" s="146"/>
      <c r="X6198" s="146"/>
      <c r="Y6198" s="146"/>
      <c r="Z6198" s="146"/>
      <c r="AA6198" s="146"/>
      <c r="AB6198" s="5" t="str">
        <f t="shared" si="129"/>
        <v/>
      </c>
    </row>
    <row r="6199" spans="8:28" customFormat="1" ht="12.95" hidden="1" customHeight="1">
      <c r="H6199" s="1"/>
      <c r="I6199" s="1"/>
      <c r="N6199" s="1"/>
      <c r="T6199" s="146"/>
      <c r="U6199" s="146"/>
      <c r="V6199" s="146"/>
      <c r="W6199" s="146"/>
      <c r="X6199" s="146"/>
      <c r="Y6199" s="146"/>
      <c r="Z6199" s="146"/>
      <c r="AA6199" s="146"/>
      <c r="AB6199" s="5" t="str">
        <f t="shared" si="129"/>
        <v/>
      </c>
    </row>
    <row r="6200" spans="8:28" customFormat="1" ht="12.95" hidden="1" customHeight="1">
      <c r="H6200" s="1"/>
      <c r="I6200" s="1"/>
      <c r="N6200" s="1"/>
      <c r="T6200" s="146"/>
      <c r="U6200" s="146"/>
      <c r="V6200" s="146"/>
      <c r="W6200" s="146"/>
      <c r="X6200" s="146"/>
      <c r="Y6200" s="146"/>
      <c r="Z6200" s="146"/>
      <c r="AA6200" s="146"/>
      <c r="AB6200" s="5" t="str">
        <f t="shared" si="129"/>
        <v/>
      </c>
    </row>
    <row r="6201" spans="8:28" customFormat="1" ht="12.95" hidden="1" customHeight="1">
      <c r="H6201" s="1"/>
      <c r="I6201" s="1"/>
      <c r="N6201" s="1"/>
      <c r="T6201" s="146"/>
      <c r="U6201" s="146"/>
      <c r="V6201" s="146"/>
      <c r="W6201" s="146"/>
      <c r="X6201" s="146"/>
      <c r="Y6201" s="146"/>
      <c r="Z6201" s="146"/>
      <c r="AA6201" s="146"/>
      <c r="AB6201" s="5" t="str">
        <f t="shared" si="129"/>
        <v/>
      </c>
    </row>
    <row r="6202" spans="8:28" customFormat="1" ht="12.95" hidden="1" customHeight="1">
      <c r="H6202" s="1"/>
      <c r="I6202" s="1"/>
      <c r="N6202" s="1"/>
      <c r="T6202" s="146"/>
      <c r="U6202" s="146"/>
      <c r="V6202" s="146"/>
      <c r="W6202" s="146"/>
      <c r="X6202" s="146"/>
      <c r="Y6202" s="146"/>
      <c r="Z6202" s="146"/>
      <c r="AA6202" s="146"/>
      <c r="AB6202" s="5" t="str">
        <f t="shared" si="129"/>
        <v/>
      </c>
    </row>
    <row r="6203" spans="8:28" customFormat="1" ht="12.95" hidden="1" customHeight="1">
      <c r="H6203" s="1"/>
      <c r="I6203" s="1"/>
      <c r="N6203" s="1"/>
      <c r="T6203" s="146"/>
      <c r="U6203" s="146"/>
      <c r="V6203" s="146"/>
      <c r="W6203" s="146"/>
      <c r="X6203" s="146"/>
      <c r="Y6203" s="146"/>
      <c r="Z6203" s="146"/>
      <c r="AA6203" s="146"/>
      <c r="AB6203" s="5" t="str">
        <f t="shared" si="129"/>
        <v/>
      </c>
    </row>
    <row r="6204" spans="8:28" customFormat="1" ht="12.95" hidden="1" customHeight="1">
      <c r="H6204" s="1"/>
      <c r="I6204" s="1"/>
      <c r="N6204" s="1"/>
      <c r="T6204" s="146"/>
      <c r="U6204" s="146"/>
      <c r="V6204" s="146"/>
      <c r="W6204" s="146"/>
      <c r="X6204" s="146"/>
      <c r="Y6204" s="146"/>
      <c r="Z6204" s="146"/>
      <c r="AA6204" s="146"/>
      <c r="AB6204" s="5" t="str">
        <f t="shared" si="129"/>
        <v/>
      </c>
    </row>
    <row r="6205" spans="8:28" customFormat="1" ht="12.95" hidden="1" customHeight="1">
      <c r="H6205" s="1"/>
      <c r="I6205" s="1"/>
      <c r="N6205" s="1"/>
      <c r="T6205" s="146"/>
      <c r="U6205" s="146"/>
      <c r="V6205" s="146"/>
      <c r="W6205" s="146"/>
      <c r="X6205" s="146"/>
      <c r="Y6205" s="146"/>
      <c r="Z6205" s="146"/>
      <c r="AA6205" s="146"/>
      <c r="AB6205" s="5" t="str">
        <f t="shared" si="129"/>
        <v/>
      </c>
    </row>
    <row r="6206" spans="8:28" customFormat="1" ht="12.95" hidden="1" customHeight="1">
      <c r="H6206" s="1"/>
      <c r="I6206" s="1"/>
      <c r="N6206" s="1"/>
      <c r="T6206" s="146"/>
      <c r="U6206" s="146"/>
      <c r="V6206" s="146"/>
      <c r="W6206" s="146"/>
      <c r="X6206" s="146"/>
      <c r="Y6206" s="146"/>
      <c r="Z6206" s="146"/>
      <c r="AA6206" s="146"/>
      <c r="AB6206" s="5" t="str">
        <f t="shared" si="129"/>
        <v/>
      </c>
    </row>
    <row r="6207" spans="8:28" customFormat="1" ht="12.95" hidden="1" customHeight="1">
      <c r="H6207" s="1"/>
      <c r="I6207" s="1"/>
      <c r="N6207" s="1"/>
      <c r="T6207" s="146"/>
      <c r="U6207" s="146"/>
      <c r="V6207" s="146"/>
      <c r="W6207" s="146"/>
      <c r="X6207" s="146"/>
      <c r="Y6207" s="146"/>
      <c r="Z6207" s="146"/>
      <c r="AA6207" s="146"/>
      <c r="AB6207" s="5" t="str">
        <f t="shared" si="129"/>
        <v/>
      </c>
    </row>
    <row r="6208" spans="8:28" customFormat="1" ht="12.95" hidden="1" customHeight="1">
      <c r="H6208" s="1"/>
      <c r="I6208" s="1"/>
      <c r="N6208" s="1"/>
      <c r="T6208" s="146"/>
      <c r="U6208" s="146"/>
      <c r="V6208" s="146"/>
      <c r="W6208" s="146"/>
      <c r="X6208" s="146"/>
      <c r="Y6208" s="146"/>
      <c r="Z6208" s="146"/>
      <c r="AA6208" s="146"/>
      <c r="AB6208" s="5" t="str">
        <f t="shared" si="129"/>
        <v/>
      </c>
    </row>
    <row r="6209" spans="8:28" customFormat="1" ht="12.95" hidden="1" customHeight="1">
      <c r="H6209" s="1"/>
      <c r="I6209" s="1"/>
      <c r="N6209" s="1"/>
      <c r="T6209" s="146"/>
      <c r="U6209" s="146"/>
      <c r="V6209" s="146"/>
      <c r="W6209" s="146"/>
      <c r="X6209" s="146"/>
      <c r="Y6209" s="146"/>
      <c r="Z6209" s="146"/>
      <c r="AA6209" s="146"/>
      <c r="AB6209" s="5" t="str">
        <f t="shared" si="129"/>
        <v/>
      </c>
    </row>
    <row r="6210" spans="8:28" customFormat="1" ht="12.95" hidden="1" customHeight="1">
      <c r="H6210" s="1"/>
      <c r="I6210" s="1"/>
      <c r="N6210" s="1"/>
      <c r="T6210" s="146"/>
      <c r="U6210" s="146"/>
      <c r="V6210" s="146"/>
      <c r="W6210" s="146"/>
      <c r="X6210" s="146"/>
      <c r="Y6210" s="146"/>
      <c r="Z6210" s="146"/>
      <c r="AA6210" s="146"/>
      <c r="AB6210" s="5" t="str">
        <f t="shared" si="129"/>
        <v/>
      </c>
    </row>
    <row r="6211" spans="8:28" customFormat="1" ht="12.95" hidden="1" customHeight="1">
      <c r="H6211" s="1"/>
      <c r="I6211" s="1"/>
      <c r="N6211" s="1"/>
      <c r="T6211" s="146"/>
      <c r="U6211" s="146"/>
      <c r="V6211" s="146"/>
      <c r="W6211" s="146"/>
      <c r="X6211" s="146"/>
      <c r="Y6211" s="146"/>
      <c r="Z6211" s="146"/>
      <c r="AA6211" s="146"/>
      <c r="AB6211" s="5" t="str">
        <f t="shared" si="129"/>
        <v/>
      </c>
    </row>
    <row r="6212" spans="8:28" customFormat="1" ht="12.95" hidden="1" customHeight="1">
      <c r="H6212" s="1"/>
      <c r="I6212" s="1"/>
      <c r="N6212" s="1"/>
      <c r="T6212" s="146"/>
      <c r="U6212" s="146"/>
      <c r="V6212" s="146"/>
      <c r="W6212" s="146"/>
      <c r="X6212" s="146"/>
      <c r="Y6212" s="146"/>
      <c r="Z6212" s="146"/>
      <c r="AA6212" s="146"/>
      <c r="AB6212" s="5" t="str">
        <f t="shared" si="129"/>
        <v/>
      </c>
    </row>
    <row r="6213" spans="8:28" customFormat="1" ht="12.95" hidden="1" customHeight="1">
      <c r="H6213" s="1"/>
      <c r="I6213" s="1"/>
      <c r="N6213" s="1"/>
      <c r="T6213" s="146"/>
      <c r="U6213" s="146"/>
      <c r="V6213" s="146"/>
      <c r="W6213" s="146"/>
      <c r="X6213" s="146"/>
      <c r="Y6213" s="146"/>
      <c r="Z6213" s="146"/>
      <c r="AA6213" s="146"/>
      <c r="AB6213" s="5" t="str">
        <f t="shared" si="129"/>
        <v/>
      </c>
    </row>
    <row r="6214" spans="8:28" customFormat="1" ht="12.95" hidden="1" customHeight="1">
      <c r="H6214" s="1"/>
      <c r="I6214" s="1"/>
      <c r="N6214" s="1"/>
      <c r="T6214" s="146"/>
      <c r="U6214" s="146"/>
      <c r="V6214" s="146"/>
      <c r="W6214" s="146"/>
      <c r="X6214" s="146"/>
      <c r="Y6214" s="146"/>
      <c r="Z6214" s="146"/>
      <c r="AA6214" s="146"/>
      <c r="AB6214" s="5" t="str">
        <f t="shared" si="129"/>
        <v/>
      </c>
    </row>
    <row r="6215" spans="8:28" customFormat="1" ht="12.95" hidden="1" customHeight="1">
      <c r="H6215" s="1"/>
      <c r="I6215" s="1"/>
      <c r="N6215" s="1"/>
      <c r="T6215" s="146"/>
      <c r="U6215" s="146"/>
      <c r="V6215" s="146"/>
      <c r="W6215" s="146"/>
      <c r="X6215" s="146"/>
      <c r="Y6215" s="146"/>
      <c r="Z6215" s="146"/>
      <c r="AA6215" s="146"/>
      <c r="AB6215" s="5" t="str">
        <f t="shared" si="129"/>
        <v/>
      </c>
    </row>
    <row r="6216" spans="8:28" customFormat="1" ht="12.95" hidden="1" customHeight="1">
      <c r="H6216" s="1"/>
      <c r="I6216" s="1"/>
      <c r="N6216" s="1"/>
      <c r="T6216" s="146"/>
      <c r="U6216" s="146"/>
      <c r="V6216" s="146"/>
      <c r="W6216" s="146"/>
      <c r="X6216" s="146"/>
      <c r="Y6216" s="146"/>
      <c r="Z6216" s="146"/>
      <c r="AA6216" s="146"/>
      <c r="AB6216" s="5" t="str">
        <f t="shared" si="129"/>
        <v/>
      </c>
    </row>
    <row r="6217" spans="8:28" customFormat="1" ht="12.95" hidden="1" customHeight="1">
      <c r="H6217" s="1"/>
      <c r="I6217" s="1"/>
      <c r="N6217" s="1"/>
      <c r="T6217" s="146"/>
      <c r="U6217" s="146"/>
      <c r="V6217" s="146"/>
      <c r="W6217" s="146"/>
      <c r="X6217" s="146"/>
      <c r="Y6217" s="146"/>
      <c r="Z6217" s="146"/>
      <c r="AA6217" s="146"/>
      <c r="AB6217" s="5" t="str">
        <f t="shared" si="129"/>
        <v/>
      </c>
    </row>
    <row r="6218" spans="8:28" customFormat="1" ht="12.95" hidden="1" customHeight="1">
      <c r="H6218" s="1"/>
      <c r="I6218" s="1"/>
      <c r="N6218" s="1"/>
      <c r="T6218" s="146"/>
      <c r="U6218" s="146"/>
      <c r="V6218" s="146"/>
      <c r="W6218" s="146"/>
      <c r="X6218" s="146"/>
      <c r="Y6218" s="146"/>
      <c r="Z6218" s="146"/>
      <c r="AA6218" s="146"/>
      <c r="AB6218" s="5" t="str">
        <f t="shared" si="129"/>
        <v/>
      </c>
    </row>
    <row r="6219" spans="8:28" customFormat="1" ht="12.95" hidden="1" customHeight="1">
      <c r="H6219" s="1"/>
      <c r="I6219" s="1"/>
      <c r="N6219" s="1"/>
      <c r="T6219" s="146"/>
      <c r="U6219" s="146"/>
      <c r="V6219" s="146"/>
      <c r="W6219" s="146"/>
      <c r="X6219" s="146"/>
      <c r="Y6219" s="146"/>
      <c r="Z6219" s="146"/>
      <c r="AA6219" s="146"/>
      <c r="AB6219" s="5" t="str">
        <f t="shared" si="129"/>
        <v/>
      </c>
    </row>
    <row r="6220" spans="8:28" customFormat="1" ht="12.95" hidden="1" customHeight="1">
      <c r="H6220" s="1"/>
      <c r="I6220" s="1"/>
      <c r="N6220" s="1"/>
      <c r="T6220" s="146"/>
      <c r="U6220" s="146"/>
      <c r="V6220" s="146"/>
      <c r="W6220" s="146"/>
      <c r="X6220" s="146"/>
      <c r="Y6220" s="146"/>
      <c r="Z6220" s="146"/>
      <c r="AA6220" s="146"/>
      <c r="AB6220" s="5" t="str">
        <f t="shared" si="129"/>
        <v/>
      </c>
    </row>
    <row r="6221" spans="8:28" customFormat="1" ht="12.95" hidden="1" customHeight="1">
      <c r="H6221" s="1"/>
      <c r="I6221" s="1"/>
      <c r="N6221" s="1"/>
      <c r="T6221" s="146"/>
      <c r="U6221" s="146"/>
      <c r="V6221" s="146"/>
      <c r="W6221" s="146"/>
      <c r="X6221" s="146"/>
      <c r="Y6221" s="146"/>
      <c r="Z6221" s="146"/>
      <c r="AA6221" s="146"/>
      <c r="AB6221" s="5" t="str">
        <f t="shared" si="129"/>
        <v/>
      </c>
    </row>
    <row r="6222" spans="8:28" customFormat="1" ht="12.95" hidden="1" customHeight="1">
      <c r="H6222" s="1"/>
      <c r="I6222" s="1"/>
      <c r="N6222" s="1"/>
      <c r="T6222" s="146"/>
      <c r="U6222" s="146"/>
      <c r="V6222" s="146"/>
      <c r="W6222" s="146"/>
      <c r="X6222" s="146"/>
      <c r="Y6222" s="146"/>
      <c r="Z6222" s="146"/>
      <c r="AA6222" s="146"/>
      <c r="AB6222" s="5" t="str">
        <f t="shared" si="129"/>
        <v/>
      </c>
    </row>
    <row r="6223" spans="8:28" customFormat="1" ht="12.95" hidden="1" customHeight="1">
      <c r="H6223" s="1"/>
      <c r="I6223" s="1"/>
      <c r="N6223" s="1"/>
      <c r="T6223" s="146"/>
      <c r="U6223" s="146"/>
      <c r="V6223" s="146"/>
      <c r="W6223" s="146"/>
      <c r="X6223" s="146"/>
      <c r="Y6223" s="146"/>
      <c r="Z6223" s="146"/>
      <c r="AA6223" s="146"/>
      <c r="AB6223" s="5" t="str">
        <f t="shared" si="129"/>
        <v/>
      </c>
    </row>
    <row r="6224" spans="8:28" customFormat="1" ht="12.95" hidden="1" customHeight="1">
      <c r="H6224" s="1"/>
      <c r="I6224" s="1"/>
      <c r="N6224" s="1"/>
      <c r="T6224" s="146"/>
      <c r="U6224" s="146"/>
      <c r="V6224" s="146"/>
      <c r="W6224" s="146"/>
      <c r="X6224" s="146"/>
      <c r="Y6224" s="146"/>
      <c r="Z6224" s="146"/>
      <c r="AA6224" s="146"/>
      <c r="AB6224" s="5" t="str">
        <f t="shared" si="129"/>
        <v/>
      </c>
    </row>
    <row r="6225" spans="8:28" customFormat="1" ht="12.95" hidden="1" customHeight="1">
      <c r="H6225" s="1"/>
      <c r="I6225" s="1"/>
      <c r="N6225" s="1"/>
      <c r="T6225" s="146"/>
      <c r="U6225" s="146"/>
      <c r="V6225" s="146"/>
      <c r="W6225" s="146"/>
      <c r="X6225" s="146"/>
      <c r="Y6225" s="146"/>
      <c r="Z6225" s="146"/>
      <c r="AA6225" s="146"/>
      <c r="AB6225" s="5" t="str">
        <f t="shared" si="129"/>
        <v/>
      </c>
    </row>
    <row r="6226" spans="8:28" customFormat="1" ht="12.95" hidden="1" customHeight="1">
      <c r="H6226" s="1"/>
      <c r="I6226" s="1"/>
      <c r="N6226" s="1"/>
      <c r="T6226" s="146"/>
      <c r="U6226" s="146"/>
      <c r="V6226" s="146"/>
      <c r="W6226" s="146"/>
      <c r="X6226" s="146"/>
      <c r="Y6226" s="146"/>
      <c r="Z6226" s="146"/>
      <c r="AA6226" s="146"/>
      <c r="AB6226" s="5" t="str">
        <f t="shared" si="129"/>
        <v/>
      </c>
    </row>
    <row r="6227" spans="8:28" customFormat="1" ht="12.95" hidden="1" customHeight="1">
      <c r="H6227" s="1"/>
      <c r="I6227" s="1"/>
      <c r="N6227" s="1"/>
      <c r="T6227" s="146"/>
      <c r="U6227" s="146"/>
      <c r="V6227" s="146"/>
      <c r="W6227" s="146"/>
      <c r="X6227" s="146"/>
      <c r="Y6227" s="146"/>
      <c r="Z6227" s="146"/>
      <c r="AA6227" s="146"/>
      <c r="AB6227" s="5" t="str">
        <f t="shared" si="129"/>
        <v/>
      </c>
    </row>
    <row r="6228" spans="8:28" customFormat="1" ht="12.95" hidden="1" customHeight="1">
      <c r="H6228" s="1"/>
      <c r="I6228" s="1"/>
      <c r="N6228" s="1"/>
      <c r="T6228" s="146"/>
      <c r="U6228" s="146"/>
      <c r="V6228" s="146"/>
      <c r="W6228" s="146"/>
      <c r="X6228" s="146"/>
      <c r="Y6228" s="146"/>
      <c r="Z6228" s="146"/>
      <c r="AA6228" s="146"/>
      <c r="AB6228" s="5" t="str">
        <f t="shared" si="129"/>
        <v/>
      </c>
    </row>
    <row r="6229" spans="8:28" customFormat="1" ht="12.95" hidden="1" customHeight="1">
      <c r="H6229" s="1"/>
      <c r="I6229" s="1"/>
      <c r="N6229" s="1"/>
      <c r="T6229" s="146"/>
      <c r="U6229" s="146"/>
      <c r="V6229" s="146"/>
      <c r="W6229" s="146"/>
      <c r="X6229" s="146"/>
      <c r="Y6229" s="146"/>
      <c r="Z6229" s="146"/>
      <c r="AA6229" s="146"/>
      <c r="AB6229" s="5" t="str">
        <f t="shared" si="129"/>
        <v/>
      </c>
    </row>
    <row r="6230" spans="8:28" customFormat="1" ht="12.95" hidden="1" customHeight="1">
      <c r="H6230" s="1"/>
      <c r="I6230" s="1"/>
      <c r="N6230" s="1"/>
      <c r="T6230" s="146"/>
      <c r="U6230" s="146"/>
      <c r="V6230" s="146"/>
      <c r="W6230" s="146"/>
      <c r="X6230" s="146"/>
      <c r="Y6230" s="146"/>
      <c r="Z6230" s="146"/>
      <c r="AA6230" s="146"/>
      <c r="AB6230" s="5" t="str">
        <f t="shared" si="129"/>
        <v/>
      </c>
    </row>
    <row r="6231" spans="8:28" customFormat="1" ht="12.95" hidden="1" customHeight="1">
      <c r="H6231" s="1"/>
      <c r="I6231" s="1"/>
      <c r="N6231" s="1"/>
      <c r="T6231" s="146"/>
      <c r="U6231" s="146"/>
      <c r="V6231" s="146"/>
      <c r="W6231" s="146"/>
      <c r="X6231" s="146"/>
      <c r="Y6231" s="146"/>
      <c r="Z6231" s="146"/>
      <c r="AA6231" s="146"/>
      <c r="AB6231" s="5" t="str">
        <f t="shared" si="129"/>
        <v/>
      </c>
    </row>
    <row r="6232" spans="8:28" customFormat="1" ht="12.95" hidden="1" customHeight="1">
      <c r="H6232" s="1"/>
      <c r="I6232" s="1"/>
      <c r="N6232" s="1"/>
      <c r="T6232" s="146"/>
      <c r="U6232" s="146"/>
      <c r="V6232" s="146"/>
      <c r="W6232" s="146"/>
      <c r="X6232" s="146"/>
      <c r="Y6232" s="146"/>
      <c r="Z6232" s="146"/>
      <c r="AA6232" s="146"/>
      <c r="AB6232" s="5" t="str">
        <f t="shared" si="129"/>
        <v/>
      </c>
    </row>
    <row r="6233" spans="8:28" customFormat="1" ht="12.95" hidden="1" customHeight="1">
      <c r="H6233" s="1"/>
      <c r="I6233" s="1"/>
      <c r="N6233" s="1"/>
      <c r="T6233" s="146"/>
      <c r="U6233" s="146"/>
      <c r="V6233" s="146"/>
      <c r="W6233" s="146"/>
      <c r="X6233" s="146"/>
      <c r="Y6233" s="146"/>
      <c r="Z6233" s="146"/>
      <c r="AA6233" s="146"/>
      <c r="AB6233" s="5" t="str">
        <f t="shared" si="129"/>
        <v/>
      </c>
    </row>
    <row r="6234" spans="8:28" customFormat="1" ht="12.95" hidden="1" customHeight="1">
      <c r="H6234" s="1"/>
      <c r="I6234" s="1"/>
      <c r="N6234" s="1"/>
      <c r="T6234" s="146"/>
      <c r="U6234" s="146"/>
      <c r="V6234" s="146"/>
      <c r="W6234" s="146"/>
      <c r="X6234" s="146"/>
      <c r="Y6234" s="146"/>
      <c r="Z6234" s="146"/>
      <c r="AA6234" s="146"/>
      <c r="AB6234" s="5" t="str">
        <f t="shared" si="129"/>
        <v/>
      </c>
    </row>
    <row r="6235" spans="8:28" customFormat="1" ht="12.95" hidden="1" customHeight="1">
      <c r="H6235" s="1"/>
      <c r="I6235" s="1"/>
      <c r="N6235" s="1"/>
      <c r="T6235" s="146"/>
      <c r="U6235" s="146"/>
      <c r="V6235" s="146"/>
      <c r="W6235" s="146"/>
      <c r="X6235" s="146"/>
      <c r="Y6235" s="146"/>
      <c r="Z6235" s="146"/>
      <c r="AA6235" s="146"/>
      <c r="AB6235" s="5" t="str">
        <f t="shared" ref="AB6235:AB6298" si="130">IF(TRIM(A6225)="","",CONCATENATE(TRIM(D6225),TRIM(E6225)))</f>
        <v/>
      </c>
    </row>
    <row r="6236" spans="8:28" customFormat="1" ht="12.95" hidden="1" customHeight="1">
      <c r="H6236" s="1"/>
      <c r="I6236" s="1"/>
      <c r="N6236" s="1"/>
      <c r="T6236" s="146"/>
      <c r="U6236" s="146"/>
      <c r="V6236" s="146"/>
      <c r="W6236" s="146"/>
      <c r="X6236" s="146"/>
      <c r="Y6236" s="146"/>
      <c r="Z6236" s="146"/>
      <c r="AA6236" s="146"/>
      <c r="AB6236" s="5" t="str">
        <f t="shared" si="130"/>
        <v/>
      </c>
    </row>
    <row r="6237" spans="8:28" customFormat="1" ht="12.95" hidden="1" customHeight="1">
      <c r="H6237" s="1"/>
      <c r="I6237" s="1"/>
      <c r="N6237" s="1"/>
      <c r="T6237" s="146"/>
      <c r="U6237" s="146"/>
      <c r="V6237" s="146"/>
      <c r="W6237" s="146"/>
      <c r="X6237" s="146"/>
      <c r="Y6237" s="146"/>
      <c r="Z6237" s="146"/>
      <c r="AA6237" s="146"/>
      <c r="AB6237" s="5" t="str">
        <f t="shared" si="130"/>
        <v/>
      </c>
    </row>
    <row r="6238" spans="8:28" customFormat="1" ht="12.95" hidden="1" customHeight="1">
      <c r="H6238" s="1"/>
      <c r="I6238" s="1"/>
      <c r="N6238" s="1"/>
      <c r="T6238" s="146"/>
      <c r="U6238" s="146"/>
      <c r="V6238" s="146"/>
      <c r="W6238" s="146"/>
      <c r="X6238" s="146"/>
      <c r="Y6238" s="146"/>
      <c r="Z6238" s="146"/>
      <c r="AA6238" s="146"/>
      <c r="AB6238" s="5" t="str">
        <f t="shared" si="130"/>
        <v/>
      </c>
    </row>
    <row r="6239" spans="8:28" customFormat="1" ht="12.95" hidden="1" customHeight="1">
      <c r="H6239" s="1"/>
      <c r="I6239" s="1"/>
      <c r="N6239" s="1"/>
      <c r="T6239" s="146"/>
      <c r="U6239" s="146"/>
      <c r="V6239" s="146"/>
      <c r="W6239" s="146"/>
      <c r="X6239" s="146"/>
      <c r="Y6239" s="146"/>
      <c r="Z6239" s="146"/>
      <c r="AA6239" s="146"/>
      <c r="AB6239" s="5" t="str">
        <f t="shared" si="130"/>
        <v/>
      </c>
    </row>
    <row r="6240" spans="8:28" customFormat="1" ht="12.95" hidden="1" customHeight="1">
      <c r="H6240" s="1"/>
      <c r="I6240" s="1"/>
      <c r="N6240" s="1"/>
      <c r="T6240" s="146"/>
      <c r="U6240" s="146"/>
      <c r="V6240" s="146"/>
      <c r="W6240" s="146"/>
      <c r="X6240" s="146"/>
      <c r="Y6240" s="146"/>
      <c r="Z6240" s="146"/>
      <c r="AA6240" s="146"/>
      <c r="AB6240" s="5" t="str">
        <f t="shared" si="130"/>
        <v/>
      </c>
    </row>
    <row r="6241" spans="8:28" customFormat="1" ht="12.95" hidden="1" customHeight="1">
      <c r="H6241" s="1"/>
      <c r="I6241" s="1"/>
      <c r="N6241" s="1"/>
      <c r="T6241" s="146"/>
      <c r="U6241" s="146"/>
      <c r="V6241" s="146"/>
      <c r="W6241" s="146"/>
      <c r="X6241" s="146"/>
      <c r="Y6241" s="146"/>
      <c r="Z6241" s="146"/>
      <c r="AA6241" s="146"/>
      <c r="AB6241" s="5" t="str">
        <f t="shared" si="130"/>
        <v/>
      </c>
    </row>
    <row r="6242" spans="8:28" customFormat="1" ht="12.95" hidden="1" customHeight="1">
      <c r="H6242" s="1"/>
      <c r="I6242" s="1"/>
      <c r="N6242" s="1"/>
      <c r="T6242" s="146"/>
      <c r="U6242" s="146"/>
      <c r="V6242" s="146"/>
      <c r="W6242" s="146"/>
      <c r="X6242" s="146"/>
      <c r="Y6242" s="146"/>
      <c r="Z6242" s="146"/>
      <c r="AA6242" s="146"/>
      <c r="AB6242" s="5" t="str">
        <f t="shared" si="130"/>
        <v/>
      </c>
    </row>
    <row r="6243" spans="8:28" customFormat="1" ht="12.95" hidden="1" customHeight="1">
      <c r="H6243" s="1"/>
      <c r="I6243" s="1"/>
      <c r="N6243" s="1"/>
      <c r="T6243" s="146"/>
      <c r="U6243" s="146"/>
      <c r="V6243" s="146"/>
      <c r="W6243" s="146"/>
      <c r="X6243" s="146"/>
      <c r="Y6243" s="146"/>
      <c r="Z6243" s="146"/>
      <c r="AA6243" s="146"/>
      <c r="AB6243" s="5" t="str">
        <f t="shared" si="130"/>
        <v/>
      </c>
    </row>
    <row r="6244" spans="8:28" customFormat="1" ht="12.95" hidden="1" customHeight="1">
      <c r="H6244" s="1"/>
      <c r="I6244" s="1"/>
      <c r="N6244" s="1"/>
      <c r="T6244" s="146"/>
      <c r="U6244" s="146"/>
      <c r="V6244" s="146"/>
      <c r="W6244" s="146"/>
      <c r="X6244" s="146"/>
      <c r="Y6244" s="146"/>
      <c r="Z6244" s="146"/>
      <c r="AA6244" s="146"/>
      <c r="AB6244" s="5" t="str">
        <f t="shared" si="130"/>
        <v/>
      </c>
    </row>
    <row r="6245" spans="8:28" customFormat="1" ht="12.95" hidden="1" customHeight="1">
      <c r="H6245" s="1"/>
      <c r="I6245" s="1"/>
      <c r="N6245" s="1"/>
      <c r="T6245" s="146"/>
      <c r="U6245" s="146"/>
      <c r="V6245" s="146"/>
      <c r="W6245" s="146"/>
      <c r="X6245" s="146"/>
      <c r="Y6245" s="146"/>
      <c r="Z6245" s="146"/>
      <c r="AA6245" s="146"/>
      <c r="AB6245" s="5" t="str">
        <f t="shared" si="130"/>
        <v/>
      </c>
    </row>
    <row r="6246" spans="8:28" customFormat="1" ht="12.95" hidden="1" customHeight="1">
      <c r="H6246" s="1"/>
      <c r="I6246" s="1"/>
      <c r="N6246" s="1"/>
      <c r="T6246" s="146"/>
      <c r="U6246" s="146"/>
      <c r="V6246" s="146"/>
      <c r="W6246" s="146"/>
      <c r="X6246" s="146"/>
      <c r="Y6246" s="146"/>
      <c r="Z6246" s="146"/>
      <c r="AA6246" s="146"/>
      <c r="AB6246" s="5" t="str">
        <f t="shared" si="130"/>
        <v/>
      </c>
    </row>
    <row r="6247" spans="8:28" customFormat="1" ht="12.95" hidden="1" customHeight="1">
      <c r="H6247" s="1"/>
      <c r="I6247" s="1"/>
      <c r="N6247" s="1"/>
      <c r="T6247" s="146"/>
      <c r="U6247" s="146"/>
      <c r="V6247" s="146"/>
      <c r="W6247" s="146"/>
      <c r="X6247" s="146"/>
      <c r="Y6247" s="146"/>
      <c r="Z6247" s="146"/>
      <c r="AA6247" s="146"/>
      <c r="AB6247" s="5" t="str">
        <f t="shared" si="130"/>
        <v/>
      </c>
    </row>
    <row r="6248" spans="8:28" customFormat="1" ht="12.95" hidden="1" customHeight="1">
      <c r="H6248" s="1"/>
      <c r="I6248" s="1"/>
      <c r="N6248" s="1"/>
      <c r="T6248" s="146"/>
      <c r="U6248" s="146"/>
      <c r="V6248" s="146"/>
      <c r="W6248" s="146"/>
      <c r="X6248" s="146"/>
      <c r="Y6248" s="146"/>
      <c r="Z6248" s="146"/>
      <c r="AA6248" s="146"/>
      <c r="AB6248" s="5" t="str">
        <f t="shared" si="130"/>
        <v/>
      </c>
    </row>
    <row r="6249" spans="8:28" customFormat="1" ht="12.95" hidden="1" customHeight="1">
      <c r="H6249" s="1"/>
      <c r="I6249" s="1"/>
      <c r="N6249" s="1"/>
      <c r="T6249" s="146"/>
      <c r="U6249" s="146"/>
      <c r="V6249" s="146"/>
      <c r="W6249" s="146"/>
      <c r="X6249" s="146"/>
      <c r="Y6249" s="146"/>
      <c r="Z6249" s="146"/>
      <c r="AA6249" s="146"/>
      <c r="AB6249" s="5" t="str">
        <f t="shared" si="130"/>
        <v/>
      </c>
    </row>
    <row r="6250" spans="8:28" customFormat="1" ht="12.95" hidden="1" customHeight="1">
      <c r="H6250" s="1"/>
      <c r="I6250" s="1"/>
      <c r="N6250" s="1"/>
      <c r="T6250" s="146"/>
      <c r="U6250" s="146"/>
      <c r="V6250" s="146"/>
      <c r="W6250" s="146"/>
      <c r="X6250" s="146"/>
      <c r="Y6250" s="146"/>
      <c r="Z6250" s="146"/>
      <c r="AA6250" s="146"/>
      <c r="AB6250" s="5" t="str">
        <f t="shared" si="130"/>
        <v/>
      </c>
    </row>
    <row r="6251" spans="8:28" customFormat="1" ht="12.95" hidden="1" customHeight="1">
      <c r="H6251" s="1"/>
      <c r="I6251" s="1"/>
      <c r="N6251" s="1"/>
      <c r="T6251" s="146"/>
      <c r="U6251" s="146"/>
      <c r="V6251" s="146"/>
      <c r="W6251" s="146"/>
      <c r="X6251" s="146"/>
      <c r="Y6251" s="146"/>
      <c r="Z6251" s="146"/>
      <c r="AA6251" s="146"/>
      <c r="AB6251" s="5" t="str">
        <f t="shared" si="130"/>
        <v/>
      </c>
    </row>
    <row r="6252" spans="8:28" customFormat="1" ht="12.95" hidden="1" customHeight="1">
      <c r="H6252" s="1"/>
      <c r="I6252" s="1"/>
      <c r="N6252" s="1"/>
      <c r="T6252" s="146"/>
      <c r="U6252" s="146"/>
      <c r="V6252" s="146"/>
      <c r="W6252" s="146"/>
      <c r="X6252" s="146"/>
      <c r="Y6252" s="146"/>
      <c r="Z6252" s="146"/>
      <c r="AA6252" s="146"/>
      <c r="AB6252" s="5" t="str">
        <f t="shared" si="130"/>
        <v/>
      </c>
    </row>
    <row r="6253" spans="8:28" customFormat="1" ht="12.95" hidden="1" customHeight="1">
      <c r="H6253" s="1"/>
      <c r="I6253" s="1"/>
      <c r="N6253" s="1"/>
      <c r="T6253" s="146"/>
      <c r="U6253" s="146"/>
      <c r="V6253" s="146"/>
      <c r="W6253" s="146"/>
      <c r="X6253" s="146"/>
      <c r="Y6253" s="146"/>
      <c r="Z6253" s="146"/>
      <c r="AA6253" s="146"/>
      <c r="AB6253" s="5" t="str">
        <f t="shared" si="130"/>
        <v/>
      </c>
    </row>
    <row r="6254" spans="8:28" customFormat="1" ht="12.95" hidden="1" customHeight="1">
      <c r="H6254" s="1"/>
      <c r="I6254" s="1"/>
      <c r="N6254" s="1"/>
      <c r="T6254" s="146"/>
      <c r="U6254" s="146"/>
      <c r="V6254" s="146"/>
      <c r="W6254" s="146"/>
      <c r="X6254" s="146"/>
      <c r="Y6254" s="146"/>
      <c r="Z6254" s="146"/>
      <c r="AA6254" s="146"/>
      <c r="AB6254" s="5" t="str">
        <f t="shared" si="130"/>
        <v/>
      </c>
    </row>
    <row r="6255" spans="8:28" customFormat="1" ht="12.95" hidden="1" customHeight="1">
      <c r="H6255" s="1"/>
      <c r="I6255" s="1"/>
      <c r="N6255" s="1"/>
      <c r="T6255" s="146"/>
      <c r="U6255" s="146"/>
      <c r="V6255" s="146"/>
      <c r="W6255" s="146"/>
      <c r="X6255" s="146"/>
      <c r="Y6255" s="146"/>
      <c r="Z6255" s="146"/>
      <c r="AA6255" s="146"/>
      <c r="AB6255" s="5" t="str">
        <f t="shared" si="130"/>
        <v/>
      </c>
    </row>
    <row r="6256" spans="8:28" customFormat="1" ht="12.95" hidden="1" customHeight="1">
      <c r="H6256" s="1"/>
      <c r="I6256" s="1"/>
      <c r="N6256" s="1"/>
      <c r="T6256" s="146"/>
      <c r="U6256" s="146"/>
      <c r="V6256" s="146"/>
      <c r="W6256" s="146"/>
      <c r="X6256" s="146"/>
      <c r="Y6256" s="146"/>
      <c r="Z6256" s="146"/>
      <c r="AA6256" s="146"/>
      <c r="AB6256" s="5" t="str">
        <f t="shared" si="130"/>
        <v/>
      </c>
    </row>
    <row r="6257" spans="8:28" customFormat="1" ht="12.95" hidden="1" customHeight="1">
      <c r="H6257" s="1"/>
      <c r="I6257" s="1"/>
      <c r="N6257" s="1"/>
      <c r="T6257" s="146"/>
      <c r="U6257" s="146"/>
      <c r="V6257" s="146"/>
      <c r="W6257" s="146"/>
      <c r="X6257" s="146"/>
      <c r="Y6257" s="146"/>
      <c r="Z6257" s="146"/>
      <c r="AA6257" s="146"/>
      <c r="AB6257" s="5" t="str">
        <f t="shared" si="130"/>
        <v/>
      </c>
    </row>
    <row r="6258" spans="8:28" customFormat="1" ht="12.95" hidden="1" customHeight="1">
      <c r="H6258" s="1"/>
      <c r="I6258" s="1"/>
      <c r="N6258" s="1"/>
      <c r="T6258" s="146"/>
      <c r="U6258" s="146"/>
      <c r="V6258" s="146"/>
      <c r="W6258" s="146"/>
      <c r="X6258" s="146"/>
      <c r="Y6258" s="146"/>
      <c r="Z6258" s="146"/>
      <c r="AA6258" s="146"/>
      <c r="AB6258" s="5" t="str">
        <f t="shared" si="130"/>
        <v/>
      </c>
    </row>
    <row r="6259" spans="8:28" customFormat="1" ht="12.95" hidden="1" customHeight="1">
      <c r="H6259" s="1"/>
      <c r="I6259" s="1"/>
      <c r="N6259" s="1"/>
      <c r="T6259" s="146"/>
      <c r="U6259" s="146"/>
      <c r="V6259" s="146"/>
      <c r="W6259" s="146"/>
      <c r="X6259" s="146"/>
      <c r="Y6259" s="146"/>
      <c r="Z6259" s="146"/>
      <c r="AA6259" s="146"/>
      <c r="AB6259" s="5" t="str">
        <f t="shared" si="130"/>
        <v/>
      </c>
    </row>
    <row r="6260" spans="8:28" customFormat="1" ht="12.95" hidden="1" customHeight="1">
      <c r="H6260" s="1"/>
      <c r="I6260" s="1"/>
      <c r="N6260" s="1"/>
      <c r="T6260" s="146"/>
      <c r="U6260" s="146"/>
      <c r="V6260" s="146"/>
      <c r="W6260" s="146"/>
      <c r="X6260" s="146"/>
      <c r="Y6260" s="146"/>
      <c r="Z6260" s="146"/>
      <c r="AA6260" s="146"/>
      <c r="AB6260" s="5" t="str">
        <f t="shared" si="130"/>
        <v/>
      </c>
    </row>
    <row r="6261" spans="8:28" customFormat="1" ht="12.95" hidden="1" customHeight="1">
      <c r="H6261" s="1"/>
      <c r="I6261" s="1"/>
      <c r="N6261" s="1"/>
      <c r="T6261" s="146"/>
      <c r="U6261" s="146"/>
      <c r="V6261" s="146"/>
      <c r="W6261" s="146"/>
      <c r="X6261" s="146"/>
      <c r="Y6261" s="146"/>
      <c r="Z6261" s="146"/>
      <c r="AA6261" s="146"/>
      <c r="AB6261" s="5" t="str">
        <f t="shared" si="130"/>
        <v/>
      </c>
    </row>
    <row r="6262" spans="8:28" customFormat="1" ht="12.95" hidden="1" customHeight="1">
      <c r="H6262" s="1"/>
      <c r="I6262" s="1"/>
      <c r="N6262" s="1"/>
      <c r="T6262" s="146"/>
      <c r="U6262" s="146"/>
      <c r="V6262" s="146"/>
      <c r="W6262" s="146"/>
      <c r="X6262" s="146"/>
      <c r="Y6262" s="146"/>
      <c r="Z6262" s="146"/>
      <c r="AA6262" s="146"/>
      <c r="AB6262" s="5" t="str">
        <f t="shared" si="130"/>
        <v/>
      </c>
    </row>
    <row r="6263" spans="8:28" customFormat="1" ht="12.95" hidden="1" customHeight="1">
      <c r="H6263" s="1"/>
      <c r="I6263" s="1"/>
      <c r="N6263" s="1"/>
      <c r="T6263" s="146"/>
      <c r="U6263" s="146"/>
      <c r="V6263" s="146"/>
      <c r="W6263" s="146"/>
      <c r="X6263" s="146"/>
      <c r="Y6263" s="146"/>
      <c r="Z6263" s="146"/>
      <c r="AA6263" s="146"/>
      <c r="AB6263" s="5" t="str">
        <f t="shared" si="130"/>
        <v/>
      </c>
    </row>
    <row r="6264" spans="8:28" customFormat="1" ht="12.95" hidden="1" customHeight="1">
      <c r="H6264" s="1"/>
      <c r="I6264" s="1"/>
      <c r="N6264" s="1"/>
      <c r="T6264" s="146"/>
      <c r="U6264" s="146"/>
      <c r="V6264" s="146"/>
      <c r="W6264" s="146"/>
      <c r="X6264" s="146"/>
      <c r="Y6264" s="146"/>
      <c r="Z6264" s="146"/>
      <c r="AA6264" s="146"/>
      <c r="AB6264" s="5" t="str">
        <f t="shared" si="130"/>
        <v/>
      </c>
    </row>
    <row r="6265" spans="8:28" customFormat="1" ht="12.95" hidden="1" customHeight="1">
      <c r="H6265" s="1"/>
      <c r="I6265" s="1"/>
      <c r="N6265" s="1"/>
      <c r="T6265" s="146"/>
      <c r="U6265" s="146"/>
      <c r="V6265" s="146"/>
      <c r="W6265" s="146"/>
      <c r="X6265" s="146"/>
      <c r="Y6265" s="146"/>
      <c r="Z6265" s="146"/>
      <c r="AA6265" s="146"/>
      <c r="AB6265" s="5" t="str">
        <f t="shared" si="130"/>
        <v/>
      </c>
    </row>
    <row r="6266" spans="8:28" customFormat="1" ht="12.95" hidden="1" customHeight="1">
      <c r="H6266" s="1"/>
      <c r="I6266" s="1"/>
      <c r="N6266" s="1"/>
      <c r="T6266" s="146"/>
      <c r="U6266" s="146"/>
      <c r="V6266" s="146"/>
      <c r="W6266" s="146"/>
      <c r="X6266" s="146"/>
      <c r="Y6266" s="146"/>
      <c r="Z6266" s="146"/>
      <c r="AA6266" s="146"/>
      <c r="AB6266" s="5" t="str">
        <f t="shared" si="130"/>
        <v/>
      </c>
    </row>
    <row r="6267" spans="8:28" customFormat="1" ht="12.95" hidden="1" customHeight="1">
      <c r="H6267" s="1"/>
      <c r="I6267" s="1"/>
      <c r="N6267" s="1"/>
      <c r="T6267" s="146"/>
      <c r="U6267" s="146"/>
      <c r="V6267" s="146"/>
      <c r="W6267" s="146"/>
      <c r="X6267" s="146"/>
      <c r="Y6267" s="146"/>
      <c r="Z6267" s="146"/>
      <c r="AA6267" s="146"/>
      <c r="AB6267" s="5" t="str">
        <f t="shared" si="130"/>
        <v/>
      </c>
    </row>
    <row r="6268" spans="8:28" customFormat="1" ht="12.95" hidden="1" customHeight="1">
      <c r="H6268" s="1"/>
      <c r="I6268" s="1"/>
      <c r="N6268" s="1"/>
      <c r="T6268" s="146"/>
      <c r="U6268" s="146"/>
      <c r="V6268" s="146"/>
      <c r="W6268" s="146"/>
      <c r="X6268" s="146"/>
      <c r="Y6268" s="146"/>
      <c r="Z6268" s="146"/>
      <c r="AA6268" s="146"/>
      <c r="AB6268" s="5" t="str">
        <f t="shared" si="130"/>
        <v/>
      </c>
    </row>
    <row r="6269" spans="8:28" customFormat="1" ht="12.95" hidden="1" customHeight="1">
      <c r="H6269" s="1"/>
      <c r="I6269" s="1"/>
      <c r="N6269" s="1"/>
      <c r="T6269" s="146"/>
      <c r="U6269" s="146"/>
      <c r="V6269" s="146"/>
      <c r="W6269" s="146"/>
      <c r="X6269" s="146"/>
      <c r="Y6269" s="146"/>
      <c r="Z6269" s="146"/>
      <c r="AA6269" s="146"/>
      <c r="AB6269" s="5" t="str">
        <f t="shared" si="130"/>
        <v/>
      </c>
    </row>
    <row r="6270" spans="8:28" customFormat="1" ht="12.95" hidden="1" customHeight="1">
      <c r="H6270" s="1"/>
      <c r="I6270" s="1"/>
      <c r="N6270" s="1"/>
      <c r="T6270" s="146"/>
      <c r="U6270" s="146"/>
      <c r="V6270" s="146"/>
      <c r="W6270" s="146"/>
      <c r="X6270" s="146"/>
      <c r="Y6270" s="146"/>
      <c r="Z6270" s="146"/>
      <c r="AA6270" s="146"/>
      <c r="AB6270" s="5" t="str">
        <f t="shared" si="130"/>
        <v/>
      </c>
    </row>
    <row r="6271" spans="8:28" customFormat="1" ht="12.95" hidden="1" customHeight="1">
      <c r="H6271" s="1"/>
      <c r="I6271" s="1"/>
      <c r="N6271" s="1"/>
      <c r="T6271" s="146"/>
      <c r="U6271" s="146"/>
      <c r="V6271" s="146"/>
      <c r="W6271" s="146"/>
      <c r="X6271" s="146"/>
      <c r="Y6271" s="146"/>
      <c r="Z6271" s="146"/>
      <c r="AA6271" s="146"/>
      <c r="AB6271" s="5" t="str">
        <f t="shared" si="130"/>
        <v/>
      </c>
    </row>
    <row r="6272" spans="8:28" customFormat="1" ht="12.95" hidden="1" customHeight="1">
      <c r="H6272" s="1"/>
      <c r="I6272" s="1"/>
      <c r="N6272" s="1"/>
      <c r="T6272" s="146"/>
      <c r="U6272" s="146"/>
      <c r="V6272" s="146"/>
      <c r="W6272" s="146"/>
      <c r="X6272" s="146"/>
      <c r="Y6272" s="146"/>
      <c r="Z6272" s="146"/>
      <c r="AA6272" s="146"/>
      <c r="AB6272" s="5" t="str">
        <f t="shared" si="130"/>
        <v/>
      </c>
    </row>
    <row r="6273" spans="8:28" customFormat="1" ht="12.95" hidden="1" customHeight="1">
      <c r="H6273" s="1"/>
      <c r="I6273" s="1"/>
      <c r="N6273" s="1"/>
      <c r="T6273" s="146"/>
      <c r="U6273" s="146"/>
      <c r="V6273" s="146"/>
      <c r="W6273" s="146"/>
      <c r="X6273" s="146"/>
      <c r="Y6273" s="146"/>
      <c r="Z6273" s="146"/>
      <c r="AA6273" s="146"/>
      <c r="AB6273" s="5" t="str">
        <f t="shared" si="130"/>
        <v/>
      </c>
    </row>
    <row r="6274" spans="8:28" customFormat="1" ht="12.95" hidden="1" customHeight="1">
      <c r="H6274" s="1"/>
      <c r="I6274" s="1"/>
      <c r="N6274" s="1"/>
      <c r="T6274" s="146"/>
      <c r="U6274" s="146"/>
      <c r="V6274" s="146"/>
      <c r="W6274" s="146"/>
      <c r="X6274" s="146"/>
      <c r="Y6274" s="146"/>
      <c r="Z6274" s="146"/>
      <c r="AA6274" s="146"/>
      <c r="AB6274" s="5" t="str">
        <f t="shared" si="130"/>
        <v/>
      </c>
    </row>
    <row r="6275" spans="8:28" customFormat="1" ht="12.95" hidden="1" customHeight="1">
      <c r="H6275" s="1"/>
      <c r="I6275" s="1"/>
      <c r="N6275" s="1"/>
      <c r="T6275" s="146"/>
      <c r="U6275" s="146"/>
      <c r="V6275" s="146"/>
      <c r="W6275" s="146"/>
      <c r="X6275" s="146"/>
      <c r="Y6275" s="146"/>
      <c r="Z6275" s="146"/>
      <c r="AA6275" s="146"/>
      <c r="AB6275" s="5" t="str">
        <f t="shared" si="130"/>
        <v/>
      </c>
    </row>
    <row r="6276" spans="8:28" customFormat="1" ht="12.95" hidden="1" customHeight="1">
      <c r="H6276" s="1"/>
      <c r="I6276" s="1"/>
      <c r="N6276" s="1"/>
      <c r="T6276" s="146"/>
      <c r="U6276" s="146"/>
      <c r="V6276" s="146"/>
      <c r="W6276" s="146"/>
      <c r="X6276" s="146"/>
      <c r="Y6276" s="146"/>
      <c r="Z6276" s="146"/>
      <c r="AA6276" s="146"/>
      <c r="AB6276" s="5" t="str">
        <f t="shared" si="130"/>
        <v/>
      </c>
    </row>
    <row r="6277" spans="8:28" customFormat="1" ht="12.95" hidden="1" customHeight="1">
      <c r="H6277" s="1"/>
      <c r="I6277" s="1"/>
      <c r="N6277" s="1"/>
      <c r="T6277" s="146"/>
      <c r="U6277" s="146"/>
      <c r="V6277" s="146"/>
      <c r="W6277" s="146"/>
      <c r="X6277" s="146"/>
      <c r="Y6277" s="146"/>
      <c r="Z6277" s="146"/>
      <c r="AA6277" s="146"/>
      <c r="AB6277" s="5" t="str">
        <f t="shared" si="130"/>
        <v/>
      </c>
    </row>
    <row r="6278" spans="8:28" customFormat="1" ht="12.95" hidden="1" customHeight="1">
      <c r="H6278" s="1"/>
      <c r="I6278" s="1"/>
      <c r="N6278" s="1"/>
      <c r="T6278" s="146"/>
      <c r="U6278" s="146"/>
      <c r="V6278" s="146"/>
      <c r="W6278" s="146"/>
      <c r="X6278" s="146"/>
      <c r="Y6278" s="146"/>
      <c r="Z6278" s="146"/>
      <c r="AA6278" s="146"/>
      <c r="AB6278" s="5" t="str">
        <f t="shared" si="130"/>
        <v/>
      </c>
    </row>
    <row r="6279" spans="8:28" customFormat="1" ht="12.95" hidden="1" customHeight="1">
      <c r="H6279" s="1"/>
      <c r="I6279" s="1"/>
      <c r="N6279" s="1"/>
      <c r="T6279" s="146"/>
      <c r="U6279" s="146"/>
      <c r="V6279" s="146"/>
      <c r="W6279" s="146"/>
      <c r="X6279" s="146"/>
      <c r="Y6279" s="146"/>
      <c r="Z6279" s="146"/>
      <c r="AA6279" s="146"/>
      <c r="AB6279" s="5" t="str">
        <f t="shared" si="130"/>
        <v/>
      </c>
    </row>
    <row r="6280" spans="8:28" customFormat="1" ht="12.95" hidden="1" customHeight="1">
      <c r="H6280" s="1"/>
      <c r="I6280" s="1"/>
      <c r="N6280" s="1"/>
      <c r="T6280" s="146"/>
      <c r="U6280" s="146"/>
      <c r="V6280" s="146"/>
      <c r="W6280" s="146"/>
      <c r="X6280" s="146"/>
      <c r="Y6280" s="146"/>
      <c r="Z6280" s="146"/>
      <c r="AA6280" s="146"/>
      <c r="AB6280" s="5" t="str">
        <f t="shared" si="130"/>
        <v/>
      </c>
    </row>
    <row r="6281" spans="8:28" customFormat="1" ht="12.95" hidden="1" customHeight="1">
      <c r="H6281" s="1"/>
      <c r="I6281" s="1"/>
      <c r="N6281" s="1"/>
      <c r="T6281" s="146"/>
      <c r="U6281" s="146"/>
      <c r="V6281" s="146"/>
      <c r="W6281" s="146"/>
      <c r="X6281" s="146"/>
      <c r="Y6281" s="146"/>
      <c r="Z6281" s="146"/>
      <c r="AA6281" s="146"/>
      <c r="AB6281" s="5" t="str">
        <f t="shared" si="130"/>
        <v/>
      </c>
    </row>
    <row r="6282" spans="8:28" customFormat="1" ht="12.95" hidden="1" customHeight="1">
      <c r="H6282" s="1"/>
      <c r="I6282" s="1"/>
      <c r="N6282" s="1"/>
      <c r="T6282" s="146"/>
      <c r="U6282" s="146"/>
      <c r="V6282" s="146"/>
      <c r="W6282" s="146"/>
      <c r="X6282" s="146"/>
      <c r="Y6282" s="146"/>
      <c r="Z6282" s="146"/>
      <c r="AA6282" s="146"/>
      <c r="AB6282" s="5" t="str">
        <f t="shared" si="130"/>
        <v/>
      </c>
    </row>
    <row r="6283" spans="8:28" customFormat="1" ht="12.95" hidden="1" customHeight="1">
      <c r="H6283" s="1"/>
      <c r="I6283" s="1"/>
      <c r="N6283" s="1"/>
      <c r="T6283" s="146"/>
      <c r="U6283" s="146"/>
      <c r="V6283" s="146"/>
      <c r="W6283" s="146"/>
      <c r="X6283" s="146"/>
      <c r="Y6283" s="146"/>
      <c r="Z6283" s="146"/>
      <c r="AA6283" s="146"/>
      <c r="AB6283" s="5" t="str">
        <f t="shared" si="130"/>
        <v/>
      </c>
    </row>
    <row r="6284" spans="8:28" customFormat="1" ht="12.95" hidden="1" customHeight="1">
      <c r="H6284" s="1"/>
      <c r="I6284" s="1"/>
      <c r="N6284" s="1"/>
      <c r="T6284" s="146"/>
      <c r="U6284" s="146"/>
      <c r="V6284" s="146"/>
      <c r="W6284" s="146"/>
      <c r="X6284" s="146"/>
      <c r="Y6284" s="146"/>
      <c r="Z6284" s="146"/>
      <c r="AA6284" s="146"/>
      <c r="AB6284" s="5" t="str">
        <f t="shared" si="130"/>
        <v/>
      </c>
    </row>
    <row r="6285" spans="8:28" customFormat="1" ht="12.95" hidden="1" customHeight="1">
      <c r="H6285" s="1"/>
      <c r="I6285" s="1"/>
      <c r="N6285" s="1"/>
      <c r="T6285" s="146"/>
      <c r="U6285" s="146"/>
      <c r="V6285" s="146"/>
      <c r="W6285" s="146"/>
      <c r="X6285" s="146"/>
      <c r="Y6285" s="146"/>
      <c r="Z6285" s="146"/>
      <c r="AA6285" s="146"/>
      <c r="AB6285" s="5" t="str">
        <f t="shared" si="130"/>
        <v/>
      </c>
    </row>
    <row r="6286" spans="8:28" customFormat="1" ht="12.95" hidden="1" customHeight="1">
      <c r="H6286" s="1"/>
      <c r="I6286" s="1"/>
      <c r="N6286" s="1"/>
      <c r="T6286" s="146"/>
      <c r="U6286" s="146"/>
      <c r="V6286" s="146"/>
      <c r="W6286" s="146"/>
      <c r="X6286" s="146"/>
      <c r="Y6286" s="146"/>
      <c r="Z6286" s="146"/>
      <c r="AA6286" s="146"/>
      <c r="AB6286" s="5" t="str">
        <f t="shared" si="130"/>
        <v/>
      </c>
    </row>
    <row r="6287" spans="8:28" customFormat="1" ht="12.95" hidden="1" customHeight="1">
      <c r="H6287" s="1"/>
      <c r="I6287" s="1"/>
      <c r="N6287" s="1"/>
      <c r="T6287" s="146"/>
      <c r="U6287" s="146"/>
      <c r="V6287" s="146"/>
      <c r="W6287" s="146"/>
      <c r="X6287" s="146"/>
      <c r="Y6287" s="146"/>
      <c r="Z6287" s="146"/>
      <c r="AA6287" s="146"/>
      <c r="AB6287" s="5" t="str">
        <f t="shared" si="130"/>
        <v/>
      </c>
    </row>
    <row r="6288" spans="8:28" customFormat="1" ht="12.95" hidden="1" customHeight="1">
      <c r="H6288" s="1"/>
      <c r="I6288" s="1"/>
      <c r="N6288" s="1"/>
      <c r="T6288" s="146"/>
      <c r="U6288" s="146"/>
      <c r="V6288" s="146"/>
      <c r="W6288" s="146"/>
      <c r="X6288" s="146"/>
      <c r="Y6288" s="146"/>
      <c r="Z6288" s="146"/>
      <c r="AA6288" s="146"/>
      <c r="AB6288" s="5" t="str">
        <f t="shared" si="130"/>
        <v/>
      </c>
    </row>
    <row r="6289" spans="8:28" customFormat="1" ht="12.95" hidden="1" customHeight="1">
      <c r="H6289" s="1"/>
      <c r="I6289" s="1"/>
      <c r="N6289" s="1"/>
      <c r="T6289" s="146"/>
      <c r="U6289" s="146"/>
      <c r="V6289" s="146"/>
      <c r="W6289" s="146"/>
      <c r="X6289" s="146"/>
      <c r="Y6289" s="146"/>
      <c r="Z6289" s="146"/>
      <c r="AA6289" s="146"/>
      <c r="AB6289" s="5" t="str">
        <f t="shared" si="130"/>
        <v/>
      </c>
    </row>
    <row r="6290" spans="8:28" customFormat="1" ht="12.95" hidden="1" customHeight="1">
      <c r="H6290" s="1"/>
      <c r="I6290" s="1"/>
      <c r="N6290" s="1"/>
      <c r="T6290" s="146"/>
      <c r="U6290" s="146"/>
      <c r="V6290" s="146"/>
      <c r="W6290" s="146"/>
      <c r="X6290" s="146"/>
      <c r="Y6290" s="146"/>
      <c r="Z6290" s="146"/>
      <c r="AA6290" s="146"/>
      <c r="AB6290" s="5" t="str">
        <f t="shared" si="130"/>
        <v/>
      </c>
    </row>
    <row r="6291" spans="8:28" customFormat="1" ht="12.95" hidden="1" customHeight="1">
      <c r="H6291" s="1"/>
      <c r="I6291" s="1"/>
      <c r="N6291" s="1"/>
      <c r="T6291" s="146"/>
      <c r="U6291" s="146"/>
      <c r="V6291" s="146"/>
      <c r="W6291" s="146"/>
      <c r="X6291" s="146"/>
      <c r="Y6291" s="146"/>
      <c r="Z6291" s="146"/>
      <c r="AA6291" s="146"/>
      <c r="AB6291" s="5" t="str">
        <f t="shared" si="130"/>
        <v/>
      </c>
    </row>
    <row r="6292" spans="8:28" customFormat="1" ht="12.95" hidden="1" customHeight="1">
      <c r="H6292" s="1"/>
      <c r="I6292" s="1"/>
      <c r="N6292" s="1"/>
      <c r="T6292" s="146"/>
      <c r="U6292" s="146"/>
      <c r="V6292" s="146"/>
      <c r="W6292" s="146"/>
      <c r="X6292" s="146"/>
      <c r="Y6292" s="146"/>
      <c r="Z6292" s="146"/>
      <c r="AA6292" s="146"/>
      <c r="AB6292" s="5" t="str">
        <f t="shared" si="130"/>
        <v/>
      </c>
    </row>
    <row r="6293" spans="8:28" customFormat="1" ht="12.95" hidden="1" customHeight="1">
      <c r="H6293" s="1"/>
      <c r="I6293" s="1"/>
      <c r="N6293" s="1"/>
      <c r="T6293" s="146"/>
      <c r="U6293" s="146"/>
      <c r="V6293" s="146"/>
      <c r="W6293" s="146"/>
      <c r="X6293" s="146"/>
      <c r="Y6293" s="146"/>
      <c r="Z6293" s="146"/>
      <c r="AA6293" s="146"/>
      <c r="AB6293" s="5" t="str">
        <f t="shared" si="130"/>
        <v/>
      </c>
    </row>
    <row r="6294" spans="8:28" customFormat="1" ht="12.95" hidden="1" customHeight="1">
      <c r="H6294" s="1"/>
      <c r="I6294" s="1"/>
      <c r="N6294" s="1"/>
      <c r="T6294" s="146"/>
      <c r="U6294" s="146"/>
      <c r="V6294" s="146"/>
      <c r="W6294" s="146"/>
      <c r="X6294" s="146"/>
      <c r="Y6294" s="146"/>
      <c r="Z6294" s="146"/>
      <c r="AA6294" s="146"/>
      <c r="AB6294" s="5" t="str">
        <f t="shared" si="130"/>
        <v/>
      </c>
    </row>
    <row r="6295" spans="8:28" customFormat="1" ht="12.95" hidden="1" customHeight="1">
      <c r="H6295" s="1"/>
      <c r="I6295" s="1"/>
      <c r="N6295" s="1"/>
      <c r="T6295" s="146"/>
      <c r="U6295" s="146"/>
      <c r="V6295" s="146"/>
      <c r="W6295" s="146"/>
      <c r="X6295" s="146"/>
      <c r="Y6295" s="146"/>
      <c r="Z6295" s="146"/>
      <c r="AA6295" s="146"/>
      <c r="AB6295" s="5" t="str">
        <f t="shared" si="130"/>
        <v/>
      </c>
    </row>
    <row r="6296" spans="8:28" customFormat="1" ht="12.95" hidden="1" customHeight="1">
      <c r="H6296" s="1"/>
      <c r="I6296" s="1"/>
      <c r="N6296" s="1"/>
      <c r="T6296" s="146"/>
      <c r="U6296" s="146"/>
      <c r="V6296" s="146"/>
      <c r="W6296" s="146"/>
      <c r="X6296" s="146"/>
      <c r="Y6296" s="146"/>
      <c r="Z6296" s="146"/>
      <c r="AA6296" s="146"/>
      <c r="AB6296" s="5" t="str">
        <f t="shared" si="130"/>
        <v/>
      </c>
    </row>
    <row r="6297" spans="8:28" customFormat="1" ht="12.95" hidden="1" customHeight="1">
      <c r="H6297" s="1"/>
      <c r="I6297" s="1"/>
      <c r="N6297" s="1"/>
      <c r="T6297" s="146"/>
      <c r="U6297" s="146"/>
      <c r="V6297" s="146"/>
      <c r="W6297" s="146"/>
      <c r="X6297" s="146"/>
      <c r="Y6297" s="146"/>
      <c r="Z6297" s="146"/>
      <c r="AA6297" s="146"/>
      <c r="AB6297" s="5" t="str">
        <f t="shared" si="130"/>
        <v/>
      </c>
    </row>
    <row r="6298" spans="8:28" customFormat="1" ht="12.95" hidden="1" customHeight="1">
      <c r="H6298" s="1"/>
      <c r="I6298" s="1"/>
      <c r="N6298" s="1"/>
      <c r="T6298" s="146"/>
      <c r="U6298" s="146"/>
      <c r="V6298" s="146"/>
      <c r="W6298" s="146"/>
      <c r="X6298" s="146"/>
      <c r="Y6298" s="146"/>
      <c r="Z6298" s="146"/>
      <c r="AA6298" s="146"/>
      <c r="AB6298" s="5" t="str">
        <f t="shared" si="130"/>
        <v/>
      </c>
    </row>
    <row r="6299" spans="8:28" customFormat="1" ht="12.95" hidden="1" customHeight="1">
      <c r="H6299" s="1"/>
      <c r="I6299" s="1"/>
      <c r="N6299" s="1"/>
      <c r="T6299" s="146"/>
      <c r="U6299" s="146"/>
      <c r="V6299" s="146"/>
      <c r="W6299" s="146"/>
      <c r="X6299" s="146"/>
      <c r="Y6299" s="146"/>
      <c r="Z6299" s="146"/>
      <c r="AA6299" s="146"/>
      <c r="AB6299" s="5" t="str">
        <f t="shared" ref="AB6299:AB6362" si="131">IF(TRIM(A6289)="","",CONCATENATE(TRIM(D6289),TRIM(E6289)))</f>
        <v/>
      </c>
    </row>
    <row r="6300" spans="8:28" customFormat="1" ht="12.95" hidden="1" customHeight="1">
      <c r="H6300" s="1"/>
      <c r="I6300" s="1"/>
      <c r="N6300" s="1"/>
      <c r="T6300" s="146"/>
      <c r="U6300" s="146"/>
      <c r="V6300" s="146"/>
      <c r="W6300" s="146"/>
      <c r="X6300" s="146"/>
      <c r="Y6300" s="146"/>
      <c r="Z6300" s="146"/>
      <c r="AA6300" s="146"/>
      <c r="AB6300" s="5" t="str">
        <f t="shared" si="131"/>
        <v/>
      </c>
    </row>
    <row r="6301" spans="8:28" customFormat="1" ht="12.95" hidden="1" customHeight="1">
      <c r="H6301" s="1"/>
      <c r="I6301" s="1"/>
      <c r="N6301" s="1"/>
      <c r="T6301" s="146"/>
      <c r="U6301" s="146"/>
      <c r="V6301" s="146"/>
      <c r="W6301" s="146"/>
      <c r="X6301" s="146"/>
      <c r="Y6301" s="146"/>
      <c r="Z6301" s="146"/>
      <c r="AA6301" s="146"/>
      <c r="AB6301" s="5" t="str">
        <f t="shared" si="131"/>
        <v/>
      </c>
    </row>
    <row r="6302" spans="8:28" customFormat="1" ht="12.95" hidden="1" customHeight="1">
      <c r="H6302" s="1"/>
      <c r="I6302" s="1"/>
      <c r="N6302" s="1"/>
      <c r="T6302" s="146"/>
      <c r="U6302" s="146"/>
      <c r="V6302" s="146"/>
      <c r="W6302" s="146"/>
      <c r="X6302" s="146"/>
      <c r="Y6302" s="146"/>
      <c r="Z6302" s="146"/>
      <c r="AA6302" s="146"/>
      <c r="AB6302" s="5" t="str">
        <f t="shared" si="131"/>
        <v/>
      </c>
    </row>
    <row r="6303" spans="8:28" customFormat="1" ht="12.95" hidden="1" customHeight="1">
      <c r="H6303" s="1"/>
      <c r="I6303" s="1"/>
      <c r="N6303" s="1"/>
      <c r="T6303" s="146"/>
      <c r="U6303" s="146"/>
      <c r="V6303" s="146"/>
      <c r="W6303" s="146"/>
      <c r="X6303" s="146"/>
      <c r="Y6303" s="146"/>
      <c r="Z6303" s="146"/>
      <c r="AA6303" s="146"/>
      <c r="AB6303" s="5" t="str">
        <f t="shared" si="131"/>
        <v/>
      </c>
    </row>
    <row r="6304" spans="8:28" customFormat="1" ht="12.95" hidden="1" customHeight="1">
      <c r="H6304" s="1"/>
      <c r="I6304" s="1"/>
      <c r="N6304" s="1"/>
      <c r="T6304" s="146"/>
      <c r="U6304" s="146"/>
      <c r="V6304" s="146"/>
      <c r="W6304" s="146"/>
      <c r="X6304" s="146"/>
      <c r="Y6304" s="146"/>
      <c r="Z6304" s="146"/>
      <c r="AA6304" s="146"/>
      <c r="AB6304" s="5" t="str">
        <f t="shared" si="131"/>
        <v/>
      </c>
    </row>
    <row r="6305" spans="8:28" customFormat="1" ht="12.95" hidden="1" customHeight="1">
      <c r="H6305" s="1"/>
      <c r="I6305" s="1"/>
      <c r="N6305" s="1"/>
      <c r="T6305" s="146"/>
      <c r="U6305" s="146"/>
      <c r="V6305" s="146"/>
      <c r="W6305" s="146"/>
      <c r="X6305" s="146"/>
      <c r="Y6305" s="146"/>
      <c r="Z6305" s="146"/>
      <c r="AA6305" s="146"/>
      <c r="AB6305" s="5" t="str">
        <f t="shared" si="131"/>
        <v/>
      </c>
    </row>
    <row r="6306" spans="8:28" customFormat="1" ht="12.95" hidden="1" customHeight="1">
      <c r="H6306" s="1"/>
      <c r="I6306" s="1"/>
      <c r="N6306" s="1"/>
      <c r="T6306" s="146"/>
      <c r="U6306" s="146"/>
      <c r="V6306" s="146"/>
      <c r="W6306" s="146"/>
      <c r="X6306" s="146"/>
      <c r="Y6306" s="146"/>
      <c r="Z6306" s="146"/>
      <c r="AA6306" s="146"/>
      <c r="AB6306" s="5" t="str">
        <f t="shared" si="131"/>
        <v/>
      </c>
    </row>
    <row r="6307" spans="8:28" customFormat="1" ht="12.95" hidden="1" customHeight="1">
      <c r="H6307" s="1"/>
      <c r="I6307" s="1"/>
      <c r="N6307" s="1"/>
      <c r="T6307" s="146"/>
      <c r="U6307" s="146"/>
      <c r="V6307" s="146"/>
      <c r="W6307" s="146"/>
      <c r="X6307" s="146"/>
      <c r="Y6307" s="146"/>
      <c r="Z6307" s="146"/>
      <c r="AA6307" s="146"/>
      <c r="AB6307" s="5" t="str">
        <f t="shared" si="131"/>
        <v/>
      </c>
    </row>
    <row r="6308" spans="8:28" customFormat="1" ht="12.95" hidden="1" customHeight="1">
      <c r="H6308" s="1"/>
      <c r="I6308" s="1"/>
      <c r="N6308" s="1"/>
      <c r="T6308" s="146"/>
      <c r="U6308" s="146"/>
      <c r="V6308" s="146"/>
      <c r="W6308" s="146"/>
      <c r="X6308" s="146"/>
      <c r="Y6308" s="146"/>
      <c r="Z6308" s="146"/>
      <c r="AA6308" s="146"/>
      <c r="AB6308" s="5" t="str">
        <f t="shared" si="131"/>
        <v/>
      </c>
    </row>
    <row r="6309" spans="8:28" customFormat="1" ht="12.95" hidden="1" customHeight="1">
      <c r="H6309" s="1"/>
      <c r="I6309" s="1"/>
      <c r="N6309" s="1"/>
      <c r="T6309" s="146"/>
      <c r="U6309" s="146"/>
      <c r="V6309" s="146"/>
      <c r="W6309" s="146"/>
      <c r="X6309" s="146"/>
      <c r="Y6309" s="146"/>
      <c r="Z6309" s="146"/>
      <c r="AA6309" s="146"/>
      <c r="AB6309" s="5" t="str">
        <f t="shared" si="131"/>
        <v/>
      </c>
    </row>
    <row r="6310" spans="8:28" customFormat="1" ht="12.95" hidden="1" customHeight="1">
      <c r="H6310" s="1"/>
      <c r="I6310" s="1"/>
      <c r="N6310" s="1"/>
      <c r="T6310" s="146"/>
      <c r="U6310" s="146"/>
      <c r="V6310" s="146"/>
      <c r="W6310" s="146"/>
      <c r="X6310" s="146"/>
      <c r="Y6310" s="146"/>
      <c r="Z6310" s="146"/>
      <c r="AA6310" s="146"/>
      <c r="AB6310" s="5" t="str">
        <f t="shared" si="131"/>
        <v/>
      </c>
    </row>
    <row r="6311" spans="8:28" customFormat="1" ht="12.95" hidden="1" customHeight="1">
      <c r="H6311" s="1"/>
      <c r="I6311" s="1"/>
      <c r="N6311" s="1"/>
      <c r="T6311" s="146"/>
      <c r="U6311" s="146"/>
      <c r="V6311" s="146"/>
      <c r="W6311" s="146"/>
      <c r="X6311" s="146"/>
      <c r="Y6311" s="146"/>
      <c r="Z6311" s="146"/>
      <c r="AA6311" s="146"/>
      <c r="AB6311" s="5" t="str">
        <f t="shared" si="131"/>
        <v/>
      </c>
    </row>
    <row r="6312" spans="8:28" customFormat="1" ht="12.95" hidden="1" customHeight="1">
      <c r="H6312" s="1"/>
      <c r="I6312" s="1"/>
      <c r="N6312" s="1"/>
      <c r="T6312" s="146"/>
      <c r="U6312" s="146"/>
      <c r="V6312" s="146"/>
      <c r="W6312" s="146"/>
      <c r="X6312" s="146"/>
      <c r="Y6312" s="146"/>
      <c r="Z6312" s="146"/>
      <c r="AA6312" s="146"/>
      <c r="AB6312" s="5" t="str">
        <f t="shared" si="131"/>
        <v/>
      </c>
    </row>
    <row r="6313" spans="8:28" customFormat="1" ht="12.95" hidden="1" customHeight="1">
      <c r="H6313" s="1"/>
      <c r="I6313" s="1"/>
      <c r="N6313" s="1"/>
      <c r="T6313" s="146"/>
      <c r="U6313" s="146"/>
      <c r="V6313" s="146"/>
      <c r="W6313" s="146"/>
      <c r="X6313" s="146"/>
      <c r="Y6313" s="146"/>
      <c r="Z6313" s="146"/>
      <c r="AA6313" s="146"/>
      <c r="AB6313" s="5" t="str">
        <f t="shared" si="131"/>
        <v/>
      </c>
    </row>
    <row r="6314" spans="8:28" customFormat="1" ht="12.95" hidden="1" customHeight="1">
      <c r="H6314" s="1"/>
      <c r="I6314" s="1"/>
      <c r="N6314" s="1"/>
      <c r="T6314" s="146"/>
      <c r="U6314" s="146"/>
      <c r="V6314" s="146"/>
      <c r="W6314" s="146"/>
      <c r="X6314" s="146"/>
      <c r="Y6314" s="146"/>
      <c r="Z6314" s="146"/>
      <c r="AA6314" s="146"/>
      <c r="AB6314" s="5" t="str">
        <f t="shared" si="131"/>
        <v/>
      </c>
    </row>
    <row r="6315" spans="8:28" customFormat="1" ht="12.95" hidden="1" customHeight="1">
      <c r="H6315" s="1"/>
      <c r="I6315" s="1"/>
      <c r="N6315" s="1"/>
      <c r="T6315" s="146"/>
      <c r="U6315" s="146"/>
      <c r="V6315" s="146"/>
      <c r="W6315" s="146"/>
      <c r="X6315" s="146"/>
      <c r="Y6315" s="146"/>
      <c r="Z6315" s="146"/>
      <c r="AA6315" s="146"/>
      <c r="AB6315" s="5" t="str">
        <f t="shared" si="131"/>
        <v/>
      </c>
    </row>
    <row r="6316" spans="8:28" customFormat="1" ht="12.95" hidden="1" customHeight="1">
      <c r="H6316" s="1"/>
      <c r="I6316" s="1"/>
      <c r="N6316" s="1"/>
      <c r="T6316" s="146"/>
      <c r="U6316" s="146"/>
      <c r="V6316" s="146"/>
      <c r="W6316" s="146"/>
      <c r="X6316" s="146"/>
      <c r="Y6316" s="146"/>
      <c r="Z6316" s="146"/>
      <c r="AA6316" s="146"/>
      <c r="AB6316" s="5" t="str">
        <f t="shared" si="131"/>
        <v/>
      </c>
    </row>
    <row r="6317" spans="8:28" customFormat="1" ht="12.95" hidden="1" customHeight="1">
      <c r="H6317" s="1"/>
      <c r="I6317" s="1"/>
      <c r="N6317" s="1"/>
      <c r="T6317" s="146"/>
      <c r="U6317" s="146"/>
      <c r="V6317" s="146"/>
      <c r="W6317" s="146"/>
      <c r="X6317" s="146"/>
      <c r="Y6317" s="146"/>
      <c r="Z6317" s="146"/>
      <c r="AA6317" s="146"/>
      <c r="AB6317" s="5" t="str">
        <f t="shared" si="131"/>
        <v/>
      </c>
    </row>
    <row r="6318" spans="8:28" customFormat="1" ht="12.95" hidden="1" customHeight="1">
      <c r="H6318" s="1"/>
      <c r="I6318" s="1"/>
      <c r="N6318" s="1"/>
      <c r="T6318" s="146"/>
      <c r="U6318" s="146"/>
      <c r="V6318" s="146"/>
      <c r="W6318" s="146"/>
      <c r="X6318" s="146"/>
      <c r="Y6318" s="146"/>
      <c r="Z6318" s="146"/>
      <c r="AA6318" s="146"/>
      <c r="AB6318" s="5" t="str">
        <f t="shared" si="131"/>
        <v/>
      </c>
    </row>
    <row r="6319" spans="8:28" customFormat="1" ht="12.95" hidden="1" customHeight="1">
      <c r="H6319" s="1"/>
      <c r="I6319" s="1"/>
      <c r="N6319" s="1"/>
      <c r="T6319" s="146"/>
      <c r="U6319" s="146"/>
      <c r="V6319" s="146"/>
      <c r="W6319" s="146"/>
      <c r="X6319" s="146"/>
      <c r="Y6319" s="146"/>
      <c r="Z6319" s="146"/>
      <c r="AA6319" s="146"/>
      <c r="AB6319" s="5" t="str">
        <f t="shared" si="131"/>
        <v/>
      </c>
    </row>
    <row r="6320" spans="8:28" customFormat="1" ht="12.95" hidden="1" customHeight="1">
      <c r="H6320" s="1"/>
      <c r="I6320" s="1"/>
      <c r="N6320" s="1"/>
      <c r="T6320" s="146"/>
      <c r="U6320" s="146"/>
      <c r="V6320" s="146"/>
      <c r="W6320" s="146"/>
      <c r="X6320" s="146"/>
      <c r="Y6320" s="146"/>
      <c r="Z6320" s="146"/>
      <c r="AA6320" s="146"/>
      <c r="AB6320" s="5" t="str">
        <f t="shared" si="131"/>
        <v/>
      </c>
    </row>
    <row r="6321" spans="8:28" customFormat="1" ht="12.95" hidden="1" customHeight="1">
      <c r="H6321" s="1"/>
      <c r="I6321" s="1"/>
      <c r="N6321" s="1"/>
      <c r="T6321" s="146"/>
      <c r="U6321" s="146"/>
      <c r="V6321" s="146"/>
      <c r="W6321" s="146"/>
      <c r="X6321" s="146"/>
      <c r="Y6321" s="146"/>
      <c r="Z6321" s="146"/>
      <c r="AA6321" s="146"/>
      <c r="AB6321" s="5" t="str">
        <f t="shared" si="131"/>
        <v/>
      </c>
    </row>
    <row r="6322" spans="8:28" customFormat="1" ht="12.95" hidden="1" customHeight="1">
      <c r="H6322" s="1"/>
      <c r="I6322" s="1"/>
      <c r="N6322" s="1"/>
      <c r="T6322" s="146"/>
      <c r="U6322" s="146"/>
      <c r="V6322" s="146"/>
      <c r="W6322" s="146"/>
      <c r="X6322" s="146"/>
      <c r="Y6322" s="146"/>
      <c r="Z6322" s="146"/>
      <c r="AA6322" s="146"/>
      <c r="AB6322" s="5" t="str">
        <f t="shared" si="131"/>
        <v/>
      </c>
    </row>
    <row r="6323" spans="8:28" customFormat="1" ht="12.95" hidden="1" customHeight="1">
      <c r="H6323" s="1"/>
      <c r="I6323" s="1"/>
      <c r="N6323" s="1"/>
      <c r="T6323" s="146"/>
      <c r="U6323" s="146"/>
      <c r="V6323" s="146"/>
      <c r="W6323" s="146"/>
      <c r="X6323" s="146"/>
      <c r="Y6323" s="146"/>
      <c r="Z6323" s="146"/>
      <c r="AA6323" s="146"/>
      <c r="AB6323" s="5" t="str">
        <f t="shared" si="131"/>
        <v/>
      </c>
    </row>
    <row r="6324" spans="8:28" customFormat="1" ht="12.95" hidden="1" customHeight="1">
      <c r="H6324" s="1"/>
      <c r="I6324" s="1"/>
      <c r="N6324" s="1"/>
      <c r="T6324" s="146"/>
      <c r="U6324" s="146"/>
      <c r="V6324" s="146"/>
      <c r="W6324" s="146"/>
      <c r="X6324" s="146"/>
      <c r="Y6324" s="146"/>
      <c r="Z6324" s="146"/>
      <c r="AA6324" s="146"/>
      <c r="AB6324" s="5" t="str">
        <f t="shared" si="131"/>
        <v/>
      </c>
    </row>
    <row r="6325" spans="8:28" customFormat="1" ht="12.95" hidden="1" customHeight="1">
      <c r="H6325" s="1"/>
      <c r="I6325" s="1"/>
      <c r="N6325" s="1"/>
      <c r="T6325" s="146"/>
      <c r="U6325" s="146"/>
      <c r="V6325" s="146"/>
      <c r="W6325" s="146"/>
      <c r="X6325" s="146"/>
      <c r="Y6325" s="146"/>
      <c r="Z6325" s="146"/>
      <c r="AA6325" s="146"/>
      <c r="AB6325" s="5" t="str">
        <f t="shared" si="131"/>
        <v/>
      </c>
    </row>
    <row r="6326" spans="8:28" customFormat="1" ht="12.95" hidden="1" customHeight="1">
      <c r="H6326" s="1"/>
      <c r="I6326" s="1"/>
      <c r="N6326" s="1"/>
      <c r="T6326" s="146"/>
      <c r="U6326" s="146"/>
      <c r="V6326" s="146"/>
      <c r="W6326" s="146"/>
      <c r="X6326" s="146"/>
      <c r="Y6326" s="146"/>
      <c r="Z6326" s="146"/>
      <c r="AA6326" s="146"/>
      <c r="AB6326" s="5" t="str">
        <f t="shared" si="131"/>
        <v/>
      </c>
    </row>
    <row r="6327" spans="8:28" customFormat="1" ht="12.95" hidden="1" customHeight="1">
      <c r="H6327" s="1"/>
      <c r="I6327" s="1"/>
      <c r="N6327" s="1"/>
      <c r="T6327" s="146"/>
      <c r="U6327" s="146"/>
      <c r="V6327" s="146"/>
      <c r="W6327" s="146"/>
      <c r="X6327" s="146"/>
      <c r="Y6327" s="146"/>
      <c r="Z6327" s="146"/>
      <c r="AA6327" s="146"/>
      <c r="AB6327" s="5" t="str">
        <f t="shared" si="131"/>
        <v/>
      </c>
    </row>
    <row r="6328" spans="8:28" customFormat="1" ht="12.95" hidden="1" customHeight="1">
      <c r="H6328" s="1"/>
      <c r="I6328" s="1"/>
      <c r="N6328" s="1"/>
      <c r="T6328" s="146"/>
      <c r="U6328" s="146"/>
      <c r="V6328" s="146"/>
      <c r="W6328" s="146"/>
      <c r="X6328" s="146"/>
      <c r="Y6328" s="146"/>
      <c r="Z6328" s="146"/>
      <c r="AA6328" s="146"/>
      <c r="AB6328" s="5" t="str">
        <f t="shared" si="131"/>
        <v/>
      </c>
    </row>
    <row r="6329" spans="8:28" customFormat="1" ht="12.95" hidden="1" customHeight="1">
      <c r="H6329" s="1"/>
      <c r="I6329" s="1"/>
      <c r="N6329" s="1"/>
      <c r="T6329" s="146"/>
      <c r="U6329" s="146"/>
      <c r="V6329" s="146"/>
      <c r="W6329" s="146"/>
      <c r="X6329" s="146"/>
      <c r="Y6329" s="146"/>
      <c r="Z6329" s="146"/>
      <c r="AA6329" s="146"/>
      <c r="AB6329" s="5" t="str">
        <f t="shared" si="131"/>
        <v/>
      </c>
    </row>
    <row r="6330" spans="8:28" customFormat="1" ht="12.95" hidden="1" customHeight="1">
      <c r="H6330" s="1"/>
      <c r="I6330" s="1"/>
      <c r="N6330" s="1"/>
      <c r="T6330" s="146"/>
      <c r="U6330" s="146"/>
      <c r="V6330" s="146"/>
      <c r="W6330" s="146"/>
      <c r="X6330" s="146"/>
      <c r="Y6330" s="146"/>
      <c r="Z6330" s="146"/>
      <c r="AA6330" s="146"/>
      <c r="AB6330" s="5" t="str">
        <f t="shared" si="131"/>
        <v/>
      </c>
    </row>
    <row r="6331" spans="8:28" customFormat="1" ht="12.95" hidden="1" customHeight="1">
      <c r="H6331" s="1"/>
      <c r="I6331" s="1"/>
      <c r="N6331" s="1"/>
      <c r="T6331" s="146"/>
      <c r="U6331" s="146"/>
      <c r="V6331" s="146"/>
      <c r="W6331" s="146"/>
      <c r="X6331" s="146"/>
      <c r="Y6331" s="146"/>
      <c r="Z6331" s="146"/>
      <c r="AA6331" s="146"/>
      <c r="AB6331" s="5" t="str">
        <f t="shared" si="131"/>
        <v/>
      </c>
    </row>
    <row r="6332" spans="8:28" customFormat="1" ht="12.95" hidden="1" customHeight="1">
      <c r="H6332" s="1"/>
      <c r="I6332" s="1"/>
      <c r="N6332" s="1"/>
      <c r="T6332" s="146"/>
      <c r="U6332" s="146"/>
      <c r="V6332" s="146"/>
      <c r="W6332" s="146"/>
      <c r="X6332" s="146"/>
      <c r="Y6332" s="146"/>
      <c r="Z6332" s="146"/>
      <c r="AA6332" s="146"/>
      <c r="AB6332" s="5" t="str">
        <f t="shared" si="131"/>
        <v/>
      </c>
    </row>
    <row r="6333" spans="8:28" customFormat="1" ht="12.95" hidden="1" customHeight="1">
      <c r="H6333" s="1"/>
      <c r="I6333" s="1"/>
      <c r="N6333" s="1"/>
      <c r="T6333" s="146"/>
      <c r="U6333" s="146"/>
      <c r="V6333" s="146"/>
      <c r="W6333" s="146"/>
      <c r="X6333" s="146"/>
      <c r="Y6333" s="146"/>
      <c r="Z6333" s="146"/>
      <c r="AA6333" s="146"/>
      <c r="AB6333" s="5" t="str">
        <f t="shared" si="131"/>
        <v/>
      </c>
    </row>
    <row r="6334" spans="8:28" customFormat="1" ht="12.95" hidden="1" customHeight="1">
      <c r="H6334" s="1"/>
      <c r="I6334" s="1"/>
      <c r="N6334" s="1"/>
      <c r="T6334" s="146"/>
      <c r="U6334" s="146"/>
      <c r="V6334" s="146"/>
      <c r="W6334" s="146"/>
      <c r="X6334" s="146"/>
      <c r="Y6334" s="146"/>
      <c r="Z6334" s="146"/>
      <c r="AA6334" s="146"/>
      <c r="AB6334" s="5" t="str">
        <f t="shared" si="131"/>
        <v/>
      </c>
    </row>
    <row r="6335" spans="8:28" customFormat="1" ht="12.95" hidden="1" customHeight="1">
      <c r="H6335" s="1"/>
      <c r="I6335" s="1"/>
      <c r="N6335" s="1"/>
      <c r="T6335" s="146"/>
      <c r="U6335" s="146"/>
      <c r="V6335" s="146"/>
      <c r="W6335" s="146"/>
      <c r="X6335" s="146"/>
      <c r="Y6335" s="146"/>
      <c r="Z6335" s="146"/>
      <c r="AA6335" s="146"/>
      <c r="AB6335" s="5" t="str">
        <f t="shared" si="131"/>
        <v/>
      </c>
    </row>
    <row r="6336" spans="8:28" customFormat="1" ht="12.95" hidden="1" customHeight="1">
      <c r="H6336" s="1"/>
      <c r="I6336" s="1"/>
      <c r="N6336" s="1"/>
      <c r="T6336" s="146"/>
      <c r="U6336" s="146"/>
      <c r="V6336" s="146"/>
      <c r="W6336" s="146"/>
      <c r="X6336" s="146"/>
      <c r="Y6336" s="146"/>
      <c r="Z6336" s="146"/>
      <c r="AA6336" s="146"/>
      <c r="AB6336" s="5" t="str">
        <f t="shared" si="131"/>
        <v/>
      </c>
    </row>
    <row r="6337" spans="8:28" customFormat="1" ht="12.95" hidden="1" customHeight="1">
      <c r="H6337" s="1"/>
      <c r="I6337" s="1"/>
      <c r="N6337" s="1"/>
      <c r="T6337" s="146"/>
      <c r="U6337" s="146"/>
      <c r="V6337" s="146"/>
      <c r="W6337" s="146"/>
      <c r="X6337" s="146"/>
      <c r="Y6337" s="146"/>
      <c r="Z6337" s="146"/>
      <c r="AA6337" s="146"/>
      <c r="AB6337" s="5" t="str">
        <f t="shared" si="131"/>
        <v/>
      </c>
    </row>
    <row r="6338" spans="8:28" customFormat="1" ht="12.95" hidden="1" customHeight="1">
      <c r="H6338" s="1"/>
      <c r="I6338" s="1"/>
      <c r="N6338" s="1"/>
      <c r="T6338" s="146"/>
      <c r="U6338" s="146"/>
      <c r="V6338" s="146"/>
      <c r="W6338" s="146"/>
      <c r="X6338" s="146"/>
      <c r="Y6338" s="146"/>
      <c r="Z6338" s="146"/>
      <c r="AA6338" s="146"/>
      <c r="AB6338" s="5" t="str">
        <f t="shared" si="131"/>
        <v/>
      </c>
    </row>
    <row r="6339" spans="8:28" customFormat="1" ht="12.95" hidden="1" customHeight="1">
      <c r="H6339" s="1"/>
      <c r="I6339" s="1"/>
      <c r="N6339" s="1"/>
      <c r="T6339" s="146"/>
      <c r="U6339" s="146"/>
      <c r="V6339" s="146"/>
      <c r="W6339" s="146"/>
      <c r="X6339" s="146"/>
      <c r="Y6339" s="146"/>
      <c r="Z6339" s="146"/>
      <c r="AA6339" s="146"/>
      <c r="AB6339" s="5" t="str">
        <f t="shared" si="131"/>
        <v/>
      </c>
    </row>
    <row r="6340" spans="8:28" customFormat="1" ht="12.95" hidden="1" customHeight="1">
      <c r="H6340" s="1"/>
      <c r="I6340" s="1"/>
      <c r="N6340" s="1"/>
      <c r="T6340" s="146"/>
      <c r="U6340" s="146"/>
      <c r="V6340" s="146"/>
      <c r="W6340" s="146"/>
      <c r="X6340" s="146"/>
      <c r="Y6340" s="146"/>
      <c r="Z6340" s="146"/>
      <c r="AA6340" s="146"/>
      <c r="AB6340" s="5" t="str">
        <f t="shared" si="131"/>
        <v/>
      </c>
    </row>
    <row r="6341" spans="8:28" customFormat="1" ht="12.95" hidden="1" customHeight="1">
      <c r="H6341" s="1"/>
      <c r="I6341" s="1"/>
      <c r="N6341" s="1"/>
      <c r="T6341" s="146"/>
      <c r="U6341" s="146"/>
      <c r="V6341" s="146"/>
      <c r="W6341" s="146"/>
      <c r="X6341" s="146"/>
      <c r="Y6341" s="146"/>
      <c r="Z6341" s="146"/>
      <c r="AA6341" s="146"/>
      <c r="AB6341" s="5" t="str">
        <f t="shared" si="131"/>
        <v/>
      </c>
    </row>
    <row r="6342" spans="8:28" customFormat="1" ht="12.95" hidden="1" customHeight="1">
      <c r="H6342" s="1"/>
      <c r="I6342" s="1"/>
      <c r="N6342" s="1"/>
      <c r="T6342" s="146"/>
      <c r="U6342" s="146"/>
      <c r="V6342" s="146"/>
      <c r="W6342" s="146"/>
      <c r="X6342" s="146"/>
      <c r="Y6342" s="146"/>
      <c r="Z6342" s="146"/>
      <c r="AA6342" s="146"/>
      <c r="AB6342" s="5" t="str">
        <f t="shared" si="131"/>
        <v/>
      </c>
    </row>
    <row r="6343" spans="8:28" customFormat="1" ht="12.95" hidden="1" customHeight="1">
      <c r="H6343" s="1"/>
      <c r="I6343" s="1"/>
      <c r="N6343" s="1"/>
      <c r="T6343" s="146"/>
      <c r="U6343" s="146"/>
      <c r="V6343" s="146"/>
      <c r="W6343" s="146"/>
      <c r="X6343" s="146"/>
      <c r="Y6343" s="146"/>
      <c r="Z6343" s="146"/>
      <c r="AA6343" s="146"/>
      <c r="AB6343" s="5" t="str">
        <f t="shared" si="131"/>
        <v/>
      </c>
    </row>
    <row r="6344" spans="8:28" customFormat="1" ht="12.95" hidden="1" customHeight="1">
      <c r="H6344" s="1"/>
      <c r="I6344" s="1"/>
      <c r="N6344" s="1"/>
      <c r="T6344" s="146"/>
      <c r="U6344" s="146"/>
      <c r="V6344" s="146"/>
      <c r="W6344" s="146"/>
      <c r="X6344" s="146"/>
      <c r="Y6344" s="146"/>
      <c r="Z6344" s="146"/>
      <c r="AA6344" s="146"/>
      <c r="AB6344" s="5" t="str">
        <f t="shared" si="131"/>
        <v/>
      </c>
    </row>
    <row r="6345" spans="8:28" customFormat="1" ht="12.95" hidden="1" customHeight="1">
      <c r="H6345" s="1"/>
      <c r="I6345" s="1"/>
      <c r="N6345" s="1"/>
      <c r="T6345" s="146"/>
      <c r="U6345" s="146"/>
      <c r="V6345" s="146"/>
      <c r="W6345" s="146"/>
      <c r="X6345" s="146"/>
      <c r="Y6345" s="146"/>
      <c r="Z6345" s="146"/>
      <c r="AA6345" s="146"/>
      <c r="AB6345" s="5" t="str">
        <f t="shared" si="131"/>
        <v/>
      </c>
    </row>
    <row r="6346" spans="8:28" customFormat="1" ht="12.95" hidden="1" customHeight="1">
      <c r="H6346" s="1"/>
      <c r="I6346" s="1"/>
      <c r="N6346" s="1"/>
      <c r="T6346" s="146"/>
      <c r="U6346" s="146"/>
      <c r="V6346" s="146"/>
      <c r="W6346" s="146"/>
      <c r="X6346" s="146"/>
      <c r="Y6346" s="146"/>
      <c r="Z6346" s="146"/>
      <c r="AA6346" s="146"/>
      <c r="AB6346" s="5" t="str">
        <f t="shared" si="131"/>
        <v/>
      </c>
    </row>
    <row r="6347" spans="8:28" customFormat="1" ht="12.95" hidden="1" customHeight="1">
      <c r="H6347" s="1"/>
      <c r="I6347" s="1"/>
      <c r="N6347" s="1"/>
      <c r="T6347" s="146"/>
      <c r="U6347" s="146"/>
      <c r="V6347" s="146"/>
      <c r="W6347" s="146"/>
      <c r="X6347" s="146"/>
      <c r="Y6347" s="146"/>
      <c r="Z6347" s="146"/>
      <c r="AA6347" s="146"/>
      <c r="AB6347" s="5" t="str">
        <f t="shared" si="131"/>
        <v/>
      </c>
    </row>
    <row r="6348" spans="8:28" customFormat="1" ht="12.95" hidden="1" customHeight="1">
      <c r="H6348" s="1"/>
      <c r="I6348" s="1"/>
      <c r="N6348" s="1"/>
      <c r="T6348" s="146"/>
      <c r="U6348" s="146"/>
      <c r="V6348" s="146"/>
      <c r="W6348" s="146"/>
      <c r="X6348" s="146"/>
      <c r="Y6348" s="146"/>
      <c r="Z6348" s="146"/>
      <c r="AA6348" s="146"/>
      <c r="AB6348" s="5" t="str">
        <f t="shared" si="131"/>
        <v/>
      </c>
    </row>
    <row r="6349" spans="8:28" customFormat="1" ht="12.95" hidden="1" customHeight="1">
      <c r="H6349" s="1"/>
      <c r="I6349" s="1"/>
      <c r="N6349" s="1"/>
      <c r="T6349" s="146"/>
      <c r="U6349" s="146"/>
      <c r="V6349" s="146"/>
      <c r="W6349" s="146"/>
      <c r="X6349" s="146"/>
      <c r="Y6349" s="146"/>
      <c r="Z6349" s="146"/>
      <c r="AA6349" s="146"/>
      <c r="AB6349" s="5" t="str">
        <f t="shared" si="131"/>
        <v/>
      </c>
    </row>
    <row r="6350" spans="8:28" customFormat="1" ht="12.95" hidden="1" customHeight="1">
      <c r="H6350" s="1"/>
      <c r="I6350" s="1"/>
      <c r="N6350" s="1"/>
      <c r="T6350" s="146"/>
      <c r="U6350" s="146"/>
      <c r="V6350" s="146"/>
      <c r="W6350" s="146"/>
      <c r="X6350" s="146"/>
      <c r="Y6350" s="146"/>
      <c r="Z6350" s="146"/>
      <c r="AA6350" s="146"/>
      <c r="AB6350" s="5" t="str">
        <f t="shared" si="131"/>
        <v/>
      </c>
    </row>
    <row r="6351" spans="8:28" customFormat="1" ht="12.95" hidden="1" customHeight="1">
      <c r="H6351" s="1"/>
      <c r="I6351" s="1"/>
      <c r="N6351" s="1"/>
      <c r="T6351" s="146"/>
      <c r="U6351" s="146"/>
      <c r="V6351" s="146"/>
      <c r="W6351" s="146"/>
      <c r="X6351" s="146"/>
      <c r="Y6351" s="146"/>
      <c r="Z6351" s="146"/>
      <c r="AA6351" s="146"/>
      <c r="AB6351" s="5" t="str">
        <f t="shared" si="131"/>
        <v/>
      </c>
    </row>
    <row r="6352" spans="8:28" customFormat="1" ht="12.95" hidden="1" customHeight="1">
      <c r="H6352" s="1"/>
      <c r="I6352" s="1"/>
      <c r="N6352" s="1"/>
      <c r="T6352" s="146"/>
      <c r="U6352" s="146"/>
      <c r="V6352" s="146"/>
      <c r="W6352" s="146"/>
      <c r="X6352" s="146"/>
      <c r="Y6352" s="146"/>
      <c r="Z6352" s="146"/>
      <c r="AA6352" s="146"/>
      <c r="AB6352" s="5" t="str">
        <f t="shared" si="131"/>
        <v/>
      </c>
    </row>
    <row r="6353" spans="8:28" customFormat="1" ht="12.95" hidden="1" customHeight="1">
      <c r="H6353" s="1"/>
      <c r="I6353" s="1"/>
      <c r="N6353" s="1"/>
      <c r="T6353" s="146"/>
      <c r="U6353" s="146"/>
      <c r="V6353" s="146"/>
      <c r="W6353" s="146"/>
      <c r="X6353" s="146"/>
      <c r="Y6353" s="146"/>
      <c r="Z6353" s="146"/>
      <c r="AA6353" s="146"/>
      <c r="AB6353" s="5" t="str">
        <f t="shared" si="131"/>
        <v/>
      </c>
    </row>
    <row r="6354" spans="8:28" customFormat="1" ht="12.95" hidden="1" customHeight="1">
      <c r="H6354" s="1"/>
      <c r="I6354" s="1"/>
      <c r="N6354" s="1"/>
      <c r="T6354" s="146"/>
      <c r="U6354" s="146"/>
      <c r="V6354" s="146"/>
      <c r="W6354" s="146"/>
      <c r="X6354" s="146"/>
      <c r="Y6354" s="146"/>
      <c r="Z6354" s="146"/>
      <c r="AA6354" s="146"/>
      <c r="AB6354" s="5" t="str">
        <f t="shared" si="131"/>
        <v/>
      </c>
    </row>
    <row r="6355" spans="8:28" customFormat="1" ht="12.95" hidden="1" customHeight="1">
      <c r="H6355" s="1"/>
      <c r="I6355" s="1"/>
      <c r="N6355" s="1"/>
      <c r="T6355" s="146"/>
      <c r="U6355" s="146"/>
      <c r="V6355" s="146"/>
      <c r="W6355" s="146"/>
      <c r="X6355" s="146"/>
      <c r="Y6355" s="146"/>
      <c r="Z6355" s="146"/>
      <c r="AA6355" s="146"/>
      <c r="AB6355" s="5" t="str">
        <f t="shared" si="131"/>
        <v/>
      </c>
    </row>
    <row r="6356" spans="8:28" customFormat="1" ht="12.95" hidden="1" customHeight="1">
      <c r="H6356" s="1"/>
      <c r="I6356" s="1"/>
      <c r="N6356" s="1"/>
      <c r="T6356" s="146"/>
      <c r="U6356" s="146"/>
      <c r="V6356" s="146"/>
      <c r="W6356" s="146"/>
      <c r="X6356" s="146"/>
      <c r="Y6356" s="146"/>
      <c r="Z6356" s="146"/>
      <c r="AA6356" s="146"/>
      <c r="AB6356" s="5" t="str">
        <f t="shared" si="131"/>
        <v/>
      </c>
    </row>
    <row r="6357" spans="8:28" customFormat="1" ht="12.95" hidden="1" customHeight="1">
      <c r="H6357" s="1"/>
      <c r="I6357" s="1"/>
      <c r="N6357" s="1"/>
      <c r="T6357" s="146"/>
      <c r="U6357" s="146"/>
      <c r="V6357" s="146"/>
      <c r="W6357" s="146"/>
      <c r="X6357" s="146"/>
      <c r="Y6357" s="146"/>
      <c r="Z6357" s="146"/>
      <c r="AA6357" s="146"/>
      <c r="AB6357" s="5" t="str">
        <f t="shared" si="131"/>
        <v/>
      </c>
    </row>
    <row r="6358" spans="8:28" customFormat="1" ht="12.95" hidden="1" customHeight="1">
      <c r="H6358" s="1"/>
      <c r="I6358" s="1"/>
      <c r="N6358" s="1"/>
      <c r="T6358" s="146"/>
      <c r="U6358" s="146"/>
      <c r="V6358" s="146"/>
      <c r="W6358" s="146"/>
      <c r="X6358" s="146"/>
      <c r="Y6358" s="146"/>
      <c r="Z6358" s="146"/>
      <c r="AA6358" s="146"/>
      <c r="AB6358" s="5" t="str">
        <f t="shared" si="131"/>
        <v/>
      </c>
    </row>
    <row r="6359" spans="8:28" customFormat="1" ht="12.95" hidden="1" customHeight="1">
      <c r="H6359" s="1"/>
      <c r="I6359" s="1"/>
      <c r="N6359" s="1"/>
      <c r="T6359" s="146"/>
      <c r="U6359" s="146"/>
      <c r="V6359" s="146"/>
      <c r="W6359" s="146"/>
      <c r="X6359" s="146"/>
      <c r="Y6359" s="146"/>
      <c r="Z6359" s="146"/>
      <c r="AA6359" s="146"/>
      <c r="AB6359" s="5" t="str">
        <f t="shared" si="131"/>
        <v/>
      </c>
    </row>
    <row r="6360" spans="8:28" customFormat="1" ht="12.95" hidden="1" customHeight="1">
      <c r="H6360" s="1"/>
      <c r="I6360" s="1"/>
      <c r="N6360" s="1"/>
      <c r="T6360" s="146"/>
      <c r="U6360" s="146"/>
      <c r="V6360" s="146"/>
      <c r="W6360" s="146"/>
      <c r="X6360" s="146"/>
      <c r="Y6360" s="146"/>
      <c r="Z6360" s="146"/>
      <c r="AA6360" s="146"/>
      <c r="AB6360" s="5" t="str">
        <f t="shared" si="131"/>
        <v/>
      </c>
    </row>
    <row r="6361" spans="8:28" customFormat="1" ht="12.95" hidden="1" customHeight="1">
      <c r="H6361" s="1"/>
      <c r="I6361" s="1"/>
      <c r="N6361" s="1"/>
      <c r="T6361" s="146"/>
      <c r="U6361" s="146"/>
      <c r="V6361" s="146"/>
      <c r="W6361" s="146"/>
      <c r="X6361" s="146"/>
      <c r="Y6361" s="146"/>
      <c r="Z6361" s="146"/>
      <c r="AA6361" s="146"/>
      <c r="AB6361" s="5" t="str">
        <f t="shared" si="131"/>
        <v/>
      </c>
    </row>
    <row r="6362" spans="8:28" customFormat="1" ht="12.95" hidden="1" customHeight="1">
      <c r="H6362" s="1"/>
      <c r="I6362" s="1"/>
      <c r="N6362" s="1"/>
      <c r="T6362" s="146"/>
      <c r="U6362" s="146"/>
      <c r="V6362" s="146"/>
      <c r="W6362" s="146"/>
      <c r="X6362" s="146"/>
      <c r="Y6362" s="146"/>
      <c r="Z6362" s="146"/>
      <c r="AA6362" s="146"/>
      <c r="AB6362" s="5" t="str">
        <f t="shared" si="131"/>
        <v/>
      </c>
    </row>
    <row r="6363" spans="8:28" customFormat="1" ht="12.95" hidden="1" customHeight="1">
      <c r="H6363" s="1"/>
      <c r="I6363" s="1"/>
      <c r="N6363" s="1"/>
      <c r="T6363" s="146"/>
      <c r="U6363" s="146"/>
      <c r="V6363" s="146"/>
      <c r="W6363" s="146"/>
      <c r="X6363" s="146"/>
      <c r="Y6363" s="146"/>
      <c r="Z6363" s="146"/>
      <c r="AA6363" s="146"/>
      <c r="AB6363" s="5" t="str">
        <f t="shared" ref="AB6363:AB6426" si="132">IF(TRIM(A6353)="","",CONCATENATE(TRIM(D6353),TRIM(E6353)))</f>
        <v/>
      </c>
    </row>
    <row r="6364" spans="8:28" customFormat="1" ht="12.95" hidden="1" customHeight="1">
      <c r="H6364" s="1"/>
      <c r="I6364" s="1"/>
      <c r="N6364" s="1"/>
      <c r="T6364" s="146"/>
      <c r="U6364" s="146"/>
      <c r="V6364" s="146"/>
      <c r="W6364" s="146"/>
      <c r="X6364" s="146"/>
      <c r="Y6364" s="146"/>
      <c r="Z6364" s="146"/>
      <c r="AA6364" s="146"/>
      <c r="AB6364" s="5" t="str">
        <f t="shared" si="132"/>
        <v/>
      </c>
    </row>
    <row r="6365" spans="8:28" customFormat="1" ht="12.95" hidden="1" customHeight="1">
      <c r="H6365" s="1"/>
      <c r="I6365" s="1"/>
      <c r="N6365" s="1"/>
      <c r="T6365" s="146"/>
      <c r="U6365" s="146"/>
      <c r="V6365" s="146"/>
      <c r="W6365" s="146"/>
      <c r="X6365" s="146"/>
      <c r="Y6365" s="146"/>
      <c r="Z6365" s="146"/>
      <c r="AA6365" s="146"/>
      <c r="AB6365" s="5" t="str">
        <f t="shared" si="132"/>
        <v/>
      </c>
    </row>
    <row r="6366" spans="8:28" customFormat="1" ht="12.95" hidden="1" customHeight="1">
      <c r="H6366" s="1"/>
      <c r="I6366" s="1"/>
      <c r="N6366" s="1"/>
      <c r="T6366" s="146"/>
      <c r="U6366" s="146"/>
      <c r="V6366" s="146"/>
      <c r="W6366" s="146"/>
      <c r="X6366" s="146"/>
      <c r="Y6366" s="146"/>
      <c r="Z6366" s="146"/>
      <c r="AA6366" s="146"/>
      <c r="AB6366" s="5" t="str">
        <f t="shared" si="132"/>
        <v/>
      </c>
    </row>
    <row r="6367" spans="8:28" customFormat="1" ht="12.95" hidden="1" customHeight="1">
      <c r="H6367" s="1"/>
      <c r="I6367" s="1"/>
      <c r="N6367" s="1"/>
      <c r="T6367" s="146"/>
      <c r="U6367" s="146"/>
      <c r="V6367" s="146"/>
      <c r="W6367" s="146"/>
      <c r="X6367" s="146"/>
      <c r="Y6367" s="146"/>
      <c r="Z6367" s="146"/>
      <c r="AA6367" s="146"/>
      <c r="AB6367" s="5" t="str">
        <f t="shared" si="132"/>
        <v/>
      </c>
    </row>
    <row r="6368" spans="8:28" customFormat="1" ht="12.95" hidden="1" customHeight="1">
      <c r="H6368" s="1"/>
      <c r="I6368" s="1"/>
      <c r="N6368" s="1"/>
      <c r="T6368" s="146"/>
      <c r="U6368" s="146"/>
      <c r="V6368" s="146"/>
      <c r="W6368" s="146"/>
      <c r="X6368" s="146"/>
      <c r="Y6368" s="146"/>
      <c r="Z6368" s="146"/>
      <c r="AA6368" s="146"/>
      <c r="AB6368" s="5" t="str">
        <f t="shared" si="132"/>
        <v/>
      </c>
    </row>
    <row r="6369" spans="8:28" customFormat="1" ht="12.95" hidden="1" customHeight="1">
      <c r="H6369" s="1"/>
      <c r="I6369" s="1"/>
      <c r="N6369" s="1"/>
      <c r="T6369" s="146"/>
      <c r="U6369" s="146"/>
      <c r="V6369" s="146"/>
      <c r="W6369" s="146"/>
      <c r="X6369" s="146"/>
      <c r="Y6369" s="146"/>
      <c r="Z6369" s="146"/>
      <c r="AA6369" s="146"/>
      <c r="AB6369" s="5" t="str">
        <f t="shared" si="132"/>
        <v/>
      </c>
    </row>
    <row r="6370" spans="8:28" customFormat="1" ht="12.95" hidden="1" customHeight="1">
      <c r="H6370" s="1"/>
      <c r="I6370" s="1"/>
      <c r="N6370" s="1"/>
      <c r="T6370" s="146"/>
      <c r="U6370" s="146"/>
      <c r="V6370" s="146"/>
      <c r="W6370" s="146"/>
      <c r="X6370" s="146"/>
      <c r="Y6370" s="146"/>
      <c r="Z6370" s="146"/>
      <c r="AA6370" s="146"/>
      <c r="AB6370" s="5" t="str">
        <f t="shared" si="132"/>
        <v/>
      </c>
    </row>
    <row r="6371" spans="8:28" customFormat="1" ht="12.95" hidden="1" customHeight="1">
      <c r="H6371" s="1"/>
      <c r="I6371" s="1"/>
      <c r="N6371" s="1"/>
      <c r="T6371" s="146"/>
      <c r="U6371" s="146"/>
      <c r="V6371" s="146"/>
      <c r="W6371" s="146"/>
      <c r="X6371" s="146"/>
      <c r="Y6371" s="146"/>
      <c r="Z6371" s="146"/>
      <c r="AA6371" s="146"/>
      <c r="AB6371" s="5" t="str">
        <f t="shared" si="132"/>
        <v/>
      </c>
    </row>
    <row r="6372" spans="8:28" customFormat="1" ht="12.95" hidden="1" customHeight="1">
      <c r="H6372" s="1"/>
      <c r="I6372" s="1"/>
      <c r="N6372" s="1"/>
      <c r="T6372" s="146"/>
      <c r="U6372" s="146"/>
      <c r="V6372" s="146"/>
      <c r="W6372" s="146"/>
      <c r="X6372" s="146"/>
      <c r="Y6372" s="146"/>
      <c r="Z6372" s="146"/>
      <c r="AA6372" s="146"/>
      <c r="AB6372" s="5" t="str">
        <f t="shared" si="132"/>
        <v/>
      </c>
    </row>
    <row r="6373" spans="8:28" customFormat="1" ht="12.95" hidden="1" customHeight="1">
      <c r="H6373" s="1"/>
      <c r="I6373" s="1"/>
      <c r="N6373" s="1"/>
      <c r="T6373" s="146"/>
      <c r="U6373" s="146"/>
      <c r="V6373" s="146"/>
      <c r="W6373" s="146"/>
      <c r="X6373" s="146"/>
      <c r="Y6373" s="146"/>
      <c r="Z6373" s="146"/>
      <c r="AA6373" s="146"/>
      <c r="AB6373" s="5" t="str">
        <f t="shared" si="132"/>
        <v/>
      </c>
    </row>
    <row r="6374" spans="8:28" customFormat="1" ht="12.95" hidden="1" customHeight="1">
      <c r="H6374" s="1"/>
      <c r="I6374" s="1"/>
      <c r="N6374" s="1"/>
      <c r="T6374" s="146"/>
      <c r="U6374" s="146"/>
      <c r="V6374" s="146"/>
      <c r="W6374" s="146"/>
      <c r="X6374" s="146"/>
      <c r="Y6374" s="146"/>
      <c r="Z6374" s="146"/>
      <c r="AA6374" s="146"/>
      <c r="AB6374" s="5" t="str">
        <f t="shared" si="132"/>
        <v/>
      </c>
    </row>
    <row r="6375" spans="8:28" customFormat="1" ht="12.95" hidden="1" customHeight="1">
      <c r="H6375" s="1"/>
      <c r="I6375" s="1"/>
      <c r="N6375" s="1"/>
      <c r="T6375" s="146"/>
      <c r="U6375" s="146"/>
      <c r="V6375" s="146"/>
      <c r="W6375" s="146"/>
      <c r="X6375" s="146"/>
      <c r="Y6375" s="146"/>
      <c r="Z6375" s="146"/>
      <c r="AA6375" s="146"/>
      <c r="AB6375" s="5" t="str">
        <f t="shared" si="132"/>
        <v/>
      </c>
    </row>
    <row r="6376" spans="8:28" customFormat="1" ht="12.95" hidden="1" customHeight="1">
      <c r="H6376" s="1"/>
      <c r="I6376" s="1"/>
      <c r="N6376" s="1"/>
      <c r="T6376" s="146"/>
      <c r="U6376" s="146"/>
      <c r="V6376" s="146"/>
      <c r="W6376" s="146"/>
      <c r="X6376" s="146"/>
      <c r="Y6376" s="146"/>
      <c r="Z6376" s="146"/>
      <c r="AA6376" s="146"/>
      <c r="AB6376" s="5" t="str">
        <f t="shared" si="132"/>
        <v/>
      </c>
    </row>
    <row r="6377" spans="8:28" customFormat="1" ht="12.95" hidden="1" customHeight="1">
      <c r="H6377" s="1"/>
      <c r="I6377" s="1"/>
      <c r="N6377" s="1"/>
      <c r="T6377" s="146"/>
      <c r="U6377" s="146"/>
      <c r="V6377" s="146"/>
      <c r="W6377" s="146"/>
      <c r="X6377" s="146"/>
      <c r="Y6377" s="146"/>
      <c r="Z6377" s="146"/>
      <c r="AA6377" s="146"/>
      <c r="AB6377" s="5" t="str">
        <f t="shared" si="132"/>
        <v/>
      </c>
    </row>
    <row r="6378" spans="8:28" customFormat="1" ht="12.95" hidden="1" customHeight="1">
      <c r="H6378" s="1"/>
      <c r="I6378" s="1"/>
      <c r="N6378" s="1"/>
      <c r="T6378" s="146"/>
      <c r="U6378" s="146"/>
      <c r="V6378" s="146"/>
      <c r="W6378" s="146"/>
      <c r="X6378" s="146"/>
      <c r="Y6378" s="146"/>
      <c r="Z6378" s="146"/>
      <c r="AA6378" s="146"/>
      <c r="AB6378" s="5" t="str">
        <f t="shared" si="132"/>
        <v/>
      </c>
    </row>
    <row r="6379" spans="8:28" customFormat="1" ht="12.95" hidden="1" customHeight="1">
      <c r="H6379" s="1"/>
      <c r="I6379" s="1"/>
      <c r="N6379" s="1"/>
      <c r="T6379" s="146"/>
      <c r="U6379" s="146"/>
      <c r="V6379" s="146"/>
      <c r="W6379" s="146"/>
      <c r="X6379" s="146"/>
      <c r="Y6379" s="146"/>
      <c r="Z6379" s="146"/>
      <c r="AA6379" s="146"/>
      <c r="AB6379" s="5" t="str">
        <f t="shared" si="132"/>
        <v/>
      </c>
    </row>
    <row r="6380" spans="8:28" customFormat="1" ht="12.95" hidden="1" customHeight="1">
      <c r="H6380" s="1"/>
      <c r="I6380" s="1"/>
      <c r="N6380" s="1"/>
      <c r="T6380" s="146"/>
      <c r="U6380" s="146"/>
      <c r="V6380" s="146"/>
      <c r="W6380" s="146"/>
      <c r="X6380" s="146"/>
      <c r="Y6380" s="146"/>
      <c r="Z6380" s="146"/>
      <c r="AA6380" s="146"/>
      <c r="AB6380" s="5" t="str">
        <f t="shared" si="132"/>
        <v/>
      </c>
    </row>
    <row r="6381" spans="8:28" customFormat="1" ht="12.95" hidden="1" customHeight="1">
      <c r="H6381" s="1"/>
      <c r="I6381" s="1"/>
      <c r="N6381" s="1"/>
      <c r="T6381" s="146"/>
      <c r="U6381" s="146"/>
      <c r="V6381" s="146"/>
      <c r="W6381" s="146"/>
      <c r="X6381" s="146"/>
      <c r="Y6381" s="146"/>
      <c r="Z6381" s="146"/>
      <c r="AA6381" s="146"/>
      <c r="AB6381" s="5" t="str">
        <f t="shared" si="132"/>
        <v/>
      </c>
    </row>
    <row r="6382" spans="8:28" customFormat="1" ht="12.95" hidden="1" customHeight="1">
      <c r="H6382" s="1"/>
      <c r="I6382" s="1"/>
      <c r="N6382" s="1"/>
      <c r="T6382" s="146"/>
      <c r="U6382" s="146"/>
      <c r="V6382" s="146"/>
      <c r="W6382" s="146"/>
      <c r="X6382" s="146"/>
      <c r="Y6382" s="146"/>
      <c r="Z6382" s="146"/>
      <c r="AA6382" s="146"/>
      <c r="AB6382" s="5" t="str">
        <f t="shared" si="132"/>
        <v/>
      </c>
    </row>
    <row r="6383" spans="8:28" customFormat="1" ht="12.95" hidden="1" customHeight="1">
      <c r="H6383" s="1"/>
      <c r="I6383" s="1"/>
      <c r="N6383" s="1"/>
      <c r="T6383" s="146"/>
      <c r="U6383" s="146"/>
      <c r="V6383" s="146"/>
      <c r="W6383" s="146"/>
      <c r="X6383" s="146"/>
      <c r="Y6383" s="146"/>
      <c r="Z6383" s="146"/>
      <c r="AA6383" s="146"/>
      <c r="AB6383" s="5" t="str">
        <f t="shared" si="132"/>
        <v/>
      </c>
    </row>
    <row r="6384" spans="8:28" customFormat="1" ht="12.95" hidden="1" customHeight="1">
      <c r="H6384" s="1"/>
      <c r="I6384" s="1"/>
      <c r="N6384" s="1"/>
      <c r="T6384" s="146"/>
      <c r="U6384" s="146"/>
      <c r="V6384" s="146"/>
      <c r="W6384" s="146"/>
      <c r="X6384" s="146"/>
      <c r="Y6384" s="146"/>
      <c r="Z6384" s="146"/>
      <c r="AA6384" s="146"/>
      <c r="AB6384" s="5" t="str">
        <f t="shared" si="132"/>
        <v/>
      </c>
    </row>
    <row r="6385" spans="8:28" customFormat="1" ht="12.95" hidden="1" customHeight="1">
      <c r="H6385" s="1"/>
      <c r="I6385" s="1"/>
      <c r="N6385" s="1"/>
      <c r="T6385" s="146"/>
      <c r="U6385" s="146"/>
      <c r="V6385" s="146"/>
      <c r="W6385" s="146"/>
      <c r="X6385" s="146"/>
      <c r="Y6385" s="146"/>
      <c r="Z6385" s="146"/>
      <c r="AA6385" s="146"/>
      <c r="AB6385" s="5" t="str">
        <f t="shared" si="132"/>
        <v/>
      </c>
    </row>
    <row r="6386" spans="8:28" customFormat="1" ht="12.95" hidden="1" customHeight="1">
      <c r="H6386" s="1"/>
      <c r="I6386" s="1"/>
      <c r="N6386" s="1"/>
      <c r="T6386" s="146"/>
      <c r="U6386" s="146"/>
      <c r="V6386" s="146"/>
      <c r="W6386" s="146"/>
      <c r="X6386" s="146"/>
      <c r="Y6386" s="146"/>
      <c r="Z6386" s="146"/>
      <c r="AA6386" s="146"/>
      <c r="AB6386" s="5" t="str">
        <f t="shared" si="132"/>
        <v/>
      </c>
    </row>
    <row r="6387" spans="8:28" customFormat="1" ht="12.95" hidden="1" customHeight="1">
      <c r="H6387" s="1"/>
      <c r="I6387" s="1"/>
      <c r="N6387" s="1"/>
      <c r="T6387" s="146"/>
      <c r="U6387" s="146"/>
      <c r="V6387" s="146"/>
      <c r="W6387" s="146"/>
      <c r="X6387" s="146"/>
      <c r="Y6387" s="146"/>
      <c r="Z6387" s="146"/>
      <c r="AA6387" s="146"/>
      <c r="AB6387" s="5" t="str">
        <f t="shared" si="132"/>
        <v/>
      </c>
    </row>
    <row r="6388" spans="8:28" customFormat="1" ht="12.95" hidden="1" customHeight="1">
      <c r="H6388" s="1"/>
      <c r="I6388" s="1"/>
      <c r="N6388" s="1"/>
      <c r="T6388" s="146"/>
      <c r="U6388" s="146"/>
      <c r="V6388" s="146"/>
      <c r="W6388" s="146"/>
      <c r="X6388" s="146"/>
      <c r="Y6388" s="146"/>
      <c r="Z6388" s="146"/>
      <c r="AA6388" s="146"/>
      <c r="AB6388" s="5" t="str">
        <f t="shared" si="132"/>
        <v/>
      </c>
    </row>
    <row r="6389" spans="8:28" customFormat="1" ht="12.95" hidden="1" customHeight="1">
      <c r="H6389" s="1"/>
      <c r="I6389" s="1"/>
      <c r="N6389" s="1"/>
      <c r="T6389" s="146"/>
      <c r="U6389" s="146"/>
      <c r="V6389" s="146"/>
      <c r="W6389" s="146"/>
      <c r="X6389" s="146"/>
      <c r="Y6389" s="146"/>
      <c r="Z6389" s="146"/>
      <c r="AA6389" s="146"/>
      <c r="AB6389" s="5" t="str">
        <f t="shared" si="132"/>
        <v/>
      </c>
    </row>
    <row r="6390" spans="8:28" customFormat="1" ht="12.95" hidden="1" customHeight="1">
      <c r="H6390" s="1"/>
      <c r="I6390" s="1"/>
      <c r="N6390" s="1"/>
      <c r="T6390" s="146"/>
      <c r="U6390" s="146"/>
      <c r="V6390" s="146"/>
      <c r="W6390" s="146"/>
      <c r="X6390" s="146"/>
      <c r="Y6390" s="146"/>
      <c r="Z6390" s="146"/>
      <c r="AA6390" s="146"/>
      <c r="AB6390" s="5" t="str">
        <f t="shared" si="132"/>
        <v/>
      </c>
    </row>
    <row r="6391" spans="8:28" customFormat="1" ht="12.95" hidden="1" customHeight="1">
      <c r="H6391" s="1"/>
      <c r="I6391" s="1"/>
      <c r="N6391" s="1"/>
      <c r="T6391" s="146"/>
      <c r="U6391" s="146"/>
      <c r="V6391" s="146"/>
      <c r="W6391" s="146"/>
      <c r="X6391" s="146"/>
      <c r="Y6391" s="146"/>
      <c r="Z6391" s="146"/>
      <c r="AA6391" s="146"/>
      <c r="AB6391" s="5" t="str">
        <f t="shared" si="132"/>
        <v/>
      </c>
    </row>
    <row r="6392" spans="8:28" customFormat="1" ht="12.95" hidden="1" customHeight="1">
      <c r="H6392" s="1"/>
      <c r="I6392" s="1"/>
      <c r="N6392" s="1"/>
      <c r="T6392" s="146"/>
      <c r="U6392" s="146"/>
      <c r="V6392" s="146"/>
      <c r="W6392" s="146"/>
      <c r="X6392" s="146"/>
      <c r="Y6392" s="146"/>
      <c r="Z6392" s="146"/>
      <c r="AA6392" s="146"/>
      <c r="AB6392" s="5" t="str">
        <f t="shared" si="132"/>
        <v/>
      </c>
    </row>
    <row r="6393" spans="8:28" customFormat="1" ht="12.95" hidden="1" customHeight="1">
      <c r="H6393" s="1"/>
      <c r="I6393" s="1"/>
      <c r="N6393" s="1"/>
      <c r="T6393" s="146"/>
      <c r="U6393" s="146"/>
      <c r="V6393" s="146"/>
      <c r="W6393" s="146"/>
      <c r="X6393" s="146"/>
      <c r="Y6393" s="146"/>
      <c r="Z6393" s="146"/>
      <c r="AA6393" s="146"/>
      <c r="AB6393" s="5" t="str">
        <f t="shared" si="132"/>
        <v/>
      </c>
    </row>
    <row r="6394" spans="8:28" customFormat="1" ht="12.95" hidden="1" customHeight="1">
      <c r="H6394" s="1"/>
      <c r="I6394" s="1"/>
      <c r="N6394" s="1"/>
      <c r="T6394" s="146"/>
      <c r="U6394" s="146"/>
      <c r="V6394" s="146"/>
      <c r="W6394" s="146"/>
      <c r="X6394" s="146"/>
      <c r="Y6394" s="146"/>
      <c r="Z6394" s="146"/>
      <c r="AA6394" s="146"/>
      <c r="AB6394" s="5" t="str">
        <f t="shared" si="132"/>
        <v/>
      </c>
    </row>
    <row r="6395" spans="8:28" customFormat="1" ht="12.95" hidden="1" customHeight="1">
      <c r="H6395" s="1"/>
      <c r="I6395" s="1"/>
      <c r="N6395" s="1"/>
      <c r="T6395" s="146"/>
      <c r="U6395" s="146"/>
      <c r="V6395" s="146"/>
      <c r="W6395" s="146"/>
      <c r="X6395" s="146"/>
      <c r="Y6395" s="146"/>
      <c r="Z6395" s="146"/>
      <c r="AA6395" s="146"/>
      <c r="AB6395" s="5" t="str">
        <f t="shared" si="132"/>
        <v/>
      </c>
    </row>
    <row r="6396" spans="8:28" customFormat="1" ht="12.95" hidden="1" customHeight="1">
      <c r="H6396" s="1"/>
      <c r="I6396" s="1"/>
      <c r="N6396" s="1"/>
      <c r="T6396" s="146"/>
      <c r="U6396" s="146"/>
      <c r="V6396" s="146"/>
      <c r="W6396" s="146"/>
      <c r="X6396" s="146"/>
      <c r="Y6396" s="146"/>
      <c r="Z6396" s="146"/>
      <c r="AA6396" s="146"/>
      <c r="AB6396" s="5" t="str">
        <f t="shared" si="132"/>
        <v/>
      </c>
    </row>
    <row r="6397" spans="8:28" customFormat="1" ht="12.95" hidden="1" customHeight="1">
      <c r="H6397" s="1"/>
      <c r="I6397" s="1"/>
      <c r="N6397" s="1"/>
      <c r="T6397" s="146"/>
      <c r="U6397" s="146"/>
      <c r="V6397" s="146"/>
      <c r="W6397" s="146"/>
      <c r="X6397" s="146"/>
      <c r="Y6397" s="146"/>
      <c r="Z6397" s="146"/>
      <c r="AA6397" s="146"/>
      <c r="AB6397" s="5" t="str">
        <f t="shared" si="132"/>
        <v/>
      </c>
    </row>
    <row r="6398" spans="8:28" customFormat="1" ht="12.95" hidden="1" customHeight="1">
      <c r="H6398" s="1"/>
      <c r="I6398" s="1"/>
      <c r="N6398" s="1"/>
      <c r="T6398" s="146"/>
      <c r="U6398" s="146"/>
      <c r="V6398" s="146"/>
      <c r="W6398" s="146"/>
      <c r="X6398" s="146"/>
      <c r="Y6398" s="146"/>
      <c r="Z6398" s="146"/>
      <c r="AA6398" s="146"/>
      <c r="AB6398" s="5" t="str">
        <f t="shared" si="132"/>
        <v/>
      </c>
    </row>
    <row r="6399" spans="8:28" customFormat="1" ht="12.95" hidden="1" customHeight="1">
      <c r="H6399" s="1"/>
      <c r="I6399" s="1"/>
      <c r="N6399" s="1"/>
      <c r="T6399" s="146"/>
      <c r="U6399" s="146"/>
      <c r="V6399" s="146"/>
      <c r="W6399" s="146"/>
      <c r="X6399" s="146"/>
      <c r="Y6399" s="146"/>
      <c r="Z6399" s="146"/>
      <c r="AA6399" s="146"/>
      <c r="AB6399" s="5" t="str">
        <f t="shared" si="132"/>
        <v/>
      </c>
    </row>
    <row r="6400" spans="8:28" customFormat="1" ht="12.95" hidden="1" customHeight="1">
      <c r="H6400" s="1"/>
      <c r="I6400" s="1"/>
      <c r="N6400" s="1"/>
      <c r="T6400" s="146"/>
      <c r="U6400" s="146"/>
      <c r="V6400" s="146"/>
      <c r="W6400" s="146"/>
      <c r="X6400" s="146"/>
      <c r="Y6400" s="146"/>
      <c r="Z6400" s="146"/>
      <c r="AA6400" s="146"/>
      <c r="AB6400" s="5" t="str">
        <f t="shared" si="132"/>
        <v/>
      </c>
    </row>
    <row r="6401" spans="8:28" customFormat="1" ht="12.95" hidden="1" customHeight="1">
      <c r="H6401" s="1"/>
      <c r="I6401" s="1"/>
      <c r="N6401" s="1"/>
      <c r="T6401" s="146"/>
      <c r="U6401" s="146"/>
      <c r="V6401" s="146"/>
      <c r="W6401" s="146"/>
      <c r="X6401" s="146"/>
      <c r="Y6401" s="146"/>
      <c r="Z6401" s="146"/>
      <c r="AA6401" s="146"/>
      <c r="AB6401" s="5" t="str">
        <f t="shared" si="132"/>
        <v/>
      </c>
    </row>
    <row r="6402" spans="8:28" customFormat="1" ht="12.95" hidden="1" customHeight="1">
      <c r="H6402" s="1"/>
      <c r="I6402" s="1"/>
      <c r="N6402" s="1"/>
      <c r="T6402" s="146"/>
      <c r="U6402" s="146"/>
      <c r="V6402" s="146"/>
      <c r="W6402" s="146"/>
      <c r="X6402" s="146"/>
      <c r="Y6402" s="146"/>
      <c r="Z6402" s="146"/>
      <c r="AA6402" s="146"/>
      <c r="AB6402" s="5" t="str">
        <f t="shared" si="132"/>
        <v/>
      </c>
    </row>
    <row r="6403" spans="8:28" customFormat="1" ht="12.95" hidden="1" customHeight="1">
      <c r="H6403" s="1"/>
      <c r="I6403" s="1"/>
      <c r="N6403" s="1"/>
      <c r="T6403" s="146"/>
      <c r="U6403" s="146"/>
      <c r="V6403" s="146"/>
      <c r="W6403" s="146"/>
      <c r="X6403" s="146"/>
      <c r="Y6403" s="146"/>
      <c r="Z6403" s="146"/>
      <c r="AA6403" s="146"/>
      <c r="AB6403" s="5" t="str">
        <f t="shared" si="132"/>
        <v/>
      </c>
    </row>
    <row r="6404" spans="8:28" customFormat="1" ht="12.95" hidden="1" customHeight="1">
      <c r="H6404" s="1"/>
      <c r="I6404" s="1"/>
      <c r="N6404" s="1"/>
      <c r="T6404" s="146"/>
      <c r="U6404" s="146"/>
      <c r="V6404" s="146"/>
      <c r="W6404" s="146"/>
      <c r="X6404" s="146"/>
      <c r="Y6404" s="146"/>
      <c r="Z6404" s="146"/>
      <c r="AA6404" s="146"/>
      <c r="AB6404" s="5" t="str">
        <f t="shared" si="132"/>
        <v/>
      </c>
    </row>
    <row r="6405" spans="8:28" customFormat="1" ht="12.95" hidden="1" customHeight="1">
      <c r="H6405" s="1"/>
      <c r="I6405" s="1"/>
      <c r="N6405" s="1"/>
      <c r="T6405" s="146"/>
      <c r="U6405" s="146"/>
      <c r="V6405" s="146"/>
      <c r="W6405" s="146"/>
      <c r="X6405" s="146"/>
      <c r="Y6405" s="146"/>
      <c r="Z6405" s="146"/>
      <c r="AA6405" s="146"/>
      <c r="AB6405" s="5" t="str">
        <f t="shared" si="132"/>
        <v/>
      </c>
    </row>
    <row r="6406" spans="8:28" customFormat="1" ht="12.95" hidden="1" customHeight="1">
      <c r="H6406" s="1"/>
      <c r="I6406" s="1"/>
      <c r="N6406" s="1"/>
      <c r="T6406" s="146"/>
      <c r="U6406" s="146"/>
      <c r="V6406" s="146"/>
      <c r="W6406" s="146"/>
      <c r="X6406" s="146"/>
      <c r="Y6406" s="146"/>
      <c r="Z6406" s="146"/>
      <c r="AA6406" s="146"/>
      <c r="AB6406" s="5" t="str">
        <f t="shared" si="132"/>
        <v/>
      </c>
    </row>
    <row r="6407" spans="8:28" customFormat="1" ht="12.95" hidden="1" customHeight="1">
      <c r="H6407" s="1"/>
      <c r="I6407" s="1"/>
      <c r="N6407" s="1"/>
      <c r="T6407" s="146"/>
      <c r="U6407" s="146"/>
      <c r="V6407" s="146"/>
      <c r="W6407" s="146"/>
      <c r="X6407" s="146"/>
      <c r="Y6407" s="146"/>
      <c r="Z6407" s="146"/>
      <c r="AA6407" s="146"/>
      <c r="AB6407" s="5" t="str">
        <f t="shared" si="132"/>
        <v/>
      </c>
    </row>
    <row r="6408" spans="8:28" customFormat="1" ht="12.95" hidden="1" customHeight="1">
      <c r="H6408" s="1"/>
      <c r="I6408" s="1"/>
      <c r="N6408" s="1"/>
      <c r="T6408" s="146"/>
      <c r="U6408" s="146"/>
      <c r="V6408" s="146"/>
      <c r="W6408" s="146"/>
      <c r="X6408" s="146"/>
      <c r="Y6408" s="146"/>
      <c r="Z6408" s="146"/>
      <c r="AA6408" s="146"/>
      <c r="AB6408" s="5" t="str">
        <f t="shared" si="132"/>
        <v/>
      </c>
    </row>
    <row r="6409" spans="8:28" customFormat="1" ht="12.95" hidden="1" customHeight="1">
      <c r="H6409" s="1"/>
      <c r="I6409" s="1"/>
      <c r="N6409" s="1"/>
      <c r="T6409" s="146"/>
      <c r="U6409" s="146"/>
      <c r="V6409" s="146"/>
      <c r="W6409" s="146"/>
      <c r="X6409" s="146"/>
      <c r="Y6409" s="146"/>
      <c r="Z6409" s="146"/>
      <c r="AA6409" s="146"/>
      <c r="AB6409" s="5" t="str">
        <f t="shared" si="132"/>
        <v/>
      </c>
    </row>
    <row r="6410" spans="8:28" customFormat="1" ht="12.95" hidden="1" customHeight="1">
      <c r="H6410" s="1"/>
      <c r="I6410" s="1"/>
      <c r="N6410" s="1"/>
      <c r="T6410" s="146"/>
      <c r="U6410" s="146"/>
      <c r="V6410" s="146"/>
      <c r="W6410" s="146"/>
      <c r="X6410" s="146"/>
      <c r="Y6410" s="146"/>
      <c r="Z6410" s="146"/>
      <c r="AA6410" s="146"/>
      <c r="AB6410" s="5" t="str">
        <f t="shared" si="132"/>
        <v/>
      </c>
    </row>
    <row r="6411" spans="8:28" customFormat="1" ht="12.95" hidden="1" customHeight="1">
      <c r="H6411" s="1"/>
      <c r="I6411" s="1"/>
      <c r="N6411" s="1"/>
      <c r="T6411" s="146"/>
      <c r="U6411" s="146"/>
      <c r="V6411" s="146"/>
      <c r="W6411" s="146"/>
      <c r="X6411" s="146"/>
      <c r="Y6411" s="146"/>
      <c r="Z6411" s="146"/>
      <c r="AA6411" s="146"/>
      <c r="AB6411" s="5" t="str">
        <f t="shared" si="132"/>
        <v/>
      </c>
    </row>
    <row r="6412" spans="8:28" customFormat="1" ht="12.95" hidden="1" customHeight="1">
      <c r="H6412" s="1"/>
      <c r="I6412" s="1"/>
      <c r="N6412" s="1"/>
      <c r="T6412" s="146"/>
      <c r="U6412" s="146"/>
      <c r="V6412" s="146"/>
      <c r="W6412" s="146"/>
      <c r="X6412" s="146"/>
      <c r="Y6412" s="146"/>
      <c r="Z6412" s="146"/>
      <c r="AA6412" s="146"/>
      <c r="AB6412" s="5" t="str">
        <f t="shared" si="132"/>
        <v/>
      </c>
    </row>
    <row r="6413" spans="8:28" customFormat="1" ht="12.95" hidden="1" customHeight="1">
      <c r="H6413" s="1"/>
      <c r="I6413" s="1"/>
      <c r="N6413" s="1"/>
      <c r="T6413" s="146"/>
      <c r="U6413" s="146"/>
      <c r="V6413" s="146"/>
      <c r="W6413" s="146"/>
      <c r="X6413" s="146"/>
      <c r="Y6413" s="146"/>
      <c r="Z6413" s="146"/>
      <c r="AA6413" s="146"/>
      <c r="AB6413" s="5" t="str">
        <f t="shared" si="132"/>
        <v/>
      </c>
    </row>
    <row r="6414" spans="8:28" customFormat="1" ht="12.95" hidden="1" customHeight="1">
      <c r="H6414" s="1"/>
      <c r="I6414" s="1"/>
      <c r="N6414" s="1"/>
      <c r="T6414" s="146"/>
      <c r="U6414" s="146"/>
      <c r="V6414" s="146"/>
      <c r="W6414" s="146"/>
      <c r="X6414" s="146"/>
      <c r="Y6414" s="146"/>
      <c r="Z6414" s="146"/>
      <c r="AA6414" s="146"/>
      <c r="AB6414" s="5" t="str">
        <f t="shared" si="132"/>
        <v/>
      </c>
    </row>
    <row r="6415" spans="8:28" customFormat="1" ht="12.95" hidden="1" customHeight="1">
      <c r="H6415" s="1"/>
      <c r="I6415" s="1"/>
      <c r="N6415" s="1"/>
      <c r="T6415" s="146"/>
      <c r="U6415" s="146"/>
      <c r="V6415" s="146"/>
      <c r="W6415" s="146"/>
      <c r="X6415" s="146"/>
      <c r="Y6415" s="146"/>
      <c r="Z6415" s="146"/>
      <c r="AA6415" s="146"/>
      <c r="AB6415" s="5" t="str">
        <f t="shared" si="132"/>
        <v/>
      </c>
    </row>
    <row r="6416" spans="8:28" customFormat="1" ht="12.95" hidden="1" customHeight="1">
      <c r="H6416" s="1"/>
      <c r="I6416" s="1"/>
      <c r="N6416" s="1"/>
      <c r="T6416" s="146"/>
      <c r="U6416" s="146"/>
      <c r="V6416" s="146"/>
      <c r="W6416" s="146"/>
      <c r="X6416" s="146"/>
      <c r="Y6416" s="146"/>
      <c r="Z6416" s="146"/>
      <c r="AA6416" s="146"/>
      <c r="AB6416" s="5" t="str">
        <f t="shared" si="132"/>
        <v/>
      </c>
    </row>
    <row r="6417" spans="8:28" customFormat="1" ht="12.95" hidden="1" customHeight="1">
      <c r="H6417" s="1"/>
      <c r="I6417" s="1"/>
      <c r="N6417" s="1"/>
      <c r="T6417" s="146"/>
      <c r="U6417" s="146"/>
      <c r="V6417" s="146"/>
      <c r="W6417" s="146"/>
      <c r="X6417" s="146"/>
      <c r="Y6417" s="146"/>
      <c r="Z6417" s="146"/>
      <c r="AA6417" s="146"/>
      <c r="AB6417" s="5" t="str">
        <f t="shared" si="132"/>
        <v/>
      </c>
    </row>
    <row r="6418" spans="8:28" customFormat="1" ht="12.95" hidden="1" customHeight="1">
      <c r="H6418" s="1"/>
      <c r="I6418" s="1"/>
      <c r="N6418" s="1"/>
      <c r="T6418" s="146"/>
      <c r="U6418" s="146"/>
      <c r="V6418" s="146"/>
      <c r="W6418" s="146"/>
      <c r="X6418" s="146"/>
      <c r="Y6418" s="146"/>
      <c r="Z6418" s="146"/>
      <c r="AA6418" s="146"/>
      <c r="AB6418" s="5" t="str">
        <f t="shared" si="132"/>
        <v/>
      </c>
    </row>
    <row r="6419" spans="8:28" customFormat="1" ht="12.95" hidden="1" customHeight="1">
      <c r="H6419" s="1"/>
      <c r="I6419" s="1"/>
      <c r="N6419" s="1"/>
      <c r="T6419" s="146"/>
      <c r="U6419" s="146"/>
      <c r="V6419" s="146"/>
      <c r="W6419" s="146"/>
      <c r="X6419" s="146"/>
      <c r="Y6419" s="146"/>
      <c r="Z6419" s="146"/>
      <c r="AA6419" s="146"/>
      <c r="AB6419" s="5" t="str">
        <f t="shared" si="132"/>
        <v/>
      </c>
    </row>
    <row r="6420" spans="8:28" customFormat="1" ht="12.95" hidden="1" customHeight="1">
      <c r="H6420" s="1"/>
      <c r="I6420" s="1"/>
      <c r="N6420" s="1"/>
      <c r="T6420" s="146"/>
      <c r="U6420" s="146"/>
      <c r="V6420" s="146"/>
      <c r="W6420" s="146"/>
      <c r="X6420" s="146"/>
      <c r="Y6420" s="146"/>
      <c r="Z6420" s="146"/>
      <c r="AA6420" s="146"/>
      <c r="AB6420" s="5" t="str">
        <f t="shared" si="132"/>
        <v/>
      </c>
    </row>
    <row r="6421" spans="8:28" customFormat="1" ht="12.95" hidden="1" customHeight="1">
      <c r="H6421" s="1"/>
      <c r="I6421" s="1"/>
      <c r="N6421" s="1"/>
      <c r="T6421" s="146"/>
      <c r="U6421" s="146"/>
      <c r="V6421" s="146"/>
      <c r="W6421" s="146"/>
      <c r="X6421" s="146"/>
      <c r="Y6421" s="146"/>
      <c r="Z6421" s="146"/>
      <c r="AA6421" s="146"/>
      <c r="AB6421" s="5" t="str">
        <f t="shared" si="132"/>
        <v/>
      </c>
    </row>
    <row r="6422" spans="8:28" customFormat="1" ht="12.95" hidden="1" customHeight="1">
      <c r="H6422" s="1"/>
      <c r="I6422" s="1"/>
      <c r="N6422" s="1"/>
      <c r="T6422" s="146"/>
      <c r="U6422" s="146"/>
      <c r="V6422" s="146"/>
      <c r="W6422" s="146"/>
      <c r="X6422" s="146"/>
      <c r="Y6422" s="146"/>
      <c r="Z6422" s="146"/>
      <c r="AA6422" s="146"/>
      <c r="AB6422" s="5" t="str">
        <f t="shared" si="132"/>
        <v/>
      </c>
    </row>
    <row r="6423" spans="8:28" customFormat="1" ht="12.95" hidden="1" customHeight="1">
      <c r="H6423" s="1"/>
      <c r="I6423" s="1"/>
      <c r="N6423" s="1"/>
      <c r="T6423" s="146"/>
      <c r="U6423" s="146"/>
      <c r="V6423" s="146"/>
      <c r="W6423" s="146"/>
      <c r="X6423" s="146"/>
      <c r="Y6423" s="146"/>
      <c r="Z6423" s="146"/>
      <c r="AA6423" s="146"/>
      <c r="AB6423" s="5" t="str">
        <f t="shared" si="132"/>
        <v/>
      </c>
    </row>
    <row r="6424" spans="8:28" customFormat="1" ht="12.95" hidden="1" customHeight="1">
      <c r="H6424" s="1"/>
      <c r="I6424" s="1"/>
      <c r="N6424" s="1"/>
      <c r="T6424" s="146"/>
      <c r="U6424" s="146"/>
      <c r="V6424" s="146"/>
      <c r="W6424" s="146"/>
      <c r="X6424" s="146"/>
      <c r="Y6424" s="146"/>
      <c r="Z6424" s="146"/>
      <c r="AA6424" s="146"/>
      <c r="AB6424" s="5" t="str">
        <f t="shared" si="132"/>
        <v/>
      </c>
    </row>
    <row r="6425" spans="8:28" customFormat="1" ht="12.95" hidden="1" customHeight="1">
      <c r="H6425" s="1"/>
      <c r="I6425" s="1"/>
      <c r="N6425" s="1"/>
      <c r="T6425" s="146"/>
      <c r="U6425" s="146"/>
      <c r="V6425" s="146"/>
      <c r="W6425" s="146"/>
      <c r="X6425" s="146"/>
      <c r="Y6425" s="146"/>
      <c r="Z6425" s="146"/>
      <c r="AA6425" s="146"/>
      <c r="AB6425" s="5" t="str">
        <f t="shared" si="132"/>
        <v/>
      </c>
    </row>
    <row r="6426" spans="8:28" customFormat="1" ht="12.95" hidden="1" customHeight="1">
      <c r="H6426" s="1"/>
      <c r="I6426" s="1"/>
      <c r="N6426" s="1"/>
      <c r="T6426" s="146"/>
      <c r="U6426" s="146"/>
      <c r="V6426" s="146"/>
      <c r="W6426" s="146"/>
      <c r="X6426" s="146"/>
      <c r="Y6426" s="146"/>
      <c r="Z6426" s="146"/>
      <c r="AA6426" s="146"/>
      <c r="AB6426" s="5" t="str">
        <f t="shared" si="132"/>
        <v/>
      </c>
    </row>
    <row r="6427" spans="8:28" customFormat="1" ht="12.95" hidden="1" customHeight="1">
      <c r="H6427" s="1"/>
      <c r="I6427" s="1"/>
      <c r="N6427" s="1"/>
      <c r="T6427" s="146"/>
      <c r="U6427" s="146"/>
      <c r="V6427" s="146"/>
      <c r="W6427" s="146"/>
      <c r="X6427" s="146"/>
      <c r="Y6427" s="146"/>
      <c r="Z6427" s="146"/>
      <c r="AA6427" s="146"/>
      <c r="AB6427" s="5" t="str">
        <f t="shared" ref="AB6427:AB6490" si="133">IF(TRIM(A6417)="","",CONCATENATE(TRIM(D6417),TRIM(E6417)))</f>
        <v/>
      </c>
    </row>
    <row r="6428" spans="8:28" customFormat="1" ht="12.95" hidden="1" customHeight="1">
      <c r="H6428" s="1"/>
      <c r="I6428" s="1"/>
      <c r="N6428" s="1"/>
      <c r="T6428" s="146"/>
      <c r="U6428" s="146"/>
      <c r="V6428" s="146"/>
      <c r="W6428" s="146"/>
      <c r="X6428" s="146"/>
      <c r="Y6428" s="146"/>
      <c r="Z6428" s="146"/>
      <c r="AA6428" s="146"/>
      <c r="AB6428" s="5" t="str">
        <f t="shared" si="133"/>
        <v/>
      </c>
    </row>
    <row r="6429" spans="8:28" customFormat="1" ht="12.95" hidden="1" customHeight="1">
      <c r="H6429" s="1"/>
      <c r="I6429" s="1"/>
      <c r="N6429" s="1"/>
      <c r="T6429" s="146"/>
      <c r="U6429" s="146"/>
      <c r="V6429" s="146"/>
      <c r="W6429" s="146"/>
      <c r="X6429" s="146"/>
      <c r="Y6429" s="146"/>
      <c r="Z6429" s="146"/>
      <c r="AA6429" s="146"/>
      <c r="AB6429" s="5" t="str">
        <f t="shared" si="133"/>
        <v/>
      </c>
    </row>
    <row r="6430" spans="8:28" customFormat="1" ht="12.95" hidden="1" customHeight="1">
      <c r="H6430" s="1"/>
      <c r="I6430" s="1"/>
      <c r="N6430" s="1"/>
      <c r="T6430" s="146"/>
      <c r="U6430" s="146"/>
      <c r="V6430" s="146"/>
      <c r="W6430" s="146"/>
      <c r="X6430" s="146"/>
      <c r="Y6430" s="146"/>
      <c r="Z6430" s="146"/>
      <c r="AA6430" s="146"/>
      <c r="AB6430" s="5" t="str">
        <f t="shared" si="133"/>
        <v/>
      </c>
    </row>
    <row r="6431" spans="8:28" customFormat="1" ht="12.95" hidden="1" customHeight="1">
      <c r="H6431" s="1"/>
      <c r="I6431" s="1"/>
      <c r="N6431" s="1"/>
      <c r="T6431" s="146"/>
      <c r="U6431" s="146"/>
      <c r="V6431" s="146"/>
      <c r="W6431" s="146"/>
      <c r="X6431" s="146"/>
      <c r="Y6431" s="146"/>
      <c r="Z6431" s="146"/>
      <c r="AA6431" s="146"/>
      <c r="AB6431" s="5" t="str">
        <f t="shared" si="133"/>
        <v/>
      </c>
    </row>
    <row r="6432" spans="8:28" customFormat="1" ht="12.95" hidden="1" customHeight="1">
      <c r="H6432" s="1"/>
      <c r="I6432" s="1"/>
      <c r="N6432" s="1"/>
      <c r="T6432" s="146"/>
      <c r="U6432" s="146"/>
      <c r="V6432" s="146"/>
      <c r="W6432" s="146"/>
      <c r="X6432" s="146"/>
      <c r="Y6432" s="146"/>
      <c r="Z6432" s="146"/>
      <c r="AA6432" s="146"/>
      <c r="AB6432" s="5" t="str">
        <f t="shared" si="133"/>
        <v/>
      </c>
    </row>
    <row r="6433" spans="8:28" customFormat="1" ht="12.95" hidden="1" customHeight="1">
      <c r="H6433" s="1"/>
      <c r="I6433" s="1"/>
      <c r="N6433" s="1"/>
      <c r="T6433" s="146"/>
      <c r="U6433" s="146"/>
      <c r="V6433" s="146"/>
      <c r="W6433" s="146"/>
      <c r="X6433" s="146"/>
      <c r="Y6433" s="146"/>
      <c r="Z6433" s="146"/>
      <c r="AA6433" s="146"/>
      <c r="AB6433" s="5" t="str">
        <f t="shared" si="133"/>
        <v/>
      </c>
    </row>
    <row r="6434" spans="8:28" customFormat="1" ht="12.95" hidden="1" customHeight="1">
      <c r="H6434" s="1"/>
      <c r="I6434" s="1"/>
      <c r="N6434" s="1"/>
      <c r="T6434" s="146"/>
      <c r="U6434" s="146"/>
      <c r="V6434" s="146"/>
      <c r="W6434" s="146"/>
      <c r="X6434" s="146"/>
      <c r="Y6434" s="146"/>
      <c r="Z6434" s="146"/>
      <c r="AA6434" s="146"/>
      <c r="AB6434" s="5" t="str">
        <f t="shared" si="133"/>
        <v/>
      </c>
    </row>
    <row r="6435" spans="8:28" customFormat="1" ht="12.95" hidden="1" customHeight="1">
      <c r="H6435" s="1"/>
      <c r="I6435" s="1"/>
      <c r="N6435" s="1"/>
      <c r="T6435" s="146"/>
      <c r="U6435" s="146"/>
      <c r="V6435" s="146"/>
      <c r="W6435" s="146"/>
      <c r="X6435" s="146"/>
      <c r="Y6435" s="146"/>
      <c r="Z6435" s="146"/>
      <c r="AA6435" s="146"/>
      <c r="AB6435" s="5" t="str">
        <f t="shared" si="133"/>
        <v/>
      </c>
    </row>
    <row r="6436" spans="8:28" customFormat="1" ht="12.95" hidden="1" customHeight="1">
      <c r="H6436" s="1"/>
      <c r="I6436" s="1"/>
      <c r="N6436" s="1"/>
      <c r="T6436" s="146"/>
      <c r="U6436" s="146"/>
      <c r="V6436" s="146"/>
      <c r="W6436" s="146"/>
      <c r="X6436" s="146"/>
      <c r="Y6436" s="146"/>
      <c r="Z6436" s="146"/>
      <c r="AA6436" s="146"/>
      <c r="AB6436" s="5" t="str">
        <f t="shared" si="133"/>
        <v/>
      </c>
    </row>
    <row r="6437" spans="8:28" customFormat="1" ht="12.95" hidden="1" customHeight="1">
      <c r="H6437" s="1"/>
      <c r="I6437" s="1"/>
      <c r="N6437" s="1"/>
      <c r="T6437" s="146"/>
      <c r="U6437" s="146"/>
      <c r="V6437" s="146"/>
      <c r="W6437" s="146"/>
      <c r="X6437" s="146"/>
      <c r="Y6437" s="146"/>
      <c r="Z6437" s="146"/>
      <c r="AA6437" s="146"/>
      <c r="AB6437" s="5" t="str">
        <f t="shared" si="133"/>
        <v/>
      </c>
    </row>
    <row r="6438" spans="8:28" customFormat="1" ht="12.95" hidden="1" customHeight="1">
      <c r="H6438" s="1"/>
      <c r="I6438" s="1"/>
      <c r="N6438" s="1"/>
      <c r="T6438" s="146"/>
      <c r="U6438" s="146"/>
      <c r="V6438" s="146"/>
      <c r="W6438" s="146"/>
      <c r="X6438" s="146"/>
      <c r="Y6438" s="146"/>
      <c r="Z6438" s="146"/>
      <c r="AA6438" s="146"/>
      <c r="AB6438" s="5" t="str">
        <f t="shared" si="133"/>
        <v/>
      </c>
    </row>
    <row r="6439" spans="8:28" customFormat="1" ht="12.95" hidden="1" customHeight="1">
      <c r="H6439" s="1"/>
      <c r="I6439" s="1"/>
      <c r="N6439" s="1"/>
      <c r="T6439" s="146"/>
      <c r="U6439" s="146"/>
      <c r="V6439" s="146"/>
      <c r="W6439" s="146"/>
      <c r="X6439" s="146"/>
      <c r="Y6439" s="146"/>
      <c r="Z6439" s="146"/>
      <c r="AA6439" s="146"/>
      <c r="AB6439" s="5" t="str">
        <f t="shared" si="133"/>
        <v/>
      </c>
    </row>
    <row r="6440" spans="8:28" customFormat="1" ht="12.95" hidden="1" customHeight="1">
      <c r="H6440" s="1"/>
      <c r="I6440" s="1"/>
      <c r="N6440" s="1"/>
      <c r="T6440" s="146"/>
      <c r="U6440" s="146"/>
      <c r="V6440" s="146"/>
      <c r="W6440" s="146"/>
      <c r="X6440" s="146"/>
      <c r="Y6440" s="146"/>
      <c r="Z6440" s="146"/>
      <c r="AA6440" s="146"/>
      <c r="AB6440" s="5" t="str">
        <f t="shared" si="133"/>
        <v/>
      </c>
    </row>
    <row r="6441" spans="8:28" customFormat="1" ht="12.95" hidden="1" customHeight="1">
      <c r="H6441" s="1"/>
      <c r="I6441" s="1"/>
      <c r="N6441" s="1"/>
      <c r="T6441" s="146"/>
      <c r="U6441" s="146"/>
      <c r="V6441" s="146"/>
      <c r="W6441" s="146"/>
      <c r="X6441" s="146"/>
      <c r="Y6441" s="146"/>
      <c r="Z6441" s="146"/>
      <c r="AA6441" s="146"/>
      <c r="AB6441" s="5" t="str">
        <f t="shared" si="133"/>
        <v/>
      </c>
    </row>
    <row r="6442" spans="8:28" customFormat="1" ht="12.95" hidden="1" customHeight="1">
      <c r="H6442" s="1"/>
      <c r="I6442" s="1"/>
      <c r="N6442" s="1"/>
      <c r="T6442" s="146"/>
      <c r="U6442" s="146"/>
      <c r="V6442" s="146"/>
      <c r="W6442" s="146"/>
      <c r="X6442" s="146"/>
      <c r="Y6442" s="146"/>
      <c r="Z6442" s="146"/>
      <c r="AA6442" s="146"/>
      <c r="AB6442" s="5" t="str">
        <f t="shared" si="133"/>
        <v/>
      </c>
    </row>
    <row r="6443" spans="8:28" customFormat="1" ht="12.95" hidden="1" customHeight="1">
      <c r="H6443" s="1"/>
      <c r="I6443" s="1"/>
      <c r="N6443" s="1"/>
      <c r="T6443" s="146"/>
      <c r="U6443" s="146"/>
      <c r="V6443" s="146"/>
      <c r="W6443" s="146"/>
      <c r="X6443" s="146"/>
      <c r="Y6443" s="146"/>
      <c r="Z6443" s="146"/>
      <c r="AA6443" s="146"/>
      <c r="AB6443" s="5" t="str">
        <f t="shared" si="133"/>
        <v/>
      </c>
    </row>
    <row r="6444" spans="8:28" customFormat="1" ht="12.95" hidden="1" customHeight="1">
      <c r="H6444" s="1"/>
      <c r="I6444" s="1"/>
      <c r="N6444" s="1"/>
      <c r="T6444" s="146"/>
      <c r="U6444" s="146"/>
      <c r="V6444" s="146"/>
      <c r="W6444" s="146"/>
      <c r="X6444" s="146"/>
      <c r="Y6444" s="146"/>
      <c r="Z6444" s="146"/>
      <c r="AA6444" s="146"/>
      <c r="AB6444" s="5" t="str">
        <f t="shared" si="133"/>
        <v/>
      </c>
    </row>
    <row r="6445" spans="8:28" customFormat="1" ht="12.95" hidden="1" customHeight="1">
      <c r="H6445" s="1"/>
      <c r="I6445" s="1"/>
      <c r="N6445" s="1"/>
      <c r="T6445" s="146"/>
      <c r="U6445" s="146"/>
      <c r="V6445" s="146"/>
      <c r="W6445" s="146"/>
      <c r="X6445" s="146"/>
      <c r="Y6445" s="146"/>
      <c r="Z6445" s="146"/>
      <c r="AA6445" s="146"/>
      <c r="AB6445" s="5" t="str">
        <f t="shared" si="133"/>
        <v/>
      </c>
    </row>
    <row r="6446" spans="8:28" customFormat="1" ht="12.95" hidden="1" customHeight="1">
      <c r="H6446" s="1"/>
      <c r="I6446" s="1"/>
      <c r="N6446" s="1"/>
      <c r="T6446" s="146"/>
      <c r="U6446" s="146"/>
      <c r="V6446" s="146"/>
      <c r="W6446" s="146"/>
      <c r="X6446" s="146"/>
      <c r="Y6446" s="146"/>
      <c r="Z6446" s="146"/>
      <c r="AA6446" s="146"/>
      <c r="AB6446" s="5" t="str">
        <f t="shared" si="133"/>
        <v/>
      </c>
    </row>
    <row r="6447" spans="8:28" customFormat="1" ht="12.95" hidden="1" customHeight="1">
      <c r="H6447" s="1"/>
      <c r="I6447" s="1"/>
      <c r="N6447" s="1"/>
      <c r="T6447" s="146"/>
      <c r="U6447" s="146"/>
      <c r="V6447" s="146"/>
      <c r="W6447" s="146"/>
      <c r="X6447" s="146"/>
      <c r="Y6447" s="146"/>
      <c r="Z6447" s="146"/>
      <c r="AA6447" s="146"/>
      <c r="AB6447" s="5" t="str">
        <f t="shared" si="133"/>
        <v/>
      </c>
    </row>
    <row r="6448" spans="8:28" customFormat="1" ht="12.95" hidden="1" customHeight="1">
      <c r="H6448" s="1"/>
      <c r="I6448" s="1"/>
      <c r="N6448" s="1"/>
      <c r="T6448" s="146"/>
      <c r="U6448" s="146"/>
      <c r="V6448" s="146"/>
      <c r="W6448" s="146"/>
      <c r="X6448" s="146"/>
      <c r="Y6448" s="146"/>
      <c r="Z6448" s="146"/>
      <c r="AA6448" s="146"/>
      <c r="AB6448" s="5" t="str">
        <f t="shared" si="133"/>
        <v/>
      </c>
    </row>
    <row r="6449" spans="8:28" customFormat="1" ht="12.95" hidden="1" customHeight="1">
      <c r="H6449" s="1"/>
      <c r="I6449" s="1"/>
      <c r="N6449" s="1"/>
      <c r="T6449" s="146"/>
      <c r="U6449" s="146"/>
      <c r="V6449" s="146"/>
      <c r="W6449" s="146"/>
      <c r="X6449" s="146"/>
      <c r="Y6449" s="146"/>
      <c r="Z6449" s="146"/>
      <c r="AA6449" s="146"/>
      <c r="AB6449" s="5" t="str">
        <f t="shared" si="133"/>
        <v/>
      </c>
    </row>
    <row r="6450" spans="8:28" customFormat="1" ht="12.95" hidden="1" customHeight="1">
      <c r="H6450" s="1"/>
      <c r="I6450" s="1"/>
      <c r="N6450" s="1"/>
      <c r="T6450" s="146"/>
      <c r="U6450" s="146"/>
      <c r="V6450" s="146"/>
      <c r="W6450" s="146"/>
      <c r="X6450" s="146"/>
      <c r="Y6450" s="146"/>
      <c r="Z6450" s="146"/>
      <c r="AA6450" s="146"/>
      <c r="AB6450" s="5" t="str">
        <f t="shared" si="133"/>
        <v/>
      </c>
    </row>
    <row r="6451" spans="8:28" customFormat="1" ht="12.95" hidden="1" customHeight="1">
      <c r="H6451" s="1"/>
      <c r="I6451" s="1"/>
      <c r="N6451" s="1"/>
      <c r="T6451" s="146"/>
      <c r="U6451" s="146"/>
      <c r="V6451" s="146"/>
      <c r="W6451" s="146"/>
      <c r="X6451" s="146"/>
      <c r="Y6451" s="146"/>
      <c r="Z6451" s="146"/>
      <c r="AA6451" s="146"/>
      <c r="AB6451" s="5" t="str">
        <f t="shared" si="133"/>
        <v/>
      </c>
    </row>
    <row r="6452" spans="8:28" customFormat="1" ht="12.95" hidden="1" customHeight="1">
      <c r="H6452" s="1"/>
      <c r="I6452" s="1"/>
      <c r="N6452" s="1"/>
      <c r="T6452" s="146"/>
      <c r="U6452" s="146"/>
      <c r="V6452" s="146"/>
      <c r="W6452" s="146"/>
      <c r="X6452" s="146"/>
      <c r="Y6452" s="146"/>
      <c r="Z6452" s="146"/>
      <c r="AA6452" s="146"/>
      <c r="AB6452" s="5" t="str">
        <f t="shared" si="133"/>
        <v/>
      </c>
    </row>
    <row r="6453" spans="8:28" customFormat="1" ht="12.95" hidden="1" customHeight="1">
      <c r="H6453" s="1"/>
      <c r="I6453" s="1"/>
      <c r="N6453" s="1"/>
      <c r="T6453" s="146"/>
      <c r="U6453" s="146"/>
      <c r="V6453" s="146"/>
      <c r="W6453" s="146"/>
      <c r="X6453" s="146"/>
      <c r="Y6453" s="146"/>
      <c r="Z6453" s="146"/>
      <c r="AA6453" s="146"/>
      <c r="AB6453" s="5" t="str">
        <f t="shared" si="133"/>
        <v/>
      </c>
    </row>
    <row r="6454" spans="8:28" customFormat="1" ht="12.95" hidden="1" customHeight="1">
      <c r="H6454" s="1"/>
      <c r="I6454" s="1"/>
      <c r="N6454" s="1"/>
      <c r="T6454" s="146"/>
      <c r="U6454" s="146"/>
      <c r="V6454" s="146"/>
      <c r="W6454" s="146"/>
      <c r="X6454" s="146"/>
      <c r="Y6454" s="146"/>
      <c r="Z6454" s="146"/>
      <c r="AA6454" s="146"/>
      <c r="AB6454" s="5" t="str">
        <f t="shared" si="133"/>
        <v/>
      </c>
    </row>
    <row r="6455" spans="8:28" customFormat="1" ht="12.95" hidden="1" customHeight="1">
      <c r="H6455" s="1"/>
      <c r="I6455" s="1"/>
      <c r="N6455" s="1"/>
      <c r="T6455" s="146"/>
      <c r="U6455" s="146"/>
      <c r="V6455" s="146"/>
      <c r="W6455" s="146"/>
      <c r="X6455" s="146"/>
      <c r="Y6455" s="146"/>
      <c r="Z6455" s="146"/>
      <c r="AA6455" s="146"/>
      <c r="AB6455" s="5" t="str">
        <f t="shared" si="133"/>
        <v/>
      </c>
    </row>
    <row r="6456" spans="8:28" customFormat="1" ht="12.95" hidden="1" customHeight="1">
      <c r="H6456" s="1"/>
      <c r="I6456" s="1"/>
      <c r="N6456" s="1"/>
      <c r="T6456" s="146"/>
      <c r="U6456" s="146"/>
      <c r="V6456" s="146"/>
      <c r="W6456" s="146"/>
      <c r="X6456" s="146"/>
      <c r="Y6456" s="146"/>
      <c r="Z6456" s="146"/>
      <c r="AA6456" s="146"/>
      <c r="AB6456" s="5" t="str">
        <f t="shared" si="133"/>
        <v/>
      </c>
    </row>
    <row r="6457" spans="8:28" customFormat="1" ht="12.95" hidden="1" customHeight="1">
      <c r="H6457" s="1"/>
      <c r="I6457" s="1"/>
      <c r="N6457" s="1"/>
      <c r="T6457" s="146"/>
      <c r="U6457" s="146"/>
      <c r="V6457" s="146"/>
      <c r="W6457" s="146"/>
      <c r="X6457" s="146"/>
      <c r="Y6457" s="146"/>
      <c r="Z6457" s="146"/>
      <c r="AA6457" s="146"/>
      <c r="AB6457" s="5" t="str">
        <f t="shared" si="133"/>
        <v/>
      </c>
    </row>
    <row r="6458" spans="8:28" customFormat="1" ht="12.95" hidden="1" customHeight="1">
      <c r="H6458" s="1"/>
      <c r="I6458" s="1"/>
      <c r="N6458" s="1"/>
      <c r="T6458" s="146"/>
      <c r="U6458" s="146"/>
      <c r="V6458" s="146"/>
      <c r="W6458" s="146"/>
      <c r="X6458" s="146"/>
      <c r="Y6458" s="146"/>
      <c r="Z6458" s="146"/>
      <c r="AA6458" s="146"/>
      <c r="AB6458" s="5" t="str">
        <f t="shared" si="133"/>
        <v/>
      </c>
    </row>
    <row r="6459" spans="8:28" customFormat="1" ht="12.95" hidden="1" customHeight="1">
      <c r="H6459" s="1"/>
      <c r="I6459" s="1"/>
      <c r="N6459" s="1"/>
      <c r="T6459" s="146"/>
      <c r="U6459" s="146"/>
      <c r="V6459" s="146"/>
      <c r="W6459" s="146"/>
      <c r="X6459" s="146"/>
      <c r="Y6459" s="146"/>
      <c r="Z6459" s="146"/>
      <c r="AA6459" s="146"/>
      <c r="AB6459" s="5" t="str">
        <f t="shared" si="133"/>
        <v/>
      </c>
    </row>
    <row r="6460" spans="8:28" customFormat="1" ht="12.95" hidden="1" customHeight="1">
      <c r="H6460" s="1"/>
      <c r="I6460" s="1"/>
      <c r="N6460" s="1"/>
      <c r="T6460" s="146"/>
      <c r="U6460" s="146"/>
      <c r="V6460" s="146"/>
      <c r="W6460" s="146"/>
      <c r="X6460" s="146"/>
      <c r="Y6460" s="146"/>
      <c r="Z6460" s="146"/>
      <c r="AA6460" s="146"/>
      <c r="AB6460" s="5" t="str">
        <f t="shared" si="133"/>
        <v/>
      </c>
    </row>
    <row r="6461" spans="8:28" customFormat="1" ht="12.95" hidden="1" customHeight="1">
      <c r="H6461" s="1"/>
      <c r="I6461" s="1"/>
      <c r="N6461" s="1"/>
      <c r="T6461" s="146"/>
      <c r="U6461" s="146"/>
      <c r="V6461" s="146"/>
      <c r="W6461" s="146"/>
      <c r="X6461" s="146"/>
      <c r="Y6461" s="146"/>
      <c r="Z6461" s="146"/>
      <c r="AA6461" s="146"/>
      <c r="AB6461" s="5" t="str">
        <f t="shared" si="133"/>
        <v/>
      </c>
    </row>
    <row r="6462" spans="8:28" customFormat="1" ht="12.95" hidden="1" customHeight="1">
      <c r="H6462" s="1"/>
      <c r="I6462" s="1"/>
      <c r="N6462" s="1"/>
      <c r="T6462" s="146"/>
      <c r="U6462" s="146"/>
      <c r="V6462" s="146"/>
      <c r="W6462" s="146"/>
      <c r="X6462" s="146"/>
      <c r="Y6462" s="146"/>
      <c r="Z6462" s="146"/>
      <c r="AA6462" s="146"/>
      <c r="AB6462" s="5" t="str">
        <f t="shared" si="133"/>
        <v/>
      </c>
    </row>
    <row r="6463" spans="8:28" customFormat="1" ht="12.95" hidden="1" customHeight="1">
      <c r="H6463" s="1"/>
      <c r="I6463" s="1"/>
      <c r="N6463" s="1"/>
      <c r="T6463" s="146"/>
      <c r="U6463" s="146"/>
      <c r="V6463" s="146"/>
      <c r="W6463" s="146"/>
      <c r="X6463" s="146"/>
      <c r="Y6463" s="146"/>
      <c r="Z6463" s="146"/>
      <c r="AA6463" s="146"/>
      <c r="AB6463" s="5" t="str">
        <f t="shared" si="133"/>
        <v/>
      </c>
    </row>
    <row r="6464" spans="8:28" customFormat="1" ht="12.95" hidden="1" customHeight="1">
      <c r="H6464" s="1"/>
      <c r="I6464" s="1"/>
      <c r="N6464" s="1"/>
      <c r="T6464" s="146"/>
      <c r="U6464" s="146"/>
      <c r="V6464" s="146"/>
      <c r="W6464" s="146"/>
      <c r="X6464" s="146"/>
      <c r="Y6464" s="146"/>
      <c r="Z6464" s="146"/>
      <c r="AA6464" s="146"/>
      <c r="AB6464" s="5" t="str">
        <f t="shared" si="133"/>
        <v/>
      </c>
    </row>
    <row r="6465" spans="8:28" customFormat="1" ht="12.95" hidden="1" customHeight="1">
      <c r="H6465" s="1"/>
      <c r="I6465" s="1"/>
      <c r="N6465" s="1"/>
      <c r="T6465" s="146"/>
      <c r="U6465" s="146"/>
      <c r="V6465" s="146"/>
      <c r="W6465" s="146"/>
      <c r="X6465" s="146"/>
      <c r="Y6465" s="146"/>
      <c r="Z6465" s="146"/>
      <c r="AA6465" s="146"/>
      <c r="AB6465" s="5" t="str">
        <f t="shared" si="133"/>
        <v/>
      </c>
    </row>
    <row r="6466" spans="8:28" customFormat="1" ht="12.95" hidden="1" customHeight="1">
      <c r="H6466" s="1"/>
      <c r="I6466" s="1"/>
      <c r="N6466" s="1"/>
      <c r="T6466" s="146"/>
      <c r="U6466" s="146"/>
      <c r="V6466" s="146"/>
      <c r="W6466" s="146"/>
      <c r="X6466" s="146"/>
      <c r="Y6466" s="146"/>
      <c r="Z6466" s="146"/>
      <c r="AA6466" s="146"/>
      <c r="AB6466" s="5" t="str">
        <f t="shared" si="133"/>
        <v/>
      </c>
    </row>
    <row r="6467" spans="8:28" customFormat="1" ht="12.95" hidden="1" customHeight="1">
      <c r="H6467" s="1"/>
      <c r="I6467" s="1"/>
      <c r="N6467" s="1"/>
      <c r="T6467" s="146"/>
      <c r="U6467" s="146"/>
      <c r="V6467" s="146"/>
      <c r="W6467" s="146"/>
      <c r="X6467" s="146"/>
      <c r="Y6467" s="146"/>
      <c r="Z6467" s="146"/>
      <c r="AA6467" s="146"/>
      <c r="AB6467" s="5" t="str">
        <f t="shared" si="133"/>
        <v/>
      </c>
    </row>
    <row r="6468" spans="8:28" customFormat="1" ht="12.95" hidden="1" customHeight="1">
      <c r="H6468" s="1"/>
      <c r="I6468" s="1"/>
      <c r="N6468" s="1"/>
      <c r="T6468" s="146"/>
      <c r="U6468" s="146"/>
      <c r="V6468" s="146"/>
      <c r="W6468" s="146"/>
      <c r="X6468" s="146"/>
      <c r="Y6468" s="146"/>
      <c r="Z6468" s="146"/>
      <c r="AA6468" s="146"/>
      <c r="AB6468" s="5" t="str">
        <f t="shared" si="133"/>
        <v/>
      </c>
    </row>
    <row r="6469" spans="8:28" customFormat="1" ht="12.95" hidden="1" customHeight="1">
      <c r="H6469" s="1"/>
      <c r="I6469" s="1"/>
      <c r="N6469" s="1"/>
      <c r="T6469" s="146"/>
      <c r="U6469" s="146"/>
      <c r="V6469" s="146"/>
      <c r="W6469" s="146"/>
      <c r="X6469" s="146"/>
      <c r="Y6469" s="146"/>
      <c r="Z6469" s="146"/>
      <c r="AA6469" s="146"/>
      <c r="AB6469" s="5" t="str">
        <f t="shared" si="133"/>
        <v/>
      </c>
    </row>
    <row r="6470" spans="8:28" customFormat="1" ht="12.95" hidden="1" customHeight="1">
      <c r="H6470" s="1"/>
      <c r="I6470" s="1"/>
      <c r="N6470" s="1"/>
      <c r="T6470" s="146"/>
      <c r="U6470" s="146"/>
      <c r="V6470" s="146"/>
      <c r="W6470" s="146"/>
      <c r="X6470" s="146"/>
      <c r="Y6470" s="146"/>
      <c r="Z6470" s="146"/>
      <c r="AA6470" s="146"/>
      <c r="AB6470" s="5" t="str">
        <f t="shared" si="133"/>
        <v/>
      </c>
    </row>
    <row r="6471" spans="8:28" customFormat="1" ht="12.95" hidden="1" customHeight="1">
      <c r="H6471" s="1"/>
      <c r="I6471" s="1"/>
      <c r="N6471" s="1"/>
      <c r="T6471" s="146"/>
      <c r="U6471" s="146"/>
      <c r="V6471" s="146"/>
      <c r="W6471" s="146"/>
      <c r="X6471" s="146"/>
      <c r="Y6471" s="146"/>
      <c r="Z6471" s="146"/>
      <c r="AA6471" s="146"/>
      <c r="AB6471" s="5" t="str">
        <f t="shared" si="133"/>
        <v/>
      </c>
    </row>
    <row r="6472" spans="8:28" customFormat="1" ht="12.95" hidden="1" customHeight="1">
      <c r="H6472" s="1"/>
      <c r="I6472" s="1"/>
      <c r="N6472" s="1"/>
      <c r="T6472" s="146"/>
      <c r="U6472" s="146"/>
      <c r="V6472" s="146"/>
      <c r="W6472" s="146"/>
      <c r="X6472" s="146"/>
      <c r="Y6472" s="146"/>
      <c r="Z6472" s="146"/>
      <c r="AA6472" s="146"/>
      <c r="AB6472" s="5" t="str">
        <f t="shared" si="133"/>
        <v/>
      </c>
    </row>
    <row r="6473" spans="8:28" customFormat="1" ht="12.95" hidden="1" customHeight="1">
      <c r="H6473" s="1"/>
      <c r="I6473" s="1"/>
      <c r="N6473" s="1"/>
      <c r="T6473" s="146"/>
      <c r="U6473" s="146"/>
      <c r="V6473" s="146"/>
      <c r="W6473" s="146"/>
      <c r="X6473" s="146"/>
      <c r="Y6473" s="146"/>
      <c r="Z6473" s="146"/>
      <c r="AA6473" s="146"/>
      <c r="AB6473" s="5" t="str">
        <f t="shared" si="133"/>
        <v/>
      </c>
    </row>
    <row r="6474" spans="8:28" customFormat="1" ht="12.95" hidden="1" customHeight="1">
      <c r="H6474" s="1"/>
      <c r="I6474" s="1"/>
      <c r="N6474" s="1"/>
      <c r="T6474" s="146"/>
      <c r="U6474" s="146"/>
      <c r="V6474" s="146"/>
      <c r="W6474" s="146"/>
      <c r="X6474" s="146"/>
      <c r="Y6474" s="146"/>
      <c r="Z6474" s="146"/>
      <c r="AA6474" s="146"/>
      <c r="AB6474" s="5" t="str">
        <f t="shared" si="133"/>
        <v/>
      </c>
    </row>
    <row r="6475" spans="8:28" customFormat="1" ht="12.95" hidden="1" customHeight="1">
      <c r="H6475" s="1"/>
      <c r="I6475" s="1"/>
      <c r="N6475" s="1"/>
      <c r="T6475" s="146"/>
      <c r="U6475" s="146"/>
      <c r="V6475" s="146"/>
      <c r="W6475" s="146"/>
      <c r="X6475" s="146"/>
      <c r="Y6475" s="146"/>
      <c r="Z6475" s="146"/>
      <c r="AA6475" s="146"/>
      <c r="AB6475" s="5" t="str">
        <f t="shared" si="133"/>
        <v/>
      </c>
    </row>
    <row r="6476" spans="8:28" customFormat="1" ht="12.95" hidden="1" customHeight="1">
      <c r="H6476" s="1"/>
      <c r="I6476" s="1"/>
      <c r="N6476" s="1"/>
      <c r="T6476" s="146"/>
      <c r="U6476" s="146"/>
      <c r="V6476" s="146"/>
      <c r="W6476" s="146"/>
      <c r="X6476" s="146"/>
      <c r="Y6476" s="146"/>
      <c r="Z6476" s="146"/>
      <c r="AA6476" s="146"/>
      <c r="AB6476" s="5" t="str">
        <f t="shared" si="133"/>
        <v/>
      </c>
    </row>
    <row r="6477" spans="8:28" customFormat="1" ht="12.95" hidden="1" customHeight="1">
      <c r="H6477" s="1"/>
      <c r="I6477" s="1"/>
      <c r="N6477" s="1"/>
      <c r="T6477" s="146"/>
      <c r="U6477" s="146"/>
      <c r="V6477" s="146"/>
      <c r="W6477" s="146"/>
      <c r="X6477" s="146"/>
      <c r="Y6477" s="146"/>
      <c r="Z6477" s="146"/>
      <c r="AA6477" s="146"/>
      <c r="AB6477" s="5" t="str">
        <f t="shared" si="133"/>
        <v/>
      </c>
    </row>
    <row r="6478" spans="8:28" customFormat="1" ht="12.95" hidden="1" customHeight="1">
      <c r="H6478" s="1"/>
      <c r="I6478" s="1"/>
      <c r="N6478" s="1"/>
      <c r="T6478" s="146"/>
      <c r="U6478" s="146"/>
      <c r="V6478" s="146"/>
      <c r="W6478" s="146"/>
      <c r="X6478" s="146"/>
      <c r="Y6478" s="146"/>
      <c r="Z6478" s="146"/>
      <c r="AA6478" s="146"/>
      <c r="AB6478" s="5" t="str">
        <f t="shared" si="133"/>
        <v/>
      </c>
    </row>
    <row r="6479" spans="8:28" customFormat="1" ht="12.95" hidden="1" customHeight="1">
      <c r="H6479" s="1"/>
      <c r="I6479" s="1"/>
      <c r="N6479" s="1"/>
      <c r="T6479" s="146"/>
      <c r="U6479" s="146"/>
      <c r="V6479" s="146"/>
      <c r="W6479" s="146"/>
      <c r="X6479" s="146"/>
      <c r="Y6479" s="146"/>
      <c r="Z6479" s="146"/>
      <c r="AA6479" s="146"/>
      <c r="AB6479" s="5" t="str">
        <f t="shared" si="133"/>
        <v/>
      </c>
    </row>
    <row r="6480" spans="8:28" customFormat="1" ht="12.95" hidden="1" customHeight="1">
      <c r="H6480" s="1"/>
      <c r="I6480" s="1"/>
      <c r="N6480" s="1"/>
      <c r="T6480" s="146"/>
      <c r="U6480" s="146"/>
      <c r="V6480" s="146"/>
      <c r="W6480" s="146"/>
      <c r="X6480" s="146"/>
      <c r="Y6480" s="146"/>
      <c r="Z6480" s="146"/>
      <c r="AA6480" s="146"/>
      <c r="AB6480" s="5" t="str">
        <f t="shared" si="133"/>
        <v/>
      </c>
    </row>
    <row r="6481" spans="8:28" customFormat="1" ht="12.95" hidden="1" customHeight="1">
      <c r="H6481" s="1"/>
      <c r="I6481" s="1"/>
      <c r="N6481" s="1"/>
      <c r="T6481" s="146"/>
      <c r="U6481" s="146"/>
      <c r="V6481" s="146"/>
      <c r="W6481" s="146"/>
      <c r="X6481" s="146"/>
      <c r="Y6481" s="146"/>
      <c r="Z6481" s="146"/>
      <c r="AA6481" s="146"/>
      <c r="AB6481" s="5" t="str">
        <f t="shared" si="133"/>
        <v/>
      </c>
    </row>
    <row r="6482" spans="8:28" customFormat="1" ht="12.95" hidden="1" customHeight="1">
      <c r="H6482" s="1"/>
      <c r="I6482" s="1"/>
      <c r="N6482" s="1"/>
      <c r="T6482" s="146"/>
      <c r="U6482" s="146"/>
      <c r="V6482" s="146"/>
      <c r="W6482" s="146"/>
      <c r="X6482" s="146"/>
      <c r="Y6482" s="146"/>
      <c r="Z6482" s="146"/>
      <c r="AA6482" s="146"/>
      <c r="AB6482" s="5" t="str">
        <f t="shared" si="133"/>
        <v/>
      </c>
    </row>
    <row r="6483" spans="8:28" customFormat="1" ht="12.95" hidden="1" customHeight="1">
      <c r="H6483" s="1"/>
      <c r="I6483" s="1"/>
      <c r="N6483" s="1"/>
      <c r="T6483" s="146"/>
      <c r="U6483" s="146"/>
      <c r="V6483" s="146"/>
      <c r="W6483" s="146"/>
      <c r="X6483" s="146"/>
      <c r="Y6483" s="146"/>
      <c r="Z6483" s="146"/>
      <c r="AA6483" s="146"/>
      <c r="AB6483" s="5" t="str">
        <f t="shared" si="133"/>
        <v/>
      </c>
    </row>
    <row r="6484" spans="8:28" customFormat="1" ht="12.95" hidden="1" customHeight="1">
      <c r="H6484" s="1"/>
      <c r="I6484" s="1"/>
      <c r="N6484" s="1"/>
      <c r="T6484" s="146"/>
      <c r="U6484" s="146"/>
      <c r="V6484" s="146"/>
      <c r="W6484" s="146"/>
      <c r="X6484" s="146"/>
      <c r="Y6484" s="146"/>
      <c r="Z6484" s="146"/>
      <c r="AA6484" s="146"/>
      <c r="AB6484" s="5" t="str">
        <f t="shared" si="133"/>
        <v/>
      </c>
    </row>
    <row r="6485" spans="8:28" customFormat="1" ht="12.95" hidden="1" customHeight="1">
      <c r="H6485" s="1"/>
      <c r="I6485" s="1"/>
      <c r="N6485" s="1"/>
      <c r="T6485" s="146"/>
      <c r="U6485" s="146"/>
      <c r="V6485" s="146"/>
      <c r="W6485" s="146"/>
      <c r="X6485" s="146"/>
      <c r="Y6485" s="146"/>
      <c r="Z6485" s="146"/>
      <c r="AA6485" s="146"/>
      <c r="AB6485" s="5" t="str">
        <f t="shared" si="133"/>
        <v/>
      </c>
    </row>
    <row r="6486" spans="8:28" customFormat="1" ht="12.95" hidden="1" customHeight="1">
      <c r="H6486" s="1"/>
      <c r="I6486" s="1"/>
      <c r="N6486" s="1"/>
      <c r="T6486" s="146"/>
      <c r="U6486" s="146"/>
      <c r="V6486" s="146"/>
      <c r="W6486" s="146"/>
      <c r="X6486" s="146"/>
      <c r="Y6486" s="146"/>
      <c r="Z6486" s="146"/>
      <c r="AA6486" s="146"/>
      <c r="AB6486" s="5" t="str">
        <f t="shared" si="133"/>
        <v/>
      </c>
    </row>
    <row r="6487" spans="8:28" customFormat="1" ht="12.95" hidden="1" customHeight="1">
      <c r="H6487" s="1"/>
      <c r="I6487" s="1"/>
      <c r="N6487" s="1"/>
      <c r="T6487" s="146"/>
      <c r="U6487" s="146"/>
      <c r="V6487" s="146"/>
      <c r="W6487" s="146"/>
      <c r="X6487" s="146"/>
      <c r="Y6487" s="146"/>
      <c r="Z6487" s="146"/>
      <c r="AA6487" s="146"/>
      <c r="AB6487" s="5" t="str">
        <f t="shared" si="133"/>
        <v/>
      </c>
    </row>
    <row r="6488" spans="8:28" customFormat="1" ht="12.95" hidden="1" customHeight="1">
      <c r="H6488" s="1"/>
      <c r="I6488" s="1"/>
      <c r="N6488" s="1"/>
      <c r="T6488" s="146"/>
      <c r="U6488" s="146"/>
      <c r="V6488" s="146"/>
      <c r="W6488" s="146"/>
      <c r="X6488" s="146"/>
      <c r="Y6488" s="146"/>
      <c r="Z6488" s="146"/>
      <c r="AA6488" s="146"/>
      <c r="AB6488" s="5" t="str">
        <f t="shared" si="133"/>
        <v/>
      </c>
    </row>
    <row r="6489" spans="8:28" customFormat="1" ht="12.95" hidden="1" customHeight="1">
      <c r="H6489" s="1"/>
      <c r="I6489" s="1"/>
      <c r="N6489" s="1"/>
      <c r="T6489" s="146"/>
      <c r="U6489" s="146"/>
      <c r="V6489" s="146"/>
      <c r="W6489" s="146"/>
      <c r="X6489" s="146"/>
      <c r="Y6489" s="146"/>
      <c r="Z6489" s="146"/>
      <c r="AA6489" s="146"/>
      <c r="AB6489" s="5" t="str">
        <f t="shared" si="133"/>
        <v/>
      </c>
    </row>
    <row r="6490" spans="8:28" customFormat="1" ht="12.95" hidden="1" customHeight="1">
      <c r="H6490" s="1"/>
      <c r="I6490" s="1"/>
      <c r="N6490" s="1"/>
      <c r="T6490" s="146"/>
      <c r="U6490" s="146"/>
      <c r="V6490" s="146"/>
      <c r="W6490" s="146"/>
      <c r="X6490" s="146"/>
      <c r="Y6490" s="146"/>
      <c r="Z6490" s="146"/>
      <c r="AA6490" s="146"/>
      <c r="AB6490" s="5" t="str">
        <f t="shared" si="133"/>
        <v/>
      </c>
    </row>
    <row r="6491" spans="8:28" customFormat="1" ht="12.95" hidden="1" customHeight="1">
      <c r="H6491" s="1"/>
      <c r="I6491" s="1"/>
      <c r="N6491" s="1"/>
      <c r="T6491" s="146"/>
      <c r="U6491" s="146"/>
      <c r="V6491" s="146"/>
      <c r="W6491" s="146"/>
      <c r="X6491" s="146"/>
      <c r="Y6491" s="146"/>
      <c r="Z6491" s="146"/>
      <c r="AA6491" s="146"/>
      <c r="AB6491" s="5" t="str">
        <f t="shared" ref="AB6491:AB6554" si="134">IF(TRIM(A6481)="","",CONCATENATE(TRIM(D6481),TRIM(E6481)))</f>
        <v/>
      </c>
    </row>
    <row r="6492" spans="8:28" customFormat="1" ht="12.95" hidden="1" customHeight="1">
      <c r="H6492" s="1"/>
      <c r="I6492" s="1"/>
      <c r="N6492" s="1"/>
      <c r="T6492" s="146"/>
      <c r="U6492" s="146"/>
      <c r="V6492" s="146"/>
      <c r="W6492" s="146"/>
      <c r="X6492" s="146"/>
      <c r="Y6492" s="146"/>
      <c r="Z6492" s="146"/>
      <c r="AA6492" s="146"/>
      <c r="AB6492" s="5" t="str">
        <f t="shared" si="134"/>
        <v/>
      </c>
    </row>
    <row r="6493" spans="8:28" customFormat="1" ht="12.95" hidden="1" customHeight="1">
      <c r="H6493" s="1"/>
      <c r="I6493" s="1"/>
      <c r="N6493" s="1"/>
      <c r="T6493" s="146"/>
      <c r="U6493" s="146"/>
      <c r="V6493" s="146"/>
      <c r="W6493" s="146"/>
      <c r="X6493" s="146"/>
      <c r="Y6493" s="146"/>
      <c r="Z6493" s="146"/>
      <c r="AA6493" s="146"/>
      <c r="AB6493" s="5" t="str">
        <f t="shared" si="134"/>
        <v/>
      </c>
    </row>
    <row r="6494" spans="8:28" customFormat="1" ht="12.95" hidden="1" customHeight="1">
      <c r="H6494" s="1"/>
      <c r="I6494" s="1"/>
      <c r="N6494" s="1"/>
      <c r="T6494" s="146"/>
      <c r="U6494" s="146"/>
      <c r="V6494" s="146"/>
      <c r="W6494" s="146"/>
      <c r="X6494" s="146"/>
      <c r="Y6494" s="146"/>
      <c r="Z6494" s="146"/>
      <c r="AA6494" s="146"/>
      <c r="AB6494" s="5" t="str">
        <f t="shared" si="134"/>
        <v/>
      </c>
    </row>
    <row r="6495" spans="8:28" customFormat="1" ht="12.95" hidden="1" customHeight="1">
      <c r="H6495" s="1"/>
      <c r="I6495" s="1"/>
      <c r="N6495" s="1"/>
      <c r="T6495" s="146"/>
      <c r="U6495" s="146"/>
      <c r="V6495" s="146"/>
      <c r="W6495" s="146"/>
      <c r="X6495" s="146"/>
      <c r="Y6495" s="146"/>
      <c r="Z6495" s="146"/>
      <c r="AA6495" s="146"/>
      <c r="AB6495" s="5" t="str">
        <f t="shared" si="134"/>
        <v/>
      </c>
    </row>
    <row r="6496" spans="8:28" customFormat="1" ht="12.95" hidden="1" customHeight="1">
      <c r="H6496" s="1"/>
      <c r="I6496" s="1"/>
      <c r="N6496" s="1"/>
      <c r="T6496" s="146"/>
      <c r="U6496" s="146"/>
      <c r="V6496" s="146"/>
      <c r="W6496" s="146"/>
      <c r="X6496" s="146"/>
      <c r="Y6496" s="146"/>
      <c r="Z6496" s="146"/>
      <c r="AA6496" s="146"/>
      <c r="AB6496" s="5" t="str">
        <f t="shared" si="134"/>
        <v/>
      </c>
    </row>
    <row r="6497" spans="8:28" customFormat="1" ht="12.95" hidden="1" customHeight="1">
      <c r="H6497" s="1"/>
      <c r="I6497" s="1"/>
      <c r="N6497" s="1"/>
      <c r="T6497" s="146"/>
      <c r="U6497" s="146"/>
      <c r="V6497" s="146"/>
      <c r="W6497" s="146"/>
      <c r="X6497" s="146"/>
      <c r="Y6497" s="146"/>
      <c r="Z6497" s="146"/>
      <c r="AA6497" s="146"/>
      <c r="AB6497" s="5" t="str">
        <f t="shared" si="134"/>
        <v/>
      </c>
    </row>
    <row r="6498" spans="8:28" customFormat="1" ht="12.95" hidden="1" customHeight="1">
      <c r="H6498" s="1"/>
      <c r="I6498" s="1"/>
      <c r="N6498" s="1"/>
      <c r="T6498" s="146"/>
      <c r="U6498" s="146"/>
      <c r="V6498" s="146"/>
      <c r="W6498" s="146"/>
      <c r="X6498" s="146"/>
      <c r="Y6498" s="146"/>
      <c r="Z6498" s="146"/>
      <c r="AA6498" s="146"/>
      <c r="AB6498" s="5" t="str">
        <f t="shared" si="134"/>
        <v/>
      </c>
    </row>
    <row r="6499" spans="8:28" customFormat="1" ht="12.95" hidden="1" customHeight="1">
      <c r="H6499" s="1"/>
      <c r="I6499" s="1"/>
      <c r="N6499" s="1"/>
      <c r="T6499" s="146"/>
      <c r="U6499" s="146"/>
      <c r="V6499" s="146"/>
      <c r="W6499" s="146"/>
      <c r="X6499" s="146"/>
      <c r="Y6499" s="146"/>
      <c r="Z6499" s="146"/>
      <c r="AA6499" s="146"/>
      <c r="AB6499" s="5" t="str">
        <f t="shared" si="134"/>
        <v/>
      </c>
    </row>
    <row r="6500" spans="8:28" customFormat="1" ht="12.95" hidden="1" customHeight="1">
      <c r="H6500" s="1"/>
      <c r="I6500" s="1"/>
      <c r="N6500" s="1"/>
      <c r="T6500" s="146"/>
      <c r="U6500" s="146"/>
      <c r="V6500" s="146"/>
      <c r="W6500" s="146"/>
      <c r="X6500" s="146"/>
      <c r="Y6500" s="146"/>
      <c r="Z6500" s="146"/>
      <c r="AA6500" s="146"/>
      <c r="AB6500" s="5" t="str">
        <f t="shared" si="134"/>
        <v/>
      </c>
    </row>
    <row r="6501" spans="8:28" customFormat="1" ht="12.95" hidden="1" customHeight="1">
      <c r="H6501" s="1"/>
      <c r="I6501" s="1"/>
      <c r="N6501" s="1"/>
      <c r="T6501" s="146"/>
      <c r="U6501" s="146"/>
      <c r="V6501" s="146"/>
      <c r="W6501" s="146"/>
      <c r="X6501" s="146"/>
      <c r="Y6501" s="146"/>
      <c r="Z6501" s="146"/>
      <c r="AA6501" s="146"/>
      <c r="AB6501" s="5" t="str">
        <f t="shared" si="134"/>
        <v/>
      </c>
    </row>
    <row r="6502" spans="8:28" customFormat="1" ht="12.95" hidden="1" customHeight="1">
      <c r="H6502" s="1"/>
      <c r="I6502" s="1"/>
      <c r="N6502" s="1"/>
      <c r="T6502" s="146"/>
      <c r="U6502" s="146"/>
      <c r="V6502" s="146"/>
      <c r="W6502" s="146"/>
      <c r="X6502" s="146"/>
      <c r="Y6502" s="146"/>
      <c r="Z6502" s="146"/>
      <c r="AA6502" s="146"/>
      <c r="AB6502" s="5" t="str">
        <f t="shared" si="134"/>
        <v/>
      </c>
    </row>
    <row r="6503" spans="8:28" customFormat="1" ht="12.95" hidden="1" customHeight="1">
      <c r="H6503" s="1"/>
      <c r="I6503" s="1"/>
      <c r="N6503" s="1"/>
      <c r="T6503" s="146"/>
      <c r="U6503" s="146"/>
      <c r="V6503" s="146"/>
      <c r="W6503" s="146"/>
      <c r="X6503" s="146"/>
      <c r="Y6503" s="146"/>
      <c r="Z6503" s="146"/>
      <c r="AA6503" s="146"/>
      <c r="AB6503" s="5" t="str">
        <f t="shared" si="134"/>
        <v/>
      </c>
    </row>
    <row r="6504" spans="8:28" customFormat="1" ht="12.95" hidden="1" customHeight="1">
      <c r="H6504" s="1"/>
      <c r="I6504" s="1"/>
      <c r="N6504" s="1"/>
      <c r="T6504" s="146"/>
      <c r="U6504" s="146"/>
      <c r="V6504" s="146"/>
      <c r="W6504" s="146"/>
      <c r="X6504" s="146"/>
      <c r="Y6504" s="146"/>
      <c r="Z6504" s="146"/>
      <c r="AA6504" s="146"/>
      <c r="AB6504" s="5" t="str">
        <f t="shared" si="134"/>
        <v/>
      </c>
    </row>
    <row r="6505" spans="8:28" customFormat="1" ht="12.95" hidden="1" customHeight="1">
      <c r="H6505" s="1"/>
      <c r="I6505" s="1"/>
      <c r="N6505" s="1"/>
      <c r="T6505" s="146"/>
      <c r="U6505" s="146"/>
      <c r="V6505" s="146"/>
      <c r="W6505" s="146"/>
      <c r="X6505" s="146"/>
      <c r="Y6505" s="146"/>
      <c r="Z6505" s="146"/>
      <c r="AA6505" s="146"/>
      <c r="AB6505" s="5" t="str">
        <f t="shared" si="134"/>
        <v/>
      </c>
    </row>
    <row r="6506" spans="8:28" customFormat="1" ht="12.95" hidden="1" customHeight="1">
      <c r="H6506" s="1"/>
      <c r="I6506" s="1"/>
      <c r="N6506" s="1"/>
      <c r="T6506" s="146"/>
      <c r="U6506" s="146"/>
      <c r="V6506" s="146"/>
      <c r="W6506" s="146"/>
      <c r="X6506" s="146"/>
      <c r="Y6506" s="146"/>
      <c r="Z6506" s="146"/>
      <c r="AA6506" s="146"/>
      <c r="AB6506" s="5" t="str">
        <f t="shared" si="134"/>
        <v/>
      </c>
    </row>
    <row r="6507" spans="8:28" customFormat="1" ht="12.95" hidden="1" customHeight="1">
      <c r="H6507" s="1"/>
      <c r="I6507" s="1"/>
      <c r="N6507" s="1"/>
      <c r="T6507" s="146"/>
      <c r="U6507" s="146"/>
      <c r="V6507" s="146"/>
      <c r="W6507" s="146"/>
      <c r="X6507" s="146"/>
      <c r="Y6507" s="146"/>
      <c r="Z6507" s="146"/>
      <c r="AA6507" s="146"/>
      <c r="AB6507" s="5" t="str">
        <f t="shared" si="134"/>
        <v/>
      </c>
    </row>
    <row r="6508" spans="8:28" customFormat="1" ht="12.95" hidden="1" customHeight="1">
      <c r="H6508" s="1"/>
      <c r="I6508" s="1"/>
      <c r="N6508" s="1"/>
      <c r="T6508" s="146"/>
      <c r="U6508" s="146"/>
      <c r="V6508" s="146"/>
      <c r="W6508" s="146"/>
      <c r="X6508" s="146"/>
      <c r="Y6508" s="146"/>
      <c r="Z6508" s="146"/>
      <c r="AA6508" s="146"/>
      <c r="AB6508" s="5" t="str">
        <f t="shared" si="134"/>
        <v/>
      </c>
    </row>
    <row r="6509" spans="8:28" customFormat="1" ht="12.95" hidden="1" customHeight="1">
      <c r="H6509" s="1"/>
      <c r="I6509" s="1"/>
      <c r="N6509" s="1"/>
      <c r="T6509" s="146"/>
      <c r="U6509" s="146"/>
      <c r="V6509" s="146"/>
      <c r="W6509" s="146"/>
      <c r="X6509" s="146"/>
      <c r="Y6509" s="146"/>
      <c r="Z6509" s="146"/>
      <c r="AA6509" s="146"/>
      <c r="AB6509" s="5" t="str">
        <f t="shared" si="134"/>
        <v/>
      </c>
    </row>
    <row r="6510" spans="8:28" customFormat="1" ht="12.95" hidden="1" customHeight="1">
      <c r="H6510" s="1"/>
      <c r="I6510" s="1"/>
      <c r="N6510" s="1"/>
      <c r="T6510" s="146"/>
      <c r="U6510" s="146"/>
      <c r="V6510" s="146"/>
      <c r="W6510" s="146"/>
      <c r="X6510" s="146"/>
      <c r="Y6510" s="146"/>
      <c r="Z6510" s="146"/>
      <c r="AA6510" s="146"/>
      <c r="AB6510" s="5" t="str">
        <f t="shared" si="134"/>
        <v/>
      </c>
    </row>
    <row r="6511" spans="8:28" customFormat="1" ht="12.95" hidden="1" customHeight="1">
      <c r="H6511" s="1"/>
      <c r="I6511" s="1"/>
      <c r="N6511" s="1"/>
      <c r="T6511" s="146"/>
      <c r="U6511" s="146"/>
      <c r="V6511" s="146"/>
      <c r="W6511" s="146"/>
      <c r="X6511" s="146"/>
      <c r="Y6511" s="146"/>
      <c r="Z6511" s="146"/>
      <c r="AA6511" s="146"/>
      <c r="AB6511" s="5" t="str">
        <f t="shared" si="134"/>
        <v/>
      </c>
    </row>
    <row r="6512" spans="8:28" customFormat="1" ht="12.95" hidden="1" customHeight="1">
      <c r="H6512" s="1"/>
      <c r="I6512" s="1"/>
      <c r="N6512" s="1"/>
      <c r="T6512" s="146"/>
      <c r="U6512" s="146"/>
      <c r="V6512" s="146"/>
      <c r="W6512" s="146"/>
      <c r="X6512" s="146"/>
      <c r="Y6512" s="146"/>
      <c r="Z6512" s="146"/>
      <c r="AA6512" s="146"/>
      <c r="AB6512" s="5" t="str">
        <f t="shared" si="134"/>
        <v/>
      </c>
    </row>
    <row r="6513" spans="8:28" customFormat="1" ht="12.95" hidden="1" customHeight="1">
      <c r="H6513" s="1"/>
      <c r="I6513" s="1"/>
      <c r="N6513" s="1"/>
      <c r="T6513" s="146"/>
      <c r="U6513" s="146"/>
      <c r="V6513" s="146"/>
      <c r="W6513" s="146"/>
      <c r="X6513" s="146"/>
      <c r="Y6513" s="146"/>
      <c r="Z6513" s="146"/>
      <c r="AA6513" s="146"/>
      <c r="AB6513" s="5" t="str">
        <f t="shared" si="134"/>
        <v/>
      </c>
    </row>
    <row r="6514" spans="8:28" customFormat="1" ht="12.95" hidden="1" customHeight="1">
      <c r="H6514" s="1"/>
      <c r="I6514" s="1"/>
      <c r="N6514" s="1"/>
      <c r="T6514" s="146"/>
      <c r="U6514" s="146"/>
      <c r="V6514" s="146"/>
      <c r="W6514" s="146"/>
      <c r="X6514" s="146"/>
      <c r="Y6514" s="146"/>
      <c r="Z6514" s="146"/>
      <c r="AA6514" s="146"/>
      <c r="AB6514" s="5" t="str">
        <f t="shared" si="134"/>
        <v/>
      </c>
    </row>
    <row r="6515" spans="8:28" customFormat="1" ht="12.95" hidden="1" customHeight="1">
      <c r="H6515" s="1"/>
      <c r="I6515" s="1"/>
      <c r="N6515" s="1"/>
      <c r="T6515" s="146"/>
      <c r="U6515" s="146"/>
      <c r="V6515" s="146"/>
      <c r="W6515" s="146"/>
      <c r="X6515" s="146"/>
      <c r="Y6515" s="146"/>
      <c r="Z6515" s="146"/>
      <c r="AA6515" s="146"/>
      <c r="AB6515" s="5" t="str">
        <f t="shared" si="134"/>
        <v/>
      </c>
    </row>
    <row r="6516" spans="8:28" customFormat="1" ht="12.95" hidden="1" customHeight="1">
      <c r="H6516" s="1"/>
      <c r="I6516" s="1"/>
      <c r="N6516" s="1"/>
      <c r="T6516" s="146"/>
      <c r="U6516" s="146"/>
      <c r="V6516" s="146"/>
      <c r="W6516" s="146"/>
      <c r="X6516" s="146"/>
      <c r="Y6516" s="146"/>
      <c r="Z6516" s="146"/>
      <c r="AA6516" s="146"/>
      <c r="AB6516" s="5" t="str">
        <f t="shared" si="134"/>
        <v/>
      </c>
    </row>
    <row r="6517" spans="8:28" customFormat="1" ht="12.95" hidden="1" customHeight="1">
      <c r="H6517" s="1"/>
      <c r="I6517" s="1"/>
      <c r="N6517" s="1"/>
      <c r="T6517" s="146"/>
      <c r="U6517" s="146"/>
      <c r="V6517" s="146"/>
      <c r="W6517" s="146"/>
      <c r="X6517" s="146"/>
      <c r="Y6517" s="146"/>
      <c r="Z6517" s="146"/>
      <c r="AA6517" s="146"/>
      <c r="AB6517" s="5" t="str">
        <f t="shared" si="134"/>
        <v/>
      </c>
    </row>
    <row r="6518" spans="8:28" customFormat="1" ht="12.95" hidden="1" customHeight="1">
      <c r="H6518" s="1"/>
      <c r="I6518" s="1"/>
      <c r="N6518" s="1"/>
      <c r="T6518" s="146"/>
      <c r="U6518" s="146"/>
      <c r="V6518" s="146"/>
      <c r="W6518" s="146"/>
      <c r="X6518" s="146"/>
      <c r="Y6518" s="146"/>
      <c r="Z6518" s="146"/>
      <c r="AA6518" s="146"/>
      <c r="AB6518" s="5" t="str">
        <f t="shared" si="134"/>
        <v/>
      </c>
    </row>
    <row r="6519" spans="8:28" customFormat="1" ht="12.95" hidden="1" customHeight="1">
      <c r="H6519" s="1"/>
      <c r="I6519" s="1"/>
      <c r="N6519" s="1"/>
      <c r="T6519" s="146"/>
      <c r="U6519" s="146"/>
      <c r="V6519" s="146"/>
      <c r="W6519" s="146"/>
      <c r="X6519" s="146"/>
      <c r="Y6519" s="146"/>
      <c r="Z6519" s="146"/>
      <c r="AA6519" s="146"/>
      <c r="AB6519" s="5" t="str">
        <f t="shared" si="134"/>
        <v/>
      </c>
    </row>
    <row r="6520" spans="8:28" customFormat="1" ht="12.95" hidden="1" customHeight="1">
      <c r="H6520" s="1"/>
      <c r="I6520" s="1"/>
      <c r="N6520" s="1"/>
      <c r="T6520" s="146"/>
      <c r="U6520" s="146"/>
      <c r="V6520" s="146"/>
      <c r="W6520" s="146"/>
      <c r="X6520" s="146"/>
      <c r="Y6520" s="146"/>
      <c r="Z6520" s="146"/>
      <c r="AA6520" s="146"/>
      <c r="AB6520" s="5" t="str">
        <f t="shared" si="134"/>
        <v/>
      </c>
    </row>
    <row r="6521" spans="8:28" customFormat="1" ht="12.95" hidden="1" customHeight="1">
      <c r="H6521" s="1"/>
      <c r="I6521" s="1"/>
      <c r="N6521" s="1"/>
      <c r="T6521" s="146"/>
      <c r="U6521" s="146"/>
      <c r="V6521" s="146"/>
      <c r="W6521" s="146"/>
      <c r="X6521" s="146"/>
      <c r="Y6521" s="146"/>
      <c r="Z6521" s="146"/>
      <c r="AA6521" s="146"/>
      <c r="AB6521" s="5" t="str">
        <f t="shared" si="134"/>
        <v/>
      </c>
    </row>
    <row r="6522" spans="8:28" customFormat="1" ht="12.95" hidden="1" customHeight="1">
      <c r="H6522" s="1"/>
      <c r="I6522" s="1"/>
      <c r="N6522" s="1"/>
      <c r="T6522" s="146"/>
      <c r="U6522" s="146"/>
      <c r="V6522" s="146"/>
      <c r="W6522" s="146"/>
      <c r="X6522" s="146"/>
      <c r="Y6522" s="146"/>
      <c r="Z6522" s="146"/>
      <c r="AA6522" s="146"/>
      <c r="AB6522" s="5" t="str">
        <f t="shared" si="134"/>
        <v/>
      </c>
    </row>
    <row r="6523" spans="8:28" customFormat="1" ht="12.95" hidden="1" customHeight="1">
      <c r="H6523" s="1"/>
      <c r="I6523" s="1"/>
      <c r="N6523" s="1"/>
      <c r="T6523" s="146"/>
      <c r="U6523" s="146"/>
      <c r="V6523" s="146"/>
      <c r="W6523" s="146"/>
      <c r="X6523" s="146"/>
      <c r="Y6523" s="146"/>
      <c r="Z6523" s="146"/>
      <c r="AA6523" s="146"/>
      <c r="AB6523" s="5" t="str">
        <f t="shared" si="134"/>
        <v/>
      </c>
    </row>
    <row r="6524" spans="8:28" customFormat="1" ht="12.95" hidden="1" customHeight="1">
      <c r="H6524" s="1"/>
      <c r="I6524" s="1"/>
      <c r="N6524" s="1"/>
      <c r="T6524" s="146"/>
      <c r="U6524" s="146"/>
      <c r="V6524" s="146"/>
      <c r="W6524" s="146"/>
      <c r="X6524" s="146"/>
      <c r="Y6524" s="146"/>
      <c r="Z6524" s="146"/>
      <c r="AA6524" s="146"/>
      <c r="AB6524" s="5" t="str">
        <f t="shared" si="134"/>
        <v/>
      </c>
    </row>
    <row r="6525" spans="8:28" customFormat="1" ht="12.95" hidden="1" customHeight="1">
      <c r="H6525" s="1"/>
      <c r="I6525" s="1"/>
      <c r="N6525" s="1"/>
      <c r="T6525" s="146"/>
      <c r="U6525" s="146"/>
      <c r="V6525" s="146"/>
      <c r="W6525" s="146"/>
      <c r="X6525" s="146"/>
      <c r="Y6525" s="146"/>
      <c r="Z6525" s="146"/>
      <c r="AA6525" s="146"/>
      <c r="AB6525" s="5" t="str">
        <f t="shared" si="134"/>
        <v/>
      </c>
    </row>
    <row r="6526" spans="8:28" customFormat="1" ht="12.95" hidden="1" customHeight="1">
      <c r="H6526" s="1"/>
      <c r="I6526" s="1"/>
      <c r="N6526" s="1"/>
      <c r="T6526" s="146"/>
      <c r="U6526" s="146"/>
      <c r="V6526" s="146"/>
      <c r="W6526" s="146"/>
      <c r="X6526" s="146"/>
      <c r="Y6526" s="146"/>
      <c r="Z6526" s="146"/>
      <c r="AA6526" s="146"/>
      <c r="AB6526" s="5" t="str">
        <f t="shared" si="134"/>
        <v/>
      </c>
    </row>
    <row r="6527" spans="8:28" customFormat="1" ht="12.95" hidden="1" customHeight="1">
      <c r="H6527" s="1"/>
      <c r="I6527" s="1"/>
      <c r="N6527" s="1"/>
      <c r="T6527" s="146"/>
      <c r="U6527" s="146"/>
      <c r="V6527" s="146"/>
      <c r="W6527" s="146"/>
      <c r="X6527" s="146"/>
      <c r="Y6527" s="146"/>
      <c r="Z6527" s="146"/>
      <c r="AA6527" s="146"/>
      <c r="AB6527" s="5" t="str">
        <f t="shared" si="134"/>
        <v/>
      </c>
    </row>
    <row r="6528" spans="8:28" customFormat="1" ht="12.95" hidden="1" customHeight="1">
      <c r="H6528" s="1"/>
      <c r="I6528" s="1"/>
      <c r="N6528" s="1"/>
      <c r="T6528" s="146"/>
      <c r="U6528" s="146"/>
      <c r="V6528" s="146"/>
      <c r="W6528" s="146"/>
      <c r="X6528" s="146"/>
      <c r="Y6528" s="146"/>
      <c r="Z6528" s="146"/>
      <c r="AA6528" s="146"/>
      <c r="AB6528" s="5" t="str">
        <f t="shared" si="134"/>
        <v/>
      </c>
    </row>
    <row r="6529" spans="8:28" customFormat="1" ht="12.95" hidden="1" customHeight="1">
      <c r="H6529" s="1"/>
      <c r="I6529" s="1"/>
      <c r="N6529" s="1"/>
      <c r="T6529" s="146"/>
      <c r="U6529" s="146"/>
      <c r="V6529" s="146"/>
      <c r="W6529" s="146"/>
      <c r="X6529" s="146"/>
      <c r="Y6529" s="146"/>
      <c r="Z6529" s="146"/>
      <c r="AA6529" s="146"/>
      <c r="AB6529" s="5" t="str">
        <f t="shared" si="134"/>
        <v/>
      </c>
    </row>
    <row r="6530" spans="8:28" customFormat="1" ht="12.95" hidden="1" customHeight="1">
      <c r="H6530" s="1"/>
      <c r="I6530" s="1"/>
      <c r="N6530" s="1"/>
      <c r="T6530" s="146"/>
      <c r="U6530" s="146"/>
      <c r="V6530" s="146"/>
      <c r="W6530" s="146"/>
      <c r="X6530" s="146"/>
      <c r="Y6530" s="146"/>
      <c r="Z6530" s="146"/>
      <c r="AA6530" s="146"/>
      <c r="AB6530" s="5" t="str">
        <f t="shared" si="134"/>
        <v/>
      </c>
    </row>
    <row r="6531" spans="8:28" customFormat="1" ht="12.95" hidden="1" customHeight="1">
      <c r="H6531" s="1"/>
      <c r="I6531" s="1"/>
      <c r="N6531" s="1"/>
      <c r="T6531" s="146"/>
      <c r="U6531" s="146"/>
      <c r="V6531" s="146"/>
      <c r="W6531" s="146"/>
      <c r="X6531" s="146"/>
      <c r="Y6531" s="146"/>
      <c r="Z6531" s="146"/>
      <c r="AA6531" s="146"/>
      <c r="AB6531" s="5" t="str">
        <f t="shared" si="134"/>
        <v/>
      </c>
    </row>
    <row r="6532" spans="8:28" customFormat="1" ht="12.95" hidden="1" customHeight="1">
      <c r="H6532" s="1"/>
      <c r="I6532" s="1"/>
      <c r="N6532" s="1"/>
      <c r="T6532" s="146"/>
      <c r="U6532" s="146"/>
      <c r="V6532" s="146"/>
      <c r="W6532" s="146"/>
      <c r="X6532" s="146"/>
      <c r="Y6532" s="146"/>
      <c r="Z6532" s="146"/>
      <c r="AA6532" s="146"/>
      <c r="AB6532" s="5" t="str">
        <f t="shared" si="134"/>
        <v/>
      </c>
    </row>
    <row r="6533" spans="8:28" customFormat="1" ht="12.95" hidden="1" customHeight="1">
      <c r="H6533" s="1"/>
      <c r="I6533" s="1"/>
      <c r="N6533" s="1"/>
      <c r="T6533" s="146"/>
      <c r="U6533" s="146"/>
      <c r="V6533" s="146"/>
      <c r="W6533" s="146"/>
      <c r="X6533" s="146"/>
      <c r="Y6533" s="146"/>
      <c r="Z6533" s="146"/>
      <c r="AA6533" s="146"/>
      <c r="AB6533" s="5" t="str">
        <f t="shared" si="134"/>
        <v/>
      </c>
    </row>
    <row r="6534" spans="8:28" customFormat="1" ht="12.95" hidden="1" customHeight="1">
      <c r="H6534" s="1"/>
      <c r="I6534" s="1"/>
      <c r="N6534" s="1"/>
      <c r="T6534" s="146"/>
      <c r="U6534" s="146"/>
      <c r="V6534" s="146"/>
      <c r="W6534" s="146"/>
      <c r="X6534" s="146"/>
      <c r="Y6534" s="146"/>
      <c r="Z6534" s="146"/>
      <c r="AA6534" s="146"/>
      <c r="AB6534" s="5" t="str">
        <f t="shared" si="134"/>
        <v/>
      </c>
    </row>
    <row r="6535" spans="8:28" customFormat="1" ht="12.95" hidden="1" customHeight="1">
      <c r="H6535" s="1"/>
      <c r="I6535" s="1"/>
      <c r="N6535" s="1"/>
      <c r="T6535" s="146"/>
      <c r="U6535" s="146"/>
      <c r="V6535" s="146"/>
      <c r="W6535" s="146"/>
      <c r="X6535" s="146"/>
      <c r="Y6535" s="146"/>
      <c r="Z6535" s="146"/>
      <c r="AA6535" s="146"/>
      <c r="AB6535" s="5" t="str">
        <f t="shared" si="134"/>
        <v/>
      </c>
    </row>
    <row r="6536" spans="8:28" customFormat="1" ht="12.95" hidden="1" customHeight="1">
      <c r="H6536" s="1"/>
      <c r="I6536" s="1"/>
      <c r="N6536" s="1"/>
      <c r="T6536" s="146"/>
      <c r="U6536" s="146"/>
      <c r="V6536" s="146"/>
      <c r="W6536" s="146"/>
      <c r="X6536" s="146"/>
      <c r="Y6536" s="146"/>
      <c r="Z6536" s="146"/>
      <c r="AA6536" s="146"/>
      <c r="AB6536" s="5" t="str">
        <f t="shared" si="134"/>
        <v/>
      </c>
    </row>
    <row r="6537" spans="8:28" customFormat="1" ht="12.95" hidden="1" customHeight="1">
      <c r="H6537" s="1"/>
      <c r="I6537" s="1"/>
      <c r="N6537" s="1"/>
      <c r="T6537" s="146"/>
      <c r="U6537" s="146"/>
      <c r="V6537" s="146"/>
      <c r="W6537" s="146"/>
      <c r="X6537" s="146"/>
      <c r="Y6537" s="146"/>
      <c r="Z6537" s="146"/>
      <c r="AA6537" s="146"/>
      <c r="AB6537" s="5" t="str">
        <f t="shared" si="134"/>
        <v/>
      </c>
    </row>
    <row r="6538" spans="8:28" customFormat="1" ht="12.95" hidden="1" customHeight="1">
      <c r="H6538" s="1"/>
      <c r="I6538" s="1"/>
      <c r="N6538" s="1"/>
      <c r="T6538" s="146"/>
      <c r="U6538" s="146"/>
      <c r="V6538" s="146"/>
      <c r="W6538" s="146"/>
      <c r="X6538" s="146"/>
      <c r="Y6538" s="146"/>
      <c r="Z6538" s="146"/>
      <c r="AA6538" s="146"/>
      <c r="AB6538" s="5" t="str">
        <f t="shared" si="134"/>
        <v/>
      </c>
    </row>
    <row r="6539" spans="8:28" customFormat="1" ht="12.95" hidden="1" customHeight="1">
      <c r="H6539" s="1"/>
      <c r="I6539" s="1"/>
      <c r="N6539" s="1"/>
      <c r="T6539" s="146"/>
      <c r="U6539" s="146"/>
      <c r="V6539" s="146"/>
      <c r="W6539" s="146"/>
      <c r="X6539" s="146"/>
      <c r="Y6539" s="146"/>
      <c r="Z6539" s="146"/>
      <c r="AA6539" s="146"/>
      <c r="AB6539" s="5" t="str">
        <f t="shared" si="134"/>
        <v/>
      </c>
    </row>
    <row r="6540" spans="8:28" customFormat="1" ht="12.95" hidden="1" customHeight="1">
      <c r="H6540" s="1"/>
      <c r="I6540" s="1"/>
      <c r="N6540" s="1"/>
      <c r="T6540" s="146"/>
      <c r="U6540" s="146"/>
      <c r="V6540" s="146"/>
      <c r="W6540" s="146"/>
      <c r="X6540" s="146"/>
      <c r="Y6540" s="146"/>
      <c r="Z6540" s="146"/>
      <c r="AA6540" s="146"/>
      <c r="AB6540" s="5" t="str">
        <f t="shared" si="134"/>
        <v/>
      </c>
    </row>
    <row r="6541" spans="8:28" customFormat="1" ht="12.95" hidden="1" customHeight="1">
      <c r="H6541" s="1"/>
      <c r="I6541" s="1"/>
      <c r="N6541" s="1"/>
      <c r="T6541" s="146"/>
      <c r="U6541" s="146"/>
      <c r="V6541" s="146"/>
      <c r="W6541" s="146"/>
      <c r="X6541" s="146"/>
      <c r="Y6541" s="146"/>
      <c r="Z6541" s="146"/>
      <c r="AA6541" s="146"/>
      <c r="AB6541" s="5" t="str">
        <f t="shared" si="134"/>
        <v/>
      </c>
    </row>
    <row r="6542" spans="8:28" customFormat="1" ht="12.95" hidden="1" customHeight="1">
      <c r="H6542" s="1"/>
      <c r="I6542" s="1"/>
      <c r="N6542" s="1"/>
      <c r="T6542" s="146"/>
      <c r="U6542" s="146"/>
      <c r="V6542" s="146"/>
      <c r="W6542" s="146"/>
      <c r="X6542" s="146"/>
      <c r="Y6542" s="146"/>
      <c r="Z6542" s="146"/>
      <c r="AA6542" s="146"/>
      <c r="AB6542" s="5" t="str">
        <f t="shared" si="134"/>
        <v/>
      </c>
    </row>
    <row r="6543" spans="8:28" customFormat="1" ht="12.95" hidden="1" customHeight="1">
      <c r="H6543" s="1"/>
      <c r="I6543" s="1"/>
      <c r="N6543" s="1"/>
      <c r="T6543" s="146"/>
      <c r="U6543" s="146"/>
      <c r="V6543" s="146"/>
      <c r="W6543" s="146"/>
      <c r="X6543" s="146"/>
      <c r="Y6543" s="146"/>
      <c r="Z6543" s="146"/>
      <c r="AA6543" s="146"/>
      <c r="AB6543" s="5" t="str">
        <f t="shared" si="134"/>
        <v/>
      </c>
    </row>
    <row r="6544" spans="8:28" customFormat="1" ht="12.95" hidden="1" customHeight="1">
      <c r="H6544" s="1"/>
      <c r="I6544" s="1"/>
      <c r="N6544" s="1"/>
      <c r="T6544" s="146"/>
      <c r="U6544" s="146"/>
      <c r="V6544" s="146"/>
      <c r="W6544" s="146"/>
      <c r="X6544" s="146"/>
      <c r="Y6544" s="146"/>
      <c r="Z6544" s="146"/>
      <c r="AA6544" s="146"/>
      <c r="AB6544" s="5" t="str">
        <f t="shared" si="134"/>
        <v/>
      </c>
    </row>
    <row r="6545" spans="8:28" customFormat="1" ht="12.95" hidden="1" customHeight="1">
      <c r="H6545" s="1"/>
      <c r="I6545" s="1"/>
      <c r="N6545" s="1"/>
      <c r="T6545" s="146"/>
      <c r="U6545" s="146"/>
      <c r="V6545" s="146"/>
      <c r="W6545" s="146"/>
      <c r="X6545" s="146"/>
      <c r="Y6545" s="146"/>
      <c r="Z6545" s="146"/>
      <c r="AA6545" s="146"/>
      <c r="AB6545" s="5" t="str">
        <f t="shared" si="134"/>
        <v/>
      </c>
    </row>
    <row r="6546" spans="8:28" customFormat="1" ht="12.95" hidden="1" customHeight="1">
      <c r="H6546" s="1"/>
      <c r="I6546" s="1"/>
      <c r="N6546" s="1"/>
      <c r="T6546" s="146"/>
      <c r="U6546" s="146"/>
      <c r="V6546" s="146"/>
      <c r="W6546" s="146"/>
      <c r="X6546" s="146"/>
      <c r="Y6546" s="146"/>
      <c r="Z6546" s="146"/>
      <c r="AA6546" s="146"/>
      <c r="AB6546" s="5" t="str">
        <f t="shared" si="134"/>
        <v/>
      </c>
    </row>
    <row r="6547" spans="8:28" customFormat="1" ht="12.95" hidden="1" customHeight="1">
      <c r="H6547" s="1"/>
      <c r="I6547" s="1"/>
      <c r="N6547" s="1"/>
      <c r="T6547" s="146"/>
      <c r="U6547" s="146"/>
      <c r="V6547" s="146"/>
      <c r="W6547" s="146"/>
      <c r="X6547" s="146"/>
      <c r="Y6547" s="146"/>
      <c r="Z6547" s="146"/>
      <c r="AA6547" s="146"/>
      <c r="AB6547" s="5" t="str">
        <f t="shared" si="134"/>
        <v/>
      </c>
    </row>
    <row r="6548" spans="8:28" customFormat="1" ht="12.95" hidden="1" customHeight="1">
      <c r="H6548" s="1"/>
      <c r="I6548" s="1"/>
      <c r="N6548" s="1"/>
      <c r="T6548" s="146"/>
      <c r="U6548" s="146"/>
      <c r="V6548" s="146"/>
      <c r="W6548" s="146"/>
      <c r="X6548" s="146"/>
      <c r="Y6548" s="146"/>
      <c r="Z6548" s="146"/>
      <c r="AA6548" s="146"/>
      <c r="AB6548" s="5" t="str">
        <f t="shared" si="134"/>
        <v/>
      </c>
    </row>
    <row r="6549" spans="8:28" customFormat="1" ht="12.95" hidden="1" customHeight="1">
      <c r="H6549" s="1"/>
      <c r="I6549" s="1"/>
      <c r="N6549" s="1"/>
      <c r="T6549" s="146"/>
      <c r="U6549" s="146"/>
      <c r="V6549" s="146"/>
      <c r="W6549" s="146"/>
      <c r="X6549" s="146"/>
      <c r="Y6549" s="146"/>
      <c r="Z6549" s="146"/>
      <c r="AA6549" s="146"/>
      <c r="AB6549" s="5" t="str">
        <f t="shared" si="134"/>
        <v/>
      </c>
    </row>
    <row r="6550" spans="8:28" customFormat="1" ht="12.95" hidden="1" customHeight="1">
      <c r="H6550" s="1"/>
      <c r="I6550" s="1"/>
      <c r="N6550" s="1"/>
      <c r="T6550" s="146"/>
      <c r="U6550" s="146"/>
      <c r="V6550" s="146"/>
      <c r="W6550" s="146"/>
      <c r="X6550" s="146"/>
      <c r="Y6550" s="146"/>
      <c r="Z6550" s="146"/>
      <c r="AA6550" s="146"/>
      <c r="AB6550" s="5" t="str">
        <f t="shared" si="134"/>
        <v/>
      </c>
    </row>
    <row r="6551" spans="8:28" customFormat="1" ht="12.95" hidden="1" customHeight="1">
      <c r="H6551" s="1"/>
      <c r="I6551" s="1"/>
      <c r="N6551" s="1"/>
      <c r="T6551" s="146"/>
      <c r="U6551" s="146"/>
      <c r="V6551" s="146"/>
      <c r="W6551" s="146"/>
      <c r="X6551" s="146"/>
      <c r="Y6551" s="146"/>
      <c r="Z6551" s="146"/>
      <c r="AA6551" s="146"/>
      <c r="AB6551" s="5" t="str">
        <f t="shared" si="134"/>
        <v/>
      </c>
    </row>
    <row r="6552" spans="8:28" customFormat="1" ht="12.95" hidden="1" customHeight="1">
      <c r="H6552" s="1"/>
      <c r="I6552" s="1"/>
      <c r="N6552" s="1"/>
      <c r="T6552" s="146"/>
      <c r="U6552" s="146"/>
      <c r="V6552" s="146"/>
      <c r="W6552" s="146"/>
      <c r="X6552" s="146"/>
      <c r="Y6552" s="146"/>
      <c r="Z6552" s="146"/>
      <c r="AA6552" s="146"/>
      <c r="AB6552" s="5" t="str">
        <f t="shared" si="134"/>
        <v/>
      </c>
    </row>
    <row r="6553" spans="8:28" customFormat="1" ht="12.95" hidden="1" customHeight="1">
      <c r="H6553" s="1"/>
      <c r="I6553" s="1"/>
      <c r="N6553" s="1"/>
      <c r="T6553" s="146"/>
      <c r="U6553" s="146"/>
      <c r="V6553" s="146"/>
      <c r="W6553" s="146"/>
      <c r="X6553" s="146"/>
      <c r="Y6553" s="146"/>
      <c r="Z6553" s="146"/>
      <c r="AA6553" s="146"/>
      <c r="AB6553" s="5" t="str">
        <f t="shared" si="134"/>
        <v/>
      </c>
    </row>
    <row r="6554" spans="8:28" customFormat="1" ht="12.95" hidden="1" customHeight="1">
      <c r="H6554" s="1"/>
      <c r="I6554" s="1"/>
      <c r="N6554" s="1"/>
      <c r="T6554" s="146"/>
      <c r="U6554" s="146"/>
      <c r="V6554" s="146"/>
      <c r="W6554" s="146"/>
      <c r="X6554" s="146"/>
      <c r="Y6554" s="146"/>
      <c r="Z6554" s="146"/>
      <c r="AA6554" s="146"/>
      <c r="AB6554" s="5" t="str">
        <f t="shared" si="134"/>
        <v/>
      </c>
    </row>
    <row r="6555" spans="8:28" customFormat="1" ht="12.95" hidden="1" customHeight="1">
      <c r="H6555" s="1"/>
      <c r="I6555" s="1"/>
      <c r="N6555" s="1"/>
      <c r="T6555" s="146"/>
      <c r="U6555" s="146"/>
      <c r="V6555" s="146"/>
      <c r="W6555" s="146"/>
      <c r="X6555" s="146"/>
      <c r="Y6555" s="146"/>
      <c r="Z6555" s="146"/>
      <c r="AA6555" s="146"/>
      <c r="AB6555" s="5" t="str">
        <f t="shared" ref="AB6555:AB6618" si="135">IF(TRIM(A6545)="","",CONCATENATE(TRIM(D6545),TRIM(E6545)))</f>
        <v/>
      </c>
    </row>
    <row r="6556" spans="8:28" customFormat="1" ht="12.95" hidden="1" customHeight="1">
      <c r="H6556" s="1"/>
      <c r="I6556" s="1"/>
      <c r="N6556" s="1"/>
      <c r="T6556" s="146"/>
      <c r="U6556" s="146"/>
      <c r="V6556" s="146"/>
      <c r="W6556" s="146"/>
      <c r="X6556" s="146"/>
      <c r="Y6556" s="146"/>
      <c r="Z6556" s="146"/>
      <c r="AA6556" s="146"/>
      <c r="AB6556" s="5" t="str">
        <f t="shared" si="135"/>
        <v/>
      </c>
    </row>
    <row r="6557" spans="8:28" customFormat="1" ht="12.95" hidden="1" customHeight="1">
      <c r="H6557" s="1"/>
      <c r="I6557" s="1"/>
      <c r="N6557" s="1"/>
      <c r="T6557" s="146"/>
      <c r="U6557" s="146"/>
      <c r="V6557" s="146"/>
      <c r="W6557" s="146"/>
      <c r="X6557" s="146"/>
      <c r="Y6557" s="146"/>
      <c r="Z6557" s="146"/>
      <c r="AA6557" s="146"/>
      <c r="AB6557" s="5" t="str">
        <f t="shared" si="135"/>
        <v/>
      </c>
    </row>
    <row r="6558" spans="8:28" customFormat="1" ht="12.95" hidden="1" customHeight="1">
      <c r="H6558" s="1"/>
      <c r="I6558" s="1"/>
      <c r="N6558" s="1"/>
      <c r="T6558" s="146"/>
      <c r="U6558" s="146"/>
      <c r="V6558" s="146"/>
      <c r="W6558" s="146"/>
      <c r="X6558" s="146"/>
      <c r="Y6558" s="146"/>
      <c r="Z6558" s="146"/>
      <c r="AA6558" s="146"/>
      <c r="AB6558" s="5" t="str">
        <f t="shared" si="135"/>
        <v/>
      </c>
    </row>
    <row r="6559" spans="8:28" customFormat="1" ht="12.95" hidden="1" customHeight="1">
      <c r="H6559" s="1"/>
      <c r="I6559" s="1"/>
      <c r="N6559" s="1"/>
      <c r="T6559" s="146"/>
      <c r="U6559" s="146"/>
      <c r="V6559" s="146"/>
      <c r="W6559" s="146"/>
      <c r="X6559" s="146"/>
      <c r="Y6559" s="146"/>
      <c r="Z6559" s="146"/>
      <c r="AA6559" s="146"/>
      <c r="AB6559" s="5" t="str">
        <f t="shared" si="135"/>
        <v/>
      </c>
    </row>
    <row r="6560" spans="8:28" customFormat="1" ht="12.95" hidden="1" customHeight="1">
      <c r="H6560" s="1"/>
      <c r="I6560" s="1"/>
      <c r="N6560" s="1"/>
      <c r="T6560" s="146"/>
      <c r="U6560" s="146"/>
      <c r="V6560" s="146"/>
      <c r="W6560" s="146"/>
      <c r="X6560" s="146"/>
      <c r="Y6560" s="146"/>
      <c r="Z6560" s="146"/>
      <c r="AA6560" s="146"/>
      <c r="AB6560" s="5" t="str">
        <f t="shared" si="135"/>
        <v/>
      </c>
    </row>
    <row r="6561" spans="8:28" customFormat="1" ht="12.95" hidden="1" customHeight="1">
      <c r="H6561" s="1"/>
      <c r="I6561" s="1"/>
      <c r="N6561" s="1"/>
      <c r="T6561" s="146"/>
      <c r="U6561" s="146"/>
      <c r="V6561" s="146"/>
      <c r="W6561" s="146"/>
      <c r="X6561" s="146"/>
      <c r="Y6561" s="146"/>
      <c r="Z6561" s="146"/>
      <c r="AA6561" s="146"/>
      <c r="AB6561" s="5" t="str">
        <f t="shared" si="135"/>
        <v/>
      </c>
    </row>
    <row r="6562" spans="8:28" customFormat="1" ht="12.95" hidden="1" customHeight="1">
      <c r="H6562" s="1"/>
      <c r="I6562" s="1"/>
      <c r="N6562" s="1"/>
      <c r="T6562" s="146"/>
      <c r="U6562" s="146"/>
      <c r="V6562" s="146"/>
      <c r="W6562" s="146"/>
      <c r="X6562" s="146"/>
      <c r="Y6562" s="146"/>
      <c r="Z6562" s="146"/>
      <c r="AA6562" s="146"/>
      <c r="AB6562" s="5" t="str">
        <f t="shared" si="135"/>
        <v/>
      </c>
    </row>
    <row r="6563" spans="8:28" customFormat="1" ht="12.95" hidden="1" customHeight="1">
      <c r="H6563" s="1"/>
      <c r="I6563" s="1"/>
      <c r="N6563" s="1"/>
      <c r="T6563" s="146"/>
      <c r="U6563" s="146"/>
      <c r="V6563" s="146"/>
      <c r="W6563" s="146"/>
      <c r="X6563" s="146"/>
      <c r="Y6563" s="146"/>
      <c r="Z6563" s="146"/>
      <c r="AA6563" s="146"/>
      <c r="AB6563" s="5" t="str">
        <f t="shared" si="135"/>
        <v/>
      </c>
    </row>
    <row r="6564" spans="8:28" customFormat="1" ht="12.95" hidden="1" customHeight="1">
      <c r="H6564" s="1"/>
      <c r="I6564" s="1"/>
      <c r="N6564" s="1"/>
      <c r="T6564" s="146"/>
      <c r="U6564" s="146"/>
      <c r="V6564" s="146"/>
      <c r="W6564" s="146"/>
      <c r="X6564" s="146"/>
      <c r="Y6564" s="146"/>
      <c r="Z6564" s="146"/>
      <c r="AA6564" s="146"/>
      <c r="AB6564" s="5" t="str">
        <f t="shared" si="135"/>
        <v/>
      </c>
    </row>
    <row r="6565" spans="8:28" customFormat="1" ht="12.95" hidden="1" customHeight="1">
      <c r="H6565" s="1"/>
      <c r="I6565" s="1"/>
      <c r="N6565" s="1"/>
      <c r="T6565" s="146"/>
      <c r="U6565" s="146"/>
      <c r="V6565" s="146"/>
      <c r="W6565" s="146"/>
      <c r="X6565" s="146"/>
      <c r="Y6565" s="146"/>
      <c r="Z6565" s="146"/>
      <c r="AA6565" s="146"/>
      <c r="AB6565" s="5" t="str">
        <f t="shared" si="135"/>
        <v/>
      </c>
    </row>
    <row r="6566" spans="8:28" customFormat="1" ht="12.95" hidden="1" customHeight="1">
      <c r="H6566" s="1"/>
      <c r="I6566" s="1"/>
      <c r="N6566" s="1"/>
      <c r="T6566" s="146"/>
      <c r="U6566" s="146"/>
      <c r="V6566" s="146"/>
      <c r="W6566" s="146"/>
      <c r="X6566" s="146"/>
      <c r="Y6566" s="146"/>
      <c r="Z6566" s="146"/>
      <c r="AA6566" s="146"/>
      <c r="AB6566" s="5" t="str">
        <f t="shared" si="135"/>
        <v/>
      </c>
    </row>
    <row r="6567" spans="8:28" customFormat="1" ht="12.95" hidden="1" customHeight="1">
      <c r="H6567" s="1"/>
      <c r="I6567" s="1"/>
      <c r="N6567" s="1"/>
      <c r="T6567" s="146"/>
      <c r="U6567" s="146"/>
      <c r="V6567" s="146"/>
      <c r="W6567" s="146"/>
      <c r="X6567" s="146"/>
      <c r="Y6567" s="146"/>
      <c r="Z6567" s="146"/>
      <c r="AA6567" s="146"/>
      <c r="AB6567" s="5" t="str">
        <f t="shared" si="135"/>
        <v/>
      </c>
    </row>
    <row r="6568" spans="8:28" customFormat="1" ht="12.95" hidden="1" customHeight="1">
      <c r="H6568" s="1"/>
      <c r="I6568" s="1"/>
      <c r="N6568" s="1"/>
      <c r="T6568" s="146"/>
      <c r="U6568" s="146"/>
      <c r="V6568" s="146"/>
      <c r="W6568" s="146"/>
      <c r="X6568" s="146"/>
      <c r="Y6568" s="146"/>
      <c r="Z6568" s="146"/>
      <c r="AA6568" s="146"/>
      <c r="AB6568" s="5" t="str">
        <f t="shared" si="135"/>
        <v/>
      </c>
    </row>
    <row r="6569" spans="8:28" customFormat="1" ht="12.95" hidden="1" customHeight="1">
      <c r="H6569" s="1"/>
      <c r="I6569" s="1"/>
      <c r="N6569" s="1"/>
      <c r="T6569" s="146"/>
      <c r="U6569" s="146"/>
      <c r="V6569" s="146"/>
      <c r="W6569" s="146"/>
      <c r="X6569" s="146"/>
      <c r="Y6569" s="146"/>
      <c r="Z6569" s="146"/>
      <c r="AA6569" s="146"/>
      <c r="AB6569" s="5" t="str">
        <f t="shared" si="135"/>
        <v/>
      </c>
    </row>
    <row r="6570" spans="8:28" customFormat="1" ht="12.95" hidden="1" customHeight="1">
      <c r="H6570" s="1"/>
      <c r="I6570" s="1"/>
      <c r="N6570" s="1"/>
      <c r="T6570" s="146"/>
      <c r="U6570" s="146"/>
      <c r="V6570" s="146"/>
      <c r="W6570" s="146"/>
      <c r="X6570" s="146"/>
      <c r="Y6570" s="146"/>
      <c r="Z6570" s="146"/>
      <c r="AA6570" s="146"/>
      <c r="AB6570" s="5" t="str">
        <f t="shared" si="135"/>
        <v/>
      </c>
    </row>
    <row r="6571" spans="8:28" customFormat="1" ht="12.95" hidden="1" customHeight="1">
      <c r="H6571" s="1"/>
      <c r="I6571" s="1"/>
      <c r="N6571" s="1"/>
      <c r="T6571" s="146"/>
      <c r="U6571" s="146"/>
      <c r="V6571" s="146"/>
      <c r="W6571" s="146"/>
      <c r="X6571" s="146"/>
      <c r="Y6571" s="146"/>
      <c r="Z6571" s="146"/>
      <c r="AA6571" s="146"/>
      <c r="AB6571" s="5" t="str">
        <f t="shared" si="135"/>
        <v/>
      </c>
    </row>
    <row r="6572" spans="8:28" customFormat="1" ht="12.95" hidden="1" customHeight="1">
      <c r="H6572" s="1"/>
      <c r="I6572" s="1"/>
      <c r="N6572" s="1"/>
      <c r="T6572" s="146"/>
      <c r="U6572" s="146"/>
      <c r="V6572" s="146"/>
      <c r="W6572" s="146"/>
      <c r="X6572" s="146"/>
      <c r="Y6572" s="146"/>
      <c r="Z6572" s="146"/>
      <c r="AA6572" s="146"/>
      <c r="AB6572" s="5" t="str">
        <f t="shared" si="135"/>
        <v/>
      </c>
    </row>
    <row r="6573" spans="8:28" customFormat="1" ht="12.95" hidden="1" customHeight="1">
      <c r="H6573" s="1"/>
      <c r="I6573" s="1"/>
      <c r="N6573" s="1"/>
      <c r="T6573" s="146"/>
      <c r="U6573" s="146"/>
      <c r="V6573" s="146"/>
      <c r="W6573" s="146"/>
      <c r="X6573" s="146"/>
      <c r="Y6573" s="146"/>
      <c r="Z6573" s="146"/>
      <c r="AA6573" s="146"/>
      <c r="AB6573" s="5" t="str">
        <f t="shared" si="135"/>
        <v/>
      </c>
    </row>
    <row r="6574" spans="8:28" customFormat="1" ht="12.95" hidden="1" customHeight="1">
      <c r="H6574" s="1"/>
      <c r="I6574" s="1"/>
      <c r="N6574" s="1"/>
      <c r="T6574" s="146"/>
      <c r="U6574" s="146"/>
      <c r="V6574" s="146"/>
      <c r="W6574" s="146"/>
      <c r="X6574" s="146"/>
      <c r="Y6574" s="146"/>
      <c r="Z6574" s="146"/>
      <c r="AA6574" s="146"/>
      <c r="AB6574" s="5" t="str">
        <f t="shared" si="135"/>
        <v/>
      </c>
    </row>
    <row r="6575" spans="8:28" customFormat="1" ht="12.95" hidden="1" customHeight="1">
      <c r="H6575" s="1"/>
      <c r="I6575" s="1"/>
      <c r="N6575" s="1"/>
      <c r="T6575" s="146"/>
      <c r="U6575" s="146"/>
      <c r="V6575" s="146"/>
      <c r="W6575" s="146"/>
      <c r="X6575" s="146"/>
      <c r="Y6575" s="146"/>
      <c r="Z6575" s="146"/>
      <c r="AA6575" s="146"/>
      <c r="AB6575" s="5" t="str">
        <f t="shared" si="135"/>
        <v/>
      </c>
    </row>
    <row r="6576" spans="8:28" customFormat="1" ht="12.95" hidden="1" customHeight="1">
      <c r="H6576" s="1"/>
      <c r="I6576" s="1"/>
      <c r="N6576" s="1"/>
      <c r="T6576" s="146"/>
      <c r="U6576" s="146"/>
      <c r="V6576" s="146"/>
      <c r="W6576" s="146"/>
      <c r="X6576" s="146"/>
      <c r="Y6576" s="146"/>
      <c r="Z6576" s="146"/>
      <c r="AA6576" s="146"/>
      <c r="AB6576" s="5" t="str">
        <f t="shared" si="135"/>
        <v/>
      </c>
    </row>
    <row r="6577" spans="8:28" customFormat="1" ht="12.95" hidden="1" customHeight="1">
      <c r="H6577" s="1"/>
      <c r="I6577" s="1"/>
      <c r="N6577" s="1"/>
      <c r="T6577" s="146"/>
      <c r="U6577" s="146"/>
      <c r="V6577" s="146"/>
      <c r="W6577" s="146"/>
      <c r="X6577" s="146"/>
      <c r="Y6577" s="146"/>
      <c r="Z6577" s="146"/>
      <c r="AA6577" s="146"/>
      <c r="AB6577" s="5" t="str">
        <f t="shared" si="135"/>
        <v/>
      </c>
    </row>
    <row r="6578" spans="8:28" customFormat="1" ht="12.95" hidden="1" customHeight="1">
      <c r="H6578" s="1"/>
      <c r="I6578" s="1"/>
      <c r="N6578" s="1"/>
      <c r="T6578" s="146"/>
      <c r="U6578" s="146"/>
      <c r="V6578" s="146"/>
      <c r="W6578" s="146"/>
      <c r="X6578" s="146"/>
      <c r="Y6578" s="146"/>
      <c r="Z6578" s="146"/>
      <c r="AA6578" s="146"/>
      <c r="AB6578" s="5" t="str">
        <f t="shared" si="135"/>
        <v/>
      </c>
    </row>
    <row r="6579" spans="8:28" customFormat="1" ht="12.95" hidden="1" customHeight="1">
      <c r="H6579" s="1"/>
      <c r="I6579" s="1"/>
      <c r="N6579" s="1"/>
      <c r="T6579" s="146"/>
      <c r="U6579" s="146"/>
      <c r="V6579" s="146"/>
      <c r="W6579" s="146"/>
      <c r="X6579" s="146"/>
      <c r="Y6579" s="146"/>
      <c r="Z6579" s="146"/>
      <c r="AA6579" s="146"/>
      <c r="AB6579" s="5" t="str">
        <f t="shared" si="135"/>
        <v/>
      </c>
    </row>
    <row r="6580" spans="8:28" customFormat="1" ht="12.95" hidden="1" customHeight="1">
      <c r="H6580" s="1"/>
      <c r="I6580" s="1"/>
      <c r="N6580" s="1"/>
      <c r="T6580" s="146"/>
      <c r="U6580" s="146"/>
      <c r="V6580" s="146"/>
      <c r="W6580" s="146"/>
      <c r="X6580" s="146"/>
      <c r="Y6580" s="146"/>
      <c r="Z6580" s="146"/>
      <c r="AA6580" s="146"/>
      <c r="AB6580" s="5" t="str">
        <f t="shared" si="135"/>
        <v/>
      </c>
    </row>
    <row r="6581" spans="8:28" customFormat="1" ht="12.95" hidden="1" customHeight="1">
      <c r="H6581" s="1"/>
      <c r="I6581" s="1"/>
      <c r="N6581" s="1"/>
      <c r="T6581" s="146"/>
      <c r="U6581" s="146"/>
      <c r="V6581" s="146"/>
      <c r="W6581" s="146"/>
      <c r="X6581" s="146"/>
      <c r="Y6581" s="146"/>
      <c r="Z6581" s="146"/>
      <c r="AA6581" s="146"/>
      <c r="AB6581" s="5" t="str">
        <f t="shared" si="135"/>
        <v/>
      </c>
    </row>
    <row r="6582" spans="8:28" customFormat="1" ht="12.95" hidden="1" customHeight="1">
      <c r="H6582" s="1"/>
      <c r="I6582" s="1"/>
      <c r="N6582" s="1"/>
      <c r="T6582" s="146"/>
      <c r="U6582" s="146"/>
      <c r="V6582" s="146"/>
      <c r="W6582" s="146"/>
      <c r="X6582" s="146"/>
      <c r="Y6582" s="146"/>
      <c r="Z6582" s="146"/>
      <c r="AA6582" s="146"/>
      <c r="AB6582" s="5" t="str">
        <f t="shared" si="135"/>
        <v/>
      </c>
    </row>
    <row r="6583" spans="8:28" customFormat="1" ht="12.95" hidden="1" customHeight="1">
      <c r="H6583" s="1"/>
      <c r="I6583" s="1"/>
      <c r="N6583" s="1"/>
      <c r="T6583" s="146"/>
      <c r="U6583" s="146"/>
      <c r="V6583" s="146"/>
      <c r="W6583" s="146"/>
      <c r="X6583" s="146"/>
      <c r="Y6583" s="146"/>
      <c r="Z6583" s="146"/>
      <c r="AA6583" s="146"/>
      <c r="AB6583" s="5" t="str">
        <f t="shared" si="135"/>
        <v/>
      </c>
    </row>
    <row r="6584" spans="8:28" customFormat="1" ht="12.95" hidden="1" customHeight="1">
      <c r="H6584" s="1"/>
      <c r="I6584" s="1"/>
      <c r="N6584" s="1"/>
      <c r="T6584" s="146"/>
      <c r="U6584" s="146"/>
      <c r="V6584" s="146"/>
      <c r="W6584" s="146"/>
      <c r="X6584" s="146"/>
      <c r="Y6584" s="146"/>
      <c r="Z6584" s="146"/>
      <c r="AA6584" s="146"/>
      <c r="AB6584" s="5" t="str">
        <f t="shared" si="135"/>
        <v/>
      </c>
    </row>
    <row r="6585" spans="8:28" customFormat="1" ht="12.95" hidden="1" customHeight="1">
      <c r="H6585" s="1"/>
      <c r="I6585" s="1"/>
      <c r="N6585" s="1"/>
      <c r="T6585" s="146"/>
      <c r="U6585" s="146"/>
      <c r="V6585" s="146"/>
      <c r="W6585" s="146"/>
      <c r="X6585" s="146"/>
      <c r="Y6585" s="146"/>
      <c r="Z6585" s="146"/>
      <c r="AA6585" s="146"/>
      <c r="AB6585" s="5" t="str">
        <f t="shared" si="135"/>
        <v/>
      </c>
    </row>
    <row r="6586" spans="8:28" customFormat="1" ht="12.95" hidden="1" customHeight="1">
      <c r="H6586" s="1"/>
      <c r="I6586" s="1"/>
      <c r="N6586" s="1"/>
      <c r="T6586" s="146"/>
      <c r="U6586" s="146"/>
      <c r="V6586" s="146"/>
      <c r="W6586" s="146"/>
      <c r="X6586" s="146"/>
      <c r="Y6586" s="146"/>
      <c r="Z6586" s="146"/>
      <c r="AA6586" s="146"/>
      <c r="AB6586" s="5" t="str">
        <f t="shared" si="135"/>
        <v/>
      </c>
    </row>
    <row r="6587" spans="8:28" customFormat="1" ht="12.95" hidden="1" customHeight="1">
      <c r="H6587" s="1"/>
      <c r="I6587" s="1"/>
      <c r="N6587" s="1"/>
      <c r="T6587" s="146"/>
      <c r="U6587" s="146"/>
      <c r="V6587" s="146"/>
      <c r="W6587" s="146"/>
      <c r="X6587" s="146"/>
      <c r="Y6587" s="146"/>
      <c r="Z6587" s="146"/>
      <c r="AA6587" s="146"/>
      <c r="AB6587" s="5" t="str">
        <f t="shared" si="135"/>
        <v/>
      </c>
    </row>
    <row r="6588" spans="8:28" customFormat="1" ht="12.95" hidden="1" customHeight="1">
      <c r="H6588" s="1"/>
      <c r="I6588" s="1"/>
      <c r="N6588" s="1"/>
      <c r="T6588" s="146"/>
      <c r="U6588" s="146"/>
      <c r="V6588" s="146"/>
      <c r="W6588" s="146"/>
      <c r="X6588" s="146"/>
      <c r="Y6588" s="146"/>
      <c r="Z6588" s="146"/>
      <c r="AA6588" s="146"/>
      <c r="AB6588" s="5" t="str">
        <f t="shared" si="135"/>
        <v/>
      </c>
    </row>
    <row r="6589" spans="8:28" customFormat="1" ht="12.95" hidden="1" customHeight="1">
      <c r="H6589" s="1"/>
      <c r="I6589" s="1"/>
      <c r="N6589" s="1"/>
      <c r="T6589" s="146"/>
      <c r="U6589" s="146"/>
      <c r="V6589" s="146"/>
      <c r="W6589" s="146"/>
      <c r="X6589" s="146"/>
      <c r="Y6589" s="146"/>
      <c r="Z6589" s="146"/>
      <c r="AA6589" s="146"/>
      <c r="AB6589" s="5" t="str">
        <f t="shared" si="135"/>
        <v/>
      </c>
    </row>
    <row r="6590" spans="8:28" customFormat="1" ht="12.95" hidden="1" customHeight="1">
      <c r="H6590" s="1"/>
      <c r="I6590" s="1"/>
      <c r="N6590" s="1"/>
      <c r="T6590" s="146"/>
      <c r="U6590" s="146"/>
      <c r="V6590" s="146"/>
      <c r="W6590" s="146"/>
      <c r="X6590" s="146"/>
      <c r="Y6590" s="146"/>
      <c r="Z6590" s="146"/>
      <c r="AA6590" s="146"/>
      <c r="AB6590" s="5" t="str">
        <f t="shared" si="135"/>
        <v/>
      </c>
    </row>
    <row r="6591" spans="8:28" customFormat="1" ht="12.95" hidden="1" customHeight="1">
      <c r="H6591" s="1"/>
      <c r="I6591" s="1"/>
      <c r="N6591" s="1"/>
      <c r="T6591" s="146"/>
      <c r="U6591" s="146"/>
      <c r="V6591" s="146"/>
      <c r="W6591" s="146"/>
      <c r="X6591" s="146"/>
      <c r="Y6591" s="146"/>
      <c r="Z6591" s="146"/>
      <c r="AA6591" s="146"/>
      <c r="AB6591" s="5" t="str">
        <f t="shared" si="135"/>
        <v/>
      </c>
    </row>
    <row r="6592" spans="8:28" customFormat="1" ht="12.95" hidden="1" customHeight="1">
      <c r="H6592" s="1"/>
      <c r="I6592" s="1"/>
      <c r="N6592" s="1"/>
      <c r="T6592" s="146"/>
      <c r="U6592" s="146"/>
      <c r="V6592" s="146"/>
      <c r="W6592" s="146"/>
      <c r="X6592" s="146"/>
      <c r="Y6592" s="146"/>
      <c r="Z6592" s="146"/>
      <c r="AA6592" s="146"/>
      <c r="AB6592" s="5" t="str">
        <f t="shared" si="135"/>
        <v/>
      </c>
    </row>
    <row r="6593" spans="8:28" customFormat="1" ht="12.95" hidden="1" customHeight="1">
      <c r="H6593" s="1"/>
      <c r="I6593" s="1"/>
      <c r="N6593" s="1"/>
      <c r="T6593" s="146"/>
      <c r="U6593" s="146"/>
      <c r="V6593" s="146"/>
      <c r="W6593" s="146"/>
      <c r="X6593" s="146"/>
      <c r="Y6593" s="146"/>
      <c r="Z6593" s="146"/>
      <c r="AA6593" s="146"/>
      <c r="AB6593" s="5" t="str">
        <f t="shared" si="135"/>
        <v/>
      </c>
    </row>
    <row r="6594" spans="8:28" customFormat="1" ht="12.95" hidden="1" customHeight="1">
      <c r="H6594" s="1"/>
      <c r="I6594" s="1"/>
      <c r="N6594" s="1"/>
      <c r="T6594" s="146"/>
      <c r="U6594" s="146"/>
      <c r="V6594" s="146"/>
      <c r="W6594" s="146"/>
      <c r="X6594" s="146"/>
      <c r="Y6594" s="146"/>
      <c r="Z6594" s="146"/>
      <c r="AA6594" s="146"/>
      <c r="AB6594" s="5" t="str">
        <f t="shared" si="135"/>
        <v/>
      </c>
    </row>
    <row r="6595" spans="8:28" customFormat="1" ht="12.95" hidden="1" customHeight="1">
      <c r="H6595" s="1"/>
      <c r="I6595" s="1"/>
      <c r="N6595" s="1"/>
      <c r="T6595" s="146"/>
      <c r="U6595" s="146"/>
      <c r="V6595" s="146"/>
      <c r="W6595" s="146"/>
      <c r="X6595" s="146"/>
      <c r="Y6595" s="146"/>
      <c r="Z6595" s="146"/>
      <c r="AA6595" s="146"/>
      <c r="AB6595" s="5" t="str">
        <f t="shared" si="135"/>
        <v/>
      </c>
    </row>
    <row r="6596" spans="8:28" customFormat="1" ht="12.95" hidden="1" customHeight="1">
      <c r="H6596" s="1"/>
      <c r="I6596" s="1"/>
      <c r="N6596" s="1"/>
      <c r="T6596" s="146"/>
      <c r="U6596" s="146"/>
      <c r="V6596" s="146"/>
      <c r="W6596" s="146"/>
      <c r="X6596" s="146"/>
      <c r="Y6596" s="146"/>
      <c r="Z6596" s="146"/>
      <c r="AA6596" s="146"/>
      <c r="AB6596" s="5" t="str">
        <f t="shared" si="135"/>
        <v/>
      </c>
    </row>
    <row r="6597" spans="8:28" customFormat="1" ht="12.95" hidden="1" customHeight="1">
      <c r="H6597" s="1"/>
      <c r="I6597" s="1"/>
      <c r="N6597" s="1"/>
      <c r="T6597" s="146"/>
      <c r="U6597" s="146"/>
      <c r="V6597" s="146"/>
      <c r="W6597" s="146"/>
      <c r="X6597" s="146"/>
      <c r="Y6597" s="146"/>
      <c r="Z6597" s="146"/>
      <c r="AA6597" s="146"/>
      <c r="AB6597" s="5" t="str">
        <f t="shared" si="135"/>
        <v/>
      </c>
    </row>
    <row r="6598" spans="8:28" customFormat="1" ht="12.95" hidden="1" customHeight="1">
      <c r="H6598" s="1"/>
      <c r="I6598" s="1"/>
      <c r="N6598" s="1"/>
      <c r="T6598" s="146"/>
      <c r="U6598" s="146"/>
      <c r="V6598" s="146"/>
      <c r="W6598" s="146"/>
      <c r="X6598" s="146"/>
      <c r="Y6598" s="146"/>
      <c r="Z6598" s="146"/>
      <c r="AA6598" s="146"/>
      <c r="AB6598" s="5" t="str">
        <f t="shared" si="135"/>
        <v/>
      </c>
    </row>
    <row r="6599" spans="8:28" customFormat="1" ht="12.95" hidden="1" customHeight="1">
      <c r="H6599" s="1"/>
      <c r="I6599" s="1"/>
      <c r="N6599" s="1"/>
      <c r="T6599" s="146"/>
      <c r="U6599" s="146"/>
      <c r="V6599" s="146"/>
      <c r="W6599" s="146"/>
      <c r="X6599" s="146"/>
      <c r="Y6599" s="146"/>
      <c r="Z6599" s="146"/>
      <c r="AA6599" s="146"/>
      <c r="AB6599" s="5" t="str">
        <f t="shared" si="135"/>
        <v/>
      </c>
    </row>
    <row r="6600" spans="8:28" customFormat="1" ht="12.95" hidden="1" customHeight="1">
      <c r="H6600" s="1"/>
      <c r="I6600" s="1"/>
      <c r="N6600" s="1"/>
      <c r="T6600" s="146"/>
      <c r="U6600" s="146"/>
      <c r="V6600" s="146"/>
      <c r="W6600" s="146"/>
      <c r="X6600" s="146"/>
      <c r="Y6600" s="146"/>
      <c r="Z6600" s="146"/>
      <c r="AA6600" s="146"/>
      <c r="AB6600" s="5" t="str">
        <f t="shared" si="135"/>
        <v/>
      </c>
    </row>
    <row r="6601" spans="8:28" customFormat="1" ht="12.95" hidden="1" customHeight="1">
      <c r="H6601" s="1"/>
      <c r="I6601" s="1"/>
      <c r="N6601" s="1"/>
      <c r="T6601" s="146"/>
      <c r="U6601" s="146"/>
      <c r="V6601" s="146"/>
      <c r="W6601" s="146"/>
      <c r="X6601" s="146"/>
      <c r="Y6601" s="146"/>
      <c r="Z6601" s="146"/>
      <c r="AA6601" s="146"/>
      <c r="AB6601" s="5" t="str">
        <f t="shared" si="135"/>
        <v/>
      </c>
    </row>
    <row r="6602" spans="8:28" customFormat="1" ht="12.95" hidden="1" customHeight="1">
      <c r="H6602" s="1"/>
      <c r="I6602" s="1"/>
      <c r="N6602" s="1"/>
      <c r="T6602" s="146"/>
      <c r="U6602" s="146"/>
      <c r="V6602" s="146"/>
      <c r="W6602" s="146"/>
      <c r="X6602" s="146"/>
      <c r="Y6602" s="146"/>
      <c r="Z6602" s="146"/>
      <c r="AA6602" s="146"/>
      <c r="AB6602" s="5" t="str">
        <f t="shared" si="135"/>
        <v/>
      </c>
    </row>
    <row r="6603" spans="8:28" customFormat="1" ht="12.95" hidden="1" customHeight="1">
      <c r="H6603" s="1"/>
      <c r="I6603" s="1"/>
      <c r="N6603" s="1"/>
      <c r="T6603" s="146"/>
      <c r="U6603" s="146"/>
      <c r="V6603" s="146"/>
      <c r="W6603" s="146"/>
      <c r="X6603" s="146"/>
      <c r="Y6603" s="146"/>
      <c r="Z6603" s="146"/>
      <c r="AA6603" s="146"/>
      <c r="AB6603" s="5" t="str">
        <f t="shared" si="135"/>
        <v/>
      </c>
    </row>
    <row r="6604" spans="8:28" customFormat="1" ht="12.95" hidden="1" customHeight="1">
      <c r="H6604" s="1"/>
      <c r="I6604" s="1"/>
      <c r="N6604" s="1"/>
      <c r="T6604" s="146"/>
      <c r="U6604" s="146"/>
      <c r="V6604" s="146"/>
      <c r="W6604" s="146"/>
      <c r="X6604" s="146"/>
      <c r="Y6604" s="146"/>
      <c r="Z6604" s="146"/>
      <c r="AA6604" s="146"/>
      <c r="AB6604" s="5" t="str">
        <f t="shared" si="135"/>
        <v/>
      </c>
    </row>
    <row r="6605" spans="8:28" customFormat="1" ht="12.95" hidden="1" customHeight="1">
      <c r="H6605" s="1"/>
      <c r="I6605" s="1"/>
      <c r="N6605" s="1"/>
      <c r="T6605" s="146"/>
      <c r="U6605" s="146"/>
      <c r="V6605" s="146"/>
      <c r="W6605" s="146"/>
      <c r="X6605" s="146"/>
      <c r="Y6605" s="146"/>
      <c r="Z6605" s="146"/>
      <c r="AA6605" s="146"/>
      <c r="AB6605" s="5" t="str">
        <f t="shared" si="135"/>
        <v/>
      </c>
    </row>
    <row r="6606" spans="8:28" customFormat="1" ht="12.95" hidden="1" customHeight="1">
      <c r="H6606" s="1"/>
      <c r="I6606" s="1"/>
      <c r="N6606" s="1"/>
      <c r="T6606" s="146"/>
      <c r="U6606" s="146"/>
      <c r="V6606" s="146"/>
      <c r="W6606" s="146"/>
      <c r="X6606" s="146"/>
      <c r="Y6606" s="146"/>
      <c r="Z6606" s="146"/>
      <c r="AA6606" s="146"/>
      <c r="AB6606" s="5" t="str">
        <f t="shared" si="135"/>
        <v/>
      </c>
    </row>
    <row r="6607" spans="8:28" customFormat="1" ht="12.95" hidden="1" customHeight="1">
      <c r="H6607" s="1"/>
      <c r="I6607" s="1"/>
      <c r="N6607" s="1"/>
      <c r="T6607" s="146"/>
      <c r="U6607" s="146"/>
      <c r="V6607" s="146"/>
      <c r="W6607" s="146"/>
      <c r="X6607" s="146"/>
      <c r="Y6607" s="146"/>
      <c r="Z6607" s="146"/>
      <c r="AA6607" s="146"/>
      <c r="AB6607" s="5" t="str">
        <f t="shared" si="135"/>
        <v/>
      </c>
    </row>
    <row r="6608" spans="8:28" customFormat="1" ht="12.95" hidden="1" customHeight="1">
      <c r="H6608" s="1"/>
      <c r="I6608" s="1"/>
      <c r="N6608" s="1"/>
      <c r="T6608" s="146"/>
      <c r="U6608" s="146"/>
      <c r="V6608" s="146"/>
      <c r="W6608" s="146"/>
      <c r="X6608" s="146"/>
      <c r="Y6608" s="146"/>
      <c r="Z6608" s="146"/>
      <c r="AA6608" s="146"/>
      <c r="AB6608" s="5" t="str">
        <f t="shared" si="135"/>
        <v/>
      </c>
    </row>
    <row r="6609" spans="8:28" customFormat="1" ht="12.95" hidden="1" customHeight="1">
      <c r="H6609" s="1"/>
      <c r="I6609" s="1"/>
      <c r="N6609" s="1"/>
      <c r="T6609" s="146"/>
      <c r="U6609" s="146"/>
      <c r="V6609" s="146"/>
      <c r="W6609" s="146"/>
      <c r="X6609" s="146"/>
      <c r="Y6609" s="146"/>
      <c r="Z6609" s="146"/>
      <c r="AA6609" s="146"/>
      <c r="AB6609" s="5" t="str">
        <f t="shared" si="135"/>
        <v/>
      </c>
    </row>
    <row r="6610" spans="8:28" customFormat="1" ht="12.95" hidden="1" customHeight="1">
      <c r="H6610" s="1"/>
      <c r="I6610" s="1"/>
      <c r="N6610" s="1"/>
      <c r="T6610" s="146"/>
      <c r="U6610" s="146"/>
      <c r="V6610" s="146"/>
      <c r="W6610" s="146"/>
      <c r="X6610" s="146"/>
      <c r="Y6610" s="146"/>
      <c r="Z6610" s="146"/>
      <c r="AA6610" s="146"/>
      <c r="AB6610" s="5" t="str">
        <f t="shared" si="135"/>
        <v/>
      </c>
    </row>
    <row r="6611" spans="8:28" customFormat="1" ht="12.95" hidden="1" customHeight="1">
      <c r="H6611" s="1"/>
      <c r="I6611" s="1"/>
      <c r="N6611" s="1"/>
      <c r="T6611" s="146"/>
      <c r="U6611" s="146"/>
      <c r="V6611" s="146"/>
      <c r="W6611" s="146"/>
      <c r="X6611" s="146"/>
      <c r="Y6611" s="146"/>
      <c r="Z6611" s="146"/>
      <c r="AA6611" s="146"/>
      <c r="AB6611" s="5" t="str">
        <f t="shared" si="135"/>
        <v/>
      </c>
    </row>
    <row r="6612" spans="8:28" customFormat="1" ht="12.95" hidden="1" customHeight="1">
      <c r="H6612" s="1"/>
      <c r="I6612" s="1"/>
      <c r="N6612" s="1"/>
      <c r="T6612" s="146"/>
      <c r="U6612" s="146"/>
      <c r="V6612" s="146"/>
      <c r="W6612" s="146"/>
      <c r="X6612" s="146"/>
      <c r="Y6612" s="146"/>
      <c r="Z6612" s="146"/>
      <c r="AA6612" s="146"/>
      <c r="AB6612" s="5" t="str">
        <f t="shared" si="135"/>
        <v/>
      </c>
    </row>
    <row r="6613" spans="8:28" customFormat="1" ht="12.95" hidden="1" customHeight="1">
      <c r="H6613" s="1"/>
      <c r="I6613" s="1"/>
      <c r="N6613" s="1"/>
      <c r="T6613" s="146"/>
      <c r="U6613" s="146"/>
      <c r="V6613" s="146"/>
      <c r="W6613" s="146"/>
      <c r="X6613" s="146"/>
      <c r="Y6613" s="146"/>
      <c r="Z6613" s="146"/>
      <c r="AA6613" s="146"/>
      <c r="AB6613" s="5" t="str">
        <f t="shared" si="135"/>
        <v/>
      </c>
    </row>
    <row r="6614" spans="8:28" customFormat="1" ht="12.95" hidden="1" customHeight="1">
      <c r="H6614" s="1"/>
      <c r="I6614" s="1"/>
      <c r="N6614" s="1"/>
      <c r="T6614" s="146"/>
      <c r="U6614" s="146"/>
      <c r="V6614" s="146"/>
      <c r="W6614" s="146"/>
      <c r="X6614" s="146"/>
      <c r="Y6614" s="146"/>
      <c r="Z6614" s="146"/>
      <c r="AA6614" s="146"/>
      <c r="AB6614" s="5" t="str">
        <f t="shared" si="135"/>
        <v/>
      </c>
    </row>
    <row r="6615" spans="8:28" customFormat="1" ht="12.95" hidden="1" customHeight="1">
      <c r="H6615" s="1"/>
      <c r="I6615" s="1"/>
      <c r="N6615" s="1"/>
      <c r="T6615" s="146"/>
      <c r="U6615" s="146"/>
      <c r="V6615" s="146"/>
      <c r="W6615" s="146"/>
      <c r="X6615" s="146"/>
      <c r="Y6615" s="146"/>
      <c r="Z6615" s="146"/>
      <c r="AA6615" s="146"/>
      <c r="AB6615" s="5" t="str">
        <f t="shared" si="135"/>
        <v/>
      </c>
    </row>
    <row r="6616" spans="8:28" customFormat="1" ht="12.95" hidden="1" customHeight="1">
      <c r="H6616" s="1"/>
      <c r="I6616" s="1"/>
      <c r="N6616" s="1"/>
      <c r="T6616" s="146"/>
      <c r="U6616" s="146"/>
      <c r="V6616" s="146"/>
      <c r="W6616" s="146"/>
      <c r="X6616" s="146"/>
      <c r="Y6616" s="146"/>
      <c r="Z6616" s="146"/>
      <c r="AA6616" s="146"/>
      <c r="AB6616" s="5" t="str">
        <f t="shared" si="135"/>
        <v/>
      </c>
    </row>
    <row r="6617" spans="8:28" customFormat="1" ht="12.95" hidden="1" customHeight="1">
      <c r="H6617" s="1"/>
      <c r="I6617" s="1"/>
      <c r="N6617" s="1"/>
      <c r="T6617" s="146"/>
      <c r="U6617" s="146"/>
      <c r="V6617" s="146"/>
      <c r="W6617" s="146"/>
      <c r="X6617" s="146"/>
      <c r="Y6617" s="146"/>
      <c r="Z6617" s="146"/>
      <c r="AA6617" s="146"/>
      <c r="AB6617" s="5" t="str">
        <f t="shared" si="135"/>
        <v/>
      </c>
    </row>
    <row r="6618" spans="8:28" customFormat="1" ht="12.95" hidden="1" customHeight="1">
      <c r="H6618" s="1"/>
      <c r="I6618" s="1"/>
      <c r="N6618" s="1"/>
      <c r="T6618" s="146"/>
      <c r="U6618" s="146"/>
      <c r="V6618" s="146"/>
      <c r="W6618" s="146"/>
      <c r="X6618" s="146"/>
      <c r="Y6618" s="146"/>
      <c r="Z6618" s="146"/>
      <c r="AA6618" s="146"/>
      <c r="AB6618" s="5" t="str">
        <f t="shared" si="135"/>
        <v/>
      </c>
    </row>
    <row r="6619" spans="8:28" customFormat="1" ht="12.95" hidden="1" customHeight="1">
      <c r="H6619" s="1"/>
      <c r="I6619" s="1"/>
      <c r="N6619" s="1"/>
      <c r="T6619" s="146"/>
      <c r="U6619" s="146"/>
      <c r="V6619" s="146"/>
      <c r="W6619" s="146"/>
      <c r="X6619" s="146"/>
      <c r="Y6619" s="146"/>
      <c r="Z6619" s="146"/>
      <c r="AA6619" s="146"/>
      <c r="AB6619" s="5" t="str">
        <f t="shared" ref="AB6619:AB6682" si="136">IF(TRIM(A6609)="","",CONCATENATE(TRIM(D6609),TRIM(E6609)))</f>
        <v/>
      </c>
    </row>
    <row r="6620" spans="8:28" customFormat="1" ht="12.95" hidden="1" customHeight="1">
      <c r="H6620" s="1"/>
      <c r="I6620" s="1"/>
      <c r="N6620" s="1"/>
      <c r="T6620" s="146"/>
      <c r="U6620" s="146"/>
      <c r="V6620" s="146"/>
      <c r="W6620" s="146"/>
      <c r="X6620" s="146"/>
      <c r="Y6620" s="146"/>
      <c r="Z6620" s="146"/>
      <c r="AA6620" s="146"/>
      <c r="AB6620" s="5" t="str">
        <f t="shared" si="136"/>
        <v/>
      </c>
    </row>
    <row r="6621" spans="8:28" customFormat="1" ht="12.95" hidden="1" customHeight="1">
      <c r="H6621" s="1"/>
      <c r="I6621" s="1"/>
      <c r="N6621" s="1"/>
      <c r="T6621" s="146"/>
      <c r="U6621" s="146"/>
      <c r="V6621" s="146"/>
      <c r="W6621" s="146"/>
      <c r="X6621" s="146"/>
      <c r="Y6621" s="146"/>
      <c r="Z6621" s="146"/>
      <c r="AA6621" s="146"/>
      <c r="AB6621" s="5" t="str">
        <f t="shared" si="136"/>
        <v/>
      </c>
    </row>
    <row r="6622" spans="8:28" customFormat="1" ht="12.95" hidden="1" customHeight="1">
      <c r="H6622" s="1"/>
      <c r="I6622" s="1"/>
      <c r="N6622" s="1"/>
      <c r="T6622" s="146"/>
      <c r="U6622" s="146"/>
      <c r="V6622" s="146"/>
      <c r="W6622" s="146"/>
      <c r="X6622" s="146"/>
      <c r="Y6622" s="146"/>
      <c r="Z6622" s="146"/>
      <c r="AA6622" s="146"/>
      <c r="AB6622" s="5" t="str">
        <f t="shared" si="136"/>
        <v/>
      </c>
    </row>
    <row r="6623" spans="8:28" customFormat="1" ht="12.95" hidden="1" customHeight="1">
      <c r="H6623" s="1"/>
      <c r="I6623" s="1"/>
      <c r="N6623" s="1"/>
      <c r="T6623" s="146"/>
      <c r="U6623" s="146"/>
      <c r="V6623" s="146"/>
      <c r="W6623" s="146"/>
      <c r="X6623" s="146"/>
      <c r="Y6623" s="146"/>
      <c r="Z6623" s="146"/>
      <c r="AA6623" s="146"/>
      <c r="AB6623" s="5" t="str">
        <f t="shared" si="136"/>
        <v/>
      </c>
    </row>
    <row r="6624" spans="8:28" customFormat="1" ht="12.95" hidden="1" customHeight="1">
      <c r="H6624" s="1"/>
      <c r="I6624" s="1"/>
      <c r="N6624" s="1"/>
      <c r="T6624" s="146"/>
      <c r="U6624" s="146"/>
      <c r="V6624" s="146"/>
      <c r="W6624" s="146"/>
      <c r="X6624" s="146"/>
      <c r="Y6624" s="146"/>
      <c r="Z6624" s="146"/>
      <c r="AA6624" s="146"/>
      <c r="AB6624" s="5" t="str">
        <f t="shared" si="136"/>
        <v/>
      </c>
    </row>
    <row r="6625" spans="8:28" customFormat="1" ht="12.95" hidden="1" customHeight="1">
      <c r="H6625" s="1"/>
      <c r="I6625" s="1"/>
      <c r="N6625" s="1"/>
      <c r="T6625" s="146"/>
      <c r="U6625" s="146"/>
      <c r="V6625" s="146"/>
      <c r="W6625" s="146"/>
      <c r="X6625" s="146"/>
      <c r="Y6625" s="146"/>
      <c r="Z6625" s="146"/>
      <c r="AA6625" s="146"/>
      <c r="AB6625" s="5" t="str">
        <f t="shared" si="136"/>
        <v/>
      </c>
    </row>
    <row r="6626" spans="8:28" customFormat="1" ht="12.95" hidden="1" customHeight="1">
      <c r="H6626" s="1"/>
      <c r="I6626" s="1"/>
      <c r="N6626" s="1"/>
      <c r="T6626" s="146"/>
      <c r="U6626" s="146"/>
      <c r="V6626" s="146"/>
      <c r="W6626" s="146"/>
      <c r="X6626" s="146"/>
      <c r="Y6626" s="146"/>
      <c r="Z6626" s="146"/>
      <c r="AA6626" s="146"/>
      <c r="AB6626" s="5" t="str">
        <f t="shared" si="136"/>
        <v/>
      </c>
    </row>
    <row r="6627" spans="8:28" customFormat="1" ht="12.95" hidden="1" customHeight="1">
      <c r="H6627" s="1"/>
      <c r="I6627" s="1"/>
      <c r="N6627" s="1"/>
      <c r="T6627" s="146"/>
      <c r="U6627" s="146"/>
      <c r="V6627" s="146"/>
      <c r="W6627" s="146"/>
      <c r="X6627" s="146"/>
      <c r="Y6627" s="146"/>
      <c r="Z6627" s="146"/>
      <c r="AA6627" s="146"/>
      <c r="AB6627" s="5" t="str">
        <f t="shared" si="136"/>
        <v/>
      </c>
    </row>
    <row r="6628" spans="8:28" customFormat="1" ht="12.95" hidden="1" customHeight="1">
      <c r="H6628" s="1"/>
      <c r="I6628" s="1"/>
      <c r="N6628" s="1"/>
      <c r="T6628" s="146"/>
      <c r="U6628" s="146"/>
      <c r="V6628" s="146"/>
      <c r="W6628" s="146"/>
      <c r="X6628" s="146"/>
      <c r="Y6628" s="146"/>
      <c r="Z6628" s="146"/>
      <c r="AA6628" s="146"/>
      <c r="AB6628" s="5" t="str">
        <f t="shared" si="136"/>
        <v/>
      </c>
    </row>
    <row r="6629" spans="8:28" customFormat="1" ht="12.95" hidden="1" customHeight="1">
      <c r="H6629" s="1"/>
      <c r="I6629" s="1"/>
      <c r="N6629" s="1"/>
      <c r="T6629" s="146"/>
      <c r="U6629" s="146"/>
      <c r="V6629" s="146"/>
      <c r="W6629" s="146"/>
      <c r="X6629" s="146"/>
      <c r="Y6629" s="146"/>
      <c r="Z6629" s="146"/>
      <c r="AA6629" s="146"/>
      <c r="AB6629" s="5" t="str">
        <f t="shared" si="136"/>
        <v/>
      </c>
    </row>
    <row r="6630" spans="8:28" customFormat="1" ht="12.95" hidden="1" customHeight="1">
      <c r="H6630" s="1"/>
      <c r="I6630" s="1"/>
      <c r="N6630" s="1"/>
      <c r="T6630" s="146"/>
      <c r="U6630" s="146"/>
      <c r="V6630" s="146"/>
      <c r="W6630" s="146"/>
      <c r="X6630" s="146"/>
      <c r="Y6630" s="146"/>
      <c r="Z6630" s="146"/>
      <c r="AA6630" s="146"/>
      <c r="AB6630" s="5" t="str">
        <f t="shared" si="136"/>
        <v/>
      </c>
    </row>
    <row r="6631" spans="8:28" customFormat="1" ht="12.95" hidden="1" customHeight="1">
      <c r="H6631" s="1"/>
      <c r="I6631" s="1"/>
      <c r="N6631" s="1"/>
      <c r="T6631" s="146"/>
      <c r="U6631" s="146"/>
      <c r="V6631" s="146"/>
      <c r="W6631" s="146"/>
      <c r="X6631" s="146"/>
      <c r="Y6631" s="146"/>
      <c r="Z6631" s="146"/>
      <c r="AA6631" s="146"/>
      <c r="AB6631" s="5" t="str">
        <f t="shared" si="136"/>
        <v/>
      </c>
    </row>
    <row r="6632" spans="8:28" customFormat="1" ht="12.95" hidden="1" customHeight="1">
      <c r="H6632" s="1"/>
      <c r="I6632" s="1"/>
      <c r="N6632" s="1"/>
      <c r="T6632" s="146"/>
      <c r="U6632" s="146"/>
      <c r="V6632" s="146"/>
      <c r="W6632" s="146"/>
      <c r="X6632" s="146"/>
      <c r="Y6632" s="146"/>
      <c r="Z6632" s="146"/>
      <c r="AA6632" s="146"/>
      <c r="AB6632" s="5" t="str">
        <f t="shared" si="136"/>
        <v/>
      </c>
    </row>
    <row r="6633" spans="8:28" customFormat="1" ht="12.95" hidden="1" customHeight="1">
      <c r="H6633" s="1"/>
      <c r="I6633" s="1"/>
      <c r="N6633" s="1"/>
      <c r="T6633" s="146"/>
      <c r="U6633" s="146"/>
      <c r="V6633" s="146"/>
      <c r="W6633" s="146"/>
      <c r="X6633" s="146"/>
      <c r="Y6633" s="146"/>
      <c r="Z6633" s="146"/>
      <c r="AA6633" s="146"/>
      <c r="AB6633" s="5" t="str">
        <f t="shared" si="136"/>
        <v/>
      </c>
    </row>
    <row r="6634" spans="8:28" customFormat="1" ht="12.95" hidden="1" customHeight="1">
      <c r="H6634" s="1"/>
      <c r="I6634" s="1"/>
      <c r="N6634" s="1"/>
      <c r="T6634" s="146"/>
      <c r="U6634" s="146"/>
      <c r="V6634" s="146"/>
      <c r="W6634" s="146"/>
      <c r="X6634" s="146"/>
      <c r="Y6634" s="146"/>
      <c r="Z6634" s="146"/>
      <c r="AA6634" s="146"/>
      <c r="AB6634" s="5" t="str">
        <f t="shared" si="136"/>
        <v/>
      </c>
    </row>
    <row r="6635" spans="8:28" customFormat="1" ht="12.95" hidden="1" customHeight="1">
      <c r="H6635" s="1"/>
      <c r="I6635" s="1"/>
      <c r="N6635" s="1"/>
      <c r="T6635" s="146"/>
      <c r="U6635" s="146"/>
      <c r="V6635" s="146"/>
      <c r="W6635" s="146"/>
      <c r="X6635" s="146"/>
      <c r="Y6635" s="146"/>
      <c r="Z6635" s="146"/>
      <c r="AA6635" s="146"/>
      <c r="AB6635" s="5" t="str">
        <f t="shared" si="136"/>
        <v/>
      </c>
    </row>
    <row r="6636" spans="8:28" customFormat="1" ht="12.95" hidden="1" customHeight="1">
      <c r="H6636" s="1"/>
      <c r="I6636" s="1"/>
      <c r="N6636" s="1"/>
      <c r="T6636" s="146"/>
      <c r="U6636" s="146"/>
      <c r="V6636" s="146"/>
      <c r="W6636" s="146"/>
      <c r="X6636" s="146"/>
      <c r="Y6636" s="146"/>
      <c r="Z6636" s="146"/>
      <c r="AA6636" s="146"/>
      <c r="AB6636" s="5" t="str">
        <f t="shared" si="136"/>
        <v/>
      </c>
    </row>
    <row r="6637" spans="8:28" customFormat="1" ht="12.95" hidden="1" customHeight="1">
      <c r="H6637" s="1"/>
      <c r="I6637" s="1"/>
      <c r="N6637" s="1"/>
      <c r="T6637" s="146"/>
      <c r="U6637" s="146"/>
      <c r="V6637" s="146"/>
      <c r="W6637" s="146"/>
      <c r="X6637" s="146"/>
      <c r="Y6637" s="146"/>
      <c r="Z6637" s="146"/>
      <c r="AA6637" s="146"/>
      <c r="AB6637" s="5" t="str">
        <f t="shared" si="136"/>
        <v/>
      </c>
    </row>
    <row r="6638" spans="8:28" customFormat="1" ht="12.95" hidden="1" customHeight="1">
      <c r="H6638" s="1"/>
      <c r="I6638" s="1"/>
      <c r="N6638" s="1"/>
      <c r="T6638" s="146"/>
      <c r="U6638" s="146"/>
      <c r="V6638" s="146"/>
      <c r="W6638" s="146"/>
      <c r="X6638" s="146"/>
      <c r="Y6638" s="146"/>
      <c r="Z6638" s="146"/>
      <c r="AA6638" s="146"/>
      <c r="AB6638" s="5" t="str">
        <f t="shared" si="136"/>
        <v/>
      </c>
    </row>
    <row r="6639" spans="8:28" customFormat="1" ht="12.95" hidden="1" customHeight="1">
      <c r="H6639" s="1"/>
      <c r="I6639" s="1"/>
      <c r="N6639" s="1"/>
      <c r="T6639" s="146"/>
      <c r="U6639" s="146"/>
      <c r="V6639" s="146"/>
      <c r="W6639" s="146"/>
      <c r="X6639" s="146"/>
      <c r="Y6639" s="146"/>
      <c r="Z6639" s="146"/>
      <c r="AA6639" s="146"/>
      <c r="AB6639" s="5" t="str">
        <f t="shared" si="136"/>
        <v/>
      </c>
    </row>
    <row r="6640" spans="8:28" customFormat="1" ht="12.95" hidden="1" customHeight="1">
      <c r="H6640" s="1"/>
      <c r="I6640" s="1"/>
      <c r="N6640" s="1"/>
      <c r="T6640" s="146"/>
      <c r="U6640" s="146"/>
      <c r="V6640" s="146"/>
      <c r="W6640" s="146"/>
      <c r="X6640" s="146"/>
      <c r="Y6640" s="146"/>
      <c r="Z6640" s="146"/>
      <c r="AA6640" s="146"/>
      <c r="AB6640" s="5" t="str">
        <f t="shared" si="136"/>
        <v/>
      </c>
    </row>
    <row r="6641" spans="8:28" customFormat="1" ht="12.95" hidden="1" customHeight="1">
      <c r="H6641" s="1"/>
      <c r="I6641" s="1"/>
      <c r="N6641" s="1"/>
      <c r="T6641" s="146"/>
      <c r="U6641" s="146"/>
      <c r="V6641" s="146"/>
      <c r="W6641" s="146"/>
      <c r="X6641" s="146"/>
      <c r="Y6641" s="146"/>
      <c r="Z6641" s="146"/>
      <c r="AA6641" s="146"/>
      <c r="AB6641" s="5" t="str">
        <f t="shared" si="136"/>
        <v/>
      </c>
    </row>
    <row r="6642" spans="8:28" customFormat="1" ht="12.95" hidden="1" customHeight="1">
      <c r="H6642" s="1"/>
      <c r="I6642" s="1"/>
      <c r="N6642" s="1"/>
      <c r="T6642" s="146"/>
      <c r="U6642" s="146"/>
      <c r="V6642" s="146"/>
      <c r="W6642" s="146"/>
      <c r="X6642" s="146"/>
      <c r="Y6642" s="146"/>
      <c r="Z6642" s="146"/>
      <c r="AA6642" s="146"/>
      <c r="AB6642" s="5" t="str">
        <f t="shared" si="136"/>
        <v/>
      </c>
    </row>
    <row r="6643" spans="8:28" customFormat="1" ht="12.95" hidden="1" customHeight="1">
      <c r="H6643" s="1"/>
      <c r="I6643" s="1"/>
      <c r="N6643" s="1"/>
      <c r="T6643" s="146"/>
      <c r="U6643" s="146"/>
      <c r="V6643" s="146"/>
      <c r="W6643" s="146"/>
      <c r="X6643" s="146"/>
      <c r="Y6643" s="146"/>
      <c r="Z6643" s="146"/>
      <c r="AA6643" s="146"/>
      <c r="AB6643" s="5" t="str">
        <f t="shared" si="136"/>
        <v/>
      </c>
    </row>
    <row r="6644" spans="8:28" customFormat="1" ht="12.95" hidden="1" customHeight="1">
      <c r="H6644" s="1"/>
      <c r="I6644" s="1"/>
      <c r="N6644" s="1"/>
      <c r="T6644" s="146"/>
      <c r="U6644" s="146"/>
      <c r="V6644" s="146"/>
      <c r="W6644" s="146"/>
      <c r="X6644" s="146"/>
      <c r="Y6644" s="146"/>
      <c r="Z6644" s="146"/>
      <c r="AA6644" s="146"/>
      <c r="AB6644" s="5" t="str">
        <f t="shared" si="136"/>
        <v/>
      </c>
    </row>
    <row r="6645" spans="8:28" customFormat="1" ht="12.95" hidden="1" customHeight="1">
      <c r="H6645" s="1"/>
      <c r="I6645" s="1"/>
      <c r="N6645" s="1"/>
      <c r="T6645" s="146"/>
      <c r="U6645" s="146"/>
      <c r="V6645" s="146"/>
      <c r="W6645" s="146"/>
      <c r="X6645" s="146"/>
      <c r="Y6645" s="146"/>
      <c r="Z6645" s="146"/>
      <c r="AA6645" s="146"/>
      <c r="AB6645" s="5" t="str">
        <f t="shared" si="136"/>
        <v/>
      </c>
    </row>
    <row r="6646" spans="8:28" customFormat="1" ht="12.95" hidden="1" customHeight="1">
      <c r="H6646" s="1"/>
      <c r="I6646" s="1"/>
      <c r="N6646" s="1"/>
      <c r="T6646" s="146"/>
      <c r="U6646" s="146"/>
      <c r="V6646" s="146"/>
      <c r="W6646" s="146"/>
      <c r="X6646" s="146"/>
      <c r="Y6646" s="146"/>
      <c r="Z6646" s="146"/>
      <c r="AA6646" s="146"/>
      <c r="AB6646" s="5" t="str">
        <f t="shared" si="136"/>
        <v/>
      </c>
    </row>
    <row r="6647" spans="8:28" customFormat="1" ht="12.95" hidden="1" customHeight="1">
      <c r="H6647" s="1"/>
      <c r="I6647" s="1"/>
      <c r="N6647" s="1"/>
      <c r="T6647" s="146"/>
      <c r="U6647" s="146"/>
      <c r="V6647" s="146"/>
      <c r="W6647" s="146"/>
      <c r="X6647" s="146"/>
      <c r="Y6647" s="146"/>
      <c r="Z6647" s="146"/>
      <c r="AA6647" s="146"/>
      <c r="AB6647" s="5" t="str">
        <f t="shared" si="136"/>
        <v/>
      </c>
    </row>
    <row r="6648" spans="8:28" customFormat="1" ht="12.95" hidden="1" customHeight="1">
      <c r="H6648" s="1"/>
      <c r="I6648" s="1"/>
      <c r="N6648" s="1"/>
      <c r="T6648" s="146"/>
      <c r="U6648" s="146"/>
      <c r="V6648" s="146"/>
      <c r="W6648" s="146"/>
      <c r="X6648" s="146"/>
      <c r="Y6648" s="146"/>
      <c r="Z6648" s="146"/>
      <c r="AA6648" s="146"/>
      <c r="AB6648" s="5" t="str">
        <f t="shared" si="136"/>
        <v/>
      </c>
    </row>
    <row r="6649" spans="8:28" customFormat="1" ht="12.95" hidden="1" customHeight="1">
      <c r="H6649" s="1"/>
      <c r="I6649" s="1"/>
      <c r="N6649" s="1"/>
      <c r="T6649" s="146"/>
      <c r="U6649" s="146"/>
      <c r="V6649" s="146"/>
      <c r="W6649" s="146"/>
      <c r="X6649" s="146"/>
      <c r="Y6649" s="146"/>
      <c r="Z6649" s="146"/>
      <c r="AA6649" s="146"/>
      <c r="AB6649" s="5" t="str">
        <f t="shared" si="136"/>
        <v/>
      </c>
    </row>
    <row r="6650" spans="8:28" customFormat="1" ht="12.95" hidden="1" customHeight="1">
      <c r="H6650" s="1"/>
      <c r="I6650" s="1"/>
      <c r="N6650" s="1"/>
      <c r="T6650" s="146"/>
      <c r="U6650" s="146"/>
      <c r="V6650" s="146"/>
      <c r="W6650" s="146"/>
      <c r="X6650" s="146"/>
      <c r="Y6650" s="146"/>
      <c r="Z6650" s="146"/>
      <c r="AA6650" s="146"/>
      <c r="AB6650" s="5" t="str">
        <f t="shared" si="136"/>
        <v/>
      </c>
    </row>
    <row r="6651" spans="8:28" customFormat="1" ht="12.95" hidden="1" customHeight="1">
      <c r="H6651" s="1"/>
      <c r="I6651" s="1"/>
      <c r="N6651" s="1"/>
      <c r="T6651" s="146"/>
      <c r="U6651" s="146"/>
      <c r="V6651" s="146"/>
      <c r="W6651" s="146"/>
      <c r="X6651" s="146"/>
      <c r="Y6651" s="146"/>
      <c r="Z6651" s="146"/>
      <c r="AA6651" s="146"/>
      <c r="AB6651" s="5" t="str">
        <f t="shared" si="136"/>
        <v/>
      </c>
    </row>
    <row r="6652" spans="8:28" customFormat="1" ht="12.95" hidden="1" customHeight="1">
      <c r="H6652" s="1"/>
      <c r="I6652" s="1"/>
      <c r="N6652" s="1"/>
      <c r="T6652" s="146"/>
      <c r="U6652" s="146"/>
      <c r="V6652" s="146"/>
      <c r="W6652" s="146"/>
      <c r="X6652" s="146"/>
      <c r="Y6652" s="146"/>
      <c r="Z6652" s="146"/>
      <c r="AA6652" s="146"/>
      <c r="AB6652" s="5" t="str">
        <f t="shared" si="136"/>
        <v/>
      </c>
    </row>
    <row r="6653" spans="8:28" customFormat="1" ht="12.95" hidden="1" customHeight="1">
      <c r="H6653" s="1"/>
      <c r="I6653" s="1"/>
      <c r="N6653" s="1"/>
      <c r="T6653" s="146"/>
      <c r="U6653" s="146"/>
      <c r="V6653" s="146"/>
      <c r="W6653" s="146"/>
      <c r="X6653" s="146"/>
      <c r="Y6653" s="146"/>
      <c r="Z6653" s="146"/>
      <c r="AA6653" s="146"/>
      <c r="AB6653" s="5" t="str">
        <f t="shared" si="136"/>
        <v/>
      </c>
    </row>
    <row r="6654" spans="8:28" customFormat="1" ht="12.95" hidden="1" customHeight="1">
      <c r="H6654" s="1"/>
      <c r="I6654" s="1"/>
      <c r="N6654" s="1"/>
      <c r="T6654" s="146"/>
      <c r="U6654" s="146"/>
      <c r="V6654" s="146"/>
      <c r="W6654" s="146"/>
      <c r="X6654" s="146"/>
      <c r="Y6654" s="146"/>
      <c r="Z6654" s="146"/>
      <c r="AA6654" s="146"/>
      <c r="AB6654" s="5" t="str">
        <f t="shared" si="136"/>
        <v/>
      </c>
    </row>
    <row r="6655" spans="8:28" customFormat="1" ht="12.95" hidden="1" customHeight="1">
      <c r="H6655" s="1"/>
      <c r="I6655" s="1"/>
      <c r="N6655" s="1"/>
      <c r="T6655" s="146"/>
      <c r="U6655" s="146"/>
      <c r="V6655" s="146"/>
      <c r="W6655" s="146"/>
      <c r="X6655" s="146"/>
      <c r="Y6655" s="146"/>
      <c r="Z6655" s="146"/>
      <c r="AA6655" s="146"/>
      <c r="AB6655" s="5" t="str">
        <f t="shared" si="136"/>
        <v/>
      </c>
    </row>
    <row r="6656" spans="8:28" customFormat="1" ht="12.95" hidden="1" customHeight="1">
      <c r="H6656" s="1"/>
      <c r="I6656" s="1"/>
      <c r="N6656" s="1"/>
      <c r="T6656" s="146"/>
      <c r="U6656" s="146"/>
      <c r="V6656" s="146"/>
      <c r="W6656" s="146"/>
      <c r="X6656" s="146"/>
      <c r="Y6656" s="146"/>
      <c r="Z6656" s="146"/>
      <c r="AA6656" s="146"/>
      <c r="AB6656" s="5" t="str">
        <f t="shared" si="136"/>
        <v/>
      </c>
    </row>
    <row r="6657" spans="8:28" customFormat="1" ht="12.95" hidden="1" customHeight="1">
      <c r="H6657" s="1"/>
      <c r="I6657" s="1"/>
      <c r="N6657" s="1"/>
      <c r="T6657" s="146"/>
      <c r="U6657" s="146"/>
      <c r="V6657" s="146"/>
      <c r="W6657" s="146"/>
      <c r="X6657" s="146"/>
      <c r="Y6657" s="146"/>
      <c r="Z6657" s="146"/>
      <c r="AA6657" s="146"/>
      <c r="AB6657" s="5" t="str">
        <f t="shared" si="136"/>
        <v/>
      </c>
    </row>
    <row r="6658" spans="8:28" customFormat="1" ht="12.95" hidden="1" customHeight="1">
      <c r="H6658" s="1"/>
      <c r="I6658" s="1"/>
      <c r="N6658" s="1"/>
      <c r="T6658" s="146"/>
      <c r="U6658" s="146"/>
      <c r="V6658" s="146"/>
      <c r="W6658" s="146"/>
      <c r="X6658" s="146"/>
      <c r="Y6658" s="146"/>
      <c r="Z6658" s="146"/>
      <c r="AA6658" s="146"/>
      <c r="AB6658" s="5" t="str">
        <f t="shared" si="136"/>
        <v/>
      </c>
    </row>
    <row r="6659" spans="8:28" customFormat="1" ht="12.95" hidden="1" customHeight="1">
      <c r="H6659" s="1"/>
      <c r="I6659" s="1"/>
      <c r="N6659" s="1"/>
      <c r="T6659" s="146"/>
      <c r="U6659" s="146"/>
      <c r="V6659" s="146"/>
      <c r="W6659" s="146"/>
      <c r="X6659" s="146"/>
      <c r="Y6659" s="146"/>
      <c r="Z6659" s="146"/>
      <c r="AA6659" s="146"/>
      <c r="AB6659" s="5" t="str">
        <f t="shared" si="136"/>
        <v/>
      </c>
    </row>
    <row r="6660" spans="8:28" customFormat="1" ht="12.95" hidden="1" customHeight="1">
      <c r="H6660" s="1"/>
      <c r="I6660" s="1"/>
      <c r="N6660" s="1"/>
      <c r="T6660" s="146"/>
      <c r="U6660" s="146"/>
      <c r="V6660" s="146"/>
      <c r="W6660" s="146"/>
      <c r="X6660" s="146"/>
      <c r="Y6660" s="146"/>
      <c r="Z6660" s="146"/>
      <c r="AA6660" s="146"/>
      <c r="AB6660" s="5" t="str">
        <f t="shared" si="136"/>
        <v/>
      </c>
    </row>
    <row r="6661" spans="8:28" customFormat="1" ht="12.95" hidden="1" customHeight="1">
      <c r="H6661" s="1"/>
      <c r="I6661" s="1"/>
      <c r="N6661" s="1"/>
      <c r="T6661" s="146"/>
      <c r="U6661" s="146"/>
      <c r="V6661" s="146"/>
      <c r="W6661" s="146"/>
      <c r="X6661" s="146"/>
      <c r="Y6661" s="146"/>
      <c r="Z6661" s="146"/>
      <c r="AA6661" s="146"/>
      <c r="AB6661" s="5" t="str">
        <f t="shared" si="136"/>
        <v/>
      </c>
    </row>
    <row r="6662" spans="8:28" customFormat="1" ht="12.95" hidden="1" customHeight="1">
      <c r="H6662" s="1"/>
      <c r="I6662" s="1"/>
      <c r="N6662" s="1"/>
      <c r="T6662" s="146"/>
      <c r="U6662" s="146"/>
      <c r="V6662" s="146"/>
      <c r="W6662" s="146"/>
      <c r="X6662" s="146"/>
      <c r="Y6662" s="146"/>
      <c r="Z6662" s="146"/>
      <c r="AA6662" s="146"/>
      <c r="AB6662" s="5" t="str">
        <f t="shared" si="136"/>
        <v/>
      </c>
    </row>
    <row r="6663" spans="8:28" customFormat="1" ht="12.95" hidden="1" customHeight="1">
      <c r="H6663" s="1"/>
      <c r="I6663" s="1"/>
      <c r="N6663" s="1"/>
      <c r="T6663" s="146"/>
      <c r="U6663" s="146"/>
      <c r="V6663" s="146"/>
      <c r="W6663" s="146"/>
      <c r="X6663" s="146"/>
      <c r="Y6663" s="146"/>
      <c r="Z6663" s="146"/>
      <c r="AA6663" s="146"/>
      <c r="AB6663" s="5" t="str">
        <f t="shared" si="136"/>
        <v/>
      </c>
    </row>
    <row r="6664" spans="8:28" customFormat="1" ht="12.95" hidden="1" customHeight="1">
      <c r="H6664" s="1"/>
      <c r="I6664" s="1"/>
      <c r="N6664" s="1"/>
      <c r="T6664" s="146"/>
      <c r="U6664" s="146"/>
      <c r="V6664" s="146"/>
      <c r="W6664" s="146"/>
      <c r="X6664" s="146"/>
      <c r="Y6664" s="146"/>
      <c r="Z6664" s="146"/>
      <c r="AA6664" s="146"/>
      <c r="AB6664" s="5" t="str">
        <f t="shared" si="136"/>
        <v/>
      </c>
    </row>
    <row r="6665" spans="8:28" customFormat="1" ht="12.95" hidden="1" customHeight="1">
      <c r="H6665" s="1"/>
      <c r="I6665" s="1"/>
      <c r="N6665" s="1"/>
      <c r="T6665" s="146"/>
      <c r="U6665" s="146"/>
      <c r="V6665" s="146"/>
      <c r="W6665" s="146"/>
      <c r="X6665" s="146"/>
      <c r="Y6665" s="146"/>
      <c r="Z6665" s="146"/>
      <c r="AA6665" s="146"/>
      <c r="AB6665" s="5" t="str">
        <f t="shared" si="136"/>
        <v/>
      </c>
    </row>
    <row r="6666" spans="8:28" customFormat="1" ht="12.95" hidden="1" customHeight="1">
      <c r="H6666" s="1"/>
      <c r="I6666" s="1"/>
      <c r="N6666" s="1"/>
      <c r="T6666" s="146"/>
      <c r="U6666" s="146"/>
      <c r="V6666" s="146"/>
      <c r="W6666" s="146"/>
      <c r="X6666" s="146"/>
      <c r="Y6666" s="146"/>
      <c r="Z6666" s="146"/>
      <c r="AA6666" s="146"/>
      <c r="AB6666" s="5" t="str">
        <f t="shared" si="136"/>
        <v/>
      </c>
    </row>
    <row r="6667" spans="8:28" customFormat="1" ht="12.95" hidden="1" customHeight="1">
      <c r="H6667" s="1"/>
      <c r="I6667" s="1"/>
      <c r="N6667" s="1"/>
      <c r="T6667" s="146"/>
      <c r="U6667" s="146"/>
      <c r="V6667" s="146"/>
      <c r="W6667" s="146"/>
      <c r="X6667" s="146"/>
      <c r="Y6667" s="146"/>
      <c r="Z6667" s="146"/>
      <c r="AA6667" s="146"/>
      <c r="AB6667" s="5" t="str">
        <f t="shared" si="136"/>
        <v/>
      </c>
    </row>
    <row r="6668" spans="8:28" customFormat="1" ht="12.95" hidden="1" customHeight="1">
      <c r="H6668" s="1"/>
      <c r="I6668" s="1"/>
      <c r="N6668" s="1"/>
      <c r="T6668" s="146"/>
      <c r="U6668" s="146"/>
      <c r="V6668" s="146"/>
      <c r="W6668" s="146"/>
      <c r="X6668" s="146"/>
      <c r="Y6668" s="146"/>
      <c r="Z6668" s="146"/>
      <c r="AA6668" s="146"/>
      <c r="AB6668" s="5" t="str">
        <f t="shared" si="136"/>
        <v/>
      </c>
    </row>
    <row r="6669" spans="8:28" customFormat="1" ht="12.95" hidden="1" customHeight="1">
      <c r="H6669" s="1"/>
      <c r="I6669" s="1"/>
      <c r="N6669" s="1"/>
      <c r="T6669" s="146"/>
      <c r="U6669" s="146"/>
      <c r="V6669" s="146"/>
      <c r="W6669" s="146"/>
      <c r="X6669" s="146"/>
      <c r="Y6669" s="146"/>
      <c r="Z6669" s="146"/>
      <c r="AA6669" s="146"/>
      <c r="AB6669" s="5" t="str">
        <f t="shared" si="136"/>
        <v/>
      </c>
    </row>
    <row r="6670" spans="8:28" customFormat="1" ht="12.95" hidden="1" customHeight="1">
      <c r="H6670" s="1"/>
      <c r="I6670" s="1"/>
      <c r="N6670" s="1"/>
      <c r="T6670" s="146"/>
      <c r="U6670" s="146"/>
      <c r="V6670" s="146"/>
      <c r="W6670" s="146"/>
      <c r="X6670" s="146"/>
      <c r="Y6670" s="146"/>
      <c r="Z6670" s="146"/>
      <c r="AA6670" s="146"/>
      <c r="AB6670" s="5" t="str">
        <f t="shared" si="136"/>
        <v/>
      </c>
    </row>
    <row r="6671" spans="8:28" customFormat="1" ht="12.95" hidden="1" customHeight="1">
      <c r="H6671" s="1"/>
      <c r="I6671" s="1"/>
      <c r="N6671" s="1"/>
      <c r="T6671" s="146"/>
      <c r="U6671" s="146"/>
      <c r="V6671" s="146"/>
      <c r="W6671" s="146"/>
      <c r="X6671" s="146"/>
      <c r="Y6671" s="146"/>
      <c r="Z6671" s="146"/>
      <c r="AA6671" s="146"/>
      <c r="AB6671" s="5" t="str">
        <f t="shared" si="136"/>
        <v/>
      </c>
    </row>
    <row r="6672" spans="8:28" customFormat="1" ht="12.95" hidden="1" customHeight="1">
      <c r="H6672" s="1"/>
      <c r="I6672" s="1"/>
      <c r="N6672" s="1"/>
      <c r="T6672" s="146"/>
      <c r="U6672" s="146"/>
      <c r="V6672" s="146"/>
      <c r="W6672" s="146"/>
      <c r="X6672" s="146"/>
      <c r="Y6672" s="146"/>
      <c r="Z6672" s="146"/>
      <c r="AA6672" s="146"/>
      <c r="AB6672" s="5" t="str">
        <f t="shared" si="136"/>
        <v/>
      </c>
    </row>
    <row r="6673" spans="8:28" customFormat="1" ht="12.95" hidden="1" customHeight="1">
      <c r="H6673" s="1"/>
      <c r="I6673" s="1"/>
      <c r="N6673" s="1"/>
      <c r="T6673" s="146"/>
      <c r="U6673" s="146"/>
      <c r="V6673" s="146"/>
      <c r="W6673" s="146"/>
      <c r="X6673" s="146"/>
      <c r="Y6673" s="146"/>
      <c r="Z6673" s="146"/>
      <c r="AA6673" s="146"/>
      <c r="AB6673" s="5" t="str">
        <f t="shared" si="136"/>
        <v/>
      </c>
    </row>
    <row r="6674" spans="8:28" customFormat="1" ht="12.95" hidden="1" customHeight="1">
      <c r="H6674" s="1"/>
      <c r="I6674" s="1"/>
      <c r="N6674" s="1"/>
      <c r="T6674" s="146"/>
      <c r="U6674" s="146"/>
      <c r="V6674" s="146"/>
      <c r="W6674" s="146"/>
      <c r="X6674" s="146"/>
      <c r="Y6674" s="146"/>
      <c r="Z6674" s="146"/>
      <c r="AA6674" s="146"/>
      <c r="AB6674" s="5" t="str">
        <f t="shared" si="136"/>
        <v/>
      </c>
    </row>
    <row r="6675" spans="8:28" customFormat="1" ht="12.95" hidden="1" customHeight="1">
      <c r="H6675" s="1"/>
      <c r="I6675" s="1"/>
      <c r="N6675" s="1"/>
      <c r="T6675" s="146"/>
      <c r="U6675" s="146"/>
      <c r="V6675" s="146"/>
      <c r="W6675" s="146"/>
      <c r="X6675" s="146"/>
      <c r="Y6675" s="146"/>
      <c r="Z6675" s="146"/>
      <c r="AA6675" s="146"/>
      <c r="AB6675" s="5" t="str">
        <f t="shared" si="136"/>
        <v/>
      </c>
    </row>
    <row r="6676" spans="8:28" customFormat="1" ht="12.95" hidden="1" customHeight="1">
      <c r="H6676" s="1"/>
      <c r="I6676" s="1"/>
      <c r="N6676" s="1"/>
      <c r="T6676" s="146"/>
      <c r="U6676" s="146"/>
      <c r="V6676" s="146"/>
      <c r="W6676" s="146"/>
      <c r="X6676" s="146"/>
      <c r="Y6676" s="146"/>
      <c r="Z6676" s="146"/>
      <c r="AA6676" s="146"/>
      <c r="AB6676" s="5" t="str">
        <f t="shared" si="136"/>
        <v/>
      </c>
    </row>
    <row r="6677" spans="8:28" customFormat="1" ht="12.95" hidden="1" customHeight="1">
      <c r="H6677" s="1"/>
      <c r="I6677" s="1"/>
      <c r="N6677" s="1"/>
      <c r="T6677" s="146"/>
      <c r="U6677" s="146"/>
      <c r="V6677" s="146"/>
      <c r="W6677" s="146"/>
      <c r="X6677" s="146"/>
      <c r="Y6677" s="146"/>
      <c r="Z6677" s="146"/>
      <c r="AA6677" s="146"/>
      <c r="AB6677" s="5" t="str">
        <f t="shared" si="136"/>
        <v/>
      </c>
    </row>
    <row r="6678" spans="8:28" customFormat="1" ht="12.95" hidden="1" customHeight="1">
      <c r="H6678" s="1"/>
      <c r="I6678" s="1"/>
      <c r="N6678" s="1"/>
      <c r="T6678" s="146"/>
      <c r="U6678" s="146"/>
      <c r="V6678" s="146"/>
      <c r="W6678" s="146"/>
      <c r="X6678" s="146"/>
      <c r="Y6678" s="146"/>
      <c r="Z6678" s="146"/>
      <c r="AA6678" s="146"/>
      <c r="AB6678" s="5" t="str">
        <f t="shared" si="136"/>
        <v/>
      </c>
    </row>
    <row r="6679" spans="8:28" customFormat="1" ht="12.95" hidden="1" customHeight="1">
      <c r="H6679" s="1"/>
      <c r="I6679" s="1"/>
      <c r="N6679" s="1"/>
      <c r="T6679" s="146"/>
      <c r="U6679" s="146"/>
      <c r="V6679" s="146"/>
      <c r="W6679" s="146"/>
      <c r="X6679" s="146"/>
      <c r="Y6679" s="146"/>
      <c r="Z6679" s="146"/>
      <c r="AA6679" s="146"/>
      <c r="AB6679" s="5" t="str">
        <f t="shared" si="136"/>
        <v/>
      </c>
    </row>
    <row r="6680" spans="8:28" customFormat="1" ht="12.95" hidden="1" customHeight="1">
      <c r="H6680" s="1"/>
      <c r="I6680" s="1"/>
      <c r="N6680" s="1"/>
      <c r="T6680" s="146"/>
      <c r="U6680" s="146"/>
      <c r="V6680" s="146"/>
      <c r="W6680" s="146"/>
      <c r="X6680" s="146"/>
      <c r="Y6680" s="146"/>
      <c r="Z6680" s="146"/>
      <c r="AA6680" s="146"/>
      <c r="AB6680" s="5" t="str">
        <f t="shared" si="136"/>
        <v/>
      </c>
    </row>
    <row r="6681" spans="8:28" customFormat="1" ht="12.95" hidden="1" customHeight="1">
      <c r="H6681" s="1"/>
      <c r="I6681" s="1"/>
      <c r="N6681" s="1"/>
      <c r="T6681" s="146"/>
      <c r="U6681" s="146"/>
      <c r="V6681" s="146"/>
      <c r="W6681" s="146"/>
      <c r="X6681" s="146"/>
      <c r="Y6681" s="146"/>
      <c r="Z6681" s="146"/>
      <c r="AA6681" s="146"/>
      <c r="AB6681" s="5" t="str">
        <f t="shared" si="136"/>
        <v/>
      </c>
    </row>
    <row r="6682" spans="8:28" customFormat="1" ht="12.95" hidden="1" customHeight="1">
      <c r="H6682" s="1"/>
      <c r="I6682" s="1"/>
      <c r="N6682" s="1"/>
      <c r="T6682" s="146"/>
      <c r="U6682" s="146"/>
      <c r="V6682" s="146"/>
      <c r="W6682" s="146"/>
      <c r="X6682" s="146"/>
      <c r="Y6682" s="146"/>
      <c r="Z6682" s="146"/>
      <c r="AA6682" s="146"/>
      <c r="AB6682" s="5" t="str">
        <f t="shared" si="136"/>
        <v/>
      </c>
    </row>
    <row r="6683" spans="8:28" customFormat="1" ht="12.95" hidden="1" customHeight="1">
      <c r="H6683" s="1"/>
      <c r="I6683" s="1"/>
      <c r="N6683" s="1"/>
      <c r="T6683" s="146"/>
      <c r="U6683" s="146"/>
      <c r="V6683" s="146"/>
      <c r="W6683" s="146"/>
      <c r="X6683" s="146"/>
      <c r="Y6683" s="146"/>
      <c r="Z6683" s="146"/>
      <c r="AA6683" s="146"/>
      <c r="AB6683" s="5" t="str">
        <f t="shared" ref="AB6683:AB6746" si="137">IF(TRIM(A6673)="","",CONCATENATE(TRIM(D6673),TRIM(E6673)))</f>
        <v/>
      </c>
    </row>
    <row r="6684" spans="8:28" customFormat="1" ht="12.95" hidden="1" customHeight="1">
      <c r="H6684" s="1"/>
      <c r="I6684" s="1"/>
      <c r="N6684" s="1"/>
      <c r="T6684" s="146"/>
      <c r="U6684" s="146"/>
      <c r="V6684" s="146"/>
      <c r="W6684" s="146"/>
      <c r="X6684" s="146"/>
      <c r="Y6684" s="146"/>
      <c r="Z6684" s="146"/>
      <c r="AA6684" s="146"/>
      <c r="AB6684" s="5" t="str">
        <f t="shared" si="137"/>
        <v/>
      </c>
    </row>
    <row r="6685" spans="8:28" customFormat="1" ht="12.95" hidden="1" customHeight="1">
      <c r="H6685" s="1"/>
      <c r="I6685" s="1"/>
      <c r="N6685" s="1"/>
      <c r="T6685" s="146"/>
      <c r="U6685" s="146"/>
      <c r="V6685" s="146"/>
      <c r="W6685" s="146"/>
      <c r="X6685" s="146"/>
      <c r="Y6685" s="146"/>
      <c r="Z6685" s="146"/>
      <c r="AA6685" s="146"/>
      <c r="AB6685" s="5" t="str">
        <f t="shared" si="137"/>
        <v/>
      </c>
    </row>
    <row r="6686" spans="8:28" customFormat="1" ht="12.95" hidden="1" customHeight="1">
      <c r="H6686" s="1"/>
      <c r="I6686" s="1"/>
      <c r="N6686" s="1"/>
      <c r="T6686" s="146"/>
      <c r="U6686" s="146"/>
      <c r="V6686" s="146"/>
      <c r="W6686" s="146"/>
      <c r="X6686" s="146"/>
      <c r="Y6686" s="146"/>
      <c r="Z6686" s="146"/>
      <c r="AA6686" s="146"/>
      <c r="AB6686" s="5" t="str">
        <f t="shared" si="137"/>
        <v/>
      </c>
    </row>
    <row r="6687" spans="8:28" customFormat="1" ht="12.95" hidden="1" customHeight="1">
      <c r="H6687" s="1"/>
      <c r="I6687" s="1"/>
      <c r="N6687" s="1"/>
      <c r="T6687" s="146"/>
      <c r="U6687" s="146"/>
      <c r="V6687" s="146"/>
      <c r="W6687" s="146"/>
      <c r="X6687" s="146"/>
      <c r="Y6687" s="146"/>
      <c r="Z6687" s="146"/>
      <c r="AA6687" s="146"/>
      <c r="AB6687" s="5" t="str">
        <f t="shared" si="137"/>
        <v/>
      </c>
    </row>
    <row r="6688" spans="8:28" customFormat="1" ht="12.95" hidden="1" customHeight="1">
      <c r="H6688" s="1"/>
      <c r="I6688" s="1"/>
      <c r="N6688" s="1"/>
      <c r="T6688" s="146"/>
      <c r="U6688" s="146"/>
      <c r="V6688" s="146"/>
      <c r="W6688" s="146"/>
      <c r="X6688" s="146"/>
      <c r="Y6688" s="146"/>
      <c r="Z6688" s="146"/>
      <c r="AA6688" s="146"/>
      <c r="AB6688" s="5" t="str">
        <f t="shared" si="137"/>
        <v/>
      </c>
    </row>
    <row r="6689" spans="8:28" customFormat="1" ht="12.95" hidden="1" customHeight="1">
      <c r="H6689" s="1"/>
      <c r="I6689" s="1"/>
      <c r="N6689" s="1"/>
      <c r="T6689" s="146"/>
      <c r="U6689" s="146"/>
      <c r="V6689" s="146"/>
      <c r="W6689" s="146"/>
      <c r="X6689" s="146"/>
      <c r="Y6689" s="146"/>
      <c r="Z6689" s="146"/>
      <c r="AA6689" s="146"/>
      <c r="AB6689" s="5" t="str">
        <f t="shared" si="137"/>
        <v/>
      </c>
    </row>
    <row r="6690" spans="8:28" customFormat="1" ht="12.95" hidden="1" customHeight="1">
      <c r="H6690" s="1"/>
      <c r="I6690" s="1"/>
      <c r="N6690" s="1"/>
      <c r="T6690" s="146"/>
      <c r="U6690" s="146"/>
      <c r="V6690" s="146"/>
      <c r="W6690" s="146"/>
      <c r="X6690" s="146"/>
      <c r="Y6690" s="146"/>
      <c r="Z6690" s="146"/>
      <c r="AA6690" s="146"/>
      <c r="AB6690" s="5" t="str">
        <f t="shared" si="137"/>
        <v/>
      </c>
    </row>
    <row r="6691" spans="8:28" customFormat="1" ht="12.95" hidden="1" customHeight="1">
      <c r="H6691" s="1"/>
      <c r="I6691" s="1"/>
      <c r="N6691" s="1"/>
      <c r="T6691" s="146"/>
      <c r="U6691" s="146"/>
      <c r="V6691" s="146"/>
      <c r="W6691" s="146"/>
      <c r="X6691" s="146"/>
      <c r="Y6691" s="146"/>
      <c r="Z6691" s="146"/>
      <c r="AA6691" s="146"/>
      <c r="AB6691" s="5" t="str">
        <f t="shared" si="137"/>
        <v/>
      </c>
    </row>
    <row r="6692" spans="8:28" customFormat="1" ht="12.95" hidden="1" customHeight="1">
      <c r="H6692" s="1"/>
      <c r="I6692" s="1"/>
      <c r="N6692" s="1"/>
      <c r="T6692" s="146"/>
      <c r="U6692" s="146"/>
      <c r="V6692" s="146"/>
      <c r="W6692" s="146"/>
      <c r="X6692" s="146"/>
      <c r="Y6692" s="146"/>
      <c r="Z6692" s="146"/>
      <c r="AA6692" s="146"/>
      <c r="AB6692" s="5" t="str">
        <f t="shared" si="137"/>
        <v/>
      </c>
    </row>
    <row r="6693" spans="8:28" customFormat="1" ht="12.95" hidden="1" customHeight="1">
      <c r="H6693" s="1"/>
      <c r="I6693" s="1"/>
      <c r="N6693" s="1"/>
      <c r="T6693" s="146"/>
      <c r="U6693" s="146"/>
      <c r="V6693" s="146"/>
      <c r="W6693" s="146"/>
      <c r="X6693" s="146"/>
      <c r="Y6693" s="146"/>
      <c r="Z6693" s="146"/>
      <c r="AA6693" s="146"/>
      <c r="AB6693" s="5" t="str">
        <f t="shared" si="137"/>
        <v/>
      </c>
    </row>
    <row r="6694" spans="8:28" customFormat="1" ht="12.95" hidden="1" customHeight="1">
      <c r="H6694" s="1"/>
      <c r="I6694" s="1"/>
      <c r="N6694" s="1"/>
      <c r="T6694" s="146"/>
      <c r="U6694" s="146"/>
      <c r="V6694" s="146"/>
      <c r="W6694" s="146"/>
      <c r="X6694" s="146"/>
      <c r="Y6694" s="146"/>
      <c r="Z6694" s="146"/>
      <c r="AA6694" s="146"/>
      <c r="AB6694" s="5" t="str">
        <f t="shared" si="137"/>
        <v/>
      </c>
    </row>
    <row r="6695" spans="8:28" customFormat="1" ht="12.95" hidden="1" customHeight="1">
      <c r="H6695" s="1"/>
      <c r="I6695" s="1"/>
      <c r="N6695" s="1"/>
      <c r="T6695" s="146"/>
      <c r="U6695" s="146"/>
      <c r="V6695" s="146"/>
      <c r="W6695" s="146"/>
      <c r="X6695" s="146"/>
      <c r="Y6695" s="146"/>
      <c r="Z6695" s="146"/>
      <c r="AA6695" s="146"/>
      <c r="AB6695" s="5" t="str">
        <f t="shared" si="137"/>
        <v/>
      </c>
    </row>
    <row r="6696" spans="8:28" customFormat="1" ht="12.95" hidden="1" customHeight="1">
      <c r="H6696" s="1"/>
      <c r="I6696" s="1"/>
      <c r="N6696" s="1"/>
      <c r="T6696" s="146"/>
      <c r="U6696" s="146"/>
      <c r="V6696" s="146"/>
      <c r="W6696" s="146"/>
      <c r="X6696" s="146"/>
      <c r="Y6696" s="146"/>
      <c r="Z6696" s="146"/>
      <c r="AA6696" s="146"/>
      <c r="AB6696" s="5" t="str">
        <f t="shared" si="137"/>
        <v/>
      </c>
    </row>
    <row r="6697" spans="8:28" customFormat="1" ht="12.95" hidden="1" customHeight="1">
      <c r="H6697" s="1"/>
      <c r="I6697" s="1"/>
      <c r="N6697" s="1"/>
      <c r="T6697" s="146"/>
      <c r="U6697" s="146"/>
      <c r="V6697" s="146"/>
      <c r="W6697" s="146"/>
      <c r="X6697" s="146"/>
      <c r="Y6697" s="146"/>
      <c r="Z6697" s="146"/>
      <c r="AA6697" s="146"/>
      <c r="AB6697" s="5" t="str">
        <f t="shared" si="137"/>
        <v/>
      </c>
    </row>
    <row r="6698" spans="8:28" customFormat="1" ht="12.95" hidden="1" customHeight="1">
      <c r="H6698" s="1"/>
      <c r="I6698" s="1"/>
      <c r="N6698" s="1"/>
      <c r="T6698" s="146"/>
      <c r="U6698" s="146"/>
      <c r="V6698" s="146"/>
      <c r="W6698" s="146"/>
      <c r="X6698" s="146"/>
      <c r="Y6698" s="146"/>
      <c r="Z6698" s="146"/>
      <c r="AA6698" s="146"/>
      <c r="AB6698" s="5" t="str">
        <f t="shared" si="137"/>
        <v/>
      </c>
    </row>
    <row r="6699" spans="8:28" customFormat="1" ht="12.95" hidden="1" customHeight="1">
      <c r="H6699" s="1"/>
      <c r="I6699" s="1"/>
      <c r="N6699" s="1"/>
      <c r="T6699" s="146"/>
      <c r="U6699" s="146"/>
      <c r="V6699" s="146"/>
      <c r="W6699" s="146"/>
      <c r="X6699" s="146"/>
      <c r="Y6699" s="146"/>
      <c r="Z6699" s="146"/>
      <c r="AA6699" s="146"/>
      <c r="AB6699" s="5" t="str">
        <f t="shared" si="137"/>
        <v/>
      </c>
    </row>
    <row r="6700" spans="8:28" customFormat="1" ht="12.95" hidden="1" customHeight="1">
      <c r="H6700" s="1"/>
      <c r="I6700" s="1"/>
      <c r="N6700" s="1"/>
      <c r="T6700" s="146"/>
      <c r="U6700" s="146"/>
      <c r="V6700" s="146"/>
      <c r="W6700" s="146"/>
      <c r="X6700" s="146"/>
      <c r="Y6700" s="146"/>
      <c r="Z6700" s="146"/>
      <c r="AA6700" s="146"/>
      <c r="AB6700" s="5" t="str">
        <f t="shared" si="137"/>
        <v/>
      </c>
    </row>
    <row r="6701" spans="8:28" customFormat="1" ht="12.95" hidden="1" customHeight="1">
      <c r="H6701" s="1"/>
      <c r="I6701" s="1"/>
      <c r="N6701" s="1"/>
      <c r="T6701" s="146"/>
      <c r="U6701" s="146"/>
      <c r="V6701" s="146"/>
      <c r="W6701" s="146"/>
      <c r="X6701" s="146"/>
      <c r="Y6701" s="146"/>
      <c r="Z6701" s="146"/>
      <c r="AA6701" s="146"/>
      <c r="AB6701" s="5" t="str">
        <f t="shared" si="137"/>
        <v/>
      </c>
    </row>
    <row r="6702" spans="8:28" customFormat="1" ht="12.95" hidden="1" customHeight="1">
      <c r="H6702" s="1"/>
      <c r="I6702" s="1"/>
      <c r="N6702" s="1"/>
      <c r="T6702" s="146"/>
      <c r="U6702" s="146"/>
      <c r="V6702" s="146"/>
      <c r="W6702" s="146"/>
      <c r="X6702" s="146"/>
      <c r="Y6702" s="146"/>
      <c r="Z6702" s="146"/>
      <c r="AA6702" s="146"/>
      <c r="AB6702" s="5" t="str">
        <f t="shared" si="137"/>
        <v/>
      </c>
    </row>
    <row r="6703" spans="8:28" customFormat="1" ht="12.95" hidden="1" customHeight="1">
      <c r="H6703" s="1"/>
      <c r="I6703" s="1"/>
      <c r="N6703" s="1"/>
      <c r="T6703" s="146"/>
      <c r="U6703" s="146"/>
      <c r="V6703" s="146"/>
      <c r="W6703" s="146"/>
      <c r="X6703" s="146"/>
      <c r="Y6703" s="146"/>
      <c r="Z6703" s="146"/>
      <c r="AA6703" s="146"/>
      <c r="AB6703" s="5" t="str">
        <f t="shared" si="137"/>
        <v/>
      </c>
    </row>
    <row r="6704" spans="8:28" customFormat="1" ht="12.95" hidden="1" customHeight="1">
      <c r="H6704" s="1"/>
      <c r="I6704" s="1"/>
      <c r="N6704" s="1"/>
      <c r="T6704" s="146"/>
      <c r="U6704" s="146"/>
      <c r="V6704" s="146"/>
      <c r="W6704" s="146"/>
      <c r="X6704" s="146"/>
      <c r="Y6704" s="146"/>
      <c r="Z6704" s="146"/>
      <c r="AA6704" s="146"/>
      <c r="AB6704" s="5" t="str">
        <f t="shared" si="137"/>
        <v/>
      </c>
    </row>
    <row r="6705" spans="8:28" customFormat="1" ht="12.95" hidden="1" customHeight="1">
      <c r="H6705" s="1"/>
      <c r="I6705" s="1"/>
      <c r="N6705" s="1"/>
      <c r="T6705" s="146"/>
      <c r="U6705" s="146"/>
      <c r="V6705" s="146"/>
      <c r="W6705" s="146"/>
      <c r="X6705" s="146"/>
      <c r="Y6705" s="146"/>
      <c r="Z6705" s="146"/>
      <c r="AA6705" s="146"/>
      <c r="AB6705" s="5" t="str">
        <f t="shared" si="137"/>
        <v/>
      </c>
    </row>
    <row r="6706" spans="8:28" customFormat="1" ht="12.95" hidden="1" customHeight="1">
      <c r="H6706" s="1"/>
      <c r="I6706" s="1"/>
      <c r="N6706" s="1"/>
      <c r="T6706" s="146"/>
      <c r="U6706" s="146"/>
      <c r="V6706" s="146"/>
      <c r="W6706" s="146"/>
      <c r="X6706" s="146"/>
      <c r="Y6706" s="146"/>
      <c r="Z6706" s="146"/>
      <c r="AA6706" s="146"/>
      <c r="AB6706" s="5" t="str">
        <f t="shared" si="137"/>
        <v/>
      </c>
    </row>
    <row r="6707" spans="8:28" customFormat="1" ht="12.95" hidden="1" customHeight="1">
      <c r="H6707" s="1"/>
      <c r="I6707" s="1"/>
      <c r="N6707" s="1"/>
      <c r="T6707" s="146"/>
      <c r="U6707" s="146"/>
      <c r="V6707" s="146"/>
      <c r="W6707" s="146"/>
      <c r="X6707" s="146"/>
      <c r="Y6707" s="146"/>
      <c r="Z6707" s="146"/>
      <c r="AA6707" s="146"/>
      <c r="AB6707" s="5" t="str">
        <f t="shared" si="137"/>
        <v/>
      </c>
    </row>
    <row r="6708" spans="8:28" customFormat="1" ht="12.95" hidden="1" customHeight="1">
      <c r="H6708" s="1"/>
      <c r="I6708" s="1"/>
      <c r="N6708" s="1"/>
      <c r="T6708" s="146"/>
      <c r="U6708" s="146"/>
      <c r="V6708" s="146"/>
      <c r="W6708" s="146"/>
      <c r="X6708" s="146"/>
      <c r="Y6708" s="146"/>
      <c r="Z6708" s="146"/>
      <c r="AA6708" s="146"/>
      <c r="AB6708" s="5" t="str">
        <f t="shared" si="137"/>
        <v/>
      </c>
    </row>
    <row r="6709" spans="8:28" customFormat="1" ht="12.95" hidden="1" customHeight="1">
      <c r="H6709" s="1"/>
      <c r="I6709" s="1"/>
      <c r="N6709" s="1"/>
      <c r="T6709" s="146"/>
      <c r="U6709" s="146"/>
      <c r="V6709" s="146"/>
      <c r="W6709" s="146"/>
      <c r="X6709" s="146"/>
      <c r="Y6709" s="146"/>
      <c r="Z6709" s="146"/>
      <c r="AA6709" s="146"/>
      <c r="AB6709" s="5" t="str">
        <f t="shared" si="137"/>
        <v/>
      </c>
    </row>
    <row r="6710" spans="8:28" customFormat="1" ht="12.95" hidden="1" customHeight="1">
      <c r="H6710" s="1"/>
      <c r="I6710" s="1"/>
      <c r="N6710" s="1"/>
      <c r="T6710" s="146"/>
      <c r="U6710" s="146"/>
      <c r="V6710" s="146"/>
      <c r="W6710" s="146"/>
      <c r="X6710" s="146"/>
      <c r="Y6710" s="146"/>
      <c r="Z6710" s="146"/>
      <c r="AA6710" s="146"/>
      <c r="AB6710" s="5" t="str">
        <f t="shared" si="137"/>
        <v/>
      </c>
    </row>
    <row r="6711" spans="8:28" customFormat="1" ht="12.95" hidden="1" customHeight="1">
      <c r="H6711" s="1"/>
      <c r="I6711" s="1"/>
      <c r="N6711" s="1"/>
      <c r="T6711" s="146"/>
      <c r="U6711" s="146"/>
      <c r="V6711" s="146"/>
      <c r="W6711" s="146"/>
      <c r="X6711" s="146"/>
      <c r="Y6711" s="146"/>
      <c r="Z6711" s="146"/>
      <c r="AA6711" s="146"/>
      <c r="AB6711" s="5" t="str">
        <f t="shared" si="137"/>
        <v/>
      </c>
    </row>
    <row r="6712" spans="8:28" customFormat="1" ht="12.95" hidden="1" customHeight="1">
      <c r="H6712" s="1"/>
      <c r="I6712" s="1"/>
      <c r="N6712" s="1"/>
      <c r="T6712" s="146"/>
      <c r="U6712" s="146"/>
      <c r="V6712" s="146"/>
      <c r="W6712" s="146"/>
      <c r="X6712" s="146"/>
      <c r="Y6712" s="146"/>
      <c r="Z6712" s="146"/>
      <c r="AA6712" s="146"/>
      <c r="AB6712" s="5" t="str">
        <f t="shared" si="137"/>
        <v/>
      </c>
    </row>
    <row r="6713" spans="8:28" customFormat="1" ht="12.95" hidden="1" customHeight="1">
      <c r="H6713" s="1"/>
      <c r="I6713" s="1"/>
      <c r="N6713" s="1"/>
      <c r="T6713" s="146"/>
      <c r="U6713" s="146"/>
      <c r="V6713" s="146"/>
      <c r="W6713" s="146"/>
      <c r="X6713" s="146"/>
      <c r="Y6713" s="146"/>
      <c r="Z6713" s="146"/>
      <c r="AA6713" s="146"/>
      <c r="AB6713" s="5" t="str">
        <f t="shared" si="137"/>
        <v/>
      </c>
    </row>
    <row r="6714" spans="8:28" customFormat="1" ht="12.95" hidden="1" customHeight="1">
      <c r="H6714" s="1"/>
      <c r="I6714" s="1"/>
      <c r="N6714" s="1"/>
      <c r="T6714" s="146"/>
      <c r="U6714" s="146"/>
      <c r="V6714" s="146"/>
      <c r="W6714" s="146"/>
      <c r="X6714" s="146"/>
      <c r="Y6714" s="146"/>
      <c r="Z6714" s="146"/>
      <c r="AA6714" s="146"/>
      <c r="AB6714" s="5" t="str">
        <f t="shared" si="137"/>
        <v/>
      </c>
    </row>
    <row r="6715" spans="8:28" customFormat="1" ht="12.95" hidden="1" customHeight="1">
      <c r="H6715" s="1"/>
      <c r="I6715" s="1"/>
      <c r="N6715" s="1"/>
      <c r="T6715" s="146"/>
      <c r="U6715" s="146"/>
      <c r="V6715" s="146"/>
      <c r="W6715" s="146"/>
      <c r="X6715" s="146"/>
      <c r="Y6715" s="146"/>
      <c r="Z6715" s="146"/>
      <c r="AA6715" s="146"/>
      <c r="AB6715" s="5" t="str">
        <f t="shared" si="137"/>
        <v/>
      </c>
    </row>
    <row r="6716" spans="8:28" customFormat="1" ht="12.95" hidden="1" customHeight="1">
      <c r="H6716" s="1"/>
      <c r="I6716" s="1"/>
      <c r="N6716" s="1"/>
      <c r="T6716" s="146"/>
      <c r="U6716" s="146"/>
      <c r="V6716" s="146"/>
      <c r="W6716" s="146"/>
      <c r="X6716" s="146"/>
      <c r="Y6716" s="146"/>
      <c r="Z6716" s="146"/>
      <c r="AA6716" s="146"/>
      <c r="AB6716" s="5" t="str">
        <f t="shared" si="137"/>
        <v/>
      </c>
    </row>
    <row r="6717" spans="8:28" customFormat="1" ht="12.95" hidden="1" customHeight="1">
      <c r="H6717" s="1"/>
      <c r="I6717" s="1"/>
      <c r="N6717" s="1"/>
      <c r="T6717" s="146"/>
      <c r="U6717" s="146"/>
      <c r="V6717" s="146"/>
      <c r="W6717" s="146"/>
      <c r="X6717" s="146"/>
      <c r="Y6717" s="146"/>
      <c r="Z6717" s="146"/>
      <c r="AA6717" s="146"/>
      <c r="AB6717" s="5" t="str">
        <f t="shared" si="137"/>
        <v/>
      </c>
    </row>
    <row r="6718" spans="8:28" customFormat="1" ht="12.95" hidden="1" customHeight="1">
      <c r="H6718" s="1"/>
      <c r="I6718" s="1"/>
      <c r="N6718" s="1"/>
      <c r="T6718" s="146"/>
      <c r="U6718" s="146"/>
      <c r="V6718" s="146"/>
      <c r="W6718" s="146"/>
      <c r="X6718" s="146"/>
      <c r="Y6718" s="146"/>
      <c r="Z6718" s="146"/>
      <c r="AA6718" s="146"/>
      <c r="AB6718" s="5" t="str">
        <f t="shared" si="137"/>
        <v/>
      </c>
    </row>
    <row r="6719" spans="8:28" customFormat="1" ht="12.95" hidden="1" customHeight="1">
      <c r="H6719" s="1"/>
      <c r="I6719" s="1"/>
      <c r="N6719" s="1"/>
      <c r="T6719" s="146"/>
      <c r="U6719" s="146"/>
      <c r="V6719" s="146"/>
      <c r="W6719" s="146"/>
      <c r="X6719" s="146"/>
      <c r="Y6719" s="146"/>
      <c r="Z6719" s="146"/>
      <c r="AA6719" s="146"/>
      <c r="AB6719" s="5" t="str">
        <f t="shared" si="137"/>
        <v/>
      </c>
    </row>
    <row r="6720" spans="8:28" customFormat="1" ht="12.95" hidden="1" customHeight="1">
      <c r="H6720" s="1"/>
      <c r="I6720" s="1"/>
      <c r="N6720" s="1"/>
      <c r="T6720" s="146"/>
      <c r="U6720" s="146"/>
      <c r="V6720" s="146"/>
      <c r="W6720" s="146"/>
      <c r="X6720" s="146"/>
      <c r="Y6720" s="146"/>
      <c r="Z6720" s="146"/>
      <c r="AA6720" s="146"/>
      <c r="AB6720" s="5" t="str">
        <f t="shared" si="137"/>
        <v/>
      </c>
    </row>
    <row r="6721" spans="8:28" customFormat="1" ht="12.95" hidden="1" customHeight="1">
      <c r="H6721" s="1"/>
      <c r="I6721" s="1"/>
      <c r="N6721" s="1"/>
      <c r="T6721" s="146"/>
      <c r="U6721" s="146"/>
      <c r="V6721" s="146"/>
      <c r="W6721" s="146"/>
      <c r="X6721" s="146"/>
      <c r="Y6721" s="146"/>
      <c r="Z6721" s="146"/>
      <c r="AA6721" s="146"/>
      <c r="AB6721" s="5" t="str">
        <f t="shared" si="137"/>
        <v/>
      </c>
    </row>
    <row r="6722" spans="8:28" customFormat="1" ht="12.95" hidden="1" customHeight="1">
      <c r="H6722" s="1"/>
      <c r="I6722" s="1"/>
      <c r="N6722" s="1"/>
      <c r="T6722" s="146"/>
      <c r="U6722" s="146"/>
      <c r="V6722" s="146"/>
      <c r="W6722" s="146"/>
      <c r="X6722" s="146"/>
      <c r="Y6722" s="146"/>
      <c r="Z6722" s="146"/>
      <c r="AA6722" s="146"/>
      <c r="AB6722" s="5" t="str">
        <f t="shared" si="137"/>
        <v/>
      </c>
    </row>
    <row r="6723" spans="8:28" customFormat="1" ht="12.95" hidden="1" customHeight="1">
      <c r="H6723" s="1"/>
      <c r="I6723" s="1"/>
      <c r="N6723" s="1"/>
      <c r="T6723" s="146"/>
      <c r="U6723" s="146"/>
      <c r="V6723" s="146"/>
      <c r="W6723" s="146"/>
      <c r="X6723" s="146"/>
      <c r="Y6723" s="146"/>
      <c r="Z6723" s="146"/>
      <c r="AA6723" s="146"/>
      <c r="AB6723" s="5" t="str">
        <f t="shared" si="137"/>
        <v/>
      </c>
    </row>
    <row r="6724" spans="8:28" customFormat="1" ht="12.95" hidden="1" customHeight="1">
      <c r="H6724" s="1"/>
      <c r="I6724" s="1"/>
      <c r="N6724" s="1"/>
      <c r="T6724" s="146"/>
      <c r="U6724" s="146"/>
      <c r="V6724" s="146"/>
      <c r="W6724" s="146"/>
      <c r="X6724" s="146"/>
      <c r="Y6724" s="146"/>
      <c r="Z6724" s="146"/>
      <c r="AA6724" s="146"/>
      <c r="AB6724" s="5" t="str">
        <f t="shared" si="137"/>
        <v/>
      </c>
    </row>
    <row r="6725" spans="8:28" customFormat="1" ht="12.95" hidden="1" customHeight="1">
      <c r="H6725" s="1"/>
      <c r="I6725" s="1"/>
      <c r="N6725" s="1"/>
      <c r="T6725" s="146"/>
      <c r="U6725" s="146"/>
      <c r="V6725" s="146"/>
      <c r="W6725" s="146"/>
      <c r="X6725" s="146"/>
      <c r="Y6725" s="146"/>
      <c r="Z6725" s="146"/>
      <c r="AA6725" s="146"/>
      <c r="AB6725" s="5" t="str">
        <f t="shared" si="137"/>
        <v/>
      </c>
    </row>
    <row r="6726" spans="8:28" customFormat="1" ht="12.95" hidden="1" customHeight="1">
      <c r="H6726" s="1"/>
      <c r="I6726" s="1"/>
      <c r="N6726" s="1"/>
      <c r="T6726" s="146"/>
      <c r="U6726" s="146"/>
      <c r="V6726" s="146"/>
      <c r="W6726" s="146"/>
      <c r="X6726" s="146"/>
      <c r="Y6726" s="146"/>
      <c r="Z6726" s="146"/>
      <c r="AA6726" s="146"/>
      <c r="AB6726" s="5" t="str">
        <f t="shared" si="137"/>
        <v/>
      </c>
    </row>
    <row r="6727" spans="8:28" customFormat="1" ht="12.95" hidden="1" customHeight="1">
      <c r="H6727" s="1"/>
      <c r="I6727" s="1"/>
      <c r="N6727" s="1"/>
      <c r="T6727" s="146"/>
      <c r="U6727" s="146"/>
      <c r="V6727" s="146"/>
      <c r="W6727" s="146"/>
      <c r="X6727" s="146"/>
      <c r="Y6727" s="146"/>
      <c r="Z6727" s="146"/>
      <c r="AA6727" s="146"/>
      <c r="AB6727" s="5" t="str">
        <f t="shared" si="137"/>
        <v/>
      </c>
    </row>
    <row r="6728" spans="8:28" customFormat="1" ht="12.95" hidden="1" customHeight="1">
      <c r="H6728" s="1"/>
      <c r="I6728" s="1"/>
      <c r="N6728" s="1"/>
      <c r="T6728" s="146"/>
      <c r="U6728" s="146"/>
      <c r="V6728" s="146"/>
      <c r="W6728" s="146"/>
      <c r="X6728" s="146"/>
      <c r="Y6728" s="146"/>
      <c r="Z6728" s="146"/>
      <c r="AA6728" s="146"/>
      <c r="AB6728" s="5" t="str">
        <f t="shared" si="137"/>
        <v/>
      </c>
    </row>
    <row r="6729" spans="8:28" customFormat="1" ht="12.95" hidden="1" customHeight="1">
      <c r="H6729" s="1"/>
      <c r="I6729" s="1"/>
      <c r="N6729" s="1"/>
      <c r="T6729" s="146"/>
      <c r="U6729" s="146"/>
      <c r="V6729" s="146"/>
      <c r="W6729" s="146"/>
      <c r="X6729" s="146"/>
      <c r="Y6729" s="146"/>
      <c r="Z6729" s="146"/>
      <c r="AA6729" s="146"/>
      <c r="AB6729" s="5" t="str">
        <f t="shared" si="137"/>
        <v/>
      </c>
    </row>
    <row r="6730" spans="8:28" customFormat="1" ht="12.95" hidden="1" customHeight="1">
      <c r="H6730" s="1"/>
      <c r="I6730" s="1"/>
      <c r="N6730" s="1"/>
      <c r="T6730" s="146"/>
      <c r="U6730" s="146"/>
      <c r="V6730" s="146"/>
      <c r="W6730" s="146"/>
      <c r="X6730" s="146"/>
      <c r="Y6730" s="146"/>
      <c r="Z6730" s="146"/>
      <c r="AA6730" s="146"/>
      <c r="AB6730" s="5" t="str">
        <f t="shared" si="137"/>
        <v/>
      </c>
    </row>
    <row r="6731" spans="8:28" customFormat="1" ht="12.95" hidden="1" customHeight="1">
      <c r="H6731" s="1"/>
      <c r="I6731" s="1"/>
      <c r="N6731" s="1"/>
      <c r="T6731" s="146"/>
      <c r="U6731" s="146"/>
      <c r="V6731" s="146"/>
      <c r="W6731" s="146"/>
      <c r="X6731" s="146"/>
      <c r="Y6731" s="146"/>
      <c r="Z6731" s="146"/>
      <c r="AA6731" s="146"/>
      <c r="AB6731" s="5" t="str">
        <f t="shared" si="137"/>
        <v/>
      </c>
    </row>
    <row r="6732" spans="8:28" customFormat="1" ht="12.95" hidden="1" customHeight="1">
      <c r="H6732" s="1"/>
      <c r="I6732" s="1"/>
      <c r="N6732" s="1"/>
      <c r="T6732" s="146"/>
      <c r="U6732" s="146"/>
      <c r="V6732" s="146"/>
      <c r="W6732" s="146"/>
      <c r="X6732" s="146"/>
      <c r="Y6732" s="146"/>
      <c r="Z6732" s="146"/>
      <c r="AA6732" s="146"/>
      <c r="AB6732" s="5" t="str">
        <f t="shared" si="137"/>
        <v/>
      </c>
    </row>
    <row r="6733" spans="8:28" customFormat="1" ht="12.95" hidden="1" customHeight="1">
      <c r="H6733" s="1"/>
      <c r="I6733" s="1"/>
      <c r="N6733" s="1"/>
      <c r="T6733" s="146"/>
      <c r="U6733" s="146"/>
      <c r="V6733" s="146"/>
      <c r="W6733" s="146"/>
      <c r="X6733" s="146"/>
      <c r="Y6733" s="146"/>
      <c r="Z6733" s="146"/>
      <c r="AA6733" s="146"/>
      <c r="AB6733" s="5" t="str">
        <f t="shared" si="137"/>
        <v/>
      </c>
    </row>
    <row r="6734" spans="8:28" customFormat="1" ht="12.95" hidden="1" customHeight="1">
      <c r="H6734" s="1"/>
      <c r="I6734" s="1"/>
      <c r="N6734" s="1"/>
      <c r="T6734" s="146"/>
      <c r="U6734" s="146"/>
      <c r="V6734" s="146"/>
      <c r="W6734" s="146"/>
      <c r="X6734" s="146"/>
      <c r="Y6734" s="146"/>
      <c r="Z6734" s="146"/>
      <c r="AA6734" s="146"/>
      <c r="AB6734" s="5" t="str">
        <f t="shared" si="137"/>
        <v/>
      </c>
    </row>
    <row r="6735" spans="8:28" customFormat="1" ht="12.95" hidden="1" customHeight="1">
      <c r="H6735" s="1"/>
      <c r="I6735" s="1"/>
      <c r="N6735" s="1"/>
      <c r="T6735" s="146"/>
      <c r="U6735" s="146"/>
      <c r="V6735" s="146"/>
      <c r="W6735" s="146"/>
      <c r="X6735" s="146"/>
      <c r="Y6735" s="146"/>
      <c r="Z6735" s="146"/>
      <c r="AA6735" s="146"/>
      <c r="AB6735" s="5" t="str">
        <f t="shared" si="137"/>
        <v/>
      </c>
    </row>
    <row r="6736" spans="8:28" customFormat="1" ht="12.95" hidden="1" customHeight="1">
      <c r="H6736" s="1"/>
      <c r="I6736" s="1"/>
      <c r="N6736" s="1"/>
      <c r="T6736" s="146"/>
      <c r="U6736" s="146"/>
      <c r="V6736" s="146"/>
      <c r="W6736" s="146"/>
      <c r="X6736" s="146"/>
      <c r="Y6736" s="146"/>
      <c r="Z6736" s="146"/>
      <c r="AA6736" s="146"/>
      <c r="AB6736" s="5" t="str">
        <f t="shared" si="137"/>
        <v/>
      </c>
    </row>
    <row r="6737" spans="8:28" customFormat="1" ht="12.95" hidden="1" customHeight="1">
      <c r="H6737" s="1"/>
      <c r="I6737" s="1"/>
      <c r="N6737" s="1"/>
      <c r="T6737" s="146"/>
      <c r="U6737" s="146"/>
      <c r="V6737" s="146"/>
      <c r="W6737" s="146"/>
      <c r="X6737" s="146"/>
      <c r="Y6737" s="146"/>
      <c r="Z6737" s="146"/>
      <c r="AA6737" s="146"/>
      <c r="AB6737" s="5" t="str">
        <f t="shared" si="137"/>
        <v/>
      </c>
    </row>
    <row r="6738" spans="8:28" customFormat="1" ht="12.95" hidden="1" customHeight="1">
      <c r="H6738" s="1"/>
      <c r="I6738" s="1"/>
      <c r="N6738" s="1"/>
      <c r="T6738" s="146"/>
      <c r="U6738" s="146"/>
      <c r="V6738" s="146"/>
      <c r="W6738" s="146"/>
      <c r="X6738" s="146"/>
      <c r="Y6738" s="146"/>
      <c r="Z6738" s="146"/>
      <c r="AA6738" s="146"/>
      <c r="AB6738" s="5" t="str">
        <f t="shared" si="137"/>
        <v/>
      </c>
    </row>
    <row r="6739" spans="8:28" customFormat="1" ht="12.95" hidden="1" customHeight="1">
      <c r="H6739" s="1"/>
      <c r="I6739" s="1"/>
      <c r="N6739" s="1"/>
      <c r="T6739" s="146"/>
      <c r="U6739" s="146"/>
      <c r="V6739" s="146"/>
      <c r="W6739" s="146"/>
      <c r="X6739" s="146"/>
      <c r="Y6739" s="146"/>
      <c r="Z6739" s="146"/>
      <c r="AA6739" s="146"/>
      <c r="AB6739" s="5" t="str">
        <f t="shared" si="137"/>
        <v/>
      </c>
    </row>
    <row r="6740" spans="8:28" customFormat="1" ht="12.95" hidden="1" customHeight="1">
      <c r="H6740" s="1"/>
      <c r="I6740" s="1"/>
      <c r="N6740" s="1"/>
      <c r="T6740" s="146"/>
      <c r="U6740" s="146"/>
      <c r="V6740" s="146"/>
      <c r="W6740" s="146"/>
      <c r="X6740" s="146"/>
      <c r="Y6740" s="146"/>
      <c r="Z6740" s="146"/>
      <c r="AA6740" s="146"/>
      <c r="AB6740" s="5" t="str">
        <f t="shared" si="137"/>
        <v/>
      </c>
    </row>
    <row r="6741" spans="8:28" customFormat="1" ht="12.95" hidden="1" customHeight="1">
      <c r="H6741" s="1"/>
      <c r="I6741" s="1"/>
      <c r="N6741" s="1"/>
      <c r="T6741" s="146"/>
      <c r="U6741" s="146"/>
      <c r="V6741" s="146"/>
      <c r="W6741" s="146"/>
      <c r="X6741" s="146"/>
      <c r="Y6741" s="146"/>
      <c r="Z6741" s="146"/>
      <c r="AA6741" s="146"/>
      <c r="AB6741" s="5" t="str">
        <f t="shared" si="137"/>
        <v/>
      </c>
    </row>
    <row r="6742" spans="8:28" customFormat="1" ht="12.95" hidden="1" customHeight="1">
      <c r="H6742" s="1"/>
      <c r="I6742" s="1"/>
      <c r="N6742" s="1"/>
      <c r="T6742" s="146"/>
      <c r="U6742" s="146"/>
      <c r="V6742" s="146"/>
      <c r="W6742" s="146"/>
      <c r="X6742" s="146"/>
      <c r="Y6742" s="146"/>
      <c r="Z6742" s="146"/>
      <c r="AA6742" s="146"/>
      <c r="AB6742" s="5" t="str">
        <f t="shared" si="137"/>
        <v/>
      </c>
    </row>
    <row r="6743" spans="8:28" customFormat="1" ht="12.95" hidden="1" customHeight="1">
      <c r="H6743" s="1"/>
      <c r="I6743" s="1"/>
      <c r="N6743" s="1"/>
      <c r="T6743" s="146"/>
      <c r="U6743" s="146"/>
      <c r="V6743" s="146"/>
      <c r="W6743" s="146"/>
      <c r="X6743" s="146"/>
      <c r="Y6743" s="146"/>
      <c r="Z6743" s="146"/>
      <c r="AA6743" s="146"/>
      <c r="AB6743" s="5" t="str">
        <f t="shared" si="137"/>
        <v/>
      </c>
    </row>
    <row r="6744" spans="8:28" customFormat="1" ht="12.95" hidden="1" customHeight="1">
      <c r="H6744" s="1"/>
      <c r="I6744" s="1"/>
      <c r="N6744" s="1"/>
      <c r="T6744" s="146"/>
      <c r="U6744" s="146"/>
      <c r="V6744" s="146"/>
      <c r="W6744" s="146"/>
      <c r="X6744" s="146"/>
      <c r="Y6744" s="146"/>
      <c r="Z6744" s="146"/>
      <c r="AA6744" s="146"/>
      <c r="AB6744" s="5" t="str">
        <f t="shared" si="137"/>
        <v/>
      </c>
    </row>
    <row r="6745" spans="8:28" customFormat="1" ht="12.95" hidden="1" customHeight="1">
      <c r="H6745" s="1"/>
      <c r="I6745" s="1"/>
      <c r="N6745" s="1"/>
      <c r="T6745" s="146"/>
      <c r="U6745" s="146"/>
      <c r="V6745" s="146"/>
      <c r="W6745" s="146"/>
      <c r="X6745" s="146"/>
      <c r="Y6745" s="146"/>
      <c r="Z6745" s="146"/>
      <c r="AA6745" s="146"/>
      <c r="AB6745" s="5" t="str">
        <f t="shared" si="137"/>
        <v/>
      </c>
    </row>
    <row r="6746" spans="8:28" customFormat="1" ht="12.95" hidden="1" customHeight="1">
      <c r="H6746" s="1"/>
      <c r="I6746" s="1"/>
      <c r="N6746" s="1"/>
      <c r="T6746" s="146"/>
      <c r="U6746" s="146"/>
      <c r="V6746" s="146"/>
      <c r="W6746" s="146"/>
      <c r="X6746" s="146"/>
      <c r="Y6746" s="146"/>
      <c r="Z6746" s="146"/>
      <c r="AA6746" s="146"/>
      <c r="AB6746" s="5" t="str">
        <f t="shared" si="137"/>
        <v/>
      </c>
    </row>
    <row r="6747" spans="8:28" customFormat="1" ht="12.95" hidden="1" customHeight="1">
      <c r="H6747" s="1"/>
      <c r="I6747" s="1"/>
      <c r="N6747" s="1"/>
      <c r="T6747" s="146"/>
      <c r="U6747" s="146"/>
      <c r="V6747" s="146"/>
      <c r="W6747" s="146"/>
      <c r="X6747" s="146"/>
      <c r="Y6747" s="146"/>
      <c r="Z6747" s="146"/>
      <c r="AA6747" s="146"/>
      <c r="AB6747" s="5" t="str">
        <f t="shared" ref="AB6747:AB6810" si="138">IF(TRIM(A6737)="","",CONCATENATE(TRIM(D6737),TRIM(E6737)))</f>
        <v/>
      </c>
    </row>
    <row r="6748" spans="8:28" customFormat="1" ht="12.95" hidden="1" customHeight="1">
      <c r="H6748" s="1"/>
      <c r="I6748" s="1"/>
      <c r="N6748" s="1"/>
      <c r="T6748" s="146"/>
      <c r="U6748" s="146"/>
      <c r="V6748" s="146"/>
      <c r="W6748" s="146"/>
      <c r="X6748" s="146"/>
      <c r="Y6748" s="146"/>
      <c r="Z6748" s="146"/>
      <c r="AA6748" s="146"/>
      <c r="AB6748" s="5" t="str">
        <f t="shared" si="138"/>
        <v/>
      </c>
    </row>
    <row r="6749" spans="8:28" customFormat="1" ht="12.95" hidden="1" customHeight="1">
      <c r="H6749" s="1"/>
      <c r="I6749" s="1"/>
      <c r="N6749" s="1"/>
      <c r="T6749" s="146"/>
      <c r="U6749" s="146"/>
      <c r="V6749" s="146"/>
      <c r="W6749" s="146"/>
      <c r="X6749" s="146"/>
      <c r="Y6749" s="146"/>
      <c r="Z6749" s="146"/>
      <c r="AA6749" s="146"/>
      <c r="AB6749" s="5" t="str">
        <f t="shared" si="138"/>
        <v/>
      </c>
    </row>
    <row r="6750" spans="8:28" customFormat="1" ht="12.95" hidden="1" customHeight="1">
      <c r="H6750" s="1"/>
      <c r="I6750" s="1"/>
      <c r="N6750" s="1"/>
      <c r="T6750" s="146"/>
      <c r="U6750" s="146"/>
      <c r="V6750" s="146"/>
      <c r="W6750" s="146"/>
      <c r="X6750" s="146"/>
      <c r="Y6750" s="146"/>
      <c r="Z6750" s="146"/>
      <c r="AA6750" s="146"/>
      <c r="AB6750" s="5" t="str">
        <f t="shared" si="138"/>
        <v/>
      </c>
    </row>
    <row r="6751" spans="8:28" customFormat="1" ht="12.95" hidden="1" customHeight="1">
      <c r="H6751" s="1"/>
      <c r="I6751" s="1"/>
      <c r="N6751" s="1"/>
      <c r="T6751" s="146"/>
      <c r="U6751" s="146"/>
      <c r="V6751" s="146"/>
      <c r="W6751" s="146"/>
      <c r="X6751" s="146"/>
      <c r="Y6751" s="146"/>
      <c r="Z6751" s="146"/>
      <c r="AA6751" s="146"/>
      <c r="AB6751" s="5" t="str">
        <f t="shared" si="138"/>
        <v/>
      </c>
    </row>
    <row r="6752" spans="8:28" customFormat="1" ht="12.95" hidden="1" customHeight="1">
      <c r="H6752" s="1"/>
      <c r="I6752" s="1"/>
      <c r="N6752" s="1"/>
      <c r="T6752" s="146"/>
      <c r="U6752" s="146"/>
      <c r="V6752" s="146"/>
      <c r="W6752" s="146"/>
      <c r="X6752" s="146"/>
      <c r="Y6752" s="146"/>
      <c r="Z6752" s="146"/>
      <c r="AA6752" s="146"/>
      <c r="AB6752" s="5" t="str">
        <f t="shared" si="138"/>
        <v/>
      </c>
    </row>
    <row r="6753" spans="8:28" customFormat="1" ht="12.95" hidden="1" customHeight="1">
      <c r="H6753" s="1"/>
      <c r="I6753" s="1"/>
      <c r="N6753" s="1"/>
      <c r="T6753" s="146"/>
      <c r="U6753" s="146"/>
      <c r="V6753" s="146"/>
      <c r="W6753" s="146"/>
      <c r="X6753" s="146"/>
      <c r="Y6753" s="146"/>
      <c r="Z6753" s="146"/>
      <c r="AA6753" s="146"/>
      <c r="AB6753" s="5" t="str">
        <f t="shared" si="138"/>
        <v/>
      </c>
    </row>
    <row r="6754" spans="8:28" customFormat="1" ht="12.95" hidden="1" customHeight="1">
      <c r="H6754" s="1"/>
      <c r="I6754" s="1"/>
      <c r="N6754" s="1"/>
      <c r="T6754" s="146"/>
      <c r="U6754" s="146"/>
      <c r="V6754" s="146"/>
      <c r="W6754" s="146"/>
      <c r="X6754" s="146"/>
      <c r="Y6754" s="146"/>
      <c r="Z6754" s="146"/>
      <c r="AA6754" s="146"/>
      <c r="AB6754" s="5" t="str">
        <f t="shared" si="138"/>
        <v/>
      </c>
    </row>
    <row r="6755" spans="8:28" customFormat="1" ht="12.95" hidden="1" customHeight="1">
      <c r="H6755" s="1"/>
      <c r="I6755" s="1"/>
      <c r="N6755" s="1"/>
      <c r="T6755" s="146"/>
      <c r="U6755" s="146"/>
      <c r="V6755" s="146"/>
      <c r="W6755" s="146"/>
      <c r="X6755" s="146"/>
      <c r="Y6755" s="146"/>
      <c r="Z6755" s="146"/>
      <c r="AA6755" s="146"/>
      <c r="AB6755" s="5" t="str">
        <f t="shared" si="138"/>
        <v/>
      </c>
    </row>
    <row r="6756" spans="8:28" customFormat="1" ht="12.95" hidden="1" customHeight="1">
      <c r="H6756" s="1"/>
      <c r="I6756" s="1"/>
      <c r="N6756" s="1"/>
      <c r="T6756" s="146"/>
      <c r="U6756" s="146"/>
      <c r="V6756" s="146"/>
      <c r="W6756" s="146"/>
      <c r="X6756" s="146"/>
      <c r="Y6756" s="146"/>
      <c r="Z6756" s="146"/>
      <c r="AA6756" s="146"/>
      <c r="AB6756" s="5" t="str">
        <f t="shared" si="138"/>
        <v/>
      </c>
    </row>
    <row r="6757" spans="8:28" customFormat="1" ht="12.95" hidden="1" customHeight="1">
      <c r="H6757" s="1"/>
      <c r="I6757" s="1"/>
      <c r="N6757" s="1"/>
      <c r="T6757" s="146"/>
      <c r="U6757" s="146"/>
      <c r="V6757" s="146"/>
      <c r="W6757" s="146"/>
      <c r="X6757" s="146"/>
      <c r="Y6757" s="146"/>
      <c r="Z6757" s="146"/>
      <c r="AA6757" s="146"/>
      <c r="AB6757" s="5" t="str">
        <f t="shared" si="138"/>
        <v/>
      </c>
    </row>
    <row r="6758" spans="8:28" customFormat="1" ht="12.95" hidden="1" customHeight="1">
      <c r="H6758" s="1"/>
      <c r="I6758" s="1"/>
      <c r="N6758" s="1"/>
      <c r="T6758" s="146"/>
      <c r="U6758" s="146"/>
      <c r="V6758" s="146"/>
      <c r="W6758" s="146"/>
      <c r="X6758" s="146"/>
      <c r="Y6758" s="146"/>
      <c r="Z6758" s="146"/>
      <c r="AA6758" s="146"/>
      <c r="AB6758" s="5" t="str">
        <f t="shared" si="138"/>
        <v/>
      </c>
    </row>
    <row r="6759" spans="8:28" customFormat="1" ht="12.95" hidden="1" customHeight="1">
      <c r="H6759" s="1"/>
      <c r="I6759" s="1"/>
      <c r="N6759" s="1"/>
      <c r="T6759" s="146"/>
      <c r="U6759" s="146"/>
      <c r="V6759" s="146"/>
      <c r="W6759" s="146"/>
      <c r="X6759" s="146"/>
      <c r="Y6759" s="146"/>
      <c r="Z6759" s="146"/>
      <c r="AA6759" s="146"/>
      <c r="AB6759" s="5" t="str">
        <f t="shared" si="138"/>
        <v/>
      </c>
    </row>
    <row r="6760" spans="8:28" customFormat="1" ht="12.95" hidden="1" customHeight="1">
      <c r="H6760" s="1"/>
      <c r="I6760" s="1"/>
      <c r="N6760" s="1"/>
      <c r="T6760" s="146"/>
      <c r="U6760" s="146"/>
      <c r="V6760" s="146"/>
      <c r="W6760" s="146"/>
      <c r="X6760" s="146"/>
      <c r="Y6760" s="146"/>
      <c r="Z6760" s="146"/>
      <c r="AA6760" s="146"/>
      <c r="AB6760" s="5" t="str">
        <f t="shared" si="138"/>
        <v/>
      </c>
    </row>
    <row r="6761" spans="8:28" customFormat="1" ht="12.95" hidden="1" customHeight="1">
      <c r="H6761" s="1"/>
      <c r="I6761" s="1"/>
      <c r="N6761" s="1"/>
      <c r="T6761" s="146"/>
      <c r="U6761" s="146"/>
      <c r="V6761" s="146"/>
      <c r="W6761" s="146"/>
      <c r="X6761" s="146"/>
      <c r="Y6761" s="146"/>
      <c r="Z6761" s="146"/>
      <c r="AA6761" s="146"/>
      <c r="AB6761" s="5" t="str">
        <f t="shared" si="138"/>
        <v/>
      </c>
    </row>
    <row r="6762" spans="8:28" customFormat="1" ht="12.95" hidden="1" customHeight="1">
      <c r="H6762" s="1"/>
      <c r="I6762" s="1"/>
      <c r="N6762" s="1"/>
      <c r="T6762" s="146"/>
      <c r="U6762" s="146"/>
      <c r="V6762" s="146"/>
      <c r="W6762" s="146"/>
      <c r="X6762" s="146"/>
      <c r="Y6762" s="146"/>
      <c r="Z6762" s="146"/>
      <c r="AA6762" s="146"/>
      <c r="AB6762" s="5" t="str">
        <f t="shared" si="138"/>
        <v/>
      </c>
    </row>
    <row r="6763" spans="8:28" customFormat="1" ht="12.95" hidden="1" customHeight="1">
      <c r="H6763" s="1"/>
      <c r="I6763" s="1"/>
      <c r="N6763" s="1"/>
      <c r="T6763" s="146"/>
      <c r="U6763" s="146"/>
      <c r="V6763" s="146"/>
      <c r="W6763" s="146"/>
      <c r="X6763" s="146"/>
      <c r="Y6763" s="146"/>
      <c r="Z6763" s="146"/>
      <c r="AA6763" s="146"/>
      <c r="AB6763" s="5" t="str">
        <f t="shared" si="138"/>
        <v/>
      </c>
    </row>
    <row r="6764" spans="8:28" customFormat="1" ht="12.95" hidden="1" customHeight="1">
      <c r="H6764" s="1"/>
      <c r="I6764" s="1"/>
      <c r="N6764" s="1"/>
      <c r="T6764" s="146"/>
      <c r="U6764" s="146"/>
      <c r="V6764" s="146"/>
      <c r="W6764" s="146"/>
      <c r="X6764" s="146"/>
      <c r="Y6764" s="146"/>
      <c r="Z6764" s="146"/>
      <c r="AA6764" s="146"/>
      <c r="AB6764" s="5" t="str">
        <f t="shared" si="138"/>
        <v/>
      </c>
    </row>
    <row r="6765" spans="8:28" customFormat="1" ht="12.95" hidden="1" customHeight="1">
      <c r="H6765" s="1"/>
      <c r="I6765" s="1"/>
      <c r="N6765" s="1"/>
      <c r="T6765" s="146"/>
      <c r="U6765" s="146"/>
      <c r="V6765" s="146"/>
      <c r="W6765" s="146"/>
      <c r="X6765" s="146"/>
      <c r="Y6765" s="146"/>
      <c r="Z6765" s="146"/>
      <c r="AA6765" s="146"/>
      <c r="AB6765" s="5" t="str">
        <f t="shared" si="138"/>
        <v/>
      </c>
    </row>
    <row r="6766" spans="8:28" customFormat="1" ht="12.95" hidden="1" customHeight="1">
      <c r="H6766" s="1"/>
      <c r="I6766" s="1"/>
      <c r="N6766" s="1"/>
      <c r="T6766" s="146"/>
      <c r="U6766" s="146"/>
      <c r="V6766" s="146"/>
      <c r="W6766" s="146"/>
      <c r="X6766" s="146"/>
      <c r="Y6766" s="146"/>
      <c r="Z6766" s="146"/>
      <c r="AA6766" s="146"/>
      <c r="AB6766" s="5" t="str">
        <f t="shared" si="138"/>
        <v/>
      </c>
    </row>
    <row r="6767" spans="8:28" customFormat="1" ht="12.95" hidden="1" customHeight="1">
      <c r="H6767" s="1"/>
      <c r="I6767" s="1"/>
      <c r="N6767" s="1"/>
      <c r="T6767" s="146"/>
      <c r="U6767" s="146"/>
      <c r="V6767" s="146"/>
      <c r="W6767" s="146"/>
      <c r="X6767" s="146"/>
      <c r="Y6767" s="146"/>
      <c r="Z6767" s="146"/>
      <c r="AA6767" s="146"/>
      <c r="AB6767" s="5" t="str">
        <f t="shared" si="138"/>
        <v/>
      </c>
    </row>
    <row r="6768" spans="8:28" customFormat="1" ht="12.95" hidden="1" customHeight="1">
      <c r="H6768" s="1"/>
      <c r="I6768" s="1"/>
      <c r="N6768" s="1"/>
      <c r="T6768" s="146"/>
      <c r="U6768" s="146"/>
      <c r="V6768" s="146"/>
      <c r="W6768" s="146"/>
      <c r="X6768" s="146"/>
      <c r="Y6768" s="146"/>
      <c r="Z6768" s="146"/>
      <c r="AA6768" s="146"/>
      <c r="AB6768" s="5" t="str">
        <f t="shared" si="138"/>
        <v/>
      </c>
    </row>
    <row r="6769" spans="8:28" customFormat="1" ht="12.95" hidden="1" customHeight="1">
      <c r="H6769" s="1"/>
      <c r="I6769" s="1"/>
      <c r="N6769" s="1"/>
      <c r="T6769" s="146"/>
      <c r="U6769" s="146"/>
      <c r="V6769" s="146"/>
      <c r="W6769" s="146"/>
      <c r="X6769" s="146"/>
      <c r="Y6769" s="146"/>
      <c r="Z6769" s="146"/>
      <c r="AA6769" s="146"/>
      <c r="AB6769" s="5" t="str">
        <f t="shared" si="138"/>
        <v/>
      </c>
    </row>
    <row r="6770" spans="8:28" customFormat="1" ht="12.95" hidden="1" customHeight="1">
      <c r="H6770" s="1"/>
      <c r="I6770" s="1"/>
      <c r="N6770" s="1"/>
      <c r="T6770" s="146"/>
      <c r="U6770" s="146"/>
      <c r="V6770" s="146"/>
      <c r="W6770" s="146"/>
      <c r="X6770" s="146"/>
      <c r="Y6770" s="146"/>
      <c r="Z6770" s="146"/>
      <c r="AA6770" s="146"/>
      <c r="AB6770" s="5" t="str">
        <f t="shared" si="138"/>
        <v/>
      </c>
    </row>
    <row r="6771" spans="8:28" customFormat="1" ht="12.95" hidden="1" customHeight="1">
      <c r="H6771" s="1"/>
      <c r="I6771" s="1"/>
      <c r="N6771" s="1"/>
      <c r="T6771" s="146"/>
      <c r="U6771" s="146"/>
      <c r="V6771" s="146"/>
      <c r="W6771" s="146"/>
      <c r="X6771" s="146"/>
      <c r="Y6771" s="146"/>
      <c r="Z6771" s="146"/>
      <c r="AA6771" s="146"/>
      <c r="AB6771" s="5" t="str">
        <f t="shared" si="138"/>
        <v/>
      </c>
    </row>
    <row r="6772" spans="8:28" customFormat="1" ht="12.95" hidden="1" customHeight="1">
      <c r="H6772" s="1"/>
      <c r="I6772" s="1"/>
      <c r="N6772" s="1"/>
      <c r="T6772" s="146"/>
      <c r="U6772" s="146"/>
      <c r="V6772" s="146"/>
      <c r="W6772" s="146"/>
      <c r="X6772" s="146"/>
      <c r="Y6772" s="146"/>
      <c r="Z6772" s="146"/>
      <c r="AA6772" s="146"/>
      <c r="AB6772" s="5" t="str">
        <f t="shared" si="138"/>
        <v/>
      </c>
    </row>
    <row r="6773" spans="8:28" customFormat="1" ht="12.95" hidden="1" customHeight="1">
      <c r="H6773" s="1"/>
      <c r="I6773" s="1"/>
      <c r="N6773" s="1"/>
      <c r="T6773" s="146"/>
      <c r="U6773" s="146"/>
      <c r="V6773" s="146"/>
      <c r="W6773" s="146"/>
      <c r="X6773" s="146"/>
      <c r="Y6773" s="146"/>
      <c r="Z6773" s="146"/>
      <c r="AA6773" s="146"/>
      <c r="AB6773" s="5" t="str">
        <f t="shared" si="138"/>
        <v/>
      </c>
    </row>
    <row r="6774" spans="8:28" customFormat="1" ht="12.95" hidden="1" customHeight="1">
      <c r="H6774" s="1"/>
      <c r="I6774" s="1"/>
      <c r="N6774" s="1"/>
      <c r="T6774" s="146"/>
      <c r="U6774" s="146"/>
      <c r="V6774" s="146"/>
      <c r="W6774" s="146"/>
      <c r="X6774" s="146"/>
      <c r="Y6774" s="146"/>
      <c r="Z6774" s="146"/>
      <c r="AA6774" s="146"/>
      <c r="AB6774" s="5" t="str">
        <f t="shared" si="138"/>
        <v/>
      </c>
    </row>
    <row r="6775" spans="8:28" customFormat="1" ht="12.95" hidden="1" customHeight="1">
      <c r="H6775" s="1"/>
      <c r="I6775" s="1"/>
      <c r="N6775" s="1"/>
      <c r="T6775" s="146"/>
      <c r="U6775" s="146"/>
      <c r="V6775" s="146"/>
      <c r="W6775" s="146"/>
      <c r="X6775" s="146"/>
      <c r="Y6775" s="146"/>
      <c r="Z6775" s="146"/>
      <c r="AA6775" s="146"/>
      <c r="AB6775" s="5" t="str">
        <f t="shared" si="138"/>
        <v/>
      </c>
    </row>
    <row r="6776" spans="8:28" customFormat="1" ht="12.95" hidden="1" customHeight="1">
      <c r="H6776" s="1"/>
      <c r="I6776" s="1"/>
      <c r="N6776" s="1"/>
      <c r="T6776" s="146"/>
      <c r="U6776" s="146"/>
      <c r="V6776" s="146"/>
      <c r="W6776" s="146"/>
      <c r="X6776" s="146"/>
      <c r="Y6776" s="146"/>
      <c r="Z6776" s="146"/>
      <c r="AA6776" s="146"/>
      <c r="AB6776" s="5" t="str">
        <f t="shared" si="138"/>
        <v/>
      </c>
    </row>
    <row r="6777" spans="8:28" customFormat="1" ht="12.95" hidden="1" customHeight="1">
      <c r="H6777" s="1"/>
      <c r="I6777" s="1"/>
      <c r="N6777" s="1"/>
      <c r="T6777" s="146"/>
      <c r="U6777" s="146"/>
      <c r="V6777" s="146"/>
      <c r="W6777" s="146"/>
      <c r="X6777" s="146"/>
      <c r="Y6777" s="146"/>
      <c r="Z6777" s="146"/>
      <c r="AA6777" s="146"/>
      <c r="AB6777" s="5" t="str">
        <f t="shared" si="138"/>
        <v/>
      </c>
    </row>
    <row r="6778" spans="8:28" customFormat="1" ht="12.95" hidden="1" customHeight="1">
      <c r="H6778" s="1"/>
      <c r="I6778" s="1"/>
      <c r="N6778" s="1"/>
      <c r="T6778" s="146"/>
      <c r="U6778" s="146"/>
      <c r="V6778" s="146"/>
      <c r="W6778" s="146"/>
      <c r="X6778" s="146"/>
      <c r="Y6778" s="146"/>
      <c r="Z6778" s="146"/>
      <c r="AA6778" s="146"/>
      <c r="AB6778" s="5" t="str">
        <f t="shared" si="138"/>
        <v/>
      </c>
    </row>
    <row r="6779" spans="8:28" customFormat="1" ht="12.95" hidden="1" customHeight="1">
      <c r="H6779" s="1"/>
      <c r="I6779" s="1"/>
      <c r="N6779" s="1"/>
      <c r="T6779" s="146"/>
      <c r="U6779" s="146"/>
      <c r="V6779" s="146"/>
      <c r="W6779" s="146"/>
      <c r="X6779" s="146"/>
      <c r="Y6779" s="146"/>
      <c r="Z6779" s="146"/>
      <c r="AA6779" s="146"/>
      <c r="AB6779" s="5" t="str">
        <f t="shared" si="138"/>
        <v/>
      </c>
    </row>
    <row r="6780" spans="8:28" customFormat="1" ht="12.95" hidden="1" customHeight="1">
      <c r="H6780" s="1"/>
      <c r="I6780" s="1"/>
      <c r="N6780" s="1"/>
      <c r="T6780" s="146"/>
      <c r="U6780" s="146"/>
      <c r="V6780" s="146"/>
      <c r="W6780" s="146"/>
      <c r="X6780" s="146"/>
      <c r="Y6780" s="146"/>
      <c r="Z6780" s="146"/>
      <c r="AA6780" s="146"/>
      <c r="AB6780" s="5" t="str">
        <f t="shared" si="138"/>
        <v/>
      </c>
    </row>
    <row r="6781" spans="8:28" customFormat="1" ht="12.95" hidden="1" customHeight="1">
      <c r="H6781" s="1"/>
      <c r="I6781" s="1"/>
      <c r="N6781" s="1"/>
      <c r="T6781" s="146"/>
      <c r="U6781" s="146"/>
      <c r="V6781" s="146"/>
      <c r="W6781" s="146"/>
      <c r="X6781" s="146"/>
      <c r="Y6781" s="146"/>
      <c r="Z6781" s="146"/>
      <c r="AA6781" s="146"/>
      <c r="AB6781" s="5" t="str">
        <f t="shared" si="138"/>
        <v/>
      </c>
    </row>
    <row r="6782" spans="8:28" customFormat="1" ht="12.95" hidden="1" customHeight="1">
      <c r="H6782" s="1"/>
      <c r="I6782" s="1"/>
      <c r="N6782" s="1"/>
      <c r="T6782" s="146"/>
      <c r="U6782" s="146"/>
      <c r="V6782" s="146"/>
      <c r="W6782" s="146"/>
      <c r="X6782" s="146"/>
      <c r="Y6782" s="146"/>
      <c r="Z6782" s="146"/>
      <c r="AA6782" s="146"/>
      <c r="AB6782" s="5" t="str">
        <f t="shared" si="138"/>
        <v/>
      </c>
    </row>
    <row r="6783" spans="8:28" customFormat="1" ht="12.95" hidden="1" customHeight="1">
      <c r="H6783" s="1"/>
      <c r="I6783" s="1"/>
      <c r="N6783" s="1"/>
      <c r="T6783" s="146"/>
      <c r="U6783" s="146"/>
      <c r="V6783" s="146"/>
      <c r="W6783" s="146"/>
      <c r="X6783" s="146"/>
      <c r="Y6783" s="146"/>
      <c r="Z6783" s="146"/>
      <c r="AA6783" s="146"/>
      <c r="AB6783" s="5" t="str">
        <f t="shared" si="138"/>
        <v/>
      </c>
    </row>
    <row r="6784" spans="8:28" customFormat="1" ht="12.95" hidden="1" customHeight="1">
      <c r="H6784" s="1"/>
      <c r="I6784" s="1"/>
      <c r="N6784" s="1"/>
      <c r="T6784" s="146"/>
      <c r="U6784" s="146"/>
      <c r="V6784" s="146"/>
      <c r="W6784" s="146"/>
      <c r="X6784" s="146"/>
      <c r="Y6784" s="146"/>
      <c r="Z6784" s="146"/>
      <c r="AA6784" s="146"/>
      <c r="AB6784" s="5" t="str">
        <f t="shared" si="138"/>
        <v/>
      </c>
    </row>
    <row r="6785" spans="8:28" customFormat="1" ht="12.95" hidden="1" customHeight="1">
      <c r="H6785" s="1"/>
      <c r="I6785" s="1"/>
      <c r="N6785" s="1"/>
      <c r="T6785" s="146"/>
      <c r="U6785" s="146"/>
      <c r="V6785" s="146"/>
      <c r="W6785" s="146"/>
      <c r="X6785" s="146"/>
      <c r="Y6785" s="146"/>
      <c r="Z6785" s="146"/>
      <c r="AA6785" s="146"/>
      <c r="AB6785" s="5" t="str">
        <f t="shared" si="138"/>
        <v/>
      </c>
    </row>
    <row r="6786" spans="8:28" customFormat="1" ht="12.95" hidden="1" customHeight="1">
      <c r="H6786" s="1"/>
      <c r="I6786" s="1"/>
      <c r="N6786" s="1"/>
      <c r="T6786" s="146"/>
      <c r="U6786" s="146"/>
      <c r="V6786" s="146"/>
      <c r="W6786" s="146"/>
      <c r="X6786" s="146"/>
      <c r="Y6786" s="146"/>
      <c r="Z6786" s="146"/>
      <c r="AA6786" s="146"/>
      <c r="AB6786" s="5" t="str">
        <f t="shared" si="138"/>
        <v/>
      </c>
    </row>
    <row r="6787" spans="8:28" customFormat="1" ht="12.95" hidden="1" customHeight="1">
      <c r="H6787" s="1"/>
      <c r="I6787" s="1"/>
      <c r="N6787" s="1"/>
      <c r="T6787" s="146"/>
      <c r="U6787" s="146"/>
      <c r="V6787" s="146"/>
      <c r="W6787" s="146"/>
      <c r="X6787" s="146"/>
      <c r="Y6787" s="146"/>
      <c r="Z6787" s="146"/>
      <c r="AA6787" s="146"/>
      <c r="AB6787" s="5" t="str">
        <f t="shared" si="138"/>
        <v/>
      </c>
    </row>
    <row r="6788" spans="8:28" customFormat="1" ht="12.95" hidden="1" customHeight="1">
      <c r="H6788" s="1"/>
      <c r="I6788" s="1"/>
      <c r="N6788" s="1"/>
      <c r="T6788" s="146"/>
      <c r="U6788" s="146"/>
      <c r="V6788" s="146"/>
      <c r="W6788" s="146"/>
      <c r="X6788" s="146"/>
      <c r="Y6788" s="146"/>
      <c r="Z6788" s="146"/>
      <c r="AA6788" s="146"/>
      <c r="AB6788" s="5" t="str">
        <f t="shared" si="138"/>
        <v/>
      </c>
    </row>
    <row r="6789" spans="8:28" customFormat="1" ht="12.95" hidden="1" customHeight="1">
      <c r="H6789" s="1"/>
      <c r="I6789" s="1"/>
      <c r="N6789" s="1"/>
      <c r="T6789" s="146"/>
      <c r="U6789" s="146"/>
      <c r="V6789" s="146"/>
      <c r="W6789" s="146"/>
      <c r="X6789" s="146"/>
      <c r="Y6789" s="146"/>
      <c r="Z6789" s="146"/>
      <c r="AA6789" s="146"/>
      <c r="AB6789" s="5" t="str">
        <f t="shared" si="138"/>
        <v/>
      </c>
    </row>
    <row r="6790" spans="8:28" customFormat="1" ht="12.95" hidden="1" customHeight="1">
      <c r="H6790" s="1"/>
      <c r="I6790" s="1"/>
      <c r="N6790" s="1"/>
      <c r="T6790" s="146"/>
      <c r="U6790" s="146"/>
      <c r="V6790" s="146"/>
      <c r="W6790" s="146"/>
      <c r="X6790" s="146"/>
      <c r="Y6790" s="146"/>
      <c r="Z6790" s="146"/>
      <c r="AA6790" s="146"/>
      <c r="AB6790" s="5" t="str">
        <f t="shared" si="138"/>
        <v/>
      </c>
    </row>
    <row r="6791" spans="8:28" customFormat="1" ht="12.95" hidden="1" customHeight="1">
      <c r="H6791" s="1"/>
      <c r="I6791" s="1"/>
      <c r="N6791" s="1"/>
      <c r="T6791" s="146"/>
      <c r="U6791" s="146"/>
      <c r="V6791" s="146"/>
      <c r="W6791" s="146"/>
      <c r="X6791" s="146"/>
      <c r="Y6791" s="146"/>
      <c r="Z6791" s="146"/>
      <c r="AA6791" s="146"/>
      <c r="AB6791" s="5" t="str">
        <f t="shared" si="138"/>
        <v/>
      </c>
    </row>
    <row r="6792" spans="8:28" customFormat="1" ht="12.95" hidden="1" customHeight="1">
      <c r="H6792" s="1"/>
      <c r="I6792" s="1"/>
      <c r="N6792" s="1"/>
      <c r="T6792" s="146"/>
      <c r="U6792" s="146"/>
      <c r="V6792" s="146"/>
      <c r="W6792" s="146"/>
      <c r="X6792" s="146"/>
      <c r="Y6792" s="146"/>
      <c r="Z6792" s="146"/>
      <c r="AA6792" s="146"/>
      <c r="AB6792" s="5" t="str">
        <f t="shared" si="138"/>
        <v/>
      </c>
    </row>
    <row r="6793" spans="8:28" customFormat="1" ht="12.95" hidden="1" customHeight="1">
      <c r="H6793" s="1"/>
      <c r="I6793" s="1"/>
      <c r="N6793" s="1"/>
      <c r="T6793" s="146"/>
      <c r="U6793" s="146"/>
      <c r="V6793" s="146"/>
      <c r="W6793" s="146"/>
      <c r="X6793" s="146"/>
      <c r="Y6793" s="146"/>
      <c r="Z6793" s="146"/>
      <c r="AA6793" s="146"/>
      <c r="AB6793" s="5" t="str">
        <f t="shared" si="138"/>
        <v/>
      </c>
    </row>
    <row r="6794" spans="8:28" customFormat="1" ht="12.95" hidden="1" customHeight="1">
      <c r="H6794" s="1"/>
      <c r="I6794" s="1"/>
      <c r="N6794" s="1"/>
      <c r="T6794" s="146"/>
      <c r="U6794" s="146"/>
      <c r="V6794" s="146"/>
      <c r="W6794" s="146"/>
      <c r="X6794" s="146"/>
      <c r="Y6794" s="146"/>
      <c r="Z6794" s="146"/>
      <c r="AA6794" s="146"/>
      <c r="AB6794" s="5" t="str">
        <f t="shared" si="138"/>
        <v/>
      </c>
    </row>
    <row r="6795" spans="8:28" customFormat="1" ht="12.95" hidden="1" customHeight="1">
      <c r="H6795" s="1"/>
      <c r="I6795" s="1"/>
      <c r="N6795" s="1"/>
      <c r="T6795" s="146"/>
      <c r="U6795" s="146"/>
      <c r="V6795" s="146"/>
      <c r="W6795" s="146"/>
      <c r="X6795" s="146"/>
      <c r="Y6795" s="146"/>
      <c r="Z6795" s="146"/>
      <c r="AA6795" s="146"/>
      <c r="AB6795" s="5" t="str">
        <f t="shared" si="138"/>
        <v/>
      </c>
    </row>
    <row r="6796" spans="8:28" customFormat="1" ht="12.95" hidden="1" customHeight="1">
      <c r="H6796" s="1"/>
      <c r="I6796" s="1"/>
      <c r="N6796" s="1"/>
      <c r="T6796" s="146"/>
      <c r="U6796" s="146"/>
      <c r="V6796" s="146"/>
      <c r="W6796" s="146"/>
      <c r="X6796" s="146"/>
      <c r="Y6796" s="146"/>
      <c r="Z6796" s="146"/>
      <c r="AA6796" s="146"/>
      <c r="AB6796" s="5" t="str">
        <f t="shared" si="138"/>
        <v/>
      </c>
    </row>
    <row r="6797" spans="8:28" customFormat="1" ht="12.95" hidden="1" customHeight="1">
      <c r="H6797" s="1"/>
      <c r="I6797" s="1"/>
      <c r="N6797" s="1"/>
      <c r="T6797" s="146"/>
      <c r="U6797" s="146"/>
      <c r="V6797" s="146"/>
      <c r="W6797" s="146"/>
      <c r="X6797" s="146"/>
      <c r="Y6797" s="146"/>
      <c r="Z6797" s="146"/>
      <c r="AA6797" s="146"/>
      <c r="AB6797" s="5" t="str">
        <f t="shared" si="138"/>
        <v/>
      </c>
    </row>
    <row r="6798" spans="8:28" customFormat="1" ht="12.95" hidden="1" customHeight="1">
      <c r="H6798" s="1"/>
      <c r="I6798" s="1"/>
      <c r="N6798" s="1"/>
      <c r="T6798" s="146"/>
      <c r="U6798" s="146"/>
      <c r="V6798" s="146"/>
      <c r="W6798" s="146"/>
      <c r="X6798" s="146"/>
      <c r="Y6798" s="146"/>
      <c r="Z6798" s="146"/>
      <c r="AA6798" s="146"/>
      <c r="AB6798" s="5" t="str">
        <f t="shared" si="138"/>
        <v/>
      </c>
    </row>
    <row r="6799" spans="8:28" customFormat="1" ht="12.95" hidden="1" customHeight="1">
      <c r="H6799" s="1"/>
      <c r="I6799" s="1"/>
      <c r="N6799" s="1"/>
      <c r="T6799" s="146"/>
      <c r="U6799" s="146"/>
      <c r="V6799" s="146"/>
      <c r="W6799" s="146"/>
      <c r="X6799" s="146"/>
      <c r="Y6799" s="146"/>
      <c r="Z6799" s="146"/>
      <c r="AA6799" s="146"/>
      <c r="AB6799" s="5" t="str">
        <f t="shared" si="138"/>
        <v/>
      </c>
    </row>
    <row r="6800" spans="8:28" customFormat="1" ht="12.95" hidden="1" customHeight="1">
      <c r="H6800" s="1"/>
      <c r="I6800" s="1"/>
      <c r="N6800" s="1"/>
      <c r="T6800" s="146"/>
      <c r="U6800" s="146"/>
      <c r="V6800" s="146"/>
      <c r="W6800" s="146"/>
      <c r="X6800" s="146"/>
      <c r="Y6800" s="146"/>
      <c r="Z6800" s="146"/>
      <c r="AA6800" s="146"/>
      <c r="AB6800" s="5" t="str">
        <f t="shared" si="138"/>
        <v/>
      </c>
    </row>
    <row r="6801" spans="8:28" customFormat="1" ht="12.95" hidden="1" customHeight="1">
      <c r="H6801" s="1"/>
      <c r="I6801" s="1"/>
      <c r="N6801" s="1"/>
      <c r="T6801" s="146"/>
      <c r="U6801" s="146"/>
      <c r="V6801" s="146"/>
      <c r="W6801" s="146"/>
      <c r="X6801" s="146"/>
      <c r="Y6801" s="146"/>
      <c r="Z6801" s="146"/>
      <c r="AA6801" s="146"/>
      <c r="AB6801" s="5" t="str">
        <f t="shared" si="138"/>
        <v/>
      </c>
    </row>
    <row r="6802" spans="8:28" customFormat="1" ht="12.95" hidden="1" customHeight="1">
      <c r="H6802" s="1"/>
      <c r="I6802" s="1"/>
      <c r="N6802" s="1"/>
      <c r="T6802" s="146"/>
      <c r="U6802" s="146"/>
      <c r="V6802" s="146"/>
      <c r="W6802" s="146"/>
      <c r="X6802" s="146"/>
      <c r="Y6802" s="146"/>
      <c r="Z6802" s="146"/>
      <c r="AA6802" s="146"/>
      <c r="AB6802" s="5" t="str">
        <f t="shared" si="138"/>
        <v/>
      </c>
    </row>
    <row r="6803" spans="8:28" customFormat="1" ht="12.95" hidden="1" customHeight="1">
      <c r="H6803" s="1"/>
      <c r="I6803" s="1"/>
      <c r="N6803" s="1"/>
      <c r="T6803" s="146"/>
      <c r="U6803" s="146"/>
      <c r="V6803" s="146"/>
      <c r="W6803" s="146"/>
      <c r="X6803" s="146"/>
      <c r="Y6803" s="146"/>
      <c r="Z6803" s="146"/>
      <c r="AA6803" s="146"/>
      <c r="AB6803" s="5" t="str">
        <f t="shared" si="138"/>
        <v/>
      </c>
    </row>
    <row r="6804" spans="8:28" customFormat="1" ht="12.95" hidden="1" customHeight="1">
      <c r="H6804" s="1"/>
      <c r="I6804" s="1"/>
      <c r="N6804" s="1"/>
      <c r="T6804" s="146"/>
      <c r="U6804" s="146"/>
      <c r="V6804" s="146"/>
      <c r="W6804" s="146"/>
      <c r="X6804" s="146"/>
      <c r="Y6804" s="146"/>
      <c r="Z6804" s="146"/>
      <c r="AA6804" s="146"/>
      <c r="AB6804" s="5" t="str">
        <f t="shared" si="138"/>
        <v/>
      </c>
    </row>
    <row r="6805" spans="8:28" customFormat="1" ht="12.95" hidden="1" customHeight="1">
      <c r="H6805" s="1"/>
      <c r="I6805" s="1"/>
      <c r="N6805" s="1"/>
      <c r="T6805" s="146"/>
      <c r="U6805" s="146"/>
      <c r="V6805" s="146"/>
      <c r="W6805" s="146"/>
      <c r="X6805" s="146"/>
      <c r="Y6805" s="146"/>
      <c r="Z6805" s="146"/>
      <c r="AA6805" s="146"/>
      <c r="AB6805" s="5" t="str">
        <f t="shared" si="138"/>
        <v/>
      </c>
    </row>
    <row r="6806" spans="8:28" customFormat="1" ht="12.95" hidden="1" customHeight="1">
      <c r="H6806" s="1"/>
      <c r="I6806" s="1"/>
      <c r="N6806" s="1"/>
      <c r="T6806" s="146"/>
      <c r="U6806" s="146"/>
      <c r="V6806" s="146"/>
      <c r="W6806" s="146"/>
      <c r="X6806" s="146"/>
      <c r="Y6806" s="146"/>
      <c r="Z6806" s="146"/>
      <c r="AA6806" s="146"/>
      <c r="AB6806" s="5" t="str">
        <f t="shared" si="138"/>
        <v/>
      </c>
    </row>
    <row r="6807" spans="8:28" customFormat="1" ht="12.95" hidden="1" customHeight="1">
      <c r="H6807" s="1"/>
      <c r="I6807" s="1"/>
      <c r="N6807" s="1"/>
      <c r="T6807" s="146"/>
      <c r="U6807" s="146"/>
      <c r="V6807" s="146"/>
      <c r="W6807" s="146"/>
      <c r="X6807" s="146"/>
      <c r="Y6807" s="146"/>
      <c r="Z6807" s="146"/>
      <c r="AA6807" s="146"/>
      <c r="AB6807" s="5" t="str">
        <f t="shared" si="138"/>
        <v/>
      </c>
    </row>
    <row r="6808" spans="8:28" customFormat="1" ht="12.95" hidden="1" customHeight="1">
      <c r="H6808" s="1"/>
      <c r="I6808" s="1"/>
      <c r="N6808" s="1"/>
      <c r="T6808" s="146"/>
      <c r="U6808" s="146"/>
      <c r="V6808" s="146"/>
      <c r="W6808" s="146"/>
      <c r="X6808" s="146"/>
      <c r="Y6808" s="146"/>
      <c r="Z6808" s="146"/>
      <c r="AA6808" s="146"/>
      <c r="AB6808" s="5" t="str">
        <f t="shared" si="138"/>
        <v/>
      </c>
    </row>
    <row r="6809" spans="8:28" customFormat="1" ht="12.95" hidden="1" customHeight="1">
      <c r="H6809" s="1"/>
      <c r="I6809" s="1"/>
      <c r="N6809" s="1"/>
      <c r="T6809" s="146"/>
      <c r="U6809" s="146"/>
      <c r="V6809" s="146"/>
      <c r="W6809" s="146"/>
      <c r="X6809" s="146"/>
      <c r="Y6809" s="146"/>
      <c r="Z6809" s="146"/>
      <c r="AA6809" s="146"/>
      <c r="AB6809" s="5" t="str">
        <f t="shared" si="138"/>
        <v/>
      </c>
    </row>
    <row r="6810" spans="8:28" customFormat="1" ht="12.95" hidden="1" customHeight="1">
      <c r="H6810" s="1"/>
      <c r="I6810" s="1"/>
      <c r="N6810" s="1"/>
      <c r="T6810" s="146"/>
      <c r="U6810" s="146"/>
      <c r="V6810" s="146"/>
      <c r="W6810" s="146"/>
      <c r="X6810" s="146"/>
      <c r="Y6810" s="146"/>
      <c r="Z6810" s="146"/>
      <c r="AA6810" s="146"/>
      <c r="AB6810" s="5" t="str">
        <f t="shared" si="138"/>
        <v/>
      </c>
    </row>
    <row r="6811" spans="8:28" customFormat="1" ht="12.95" hidden="1" customHeight="1">
      <c r="H6811" s="1"/>
      <c r="I6811" s="1"/>
      <c r="N6811" s="1"/>
      <c r="T6811" s="146"/>
      <c r="U6811" s="146"/>
      <c r="V6811" s="146"/>
      <c r="W6811" s="146"/>
      <c r="X6811" s="146"/>
      <c r="Y6811" s="146"/>
      <c r="Z6811" s="146"/>
      <c r="AA6811" s="146"/>
      <c r="AB6811" s="5" t="str">
        <f t="shared" ref="AB6811:AB6874" si="139">IF(TRIM(A6801)="","",CONCATENATE(TRIM(D6801),TRIM(E6801)))</f>
        <v/>
      </c>
    </row>
    <row r="6812" spans="8:28" customFormat="1" ht="12.95" hidden="1" customHeight="1">
      <c r="H6812" s="1"/>
      <c r="I6812" s="1"/>
      <c r="N6812" s="1"/>
      <c r="T6812" s="146"/>
      <c r="U6812" s="146"/>
      <c r="V6812" s="146"/>
      <c r="W6812" s="146"/>
      <c r="X6812" s="146"/>
      <c r="Y6812" s="146"/>
      <c r="Z6812" s="146"/>
      <c r="AA6812" s="146"/>
      <c r="AB6812" s="5" t="str">
        <f t="shared" si="139"/>
        <v/>
      </c>
    </row>
    <row r="6813" spans="8:28" customFormat="1" ht="12.95" hidden="1" customHeight="1">
      <c r="H6813" s="1"/>
      <c r="I6813" s="1"/>
      <c r="N6813" s="1"/>
      <c r="T6813" s="146"/>
      <c r="U6813" s="146"/>
      <c r="V6813" s="146"/>
      <c r="W6813" s="146"/>
      <c r="X6813" s="146"/>
      <c r="Y6813" s="146"/>
      <c r="Z6813" s="146"/>
      <c r="AA6813" s="146"/>
      <c r="AB6813" s="5" t="str">
        <f t="shared" si="139"/>
        <v/>
      </c>
    </row>
    <row r="6814" spans="8:28" customFormat="1" ht="12.95" hidden="1" customHeight="1">
      <c r="H6814" s="1"/>
      <c r="I6814" s="1"/>
      <c r="N6814" s="1"/>
      <c r="T6814" s="146"/>
      <c r="U6814" s="146"/>
      <c r="V6814" s="146"/>
      <c r="W6814" s="146"/>
      <c r="X6814" s="146"/>
      <c r="Y6814" s="146"/>
      <c r="Z6814" s="146"/>
      <c r="AA6814" s="146"/>
      <c r="AB6814" s="5" t="str">
        <f t="shared" si="139"/>
        <v/>
      </c>
    </row>
    <row r="6815" spans="8:28" customFormat="1" ht="12.95" hidden="1" customHeight="1">
      <c r="H6815" s="1"/>
      <c r="I6815" s="1"/>
      <c r="N6815" s="1"/>
      <c r="T6815" s="146"/>
      <c r="U6815" s="146"/>
      <c r="V6815" s="146"/>
      <c r="W6815" s="146"/>
      <c r="X6815" s="146"/>
      <c r="Y6815" s="146"/>
      <c r="Z6815" s="146"/>
      <c r="AA6815" s="146"/>
      <c r="AB6815" s="5" t="str">
        <f t="shared" si="139"/>
        <v/>
      </c>
    </row>
    <row r="6816" spans="8:28" customFormat="1" ht="12.95" hidden="1" customHeight="1">
      <c r="H6816" s="1"/>
      <c r="I6816" s="1"/>
      <c r="N6816" s="1"/>
      <c r="T6816" s="146"/>
      <c r="U6816" s="146"/>
      <c r="V6816" s="146"/>
      <c r="W6816" s="146"/>
      <c r="X6816" s="146"/>
      <c r="Y6816" s="146"/>
      <c r="Z6816" s="146"/>
      <c r="AA6816" s="146"/>
      <c r="AB6816" s="5" t="str">
        <f t="shared" si="139"/>
        <v/>
      </c>
    </row>
    <row r="6817" spans="8:28" customFormat="1" ht="12.95" hidden="1" customHeight="1">
      <c r="H6817" s="1"/>
      <c r="I6817" s="1"/>
      <c r="N6817" s="1"/>
      <c r="T6817" s="146"/>
      <c r="U6817" s="146"/>
      <c r="V6817" s="146"/>
      <c r="W6817" s="146"/>
      <c r="X6817" s="146"/>
      <c r="Y6817" s="146"/>
      <c r="Z6817" s="146"/>
      <c r="AA6817" s="146"/>
      <c r="AB6817" s="5" t="str">
        <f t="shared" si="139"/>
        <v/>
      </c>
    </row>
    <row r="6818" spans="8:28" customFormat="1" ht="12.95" hidden="1" customHeight="1">
      <c r="H6818" s="1"/>
      <c r="I6818" s="1"/>
      <c r="N6818" s="1"/>
      <c r="T6818" s="146"/>
      <c r="U6818" s="146"/>
      <c r="V6818" s="146"/>
      <c r="W6818" s="146"/>
      <c r="X6818" s="146"/>
      <c r="Y6818" s="146"/>
      <c r="Z6818" s="146"/>
      <c r="AA6818" s="146"/>
      <c r="AB6818" s="5" t="str">
        <f t="shared" si="139"/>
        <v/>
      </c>
    </row>
    <row r="6819" spans="8:28" customFormat="1" ht="12.95" hidden="1" customHeight="1">
      <c r="H6819" s="1"/>
      <c r="I6819" s="1"/>
      <c r="N6819" s="1"/>
      <c r="T6819" s="146"/>
      <c r="U6819" s="146"/>
      <c r="V6819" s="146"/>
      <c r="W6819" s="146"/>
      <c r="X6819" s="146"/>
      <c r="Y6819" s="146"/>
      <c r="Z6819" s="146"/>
      <c r="AA6819" s="146"/>
      <c r="AB6819" s="5" t="str">
        <f t="shared" si="139"/>
        <v/>
      </c>
    </row>
    <row r="6820" spans="8:28" customFormat="1" ht="12.95" hidden="1" customHeight="1">
      <c r="H6820" s="1"/>
      <c r="I6820" s="1"/>
      <c r="N6820" s="1"/>
      <c r="T6820" s="146"/>
      <c r="U6820" s="146"/>
      <c r="V6820" s="146"/>
      <c r="W6820" s="146"/>
      <c r="X6820" s="146"/>
      <c r="Y6820" s="146"/>
      <c r="Z6820" s="146"/>
      <c r="AA6820" s="146"/>
      <c r="AB6820" s="5" t="str">
        <f t="shared" si="139"/>
        <v/>
      </c>
    </row>
    <row r="6821" spans="8:28" customFormat="1" ht="12.95" hidden="1" customHeight="1">
      <c r="H6821" s="1"/>
      <c r="I6821" s="1"/>
      <c r="N6821" s="1"/>
      <c r="T6821" s="146"/>
      <c r="U6821" s="146"/>
      <c r="V6821" s="146"/>
      <c r="W6821" s="146"/>
      <c r="X6821" s="146"/>
      <c r="Y6821" s="146"/>
      <c r="Z6821" s="146"/>
      <c r="AA6821" s="146"/>
      <c r="AB6821" s="5" t="str">
        <f t="shared" si="139"/>
        <v/>
      </c>
    </row>
    <row r="6822" spans="8:28" customFormat="1" ht="12.95" hidden="1" customHeight="1">
      <c r="H6822" s="1"/>
      <c r="I6822" s="1"/>
      <c r="N6822" s="1"/>
      <c r="T6822" s="146"/>
      <c r="U6822" s="146"/>
      <c r="V6822" s="146"/>
      <c r="W6822" s="146"/>
      <c r="X6822" s="146"/>
      <c r="Y6822" s="146"/>
      <c r="Z6822" s="146"/>
      <c r="AA6822" s="146"/>
      <c r="AB6822" s="5" t="str">
        <f t="shared" si="139"/>
        <v/>
      </c>
    </row>
    <row r="6823" spans="8:28" customFormat="1" ht="12.95" hidden="1" customHeight="1">
      <c r="H6823" s="1"/>
      <c r="I6823" s="1"/>
      <c r="N6823" s="1"/>
      <c r="T6823" s="146"/>
      <c r="U6823" s="146"/>
      <c r="V6823" s="146"/>
      <c r="W6823" s="146"/>
      <c r="X6823" s="146"/>
      <c r="Y6823" s="146"/>
      <c r="Z6823" s="146"/>
      <c r="AA6823" s="146"/>
      <c r="AB6823" s="5" t="str">
        <f t="shared" si="139"/>
        <v/>
      </c>
    </row>
    <row r="6824" spans="8:28" customFormat="1" ht="12.95" hidden="1" customHeight="1">
      <c r="H6824" s="1"/>
      <c r="I6824" s="1"/>
      <c r="N6824" s="1"/>
      <c r="T6824" s="146"/>
      <c r="U6824" s="146"/>
      <c r="V6824" s="146"/>
      <c r="W6824" s="146"/>
      <c r="X6824" s="146"/>
      <c r="Y6824" s="146"/>
      <c r="Z6824" s="146"/>
      <c r="AA6824" s="146"/>
      <c r="AB6824" s="5" t="str">
        <f t="shared" si="139"/>
        <v/>
      </c>
    </row>
    <row r="6825" spans="8:28" customFormat="1" ht="12.95" hidden="1" customHeight="1">
      <c r="H6825" s="1"/>
      <c r="I6825" s="1"/>
      <c r="N6825" s="1"/>
      <c r="T6825" s="146"/>
      <c r="U6825" s="146"/>
      <c r="V6825" s="146"/>
      <c r="W6825" s="146"/>
      <c r="X6825" s="146"/>
      <c r="Y6825" s="146"/>
      <c r="Z6825" s="146"/>
      <c r="AA6825" s="146"/>
      <c r="AB6825" s="5" t="str">
        <f t="shared" si="139"/>
        <v/>
      </c>
    </row>
    <row r="6826" spans="8:28" customFormat="1" ht="12.95" hidden="1" customHeight="1">
      <c r="H6826" s="1"/>
      <c r="I6826" s="1"/>
      <c r="N6826" s="1"/>
      <c r="T6826" s="146"/>
      <c r="U6826" s="146"/>
      <c r="V6826" s="146"/>
      <c r="W6826" s="146"/>
      <c r="X6826" s="146"/>
      <c r="Y6826" s="146"/>
      <c r="Z6826" s="146"/>
      <c r="AA6826" s="146"/>
      <c r="AB6826" s="5" t="str">
        <f t="shared" si="139"/>
        <v/>
      </c>
    </row>
    <row r="6827" spans="8:28" customFormat="1" ht="12.95" hidden="1" customHeight="1">
      <c r="H6827" s="1"/>
      <c r="I6827" s="1"/>
      <c r="N6827" s="1"/>
      <c r="T6827" s="146"/>
      <c r="U6827" s="146"/>
      <c r="V6827" s="146"/>
      <c r="W6827" s="146"/>
      <c r="X6827" s="146"/>
      <c r="Y6827" s="146"/>
      <c r="Z6827" s="146"/>
      <c r="AA6827" s="146"/>
      <c r="AB6827" s="5" t="str">
        <f t="shared" si="139"/>
        <v/>
      </c>
    </row>
    <row r="6828" spans="8:28" customFormat="1" ht="12.95" hidden="1" customHeight="1">
      <c r="H6828" s="1"/>
      <c r="I6828" s="1"/>
      <c r="N6828" s="1"/>
      <c r="T6828" s="146"/>
      <c r="U6828" s="146"/>
      <c r="V6828" s="146"/>
      <c r="W6828" s="146"/>
      <c r="X6828" s="146"/>
      <c r="Y6828" s="146"/>
      <c r="Z6828" s="146"/>
      <c r="AA6828" s="146"/>
      <c r="AB6828" s="5" t="str">
        <f t="shared" si="139"/>
        <v/>
      </c>
    </row>
    <row r="6829" spans="8:28" customFormat="1" ht="12.95" hidden="1" customHeight="1">
      <c r="H6829" s="1"/>
      <c r="I6829" s="1"/>
      <c r="N6829" s="1"/>
      <c r="T6829" s="146"/>
      <c r="U6829" s="146"/>
      <c r="V6829" s="146"/>
      <c r="W6829" s="146"/>
      <c r="X6829" s="146"/>
      <c r="Y6829" s="146"/>
      <c r="Z6829" s="146"/>
      <c r="AA6829" s="146"/>
      <c r="AB6829" s="5" t="str">
        <f t="shared" si="139"/>
        <v/>
      </c>
    </row>
    <row r="6830" spans="8:28" customFormat="1" ht="12.95" hidden="1" customHeight="1">
      <c r="H6830" s="1"/>
      <c r="I6830" s="1"/>
      <c r="N6830" s="1"/>
      <c r="T6830" s="146"/>
      <c r="U6830" s="146"/>
      <c r="V6830" s="146"/>
      <c r="W6830" s="146"/>
      <c r="X6830" s="146"/>
      <c r="Y6830" s="146"/>
      <c r="Z6830" s="146"/>
      <c r="AA6830" s="146"/>
      <c r="AB6830" s="5" t="str">
        <f t="shared" si="139"/>
        <v/>
      </c>
    </row>
    <row r="6831" spans="8:28" customFormat="1" ht="12.95" hidden="1" customHeight="1">
      <c r="H6831" s="1"/>
      <c r="I6831" s="1"/>
      <c r="N6831" s="1"/>
      <c r="T6831" s="146"/>
      <c r="U6831" s="146"/>
      <c r="V6831" s="146"/>
      <c r="W6831" s="146"/>
      <c r="X6831" s="146"/>
      <c r="Y6831" s="146"/>
      <c r="Z6831" s="146"/>
      <c r="AA6831" s="146"/>
      <c r="AB6831" s="5" t="str">
        <f t="shared" si="139"/>
        <v/>
      </c>
    </row>
    <row r="6832" spans="8:28" customFormat="1" ht="12.95" hidden="1" customHeight="1">
      <c r="H6832" s="1"/>
      <c r="I6832" s="1"/>
      <c r="N6832" s="1"/>
      <c r="T6832" s="146"/>
      <c r="U6832" s="146"/>
      <c r="V6832" s="146"/>
      <c r="W6832" s="146"/>
      <c r="X6832" s="146"/>
      <c r="Y6832" s="146"/>
      <c r="Z6832" s="146"/>
      <c r="AA6832" s="146"/>
      <c r="AB6832" s="5" t="str">
        <f t="shared" si="139"/>
        <v/>
      </c>
    </row>
    <row r="6833" spans="8:28" customFormat="1" ht="12.95" hidden="1" customHeight="1">
      <c r="H6833" s="1"/>
      <c r="I6833" s="1"/>
      <c r="N6833" s="1"/>
      <c r="T6833" s="146"/>
      <c r="U6833" s="146"/>
      <c r="V6833" s="146"/>
      <c r="W6833" s="146"/>
      <c r="X6833" s="146"/>
      <c r="Y6833" s="146"/>
      <c r="Z6833" s="146"/>
      <c r="AA6833" s="146"/>
      <c r="AB6833" s="5" t="str">
        <f t="shared" si="139"/>
        <v/>
      </c>
    </row>
    <row r="6834" spans="8:28" customFormat="1" ht="12.95" hidden="1" customHeight="1">
      <c r="H6834" s="1"/>
      <c r="I6834" s="1"/>
      <c r="N6834" s="1"/>
      <c r="T6834" s="146"/>
      <c r="U6834" s="146"/>
      <c r="V6834" s="146"/>
      <c r="W6834" s="146"/>
      <c r="X6834" s="146"/>
      <c r="Y6834" s="146"/>
      <c r="Z6834" s="146"/>
      <c r="AA6834" s="146"/>
      <c r="AB6834" s="5" t="str">
        <f t="shared" si="139"/>
        <v/>
      </c>
    </row>
    <row r="6835" spans="8:28" customFormat="1" ht="12.95" hidden="1" customHeight="1">
      <c r="H6835" s="1"/>
      <c r="I6835" s="1"/>
      <c r="N6835" s="1"/>
      <c r="T6835" s="146"/>
      <c r="U6835" s="146"/>
      <c r="V6835" s="146"/>
      <c r="W6835" s="146"/>
      <c r="X6835" s="146"/>
      <c r="Y6835" s="146"/>
      <c r="Z6835" s="146"/>
      <c r="AA6835" s="146"/>
      <c r="AB6835" s="5" t="str">
        <f t="shared" si="139"/>
        <v/>
      </c>
    </row>
    <row r="6836" spans="8:28" customFormat="1" ht="12.95" hidden="1" customHeight="1">
      <c r="H6836" s="1"/>
      <c r="I6836" s="1"/>
      <c r="N6836" s="1"/>
      <c r="T6836" s="146"/>
      <c r="U6836" s="146"/>
      <c r="V6836" s="146"/>
      <c r="W6836" s="146"/>
      <c r="X6836" s="146"/>
      <c r="Y6836" s="146"/>
      <c r="Z6836" s="146"/>
      <c r="AA6836" s="146"/>
      <c r="AB6836" s="5" t="str">
        <f t="shared" si="139"/>
        <v/>
      </c>
    </row>
    <row r="6837" spans="8:28" customFormat="1" ht="12.95" hidden="1" customHeight="1">
      <c r="H6837" s="1"/>
      <c r="I6837" s="1"/>
      <c r="N6837" s="1"/>
      <c r="T6837" s="146"/>
      <c r="U6837" s="146"/>
      <c r="V6837" s="146"/>
      <c r="W6837" s="146"/>
      <c r="X6837" s="146"/>
      <c r="Y6837" s="146"/>
      <c r="Z6837" s="146"/>
      <c r="AA6837" s="146"/>
      <c r="AB6837" s="5" t="str">
        <f t="shared" si="139"/>
        <v/>
      </c>
    </row>
    <row r="6838" spans="8:28" customFormat="1" ht="12.95" hidden="1" customHeight="1">
      <c r="H6838" s="1"/>
      <c r="I6838" s="1"/>
      <c r="N6838" s="1"/>
      <c r="T6838" s="146"/>
      <c r="U6838" s="146"/>
      <c r="V6838" s="146"/>
      <c r="W6838" s="146"/>
      <c r="X6838" s="146"/>
      <c r="Y6838" s="146"/>
      <c r="Z6838" s="146"/>
      <c r="AA6838" s="146"/>
      <c r="AB6838" s="5" t="str">
        <f t="shared" si="139"/>
        <v/>
      </c>
    </row>
    <row r="6839" spans="8:28" customFormat="1" ht="12.95" hidden="1" customHeight="1">
      <c r="H6839" s="1"/>
      <c r="I6839" s="1"/>
      <c r="N6839" s="1"/>
      <c r="T6839" s="146"/>
      <c r="U6839" s="146"/>
      <c r="V6839" s="146"/>
      <c r="W6839" s="146"/>
      <c r="X6839" s="146"/>
      <c r="Y6839" s="146"/>
      <c r="Z6839" s="146"/>
      <c r="AA6839" s="146"/>
      <c r="AB6839" s="5" t="str">
        <f t="shared" si="139"/>
        <v/>
      </c>
    </row>
    <row r="6840" spans="8:28" customFormat="1" ht="12.95" hidden="1" customHeight="1">
      <c r="H6840" s="1"/>
      <c r="I6840" s="1"/>
      <c r="N6840" s="1"/>
      <c r="T6840" s="146"/>
      <c r="U6840" s="146"/>
      <c r="V6840" s="146"/>
      <c r="W6840" s="146"/>
      <c r="X6840" s="146"/>
      <c r="Y6840" s="146"/>
      <c r="Z6840" s="146"/>
      <c r="AA6840" s="146"/>
      <c r="AB6840" s="5" t="str">
        <f t="shared" si="139"/>
        <v/>
      </c>
    </row>
    <row r="6841" spans="8:28" customFormat="1" ht="12.95" hidden="1" customHeight="1">
      <c r="H6841" s="1"/>
      <c r="I6841" s="1"/>
      <c r="N6841" s="1"/>
      <c r="T6841" s="146"/>
      <c r="U6841" s="146"/>
      <c r="V6841" s="146"/>
      <c r="W6841" s="146"/>
      <c r="X6841" s="146"/>
      <c r="Y6841" s="146"/>
      <c r="Z6841" s="146"/>
      <c r="AA6841" s="146"/>
      <c r="AB6841" s="5" t="str">
        <f t="shared" si="139"/>
        <v/>
      </c>
    </row>
    <row r="6842" spans="8:28" customFormat="1" ht="12.95" hidden="1" customHeight="1">
      <c r="H6842" s="1"/>
      <c r="I6842" s="1"/>
      <c r="N6842" s="1"/>
      <c r="T6842" s="146"/>
      <c r="U6842" s="146"/>
      <c r="V6842" s="146"/>
      <c r="W6842" s="146"/>
      <c r="X6842" s="146"/>
      <c r="Y6842" s="146"/>
      <c r="Z6842" s="146"/>
      <c r="AA6842" s="146"/>
      <c r="AB6842" s="5" t="str">
        <f t="shared" si="139"/>
        <v/>
      </c>
    </row>
    <row r="6843" spans="8:28" customFormat="1" ht="12.95" hidden="1" customHeight="1">
      <c r="H6843" s="1"/>
      <c r="I6843" s="1"/>
      <c r="N6843" s="1"/>
      <c r="T6843" s="146"/>
      <c r="U6843" s="146"/>
      <c r="V6843" s="146"/>
      <c r="W6843" s="146"/>
      <c r="X6843" s="146"/>
      <c r="Y6843" s="146"/>
      <c r="Z6843" s="146"/>
      <c r="AA6843" s="146"/>
      <c r="AB6843" s="5" t="str">
        <f t="shared" si="139"/>
        <v/>
      </c>
    </row>
    <row r="6844" spans="8:28" customFormat="1" ht="12.95" hidden="1" customHeight="1">
      <c r="H6844" s="1"/>
      <c r="I6844" s="1"/>
      <c r="N6844" s="1"/>
      <c r="T6844" s="146"/>
      <c r="U6844" s="146"/>
      <c r="V6844" s="146"/>
      <c r="W6844" s="146"/>
      <c r="X6844" s="146"/>
      <c r="Y6844" s="146"/>
      <c r="Z6844" s="146"/>
      <c r="AA6844" s="146"/>
      <c r="AB6844" s="5" t="str">
        <f t="shared" si="139"/>
        <v/>
      </c>
    </row>
    <row r="6845" spans="8:28" customFormat="1" ht="12.95" hidden="1" customHeight="1">
      <c r="H6845" s="1"/>
      <c r="I6845" s="1"/>
      <c r="N6845" s="1"/>
      <c r="T6845" s="146"/>
      <c r="U6845" s="146"/>
      <c r="V6845" s="146"/>
      <c r="W6845" s="146"/>
      <c r="X6845" s="146"/>
      <c r="Y6845" s="146"/>
      <c r="Z6845" s="146"/>
      <c r="AA6845" s="146"/>
      <c r="AB6845" s="5" t="str">
        <f t="shared" si="139"/>
        <v/>
      </c>
    </row>
    <row r="6846" spans="8:28" customFormat="1" ht="12.95" hidden="1" customHeight="1">
      <c r="H6846" s="1"/>
      <c r="I6846" s="1"/>
      <c r="N6846" s="1"/>
      <c r="T6846" s="146"/>
      <c r="U6846" s="146"/>
      <c r="V6846" s="146"/>
      <c r="W6846" s="146"/>
      <c r="X6846" s="146"/>
      <c r="Y6846" s="146"/>
      <c r="Z6846" s="146"/>
      <c r="AA6846" s="146"/>
      <c r="AB6846" s="5" t="str">
        <f t="shared" si="139"/>
        <v/>
      </c>
    </row>
    <row r="6847" spans="8:28" customFormat="1" ht="12.95" hidden="1" customHeight="1">
      <c r="H6847" s="1"/>
      <c r="I6847" s="1"/>
      <c r="N6847" s="1"/>
      <c r="T6847" s="146"/>
      <c r="U6847" s="146"/>
      <c r="V6847" s="146"/>
      <c r="W6847" s="146"/>
      <c r="X6847" s="146"/>
      <c r="Y6847" s="146"/>
      <c r="Z6847" s="146"/>
      <c r="AA6847" s="146"/>
      <c r="AB6847" s="5" t="str">
        <f t="shared" si="139"/>
        <v/>
      </c>
    </row>
    <row r="6848" spans="8:28" customFormat="1" ht="12.95" hidden="1" customHeight="1">
      <c r="H6848" s="1"/>
      <c r="I6848" s="1"/>
      <c r="N6848" s="1"/>
      <c r="T6848" s="146"/>
      <c r="U6848" s="146"/>
      <c r="V6848" s="146"/>
      <c r="W6848" s="146"/>
      <c r="X6848" s="146"/>
      <c r="Y6848" s="146"/>
      <c r="Z6848" s="146"/>
      <c r="AA6848" s="146"/>
      <c r="AB6848" s="5" t="str">
        <f t="shared" si="139"/>
        <v/>
      </c>
    </row>
    <row r="6849" spans="8:28" customFormat="1" ht="12.95" hidden="1" customHeight="1">
      <c r="H6849" s="1"/>
      <c r="I6849" s="1"/>
      <c r="N6849" s="1"/>
      <c r="T6849" s="146"/>
      <c r="U6849" s="146"/>
      <c r="V6849" s="146"/>
      <c r="W6849" s="146"/>
      <c r="X6849" s="146"/>
      <c r="Y6849" s="146"/>
      <c r="Z6849" s="146"/>
      <c r="AA6849" s="146"/>
      <c r="AB6849" s="5" t="str">
        <f t="shared" si="139"/>
        <v/>
      </c>
    </row>
    <row r="6850" spans="8:28" customFormat="1" ht="12.95" hidden="1" customHeight="1">
      <c r="H6850" s="1"/>
      <c r="I6850" s="1"/>
      <c r="N6850" s="1"/>
      <c r="T6850" s="146"/>
      <c r="U6850" s="146"/>
      <c r="V6850" s="146"/>
      <c r="W6850" s="146"/>
      <c r="X6850" s="146"/>
      <c r="Y6850" s="146"/>
      <c r="Z6850" s="146"/>
      <c r="AA6850" s="146"/>
      <c r="AB6850" s="5" t="str">
        <f t="shared" si="139"/>
        <v/>
      </c>
    </row>
    <row r="6851" spans="8:28" customFormat="1" ht="12.95" hidden="1" customHeight="1">
      <c r="H6851" s="1"/>
      <c r="I6851" s="1"/>
      <c r="N6851" s="1"/>
      <c r="T6851" s="146"/>
      <c r="U6851" s="146"/>
      <c r="V6851" s="146"/>
      <c r="W6851" s="146"/>
      <c r="X6851" s="146"/>
      <c r="Y6851" s="146"/>
      <c r="Z6851" s="146"/>
      <c r="AA6851" s="146"/>
      <c r="AB6851" s="5" t="str">
        <f t="shared" si="139"/>
        <v/>
      </c>
    </row>
    <row r="6852" spans="8:28" customFormat="1" ht="12.95" hidden="1" customHeight="1">
      <c r="H6852" s="1"/>
      <c r="I6852" s="1"/>
      <c r="N6852" s="1"/>
      <c r="T6852" s="146"/>
      <c r="U6852" s="146"/>
      <c r="V6852" s="146"/>
      <c r="W6852" s="146"/>
      <c r="X6852" s="146"/>
      <c r="Y6852" s="146"/>
      <c r="Z6852" s="146"/>
      <c r="AA6852" s="146"/>
      <c r="AB6852" s="5" t="str">
        <f t="shared" si="139"/>
        <v/>
      </c>
    </row>
    <row r="6853" spans="8:28" customFormat="1" ht="12.95" hidden="1" customHeight="1">
      <c r="H6853" s="1"/>
      <c r="I6853" s="1"/>
      <c r="N6853" s="1"/>
      <c r="T6853" s="146"/>
      <c r="U6853" s="146"/>
      <c r="V6853" s="146"/>
      <c r="W6853" s="146"/>
      <c r="X6853" s="146"/>
      <c r="Y6853" s="146"/>
      <c r="Z6853" s="146"/>
      <c r="AA6853" s="146"/>
      <c r="AB6853" s="5" t="str">
        <f t="shared" si="139"/>
        <v/>
      </c>
    </row>
    <row r="6854" spans="8:28" customFormat="1" ht="12.95" hidden="1" customHeight="1">
      <c r="H6854" s="1"/>
      <c r="I6854" s="1"/>
      <c r="N6854" s="1"/>
      <c r="T6854" s="146"/>
      <c r="U6854" s="146"/>
      <c r="V6854" s="146"/>
      <c r="W6854" s="146"/>
      <c r="X6854" s="146"/>
      <c r="Y6854" s="146"/>
      <c r="Z6854" s="146"/>
      <c r="AA6854" s="146"/>
      <c r="AB6854" s="5" t="str">
        <f t="shared" si="139"/>
        <v/>
      </c>
    </row>
    <row r="6855" spans="8:28" customFormat="1" ht="12.95" hidden="1" customHeight="1">
      <c r="H6855" s="1"/>
      <c r="I6855" s="1"/>
      <c r="N6855" s="1"/>
      <c r="T6855" s="146"/>
      <c r="U6855" s="146"/>
      <c r="V6855" s="146"/>
      <c r="W6855" s="146"/>
      <c r="X6855" s="146"/>
      <c r="Y6855" s="146"/>
      <c r="Z6855" s="146"/>
      <c r="AA6855" s="146"/>
      <c r="AB6855" s="5" t="str">
        <f t="shared" si="139"/>
        <v/>
      </c>
    </row>
    <row r="6856" spans="8:28" customFormat="1" ht="12.95" hidden="1" customHeight="1">
      <c r="H6856" s="1"/>
      <c r="I6856" s="1"/>
      <c r="N6856" s="1"/>
      <c r="T6856" s="146"/>
      <c r="U6856" s="146"/>
      <c r="V6856" s="146"/>
      <c r="W6856" s="146"/>
      <c r="X6856" s="146"/>
      <c r="Y6856" s="146"/>
      <c r="Z6856" s="146"/>
      <c r="AA6856" s="146"/>
      <c r="AB6856" s="5" t="str">
        <f t="shared" si="139"/>
        <v/>
      </c>
    </row>
    <row r="6857" spans="8:28" customFormat="1" ht="12.95" hidden="1" customHeight="1">
      <c r="H6857" s="1"/>
      <c r="I6857" s="1"/>
      <c r="N6857" s="1"/>
      <c r="T6857" s="146"/>
      <c r="U6857" s="146"/>
      <c r="V6857" s="146"/>
      <c r="W6857" s="146"/>
      <c r="X6857" s="146"/>
      <c r="Y6857" s="146"/>
      <c r="Z6857" s="146"/>
      <c r="AA6857" s="146"/>
      <c r="AB6857" s="5" t="str">
        <f t="shared" si="139"/>
        <v/>
      </c>
    </row>
    <row r="6858" spans="8:28" customFormat="1" ht="12.95" hidden="1" customHeight="1">
      <c r="H6858" s="1"/>
      <c r="I6858" s="1"/>
      <c r="N6858" s="1"/>
      <c r="T6858" s="146"/>
      <c r="U6858" s="146"/>
      <c r="V6858" s="146"/>
      <c r="W6858" s="146"/>
      <c r="X6858" s="146"/>
      <c r="Y6858" s="146"/>
      <c r="Z6858" s="146"/>
      <c r="AA6858" s="146"/>
      <c r="AB6858" s="5" t="str">
        <f t="shared" si="139"/>
        <v/>
      </c>
    </row>
    <row r="6859" spans="8:28" customFormat="1" ht="12.95" hidden="1" customHeight="1">
      <c r="H6859" s="1"/>
      <c r="I6859" s="1"/>
      <c r="N6859" s="1"/>
      <c r="T6859" s="146"/>
      <c r="U6859" s="146"/>
      <c r="V6859" s="146"/>
      <c r="W6859" s="146"/>
      <c r="X6859" s="146"/>
      <c r="Y6859" s="146"/>
      <c r="Z6859" s="146"/>
      <c r="AA6859" s="146"/>
      <c r="AB6859" s="5" t="str">
        <f t="shared" si="139"/>
        <v/>
      </c>
    </row>
    <row r="6860" spans="8:28" customFormat="1" ht="12.95" hidden="1" customHeight="1">
      <c r="H6860" s="1"/>
      <c r="I6860" s="1"/>
      <c r="N6860" s="1"/>
      <c r="T6860" s="146"/>
      <c r="U6860" s="146"/>
      <c r="V6860" s="146"/>
      <c r="W6860" s="146"/>
      <c r="X6860" s="146"/>
      <c r="Y6860" s="146"/>
      <c r="Z6860" s="146"/>
      <c r="AA6860" s="146"/>
      <c r="AB6860" s="5" t="str">
        <f t="shared" si="139"/>
        <v/>
      </c>
    </row>
    <row r="6861" spans="8:28" customFormat="1" ht="12.95" hidden="1" customHeight="1">
      <c r="H6861" s="1"/>
      <c r="I6861" s="1"/>
      <c r="N6861" s="1"/>
      <c r="T6861" s="146"/>
      <c r="U6861" s="146"/>
      <c r="V6861" s="146"/>
      <c r="W6861" s="146"/>
      <c r="X6861" s="146"/>
      <c r="Y6861" s="146"/>
      <c r="Z6861" s="146"/>
      <c r="AA6861" s="146"/>
      <c r="AB6861" s="5" t="str">
        <f t="shared" si="139"/>
        <v/>
      </c>
    </row>
    <row r="6862" spans="8:28" customFormat="1" ht="12.95" hidden="1" customHeight="1">
      <c r="H6862" s="1"/>
      <c r="I6862" s="1"/>
      <c r="N6862" s="1"/>
      <c r="T6862" s="146"/>
      <c r="U6862" s="146"/>
      <c r="V6862" s="146"/>
      <c r="W6862" s="146"/>
      <c r="X6862" s="146"/>
      <c r="Y6862" s="146"/>
      <c r="Z6862" s="146"/>
      <c r="AA6862" s="146"/>
      <c r="AB6862" s="5" t="str">
        <f t="shared" si="139"/>
        <v/>
      </c>
    </row>
    <row r="6863" spans="8:28" customFormat="1" ht="12.95" hidden="1" customHeight="1">
      <c r="H6863" s="1"/>
      <c r="I6863" s="1"/>
      <c r="N6863" s="1"/>
      <c r="T6863" s="146"/>
      <c r="U6863" s="146"/>
      <c r="V6863" s="146"/>
      <c r="W6863" s="146"/>
      <c r="X6863" s="146"/>
      <c r="Y6863" s="146"/>
      <c r="Z6863" s="146"/>
      <c r="AA6863" s="146"/>
      <c r="AB6863" s="5" t="str">
        <f t="shared" si="139"/>
        <v/>
      </c>
    </row>
    <row r="6864" spans="8:28" customFormat="1" ht="12.95" hidden="1" customHeight="1">
      <c r="H6864" s="1"/>
      <c r="I6864" s="1"/>
      <c r="N6864" s="1"/>
      <c r="T6864" s="146"/>
      <c r="U6864" s="146"/>
      <c r="V6864" s="146"/>
      <c r="W6864" s="146"/>
      <c r="X6864" s="146"/>
      <c r="Y6864" s="146"/>
      <c r="Z6864" s="146"/>
      <c r="AA6864" s="146"/>
      <c r="AB6864" s="5" t="str">
        <f t="shared" si="139"/>
        <v/>
      </c>
    </row>
    <row r="6865" spans="8:28" customFormat="1" ht="12.95" hidden="1" customHeight="1">
      <c r="H6865" s="1"/>
      <c r="I6865" s="1"/>
      <c r="N6865" s="1"/>
      <c r="T6865" s="146"/>
      <c r="U6865" s="146"/>
      <c r="V6865" s="146"/>
      <c r="W6865" s="146"/>
      <c r="X6865" s="146"/>
      <c r="Y6865" s="146"/>
      <c r="Z6865" s="146"/>
      <c r="AA6865" s="146"/>
      <c r="AB6865" s="5" t="str">
        <f t="shared" si="139"/>
        <v/>
      </c>
    </row>
    <row r="6866" spans="8:28" customFormat="1" ht="12.95" hidden="1" customHeight="1">
      <c r="H6866" s="1"/>
      <c r="I6866" s="1"/>
      <c r="N6866" s="1"/>
      <c r="T6866" s="146"/>
      <c r="U6866" s="146"/>
      <c r="V6866" s="146"/>
      <c r="W6866" s="146"/>
      <c r="X6866" s="146"/>
      <c r="Y6866" s="146"/>
      <c r="Z6866" s="146"/>
      <c r="AA6866" s="146"/>
      <c r="AB6866" s="5" t="str">
        <f t="shared" si="139"/>
        <v/>
      </c>
    </row>
    <row r="6867" spans="8:28" customFormat="1" ht="12.95" hidden="1" customHeight="1">
      <c r="H6867" s="1"/>
      <c r="I6867" s="1"/>
      <c r="N6867" s="1"/>
      <c r="T6867" s="146"/>
      <c r="U6867" s="146"/>
      <c r="V6867" s="146"/>
      <c r="W6867" s="146"/>
      <c r="X6867" s="146"/>
      <c r="Y6867" s="146"/>
      <c r="Z6867" s="146"/>
      <c r="AA6867" s="146"/>
      <c r="AB6867" s="5" t="str">
        <f t="shared" si="139"/>
        <v/>
      </c>
    </row>
    <row r="6868" spans="8:28" customFormat="1" ht="12.95" hidden="1" customHeight="1">
      <c r="H6868" s="1"/>
      <c r="I6868" s="1"/>
      <c r="N6868" s="1"/>
      <c r="T6868" s="146"/>
      <c r="U6868" s="146"/>
      <c r="V6868" s="146"/>
      <c r="W6868" s="146"/>
      <c r="X6868" s="146"/>
      <c r="Y6868" s="146"/>
      <c r="Z6868" s="146"/>
      <c r="AA6868" s="146"/>
      <c r="AB6868" s="5" t="str">
        <f t="shared" si="139"/>
        <v/>
      </c>
    </row>
    <row r="6869" spans="8:28" customFormat="1" ht="12.95" hidden="1" customHeight="1">
      <c r="H6869" s="1"/>
      <c r="I6869" s="1"/>
      <c r="N6869" s="1"/>
      <c r="T6869" s="146"/>
      <c r="U6869" s="146"/>
      <c r="V6869" s="146"/>
      <c r="W6869" s="146"/>
      <c r="X6869" s="146"/>
      <c r="Y6869" s="146"/>
      <c r="Z6869" s="146"/>
      <c r="AA6869" s="146"/>
      <c r="AB6869" s="5" t="str">
        <f t="shared" si="139"/>
        <v/>
      </c>
    </row>
    <row r="6870" spans="8:28" customFormat="1" ht="12.95" hidden="1" customHeight="1">
      <c r="H6870" s="1"/>
      <c r="I6870" s="1"/>
      <c r="N6870" s="1"/>
      <c r="T6870" s="146"/>
      <c r="U6870" s="146"/>
      <c r="V6870" s="146"/>
      <c r="W6870" s="146"/>
      <c r="X6870" s="146"/>
      <c r="Y6870" s="146"/>
      <c r="Z6870" s="146"/>
      <c r="AA6870" s="146"/>
      <c r="AB6870" s="5" t="str">
        <f t="shared" si="139"/>
        <v/>
      </c>
    </row>
    <row r="6871" spans="8:28" customFormat="1" ht="12.95" hidden="1" customHeight="1">
      <c r="H6871" s="1"/>
      <c r="I6871" s="1"/>
      <c r="N6871" s="1"/>
      <c r="T6871" s="146"/>
      <c r="U6871" s="146"/>
      <c r="V6871" s="146"/>
      <c r="W6871" s="146"/>
      <c r="X6871" s="146"/>
      <c r="Y6871" s="146"/>
      <c r="Z6871" s="146"/>
      <c r="AA6871" s="146"/>
      <c r="AB6871" s="5" t="str">
        <f t="shared" si="139"/>
        <v/>
      </c>
    </row>
    <row r="6872" spans="8:28" customFormat="1" ht="12.95" hidden="1" customHeight="1">
      <c r="H6872" s="1"/>
      <c r="I6872" s="1"/>
      <c r="N6872" s="1"/>
      <c r="T6872" s="146"/>
      <c r="U6872" s="146"/>
      <c r="V6872" s="146"/>
      <c r="W6872" s="146"/>
      <c r="X6872" s="146"/>
      <c r="Y6872" s="146"/>
      <c r="Z6872" s="146"/>
      <c r="AA6872" s="146"/>
      <c r="AB6872" s="5" t="str">
        <f t="shared" si="139"/>
        <v/>
      </c>
    </row>
    <row r="6873" spans="8:28" customFormat="1" ht="12.95" hidden="1" customHeight="1">
      <c r="H6873" s="1"/>
      <c r="I6873" s="1"/>
      <c r="N6873" s="1"/>
      <c r="T6873" s="146"/>
      <c r="U6873" s="146"/>
      <c r="V6873" s="146"/>
      <c r="W6873" s="146"/>
      <c r="X6873" s="146"/>
      <c r="Y6873" s="146"/>
      <c r="Z6873" s="146"/>
      <c r="AA6873" s="146"/>
      <c r="AB6873" s="5" t="str">
        <f t="shared" si="139"/>
        <v/>
      </c>
    </row>
    <row r="6874" spans="8:28" customFormat="1" ht="12.95" hidden="1" customHeight="1">
      <c r="H6874" s="1"/>
      <c r="I6874" s="1"/>
      <c r="N6874" s="1"/>
      <c r="T6874" s="146"/>
      <c r="U6874" s="146"/>
      <c r="V6874" s="146"/>
      <c r="W6874" s="146"/>
      <c r="X6874" s="146"/>
      <c r="Y6874" s="146"/>
      <c r="Z6874" s="146"/>
      <c r="AA6874" s="146"/>
      <c r="AB6874" s="5" t="str">
        <f t="shared" si="139"/>
        <v/>
      </c>
    </row>
    <row r="6875" spans="8:28" customFormat="1" ht="12.95" hidden="1" customHeight="1">
      <c r="H6875" s="1"/>
      <c r="I6875" s="1"/>
      <c r="N6875" s="1"/>
      <c r="T6875" s="146"/>
      <c r="U6875" s="146"/>
      <c r="V6875" s="146"/>
      <c r="W6875" s="146"/>
      <c r="X6875" s="146"/>
      <c r="Y6875" s="146"/>
      <c r="Z6875" s="146"/>
      <c r="AA6875" s="146"/>
      <c r="AB6875" s="5" t="str">
        <f t="shared" ref="AB6875:AB6938" si="140">IF(TRIM(A6865)="","",CONCATENATE(TRIM(D6865),TRIM(E6865)))</f>
        <v/>
      </c>
    </row>
    <row r="6876" spans="8:28" customFormat="1" ht="12.95" hidden="1" customHeight="1">
      <c r="H6876" s="1"/>
      <c r="I6876" s="1"/>
      <c r="N6876" s="1"/>
      <c r="T6876" s="146"/>
      <c r="U6876" s="146"/>
      <c r="V6876" s="146"/>
      <c r="W6876" s="146"/>
      <c r="X6876" s="146"/>
      <c r="Y6876" s="146"/>
      <c r="Z6876" s="146"/>
      <c r="AA6876" s="146"/>
      <c r="AB6876" s="5" t="str">
        <f t="shared" si="140"/>
        <v/>
      </c>
    </row>
    <row r="6877" spans="8:28" customFormat="1" ht="12.95" hidden="1" customHeight="1">
      <c r="H6877" s="1"/>
      <c r="I6877" s="1"/>
      <c r="N6877" s="1"/>
      <c r="T6877" s="146"/>
      <c r="U6877" s="146"/>
      <c r="V6877" s="146"/>
      <c r="W6877" s="146"/>
      <c r="X6877" s="146"/>
      <c r="Y6877" s="146"/>
      <c r="Z6877" s="146"/>
      <c r="AA6877" s="146"/>
      <c r="AB6877" s="5" t="str">
        <f t="shared" si="140"/>
        <v/>
      </c>
    </row>
    <row r="6878" spans="8:28" customFormat="1" ht="12.95" hidden="1" customHeight="1">
      <c r="H6878" s="1"/>
      <c r="I6878" s="1"/>
      <c r="N6878" s="1"/>
      <c r="T6878" s="146"/>
      <c r="U6878" s="146"/>
      <c r="V6878" s="146"/>
      <c r="W6878" s="146"/>
      <c r="X6878" s="146"/>
      <c r="Y6878" s="146"/>
      <c r="Z6878" s="146"/>
      <c r="AA6878" s="146"/>
      <c r="AB6878" s="5" t="str">
        <f t="shared" si="140"/>
        <v/>
      </c>
    </row>
    <row r="6879" spans="8:28" customFormat="1" ht="12.95" hidden="1" customHeight="1">
      <c r="H6879" s="1"/>
      <c r="I6879" s="1"/>
      <c r="N6879" s="1"/>
      <c r="T6879" s="146"/>
      <c r="U6879" s="146"/>
      <c r="V6879" s="146"/>
      <c r="W6879" s="146"/>
      <c r="X6879" s="146"/>
      <c r="Y6879" s="146"/>
      <c r="Z6879" s="146"/>
      <c r="AA6879" s="146"/>
      <c r="AB6879" s="5" t="str">
        <f t="shared" si="140"/>
        <v/>
      </c>
    </row>
    <row r="6880" spans="8:28" customFormat="1" ht="12.95" hidden="1" customHeight="1">
      <c r="H6880" s="1"/>
      <c r="I6880" s="1"/>
      <c r="N6880" s="1"/>
      <c r="T6880" s="146"/>
      <c r="U6880" s="146"/>
      <c r="V6880" s="146"/>
      <c r="W6880" s="146"/>
      <c r="X6880" s="146"/>
      <c r="Y6880" s="146"/>
      <c r="Z6880" s="146"/>
      <c r="AA6880" s="146"/>
      <c r="AB6880" s="5" t="str">
        <f t="shared" si="140"/>
        <v/>
      </c>
    </row>
    <row r="6881" spans="8:28" customFormat="1" ht="12.95" hidden="1" customHeight="1">
      <c r="H6881" s="1"/>
      <c r="I6881" s="1"/>
      <c r="N6881" s="1"/>
      <c r="T6881" s="146"/>
      <c r="U6881" s="146"/>
      <c r="V6881" s="146"/>
      <c r="W6881" s="146"/>
      <c r="X6881" s="146"/>
      <c r="Y6881" s="146"/>
      <c r="Z6881" s="146"/>
      <c r="AA6881" s="146"/>
      <c r="AB6881" s="5" t="str">
        <f t="shared" si="140"/>
        <v/>
      </c>
    </row>
    <row r="6882" spans="8:28" customFormat="1" ht="12.95" hidden="1" customHeight="1">
      <c r="H6882" s="1"/>
      <c r="I6882" s="1"/>
      <c r="N6882" s="1"/>
      <c r="T6882" s="146"/>
      <c r="U6882" s="146"/>
      <c r="V6882" s="146"/>
      <c r="W6882" s="146"/>
      <c r="X6882" s="146"/>
      <c r="Y6882" s="146"/>
      <c r="Z6882" s="146"/>
      <c r="AA6882" s="146"/>
      <c r="AB6882" s="5" t="str">
        <f t="shared" si="140"/>
        <v/>
      </c>
    </row>
    <row r="6883" spans="8:28" customFormat="1" ht="12.95" hidden="1" customHeight="1">
      <c r="H6883" s="1"/>
      <c r="I6883" s="1"/>
      <c r="N6883" s="1"/>
      <c r="T6883" s="146"/>
      <c r="U6883" s="146"/>
      <c r="V6883" s="146"/>
      <c r="W6883" s="146"/>
      <c r="X6883" s="146"/>
      <c r="Y6883" s="146"/>
      <c r="Z6883" s="146"/>
      <c r="AA6883" s="146"/>
      <c r="AB6883" s="5" t="str">
        <f t="shared" si="140"/>
        <v/>
      </c>
    </row>
    <row r="6884" spans="8:28" customFormat="1" ht="12.95" hidden="1" customHeight="1">
      <c r="H6884" s="1"/>
      <c r="I6884" s="1"/>
      <c r="N6884" s="1"/>
      <c r="T6884" s="146"/>
      <c r="U6884" s="146"/>
      <c r="V6884" s="146"/>
      <c r="W6884" s="146"/>
      <c r="X6884" s="146"/>
      <c r="Y6884" s="146"/>
      <c r="Z6884" s="146"/>
      <c r="AA6884" s="146"/>
      <c r="AB6884" s="5" t="str">
        <f t="shared" si="140"/>
        <v/>
      </c>
    </row>
    <row r="6885" spans="8:28" customFormat="1" ht="12.95" hidden="1" customHeight="1">
      <c r="H6885" s="1"/>
      <c r="I6885" s="1"/>
      <c r="N6885" s="1"/>
      <c r="T6885" s="146"/>
      <c r="U6885" s="146"/>
      <c r="V6885" s="146"/>
      <c r="W6885" s="146"/>
      <c r="X6885" s="146"/>
      <c r="Y6885" s="146"/>
      <c r="Z6885" s="146"/>
      <c r="AA6885" s="146"/>
      <c r="AB6885" s="5" t="str">
        <f t="shared" si="140"/>
        <v/>
      </c>
    </row>
    <row r="6886" spans="8:28" customFormat="1" ht="12.95" hidden="1" customHeight="1">
      <c r="H6886" s="1"/>
      <c r="I6886" s="1"/>
      <c r="N6886" s="1"/>
      <c r="T6886" s="146"/>
      <c r="U6886" s="146"/>
      <c r="V6886" s="146"/>
      <c r="W6886" s="146"/>
      <c r="X6886" s="146"/>
      <c r="Y6886" s="146"/>
      <c r="Z6886" s="146"/>
      <c r="AA6886" s="146"/>
      <c r="AB6886" s="5" t="str">
        <f t="shared" si="140"/>
        <v/>
      </c>
    </row>
    <row r="6887" spans="8:28" customFormat="1" ht="12.95" hidden="1" customHeight="1">
      <c r="H6887" s="1"/>
      <c r="I6887" s="1"/>
      <c r="N6887" s="1"/>
      <c r="T6887" s="146"/>
      <c r="U6887" s="146"/>
      <c r="V6887" s="146"/>
      <c r="W6887" s="146"/>
      <c r="X6887" s="146"/>
      <c r="Y6887" s="146"/>
      <c r="Z6887" s="146"/>
      <c r="AA6887" s="146"/>
      <c r="AB6887" s="5" t="str">
        <f t="shared" si="140"/>
        <v/>
      </c>
    </row>
    <row r="6888" spans="8:28" customFormat="1" ht="12.95" hidden="1" customHeight="1">
      <c r="H6888" s="1"/>
      <c r="I6888" s="1"/>
      <c r="N6888" s="1"/>
      <c r="T6888" s="146"/>
      <c r="U6888" s="146"/>
      <c r="V6888" s="146"/>
      <c r="W6888" s="146"/>
      <c r="X6888" s="146"/>
      <c r="Y6888" s="146"/>
      <c r="Z6888" s="146"/>
      <c r="AA6888" s="146"/>
      <c r="AB6888" s="5" t="str">
        <f t="shared" si="140"/>
        <v/>
      </c>
    </row>
    <row r="6889" spans="8:28" customFormat="1" ht="12.95" hidden="1" customHeight="1">
      <c r="H6889" s="1"/>
      <c r="I6889" s="1"/>
      <c r="N6889" s="1"/>
      <c r="T6889" s="146"/>
      <c r="U6889" s="146"/>
      <c r="V6889" s="146"/>
      <c r="W6889" s="146"/>
      <c r="X6889" s="146"/>
      <c r="Y6889" s="146"/>
      <c r="Z6889" s="146"/>
      <c r="AA6889" s="146"/>
      <c r="AB6889" s="5" t="str">
        <f t="shared" si="140"/>
        <v/>
      </c>
    </row>
    <row r="6890" spans="8:28" customFormat="1" ht="12.95" hidden="1" customHeight="1">
      <c r="H6890" s="1"/>
      <c r="I6890" s="1"/>
      <c r="N6890" s="1"/>
      <c r="T6890" s="146"/>
      <c r="U6890" s="146"/>
      <c r="V6890" s="146"/>
      <c r="W6890" s="146"/>
      <c r="X6890" s="146"/>
      <c r="Y6890" s="146"/>
      <c r="Z6890" s="146"/>
      <c r="AA6890" s="146"/>
      <c r="AB6890" s="5" t="str">
        <f t="shared" si="140"/>
        <v/>
      </c>
    </row>
    <row r="6891" spans="8:28" customFormat="1" ht="12.95" hidden="1" customHeight="1">
      <c r="H6891" s="1"/>
      <c r="I6891" s="1"/>
      <c r="N6891" s="1"/>
      <c r="T6891" s="146"/>
      <c r="U6891" s="146"/>
      <c r="V6891" s="146"/>
      <c r="W6891" s="146"/>
      <c r="X6891" s="146"/>
      <c r="Y6891" s="146"/>
      <c r="Z6891" s="146"/>
      <c r="AA6891" s="146"/>
      <c r="AB6891" s="5" t="str">
        <f t="shared" si="140"/>
        <v/>
      </c>
    </row>
    <row r="6892" spans="8:28" customFormat="1" ht="12.95" hidden="1" customHeight="1">
      <c r="H6892" s="1"/>
      <c r="I6892" s="1"/>
      <c r="N6892" s="1"/>
      <c r="T6892" s="146"/>
      <c r="U6892" s="146"/>
      <c r="V6892" s="146"/>
      <c r="W6892" s="146"/>
      <c r="X6892" s="146"/>
      <c r="Y6892" s="146"/>
      <c r="Z6892" s="146"/>
      <c r="AA6892" s="146"/>
      <c r="AB6892" s="5" t="str">
        <f t="shared" si="140"/>
        <v/>
      </c>
    </row>
    <row r="6893" spans="8:28" customFormat="1" ht="12.95" hidden="1" customHeight="1">
      <c r="H6893" s="1"/>
      <c r="I6893" s="1"/>
      <c r="N6893" s="1"/>
      <c r="T6893" s="146"/>
      <c r="U6893" s="146"/>
      <c r="V6893" s="146"/>
      <c r="W6893" s="146"/>
      <c r="X6893" s="146"/>
      <c r="Y6893" s="146"/>
      <c r="Z6893" s="146"/>
      <c r="AA6893" s="146"/>
      <c r="AB6893" s="5" t="str">
        <f t="shared" si="140"/>
        <v/>
      </c>
    </row>
    <row r="6894" spans="8:28" customFormat="1" ht="12.95" hidden="1" customHeight="1">
      <c r="H6894" s="1"/>
      <c r="I6894" s="1"/>
      <c r="N6894" s="1"/>
      <c r="T6894" s="146"/>
      <c r="U6894" s="146"/>
      <c r="V6894" s="146"/>
      <c r="W6894" s="146"/>
      <c r="X6894" s="146"/>
      <c r="Y6894" s="146"/>
      <c r="Z6894" s="146"/>
      <c r="AA6894" s="146"/>
      <c r="AB6894" s="5" t="str">
        <f t="shared" si="140"/>
        <v/>
      </c>
    </row>
    <row r="6895" spans="8:28" customFormat="1" ht="12.95" hidden="1" customHeight="1">
      <c r="H6895" s="1"/>
      <c r="I6895" s="1"/>
      <c r="N6895" s="1"/>
      <c r="T6895" s="146"/>
      <c r="U6895" s="146"/>
      <c r="V6895" s="146"/>
      <c r="W6895" s="146"/>
      <c r="X6895" s="146"/>
      <c r="Y6895" s="146"/>
      <c r="Z6895" s="146"/>
      <c r="AA6895" s="146"/>
      <c r="AB6895" s="5" t="str">
        <f t="shared" si="140"/>
        <v/>
      </c>
    </row>
    <row r="6896" spans="8:28" customFormat="1" ht="12.95" hidden="1" customHeight="1">
      <c r="H6896" s="1"/>
      <c r="I6896" s="1"/>
      <c r="N6896" s="1"/>
      <c r="T6896" s="146"/>
      <c r="U6896" s="146"/>
      <c r="V6896" s="146"/>
      <c r="W6896" s="146"/>
      <c r="X6896" s="146"/>
      <c r="Y6896" s="146"/>
      <c r="Z6896" s="146"/>
      <c r="AA6896" s="146"/>
      <c r="AB6896" s="5" t="str">
        <f t="shared" si="140"/>
        <v/>
      </c>
    </row>
    <row r="6897" spans="8:28" customFormat="1" ht="12.95" hidden="1" customHeight="1">
      <c r="H6897" s="1"/>
      <c r="I6897" s="1"/>
      <c r="N6897" s="1"/>
      <c r="T6897" s="146"/>
      <c r="U6897" s="146"/>
      <c r="V6897" s="146"/>
      <c r="W6897" s="146"/>
      <c r="X6897" s="146"/>
      <c r="Y6897" s="146"/>
      <c r="Z6897" s="146"/>
      <c r="AA6897" s="146"/>
      <c r="AB6897" s="5" t="str">
        <f t="shared" si="140"/>
        <v/>
      </c>
    </row>
    <row r="6898" spans="8:28" customFormat="1" ht="12.95" hidden="1" customHeight="1">
      <c r="H6898" s="1"/>
      <c r="I6898" s="1"/>
      <c r="N6898" s="1"/>
      <c r="T6898" s="146"/>
      <c r="U6898" s="146"/>
      <c r="V6898" s="146"/>
      <c r="W6898" s="146"/>
      <c r="X6898" s="146"/>
      <c r="Y6898" s="146"/>
      <c r="Z6898" s="146"/>
      <c r="AA6898" s="146"/>
      <c r="AB6898" s="5" t="str">
        <f t="shared" si="140"/>
        <v/>
      </c>
    </row>
    <row r="6899" spans="8:28" customFormat="1" ht="12.95" hidden="1" customHeight="1">
      <c r="H6899" s="1"/>
      <c r="I6899" s="1"/>
      <c r="N6899" s="1"/>
      <c r="T6899" s="146"/>
      <c r="U6899" s="146"/>
      <c r="V6899" s="146"/>
      <c r="W6899" s="146"/>
      <c r="X6899" s="146"/>
      <c r="Y6899" s="146"/>
      <c r="Z6899" s="146"/>
      <c r="AA6899" s="146"/>
      <c r="AB6899" s="5" t="str">
        <f t="shared" si="140"/>
        <v/>
      </c>
    </row>
    <row r="6900" spans="8:28" customFormat="1" ht="12.95" hidden="1" customHeight="1">
      <c r="H6900" s="1"/>
      <c r="I6900" s="1"/>
      <c r="N6900" s="1"/>
      <c r="T6900" s="146"/>
      <c r="U6900" s="146"/>
      <c r="V6900" s="146"/>
      <c r="W6900" s="146"/>
      <c r="X6900" s="146"/>
      <c r="Y6900" s="146"/>
      <c r="Z6900" s="146"/>
      <c r="AA6900" s="146"/>
      <c r="AB6900" s="5" t="str">
        <f t="shared" si="140"/>
        <v/>
      </c>
    </row>
    <row r="6901" spans="8:28" customFormat="1" ht="12.95" hidden="1" customHeight="1">
      <c r="H6901" s="1"/>
      <c r="I6901" s="1"/>
      <c r="N6901" s="1"/>
      <c r="T6901" s="146"/>
      <c r="U6901" s="146"/>
      <c r="V6901" s="146"/>
      <c r="W6901" s="146"/>
      <c r="X6901" s="146"/>
      <c r="Y6901" s="146"/>
      <c r="Z6901" s="146"/>
      <c r="AA6901" s="146"/>
      <c r="AB6901" s="5" t="str">
        <f t="shared" si="140"/>
        <v/>
      </c>
    </row>
    <row r="6902" spans="8:28" customFormat="1" ht="12.95" hidden="1" customHeight="1">
      <c r="H6902" s="1"/>
      <c r="I6902" s="1"/>
      <c r="N6902" s="1"/>
      <c r="T6902" s="146"/>
      <c r="U6902" s="146"/>
      <c r="V6902" s="146"/>
      <c r="W6902" s="146"/>
      <c r="X6902" s="146"/>
      <c r="Y6902" s="146"/>
      <c r="Z6902" s="146"/>
      <c r="AA6902" s="146"/>
      <c r="AB6902" s="5" t="str">
        <f t="shared" si="140"/>
        <v/>
      </c>
    </row>
    <row r="6903" spans="8:28" customFormat="1" ht="12.95" hidden="1" customHeight="1">
      <c r="H6903" s="1"/>
      <c r="I6903" s="1"/>
      <c r="N6903" s="1"/>
      <c r="T6903" s="146"/>
      <c r="U6903" s="146"/>
      <c r="V6903" s="146"/>
      <c r="W6903" s="146"/>
      <c r="X6903" s="146"/>
      <c r="Y6903" s="146"/>
      <c r="Z6903" s="146"/>
      <c r="AA6903" s="146"/>
      <c r="AB6903" s="5" t="str">
        <f t="shared" si="140"/>
        <v/>
      </c>
    </row>
    <row r="6904" spans="8:28" customFormat="1" ht="12.95" hidden="1" customHeight="1">
      <c r="H6904" s="1"/>
      <c r="I6904" s="1"/>
      <c r="N6904" s="1"/>
      <c r="T6904" s="146"/>
      <c r="U6904" s="146"/>
      <c r="V6904" s="146"/>
      <c r="W6904" s="146"/>
      <c r="X6904" s="146"/>
      <c r="Y6904" s="146"/>
      <c r="Z6904" s="146"/>
      <c r="AA6904" s="146"/>
      <c r="AB6904" s="5" t="str">
        <f t="shared" si="140"/>
        <v/>
      </c>
    </row>
    <row r="6905" spans="8:28" customFormat="1" ht="12.95" hidden="1" customHeight="1">
      <c r="H6905" s="1"/>
      <c r="I6905" s="1"/>
      <c r="N6905" s="1"/>
      <c r="T6905" s="146"/>
      <c r="U6905" s="146"/>
      <c r="V6905" s="146"/>
      <c r="W6905" s="146"/>
      <c r="X6905" s="146"/>
      <c r="Y6905" s="146"/>
      <c r="Z6905" s="146"/>
      <c r="AA6905" s="146"/>
      <c r="AB6905" s="5" t="str">
        <f t="shared" si="140"/>
        <v/>
      </c>
    </row>
    <row r="6906" spans="8:28" customFormat="1" ht="12.95" hidden="1" customHeight="1">
      <c r="H6906" s="1"/>
      <c r="I6906" s="1"/>
      <c r="N6906" s="1"/>
      <c r="T6906" s="146"/>
      <c r="U6906" s="146"/>
      <c r="V6906" s="146"/>
      <c r="W6906" s="146"/>
      <c r="X6906" s="146"/>
      <c r="Y6906" s="146"/>
      <c r="Z6906" s="146"/>
      <c r="AA6906" s="146"/>
      <c r="AB6906" s="5" t="str">
        <f t="shared" si="140"/>
        <v/>
      </c>
    </row>
    <row r="6907" spans="8:28" customFormat="1" ht="12.95" hidden="1" customHeight="1">
      <c r="H6907" s="1"/>
      <c r="I6907" s="1"/>
      <c r="N6907" s="1"/>
      <c r="T6907" s="146"/>
      <c r="U6907" s="146"/>
      <c r="V6907" s="146"/>
      <c r="W6907" s="146"/>
      <c r="X6907" s="146"/>
      <c r="Y6907" s="146"/>
      <c r="Z6907" s="146"/>
      <c r="AA6907" s="146"/>
      <c r="AB6907" s="5" t="str">
        <f t="shared" si="140"/>
        <v/>
      </c>
    </row>
    <row r="6908" spans="8:28" customFormat="1" ht="12.95" hidden="1" customHeight="1">
      <c r="H6908" s="1"/>
      <c r="I6908" s="1"/>
      <c r="N6908" s="1"/>
      <c r="T6908" s="146"/>
      <c r="U6908" s="146"/>
      <c r="V6908" s="146"/>
      <c r="W6908" s="146"/>
      <c r="X6908" s="146"/>
      <c r="Y6908" s="146"/>
      <c r="Z6908" s="146"/>
      <c r="AA6908" s="146"/>
      <c r="AB6908" s="5" t="str">
        <f t="shared" si="140"/>
        <v/>
      </c>
    </row>
    <row r="6909" spans="8:28" customFormat="1" ht="12.95" hidden="1" customHeight="1">
      <c r="H6909" s="1"/>
      <c r="I6909" s="1"/>
      <c r="N6909" s="1"/>
      <c r="T6909" s="146"/>
      <c r="U6909" s="146"/>
      <c r="V6909" s="146"/>
      <c r="W6909" s="146"/>
      <c r="X6909" s="146"/>
      <c r="Y6909" s="146"/>
      <c r="Z6909" s="146"/>
      <c r="AA6909" s="146"/>
      <c r="AB6909" s="5" t="str">
        <f t="shared" si="140"/>
        <v/>
      </c>
    </row>
    <row r="6910" spans="8:28" customFormat="1" ht="12.95" hidden="1" customHeight="1">
      <c r="H6910" s="1"/>
      <c r="I6910" s="1"/>
      <c r="N6910" s="1"/>
      <c r="T6910" s="146"/>
      <c r="U6910" s="146"/>
      <c r="V6910" s="146"/>
      <c r="W6910" s="146"/>
      <c r="X6910" s="146"/>
      <c r="Y6910" s="146"/>
      <c r="Z6910" s="146"/>
      <c r="AA6910" s="146"/>
      <c r="AB6910" s="5" t="str">
        <f t="shared" si="140"/>
        <v/>
      </c>
    </row>
    <row r="6911" spans="8:28" customFormat="1" ht="12.95" hidden="1" customHeight="1">
      <c r="H6911" s="1"/>
      <c r="I6911" s="1"/>
      <c r="N6911" s="1"/>
      <c r="T6911" s="146"/>
      <c r="U6911" s="146"/>
      <c r="V6911" s="146"/>
      <c r="W6911" s="146"/>
      <c r="X6911" s="146"/>
      <c r="Y6911" s="146"/>
      <c r="Z6911" s="146"/>
      <c r="AA6911" s="146"/>
      <c r="AB6911" s="5" t="str">
        <f t="shared" si="140"/>
        <v/>
      </c>
    </row>
    <row r="6912" spans="8:28" customFormat="1" ht="12.95" hidden="1" customHeight="1">
      <c r="H6912" s="1"/>
      <c r="I6912" s="1"/>
      <c r="N6912" s="1"/>
      <c r="T6912" s="146"/>
      <c r="U6912" s="146"/>
      <c r="V6912" s="146"/>
      <c r="W6912" s="146"/>
      <c r="X6912" s="146"/>
      <c r="Y6912" s="146"/>
      <c r="Z6912" s="146"/>
      <c r="AA6912" s="146"/>
      <c r="AB6912" s="5" t="str">
        <f t="shared" si="140"/>
        <v/>
      </c>
    </row>
    <row r="6913" spans="8:28" customFormat="1" ht="12.95" hidden="1" customHeight="1">
      <c r="H6913" s="1"/>
      <c r="I6913" s="1"/>
      <c r="N6913" s="1"/>
      <c r="T6913" s="146"/>
      <c r="U6913" s="146"/>
      <c r="V6913" s="146"/>
      <c r="W6913" s="146"/>
      <c r="X6913" s="146"/>
      <c r="Y6913" s="146"/>
      <c r="Z6913" s="146"/>
      <c r="AA6913" s="146"/>
      <c r="AB6913" s="5" t="str">
        <f t="shared" si="140"/>
        <v/>
      </c>
    </row>
    <row r="6914" spans="8:28" customFormat="1" ht="12.95" hidden="1" customHeight="1">
      <c r="H6914" s="1"/>
      <c r="I6914" s="1"/>
      <c r="N6914" s="1"/>
      <c r="T6914" s="146"/>
      <c r="U6914" s="146"/>
      <c r="V6914" s="146"/>
      <c r="W6914" s="146"/>
      <c r="X6914" s="146"/>
      <c r="Y6914" s="146"/>
      <c r="Z6914" s="146"/>
      <c r="AA6914" s="146"/>
      <c r="AB6914" s="5" t="str">
        <f t="shared" si="140"/>
        <v/>
      </c>
    </row>
    <row r="6915" spans="8:28" customFormat="1" ht="12.95" hidden="1" customHeight="1">
      <c r="H6915" s="1"/>
      <c r="I6915" s="1"/>
      <c r="N6915" s="1"/>
      <c r="T6915" s="146"/>
      <c r="U6915" s="146"/>
      <c r="V6915" s="146"/>
      <c r="W6915" s="146"/>
      <c r="X6915" s="146"/>
      <c r="Y6915" s="146"/>
      <c r="Z6915" s="146"/>
      <c r="AA6915" s="146"/>
      <c r="AB6915" s="5" t="str">
        <f t="shared" si="140"/>
        <v/>
      </c>
    </row>
    <row r="6916" spans="8:28" customFormat="1" ht="12.95" hidden="1" customHeight="1">
      <c r="H6916" s="1"/>
      <c r="I6916" s="1"/>
      <c r="N6916" s="1"/>
      <c r="T6916" s="146"/>
      <c r="U6916" s="146"/>
      <c r="V6916" s="146"/>
      <c r="W6916" s="146"/>
      <c r="X6916" s="146"/>
      <c r="Y6916" s="146"/>
      <c r="Z6916" s="146"/>
      <c r="AA6916" s="146"/>
      <c r="AB6916" s="5" t="str">
        <f t="shared" si="140"/>
        <v/>
      </c>
    </row>
    <row r="6917" spans="8:28" customFormat="1" ht="12.95" hidden="1" customHeight="1">
      <c r="H6917" s="1"/>
      <c r="I6917" s="1"/>
      <c r="N6917" s="1"/>
      <c r="T6917" s="146"/>
      <c r="U6917" s="146"/>
      <c r="V6917" s="146"/>
      <c r="W6917" s="146"/>
      <c r="X6917" s="146"/>
      <c r="Y6917" s="146"/>
      <c r="Z6917" s="146"/>
      <c r="AA6917" s="146"/>
      <c r="AB6917" s="5" t="str">
        <f t="shared" si="140"/>
        <v/>
      </c>
    </row>
    <row r="6918" spans="8:28" customFormat="1" ht="12.95" hidden="1" customHeight="1">
      <c r="H6918" s="1"/>
      <c r="I6918" s="1"/>
      <c r="N6918" s="1"/>
      <c r="T6918" s="146"/>
      <c r="U6918" s="146"/>
      <c r="V6918" s="146"/>
      <c r="W6918" s="146"/>
      <c r="X6918" s="146"/>
      <c r="Y6918" s="146"/>
      <c r="Z6918" s="146"/>
      <c r="AA6918" s="146"/>
      <c r="AB6918" s="5" t="str">
        <f t="shared" si="140"/>
        <v/>
      </c>
    </row>
    <row r="6919" spans="8:28" customFormat="1" ht="12.95" hidden="1" customHeight="1">
      <c r="H6919" s="1"/>
      <c r="I6919" s="1"/>
      <c r="N6919" s="1"/>
      <c r="T6919" s="146"/>
      <c r="U6919" s="146"/>
      <c r="V6919" s="146"/>
      <c r="W6919" s="146"/>
      <c r="X6919" s="146"/>
      <c r="Y6919" s="146"/>
      <c r="Z6919" s="146"/>
      <c r="AA6919" s="146"/>
      <c r="AB6919" s="5" t="str">
        <f t="shared" si="140"/>
        <v/>
      </c>
    </row>
    <row r="6920" spans="8:28" customFormat="1" ht="12.95" hidden="1" customHeight="1">
      <c r="H6920" s="1"/>
      <c r="I6920" s="1"/>
      <c r="N6920" s="1"/>
      <c r="T6920" s="146"/>
      <c r="U6920" s="146"/>
      <c r="V6920" s="146"/>
      <c r="W6920" s="146"/>
      <c r="X6920" s="146"/>
      <c r="Y6920" s="146"/>
      <c r="Z6920" s="146"/>
      <c r="AA6920" s="146"/>
      <c r="AB6920" s="5" t="str">
        <f t="shared" si="140"/>
        <v/>
      </c>
    </row>
    <row r="6921" spans="8:28" customFormat="1" ht="12.95" hidden="1" customHeight="1">
      <c r="H6921" s="1"/>
      <c r="I6921" s="1"/>
      <c r="N6921" s="1"/>
      <c r="T6921" s="146"/>
      <c r="U6921" s="146"/>
      <c r="V6921" s="146"/>
      <c r="W6921" s="146"/>
      <c r="X6921" s="146"/>
      <c r="Y6921" s="146"/>
      <c r="Z6921" s="146"/>
      <c r="AA6921" s="146"/>
      <c r="AB6921" s="5" t="str">
        <f t="shared" si="140"/>
        <v/>
      </c>
    </row>
    <row r="6922" spans="8:28" customFormat="1" ht="12.95" hidden="1" customHeight="1">
      <c r="H6922" s="1"/>
      <c r="I6922" s="1"/>
      <c r="N6922" s="1"/>
      <c r="T6922" s="146"/>
      <c r="U6922" s="146"/>
      <c r="V6922" s="146"/>
      <c r="W6922" s="146"/>
      <c r="X6922" s="146"/>
      <c r="Y6922" s="146"/>
      <c r="Z6922" s="146"/>
      <c r="AA6922" s="146"/>
      <c r="AB6922" s="5" t="str">
        <f t="shared" si="140"/>
        <v/>
      </c>
    </row>
    <row r="6923" spans="8:28" customFormat="1" ht="12.95" hidden="1" customHeight="1">
      <c r="H6923" s="1"/>
      <c r="I6923" s="1"/>
      <c r="N6923" s="1"/>
      <c r="T6923" s="146"/>
      <c r="U6923" s="146"/>
      <c r="V6923" s="146"/>
      <c r="W6923" s="146"/>
      <c r="X6923" s="146"/>
      <c r="Y6923" s="146"/>
      <c r="Z6923" s="146"/>
      <c r="AA6923" s="146"/>
      <c r="AB6923" s="5" t="str">
        <f t="shared" si="140"/>
        <v/>
      </c>
    </row>
    <row r="6924" spans="8:28" customFormat="1" ht="12.95" hidden="1" customHeight="1">
      <c r="H6924" s="1"/>
      <c r="I6924" s="1"/>
      <c r="N6924" s="1"/>
      <c r="T6924" s="146"/>
      <c r="U6924" s="146"/>
      <c r="V6924" s="146"/>
      <c r="W6924" s="146"/>
      <c r="X6924" s="146"/>
      <c r="Y6924" s="146"/>
      <c r="Z6924" s="146"/>
      <c r="AA6924" s="146"/>
      <c r="AB6924" s="5" t="str">
        <f t="shared" si="140"/>
        <v/>
      </c>
    </row>
    <row r="6925" spans="8:28" customFormat="1" ht="12.95" hidden="1" customHeight="1">
      <c r="H6925" s="1"/>
      <c r="I6925" s="1"/>
      <c r="N6925" s="1"/>
      <c r="T6925" s="146"/>
      <c r="U6925" s="146"/>
      <c r="V6925" s="146"/>
      <c r="W6925" s="146"/>
      <c r="X6925" s="146"/>
      <c r="Y6925" s="146"/>
      <c r="Z6925" s="146"/>
      <c r="AA6925" s="146"/>
      <c r="AB6925" s="5" t="str">
        <f t="shared" si="140"/>
        <v/>
      </c>
    </row>
    <row r="6926" spans="8:28" customFormat="1" ht="12.95" hidden="1" customHeight="1">
      <c r="H6926" s="1"/>
      <c r="I6926" s="1"/>
      <c r="N6926" s="1"/>
      <c r="T6926" s="146"/>
      <c r="U6926" s="146"/>
      <c r="V6926" s="146"/>
      <c r="W6926" s="146"/>
      <c r="X6926" s="146"/>
      <c r="Y6926" s="146"/>
      <c r="Z6926" s="146"/>
      <c r="AA6926" s="146"/>
      <c r="AB6926" s="5" t="str">
        <f t="shared" si="140"/>
        <v/>
      </c>
    </row>
    <row r="6927" spans="8:28" customFormat="1" ht="12.95" hidden="1" customHeight="1">
      <c r="H6927" s="1"/>
      <c r="I6927" s="1"/>
      <c r="N6927" s="1"/>
      <c r="T6927" s="146"/>
      <c r="U6927" s="146"/>
      <c r="V6927" s="146"/>
      <c r="W6927" s="146"/>
      <c r="X6927" s="146"/>
      <c r="Y6927" s="146"/>
      <c r="Z6927" s="146"/>
      <c r="AA6927" s="146"/>
      <c r="AB6927" s="5" t="str">
        <f t="shared" si="140"/>
        <v/>
      </c>
    </row>
    <row r="6928" spans="8:28" customFormat="1" ht="12.95" hidden="1" customHeight="1">
      <c r="H6928" s="1"/>
      <c r="I6928" s="1"/>
      <c r="N6928" s="1"/>
      <c r="T6928" s="146"/>
      <c r="U6928" s="146"/>
      <c r="V6928" s="146"/>
      <c r="W6928" s="146"/>
      <c r="X6928" s="146"/>
      <c r="Y6928" s="146"/>
      <c r="Z6928" s="146"/>
      <c r="AA6928" s="146"/>
      <c r="AB6928" s="5" t="str">
        <f t="shared" si="140"/>
        <v/>
      </c>
    </row>
    <row r="6929" spans="8:28" customFormat="1" ht="12.95" hidden="1" customHeight="1">
      <c r="H6929" s="1"/>
      <c r="I6929" s="1"/>
      <c r="N6929" s="1"/>
      <c r="T6929" s="146"/>
      <c r="U6929" s="146"/>
      <c r="V6929" s="146"/>
      <c r="W6929" s="146"/>
      <c r="X6929" s="146"/>
      <c r="Y6929" s="146"/>
      <c r="Z6929" s="146"/>
      <c r="AA6929" s="146"/>
      <c r="AB6929" s="5" t="str">
        <f t="shared" si="140"/>
        <v/>
      </c>
    </row>
    <row r="6930" spans="8:28" customFormat="1" ht="12.95" hidden="1" customHeight="1">
      <c r="H6930" s="1"/>
      <c r="I6930" s="1"/>
      <c r="N6930" s="1"/>
      <c r="T6930" s="146"/>
      <c r="U6930" s="146"/>
      <c r="V6930" s="146"/>
      <c r="W6930" s="146"/>
      <c r="X6930" s="146"/>
      <c r="Y6930" s="146"/>
      <c r="Z6930" s="146"/>
      <c r="AA6930" s="146"/>
      <c r="AB6930" s="5" t="str">
        <f t="shared" si="140"/>
        <v/>
      </c>
    </row>
    <row r="6931" spans="8:28" customFormat="1" ht="12.95" hidden="1" customHeight="1">
      <c r="H6931" s="1"/>
      <c r="I6931" s="1"/>
      <c r="N6931" s="1"/>
      <c r="T6931" s="146"/>
      <c r="U6931" s="146"/>
      <c r="V6931" s="146"/>
      <c r="W6931" s="146"/>
      <c r="X6931" s="146"/>
      <c r="Y6931" s="146"/>
      <c r="Z6931" s="146"/>
      <c r="AA6931" s="146"/>
      <c r="AB6931" s="5" t="str">
        <f t="shared" si="140"/>
        <v/>
      </c>
    </row>
    <row r="6932" spans="8:28" customFormat="1" ht="12.95" hidden="1" customHeight="1">
      <c r="H6932" s="1"/>
      <c r="I6932" s="1"/>
      <c r="N6932" s="1"/>
      <c r="T6932" s="146"/>
      <c r="U6932" s="146"/>
      <c r="V6932" s="146"/>
      <c r="W6932" s="146"/>
      <c r="X6932" s="146"/>
      <c r="Y6932" s="146"/>
      <c r="Z6932" s="146"/>
      <c r="AA6932" s="146"/>
      <c r="AB6932" s="5" t="str">
        <f t="shared" si="140"/>
        <v/>
      </c>
    </row>
    <row r="6933" spans="8:28" customFormat="1" ht="12.95" hidden="1" customHeight="1">
      <c r="H6933" s="1"/>
      <c r="I6933" s="1"/>
      <c r="N6933" s="1"/>
      <c r="T6933" s="146"/>
      <c r="U6933" s="146"/>
      <c r="V6933" s="146"/>
      <c r="W6933" s="146"/>
      <c r="X6933" s="146"/>
      <c r="Y6933" s="146"/>
      <c r="Z6933" s="146"/>
      <c r="AA6933" s="146"/>
      <c r="AB6933" s="5" t="str">
        <f t="shared" si="140"/>
        <v/>
      </c>
    </row>
    <row r="6934" spans="8:28" customFormat="1" ht="12.95" hidden="1" customHeight="1">
      <c r="H6934" s="1"/>
      <c r="I6934" s="1"/>
      <c r="N6934" s="1"/>
      <c r="T6934" s="146"/>
      <c r="U6934" s="146"/>
      <c r="V6934" s="146"/>
      <c r="W6934" s="146"/>
      <c r="X6934" s="146"/>
      <c r="Y6934" s="146"/>
      <c r="Z6934" s="146"/>
      <c r="AA6934" s="146"/>
      <c r="AB6934" s="5" t="str">
        <f t="shared" si="140"/>
        <v/>
      </c>
    </row>
    <row r="6935" spans="8:28" customFormat="1" ht="12.95" hidden="1" customHeight="1">
      <c r="H6935" s="1"/>
      <c r="I6935" s="1"/>
      <c r="N6935" s="1"/>
      <c r="T6935" s="146"/>
      <c r="U6935" s="146"/>
      <c r="V6935" s="146"/>
      <c r="W6935" s="146"/>
      <c r="X6935" s="146"/>
      <c r="Y6935" s="146"/>
      <c r="Z6935" s="146"/>
      <c r="AA6935" s="146"/>
      <c r="AB6935" s="5" t="str">
        <f t="shared" si="140"/>
        <v/>
      </c>
    </row>
    <row r="6936" spans="8:28" customFormat="1" ht="12.95" hidden="1" customHeight="1">
      <c r="H6936" s="1"/>
      <c r="I6936" s="1"/>
      <c r="N6936" s="1"/>
      <c r="T6936" s="146"/>
      <c r="U6936" s="146"/>
      <c r="V6936" s="146"/>
      <c r="W6936" s="146"/>
      <c r="X6936" s="146"/>
      <c r="Y6936" s="146"/>
      <c r="Z6936" s="146"/>
      <c r="AA6936" s="146"/>
      <c r="AB6936" s="5" t="str">
        <f t="shared" si="140"/>
        <v/>
      </c>
    </row>
    <row r="6937" spans="8:28" customFormat="1" ht="12.95" hidden="1" customHeight="1">
      <c r="H6937" s="1"/>
      <c r="I6937" s="1"/>
      <c r="N6937" s="1"/>
      <c r="T6937" s="146"/>
      <c r="U6937" s="146"/>
      <c r="V6937" s="146"/>
      <c r="W6937" s="146"/>
      <c r="X6937" s="146"/>
      <c r="Y6937" s="146"/>
      <c r="Z6937" s="146"/>
      <c r="AA6937" s="146"/>
      <c r="AB6937" s="5" t="str">
        <f t="shared" si="140"/>
        <v/>
      </c>
    </row>
    <row r="6938" spans="8:28" customFormat="1" ht="12.95" hidden="1" customHeight="1">
      <c r="H6938" s="1"/>
      <c r="I6938" s="1"/>
      <c r="N6938" s="1"/>
      <c r="T6938" s="146"/>
      <c r="U6938" s="146"/>
      <c r="V6938" s="146"/>
      <c r="W6938" s="146"/>
      <c r="X6938" s="146"/>
      <c r="Y6938" s="146"/>
      <c r="Z6938" s="146"/>
      <c r="AA6938" s="146"/>
      <c r="AB6938" s="5" t="str">
        <f t="shared" si="140"/>
        <v/>
      </c>
    </row>
    <row r="6939" spans="8:28" customFormat="1" ht="12.95" hidden="1" customHeight="1">
      <c r="H6939" s="1"/>
      <c r="I6939" s="1"/>
      <c r="N6939" s="1"/>
      <c r="T6939" s="146"/>
      <c r="U6939" s="146"/>
      <c r="V6939" s="146"/>
      <c r="W6939" s="146"/>
      <c r="X6939" s="146"/>
      <c r="Y6939" s="146"/>
      <c r="Z6939" s="146"/>
      <c r="AA6939" s="146"/>
      <c r="AB6939" s="5" t="str">
        <f t="shared" ref="AB6939:AB7002" si="141">IF(TRIM(A6929)="","",CONCATENATE(TRIM(D6929),TRIM(E6929)))</f>
        <v/>
      </c>
    </row>
    <row r="6940" spans="8:28" customFormat="1" ht="12.95" hidden="1" customHeight="1">
      <c r="H6940" s="1"/>
      <c r="I6940" s="1"/>
      <c r="N6940" s="1"/>
      <c r="T6940" s="146"/>
      <c r="U6940" s="146"/>
      <c r="V6940" s="146"/>
      <c r="W6940" s="146"/>
      <c r="X6940" s="146"/>
      <c r="Y6940" s="146"/>
      <c r="Z6940" s="146"/>
      <c r="AA6940" s="146"/>
      <c r="AB6940" s="5" t="str">
        <f t="shared" si="141"/>
        <v/>
      </c>
    </row>
    <row r="6941" spans="8:28" customFormat="1" ht="12.95" hidden="1" customHeight="1">
      <c r="H6941" s="1"/>
      <c r="I6941" s="1"/>
      <c r="N6941" s="1"/>
      <c r="T6941" s="146"/>
      <c r="U6941" s="146"/>
      <c r="V6941" s="146"/>
      <c r="W6941" s="146"/>
      <c r="X6941" s="146"/>
      <c r="Y6941" s="146"/>
      <c r="Z6941" s="146"/>
      <c r="AA6941" s="146"/>
      <c r="AB6941" s="5" t="str">
        <f t="shared" si="141"/>
        <v/>
      </c>
    </row>
    <row r="6942" spans="8:28" customFormat="1" ht="12.95" hidden="1" customHeight="1">
      <c r="H6942" s="1"/>
      <c r="I6942" s="1"/>
      <c r="N6942" s="1"/>
      <c r="T6942" s="146"/>
      <c r="U6942" s="146"/>
      <c r="V6942" s="146"/>
      <c r="W6942" s="146"/>
      <c r="X6942" s="146"/>
      <c r="Y6942" s="146"/>
      <c r="Z6942" s="146"/>
      <c r="AA6942" s="146"/>
      <c r="AB6942" s="5" t="str">
        <f t="shared" si="141"/>
        <v/>
      </c>
    </row>
    <row r="6943" spans="8:28" customFormat="1" ht="12.95" hidden="1" customHeight="1">
      <c r="H6943" s="1"/>
      <c r="I6943" s="1"/>
      <c r="N6943" s="1"/>
      <c r="T6943" s="146"/>
      <c r="U6943" s="146"/>
      <c r="V6943" s="146"/>
      <c r="W6943" s="146"/>
      <c r="X6943" s="146"/>
      <c r="Y6943" s="146"/>
      <c r="Z6943" s="146"/>
      <c r="AA6943" s="146"/>
      <c r="AB6943" s="5" t="str">
        <f t="shared" si="141"/>
        <v/>
      </c>
    </row>
    <row r="6944" spans="8:28" customFormat="1" ht="12.95" hidden="1" customHeight="1">
      <c r="H6944" s="1"/>
      <c r="I6944" s="1"/>
      <c r="N6944" s="1"/>
      <c r="T6944" s="146"/>
      <c r="U6944" s="146"/>
      <c r="V6944" s="146"/>
      <c r="W6944" s="146"/>
      <c r="X6944" s="146"/>
      <c r="Y6944" s="146"/>
      <c r="Z6944" s="146"/>
      <c r="AA6944" s="146"/>
      <c r="AB6944" s="5" t="str">
        <f t="shared" si="141"/>
        <v/>
      </c>
    </row>
    <row r="6945" spans="8:28" customFormat="1" ht="12.95" hidden="1" customHeight="1">
      <c r="H6945" s="1"/>
      <c r="I6945" s="1"/>
      <c r="N6945" s="1"/>
      <c r="T6945" s="146"/>
      <c r="U6945" s="146"/>
      <c r="V6945" s="146"/>
      <c r="W6945" s="146"/>
      <c r="X6945" s="146"/>
      <c r="Y6945" s="146"/>
      <c r="Z6945" s="146"/>
      <c r="AA6945" s="146"/>
      <c r="AB6945" s="5" t="str">
        <f t="shared" si="141"/>
        <v/>
      </c>
    </row>
    <row r="6946" spans="8:28" customFormat="1" ht="12.95" hidden="1" customHeight="1">
      <c r="H6946" s="1"/>
      <c r="I6946" s="1"/>
      <c r="N6946" s="1"/>
      <c r="T6946" s="146"/>
      <c r="U6946" s="146"/>
      <c r="V6946" s="146"/>
      <c r="W6946" s="146"/>
      <c r="X6946" s="146"/>
      <c r="Y6946" s="146"/>
      <c r="Z6946" s="146"/>
      <c r="AA6946" s="146"/>
      <c r="AB6946" s="5" t="str">
        <f t="shared" si="141"/>
        <v/>
      </c>
    </row>
    <row r="6947" spans="8:28" customFormat="1" ht="12.95" hidden="1" customHeight="1">
      <c r="H6947" s="1"/>
      <c r="I6947" s="1"/>
      <c r="N6947" s="1"/>
      <c r="T6947" s="146"/>
      <c r="U6947" s="146"/>
      <c r="V6947" s="146"/>
      <c r="W6947" s="146"/>
      <c r="X6947" s="146"/>
      <c r="Y6947" s="146"/>
      <c r="Z6947" s="146"/>
      <c r="AA6947" s="146"/>
      <c r="AB6947" s="5" t="str">
        <f t="shared" si="141"/>
        <v/>
      </c>
    </row>
    <row r="6948" spans="8:28" customFormat="1" ht="12.95" hidden="1" customHeight="1">
      <c r="H6948" s="1"/>
      <c r="I6948" s="1"/>
      <c r="N6948" s="1"/>
      <c r="T6948" s="146"/>
      <c r="U6948" s="146"/>
      <c r="V6948" s="146"/>
      <c r="W6948" s="146"/>
      <c r="X6948" s="146"/>
      <c r="Y6948" s="146"/>
      <c r="Z6948" s="146"/>
      <c r="AA6948" s="146"/>
      <c r="AB6948" s="5" t="str">
        <f t="shared" si="141"/>
        <v/>
      </c>
    </row>
    <row r="6949" spans="8:28" customFormat="1" ht="12.95" hidden="1" customHeight="1">
      <c r="H6949" s="1"/>
      <c r="I6949" s="1"/>
      <c r="N6949" s="1"/>
      <c r="T6949" s="146"/>
      <c r="U6949" s="146"/>
      <c r="V6949" s="146"/>
      <c r="W6949" s="146"/>
      <c r="X6949" s="146"/>
      <c r="Y6949" s="146"/>
      <c r="Z6949" s="146"/>
      <c r="AA6949" s="146"/>
      <c r="AB6949" s="5" t="str">
        <f t="shared" si="141"/>
        <v/>
      </c>
    </row>
    <row r="6950" spans="8:28" customFormat="1" ht="12.95" hidden="1" customHeight="1">
      <c r="H6950" s="1"/>
      <c r="I6950" s="1"/>
      <c r="N6950" s="1"/>
      <c r="T6950" s="146"/>
      <c r="U6950" s="146"/>
      <c r="V6950" s="146"/>
      <c r="W6950" s="146"/>
      <c r="X6950" s="146"/>
      <c r="Y6950" s="146"/>
      <c r="Z6950" s="146"/>
      <c r="AA6950" s="146"/>
      <c r="AB6950" s="5" t="str">
        <f t="shared" si="141"/>
        <v/>
      </c>
    </row>
    <row r="6951" spans="8:28" customFormat="1" ht="12.95" hidden="1" customHeight="1">
      <c r="H6951" s="1"/>
      <c r="I6951" s="1"/>
      <c r="N6951" s="1"/>
      <c r="T6951" s="146"/>
      <c r="U6951" s="146"/>
      <c r="V6951" s="146"/>
      <c r="W6951" s="146"/>
      <c r="X6951" s="146"/>
      <c r="Y6951" s="146"/>
      <c r="Z6951" s="146"/>
      <c r="AA6951" s="146"/>
      <c r="AB6951" s="5" t="str">
        <f t="shared" si="141"/>
        <v/>
      </c>
    </row>
    <row r="6952" spans="8:28" customFormat="1" ht="12.95" hidden="1" customHeight="1">
      <c r="H6952" s="1"/>
      <c r="I6952" s="1"/>
      <c r="N6952" s="1"/>
      <c r="T6952" s="146"/>
      <c r="U6952" s="146"/>
      <c r="V6952" s="146"/>
      <c r="W6952" s="146"/>
      <c r="X6952" s="146"/>
      <c r="Y6952" s="146"/>
      <c r="Z6952" s="146"/>
      <c r="AA6952" s="146"/>
      <c r="AB6952" s="5" t="str">
        <f t="shared" si="141"/>
        <v/>
      </c>
    </row>
    <row r="6953" spans="8:28" customFormat="1" ht="12.95" hidden="1" customHeight="1">
      <c r="H6953" s="1"/>
      <c r="I6953" s="1"/>
      <c r="N6953" s="1"/>
      <c r="T6953" s="146"/>
      <c r="U6953" s="146"/>
      <c r="V6953" s="146"/>
      <c r="W6953" s="146"/>
      <c r="X6953" s="146"/>
      <c r="Y6953" s="146"/>
      <c r="Z6953" s="146"/>
      <c r="AA6953" s="146"/>
      <c r="AB6953" s="5" t="str">
        <f t="shared" si="141"/>
        <v/>
      </c>
    </row>
    <row r="6954" spans="8:28" customFormat="1" ht="12.95" hidden="1" customHeight="1">
      <c r="H6954" s="1"/>
      <c r="I6954" s="1"/>
      <c r="N6954" s="1"/>
      <c r="T6954" s="146"/>
      <c r="U6954" s="146"/>
      <c r="V6954" s="146"/>
      <c r="W6954" s="146"/>
      <c r="X6954" s="146"/>
      <c r="Y6954" s="146"/>
      <c r="Z6954" s="146"/>
      <c r="AA6954" s="146"/>
      <c r="AB6954" s="5" t="str">
        <f t="shared" si="141"/>
        <v/>
      </c>
    </row>
    <row r="6955" spans="8:28" customFormat="1" ht="12.95" hidden="1" customHeight="1">
      <c r="H6955" s="1"/>
      <c r="I6955" s="1"/>
      <c r="N6955" s="1"/>
      <c r="T6955" s="146"/>
      <c r="U6955" s="146"/>
      <c r="V6955" s="146"/>
      <c r="W6955" s="146"/>
      <c r="X6955" s="146"/>
      <c r="Y6955" s="146"/>
      <c r="Z6955" s="146"/>
      <c r="AA6955" s="146"/>
      <c r="AB6955" s="5" t="str">
        <f t="shared" si="141"/>
        <v/>
      </c>
    </row>
    <row r="6956" spans="8:28" customFormat="1" ht="12.95" hidden="1" customHeight="1">
      <c r="H6956" s="1"/>
      <c r="I6956" s="1"/>
      <c r="N6956" s="1"/>
      <c r="T6956" s="146"/>
      <c r="U6956" s="146"/>
      <c r="V6956" s="146"/>
      <c r="W6956" s="146"/>
      <c r="X6956" s="146"/>
      <c r="Y6956" s="146"/>
      <c r="Z6956" s="146"/>
      <c r="AA6956" s="146"/>
      <c r="AB6956" s="5" t="str">
        <f t="shared" si="141"/>
        <v/>
      </c>
    </row>
    <row r="6957" spans="8:28" customFormat="1" ht="12.95" hidden="1" customHeight="1">
      <c r="H6957" s="1"/>
      <c r="I6957" s="1"/>
      <c r="N6957" s="1"/>
      <c r="T6957" s="146"/>
      <c r="U6957" s="146"/>
      <c r="V6957" s="146"/>
      <c r="W6957" s="146"/>
      <c r="X6957" s="146"/>
      <c r="Y6957" s="146"/>
      <c r="Z6957" s="146"/>
      <c r="AA6957" s="146"/>
      <c r="AB6957" s="5" t="str">
        <f t="shared" si="141"/>
        <v/>
      </c>
    </row>
    <row r="6958" spans="8:28" customFormat="1" ht="12.95" hidden="1" customHeight="1">
      <c r="H6958" s="1"/>
      <c r="I6958" s="1"/>
      <c r="N6958" s="1"/>
      <c r="T6958" s="146"/>
      <c r="U6958" s="146"/>
      <c r="V6958" s="146"/>
      <c r="W6958" s="146"/>
      <c r="X6958" s="146"/>
      <c r="Y6958" s="146"/>
      <c r="Z6958" s="146"/>
      <c r="AA6958" s="146"/>
      <c r="AB6958" s="5" t="str">
        <f t="shared" si="141"/>
        <v/>
      </c>
    </row>
    <row r="6959" spans="8:28" customFormat="1" ht="12.95" hidden="1" customHeight="1">
      <c r="H6959" s="1"/>
      <c r="I6959" s="1"/>
      <c r="N6959" s="1"/>
      <c r="T6959" s="146"/>
      <c r="U6959" s="146"/>
      <c r="V6959" s="146"/>
      <c r="W6959" s="146"/>
      <c r="X6959" s="146"/>
      <c r="Y6959" s="146"/>
      <c r="Z6959" s="146"/>
      <c r="AA6959" s="146"/>
      <c r="AB6959" s="5" t="str">
        <f t="shared" si="141"/>
        <v/>
      </c>
    </row>
    <row r="6960" spans="8:28" customFormat="1" ht="12.95" hidden="1" customHeight="1">
      <c r="H6960" s="1"/>
      <c r="I6960" s="1"/>
      <c r="N6960" s="1"/>
      <c r="T6960" s="146"/>
      <c r="U6960" s="146"/>
      <c r="V6960" s="146"/>
      <c r="W6960" s="146"/>
      <c r="X6960" s="146"/>
      <c r="Y6960" s="146"/>
      <c r="Z6960" s="146"/>
      <c r="AA6960" s="146"/>
      <c r="AB6960" s="5" t="str">
        <f t="shared" si="141"/>
        <v/>
      </c>
    </row>
    <row r="6961" spans="8:28" customFormat="1" ht="12.95" hidden="1" customHeight="1">
      <c r="H6961" s="1"/>
      <c r="I6961" s="1"/>
      <c r="N6961" s="1"/>
      <c r="T6961" s="146"/>
      <c r="U6961" s="146"/>
      <c r="V6961" s="146"/>
      <c r="W6961" s="146"/>
      <c r="X6961" s="146"/>
      <c r="Y6961" s="146"/>
      <c r="Z6961" s="146"/>
      <c r="AA6961" s="146"/>
      <c r="AB6961" s="5" t="str">
        <f t="shared" si="141"/>
        <v/>
      </c>
    </row>
    <row r="6962" spans="8:28" customFormat="1" ht="12.95" hidden="1" customHeight="1">
      <c r="H6962" s="1"/>
      <c r="I6962" s="1"/>
      <c r="N6962" s="1"/>
      <c r="T6962" s="146"/>
      <c r="U6962" s="146"/>
      <c r="V6962" s="146"/>
      <c r="W6962" s="146"/>
      <c r="X6962" s="146"/>
      <c r="Y6962" s="146"/>
      <c r="Z6962" s="146"/>
      <c r="AA6962" s="146"/>
      <c r="AB6962" s="5" t="str">
        <f t="shared" si="141"/>
        <v/>
      </c>
    </row>
    <row r="6963" spans="8:28" customFormat="1" ht="12.95" hidden="1" customHeight="1">
      <c r="H6963" s="1"/>
      <c r="I6963" s="1"/>
      <c r="N6963" s="1"/>
      <c r="T6963" s="146"/>
      <c r="U6963" s="146"/>
      <c r="V6963" s="146"/>
      <c r="W6963" s="146"/>
      <c r="X6963" s="146"/>
      <c r="Y6963" s="146"/>
      <c r="Z6963" s="146"/>
      <c r="AA6963" s="146"/>
      <c r="AB6963" s="5" t="str">
        <f t="shared" si="141"/>
        <v/>
      </c>
    </row>
    <row r="6964" spans="8:28" customFormat="1" ht="12.95" hidden="1" customHeight="1">
      <c r="H6964" s="1"/>
      <c r="I6964" s="1"/>
      <c r="N6964" s="1"/>
      <c r="T6964" s="146"/>
      <c r="U6964" s="146"/>
      <c r="V6964" s="146"/>
      <c r="W6964" s="146"/>
      <c r="X6964" s="146"/>
      <c r="Y6964" s="146"/>
      <c r="Z6964" s="146"/>
      <c r="AA6964" s="146"/>
      <c r="AB6964" s="5" t="str">
        <f t="shared" si="141"/>
        <v/>
      </c>
    </row>
    <row r="6965" spans="8:28" customFormat="1" ht="12.95" hidden="1" customHeight="1">
      <c r="H6965" s="1"/>
      <c r="I6965" s="1"/>
      <c r="N6965" s="1"/>
      <c r="T6965" s="146"/>
      <c r="U6965" s="146"/>
      <c r="V6965" s="146"/>
      <c r="W6965" s="146"/>
      <c r="X6965" s="146"/>
      <c r="Y6965" s="146"/>
      <c r="Z6965" s="146"/>
      <c r="AA6965" s="146"/>
      <c r="AB6965" s="5" t="str">
        <f t="shared" si="141"/>
        <v/>
      </c>
    </row>
    <row r="6966" spans="8:28" customFormat="1" ht="12.95" hidden="1" customHeight="1">
      <c r="H6966" s="1"/>
      <c r="I6966" s="1"/>
      <c r="N6966" s="1"/>
      <c r="T6966" s="146"/>
      <c r="U6966" s="146"/>
      <c r="V6966" s="146"/>
      <c r="W6966" s="146"/>
      <c r="X6966" s="146"/>
      <c r="Y6966" s="146"/>
      <c r="Z6966" s="146"/>
      <c r="AA6966" s="146"/>
      <c r="AB6966" s="5" t="str">
        <f t="shared" si="141"/>
        <v/>
      </c>
    </row>
    <row r="6967" spans="8:28" customFormat="1" ht="12.95" hidden="1" customHeight="1">
      <c r="H6967" s="1"/>
      <c r="I6967" s="1"/>
      <c r="N6967" s="1"/>
      <c r="T6967" s="146"/>
      <c r="U6967" s="146"/>
      <c r="V6967" s="146"/>
      <c r="W6967" s="146"/>
      <c r="X6967" s="146"/>
      <c r="Y6967" s="146"/>
      <c r="Z6967" s="146"/>
      <c r="AA6967" s="146"/>
      <c r="AB6967" s="5" t="str">
        <f t="shared" si="141"/>
        <v/>
      </c>
    </row>
    <row r="6968" spans="8:28" customFormat="1" ht="12.95" hidden="1" customHeight="1">
      <c r="H6968" s="1"/>
      <c r="I6968" s="1"/>
      <c r="N6968" s="1"/>
      <c r="T6968" s="146"/>
      <c r="U6968" s="146"/>
      <c r="V6968" s="146"/>
      <c r="W6968" s="146"/>
      <c r="X6968" s="146"/>
      <c r="Y6968" s="146"/>
      <c r="Z6968" s="146"/>
      <c r="AA6968" s="146"/>
      <c r="AB6968" s="5" t="str">
        <f t="shared" si="141"/>
        <v/>
      </c>
    </row>
    <row r="6969" spans="8:28" customFormat="1" ht="12.95" hidden="1" customHeight="1">
      <c r="H6969" s="1"/>
      <c r="I6969" s="1"/>
      <c r="N6969" s="1"/>
      <c r="T6969" s="146"/>
      <c r="U6969" s="146"/>
      <c r="V6969" s="146"/>
      <c r="W6969" s="146"/>
      <c r="X6969" s="146"/>
      <c r="Y6969" s="146"/>
      <c r="Z6969" s="146"/>
      <c r="AA6969" s="146"/>
      <c r="AB6969" s="5" t="str">
        <f t="shared" si="141"/>
        <v/>
      </c>
    </row>
    <row r="6970" spans="8:28" customFormat="1" ht="12.95" hidden="1" customHeight="1">
      <c r="H6970" s="1"/>
      <c r="I6970" s="1"/>
      <c r="N6970" s="1"/>
      <c r="T6970" s="146"/>
      <c r="U6970" s="146"/>
      <c r="V6970" s="146"/>
      <c r="W6970" s="146"/>
      <c r="X6970" s="146"/>
      <c r="Y6970" s="146"/>
      <c r="Z6970" s="146"/>
      <c r="AA6970" s="146"/>
      <c r="AB6970" s="5" t="str">
        <f t="shared" si="141"/>
        <v/>
      </c>
    </row>
    <row r="6971" spans="8:28" customFormat="1" ht="12.95" hidden="1" customHeight="1">
      <c r="H6971" s="1"/>
      <c r="I6971" s="1"/>
      <c r="N6971" s="1"/>
      <c r="T6971" s="146"/>
      <c r="U6971" s="146"/>
      <c r="V6971" s="146"/>
      <c r="W6971" s="146"/>
      <c r="X6971" s="146"/>
      <c r="Y6971" s="146"/>
      <c r="Z6971" s="146"/>
      <c r="AA6971" s="146"/>
      <c r="AB6971" s="5" t="str">
        <f t="shared" si="141"/>
        <v/>
      </c>
    </row>
    <row r="6972" spans="8:28" customFormat="1" ht="12.95" hidden="1" customHeight="1">
      <c r="H6972" s="1"/>
      <c r="I6972" s="1"/>
      <c r="N6972" s="1"/>
      <c r="T6972" s="146"/>
      <c r="U6972" s="146"/>
      <c r="V6972" s="146"/>
      <c r="W6972" s="146"/>
      <c r="X6972" s="146"/>
      <c r="Y6972" s="146"/>
      <c r="Z6972" s="146"/>
      <c r="AA6972" s="146"/>
      <c r="AB6972" s="5" t="str">
        <f t="shared" si="141"/>
        <v/>
      </c>
    </row>
    <row r="6973" spans="8:28" customFormat="1" ht="12.95" hidden="1" customHeight="1">
      <c r="H6973" s="1"/>
      <c r="I6973" s="1"/>
      <c r="N6973" s="1"/>
      <c r="T6973" s="146"/>
      <c r="U6973" s="146"/>
      <c r="V6973" s="146"/>
      <c r="W6973" s="146"/>
      <c r="X6973" s="146"/>
      <c r="Y6973" s="146"/>
      <c r="Z6973" s="146"/>
      <c r="AA6973" s="146"/>
      <c r="AB6973" s="5" t="str">
        <f t="shared" si="141"/>
        <v/>
      </c>
    </row>
    <row r="6974" spans="8:28" customFormat="1" ht="12.95" hidden="1" customHeight="1">
      <c r="H6974" s="1"/>
      <c r="I6974" s="1"/>
      <c r="N6974" s="1"/>
      <c r="T6974" s="146"/>
      <c r="U6974" s="146"/>
      <c r="V6974" s="146"/>
      <c r="W6974" s="146"/>
      <c r="X6974" s="146"/>
      <c r="Y6974" s="146"/>
      <c r="Z6974" s="146"/>
      <c r="AA6974" s="146"/>
      <c r="AB6974" s="5" t="str">
        <f t="shared" si="141"/>
        <v/>
      </c>
    </row>
    <row r="6975" spans="8:28" customFormat="1" ht="12.95" hidden="1" customHeight="1">
      <c r="H6975" s="1"/>
      <c r="I6975" s="1"/>
      <c r="N6975" s="1"/>
      <c r="T6975" s="146"/>
      <c r="U6975" s="146"/>
      <c r="V6975" s="146"/>
      <c r="W6975" s="146"/>
      <c r="X6975" s="146"/>
      <c r="Y6975" s="146"/>
      <c r="Z6975" s="146"/>
      <c r="AA6975" s="146"/>
      <c r="AB6975" s="5" t="str">
        <f t="shared" si="141"/>
        <v/>
      </c>
    </row>
    <row r="6976" spans="8:28" customFormat="1" ht="12.95" hidden="1" customHeight="1">
      <c r="H6976" s="1"/>
      <c r="I6976" s="1"/>
      <c r="N6976" s="1"/>
      <c r="T6976" s="146"/>
      <c r="U6976" s="146"/>
      <c r="V6976" s="146"/>
      <c r="W6976" s="146"/>
      <c r="X6976" s="146"/>
      <c r="Y6976" s="146"/>
      <c r="Z6976" s="146"/>
      <c r="AA6976" s="146"/>
      <c r="AB6976" s="5" t="str">
        <f t="shared" si="141"/>
        <v/>
      </c>
    </row>
    <row r="6977" spans="8:28" customFormat="1" ht="12.95" hidden="1" customHeight="1">
      <c r="H6977" s="1"/>
      <c r="I6977" s="1"/>
      <c r="N6977" s="1"/>
      <c r="T6977" s="146"/>
      <c r="U6977" s="146"/>
      <c r="V6977" s="146"/>
      <c r="W6977" s="146"/>
      <c r="X6977" s="146"/>
      <c r="Y6977" s="146"/>
      <c r="Z6977" s="146"/>
      <c r="AA6977" s="146"/>
      <c r="AB6977" s="5" t="str">
        <f t="shared" si="141"/>
        <v/>
      </c>
    </row>
    <row r="6978" spans="8:28" customFormat="1" ht="12.95" hidden="1" customHeight="1">
      <c r="H6978" s="1"/>
      <c r="I6978" s="1"/>
      <c r="N6978" s="1"/>
      <c r="T6978" s="146"/>
      <c r="U6978" s="146"/>
      <c r="V6978" s="146"/>
      <c r="W6978" s="146"/>
      <c r="X6978" s="146"/>
      <c r="Y6978" s="146"/>
      <c r="Z6978" s="146"/>
      <c r="AA6978" s="146"/>
      <c r="AB6978" s="5" t="str">
        <f t="shared" si="141"/>
        <v/>
      </c>
    </row>
    <row r="6979" spans="8:28" customFormat="1" ht="12.95" hidden="1" customHeight="1">
      <c r="H6979" s="1"/>
      <c r="I6979" s="1"/>
      <c r="N6979" s="1"/>
      <c r="T6979" s="146"/>
      <c r="U6979" s="146"/>
      <c r="V6979" s="146"/>
      <c r="W6979" s="146"/>
      <c r="X6979" s="146"/>
      <c r="Y6979" s="146"/>
      <c r="Z6979" s="146"/>
      <c r="AA6979" s="146"/>
      <c r="AB6979" s="5" t="str">
        <f t="shared" si="141"/>
        <v/>
      </c>
    </row>
    <row r="6980" spans="8:28" customFormat="1" ht="12.95" hidden="1" customHeight="1">
      <c r="H6980" s="1"/>
      <c r="I6980" s="1"/>
      <c r="N6980" s="1"/>
      <c r="T6980" s="146"/>
      <c r="U6980" s="146"/>
      <c r="V6980" s="146"/>
      <c r="W6980" s="146"/>
      <c r="X6980" s="146"/>
      <c r="Y6980" s="146"/>
      <c r="Z6980" s="146"/>
      <c r="AA6980" s="146"/>
      <c r="AB6980" s="5" t="str">
        <f t="shared" si="141"/>
        <v/>
      </c>
    </row>
    <row r="6981" spans="8:28" customFormat="1" ht="12.95" hidden="1" customHeight="1">
      <c r="H6981" s="1"/>
      <c r="I6981" s="1"/>
      <c r="N6981" s="1"/>
      <c r="T6981" s="146"/>
      <c r="U6981" s="146"/>
      <c r="V6981" s="146"/>
      <c r="W6981" s="146"/>
      <c r="X6981" s="146"/>
      <c r="Y6981" s="146"/>
      <c r="Z6981" s="146"/>
      <c r="AA6981" s="146"/>
      <c r="AB6981" s="5" t="str">
        <f t="shared" si="141"/>
        <v/>
      </c>
    </row>
    <row r="6982" spans="8:28" customFormat="1" ht="12.95" hidden="1" customHeight="1">
      <c r="H6982" s="1"/>
      <c r="I6982" s="1"/>
      <c r="N6982" s="1"/>
      <c r="T6982" s="146"/>
      <c r="U6982" s="146"/>
      <c r="V6982" s="146"/>
      <c r="W6982" s="146"/>
      <c r="X6982" s="146"/>
      <c r="Y6982" s="146"/>
      <c r="Z6982" s="146"/>
      <c r="AA6982" s="146"/>
      <c r="AB6982" s="5" t="str">
        <f t="shared" si="141"/>
        <v/>
      </c>
    </row>
    <row r="6983" spans="8:28" customFormat="1" ht="12.95" hidden="1" customHeight="1">
      <c r="H6983" s="1"/>
      <c r="I6983" s="1"/>
      <c r="N6983" s="1"/>
      <c r="T6983" s="146"/>
      <c r="U6983" s="146"/>
      <c r="V6983" s="146"/>
      <c r="W6983" s="146"/>
      <c r="X6983" s="146"/>
      <c r="Y6983" s="146"/>
      <c r="Z6983" s="146"/>
      <c r="AA6983" s="146"/>
      <c r="AB6983" s="5" t="str">
        <f t="shared" si="141"/>
        <v/>
      </c>
    </row>
    <row r="6984" spans="8:28" customFormat="1" ht="12.95" hidden="1" customHeight="1">
      <c r="H6984" s="1"/>
      <c r="I6984" s="1"/>
      <c r="N6984" s="1"/>
      <c r="T6984" s="146"/>
      <c r="U6984" s="146"/>
      <c r="V6984" s="146"/>
      <c r="W6984" s="146"/>
      <c r="X6984" s="146"/>
      <c r="Y6984" s="146"/>
      <c r="Z6984" s="146"/>
      <c r="AA6984" s="146"/>
      <c r="AB6984" s="5" t="str">
        <f t="shared" si="141"/>
        <v/>
      </c>
    </row>
    <row r="6985" spans="8:28" customFormat="1" ht="12.95" hidden="1" customHeight="1">
      <c r="H6985" s="1"/>
      <c r="I6985" s="1"/>
      <c r="N6985" s="1"/>
      <c r="T6985" s="146"/>
      <c r="U6985" s="146"/>
      <c r="V6985" s="146"/>
      <c r="W6985" s="146"/>
      <c r="X6985" s="146"/>
      <c r="Y6985" s="146"/>
      <c r="Z6985" s="146"/>
      <c r="AA6985" s="146"/>
      <c r="AB6985" s="5" t="str">
        <f t="shared" si="141"/>
        <v/>
      </c>
    </row>
    <row r="6986" spans="8:28" customFormat="1" ht="12.95" hidden="1" customHeight="1">
      <c r="H6986" s="1"/>
      <c r="I6986" s="1"/>
      <c r="N6986" s="1"/>
      <c r="T6986" s="146"/>
      <c r="U6986" s="146"/>
      <c r="V6986" s="146"/>
      <c r="W6986" s="146"/>
      <c r="X6986" s="146"/>
      <c r="Y6986" s="146"/>
      <c r="Z6986" s="146"/>
      <c r="AA6986" s="146"/>
      <c r="AB6986" s="5" t="str">
        <f t="shared" si="141"/>
        <v/>
      </c>
    </row>
    <row r="6987" spans="8:28" customFormat="1" ht="12.95" hidden="1" customHeight="1">
      <c r="H6987" s="1"/>
      <c r="I6987" s="1"/>
      <c r="N6987" s="1"/>
      <c r="T6987" s="146"/>
      <c r="U6987" s="146"/>
      <c r="V6987" s="146"/>
      <c r="W6987" s="146"/>
      <c r="X6987" s="146"/>
      <c r="Y6987" s="146"/>
      <c r="Z6987" s="146"/>
      <c r="AA6987" s="146"/>
      <c r="AB6987" s="5" t="str">
        <f t="shared" si="141"/>
        <v/>
      </c>
    </row>
    <row r="6988" spans="8:28" customFormat="1" ht="12.95" hidden="1" customHeight="1">
      <c r="H6988" s="1"/>
      <c r="I6988" s="1"/>
      <c r="N6988" s="1"/>
      <c r="T6988" s="146"/>
      <c r="U6988" s="146"/>
      <c r="V6988" s="146"/>
      <c r="W6988" s="146"/>
      <c r="X6988" s="146"/>
      <c r="Y6988" s="146"/>
      <c r="Z6988" s="146"/>
      <c r="AA6988" s="146"/>
      <c r="AB6988" s="5" t="str">
        <f t="shared" si="141"/>
        <v/>
      </c>
    </row>
    <row r="6989" spans="8:28" customFormat="1" ht="12.95" hidden="1" customHeight="1">
      <c r="H6989" s="1"/>
      <c r="I6989" s="1"/>
      <c r="N6989" s="1"/>
      <c r="T6989" s="146"/>
      <c r="U6989" s="146"/>
      <c r="V6989" s="146"/>
      <c r="W6989" s="146"/>
      <c r="X6989" s="146"/>
      <c r="Y6989" s="146"/>
      <c r="Z6989" s="146"/>
      <c r="AA6989" s="146"/>
      <c r="AB6989" s="5" t="str">
        <f t="shared" si="141"/>
        <v/>
      </c>
    </row>
    <row r="6990" spans="8:28" customFormat="1" ht="12.95" hidden="1" customHeight="1">
      <c r="H6990" s="1"/>
      <c r="I6990" s="1"/>
      <c r="N6990" s="1"/>
      <c r="T6990" s="146"/>
      <c r="U6990" s="146"/>
      <c r="V6990" s="146"/>
      <c r="W6990" s="146"/>
      <c r="X6990" s="146"/>
      <c r="Y6990" s="146"/>
      <c r="Z6990" s="146"/>
      <c r="AA6990" s="146"/>
      <c r="AB6990" s="5" t="str">
        <f t="shared" si="141"/>
        <v/>
      </c>
    </row>
    <row r="6991" spans="8:28" customFormat="1" ht="12.95" hidden="1" customHeight="1">
      <c r="H6991" s="1"/>
      <c r="I6991" s="1"/>
      <c r="N6991" s="1"/>
      <c r="T6991" s="146"/>
      <c r="U6991" s="146"/>
      <c r="V6991" s="146"/>
      <c r="W6991" s="146"/>
      <c r="X6991" s="146"/>
      <c r="Y6991" s="146"/>
      <c r="Z6991" s="146"/>
      <c r="AA6991" s="146"/>
      <c r="AB6991" s="5" t="str">
        <f t="shared" si="141"/>
        <v/>
      </c>
    </row>
    <row r="6992" spans="8:28" customFormat="1" ht="12.95" hidden="1" customHeight="1">
      <c r="H6992" s="1"/>
      <c r="I6992" s="1"/>
      <c r="N6992" s="1"/>
      <c r="T6992" s="146"/>
      <c r="U6992" s="146"/>
      <c r="V6992" s="146"/>
      <c r="W6992" s="146"/>
      <c r="X6992" s="146"/>
      <c r="Y6992" s="146"/>
      <c r="Z6992" s="146"/>
      <c r="AA6992" s="146"/>
      <c r="AB6992" s="5" t="str">
        <f t="shared" si="141"/>
        <v/>
      </c>
    </row>
    <row r="6993" spans="8:28" customFormat="1" ht="12.95" hidden="1" customHeight="1">
      <c r="H6993" s="1"/>
      <c r="I6993" s="1"/>
      <c r="N6993" s="1"/>
      <c r="T6993" s="146"/>
      <c r="U6993" s="146"/>
      <c r="V6993" s="146"/>
      <c r="W6993" s="146"/>
      <c r="X6993" s="146"/>
      <c r="Y6993" s="146"/>
      <c r="Z6993" s="146"/>
      <c r="AA6993" s="146"/>
      <c r="AB6993" s="5" t="str">
        <f t="shared" si="141"/>
        <v/>
      </c>
    </row>
    <row r="6994" spans="8:28" customFormat="1" ht="12.95" hidden="1" customHeight="1">
      <c r="H6994" s="1"/>
      <c r="I6994" s="1"/>
      <c r="N6994" s="1"/>
      <c r="T6994" s="146"/>
      <c r="U6994" s="146"/>
      <c r="V6994" s="146"/>
      <c r="W6994" s="146"/>
      <c r="X6994" s="146"/>
      <c r="Y6994" s="146"/>
      <c r="Z6994" s="146"/>
      <c r="AA6994" s="146"/>
      <c r="AB6994" s="5" t="str">
        <f t="shared" si="141"/>
        <v/>
      </c>
    </row>
    <row r="6995" spans="8:28" customFormat="1" ht="12.95" hidden="1" customHeight="1">
      <c r="H6995" s="1"/>
      <c r="I6995" s="1"/>
      <c r="N6995" s="1"/>
      <c r="T6995" s="146"/>
      <c r="U6995" s="146"/>
      <c r="V6995" s="146"/>
      <c r="W6995" s="146"/>
      <c r="X6995" s="146"/>
      <c r="Y6995" s="146"/>
      <c r="Z6995" s="146"/>
      <c r="AA6995" s="146"/>
      <c r="AB6995" s="5" t="str">
        <f t="shared" si="141"/>
        <v/>
      </c>
    </row>
    <row r="6996" spans="8:28" customFormat="1" ht="12.95" hidden="1" customHeight="1">
      <c r="H6996" s="1"/>
      <c r="I6996" s="1"/>
      <c r="N6996" s="1"/>
      <c r="T6996" s="146"/>
      <c r="U6996" s="146"/>
      <c r="V6996" s="146"/>
      <c r="W6996" s="146"/>
      <c r="X6996" s="146"/>
      <c r="Y6996" s="146"/>
      <c r="Z6996" s="146"/>
      <c r="AA6996" s="146"/>
      <c r="AB6996" s="5" t="str">
        <f t="shared" si="141"/>
        <v/>
      </c>
    </row>
    <row r="6997" spans="8:28" customFormat="1" ht="12.95" hidden="1" customHeight="1">
      <c r="H6997" s="1"/>
      <c r="I6997" s="1"/>
      <c r="N6997" s="1"/>
      <c r="T6997" s="146"/>
      <c r="U6997" s="146"/>
      <c r="V6997" s="146"/>
      <c r="W6997" s="146"/>
      <c r="X6997" s="146"/>
      <c r="Y6997" s="146"/>
      <c r="Z6997" s="146"/>
      <c r="AA6997" s="146"/>
      <c r="AB6997" s="5" t="str">
        <f t="shared" si="141"/>
        <v/>
      </c>
    </row>
    <row r="6998" spans="8:28" customFormat="1" ht="12.95" hidden="1" customHeight="1">
      <c r="H6998" s="1"/>
      <c r="I6998" s="1"/>
      <c r="N6998" s="1"/>
      <c r="T6998" s="146"/>
      <c r="U6998" s="146"/>
      <c r="V6998" s="146"/>
      <c r="W6998" s="146"/>
      <c r="X6998" s="146"/>
      <c r="Y6998" s="146"/>
      <c r="Z6998" s="146"/>
      <c r="AA6998" s="146"/>
      <c r="AB6998" s="5" t="str">
        <f t="shared" si="141"/>
        <v/>
      </c>
    </row>
    <row r="6999" spans="8:28" customFormat="1" ht="12.95" hidden="1" customHeight="1">
      <c r="H6999" s="1"/>
      <c r="I6999" s="1"/>
      <c r="N6999" s="1"/>
      <c r="T6999" s="146"/>
      <c r="U6999" s="146"/>
      <c r="V6999" s="146"/>
      <c r="W6999" s="146"/>
      <c r="X6999" s="146"/>
      <c r="Y6999" s="146"/>
      <c r="Z6999" s="146"/>
      <c r="AA6999" s="146"/>
      <c r="AB6999" s="5" t="str">
        <f t="shared" si="141"/>
        <v/>
      </c>
    </row>
    <row r="7000" spans="8:28" customFormat="1" ht="12.95" hidden="1" customHeight="1">
      <c r="H7000" s="1"/>
      <c r="I7000" s="1"/>
      <c r="N7000" s="1"/>
      <c r="T7000" s="146"/>
      <c r="U7000" s="146"/>
      <c r="V7000" s="146"/>
      <c r="W7000" s="146"/>
      <c r="X7000" s="146"/>
      <c r="Y7000" s="146"/>
      <c r="Z7000" s="146"/>
      <c r="AA7000" s="146"/>
      <c r="AB7000" s="5" t="str">
        <f t="shared" si="141"/>
        <v/>
      </c>
    </row>
    <row r="7001" spans="8:28" customFormat="1" ht="12.95" hidden="1" customHeight="1">
      <c r="H7001" s="1"/>
      <c r="I7001" s="1"/>
      <c r="N7001" s="1"/>
      <c r="T7001" s="146"/>
      <c r="U7001" s="146"/>
      <c r="V7001" s="146"/>
      <c r="W7001" s="146"/>
      <c r="X7001" s="146"/>
      <c r="Y7001" s="146"/>
      <c r="Z7001" s="146"/>
      <c r="AA7001" s="146"/>
      <c r="AB7001" s="5" t="str">
        <f t="shared" si="141"/>
        <v/>
      </c>
    </row>
    <row r="7002" spans="8:28" customFormat="1" ht="12.95" hidden="1" customHeight="1">
      <c r="H7002" s="1"/>
      <c r="I7002" s="1"/>
      <c r="N7002" s="1"/>
      <c r="T7002" s="146"/>
      <c r="U7002" s="146"/>
      <c r="V7002" s="146"/>
      <c r="W7002" s="146"/>
      <c r="X7002" s="146"/>
      <c r="Y7002" s="146"/>
      <c r="Z7002" s="146"/>
      <c r="AA7002" s="146"/>
      <c r="AB7002" s="5" t="str">
        <f t="shared" si="141"/>
        <v/>
      </c>
    </row>
    <row r="7003" spans="8:28" customFormat="1" ht="12.95" hidden="1" customHeight="1">
      <c r="H7003" s="1"/>
      <c r="I7003" s="1"/>
      <c r="N7003" s="1"/>
      <c r="T7003" s="146"/>
      <c r="U7003" s="146"/>
      <c r="V7003" s="146"/>
      <c r="W7003" s="146"/>
      <c r="X7003" s="146"/>
      <c r="Y7003" s="146"/>
      <c r="Z7003" s="146"/>
      <c r="AA7003" s="146"/>
      <c r="AB7003" s="5" t="str">
        <f t="shared" ref="AB7003:AB7066" si="142">IF(TRIM(A6993)="","",CONCATENATE(TRIM(D6993),TRIM(E6993)))</f>
        <v/>
      </c>
    </row>
    <row r="7004" spans="8:28" customFormat="1" ht="12.95" hidden="1" customHeight="1">
      <c r="H7004" s="1"/>
      <c r="I7004" s="1"/>
      <c r="N7004" s="1"/>
      <c r="T7004" s="146"/>
      <c r="U7004" s="146"/>
      <c r="V7004" s="146"/>
      <c r="W7004" s="146"/>
      <c r="X7004" s="146"/>
      <c r="Y7004" s="146"/>
      <c r="Z7004" s="146"/>
      <c r="AA7004" s="146"/>
      <c r="AB7004" s="5" t="str">
        <f t="shared" si="142"/>
        <v/>
      </c>
    </row>
    <row r="7005" spans="8:28" customFormat="1" ht="12.95" hidden="1" customHeight="1">
      <c r="H7005" s="1"/>
      <c r="I7005" s="1"/>
      <c r="N7005" s="1"/>
      <c r="T7005" s="146"/>
      <c r="U7005" s="146"/>
      <c r="V7005" s="146"/>
      <c r="W7005" s="146"/>
      <c r="X7005" s="146"/>
      <c r="Y7005" s="146"/>
      <c r="Z7005" s="146"/>
      <c r="AA7005" s="146"/>
      <c r="AB7005" s="5" t="str">
        <f t="shared" si="142"/>
        <v/>
      </c>
    </row>
    <row r="7006" spans="8:28" customFormat="1" ht="12.95" hidden="1" customHeight="1">
      <c r="H7006" s="1"/>
      <c r="I7006" s="1"/>
      <c r="N7006" s="1"/>
      <c r="T7006" s="146"/>
      <c r="U7006" s="146"/>
      <c r="V7006" s="146"/>
      <c r="W7006" s="146"/>
      <c r="X7006" s="146"/>
      <c r="Y7006" s="146"/>
      <c r="Z7006" s="146"/>
      <c r="AA7006" s="146"/>
      <c r="AB7006" s="5" t="str">
        <f t="shared" si="142"/>
        <v/>
      </c>
    </row>
    <row r="7007" spans="8:28" customFormat="1" ht="12.95" hidden="1" customHeight="1">
      <c r="H7007" s="1"/>
      <c r="I7007" s="1"/>
      <c r="N7007" s="1"/>
      <c r="T7007" s="146"/>
      <c r="U7007" s="146"/>
      <c r="V7007" s="146"/>
      <c r="W7007" s="146"/>
      <c r="X7007" s="146"/>
      <c r="Y7007" s="146"/>
      <c r="Z7007" s="146"/>
      <c r="AA7007" s="146"/>
      <c r="AB7007" s="5" t="str">
        <f t="shared" si="142"/>
        <v/>
      </c>
    </row>
    <row r="7008" spans="8:28" customFormat="1" ht="12.95" hidden="1" customHeight="1">
      <c r="H7008" s="1"/>
      <c r="I7008" s="1"/>
      <c r="N7008" s="1"/>
      <c r="T7008" s="146"/>
      <c r="U7008" s="146"/>
      <c r="V7008" s="146"/>
      <c r="W7008" s="146"/>
      <c r="X7008" s="146"/>
      <c r="Y7008" s="146"/>
      <c r="Z7008" s="146"/>
      <c r="AA7008" s="146"/>
      <c r="AB7008" s="5" t="str">
        <f t="shared" si="142"/>
        <v/>
      </c>
    </row>
    <row r="7009" spans="8:28" customFormat="1" ht="12.95" hidden="1" customHeight="1">
      <c r="H7009" s="1"/>
      <c r="I7009" s="1"/>
      <c r="N7009" s="1"/>
      <c r="T7009" s="146"/>
      <c r="U7009" s="146"/>
      <c r="V7009" s="146"/>
      <c r="W7009" s="146"/>
      <c r="X7009" s="146"/>
      <c r="Y7009" s="146"/>
      <c r="Z7009" s="146"/>
      <c r="AA7009" s="146"/>
      <c r="AB7009" s="5" t="str">
        <f t="shared" si="142"/>
        <v/>
      </c>
    </row>
    <row r="7010" spans="8:28" customFormat="1" ht="12.95" hidden="1" customHeight="1">
      <c r="H7010" s="1"/>
      <c r="I7010" s="1"/>
      <c r="N7010" s="1"/>
      <c r="T7010" s="146"/>
      <c r="U7010" s="146"/>
      <c r="V7010" s="146"/>
      <c r="W7010" s="146"/>
      <c r="X7010" s="146"/>
      <c r="Y7010" s="146"/>
      <c r="Z7010" s="146"/>
      <c r="AA7010" s="146"/>
      <c r="AB7010" s="5" t="str">
        <f t="shared" si="142"/>
        <v/>
      </c>
    </row>
    <row r="7011" spans="8:28" customFormat="1" ht="12.95" hidden="1" customHeight="1">
      <c r="H7011" s="1"/>
      <c r="I7011" s="1"/>
      <c r="N7011" s="1"/>
      <c r="T7011" s="146"/>
      <c r="U7011" s="146"/>
      <c r="V7011" s="146"/>
      <c r="W7011" s="146"/>
      <c r="X7011" s="146"/>
      <c r="Y7011" s="146"/>
      <c r="Z7011" s="146"/>
      <c r="AA7011" s="146"/>
      <c r="AB7011" s="5" t="str">
        <f t="shared" si="142"/>
        <v/>
      </c>
    </row>
    <row r="7012" spans="8:28" customFormat="1" ht="12.95" hidden="1" customHeight="1">
      <c r="H7012" s="1"/>
      <c r="I7012" s="1"/>
      <c r="N7012" s="1"/>
      <c r="T7012" s="146"/>
      <c r="U7012" s="146"/>
      <c r="V7012" s="146"/>
      <c r="W7012" s="146"/>
      <c r="X7012" s="146"/>
      <c r="Y7012" s="146"/>
      <c r="Z7012" s="146"/>
      <c r="AA7012" s="146"/>
      <c r="AB7012" s="5" t="str">
        <f t="shared" si="142"/>
        <v/>
      </c>
    </row>
    <row r="7013" spans="8:28" customFormat="1" ht="12.95" hidden="1" customHeight="1">
      <c r="H7013" s="1"/>
      <c r="I7013" s="1"/>
      <c r="N7013" s="1"/>
      <c r="T7013" s="146"/>
      <c r="U7013" s="146"/>
      <c r="V7013" s="146"/>
      <c r="W7013" s="146"/>
      <c r="X7013" s="146"/>
      <c r="Y7013" s="146"/>
      <c r="Z7013" s="146"/>
      <c r="AA7013" s="146"/>
      <c r="AB7013" s="5" t="str">
        <f t="shared" si="142"/>
        <v/>
      </c>
    </row>
    <row r="7014" spans="8:28" customFormat="1" ht="12.95" hidden="1" customHeight="1">
      <c r="H7014" s="1"/>
      <c r="I7014" s="1"/>
      <c r="N7014" s="1"/>
      <c r="T7014" s="146"/>
      <c r="U7014" s="146"/>
      <c r="V7014" s="146"/>
      <c r="W7014" s="146"/>
      <c r="X7014" s="146"/>
      <c r="Y7014" s="146"/>
      <c r="Z7014" s="146"/>
      <c r="AA7014" s="146"/>
      <c r="AB7014" s="5" t="str">
        <f t="shared" si="142"/>
        <v/>
      </c>
    </row>
    <row r="7015" spans="8:28" customFormat="1" ht="12.95" hidden="1" customHeight="1">
      <c r="H7015" s="1"/>
      <c r="I7015" s="1"/>
      <c r="N7015" s="1"/>
      <c r="T7015" s="146"/>
      <c r="U7015" s="146"/>
      <c r="V7015" s="146"/>
      <c r="W7015" s="146"/>
      <c r="X7015" s="146"/>
      <c r="Y7015" s="146"/>
      <c r="Z7015" s="146"/>
      <c r="AA7015" s="146"/>
      <c r="AB7015" s="5" t="str">
        <f t="shared" si="142"/>
        <v/>
      </c>
    </row>
    <row r="7016" spans="8:28" customFormat="1" ht="12.95" hidden="1" customHeight="1">
      <c r="H7016" s="1"/>
      <c r="I7016" s="1"/>
      <c r="N7016" s="1"/>
      <c r="T7016" s="146"/>
      <c r="U7016" s="146"/>
      <c r="V7016" s="146"/>
      <c r="W7016" s="146"/>
      <c r="X7016" s="146"/>
      <c r="Y7016" s="146"/>
      <c r="Z7016" s="146"/>
      <c r="AA7016" s="146"/>
      <c r="AB7016" s="5" t="str">
        <f t="shared" si="142"/>
        <v/>
      </c>
    </row>
    <row r="7017" spans="8:28" customFormat="1" ht="12.95" hidden="1" customHeight="1">
      <c r="H7017" s="1"/>
      <c r="I7017" s="1"/>
      <c r="N7017" s="1"/>
      <c r="T7017" s="146"/>
      <c r="U7017" s="146"/>
      <c r="V7017" s="146"/>
      <c r="W7017" s="146"/>
      <c r="X7017" s="146"/>
      <c r="Y7017" s="146"/>
      <c r="Z7017" s="146"/>
      <c r="AA7017" s="146"/>
      <c r="AB7017" s="5" t="str">
        <f t="shared" si="142"/>
        <v/>
      </c>
    </row>
    <row r="7018" spans="8:28" customFormat="1" ht="12.95" hidden="1" customHeight="1">
      <c r="H7018" s="1"/>
      <c r="I7018" s="1"/>
      <c r="N7018" s="1"/>
      <c r="T7018" s="146"/>
      <c r="U7018" s="146"/>
      <c r="V7018" s="146"/>
      <c r="W7018" s="146"/>
      <c r="X7018" s="146"/>
      <c r="Y7018" s="146"/>
      <c r="Z7018" s="146"/>
      <c r="AA7018" s="146"/>
      <c r="AB7018" s="5" t="str">
        <f t="shared" si="142"/>
        <v/>
      </c>
    </row>
    <row r="7019" spans="8:28" customFormat="1" ht="12.95" hidden="1" customHeight="1">
      <c r="H7019" s="1"/>
      <c r="I7019" s="1"/>
      <c r="N7019" s="1"/>
      <c r="T7019" s="146"/>
      <c r="U7019" s="146"/>
      <c r="V7019" s="146"/>
      <c r="W7019" s="146"/>
      <c r="X7019" s="146"/>
      <c r="Y7019" s="146"/>
      <c r="Z7019" s="146"/>
      <c r="AA7019" s="146"/>
      <c r="AB7019" s="5" t="str">
        <f t="shared" si="142"/>
        <v/>
      </c>
    </row>
    <row r="7020" spans="8:28" customFormat="1" ht="12.95" hidden="1" customHeight="1">
      <c r="H7020" s="1"/>
      <c r="I7020" s="1"/>
      <c r="N7020" s="1"/>
      <c r="T7020" s="146"/>
      <c r="U7020" s="146"/>
      <c r="V7020" s="146"/>
      <c r="W7020" s="146"/>
      <c r="X7020" s="146"/>
      <c r="Y7020" s="146"/>
      <c r="Z7020" s="146"/>
      <c r="AA7020" s="146"/>
      <c r="AB7020" s="5" t="str">
        <f t="shared" si="142"/>
        <v/>
      </c>
    </row>
    <row r="7021" spans="8:28" customFormat="1" ht="12.95" hidden="1" customHeight="1">
      <c r="H7021" s="1"/>
      <c r="I7021" s="1"/>
      <c r="N7021" s="1"/>
      <c r="T7021" s="146"/>
      <c r="U7021" s="146"/>
      <c r="V7021" s="146"/>
      <c r="W7021" s="146"/>
      <c r="X7021" s="146"/>
      <c r="Y7021" s="146"/>
      <c r="Z7021" s="146"/>
      <c r="AA7021" s="146"/>
      <c r="AB7021" s="5" t="str">
        <f t="shared" si="142"/>
        <v/>
      </c>
    </row>
    <row r="7022" spans="8:28" customFormat="1" ht="12.95" hidden="1" customHeight="1">
      <c r="H7022" s="1"/>
      <c r="I7022" s="1"/>
      <c r="N7022" s="1"/>
      <c r="T7022" s="146"/>
      <c r="U7022" s="146"/>
      <c r="V7022" s="146"/>
      <c r="W7022" s="146"/>
      <c r="X7022" s="146"/>
      <c r="Y7022" s="146"/>
      <c r="Z7022" s="146"/>
      <c r="AA7022" s="146"/>
      <c r="AB7022" s="5" t="str">
        <f t="shared" si="142"/>
        <v/>
      </c>
    </row>
    <row r="7023" spans="8:28" customFormat="1" ht="12.95" hidden="1" customHeight="1">
      <c r="H7023" s="1"/>
      <c r="I7023" s="1"/>
      <c r="N7023" s="1"/>
      <c r="T7023" s="146"/>
      <c r="U7023" s="146"/>
      <c r="V7023" s="146"/>
      <c r="W7023" s="146"/>
      <c r="X7023" s="146"/>
      <c r="Y7023" s="146"/>
      <c r="Z7023" s="146"/>
      <c r="AA7023" s="146"/>
      <c r="AB7023" s="5" t="str">
        <f t="shared" si="142"/>
        <v/>
      </c>
    </row>
    <row r="7024" spans="8:28" customFormat="1" ht="12.95" hidden="1" customHeight="1">
      <c r="H7024" s="1"/>
      <c r="I7024" s="1"/>
      <c r="N7024" s="1"/>
      <c r="T7024" s="146"/>
      <c r="U7024" s="146"/>
      <c r="V7024" s="146"/>
      <c r="W7024" s="146"/>
      <c r="X7024" s="146"/>
      <c r="Y7024" s="146"/>
      <c r="Z7024" s="146"/>
      <c r="AA7024" s="146"/>
      <c r="AB7024" s="5" t="str">
        <f t="shared" si="142"/>
        <v/>
      </c>
    </row>
    <row r="7025" spans="8:28" customFormat="1" ht="12.95" hidden="1" customHeight="1">
      <c r="H7025" s="1"/>
      <c r="I7025" s="1"/>
      <c r="N7025" s="1"/>
      <c r="T7025" s="146"/>
      <c r="U7025" s="146"/>
      <c r="V7025" s="146"/>
      <c r="W7025" s="146"/>
      <c r="X7025" s="146"/>
      <c r="Y7025" s="146"/>
      <c r="Z7025" s="146"/>
      <c r="AA7025" s="146"/>
      <c r="AB7025" s="5" t="str">
        <f t="shared" si="142"/>
        <v/>
      </c>
    </row>
    <row r="7026" spans="8:28" customFormat="1" ht="12.95" hidden="1" customHeight="1">
      <c r="H7026" s="1"/>
      <c r="I7026" s="1"/>
      <c r="N7026" s="1"/>
      <c r="T7026" s="146"/>
      <c r="U7026" s="146"/>
      <c r="V7026" s="146"/>
      <c r="W7026" s="146"/>
      <c r="X7026" s="146"/>
      <c r="Y7026" s="146"/>
      <c r="Z7026" s="146"/>
      <c r="AA7026" s="146"/>
      <c r="AB7026" s="5" t="str">
        <f t="shared" si="142"/>
        <v/>
      </c>
    </row>
    <row r="7027" spans="8:28" customFormat="1" ht="12.95" hidden="1" customHeight="1">
      <c r="H7027" s="1"/>
      <c r="I7027" s="1"/>
      <c r="N7027" s="1"/>
      <c r="T7027" s="146"/>
      <c r="U7027" s="146"/>
      <c r="V7027" s="146"/>
      <c r="W7027" s="146"/>
      <c r="X7027" s="146"/>
      <c r="Y7027" s="146"/>
      <c r="Z7027" s="146"/>
      <c r="AA7027" s="146"/>
      <c r="AB7027" s="5" t="str">
        <f t="shared" si="142"/>
        <v/>
      </c>
    </row>
    <row r="7028" spans="8:28" customFormat="1" ht="12.95" hidden="1" customHeight="1">
      <c r="H7028" s="1"/>
      <c r="I7028" s="1"/>
      <c r="N7028" s="1"/>
      <c r="T7028" s="146"/>
      <c r="U7028" s="146"/>
      <c r="V7028" s="146"/>
      <c r="W7028" s="146"/>
      <c r="X7028" s="146"/>
      <c r="Y7028" s="146"/>
      <c r="Z7028" s="146"/>
      <c r="AA7028" s="146"/>
      <c r="AB7028" s="5" t="str">
        <f t="shared" si="142"/>
        <v/>
      </c>
    </row>
    <row r="7029" spans="8:28" customFormat="1" ht="12.95" hidden="1" customHeight="1">
      <c r="H7029" s="1"/>
      <c r="I7029" s="1"/>
      <c r="N7029" s="1"/>
      <c r="T7029" s="146"/>
      <c r="U7029" s="146"/>
      <c r="V7029" s="146"/>
      <c r="W7029" s="146"/>
      <c r="X7029" s="146"/>
      <c r="Y7029" s="146"/>
      <c r="Z7029" s="146"/>
      <c r="AA7029" s="146"/>
      <c r="AB7029" s="5" t="str">
        <f t="shared" si="142"/>
        <v/>
      </c>
    </row>
    <row r="7030" spans="8:28" customFormat="1" ht="12.95" hidden="1" customHeight="1">
      <c r="H7030" s="1"/>
      <c r="I7030" s="1"/>
      <c r="N7030" s="1"/>
      <c r="T7030" s="146"/>
      <c r="U7030" s="146"/>
      <c r="V7030" s="146"/>
      <c r="W7030" s="146"/>
      <c r="X7030" s="146"/>
      <c r="Y7030" s="146"/>
      <c r="Z7030" s="146"/>
      <c r="AA7030" s="146"/>
      <c r="AB7030" s="5" t="str">
        <f t="shared" si="142"/>
        <v/>
      </c>
    </row>
    <row r="7031" spans="8:28" customFormat="1" ht="12.95" hidden="1" customHeight="1">
      <c r="H7031" s="1"/>
      <c r="I7031" s="1"/>
      <c r="N7031" s="1"/>
      <c r="T7031" s="146"/>
      <c r="U7031" s="146"/>
      <c r="V7031" s="146"/>
      <c r="W7031" s="146"/>
      <c r="X7031" s="146"/>
      <c r="Y7031" s="146"/>
      <c r="Z7031" s="146"/>
      <c r="AA7031" s="146"/>
      <c r="AB7031" s="5" t="str">
        <f t="shared" si="142"/>
        <v/>
      </c>
    </row>
    <row r="7032" spans="8:28" customFormat="1" ht="12.95" hidden="1" customHeight="1">
      <c r="H7032" s="1"/>
      <c r="I7032" s="1"/>
      <c r="N7032" s="1"/>
      <c r="T7032" s="146"/>
      <c r="U7032" s="146"/>
      <c r="V7032" s="146"/>
      <c r="W7032" s="146"/>
      <c r="X7032" s="146"/>
      <c r="Y7032" s="146"/>
      <c r="Z7032" s="146"/>
      <c r="AA7032" s="146"/>
      <c r="AB7032" s="5" t="str">
        <f t="shared" si="142"/>
        <v/>
      </c>
    </row>
    <row r="7033" spans="8:28" customFormat="1" ht="12.95" hidden="1" customHeight="1">
      <c r="H7033" s="1"/>
      <c r="I7033" s="1"/>
      <c r="N7033" s="1"/>
      <c r="T7033" s="146"/>
      <c r="U7033" s="146"/>
      <c r="V7033" s="146"/>
      <c r="W7033" s="146"/>
      <c r="X7033" s="146"/>
      <c r="Y7033" s="146"/>
      <c r="Z7033" s="146"/>
      <c r="AA7033" s="146"/>
      <c r="AB7033" s="5" t="str">
        <f t="shared" si="142"/>
        <v/>
      </c>
    </row>
    <row r="7034" spans="8:28" customFormat="1" ht="12.95" hidden="1" customHeight="1">
      <c r="H7034" s="1"/>
      <c r="I7034" s="1"/>
      <c r="N7034" s="1"/>
      <c r="T7034" s="146"/>
      <c r="U7034" s="146"/>
      <c r="V7034" s="146"/>
      <c r="W7034" s="146"/>
      <c r="X7034" s="146"/>
      <c r="Y7034" s="146"/>
      <c r="Z7034" s="146"/>
      <c r="AA7034" s="146"/>
      <c r="AB7034" s="5" t="str">
        <f t="shared" si="142"/>
        <v/>
      </c>
    </row>
    <row r="7035" spans="8:28" customFormat="1" ht="12.95" hidden="1" customHeight="1">
      <c r="H7035" s="1"/>
      <c r="I7035" s="1"/>
      <c r="N7035" s="1"/>
      <c r="T7035" s="146"/>
      <c r="U7035" s="146"/>
      <c r="V7035" s="146"/>
      <c r="W7035" s="146"/>
      <c r="X7035" s="146"/>
      <c r="Y7035" s="146"/>
      <c r="Z7035" s="146"/>
      <c r="AA7035" s="146"/>
      <c r="AB7035" s="5" t="str">
        <f t="shared" si="142"/>
        <v/>
      </c>
    </row>
    <row r="7036" spans="8:28" customFormat="1" ht="12.95" hidden="1" customHeight="1">
      <c r="H7036" s="1"/>
      <c r="I7036" s="1"/>
      <c r="N7036" s="1"/>
      <c r="T7036" s="146"/>
      <c r="U7036" s="146"/>
      <c r="V7036" s="146"/>
      <c r="W7036" s="146"/>
      <c r="X7036" s="146"/>
      <c r="Y7036" s="146"/>
      <c r="Z7036" s="146"/>
      <c r="AA7036" s="146"/>
      <c r="AB7036" s="5" t="str">
        <f t="shared" si="142"/>
        <v/>
      </c>
    </row>
    <row r="7037" spans="8:28" customFormat="1" ht="12.95" hidden="1" customHeight="1">
      <c r="H7037" s="1"/>
      <c r="I7037" s="1"/>
      <c r="N7037" s="1"/>
      <c r="T7037" s="146"/>
      <c r="U7037" s="146"/>
      <c r="V7037" s="146"/>
      <c r="W7037" s="146"/>
      <c r="X7037" s="146"/>
      <c r="Y7037" s="146"/>
      <c r="Z7037" s="146"/>
      <c r="AA7037" s="146"/>
      <c r="AB7037" s="5" t="str">
        <f t="shared" si="142"/>
        <v/>
      </c>
    </row>
    <row r="7038" spans="8:28" customFormat="1" ht="12.95" hidden="1" customHeight="1">
      <c r="H7038" s="1"/>
      <c r="I7038" s="1"/>
      <c r="N7038" s="1"/>
      <c r="T7038" s="146"/>
      <c r="U7038" s="146"/>
      <c r="V7038" s="146"/>
      <c r="W7038" s="146"/>
      <c r="X7038" s="146"/>
      <c r="Y7038" s="146"/>
      <c r="Z7038" s="146"/>
      <c r="AA7038" s="146"/>
      <c r="AB7038" s="5" t="str">
        <f t="shared" si="142"/>
        <v/>
      </c>
    </row>
    <row r="7039" spans="8:28" customFormat="1" ht="12.95" hidden="1" customHeight="1">
      <c r="H7039" s="1"/>
      <c r="I7039" s="1"/>
      <c r="N7039" s="1"/>
      <c r="T7039" s="146"/>
      <c r="U7039" s="146"/>
      <c r="V7039" s="146"/>
      <c r="W7039" s="146"/>
      <c r="X7039" s="146"/>
      <c r="Y7039" s="146"/>
      <c r="Z7039" s="146"/>
      <c r="AA7039" s="146"/>
      <c r="AB7039" s="5" t="str">
        <f t="shared" si="142"/>
        <v/>
      </c>
    </row>
    <row r="7040" spans="8:28" customFormat="1" ht="12.95" hidden="1" customHeight="1">
      <c r="H7040" s="1"/>
      <c r="I7040" s="1"/>
      <c r="N7040" s="1"/>
      <c r="T7040" s="146"/>
      <c r="U7040" s="146"/>
      <c r="V7040" s="146"/>
      <c r="W7040" s="146"/>
      <c r="X7040" s="146"/>
      <c r="Y7040" s="146"/>
      <c r="Z7040" s="146"/>
      <c r="AA7040" s="146"/>
      <c r="AB7040" s="5" t="str">
        <f t="shared" si="142"/>
        <v/>
      </c>
    </row>
    <row r="7041" spans="8:28" customFormat="1" ht="12.95" hidden="1" customHeight="1">
      <c r="H7041" s="1"/>
      <c r="I7041" s="1"/>
      <c r="N7041" s="1"/>
      <c r="T7041" s="146"/>
      <c r="U7041" s="146"/>
      <c r="V7041" s="146"/>
      <c r="W7041" s="146"/>
      <c r="X7041" s="146"/>
      <c r="Y7041" s="146"/>
      <c r="Z7041" s="146"/>
      <c r="AA7041" s="146"/>
      <c r="AB7041" s="5" t="str">
        <f t="shared" si="142"/>
        <v/>
      </c>
    </row>
    <row r="7042" spans="8:28" customFormat="1" ht="12.95" hidden="1" customHeight="1">
      <c r="H7042" s="1"/>
      <c r="I7042" s="1"/>
      <c r="N7042" s="1"/>
      <c r="T7042" s="146"/>
      <c r="U7042" s="146"/>
      <c r="V7042" s="146"/>
      <c r="W7042" s="146"/>
      <c r="X7042" s="146"/>
      <c r="Y7042" s="146"/>
      <c r="Z7042" s="146"/>
      <c r="AA7042" s="146"/>
      <c r="AB7042" s="5" t="str">
        <f t="shared" si="142"/>
        <v/>
      </c>
    </row>
    <row r="7043" spans="8:28" customFormat="1" ht="12.95" hidden="1" customHeight="1">
      <c r="H7043" s="1"/>
      <c r="I7043" s="1"/>
      <c r="N7043" s="1"/>
      <c r="T7043" s="146"/>
      <c r="U7043" s="146"/>
      <c r="V7043" s="146"/>
      <c r="W7043" s="146"/>
      <c r="X7043" s="146"/>
      <c r="Y7043" s="146"/>
      <c r="Z7043" s="146"/>
      <c r="AA7043" s="146"/>
      <c r="AB7043" s="5" t="str">
        <f t="shared" si="142"/>
        <v/>
      </c>
    </row>
    <row r="7044" spans="8:28" customFormat="1" ht="12.95" hidden="1" customHeight="1">
      <c r="H7044" s="1"/>
      <c r="I7044" s="1"/>
      <c r="N7044" s="1"/>
      <c r="T7044" s="146"/>
      <c r="U7044" s="146"/>
      <c r="V7044" s="146"/>
      <c r="W7044" s="146"/>
      <c r="X7044" s="146"/>
      <c r="Y7044" s="146"/>
      <c r="Z7044" s="146"/>
      <c r="AA7044" s="146"/>
      <c r="AB7044" s="5" t="str">
        <f t="shared" si="142"/>
        <v/>
      </c>
    </row>
    <row r="7045" spans="8:28" customFormat="1" ht="12.95" hidden="1" customHeight="1">
      <c r="H7045" s="1"/>
      <c r="I7045" s="1"/>
      <c r="N7045" s="1"/>
      <c r="T7045" s="146"/>
      <c r="U7045" s="146"/>
      <c r="V7045" s="146"/>
      <c r="W7045" s="146"/>
      <c r="X7045" s="146"/>
      <c r="Y7045" s="146"/>
      <c r="Z7045" s="146"/>
      <c r="AA7045" s="146"/>
      <c r="AB7045" s="5" t="str">
        <f t="shared" si="142"/>
        <v/>
      </c>
    </row>
    <row r="7046" spans="8:28" customFormat="1" ht="12.95" hidden="1" customHeight="1">
      <c r="H7046" s="1"/>
      <c r="I7046" s="1"/>
      <c r="N7046" s="1"/>
      <c r="T7046" s="146"/>
      <c r="U7046" s="146"/>
      <c r="V7046" s="146"/>
      <c r="W7046" s="146"/>
      <c r="X7046" s="146"/>
      <c r="Y7046" s="146"/>
      <c r="Z7046" s="146"/>
      <c r="AA7046" s="146"/>
      <c r="AB7046" s="5" t="str">
        <f t="shared" si="142"/>
        <v/>
      </c>
    </row>
    <row r="7047" spans="8:28" customFormat="1" ht="12.95" hidden="1" customHeight="1">
      <c r="H7047" s="1"/>
      <c r="I7047" s="1"/>
      <c r="N7047" s="1"/>
      <c r="T7047" s="146"/>
      <c r="U7047" s="146"/>
      <c r="V7047" s="146"/>
      <c r="W7047" s="146"/>
      <c r="X7047" s="146"/>
      <c r="Y7047" s="146"/>
      <c r="Z7047" s="146"/>
      <c r="AA7047" s="146"/>
      <c r="AB7047" s="5" t="str">
        <f t="shared" si="142"/>
        <v/>
      </c>
    </row>
    <row r="7048" spans="8:28" customFormat="1" ht="12.95" hidden="1" customHeight="1">
      <c r="H7048" s="1"/>
      <c r="I7048" s="1"/>
      <c r="N7048" s="1"/>
      <c r="T7048" s="146"/>
      <c r="U7048" s="146"/>
      <c r="V7048" s="146"/>
      <c r="W7048" s="146"/>
      <c r="X7048" s="146"/>
      <c r="Y7048" s="146"/>
      <c r="Z7048" s="146"/>
      <c r="AA7048" s="146"/>
      <c r="AB7048" s="5" t="str">
        <f t="shared" si="142"/>
        <v/>
      </c>
    </row>
    <row r="7049" spans="8:28" customFormat="1" ht="12.95" hidden="1" customHeight="1">
      <c r="H7049" s="1"/>
      <c r="I7049" s="1"/>
      <c r="N7049" s="1"/>
      <c r="T7049" s="146"/>
      <c r="U7049" s="146"/>
      <c r="V7049" s="146"/>
      <c r="W7049" s="146"/>
      <c r="X7049" s="146"/>
      <c r="Y7049" s="146"/>
      <c r="Z7049" s="146"/>
      <c r="AA7049" s="146"/>
      <c r="AB7049" s="5" t="str">
        <f t="shared" si="142"/>
        <v/>
      </c>
    </row>
    <row r="7050" spans="8:28" customFormat="1" ht="12.95" hidden="1" customHeight="1">
      <c r="H7050" s="1"/>
      <c r="I7050" s="1"/>
      <c r="N7050" s="1"/>
      <c r="T7050" s="146"/>
      <c r="U7050" s="146"/>
      <c r="V7050" s="146"/>
      <c r="W7050" s="146"/>
      <c r="X7050" s="146"/>
      <c r="Y7050" s="146"/>
      <c r="Z7050" s="146"/>
      <c r="AA7050" s="146"/>
      <c r="AB7050" s="5" t="str">
        <f t="shared" si="142"/>
        <v/>
      </c>
    </row>
    <row r="7051" spans="8:28" customFormat="1" ht="12.95" hidden="1" customHeight="1">
      <c r="H7051" s="1"/>
      <c r="I7051" s="1"/>
      <c r="N7051" s="1"/>
      <c r="T7051" s="146"/>
      <c r="U7051" s="146"/>
      <c r="V7051" s="146"/>
      <c r="W7051" s="146"/>
      <c r="X7051" s="146"/>
      <c r="Y7051" s="146"/>
      <c r="Z7051" s="146"/>
      <c r="AA7051" s="146"/>
      <c r="AB7051" s="5" t="str">
        <f t="shared" si="142"/>
        <v/>
      </c>
    </row>
    <row r="7052" spans="8:28" customFormat="1" ht="12.95" hidden="1" customHeight="1">
      <c r="H7052" s="1"/>
      <c r="I7052" s="1"/>
      <c r="N7052" s="1"/>
      <c r="T7052" s="146"/>
      <c r="U7052" s="146"/>
      <c r="V7052" s="146"/>
      <c r="W7052" s="146"/>
      <c r="X7052" s="146"/>
      <c r="Y7052" s="146"/>
      <c r="Z7052" s="146"/>
      <c r="AA7052" s="146"/>
      <c r="AB7052" s="5" t="str">
        <f t="shared" si="142"/>
        <v/>
      </c>
    </row>
    <row r="7053" spans="8:28" customFormat="1" ht="12.95" hidden="1" customHeight="1">
      <c r="H7053" s="1"/>
      <c r="I7053" s="1"/>
      <c r="N7053" s="1"/>
      <c r="T7053" s="146"/>
      <c r="U7053" s="146"/>
      <c r="V7053" s="146"/>
      <c r="W7053" s="146"/>
      <c r="X7053" s="146"/>
      <c r="Y7053" s="146"/>
      <c r="Z7053" s="146"/>
      <c r="AA7053" s="146"/>
      <c r="AB7053" s="5" t="str">
        <f t="shared" si="142"/>
        <v/>
      </c>
    </row>
    <row r="7054" spans="8:28" customFormat="1" ht="12.95" hidden="1" customHeight="1">
      <c r="H7054" s="1"/>
      <c r="I7054" s="1"/>
      <c r="N7054" s="1"/>
      <c r="T7054" s="146"/>
      <c r="U7054" s="146"/>
      <c r="V7054" s="146"/>
      <c r="W7054" s="146"/>
      <c r="X7054" s="146"/>
      <c r="Y7054" s="146"/>
      <c r="Z7054" s="146"/>
      <c r="AA7054" s="146"/>
      <c r="AB7054" s="5" t="str">
        <f t="shared" si="142"/>
        <v/>
      </c>
    </row>
    <row r="7055" spans="8:28" customFormat="1" ht="12.95" hidden="1" customHeight="1">
      <c r="H7055" s="1"/>
      <c r="I7055" s="1"/>
      <c r="N7055" s="1"/>
      <c r="T7055" s="146"/>
      <c r="U7055" s="146"/>
      <c r="V7055" s="146"/>
      <c r="W7055" s="146"/>
      <c r="X7055" s="146"/>
      <c r="Y7055" s="146"/>
      <c r="Z7055" s="146"/>
      <c r="AA7055" s="146"/>
      <c r="AB7055" s="5" t="str">
        <f t="shared" si="142"/>
        <v/>
      </c>
    </row>
    <row r="7056" spans="8:28" customFormat="1" ht="12.95" hidden="1" customHeight="1">
      <c r="H7056" s="1"/>
      <c r="I7056" s="1"/>
      <c r="N7056" s="1"/>
      <c r="T7056" s="146"/>
      <c r="U7056" s="146"/>
      <c r="V7056" s="146"/>
      <c r="W7056" s="146"/>
      <c r="X7056" s="146"/>
      <c r="Y7056" s="146"/>
      <c r="Z7056" s="146"/>
      <c r="AA7056" s="146"/>
      <c r="AB7056" s="5" t="str">
        <f t="shared" si="142"/>
        <v/>
      </c>
    </row>
    <row r="7057" spans="8:28" customFormat="1" ht="12.95" hidden="1" customHeight="1">
      <c r="H7057" s="1"/>
      <c r="I7057" s="1"/>
      <c r="N7057" s="1"/>
      <c r="T7057" s="146"/>
      <c r="U7057" s="146"/>
      <c r="V7057" s="146"/>
      <c r="W7057" s="146"/>
      <c r="X7057" s="146"/>
      <c r="Y7057" s="146"/>
      <c r="Z7057" s="146"/>
      <c r="AA7057" s="146"/>
      <c r="AB7057" s="5" t="str">
        <f t="shared" si="142"/>
        <v/>
      </c>
    </row>
    <row r="7058" spans="8:28" customFormat="1" ht="12.95" hidden="1" customHeight="1">
      <c r="H7058" s="1"/>
      <c r="I7058" s="1"/>
      <c r="N7058" s="1"/>
      <c r="T7058" s="146"/>
      <c r="U7058" s="146"/>
      <c r="V7058" s="146"/>
      <c r="W7058" s="146"/>
      <c r="X7058" s="146"/>
      <c r="Y7058" s="146"/>
      <c r="Z7058" s="146"/>
      <c r="AA7058" s="146"/>
      <c r="AB7058" s="5" t="str">
        <f t="shared" si="142"/>
        <v/>
      </c>
    </row>
    <row r="7059" spans="8:28" customFormat="1" ht="12.95" hidden="1" customHeight="1">
      <c r="H7059" s="1"/>
      <c r="I7059" s="1"/>
      <c r="N7059" s="1"/>
      <c r="T7059" s="146"/>
      <c r="U7059" s="146"/>
      <c r="V7059" s="146"/>
      <c r="W7059" s="146"/>
      <c r="X7059" s="146"/>
      <c r="Y7059" s="146"/>
      <c r="Z7059" s="146"/>
      <c r="AA7059" s="146"/>
      <c r="AB7059" s="5" t="str">
        <f t="shared" si="142"/>
        <v/>
      </c>
    </row>
    <row r="7060" spans="8:28" customFormat="1" ht="12.95" hidden="1" customHeight="1">
      <c r="H7060" s="1"/>
      <c r="I7060" s="1"/>
      <c r="N7060" s="1"/>
      <c r="T7060" s="146"/>
      <c r="U7060" s="146"/>
      <c r="V7060" s="146"/>
      <c r="W7060" s="146"/>
      <c r="X7060" s="146"/>
      <c r="Y7060" s="146"/>
      <c r="Z7060" s="146"/>
      <c r="AA7060" s="146"/>
      <c r="AB7060" s="5" t="str">
        <f t="shared" si="142"/>
        <v/>
      </c>
    </row>
    <row r="7061" spans="8:28" customFormat="1" ht="12.95" hidden="1" customHeight="1">
      <c r="H7061" s="1"/>
      <c r="I7061" s="1"/>
      <c r="N7061" s="1"/>
      <c r="T7061" s="146"/>
      <c r="U7061" s="146"/>
      <c r="V7061" s="146"/>
      <c r="W7061" s="146"/>
      <c r="X7061" s="146"/>
      <c r="Y7061" s="146"/>
      <c r="Z7061" s="146"/>
      <c r="AA7061" s="146"/>
      <c r="AB7061" s="5" t="str">
        <f t="shared" si="142"/>
        <v/>
      </c>
    </row>
    <row r="7062" spans="8:28" customFormat="1" ht="12.95" hidden="1" customHeight="1">
      <c r="H7062" s="1"/>
      <c r="I7062" s="1"/>
      <c r="N7062" s="1"/>
      <c r="T7062" s="146"/>
      <c r="U7062" s="146"/>
      <c r="V7062" s="146"/>
      <c r="W7062" s="146"/>
      <c r="X7062" s="146"/>
      <c r="Y7062" s="146"/>
      <c r="Z7062" s="146"/>
      <c r="AA7062" s="146"/>
      <c r="AB7062" s="5" t="str">
        <f t="shared" si="142"/>
        <v/>
      </c>
    </row>
    <row r="7063" spans="8:28" customFormat="1" ht="12.95" hidden="1" customHeight="1">
      <c r="H7063" s="1"/>
      <c r="I7063" s="1"/>
      <c r="N7063" s="1"/>
      <c r="T7063" s="146"/>
      <c r="U7063" s="146"/>
      <c r="V7063" s="146"/>
      <c r="W7063" s="146"/>
      <c r="X7063" s="146"/>
      <c r="Y7063" s="146"/>
      <c r="Z7063" s="146"/>
      <c r="AA7063" s="146"/>
      <c r="AB7063" s="5" t="str">
        <f t="shared" si="142"/>
        <v/>
      </c>
    </row>
    <row r="7064" spans="8:28" customFormat="1" ht="12.95" hidden="1" customHeight="1">
      <c r="H7064" s="1"/>
      <c r="I7064" s="1"/>
      <c r="N7064" s="1"/>
      <c r="T7064" s="146"/>
      <c r="U7064" s="146"/>
      <c r="V7064" s="146"/>
      <c r="W7064" s="146"/>
      <c r="X7064" s="146"/>
      <c r="Y7064" s="146"/>
      <c r="Z7064" s="146"/>
      <c r="AA7064" s="146"/>
      <c r="AB7064" s="5" t="str">
        <f t="shared" si="142"/>
        <v/>
      </c>
    </row>
    <row r="7065" spans="8:28" customFormat="1" ht="12.95" hidden="1" customHeight="1">
      <c r="H7065" s="1"/>
      <c r="I7065" s="1"/>
      <c r="N7065" s="1"/>
      <c r="T7065" s="146"/>
      <c r="U7065" s="146"/>
      <c r="V7065" s="146"/>
      <c r="W7065" s="146"/>
      <c r="X7065" s="146"/>
      <c r="Y7065" s="146"/>
      <c r="Z7065" s="146"/>
      <c r="AA7065" s="146"/>
      <c r="AB7065" s="5" t="str">
        <f t="shared" si="142"/>
        <v/>
      </c>
    </row>
    <row r="7066" spans="8:28" customFormat="1" ht="12.95" hidden="1" customHeight="1">
      <c r="H7066" s="1"/>
      <c r="I7066" s="1"/>
      <c r="N7066" s="1"/>
      <c r="T7066" s="146"/>
      <c r="U7066" s="146"/>
      <c r="V7066" s="146"/>
      <c r="W7066" s="146"/>
      <c r="X7066" s="146"/>
      <c r="Y7066" s="146"/>
      <c r="Z7066" s="146"/>
      <c r="AA7066" s="146"/>
      <c r="AB7066" s="5" t="str">
        <f t="shared" si="142"/>
        <v/>
      </c>
    </row>
    <row r="7067" spans="8:28" customFormat="1" ht="12.95" hidden="1" customHeight="1">
      <c r="H7067" s="1"/>
      <c r="I7067" s="1"/>
      <c r="N7067" s="1"/>
      <c r="T7067" s="146"/>
      <c r="U7067" s="146"/>
      <c r="V7067" s="146"/>
      <c r="W7067" s="146"/>
      <c r="X7067" s="146"/>
      <c r="Y7067" s="146"/>
      <c r="Z7067" s="146"/>
      <c r="AA7067" s="146"/>
      <c r="AB7067" s="5" t="str">
        <f t="shared" ref="AB7067:AB7130" si="143">IF(TRIM(A7057)="","",CONCATENATE(TRIM(D7057),TRIM(E7057)))</f>
        <v/>
      </c>
    </row>
    <row r="7068" spans="8:28" customFormat="1" ht="12.95" hidden="1" customHeight="1">
      <c r="H7068" s="1"/>
      <c r="I7068" s="1"/>
      <c r="N7068" s="1"/>
      <c r="T7068" s="146"/>
      <c r="U7068" s="146"/>
      <c r="V7068" s="146"/>
      <c r="W7068" s="146"/>
      <c r="X7068" s="146"/>
      <c r="Y7068" s="146"/>
      <c r="Z7068" s="146"/>
      <c r="AA7068" s="146"/>
      <c r="AB7068" s="5" t="str">
        <f t="shared" si="143"/>
        <v/>
      </c>
    </row>
    <row r="7069" spans="8:28" customFormat="1" ht="12.95" hidden="1" customHeight="1">
      <c r="H7069" s="1"/>
      <c r="I7069" s="1"/>
      <c r="N7069" s="1"/>
      <c r="T7069" s="146"/>
      <c r="U7069" s="146"/>
      <c r="V7069" s="146"/>
      <c r="W7069" s="146"/>
      <c r="X7069" s="146"/>
      <c r="Y7069" s="146"/>
      <c r="Z7069" s="146"/>
      <c r="AA7069" s="146"/>
      <c r="AB7069" s="5" t="str">
        <f t="shared" si="143"/>
        <v/>
      </c>
    </row>
    <row r="7070" spans="8:28" customFormat="1" ht="12.95" hidden="1" customHeight="1">
      <c r="H7070" s="1"/>
      <c r="I7070" s="1"/>
      <c r="N7070" s="1"/>
      <c r="T7070" s="146"/>
      <c r="U7070" s="146"/>
      <c r="V7070" s="146"/>
      <c r="W7070" s="146"/>
      <c r="X7070" s="146"/>
      <c r="Y7070" s="146"/>
      <c r="Z7070" s="146"/>
      <c r="AA7070" s="146"/>
      <c r="AB7070" s="5" t="str">
        <f t="shared" si="143"/>
        <v/>
      </c>
    </row>
    <row r="7071" spans="8:28" customFormat="1" ht="12.95" hidden="1" customHeight="1">
      <c r="H7071" s="1"/>
      <c r="I7071" s="1"/>
      <c r="N7071" s="1"/>
      <c r="T7071" s="146"/>
      <c r="U7071" s="146"/>
      <c r="V7071" s="146"/>
      <c r="W7071" s="146"/>
      <c r="X7071" s="146"/>
      <c r="Y7071" s="146"/>
      <c r="Z7071" s="146"/>
      <c r="AA7071" s="146"/>
      <c r="AB7071" s="5" t="str">
        <f t="shared" si="143"/>
        <v/>
      </c>
    </row>
    <row r="7072" spans="8:28" customFormat="1" ht="12.95" hidden="1" customHeight="1">
      <c r="H7072" s="1"/>
      <c r="I7072" s="1"/>
      <c r="N7072" s="1"/>
      <c r="T7072" s="146"/>
      <c r="U7072" s="146"/>
      <c r="V7072" s="146"/>
      <c r="W7072" s="146"/>
      <c r="X7072" s="146"/>
      <c r="Y7072" s="146"/>
      <c r="Z7072" s="146"/>
      <c r="AA7072" s="146"/>
      <c r="AB7072" s="5" t="str">
        <f t="shared" si="143"/>
        <v/>
      </c>
    </row>
    <row r="7073" spans="8:28" customFormat="1" ht="12.95" hidden="1" customHeight="1">
      <c r="H7073" s="1"/>
      <c r="I7073" s="1"/>
      <c r="N7073" s="1"/>
      <c r="T7073" s="146"/>
      <c r="U7073" s="146"/>
      <c r="V7073" s="146"/>
      <c r="W7073" s="146"/>
      <c r="X7073" s="146"/>
      <c r="Y7073" s="146"/>
      <c r="Z7073" s="146"/>
      <c r="AA7073" s="146"/>
      <c r="AB7073" s="5" t="str">
        <f t="shared" si="143"/>
        <v/>
      </c>
    </row>
    <row r="7074" spans="8:28" customFormat="1" ht="12.95" hidden="1" customHeight="1">
      <c r="H7074" s="1"/>
      <c r="I7074" s="1"/>
      <c r="N7074" s="1"/>
      <c r="T7074" s="146"/>
      <c r="U7074" s="146"/>
      <c r="V7074" s="146"/>
      <c r="W7074" s="146"/>
      <c r="X7074" s="146"/>
      <c r="Y7074" s="146"/>
      <c r="Z7074" s="146"/>
      <c r="AA7074" s="146"/>
      <c r="AB7074" s="5" t="str">
        <f t="shared" si="143"/>
        <v/>
      </c>
    </row>
    <row r="7075" spans="8:28" customFormat="1" ht="12.95" hidden="1" customHeight="1">
      <c r="H7075" s="1"/>
      <c r="I7075" s="1"/>
      <c r="N7075" s="1"/>
      <c r="T7075" s="146"/>
      <c r="U7075" s="146"/>
      <c r="V7075" s="146"/>
      <c r="W7075" s="146"/>
      <c r="X7075" s="146"/>
      <c r="Y7075" s="146"/>
      <c r="Z7075" s="146"/>
      <c r="AA7075" s="146"/>
      <c r="AB7075" s="5" t="str">
        <f t="shared" si="143"/>
        <v/>
      </c>
    </row>
    <row r="7076" spans="8:28" customFormat="1" ht="12.95" hidden="1" customHeight="1">
      <c r="H7076" s="1"/>
      <c r="I7076" s="1"/>
      <c r="N7076" s="1"/>
      <c r="T7076" s="146"/>
      <c r="U7076" s="146"/>
      <c r="V7076" s="146"/>
      <c r="W7076" s="146"/>
      <c r="X7076" s="146"/>
      <c r="Y7076" s="146"/>
      <c r="Z7076" s="146"/>
      <c r="AA7076" s="146"/>
      <c r="AB7076" s="5" t="str">
        <f t="shared" si="143"/>
        <v/>
      </c>
    </row>
    <row r="7077" spans="8:28" customFormat="1" ht="12.95" hidden="1" customHeight="1">
      <c r="H7077" s="1"/>
      <c r="I7077" s="1"/>
      <c r="N7077" s="1"/>
      <c r="T7077" s="146"/>
      <c r="U7077" s="146"/>
      <c r="V7077" s="146"/>
      <c r="W7077" s="146"/>
      <c r="X7077" s="146"/>
      <c r="Y7077" s="146"/>
      <c r="Z7077" s="146"/>
      <c r="AA7077" s="146"/>
      <c r="AB7077" s="5" t="str">
        <f t="shared" si="143"/>
        <v/>
      </c>
    </row>
    <row r="7078" spans="8:28" customFormat="1" ht="12.95" hidden="1" customHeight="1">
      <c r="H7078" s="1"/>
      <c r="I7078" s="1"/>
      <c r="N7078" s="1"/>
      <c r="T7078" s="146"/>
      <c r="U7078" s="146"/>
      <c r="V7078" s="146"/>
      <c r="W7078" s="146"/>
      <c r="X7078" s="146"/>
      <c r="Y7078" s="146"/>
      <c r="Z7078" s="146"/>
      <c r="AA7078" s="146"/>
      <c r="AB7078" s="5" t="str">
        <f t="shared" si="143"/>
        <v/>
      </c>
    </row>
    <row r="7079" spans="8:28" customFormat="1" ht="12.95" hidden="1" customHeight="1">
      <c r="H7079" s="1"/>
      <c r="I7079" s="1"/>
      <c r="N7079" s="1"/>
      <c r="T7079" s="146"/>
      <c r="U7079" s="146"/>
      <c r="V7079" s="146"/>
      <c r="W7079" s="146"/>
      <c r="X7079" s="146"/>
      <c r="Y7079" s="146"/>
      <c r="Z7079" s="146"/>
      <c r="AA7079" s="146"/>
      <c r="AB7079" s="5" t="str">
        <f t="shared" si="143"/>
        <v/>
      </c>
    </row>
    <row r="7080" spans="8:28" customFormat="1" ht="12.95" hidden="1" customHeight="1">
      <c r="H7080" s="1"/>
      <c r="I7080" s="1"/>
      <c r="N7080" s="1"/>
      <c r="T7080" s="146"/>
      <c r="U7080" s="146"/>
      <c r="V7080" s="146"/>
      <c r="W7080" s="146"/>
      <c r="X7080" s="146"/>
      <c r="Y7080" s="146"/>
      <c r="Z7080" s="146"/>
      <c r="AA7080" s="146"/>
      <c r="AB7080" s="5" t="str">
        <f t="shared" si="143"/>
        <v/>
      </c>
    </row>
    <row r="7081" spans="8:28" customFormat="1" ht="12.95" hidden="1" customHeight="1">
      <c r="H7081" s="1"/>
      <c r="I7081" s="1"/>
      <c r="N7081" s="1"/>
      <c r="T7081" s="146"/>
      <c r="U7081" s="146"/>
      <c r="V7081" s="146"/>
      <c r="W7081" s="146"/>
      <c r="X7081" s="146"/>
      <c r="Y7081" s="146"/>
      <c r="Z7081" s="146"/>
      <c r="AA7081" s="146"/>
      <c r="AB7081" s="5" t="str">
        <f t="shared" si="143"/>
        <v/>
      </c>
    </row>
    <row r="7082" spans="8:28" customFormat="1" ht="12.95" hidden="1" customHeight="1">
      <c r="H7082" s="1"/>
      <c r="I7082" s="1"/>
      <c r="N7082" s="1"/>
      <c r="T7082" s="146"/>
      <c r="U7082" s="146"/>
      <c r="V7082" s="146"/>
      <c r="W7082" s="146"/>
      <c r="X7082" s="146"/>
      <c r="Y7082" s="146"/>
      <c r="Z7082" s="146"/>
      <c r="AA7082" s="146"/>
      <c r="AB7082" s="5" t="str">
        <f t="shared" si="143"/>
        <v/>
      </c>
    </row>
    <row r="7083" spans="8:28" customFormat="1" ht="12.95" hidden="1" customHeight="1">
      <c r="H7083" s="1"/>
      <c r="I7083" s="1"/>
      <c r="N7083" s="1"/>
      <c r="T7083" s="146"/>
      <c r="U7083" s="146"/>
      <c r="V7083" s="146"/>
      <c r="W7083" s="146"/>
      <c r="X7083" s="146"/>
      <c r="Y7083" s="146"/>
      <c r="Z7083" s="146"/>
      <c r="AA7083" s="146"/>
      <c r="AB7083" s="5" t="str">
        <f t="shared" si="143"/>
        <v/>
      </c>
    </row>
    <row r="7084" spans="8:28" customFormat="1" ht="12.95" hidden="1" customHeight="1">
      <c r="H7084" s="1"/>
      <c r="I7084" s="1"/>
      <c r="N7084" s="1"/>
      <c r="T7084" s="146"/>
      <c r="U7084" s="146"/>
      <c r="V7084" s="146"/>
      <c r="W7084" s="146"/>
      <c r="X7084" s="146"/>
      <c r="Y7084" s="146"/>
      <c r="Z7084" s="146"/>
      <c r="AA7084" s="146"/>
      <c r="AB7084" s="5" t="str">
        <f t="shared" si="143"/>
        <v/>
      </c>
    </row>
    <row r="7085" spans="8:28" customFormat="1" ht="12.95" hidden="1" customHeight="1">
      <c r="H7085" s="1"/>
      <c r="I7085" s="1"/>
      <c r="N7085" s="1"/>
      <c r="T7085" s="146"/>
      <c r="U7085" s="146"/>
      <c r="V7085" s="146"/>
      <c r="W7085" s="146"/>
      <c r="X7085" s="146"/>
      <c r="Y7085" s="146"/>
      <c r="Z7085" s="146"/>
      <c r="AA7085" s="146"/>
      <c r="AB7085" s="5" t="str">
        <f t="shared" si="143"/>
        <v/>
      </c>
    </row>
    <row r="7086" spans="8:28" customFormat="1" ht="12.95" hidden="1" customHeight="1">
      <c r="H7086" s="1"/>
      <c r="I7086" s="1"/>
      <c r="N7086" s="1"/>
      <c r="T7086" s="146"/>
      <c r="U7086" s="146"/>
      <c r="V7086" s="146"/>
      <c r="W7086" s="146"/>
      <c r="X7086" s="146"/>
      <c r="Y7086" s="146"/>
      <c r="Z7086" s="146"/>
      <c r="AA7086" s="146"/>
      <c r="AB7086" s="5" t="str">
        <f t="shared" si="143"/>
        <v/>
      </c>
    </row>
    <row r="7087" spans="8:28" customFormat="1" ht="12.95" hidden="1" customHeight="1">
      <c r="H7087" s="1"/>
      <c r="I7087" s="1"/>
      <c r="N7087" s="1"/>
      <c r="T7087" s="146"/>
      <c r="U7087" s="146"/>
      <c r="V7087" s="146"/>
      <c r="W7087" s="146"/>
      <c r="X7087" s="146"/>
      <c r="Y7087" s="146"/>
      <c r="Z7087" s="146"/>
      <c r="AA7087" s="146"/>
      <c r="AB7087" s="5" t="str">
        <f t="shared" si="143"/>
        <v/>
      </c>
    </row>
    <row r="7088" spans="8:28" customFormat="1" ht="12.95" hidden="1" customHeight="1">
      <c r="H7088" s="1"/>
      <c r="I7088" s="1"/>
      <c r="N7088" s="1"/>
      <c r="T7088" s="146"/>
      <c r="U7088" s="146"/>
      <c r="V7088" s="146"/>
      <c r="W7088" s="146"/>
      <c r="X7088" s="146"/>
      <c r="Y7088" s="146"/>
      <c r="Z7088" s="146"/>
      <c r="AA7088" s="146"/>
      <c r="AB7088" s="5" t="str">
        <f t="shared" si="143"/>
        <v/>
      </c>
    </row>
    <row r="7089" spans="8:28" customFormat="1" ht="12.95" hidden="1" customHeight="1">
      <c r="H7089" s="1"/>
      <c r="I7089" s="1"/>
      <c r="N7089" s="1"/>
      <c r="T7089" s="146"/>
      <c r="U7089" s="146"/>
      <c r="V7089" s="146"/>
      <c r="W7089" s="146"/>
      <c r="X7089" s="146"/>
      <c r="Y7089" s="146"/>
      <c r="Z7089" s="146"/>
      <c r="AA7089" s="146"/>
      <c r="AB7089" s="5" t="str">
        <f t="shared" si="143"/>
        <v/>
      </c>
    </row>
    <row r="7090" spans="8:28" customFormat="1" ht="12.95" hidden="1" customHeight="1">
      <c r="H7090" s="1"/>
      <c r="I7090" s="1"/>
      <c r="N7090" s="1"/>
      <c r="T7090" s="146"/>
      <c r="U7090" s="146"/>
      <c r="V7090" s="146"/>
      <c r="W7090" s="146"/>
      <c r="X7090" s="146"/>
      <c r="Y7090" s="146"/>
      <c r="Z7090" s="146"/>
      <c r="AA7090" s="146"/>
      <c r="AB7090" s="5" t="str">
        <f t="shared" si="143"/>
        <v/>
      </c>
    </row>
    <row r="7091" spans="8:28" customFormat="1" ht="12.95" hidden="1" customHeight="1">
      <c r="H7091" s="1"/>
      <c r="I7091" s="1"/>
      <c r="N7091" s="1"/>
      <c r="T7091" s="146"/>
      <c r="U7091" s="146"/>
      <c r="V7091" s="146"/>
      <c r="W7091" s="146"/>
      <c r="X7091" s="146"/>
      <c r="Y7091" s="146"/>
      <c r="Z7091" s="146"/>
      <c r="AA7091" s="146"/>
      <c r="AB7091" s="5" t="str">
        <f t="shared" si="143"/>
        <v/>
      </c>
    </row>
    <row r="7092" spans="8:28" customFormat="1" ht="12.95" hidden="1" customHeight="1">
      <c r="H7092" s="1"/>
      <c r="I7092" s="1"/>
      <c r="N7092" s="1"/>
      <c r="T7092" s="146"/>
      <c r="U7092" s="146"/>
      <c r="V7092" s="146"/>
      <c r="W7092" s="146"/>
      <c r="X7092" s="146"/>
      <c r="Y7092" s="146"/>
      <c r="Z7092" s="146"/>
      <c r="AA7092" s="146"/>
      <c r="AB7092" s="5" t="str">
        <f t="shared" si="143"/>
        <v/>
      </c>
    </row>
    <row r="7093" spans="8:28" customFormat="1" ht="12.95" hidden="1" customHeight="1">
      <c r="H7093" s="1"/>
      <c r="I7093" s="1"/>
      <c r="N7093" s="1"/>
      <c r="T7093" s="146"/>
      <c r="U7093" s="146"/>
      <c r="V7093" s="146"/>
      <c r="W7093" s="146"/>
      <c r="X7093" s="146"/>
      <c r="Y7093" s="146"/>
      <c r="Z7093" s="146"/>
      <c r="AA7093" s="146"/>
      <c r="AB7093" s="5" t="str">
        <f t="shared" si="143"/>
        <v/>
      </c>
    </row>
    <row r="7094" spans="8:28" customFormat="1" ht="12.95" hidden="1" customHeight="1">
      <c r="H7094" s="1"/>
      <c r="I7094" s="1"/>
      <c r="N7094" s="1"/>
      <c r="T7094" s="146"/>
      <c r="U7094" s="146"/>
      <c r="V7094" s="146"/>
      <c r="W7094" s="146"/>
      <c r="X7094" s="146"/>
      <c r="Y7094" s="146"/>
      <c r="Z7094" s="146"/>
      <c r="AA7094" s="146"/>
      <c r="AB7094" s="5" t="str">
        <f t="shared" si="143"/>
        <v/>
      </c>
    </row>
    <row r="7095" spans="8:28" customFormat="1" ht="12.95" hidden="1" customHeight="1">
      <c r="H7095" s="1"/>
      <c r="I7095" s="1"/>
      <c r="N7095" s="1"/>
      <c r="T7095" s="146"/>
      <c r="U7095" s="146"/>
      <c r="V7095" s="146"/>
      <c r="W7095" s="146"/>
      <c r="X7095" s="146"/>
      <c r="Y7095" s="146"/>
      <c r="Z7095" s="146"/>
      <c r="AA7095" s="146"/>
      <c r="AB7095" s="5" t="str">
        <f t="shared" si="143"/>
        <v/>
      </c>
    </row>
    <row r="7096" spans="8:28" customFormat="1" ht="12.95" hidden="1" customHeight="1">
      <c r="H7096" s="1"/>
      <c r="I7096" s="1"/>
      <c r="N7096" s="1"/>
      <c r="T7096" s="146"/>
      <c r="U7096" s="146"/>
      <c r="V7096" s="146"/>
      <c r="W7096" s="146"/>
      <c r="X7096" s="146"/>
      <c r="Y7096" s="146"/>
      <c r="Z7096" s="146"/>
      <c r="AA7096" s="146"/>
      <c r="AB7096" s="5" t="str">
        <f t="shared" si="143"/>
        <v/>
      </c>
    </row>
    <row r="7097" spans="8:28" customFormat="1" ht="12.95" hidden="1" customHeight="1">
      <c r="H7097" s="1"/>
      <c r="I7097" s="1"/>
      <c r="N7097" s="1"/>
      <c r="T7097" s="146"/>
      <c r="U7097" s="146"/>
      <c r="V7097" s="146"/>
      <c r="W7097" s="146"/>
      <c r="X7097" s="146"/>
      <c r="Y7097" s="146"/>
      <c r="Z7097" s="146"/>
      <c r="AA7097" s="146"/>
      <c r="AB7097" s="5" t="str">
        <f t="shared" si="143"/>
        <v/>
      </c>
    </row>
    <row r="7098" spans="8:28" customFormat="1" ht="12.95" hidden="1" customHeight="1">
      <c r="H7098" s="1"/>
      <c r="I7098" s="1"/>
      <c r="N7098" s="1"/>
      <c r="T7098" s="146"/>
      <c r="U7098" s="146"/>
      <c r="V7098" s="146"/>
      <c r="W7098" s="146"/>
      <c r="X7098" s="146"/>
      <c r="Y7098" s="146"/>
      <c r="Z7098" s="146"/>
      <c r="AA7098" s="146"/>
      <c r="AB7098" s="5" t="str">
        <f t="shared" si="143"/>
        <v/>
      </c>
    </row>
    <row r="7099" spans="8:28" customFormat="1" ht="12.95" hidden="1" customHeight="1">
      <c r="H7099" s="1"/>
      <c r="I7099" s="1"/>
      <c r="N7099" s="1"/>
      <c r="T7099" s="146"/>
      <c r="U7099" s="146"/>
      <c r="V7099" s="146"/>
      <c r="W7099" s="146"/>
      <c r="X7099" s="146"/>
      <c r="Y7099" s="146"/>
      <c r="Z7099" s="146"/>
      <c r="AA7099" s="146"/>
      <c r="AB7099" s="5" t="str">
        <f t="shared" si="143"/>
        <v/>
      </c>
    </row>
    <row r="7100" spans="8:28" customFormat="1" ht="12.95" hidden="1" customHeight="1">
      <c r="H7100" s="1"/>
      <c r="I7100" s="1"/>
      <c r="N7100" s="1"/>
      <c r="T7100" s="146"/>
      <c r="U7100" s="146"/>
      <c r="V7100" s="146"/>
      <c r="W7100" s="146"/>
      <c r="X7100" s="146"/>
      <c r="Y7100" s="146"/>
      <c r="Z7100" s="146"/>
      <c r="AA7100" s="146"/>
      <c r="AB7100" s="5" t="str">
        <f t="shared" si="143"/>
        <v/>
      </c>
    </row>
    <row r="7101" spans="8:28" customFormat="1" ht="12.95" hidden="1" customHeight="1">
      <c r="H7101" s="1"/>
      <c r="I7101" s="1"/>
      <c r="N7101" s="1"/>
      <c r="T7101" s="146"/>
      <c r="U7101" s="146"/>
      <c r="V7101" s="146"/>
      <c r="W7101" s="146"/>
      <c r="X7101" s="146"/>
      <c r="Y7101" s="146"/>
      <c r="Z7101" s="146"/>
      <c r="AA7101" s="146"/>
      <c r="AB7101" s="5" t="str">
        <f t="shared" si="143"/>
        <v/>
      </c>
    </row>
    <row r="7102" spans="8:28" customFormat="1" ht="12.95" hidden="1" customHeight="1">
      <c r="H7102" s="1"/>
      <c r="I7102" s="1"/>
      <c r="N7102" s="1"/>
      <c r="T7102" s="146"/>
      <c r="U7102" s="146"/>
      <c r="V7102" s="146"/>
      <c r="W7102" s="146"/>
      <c r="X7102" s="146"/>
      <c r="Y7102" s="146"/>
      <c r="Z7102" s="146"/>
      <c r="AA7102" s="146"/>
      <c r="AB7102" s="5" t="str">
        <f t="shared" si="143"/>
        <v/>
      </c>
    </row>
    <row r="7103" spans="8:28" customFormat="1" ht="12.95" hidden="1" customHeight="1">
      <c r="H7103" s="1"/>
      <c r="I7103" s="1"/>
      <c r="N7103" s="1"/>
      <c r="T7103" s="146"/>
      <c r="U7103" s="146"/>
      <c r="V7103" s="146"/>
      <c r="W7103" s="146"/>
      <c r="X7103" s="146"/>
      <c r="Y7103" s="146"/>
      <c r="Z7103" s="146"/>
      <c r="AA7103" s="146"/>
      <c r="AB7103" s="5" t="str">
        <f t="shared" si="143"/>
        <v/>
      </c>
    </row>
    <row r="7104" spans="8:28" customFormat="1" ht="12.95" hidden="1" customHeight="1">
      <c r="H7104" s="1"/>
      <c r="I7104" s="1"/>
      <c r="N7104" s="1"/>
      <c r="T7104" s="146"/>
      <c r="U7104" s="146"/>
      <c r="V7104" s="146"/>
      <c r="W7104" s="146"/>
      <c r="X7104" s="146"/>
      <c r="Y7104" s="146"/>
      <c r="Z7104" s="146"/>
      <c r="AA7104" s="146"/>
      <c r="AB7104" s="5" t="str">
        <f t="shared" si="143"/>
        <v/>
      </c>
    </row>
    <row r="7105" spans="8:28" customFormat="1" ht="12.95" hidden="1" customHeight="1">
      <c r="H7105" s="1"/>
      <c r="I7105" s="1"/>
      <c r="N7105" s="1"/>
      <c r="T7105" s="146"/>
      <c r="U7105" s="146"/>
      <c r="V7105" s="146"/>
      <c r="W7105" s="146"/>
      <c r="X7105" s="146"/>
      <c r="Y7105" s="146"/>
      <c r="Z7105" s="146"/>
      <c r="AA7105" s="146"/>
      <c r="AB7105" s="5" t="str">
        <f t="shared" si="143"/>
        <v/>
      </c>
    </row>
    <row r="7106" spans="8:28" customFormat="1" ht="12.95" hidden="1" customHeight="1">
      <c r="H7106" s="1"/>
      <c r="I7106" s="1"/>
      <c r="N7106" s="1"/>
      <c r="T7106" s="146"/>
      <c r="U7106" s="146"/>
      <c r="V7106" s="146"/>
      <c r="W7106" s="146"/>
      <c r="X7106" s="146"/>
      <c r="Y7106" s="146"/>
      <c r="Z7106" s="146"/>
      <c r="AA7106" s="146"/>
      <c r="AB7106" s="5" t="str">
        <f t="shared" si="143"/>
        <v/>
      </c>
    </row>
    <row r="7107" spans="8:28" customFormat="1" ht="12.95" hidden="1" customHeight="1">
      <c r="H7107" s="1"/>
      <c r="I7107" s="1"/>
      <c r="N7107" s="1"/>
      <c r="T7107" s="146"/>
      <c r="U7107" s="146"/>
      <c r="V7107" s="146"/>
      <c r="W7107" s="146"/>
      <c r="X7107" s="146"/>
      <c r="Y7107" s="146"/>
      <c r="Z7107" s="146"/>
      <c r="AA7107" s="146"/>
      <c r="AB7107" s="5" t="str">
        <f t="shared" si="143"/>
        <v/>
      </c>
    </row>
    <row r="7108" spans="8:28" customFormat="1" ht="12.95" hidden="1" customHeight="1">
      <c r="H7108" s="1"/>
      <c r="I7108" s="1"/>
      <c r="N7108" s="1"/>
      <c r="T7108" s="146"/>
      <c r="U7108" s="146"/>
      <c r="V7108" s="146"/>
      <c r="W7108" s="146"/>
      <c r="X7108" s="146"/>
      <c r="Y7108" s="146"/>
      <c r="Z7108" s="146"/>
      <c r="AA7108" s="146"/>
      <c r="AB7108" s="5" t="str">
        <f t="shared" si="143"/>
        <v/>
      </c>
    </row>
    <row r="7109" spans="8:28" customFormat="1" ht="12.95" hidden="1" customHeight="1">
      <c r="H7109" s="1"/>
      <c r="I7109" s="1"/>
      <c r="N7109" s="1"/>
      <c r="T7109" s="146"/>
      <c r="U7109" s="146"/>
      <c r="V7109" s="146"/>
      <c r="W7109" s="146"/>
      <c r="X7109" s="146"/>
      <c r="Y7109" s="146"/>
      <c r="Z7109" s="146"/>
      <c r="AA7109" s="146"/>
      <c r="AB7109" s="5" t="str">
        <f t="shared" si="143"/>
        <v/>
      </c>
    </row>
    <row r="7110" spans="8:28" customFormat="1" ht="12.95" hidden="1" customHeight="1">
      <c r="H7110" s="1"/>
      <c r="I7110" s="1"/>
      <c r="N7110" s="1"/>
      <c r="T7110" s="146"/>
      <c r="U7110" s="146"/>
      <c r="V7110" s="146"/>
      <c r="W7110" s="146"/>
      <c r="X7110" s="146"/>
      <c r="Y7110" s="146"/>
      <c r="Z7110" s="146"/>
      <c r="AA7110" s="146"/>
      <c r="AB7110" s="5" t="str">
        <f t="shared" si="143"/>
        <v/>
      </c>
    </row>
    <row r="7111" spans="8:28" customFormat="1" ht="12.95" hidden="1" customHeight="1">
      <c r="H7111" s="1"/>
      <c r="I7111" s="1"/>
      <c r="N7111" s="1"/>
      <c r="T7111" s="146"/>
      <c r="U7111" s="146"/>
      <c r="V7111" s="146"/>
      <c r="W7111" s="146"/>
      <c r="X7111" s="146"/>
      <c r="Y7111" s="146"/>
      <c r="Z7111" s="146"/>
      <c r="AA7111" s="146"/>
      <c r="AB7111" s="5" t="str">
        <f t="shared" si="143"/>
        <v/>
      </c>
    </row>
    <row r="7112" spans="8:28" customFormat="1" ht="12.95" hidden="1" customHeight="1">
      <c r="H7112" s="1"/>
      <c r="I7112" s="1"/>
      <c r="N7112" s="1"/>
      <c r="T7112" s="146"/>
      <c r="U7112" s="146"/>
      <c r="V7112" s="146"/>
      <c r="W7112" s="146"/>
      <c r="X7112" s="146"/>
      <c r="Y7112" s="146"/>
      <c r="Z7112" s="146"/>
      <c r="AA7112" s="146"/>
      <c r="AB7112" s="5" t="str">
        <f t="shared" si="143"/>
        <v/>
      </c>
    </row>
    <row r="7113" spans="8:28" customFormat="1" ht="12.95" hidden="1" customHeight="1">
      <c r="H7113" s="1"/>
      <c r="I7113" s="1"/>
      <c r="N7113" s="1"/>
      <c r="T7113" s="146"/>
      <c r="U7113" s="146"/>
      <c r="V7113" s="146"/>
      <c r="W7113" s="146"/>
      <c r="X7113" s="146"/>
      <c r="Y7113" s="146"/>
      <c r="Z7113" s="146"/>
      <c r="AA7113" s="146"/>
      <c r="AB7113" s="5" t="str">
        <f t="shared" si="143"/>
        <v/>
      </c>
    </row>
    <row r="7114" spans="8:28" customFormat="1" ht="12.95" hidden="1" customHeight="1">
      <c r="H7114" s="1"/>
      <c r="I7114" s="1"/>
      <c r="N7114" s="1"/>
      <c r="T7114" s="146"/>
      <c r="U7114" s="146"/>
      <c r="V7114" s="146"/>
      <c r="W7114" s="146"/>
      <c r="X7114" s="146"/>
      <c r="Y7114" s="146"/>
      <c r="Z7114" s="146"/>
      <c r="AA7114" s="146"/>
      <c r="AB7114" s="5" t="str">
        <f t="shared" si="143"/>
        <v/>
      </c>
    </row>
    <row r="7115" spans="8:28" customFormat="1" ht="12.95" hidden="1" customHeight="1">
      <c r="H7115" s="1"/>
      <c r="I7115" s="1"/>
      <c r="N7115" s="1"/>
      <c r="T7115" s="146"/>
      <c r="U7115" s="146"/>
      <c r="V7115" s="146"/>
      <c r="W7115" s="146"/>
      <c r="X7115" s="146"/>
      <c r="Y7115" s="146"/>
      <c r="Z7115" s="146"/>
      <c r="AA7115" s="146"/>
      <c r="AB7115" s="5" t="str">
        <f t="shared" si="143"/>
        <v/>
      </c>
    </row>
    <row r="7116" spans="8:28" customFormat="1" ht="12.95" hidden="1" customHeight="1">
      <c r="H7116" s="1"/>
      <c r="I7116" s="1"/>
      <c r="N7116" s="1"/>
      <c r="T7116" s="146"/>
      <c r="U7116" s="146"/>
      <c r="V7116" s="146"/>
      <c r="W7116" s="146"/>
      <c r="X7116" s="146"/>
      <c r="Y7116" s="146"/>
      <c r="Z7116" s="146"/>
      <c r="AA7116" s="146"/>
      <c r="AB7116" s="5" t="str">
        <f t="shared" si="143"/>
        <v/>
      </c>
    </row>
    <row r="7117" spans="8:28" customFormat="1" ht="12.95" hidden="1" customHeight="1">
      <c r="H7117" s="1"/>
      <c r="I7117" s="1"/>
      <c r="N7117" s="1"/>
      <c r="T7117" s="146"/>
      <c r="U7117" s="146"/>
      <c r="V7117" s="146"/>
      <c r="W7117" s="146"/>
      <c r="X7117" s="146"/>
      <c r="Y7117" s="146"/>
      <c r="Z7117" s="146"/>
      <c r="AA7117" s="146"/>
      <c r="AB7117" s="5" t="str">
        <f t="shared" si="143"/>
        <v/>
      </c>
    </row>
    <row r="7118" spans="8:28" customFormat="1" ht="12.95" hidden="1" customHeight="1">
      <c r="H7118" s="1"/>
      <c r="I7118" s="1"/>
      <c r="N7118" s="1"/>
      <c r="T7118" s="146"/>
      <c r="U7118" s="146"/>
      <c r="V7118" s="146"/>
      <c r="W7118" s="146"/>
      <c r="X7118" s="146"/>
      <c r="Y7118" s="146"/>
      <c r="Z7118" s="146"/>
      <c r="AA7118" s="146"/>
      <c r="AB7118" s="5" t="str">
        <f t="shared" si="143"/>
        <v/>
      </c>
    </row>
    <row r="7119" spans="8:28" customFormat="1" ht="12.95" hidden="1" customHeight="1">
      <c r="H7119" s="1"/>
      <c r="I7119" s="1"/>
      <c r="N7119" s="1"/>
      <c r="T7119" s="146"/>
      <c r="U7119" s="146"/>
      <c r="V7119" s="146"/>
      <c r="W7119" s="146"/>
      <c r="X7119" s="146"/>
      <c r="Y7119" s="146"/>
      <c r="Z7119" s="146"/>
      <c r="AA7119" s="146"/>
      <c r="AB7119" s="5" t="str">
        <f t="shared" si="143"/>
        <v/>
      </c>
    </row>
    <row r="7120" spans="8:28" customFormat="1" ht="12.95" hidden="1" customHeight="1">
      <c r="H7120" s="1"/>
      <c r="I7120" s="1"/>
      <c r="N7120" s="1"/>
      <c r="T7120" s="146"/>
      <c r="U7120" s="146"/>
      <c r="V7120" s="146"/>
      <c r="W7120" s="146"/>
      <c r="X7120" s="146"/>
      <c r="Y7120" s="146"/>
      <c r="Z7120" s="146"/>
      <c r="AA7120" s="146"/>
      <c r="AB7120" s="5" t="str">
        <f t="shared" si="143"/>
        <v/>
      </c>
    </row>
    <row r="7121" spans="8:28" customFormat="1" ht="12.95" hidden="1" customHeight="1">
      <c r="H7121" s="1"/>
      <c r="I7121" s="1"/>
      <c r="N7121" s="1"/>
      <c r="T7121" s="146"/>
      <c r="U7121" s="146"/>
      <c r="V7121" s="146"/>
      <c r="W7121" s="146"/>
      <c r="X7121" s="146"/>
      <c r="Y7121" s="146"/>
      <c r="Z7121" s="146"/>
      <c r="AA7121" s="146"/>
      <c r="AB7121" s="5" t="str">
        <f t="shared" si="143"/>
        <v/>
      </c>
    </row>
    <row r="7122" spans="8:28" customFormat="1" ht="12.95" hidden="1" customHeight="1">
      <c r="H7122" s="1"/>
      <c r="I7122" s="1"/>
      <c r="N7122" s="1"/>
      <c r="T7122" s="146"/>
      <c r="U7122" s="146"/>
      <c r="V7122" s="146"/>
      <c r="W7122" s="146"/>
      <c r="X7122" s="146"/>
      <c r="Y7122" s="146"/>
      <c r="Z7122" s="146"/>
      <c r="AA7122" s="146"/>
      <c r="AB7122" s="5" t="str">
        <f t="shared" si="143"/>
        <v/>
      </c>
    </row>
    <row r="7123" spans="8:28" customFormat="1" ht="12.95" hidden="1" customHeight="1">
      <c r="H7123" s="1"/>
      <c r="I7123" s="1"/>
      <c r="N7123" s="1"/>
      <c r="T7123" s="146"/>
      <c r="U7123" s="146"/>
      <c r="V7123" s="146"/>
      <c r="W7123" s="146"/>
      <c r="X7123" s="146"/>
      <c r="Y7123" s="146"/>
      <c r="Z7123" s="146"/>
      <c r="AA7123" s="146"/>
      <c r="AB7123" s="5" t="str">
        <f t="shared" si="143"/>
        <v/>
      </c>
    </row>
    <row r="7124" spans="8:28" customFormat="1" ht="12.95" hidden="1" customHeight="1">
      <c r="H7124" s="1"/>
      <c r="I7124" s="1"/>
      <c r="N7124" s="1"/>
      <c r="T7124" s="146"/>
      <c r="U7124" s="146"/>
      <c r="V7124" s="146"/>
      <c r="W7124" s="146"/>
      <c r="X7124" s="146"/>
      <c r="Y7124" s="146"/>
      <c r="Z7124" s="146"/>
      <c r="AA7124" s="146"/>
      <c r="AB7124" s="5" t="str">
        <f t="shared" si="143"/>
        <v/>
      </c>
    </row>
    <row r="7125" spans="8:28" customFormat="1" ht="12.95" hidden="1" customHeight="1">
      <c r="H7125" s="1"/>
      <c r="I7125" s="1"/>
      <c r="N7125" s="1"/>
      <c r="T7125" s="146"/>
      <c r="U7125" s="146"/>
      <c r="V7125" s="146"/>
      <c r="W7125" s="146"/>
      <c r="X7125" s="146"/>
      <c r="Y7125" s="146"/>
      <c r="Z7125" s="146"/>
      <c r="AA7125" s="146"/>
      <c r="AB7125" s="5" t="str">
        <f t="shared" si="143"/>
        <v/>
      </c>
    </row>
    <row r="7126" spans="8:28" customFormat="1" ht="12.95" hidden="1" customHeight="1">
      <c r="H7126" s="1"/>
      <c r="I7126" s="1"/>
      <c r="N7126" s="1"/>
      <c r="T7126" s="146"/>
      <c r="U7126" s="146"/>
      <c r="V7126" s="146"/>
      <c r="W7126" s="146"/>
      <c r="X7126" s="146"/>
      <c r="Y7126" s="146"/>
      <c r="Z7126" s="146"/>
      <c r="AA7126" s="146"/>
      <c r="AB7126" s="5" t="str">
        <f t="shared" si="143"/>
        <v/>
      </c>
    </row>
    <row r="7127" spans="8:28" customFormat="1" ht="12.95" hidden="1" customHeight="1">
      <c r="H7127" s="1"/>
      <c r="I7127" s="1"/>
      <c r="N7127" s="1"/>
      <c r="T7127" s="146"/>
      <c r="U7127" s="146"/>
      <c r="V7127" s="146"/>
      <c r="W7127" s="146"/>
      <c r="X7127" s="146"/>
      <c r="Y7127" s="146"/>
      <c r="Z7127" s="146"/>
      <c r="AA7127" s="146"/>
      <c r="AB7127" s="5" t="str">
        <f t="shared" si="143"/>
        <v/>
      </c>
    </row>
    <row r="7128" spans="8:28" customFormat="1" ht="12.95" hidden="1" customHeight="1">
      <c r="H7128" s="1"/>
      <c r="I7128" s="1"/>
      <c r="N7128" s="1"/>
      <c r="T7128" s="146"/>
      <c r="U7128" s="146"/>
      <c r="V7128" s="146"/>
      <c r="W7128" s="146"/>
      <c r="X7128" s="146"/>
      <c r="Y7128" s="146"/>
      <c r="Z7128" s="146"/>
      <c r="AA7128" s="146"/>
      <c r="AB7128" s="5" t="str">
        <f t="shared" si="143"/>
        <v/>
      </c>
    </row>
    <row r="7129" spans="8:28" customFormat="1" ht="12.95" hidden="1" customHeight="1">
      <c r="H7129" s="1"/>
      <c r="I7129" s="1"/>
      <c r="N7129" s="1"/>
      <c r="T7129" s="146"/>
      <c r="U7129" s="146"/>
      <c r="V7129" s="146"/>
      <c r="W7129" s="146"/>
      <c r="X7129" s="146"/>
      <c r="Y7129" s="146"/>
      <c r="Z7129" s="146"/>
      <c r="AA7129" s="146"/>
      <c r="AB7129" s="5" t="str">
        <f t="shared" si="143"/>
        <v/>
      </c>
    </row>
    <row r="7130" spans="8:28" customFormat="1" ht="12.95" hidden="1" customHeight="1">
      <c r="H7130" s="1"/>
      <c r="I7130" s="1"/>
      <c r="N7130" s="1"/>
      <c r="T7130" s="146"/>
      <c r="U7130" s="146"/>
      <c r="V7130" s="146"/>
      <c r="W7130" s="146"/>
      <c r="X7130" s="146"/>
      <c r="Y7130" s="146"/>
      <c r="Z7130" s="146"/>
      <c r="AA7130" s="146"/>
      <c r="AB7130" s="5" t="str">
        <f t="shared" si="143"/>
        <v/>
      </c>
    </row>
    <row r="7131" spans="8:28" customFormat="1" ht="12.95" hidden="1" customHeight="1">
      <c r="H7131" s="1"/>
      <c r="I7131" s="1"/>
      <c r="N7131" s="1"/>
      <c r="T7131" s="146"/>
      <c r="U7131" s="146"/>
      <c r="V7131" s="146"/>
      <c r="W7131" s="146"/>
      <c r="X7131" s="146"/>
      <c r="Y7131" s="146"/>
      <c r="Z7131" s="146"/>
      <c r="AA7131" s="146"/>
      <c r="AB7131" s="5" t="str">
        <f t="shared" ref="AB7131:AB7194" si="144">IF(TRIM(A7121)="","",CONCATENATE(TRIM(D7121),TRIM(E7121)))</f>
        <v/>
      </c>
    </row>
    <row r="7132" spans="8:28" customFormat="1" ht="12.95" hidden="1" customHeight="1">
      <c r="H7132" s="1"/>
      <c r="I7132" s="1"/>
      <c r="N7132" s="1"/>
      <c r="T7132" s="146"/>
      <c r="U7132" s="146"/>
      <c r="V7132" s="146"/>
      <c r="W7132" s="146"/>
      <c r="X7132" s="146"/>
      <c r="Y7132" s="146"/>
      <c r="Z7132" s="146"/>
      <c r="AA7132" s="146"/>
      <c r="AB7132" s="5" t="str">
        <f t="shared" si="144"/>
        <v/>
      </c>
    </row>
    <row r="7133" spans="8:28" customFormat="1" ht="12.95" hidden="1" customHeight="1">
      <c r="H7133" s="1"/>
      <c r="I7133" s="1"/>
      <c r="N7133" s="1"/>
      <c r="T7133" s="146"/>
      <c r="U7133" s="146"/>
      <c r="V7133" s="146"/>
      <c r="W7133" s="146"/>
      <c r="X7133" s="146"/>
      <c r="Y7133" s="146"/>
      <c r="Z7133" s="146"/>
      <c r="AA7133" s="146"/>
      <c r="AB7133" s="5" t="str">
        <f t="shared" si="144"/>
        <v/>
      </c>
    </row>
    <row r="7134" spans="8:28" customFormat="1" ht="12.95" hidden="1" customHeight="1">
      <c r="H7134" s="1"/>
      <c r="I7134" s="1"/>
      <c r="N7134" s="1"/>
      <c r="T7134" s="146"/>
      <c r="U7134" s="146"/>
      <c r="V7134" s="146"/>
      <c r="W7134" s="146"/>
      <c r="X7134" s="146"/>
      <c r="Y7134" s="146"/>
      <c r="Z7134" s="146"/>
      <c r="AA7134" s="146"/>
      <c r="AB7134" s="5" t="str">
        <f t="shared" si="144"/>
        <v/>
      </c>
    </row>
    <row r="7135" spans="8:28" customFormat="1" ht="12.95" hidden="1" customHeight="1">
      <c r="H7135" s="1"/>
      <c r="I7135" s="1"/>
      <c r="N7135" s="1"/>
      <c r="T7135" s="146"/>
      <c r="U7135" s="146"/>
      <c r="V7135" s="146"/>
      <c r="W7135" s="146"/>
      <c r="X7135" s="146"/>
      <c r="Y7135" s="146"/>
      <c r="Z7135" s="146"/>
      <c r="AA7135" s="146"/>
      <c r="AB7135" s="5" t="str">
        <f t="shared" si="144"/>
        <v/>
      </c>
    </row>
    <row r="7136" spans="8:28" customFormat="1" ht="12.95" hidden="1" customHeight="1">
      <c r="H7136" s="1"/>
      <c r="I7136" s="1"/>
      <c r="N7136" s="1"/>
      <c r="T7136" s="146"/>
      <c r="U7136" s="146"/>
      <c r="V7136" s="146"/>
      <c r="W7136" s="146"/>
      <c r="X7136" s="146"/>
      <c r="Y7136" s="146"/>
      <c r="Z7136" s="146"/>
      <c r="AA7136" s="146"/>
      <c r="AB7136" s="5" t="str">
        <f t="shared" si="144"/>
        <v/>
      </c>
    </row>
    <row r="7137" spans="8:28" customFormat="1" ht="12.95" hidden="1" customHeight="1">
      <c r="H7137" s="1"/>
      <c r="I7137" s="1"/>
      <c r="N7137" s="1"/>
      <c r="T7137" s="146"/>
      <c r="U7137" s="146"/>
      <c r="V7137" s="146"/>
      <c r="W7137" s="146"/>
      <c r="X7137" s="146"/>
      <c r="Y7137" s="146"/>
      <c r="Z7137" s="146"/>
      <c r="AA7137" s="146"/>
      <c r="AB7137" s="5" t="str">
        <f t="shared" si="144"/>
        <v/>
      </c>
    </row>
    <row r="7138" spans="8:28" customFormat="1" ht="12.95" hidden="1" customHeight="1">
      <c r="H7138" s="1"/>
      <c r="I7138" s="1"/>
      <c r="N7138" s="1"/>
      <c r="T7138" s="146"/>
      <c r="U7138" s="146"/>
      <c r="V7138" s="146"/>
      <c r="W7138" s="146"/>
      <c r="X7138" s="146"/>
      <c r="Y7138" s="146"/>
      <c r="Z7138" s="146"/>
      <c r="AA7138" s="146"/>
      <c r="AB7138" s="5" t="str">
        <f t="shared" si="144"/>
        <v/>
      </c>
    </row>
    <row r="7139" spans="8:28" customFormat="1" ht="12.95" hidden="1" customHeight="1">
      <c r="H7139" s="1"/>
      <c r="I7139" s="1"/>
      <c r="N7139" s="1"/>
      <c r="T7139" s="146"/>
      <c r="U7139" s="146"/>
      <c r="V7139" s="146"/>
      <c r="W7139" s="146"/>
      <c r="X7139" s="146"/>
      <c r="Y7139" s="146"/>
      <c r="Z7139" s="146"/>
      <c r="AA7139" s="146"/>
      <c r="AB7139" s="5" t="str">
        <f t="shared" si="144"/>
        <v/>
      </c>
    </row>
    <row r="7140" spans="8:28" customFormat="1" ht="12.95" hidden="1" customHeight="1">
      <c r="H7140" s="1"/>
      <c r="I7140" s="1"/>
      <c r="N7140" s="1"/>
      <c r="T7140" s="146"/>
      <c r="U7140" s="146"/>
      <c r="V7140" s="146"/>
      <c r="W7140" s="146"/>
      <c r="X7140" s="146"/>
      <c r="Y7140" s="146"/>
      <c r="Z7140" s="146"/>
      <c r="AA7140" s="146"/>
      <c r="AB7140" s="5" t="str">
        <f t="shared" si="144"/>
        <v/>
      </c>
    </row>
    <row r="7141" spans="8:28" customFormat="1" ht="12.95" hidden="1" customHeight="1">
      <c r="H7141" s="1"/>
      <c r="I7141" s="1"/>
      <c r="N7141" s="1"/>
      <c r="T7141" s="146"/>
      <c r="U7141" s="146"/>
      <c r="V7141" s="146"/>
      <c r="W7141" s="146"/>
      <c r="X7141" s="146"/>
      <c r="Y7141" s="146"/>
      <c r="Z7141" s="146"/>
      <c r="AA7141" s="146"/>
      <c r="AB7141" s="5" t="str">
        <f t="shared" si="144"/>
        <v/>
      </c>
    </row>
    <row r="7142" spans="8:28" customFormat="1" ht="12.95" hidden="1" customHeight="1">
      <c r="H7142" s="1"/>
      <c r="I7142" s="1"/>
      <c r="N7142" s="1"/>
      <c r="T7142" s="146"/>
      <c r="U7142" s="146"/>
      <c r="V7142" s="146"/>
      <c r="W7142" s="146"/>
      <c r="X7142" s="146"/>
      <c r="Y7142" s="146"/>
      <c r="Z7142" s="146"/>
      <c r="AA7142" s="146"/>
      <c r="AB7142" s="5" t="str">
        <f t="shared" si="144"/>
        <v/>
      </c>
    </row>
    <row r="7143" spans="8:28" customFormat="1" ht="12.95" hidden="1" customHeight="1">
      <c r="H7143" s="1"/>
      <c r="I7143" s="1"/>
      <c r="N7143" s="1"/>
      <c r="T7143" s="146"/>
      <c r="U7143" s="146"/>
      <c r="V7143" s="146"/>
      <c r="W7143" s="146"/>
      <c r="X7143" s="146"/>
      <c r="Y7143" s="146"/>
      <c r="Z7143" s="146"/>
      <c r="AA7143" s="146"/>
      <c r="AB7143" s="5" t="str">
        <f t="shared" si="144"/>
        <v/>
      </c>
    </row>
    <row r="7144" spans="8:28" customFormat="1" ht="12.95" hidden="1" customHeight="1">
      <c r="H7144" s="1"/>
      <c r="I7144" s="1"/>
      <c r="N7144" s="1"/>
      <c r="T7144" s="146"/>
      <c r="U7144" s="146"/>
      <c r="V7144" s="146"/>
      <c r="W7144" s="146"/>
      <c r="X7144" s="146"/>
      <c r="Y7144" s="146"/>
      <c r="Z7144" s="146"/>
      <c r="AA7144" s="146"/>
      <c r="AB7144" s="5" t="str">
        <f t="shared" si="144"/>
        <v/>
      </c>
    </row>
    <row r="7145" spans="8:28" customFormat="1" ht="12.95" hidden="1" customHeight="1">
      <c r="H7145" s="1"/>
      <c r="I7145" s="1"/>
      <c r="N7145" s="1"/>
      <c r="T7145" s="146"/>
      <c r="U7145" s="146"/>
      <c r="V7145" s="146"/>
      <c r="W7145" s="146"/>
      <c r="X7145" s="146"/>
      <c r="Y7145" s="146"/>
      <c r="Z7145" s="146"/>
      <c r="AA7145" s="146"/>
      <c r="AB7145" s="5" t="str">
        <f t="shared" si="144"/>
        <v/>
      </c>
    </row>
    <row r="7146" spans="8:28" customFormat="1" ht="12.95" hidden="1" customHeight="1">
      <c r="H7146" s="1"/>
      <c r="I7146" s="1"/>
      <c r="N7146" s="1"/>
      <c r="T7146" s="146"/>
      <c r="U7146" s="146"/>
      <c r="V7146" s="146"/>
      <c r="W7146" s="146"/>
      <c r="X7146" s="146"/>
      <c r="Y7146" s="146"/>
      <c r="Z7146" s="146"/>
      <c r="AA7146" s="146"/>
      <c r="AB7146" s="5" t="str">
        <f t="shared" si="144"/>
        <v/>
      </c>
    </row>
    <row r="7147" spans="8:28" customFormat="1" ht="12.95" hidden="1" customHeight="1">
      <c r="H7147" s="1"/>
      <c r="I7147" s="1"/>
      <c r="N7147" s="1"/>
      <c r="T7147" s="146"/>
      <c r="U7147" s="146"/>
      <c r="V7147" s="146"/>
      <c r="W7147" s="146"/>
      <c r="X7147" s="146"/>
      <c r="Y7147" s="146"/>
      <c r="Z7147" s="146"/>
      <c r="AA7147" s="146"/>
      <c r="AB7147" s="5" t="str">
        <f t="shared" si="144"/>
        <v/>
      </c>
    </row>
    <row r="7148" spans="8:28" customFormat="1" ht="12.95" hidden="1" customHeight="1">
      <c r="H7148" s="1"/>
      <c r="I7148" s="1"/>
      <c r="N7148" s="1"/>
      <c r="T7148" s="146"/>
      <c r="U7148" s="146"/>
      <c r="V7148" s="146"/>
      <c r="W7148" s="146"/>
      <c r="X7148" s="146"/>
      <c r="Y7148" s="146"/>
      <c r="Z7148" s="146"/>
      <c r="AA7148" s="146"/>
      <c r="AB7148" s="5" t="str">
        <f t="shared" si="144"/>
        <v/>
      </c>
    </row>
    <row r="7149" spans="8:28" customFormat="1" ht="12.95" hidden="1" customHeight="1">
      <c r="H7149" s="1"/>
      <c r="I7149" s="1"/>
      <c r="N7149" s="1"/>
      <c r="T7149" s="146"/>
      <c r="U7149" s="146"/>
      <c r="V7149" s="146"/>
      <c r="W7149" s="146"/>
      <c r="X7149" s="146"/>
      <c r="Y7149" s="146"/>
      <c r="Z7149" s="146"/>
      <c r="AA7149" s="146"/>
      <c r="AB7149" s="5" t="str">
        <f t="shared" si="144"/>
        <v/>
      </c>
    </row>
    <row r="7150" spans="8:28" customFormat="1" ht="12.95" hidden="1" customHeight="1">
      <c r="H7150" s="1"/>
      <c r="I7150" s="1"/>
      <c r="N7150" s="1"/>
      <c r="T7150" s="146"/>
      <c r="U7150" s="146"/>
      <c r="V7150" s="146"/>
      <c r="W7150" s="146"/>
      <c r="X7150" s="146"/>
      <c r="Y7150" s="146"/>
      <c r="Z7150" s="146"/>
      <c r="AA7150" s="146"/>
      <c r="AB7150" s="5" t="str">
        <f t="shared" si="144"/>
        <v/>
      </c>
    </row>
    <row r="7151" spans="8:28" customFormat="1" ht="12.95" hidden="1" customHeight="1">
      <c r="H7151" s="1"/>
      <c r="I7151" s="1"/>
      <c r="N7151" s="1"/>
      <c r="T7151" s="146"/>
      <c r="U7151" s="146"/>
      <c r="V7151" s="146"/>
      <c r="W7151" s="146"/>
      <c r="X7151" s="146"/>
      <c r="Y7151" s="146"/>
      <c r="Z7151" s="146"/>
      <c r="AA7151" s="146"/>
      <c r="AB7151" s="5" t="str">
        <f t="shared" si="144"/>
        <v/>
      </c>
    </row>
    <row r="7152" spans="8:28" customFormat="1" ht="12.95" hidden="1" customHeight="1">
      <c r="H7152" s="1"/>
      <c r="I7152" s="1"/>
      <c r="N7152" s="1"/>
      <c r="T7152" s="146"/>
      <c r="U7152" s="146"/>
      <c r="V7152" s="146"/>
      <c r="W7152" s="146"/>
      <c r="X7152" s="146"/>
      <c r="Y7152" s="146"/>
      <c r="Z7152" s="146"/>
      <c r="AA7152" s="146"/>
      <c r="AB7152" s="5" t="str">
        <f t="shared" si="144"/>
        <v/>
      </c>
    </row>
    <row r="7153" spans="8:28" customFormat="1" ht="12.95" hidden="1" customHeight="1">
      <c r="H7153" s="1"/>
      <c r="I7153" s="1"/>
      <c r="N7153" s="1"/>
      <c r="T7153" s="146"/>
      <c r="U7153" s="146"/>
      <c r="V7153" s="146"/>
      <c r="W7153" s="146"/>
      <c r="X7153" s="146"/>
      <c r="Y7153" s="146"/>
      <c r="Z7153" s="146"/>
      <c r="AA7153" s="146"/>
      <c r="AB7153" s="5" t="str">
        <f t="shared" si="144"/>
        <v/>
      </c>
    </row>
    <row r="7154" spans="8:28" customFormat="1" ht="12.95" hidden="1" customHeight="1">
      <c r="H7154" s="1"/>
      <c r="I7154" s="1"/>
      <c r="N7154" s="1"/>
      <c r="T7154" s="146"/>
      <c r="U7154" s="146"/>
      <c r="V7154" s="146"/>
      <c r="W7154" s="146"/>
      <c r="X7154" s="146"/>
      <c r="Y7154" s="146"/>
      <c r="Z7154" s="146"/>
      <c r="AA7154" s="146"/>
      <c r="AB7154" s="5" t="str">
        <f t="shared" si="144"/>
        <v/>
      </c>
    </row>
    <row r="7155" spans="8:28" customFormat="1" ht="12.95" hidden="1" customHeight="1">
      <c r="H7155" s="1"/>
      <c r="I7155" s="1"/>
      <c r="N7155" s="1"/>
      <c r="T7155" s="146"/>
      <c r="U7155" s="146"/>
      <c r="V7155" s="146"/>
      <c r="W7155" s="146"/>
      <c r="X7155" s="146"/>
      <c r="Y7155" s="146"/>
      <c r="Z7155" s="146"/>
      <c r="AA7155" s="146"/>
      <c r="AB7155" s="5" t="str">
        <f t="shared" si="144"/>
        <v/>
      </c>
    </row>
    <row r="7156" spans="8:28" customFormat="1" ht="12.95" hidden="1" customHeight="1">
      <c r="H7156" s="1"/>
      <c r="I7156" s="1"/>
      <c r="N7156" s="1"/>
      <c r="T7156" s="146"/>
      <c r="U7156" s="146"/>
      <c r="V7156" s="146"/>
      <c r="W7156" s="146"/>
      <c r="X7156" s="146"/>
      <c r="Y7156" s="146"/>
      <c r="Z7156" s="146"/>
      <c r="AA7156" s="146"/>
      <c r="AB7156" s="5" t="str">
        <f t="shared" si="144"/>
        <v/>
      </c>
    </row>
    <row r="7157" spans="8:28" customFormat="1" ht="12.95" hidden="1" customHeight="1">
      <c r="H7157" s="1"/>
      <c r="I7157" s="1"/>
      <c r="N7157" s="1"/>
      <c r="T7157" s="146"/>
      <c r="U7157" s="146"/>
      <c r="V7157" s="146"/>
      <c r="W7157" s="146"/>
      <c r="X7157" s="146"/>
      <c r="Y7157" s="146"/>
      <c r="Z7157" s="146"/>
      <c r="AA7157" s="146"/>
      <c r="AB7157" s="5" t="str">
        <f t="shared" si="144"/>
        <v/>
      </c>
    </row>
    <row r="7158" spans="8:28" customFormat="1" ht="12.95" hidden="1" customHeight="1">
      <c r="H7158" s="1"/>
      <c r="I7158" s="1"/>
      <c r="N7158" s="1"/>
      <c r="T7158" s="146"/>
      <c r="U7158" s="146"/>
      <c r="V7158" s="146"/>
      <c r="W7158" s="146"/>
      <c r="X7158" s="146"/>
      <c r="Y7158" s="146"/>
      <c r="Z7158" s="146"/>
      <c r="AA7158" s="146"/>
      <c r="AB7158" s="5" t="str">
        <f t="shared" si="144"/>
        <v/>
      </c>
    </row>
    <row r="7159" spans="8:28" customFormat="1" ht="12.95" hidden="1" customHeight="1">
      <c r="H7159" s="1"/>
      <c r="I7159" s="1"/>
      <c r="N7159" s="1"/>
      <c r="T7159" s="146"/>
      <c r="U7159" s="146"/>
      <c r="V7159" s="146"/>
      <c r="W7159" s="146"/>
      <c r="X7159" s="146"/>
      <c r="Y7159" s="146"/>
      <c r="Z7159" s="146"/>
      <c r="AA7159" s="146"/>
      <c r="AB7159" s="5" t="str">
        <f t="shared" si="144"/>
        <v/>
      </c>
    </row>
    <row r="7160" spans="8:28" customFormat="1" ht="12.95" hidden="1" customHeight="1">
      <c r="H7160" s="1"/>
      <c r="I7160" s="1"/>
      <c r="N7160" s="1"/>
      <c r="T7160" s="146"/>
      <c r="U7160" s="146"/>
      <c r="V7160" s="146"/>
      <c r="W7160" s="146"/>
      <c r="X7160" s="146"/>
      <c r="Y7160" s="146"/>
      <c r="Z7160" s="146"/>
      <c r="AA7160" s="146"/>
      <c r="AB7160" s="5" t="str">
        <f t="shared" si="144"/>
        <v/>
      </c>
    </row>
    <row r="7161" spans="8:28" customFormat="1" ht="12.95" hidden="1" customHeight="1">
      <c r="H7161" s="1"/>
      <c r="I7161" s="1"/>
      <c r="N7161" s="1"/>
      <c r="T7161" s="146"/>
      <c r="U7161" s="146"/>
      <c r="V7161" s="146"/>
      <c r="W7161" s="146"/>
      <c r="X7161" s="146"/>
      <c r="Y7161" s="146"/>
      <c r="Z7161" s="146"/>
      <c r="AA7161" s="146"/>
      <c r="AB7161" s="5" t="str">
        <f t="shared" si="144"/>
        <v/>
      </c>
    </row>
    <row r="7162" spans="8:28" customFormat="1" ht="12.95" hidden="1" customHeight="1">
      <c r="H7162" s="1"/>
      <c r="I7162" s="1"/>
      <c r="N7162" s="1"/>
      <c r="T7162" s="146"/>
      <c r="U7162" s="146"/>
      <c r="V7162" s="146"/>
      <c r="W7162" s="146"/>
      <c r="X7162" s="146"/>
      <c r="Y7162" s="146"/>
      <c r="Z7162" s="146"/>
      <c r="AA7162" s="146"/>
      <c r="AB7162" s="5" t="str">
        <f t="shared" si="144"/>
        <v/>
      </c>
    </row>
    <row r="7163" spans="8:28" customFormat="1" ht="12.95" hidden="1" customHeight="1">
      <c r="H7163" s="1"/>
      <c r="I7163" s="1"/>
      <c r="N7163" s="1"/>
      <c r="T7163" s="146"/>
      <c r="U7163" s="146"/>
      <c r="V7163" s="146"/>
      <c r="W7163" s="146"/>
      <c r="X7163" s="146"/>
      <c r="Y7163" s="146"/>
      <c r="Z7163" s="146"/>
      <c r="AA7163" s="146"/>
      <c r="AB7163" s="5" t="str">
        <f t="shared" si="144"/>
        <v/>
      </c>
    </row>
    <row r="7164" spans="8:28" customFormat="1" ht="12.95" hidden="1" customHeight="1">
      <c r="H7164" s="1"/>
      <c r="I7164" s="1"/>
      <c r="N7164" s="1"/>
      <c r="T7164" s="146"/>
      <c r="U7164" s="146"/>
      <c r="V7164" s="146"/>
      <c r="W7164" s="146"/>
      <c r="X7164" s="146"/>
      <c r="Y7164" s="146"/>
      <c r="Z7164" s="146"/>
      <c r="AA7164" s="146"/>
      <c r="AB7164" s="5" t="str">
        <f t="shared" si="144"/>
        <v/>
      </c>
    </row>
    <row r="7165" spans="8:28" customFormat="1" ht="12.95" hidden="1" customHeight="1">
      <c r="H7165" s="1"/>
      <c r="I7165" s="1"/>
      <c r="N7165" s="1"/>
      <c r="T7165" s="146"/>
      <c r="U7165" s="146"/>
      <c r="V7165" s="146"/>
      <c r="W7165" s="146"/>
      <c r="X7165" s="146"/>
      <c r="Y7165" s="146"/>
      <c r="Z7165" s="146"/>
      <c r="AA7165" s="146"/>
      <c r="AB7165" s="5" t="str">
        <f t="shared" si="144"/>
        <v/>
      </c>
    </row>
    <row r="7166" spans="8:28" customFormat="1" ht="12.95" hidden="1" customHeight="1">
      <c r="H7166" s="1"/>
      <c r="I7166" s="1"/>
      <c r="N7166" s="1"/>
      <c r="T7166" s="146"/>
      <c r="U7166" s="146"/>
      <c r="V7166" s="146"/>
      <c r="W7166" s="146"/>
      <c r="X7166" s="146"/>
      <c r="Y7166" s="146"/>
      <c r="Z7166" s="146"/>
      <c r="AA7166" s="146"/>
      <c r="AB7166" s="5" t="str">
        <f t="shared" si="144"/>
        <v/>
      </c>
    </row>
    <row r="7167" spans="8:28" customFormat="1" ht="12.95" hidden="1" customHeight="1">
      <c r="H7167" s="1"/>
      <c r="I7167" s="1"/>
      <c r="N7167" s="1"/>
      <c r="T7167" s="146"/>
      <c r="U7167" s="146"/>
      <c r="V7167" s="146"/>
      <c r="W7167" s="146"/>
      <c r="X7167" s="146"/>
      <c r="Y7167" s="146"/>
      <c r="Z7167" s="146"/>
      <c r="AA7167" s="146"/>
      <c r="AB7167" s="5" t="str">
        <f t="shared" si="144"/>
        <v/>
      </c>
    </row>
    <row r="7168" spans="8:28" customFormat="1" ht="12.95" hidden="1" customHeight="1">
      <c r="H7168" s="1"/>
      <c r="I7168" s="1"/>
      <c r="N7168" s="1"/>
      <c r="T7168" s="146"/>
      <c r="U7168" s="146"/>
      <c r="V7168" s="146"/>
      <c r="W7168" s="146"/>
      <c r="X7168" s="146"/>
      <c r="Y7168" s="146"/>
      <c r="Z7168" s="146"/>
      <c r="AA7168" s="146"/>
      <c r="AB7168" s="5" t="str">
        <f t="shared" si="144"/>
        <v/>
      </c>
    </row>
    <row r="7169" spans="8:28" customFormat="1" ht="12.95" hidden="1" customHeight="1">
      <c r="H7169" s="1"/>
      <c r="I7169" s="1"/>
      <c r="N7169" s="1"/>
      <c r="T7169" s="146"/>
      <c r="U7169" s="146"/>
      <c r="V7169" s="146"/>
      <c r="W7169" s="146"/>
      <c r="X7169" s="146"/>
      <c r="Y7169" s="146"/>
      <c r="Z7169" s="146"/>
      <c r="AA7169" s="146"/>
      <c r="AB7169" s="5" t="str">
        <f t="shared" si="144"/>
        <v/>
      </c>
    </row>
    <row r="7170" spans="8:28" customFormat="1" ht="12.95" hidden="1" customHeight="1">
      <c r="H7170" s="1"/>
      <c r="I7170" s="1"/>
      <c r="N7170" s="1"/>
      <c r="T7170" s="146"/>
      <c r="U7170" s="146"/>
      <c r="V7170" s="146"/>
      <c r="W7170" s="146"/>
      <c r="X7170" s="146"/>
      <c r="Y7170" s="146"/>
      <c r="Z7170" s="146"/>
      <c r="AA7170" s="146"/>
      <c r="AB7170" s="5" t="str">
        <f t="shared" si="144"/>
        <v/>
      </c>
    </row>
    <row r="7171" spans="8:28" customFormat="1" ht="12.95" hidden="1" customHeight="1">
      <c r="H7171" s="1"/>
      <c r="I7171" s="1"/>
      <c r="N7171" s="1"/>
      <c r="T7171" s="146"/>
      <c r="U7171" s="146"/>
      <c r="V7171" s="146"/>
      <c r="W7171" s="146"/>
      <c r="X7171" s="146"/>
      <c r="Y7171" s="146"/>
      <c r="Z7171" s="146"/>
      <c r="AA7171" s="146"/>
      <c r="AB7171" s="5" t="str">
        <f t="shared" si="144"/>
        <v/>
      </c>
    </row>
    <row r="7172" spans="8:28" customFormat="1" ht="12.95" hidden="1" customHeight="1">
      <c r="H7172" s="1"/>
      <c r="I7172" s="1"/>
      <c r="N7172" s="1"/>
      <c r="T7172" s="146"/>
      <c r="U7172" s="146"/>
      <c r="V7172" s="146"/>
      <c r="W7172" s="146"/>
      <c r="X7172" s="146"/>
      <c r="Y7172" s="146"/>
      <c r="Z7172" s="146"/>
      <c r="AA7172" s="146"/>
      <c r="AB7172" s="5" t="str">
        <f t="shared" si="144"/>
        <v/>
      </c>
    </row>
    <row r="7173" spans="8:28" customFormat="1" ht="12.95" hidden="1" customHeight="1">
      <c r="H7173" s="1"/>
      <c r="I7173" s="1"/>
      <c r="N7173" s="1"/>
      <c r="T7173" s="146"/>
      <c r="U7173" s="146"/>
      <c r="V7173" s="146"/>
      <c r="W7173" s="146"/>
      <c r="X7173" s="146"/>
      <c r="Y7173" s="146"/>
      <c r="Z7173" s="146"/>
      <c r="AA7173" s="146"/>
      <c r="AB7173" s="5" t="str">
        <f t="shared" si="144"/>
        <v/>
      </c>
    </row>
    <row r="7174" spans="8:28" customFormat="1" ht="12.95" hidden="1" customHeight="1">
      <c r="H7174" s="1"/>
      <c r="I7174" s="1"/>
      <c r="N7174" s="1"/>
      <c r="T7174" s="146"/>
      <c r="U7174" s="146"/>
      <c r="V7174" s="146"/>
      <c r="W7174" s="146"/>
      <c r="X7174" s="146"/>
      <c r="Y7174" s="146"/>
      <c r="Z7174" s="146"/>
      <c r="AA7174" s="146"/>
      <c r="AB7174" s="5" t="str">
        <f t="shared" si="144"/>
        <v/>
      </c>
    </row>
    <row r="7175" spans="8:28" customFormat="1" ht="12.95" hidden="1" customHeight="1">
      <c r="H7175" s="1"/>
      <c r="I7175" s="1"/>
      <c r="N7175" s="1"/>
      <c r="T7175" s="146"/>
      <c r="U7175" s="146"/>
      <c r="V7175" s="146"/>
      <c r="W7175" s="146"/>
      <c r="X7175" s="146"/>
      <c r="Y7175" s="146"/>
      <c r="Z7175" s="146"/>
      <c r="AA7175" s="146"/>
      <c r="AB7175" s="5" t="str">
        <f t="shared" si="144"/>
        <v/>
      </c>
    </row>
    <row r="7176" spans="8:28" customFormat="1" ht="12.95" hidden="1" customHeight="1">
      <c r="H7176" s="1"/>
      <c r="I7176" s="1"/>
      <c r="N7176" s="1"/>
      <c r="T7176" s="146"/>
      <c r="U7176" s="146"/>
      <c r="V7176" s="146"/>
      <c r="W7176" s="146"/>
      <c r="X7176" s="146"/>
      <c r="Y7176" s="146"/>
      <c r="Z7176" s="146"/>
      <c r="AA7176" s="146"/>
      <c r="AB7176" s="5" t="str">
        <f t="shared" si="144"/>
        <v/>
      </c>
    </row>
    <row r="7177" spans="8:28" customFormat="1" ht="12.95" hidden="1" customHeight="1">
      <c r="H7177" s="1"/>
      <c r="I7177" s="1"/>
      <c r="N7177" s="1"/>
      <c r="T7177" s="146"/>
      <c r="U7177" s="146"/>
      <c r="V7177" s="146"/>
      <c r="W7177" s="146"/>
      <c r="X7177" s="146"/>
      <c r="Y7177" s="146"/>
      <c r="Z7177" s="146"/>
      <c r="AA7177" s="146"/>
      <c r="AB7177" s="5" t="str">
        <f t="shared" si="144"/>
        <v/>
      </c>
    </row>
    <row r="7178" spans="8:28" customFormat="1" ht="12.95" hidden="1" customHeight="1">
      <c r="H7178" s="1"/>
      <c r="I7178" s="1"/>
      <c r="N7178" s="1"/>
      <c r="T7178" s="146"/>
      <c r="U7178" s="146"/>
      <c r="V7178" s="146"/>
      <c r="W7178" s="146"/>
      <c r="X7178" s="146"/>
      <c r="Y7178" s="146"/>
      <c r="Z7178" s="146"/>
      <c r="AA7178" s="146"/>
      <c r="AB7178" s="5" t="str">
        <f t="shared" si="144"/>
        <v/>
      </c>
    </row>
    <row r="7179" spans="8:28" customFormat="1" ht="12.95" hidden="1" customHeight="1">
      <c r="H7179" s="1"/>
      <c r="I7179" s="1"/>
      <c r="N7179" s="1"/>
      <c r="T7179" s="146"/>
      <c r="U7179" s="146"/>
      <c r="V7179" s="146"/>
      <c r="W7179" s="146"/>
      <c r="X7179" s="146"/>
      <c r="Y7179" s="146"/>
      <c r="Z7179" s="146"/>
      <c r="AA7179" s="146"/>
      <c r="AB7179" s="5" t="str">
        <f t="shared" si="144"/>
        <v/>
      </c>
    </row>
    <row r="7180" spans="8:28" customFormat="1" ht="12.95" hidden="1" customHeight="1">
      <c r="H7180" s="1"/>
      <c r="I7180" s="1"/>
      <c r="N7180" s="1"/>
      <c r="T7180" s="146"/>
      <c r="U7180" s="146"/>
      <c r="V7180" s="146"/>
      <c r="W7180" s="146"/>
      <c r="X7180" s="146"/>
      <c r="Y7180" s="146"/>
      <c r="Z7180" s="146"/>
      <c r="AA7180" s="146"/>
      <c r="AB7180" s="5" t="str">
        <f t="shared" si="144"/>
        <v/>
      </c>
    </row>
    <row r="7181" spans="8:28" customFormat="1" ht="12.95" hidden="1" customHeight="1">
      <c r="H7181" s="1"/>
      <c r="I7181" s="1"/>
      <c r="N7181" s="1"/>
      <c r="T7181" s="146"/>
      <c r="U7181" s="146"/>
      <c r="V7181" s="146"/>
      <c r="W7181" s="146"/>
      <c r="X7181" s="146"/>
      <c r="Y7181" s="146"/>
      <c r="Z7181" s="146"/>
      <c r="AA7181" s="146"/>
      <c r="AB7181" s="5" t="str">
        <f t="shared" si="144"/>
        <v/>
      </c>
    </row>
    <row r="7182" spans="8:28" customFormat="1" ht="12.95" hidden="1" customHeight="1">
      <c r="H7182" s="1"/>
      <c r="I7182" s="1"/>
      <c r="N7182" s="1"/>
      <c r="T7182" s="146"/>
      <c r="U7182" s="146"/>
      <c r="V7182" s="146"/>
      <c r="W7182" s="146"/>
      <c r="X7182" s="146"/>
      <c r="Y7182" s="146"/>
      <c r="Z7182" s="146"/>
      <c r="AA7182" s="146"/>
      <c r="AB7182" s="5" t="str">
        <f t="shared" si="144"/>
        <v/>
      </c>
    </row>
    <row r="7183" spans="8:28" customFormat="1" ht="12.95" hidden="1" customHeight="1">
      <c r="H7183" s="1"/>
      <c r="I7183" s="1"/>
      <c r="N7183" s="1"/>
      <c r="T7183" s="146"/>
      <c r="U7183" s="146"/>
      <c r="V7183" s="146"/>
      <c r="W7183" s="146"/>
      <c r="X7183" s="146"/>
      <c r="Y7183" s="146"/>
      <c r="Z7183" s="146"/>
      <c r="AA7183" s="146"/>
      <c r="AB7183" s="5" t="str">
        <f t="shared" si="144"/>
        <v/>
      </c>
    </row>
    <row r="7184" spans="8:28" customFormat="1" ht="12.95" hidden="1" customHeight="1">
      <c r="H7184" s="1"/>
      <c r="I7184" s="1"/>
      <c r="N7184" s="1"/>
      <c r="T7184" s="146"/>
      <c r="U7184" s="146"/>
      <c r="V7184" s="146"/>
      <c r="W7184" s="146"/>
      <c r="X7184" s="146"/>
      <c r="Y7184" s="146"/>
      <c r="Z7184" s="146"/>
      <c r="AA7184" s="146"/>
      <c r="AB7184" s="5" t="str">
        <f t="shared" si="144"/>
        <v/>
      </c>
    </row>
    <row r="7185" spans="8:28" customFormat="1" ht="12.95" hidden="1" customHeight="1">
      <c r="H7185" s="1"/>
      <c r="I7185" s="1"/>
      <c r="N7185" s="1"/>
      <c r="T7185" s="146"/>
      <c r="U7185" s="146"/>
      <c r="V7185" s="146"/>
      <c r="W7185" s="146"/>
      <c r="X7185" s="146"/>
      <c r="Y7185" s="146"/>
      <c r="Z7185" s="146"/>
      <c r="AA7185" s="146"/>
      <c r="AB7185" s="5" t="str">
        <f t="shared" si="144"/>
        <v/>
      </c>
    </row>
    <row r="7186" spans="8:28" customFormat="1" ht="12.95" hidden="1" customHeight="1">
      <c r="H7186" s="1"/>
      <c r="I7186" s="1"/>
      <c r="N7186" s="1"/>
      <c r="T7186" s="146"/>
      <c r="U7186" s="146"/>
      <c r="V7186" s="146"/>
      <c r="W7186" s="146"/>
      <c r="X7186" s="146"/>
      <c r="Y7186" s="146"/>
      <c r="Z7186" s="146"/>
      <c r="AA7186" s="146"/>
      <c r="AB7186" s="5" t="str">
        <f t="shared" si="144"/>
        <v/>
      </c>
    </row>
    <row r="7187" spans="8:28" customFormat="1" ht="12.95" hidden="1" customHeight="1">
      <c r="H7187" s="1"/>
      <c r="I7187" s="1"/>
      <c r="N7187" s="1"/>
      <c r="T7187" s="146"/>
      <c r="U7187" s="146"/>
      <c r="V7187" s="146"/>
      <c r="W7187" s="146"/>
      <c r="X7187" s="146"/>
      <c r="Y7187" s="146"/>
      <c r="Z7187" s="146"/>
      <c r="AA7187" s="146"/>
      <c r="AB7187" s="5" t="str">
        <f t="shared" si="144"/>
        <v/>
      </c>
    </row>
    <row r="7188" spans="8:28" customFormat="1" ht="12.95" hidden="1" customHeight="1">
      <c r="H7188" s="1"/>
      <c r="I7188" s="1"/>
      <c r="N7188" s="1"/>
      <c r="T7188" s="146"/>
      <c r="U7188" s="146"/>
      <c r="V7188" s="146"/>
      <c r="W7188" s="146"/>
      <c r="X7188" s="146"/>
      <c r="Y7188" s="146"/>
      <c r="Z7188" s="146"/>
      <c r="AA7188" s="146"/>
      <c r="AB7188" s="5" t="str">
        <f t="shared" si="144"/>
        <v/>
      </c>
    </row>
    <row r="7189" spans="8:28" customFormat="1" ht="12.95" hidden="1" customHeight="1">
      <c r="H7189" s="1"/>
      <c r="I7189" s="1"/>
      <c r="N7189" s="1"/>
      <c r="T7189" s="146"/>
      <c r="U7189" s="146"/>
      <c r="V7189" s="146"/>
      <c r="W7189" s="146"/>
      <c r="X7189" s="146"/>
      <c r="Y7189" s="146"/>
      <c r="Z7189" s="146"/>
      <c r="AA7189" s="146"/>
      <c r="AB7189" s="5" t="str">
        <f t="shared" si="144"/>
        <v/>
      </c>
    </row>
    <row r="7190" spans="8:28" customFormat="1" ht="12.95" hidden="1" customHeight="1">
      <c r="H7190" s="1"/>
      <c r="I7190" s="1"/>
      <c r="N7190" s="1"/>
      <c r="T7190" s="146"/>
      <c r="U7190" s="146"/>
      <c r="V7190" s="146"/>
      <c r="W7190" s="146"/>
      <c r="X7190" s="146"/>
      <c r="Y7190" s="146"/>
      <c r="Z7190" s="146"/>
      <c r="AA7190" s="146"/>
      <c r="AB7190" s="5" t="str">
        <f t="shared" si="144"/>
        <v/>
      </c>
    </row>
    <row r="7191" spans="8:28" customFormat="1" ht="12.95" hidden="1" customHeight="1">
      <c r="H7191" s="1"/>
      <c r="I7191" s="1"/>
      <c r="N7191" s="1"/>
      <c r="T7191" s="146"/>
      <c r="U7191" s="146"/>
      <c r="V7191" s="146"/>
      <c r="W7191" s="146"/>
      <c r="X7191" s="146"/>
      <c r="Y7191" s="146"/>
      <c r="Z7191" s="146"/>
      <c r="AA7191" s="146"/>
      <c r="AB7191" s="5" t="str">
        <f t="shared" si="144"/>
        <v/>
      </c>
    </row>
    <row r="7192" spans="8:28" customFormat="1" ht="12.95" hidden="1" customHeight="1">
      <c r="H7192" s="1"/>
      <c r="I7192" s="1"/>
      <c r="N7192" s="1"/>
      <c r="T7192" s="146"/>
      <c r="U7192" s="146"/>
      <c r="V7192" s="146"/>
      <c r="W7192" s="146"/>
      <c r="X7192" s="146"/>
      <c r="Y7192" s="146"/>
      <c r="Z7192" s="146"/>
      <c r="AA7192" s="146"/>
      <c r="AB7192" s="5" t="str">
        <f t="shared" si="144"/>
        <v/>
      </c>
    </row>
    <row r="7193" spans="8:28" customFormat="1" ht="12.95" hidden="1" customHeight="1">
      <c r="H7193" s="1"/>
      <c r="I7193" s="1"/>
      <c r="N7193" s="1"/>
      <c r="T7193" s="146"/>
      <c r="U7193" s="146"/>
      <c r="V7193" s="146"/>
      <c r="W7193" s="146"/>
      <c r="X7193" s="146"/>
      <c r="Y7193" s="146"/>
      <c r="Z7193" s="146"/>
      <c r="AA7193" s="146"/>
      <c r="AB7193" s="5" t="str">
        <f t="shared" si="144"/>
        <v/>
      </c>
    </row>
    <row r="7194" spans="8:28" customFormat="1" ht="12.95" hidden="1" customHeight="1">
      <c r="H7194" s="1"/>
      <c r="I7194" s="1"/>
      <c r="N7194" s="1"/>
      <c r="T7194" s="146"/>
      <c r="U7194" s="146"/>
      <c r="V7194" s="146"/>
      <c r="W7194" s="146"/>
      <c r="X7194" s="146"/>
      <c r="Y7194" s="146"/>
      <c r="Z7194" s="146"/>
      <c r="AA7194" s="146"/>
      <c r="AB7194" s="5" t="str">
        <f t="shared" si="144"/>
        <v/>
      </c>
    </row>
    <row r="7195" spans="8:28" customFormat="1" ht="12.95" hidden="1" customHeight="1">
      <c r="H7195" s="1"/>
      <c r="I7195" s="1"/>
      <c r="N7195" s="1"/>
      <c r="T7195" s="146"/>
      <c r="U7195" s="146"/>
      <c r="V7195" s="146"/>
      <c r="W7195" s="146"/>
      <c r="X7195" s="146"/>
      <c r="Y7195" s="146"/>
      <c r="Z7195" s="146"/>
      <c r="AA7195" s="146"/>
      <c r="AB7195" s="5" t="str">
        <f t="shared" ref="AB7195:AB7258" si="145">IF(TRIM(A7185)="","",CONCATENATE(TRIM(D7185),TRIM(E7185)))</f>
        <v/>
      </c>
    </row>
    <row r="7196" spans="8:28" customFormat="1" ht="12.95" hidden="1" customHeight="1">
      <c r="H7196" s="1"/>
      <c r="I7196" s="1"/>
      <c r="N7196" s="1"/>
      <c r="T7196" s="146"/>
      <c r="U7196" s="146"/>
      <c r="V7196" s="146"/>
      <c r="W7196" s="146"/>
      <c r="X7196" s="146"/>
      <c r="Y7196" s="146"/>
      <c r="Z7196" s="146"/>
      <c r="AA7196" s="146"/>
      <c r="AB7196" s="5" t="str">
        <f t="shared" si="145"/>
        <v/>
      </c>
    </row>
    <row r="7197" spans="8:28" customFormat="1" ht="12.95" hidden="1" customHeight="1">
      <c r="H7197" s="1"/>
      <c r="I7197" s="1"/>
      <c r="N7197" s="1"/>
      <c r="T7197" s="146"/>
      <c r="U7197" s="146"/>
      <c r="V7197" s="146"/>
      <c r="W7197" s="146"/>
      <c r="X7197" s="146"/>
      <c r="Y7197" s="146"/>
      <c r="Z7197" s="146"/>
      <c r="AA7197" s="146"/>
      <c r="AB7197" s="5" t="str">
        <f t="shared" si="145"/>
        <v/>
      </c>
    </row>
    <row r="7198" spans="8:28" customFormat="1" ht="12.95" hidden="1" customHeight="1">
      <c r="H7198" s="1"/>
      <c r="I7198" s="1"/>
      <c r="N7198" s="1"/>
      <c r="T7198" s="146"/>
      <c r="U7198" s="146"/>
      <c r="V7198" s="146"/>
      <c r="W7198" s="146"/>
      <c r="X7198" s="146"/>
      <c r="Y7198" s="146"/>
      <c r="Z7198" s="146"/>
      <c r="AA7198" s="146"/>
      <c r="AB7198" s="5" t="str">
        <f t="shared" si="145"/>
        <v/>
      </c>
    </row>
    <row r="7199" spans="8:28" customFormat="1" ht="12.95" hidden="1" customHeight="1">
      <c r="H7199" s="1"/>
      <c r="I7199" s="1"/>
      <c r="N7199" s="1"/>
      <c r="T7199" s="146"/>
      <c r="U7199" s="146"/>
      <c r="V7199" s="146"/>
      <c r="W7199" s="146"/>
      <c r="X7199" s="146"/>
      <c r="Y7199" s="146"/>
      <c r="Z7199" s="146"/>
      <c r="AA7199" s="146"/>
      <c r="AB7199" s="5" t="str">
        <f t="shared" si="145"/>
        <v/>
      </c>
    </row>
    <row r="7200" spans="8:28" customFormat="1" ht="12.95" hidden="1" customHeight="1">
      <c r="H7200" s="1"/>
      <c r="I7200" s="1"/>
      <c r="N7200" s="1"/>
      <c r="T7200" s="146"/>
      <c r="U7200" s="146"/>
      <c r="V7200" s="146"/>
      <c r="W7200" s="146"/>
      <c r="X7200" s="146"/>
      <c r="Y7200" s="146"/>
      <c r="Z7200" s="146"/>
      <c r="AA7200" s="146"/>
      <c r="AB7200" s="5" t="str">
        <f t="shared" si="145"/>
        <v/>
      </c>
    </row>
    <row r="7201" spans="8:28" customFormat="1" ht="12.95" hidden="1" customHeight="1">
      <c r="H7201" s="1"/>
      <c r="I7201" s="1"/>
      <c r="N7201" s="1"/>
      <c r="T7201" s="146"/>
      <c r="U7201" s="146"/>
      <c r="V7201" s="146"/>
      <c r="W7201" s="146"/>
      <c r="X7201" s="146"/>
      <c r="Y7201" s="146"/>
      <c r="Z7201" s="146"/>
      <c r="AA7201" s="146"/>
      <c r="AB7201" s="5" t="str">
        <f t="shared" si="145"/>
        <v/>
      </c>
    </row>
    <row r="7202" spans="8:28" customFormat="1" ht="12.95" hidden="1" customHeight="1">
      <c r="H7202" s="1"/>
      <c r="I7202" s="1"/>
      <c r="N7202" s="1"/>
      <c r="T7202" s="146"/>
      <c r="U7202" s="146"/>
      <c r="V7202" s="146"/>
      <c r="W7202" s="146"/>
      <c r="X7202" s="146"/>
      <c r="Y7202" s="146"/>
      <c r="Z7202" s="146"/>
      <c r="AA7202" s="146"/>
      <c r="AB7202" s="5" t="str">
        <f t="shared" si="145"/>
        <v/>
      </c>
    </row>
    <row r="7203" spans="8:28" customFormat="1" ht="12.95" hidden="1" customHeight="1">
      <c r="H7203" s="1"/>
      <c r="I7203" s="1"/>
      <c r="N7203" s="1"/>
      <c r="T7203" s="146"/>
      <c r="U7203" s="146"/>
      <c r="V7203" s="146"/>
      <c r="W7203" s="146"/>
      <c r="X7203" s="146"/>
      <c r="Y7203" s="146"/>
      <c r="Z7203" s="146"/>
      <c r="AA7203" s="146"/>
      <c r="AB7203" s="5" t="str">
        <f t="shared" si="145"/>
        <v/>
      </c>
    </row>
    <row r="7204" spans="8:28" customFormat="1" ht="12.95" hidden="1" customHeight="1">
      <c r="H7204" s="1"/>
      <c r="I7204" s="1"/>
      <c r="N7204" s="1"/>
      <c r="T7204" s="146"/>
      <c r="U7204" s="146"/>
      <c r="V7204" s="146"/>
      <c r="W7204" s="146"/>
      <c r="X7204" s="146"/>
      <c r="Y7204" s="146"/>
      <c r="Z7204" s="146"/>
      <c r="AA7204" s="146"/>
      <c r="AB7204" s="5" t="str">
        <f t="shared" si="145"/>
        <v/>
      </c>
    </row>
    <row r="7205" spans="8:28" customFormat="1" ht="12.95" hidden="1" customHeight="1">
      <c r="H7205" s="1"/>
      <c r="I7205" s="1"/>
      <c r="N7205" s="1"/>
      <c r="T7205" s="146"/>
      <c r="U7205" s="146"/>
      <c r="V7205" s="146"/>
      <c r="W7205" s="146"/>
      <c r="X7205" s="146"/>
      <c r="Y7205" s="146"/>
      <c r="Z7205" s="146"/>
      <c r="AA7205" s="146"/>
      <c r="AB7205" s="5" t="str">
        <f t="shared" si="145"/>
        <v/>
      </c>
    </row>
    <row r="7206" spans="8:28" customFormat="1" ht="12.95" hidden="1" customHeight="1">
      <c r="H7206" s="1"/>
      <c r="I7206" s="1"/>
      <c r="N7206" s="1"/>
      <c r="T7206" s="146"/>
      <c r="U7206" s="146"/>
      <c r="V7206" s="146"/>
      <c r="W7206" s="146"/>
      <c r="X7206" s="146"/>
      <c r="Y7206" s="146"/>
      <c r="Z7206" s="146"/>
      <c r="AA7206" s="146"/>
      <c r="AB7206" s="5" t="str">
        <f t="shared" si="145"/>
        <v/>
      </c>
    </row>
    <row r="7207" spans="8:28" customFormat="1" ht="12.95" hidden="1" customHeight="1">
      <c r="H7207" s="1"/>
      <c r="I7207" s="1"/>
      <c r="N7207" s="1"/>
      <c r="T7207" s="146"/>
      <c r="U7207" s="146"/>
      <c r="V7207" s="146"/>
      <c r="W7207" s="146"/>
      <c r="X7207" s="146"/>
      <c r="Y7207" s="146"/>
      <c r="Z7207" s="146"/>
      <c r="AA7207" s="146"/>
      <c r="AB7207" s="5" t="str">
        <f t="shared" si="145"/>
        <v/>
      </c>
    </row>
    <row r="7208" spans="8:28" customFormat="1" ht="12.95" hidden="1" customHeight="1">
      <c r="H7208" s="1"/>
      <c r="I7208" s="1"/>
      <c r="N7208" s="1"/>
      <c r="T7208" s="146"/>
      <c r="U7208" s="146"/>
      <c r="V7208" s="146"/>
      <c r="W7208" s="146"/>
      <c r="X7208" s="146"/>
      <c r="Y7208" s="146"/>
      <c r="Z7208" s="146"/>
      <c r="AA7208" s="146"/>
      <c r="AB7208" s="5" t="str">
        <f t="shared" si="145"/>
        <v/>
      </c>
    </row>
    <row r="7209" spans="8:28" customFormat="1" ht="12.95" hidden="1" customHeight="1">
      <c r="H7209" s="1"/>
      <c r="I7209" s="1"/>
      <c r="N7209" s="1"/>
      <c r="T7209" s="146"/>
      <c r="U7209" s="146"/>
      <c r="V7209" s="146"/>
      <c r="W7209" s="146"/>
      <c r="X7209" s="146"/>
      <c r="Y7209" s="146"/>
      <c r="Z7209" s="146"/>
      <c r="AA7209" s="146"/>
      <c r="AB7209" s="5" t="str">
        <f t="shared" si="145"/>
        <v/>
      </c>
    </row>
    <row r="7210" spans="8:28" customFormat="1" ht="12.95" hidden="1" customHeight="1">
      <c r="H7210" s="1"/>
      <c r="I7210" s="1"/>
      <c r="N7210" s="1"/>
      <c r="T7210" s="146"/>
      <c r="U7210" s="146"/>
      <c r="V7210" s="146"/>
      <c r="W7210" s="146"/>
      <c r="X7210" s="146"/>
      <c r="Y7210" s="146"/>
      <c r="Z7210" s="146"/>
      <c r="AA7210" s="146"/>
      <c r="AB7210" s="5" t="str">
        <f t="shared" si="145"/>
        <v/>
      </c>
    </row>
    <row r="7211" spans="8:28" customFormat="1" ht="12.95" hidden="1" customHeight="1">
      <c r="H7211" s="1"/>
      <c r="I7211" s="1"/>
      <c r="N7211" s="1"/>
      <c r="T7211" s="146"/>
      <c r="U7211" s="146"/>
      <c r="V7211" s="146"/>
      <c r="W7211" s="146"/>
      <c r="X7211" s="146"/>
      <c r="Y7211" s="146"/>
      <c r="Z7211" s="146"/>
      <c r="AA7211" s="146"/>
      <c r="AB7211" s="5" t="str">
        <f t="shared" si="145"/>
        <v/>
      </c>
    </row>
    <row r="7212" spans="8:28" customFormat="1" ht="12.95" hidden="1" customHeight="1">
      <c r="H7212" s="1"/>
      <c r="I7212" s="1"/>
      <c r="N7212" s="1"/>
      <c r="T7212" s="146"/>
      <c r="U7212" s="146"/>
      <c r="V7212" s="146"/>
      <c r="W7212" s="146"/>
      <c r="X7212" s="146"/>
      <c r="Y7212" s="146"/>
      <c r="Z7212" s="146"/>
      <c r="AA7212" s="146"/>
      <c r="AB7212" s="5" t="str">
        <f t="shared" si="145"/>
        <v/>
      </c>
    </row>
    <row r="7213" spans="8:28" customFormat="1" ht="12.95" hidden="1" customHeight="1">
      <c r="H7213" s="1"/>
      <c r="I7213" s="1"/>
      <c r="N7213" s="1"/>
      <c r="T7213" s="146"/>
      <c r="U7213" s="146"/>
      <c r="V7213" s="146"/>
      <c r="W7213" s="146"/>
      <c r="X7213" s="146"/>
      <c r="Y7213" s="146"/>
      <c r="Z7213" s="146"/>
      <c r="AA7213" s="146"/>
      <c r="AB7213" s="5" t="str">
        <f t="shared" si="145"/>
        <v/>
      </c>
    </row>
    <row r="7214" spans="8:28" customFormat="1" ht="12.95" hidden="1" customHeight="1">
      <c r="H7214" s="1"/>
      <c r="I7214" s="1"/>
      <c r="N7214" s="1"/>
      <c r="T7214" s="146"/>
      <c r="U7214" s="146"/>
      <c r="V7214" s="146"/>
      <c r="W7214" s="146"/>
      <c r="X7214" s="146"/>
      <c r="Y7214" s="146"/>
      <c r="Z7214" s="146"/>
      <c r="AA7214" s="146"/>
      <c r="AB7214" s="5" t="str">
        <f t="shared" si="145"/>
        <v/>
      </c>
    </row>
    <row r="7215" spans="8:28" customFormat="1" ht="12.95" hidden="1" customHeight="1">
      <c r="H7215" s="1"/>
      <c r="I7215" s="1"/>
      <c r="N7215" s="1"/>
      <c r="T7215" s="146"/>
      <c r="U7215" s="146"/>
      <c r="V7215" s="146"/>
      <c r="W7215" s="146"/>
      <c r="X7215" s="146"/>
      <c r="Y7215" s="146"/>
      <c r="Z7215" s="146"/>
      <c r="AA7215" s="146"/>
      <c r="AB7215" s="5" t="str">
        <f t="shared" si="145"/>
        <v/>
      </c>
    </row>
    <row r="7216" spans="8:28" customFormat="1" ht="12.95" hidden="1" customHeight="1">
      <c r="H7216" s="1"/>
      <c r="I7216" s="1"/>
      <c r="N7216" s="1"/>
      <c r="T7216" s="146"/>
      <c r="U7216" s="146"/>
      <c r="V7216" s="146"/>
      <c r="W7216" s="146"/>
      <c r="X7216" s="146"/>
      <c r="Y7216" s="146"/>
      <c r="Z7216" s="146"/>
      <c r="AA7216" s="146"/>
      <c r="AB7216" s="5" t="str">
        <f t="shared" si="145"/>
        <v/>
      </c>
    </row>
    <row r="7217" spans="8:28" customFormat="1" ht="12.95" hidden="1" customHeight="1">
      <c r="H7217" s="1"/>
      <c r="I7217" s="1"/>
      <c r="N7217" s="1"/>
      <c r="T7217" s="146"/>
      <c r="U7217" s="146"/>
      <c r="V7217" s="146"/>
      <c r="W7217" s="146"/>
      <c r="X7217" s="146"/>
      <c r="Y7217" s="146"/>
      <c r="Z7217" s="146"/>
      <c r="AA7217" s="146"/>
      <c r="AB7217" s="5" t="str">
        <f t="shared" si="145"/>
        <v/>
      </c>
    </row>
    <row r="7218" spans="8:28" customFormat="1" ht="12.95" hidden="1" customHeight="1">
      <c r="H7218" s="1"/>
      <c r="I7218" s="1"/>
      <c r="N7218" s="1"/>
      <c r="T7218" s="146"/>
      <c r="U7218" s="146"/>
      <c r="V7218" s="146"/>
      <c r="W7218" s="146"/>
      <c r="X7218" s="146"/>
      <c r="Y7218" s="146"/>
      <c r="Z7218" s="146"/>
      <c r="AA7218" s="146"/>
      <c r="AB7218" s="5" t="str">
        <f t="shared" si="145"/>
        <v/>
      </c>
    </row>
    <row r="7219" spans="8:28" customFormat="1" ht="12.95" hidden="1" customHeight="1">
      <c r="H7219" s="1"/>
      <c r="I7219" s="1"/>
      <c r="N7219" s="1"/>
      <c r="T7219" s="146"/>
      <c r="U7219" s="146"/>
      <c r="V7219" s="146"/>
      <c r="W7219" s="146"/>
      <c r="X7219" s="146"/>
      <c r="Y7219" s="146"/>
      <c r="Z7219" s="146"/>
      <c r="AA7219" s="146"/>
      <c r="AB7219" s="5" t="str">
        <f t="shared" si="145"/>
        <v/>
      </c>
    </row>
    <row r="7220" spans="8:28" customFormat="1" ht="12.95" hidden="1" customHeight="1">
      <c r="H7220" s="1"/>
      <c r="I7220" s="1"/>
      <c r="N7220" s="1"/>
      <c r="T7220" s="146"/>
      <c r="U7220" s="146"/>
      <c r="V7220" s="146"/>
      <c r="W7220" s="146"/>
      <c r="X7220" s="146"/>
      <c r="Y7220" s="146"/>
      <c r="Z7220" s="146"/>
      <c r="AA7220" s="146"/>
      <c r="AB7220" s="5" t="str">
        <f t="shared" si="145"/>
        <v/>
      </c>
    </row>
    <row r="7221" spans="8:28" customFormat="1" ht="12.95" hidden="1" customHeight="1">
      <c r="H7221" s="1"/>
      <c r="I7221" s="1"/>
      <c r="N7221" s="1"/>
      <c r="T7221" s="146"/>
      <c r="U7221" s="146"/>
      <c r="V7221" s="146"/>
      <c r="W7221" s="146"/>
      <c r="X7221" s="146"/>
      <c r="Y7221" s="146"/>
      <c r="Z7221" s="146"/>
      <c r="AA7221" s="146"/>
      <c r="AB7221" s="5" t="str">
        <f t="shared" si="145"/>
        <v/>
      </c>
    </row>
    <row r="7222" spans="8:28" customFormat="1" ht="12.95" hidden="1" customHeight="1">
      <c r="H7222" s="1"/>
      <c r="I7222" s="1"/>
      <c r="N7222" s="1"/>
      <c r="T7222" s="146"/>
      <c r="U7222" s="146"/>
      <c r="V7222" s="146"/>
      <c r="W7222" s="146"/>
      <c r="X7222" s="146"/>
      <c r="Y7222" s="146"/>
      <c r="Z7222" s="146"/>
      <c r="AA7222" s="146"/>
      <c r="AB7222" s="5" t="str">
        <f t="shared" si="145"/>
        <v/>
      </c>
    </row>
    <row r="7223" spans="8:28" customFormat="1" ht="12.95" hidden="1" customHeight="1">
      <c r="H7223" s="1"/>
      <c r="I7223" s="1"/>
      <c r="N7223" s="1"/>
      <c r="T7223" s="146"/>
      <c r="U7223" s="146"/>
      <c r="V7223" s="146"/>
      <c r="W7223" s="146"/>
      <c r="X7223" s="146"/>
      <c r="Y7223" s="146"/>
      <c r="Z7223" s="146"/>
      <c r="AA7223" s="146"/>
      <c r="AB7223" s="5" t="str">
        <f t="shared" si="145"/>
        <v/>
      </c>
    </row>
    <row r="7224" spans="8:28" customFormat="1" ht="12.95" hidden="1" customHeight="1">
      <c r="H7224" s="1"/>
      <c r="I7224" s="1"/>
      <c r="N7224" s="1"/>
      <c r="T7224" s="146"/>
      <c r="U7224" s="146"/>
      <c r="V7224" s="146"/>
      <c r="W7224" s="146"/>
      <c r="X7224" s="146"/>
      <c r="Y7224" s="146"/>
      <c r="Z7224" s="146"/>
      <c r="AA7224" s="146"/>
      <c r="AB7224" s="5" t="str">
        <f t="shared" si="145"/>
        <v/>
      </c>
    </row>
    <row r="7225" spans="8:28" customFormat="1" ht="12.95" hidden="1" customHeight="1">
      <c r="H7225" s="1"/>
      <c r="I7225" s="1"/>
      <c r="N7225" s="1"/>
      <c r="T7225" s="146"/>
      <c r="U7225" s="146"/>
      <c r="V7225" s="146"/>
      <c r="W7225" s="146"/>
      <c r="X7225" s="146"/>
      <c r="Y7225" s="146"/>
      <c r="Z7225" s="146"/>
      <c r="AA7225" s="146"/>
      <c r="AB7225" s="5" t="str">
        <f t="shared" si="145"/>
        <v/>
      </c>
    </row>
    <row r="7226" spans="8:28" customFormat="1" ht="12.95" hidden="1" customHeight="1">
      <c r="H7226" s="1"/>
      <c r="I7226" s="1"/>
      <c r="N7226" s="1"/>
      <c r="T7226" s="146"/>
      <c r="U7226" s="146"/>
      <c r="V7226" s="146"/>
      <c r="W7226" s="146"/>
      <c r="X7226" s="146"/>
      <c r="Y7226" s="146"/>
      <c r="Z7226" s="146"/>
      <c r="AA7226" s="146"/>
      <c r="AB7226" s="5" t="str">
        <f t="shared" si="145"/>
        <v/>
      </c>
    </row>
    <row r="7227" spans="8:28" customFormat="1" ht="12.95" hidden="1" customHeight="1">
      <c r="H7227" s="1"/>
      <c r="I7227" s="1"/>
      <c r="N7227" s="1"/>
      <c r="T7227" s="146"/>
      <c r="U7227" s="146"/>
      <c r="V7227" s="146"/>
      <c r="W7227" s="146"/>
      <c r="X7227" s="146"/>
      <c r="Y7227" s="146"/>
      <c r="Z7227" s="146"/>
      <c r="AA7227" s="146"/>
      <c r="AB7227" s="5" t="str">
        <f t="shared" si="145"/>
        <v/>
      </c>
    </row>
    <row r="7228" spans="8:28" customFormat="1" ht="12.95" hidden="1" customHeight="1">
      <c r="H7228" s="1"/>
      <c r="I7228" s="1"/>
      <c r="N7228" s="1"/>
      <c r="T7228" s="146"/>
      <c r="U7228" s="146"/>
      <c r="V7228" s="146"/>
      <c r="W7228" s="146"/>
      <c r="X7228" s="146"/>
      <c r="Y7228" s="146"/>
      <c r="Z7228" s="146"/>
      <c r="AA7228" s="146"/>
      <c r="AB7228" s="5" t="str">
        <f t="shared" si="145"/>
        <v/>
      </c>
    </row>
    <row r="7229" spans="8:28" customFormat="1" ht="12.95" hidden="1" customHeight="1">
      <c r="H7229" s="1"/>
      <c r="I7229" s="1"/>
      <c r="N7229" s="1"/>
      <c r="T7229" s="146"/>
      <c r="U7229" s="146"/>
      <c r="V7229" s="146"/>
      <c r="W7229" s="146"/>
      <c r="X7229" s="146"/>
      <c r="Y7229" s="146"/>
      <c r="Z7229" s="146"/>
      <c r="AA7229" s="146"/>
      <c r="AB7229" s="5" t="str">
        <f t="shared" si="145"/>
        <v/>
      </c>
    </row>
    <row r="7230" spans="8:28" customFormat="1" ht="12.95" hidden="1" customHeight="1">
      <c r="H7230" s="1"/>
      <c r="I7230" s="1"/>
      <c r="N7230" s="1"/>
      <c r="T7230" s="146"/>
      <c r="U7230" s="146"/>
      <c r="V7230" s="146"/>
      <c r="W7230" s="146"/>
      <c r="X7230" s="146"/>
      <c r="Y7230" s="146"/>
      <c r="Z7230" s="146"/>
      <c r="AA7230" s="146"/>
      <c r="AB7230" s="5" t="str">
        <f t="shared" si="145"/>
        <v/>
      </c>
    </row>
    <row r="7231" spans="8:28" customFormat="1" ht="12.95" hidden="1" customHeight="1">
      <c r="H7231" s="1"/>
      <c r="I7231" s="1"/>
      <c r="N7231" s="1"/>
      <c r="T7231" s="146"/>
      <c r="U7231" s="146"/>
      <c r="V7231" s="146"/>
      <c r="W7231" s="146"/>
      <c r="X7231" s="146"/>
      <c r="Y7231" s="146"/>
      <c r="Z7231" s="146"/>
      <c r="AA7231" s="146"/>
      <c r="AB7231" s="5" t="str">
        <f t="shared" si="145"/>
        <v/>
      </c>
    </row>
    <row r="7232" spans="8:28" customFormat="1" ht="12.95" hidden="1" customHeight="1">
      <c r="H7232" s="1"/>
      <c r="I7232" s="1"/>
      <c r="N7232" s="1"/>
      <c r="T7232" s="146"/>
      <c r="U7232" s="146"/>
      <c r="V7232" s="146"/>
      <c r="W7232" s="146"/>
      <c r="X7232" s="146"/>
      <c r="Y7232" s="146"/>
      <c r="Z7232" s="146"/>
      <c r="AA7232" s="146"/>
      <c r="AB7232" s="5" t="str">
        <f t="shared" si="145"/>
        <v/>
      </c>
    </row>
    <row r="7233" spans="8:28" customFormat="1" ht="12.95" hidden="1" customHeight="1">
      <c r="H7233" s="1"/>
      <c r="I7233" s="1"/>
      <c r="N7233" s="1"/>
      <c r="T7233" s="146"/>
      <c r="U7233" s="146"/>
      <c r="V7233" s="146"/>
      <c r="W7233" s="146"/>
      <c r="X7233" s="146"/>
      <c r="Y7233" s="146"/>
      <c r="Z7233" s="146"/>
      <c r="AA7233" s="146"/>
      <c r="AB7233" s="5" t="str">
        <f t="shared" si="145"/>
        <v/>
      </c>
    </row>
    <row r="7234" spans="8:28" customFormat="1" ht="12.95" hidden="1" customHeight="1">
      <c r="H7234" s="1"/>
      <c r="I7234" s="1"/>
      <c r="N7234" s="1"/>
      <c r="T7234" s="146"/>
      <c r="U7234" s="146"/>
      <c r="V7234" s="146"/>
      <c r="W7234" s="146"/>
      <c r="X7234" s="146"/>
      <c r="Y7234" s="146"/>
      <c r="Z7234" s="146"/>
      <c r="AA7234" s="146"/>
      <c r="AB7234" s="5" t="str">
        <f t="shared" si="145"/>
        <v/>
      </c>
    </row>
    <row r="7235" spans="8:28" customFormat="1" ht="12.95" hidden="1" customHeight="1">
      <c r="H7235" s="1"/>
      <c r="I7235" s="1"/>
      <c r="N7235" s="1"/>
      <c r="T7235" s="146"/>
      <c r="U7235" s="146"/>
      <c r="V7235" s="146"/>
      <c r="W7235" s="146"/>
      <c r="X7235" s="146"/>
      <c r="Y7235" s="146"/>
      <c r="Z7235" s="146"/>
      <c r="AA7235" s="146"/>
      <c r="AB7235" s="5" t="str">
        <f t="shared" si="145"/>
        <v/>
      </c>
    </row>
    <row r="7236" spans="8:28" customFormat="1" ht="12.95" hidden="1" customHeight="1">
      <c r="H7236" s="1"/>
      <c r="I7236" s="1"/>
      <c r="N7236" s="1"/>
      <c r="T7236" s="146"/>
      <c r="U7236" s="146"/>
      <c r="V7236" s="146"/>
      <c r="W7236" s="146"/>
      <c r="X7236" s="146"/>
      <c r="Y7236" s="146"/>
      <c r="Z7236" s="146"/>
      <c r="AA7236" s="146"/>
      <c r="AB7236" s="5" t="str">
        <f t="shared" si="145"/>
        <v/>
      </c>
    </row>
    <row r="7237" spans="8:28" customFormat="1" ht="12.95" hidden="1" customHeight="1">
      <c r="H7237" s="1"/>
      <c r="I7237" s="1"/>
      <c r="N7237" s="1"/>
      <c r="T7237" s="146"/>
      <c r="U7237" s="146"/>
      <c r="V7237" s="146"/>
      <c r="W7237" s="146"/>
      <c r="X7237" s="146"/>
      <c r="Y7237" s="146"/>
      <c r="Z7237" s="146"/>
      <c r="AA7237" s="146"/>
      <c r="AB7237" s="5" t="str">
        <f t="shared" si="145"/>
        <v/>
      </c>
    </row>
    <row r="7238" spans="8:28" customFormat="1" ht="12.95" hidden="1" customHeight="1">
      <c r="H7238" s="1"/>
      <c r="I7238" s="1"/>
      <c r="N7238" s="1"/>
      <c r="T7238" s="146"/>
      <c r="U7238" s="146"/>
      <c r="V7238" s="146"/>
      <c r="W7238" s="146"/>
      <c r="X7238" s="146"/>
      <c r="Y7238" s="146"/>
      <c r="Z7238" s="146"/>
      <c r="AA7238" s="146"/>
      <c r="AB7238" s="5" t="str">
        <f t="shared" si="145"/>
        <v/>
      </c>
    </row>
    <row r="7239" spans="8:28" customFormat="1" ht="12.95" hidden="1" customHeight="1">
      <c r="H7239" s="1"/>
      <c r="I7239" s="1"/>
      <c r="N7239" s="1"/>
      <c r="T7239" s="146"/>
      <c r="U7239" s="146"/>
      <c r="V7239" s="146"/>
      <c r="W7239" s="146"/>
      <c r="X7239" s="146"/>
      <c r="Y7239" s="146"/>
      <c r="Z7239" s="146"/>
      <c r="AA7239" s="146"/>
      <c r="AB7239" s="5" t="str">
        <f t="shared" si="145"/>
        <v/>
      </c>
    </row>
    <row r="7240" spans="8:28" customFormat="1" ht="12.95" hidden="1" customHeight="1">
      <c r="H7240" s="1"/>
      <c r="I7240" s="1"/>
      <c r="N7240" s="1"/>
      <c r="T7240" s="146"/>
      <c r="U7240" s="146"/>
      <c r="V7240" s="146"/>
      <c r="W7240" s="146"/>
      <c r="X7240" s="146"/>
      <c r="Y7240" s="146"/>
      <c r="Z7240" s="146"/>
      <c r="AA7240" s="146"/>
      <c r="AB7240" s="5" t="str">
        <f t="shared" si="145"/>
        <v/>
      </c>
    </row>
    <row r="7241" spans="8:28" customFormat="1" ht="12.95" hidden="1" customHeight="1">
      <c r="H7241" s="1"/>
      <c r="I7241" s="1"/>
      <c r="N7241" s="1"/>
      <c r="T7241" s="146"/>
      <c r="U7241" s="146"/>
      <c r="V7241" s="146"/>
      <c r="W7241" s="146"/>
      <c r="X7241" s="146"/>
      <c r="Y7241" s="146"/>
      <c r="Z7241" s="146"/>
      <c r="AA7241" s="146"/>
      <c r="AB7241" s="5" t="str">
        <f t="shared" si="145"/>
        <v/>
      </c>
    </row>
    <row r="7242" spans="8:28" customFormat="1" ht="12.95" hidden="1" customHeight="1">
      <c r="H7242" s="1"/>
      <c r="I7242" s="1"/>
      <c r="N7242" s="1"/>
      <c r="T7242" s="146"/>
      <c r="U7242" s="146"/>
      <c r="V7242" s="146"/>
      <c r="W7242" s="146"/>
      <c r="X7242" s="146"/>
      <c r="Y7242" s="146"/>
      <c r="Z7242" s="146"/>
      <c r="AA7242" s="146"/>
      <c r="AB7242" s="5" t="str">
        <f t="shared" si="145"/>
        <v/>
      </c>
    </row>
    <row r="7243" spans="8:28" customFormat="1" ht="12.95" hidden="1" customHeight="1">
      <c r="H7243" s="1"/>
      <c r="I7243" s="1"/>
      <c r="N7243" s="1"/>
      <c r="T7243" s="146"/>
      <c r="U7243" s="146"/>
      <c r="V7243" s="146"/>
      <c r="W7243" s="146"/>
      <c r="X7243" s="146"/>
      <c r="Y7243" s="146"/>
      <c r="Z7243" s="146"/>
      <c r="AA7243" s="146"/>
      <c r="AB7243" s="5" t="str">
        <f t="shared" si="145"/>
        <v/>
      </c>
    </row>
    <row r="7244" spans="8:28" customFormat="1" ht="12.95" hidden="1" customHeight="1">
      <c r="H7244" s="1"/>
      <c r="I7244" s="1"/>
      <c r="N7244" s="1"/>
      <c r="T7244" s="146"/>
      <c r="U7244" s="146"/>
      <c r="V7244" s="146"/>
      <c r="W7244" s="146"/>
      <c r="X7244" s="146"/>
      <c r="Y7244" s="146"/>
      <c r="Z7244" s="146"/>
      <c r="AA7244" s="146"/>
      <c r="AB7244" s="5" t="str">
        <f t="shared" si="145"/>
        <v/>
      </c>
    </row>
    <row r="7245" spans="8:28" customFormat="1" ht="12.95" hidden="1" customHeight="1">
      <c r="H7245" s="1"/>
      <c r="I7245" s="1"/>
      <c r="N7245" s="1"/>
      <c r="T7245" s="146"/>
      <c r="U7245" s="146"/>
      <c r="V7245" s="146"/>
      <c r="W7245" s="146"/>
      <c r="X7245" s="146"/>
      <c r="Y7245" s="146"/>
      <c r="Z7245" s="146"/>
      <c r="AA7245" s="146"/>
      <c r="AB7245" s="5" t="str">
        <f t="shared" si="145"/>
        <v/>
      </c>
    </row>
    <row r="7246" spans="8:28" customFormat="1" ht="12.95" hidden="1" customHeight="1">
      <c r="H7246" s="1"/>
      <c r="I7246" s="1"/>
      <c r="N7246" s="1"/>
      <c r="T7246" s="146"/>
      <c r="U7246" s="146"/>
      <c r="V7246" s="146"/>
      <c r="W7246" s="146"/>
      <c r="X7246" s="146"/>
      <c r="Y7246" s="146"/>
      <c r="Z7246" s="146"/>
      <c r="AA7246" s="146"/>
      <c r="AB7246" s="5" t="str">
        <f t="shared" si="145"/>
        <v/>
      </c>
    </row>
    <row r="7247" spans="8:28" customFormat="1" ht="12.95" hidden="1" customHeight="1">
      <c r="H7247" s="1"/>
      <c r="I7247" s="1"/>
      <c r="N7247" s="1"/>
      <c r="T7247" s="146"/>
      <c r="U7247" s="146"/>
      <c r="V7247" s="146"/>
      <c r="W7247" s="146"/>
      <c r="X7247" s="146"/>
      <c r="Y7247" s="146"/>
      <c r="Z7247" s="146"/>
      <c r="AA7247" s="146"/>
      <c r="AB7247" s="5" t="str">
        <f t="shared" si="145"/>
        <v/>
      </c>
    </row>
    <row r="7248" spans="8:28" customFormat="1" ht="12.95" hidden="1" customHeight="1">
      <c r="H7248" s="1"/>
      <c r="I7248" s="1"/>
      <c r="N7248" s="1"/>
      <c r="T7248" s="146"/>
      <c r="U7248" s="146"/>
      <c r="V7248" s="146"/>
      <c r="W7248" s="146"/>
      <c r="X7248" s="146"/>
      <c r="Y7248" s="146"/>
      <c r="Z7248" s="146"/>
      <c r="AA7248" s="146"/>
      <c r="AB7248" s="5" t="str">
        <f t="shared" si="145"/>
        <v/>
      </c>
    </row>
    <row r="7249" spans="8:28" customFormat="1" ht="12.95" hidden="1" customHeight="1">
      <c r="H7249" s="1"/>
      <c r="I7249" s="1"/>
      <c r="N7249" s="1"/>
      <c r="T7249" s="146"/>
      <c r="U7249" s="146"/>
      <c r="V7249" s="146"/>
      <c r="W7249" s="146"/>
      <c r="X7249" s="146"/>
      <c r="Y7249" s="146"/>
      <c r="Z7249" s="146"/>
      <c r="AA7249" s="146"/>
      <c r="AB7249" s="5" t="str">
        <f t="shared" si="145"/>
        <v/>
      </c>
    </row>
    <row r="7250" spans="8:28" customFormat="1" ht="12.95" hidden="1" customHeight="1">
      <c r="H7250" s="1"/>
      <c r="I7250" s="1"/>
      <c r="N7250" s="1"/>
      <c r="T7250" s="146"/>
      <c r="U7250" s="146"/>
      <c r="V7250" s="146"/>
      <c r="W7250" s="146"/>
      <c r="X7250" s="146"/>
      <c r="Y7250" s="146"/>
      <c r="Z7250" s="146"/>
      <c r="AA7250" s="146"/>
      <c r="AB7250" s="5" t="str">
        <f t="shared" si="145"/>
        <v/>
      </c>
    </row>
    <row r="7251" spans="8:28" customFormat="1" ht="12.95" hidden="1" customHeight="1">
      <c r="H7251" s="1"/>
      <c r="I7251" s="1"/>
      <c r="N7251" s="1"/>
      <c r="T7251" s="146"/>
      <c r="U7251" s="146"/>
      <c r="V7251" s="146"/>
      <c r="W7251" s="146"/>
      <c r="X7251" s="146"/>
      <c r="Y7251" s="146"/>
      <c r="Z7251" s="146"/>
      <c r="AA7251" s="146"/>
      <c r="AB7251" s="5" t="str">
        <f t="shared" si="145"/>
        <v/>
      </c>
    </row>
    <row r="7252" spans="8:28" customFormat="1" ht="12.95" hidden="1" customHeight="1">
      <c r="H7252" s="1"/>
      <c r="I7252" s="1"/>
      <c r="N7252" s="1"/>
      <c r="T7252" s="146"/>
      <c r="U7252" s="146"/>
      <c r="V7252" s="146"/>
      <c r="W7252" s="146"/>
      <c r="X7252" s="146"/>
      <c r="Y7252" s="146"/>
      <c r="Z7252" s="146"/>
      <c r="AA7252" s="146"/>
      <c r="AB7252" s="5" t="str">
        <f t="shared" si="145"/>
        <v/>
      </c>
    </row>
    <row r="7253" spans="8:28" customFormat="1" ht="12.95" hidden="1" customHeight="1">
      <c r="H7253" s="1"/>
      <c r="I7253" s="1"/>
      <c r="N7253" s="1"/>
      <c r="T7253" s="146"/>
      <c r="U7253" s="146"/>
      <c r="V7253" s="146"/>
      <c r="W7253" s="146"/>
      <c r="X7253" s="146"/>
      <c r="Y7253" s="146"/>
      <c r="Z7253" s="146"/>
      <c r="AA7253" s="146"/>
      <c r="AB7253" s="5" t="str">
        <f t="shared" si="145"/>
        <v/>
      </c>
    </row>
    <row r="7254" spans="8:28" customFormat="1" ht="12.95" hidden="1" customHeight="1">
      <c r="H7254" s="1"/>
      <c r="I7254" s="1"/>
      <c r="N7254" s="1"/>
      <c r="T7254" s="146"/>
      <c r="U7254" s="146"/>
      <c r="V7254" s="146"/>
      <c r="W7254" s="146"/>
      <c r="X7254" s="146"/>
      <c r="Y7254" s="146"/>
      <c r="Z7254" s="146"/>
      <c r="AA7254" s="146"/>
      <c r="AB7254" s="5" t="str">
        <f t="shared" si="145"/>
        <v/>
      </c>
    </row>
    <row r="7255" spans="8:28" customFormat="1" ht="12.95" hidden="1" customHeight="1">
      <c r="H7255" s="1"/>
      <c r="I7255" s="1"/>
      <c r="N7255" s="1"/>
      <c r="T7255" s="146"/>
      <c r="U7255" s="146"/>
      <c r="V7255" s="146"/>
      <c r="W7255" s="146"/>
      <c r="X7255" s="146"/>
      <c r="Y7255" s="146"/>
      <c r="Z7255" s="146"/>
      <c r="AA7255" s="146"/>
      <c r="AB7255" s="5" t="str">
        <f t="shared" si="145"/>
        <v/>
      </c>
    </row>
    <row r="7256" spans="8:28" customFormat="1" ht="12.95" hidden="1" customHeight="1">
      <c r="H7256" s="1"/>
      <c r="I7256" s="1"/>
      <c r="N7256" s="1"/>
      <c r="T7256" s="146"/>
      <c r="U7256" s="146"/>
      <c r="V7256" s="146"/>
      <c r="W7256" s="146"/>
      <c r="X7256" s="146"/>
      <c r="Y7256" s="146"/>
      <c r="Z7256" s="146"/>
      <c r="AA7256" s="146"/>
      <c r="AB7256" s="5" t="str">
        <f t="shared" si="145"/>
        <v/>
      </c>
    </row>
    <row r="7257" spans="8:28" customFormat="1" ht="12.95" hidden="1" customHeight="1">
      <c r="H7257" s="1"/>
      <c r="I7257" s="1"/>
      <c r="N7257" s="1"/>
      <c r="T7257" s="146"/>
      <c r="U7257" s="146"/>
      <c r="V7257" s="146"/>
      <c r="W7257" s="146"/>
      <c r="X7257" s="146"/>
      <c r="Y7257" s="146"/>
      <c r="Z7257" s="146"/>
      <c r="AA7257" s="146"/>
      <c r="AB7257" s="5" t="str">
        <f t="shared" si="145"/>
        <v/>
      </c>
    </row>
    <row r="7258" spans="8:28" customFormat="1" ht="12.95" hidden="1" customHeight="1">
      <c r="H7258" s="1"/>
      <c r="I7258" s="1"/>
      <c r="N7258" s="1"/>
      <c r="T7258" s="146"/>
      <c r="U7258" s="146"/>
      <c r="V7258" s="146"/>
      <c r="W7258" s="146"/>
      <c r="X7258" s="146"/>
      <c r="Y7258" s="146"/>
      <c r="Z7258" s="146"/>
      <c r="AA7258" s="146"/>
      <c r="AB7258" s="5" t="str">
        <f t="shared" si="145"/>
        <v/>
      </c>
    </row>
    <row r="7259" spans="8:28" customFormat="1" ht="12.95" hidden="1" customHeight="1">
      <c r="H7259" s="1"/>
      <c r="I7259" s="1"/>
      <c r="N7259" s="1"/>
      <c r="T7259" s="146"/>
      <c r="U7259" s="146"/>
      <c r="V7259" s="146"/>
      <c r="W7259" s="146"/>
      <c r="X7259" s="146"/>
      <c r="Y7259" s="146"/>
      <c r="Z7259" s="146"/>
      <c r="AA7259" s="146"/>
      <c r="AB7259" s="5" t="str">
        <f t="shared" ref="AB7259:AB7322" si="146">IF(TRIM(A7249)="","",CONCATENATE(TRIM(D7249),TRIM(E7249)))</f>
        <v/>
      </c>
    </row>
    <row r="7260" spans="8:28" customFormat="1" ht="12.95" hidden="1" customHeight="1">
      <c r="H7260" s="1"/>
      <c r="I7260" s="1"/>
      <c r="N7260" s="1"/>
      <c r="T7260" s="146"/>
      <c r="U7260" s="146"/>
      <c r="V7260" s="146"/>
      <c r="W7260" s="146"/>
      <c r="X7260" s="146"/>
      <c r="Y7260" s="146"/>
      <c r="Z7260" s="146"/>
      <c r="AA7260" s="146"/>
      <c r="AB7260" s="5" t="str">
        <f t="shared" si="146"/>
        <v/>
      </c>
    </row>
    <row r="7261" spans="8:28" customFormat="1" ht="12.95" hidden="1" customHeight="1">
      <c r="H7261" s="1"/>
      <c r="I7261" s="1"/>
      <c r="N7261" s="1"/>
      <c r="T7261" s="146"/>
      <c r="U7261" s="146"/>
      <c r="V7261" s="146"/>
      <c r="W7261" s="146"/>
      <c r="X7261" s="146"/>
      <c r="Y7261" s="146"/>
      <c r="Z7261" s="146"/>
      <c r="AA7261" s="146"/>
      <c r="AB7261" s="5" t="str">
        <f t="shared" si="146"/>
        <v/>
      </c>
    </row>
    <row r="7262" spans="8:28" customFormat="1" ht="12.95" hidden="1" customHeight="1">
      <c r="H7262" s="1"/>
      <c r="I7262" s="1"/>
      <c r="N7262" s="1"/>
      <c r="T7262" s="146"/>
      <c r="U7262" s="146"/>
      <c r="V7262" s="146"/>
      <c r="W7262" s="146"/>
      <c r="X7262" s="146"/>
      <c r="Y7262" s="146"/>
      <c r="Z7262" s="146"/>
      <c r="AA7262" s="146"/>
      <c r="AB7262" s="5" t="str">
        <f t="shared" si="146"/>
        <v/>
      </c>
    </row>
    <row r="7263" spans="8:28" customFormat="1" ht="12.95" hidden="1" customHeight="1">
      <c r="H7263" s="1"/>
      <c r="I7263" s="1"/>
      <c r="N7263" s="1"/>
      <c r="T7263" s="146"/>
      <c r="U7263" s="146"/>
      <c r="V7263" s="146"/>
      <c r="W7263" s="146"/>
      <c r="X7263" s="146"/>
      <c r="Y7263" s="146"/>
      <c r="Z7263" s="146"/>
      <c r="AA7263" s="146"/>
      <c r="AB7263" s="5" t="str">
        <f t="shared" si="146"/>
        <v/>
      </c>
    </row>
    <row r="7264" spans="8:28" customFormat="1" ht="12.95" hidden="1" customHeight="1">
      <c r="H7264" s="1"/>
      <c r="I7264" s="1"/>
      <c r="N7264" s="1"/>
      <c r="T7264" s="146"/>
      <c r="U7264" s="146"/>
      <c r="V7264" s="146"/>
      <c r="W7264" s="146"/>
      <c r="X7264" s="146"/>
      <c r="Y7264" s="146"/>
      <c r="Z7264" s="146"/>
      <c r="AA7264" s="146"/>
      <c r="AB7264" s="5" t="str">
        <f t="shared" si="146"/>
        <v/>
      </c>
    </row>
    <row r="7265" spans="8:28" customFormat="1" ht="12.95" hidden="1" customHeight="1">
      <c r="H7265" s="1"/>
      <c r="I7265" s="1"/>
      <c r="N7265" s="1"/>
      <c r="T7265" s="146"/>
      <c r="U7265" s="146"/>
      <c r="V7265" s="146"/>
      <c r="W7265" s="146"/>
      <c r="X7265" s="146"/>
      <c r="Y7265" s="146"/>
      <c r="Z7265" s="146"/>
      <c r="AA7265" s="146"/>
      <c r="AB7265" s="5" t="str">
        <f t="shared" si="146"/>
        <v/>
      </c>
    </row>
    <row r="7266" spans="8:28" customFormat="1" ht="12.95" hidden="1" customHeight="1">
      <c r="H7266" s="1"/>
      <c r="I7266" s="1"/>
      <c r="N7266" s="1"/>
      <c r="T7266" s="146"/>
      <c r="U7266" s="146"/>
      <c r="V7266" s="146"/>
      <c r="W7266" s="146"/>
      <c r="X7266" s="146"/>
      <c r="Y7266" s="146"/>
      <c r="Z7266" s="146"/>
      <c r="AA7266" s="146"/>
      <c r="AB7266" s="5" t="str">
        <f t="shared" si="146"/>
        <v/>
      </c>
    </row>
    <row r="7267" spans="8:28" customFormat="1" ht="12.95" hidden="1" customHeight="1">
      <c r="H7267" s="1"/>
      <c r="I7267" s="1"/>
      <c r="N7267" s="1"/>
      <c r="T7267" s="146"/>
      <c r="U7267" s="146"/>
      <c r="V7267" s="146"/>
      <c r="W7267" s="146"/>
      <c r="X7267" s="146"/>
      <c r="Y7267" s="146"/>
      <c r="Z7267" s="146"/>
      <c r="AA7267" s="146"/>
      <c r="AB7267" s="5" t="str">
        <f t="shared" si="146"/>
        <v/>
      </c>
    </row>
    <row r="7268" spans="8:28" customFormat="1" ht="12.95" hidden="1" customHeight="1">
      <c r="H7268" s="1"/>
      <c r="I7268" s="1"/>
      <c r="N7268" s="1"/>
      <c r="T7268" s="146"/>
      <c r="U7268" s="146"/>
      <c r="V7268" s="146"/>
      <c r="W7268" s="146"/>
      <c r="X7268" s="146"/>
      <c r="Y7268" s="146"/>
      <c r="Z7268" s="146"/>
      <c r="AA7268" s="146"/>
      <c r="AB7268" s="5" t="str">
        <f t="shared" si="146"/>
        <v/>
      </c>
    </row>
    <row r="7269" spans="8:28" customFormat="1" ht="12.95" hidden="1" customHeight="1">
      <c r="H7269" s="1"/>
      <c r="I7269" s="1"/>
      <c r="N7269" s="1"/>
      <c r="T7269" s="146"/>
      <c r="U7269" s="146"/>
      <c r="V7269" s="146"/>
      <c r="W7269" s="146"/>
      <c r="X7269" s="146"/>
      <c r="Y7269" s="146"/>
      <c r="Z7269" s="146"/>
      <c r="AA7269" s="146"/>
      <c r="AB7269" s="5" t="str">
        <f t="shared" si="146"/>
        <v/>
      </c>
    </row>
    <row r="7270" spans="8:28" customFormat="1" ht="12.95" hidden="1" customHeight="1">
      <c r="H7270" s="1"/>
      <c r="I7270" s="1"/>
      <c r="N7270" s="1"/>
      <c r="T7270" s="146"/>
      <c r="U7270" s="146"/>
      <c r="V7270" s="146"/>
      <c r="W7270" s="146"/>
      <c r="X7270" s="146"/>
      <c r="Y7270" s="146"/>
      <c r="Z7270" s="146"/>
      <c r="AA7270" s="146"/>
      <c r="AB7270" s="5" t="str">
        <f t="shared" si="146"/>
        <v/>
      </c>
    </row>
    <row r="7271" spans="8:28" customFormat="1" ht="12.95" hidden="1" customHeight="1">
      <c r="H7271" s="1"/>
      <c r="I7271" s="1"/>
      <c r="N7271" s="1"/>
      <c r="T7271" s="146"/>
      <c r="U7271" s="146"/>
      <c r="V7271" s="146"/>
      <c r="W7271" s="146"/>
      <c r="X7271" s="146"/>
      <c r="Y7271" s="146"/>
      <c r="Z7271" s="146"/>
      <c r="AA7271" s="146"/>
      <c r="AB7271" s="5" t="str">
        <f t="shared" si="146"/>
        <v/>
      </c>
    </row>
    <row r="7272" spans="8:28" customFormat="1" ht="12.95" hidden="1" customHeight="1">
      <c r="H7272" s="1"/>
      <c r="I7272" s="1"/>
      <c r="N7272" s="1"/>
      <c r="T7272" s="146"/>
      <c r="U7272" s="146"/>
      <c r="V7272" s="146"/>
      <c r="W7272" s="146"/>
      <c r="X7272" s="146"/>
      <c r="Y7272" s="146"/>
      <c r="Z7272" s="146"/>
      <c r="AA7272" s="146"/>
      <c r="AB7272" s="5" t="str">
        <f t="shared" si="146"/>
        <v/>
      </c>
    </row>
    <row r="7273" spans="8:28" customFormat="1" ht="12.95" hidden="1" customHeight="1">
      <c r="H7273" s="1"/>
      <c r="I7273" s="1"/>
      <c r="N7273" s="1"/>
      <c r="T7273" s="146"/>
      <c r="U7273" s="146"/>
      <c r="V7273" s="146"/>
      <c r="W7273" s="146"/>
      <c r="X7273" s="146"/>
      <c r="Y7273" s="146"/>
      <c r="Z7273" s="146"/>
      <c r="AA7273" s="146"/>
      <c r="AB7273" s="5" t="str">
        <f t="shared" si="146"/>
        <v/>
      </c>
    </row>
    <row r="7274" spans="8:28" customFormat="1" ht="12.95" hidden="1" customHeight="1">
      <c r="H7274" s="1"/>
      <c r="I7274" s="1"/>
      <c r="N7274" s="1"/>
      <c r="T7274" s="146"/>
      <c r="U7274" s="146"/>
      <c r="V7274" s="146"/>
      <c r="W7274" s="146"/>
      <c r="X7274" s="146"/>
      <c r="Y7274" s="146"/>
      <c r="Z7274" s="146"/>
      <c r="AA7274" s="146"/>
      <c r="AB7274" s="5" t="str">
        <f t="shared" si="146"/>
        <v/>
      </c>
    </row>
    <row r="7275" spans="8:28" customFormat="1" ht="12.95" hidden="1" customHeight="1">
      <c r="H7275" s="1"/>
      <c r="I7275" s="1"/>
      <c r="N7275" s="1"/>
      <c r="T7275" s="146"/>
      <c r="U7275" s="146"/>
      <c r="V7275" s="146"/>
      <c r="W7275" s="146"/>
      <c r="X7275" s="146"/>
      <c r="Y7275" s="146"/>
      <c r="Z7275" s="146"/>
      <c r="AA7275" s="146"/>
      <c r="AB7275" s="5" t="str">
        <f t="shared" si="146"/>
        <v/>
      </c>
    </row>
    <row r="7276" spans="8:28" customFormat="1" ht="12.95" hidden="1" customHeight="1">
      <c r="H7276" s="1"/>
      <c r="I7276" s="1"/>
      <c r="N7276" s="1"/>
      <c r="T7276" s="146"/>
      <c r="U7276" s="146"/>
      <c r="V7276" s="146"/>
      <c r="W7276" s="146"/>
      <c r="X7276" s="146"/>
      <c r="Y7276" s="146"/>
      <c r="Z7276" s="146"/>
      <c r="AA7276" s="146"/>
      <c r="AB7276" s="5" t="str">
        <f t="shared" si="146"/>
        <v/>
      </c>
    </row>
    <row r="7277" spans="8:28" customFormat="1" ht="12.95" hidden="1" customHeight="1">
      <c r="H7277" s="1"/>
      <c r="I7277" s="1"/>
      <c r="N7277" s="1"/>
      <c r="T7277" s="146"/>
      <c r="U7277" s="146"/>
      <c r="V7277" s="146"/>
      <c r="W7277" s="146"/>
      <c r="X7277" s="146"/>
      <c r="Y7277" s="146"/>
      <c r="Z7277" s="146"/>
      <c r="AA7277" s="146"/>
      <c r="AB7277" s="5" t="str">
        <f t="shared" si="146"/>
        <v/>
      </c>
    </row>
    <row r="7278" spans="8:28" customFormat="1" ht="12.95" hidden="1" customHeight="1">
      <c r="H7278" s="1"/>
      <c r="I7278" s="1"/>
      <c r="N7278" s="1"/>
      <c r="T7278" s="146"/>
      <c r="U7278" s="146"/>
      <c r="V7278" s="146"/>
      <c r="W7278" s="146"/>
      <c r="X7278" s="146"/>
      <c r="Y7278" s="146"/>
      <c r="Z7278" s="146"/>
      <c r="AA7278" s="146"/>
      <c r="AB7278" s="5" t="str">
        <f t="shared" si="146"/>
        <v/>
      </c>
    </row>
    <row r="7279" spans="8:28" customFormat="1" ht="12.95" hidden="1" customHeight="1">
      <c r="H7279" s="1"/>
      <c r="I7279" s="1"/>
      <c r="N7279" s="1"/>
      <c r="T7279" s="146"/>
      <c r="U7279" s="146"/>
      <c r="V7279" s="146"/>
      <c r="W7279" s="146"/>
      <c r="X7279" s="146"/>
      <c r="Y7279" s="146"/>
      <c r="Z7279" s="146"/>
      <c r="AA7279" s="146"/>
      <c r="AB7279" s="5" t="str">
        <f t="shared" si="146"/>
        <v/>
      </c>
    </row>
    <row r="7280" spans="8:28" customFormat="1" ht="12.95" hidden="1" customHeight="1">
      <c r="H7280" s="1"/>
      <c r="I7280" s="1"/>
      <c r="N7280" s="1"/>
      <c r="T7280" s="146"/>
      <c r="U7280" s="146"/>
      <c r="V7280" s="146"/>
      <c r="W7280" s="146"/>
      <c r="X7280" s="146"/>
      <c r="Y7280" s="146"/>
      <c r="Z7280" s="146"/>
      <c r="AA7280" s="146"/>
      <c r="AB7280" s="5" t="str">
        <f t="shared" si="146"/>
        <v/>
      </c>
    </row>
    <row r="7281" spans="8:28" customFormat="1" ht="12.95" hidden="1" customHeight="1">
      <c r="H7281" s="1"/>
      <c r="I7281" s="1"/>
      <c r="N7281" s="1"/>
      <c r="T7281" s="146"/>
      <c r="U7281" s="146"/>
      <c r="V7281" s="146"/>
      <c r="W7281" s="146"/>
      <c r="X7281" s="146"/>
      <c r="Y7281" s="146"/>
      <c r="Z7281" s="146"/>
      <c r="AA7281" s="146"/>
      <c r="AB7281" s="5" t="str">
        <f t="shared" si="146"/>
        <v/>
      </c>
    </row>
    <row r="7282" spans="8:28" customFormat="1" ht="12.95" hidden="1" customHeight="1">
      <c r="H7282" s="1"/>
      <c r="I7282" s="1"/>
      <c r="N7282" s="1"/>
      <c r="T7282" s="146"/>
      <c r="U7282" s="146"/>
      <c r="V7282" s="146"/>
      <c r="W7282" s="146"/>
      <c r="X7282" s="146"/>
      <c r="Y7282" s="146"/>
      <c r="Z7282" s="146"/>
      <c r="AA7282" s="146"/>
      <c r="AB7282" s="5" t="str">
        <f t="shared" si="146"/>
        <v/>
      </c>
    </row>
    <row r="7283" spans="8:28" customFormat="1" ht="12.95" hidden="1" customHeight="1">
      <c r="H7283" s="1"/>
      <c r="I7283" s="1"/>
      <c r="N7283" s="1"/>
      <c r="T7283" s="146"/>
      <c r="U7283" s="146"/>
      <c r="V7283" s="146"/>
      <c r="W7283" s="146"/>
      <c r="X7283" s="146"/>
      <c r="Y7283" s="146"/>
      <c r="Z7283" s="146"/>
      <c r="AA7283" s="146"/>
      <c r="AB7283" s="5" t="str">
        <f t="shared" si="146"/>
        <v/>
      </c>
    </row>
    <row r="7284" spans="8:28" customFormat="1" ht="12.95" hidden="1" customHeight="1">
      <c r="H7284" s="1"/>
      <c r="I7284" s="1"/>
      <c r="N7284" s="1"/>
      <c r="T7284" s="146"/>
      <c r="U7284" s="146"/>
      <c r="V7284" s="146"/>
      <c r="W7284" s="146"/>
      <c r="X7284" s="146"/>
      <c r="Y7284" s="146"/>
      <c r="Z7284" s="146"/>
      <c r="AA7284" s="146"/>
      <c r="AB7284" s="5" t="str">
        <f t="shared" si="146"/>
        <v/>
      </c>
    </row>
    <row r="7285" spans="8:28" customFormat="1" ht="12.95" hidden="1" customHeight="1">
      <c r="H7285" s="1"/>
      <c r="I7285" s="1"/>
      <c r="N7285" s="1"/>
      <c r="T7285" s="146"/>
      <c r="U7285" s="146"/>
      <c r="V7285" s="146"/>
      <c r="W7285" s="146"/>
      <c r="X7285" s="146"/>
      <c r="Y7285" s="146"/>
      <c r="Z7285" s="146"/>
      <c r="AA7285" s="146"/>
      <c r="AB7285" s="5" t="str">
        <f t="shared" si="146"/>
        <v/>
      </c>
    </row>
    <row r="7286" spans="8:28" customFormat="1" ht="12.95" hidden="1" customHeight="1">
      <c r="H7286" s="1"/>
      <c r="I7286" s="1"/>
      <c r="N7286" s="1"/>
      <c r="T7286" s="146"/>
      <c r="U7286" s="146"/>
      <c r="V7286" s="146"/>
      <c r="W7286" s="146"/>
      <c r="X7286" s="146"/>
      <c r="Y7286" s="146"/>
      <c r="Z7286" s="146"/>
      <c r="AA7286" s="146"/>
      <c r="AB7286" s="5" t="str">
        <f t="shared" si="146"/>
        <v/>
      </c>
    </row>
    <row r="7287" spans="8:28" customFormat="1" ht="12.95" hidden="1" customHeight="1">
      <c r="H7287" s="1"/>
      <c r="I7287" s="1"/>
      <c r="N7287" s="1"/>
      <c r="T7287" s="146"/>
      <c r="U7287" s="146"/>
      <c r="V7287" s="146"/>
      <c r="W7287" s="146"/>
      <c r="X7287" s="146"/>
      <c r="Y7287" s="146"/>
      <c r="Z7287" s="146"/>
      <c r="AA7287" s="146"/>
      <c r="AB7287" s="5" t="str">
        <f t="shared" si="146"/>
        <v/>
      </c>
    </row>
    <row r="7288" spans="8:28" customFormat="1" ht="12.95" hidden="1" customHeight="1">
      <c r="H7288" s="1"/>
      <c r="I7288" s="1"/>
      <c r="N7288" s="1"/>
      <c r="T7288" s="146"/>
      <c r="U7288" s="146"/>
      <c r="V7288" s="146"/>
      <c r="W7288" s="146"/>
      <c r="X7288" s="146"/>
      <c r="Y7288" s="146"/>
      <c r="Z7288" s="146"/>
      <c r="AA7288" s="146"/>
      <c r="AB7288" s="5" t="str">
        <f t="shared" si="146"/>
        <v/>
      </c>
    </row>
    <row r="7289" spans="8:28" customFormat="1" ht="12.95" hidden="1" customHeight="1">
      <c r="H7289" s="1"/>
      <c r="I7289" s="1"/>
      <c r="N7289" s="1"/>
      <c r="T7289" s="146"/>
      <c r="U7289" s="146"/>
      <c r="V7289" s="146"/>
      <c r="W7289" s="146"/>
      <c r="X7289" s="146"/>
      <c r="Y7289" s="146"/>
      <c r="Z7289" s="146"/>
      <c r="AA7289" s="146"/>
      <c r="AB7289" s="5" t="str">
        <f t="shared" si="146"/>
        <v/>
      </c>
    </row>
    <row r="7290" spans="8:28" customFormat="1" ht="12.95" hidden="1" customHeight="1">
      <c r="H7290" s="1"/>
      <c r="I7290" s="1"/>
      <c r="N7290" s="1"/>
      <c r="T7290" s="146"/>
      <c r="U7290" s="146"/>
      <c r="V7290" s="146"/>
      <c r="W7290" s="146"/>
      <c r="X7290" s="146"/>
      <c r="Y7290" s="146"/>
      <c r="Z7290" s="146"/>
      <c r="AA7290" s="146"/>
      <c r="AB7290" s="5" t="str">
        <f t="shared" si="146"/>
        <v/>
      </c>
    </row>
    <row r="7291" spans="8:28" customFormat="1" ht="12.95" hidden="1" customHeight="1">
      <c r="H7291" s="1"/>
      <c r="I7291" s="1"/>
      <c r="N7291" s="1"/>
      <c r="T7291" s="146"/>
      <c r="U7291" s="146"/>
      <c r="V7291" s="146"/>
      <c r="W7291" s="146"/>
      <c r="X7291" s="146"/>
      <c r="Y7291" s="146"/>
      <c r="Z7291" s="146"/>
      <c r="AA7291" s="146"/>
      <c r="AB7291" s="5" t="str">
        <f t="shared" si="146"/>
        <v/>
      </c>
    </row>
    <row r="7292" spans="8:28" customFormat="1" ht="12.95" hidden="1" customHeight="1">
      <c r="H7292" s="1"/>
      <c r="I7292" s="1"/>
      <c r="N7292" s="1"/>
      <c r="T7292" s="146"/>
      <c r="U7292" s="146"/>
      <c r="V7292" s="146"/>
      <c r="W7292" s="146"/>
      <c r="X7292" s="146"/>
      <c r="Y7292" s="146"/>
      <c r="Z7292" s="146"/>
      <c r="AA7292" s="146"/>
      <c r="AB7292" s="5" t="str">
        <f t="shared" si="146"/>
        <v/>
      </c>
    </row>
    <row r="7293" spans="8:28" customFormat="1" ht="12.95" hidden="1" customHeight="1">
      <c r="H7293" s="1"/>
      <c r="I7293" s="1"/>
      <c r="N7293" s="1"/>
      <c r="T7293" s="146"/>
      <c r="U7293" s="146"/>
      <c r="V7293" s="146"/>
      <c r="W7293" s="146"/>
      <c r="X7293" s="146"/>
      <c r="Y7293" s="146"/>
      <c r="Z7293" s="146"/>
      <c r="AA7293" s="146"/>
      <c r="AB7293" s="5" t="str">
        <f t="shared" si="146"/>
        <v/>
      </c>
    </row>
    <row r="7294" spans="8:28" customFormat="1" ht="12.95" hidden="1" customHeight="1">
      <c r="H7294" s="1"/>
      <c r="I7294" s="1"/>
      <c r="N7294" s="1"/>
      <c r="T7294" s="146"/>
      <c r="U7294" s="146"/>
      <c r="V7294" s="146"/>
      <c r="W7294" s="146"/>
      <c r="X7294" s="146"/>
      <c r="Y7294" s="146"/>
      <c r="Z7294" s="146"/>
      <c r="AA7294" s="146"/>
      <c r="AB7294" s="5" t="str">
        <f t="shared" si="146"/>
        <v/>
      </c>
    </row>
    <row r="7295" spans="8:28" customFormat="1" ht="12.95" hidden="1" customHeight="1">
      <c r="H7295" s="1"/>
      <c r="I7295" s="1"/>
      <c r="N7295" s="1"/>
      <c r="T7295" s="146"/>
      <c r="U7295" s="146"/>
      <c r="V7295" s="146"/>
      <c r="W7295" s="146"/>
      <c r="X7295" s="146"/>
      <c r="Y7295" s="146"/>
      <c r="Z7295" s="146"/>
      <c r="AA7295" s="146"/>
      <c r="AB7295" s="5" t="str">
        <f t="shared" si="146"/>
        <v/>
      </c>
    </row>
    <row r="7296" spans="8:28" customFormat="1" ht="12.95" hidden="1" customHeight="1">
      <c r="H7296" s="1"/>
      <c r="I7296" s="1"/>
      <c r="N7296" s="1"/>
      <c r="T7296" s="146"/>
      <c r="U7296" s="146"/>
      <c r="V7296" s="146"/>
      <c r="W7296" s="146"/>
      <c r="X7296" s="146"/>
      <c r="Y7296" s="146"/>
      <c r="Z7296" s="146"/>
      <c r="AA7296" s="146"/>
      <c r="AB7296" s="5" t="str">
        <f t="shared" si="146"/>
        <v/>
      </c>
    </row>
    <row r="7297" spans="8:28" customFormat="1" ht="12.95" hidden="1" customHeight="1">
      <c r="H7297" s="1"/>
      <c r="I7297" s="1"/>
      <c r="N7297" s="1"/>
      <c r="T7297" s="146"/>
      <c r="U7297" s="146"/>
      <c r="V7297" s="146"/>
      <c r="W7297" s="146"/>
      <c r="X7297" s="146"/>
      <c r="Y7297" s="146"/>
      <c r="Z7297" s="146"/>
      <c r="AA7297" s="146"/>
      <c r="AB7297" s="5" t="str">
        <f t="shared" si="146"/>
        <v/>
      </c>
    </row>
    <row r="7298" spans="8:28" customFormat="1" ht="12.95" hidden="1" customHeight="1">
      <c r="H7298" s="1"/>
      <c r="I7298" s="1"/>
      <c r="N7298" s="1"/>
      <c r="T7298" s="146"/>
      <c r="U7298" s="146"/>
      <c r="V7298" s="146"/>
      <c r="W7298" s="146"/>
      <c r="X7298" s="146"/>
      <c r="Y7298" s="146"/>
      <c r="Z7298" s="146"/>
      <c r="AA7298" s="146"/>
      <c r="AB7298" s="5" t="str">
        <f t="shared" si="146"/>
        <v/>
      </c>
    </row>
    <row r="7299" spans="8:28" customFormat="1" ht="12.95" hidden="1" customHeight="1">
      <c r="H7299" s="1"/>
      <c r="I7299" s="1"/>
      <c r="N7299" s="1"/>
      <c r="T7299" s="146"/>
      <c r="U7299" s="146"/>
      <c r="V7299" s="146"/>
      <c r="W7299" s="146"/>
      <c r="X7299" s="146"/>
      <c r="Y7299" s="146"/>
      <c r="Z7299" s="146"/>
      <c r="AA7299" s="146"/>
      <c r="AB7299" s="5" t="str">
        <f t="shared" si="146"/>
        <v/>
      </c>
    </row>
    <row r="7300" spans="8:28" customFormat="1" ht="12.95" hidden="1" customHeight="1">
      <c r="H7300" s="1"/>
      <c r="I7300" s="1"/>
      <c r="N7300" s="1"/>
      <c r="T7300" s="146"/>
      <c r="U7300" s="146"/>
      <c r="V7300" s="146"/>
      <c r="W7300" s="146"/>
      <c r="X7300" s="146"/>
      <c r="Y7300" s="146"/>
      <c r="Z7300" s="146"/>
      <c r="AA7300" s="146"/>
      <c r="AB7300" s="5" t="str">
        <f t="shared" si="146"/>
        <v/>
      </c>
    </row>
    <row r="7301" spans="8:28" customFormat="1" ht="12.95" hidden="1" customHeight="1">
      <c r="H7301" s="1"/>
      <c r="I7301" s="1"/>
      <c r="N7301" s="1"/>
      <c r="T7301" s="146"/>
      <c r="U7301" s="146"/>
      <c r="V7301" s="146"/>
      <c r="W7301" s="146"/>
      <c r="X7301" s="146"/>
      <c r="Y7301" s="146"/>
      <c r="Z7301" s="146"/>
      <c r="AA7301" s="146"/>
      <c r="AB7301" s="5" t="str">
        <f t="shared" si="146"/>
        <v/>
      </c>
    </row>
    <row r="7302" spans="8:28" customFormat="1" ht="12.95" hidden="1" customHeight="1">
      <c r="H7302" s="1"/>
      <c r="I7302" s="1"/>
      <c r="N7302" s="1"/>
      <c r="T7302" s="146"/>
      <c r="U7302" s="146"/>
      <c r="V7302" s="146"/>
      <c r="W7302" s="146"/>
      <c r="X7302" s="146"/>
      <c r="Y7302" s="146"/>
      <c r="Z7302" s="146"/>
      <c r="AA7302" s="146"/>
      <c r="AB7302" s="5" t="str">
        <f t="shared" si="146"/>
        <v/>
      </c>
    </row>
    <row r="7303" spans="8:28" customFormat="1" ht="12.95" hidden="1" customHeight="1">
      <c r="H7303" s="1"/>
      <c r="I7303" s="1"/>
      <c r="N7303" s="1"/>
      <c r="T7303" s="146"/>
      <c r="U7303" s="146"/>
      <c r="V7303" s="146"/>
      <c r="W7303" s="146"/>
      <c r="X7303" s="146"/>
      <c r="Y7303" s="146"/>
      <c r="Z7303" s="146"/>
      <c r="AA7303" s="146"/>
      <c r="AB7303" s="5" t="str">
        <f t="shared" si="146"/>
        <v/>
      </c>
    </row>
    <row r="7304" spans="8:28" customFormat="1" ht="12.95" hidden="1" customHeight="1">
      <c r="H7304" s="1"/>
      <c r="I7304" s="1"/>
      <c r="N7304" s="1"/>
      <c r="T7304" s="146"/>
      <c r="U7304" s="146"/>
      <c r="V7304" s="146"/>
      <c r="W7304" s="146"/>
      <c r="X7304" s="146"/>
      <c r="Y7304" s="146"/>
      <c r="Z7304" s="146"/>
      <c r="AA7304" s="146"/>
      <c r="AB7304" s="5" t="str">
        <f t="shared" si="146"/>
        <v/>
      </c>
    </row>
    <row r="7305" spans="8:28" customFormat="1" ht="12.95" hidden="1" customHeight="1">
      <c r="H7305" s="1"/>
      <c r="I7305" s="1"/>
      <c r="N7305" s="1"/>
      <c r="T7305" s="146"/>
      <c r="U7305" s="146"/>
      <c r="V7305" s="146"/>
      <c r="W7305" s="146"/>
      <c r="X7305" s="146"/>
      <c r="Y7305" s="146"/>
      <c r="Z7305" s="146"/>
      <c r="AA7305" s="146"/>
      <c r="AB7305" s="5" t="str">
        <f t="shared" si="146"/>
        <v/>
      </c>
    </row>
    <row r="7306" spans="8:28" customFormat="1" ht="12.95" hidden="1" customHeight="1">
      <c r="H7306" s="1"/>
      <c r="I7306" s="1"/>
      <c r="N7306" s="1"/>
      <c r="T7306" s="146"/>
      <c r="U7306" s="146"/>
      <c r="V7306" s="146"/>
      <c r="W7306" s="146"/>
      <c r="X7306" s="146"/>
      <c r="Y7306" s="146"/>
      <c r="Z7306" s="146"/>
      <c r="AA7306" s="146"/>
      <c r="AB7306" s="5" t="str">
        <f t="shared" si="146"/>
        <v/>
      </c>
    </row>
    <row r="7307" spans="8:28" customFormat="1" ht="12.95" hidden="1" customHeight="1">
      <c r="H7307" s="1"/>
      <c r="I7307" s="1"/>
      <c r="N7307" s="1"/>
      <c r="T7307" s="146"/>
      <c r="U7307" s="146"/>
      <c r="V7307" s="146"/>
      <c r="W7307" s="146"/>
      <c r="X7307" s="146"/>
      <c r="Y7307" s="146"/>
      <c r="Z7307" s="146"/>
      <c r="AA7307" s="146"/>
      <c r="AB7307" s="5" t="str">
        <f t="shared" si="146"/>
        <v/>
      </c>
    </row>
    <row r="7308" spans="8:28" customFormat="1" ht="12.95" hidden="1" customHeight="1">
      <c r="H7308" s="1"/>
      <c r="I7308" s="1"/>
      <c r="N7308" s="1"/>
      <c r="T7308" s="146"/>
      <c r="U7308" s="146"/>
      <c r="V7308" s="146"/>
      <c r="W7308" s="146"/>
      <c r="X7308" s="146"/>
      <c r="Y7308" s="146"/>
      <c r="Z7308" s="146"/>
      <c r="AA7308" s="146"/>
      <c r="AB7308" s="5" t="str">
        <f t="shared" si="146"/>
        <v/>
      </c>
    </row>
    <row r="7309" spans="8:28" customFormat="1" ht="12.95" hidden="1" customHeight="1">
      <c r="H7309" s="1"/>
      <c r="I7309" s="1"/>
      <c r="N7309" s="1"/>
      <c r="T7309" s="146"/>
      <c r="U7309" s="146"/>
      <c r="V7309" s="146"/>
      <c r="W7309" s="146"/>
      <c r="X7309" s="146"/>
      <c r="Y7309" s="146"/>
      <c r="Z7309" s="146"/>
      <c r="AA7309" s="146"/>
      <c r="AB7309" s="5" t="str">
        <f t="shared" si="146"/>
        <v/>
      </c>
    </row>
    <row r="7310" spans="8:28" customFormat="1" ht="12.95" hidden="1" customHeight="1">
      <c r="H7310" s="1"/>
      <c r="I7310" s="1"/>
      <c r="N7310" s="1"/>
      <c r="T7310" s="146"/>
      <c r="U7310" s="146"/>
      <c r="V7310" s="146"/>
      <c r="W7310" s="146"/>
      <c r="X7310" s="146"/>
      <c r="Y7310" s="146"/>
      <c r="Z7310" s="146"/>
      <c r="AA7310" s="146"/>
      <c r="AB7310" s="5" t="str">
        <f t="shared" si="146"/>
        <v/>
      </c>
    </row>
    <row r="7311" spans="8:28" customFormat="1" ht="12.95" hidden="1" customHeight="1">
      <c r="H7311" s="1"/>
      <c r="I7311" s="1"/>
      <c r="N7311" s="1"/>
      <c r="T7311" s="146"/>
      <c r="U7311" s="146"/>
      <c r="V7311" s="146"/>
      <c r="W7311" s="146"/>
      <c r="X7311" s="146"/>
      <c r="Y7311" s="146"/>
      <c r="Z7311" s="146"/>
      <c r="AA7311" s="146"/>
      <c r="AB7311" s="5" t="str">
        <f t="shared" si="146"/>
        <v/>
      </c>
    </row>
    <row r="7312" spans="8:28" customFormat="1" ht="12.95" hidden="1" customHeight="1">
      <c r="H7312" s="1"/>
      <c r="I7312" s="1"/>
      <c r="N7312" s="1"/>
      <c r="T7312" s="146"/>
      <c r="U7312" s="146"/>
      <c r="V7312" s="146"/>
      <c r="W7312" s="146"/>
      <c r="X7312" s="146"/>
      <c r="Y7312" s="146"/>
      <c r="Z7312" s="146"/>
      <c r="AA7312" s="146"/>
      <c r="AB7312" s="5" t="str">
        <f t="shared" si="146"/>
        <v/>
      </c>
    </row>
    <row r="7313" spans="8:28" customFormat="1" ht="12.95" hidden="1" customHeight="1">
      <c r="H7313" s="1"/>
      <c r="I7313" s="1"/>
      <c r="N7313" s="1"/>
      <c r="T7313" s="146"/>
      <c r="U7313" s="146"/>
      <c r="V7313" s="146"/>
      <c r="W7313" s="146"/>
      <c r="X7313" s="146"/>
      <c r="Y7313" s="146"/>
      <c r="Z7313" s="146"/>
      <c r="AA7313" s="146"/>
      <c r="AB7313" s="5" t="str">
        <f t="shared" si="146"/>
        <v/>
      </c>
    </row>
    <row r="7314" spans="8:28" customFormat="1" ht="12.95" hidden="1" customHeight="1">
      <c r="H7314" s="1"/>
      <c r="I7314" s="1"/>
      <c r="N7314" s="1"/>
      <c r="T7314" s="146"/>
      <c r="U7314" s="146"/>
      <c r="V7314" s="146"/>
      <c r="W7314" s="146"/>
      <c r="X7314" s="146"/>
      <c r="Y7314" s="146"/>
      <c r="Z7314" s="146"/>
      <c r="AA7314" s="146"/>
      <c r="AB7314" s="5" t="str">
        <f t="shared" si="146"/>
        <v/>
      </c>
    </row>
    <row r="7315" spans="8:28" customFormat="1" ht="12.95" hidden="1" customHeight="1">
      <c r="H7315" s="1"/>
      <c r="I7315" s="1"/>
      <c r="N7315" s="1"/>
      <c r="T7315" s="146"/>
      <c r="U7315" s="146"/>
      <c r="V7315" s="146"/>
      <c r="W7315" s="146"/>
      <c r="X7315" s="146"/>
      <c r="Y7315" s="146"/>
      <c r="Z7315" s="146"/>
      <c r="AA7315" s="146"/>
      <c r="AB7315" s="5" t="str">
        <f t="shared" si="146"/>
        <v/>
      </c>
    </row>
    <row r="7316" spans="8:28" customFormat="1" ht="12.95" hidden="1" customHeight="1">
      <c r="H7316" s="1"/>
      <c r="I7316" s="1"/>
      <c r="N7316" s="1"/>
      <c r="T7316" s="146"/>
      <c r="U7316" s="146"/>
      <c r="V7316" s="146"/>
      <c r="W7316" s="146"/>
      <c r="X7316" s="146"/>
      <c r="Y7316" s="146"/>
      <c r="Z7316" s="146"/>
      <c r="AA7316" s="146"/>
      <c r="AB7316" s="5" t="str">
        <f t="shared" si="146"/>
        <v/>
      </c>
    </row>
    <row r="7317" spans="8:28" customFormat="1" ht="12.95" hidden="1" customHeight="1">
      <c r="H7317" s="1"/>
      <c r="I7317" s="1"/>
      <c r="N7317" s="1"/>
      <c r="T7317" s="146"/>
      <c r="U7317" s="146"/>
      <c r="V7317" s="146"/>
      <c r="W7317" s="146"/>
      <c r="X7317" s="146"/>
      <c r="Y7317" s="146"/>
      <c r="Z7317" s="146"/>
      <c r="AA7317" s="146"/>
      <c r="AB7317" s="5" t="str">
        <f t="shared" si="146"/>
        <v/>
      </c>
    </row>
    <row r="7318" spans="8:28" customFormat="1" ht="12.95" hidden="1" customHeight="1">
      <c r="H7318" s="1"/>
      <c r="I7318" s="1"/>
      <c r="N7318" s="1"/>
      <c r="T7318" s="146"/>
      <c r="U7318" s="146"/>
      <c r="V7318" s="146"/>
      <c r="W7318" s="146"/>
      <c r="X7318" s="146"/>
      <c r="Y7318" s="146"/>
      <c r="Z7318" s="146"/>
      <c r="AA7318" s="146"/>
      <c r="AB7318" s="5" t="str">
        <f t="shared" si="146"/>
        <v/>
      </c>
    </row>
    <row r="7319" spans="8:28" customFormat="1" ht="12.95" hidden="1" customHeight="1">
      <c r="H7319" s="1"/>
      <c r="I7319" s="1"/>
      <c r="N7319" s="1"/>
      <c r="T7319" s="146"/>
      <c r="U7319" s="146"/>
      <c r="V7319" s="146"/>
      <c r="W7319" s="146"/>
      <c r="X7319" s="146"/>
      <c r="Y7319" s="146"/>
      <c r="Z7319" s="146"/>
      <c r="AA7319" s="146"/>
      <c r="AB7319" s="5" t="str">
        <f t="shared" si="146"/>
        <v/>
      </c>
    </row>
    <row r="7320" spans="8:28" customFormat="1" ht="12.95" hidden="1" customHeight="1">
      <c r="H7320" s="1"/>
      <c r="I7320" s="1"/>
      <c r="N7320" s="1"/>
      <c r="T7320" s="146"/>
      <c r="U7320" s="146"/>
      <c r="V7320" s="146"/>
      <c r="W7320" s="146"/>
      <c r="X7320" s="146"/>
      <c r="Y7320" s="146"/>
      <c r="Z7320" s="146"/>
      <c r="AA7320" s="146"/>
      <c r="AB7320" s="5" t="str">
        <f t="shared" si="146"/>
        <v/>
      </c>
    </row>
    <row r="7321" spans="8:28" customFormat="1" ht="12.95" hidden="1" customHeight="1">
      <c r="H7321" s="1"/>
      <c r="I7321" s="1"/>
      <c r="N7321" s="1"/>
      <c r="T7321" s="146"/>
      <c r="U7321" s="146"/>
      <c r="V7321" s="146"/>
      <c r="W7321" s="146"/>
      <c r="X7321" s="146"/>
      <c r="Y7321" s="146"/>
      <c r="Z7321" s="146"/>
      <c r="AA7321" s="146"/>
      <c r="AB7321" s="5" t="str">
        <f t="shared" si="146"/>
        <v/>
      </c>
    </row>
    <row r="7322" spans="8:28" customFormat="1" ht="12.95" hidden="1" customHeight="1">
      <c r="H7322" s="1"/>
      <c r="I7322" s="1"/>
      <c r="N7322" s="1"/>
      <c r="T7322" s="146"/>
      <c r="U7322" s="146"/>
      <c r="V7322" s="146"/>
      <c r="W7322" s="146"/>
      <c r="X7322" s="146"/>
      <c r="Y7322" s="146"/>
      <c r="Z7322" s="146"/>
      <c r="AA7322" s="146"/>
      <c r="AB7322" s="5" t="str">
        <f t="shared" si="146"/>
        <v/>
      </c>
    </row>
    <row r="7323" spans="8:28" customFormat="1" ht="12.95" hidden="1" customHeight="1">
      <c r="H7323" s="1"/>
      <c r="I7323" s="1"/>
      <c r="N7323" s="1"/>
      <c r="T7323" s="146"/>
      <c r="U7323" s="146"/>
      <c r="V7323" s="146"/>
      <c r="W7323" s="146"/>
      <c r="X7323" s="146"/>
      <c r="Y7323" s="146"/>
      <c r="Z7323" s="146"/>
      <c r="AA7323" s="146"/>
      <c r="AB7323" s="5" t="str">
        <f t="shared" ref="AB7323:AB7386" si="147">IF(TRIM(A7313)="","",CONCATENATE(TRIM(D7313),TRIM(E7313)))</f>
        <v/>
      </c>
    </row>
    <row r="7324" spans="8:28" customFormat="1" ht="12.95" hidden="1" customHeight="1">
      <c r="H7324" s="1"/>
      <c r="I7324" s="1"/>
      <c r="N7324" s="1"/>
      <c r="T7324" s="146"/>
      <c r="U7324" s="146"/>
      <c r="V7324" s="146"/>
      <c r="W7324" s="146"/>
      <c r="X7324" s="146"/>
      <c r="Y7324" s="146"/>
      <c r="Z7324" s="146"/>
      <c r="AA7324" s="146"/>
      <c r="AB7324" s="5" t="str">
        <f t="shared" si="147"/>
        <v/>
      </c>
    </row>
    <row r="7325" spans="8:28" customFormat="1" ht="12.95" hidden="1" customHeight="1">
      <c r="H7325" s="1"/>
      <c r="I7325" s="1"/>
      <c r="N7325" s="1"/>
      <c r="T7325" s="146"/>
      <c r="U7325" s="146"/>
      <c r="V7325" s="146"/>
      <c r="W7325" s="146"/>
      <c r="X7325" s="146"/>
      <c r="Y7325" s="146"/>
      <c r="Z7325" s="146"/>
      <c r="AA7325" s="146"/>
      <c r="AB7325" s="5" t="str">
        <f t="shared" si="147"/>
        <v/>
      </c>
    </row>
    <row r="7326" spans="8:28" customFormat="1" ht="12.95" hidden="1" customHeight="1">
      <c r="H7326" s="1"/>
      <c r="I7326" s="1"/>
      <c r="N7326" s="1"/>
      <c r="T7326" s="146"/>
      <c r="U7326" s="146"/>
      <c r="V7326" s="146"/>
      <c r="W7326" s="146"/>
      <c r="X7326" s="146"/>
      <c r="Y7326" s="146"/>
      <c r="Z7326" s="146"/>
      <c r="AA7326" s="146"/>
      <c r="AB7326" s="5" t="str">
        <f t="shared" si="147"/>
        <v/>
      </c>
    </row>
    <row r="7327" spans="8:28" customFormat="1" ht="12.95" hidden="1" customHeight="1">
      <c r="H7327" s="1"/>
      <c r="I7327" s="1"/>
      <c r="N7327" s="1"/>
      <c r="T7327" s="146"/>
      <c r="U7327" s="146"/>
      <c r="V7327" s="146"/>
      <c r="W7327" s="146"/>
      <c r="X7327" s="146"/>
      <c r="Y7327" s="146"/>
      <c r="Z7327" s="146"/>
      <c r="AA7327" s="146"/>
      <c r="AB7327" s="5" t="str">
        <f t="shared" si="147"/>
        <v/>
      </c>
    </row>
    <row r="7328" spans="8:28" customFormat="1" ht="12.95" hidden="1" customHeight="1">
      <c r="H7328" s="1"/>
      <c r="I7328" s="1"/>
      <c r="N7328" s="1"/>
      <c r="T7328" s="146"/>
      <c r="U7328" s="146"/>
      <c r="V7328" s="146"/>
      <c r="W7328" s="146"/>
      <c r="X7328" s="146"/>
      <c r="Y7328" s="146"/>
      <c r="Z7328" s="146"/>
      <c r="AA7328" s="146"/>
      <c r="AB7328" s="5" t="str">
        <f t="shared" si="147"/>
        <v/>
      </c>
    </row>
    <row r="7329" spans="8:28" customFormat="1" ht="12.95" hidden="1" customHeight="1">
      <c r="H7329" s="1"/>
      <c r="I7329" s="1"/>
      <c r="N7329" s="1"/>
      <c r="T7329" s="146"/>
      <c r="U7329" s="146"/>
      <c r="V7329" s="146"/>
      <c r="W7329" s="146"/>
      <c r="X7329" s="146"/>
      <c r="Y7329" s="146"/>
      <c r="Z7329" s="146"/>
      <c r="AA7329" s="146"/>
      <c r="AB7329" s="5" t="str">
        <f t="shared" si="147"/>
        <v/>
      </c>
    </row>
    <row r="7330" spans="8:28" customFormat="1" ht="12.95" hidden="1" customHeight="1">
      <c r="H7330" s="1"/>
      <c r="I7330" s="1"/>
      <c r="N7330" s="1"/>
      <c r="T7330" s="146"/>
      <c r="U7330" s="146"/>
      <c r="V7330" s="146"/>
      <c r="W7330" s="146"/>
      <c r="X7330" s="146"/>
      <c r="Y7330" s="146"/>
      <c r="Z7330" s="146"/>
      <c r="AA7330" s="146"/>
      <c r="AB7330" s="5" t="str">
        <f t="shared" si="147"/>
        <v/>
      </c>
    </row>
    <row r="7331" spans="8:28" customFormat="1" ht="12.95" hidden="1" customHeight="1">
      <c r="H7331" s="1"/>
      <c r="I7331" s="1"/>
      <c r="N7331" s="1"/>
      <c r="T7331" s="146"/>
      <c r="U7331" s="146"/>
      <c r="V7331" s="146"/>
      <c r="W7331" s="146"/>
      <c r="X7331" s="146"/>
      <c r="Y7331" s="146"/>
      <c r="Z7331" s="146"/>
      <c r="AA7331" s="146"/>
      <c r="AB7331" s="5" t="str">
        <f t="shared" si="147"/>
        <v/>
      </c>
    </row>
    <row r="7332" spans="8:28" customFormat="1" ht="12.95" hidden="1" customHeight="1">
      <c r="H7332" s="1"/>
      <c r="I7332" s="1"/>
      <c r="N7332" s="1"/>
      <c r="T7332" s="146"/>
      <c r="U7332" s="146"/>
      <c r="V7332" s="146"/>
      <c r="W7332" s="146"/>
      <c r="X7332" s="146"/>
      <c r="Y7332" s="146"/>
      <c r="Z7332" s="146"/>
      <c r="AA7332" s="146"/>
      <c r="AB7332" s="5" t="str">
        <f t="shared" si="147"/>
        <v/>
      </c>
    </row>
    <row r="7333" spans="8:28" customFormat="1" ht="12.95" hidden="1" customHeight="1">
      <c r="H7333" s="1"/>
      <c r="I7333" s="1"/>
      <c r="N7333" s="1"/>
      <c r="T7333" s="146"/>
      <c r="U7333" s="146"/>
      <c r="V7333" s="146"/>
      <c r="W7333" s="146"/>
      <c r="X7333" s="146"/>
      <c r="Y7333" s="146"/>
      <c r="Z7333" s="146"/>
      <c r="AA7333" s="146"/>
      <c r="AB7333" s="5" t="str">
        <f t="shared" si="147"/>
        <v/>
      </c>
    </row>
    <row r="7334" spans="8:28" customFormat="1" ht="12.95" hidden="1" customHeight="1">
      <c r="H7334" s="1"/>
      <c r="I7334" s="1"/>
      <c r="N7334" s="1"/>
      <c r="T7334" s="146"/>
      <c r="U7334" s="146"/>
      <c r="V7334" s="146"/>
      <c r="W7334" s="146"/>
      <c r="X7334" s="146"/>
      <c r="Y7334" s="146"/>
      <c r="Z7334" s="146"/>
      <c r="AA7334" s="146"/>
      <c r="AB7334" s="5" t="str">
        <f t="shared" si="147"/>
        <v/>
      </c>
    </row>
    <row r="7335" spans="8:28" customFormat="1" ht="12.95" hidden="1" customHeight="1">
      <c r="H7335" s="1"/>
      <c r="I7335" s="1"/>
      <c r="N7335" s="1"/>
      <c r="T7335" s="146"/>
      <c r="U7335" s="146"/>
      <c r="V7335" s="146"/>
      <c r="W7335" s="146"/>
      <c r="X7335" s="146"/>
      <c r="Y7335" s="146"/>
      <c r="Z7335" s="146"/>
      <c r="AA7335" s="146"/>
      <c r="AB7335" s="5" t="str">
        <f t="shared" si="147"/>
        <v/>
      </c>
    </row>
    <row r="7336" spans="8:28" customFormat="1" ht="12.95" hidden="1" customHeight="1">
      <c r="H7336" s="1"/>
      <c r="I7336" s="1"/>
      <c r="N7336" s="1"/>
      <c r="T7336" s="146"/>
      <c r="U7336" s="146"/>
      <c r="V7336" s="146"/>
      <c r="W7336" s="146"/>
      <c r="X7336" s="146"/>
      <c r="Y7336" s="146"/>
      <c r="Z7336" s="146"/>
      <c r="AA7336" s="146"/>
      <c r="AB7336" s="5" t="str">
        <f t="shared" si="147"/>
        <v/>
      </c>
    </row>
    <row r="7337" spans="8:28" customFormat="1" ht="12.95" hidden="1" customHeight="1">
      <c r="H7337" s="1"/>
      <c r="I7337" s="1"/>
      <c r="N7337" s="1"/>
      <c r="T7337" s="146"/>
      <c r="U7337" s="146"/>
      <c r="V7337" s="146"/>
      <c r="W7337" s="146"/>
      <c r="X7337" s="146"/>
      <c r="Y7337" s="146"/>
      <c r="Z7337" s="146"/>
      <c r="AA7337" s="146"/>
      <c r="AB7337" s="5" t="str">
        <f t="shared" si="147"/>
        <v/>
      </c>
    </row>
    <row r="7338" spans="8:28" customFormat="1" ht="12.95" hidden="1" customHeight="1">
      <c r="H7338" s="1"/>
      <c r="I7338" s="1"/>
      <c r="N7338" s="1"/>
      <c r="T7338" s="146"/>
      <c r="U7338" s="146"/>
      <c r="V7338" s="146"/>
      <c r="W7338" s="146"/>
      <c r="X7338" s="146"/>
      <c r="Y7338" s="146"/>
      <c r="Z7338" s="146"/>
      <c r="AA7338" s="146"/>
      <c r="AB7338" s="5" t="str">
        <f t="shared" si="147"/>
        <v/>
      </c>
    </row>
    <row r="7339" spans="8:28" customFormat="1" ht="12.95" hidden="1" customHeight="1">
      <c r="H7339" s="1"/>
      <c r="I7339" s="1"/>
      <c r="N7339" s="1"/>
      <c r="T7339" s="146"/>
      <c r="U7339" s="146"/>
      <c r="V7339" s="146"/>
      <c r="W7339" s="146"/>
      <c r="X7339" s="146"/>
      <c r="Y7339" s="146"/>
      <c r="Z7339" s="146"/>
      <c r="AA7339" s="146"/>
      <c r="AB7339" s="5" t="str">
        <f t="shared" si="147"/>
        <v/>
      </c>
    </row>
    <row r="7340" spans="8:28" customFormat="1" ht="12.95" hidden="1" customHeight="1">
      <c r="H7340" s="1"/>
      <c r="I7340" s="1"/>
      <c r="N7340" s="1"/>
      <c r="T7340" s="146"/>
      <c r="U7340" s="146"/>
      <c r="V7340" s="146"/>
      <c r="W7340" s="146"/>
      <c r="X7340" s="146"/>
      <c r="Y7340" s="146"/>
      <c r="Z7340" s="146"/>
      <c r="AA7340" s="146"/>
      <c r="AB7340" s="5" t="str">
        <f t="shared" si="147"/>
        <v/>
      </c>
    </row>
    <row r="7341" spans="8:28" customFormat="1" ht="12.95" hidden="1" customHeight="1">
      <c r="H7341" s="1"/>
      <c r="I7341" s="1"/>
      <c r="N7341" s="1"/>
      <c r="T7341" s="146"/>
      <c r="U7341" s="146"/>
      <c r="V7341" s="146"/>
      <c r="W7341" s="146"/>
      <c r="X7341" s="146"/>
      <c r="Y7341" s="146"/>
      <c r="Z7341" s="146"/>
      <c r="AA7341" s="146"/>
      <c r="AB7341" s="5" t="str">
        <f t="shared" si="147"/>
        <v/>
      </c>
    </row>
    <row r="7342" spans="8:28" customFormat="1" ht="12.95" hidden="1" customHeight="1">
      <c r="H7342" s="1"/>
      <c r="I7342" s="1"/>
      <c r="N7342" s="1"/>
      <c r="T7342" s="146"/>
      <c r="U7342" s="146"/>
      <c r="V7342" s="146"/>
      <c r="W7342" s="146"/>
      <c r="X7342" s="146"/>
      <c r="Y7342" s="146"/>
      <c r="Z7342" s="146"/>
      <c r="AA7342" s="146"/>
      <c r="AB7342" s="5" t="str">
        <f t="shared" si="147"/>
        <v/>
      </c>
    </row>
    <row r="7343" spans="8:28" customFormat="1" ht="12.95" hidden="1" customHeight="1">
      <c r="H7343" s="1"/>
      <c r="I7343" s="1"/>
      <c r="N7343" s="1"/>
      <c r="T7343" s="146"/>
      <c r="U7343" s="146"/>
      <c r="V7343" s="146"/>
      <c r="W7343" s="146"/>
      <c r="X7343" s="146"/>
      <c r="Y7343" s="146"/>
      <c r="Z7343" s="146"/>
      <c r="AA7343" s="146"/>
      <c r="AB7343" s="5" t="str">
        <f t="shared" si="147"/>
        <v/>
      </c>
    </row>
    <row r="7344" spans="8:28" customFormat="1" ht="12.95" hidden="1" customHeight="1">
      <c r="H7344" s="1"/>
      <c r="I7344" s="1"/>
      <c r="N7344" s="1"/>
      <c r="T7344" s="146"/>
      <c r="U7344" s="146"/>
      <c r="V7344" s="146"/>
      <c r="W7344" s="146"/>
      <c r="X7344" s="146"/>
      <c r="Y7344" s="146"/>
      <c r="Z7344" s="146"/>
      <c r="AA7344" s="146"/>
      <c r="AB7344" s="5" t="str">
        <f t="shared" si="147"/>
        <v/>
      </c>
    </row>
    <row r="7345" spans="8:28" customFormat="1" ht="12.95" hidden="1" customHeight="1">
      <c r="H7345" s="1"/>
      <c r="I7345" s="1"/>
      <c r="N7345" s="1"/>
      <c r="T7345" s="146"/>
      <c r="U7345" s="146"/>
      <c r="V7345" s="146"/>
      <c r="W7345" s="146"/>
      <c r="X7345" s="146"/>
      <c r="Y7345" s="146"/>
      <c r="Z7345" s="146"/>
      <c r="AA7345" s="146"/>
      <c r="AB7345" s="5" t="str">
        <f t="shared" si="147"/>
        <v/>
      </c>
    </row>
    <row r="7346" spans="8:28" customFormat="1" ht="12.95" hidden="1" customHeight="1">
      <c r="H7346" s="1"/>
      <c r="I7346" s="1"/>
      <c r="N7346" s="1"/>
      <c r="T7346" s="146"/>
      <c r="U7346" s="146"/>
      <c r="V7346" s="146"/>
      <c r="W7346" s="146"/>
      <c r="X7346" s="146"/>
      <c r="Y7346" s="146"/>
      <c r="Z7346" s="146"/>
      <c r="AA7346" s="146"/>
      <c r="AB7346" s="5" t="str">
        <f t="shared" si="147"/>
        <v/>
      </c>
    </row>
    <row r="7347" spans="8:28" customFormat="1" ht="12.95" hidden="1" customHeight="1">
      <c r="H7347" s="1"/>
      <c r="I7347" s="1"/>
      <c r="N7347" s="1"/>
      <c r="T7347" s="146"/>
      <c r="U7347" s="146"/>
      <c r="V7347" s="146"/>
      <c r="W7347" s="146"/>
      <c r="X7347" s="146"/>
      <c r="Y7347" s="146"/>
      <c r="Z7347" s="146"/>
      <c r="AA7347" s="146"/>
      <c r="AB7347" s="5" t="str">
        <f t="shared" si="147"/>
        <v/>
      </c>
    </row>
    <row r="7348" spans="8:28" customFormat="1" ht="12.95" hidden="1" customHeight="1">
      <c r="H7348" s="1"/>
      <c r="I7348" s="1"/>
      <c r="N7348" s="1"/>
      <c r="T7348" s="146"/>
      <c r="U7348" s="146"/>
      <c r="V7348" s="146"/>
      <c r="W7348" s="146"/>
      <c r="X7348" s="146"/>
      <c r="Y7348" s="146"/>
      <c r="Z7348" s="146"/>
      <c r="AA7348" s="146"/>
      <c r="AB7348" s="5" t="str">
        <f t="shared" si="147"/>
        <v/>
      </c>
    </row>
    <row r="7349" spans="8:28" customFormat="1" ht="12.95" hidden="1" customHeight="1">
      <c r="H7349" s="1"/>
      <c r="I7349" s="1"/>
      <c r="N7349" s="1"/>
      <c r="T7349" s="146"/>
      <c r="U7349" s="146"/>
      <c r="V7349" s="146"/>
      <c r="W7349" s="146"/>
      <c r="X7349" s="146"/>
      <c r="Y7349" s="146"/>
      <c r="Z7349" s="146"/>
      <c r="AA7349" s="146"/>
      <c r="AB7349" s="5" t="str">
        <f t="shared" si="147"/>
        <v/>
      </c>
    </row>
    <row r="7350" spans="8:28" customFormat="1" ht="12.95" hidden="1" customHeight="1">
      <c r="H7350" s="1"/>
      <c r="I7350" s="1"/>
      <c r="N7350" s="1"/>
      <c r="T7350" s="146"/>
      <c r="U7350" s="146"/>
      <c r="V7350" s="146"/>
      <c r="W7350" s="146"/>
      <c r="X7350" s="146"/>
      <c r="Y7350" s="146"/>
      <c r="Z7350" s="146"/>
      <c r="AA7350" s="146"/>
      <c r="AB7350" s="5" t="str">
        <f t="shared" si="147"/>
        <v/>
      </c>
    </row>
    <row r="7351" spans="8:28" customFormat="1" ht="12.95" hidden="1" customHeight="1">
      <c r="H7351" s="1"/>
      <c r="I7351" s="1"/>
      <c r="N7351" s="1"/>
      <c r="T7351" s="146"/>
      <c r="U7351" s="146"/>
      <c r="V7351" s="146"/>
      <c r="W7351" s="146"/>
      <c r="X7351" s="146"/>
      <c r="Y7351" s="146"/>
      <c r="Z7351" s="146"/>
      <c r="AA7351" s="146"/>
      <c r="AB7351" s="5" t="str">
        <f t="shared" si="147"/>
        <v/>
      </c>
    </row>
    <row r="7352" spans="8:28" customFormat="1" ht="12.95" hidden="1" customHeight="1">
      <c r="H7352" s="1"/>
      <c r="I7352" s="1"/>
      <c r="N7352" s="1"/>
      <c r="T7352" s="146"/>
      <c r="U7352" s="146"/>
      <c r="V7352" s="146"/>
      <c r="W7352" s="146"/>
      <c r="X7352" s="146"/>
      <c r="Y7352" s="146"/>
      <c r="Z7352" s="146"/>
      <c r="AA7352" s="146"/>
      <c r="AB7352" s="5" t="str">
        <f t="shared" si="147"/>
        <v/>
      </c>
    </row>
    <row r="7353" spans="8:28" customFormat="1" ht="12.95" hidden="1" customHeight="1">
      <c r="H7353" s="1"/>
      <c r="I7353" s="1"/>
      <c r="N7353" s="1"/>
      <c r="T7353" s="146"/>
      <c r="U7353" s="146"/>
      <c r="V7353" s="146"/>
      <c r="W7353" s="146"/>
      <c r="X7353" s="146"/>
      <c r="Y7353" s="146"/>
      <c r="Z7353" s="146"/>
      <c r="AA7353" s="146"/>
      <c r="AB7353" s="5" t="str">
        <f t="shared" si="147"/>
        <v/>
      </c>
    </row>
    <row r="7354" spans="8:28" customFormat="1" ht="12.95" hidden="1" customHeight="1">
      <c r="H7354" s="1"/>
      <c r="I7354" s="1"/>
      <c r="N7354" s="1"/>
      <c r="T7354" s="146"/>
      <c r="U7354" s="146"/>
      <c r="V7354" s="146"/>
      <c r="W7354" s="146"/>
      <c r="X7354" s="146"/>
      <c r="Y7354" s="146"/>
      <c r="Z7354" s="146"/>
      <c r="AA7354" s="146"/>
      <c r="AB7354" s="5" t="str">
        <f t="shared" si="147"/>
        <v/>
      </c>
    </row>
    <row r="7355" spans="8:28" customFormat="1" ht="12.95" hidden="1" customHeight="1">
      <c r="H7355" s="1"/>
      <c r="I7355" s="1"/>
      <c r="N7355" s="1"/>
      <c r="T7355" s="146"/>
      <c r="U7355" s="146"/>
      <c r="V7355" s="146"/>
      <c r="W7355" s="146"/>
      <c r="X7355" s="146"/>
      <c r="Y7355" s="146"/>
      <c r="Z7355" s="146"/>
      <c r="AA7355" s="146"/>
      <c r="AB7355" s="5" t="str">
        <f t="shared" si="147"/>
        <v/>
      </c>
    </row>
    <row r="7356" spans="8:28" customFormat="1" ht="12.95" hidden="1" customHeight="1">
      <c r="H7356" s="1"/>
      <c r="I7356" s="1"/>
      <c r="N7356" s="1"/>
      <c r="T7356" s="146"/>
      <c r="U7356" s="146"/>
      <c r="V7356" s="146"/>
      <c r="W7356" s="146"/>
      <c r="X7356" s="146"/>
      <c r="Y7356" s="146"/>
      <c r="Z7356" s="146"/>
      <c r="AA7356" s="146"/>
      <c r="AB7356" s="5" t="str">
        <f t="shared" si="147"/>
        <v/>
      </c>
    </row>
    <row r="7357" spans="8:28" customFormat="1" ht="12.95" hidden="1" customHeight="1">
      <c r="H7357" s="1"/>
      <c r="I7357" s="1"/>
      <c r="N7357" s="1"/>
      <c r="T7357" s="146"/>
      <c r="U7357" s="146"/>
      <c r="V7357" s="146"/>
      <c r="W7357" s="146"/>
      <c r="X7357" s="146"/>
      <c r="Y7357" s="146"/>
      <c r="Z7357" s="146"/>
      <c r="AA7357" s="146"/>
      <c r="AB7357" s="5" t="str">
        <f t="shared" si="147"/>
        <v/>
      </c>
    </row>
    <row r="7358" spans="8:28" customFormat="1" ht="12.95" hidden="1" customHeight="1">
      <c r="H7358" s="1"/>
      <c r="I7358" s="1"/>
      <c r="N7358" s="1"/>
      <c r="T7358" s="146"/>
      <c r="U7358" s="146"/>
      <c r="V7358" s="146"/>
      <c r="W7358" s="146"/>
      <c r="X7358" s="146"/>
      <c r="Y7358" s="146"/>
      <c r="Z7358" s="146"/>
      <c r="AA7358" s="146"/>
      <c r="AB7358" s="5" t="str">
        <f t="shared" si="147"/>
        <v/>
      </c>
    </row>
    <row r="7359" spans="8:28" customFormat="1" ht="12.95" hidden="1" customHeight="1">
      <c r="H7359" s="1"/>
      <c r="I7359" s="1"/>
      <c r="N7359" s="1"/>
      <c r="T7359" s="146"/>
      <c r="U7359" s="146"/>
      <c r="V7359" s="146"/>
      <c r="W7359" s="146"/>
      <c r="X7359" s="146"/>
      <c r="Y7359" s="146"/>
      <c r="Z7359" s="146"/>
      <c r="AA7359" s="146"/>
      <c r="AB7359" s="5" t="str">
        <f t="shared" si="147"/>
        <v/>
      </c>
    </row>
    <row r="7360" spans="8:28" customFormat="1" ht="12.95" hidden="1" customHeight="1">
      <c r="H7360" s="1"/>
      <c r="I7360" s="1"/>
      <c r="N7360" s="1"/>
      <c r="T7360" s="146"/>
      <c r="U7360" s="146"/>
      <c r="V7360" s="146"/>
      <c r="W7360" s="146"/>
      <c r="X7360" s="146"/>
      <c r="Y7360" s="146"/>
      <c r="Z7360" s="146"/>
      <c r="AA7360" s="146"/>
      <c r="AB7360" s="5" t="str">
        <f t="shared" si="147"/>
        <v/>
      </c>
    </row>
    <row r="7361" spans="8:28" customFormat="1" ht="12.95" hidden="1" customHeight="1">
      <c r="H7361" s="1"/>
      <c r="I7361" s="1"/>
      <c r="N7361" s="1"/>
      <c r="T7361" s="146"/>
      <c r="U7361" s="146"/>
      <c r="V7361" s="146"/>
      <c r="W7361" s="146"/>
      <c r="X7361" s="146"/>
      <c r="Y7361" s="146"/>
      <c r="Z7361" s="146"/>
      <c r="AA7361" s="146"/>
      <c r="AB7361" s="5" t="str">
        <f t="shared" si="147"/>
        <v/>
      </c>
    </row>
    <row r="7362" spans="8:28" customFormat="1" ht="12.95" hidden="1" customHeight="1">
      <c r="H7362" s="1"/>
      <c r="I7362" s="1"/>
      <c r="N7362" s="1"/>
      <c r="T7362" s="146"/>
      <c r="U7362" s="146"/>
      <c r="V7362" s="146"/>
      <c r="W7362" s="146"/>
      <c r="X7362" s="146"/>
      <c r="Y7362" s="146"/>
      <c r="Z7362" s="146"/>
      <c r="AA7362" s="146"/>
      <c r="AB7362" s="5" t="str">
        <f t="shared" si="147"/>
        <v/>
      </c>
    </row>
    <row r="7363" spans="8:28" customFormat="1" ht="12.95" hidden="1" customHeight="1">
      <c r="H7363" s="1"/>
      <c r="I7363" s="1"/>
      <c r="N7363" s="1"/>
      <c r="T7363" s="146"/>
      <c r="U7363" s="146"/>
      <c r="V7363" s="146"/>
      <c r="W7363" s="146"/>
      <c r="X7363" s="146"/>
      <c r="Y7363" s="146"/>
      <c r="Z7363" s="146"/>
      <c r="AA7363" s="146"/>
      <c r="AB7363" s="5" t="str">
        <f t="shared" si="147"/>
        <v/>
      </c>
    </row>
    <row r="7364" spans="8:28" customFormat="1" ht="12.95" hidden="1" customHeight="1">
      <c r="H7364" s="1"/>
      <c r="I7364" s="1"/>
      <c r="N7364" s="1"/>
      <c r="T7364" s="146"/>
      <c r="U7364" s="146"/>
      <c r="V7364" s="146"/>
      <c r="W7364" s="146"/>
      <c r="X7364" s="146"/>
      <c r="Y7364" s="146"/>
      <c r="Z7364" s="146"/>
      <c r="AA7364" s="146"/>
      <c r="AB7364" s="5" t="str">
        <f t="shared" si="147"/>
        <v/>
      </c>
    </row>
    <row r="7365" spans="8:28" customFormat="1" ht="12.95" hidden="1" customHeight="1">
      <c r="H7365" s="1"/>
      <c r="I7365" s="1"/>
      <c r="N7365" s="1"/>
      <c r="T7365" s="146"/>
      <c r="U7365" s="146"/>
      <c r="V7365" s="146"/>
      <c r="W7365" s="146"/>
      <c r="X7365" s="146"/>
      <c r="Y7365" s="146"/>
      <c r="Z7365" s="146"/>
      <c r="AA7365" s="146"/>
      <c r="AB7365" s="5" t="str">
        <f t="shared" si="147"/>
        <v/>
      </c>
    </row>
    <row r="7366" spans="8:28" customFormat="1" ht="12.95" hidden="1" customHeight="1">
      <c r="H7366" s="1"/>
      <c r="I7366" s="1"/>
      <c r="N7366" s="1"/>
      <c r="T7366" s="146"/>
      <c r="U7366" s="146"/>
      <c r="V7366" s="146"/>
      <c r="W7366" s="146"/>
      <c r="X7366" s="146"/>
      <c r="Y7366" s="146"/>
      <c r="Z7366" s="146"/>
      <c r="AA7366" s="146"/>
      <c r="AB7366" s="5" t="str">
        <f t="shared" si="147"/>
        <v/>
      </c>
    </row>
    <row r="7367" spans="8:28" customFormat="1" ht="12.95" hidden="1" customHeight="1">
      <c r="H7367" s="1"/>
      <c r="I7367" s="1"/>
      <c r="N7367" s="1"/>
      <c r="T7367" s="146"/>
      <c r="U7367" s="146"/>
      <c r="V7367" s="146"/>
      <c r="W7367" s="146"/>
      <c r="X7367" s="146"/>
      <c r="Y7367" s="146"/>
      <c r="Z7367" s="146"/>
      <c r="AA7367" s="146"/>
      <c r="AB7367" s="5" t="str">
        <f t="shared" si="147"/>
        <v/>
      </c>
    </row>
    <row r="7368" spans="8:28" customFormat="1" ht="12.95" hidden="1" customHeight="1">
      <c r="H7368" s="1"/>
      <c r="I7368" s="1"/>
      <c r="N7368" s="1"/>
      <c r="T7368" s="146"/>
      <c r="U7368" s="146"/>
      <c r="V7368" s="146"/>
      <c r="W7368" s="146"/>
      <c r="X7368" s="146"/>
      <c r="Y7368" s="146"/>
      <c r="Z7368" s="146"/>
      <c r="AA7368" s="146"/>
      <c r="AB7368" s="5" t="str">
        <f t="shared" si="147"/>
        <v/>
      </c>
    </row>
    <row r="7369" spans="8:28" customFormat="1" ht="12.95" hidden="1" customHeight="1">
      <c r="H7369" s="1"/>
      <c r="I7369" s="1"/>
      <c r="N7369" s="1"/>
      <c r="T7369" s="146"/>
      <c r="U7369" s="146"/>
      <c r="V7369" s="146"/>
      <c r="W7369" s="146"/>
      <c r="X7369" s="146"/>
      <c r="Y7369" s="146"/>
      <c r="Z7369" s="146"/>
      <c r="AA7369" s="146"/>
      <c r="AB7369" s="5" t="str">
        <f t="shared" si="147"/>
        <v/>
      </c>
    </row>
    <row r="7370" spans="8:28" customFormat="1" ht="12.95" hidden="1" customHeight="1">
      <c r="H7370" s="1"/>
      <c r="I7370" s="1"/>
      <c r="N7370" s="1"/>
      <c r="T7370" s="146"/>
      <c r="U7370" s="146"/>
      <c r="V7370" s="146"/>
      <c r="W7370" s="146"/>
      <c r="X7370" s="146"/>
      <c r="Y7370" s="146"/>
      <c r="Z7370" s="146"/>
      <c r="AA7370" s="146"/>
      <c r="AB7370" s="5" t="str">
        <f t="shared" si="147"/>
        <v/>
      </c>
    </row>
    <row r="7371" spans="8:28" customFormat="1" ht="12.95" hidden="1" customHeight="1">
      <c r="H7371" s="1"/>
      <c r="I7371" s="1"/>
      <c r="N7371" s="1"/>
      <c r="T7371" s="146"/>
      <c r="U7371" s="146"/>
      <c r="V7371" s="146"/>
      <c r="W7371" s="146"/>
      <c r="X7371" s="146"/>
      <c r="Y7371" s="146"/>
      <c r="Z7371" s="146"/>
      <c r="AA7371" s="146"/>
      <c r="AB7371" s="5" t="str">
        <f t="shared" si="147"/>
        <v/>
      </c>
    </row>
    <row r="7372" spans="8:28" customFormat="1" ht="12.95" hidden="1" customHeight="1">
      <c r="H7372" s="1"/>
      <c r="I7372" s="1"/>
      <c r="N7372" s="1"/>
      <c r="T7372" s="146"/>
      <c r="U7372" s="146"/>
      <c r="V7372" s="146"/>
      <c r="W7372" s="146"/>
      <c r="X7372" s="146"/>
      <c r="Y7372" s="146"/>
      <c r="Z7372" s="146"/>
      <c r="AA7372" s="146"/>
      <c r="AB7372" s="5" t="str">
        <f t="shared" si="147"/>
        <v/>
      </c>
    </row>
    <row r="7373" spans="8:28" customFormat="1" ht="12.95" hidden="1" customHeight="1">
      <c r="H7373" s="1"/>
      <c r="I7373" s="1"/>
      <c r="N7373" s="1"/>
      <c r="T7373" s="146"/>
      <c r="U7373" s="146"/>
      <c r="V7373" s="146"/>
      <c r="W7373" s="146"/>
      <c r="X7373" s="146"/>
      <c r="Y7373" s="146"/>
      <c r="Z7373" s="146"/>
      <c r="AA7373" s="146"/>
      <c r="AB7373" s="5" t="str">
        <f t="shared" si="147"/>
        <v/>
      </c>
    </row>
    <row r="7374" spans="8:28" customFormat="1" ht="12.95" hidden="1" customHeight="1">
      <c r="H7374" s="1"/>
      <c r="I7374" s="1"/>
      <c r="N7374" s="1"/>
      <c r="T7374" s="146"/>
      <c r="U7374" s="146"/>
      <c r="V7374" s="146"/>
      <c r="W7374" s="146"/>
      <c r="X7374" s="146"/>
      <c r="Y7374" s="146"/>
      <c r="Z7374" s="146"/>
      <c r="AA7374" s="146"/>
      <c r="AB7374" s="5" t="str">
        <f t="shared" si="147"/>
        <v/>
      </c>
    </row>
    <row r="7375" spans="8:28" customFormat="1" ht="12.95" hidden="1" customHeight="1">
      <c r="H7375" s="1"/>
      <c r="I7375" s="1"/>
      <c r="N7375" s="1"/>
      <c r="T7375" s="146"/>
      <c r="U7375" s="146"/>
      <c r="V7375" s="146"/>
      <c r="W7375" s="146"/>
      <c r="X7375" s="146"/>
      <c r="Y7375" s="146"/>
      <c r="Z7375" s="146"/>
      <c r="AA7375" s="146"/>
      <c r="AB7375" s="5" t="str">
        <f t="shared" si="147"/>
        <v/>
      </c>
    </row>
    <row r="7376" spans="8:28" customFormat="1" ht="12.95" hidden="1" customHeight="1">
      <c r="H7376" s="1"/>
      <c r="I7376" s="1"/>
      <c r="N7376" s="1"/>
      <c r="T7376" s="146"/>
      <c r="U7376" s="146"/>
      <c r="V7376" s="146"/>
      <c r="W7376" s="146"/>
      <c r="X7376" s="146"/>
      <c r="Y7376" s="146"/>
      <c r="Z7376" s="146"/>
      <c r="AA7376" s="146"/>
      <c r="AB7376" s="5" t="str">
        <f t="shared" si="147"/>
        <v/>
      </c>
    </row>
    <row r="7377" spans="8:28" customFormat="1" ht="12.95" hidden="1" customHeight="1">
      <c r="H7377" s="1"/>
      <c r="I7377" s="1"/>
      <c r="N7377" s="1"/>
      <c r="T7377" s="146"/>
      <c r="U7377" s="146"/>
      <c r="V7377" s="146"/>
      <c r="W7377" s="146"/>
      <c r="X7377" s="146"/>
      <c r="Y7377" s="146"/>
      <c r="Z7377" s="146"/>
      <c r="AA7377" s="146"/>
      <c r="AB7377" s="5" t="str">
        <f t="shared" si="147"/>
        <v/>
      </c>
    </row>
    <row r="7378" spans="8:28" customFormat="1" ht="12.95" hidden="1" customHeight="1">
      <c r="H7378" s="1"/>
      <c r="I7378" s="1"/>
      <c r="N7378" s="1"/>
      <c r="T7378" s="146"/>
      <c r="U7378" s="146"/>
      <c r="V7378" s="146"/>
      <c r="W7378" s="146"/>
      <c r="X7378" s="146"/>
      <c r="Y7378" s="146"/>
      <c r="Z7378" s="146"/>
      <c r="AA7378" s="146"/>
      <c r="AB7378" s="5" t="str">
        <f t="shared" si="147"/>
        <v/>
      </c>
    </row>
    <row r="7379" spans="8:28" customFormat="1" ht="12.95" hidden="1" customHeight="1">
      <c r="H7379" s="1"/>
      <c r="I7379" s="1"/>
      <c r="N7379" s="1"/>
      <c r="T7379" s="146"/>
      <c r="U7379" s="146"/>
      <c r="V7379" s="146"/>
      <c r="W7379" s="146"/>
      <c r="X7379" s="146"/>
      <c r="Y7379" s="146"/>
      <c r="Z7379" s="146"/>
      <c r="AA7379" s="146"/>
      <c r="AB7379" s="5" t="str">
        <f t="shared" si="147"/>
        <v/>
      </c>
    </row>
    <row r="7380" spans="8:28" customFormat="1" ht="12.95" hidden="1" customHeight="1">
      <c r="H7380" s="1"/>
      <c r="I7380" s="1"/>
      <c r="N7380" s="1"/>
      <c r="T7380" s="146"/>
      <c r="U7380" s="146"/>
      <c r="V7380" s="146"/>
      <c r="W7380" s="146"/>
      <c r="X7380" s="146"/>
      <c r="Y7380" s="146"/>
      <c r="Z7380" s="146"/>
      <c r="AA7380" s="146"/>
      <c r="AB7380" s="5" t="str">
        <f t="shared" si="147"/>
        <v/>
      </c>
    </row>
    <row r="7381" spans="8:28" customFormat="1" ht="12.95" hidden="1" customHeight="1">
      <c r="H7381" s="1"/>
      <c r="I7381" s="1"/>
      <c r="N7381" s="1"/>
      <c r="T7381" s="146"/>
      <c r="U7381" s="146"/>
      <c r="V7381" s="146"/>
      <c r="W7381" s="146"/>
      <c r="X7381" s="146"/>
      <c r="Y7381" s="146"/>
      <c r="Z7381" s="146"/>
      <c r="AA7381" s="146"/>
      <c r="AB7381" s="5" t="str">
        <f t="shared" si="147"/>
        <v/>
      </c>
    </row>
    <row r="7382" spans="8:28" customFormat="1" ht="12.95" hidden="1" customHeight="1">
      <c r="H7382" s="1"/>
      <c r="I7382" s="1"/>
      <c r="N7382" s="1"/>
      <c r="T7382" s="146"/>
      <c r="U7382" s="146"/>
      <c r="V7382" s="146"/>
      <c r="W7382" s="146"/>
      <c r="X7382" s="146"/>
      <c r="Y7382" s="146"/>
      <c r="Z7382" s="146"/>
      <c r="AA7382" s="146"/>
      <c r="AB7382" s="5" t="str">
        <f t="shared" si="147"/>
        <v/>
      </c>
    </row>
    <row r="7383" spans="8:28" customFormat="1" ht="12.95" hidden="1" customHeight="1">
      <c r="H7383" s="1"/>
      <c r="I7383" s="1"/>
      <c r="N7383" s="1"/>
      <c r="T7383" s="146"/>
      <c r="U7383" s="146"/>
      <c r="V7383" s="146"/>
      <c r="W7383" s="146"/>
      <c r="X7383" s="146"/>
      <c r="Y7383" s="146"/>
      <c r="Z7383" s="146"/>
      <c r="AA7383" s="146"/>
      <c r="AB7383" s="5" t="str">
        <f t="shared" si="147"/>
        <v/>
      </c>
    </row>
    <row r="7384" spans="8:28" customFormat="1" ht="12.95" hidden="1" customHeight="1">
      <c r="H7384" s="1"/>
      <c r="I7384" s="1"/>
      <c r="N7384" s="1"/>
      <c r="T7384" s="146"/>
      <c r="U7384" s="146"/>
      <c r="V7384" s="146"/>
      <c r="W7384" s="146"/>
      <c r="X7384" s="146"/>
      <c r="Y7384" s="146"/>
      <c r="Z7384" s="146"/>
      <c r="AA7384" s="146"/>
      <c r="AB7384" s="5" t="str">
        <f t="shared" si="147"/>
        <v/>
      </c>
    </row>
    <row r="7385" spans="8:28" customFormat="1" ht="12.95" hidden="1" customHeight="1">
      <c r="H7385" s="1"/>
      <c r="I7385" s="1"/>
      <c r="N7385" s="1"/>
      <c r="T7385" s="146"/>
      <c r="U7385" s="146"/>
      <c r="V7385" s="146"/>
      <c r="W7385" s="146"/>
      <c r="X7385" s="146"/>
      <c r="Y7385" s="146"/>
      <c r="Z7385" s="146"/>
      <c r="AA7385" s="146"/>
      <c r="AB7385" s="5" t="str">
        <f t="shared" si="147"/>
        <v/>
      </c>
    </row>
    <row r="7386" spans="8:28" customFormat="1" ht="12.95" hidden="1" customHeight="1">
      <c r="H7386" s="1"/>
      <c r="I7386" s="1"/>
      <c r="N7386" s="1"/>
      <c r="T7386" s="146"/>
      <c r="U7386" s="146"/>
      <c r="V7386" s="146"/>
      <c r="W7386" s="146"/>
      <c r="X7386" s="146"/>
      <c r="Y7386" s="146"/>
      <c r="Z7386" s="146"/>
      <c r="AA7386" s="146"/>
      <c r="AB7386" s="5" t="str">
        <f t="shared" si="147"/>
        <v/>
      </c>
    </row>
    <row r="7387" spans="8:28" customFormat="1" ht="12.95" hidden="1" customHeight="1">
      <c r="H7387" s="1"/>
      <c r="I7387" s="1"/>
      <c r="N7387" s="1"/>
      <c r="T7387" s="146"/>
      <c r="U7387" s="146"/>
      <c r="V7387" s="146"/>
      <c r="W7387" s="146"/>
      <c r="X7387" s="146"/>
      <c r="Y7387" s="146"/>
      <c r="Z7387" s="146"/>
      <c r="AA7387" s="146"/>
      <c r="AB7387" s="5" t="str">
        <f t="shared" ref="AB7387:AB7450" si="148">IF(TRIM(A7377)="","",CONCATENATE(TRIM(D7377),TRIM(E7377)))</f>
        <v/>
      </c>
    </row>
    <row r="7388" spans="8:28" customFormat="1" ht="12.95" hidden="1" customHeight="1">
      <c r="H7388" s="1"/>
      <c r="I7388" s="1"/>
      <c r="N7388" s="1"/>
      <c r="T7388" s="146"/>
      <c r="U7388" s="146"/>
      <c r="V7388" s="146"/>
      <c r="W7388" s="146"/>
      <c r="X7388" s="146"/>
      <c r="Y7388" s="146"/>
      <c r="Z7388" s="146"/>
      <c r="AA7388" s="146"/>
      <c r="AB7388" s="5" t="str">
        <f t="shared" si="148"/>
        <v/>
      </c>
    </row>
    <row r="7389" spans="8:28" customFormat="1" ht="12.95" hidden="1" customHeight="1">
      <c r="H7389" s="1"/>
      <c r="I7389" s="1"/>
      <c r="N7389" s="1"/>
      <c r="T7389" s="146"/>
      <c r="U7389" s="146"/>
      <c r="V7389" s="146"/>
      <c r="W7389" s="146"/>
      <c r="X7389" s="146"/>
      <c r="Y7389" s="146"/>
      <c r="Z7389" s="146"/>
      <c r="AA7389" s="146"/>
      <c r="AB7389" s="5" t="str">
        <f t="shared" si="148"/>
        <v/>
      </c>
    </row>
    <row r="7390" spans="8:28" customFormat="1" ht="12.95" hidden="1" customHeight="1">
      <c r="H7390" s="1"/>
      <c r="I7390" s="1"/>
      <c r="N7390" s="1"/>
      <c r="T7390" s="146"/>
      <c r="U7390" s="146"/>
      <c r="V7390" s="146"/>
      <c r="W7390" s="146"/>
      <c r="X7390" s="146"/>
      <c r="Y7390" s="146"/>
      <c r="Z7390" s="146"/>
      <c r="AA7390" s="146"/>
      <c r="AB7390" s="5" t="str">
        <f t="shared" si="148"/>
        <v/>
      </c>
    </row>
    <row r="7391" spans="8:28" customFormat="1" ht="12.95" hidden="1" customHeight="1">
      <c r="H7391" s="1"/>
      <c r="I7391" s="1"/>
      <c r="N7391" s="1"/>
      <c r="T7391" s="146"/>
      <c r="U7391" s="146"/>
      <c r="V7391" s="146"/>
      <c r="W7391" s="146"/>
      <c r="X7391" s="146"/>
      <c r="Y7391" s="146"/>
      <c r="Z7391" s="146"/>
      <c r="AA7391" s="146"/>
      <c r="AB7391" s="5" t="str">
        <f t="shared" si="148"/>
        <v/>
      </c>
    </row>
    <row r="7392" spans="8:28" customFormat="1" ht="12.95" hidden="1" customHeight="1">
      <c r="H7392" s="1"/>
      <c r="I7392" s="1"/>
      <c r="N7392" s="1"/>
      <c r="T7392" s="146"/>
      <c r="U7392" s="146"/>
      <c r="V7392" s="146"/>
      <c r="W7392" s="146"/>
      <c r="X7392" s="146"/>
      <c r="Y7392" s="146"/>
      <c r="Z7392" s="146"/>
      <c r="AA7392" s="146"/>
      <c r="AB7392" s="5" t="str">
        <f t="shared" si="148"/>
        <v/>
      </c>
    </row>
    <row r="7393" spans="8:28" customFormat="1" ht="12.95" hidden="1" customHeight="1">
      <c r="H7393" s="1"/>
      <c r="I7393" s="1"/>
      <c r="N7393" s="1"/>
      <c r="T7393" s="146"/>
      <c r="U7393" s="146"/>
      <c r="V7393" s="146"/>
      <c r="W7393" s="146"/>
      <c r="X7393" s="146"/>
      <c r="Y7393" s="146"/>
      <c r="Z7393" s="146"/>
      <c r="AA7393" s="146"/>
      <c r="AB7393" s="5" t="str">
        <f t="shared" si="148"/>
        <v/>
      </c>
    </row>
    <row r="7394" spans="8:28" customFormat="1" ht="12.95" hidden="1" customHeight="1">
      <c r="H7394" s="1"/>
      <c r="I7394" s="1"/>
      <c r="N7394" s="1"/>
      <c r="T7394" s="146"/>
      <c r="U7394" s="146"/>
      <c r="V7394" s="146"/>
      <c r="W7394" s="146"/>
      <c r="X7394" s="146"/>
      <c r="Y7394" s="146"/>
      <c r="Z7394" s="146"/>
      <c r="AA7394" s="146"/>
      <c r="AB7394" s="5" t="str">
        <f t="shared" si="148"/>
        <v/>
      </c>
    </row>
    <row r="7395" spans="8:28" customFormat="1" ht="12.95" hidden="1" customHeight="1">
      <c r="H7395" s="1"/>
      <c r="I7395" s="1"/>
      <c r="N7395" s="1"/>
      <c r="T7395" s="146"/>
      <c r="U7395" s="146"/>
      <c r="V7395" s="146"/>
      <c r="W7395" s="146"/>
      <c r="X7395" s="146"/>
      <c r="Y7395" s="146"/>
      <c r="Z7395" s="146"/>
      <c r="AA7395" s="146"/>
      <c r="AB7395" s="5" t="str">
        <f t="shared" si="148"/>
        <v/>
      </c>
    </row>
    <row r="7396" spans="8:28" customFormat="1" ht="12.95" hidden="1" customHeight="1">
      <c r="H7396" s="1"/>
      <c r="I7396" s="1"/>
      <c r="N7396" s="1"/>
      <c r="T7396" s="146"/>
      <c r="U7396" s="146"/>
      <c r="V7396" s="146"/>
      <c r="W7396" s="146"/>
      <c r="X7396" s="146"/>
      <c r="Y7396" s="146"/>
      <c r="Z7396" s="146"/>
      <c r="AA7396" s="146"/>
      <c r="AB7396" s="5" t="str">
        <f t="shared" si="148"/>
        <v/>
      </c>
    </row>
    <row r="7397" spans="8:28" customFormat="1" ht="12.95" hidden="1" customHeight="1">
      <c r="H7397" s="1"/>
      <c r="I7397" s="1"/>
      <c r="N7397" s="1"/>
      <c r="T7397" s="146"/>
      <c r="U7397" s="146"/>
      <c r="V7397" s="146"/>
      <c r="W7397" s="146"/>
      <c r="X7397" s="146"/>
      <c r="Y7397" s="146"/>
      <c r="Z7397" s="146"/>
      <c r="AA7397" s="146"/>
      <c r="AB7397" s="5" t="str">
        <f t="shared" si="148"/>
        <v/>
      </c>
    </row>
    <row r="7398" spans="8:28" customFormat="1" ht="12.95" hidden="1" customHeight="1">
      <c r="H7398" s="1"/>
      <c r="I7398" s="1"/>
      <c r="N7398" s="1"/>
      <c r="T7398" s="146"/>
      <c r="U7398" s="146"/>
      <c r="V7398" s="146"/>
      <c r="W7398" s="146"/>
      <c r="X7398" s="146"/>
      <c r="Y7398" s="146"/>
      <c r="Z7398" s="146"/>
      <c r="AA7398" s="146"/>
      <c r="AB7398" s="5" t="str">
        <f t="shared" si="148"/>
        <v/>
      </c>
    </row>
    <row r="7399" spans="8:28" customFormat="1" ht="12.95" hidden="1" customHeight="1">
      <c r="H7399" s="1"/>
      <c r="I7399" s="1"/>
      <c r="N7399" s="1"/>
      <c r="T7399" s="146"/>
      <c r="U7399" s="146"/>
      <c r="V7399" s="146"/>
      <c r="W7399" s="146"/>
      <c r="X7399" s="146"/>
      <c r="Y7399" s="146"/>
      <c r="Z7399" s="146"/>
      <c r="AA7399" s="146"/>
      <c r="AB7399" s="5" t="str">
        <f t="shared" si="148"/>
        <v/>
      </c>
    </row>
    <row r="7400" spans="8:28" customFormat="1" ht="12.95" hidden="1" customHeight="1">
      <c r="H7400" s="1"/>
      <c r="I7400" s="1"/>
      <c r="N7400" s="1"/>
      <c r="T7400" s="146"/>
      <c r="U7400" s="146"/>
      <c r="V7400" s="146"/>
      <c r="W7400" s="146"/>
      <c r="X7400" s="146"/>
      <c r="Y7400" s="146"/>
      <c r="Z7400" s="146"/>
      <c r="AA7400" s="146"/>
      <c r="AB7400" s="5" t="str">
        <f t="shared" si="148"/>
        <v/>
      </c>
    </row>
    <row r="7401" spans="8:28" customFormat="1" ht="12.95" hidden="1" customHeight="1">
      <c r="H7401" s="1"/>
      <c r="I7401" s="1"/>
      <c r="N7401" s="1"/>
      <c r="T7401" s="146"/>
      <c r="U7401" s="146"/>
      <c r="V7401" s="146"/>
      <c r="W7401" s="146"/>
      <c r="X7401" s="146"/>
      <c r="Y7401" s="146"/>
      <c r="Z7401" s="146"/>
      <c r="AA7401" s="146"/>
      <c r="AB7401" s="5" t="str">
        <f t="shared" si="148"/>
        <v/>
      </c>
    </row>
    <row r="7402" spans="8:28" customFormat="1" ht="12.95" hidden="1" customHeight="1">
      <c r="H7402" s="1"/>
      <c r="I7402" s="1"/>
      <c r="N7402" s="1"/>
      <c r="T7402" s="146"/>
      <c r="U7402" s="146"/>
      <c r="V7402" s="146"/>
      <c r="W7402" s="146"/>
      <c r="X7402" s="146"/>
      <c r="Y7402" s="146"/>
      <c r="Z7402" s="146"/>
      <c r="AA7402" s="146"/>
      <c r="AB7402" s="5" t="str">
        <f t="shared" si="148"/>
        <v/>
      </c>
    </row>
    <row r="7403" spans="8:28" customFormat="1" ht="12.95" hidden="1" customHeight="1">
      <c r="H7403" s="1"/>
      <c r="I7403" s="1"/>
      <c r="N7403" s="1"/>
      <c r="T7403" s="146"/>
      <c r="U7403" s="146"/>
      <c r="V7403" s="146"/>
      <c r="W7403" s="146"/>
      <c r="X7403" s="146"/>
      <c r="Y7403" s="146"/>
      <c r="Z7403" s="146"/>
      <c r="AA7403" s="146"/>
      <c r="AB7403" s="5" t="str">
        <f t="shared" si="148"/>
        <v/>
      </c>
    </row>
    <row r="7404" spans="8:28" customFormat="1" ht="12.95" hidden="1" customHeight="1">
      <c r="H7404" s="1"/>
      <c r="I7404" s="1"/>
      <c r="N7404" s="1"/>
      <c r="T7404" s="146"/>
      <c r="U7404" s="146"/>
      <c r="V7404" s="146"/>
      <c r="W7404" s="146"/>
      <c r="X7404" s="146"/>
      <c r="Y7404" s="146"/>
      <c r="Z7404" s="146"/>
      <c r="AA7404" s="146"/>
      <c r="AB7404" s="5" t="str">
        <f t="shared" si="148"/>
        <v/>
      </c>
    </row>
    <row r="7405" spans="8:28" customFormat="1" ht="12.95" hidden="1" customHeight="1">
      <c r="H7405" s="1"/>
      <c r="I7405" s="1"/>
      <c r="N7405" s="1"/>
      <c r="T7405" s="146"/>
      <c r="U7405" s="146"/>
      <c r="V7405" s="146"/>
      <c r="W7405" s="146"/>
      <c r="X7405" s="146"/>
      <c r="Y7405" s="146"/>
      <c r="Z7405" s="146"/>
      <c r="AA7405" s="146"/>
      <c r="AB7405" s="5" t="str">
        <f t="shared" si="148"/>
        <v/>
      </c>
    </row>
    <row r="7406" spans="8:28" customFormat="1" ht="12.95" hidden="1" customHeight="1">
      <c r="H7406" s="1"/>
      <c r="I7406" s="1"/>
      <c r="N7406" s="1"/>
      <c r="T7406" s="146"/>
      <c r="U7406" s="146"/>
      <c r="V7406" s="146"/>
      <c r="W7406" s="146"/>
      <c r="X7406" s="146"/>
      <c r="Y7406" s="146"/>
      <c r="Z7406" s="146"/>
      <c r="AA7406" s="146"/>
      <c r="AB7406" s="5" t="str">
        <f t="shared" si="148"/>
        <v/>
      </c>
    </row>
    <row r="7407" spans="8:28" customFormat="1" ht="12.95" hidden="1" customHeight="1">
      <c r="H7407" s="1"/>
      <c r="I7407" s="1"/>
      <c r="N7407" s="1"/>
      <c r="T7407" s="146"/>
      <c r="U7407" s="146"/>
      <c r="V7407" s="146"/>
      <c r="W7407" s="146"/>
      <c r="X7407" s="146"/>
      <c r="Y7407" s="146"/>
      <c r="Z7407" s="146"/>
      <c r="AA7407" s="146"/>
      <c r="AB7407" s="5" t="str">
        <f t="shared" si="148"/>
        <v/>
      </c>
    </row>
    <row r="7408" spans="8:28" customFormat="1" ht="12.95" hidden="1" customHeight="1">
      <c r="H7408" s="1"/>
      <c r="I7408" s="1"/>
      <c r="N7408" s="1"/>
      <c r="T7408" s="146"/>
      <c r="U7408" s="146"/>
      <c r="V7408" s="146"/>
      <c r="W7408" s="146"/>
      <c r="X7408" s="146"/>
      <c r="Y7408" s="146"/>
      <c r="Z7408" s="146"/>
      <c r="AA7408" s="146"/>
      <c r="AB7408" s="5" t="str">
        <f t="shared" si="148"/>
        <v/>
      </c>
    </row>
    <row r="7409" spans="8:28" customFormat="1" ht="12.95" hidden="1" customHeight="1">
      <c r="H7409" s="1"/>
      <c r="I7409" s="1"/>
      <c r="N7409" s="1"/>
      <c r="T7409" s="146"/>
      <c r="U7409" s="146"/>
      <c r="V7409" s="146"/>
      <c r="W7409" s="146"/>
      <c r="X7409" s="146"/>
      <c r="Y7409" s="146"/>
      <c r="Z7409" s="146"/>
      <c r="AA7409" s="146"/>
      <c r="AB7409" s="5" t="str">
        <f t="shared" si="148"/>
        <v/>
      </c>
    </row>
    <row r="7410" spans="8:28" customFormat="1" ht="12.95" hidden="1" customHeight="1">
      <c r="H7410" s="1"/>
      <c r="I7410" s="1"/>
      <c r="N7410" s="1"/>
      <c r="T7410" s="146"/>
      <c r="U7410" s="146"/>
      <c r="V7410" s="146"/>
      <c r="W7410" s="146"/>
      <c r="X7410" s="146"/>
      <c r="Y7410" s="146"/>
      <c r="Z7410" s="146"/>
      <c r="AA7410" s="146"/>
      <c r="AB7410" s="5" t="str">
        <f t="shared" si="148"/>
        <v/>
      </c>
    </row>
    <row r="7411" spans="8:28" customFormat="1" ht="12.95" hidden="1" customHeight="1">
      <c r="H7411" s="1"/>
      <c r="I7411" s="1"/>
      <c r="N7411" s="1"/>
      <c r="T7411" s="146"/>
      <c r="U7411" s="146"/>
      <c r="V7411" s="146"/>
      <c r="W7411" s="146"/>
      <c r="X7411" s="146"/>
      <c r="Y7411" s="146"/>
      <c r="Z7411" s="146"/>
      <c r="AA7411" s="146"/>
      <c r="AB7411" s="5" t="str">
        <f t="shared" si="148"/>
        <v/>
      </c>
    </row>
    <row r="7412" spans="8:28" customFormat="1" ht="12.95" hidden="1" customHeight="1">
      <c r="H7412" s="1"/>
      <c r="I7412" s="1"/>
      <c r="N7412" s="1"/>
      <c r="T7412" s="146"/>
      <c r="U7412" s="146"/>
      <c r="V7412" s="146"/>
      <c r="W7412" s="146"/>
      <c r="X7412" s="146"/>
      <c r="Y7412" s="146"/>
      <c r="Z7412" s="146"/>
      <c r="AA7412" s="146"/>
      <c r="AB7412" s="5" t="str">
        <f t="shared" si="148"/>
        <v/>
      </c>
    </row>
    <row r="7413" spans="8:28" customFormat="1" ht="12.95" hidden="1" customHeight="1">
      <c r="H7413" s="1"/>
      <c r="I7413" s="1"/>
      <c r="N7413" s="1"/>
      <c r="T7413" s="146"/>
      <c r="U7413" s="146"/>
      <c r="V7413" s="146"/>
      <c r="W7413" s="146"/>
      <c r="X7413" s="146"/>
      <c r="Y7413" s="146"/>
      <c r="Z7413" s="146"/>
      <c r="AA7413" s="146"/>
      <c r="AB7413" s="5" t="str">
        <f t="shared" si="148"/>
        <v/>
      </c>
    </row>
    <row r="7414" spans="8:28" customFormat="1" ht="12.95" hidden="1" customHeight="1">
      <c r="H7414" s="1"/>
      <c r="I7414" s="1"/>
      <c r="N7414" s="1"/>
      <c r="T7414" s="146"/>
      <c r="U7414" s="146"/>
      <c r="V7414" s="146"/>
      <c r="W7414" s="146"/>
      <c r="X7414" s="146"/>
      <c r="Y7414" s="146"/>
      <c r="Z7414" s="146"/>
      <c r="AA7414" s="146"/>
      <c r="AB7414" s="5" t="str">
        <f t="shared" si="148"/>
        <v/>
      </c>
    </row>
    <row r="7415" spans="8:28" customFormat="1" ht="12.95" hidden="1" customHeight="1">
      <c r="H7415" s="1"/>
      <c r="I7415" s="1"/>
      <c r="N7415" s="1"/>
      <c r="T7415" s="146"/>
      <c r="U7415" s="146"/>
      <c r="V7415" s="146"/>
      <c r="W7415" s="146"/>
      <c r="X7415" s="146"/>
      <c r="Y7415" s="146"/>
      <c r="Z7415" s="146"/>
      <c r="AA7415" s="146"/>
      <c r="AB7415" s="5" t="str">
        <f t="shared" si="148"/>
        <v/>
      </c>
    </row>
    <row r="7416" spans="8:28" customFormat="1" ht="12.95" hidden="1" customHeight="1">
      <c r="H7416" s="1"/>
      <c r="I7416" s="1"/>
      <c r="N7416" s="1"/>
      <c r="T7416" s="146"/>
      <c r="U7416" s="146"/>
      <c r="V7416" s="146"/>
      <c r="W7416" s="146"/>
      <c r="X7416" s="146"/>
      <c r="Y7416" s="146"/>
      <c r="Z7416" s="146"/>
      <c r="AA7416" s="146"/>
      <c r="AB7416" s="5" t="str">
        <f t="shared" si="148"/>
        <v/>
      </c>
    </row>
    <row r="7417" spans="8:28" customFormat="1" ht="12.95" hidden="1" customHeight="1">
      <c r="H7417" s="1"/>
      <c r="I7417" s="1"/>
      <c r="N7417" s="1"/>
      <c r="T7417" s="146"/>
      <c r="U7417" s="146"/>
      <c r="V7417" s="146"/>
      <c r="W7417" s="146"/>
      <c r="X7417" s="146"/>
      <c r="Y7417" s="146"/>
      <c r="Z7417" s="146"/>
      <c r="AA7417" s="146"/>
      <c r="AB7417" s="5" t="str">
        <f t="shared" si="148"/>
        <v/>
      </c>
    </row>
    <row r="7418" spans="8:28" customFormat="1" ht="12.95" hidden="1" customHeight="1">
      <c r="H7418" s="1"/>
      <c r="I7418" s="1"/>
      <c r="N7418" s="1"/>
      <c r="T7418" s="146"/>
      <c r="U7418" s="146"/>
      <c r="V7418" s="146"/>
      <c r="W7418" s="146"/>
      <c r="X7418" s="146"/>
      <c r="Y7418" s="146"/>
      <c r="Z7418" s="146"/>
      <c r="AA7418" s="146"/>
      <c r="AB7418" s="5" t="str">
        <f t="shared" si="148"/>
        <v/>
      </c>
    </row>
    <row r="7419" spans="8:28" customFormat="1" ht="12.95" hidden="1" customHeight="1">
      <c r="H7419" s="1"/>
      <c r="I7419" s="1"/>
      <c r="N7419" s="1"/>
      <c r="T7419" s="146"/>
      <c r="U7419" s="146"/>
      <c r="V7419" s="146"/>
      <c r="W7419" s="146"/>
      <c r="X7419" s="146"/>
      <c r="Y7419" s="146"/>
      <c r="Z7419" s="146"/>
      <c r="AA7419" s="146"/>
      <c r="AB7419" s="5" t="str">
        <f t="shared" si="148"/>
        <v/>
      </c>
    </row>
    <row r="7420" spans="8:28" customFormat="1" ht="12.95" hidden="1" customHeight="1">
      <c r="H7420" s="1"/>
      <c r="I7420" s="1"/>
      <c r="N7420" s="1"/>
      <c r="T7420" s="146"/>
      <c r="U7420" s="146"/>
      <c r="V7420" s="146"/>
      <c r="W7420" s="146"/>
      <c r="X7420" s="146"/>
      <c r="Y7420" s="146"/>
      <c r="Z7420" s="146"/>
      <c r="AA7420" s="146"/>
      <c r="AB7420" s="5" t="str">
        <f t="shared" si="148"/>
        <v/>
      </c>
    </row>
    <row r="7421" spans="8:28" customFormat="1" ht="12.95" hidden="1" customHeight="1">
      <c r="H7421" s="1"/>
      <c r="I7421" s="1"/>
      <c r="N7421" s="1"/>
      <c r="T7421" s="146"/>
      <c r="U7421" s="146"/>
      <c r="V7421" s="146"/>
      <c r="W7421" s="146"/>
      <c r="X7421" s="146"/>
      <c r="Y7421" s="146"/>
      <c r="Z7421" s="146"/>
      <c r="AA7421" s="146"/>
      <c r="AB7421" s="5" t="str">
        <f t="shared" si="148"/>
        <v/>
      </c>
    </row>
    <row r="7422" spans="8:28" customFormat="1" ht="12.95" hidden="1" customHeight="1">
      <c r="H7422" s="1"/>
      <c r="I7422" s="1"/>
      <c r="N7422" s="1"/>
      <c r="T7422" s="146"/>
      <c r="U7422" s="146"/>
      <c r="V7422" s="146"/>
      <c r="W7422" s="146"/>
      <c r="X7422" s="146"/>
      <c r="Y7422" s="146"/>
      <c r="Z7422" s="146"/>
      <c r="AA7422" s="146"/>
      <c r="AB7422" s="5" t="str">
        <f t="shared" si="148"/>
        <v/>
      </c>
    </row>
    <row r="7423" spans="8:28" customFormat="1" ht="12.95" hidden="1" customHeight="1">
      <c r="H7423" s="1"/>
      <c r="I7423" s="1"/>
      <c r="N7423" s="1"/>
      <c r="T7423" s="146"/>
      <c r="U7423" s="146"/>
      <c r="V7423" s="146"/>
      <c r="W7423" s="146"/>
      <c r="X7423" s="146"/>
      <c r="Y7423" s="146"/>
      <c r="Z7423" s="146"/>
      <c r="AA7423" s="146"/>
      <c r="AB7423" s="5" t="str">
        <f t="shared" si="148"/>
        <v/>
      </c>
    </row>
    <row r="7424" spans="8:28" customFormat="1" ht="12.95" hidden="1" customHeight="1">
      <c r="H7424" s="1"/>
      <c r="I7424" s="1"/>
      <c r="N7424" s="1"/>
      <c r="T7424" s="146"/>
      <c r="U7424" s="146"/>
      <c r="V7424" s="146"/>
      <c r="W7424" s="146"/>
      <c r="X7424" s="146"/>
      <c r="Y7424" s="146"/>
      <c r="Z7424" s="146"/>
      <c r="AA7424" s="146"/>
      <c r="AB7424" s="5" t="str">
        <f t="shared" si="148"/>
        <v/>
      </c>
    </row>
    <row r="7425" spans="8:28" customFormat="1" ht="12.95" hidden="1" customHeight="1">
      <c r="H7425" s="1"/>
      <c r="I7425" s="1"/>
      <c r="N7425" s="1"/>
      <c r="T7425" s="146"/>
      <c r="U7425" s="146"/>
      <c r="V7425" s="146"/>
      <c r="W7425" s="146"/>
      <c r="X7425" s="146"/>
      <c r="Y7425" s="146"/>
      <c r="Z7425" s="146"/>
      <c r="AA7425" s="146"/>
      <c r="AB7425" s="5" t="str">
        <f t="shared" si="148"/>
        <v/>
      </c>
    </row>
    <row r="7426" spans="8:28" customFormat="1" ht="12.95" hidden="1" customHeight="1">
      <c r="H7426" s="1"/>
      <c r="I7426" s="1"/>
      <c r="N7426" s="1"/>
      <c r="T7426" s="146"/>
      <c r="U7426" s="146"/>
      <c r="V7426" s="146"/>
      <c r="W7426" s="146"/>
      <c r="X7426" s="146"/>
      <c r="Y7426" s="146"/>
      <c r="Z7426" s="146"/>
      <c r="AA7426" s="146"/>
      <c r="AB7426" s="5" t="str">
        <f t="shared" si="148"/>
        <v/>
      </c>
    </row>
    <row r="7427" spans="8:28" customFormat="1" ht="12.95" hidden="1" customHeight="1">
      <c r="H7427" s="1"/>
      <c r="I7427" s="1"/>
      <c r="N7427" s="1"/>
      <c r="T7427" s="146"/>
      <c r="U7427" s="146"/>
      <c r="V7427" s="146"/>
      <c r="W7427" s="146"/>
      <c r="X7427" s="146"/>
      <c r="Y7427" s="146"/>
      <c r="Z7427" s="146"/>
      <c r="AA7427" s="146"/>
      <c r="AB7427" s="5" t="str">
        <f t="shared" si="148"/>
        <v/>
      </c>
    </row>
    <row r="7428" spans="8:28" customFormat="1" ht="12.95" hidden="1" customHeight="1">
      <c r="H7428" s="1"/>
      <c r="I7428" s="1"/>
      <c r="N7428" s="1"/>
      <c r="T7428" s="146"/>
      <c r="U7428" s="146"/>
      <c r="V7428" s="146"/>
      <c r="W7428" s="146"/>
      <c r="X7428" s="146"/>
      <c r="Y7428" s="146"/>
      <c r="Z7428" s="146"/>
      <c r="AA7428" s="146"/>
      <c r="AB7428" s="5" t="str">
        <f t="shared" si="148"/>
        <v/>
      </c>
    </row>
    <row r="7429" spans="8:28" customFormat="1" ht="12.95" hidden="1" customHeight="1">
      <c r="H7429" s="1"/>
      <c r="I7429" s="1"/>
      <c r="N7429" s="1"/>
      <c r="T7429" s="146"/>
      <c r="U7429" s="146"/>
      <c r="V7429" s="146"/>
      <c r="W7429" s="146"/>
      <c r="X7429" s="146"/>
      <c r="Y7429" s="146"/>
      <c r="Z7429" s="146"/>
      <c r="AA7429" s="146"/>
      <c r="AB7429" s="5" t="str">
        <f t="shared" si="148"/>
        <v/>
      </c>
    </row>
    <row r="7430" spans="8:28" customFormat="1" ht="12.95" hidden="1" customHeight="1">
      <c r="H7430" s="1"/>
      <c r="I7430" s="1"/>
      <c r="N7430" s="1"/>
      <c r="T7430" s="146"/>
      <c r="U7430" s="146"/>
      <c r="V7430" s="146"/>
      <c r="W7430" s="146"/>
      <c r="X7430" s="146"/>
      <c r="Y7430" s="146"/>
      <c r="Z7430" s="146"/>
      <c r="AA7430" s="146"/>
      <c r="AB7430" s="5" t="str">
        <f t="shared" si="148"/>
        <v/>
      </c>
    </row>
    <row r="7431" spans="8:28" customFormat="1" ht="12.95" hidden="1" customHeight="1">
      <c r="H7431" s="1"/>
      <c r="I7431" s="1"/>
      <c r="N7431" s="1"/>
      <c r="T7431" s="146"/>
      <c r="U7431" s="146"/>
      <c r="V7431" s="146"/>
      <c r="W7431" s="146"/>
      <c r="X7431" s="146"/>
      <c r="Y7431" s="146"/>
      <c r="Z7431" s="146"/>
      <c r="AA7431" s="146"/>
      <c r="AB7431" s="5" t="str">
        <f t="shared" si="148"/>
        <v/>
      </c>
    </row>
    <row r="7432" spans="8:28" customFormat="1" ht="12.95" hidden="1" customHeight="1">
      <c r="H7432" s="1"/>
      <c r="I7432" s="1"/>
      <c r="N7432" s="1"/>
      <c r="T7432" s="146"/>
      <c r="U7432" s="146"/>
      <c r="V7432" s="146"/>
      <c r="W7432" s="146"/>
      <c r="X7432" s="146"/>
      <c r="Y7432" s="146"/>
      <c r="Z7432" s="146"/>
      <c r="AA7432" s="146"/>
      <c r="AB7432" s="5" t="str">
        <f t="shared" si="148"/>
        <v/>
      </c>
    </row>
    <row r="7433" spans="8:28" customFormat="1" ht="12.95" hidden="1" customHeight="1">
      <c r="H7433" s="1"/>
      <c r="I7433" s="1"/>
      <c r="N7433" s="1"/>
      <c r="T7433" s="146"/>
      <c r="U7433" s="146"/>
      <c r="V7433" s="146"/>
      <c r="W7433" s="146"/>
      <c r="X7433" s="146"/>
      <c r="Y7433" s="146"/>
      <c r="Z7433" s="146"/>
      <c r="AA7433" s="146"/>
      <c r="AB7433" s="5" t="str">
        <f t="shared" si="148"/>
        <v/>
      </c>
    </row>
    <row r="7434" spans="8:28" customFormat="1" ht="12.95" hidden="1" customHeight="1">
      <c r="H7434" s="1"/>
      <c r="I7434" s="1"/>
      <c r="N7434" s="1"/>
      <c r="T7434" s="146"/>
      <c r="U7434" s="146"/>
      <c r="V7434" s="146"/>
      <c r="W7434" s="146"/>
      <c r="X7434" s="146"/>
      <c r="Y7434" s="146"/>
      <c r="Z7434" s="146"/>
      <c r="AA7434" s="146"/>
      <c r="AB7434" s="5" t="str">
        <f t="shared" si="148"/>
        <v/>
      </c>
    </row>
    <row r="7435" spans="8:28" customFormat="1" ht="12.95" hidden="1" customHeight="1">
      <c r="H7435" s="1"/>
      <c r="I7435" s="1"/>
      <c r="N7435" s="1"/>
      <c r="T7435" s="146"/>
      <c r="U7435" s="146"/>
      <c r="V7435" s="146"/>
      <c r="W7435" s="146"/>
      <c r="X7435" s="146"/>
      <c r="Y7435" s="146"/>
      <c r="Z7435" s="146"/>
      <c r="AA7435" s="146"/>
      <c r="AB7435" s="5" t="str">
        <f t="shared" si="148"/>
        <v/>
      </c>
    </row>
    <row r="7436" spans="8:28" customFormat="1" ht="12.95" hidden="1" customHeight="1">
      <c r="H7436" s="1"/>
      <c r="I7436" s="1"/>
      <c r="N7436" s="1"/>
      <c r="T7436" s="146"/>
      <c r="U7436" s="146"/>
      <c r="V7436" s="146"/>
      <c r="W7436" s="146"/>
      <c r="X7436" s="146"/>
      <c r="Y7436" s="146"/>
      <c r="Z7436" s="146"/>
      <c r="AA7436" s="146"/>
      <c r="AB7436" s="5" t="str">
        <f t="shared" si="148"/>
        <v/>
      </c>
    </row>
    <row r="7437" spans="8:28" customFormat="1" ht="12.95" hidden="1" customHeight="1">
      <c r="H7437" s="1"/>
      <c r="I7437" s="1"/>
      <c r="N7437" s="1"/>
      <c r="T7437" s="146"/>
      <c r="U7437" s="146"/>
      <c r="V7437" s="146"/>
      <c r="W7437" s="146"/>
      <c r="X7437" s="146"/>
      <c r="Y7437" s="146"/>
      <c r="Z7437" s="146"/>
      <c r="AA7437" s="146"/>
      <c r="AB7437" s="5" t="str">
        <f t="shared" si="148"/>
        <v/>
      </c>
    </row>
    <row r="7438" spans="8:28" customFormat="1" ht="12.95" hidden="1" customHeight="1">
      <c r="H7438" s="1"/>
      <c r="I7438" s="1"/>
      <c r="N7438" s="1"/>
      <c r="T7438" s="146"/>
      <c r="U7438" s="146"/>
      <c r="V7438" s="146"/>
      <c r="W7438" s="146"/>
      <c r="X7438" s="146"/>
      <c r="Y7438" s="146"/>
      <c r="Z7438" s="146"/>
      <c r="AA7438" s="146"/>
      <c r="AB7438" s="5" t="str">
        <f t="shared" si="148"/>
        <v/>
      </c>
    </row>
    <row r="7439" spans="8:28" customFormat="1" ht="12.95" hidden="1" customHeight="1">
      <c r="H7439" s="1"/>
      <c r="I7439" s="1"/>
      <c r="N7439" s="1"/>
      <c r="T7439" s="146"/>
      <c r="U7439" s="146"/>
      <c r="V7439" s="146"/>
      <c r="W7439" s="146"/>
      <c r="X7439" s="146"/>
      <c r="Y7439" s="146"/>
      <c r="Z7439" s="146"/>
      <c r="AA7439" s="146"/>
      <c r="AB7439" s="5" t="str">
        <f t="shared" si="148"/>
        <v/>
      </c>
    </row>
    <row r="7440" spans="8:28" customFormat="1" ht="12.95" hidden="1" customHeight="1">
      <c r="H7440" s="1"/>
      <c r="I7440" s="1"/>
      <c r="N7440" s="1"/>
      <c r="T7440" s="146"/>
      <c r="U7440" s="146"/>
      <c r="V7440" s="146"/>
      <c r="W7440" s="146"/>
      <c r="X7440" s="146"/>
      <c r="Y7440" s="146"/>
      <c r="Z7440" s="146"/>
      <c r="AA7440" s="146"/>
      <c r="AB7440" s="5" t="str">
        <f t="shared" si="148"/>
        <v/>
      </c>
    </row>
    <row r="7441" spans="8:28" customFormat="1" ht="12.95" hidden="1" customHeight="1">
      <c r="H7441" s="1"/>
      <c r="I7441" s="1"/>
      <c r="N7441" s="1"/>
      <c r="T7441" s="146"/>
      <c r="U7441" s="146"/>
      <c r="V7441" s="146"/>
      <c r="W7441" s="146"/>
      <c r="X7441" s="146"/>
      <c r="Y7441" s="146"/>
      <c r="Z7441" s="146"/>
      <c r="AA7441" s="146"/>
      <c r="AB7441" s="5" t="str">
        <f t="shared" si="148"/>
        <v/>
      </c>
    </row>
    <row r="7442" spans="8:28" customFormat="1" ht="12.95" hidden="1" customHeight="1">
      <c r="H7442" s="1"/>
      <c r="I7442" s="1"/>
      <c r="N7442" s="1"/>
      <c r="T7442" s="146"/>
      <c r="U7442" s="146"/>
      <c r="V7442" s="146"/>
      <c r="W7442" s="146"/>
      <c r="X7442" s="146"/>
      <c r="Y7442" s="146"/>
      <c r="Z7442" s="146"/>
      <c r="AA7442" s="146"/>
      <c r="AB7442" s="5" t="str">
        <f t="shared" si="148"/>
        <v/>
      </c>
    </row>
    <row r="7443" spans="8:28" customFormat="1" ht="12.95" hidden="1" customHeight="1">
      <c r="H7443" s="1"/>
      <c r="I7443" s="1"/>
      <c r="N7443" s="1"/>
      <c r="T7443" s="146"/>
      <c r="U7443" s="146"/>
      <c r="V7443" s="146"/>
      <c r="W7443" s="146"/>
      <c r="X7443" s="146"/>
      <c r="Y7443" s="146"/>
      <c r="Z7443" s="146"/>
      <c r="AA7443" s="146"/>
      <c r="AB7443" s="5" t="str">
        <f t="shared" si="148"/>
        <v/>
      </c>
    </row>
    <row r="7444" spans="8:28" customFormat="1" ht="12.95" hidden="1" customHeight="1">
      <c r="H7444" s="1"/>
      <c r="I7444" s="1"/>
      <c r="N7444" s="1"/>
      <c r="T7444" s="146"/>
      <c r="U7444" s="146"/>
      <c r="V7444" s="146"/>
      <c r="W7444" s="146"/>
      <c r="X7444" s="146"/>
      <c r="Y7444" s="146"/>
      <c r="Z7444" s="146"/>
      <c r="AA7444" s="146"/>
      <c r="AB7444" s="5" t="str">
        <f t="shared" si="148"/>
        <v/>
      </c>
    </row>
    <row r="7445" spans="8:28" customFormat="1" ht="12.95" hidden="1" customHeight="1">
      <c r="H7445" s="1"/>
      <c r="I7445" s="1"/>
      <c r="N7445" s="1"/>
      <c r="T7445" s="146"/>
      <c r="U7445" s="146"/>
      <c r="V7445" s="146"/>
      <c r="W7445" s="146"/>
      <c r="X7445" s="146"/>
      <c r="Y7445" s="146"/>
      <c r="Z7445" s="146"/>
      <c r="AA7445" s="146"/>
      <c r="AB7445" s="5" t="str">
        <f t="shared" si="148"/>
        <v/>
      </c>
    </row>
    <row r="7446" spans="8:28" customFormat="1" ht="12.95" hidden="1" customHeight="1">
      <c r="H7446" s="1"/>
      <c r="I7446" s="1"/>
      <c r="N7446" s="1"/>
      <c r="T7446" s="146"/>
      <c r="U7446" s="146"/>
      <c r="V7446" s="146"/>
      <c r="W7446" s="146"/>
      <c r="X7446" s="146"/>
      <c r="Y7446" s="146"/>
      <c r="Z7446" s="146"/>
      <c r="AA7446" s="146"/>
      <c r="AB7446" s="5" t="str">
        <f t="shared" si="148"/>
        <v/>
      </c>
    </row>
    <row r="7447" spans="8:28" customFormat="1" ht="12.95" hidden="1" customHeight="1">
      <c r="H7447" s="1"/>
      <c r="I7447" s="1"/>
      <c r="N7447" s="1"/>
      <c r="T7447" s="146"/>
      <c r="U7447" s="146"/>
      <c r="V7447" s="146"/>
      <c r="W7447" s="146"/>
      <c r="X7447" s="146"/>
      <c r="Y7447" s="146"/>
      <c r="Z7447" s="146"/>
      <c r="AA7447" s="146"/>
      <c r="AB7447" s="5" t="str">
        <f t="shared" si="148"/>
        <v/>
      </c>
    </row>
    <row r="7448" spans="8:28" customFormat="1" ht="12.95" hidden="1" customHeight="1">
      <c r="H7448" s="1"/>
      <c r="I7448" s="1"/>
      <c r="N7448" s="1"/>
      <c r="T7448" s="146"/>
      <c r="U7448" s="146"/>
      <c r="V7448" s="146"/>
      <c r="W7448" s="146"/>
      <c r="X7448" s="146"/>
      <c r="Y7448" s="146"/>
      <c r="Z7448" s="146"/>
      <c r="AA7448" s="146"/>
      <c r="AB7448" s="5" t="str">
        <f t="shared" si="148"/>
        <v/>
      </c>
    </row>
    <row r="7449" spans="8:28" customFormat="1" ht="12.95" hidden="1" customHeight="1">
      <c r="H7449" s="1"/>
      <c r="I7449" s="1"/>
      <c r="N7449" s="1"/>
      <c r="T7449" s="146"/>
      <c r="U7449" s="146"/>
      <c r="V7449" s="146"/>
      <c r="W7449" s="146"/>
      <c r="X7449" s="146"/>
      <c r="Y7449" s="146"/>
      <c r="Z7449" s="146"/>
      <c r="AA7449" s="146"/>
      <c r="AB7449" s="5" t="str">
        <f t="shared" si="148"/>
        <v/>
      </c>
    </row>
    <row r="7450" spans="8:28" customFormat="1" ht="12.95" hidden="1" customHeight="1">
      <c r="H7450" s="1"/>
      <c r="I7450" s="1"/>
      <c r="N7450" s="1"/>
      <c r="T7450" s="146"/>
      <c r="U7450" s="146"/>
      <c r="V7450" s="146"/>
      <c r="W7450" s="146"/>
      <c r="X7450" s="146"/>
      <c r="Y7450" s="146"/>
      <c r="Z7450" s="146"/>
      <c r="AA7450" s="146"/>
      <c r="AB7450" s="5" t="str">
        <f t="shared" si="148"/>
        <v/>
      </c>
    </row>
    <row r="7451" spans="8:28" customFormat="1" ht="12.95" hidden="1" customHeight="1">
      <c r="H7451" s="1"/>
      <c r="I7451" s="1"/>
      <c r="N7451" s="1"/>
      <c r="T7451" s="146"/>
      <c r="U7451" s="146"/>
      <c r="V7451" s="146"/>
      <c r="W7451" s="146"/>
      <c r="X7451" s="146"/>
      <c r="Y7451" s="146"/>
      <c r="Z7451" s="146"/>
      <c r="AA7451" s="146"/>
      <c r="AB7451" s="5" t="str">
        <f t="shared" ref="AB7451:AB7514" si="149">IF(TRIM(A7441)="","",CONCATENATE(TRIM(D7441),TRIM(E7441)))</f>
        <v/>
      </c>
    </row>
    <row r="7452" spans="8:28" customFormat="1" ht="12.95" hidden="1" customHeight="1">
      <c r="H7452" s="1"/>
      <c r="I7452" s="1"/>
      <c r="N7452" s="1"/>
      <c r="T7452" s="146"/>
      <c r="U7452" s="146"/>
      <c r="V7452" s="146"/>
      <c r="W7452" s="146"/>
      <c r="X7452" s="146"/>
      <c r="Y7452" s="146"/>
      <c r="Z7452" s="146"/>
      <c r="AA7452" s="146"/>
      <c r="AB7452" s="5" t="str">
        <f t="shared" si="149"/>
        <v/>
      </c>
    </row>
    <row r="7453" spans="8:28" customFormat="1" ht="12.95" hidden="1" customHeight="1">
      <c r="H7453" s="1"/>
      <c r="I7453" s="1"/>
      <c r="N7453" s="1"/>
      <c r="T7453" s="146"/>
      <c r="U7453" s="146"/>
      <c r="V7453" s="146"/>
      <c r="W7453" s="146"/>
      <c r="X7453" s="146"/>
      <c r="Y7453" s="146"/>
      <c r="Z7453" s="146"/>
      <c r="AA7453" s="146"/>
      <c r="AB7453" s="5" t="str">
        <f t="shared" si="149"/>
        <v/>
      </c>
    </row>
    <row r="7454" spans="8:28" customFormat="1" ht="12.95" hidden="1" customHeight="1">
      <c r="H7454" s="1"/>
      <c r="I7454" s="1"/>
      <c r="N7454" s="1"/>
      <c r="T7454" s="146"/>
      <c r="U7454" s="146"/>
      <c r="V7454" s="146"/>
      <c r="W7454" s="146"/>
      <c r="X7454" s="146"/>
      <c r="Y7454" s="146"/>
      <c r="Z7454" s="146"/>
      <c r="AA7454" s="146"/>
      <c r="AB7454" s="5" t="str">
        <f t="shared" si="149"/>
        <v/>
      </c>
    </row>
    <row r="7455" spans="8:28" customFormat="1" ht="12.95" hidden="1" customHeight="1">
      <c r="H7455" s="1"/>
      <c r="I7455" s="1"/>
      <c r="N7455" s="1"/>
      <c r="T7455" s="146"/>
      <c r="U7455" s="146"/>
      <c r="V7455" s="146"/>
      <c r="W7455" s="146"/>
      <c r="X7455" s="146"/>
      <c r="Y7455" s="146"/>
      <c r="Z7455" s="146"/>
      <c r="AA7455" s="146"/>
      <c r="AB7455" s="5" t="str">
        <f t="shared" si="149"/>
        <v/>
      </c>
    </row>
    <row r="7456" spans="8:28" customFormat="1" ht="12.95" hidden="1" customHeight="1">
      <c r="H7456" s="1"/>
      <c r="I7456" s="1"/>
      <c r="N7456" s="1"/>
      <c r="T7456" s="146"/>
      <c r="U7456" s="146"/>
      <c r="V7456" s="146"/>
      <c r="W7456" s="146"/>
      <c r="X7456" s="146"/>
      <c r="Y7456" s="146"/>
      <c r="Z7456" s="146"/>
      <c r="AA7456" s="146"/>
      <c r="AB7456" s="5" t="str">
        <f t="shared" si="149"/>
        <v/>
      </c>
    </row>
    <row r="7457" spans="8:28" customFormat="1" ht="12.95" hidden="1" customHeight="1">
      <c r="H7457" s="1"/>
      <c r="I7457" s="1"/>
      <c r="N7457" s="1"/>
      <c r="T7457" s="146"/>
      <c r="U7457" s="146"/>
      <c r="V7457" s="146"/>
      <c r="W7457" s="146"/>
      <c r="X7457" s="146"/>
      <c r="Y7457" s="146"/>
      <c r="Z7457" s="146"/>
      <c r="AA7457" s="146"/>
      <c r="AB7457" s="5" t="str">
        <f t="shared" si="149"/>
        <v/>
      </c>
    </row>
    <row r="7458" spans="8:28" customFormat="1" ht="12.95" hidden="1" customHeight="1">
      <c r="H7458" s="1"/>
      <c r="I7458" s="1"/>
      <c r="N7458" s="1"/>
      <c r="T7458" s="146"/>
      <c r="U7458" s="146"/>
      <c r="V7458" s="146"/>
      <c r="W7458" s="146"/>
      <c r="X7458" s="146"/>
      <c r="Y7458" s="146"/>
      <c r="Z7458" s="146"/>
      <c r="AA7458" s="146"/>
      <c r="AB7458" s="5" t="str">
        <f t="shared" si="149"/>
        <v/>
      </c>
    </row>
    <row r="7459" spans="8:28" customFormat="1" ht="12.95" hidden="1" customHeight="1">
      <c r="H7459" s="1"/>
      <c r="I7459" s="1"/>
      <c r="N7459" s="1"/>
      <c r="T7459" s="146"/>
      <c r="U7459" s="146"/>
      <c r="V7459" s="146"/>
      <c r="W7459" s="146"/>
      <c r="X7459" s="146"/>
      <c r="Y7459" s="146"/>
      <c r="Z7459" s="146"/>
      <c r="AA7459" s="146"/>
      <c r="AB7459" s="5" t="str">
        <f t="shared" si="149"/>
        <v/>
      </c>
    </row>
    <row r="7460" spans="8:28" customFormat="1" ht="12.95" hidden="1" customHeight="1">
      <c r="H7460" s="1"/>
      <c r="I7460" s="1"/>
      <c r="N7460" s="1"/>
      <c r="T7460" s="146"/>
      <c r="U7460" s="146"/>
      <c r="V7460" s="146"/>
      <c r="W7460" s="146"/>
      <c r="X7460" s="146"/>
      <c r="Y7460" s="146"/>
      <c r="Z7460" s="146"/>
      <c r="AA7460" s="146"/>
      <c r="AB7460" s="5" t="str">
        <f t="shared" si="149"/>
        <v/>
      </c>
    </row>
    <row r="7461" spans="8:28" customFormat="1" ht="12.95" hidden="1" customHeight="1">
      <c r="H7461" s="1"/>
      <c r="I7461" s="1"/>
      <c r="N7461" s="1"/>
      <c r="T7461" s="146"/>
      <c r="U7461" s="146"/>
      <c r="V7461" s="146"/>
      <c r="W7461" s="146"/>
      <c r="X7461" s="146"/>
      <c r="Y7461" s="146"/>
      <c r="Z7461" s="146"/>
      <c r="AA7461" s="146"/>
      <c r="AB7461" s="5" t="str">
        <f t="shared" si="149"/>
        <v/>
      </c>
    </row>
    <row r="7462" spans="8:28" customFormat="1" ht="12.95" hidden="1" customHeight="1">
      <c r="H7462" s="1"/>
      <c r="I7462" s="1"/>
      <c r="N7462" s="1"/>
      <c r="T7462" s="146"/>
      <c r="U7462" s="146"/>
      <c r="V7462" s="146"/>
      <c r="W7462" s="146"/>
      <c r="X7462" s="146"/>
      <c r="Y7462" s="146"/>
      <c r="Z7462" s="146"/>
      <c r="AA7462" s="146"/>
      <c r="AB7462" s="5" t="str">
        <f t="shared" si="149"/>
        <v/>
      </c>
    </row>
    <row r="7463" spans="8:28" customFormat="1" ht="12.95" hidden="1" customHeight="1">
      <c r="H7463" s="1"/>
      <c r="I7463" s="1"/>
      <c r="N7463" s="1"/>
      <c r="T7463" s="146"/>
      <c r="U7463" s="146"/>
      <c r="V7463" s="146"/>
      <c r="W7463" s="146"/>
      <c r="X7463" s="146"/>
      <c r="Y7463" s="146"/>
      <c r="Z7463" s="146"/>
      <c r="AA7463" s="146"/>
      <c r="AB7463" s="5" t="str">
        <f t="shared" si="149"/>
        <v/>
      </c>
    </row>
    <row r="7464" spans="8:28" customFormat="1" ht="12.95" hidden="1" customHeight="1">
      <c r="H7464" s="1"/>
      <c r="I7464" s="1"/>
      <c r="N7464" s="1"/>
      <c r="T7464" s="146"/>
      <c r="U7464" s="146"/>
      <c r="V7464" s="146"/>
      <c r="W7464" s="146"/>
      <c r="X7464" s="146"/>
      <c r="Y7464" s="146"/>
      <c r="Z7464" s="146"/>
      <c r="AA7464" s="146"/>
      <c r="AB7464" s="5" t="str">
        <f t="shared" si="149"/>
        <v/>
      </c>
    </row>
    <row r="7465" spans="8:28" customFormat="1" ht="12.95" hidden="1" customHeight="1">
      <c r="H7465" s="1"/>
      <c r="I7465" s="1"/>
      <c r="N7465" s="1"/>
      <c r="T7465" s="146"/>
      <c r="U7465" s="146"/>
      <c r="V7465" s="146"/>
      <c r="W7465" s="146"/>
      <c r="X7465" s="146"/>
      <c r="Y7465" s="146"/>
      <c r="Z7465" s="146"/>
      <c r="AA7465" s="146"/>
      <c r="AB7465" s="5" t="str">
        <f t="shared" si="149"/>
        <v/>
      </c>
    </row>
    <row r="7466" spans="8:28" customFormat="1" ht="12.95" hidden="1" customHeight="1">
      <c r="H7466" s="1"/>
      <c r="I7466" s="1"/>
      <c r="N7466" s="1"/>
      <c r="T7466" s="146"/>
      <c r="U7466" s="146"/>
      <c r="V7466" s="146"/>
      <c r="W7466" s="146"/>
      <c r="X7466" s="146"/>
      <c r="Y7466" s="146"/>
      <c r="Z7466" s="146"/>
      <c r="AA7466" s="146"/>
      <c r="AB7466" s="5" t="str">
        <f t="shared" si="149"/>
        <v/>
      </c>
    </row>
    <row r="7467" spans="8:28" customFormat="1" ht="12.95" hidden="1" customHeight="1">
      <c r="H7467" s="1"/>
      <c r="I7467" s="1"/>
      <c r="N7467" s="1"/>
      <c r="T7467" s="146"/>
      <c r="U7467" s="146"/>
      <c r="V7467" s="146"/>
      <c r="W7467" s="146"/>
      <c r="X7467" s="146"/>
      <c r="Y7467" s="146"/>
      <c r="Z7467" s="146"/>
      <c r="AA7467" s="146"/>
      <c r="AB7467" s="5" t="str">
        <f t="shared" si="149"/>
        <v/>
      </c>
    </row>
    <row r="7468" spans="8:28" customFormat="1" ht="12.95" hidden="1" customHeight="1">
      <c r="H7468" s="1"/>
      <c r="I7468" s="1"/>
      <c r="N7468" s="1"/>
      <c r="T7468" s="146"/>
      <c r="U7468" s="146"/>
      <c r="V7468" s="146"/>
      <c r="W7468" s="146"/>
      <c r="X7468" s="146"/>
      <c r="Y7468" s="146"/>
      <c r="Z7468" s="146"/>
      <c r="AA7468" s="146"/>
      <c r="AB7468" s="5" t="str">
        <f t="shared" si="149"/>
        <v/>
      </c>
    </row>
    <row r="7469" spans="8:28" customFormat="1" ht="12.95" hidden="1" customHeight="1">
      <c r="H7469" s="1"/>
      <c r="I7469" s="1"/>
      <c r="N7469" s="1"/>
      <c r="T7469" s="146"/>
      <c r="U7469" s="146"/>
      <c r="V7469" s="146"/>
      <c r="W7469" s="146"/>
      <c r="X7469" s="146"/>
      <c r="Y7469" s="146"/>
      <c r="Z7469" s="146"/>
      <c r="AA7469" s="146"/>
      <c r="AB7469" s="5" t="str">
        <f t="shared" si="149"/>
        <v/>
      </c>
    </row>
    <row r="7470" spans="8:28" customFormat="1" ht="12.95" hidden="1" customHeight="1">
      <c r="H7470" s="1"/>
      <c r="I7470" s="1"/>
      <c r="N7470" s="1"/>
      <c r="T7470" s="146"/>
      <c r="U7470" s="146"/>
      <c r="V7470" s="146"/>
      <c r="W7470" s="146"/>
      <c r="X7470" s="146"/>
      <c r="Y7470" s="146"/>
      <c r="Z7470" s="146"/>
      <c r="AA7470" s="146"/>
      <c r="AB7470" s="5" t="str">
        <f t="shared" si="149"/>
        <v/>
      </c>
    </row>
    <row r="7471" spans="8:28" customFormat="1" ht="12.95" hidden="1" customHeight="1">
      <c r="H7471" s="1"/>
      <c r="I7471" s="1"/>
      <c r="N7471" s="1"/>
      <c r="T7471" s="146"/>
      <c r="U7471" s="146"/>
      <c r="V7471" s="146"/>
      <c r="W7471" s="146"/>
      <c r="X7471" s="146"/>
      <c r="Y7471" s="146"/>
      <c r="Z7471" s="146"/>
      <c r="AA7471" s="146"/>
      <c r="AB7471" s="5" t="str">
        <f t="shared" si="149"/>
        <v/>
      </c>
    </row>
    <row r="7472" spans="8:28" customFormat="1" ht="12.95" hidden="1" customHeight="1">
      <c r="H7472" s="1"/>
      <c r="I7472" s="1"/>
      <c r="N7472" s="1"/>
      <c r="T7472" s="146"/>
      <c r="U7472" s="146"/>
      <c r="V7472" s="146"/>
      <c r="W7472" s="146"/>
      <c r="X7472" s="146"/>
      <c r="Y7472" s="146"/>
      <c r="Z7472" s="146"/>
      <c r="AA7472" s="146"/>
      <c r="AB7472" s="5" t="str">
        <f t="shared" si="149"/>
        <v/>
      </c>
    </row>
    <row r="7473" spans="8:28" customFormat="1" ht="12.95" hidden="1" customHeight="1">
      <c r="H7473" s="1"/>
      <c r="I7473" s="1"/>
      <c r="N7473" s="1"/>
      <c r="T7473" s="146"/>
      <c r="U7473" s="146"/>
      <c r="V7473" s="146"/>
      <c r="W7473" s="146"/>
      <c r="X7473" s="146"/>
      <c r="Y7473" s="146"/>
      <c r="Z7473" s="146"/>
      <c r="AA7473" s="146"/>
      <c r="AB7473" s="5" t="str">
        <f t="shared" si="149"/>
        <v/>
      </c>
    </row>
    <row r="7474" spans="8:28" customFormat="1" ht="12.95" hidden="1" customHeight="1">
      <c r="H7474" s="1"/>
      <c r="I7474" s="1"/>
      <c r="N7474" s="1"/>
      <c r="T7474" s="146"/>
      <c r="U7474" s="146"/>
      <c r="V7474" s="146"/>
      <c r="W7474" s="146"/>
      <c r="X7474" s="146"/>
      <c r="Y7474" s="146"/>
      <c r="Z7474" s="146"/>
      <c r="AA7474" s="146"/>
      <c r="AB7474" s="5" t="str">
        <f t="shared" si="149"/>
        <v/>
      </c>
    </row>
    <row r="7475" spans="8:28" customFormat="1" ht="12.95" hidden="1" customHeight="1">
      <c r="H7475" s="1"/>
      <c r="I7475" s="1"/>
      <c r="N7475" s="1"/>
      <c r="T7475" s="146"/>
      <c r="U7475" s="146"/>
      <c r="V7475" s="146"/>
      <c r="W7475" s="146"/>
      <c r="X7475" s="146"/>
      <c r="Y7475" s="146"/>
      <c r="Z7475" s="146"/>
      <c r="AA7475" s="146"/>
      <c r="AB7475" s="5" t="str">
        <f t="shared" si="149"/>
        <v/>
      </c>
    </row>
    <row r="7476" spans="8:28" customFormat="1" ht="12.95" hidden="1" customHeight="1">
      <c r="H7476" s="1"/>
      <c r="I7476" s="1"/>
      <c r="N7476" s="1"/>
      <c r="T7476" s="146"/>
      <c r="U7476" s="146"/>
      <c r="V7476" s="146"/>
      <c r="W7476" s="146"/>
      <c r="X7476" s="146"/>
      <c r="Y7476" s="146"/>
      <c r="Z7476" s="146"/>
      <c r="AA7476" s="146"/>
      <c r="AB7476" s="5" t="str">
        <f t="shared" si="149"/>
        <v/>
      </c>
    </row>
    <row r="7477" spans="8:28" customFormat="1" ht="12.95" hidden="1" customHeight="1">
      <c r="H7477" s="1"/>
      <c r="I7477" s="1"/>
      <c r="N7477" s="1"/>
      <c r="T7477" s="146"/>
      <c r="U7477" s="146"/>
      <c r="V7477" s="146"/>
      <c r="W7477" s="146"/>
      <c r="X7477" s="146"/>
      <c r="Y7477" s="146"/>
      <c r="Z7477" s="146"/>
      <c r="AA7477" s="146"/>
      <c r="AB7477" s="5" t="str">
        <f t="shared" si="149"/>
        <v/>
      </c>
    </row>
    <row r="7478" spans="8:28" customFormat="1" ht="12.95" hidden="1" customHeight="1">
      <c r="H7478" s="1"/>
      <c r="I7478" s="1"/>
      <c r="N7478" s="1"/>
      <c r="T7478" s="146"/>
      <c r="U7478" s="146"/>
      <c r="V7478" s="146"/>
      <c r="W7478" s="146"/>
      <c r="X7478" s="146"/>
      <c r="Y7478" s="146"/>
      <c r="Z7478" s="146"/>
      <c r="AA7478" s="146"/>
      <c r="AB7478" s="5" t="str">
        <f t="shared" si="149"/>
        <v/>
      </c>
    </row>
    <row r="7479" spans="8:28" customFormat="1" ht="12.95" hidden="1" customHeight="1">
      <c r="H7479" s="1"/>
      <c r="I7479" s="1"/>
      <c r="N7479" s="1"/>
      <c r="T7479" s="146"/>
      <c r="U7479" s="146"/>
      <c r="V7479" s="146"/>
      <c r="W7479" s="146"/>
      <c r="X7479" s="146"/>
      <c r="Y7479" s="146"/>
      <c r="Z7479" s="146"/>
      <c r="AA7479" s="146"/>
      <c r="AB7479" s="5" t="str">
        <f t="shared" si="149"/>
        <v/>
      </c>
    </row>
    <row r="7480" spans="8:28" customFormat="1" ht="12.95" hidden="1" customHeight="1">
      <c r="H7480" s="1"/>
      <c r="I7480" s="1"/>
      <c r="N7480" s="1"/>
      <c r="T7480" s="146"/>
      <c r="U7480" s="146"/>
      <c r="V7480" s="146"/>
      <c r="W7480" s="146"/>
      <c r="X7480" s="146"/>
      <c r="Y7480" s="146"/>
      <c r="Z7480" s="146"/>
      <c r="AA7480" s="146"/>
      <c r="AB7480" s="5" t="str">
        <f t="shared" si="149"/>
        <v/>
      </c>
    </row>
    <row r="7481" spans="8:28" customFormat="1" ht="12.95" hidden="1" customHeight="1">
      <c r="H7481" s="1"/>
      <c r="I7481" s="1"/>
      <c r="N7481" s="1"/>
      <c r="T7481" s="146"/>
      <c r="U7481" s="146"/>
      <c r="V7481" s="146"/>
      <c r="W7481" s="146"/>
      <c r="X7481" s="146"/>
      <c r="Y7481" s="146"/>
      <c r="Z7481" s="146"/>
      <c r="AA7481" s="146"/>
      <c r="AB7481" s="5" t="str">
        <f t="shared" si="149"/>
        <v/>
      </c>
    </row>
    <row r="7482" spans="8:28" customFormat="1" ht="12.95" hidden="1" customHeight="1">
      <c r="H7482" s="1"/>
      <c r="I7482" s="1"/>
      <c r="N7482" s="1"/>
      <c r="T7482" s="146"/>
      <c r="U7482" s="146"/>
      <c r="V7482" s="146"/>
      <c r="W7482" s="146"/>
      <c r="X7482" s="146"/>
      <c r="Y7482" s="146"/>
      <c r="Z7482" s="146"/>
      <c r="AA7482" s="146"/>
      <c r="AB7482" s="5" t="str">
        <f t="shared" si="149"/>
        <v/>
      </c>
    </row>
    <row r="7483" spans="8:28" customFormat="1" ht="12.95" hidden="1" customHeight="1">
      <c r="H7483" s="1"/>
      <c r="I7483" s="1"/>
      <c r="N7483" s="1"/>
      <c r="T7483" s="146"/>
      <c r="U7483" s="146"/>
      <c r="V7483" s="146"/>
      <c r="W7483" s="146"/>
      <c r="X7483" s="146"/>
      <c r="Y7483" s="146"/>
      <c r="Z7483" s="146"/>
      <c r="AA7483" s="146"/>
      <c r="AB7483" s="5" t="str">
        <f t="shared" si="149"/>
        <v/>
      </c>
    </row>
    <row r="7484" spans="8:28" customFormat="1" ht="12.95" hidden="1" customHeight="1">
      <c r="H7484" s="1"/>
      <c r="I7484" s="1"/>
      <c r="N7484" s="1"/>
      <c r="T7484" s="146"/>
      <c r="U7484" s="146"/>
      <c r="V7484" s="146"/>
      <c r="W7484" s="146"/>
      <c r="X7484" s="146"/>
      <c r="Y7484" s="146"/>
      <c r="Z7484" s="146"/>
      <c r="AA7484" s="146"/>
      <c r="AB7484" s="5" t="str">
        <f t="shared" si="149"/>
        <v/>
      </c>
    </row>
    <row r="7485" spans="8:28" customFormat="1" ht="12.95" hidden="1" customHeight="1">
      <c r="H7485" s="1"/>
      <c r="I7485" s="1"/>
      <c r="N7485" s="1"/>
      <c r="T7485" s="146"/>
      <c r="U7485" s="146"/>
      <c r="V7485" s="146"/>
      <c r="W7485" s="146"/>
      <c r="X7485" s="146"/>
      <c r="Y7485" s="146"/>
      <c r="Z7485" s="146"/>
      <c r="AA7485" s="146"/>
      <c r="AB7485" s="5" t="str">
        <f t="shared" si="149"/>
        <v/>
      </c>
    </row>
    <row r="7486" spans="8:28" customFormat="1" ht="12.95" hidden="1" customHeight="1">
      <c r="H7486" s="1"/>
      <c r="I7486" s="1"/>
      <c r="N7486" s="1"/>
      <c r="T7486" s="146"/>
      <c r="U7486" s="146"/>
      <c r="V7486" s="146"/>
      <c r="W7486" s="146"/>
      <c r="X7486" s="146"/>
      <c r="Y7486" s="146"/>
      <c r="Z7486" s="146"/>
      <c r="AA7486" s="146"/>
      <c r="AB7486" s="5" t="str">
        <f t="shared" si="149"/>
        <v/>
      </c>
    </row>
    <row r="7487" spans="8:28" customFormat="1" ht="12.95" hidden="1" customHeight="1">
      <c r="H7487" s="1"/>
      <c r="I7487" s="1"/>
      <c r="N7487" s="1"/>
      <c r="T7487" s="146"/>
      <c r="U7487" s="146"/>
      <c r="V7487" s="146"/>
      <c r="W7487" s="146"/>
      <c r="X7487" s="146"/>
      <c r="Y7487" s="146"/>
      <c r="Z7487" s="146"/>
      <c r="AA7487" s="146"/>
      <c r="AB7487" s="5" t="str">
        <f t="shared" si="149"/>
        <v/>
      </c>
    </row>
    <row r="7488" spans="8:28" customFormat="1" ht="12.95" hidden="1" customHeight="1">
      <c r="H7488" s="1"/>
      <c r="I7488" s="1"/>
      <c r="N7488" s="1"/>
      <c r="T7488" s="146"/>
      <c r="U7488" s="146"/>
      <c r="V7488" s="146"/>
      <c r="W7488" s="146"/>
      <c r="X7488" s="146"/>
      <c r="Y7488" s="146"/>
      <c r="Z7488" s="146"/>
      <c r="AA7488" s="146"/>
      <c r="AB7488" s="5" t="str">
        <f t="shared" si="149"/>
        <v/>
      </c>
    </row>
    <row r="7489" spans="8:28" customFormat="1" ht="12.95" hidden="1" customHeight="1">
      <c r="H7489" s="1"/>
      <c r="I7489" s="1"/>
      <c r="N7489" s="1"/>
      <c r="T7489" s="146"/>
      <c r="U7489" s="146"/>
      <c r="V7489" s="146"/>
      <c r="W7489" s="146"/>
      <c r="X7489" s="146"/>
      <c r="Y7489" s="146"/>
      <c r="Z7489" s="146"/>
      <c r="AA7489" s="146"/>
      <c r="AB7489" s="5" t="str">
        <f t="shared" si="149"/>
        <v/>
      </c>
    </row>
    <row r="7490" spans="8:28" customFormat="1" ht="12.95" hidden="1" customHeight="1">
      <c r="H7490" s="1"/>
      <c r="I7490" s="1"/>
      <c r="N7490" s="1"/>
      <c r="T7490" s="146"/>
      <c r="U7490" s="146"/>
      <c r="V7490" s="146"/>
      <c r="W7490" s="146"/>
      <c r="X7490" s="146"/>
      <c r="Y7490" s="146"/>
      <c r="Z7490" s="146"/>
      <c r="AA7490" s="146"/>
      <c r="AB7490" s="5" t="str">
        <f t="shared" si="149"/>
        <v/>
      </c>
    </row>
    <row r="7491" spans="8:28" customFormat="1" ht="12.95" hidden="1" customHeight="1">
      <c r="H7491" s="1"/>
      <c r="I7491" s="1"/>
      <c r="N7491" s="1"/>
      <c r="T7491" s="146"/>
      <c r="U7491" s="146"/>
      <c r="V7491" s="146"/>
      <c r="W7491" s="146"/>
      <c r="X7491" s="146"/>
      <c r="Y7491" s="146"/>
      <c r="Z7491" s="146"/>
      <c r="AA7491" s="146"/>
      <c r="AB7491" s="5" t="str">
        <f t="shared" si="149"/>
        <v/>
      </c>
    </row>
    <row r="7492" spans="8:28" customFormat="1" ht="12.95" hidden="1" customHeight="1">
      <c r="H7492" s="1"/>
      <c r="I7492" s="1"/>
      <c r="N7492" s="1"/>
      <c r="T7492" s="146"/>
      <c r="U7492" s="146"/>
      <c r="V7492" s="146"/>
      <c r="W7492" s="146"/>
      <c r="X7492" s="146"/>
      <c r="Y7492" s="146"/>
      <c r="Z7492" s="146"/>
      <c r="AA7492" s="146"/>
      <c r="AB7492" s="5" t="str">
        <f t="shared" si="149"/>
        <v/>
      </c>
    </row>
    <row r="7493" spans="8:28" customFormat="1" ht="12.95" hidden="1" customHeight="1">
      <c r="H7493" s="1"/>
      <c r="I7493" s="1"/>
      <c r="N7493" s="1"/>
      <c r="T7493" s="146"/>
      <c r="U7493" s="146"/>
      <c r="V7493" s="146"/>
      <c r="W7493" s="146"/>
      <c r="X7493" s="146"/>
      <c r="Y7493" s="146"/>
      <c r="Z7493" s="146"/>
      <c r="AA7493" s="146"/>
      <c r="AB7493" s="5" t="str">
        <f t="shared" si="149"/>
        <v/>
      </c>
    </row>
    <row r="7494" spans="8:28" customFormat="1" ht="12.95" hidden="1" customHeight="1">
      <c r="H7494" s="1"/>
      <c r="I7494" s="1"/>
      <c r="N7494" s="1"/>
      <c r="T7494" s="146"/>
      <c r="U7494" s="146"/>
      <c r="V7494" s="146"/>
      <c r="W7494" s="146"/>
      <c r="X7494" s="146"/>
      <c r="Y7494" s="146"/>
      <c r="Z7494" s="146"/>
      <c r="AA7494" s="146"/>
      <c r="AB7494" s="5" t="str">
        <f t="shared" si="149"/>
        <v/>
      </c>
    </row>
    <row r="7495" spans="8:28" customFormat="1" ht="12.95" hidden="1" customHeight="1">
      <c r="H7495" s="1"/>
      <c r="I7495" s="1"/>
      <c r="N7495" s="1"/>
      <c r="T7495" s="146"/>
      <c r="U7495" s="146"/>
      <c r="V7495" s="146"/>
      <c r="W7495" s="146"/>
      <c r="X7495" s="146"/>
      <c r="Y7495" s="146"/>
      <c r="Z7495" s="146"/>
      <c r="AA7495" s="146"/>
      <c r="AB7495" s="5" t="str">
        <f t="shared" si="149"/>
        <v/>
      </c>
    </row>
    <row r="7496" spans="8:28" customFormat="1" ht="12.95" hidden="1" customHeight="1">
      <c r="H7496" s="1"/>
      <c r="I7496" s="1"/>
      <c r="N7496" s="1"/>
      <c r="T7496" s="146"/>
      <c r="U7496" s="146"/>
      <c r="V7496" s="146"/>
      <c r="W7496" s="146"/>
      <c r="X7496" s="146"/>
      <c r="Y7496" s="146"/>
      <c r="Z7496" s="146"/>
      <c r="AA7496" s="146"/>
      <c r="AB7496" s="5" t="str">
        <f t="shared" si="149"/>
        <v/>
      </c>
    </row>
    <row r="7497" spans="8:28" customFormat="1" ht="12.95" hidden="1" customHeight="1">
      <c r="H7497" s="1"/>
      <c r="I7497" s="1"/>
      <c r="N7497" s="1"/>
      <c r="T7497" s="146"/>
      <c r="U7497" s="146"/>
      <c r="V7497" s="146"/>
      <c r="W7497" s="146"/>
      <c r="X7497" s="146"/>
      <c r="Y7497" s="146"/>
      <c r="Z7497" s="146"/>
      <c r="AA7497" s="146"/>
      <c r="AB7497" s="5" t="str">
        <f t="shared" si="149"/>
        <v/>
      </c>
    </row>
    <row r="7498" spans="8:28" customFormat="1" ht="12.95" hidden="1" customHeight="1">
      <c r="H7498" s="1"/>
      <c r="I7498" s="1"/>
      <c r="N7498" s="1"/>
      <c r="T7498" s="146"/>
      <c r="U7498" s="146"/>
      <c r="V7498" s="146"/>
      <c r="W7498" s="146"/>
      <c r="X7498" s="146"/>
      <c r="Y7498" s="146"/>
      <c r="Z7498" s="146"/>
      <c r="AA7498" s="146"/>
      <c r="AB7498" s="5" t="str">
        <f t="shared" si="149"/>
        <v/>
      </c>
    </row>
    <row r="7499" spans="8:28" customFormat="1" ht="12.95" hidden="1" customHeight="1">
      <c r="H7499" s="1"/>
      <c r="I7499" s="1"/>
      <c r="N7499" s="1"/>
      <c r="T7499" s="146"/>
      <c r="U7499" s="146"/>
      <c r="V7499" s="146"/>
      <c r="W7499" s="146"/>
      <c r="X7499" s="146"/>
      <c r="Y7499" s="146"/>
      <c r="Z7499" s="146"/>
      <c r="AA7499" s="146"/>
      <c r="AB7499" s="5" t="str">
        <f t="shared" si="149"/>
        <v/>
      </c>
    </row>
    <row r="7500" spans="8:28" customFormat="1" ht="12.95" hidden="1" customHeight="1">
      <c r="H7500" s="1"/>
      <c r="I7500" s="1"/>
      <c r="N7500" s="1"/>
      <c r="T7500" s="146"/>
      <c r="U7500" s="146"/>
      <c r="V7500" s="146"/>
      <c r="W7500" s="146"/>
      <c r="X7500" s="146"/>
      <c r="Y7500" s="146"/>
      <c r="Z7500" s="146"/>
      <c r="AA7500" s="146"/>
      <c r="AB7500" s="5" t="str">
        <f t="shared" si="149"/>
        <v/>
      </c>
    </row>
    <row r="7501" spans="8:28" customFormat="1" ht="12.95" hidden="1" customHeight="1">
      <c r="H7501" s="1"/>
      <c r="I7501" s="1"/>
      <c r="N7501" s="1"/>
      <c r="T7501" s="146"/>
      <c r="U7501" s="146"/>
      <c r="V7501" s="146"/>
      <c r="W7501" s="146"/>
      <c r="X7501" s="146"/>
      <c r="Y7501" s="146"/>
      <c r="Z7501" s="146"/>
      <c r="AA7501" s="146"/>
      <c r="AB7501" s="5" t="str">
        <f t="shared" si="149"/>
        <v/>
      </c>
    </row>
    <row r="7502" spans="8:28" customFormat="1" ht="12.95" hidden="1" customHeight="1">
      <c r="H7502" s="1"/>
      <c r="I7502" s="1"/>
      <c r="N7502" s="1"/>
      <c r="T7502" s="146"/>
      <c r="U7502" s="146"/>
      <c r="V7502" s="146"/>
      <c r="W7502" s="146"/>
      <c r="X7502" s="146"/>
      <c r="Y7502" s="146"/>
      <c r="Z7502" s="146"/>
      <c r="AA7502" s="146"/>
      <c r="AB7502" s="5" t="str">
        <f t="shared" si="149"/>
        <v/>
      </c>
    </row>
    <row r="7503" spans="8:28" customFormat="1" ht="12.95" hidden="1" customHeight="1">
      <c r="H7503" s="1"/>
      <c r="I7503" s="1"/>
      <c r="N7503" s="1"/>
      <c r="T7503" s="146"/>
      <c r="U7503" s="146"/>
      <c r="V7503" s="146"/>
      <c r="W7503" s="146"/>
      <c r="X7503" s="146"/>
      <c r="Y7503" s="146"/>
      <c r="Z7503" s="146"/>
      <c r="AA7503" s="146"/>
      <c r="AB7503" s="5" t="str">
        <f t="shared" si="149"/>
        <v/>
      </c>
    </row>
    <row r="7504" spans="8:28" customFormat="1" ht="12.95" hidden="1" customHeight="1">
      <c r="H7504" s="1"/>
      <c r="I7504" s="1"/>
      <c r="N7504" s="1"/>
      <c r="T7504" s="146"/>
      <c r="U7504" s="146"/>
      <c r="V7504" s="146"/>
      <c r="W7504" s="146"/>
      <c r="X7504" s="146"/>
      <c r="Y7504" s="146"/>
      <c r="Z7504" s="146"/>
      <c r="AA7504" s="146"/>
      <c r="AB7504" s="5" t="str">
        <f t="shared" si="149"/>
        <v/>
      </c>
    </row>
    <row r="7505" spans="8:28" customFormat="1" ht="12.95" hidden="1" customHeight="1">
      <c r="H7505" s="1"/>
      <c r="I7505" s="1"/>
      <c r="N7505" s="1"/>
      <c r="T7505" s="146"/>
      <c r="U7505" s="146"/>
      <c r="V7505" s="146"/>
      <c r="W7505" s="146"/>
      <c r="X7505" s="146"/>
      <c r="Y7505" s="146"/>
      <c r="Z7505" s="146"/>
      <c r="AA7505" s="146"/>
      <c r="AB7505" s="5" t="str">
        <f t="shared" si="149"/>
        <v/>
      </c>
    </row>
    <row r="7506" spans="8:28" customFormat="1" ht="12.95" hidden="1" customHeight="1">
      <c r="H7506" s="1"/>
      <c r="I7506" s="1"/>
      <c r="N7506" s="1"/>
      <c r="T7506" s="146"/>
      <c r="U7506" s="146"/>
      <c r="V7506" s="146"/>
      <c r="W7506" s="146"/>
      <c r="X7506" s="146"/>
      <c r="Y7506" s="146"/>
      <c r="Z7506" s="146"/>
      <c r="AA7506" s="146"/>
      <c r="AB7506" s="5" t="str">
        <f t="shared" si="149"/>
        <v/>
      </c>
    </row>
    <row r="7507" spans="8:28" customFormat="1" ht="12.95" hidden="1" customHeight="1">
      <c r="H7507" s="1"/>
      <c r="I7507" s="1"/>
      <c r="N7507" s="1"/>
      <c r="T7507" s="146"/>
      <c r="U7507" s="146"/>
      <c r="V7507" s="146"/>
      <c r="W7507" s="146"/>
      <c r="X7507" s="146"/>
      <c r="Y7507" s="146"/>
      <c r="Z7507" s="146"/>
      <c r="AA7507" s="146"/>
      <c r="AB7507" s="5" t="str">
        <f t="shared" si="149"/>
        <v/>
      </c>
    </row>
    <row r="7508" spans="8:28" customFormat="1" ht="12.95" hidden="1" customHeight="1">
      <c r="H7508" s="1"/>
      <c r="I7508" s="1"/>
      <c r="N7508" s="1"/>
      <c r="T7508" s="146"/>
      <c r="U7508" s="146"/>
      <c r="V7508" s="146"/>
      <c r="W7508" s="146"/>
      <c r="X7508" s="146"/>
      <c r="Y7508" s="146"/>
      <c r="Z7508" s="146"/>
      <c r="AA7508" s="146"/>
      <c r="AB7508" s="5" t="str">
        <f t="shared" si="149"/>
        <v/>
      </c>
    </row>
    <row r="7509" spans="8:28" customFormat="1" ht="12.95" hidden="1" customHeight="1">
      <c r="H7509" s="1"/>
      <c r="I7509" s="1"/>
      <c r="N7509" s="1"/>
      <c r="T7509" s="146"/>
      <c r="U7509" s="146"/>
      <c r="V7509" s="146"/>
      <c r="W7509" s="146"/>
      <c r="X7509" s="146"/>
      <c r="Y7509" s="146"/>
      <c r="Z7509" s="146"/>
      <c r="AA7509" s="146"/>
      <c r="AB7509" s="5" t="str">
        <f t="shared" si="149"/>
        <v/>
      </c>
    </row>
    <row r="7510" spans="8:28" customFormat="1" ht="12.95" hidden="1" customHeight="1">
      <c r="H7510" s="1"/>
      <c r="I7510" s="1"/>
      <c r="N7510" s="1"/>
      <c r="T7510" s="146"/>
      <c r="U7510" s="146"/>
      <c r="V7510" s="146"/>
      <c r="W7510" s="146"/>
      <c r="X7510" s="146"/>
      <c r="Y7510" s="146"/>
      <c r="Z7510" s="146"/>
      <c r="AA7510" s="146"/>
      <c r="AB7510" s="5" t="str">
        <f t="shared" si="149"/>
        <v/>
      </c>
    </row>
    <row r="7511" spans="8:28" customFormat="1" ht="12.95" hidden="1" customHeight="1">
      <c r="H7511" s="1"/>
      <c r="I7511" s="1"/>
      <c r="N7511" s="1"/>
      <c r="T7511" s="146"/>
      <c r="U7511" s="146"/>
      <c r="V7511" s="146"/>
      <c r="W7511" s="146"/>
      <c r="X7511" s="146"/>
      <c r="Y7511" s="146"/>
      <c r="Z7511" s="146"/>
      <c r="AA7511" s="146"/>
      <c r="AB7511" s="5" t="str">
        <f t="shared" si="149"/>
        <v/>
      </c>
    </row>
    <row r="7512" spans="8:28" customFormat="1" ht="12.95" hidden="1" customHeight="1">
      <c r="H7512" s="1"/>
      <c r="I7512" s="1"/>
      <c r="N7512" s="1"/>
      <c r="T7512" s="146"/>
      <c r="U7512" s="146"/>
      <c r="V7512" s="146"/>
      <c r="W7512" s="146"/>
      <c r="X7512" s="146"/>
      <c r="Y7512" s="146"/>
      <c r="Z7512" s="146"/>
      <c r="AA7512" s="146"/>
      <c r="AB7512" s="5" t="str">
        <f t="shared" si="149"/>
        <v/>
      </c>
    </row>
    <row r="7513" spans="8:28" customFormat="1" ht="12.95" hidden="1" customHeight="1">
      <c r="H7513" s="1"/>
      <c r="I7513" s="1"/>
      <c r="N7513" s="1"/>
      <c r="T7513" s="146"/>
      <c r="U7513" s="146"/>
      <c r="V7513" s="146"/>
      <c r="W7513" s="146"/>
      <c r="X7513" s="146"/>
      <c r="Y7513" s="146"/>
      <c r="Z7513" s="146"/>
      <c r="AA7513" s="146"/>
      <c r="AB7513" s="5" t="str">
        <f t="shared" si="149"/>
        <v/>
      </c>
    </row>
    <row r="7514" spans="8:28" customFormat="1" ht="12.95" hidden="1" customHeight="1">
      <c r="H7514" s="1"/>
      <c r="I7514" s="1"/>
      <c r="N7514" s="1"/>
      <c r="T7514" s="146"/>
      <c r="U7514" s="146"/>
      <c r="V7514" s="146"/>
      <c r="W7514" s="146"/>
      <c r="X7514" s="146"/>
      <c r="Y7514" s="146"/>
      <c r="Z7514" s="146"/>
      <c r="AA7514" s="146"/>
      <c r="AB7514" s="5" t="str">
        <f t="shared" si="149"/>
        <v/>
      </c>
    </row>
    <row r="7515" spans="8:28" customFormat="1" ht="12.95" hidden="1" customHeight="1">
      <c r="H7515" s="1"/>
      <c r="I7515" s="1"/>
      <c r="N7515" s="1"/>
      <c r="T7515" s="146"/>
      <c r="U7515" s="146"/>
      <c r="V7515" s="146"/>
      <c r="W7515" s="146"/>
      <c r="X7515" s="146"/>
      <c r="Y7515" s="146"/>
      <c r="Z7515" s="146"/>
      <c r="AA7515" s="146"/>
      <c r="AB7515" s="5" t="str">
        <f t="shared" ref="AB7515:AB7578" si="150">IF(TRIM(A7505)="","",CONCATENATE(TRIM(D7505),TRIM(E7505)))</f>
        <v/>
      </c>
    </row>
    <row r="7516" spans="8:28" customFormat="1" ht="12.95" hidden="1" customHeight="1">
      <c r="H7516" s="1"/>
      <c r="I7516" s="1"/>
      <c r="N7516" s="1"/>
      <c r="T7516" s="146"/>
      <c r="U7516" s="146"/>
      <c r="V7516" s="146"/>
      <c r="W7516" s="146"/>
      <c r="X7516" s="146"/>
      <c r="Y7516" s="146"/>
      <c r="Z7516" s="146"/>
      <c r="AA7516" s="146"/>
      <c r="AB7516" s="5" t="str">
        <f t="shared" si="150"/>
        <v/>
      </c>
    </row>
    <row r="7517" spans="8:28" customFormat="1" ht="12.95" hidden="1" customHeight="1">
      <c r="H7517" s="1"/>
      <c r="I7517" s="1"/>
      <c r="N7517" s="1"/>
      <c r="T7517" s="146"/>
      <c r="U7517" s="146"/>
      <c r="V7517" s="146"/>
      <c r="W7517" s="146"/>
      <c r="X7517" s="146"/>
      <c r="Y7517" s="146"/>
      <c r="Z7517" s="146"/>
      <c r="AA7517" s="146"/>
      <c r="AB7517" s="5" t="str">
        <f t="shared" si="150"/>
        <v/>
      </c>
    </row>
    <row r="7518" spans="8:28" customFormat="1" ht="12.95" hidden="1" customHeight="1">
      <c r="H7518" s="1"/>
      <c r="I7518" s="1"/>
      <c r="N7518" s="1"/>
      <c r="T7518" s="146"/>
      <c r="U7518" s="146"/>
      <c r="V7518" s="146"/>
      <c r="W7518" s="146"/>
      <c r="X7518" s="146"/>
      <c r="Y7518" s="146"/>
      <c r="Z7518" s="146"/>
      <c r="AA7518" s="146"/>
      <c r="AB7518" s="5" t="str">
        <f t="shared" si="150"/>
        <v/>
      </c>
    </row>
    <row r="7519" spans="8:28" customFormat="1" ht="12.95" hidden="1" customHeight="1">
      <c r="H7519" s="1"/>
      <c r="I7519" s="1"/>
      <c r="N7519" s="1"/>
      <c r="T7519" s="146"/>
      <c r="U7519" s="146"/>
      <c r="V7519" s="146"/>
      <c r="W7519" s="146"/>
      <c r="X7519" s="146"/>
      <c r="Y7519" s="146"/>
      <c r="Z7519" s="146"/>
      <c r="AA7519" s="146"/>
      <c r="AB7519" s="5" t="str">
        <f t="shared" si="150"/>
        <v/>
      </c>
    </row>
    <row r="7520" spans="8:28" customFormat="1" ht="12.95" hidden="1" customHeight="1">
      <c r="H7520" s="1"/>
      <c r="I7520" s="1"/>
      <c r="N7520" s="1"/>
      <c r="T7520" s="146"/>
      <c r="U7520" s="146"/>
      <c r="V7520" s="146"/>
      <c r="W7520" s="146"/>
      <c r="X7520" s="146"/>
      <c r="Y7520" s="146"/>
      <c r="Z7520" s="146"/>
      <c r="AA7520" s="146"/>
      <c r="AB7520" s="5" t="str">
        <f t="shared" si="150"/>
        <v/>
      </c>
    </row>
    <row r="7521" spans="8:28" customFormat="1" ht="12.95" hidden="1" customHeight="1">
      <c r="H7521" s="1"/>
      <c r="I7521" s="1"/>
      <c r="N7521" s="1"/>
      <c r="T7521" s="146"/>
      <c r="U7521" s="146"/>
      <c r="V7521" s="146"/>
      <c r="W7521" s="146"/>
      <c r="X7521" s="146"/>
      <c r="Y7521" s="146"/>
      <c r="Z7521" s="146"/>
      <c r="AA7521" s="146"/>
      <c r="AB7521" s="5" t="str">
        <f t="shared" si="150"/>
        <v/>
      </c>
    </row>
    <row r="7522" spans="8:28" customFormat="1" ht="12.95" hidden="1" customHeight="1">
      <c r="H7522" s="1"/>
      <c r="I7522" s="1"/>
      <c r="N7522" s="1"/>
      <c r="T7522" s="146"/>
      <c r="U7522" s="146"/>
      <c r="V7522" s="146"/>
      <c r="W7522" s="146"/>
      <c r="X7522" s="146"/>
      <c r="Y7522" s="146"/>
      <c r="Z7522" s="146"/>
      <c r="AA7522" s="146"/>
      <c r="AB7522" s="5" t="str">
        <f t="shared" si="150"/>
        <v/>
      </c>
    </row>
    <row r="7523" spans="8:28" customFormat="1" ht="12.95" hidden="1" customHeight="1">
      <c r="H7523" s="1"/>
      <c r="I7523" s="1"/>
      <c r="N7523" s="1"/>
      <c r="T7523" s="146"/>
      <c r="U7523" s="146"/>
      <c r="V7523" s="146"/>
      <c r="W7523" s="146"/>
      <c r="X7523" s="146"/>
      <c r="Y7523" s="146"/>
      <c r="Z7523" s="146"/>
      <c r="AA7523" s="146"/>
      <c r="AB7523" s="5" t="str">
        <f t="shared" si="150"/>
        <v/>
      </c>
    </row>
    <row r="7524" spans="8:28" customFormat="1" ht="12.95" hidden="1" customHeight="1">
      <c r="H7524" s="1"/>
      <c r="I7524" s="1"/>
      <c r="N7524" s="1"/>
      <c r="T7524" s="146"/>
      <c r="U7524" s="146"/>
      <c r="V7524" s="146"/>
      <c r="W7524" s="146"/>
      <c r="X7524" s="146"/>
      <c r="Y7524" s="146"/>
      <c r="Z7524" s="146"/>
      <c r="AA7524" s="146"/>
      <c r="AB7524" s="5" t="str">
        <f t="shared" si="150"/>
        <v/>
      </c>
    </row>
    <row r="7525" spans="8:28" customFormat="1" ht="12.95" hidden="1" customHeight="1">
      <c r="H7525" s="1"/>
      <c r="I7525" s="1"/>
      <c r="N7525" s="1"/>
      <c r="T7525" s="146"/>
      <c r="U7525" s="146"/>
      <c r="V7525" s="146"/>
      <c r="W7525" s="146"/>
      <c r="X7525" s="146"/>
      <c r="Y7525" s="146"/>
      <c r="Z7525" s="146"/>
      <c r="AA7525" s="146"/>
      <c r="AB7525" s="5" t="str">
        <f t="shared" si="150"/>
        <v/>
      </c>
    </row>
    <row r="7526" spans="8:28" customFormat="1" ht="12.95" hidden="1" customHeight="1">
      <c r="H7526" s="1"/>
      <c r="I7526" s="1"/>
      <c r="N7526" s="1"/>
      <c r="T7526" s="146"/>
      <c r="U7526" s="146"/>
      <c r="V7526" s="146"/>
      <c r="W7526" s="146"/>
      <c r="X7526" s="146"/>
      <c r="Y7526" s="146"/>
      <c r="Z7526" s="146"/>
      <c r="AA7526" s="146"/>
      <c r="AB7526" s="5" t="str">
        <f t="shared" si="150"/>
        <v/>
      </c>
    </row>
    <row r="7527" spans="8:28" customFormat="1" ht="12.95" hidden="1" customHeight="1">
      <c r="H7527" s="1"/>
      <c r="I7527" s="1"/>
      <c r="N7527" s="1"/>
      <c r="T7527" s="146"/>
      <c r="U7527" s="146"/>
      <c r="V7527" s="146"/>
      <c r="W7527" s="146"/>
      <c r="X7527" s="146"/>
      <c r="Y7527" s="146"/>
      <c r="Z7527" s="146"/>
      <c r="AA7527" s="146"/>
      <c r="AB7527" s="5" t="str">
        <f t="shared" si="150"/>
        <v/>
      </c>
    </row>
    <row r="7528" spans="8:28" customFormat="1" ht="12.95" hidden="1" customHeight="1">
      <c r="H7528" s="1"/>
      <c r="I7528" s="1"/>
      <c r="N7528" s="1"/>
      <c r="T7528" s="146"/>
      <c r="U7528" s="146"/>
      <c r="V7528" s="146"/>
      <c r="W7528" s="146"/>
      <c r="X7528" s="146"/>
      <c r="Y7528" s="146"/>
      <c r="Z7528" s="146"/>
      <c r="AA7528" s="146"/>
      <c r="AB7528" s="5" t="str">
        <f t="shared" si="150"/>
        <v/>
      </c>
    </row>
    <row r="7529" spans="8:28" customFormat="1" ht="12.95" hidden="1" customHeight="1">
      <c r="H7529" s="1"/>
      <c r="I7529" s="1"/>
      <c r="N7529" s="1"/>
      <c r="T7529" s="146"/>
      <c r="U7529" s="146"/>
      <c r="V7529" s="146"/>
      <c r="W7529" s="146"/>
      <c r="X7529" s="146"/>
      <c r="Y7529" s="146"/>
      <c r="Z7529" s="146"/>
      <c r="AA7529" s="146"/>
      <c r="AB7529" s="5" t="str">
        <f t="shared" si="150"/>
        <v/>
      </c>
    </row>
    <row r="7530" spans="8:28" customFormat="1" ht="12.95" hidden="1" customHeight="1">
      <c r="H7530" s="1"/>
      <c r="I7530" s="1"/>
      <c r="N7530" s="1"/>
      <c r="T7530" s="146"/>
      <c r="U7530" s="146"/>
      <c r="V7530" s="146"/>
      <c r="W7530" s="146"/>
      <c r="X7530" s="146"/>
      <c r="Y7530" s="146"/>
      <c r="Z7530" s="146"/>
      <c r="AA7530" s="146"/>
      <c r="AB7530" s="5" t="str">
        <f t="shared" si="150"/>
        <v/>
      </c>
    </row>
    <row r="7531" spans="8:28" customFormat="1" ht="12.95" hidden="1" customHeight="1">
      <c r="H7531" s="1"/>
      <c r="I7531" s="1"/>
      <c r="N7531" s="1"/>
      <c r="T7531" s="146"/>
      <c r="U7531" s="146"/>
      <c r="V7531" s="146"/>
      <c r="W7531" s="146"/>
      <c r="X7531" s="146"/>
      <c r="Y7531" s="146"/>
      <c r="Z7531" s="146"/>
      <c r="AA7531" s="146"/>
      <c r="AB7531" s="5" t="str">
        <f t="shared" si="150"/>
        <v/>
      </c>
    </row>
    <row r="7532" spans="8:28" customFormat="1" ht="12.95" hidden="1" customHeight="1">
      <c r="H7532" s="1"/>
      <c r="I7532" s="1"/>
      <c r="N7532" s="1"/>
      <c r="T7532" s="146"/>
      <c r="U7532" s="146"/>
      <c r="V7532" s="146"/>
      <c r="W7532" s="146"/>
      <c r="X7532" s="146"/>
      <c r="Y7532" s="146"/>
      <c r="Z7532" s="146"/>
      <c r="AA7532" s="146"/>
      <c r="AB7532" s="5" t="str">
        <f t="shared" si="150"/>
        <v/>
      </c>
    </row>
    <row r="7533" spans="8:28" customFormat="1" ht="12.95" hidden="1" customHeight="1">
      <c r="H7533" s="1"/>
      <c r="I7533" s="1"/>
      <c r="N7533" s="1"/>
      <c r="T7533" s="146"/>
      <c r="U7533" s="146"/>
      <c r="V7533" s="146"/>
      <c r="W7533" s="146"/>
      <c r="X7533" s="146"/>
      <c r="Y7533" s="146"/>
      <c r="Z7533" s="146"/>
      <c r="AA7533" s="146"/>
      <c r="AB7533" s="5" t="str">
        <f t="shared" si="150"/>
        <v/>
      </c>
    </row>
    <row r="7534" spans="8:28" customFormat="1" ht="12.95" hidden="1" customHeight="1">
      <c r="H7534" s="1"/>
      <c r="I7534" s="1"/>
      <c r="N7534" s="1"/>
      <c r="T7534" s="146"/>
      <c r="U7534" s="146"/>
      <c r="V7534" s="146"/>
      <c r="W7534" s="146"/>
      <c r="X7534" s="146"/>
      <c r="Y7534" s="146"/>
      <c r="Z7534" s="146"/>
      <c r="AA7534" s="146"/>
      <c r="AB7534" s="5" t="str">
        <f t="shared" si="150"/>
        <v/>
      </c>
    </row>
    <row r="7535" spans="8:28" customFormat="1" ht="12.95" hidden="1" customHeight="1">
      <c r="H7535" s="1"/>
      <c r="I7535" s="1"/>
      <c r="N7535" s="1"/>
      <c r="T7535" s="146"/>
      <c r="U7535" s="146"/>
      <c r="V7535" s="146"/>
      <c r="W7535" s="146"/>
      <c r="X7535" s="146"/>
      <c r="Y7535" s="146"/>
      <c r="Z7535" s="146"/>
      <c r="AA7535" s="146"/>
      <c r="AB7535" s="5" t="str">
        <f t="shared" si="150"/>
        <v/>
      </c>
    </row>
    <row r="7536" spans="8:28" customFormat="1" ht="12.95" hidden="1" customHeight="1">
      <c r="H7536" s="1"/>
      <c r="I7536" s="1"/>
      <c r="N7536" s="1"/>
      <c r="T7536" s="146"/>
      <c r="U7536" s="146"/>
      <c r="V7536" s="146"/>
      <c r="W7536" s="146"/>
      <c r="X7536" s="146"/>
      <c r="Y7536" s="146"/>
      <c r="Z7536" s="146"/>
      <c r="AA7536" s="146"/>
      <c r="AB7536" s="5" t="str">
        <f t="shared" si="150"/>
        <v/>
      </c>
    </row>
    <row r="7537" spans="8:28" customFormat="1" ht="12.95" hidden="1" customHeight="1">
      <c r="H7537" s="1"/>
      <c r="I7537" s="1"/>
      <c r="N7537" s="1"/>
      <c r="T7537" s="146"/>
      <c r="U7537" s="146"/>
      <c r="V7537" s="146"/>
      <c r="W7537" s="146"/>
      <c r="X7537" s="146"/>
      <c r="Y7537" s="146"/>
      <c r="Z7537" s="146"/>
      <c r="AA7537" s="146"/>
      <c r="AB7537" s="5" t="str">
        <f t="shared" si="150"/>
        <v/>
      </c>
    </row>
    <row r="7538" spans="8:28" customFormat="1" ht="12.95" hidden="1" customHeight="1">
      <c r="H7538" s="1"/>
      <c r="I7538" s="1"/>
      <c r="N7538" s="1"/>
      <c r="T7538" s="146"/>
      <c r="U7538" s="146"/>
      <c r="V7538" s="146"/>
      <c r="W7538" s="146"/>
      <c r="X7538" s="146"/>
      <c r="Y7538" s="146"/>
      <c r="Z7538" s="146"/>
      <c r="AA7538" s="146"/>
      <c r="AB7538" s="5" t="str">
        <f t="shared" si="150"/>
        <v/>
      </c>
    </row>
    <row r="7539" spans="8:28" customFormat="1" ht="12.95" hidden="1" customHeight="1">
      <c r="H7539" s="1"/>
      <c r="I7539" s="1"/>
      <c r="N7539" s="1"/>
      <c r="T7539" s="146"/>
      <c r="U7539" s="146"/>
      <c r="V7539" s="146"/>
      <c r="W7539" s="146"/>
      <c r="X7539" s="146"/>
      <c r="Y7539" s="146"/>
      <c r="Z7539" s="146"/>
      <c r="AA7539" s="146"/>
      <c r="AB7539" s="5" t="str">
        <f t="shared" si="150"/>
        <v/>
      </c>
    </row>
    <row r="7540" spans="8:28" customFormat="1" ht="12.95" hidden="1" customHeight="1">
      <c r="H7540" s="1"/>
      <c r="I7540" s="1"/>
      <c r="N7540" s="1"/>
      <c r="T7540" s="146"/>
      <c r="U7540" s="146"/>
      <c r="V7540" s="146"/>
      <c r="W7540" s="146"/>
      <c r="X7540" s="146"/>
      <c r="Y7540" s="146"/>
      <c r="Z7540" s="146"/>
      <c r="AA7540" s="146"/>
      <c r="AB7540" s="5" t="str">
        <f t="shared" si="150"/>
        <v/>
      </c>
    </row>
    <row r="7541" spans="8:28" customFormat="1" ht="12.95" hidden="1" customHeight="1">
      <c r="H7541" s="1"/>
      <c r="I7541" s="1"/>
      <c r="N7541" s="1"/>
      <c r="T7541" s="146"/>
      <c r="U7541" s="146"/>
      <c r="V7541" s="146"/>
      <c r="W7541" s="146"/>
      <c r="X7541" s="146"/>
      <c r="Y7541" s="146"/>
      <c r="Z7541" s="146"/>
      <c r="AA7541" s="146"/>
      <c r="AB7541" s="5" t="str">
        <f t="shared" si="150"/>
        <v/>
      </c>
    </row>
    <row r="7542" spans="8:28" customFormat="1" ht="12.95" hidden="1" customHeight="1">
      <c r="H7542" s="1"/>
      <c r="I7542" s="1"/>
      <c r="N7542" s="1"/>
      <c r="T7542" s="146"/>
      <c r="U7542" s="146"/>
      <c r="V7542" s="146"/>
      <c r="W7542" s="146"/>
      <c r="X7542" s="146"/>
      <c r="Y7542" s="146"/>
      <c r="Z7542" s="146"/>
      <c r="AA7542" s="146"/>
      <c r="AB7542" s="5" t="str">
        <f t="shared" si="150"/>
        <v/>
      </c>
    </row>
    <row r="7543" spans="8:28" customFormat="1" ht="12.95" hidden="1" customHeight="1">
      <c r="H7543" s="1"/>
      <c r="I7543" s="1"/>
      <c r="N7543" s="1"/>
      <c r="T7543" s="146"/>
      <c r="U7543" s="146"/>
      <c r="V7543" s="146"/>
      <c r="W7543" s="146"/>
      <c r="X7543" s="146"/>
      <c r="Y7543" s="146"/>
      <c r="Z7543" s="146"/>
      <c r="AA7543" s="146"/>
      <c r="AB7543" s="5" t="str">
        <f t="shared" si="150"/>
        <v/>
      </c>
    </row>
    <row r="7544" spans="8:28" customFormat="1" ht="12.95" hidden="1" customHeight="1">
      <c r="H7544" s="1"/>
      <c r="I7544" s="1"/>
      <c r="N7544" s="1"/>
      <c r="T7544" s="146"/>
      <c r="U7544" s="146"/>
      <c r="V7544" s="146"/>
      <c r="W7544" s="146"/>
      <c r="X7544" s="146"/>
      <c r="Y7544" s="146"/>
      <c r="Z7544" s="146"/>
      <c r="AA7544" s="146"/>
      <c r="AB7544" s="5" t="str">
        <f t="shared" si="150"/>
        <v/>
      </c>
    </row>
    <row r="7545" spans="8:28" customFormat="1" ht="12.95" hidden="1" customHeight="1">
      <c r="H7545" s="1"/>
      <c r="I7545" s="1"/>
      <c r="N7545" s="1"/>
      <c r="T7545" s="146"/>
      <c r="U7545" s="146"/>
      <c r="V7545" s="146"/>
      <c r="W7545" s="146"/>
      <c r="X7545" s="146"/>
      <c r="Y7545" s="146"/>
      <c r="Z7545" s="146"/>
      <c r="AA7545" s="146"/>
      <c r="AB7545" s="5" t="str">
        <f t="shared" si="150"/>
        <v/>
      </c>
    </row>
    <row r="7546" spans="8:28" customFormat="1" ht="12.95" hidden="1" customHeight="1">
      <c r="H7546" s="1"/>
      <c r="I7546" s="1"/>
      <c r="N7546" s="1"/>
      <c r="T7546" s="146"/>
      <c r="U7546" s="146"/>
      <c r="V7546" s="146"/>
      <c r="W7546" s="146"/>
      <c r="X7546" s="146"/>
      <c r="Y7546" s="146"/>
      <c r="Z7546" s="146"/>
      <c r="AA7546" s="146"/>
      <c r="AB7546" s="5" t="str">
        <f t="shared" si="150"/>
        <v/>
      </c>
    </row>
    <row r="7547" spans="8:28" customFormat="1" ht="12.95" hidden="1" customHeight="1">
      <c r="H7547" s="1"/>
      <c r="I7547" s="1"/>
      <c r="N7547" s="1"/>
      <c r="T7547" s="146"/>
      <c r="U7547" s="146"/>
      <c r="V7547" s="146"/>
      <c r="W7547" s="146"/>
      <c r="X7547" s="146"/>
      <c r="Y7547" s="146"/>
      <c r="Z7547" s="146"/>
      <c r="AA7547" s="146"/>
      <c r="AB7547" s="5" t="str">
        <f t="shared" si="150"/>
        <v/>
      </c>
    </row>
    <row r="7548" spans="8:28" customFormat="1" ht="12.95" hidden="1" customHeight="1">
      <c r="H7548" s="1"/>
      <c r="I7548" s="1"/>
      <c r="N7548" s="1"/>
      <c r="T7548" s="146"/>
      <c r="U7548" s="146"/>
      <c r="V7548" s="146"/>
      <c r="W7548" s="146"/>
      <c r="X7548" s="146"/>
      <c r="Y7548" s="146"/>
      <c r="Z7548" s="146"/>
      <c r="AA7548" s="146"/>
      <c r="AB7548" s="5" t="str">
        <f t="shared" si="150"/>
        <v/>
      </c>
    </row>
    <row r="7549" spans="8:28" customFormat="1" ht="12.95" hidden="1" customHeight="1">
      <c r="H7549" s="1"/>
      <c r="I7549" s="1"/>
      <c r="N7549" s="1"/>
      <c r="T7549" s="146"/>
      <c r="U7549" s="146"/>
      <c r="V7549" s="146"/>
      <c r="W7549" s="146"/>
      <c r="X7549" s="146"/>
      <c r="Y7549" s="146"/>
      <c r="Z7549" s="146"/>
      <c r="AA7549" s="146"/>
      <c r="AB7549" s="5" t="str">
        <f t="shared" si="150"/>
        <v/>
      </c>
    </row>
    <row r="7550" spans="8:28" customFormat="1" ht="12.95" hidden="1" customHeight="1">
      <c r="H7550" s="1"/>
      <c r="I7550" s="1"/>
      <c r="N7550" s="1"/>
      <c r="T7550" s="146"/>
      <c r="U7550" s="146"/>
      <c r="V7550" s="146"/>
      <c r="W7550" s="146"/>
      <c r="X7550" s="146"/>
      <c r="Y7550" s="146"/>
      <c r="Z7550" s="146"/>
      <c r="AA7550" s="146"/>
      <c r="AB7550" s="5" t="str">
        <f t="shared" si="150"/>
        <v/>
      </c>
    </row>
    <row r="7551" spans="8:28" customFormat="1" ht="12.95" hidden="1" customHeight="1">
      <c r="H7551" s="1"/>
      <c r="I7551" s="1"/>
      <c r="N7551" s="1"/>
      <c r="T7551" s="146"/>
      <c r="U7551" s="146"/>
      <c r="V7551" s="146"/>
      <c r="W7551" s="146"/>
      <c r="X7551" s="146"/>
      <c r="Y7551" s="146"/>
      <c r="Z7551" s="146"/>
      <c r="AA7551" s="146"/>
      <c r="AB7551" s="5" t="str">
        <f t="shared" si="150"/>
        <v/>
      </c>
    </row>
    <row r="7552" spans="8:28" customFormat="1" ht="12.95" hidden="1" customHeight="1">
      <c r="H7552" s="1"/>
      <c r="I7552" s="1"/>
      <c r="N7552" s="1"/>
      <c r="T7552" s="146"/>
      <c r="U7552" s="146"/>
      <c r="V7552" s="146"/>
      <c r="W7552" s="146"/>
      <c r="X7552" s="146"/>
      <c r="Y7552" s="146"/>
      <c r="Z7552" s="146"/>
      <c r="AA7552" s="146"/>
      <c r="AB7552" s="5" t="str">
        <f t="shared" si="150"/>
        <v/>
      </c>
    </row>
    <row r="7553" spans="8:28" customFormat="1" ht="12.95" hidden="1" customHeight="1">
      <c r="H7553" s="1"/>
      <c r="I7553" s="1"/>
      <c r="N7553" s="1"/>
      <c r="T7553" s="146"/>
      <c r="U7553" s="146"/>
      <c r="V7553" s="146"/>
      <c r="W7553" s="146"/>
      <c r="X7553" s="146"/>
      <c r="Y7553" s="146"/>
      <c r="Z7553" s="146"/>
      <c r="AA7553" s="146"/>
      <c r="AB7553" s="5" t="str">
        <f t="shared" si="150"/>
        <v/>
      </c>
    </row>
    <row r="7554" spans="8:28" customFormat="1" ht="12.95" hidden="1" customHeight="1">
      <c r="H7554" s="1"/>
      <c r="I7554" s="1"/>
      <c r="N7554" s="1"/>
      <c r="T7554" s="146"/>
      <c r="U7554" s="146"/>
      <c r="V7554" s="146"/>
      <c r="W7554" s="146"/>
      <c r="X7554" s="146"/>
      <c r="Y7554" s="146"/>
      <c r="Z7554" s="146"/>
      <c r="AA7554" s="146"/>
      <c r="AB7554" s="5" t="str">
        <f t="shared" si="150"/>
        <v/>
      </c>
    </row>
    <row r="7555" spans="8:28" customFormat="1" ht="12.95" hidden="1" customHeight="1">
      <c r="H7555" s="1"/>
      <c r="I7555" s="1"/>
      <c r="N7555" s="1"/>
      <c r="T7555" s="146"/>
      <c r="U7555" s="146"/>
      <c r="V7555" s="146"/>
      <c r="W7555" s="146"/>
      <c r="X7555" s="146"/>
      <c r="Y7555" s="146"/>
      <c r="Z7555" s="146"/>
      <c r="AA7555" s="146"/>
      <c r="AB7555" s="5" t="str">
        <f t="shared" si="150"/>
        <v/>
      </c>
    </row>
    <row r="7556" spans="8:28" customFormat="1" ht="12.95" hidden="1" customHeight="1">
      <c r="H7556" s="1"/>
      <c r="I7556" s="1"/>
      <c r="N7556" s="1"/>
      <c r="T7556" s="146"/>
      <c r="U7556" s="146"/>
      <c r="V7556" s="146"/>
      <c r="W7556" s="146"/>
      <c r="X7556" s="146"/>
      <c r="Y7556" s="146"/>
      <c r="Z7556" s="146"/>
      <c r="AA7556" s="146"/>
      <c r="AB7556" s="5" t="str">
        <f t="shared" si="150"/>
        <v/>
      </c>
    </row>
    <row r="7557" spans="8:28" customFormat="1" ht="12.95" hidden="1" customHeight="1">
      <c r="H7557" s="1"/>
      <c r="I7557" s="1"/>
      <c r="N7557" s="1"/>
      <c r="T7557" s="146"/>
      <c r="U7557" s="146"/>
      <c r="V7557" s="146"/>
      <c r="W7557" s="146"/>
      <c r="X7557" s="146"/>
      <c r="Y7557" s="146"/>
      <c r="Z7557" s="146"/>
      <c r="AA7557" s="146"/>
      <c r="AB7557" s="5" t="str">
        <f t="shared" si="150"/>
        <v/>
      </c>
    </row>
    <row r="7558" spans="8:28" customFormat="1" ht="12.95" hidden="1" customHeight="1">
      <c r="H7558" s="1"/>
      <c r="I7558" s="1"/>
      <c r="N7558" s="1"/>
      <c r="T7558" s="146"/>
      <c r="U7558" s="146"/>
      <c r="V7558" s="146"/>
      <c r="W7558" s="146"/>
      <c r="X7558" s="146"/>
      <c r="Y7558" s="146"/>
      <c r="Z7558" s="146"/>
      <c r="AA7558" s="146"/>
      <c r="AB7558" s="5" t="str">
        <f t="shared" si="150"/>
        <v/>
      </c>
    </row>
    <row r="7559" spans="8:28" customFormat="1" ht="12.95" hidden="1" customHeight="1">
      <c r="H7559" s="1"/>
      <c r="I7559" s="1"/>
      <c r="N7559" s="1"/>
      <c r="T7559" s="146"/>
      <c r="U7559" s="146"/>
      <c r="V7559" s="146"/>
      <c r="W7559" s="146"/>
      <c r="X7559" s="146"/>
      <c r="Y7559" s="146"/>
      <c r="Z7559" s="146"/>
      <c r="AA7559" s="146"/>
      <c r="AB7559" s="5" t="str">
        <f t="shared" si="150"/>
        <v/>
      </c>
    </row>
    <row r="7560" spans="8:28" customFormat="1" ht="12.95" hidden="1" customHeight="1">
      <c r="H7560" s="1"/>
      <c r="I7560" s="1"/>
      <c r="N7560" s="1"/>
      <c r="T7560" s="146"/>
      <c r="U7560" s="146"/>
      <c r="V7560" s="146"/>
      <c r="W7560" s="146"/>
      <c r="X7560" s="146"/>
      <c r="Y7560" s="146"/>
      <c r="Z7560" s="146"/>
      <c r="AA7560" s="146"/>
      <c r="AB7560" s="5" t="str">
        <f t="shared" si="150"/>
        <v/>
      </c>
    </row>
    <row r="7561" spans="8:28" customFormat="1" ht="12.95" hidden="1" customHeight="1">
      <c r="H7561" s="1"/>
      <c r="I7561" s="1"/>
      <c r="N7561" s="1"/>
      <c r="T7561" s="146"/>
      <c r="U7561" s="146"/>
      <c r="V7561" s="146"/>
      <c r="W7561" s="146"/>
      <c r="X7561" s="146"/>
      <c r="Y7561" s="146"/>
      <c r="Z7561" s="146"/>
      <c r="AA7561" s="146"/>
      <c r="AB7561" s="5" t="str">
        <f t="shared" si="150"/>
        <v/>
      </c>
    </row>
    <row r="7562" spans="8:28" customFormat="1" ht="12.95" hidden="1" customHeight="1">
      <c r="H7562" s="1"/>
      <c r="I7562" s="1"/>
      <c r="N7562" s="1"/>
      <c r="T7562" s="146"/>
      <c r="U7562" s="146"/>
      <c r="V7562" s="146"/>
      <c r="W7562" s="146"/>
      <c r="X7562" s="146"/>
      <c r="Y7562" s="146"/>
      <c r="Z7562" s="146"/>
      <c r="AA7562" s="146"/>
      <c r="AB7562" s="5" t="str">
        <f t="shared" si="150"/>
        <v/>
      </c>
    </row>
    <row r="7563" spans="8:28" customFormat="1" ht="12.95" hidden="1" customHeight="1">
      <c r="H7563" s="1"/>
      <c r="I7563" s="1"/>
      <c r="N7563" s="1"/>
      <c r="T7563" s="146"/>
      <c r="U7563" s="146"/>
      <c r="V7563" s="146"/>
      <c r="W7563" s="146"/>
      <c r="X7563" s="146"/>
      <c r="Y7563" s="146"/>
      <c r="Z7563" s="146"/>
      <c r="AA7563" s="146"/>
      <c r="AB7563" s="5" t="str">
        <f t="shared" si="150"/>
        <v/>
      </c>
    </row>
    <row r="7564" spans="8:28" customFormat="1" ht="12.95" hidden="1" customHeight="1">
      <c r="H7564" s="1"/>
      <c r="I7564" s="1"/>
      <c r="N7564" s="1"/>
      <c r="T7564" s="146"/>
      <c r="U7564" s="146"/>
      <c r="V7564" s="146"/>
      <c r="W7564" s="146"/>
      <c r="X7564" s="146"/>
      <c r="Y7564" s="146"/>
      <c r="Z7564" s="146"/>
      <c r="AA7564" s="146"/>
      <c r="AB7564" s="5" t="str">
        <f t="shared" si="150"/>
        <v/>
      </c>
    </row>
    <row r="7565" spans="8:28" customFormat="1" ht="12.95" hidden="1" customHeight="1">
      <c r="H7565" s="1"/>
      <c r="I7565" s="1"/>
      <c r="N7565" s="1"/>
      <c r="T7565" s="146"/>
      <c r="U7565" s="146"/>
      <c r="V7565" s="146"/>
      <c r="W7565" s="146"/>
      <c r="X7565" s="146"/>
      <c r="Y7565" s="146"/>
      <c r="Z7565" s="146"/>
      <c r="AA7565" s="146"/>
      <c r="AB7565" s="5" t="str">
        <f t="shared" si="150"/>
        <v/>
      </c>
    </row>
    <row r="7566" spans="8:28" customFormat="1" ht="12.95" hidden="1" customHeight="1">
      <c r="H7566" s="1"/>
      <c r="I7566" s="1"/>
      <c r="N7566" s="1"/>
      <c r="T7566" s="146"/>
      <c r="U7566" s="146"/>
      <c r="V7566" s="146"/>
      <c r="W7566" s="146"/>
      <c r="X7566" s="146"/>
      <c r="Y7566" s="146"/>
      <c r="Z7566" s="146"/>
      <c r="AA7566" s="146"/>
      <c r="AB7566" s="5" t="str">
        <f t="shared" si="150"/>
        <v/>
      </c>
    </row>
    <row r="7567" spans="8:28" customFormat="1" ht="12.95" hidden="1" customHeight="1">
      <c r="H7567" s="1"/>
      <c r="I7567" s="1"/>
      <c r="N7567" s="1"/>
      <c r="T7567" s="146"/>
      <c r="U7567" s="146"/>
      <c r="V7567" s="146"/>
      <c r="W7567" s="146"/>
      <c r="X7567" s="146"/>
      <c r="Y7567" s="146"/>
      <c r="Z7567" s="146"/>
      <c r="AA7567" s="146"/>
      <c r="AB7567" s="5" t="str">
        <f t="shared" si="150"/>
        <v/>
      </c>
    </row>
    <row r="7568" spans="8:28" customFormat="1" ht="12.95" hidden="1" customHeight="1">
      <c r="H7568" s="1"/>
      <c r="I7568" s="1"/>
      <c r="N7568" s="1"/>
      <c r="T7568" s="146"/>
      <c r="U7568" s="146"/>
      <c r="V7568" s="146"/>
      <c r="W7568" s="146"/>
      <c r="X7568" s="146"/>
      <c r="Y7568" s="146"/>
      <c r="Z7568" s="146"/>
      <c r="AA7568" s="146"/>
      <c r="AB7568" s="5" t="str">
        <f t="shared" si="150"/>
        <v/>
      </c>
    </row>
    <row r="7569" spans="8:28" customFormat="1" ht="12.95" hidden="1" customHeight="1">
      <c r="H7569" s="1"/>
      <c r="I7569" s="1"/>
      <c r="N7569" s="1"/>
      <c r="T7569" s="146"/>
      <c r="U7569" s="146"/>
      <c r="V7569" s="146"/>
      <c r="W7569" s="146"/>
      <c r="X7569" s="146"/>
      <c r="Y7569" s="146"/>
      <c r="Z7569" s="146"/>
      <c r="AA7569" s="146"/>
      <c r="AB7569" s="5" t="str">
        <f t="shared" si="150"/>
        <v/>
      </c>
    </row>
    <row r="7570" spans="8:28" customFormat="1" ht="12.95" hidden="1" customHeight="1">
      <c r="H7570" s="1"/>
      <c r="I7570" s="1"/>
      <c r="N7570" s="1"/>
      <c r="T7570" s="146"/>
      <c r="U7570" s="146"/>
      <c r="V7570" s="146"/>
      <c r="W7570" s="146"/>
      <c r="X7570" s="146"/>
      <c r="Y7570" s="146"/>
      <c r="Z7570" s="146"/>
      <c r="AA7570" s="146"/>
      <c r="AB7570" s="5" t="str">
        <f t="shared" si="150"/>
        <v/>
      </c>
    </row>
    <row r="7571" spans="8:28" customFormat="1" ht="12.95" hidden="1" customHeight="1">
      <c r="H7571" s="1"/>
      <c r="I7571" s="1"/>
      <c r="N7571" s="1"/>
      <c r="T7571" s="146"/>
      <c r="U7571" s="146"/>
      <c r="V7571" s="146"/>
      <c r="W7571" s="146"/>
      <c r="X7571" s="146"/>
      <c r="Y7571" s="146"/>
      <c r="Z7571" s="146"/>
      <c r="AA7571" s="146"/>
      <c r="AB7571" s="5" t="str">
        <f t="shared" si="150"/>
        <v/>
      </c>
    </row>
    <row r="7572" spans="8:28" customFormat="1" ht="12.95" hidden="1" customHeight="1">
      <c r="H7572" s="1"/>
      <c r="I7572" s="1"/>
      <c r="N7572" s="1"/>
      <c r="T7572" s="146"/>
      <c r="U7572" s="146"/>
      <c r="V7572" s="146"/>
      <c r="W7572" s="146"/>
      <c r="X7572" s="146"/>
      <c r="Y7572" s="146"/>
      <c r="Z7572" s="146"/>
      <c r="AA7572" s="146"/>
      <c r="AB7572" s="5" t="str">
        <f t="shared" si="150"/>
        <v/>
      </c>
    </row>
    <row r="7573" spans="8:28" customFormat="1" ht="12.95" hidden="1" customHeight="1">
      <c r="H7573" s="1"/>
      <c r="I7573" s="1"/>
      <c r="N7573" s="1"/>
      <c r="T7573" s="146"/>
      <c r="U7573" s="146"/>
      <c r="V7573" s="146"/>
      <c r="W7573" s="146"/>
      <c r="X7573" s="146"/>
      <c r="Y7573" s="146"/>
      <c r="Z7573" s="146"/>
      <c r="AA7573" s="146"/>
      <c r="AB7573" s="5" t="str">
        <f t="shared" si="150"/>
        <v/>
      </c>
    </row>
    <row r="7574" spans="8:28" customFormat="1" ht="12.95" hidden="1" customHeight="1">
      <c r="H7574" s="1"/>
      <c r="I7574" s="1"/>
      <c r="N7574" s="1"/>
      <c r="T7574" s="146"/>
      <c r="U7574" s="146"/>
      <c r="V7574" s="146"/>
      <c r="W7574" s="146"/>
      <c r="X7574" s="146"/>
      <c r="Y7574" s="146"/>
      <c r="Z7574" s="146"/>
      <c r="AA7574" s="146"/>
      <c r="AB7574" s="5" t="str">
        <f t="shared" si="150"/>
        <v/>
      </c>
    </row>
    <row r="7575" spans="8:28" customFormat="1" ht="12.95" hidden="1" customHeight="1">
      <c r="H7575" s="1"/>
      <c r="I7575" s="1"/>
      <c r="N7575" s="1"/>
      <c r="T7575" s="146"/>
      <c r="U7575" s="146"/>
      <c r="V7575" s="146"/>
      <c r="W7575" s="146"/>
      <c r="X7575" s="146"/>
      <c r="Y7575" s="146"/>
      <c r="Z7575" s="146"/>
      <c r="AA7575" s="146"/>
      <c r="AB7575" s="5" t="str">
        <f t="shared" si="150"/>
        <v/>
      </c>
    </row>
    <row r="7576" spans="8:28" customFormat="1" ht="12.95" hidden="1" customHeight="1">
      <c r="H7576" s="1"/>
      <c r="I7576" s="1"/>
      <c r="N7576" s="1"/>
      <c r="T7576" s="146"/>
      <c r="U7576" s="146"/>
      <c r="V7576" s="146"/>
      <c r="W7576" s="146"/>
      <c r="X7576" s="146"/>
      <c r="Y7576" s="146"/>
      <c r="Z7576" s="146"/>
      <c r="AA7576" s="146"/>
      <c r="AB7576" s="5" t="str">
        <f t="shared" si="150"/>
        <v/>
      </c>
    </row>
    <row r="7577" spans="8:28" customFormat="1" ht="12.95" hidden="1" customHeight="1">
      <c r="H7577" s="1"/>
      <c r="I7577" s="1"/>
      <c r="N7577" s="1"/>
      <c r="T7577" s="146"/>
      <c r="U7577" s="146"/>
      <c r="V7577" s="146"/>
      <c r="W7577" s="146"/>
      <c r="X7577" s="146"/>
      <c r="Y7577" s="146"/>
      <c r="Z7577" s="146"/>
      <c r="AA7577" s="146"/>
      <c r="AB7577" s="5" t="str">
        <f t="shared" si="150"/>
        <v/>
      </c>
    </row>
    <row r="7578" spans="8:28" customFormat="1" ht="12.95" hidden="1" customHeight="1">
      <c r="H7578" s="1"/>
      <c r="I7578" s="1"/>
      <c r="N7578" s="1"/>
      <c r="T7578" s="146"/>
      <c r="U7578" s="146"/>
      <c r="V7578" s="146"/>
      <c r="W7578" s="146"/>
      <c r="X7578" s="146"/>
      <c r="Y7578" s="146"/>
      <c r="Z7578" s="146"/>
      <c r="AA7578" s="146"/>
      <c r="AB7578" s="5" t="str">
        <f t="shared" si="150"/>
        <v/>
      </c>
    </row>
    <row r="7579" spans="8:28" customFormat="1" ht="12.95" hidden="1" customHeight="1">
      <c r="H7579" s="1"/>
      <c r="I7579" s="1"/>
      <c r="N7579" s="1"/>
      <c r="T7579" s="146"/>
      <c r="U7579" s="146"/>
      <c r="V7579" s="146"/>
      <c r="W7579" s="146"/>
      <c r="X7579" s="146"/>
      <c r="Y7579" s="146"/>
      <c r="Z7579" s="146"/>
      <c r="AA7579" s="146"/>
      <c r="AB7579" s="5" t="str">
        <f t="shared" ref="AB7579:AB7642" si="151">IF(TRIM(A7569)="","",CONCATENATE(TRIM(D7569),TRIM(E7569)))</f>
        <v/>
      </c>
    </row>
    <row r="7580" spans="8:28" customFormat="1" ht="12.95" hidden="1" customHeight="1">
      <c r="H7580" s="1"/>
      <c r="I7580" s="1"/>
      <c r="N7580" s="1"/>
      <c r="T7580" s="146"/>
      <c r="U7580" s="146"/>
      <c r="V7580" s="146"/>
      <c r="W7580" s="146"/>
      <c r="X7580" s="146"/>
      <c r="Y7580" s="146"/>
      <c r="Z7580" s="146"/>
      <c r="AA7580" s="146"/>
      <c r="AB7580" s="5" t="str">
        <f t="shared" si="151"/>
        <v/>
      </c>
    </row>
    <row r="7581" spans="8:28" customFormat="1" ht="12.95" hidden="1" customHeight="1">
      <c r="H7581" s="1"/>
      <c r="I7581" s="1"/>
      <c r="N7581" s="1"/>
      <c r="T7581" s="146"/>
      <c r="U7581" s="146"/>
      <c r="V7581" s="146"/>
      <c r="W7581" s="146"/>
      <c r="X7581" s="146"/>
      <c r="Y7581" s="146"/>
      <c r="Z7581" s="146"/>
      <c r="AA7581" s="146"/>
      <c r="AB7581" s="5" t="str">
        <f t="shared" si="151"/>
        <v/>
      </c>
    </row>
    <row r="7582" spans="8:28" customFormat="1" ht="12.95" hidden="1" customHeight="1">
      <c r="H7582" s="1"/>
      <c r="I7582" s="1"/>
      <c r="N7582" s="1"/>
      <c r="T7582" s="146"/>
      <c r="U7582" s="146"/>
      <c r="V7582" s="146"/>
      <c r="W7582" s="146"/>
      <c r="X7582" s="146"/>
      <c r="Y7582" s="146"/>
      <c r="Z7582" s="146"/>
      <c r="AA7582" s="146"/>
      <c r="AB7582" s="5" t="str">
        <f t="shared" si="151"/>
        <v/>
      </c>
    </row>
    <row r="7583" spans="8:28" customFormat="1" ht="12.95" hidden="1" customHeight="1">
      <c r="H7583" s="1"/>
      <c r="I7583" s="1"/>
      <c r="N7583" s="1"/>
      <c r="T7583" s="146"/>
      <c r="U7583" s="146"/>
      <c r="V7583" s="146"/>
      <c r="W7583" s="146"/>
      <c r="X7583" s="146"/>
      <c r="Y7583" s="146"/>
      <c r="Z7583" s="146"/>
      <c r="AA7583" s="146"/>
      <c r="AB7583" s="5" t="str">
        <f t="shared" si="151"/>
        <v/>
      </c>
    </row>
    <row r="7584" spans="8:28" customFormat="1" ht="12.95" hidden="1" customHeight="1">
      <c r="H7584" s="1"/>
      <c r="I7584" s="1"/>
      <c r="N7584" s="1"/>
      <c r="T7584" s="146"/>
      <c r="U7584" s="146"/>
      <c r="V7584" s="146"/>
      <c r="W7584" s="146"/>
      <c r="X7584" s="146"/>
      <c r="Y7584" s="146"/>
      <c r="Z7584" s="146"/>
      <c r="AA7584" s="146"/>
      <c r="AB7584" s="5" t="str">
        <f t="shared" si="151"/>
        <v/>
      </c>
    </row>
    <row r="7585" spans="8:28" customFormat="1" ht="12.95" hidden="1" customHeight="1">
      <c r="H7585" s="1"/>
      <c r="I7585" s="1"/>
      <c r="N7585" s="1"/>
      <c r="T7585" s="146"/>
      <c r="U7585" s="146"/>
      <c r="V7585" s="146"/>
      <c r="W7585" s="146"/>
      <c r="X7585" s="146"/>
      <c r="Y7585" s="146"/>
      <c r="Z7585" s="146"/>
      <c r="AA7585" s="146"/>
      <c r="AB7585" s="5" t="str">
        <f t="shared" si="151"/>
        <v/>
      </c>
    </row>
    <row r="7586" spans="8:28" customFormat="1" ht="12.95" hidden="1" customHeight="1">
      <c r="H7586" s="1"/>
      <c r="I7586" s="1"/>
      <c r="N7586" s="1"/>
      <c r="T7586" s="146"/>
      <c r="U7586" s="146"/>
      <c r="V7586" s="146"/>
      <c r="W7586" s="146"/>
      <c r="X7586" s="146"/>
      <c r="Y7586" s="146"/>
      <c r="Z7586" s="146"/>
      <c r="AA7586" s="146"/>
      <c r="AB7586" s="5" t="str">
        <f t="shared" si="151"/>
        <v/>
      </c>
    </row>
    <row r="7587" spans="8:28" customFormat="1" ht="12.95" hidden="1" customHeight="1">
      <c r="H7587" s="1"/>
      <c r="I7587" s="1"/>
      <c r="N7587" s="1"/>
      <c r="T7587" s="146"/>
      <c r="U7587" s="146"/>
      <c r="V7587" s="146"/>
      <c r="W7587" s="146"/>
      <c r="X7587" s="146"/>
      <c r="Y7587" s="146"/>
      <c r="Z7587" s="146"/>
      <c r="AA7587" s="146"/>
      <c r="AB7587" s="5" t="str">
        <f t="shared" si="151"/>
        <v/>
      </c>
    </row>
    <row r="7588" spans="8:28" customFormat="1" ht="12.95" hidden="1" customHeight="1">
      <c r="H7588" s="1"/>
      <c r="I7588" s="1"/>
      <c r="N7588" s="1"/>
      <c r="T7588" s="146"/>
      <c r="U7588" s="146"/>
      <c r="V7588" s="146"/>
      <c r="W7588" s="146"/>
      <c r="X7588" s="146"/>
      <c r="Y7588" s="146"/>
      <c r="Z7588" s="146"/>
      <c r="AA7588" s="146"/>
      <c r="AB7588" s="5" t="str">
        <f t="shared" si="151"/>
        <v/>
      </c>
    </row>
    <row r="7589" spans="8:28" customFormat="1" ht="12.95" hidden="1" customHeight="1">
      <c r="H7589" s="1"/>
      <c r="I7589" s="1"/>
      <c r="N7589" s="1"/>
      <c r="T7589" s="146"/>
      <c r="U7589" s="146"/>
      <c r="V7589" s="146"/>
      <c r="W7589" s="146"/>
      <c r="X7589" s="146"/>
      <c r="Y7589" s="146"/>
      <c r="Z7589" s="146"/>
      <c r="AA7589" s="146"/>
      <c r="AB7589" s="5" t="str">
        <f t="shared" si="151"/>
        <v/>
      </c>
    </row>
    <row r="7590" spans="8:28" customFormat="1" ht="12.95" hidden="1" customHeight="1">
      <c r="H7590" s="1"/>
      <c r="I7590" s="1"/>
      <c r="N7590" s="1"/>
      <c r="T7590" s="146"/>
      <c r="U7590" s="146"/>
      <c r="V7590" s="146"/>
      <c r="W7590" s="146"/>
      <c r="X7590" s="146"/>
      <c r="Y7590" s="146"/>
      <c r="Z7590" s="146"/>
      <c r="AA7590" s="146"/>
      <c r="AB7590" s="5" t="str">
        <f t="shared" si="151"/>
        <v/>
      </c>
    </row>
    <row r="7591" spans="8:28" customFormat="1" ht="12.95" hidden="1" customHeight="1">
      <c r="H7591" s="1"/>
      <c r="I7591" s="1"/>
      <c r="N7591" s="1"/>
      <c r="T7591" s="146"/>
      <c r="U7591" s="146"/>
      <c r="V7591" s="146"/>
      <c r="W7591" s="146"/>
      <c r="X7591" s="146"/>
      <c r="Y7591" s="146"/>
      <c r="Z7591" s="146"/>
      <c r="AA7591" s="146"/>
      <c r="AB7591" s="5" t="str">
        <f t="shared" si="151"/>
        <v/>
      </c>
    </row>
    <row r="7592" spans="8:28" customFormat="1" ht="12.95" hidden="1" customHeight="1">
      <c r="H7592" s="1"/>
      <c r="I7592" s="1"/>
      <c r="N7592" s="1"/>
      <c r="T7592" s="146"/>
      <c r="U7592" s="146"/>
      <c r="V7592" s="146"/>
      <c r="W7592" s="146"/>
      <c r="X7592" s="146"/>
      <c r="Y7592" s="146"/>
      <c r="Z7592" s="146"/>
      <c r="AA7592" s="146"/>
      <c r="AB7592" s="5" t="str">
        <f t="shared" si="151"/>
        <v/>
      </c>
    </row>
    <row r="7593" spans="8:28" customFormat="1" ht="12.95" hidden="1" customHeight="1">
      <c r="H7593" s="1"/>
      <c r="I7593" s="1"/>
      <c r="N7593" s="1"/>
      <c r="T7593" s="146"/>
      <c r="U7593" s="146"/>
      <c r="V7593" s="146"/>
      <c r="W7593" s="146"/>
      <c r="X7593" s="146"/>
      <c r="Y7593" s="146"/>
      <c r="Z7593" s="146"/>
      <c r="AA7593" s="146"/>
      <c r="AB7593" s="5" t="str">
        <f t="shared" si="151"/>
        <v/>
      </c>
    </row>
    <row r="7594" spans="8:28" customFormat="1" ht="12.95" hidden="1" customHeight="1">
      <c r="H7594" s="1"/>
      <c r="I7594" s="1"/>
      <c r="N7594" s="1"/>
      <c r="T7594" s="146"/>
      <c r="U7594" s="146"/>
      <c r="V7594" s="146"/>
      <c r="W7594" s="146"/>
      <c r="X7594" s="146"/>
      <c r="Y7594" s="146"/>
      <c r="Z7594" s="146"/>
      <c r="AA7594" s="146"/>
      <c r="AB7594" s="5" t="str">
        <f t="shared" si="151"/>
        <v/>
      </c>
    </row>
    <row r="7595" spans="8:28" customFormat="1" ht="12.95" hidden="1" customHeight="1">
      <c r="H7595" s="1"/>
      <c r="I7595" s="1"/>
      <c r="N7595" s="1"/>
      <c r="T7595" s="146"/>
      <c r="U7595" s="146"/>
      <c r="V7595" s="146"/>
      <c r="W7595" s="146"/>
      <c r="X7595" s="146"/>
      <c r="Y7595" s="146"/>
      <c r="Z7595" s="146"/>
      <c r="AA7595" s="146"/>
      <c r="AB7595" s="5" t="str">
        <f t="shared" si="151"/>
        <v/>
      </c>
    </row>
    <row r="7596" spans="8:28" customFormat="1" ht="12.95" hidden="1" customHeight="1">
      <c r="H7596" s="1"/>
      <c r="I7596" s="1"/>
      <c r="N7596" s="1"/>
      <c r="T7596" s="146"/>
      <c r="U7596" s="146"/>
      <c r="V7596" s="146"/>
      <c r="W7596" s="146"/>
      <c r="X7596" s="146"/>
      <c r="Y7596" s="146"/>
      <c r="Z7596" s="146"/>
      <c r="AA7596" s="146"/>
      <c r="AB7596" s="5" t="str">
        <f t="shared" si="151"/>
        <v/>
      </c>
    </row>
    <row r="7597" spans="8:28" customFormat="1" ht="12.95" hidden="1" customHeight="1">
      <c r="H7597" s="1"/>
      <c r="I7597" s="1"/>
      <c r="N7597" s="1"/>
      <c r="T7597" s="146"/>
      <c r="U7597" s="146"/>
      <c r="V7597" s="146"/>
      <c r="W7597" s="146"/>
      <c r="X7597" s="146"/>
      <c r="Y7597" s="146"/>
      <c r="Z7597" s="146"/>
      <c r="AA7597" s="146"/>
      <c r="AB7597" s="5" t="str">
        <f t="shared" si="151"/>
        <v/>
      </c>
    </row>
    <row r="7598" spans="8:28" customFormat="1" ht="12.95" hidden="1" customHeight="1">
      <c r="H7598" s="1"/>
      <c r="I7598" s="1"/>
      <c r="N7598" s="1"/>
      <c r="T7598" s="146"/>
      <c r="U7598" s="146"/>
      <c r="V7598" s="146"/>
      <c r="W7598" s="146"/>
      <c r="X7598" s="146"/>
      <c r="Y7598" s="146"/>
      <c r="Z7598" s="146"/>
      <c r="AA7598" s="146"/>
      <c r="AB7598" s="5" t="str">
        <f t="shared" si="151"/>
        <v/>
      </c>
    </row>
    <row r="7599" spans="8:28" customFormat="1" ht="12.95" hidden="1" customHeight="1">
      <c r="H7599" s="1"/>
      <c r="I7599" s="1"/>
      <c r="N7599" s="1"/>
      <c r="T7599" s="146"/>
      <c r="U7599" s="146"/>
      <c r="V7599" s="146"/>
      <c r="W7599" s="146"/>
      <c r="X7599" s="146"/>
      <c r="Y7599" s="146"/>
      <c r="Z7599" s="146"/>
      <c r="AA7599" s="146"/>
      <c r="AB7599" s="5" t="str">
        <f t="shared" si="151"/>
        <v/>
      </c>
    </row>
    <row r="7600" spans="8:28" customFormat="1" ht="12.95" hidden="1" customHeight="1">
      <c r="H7600" s="1"/>
      <c r="I7600" s="1"/>
      <c r="N7600" s="1"/>
      <c r="T7600" s="146"/>
      <c r="U7600" s="146"/>
      <c r="V7600" s="146"/>
      <c r="W7600" s="146"/>
      <c r="X7600" s="146"/>
      <c r="Y7600" s="146"/>
      <c r="Z7600" s="146"/>
      <c r="AA7600" s="146"/>
      <c r="AB7600" s="5" t="str">
        <f t="shared" si="151"/>
        <v/>
      </c>
    </row>
    <row r="7601" spans="8:28" customFormat="1" ht="12.95" hidden="1" customHeight="1">
      <c r="H7601" s="1"/>
      <c r="I7601" s="1"/>
      <c r="N7601" s="1"/>
      <c r="T7601" s="146"/>
      <c r="U7601" s="146"/>
      <c r="V7601" s="146"/>
      <c r="W7601" s="146"/>
      <c r="X7601" s="146"/>
      <c r="Y7601" s="146"/>
      <c r="Z7601" s="146"/>
      <c r="AA7601" s="146"/>
      <c r="AB7601" s="5" t="str">
        <f t="shared" si="151"/>
        <v/>
      </c>
    </row>
    <row r="7602" spans="8:28" customFormat="1" ht="12.95" hidden="1" customHeight="1">
      <c r="H7602" s="1"/>
      <c r="I7602" s="1"/>
      <c r="N7602" s="1"/>
      <c r="T7602" s="146"/>
      <c r="U7602" s="146"/>
      <c r="V7602" s="146"/>
      <c r="W7602" s="146"/>
      <c r="X7602" s="146"/>
      <c r="Y7602" s="146"/>
      <c r="Z7602" s="146"/>
      <c r="AA7602" s="146"/>
      <c r="AB7602" s="5" t="str">
        <f t="shared" si="151"/>
        <v/>
      </c>
    </row>
    <row r="7603" spans="8:28" customFormat="1" ht="12.95" hidden="1" customHeight="1">
      <c r="H7603" s="1"/>
      <c r="I7603" s="1"/>
      <c r="N7603" s="1"/>
      <c r="T7603" s="146"/>
      <c r="U7603" s="146"/>
      <c r="V7603" s="146"/>
      <c r="W7603" s="146"/>
      <c r="X7603" s="146"/>
      <c r="Y7603" s="146"/>
      <c r="Z7603" s="146"/>
      <c r="AA7603" s="146"/>
      <c r="AB7603" s="5" t="str">
        <f t="shared" si="151"/>
        <v/>
      </c>
    </row>
    <row r="7604" spans="8:28" customFormat="1" ht="12.95" hidden="1" customHeight="1">
      <c r="H7604" s="1"/>
      <c r="I7604" s="1"/>
      <c r="N7604" s="1"/>
      <c r="T7604" s="146"/>
      <c r="U7604" s="146"/>
      <c r="V7604" s="146"/>
      <c r="W7604" s="146"/>
      <c r="X7604" s="146"/>
      <c r="Y7604" s="146"/>
      <c r="Z7604" s="146"/>
      <c r="AA7604" s="146"/>
      <c r="AB7604" s="5" t="str">
        <f t="shared" si="151"/>
        <v/>
      </c>
    </row>
    <row r="7605" spans="8:28" customFormat="1" ht="12.95" hidden="1" customHeight="1">
      <c r="H7605" s="1"/>
      <c r="I7605" s="1"/>
      <c r="N7605" s="1"/>
      <c r="T7605" s="146"/>
      <c r="U7605" s="146"/>
      <c r="V7605" s="146"/>
      <c r="W7605" s="146"/>
      <c r="X7605" s="146"/>
      <c r="Y7605" s="146"/>
      <c r="Z7605" s="146"/>
      <c r="AA7605" s="146"/>
      <c r="AB7605" s="5" t="str">
        <f t="shared" si="151"/>
        <v/>
      </c>
    </row>
    <row r="7606" spans="8:28" customFormat="1" ht="12.95" hidden="1" customHeight="1">
      <c r="H7606" s="1"/>
      <c r="I7606" s="1"/>
      <c r="N7606" s="1"/>
      <c r="T7606" s="146"/>
      <c r="U7606" s="146"/>
      <c r="V7606" s="146"/>
      <c r="W7606" s="146"/>
      <c r="X7606" s="146"/>
      <c r="Y7606" s="146"/>
      <c r="Z7606" s="146"/>
      <c r="AA7606" s="146"/>
      <c r="AB7606" s="5" t="str">
        <f t="shared" si="151"/>
        <v/>
      </c>
    </row>
    <row r="7607" spans="8:28" customFormat="1" ht="12.95" hidden="1" customHeight="1">
      <c r="H7607" s="1"/>
      <c r="I7607" s="1"/>
      <c r="N7607" s="1"/>
      <c r="T7607" s="146"/>
      <c r="U7607" s="146"/>
      <c r="V7607" s="146"/>
      <c r="W7607" s="146"/>
      <c r="X7607" s="146"/>
      <c r="Y7607" s="146"/>
      <c r="Z7607" s="146"/>
      <c r="AA7607" s="146"/>
      <c r="AB7607" s="5" t="str">
        <f t="shared" si="151"/>
        <v/>
      </c>
    </row>
    <row r="7608" spans="8:28" customFormat="1" ht="12.95" hidden="1" customHeight="1">
      <c r="H7608" s="1"/>
      <c r="I7608" s="1"/>
      <c r="N7608" s="1"/>
      <c r="T7608" s="146"/>
      <c r="U7608" s="146"/>
      <c r="V7608" s="146"/>
      <c r="W7608" s="146"/>
      <c r="X7608" s="146"/>
      <c r="Y7608" s="146"/>
      <c r="Z7608" s="146"/>
      <c r="AA7608" s="146"/>
      <c r="AB7608" s="5" t="str">
        <f t="shared" si="151"/>
        <v/>
      </c>
    </row>
    <row r="7609" spans="8:28" customFormat="1" ht="12.95" hidden="1" customHeight="1">
      <c r="H7609" s="1"/>
      <c r="I7609" s="1"/>
      <c r="N7609" s="1"/>
      <c r="T7609" s="146"/>
      <c r="U7609" s="146"/>
      <c r="V7609" s="146"/>
      <c r="W7609" s="146"/>
      <c r="X7609" s="146"/>
      <c r="Y7609" s="146"/>
      <c r="Z7609" s="146"/>
      <c r="AA7609" s="146"/>
      <c r="AB7609" s="5" t="str">
        <f t="shared" si="151"/>
        <v/>
      </c>
    </row>
    <row r="7610" spans="8:28" customFormat="1" ht="12.95" hidden="1" customHeight="1">
      <c r="H7610" s="1"/>
      <c r="I7610" s="1"/>
      <c r="N7610" s="1"/>
      <c r="T7610" s="146"/>
      <c r="U7610" s="146"/>
      <c r="V7610" s="146"/>
      <c r="W7610" s="146"/>
      <c r="X7610" s="146"/>
      <c r="Y7610" s="146"/>
      <c r="Z7610" s="146"/>
      <c r="AA7610" s="146"/>
      <c r="AB7610" s="5" t="str">
        <f t="shared" si="151"/>
        <v/>
      </c>
    </row>
    <row r="7611" spans="8:28" customFormat="1" ht="12.95" hidden="1" customHeight="1">
      <c r="H7611" s="1"/>
      <c r="I7611" s="1"/>
      <c r="N7611" s="1"/>
      <c r="T7611" s="146"/>
      <c r="U7611" s="146"/>
      <c r="V7611" s="146"/>
      <c r="W7611" s="146"/>
      <c r="X7611" s="146"/>
      <c r="Y7611" s="146"/>
      <c r="Z7611" s="146"/>
      <c r="AA7611" s="146"/>
      <c r="AB7611" s="5" t="str">
        <f t="shared" si="151"/>
        <v/>
      </c>
    </row>
    <row r="7612" spans="8:28" customFormat="1" ht="12.95" hidden="1" customHeight="1">
      <c r="H7612" s="1"/>
      <c r="I7612" s="1"/>
      <c r="N7612" s="1"/>
      <c r="T7612" s="146"/>
      <c r="U7612" s="146"/>
      <c r="V7612" s="146"/>
      <c r="W7612" s="146"/>
      <c r="X7612" s="146"/>
      <c r="Y7612" s="146"/>
      <c r="Z7612" s="146"/>
      <c r="AA7612" s="146"/>
      <c r="AB7612" s="5" t="str">
        <f t="shared" si="151"/>
        <v/>
      </c>
    </row>
    <row r="7613" spans="8:28" customFormat="1" ht="12.95" hidden="1" customHeight="1">
      <c r="H7613" s="1"/>
      <c r="I7613" s="1"/>
      <c r="N7613" s="1"/>
      <c r="T7613" s="146"/>
      <c r="U7613" s="146"/>
      <c r="V7613" s="146"/>
      <c r="W7613" s="146"/>
      <c r="X7613" s="146"/>
      <c r="Y7613" s="146"/>
      <c r="Z7613" s="146"/>
      <c r="AA7613" s="146"/>
      <c r="AB7613" s="5" t="str">
        <f t="shared" si="151"/>
        <v/>
      </c>
    </row>
    <row r="7614" spans="8:28" customFormat="1" ht="12.95" hidden="1" customHeight="1">
      <c r="H7614" s="1"/>
      <c r="I7614" s="1"/>
      <c r="N7614" s="1"/>
      <c r="T7614" s="146"/>
      <c r="U7614" s="146"/>
      <c r="V7614" s="146"/>
      <c r="W7614" s="146"/>
      <c r="X7614" s="146"/>
      <c r="Y7614" s="146"/>
      <c r="Z7614" s="146"/>
      <c r="AA7614" s="146"/>
      <c r="AB7614" s="5" t="str">
        <f t="shared" si="151"/>
        <v/>
      </c>
    </row>
    <row r="7615" spans="8:28" customFormat="1" ht="12.95" hidden="1" customHeight="1">
      <c r="H7615" s="1"/>
      <c r="I7615" s="1"/>
      <c r="N7615" s="1"/>
      <c r="T7615" s="146"/>
      <c r="U7615" s="146"/>
      <c r="V7615" s="146"/>
      <c r="W7615" s="146"/>
      <c r="X7615" s="146"/>
      <c r="Y7615" s="146"/>
      <c r="Z7615" s="146"/>
      <c r="AA7615" s="146"/>
      <c r="AB7615" s="5" t="str">
        <f t="shared" si="151"/>
        <v/>
      </c>
    </row>
    <row r="7616" spans="8:28" customFormat="1" ht="12.95" hidden="1" customHeight="1">
      <c r="H7616" s="1"/>
      <c r="I7616" s="1"/>
      <c r="N7616" s="1"/>
      <c r="T7616" s="146"/>
      <c r="U7616" s="146"/>
      <c r="V7616" s="146"/>
      <c r="W7616" s="146"/>
      <c r="X7616" s="146"/>
      <c r="Y7616" s="146"/>
      <c r="Z7616" s="146"/>
      <c r="AA7616" s="146"/>
      <c r="AB7616" s="5" t="str">
        <f t="shared" si="151"/>
        <v/>
      </c>
    </row>
    <row r="7617" spans="8:28" customFormat="1" ht="12.95" hidden="1" customHeight="1">
      <c r="H7617" s="1"/>
      <c r="I7617" s="1"/>
      <c r="N7617" s="1"/>
      <c r="T7617" s="146"/>
      <c r="U7617" s="146"/>
      <c r="V7617" s="146"/>
      <c r="W7617" s="146"/>
      <c r="X7617" s="146"/>
      <c r="Y7617" s="146"/>
      <c r="Z7617" s="146"/>
      <c r="AA7617" s="146"/>
      <c r="AB7617" s="5" t="str">
        <f t="shared" si="151"/>
        <v/>
      </c>
    </row>
    <row r="7618" spans="8:28" customFormat="1" ht="12.95" hidden="1" customHeight="1">
      <c r="H7618" s="1"/>
      <c r="I7618" s="1"/>
      <c r="N7618" s="1"/>
      <c r="T7618" s="146"/>
      <c r="U7618" s="146"/>
      <c r="V7618" s="146"/>
      <c r="W7618" s="146"/>
      <c r="X7618" s="146"/>
      <c r="Y7618" s="146"/>
      <c r="Z7618" s="146"/>
      <c r="AA7618" s="146"/>
      <c r="AB7618" s="5" t="str">
        <f t="shared" si="151"/>
        <v/>
      </c>
    </row>
    <row r="7619" spans="8:28" customFormat="1" ht="12.95" hidden="1" customHeight="1">
      <c r="H7619" s="1"/>
      <c r="I7619" s="1"/>
      <c r="N7619" s="1"/>
      <c r="T7619" s="146"/>
      <c r="U7619" s="146"/>
      <c r="V7619" s="146"/>
      <c r="W7619" s="146"/>
      <c r="X7619" s="146"/>
      <c r="Y7619" s="146"/>
      <c r="Z7619" s="146"/>
      <c r="AA7619" s="146"/>
      <c r="AB7619" s="5" t="str">
        <f t="shared" si="151"/>
        <v/>
      </c>
    </row>
    <row r="7620" spans="8:28" customFormat="1" ht="12.95" hidden="1" customHeight="1">
      <c r="H7620" s="1"/>
      <c r="I7620" s="1"/>
      <c r="N7620" s="1"/>
      <c r="T7620" s="146"/>
      <c r="U7620" s="146"/>
      <c r="V7620" s="146"/>
      <c r="W7620" s="146"/>
      <c r="X7620" s="146"/>
      <c r="Y7620" s="146"/>
      <c r="Z7620" s="146"/>
      <c r="AA7620" s="146"/>
      <c r="AB7620" s="5" t="str">
        <f t="shared" si="151"/>
        <v/>
      </c>
    </row>
    <row r="7621" spans="8:28" customFormat="1" ht="12.95" hidden="1" customHeight="1">
      <c r="H7621" s="1"/>
      <c r="I7621" s="1"/>
      <c r="N7621" s="1"/>
      <c r="T7621" s="146"/>
      <c r="U7621" s="146"/>
      <c r="V7621" s="146"/>
      <c r="W7621" s="146"/>
      <c r="X7621" s="146"/>
      <c r="Y7621" s="146"/>
      <c r="Z7621" s="146"/>
      <c r="AA7621" s="146"/>
      <c r="AB7621" s="5" t="str">
        <f t="shared" si="151"/>
        <v/>
      </c>
    </row>
    <row r="7622" spans="8:28" customFormat="1" ht="12.95" hidden="1" customHeight="1">
      <c r="H7622" s="1"/>
      <c r="I7622" s="1"/>
      <c r="N7622" s="1"/>
      <c r="T7622" s="146"/>
      <c r="U7622" s="146"/>
      <c r="V7622" s="146"/>
      <c r="W7622" s="146"/>
      <c r="X7622" s="146"/>
      <c r="Y7622" s="146"/>
      <c r="Z7622" s="146"/>
      <c r="AA7622" s="146"/>
      <c r="AB7622" s="5" t="str">
        <f t="shared" si="151"/>
        <v/>
      </c>
    </row>
    <row r="7623" spans="8:28" customFormat="1" ht="12.95" hidden="1" customHeight="1">
      <c r="H7623" s="1"/>
      <c r="I7623" s="1"/>
      <c r="N7623" s="1"/>
      <c r="T7623" s="146"/>
      <c r="U7623" s="146"/>
      <c r="V7623" s="146"/>
      <c r="W7623" s="146"/>
      <c r="X7623" s="146"/>
      <c r="Y7623" s="146"/>
      <c r="Z7623" s="146"/>
      <c r="AA7623" s="146"/>
      <c r="AB7623" s="5" t="str">
        <f t="shared" si="151"/>
        <v/>
      </c>
    </row>
    <row r="7624" spans="8:28" customFormat="1" ht="12.95" hidden="1" customHeight="1">
      <c r="H7624" s="1"/>
      <c r="I7624" s="1"/>
      <c r="N7624" s="1"/>
      <c r="T7624" s="146"/>
      <c r="U7624" s="146"/>
      <c r="V7624" s="146"/>
      <c r="W7624" s="146"/>
      <c r="X7624" s="146"/>
      <c r="Y7624" s="146"/>
      <c r="Z7624" s="146"/>
      <c r="AA7624" s="146"/>
      <c r="AB7624" s="5" t="str">
        <f t="shared" si="151"/>
        <v/>
      </c>
    </row>
    <row r="7625" spans="8:28" customFormat="1" ht="12.95" hidden="1" customHeight="1">
      <c r="H7625" s="1"/>
      <c r="I7625" s="1"/>
      <c r="N7625" s="1"/>
      <c r="T7625" s="146"/>
      <c r="U7625" s="146"/>
      <c r="V7625" s="146"/>
      <c r="W7625" s="146"/>
      <c r="X7625" s="146"/>
      <c r="Y7625" s="146"/>
      <c r="Z7625" s="146"/>
      <c r="AA7625" s="146"/>
      <c r="AB7625" s="5" t="str">
        <f t="shared" si="151"/>
        <v/>
      </c>
    </row>
    <row r="7626" spans="8:28" customFormat="1" ht="12.95" hidden="1" customHeight="1">
      <c r="H7626" s="1"/>
      <c r="I7626" s="1"/>
      <c r="N7626" s="1"/>
      <c r="T7626" s="146"/>
      <c r="U7626" s="146"/>
      <c r="V7626" s="146"/>
      <c r="W7626" s="146"/>
      <c r="X7626" s="146"/>
      <c r="Y7626" s="146"/>
      <c r="Z7626" s="146"/>
      <c r="AA7626" s="146"/>
      <c r="AB7626" s="5" t="str">
        <f t="shared" si="151"/>
        <v/>
      </c>
    </row>
    <row r="7627" spans="8:28" customFormat="1" ht="12.95" hidden="1" customHeight="1">
      <c r="H7627" s="1"/>
      <c r="I7627" s="1"/>
      <c r="N7627" s="1"/>
      <c r="T7627" s="146"/>
      <c r="U7627" s="146"/>
      <c r="V7627" s="146"/>
      <c r="W7627" s="146"/>
      <c r="X7627" s="146"/>
      <c r="Y7627" s="146"/>
      <c r="Z7627" s="146"/>
      <c r="AA7627" s="146"/>
      <c r="AB7627" s="5" t="str">
        <f t="shared" si="151"/>
        <v/>
      </c>
    </row>
    <row r="7628" spans="8:28" customFormat="1" ht="12.95" hidden="1" customHeight="1">
      <c r="H7628" s="1"/>
      <c r="I7628" s="1"/>
      <c r="N7628" s="1"/>
      <c r="T7628" s="146"/>
      <c r="U7628" s="146"/>
      <c r="V7628" s="146"/>
      <c r="W7628" s="146"/>
      <c r="X7628" s="146"/>
      <c r="Y7628" s="146"/>
      <c r="Z7628" s="146"/>
      <c r="AA7628" s="146"/>
      <c r="AB7628" s="5" t="str">
        <f t="shared" si="151"/>
        <v/>
      </c>
    </row>
    <row r="7629" spans="8:28" customFormat="1" ht="12.95" hidden="1" customHeight="1">
      <c r="H7629" s="1"/>
      <c r="I7629" s="1"/>
      <c r="N7629" s="1"/>
      <c r="T7629" s="146"/>
      <c r="U7629" s="146"/>
      <c r="V7629" s="146"/>
      <c r="W7629" s="146"/>
      <c r="X7629" s="146"/>
      <c r="Y7629" s="146"/>
      <c r="Z7629" s="146"/>
      <c r="AA7629" s="146"/>
      <c r="AB7629" s="5" t="str">
        <f t="shared" si="151"/>
        <v/>
      </c>
    </row>
    <row r="7630" spans="8:28" customFormat="1" ht="12.95" hidden="1" customHeight="1">
      <c r="H7630" s="1"/>
      <c r="I7630" s="1"/>
      <c r="N7630" s="1"/>
      <c r="T7630" s="146"/>
      <c r="U7630" s="146"/>
      <c r="V7630" s="146"/>
      <c r="W7630" s="146"/>
      <c r="X7630" s="146"/>
      <c r="Y7630" s="146"/>
      <c r="Z7630" s="146"/>
      <c r="AA7630" s="146"/>
      <c r="AB7630" s="5" t="str">
        <f t="shared" si="151"/>
        <v/>
      </c>
    </row>
    <row r="7631" spans="8:28" customFormat="1" ht="12.95" hidden="1" customHeight="1">
      <c r="H7631" s="1"/>
      <c r="I7631" s="1"/>
      <c r="N7631" s="1"/>
      <c r="T7631" s="146"/>
      <c r="U7631" s="146"/>
      <c r="V7631" s="146"/>
      <c r="W7631" s="146"/>
      <c r="X7631" s="146"/>
      <c r="Y7631" s="146"/>
      <c r="Z7631" s="146"/>
      <c r="AA7631" s="146"/>
      <c r="AB7631" s="5" t="str">
        <f t="shared" si="151"/>
        <v/>
      </c>
    </row>
    <row r="7632" spans="8:28" customFormat="1" ht="12.95" hidden="1" customHeight="1">
      <c r="H7632" s="1"/>
      <c r="I7632" s="1"/>
      <c r="N7632" s="1"/>
      <c r="T7632" s="146"/>
      <c r="U7632" s="146"/>
      <c r="V7632" s="146"/>
      <c r="W7632" s="146"/>
      <c r="X7632" s="146"/>
      <c r="Y7632" s="146"/>
      <c r="Z7632" s="146"/>
      <c r="AA7632" s="146"/>
      <c r="AB7632" s="5" t="str">
        <f t="shared" si="151"/>
        <v/>
      </c>
    </row>
    <row r="7633" spans="8:28" customFormat="1" ht="12.95" hidden="1" customHeight="1">
      <c r="H7633" s="1"/>
      <c r="I7633" s="1"/>
      <c r="N7633" s="1"/>
      <c r="T7633" s="146"/>
      <c r="U7633" s="146"/>
      <c r="V7633" s="146"/>
      <c r="W7633" s="146"/>
      <c r="X7633" s="146"/>
      <c r="Y7633" s="146"/>
      <c r="Z7633" s="146"/>
      <c r="AA7633" s="146"/>
      <c r="AB7633" s="5" t="str">
        <f t="shared" si="151"/>
        <v/>
      </c>
    </row>
    <row r="7634" spans="8:28" customFormat="1" ht="12.95" hidden="1" customHeight="1">
      <c r="H7634" s="1"/>
      <c r="I7634" s="1"/>
      <c r="N7634" s="1"/>
      <c r="T7634" s="146"/>
      <c r="U7634" s="146"/>
      <c r="V7634" s="146"/>
      <c r="W7634" s="146"/>
      <c r="X7634" s="146"/>
      <c r="Y7634" s="146"/>
      <c r="Z7634" s="146"/>
      <c r="AA7634" s="146"/>
      <c r="AB7634" s="5" t="str">
        <f t="shared" si="151"/>
        <v/>
      </c>
    </row>
    <row r="7635" spans="8:28" customFormat="1" ht="12.95" hidden="1" customHeight="1">
      <c r="H7635" s="1"/>
      <c r="I7635" s="1"/>
      <c r="N7635" s="1"/>
      <c r="T7635" s="146"/>
      <c r="U7635" s="146"/>
      <c r="V7635" s="146"/>
      <c r="W7635" s="146"/>
      <c r="X7635" s="146"/>
      <c r="Y7635" s="146"/>
      <c r="Z7635" s="146"/>
      <c r="AA7635" s="146"/>
      <c r="AB7635" s="5" t="str">
        <f t="shared" si="151"/>
        <v/>
      </c>
    </row>
    <row r="7636" spans="8:28" customFormat="1" ht="12.95" hidden="1" customHeight="1">
      <c r="H7636" s="1"/>
      <c r="I7636" s="1"/>
      <c r="N7636" s="1"/>
      <c r="T7636" s="146"/>
      <c r="U7636" s="146"/>
      <c r="V7636" s="146"/>
      <c r="W7636" s="146"/>
      <c r="X7636" s="146"/>
      <c r="Y7636" s="146"/>
      <c r="Z7636" s="146"/>
      <c r="AA7636" s="146"/>
      <c r="AB7636" s="5" t="str">
        <f t="shared" si="151"/>
        <v/>
      </c>
    </row>
    <row r="7637" spans="8:28" customFormat="1" ht="12.95" hidden="1" customHeight="1">
      <c r="H7637" s="1"/>
      <c r="I7637" s="1"/>
      <c r="N7637" s="1"/>
      <c r="T7637" s="146"/>
      <c r="U7637" s="146"/>
      <c r="V7637" s="146"/>
      <c r="W7637" s="146"/>
      <c r="X7637" s="146"/>
      <c r="Y7637" s="146"/>
      <c r="Z7637" s="146"/>
      <c r="AA7637" s="146"/>
      <c r="AB7637" s="5" t="str">
        <f t="shared" si="151"/>
        <v/>
      </c>
    </row>
    <row r="7638" spans="8:28" customFormat="1" ht="12.95" hidden="1" customHeight="1">
      <c r="H7638" s="1"/>
      <c r="I7638" s="1"/>
      <c r="N7638" s="1"/>
      <c r="T7638" s="146"/>
      <c r="U7638" s="146"/>
      <c r="V7638" s="146"/>
      <c r="W7638" s="146"/>
      <c r="X7638" s="146"/>
      <c r="Y7638" s="146"/>
      <c r="Z7638" s="146"/>
      <c r="AA7638" s="146"/>
      <c r="AB7638" s="5" t="str">
        <f t="shared" si="151"/>
        <v/>
      </c>
    </row>
    <row r="7639" spans="8:28" customFormat="1" ht="12.95" hidden="1" customHeight="1">
      <c r="H7639" s="1"/>
      <c r="I7639" s="1"/>
      <c r="N7639" s="1"/>
      <c r="T7639" s="146"/>
      <c r="U7639" s="146"/>
      <c r="V7639" s="146"/>
      <c r="W7639" s="146"/>
      <c r="X7639" s="146"/>
      <c r="Y7639" s="146"/>
      <c r="Z7639" s="146"/>
      <c r="AA7639" s="146"/>
      <c r="AB7639" s="5" t="str">
        <f t="shared" si="151"/>
        <v/>
      </c>
    </row>
    <row r="7640" spans="8:28" customFormat="1" ht="12.95" hidden="1" customHeight="1">
      <c r="H7640" s="1"/>
      <c r="I7640" s="1"/>
      <c r="N7640" s="1"/>
      <c r="T7640" s="146"/>
      <c r="U7640" s="146"/>
      <c r="V7640" s="146"/>
      <c r="W7640" s="146"/>
      <c r="X7640" s="146"/>
      <c r="Y7640" s="146"/>
      <c r="Z7640" s="146"/>
      <c r="AA7640" s="146"/>
      <c r="AB7640" s="5" t="str">
        <f t="shared" si="151"/>
        <v/>
      </c>
    </row>
    <row r="7641" spans="8:28" customFormat="1" ht="12.95" hidden="1" customHeight="1">
      <c r="H7641" s="1"/>
      <c r="I7641" s="1"/>
      <c r="N7641" s="1"/>
      <c r="T7641" s="146"/>
      <c r="U7641" s="146"/>
      <c r="V7641" s="146"/>
      <c r="W7641" s="146"/>
      <c r="X7641" s="146"/>
      <c r="Y7641" s="146"/>
      <c r="Z7641" s="146"/>
      <c r="AA7641" s="146"/>
      <c r="AB7641" s="5" t="str">
        <f t="shared" si="151"/>
        <v/>
      </c>
    </row>
    <row r="7642" spans="8:28" customFormat="1" ht="12.95" hidden="1" customHeight="1">
      <c r="H7642" s="1"/>
      <c r="I7642" s="1"/>
      <c r="N7642" s="1"/>
      <c r="T7642" s="146"/>
      <c r="U7642" s="146"/>
      <c r="V7642" s="146"/>
      <c r="W7642" s="146"/>
      <c r="X7642" s="146"/>
      <c r="Y7642" s="146"/>
      <c r="Z7642" s="146"/>
      <c r="AA7642" s="146"/>
      <c r="AB7642" s="5" t="str">
        <f t="shared" si="151"/>
        <v/>
      </c>
    </row>
    <row r="7643" spans="8:28" customFormat="1" ht="12.95" hidden="1" customHeight="1">
      <c r="H7643" s="1"/>
      <c r="I7643" s="1"/>
      <c r="N7643" s="1"/>
      <c r="T7643" s="146"/>
      <c r="U7643" s="146"/>
      <c r="V7643" s="146"/>
      <c r="W7643" s="146"/>
      <c r="X7643" s="146"/>
      <c r="Y7643" s="146"/>
      <c r="Z7643" s="146"/>
      <c r="AA7643" s="146"/>
      <c r="AB7643" s="5" t="str">
        <f t="shared" ref="AB7643:AB7706" si="152">IF(TRIM(A7633)="","",CONCATENATE(TRIM(D7633),TRIM(E7633)))</f>
        <v/>
      </c>
    </row>
    <row r="7644" spans="8:28" customFormat="1" ht="12.95" hidden="1" customHeight="1">
      <c r="H7644" s="1"/>
      <c r="I7644" s="1"/>
      <c r="N7644" s="1"/>
      <c r="T7644" s="146"/>
      <c r="U7644" s="146"/>
      <c r="V7644" s="146"/>
      <c r="W7644" s="146"/>
      <c r="X7644" s="146"/>
      <c r="Y7644" s="146"/>
      <c r="Z7644" s="146"/>
      <c r="AA7644" s="146"/>
      <c r="AB7644" s="5" t="str">
        <f t="shared" si="152"/>
        <v/>
      </c>
    </row>
    <row r="7645" spans="8:28" customFormat="1" ht="12.95" hidden="1" customHeight="1">
      <c r="H7645" s="1"/>
      <c r="I7645" s="1"/>
      <c r="N7645" s="1"/>
      <c r="T7645" s="146"/>
      <c r="U7645" s="146"/>
      <c r="V7645" s="146"/>
      <c r="W7645" s="146"/>
      <c r="X7645" s="146"/>
      <c r="Y7645" s="146"/>
      <c r="Z7645" s="146"/>
      <c r="AA7645" s="146"/>
      <c r="AB7645" s="5" t="str">
        <f t="shared" si="152"/>
        <v/>
      </c>
    </row>
    <row r="7646" spans="8:28" customFormat="1" ht="12.95" hidden="1" customHeight="1">
      <c r="H7646" s="1"/>
      <c r="I7646" s="1"/>
      <c r="N7646" s="1"/>
      <c r="T7646" s="146"/>
      <c r="U7646" s="146"/>
      <c r="V7646" s="146"/>
      <c r="W7646" s="146"/>
      <c r="X7646" s="146"/>
      <c r="Y7646" s="146"/>
      <c r="Z7646" s="146"/>
      <c r="AA7646" s="146"/>
      <c r="AB7646" s="5" t="str">
        <f t="shared" si="152"/>
        <v/>
      </c>
    </row>
    <row r="7647" spans="8:28" customFormat="1" ht="12.95" hidden="1" customHeight="1">
      <c r="H7647" s="1"/>
      <c r="I7647" s="1"/>
      <c r="N7647" s="1"/>
      <c r="T7647" s="146"/>
      <c r="U7647" s="146"/>
      <c r="V7647" s="146"/>
      <c r="W7647" s="146"/>
      <c r="X7647" s="146"/>
      <c r="Y7647" s="146"/>
      <c r="Z7647" s="146"/>
      <c r="AA7647" s="146"/>
      <c r="AB7647" s="5" t="str">
        <f t="shared" si="152"/>
        <v/>
      </c>
    </row>
    <row r="7648" spans="8:28" customFormat="1" ht="12.95" hidden="1" customHeight="1">
      <c r="H7648" s="1"/>
      <c r="I7648" s="1"/>
      <c r="N7648" s="1"/>
      <c r="T7648" s="146"/>
      <c r="U7648" s="146"/>
      <c r="V7648" s="146"/>
      <c r="W7648" s="146"/>
      <c r="X7648" s="146"/>
      <c r="Y7648" s="146"/>
      <c r="Z7648" s="146"/>
      <c r="AA7648" s="146"/>
      <c r="AB7648" s="5" t="str">
        <f t="shared" si="152"/>
        <v/>
      </c>
    </row>
    <row r="7649" spans="8:28" customFormat="1" ht="12.95" hidden="1" customHeight="1">
      <c r="H7649" s="1"/>
      <c r="I7649" s="1"/>
      <c r="N7649" s="1"/>
      <c r="T7649" s="146"/>
      <c r="U7649" s="146"/>
      <c r="V7649" s="146"/>
      <c r="W7649" s="146"/>
      <c r="X7649" s="146"/>
      <c r="Y7649" s="146"/>
      <c r="Z7649" s="146"/>
      <c r="AA7649" s="146"/>
      <c r="AB7649" s="5" t="str">
        <f t="shared" si="152"/>
        <v/>
      </c>
    </row>
    <row r="7650" spans="8:28" customFormat="1" ht="12.95" hidden="1" customHeight="1">
      <c r="H7650" s="1"/>
      <c r="I7650" s="1"/>
      <c r="N7650" s="1"/>
      <c r="T7650" s="146"/>
      <c r="U7650" s="146"/>
      <c r="V7650" s="146"/>
      <c r="W7650" s="146"/>
      <c r="X7650" s="146"/>
      <c r="Y7650" s="146"/>
      <c r="Z7650" s="146"/>
      <c r="AA7650" s="146"/>
      <c r="AB7650" s="5" t="str">
        <f t="shared" si="152"/>
        <v/>
      </c>
    </row>
    <row r="7651" spans="8:28" customFormat="1" ht="12.95" hidden="1" customHeight="1">
      <c r="H7651" s="1"/>
      <c r="I7651" s="1"/>
      <c r="N7651" s="1"/>
      <c r="T7651" s="146"/>
      <c r="U7651" s="146"/>
      <c r="V7651" s="146"/>
      <c r="W7651" s="146"/>
      <c r="X7651" s="146"/>
      <c r="Y7651" s="146"/>
      <c r="Z7651" s="146"/>
      <c r="AA7651" s="146"/>
      <c r="AB7651" s="5" t="str">
        <f t="shared" si="152"/>
        <v/>
      </c>
    </row>
    <row r="7652" spans="8:28" customFormat="1" ht="12.95" hidden="1" customHeight="1">
      <c r="H7652" s="1"/>
      <c r="I7652" s="1"/>
      <c r="N7652" s="1"/>
      <c r="T7652" s="146"/>
      <c r="U7652" s="146"/>
      <c r="V7652" s="146"/>
      <c r="W7652" s="146"/>
      <c r="X7652" s="146"/>
      <c r="Y7652" s="146"/>
      <c r="Z7652" s="146"/>
      <c r="AA7652" s="146"/>
      <c r="AB7652" s="5" t="str">
        <f t="shared" si="152"/>
        <v/>
      </c>
    </row>
    <row r="7653" spans="8:28" customFormat="1" ht="12.95" hidden="1" customHeight="1">
      <c r="H7653" s="1"/>
      <c r="I7653" s="1"/>
      <c r="N7653" s="1"/>
      <c r="T7653" s="146"/>
      <c r="U7653" s="146"/>
      <c r="V7653" s="146"/>
      <c r="W7653" s="146"/>
      <c r="X7653" s="146"/>
      <c r="Y7653" s="146"/>
      <c r="Z7653" s="146"/>
      <c r="AA7653" s="146"/>
      <c r="AB7653" s="5" t="str">
        <f t="shared" si="152"/>
        <v/>
      </c>
    </row>
    <row r="7654" spans="8:28" customFormat="1" ht="12.95" hidden="1" customHeight="1">
      <c r="H7654" s="1"/>
      <c r="I7654" s="1"/>
      <c r="N7654" s="1"/>
      <c r="T7654" s="146"/>
      <c r="U7654" s="146"/>
      <c r="V7654" s="146"/>
      <c r="W7654" s="146"/>
      <c r="X7654" s="146"/>
      <c r="Y7654" s="146"/>
      <c r="Z7654" s="146"/>
      <c r="AA7654" s="146"/>
      <c r="AB7654" s="5" t="str">
        <f t="shared" si="152"/>
        <v/>
      </c>
    </row>
    <row r="7655" spans="8:28" customFormat="1" ht="12.95" hidden="1" customHeight="1">
      <c r="H7655" s="1"/>
      <c r="I7655" s="1"/>
      <c r="N7655" s="1"/>
      <c r="T7655" s="146"/>
      <c r="U7655" s="146"/>
      <c r="V7655" s="146"/>
      <c r="W7655" s="146"/>
      <c r="X7655" s="146"/>
      <c r="Y7655" s="146"/>
      <c r="Z7655" s="146"/>
      <c r="AA7655" s="146"/>
      <c r="AB7655" s="5" t="str">
        <f t="shared" si="152"/>
        <v/>
      </c>
    </row>
    <row r="7656" spans="8:28" customFormat="1" ht="12.95" hidden="1" customHeight="1">
      <c r="H7656" s="1"/>
      <c r="I7656" s="1"/>
      <c r="N7656" s="1"/>
      <c r="T7656" s="146"/>
      <c r="U7656" s="146"/>
      <c r="V7656" s="146"/>
      <c r="W7656" s="146"/>
      <c r="X7656" s="146"/>
      <c r="Y7656" s="146"/>
      <c r="Z7656" s="146"/>
      <c r="AA7656" s="146"/>
      <c r="AB7656" s="5" t="str">
        <f t="shared" si="152"/>
        <v/>
      </c>
    </row>
    <row r="7657" spans="8:28" customFormat="1" ht="12.95" hidden="1" customHeight="1">
      <c r="H7657" s="1"/>
      <c r="I7657" s="1"/>
      <c r="N7657" s="1"/>
      <c r="T7657" s="146"/>
      <c r="U7657" s="146"/>
      <c r="V7657" s="146"/>
      <c r="W7657" s="146"/>
      <c r="X7657" s="146"/>
      <c r="Y7657" s="146"/>
      <c r="Z7657" s="146"/>
      <c r="AA7657" s="146"/>
      <c r="AB7657" s="5" t="str">
        <f t="shared" si="152"/>
        <v/>
      </c>
    </row>
    <row r="7658" spans="8:28" customFormat="1" ht="12.95" hidden="1" customHeight="1">
      <c r="H7658" s="1"/>
      <c r="I7658" s="1"/>
      <c r="N7658" s="1"/>
      <c r="T7658" s="146"/>
      <c r="U7658" s="146"/>
      <c r="V7658" s="146"/>
      <c r="W7658" s="146"/>
      <c r="X7658" s="146"/>
      <c r="Y7658" s="146"/>
      <c r="Z7658" s="146"/>
      <c r="AA7658" s="146"/>
      <c r="AB7658" s="5" t="str">
        <f t="shared" si="152"/>
        <v/>
      </c>
    </row>
    <row r="7659" spans="8:28" customFormat="1" ht="12.95" hidden="1" customHeight="1">
      <c r="H7659" s="1"/>
      <c r="I7659" s="1"/>
      <c r="N7659" s="1"/>
      <c r="T7659" s="146"/>
      <c r="U7659" s="146"/>
      <c r="V7659" s="146"/>
      <c r="W7659" s="146"/>
      <c r="X7659" s="146"/>
      <c r="Y7659" s="146"/>
      <c r="Z7659" s="146"/>
      <c r="AA7659" s="146"/>
      <c r="AB7659" s="5" t="str">
        <f t="shared" si="152"/>
        <v/>
      </c>
    </row>
    <row r="7660" spans="8:28" customFormat="1" ht="12.95" hidden="1" customHeight="1">
      <c r="H7660" s="1"/>
      <c r="I7660" s="1"/>
      <c r="N7660" s="1"/>
      <c r="T7660" s="146"/>
      <c r="U7660" s="146"/>
      <c r="V7660" s="146"/>
      <c r="W7660" s="146"/>
      <c r="X7660" s="146"/>
      <c r="Y7660" s="146"/>
      <c r="Z7660" s="146"/>
      <c r="AA7660" s="146"/>
      <c r="AB7660" s="5" t="str">
        <f t="shared" si="152"/>
        <v/>
      </c>
    </row>
    <row r="7661" spans="8:28" customFormat="1" ht="12.95" hidden="1" customHeight="1">
      <c r="H7661" s="1"/>
      <c r="I7661" s="1"/>
      <c r="N7661" s="1"/>
      <c r="T7661" s="146"/>
      <c r="U7661" s="146"/>
      <c r="V7661" s="146"/>
      <c r="W7661" s="146"/>
      <c r="X7661" s="146"/>
      <c r="Y7661" s="146"/>
      <c r="Z7661" s="146"/>
      <c r="AA7661" s="146"/>
      <c r="AB7661" s="5" t="str">
        <f t="shared" si="152"/>
        <v/>
      </c>
    </row>
    <row r="7662" spans="8:28" customFormat="1" ht="12.95" hidden="1" customHeight="1">
      <c r="H7662" s="1"/>
      <c r="I7662" s="1"/>
      <c r="N7662" s="1"/>
      <c r="T7662" s="146"/>
      <c r="U7662" s="146"/>
      <c r="V7662" s="146"/>
      <c r="W7662" s="146"/>
      <c r="X7662" s="146"/>
      <c r="Y7662" s="146"/>
      <c r="Z7662" s="146"/>
      <c r="AA7662" s="146"/>
      <c r="AB7662" s="5" t="str">
        <f t="shared" si="152"/>
        <v/>
      </c>
    </row>
    <row r="7663" spans="8:28" customFormat="1" ht="12.95" hidden="1" customHeight="1">
      <c r="H7663" s="1"/>
      <c r="I7663" s="1"/>
      <c r="N7663" s="1"/>
      <c r="T7663" s="146"/>
      <c r="U7663" s="146"/>
      <c r="V7663" s="146"/>
      <c r="W7663" s="146"/>
      <c r="X7663" s="146"/>
      <c r="Y7663" s="146"/>
      <c r="Z7663" s="146"/>
      <c r="AA7663" s="146"/>
      <c r="AB7663" s="5" t="str">
        <f t="shared" si="152"/>
        <v/>
      </c>
    </row>
    <row r="7664" spans="8:28" customFormat="1" ht="12.95" hidden="1" customHeight="1">
      <c r="H7664" s="1"/>
      <c r="I7664" s="1"/>
      <c r="N7664" s="1"/>
      <c r="T7664" s="146"/>
      <c r="U7664" s="146"/>
      <c r="V7664" s="146"/>
      <c r="W7664" s="146"/>
      <c r="X7664" s="146"/>
      <c r="Y7664" s="146"/>
      <c r="Z7664" s="146"/>
      <c r="AA7664" s="146"/>
      <c r="AB7664" s="5" t="str">
        <f t="shared" si="152"/>
        <v/>
      </c>
    </row>
    <row r="7665" spans="8:28" customFormat="1" ht="12.95" hidden="1" customHeight="1">
      <c r="H7665" s="1"/>
      <c r="I7665" s="1"/>
      <c r="N7665" s="1"/>
      <c r="T7665" s="146"/>
      <c r="U7665" s="146"/>
      <c r="V7665" s="146"/>
      <c r="W7665" s="146"/>
      <c r="X7665" s="146"/>
      <c r="Y7665" s="146"/>
      <c r="Z7665" s="146"/>
      <c r="AA7665" s="146"/>
      <c r="AB7665" s="5" t="str">
        <f t="shared" si="152"/>
        <v/>
      </c>
    </row>
    <row r="7666" spans="8:28" customFormat="1" ht="12.95" hidden="1" customHeight="1">
      <c r="H7666" s="1"/>
      <c r="I7666" s="1"/>
      <c r="N7666" s="1"/>
      <c r="T7666" s="146"/>
      <c r="U7666" s="146"/>
      <c r="V7666" s="146"/>
      <c r="W7666" s="146"/>
      <c r="X7666" s="146"/>
      <c r="Y7666" s="146"/>
      <c r="Z7666" s="146"/>
      <c r="AA7666" s="146"/>
      <c r="AB7666" s="5" t="str">
        <f t="shared" si="152"/>
        <v/>
      </c>
    </row>
    <row r="7667" spans="8:28" customFormat="1" ht="12.95" hidden="1" customHeight="1">
      <c r="H7667" s="1"/>
      <c r="I7667" s="1"/>
      <c r="N7667" s="1"/>
      <c r="T7667" s="146"/>
      <c r="U7667" s="146"/>
      <c r="V7667" s="146"/>
      <c r="W7667" s="146"/>
      <c r="X7667" s="146"/>
      <c r="Y7667" s="146"/>
      <c r="Z7667" s="146"/>
      <c r="AA7667" s="146"/>
      <c r="AB7667" s="5" t="str">
        <f t="shared" si="152"/>
        <v/>
      </c>
    </row>
    <row r="7668" spans="8:28" customFormat="1" ht="12.95" hidden="1" customHeight="1">
      <c r="H7668" s="1"/>
      <c r="I7668" s="1"/>
      <c r="N7668" s="1"/>
      <c r="T7668" s="146"/>
      <c r="U7668" s="146"/>
      <c r="V7668" s="146"/>
      <c r="W7668" s="146"/>
      <c r="X7668" s="146"/>
      <c r="Y7668" s="146"/>
      <c r="Z7668" s="146"/>
      <c r="AA7668" s="146"/>
      <c r="AB7668" s="5" t="str">
        <f t="shared" si="152"/>
        <v/>
      </c>
    </row>
    <row r="7669" spans="8:28" customFormat="1" ht="12.95" hidden="1" customHeight="1">
      <c r="H7669" s="1"/>
      <c r="I7669" s="1"/>
      <c r="N7669" s="1"/>
      <c r="T7669" s="146"/>
      <c r="U7669" s="146"/>
      <c r="V7669" s="146"/>
      <c r="W7669" s="146"/>
      <c r="X7669" s="146"/>
      <c r="Y7669" s="146"/>
      <c r="Z7669" s="146"/>
      <c r="AA7669" s="146"/>
      <c r="AB7669" s="5" t="str">
        <f t="shared" si="152"/>
        <v/>
      </c>
    </row>
    <row r="7670" spans="8:28" customFormat="1" ht="12.95" hidden="1" customHeight="1">
      <c r="H7670" s="1"/>
      <c r="I7670" s="1"/>
      <c r="N7670" s="1"/>
      <c r="T7670" s="146"/>
      <c r="U7670" s="146"/>
      <c r="V7670" s="146"/>
      <c r="W7670" s="146"/>
      <c r="X7670" s="146"/>
      <c r="Y7670" s="146"/>
      <c r="Z7670" s="146"/>
      <c r="AA7670" s="146"/>
      <c r="AB7670" s="5" t="str">
        <f t="shared" si="152"/>
        <v/>
      </c>
    </row>
    <row r="7671" spans="8:28" customFormat="1" ht="12.95" hidden="1" customHeight="1">
      <c r="H7671" s="1"/>
      <c r="I7671" s="1"/>
      <c r="N7671" s="1"/>
      <c r="T7671" s="146"/>
      <c r="U7671" s="146"/>
      <c r="V7671" s="146"/>
      <c r="W7671" s="146"/>
      <c r="X7671" s="146"/>
      <c r="Y7671" s="146"/>
      <c r="Z7671" s="146"/>
      <c r="AA7671" s="146"/>
      <c r="AB7671" s="5" t="str">
        <f t="shared" si="152"/>
        <v/>
      </c>
    </row>
    <row r="7672" spans="8:28" customFormat="1" ht="12.95" hidden="1" customHeight="1">
      <c r="H7672" s="1"/>
      <c r="I7672" s="1"/>
      <c r="N7672" s="1"/>
      <c r="T7672" s="146"/>
      <c r="U7672" s="146"/>
      <c r="V7672" s="146"/>
      <c r="W7672" s="146"/>
      <c r="X7672" s="146"/>
      <c r="Y7672" s="146"/>
      <c r="Z7672" s="146"/>
      <c r="AA7672" s="146"/>
      <c r="AB7672" s="5" t="str">
        <f t="shared" si="152"/>
        <v/>
      </c>
    </row>
    <row r="7673" spans="8:28" customFormat="1" ht="12.95" hidden="1" customHeight="1">
      <c r="H7673" s="1"/>
      <c r="I7673" s="1"/>
      <c r="N7673" s="1"/>
      <c r="T7673" s="146"/>
      <c r="U7673" s="146"/>
      <c r="V7673" s="146"/>
      <c r="W7673" s="146"/>
      <c r="X7673" s="146"/>
      <c r="Y7673" s="146"/>
      <c r="Z7673" s="146"/>
      <c r="AA7673" s="146"/>
      <c r="AB7673" s="5" t="str">
        <f t="shared" si="152"/>
        <v/>
      </c>
    </row>
    <row r="7674" spans="8:28" customFormat="1" ht="12.95" hidden="1" customHeight="1">
      <c r="H7674" s="1"/>
      <c r="I7674" s="1"/>
      <c r="N7674" s="1"/>
      <c r="T7674" s="146"/>
      <c r="U7674" s="146"/>
      <c r="V7674" s="146"/>
      <c r="W7674" s="146"/>
      <c r="X7674" s="146"/>
      <c r="Y7674" s="146"/>
      <c r="Z7674" s="146"/>
      <c r="AA7674" s="146"/>
      <c r="AB7674" s="5" t="str">
        <f t="shared" si="152"/>
        <v/>
      </c>
    </row>
    <row r="7675" spans="8:28" customFormat="1" ht="12.95" hidden="1" customHeight="1">
      <c r="H7675" s="1"/>
      <c r="I7675" s="1"/>
      <c r="N7675" s="1"/>
      <c r="T7675" s="146"/>
      <c r="U7675" s="146"/>
      <c r="V7675" s="146"/>
      <c r="W7675" s="146"/>
      <c r="X7675" s="146"/>
      <c r="Y7675" s="146"/>
      <c r="Z7675" s="146"/>
      <c r="AA7675" s="146"/>
      <c r="AB7675" s="5" t="str">
        <f t="shared" si="152"/>
        <v/>
      </c>
    </row>
    <row r="7676" spans="8:28" customFormat="1" ht="12.95" hidden="1" customHeight="1">
      <c r="H7676" s="1"/>
      <c r="I7676" s="1"/>
      <c r="N7676" s="1"/>
      <c r="T7676" s="146"/>
      <c r="U7676" s="146"/>
      <c r="V7676" s="146"/>
      <c r="W7676" s="146"/>
      <c r="X7676" s="146"/>
      <c r="Y7676" s="146"/>
      <c r="Z7676" s="146"/>
      <c r="AA7676" s="146"/>
      <c r="AB7676" s="5" t="str">
        <f t="shared" si="152"/>
        <v/>
      </c>
    </row>
    <row r="7677" spans="8:28" customFormat="1" ht="12.95" hidden="1" customHeight="1">
      <c r="H7677" s="1"/>
      <c r="I7677" s="1"/>
      <c r="N7677" s="1"/>
      <c r="T7677" s="146"/>
      <c r="U7677" s="146"/>
      <c r="V7677" s="146"/>
      <c r="W7677" s="146"/>
      <c r="X7677" s="146"/>
      <c r="Y7677" s="146"/>
      <c r="Z7677" s="146"/>
      <c r="AA7677" s="146"/>
      <c r="AB7677" s="5" t="str">
        <f t="shared" si="152"/>
        <v/>
      </c>
    </row>
    <row r="7678" spans="8:28" customFormat="1" ht="12.95" hidden="1" customHeight="1">
      <c r="H7678" s="1"/>
      <c r="I7678" s="1"/>
      <c r="N7678" s="1"/>
      <c r="T7678" s="146"/>
      <c r="U7678" s="146"/>
      <c r="V7678" s="146"/>
      <c r="W7678" s="146"/>
      <c r="X7678" s="146"/>
      <c r="Y7678" s="146"/>
      <c r="Z7678" s="146"/>
      <c r="AA7678" s="146"/>
      <c r="AB7678" s="5" t="str">
        <f t="shared" si="152"/>
        <v/>
      </c>
    </row>
    <row r="7679" spans="8:28" customFormat="1" ht="12.95" hidden="1" customHeight="1">
      <c r="H7679" s="1"/>
      <c r="I7679" s="1"/>
      <c r="N7679" s="1"/>
      <c r="T7679" s="146"/>
      <c r="U7679" s="146"/>
      <c r="V7679" s="146"/>
      <c r="W7679" s="146"/>
      <c r="X7679" s="146"/>
      <c r="Y7679" s="146"/>
      <c r="Z7679" s="146"/>
      <c r="AA7679" s="146"/>
      <c r="AB7679" s="5" t="str">
        <f t="shared" si="152"/>
        <v/>
      </c>
    </row>
    <row r="7680" spans="8:28" customFormat="1" ht="12.95" hidden="1" customHeight="1">
      <c r="H7680" s="1"/>
      <c r="I7680" s="1"/>
      <c r="N7680" s="1"/>
      <c r="T7680" s="146"/>
      <c r="U7680" s="146"/>
      <c r="V7680" s="146"/>
      <c r="W7680" s="146"/>
      <c r="X7680" s="146"/>
      <c r="Y7680" s="146"/>
      <c r="Z7680" s="146"/>
      <c r="AA7680" s="146"/>
      <c r="AB7680" s="5" t="str">
        <f t="shared" si="152"/>
        <v/>
      </c>
    </row>
    <row r="7681" spans="8:28" customFormat="1" ht="12.95" hidden="1" customHeight="1">
      <c r="H7681" s="1"/>
      <c r="I7681" s="1"/>
      <c r="N7681" s="1"/>
      <c r="T7681" s="146"/>
      <c r="U7681" s="146"/>
      <c r="V7681" s="146"/>
      <c r="W7681" s="146"/>
      <c r="X7681" s="146"/>
      <c r="Y7681" s="146"/>
      <c r="Z7681" s="146"/>
      <c r="AA7681" s="146"/>
      <c r="AB7681" s="5" t="str">
        <f t="shared" si="152"/>
        <v/>
      </c>
    </row>
    <row r="7682" spans="8:28" customFormat="1" ht="12.95" hidden="1" customHeight="1">
      <c r="H7682" s="1"/>
      <c r="I7682" s="1"/>
      <c r="N7682" s="1"/>
      <c r="T7682" s="146"/>
      <c r="U7682" s="146"/>
      <c r="V7682" s="146"/>
      <c r="W7682" s="146"/>
      <c r="X7682" s="146"/>
      <c r="Y7682" s="146"/>
      <c r="Z7682" s="146"/>
      <c r="AA7682" s="146"/>
      <c r="AB7682" s="5" t="str">
        <f t="shared" si="152"/>
        <v/>
      </c>
    </row>
    <row r="7683" spans="8:28" customFormat="1" ht="12.95" hidden="1" customHeight="1">
      <c r="H7683" s="1"/>
      <c r="I7683" s="1"/>
      <c r="N7683" s="1"/>
      <c r="T7683" s="146"/>
      <c r="U7683" s="146"/>
      <c r="V7683" s="146"/>
      <c r="W7683" s="146"/>
      <c r="X7683" s="146"/>
      <c r="Y7683" s="146"/>
      <c r="Z7683" s="146"/>
      <c r="AA7683" s="146"/>
      <c r="AB7683" s="5" t="str">
        <f t="shared" si="152"/>
        <v/>
      </c>
    </row>
    <row r="7684" spans="8:28" customFormat="1" ht="12.95" hidden="1" customHeight="1">
      <c r="H7684" s="1"/>
      <c r="I7684" s="1"/>
      <c r="N7684" s="1"/>
      <c r="T7684" s="146"/>
      <c r="U7684" s="146"/>
      <c r="V7684" s="146"/>
      <c r="W7684" s="146"/>
      <c r="X7684" s="146"/>
      <c r="Y7684" s="146"/>
      <c r="Z7684" s="146"/>
      <c r="AA7684" s="146"/>
      <c r="AB7684" s="5" t="str">
        <f t="shared" si="152"/>
        <v/>
      </c>
    </row>
    <row r="7685" spans="8:28" customFormat="1" ht="12.95" hidden="1" customHeight="1">
      <c r="H7685" s="1"/>
      <c r="I7685" s="1"/>
      <c r="N7685" s="1"/>
      <c r="T7685" s="146"/>
      <c r="U7685" s="146"/>
      <c r="V7685" s="146"/>
      <c r="W7685" s="146"/>
      <c r="X7685" s="146"/>
      <c r="Y7685" s="146"/>
      <c r="Z7685" s="146"/>
      <c r="AA7685" s="146"/>
      <c r="AB7685" s="5" t="str">
        <f t="shared" si="152"/>
        <v/>
      </c>
    </row>
    <row r="7686" spans="8:28" customFormat="1" ht="12.95" hidden="1" customHeight="1">
      <c r="H7686" s="1"/>
      <c r="I7686" s="1"/>
      <c r="N7686" s="1"/>
      <c r="T7686" s="146"/>
      <c r="U7686" s="146"/>
      <c r="V7686" s="146"/>
      <c r="W7686" s="146"/>
      <c r="X7686" s="146"/>
      <c r="Y7686" s="146"/>
      <c r="Z7686" s="146"/>
      <c r="AA7686" s="146"/>
      <c r="AB7686" s="5" t="str">
        <f t="shared" si="152"/>
        <v/>
      </c>
    </row>
    <row r="7687" spans="8:28" customFormat="1" ht="12.95" hidden="1" customHeight="1">
      <c r="H7687" s="1"/>
      <c r="I7687" s="1"/>
      <c r="N7687" s="1"/>
      <c r="T7687" s="146"/>
      <c r="U7687" s="146"/>
      <c r="V7687" s="146"/>
      <c r="W7687" s="146"/>
      <c r="X7687" s="146"/>
      <c r="Y7687" s="146"/>
      <c r="Z7687" s="146"/>
      <c r="AA7687" s="146"/>
      <c r="AB7687" s="5" t="str">
        <f t="shared" si="152"/>
        <v/>
      </c>
    </row>
    <row r="7688" spans="8:28" customFormat="1" ht="12.95" hidden="1" customHeight="1">
      <c r="H7688" s="1"/>
      <c r="I7688" s="1"/>
      <c r="N7688" s="1"/>
      <c r="T7688" s="146"/>
      <c r="U7688" s="146"/>
      <c r="V7688" s="146"/>
      <c r="W7688" s="146"/>
      <c r="X7688" s="146"/>
      <c r="Y7688" s="146"/>
      <c r="Z7688" s="146"/>
      <c r="AA7688" s="146"/>
      <c r="AB7688" s="5" t="str">
        <f t="shared" si="152"/>
        <v/>
      </c>
    </row>
    <row r="7689" spans="8:28" customFormat="1" ht="12.95" hidden="1" customHeight="1">
      <c r="H7689" s="1"/>
      <c r="I7689" s="1"/>
      <c r="N7689" s="1"/>
      <c r="T7689" s="146"/>
      <c r="U7689" s="146"/>
      <c r="V7689" s="146"/>
      <c r="W7689" s="146"/>
      <c r="X7689" s="146"/>
      <c r="Y7689" s="146"/>
      <c r="Z7689" s="146"/>
      <c r="AA7689" s="146"/>
      <c r="AB7689" s="5" t="str">
        <f t="shared" si="152"/>
        <v/>
      </c>
    </row>
    <row r="7690" spans="8:28" customFormat="1" ht="12.95" hidden="1" customHeight="1">
      <c r="H7690" s="1"/>
      <c r="I7690" s="1"/>
      <c r="N7690" s="1"/>
      <c r="T7690" s="146"/>
      <c r="U7690" s="146"/>
      <c r="V7690" s="146"/>
      <c r="W7690" s="146"/>
      <c r="X7690" s="146"/>
      <c r="Y7690" s="146"/>
      <c r="Z7690" s="146"/>
      <c r="AA7690" s="146"/>
      <c r="AB7690" s="5" t="str">
        <f t="shared" si="152"/>
        <v/>
      </c>
    </row>
    <row r="7691" spans="8:28" customFormat="1" ht="12.95" hidden="1" customHeight="1">
      <c r="H7691" s="1"/>
      <c r="I7691" s="1"/>
      <c r="N7691" s="1"/>
      <c r="T7691" s="146"/>
      <c r="U7691" s="146"/>
      <c r="V7691" s="146"/>
      <c r="W7691" s="146"/>
      <c r="X7691" s="146"/>
      <c r="Y7691" s="146"/>
      <c r="Z7691" s="146"/>
      <c r="AA7691" s="146"/>
      <c r="AB7691" s="5" t="str">
        <f t="shared" si="152"/>
        <v/>
      </c>
    </row>
    <row r="7692" spans="8:28" customFormat="1" ht="12.95" hidden="1" customHeight="1">
      <c r="H7692" s="1"/>
      <c r="I7692" s="1"/>
      <c r="N7692" s="1"/>
      <c r="T7692" s="146"/>
      <c r="U7692" s="146"/>
      <c r="V7692" s="146"/>
      <c r="W7692" s="146"/>
      <c r="X7692" s="146"/>
      <c r="Y7692" s="146"/>
      <c r="Z7692" s="146"/>
      <c r="AA7692" s="146"/>
      <c r="AB7692" s="5" t="str">
        <f t="shared" si="152"/>
        <v/>
      </c>
    </row>
    <row r="7693" spans="8:28" customFormat="1" ht="12.95" hidden="1" customHeight="1">
      <c r="H7693" s="1"/>
      <c r="I7693" s="1"/>
      <c r="N7693" s="1"/>
      <c r="T7693" s="146"/>
      <c r="U7693" s="146"/>
      <c r="V7693" s="146"/>
      <c r="W7693" s="146"/>
      <c r="X7693" s="146"/>
      <c r="Y7693" s="146"/>
      <c r="Z7693" s="146"/>
      <c r="AA7693" s="146"/>
      <c r="AB7693" s="5" t="str">
        <f t="shared" si="152"/>
        <v/>
      </c>
    </row>
    <row r="7694" spans="8:28" customFormat="1" ht="12.95" hidden="1" customHeight="1">
      <c r="H7694" s="1"/>
      <c r="I7694" s="1"/>
      <c r="N7694" s="1"/>
      <c r="T7694" s="146"/>
      <c r="U7694" s="146"/>
      <c r="V7694" s="146"/>
      <c r="W7694" s="146"/>
      <c r="X7694" s="146"/>
      <c r="Y7694" s="146"/>
      <c r="Z7694" s="146"/>
      <c r="AA7694" s="146"/>
      <c r="AB7694" s="5" t="str">
        <f t="shared" si="152"/>
        <v/>
      </c>
    </row>
    <row r="7695" spans="8:28" customFormat="1" ht="12.95" hidden="1" customHeight="1">
      <c r="H7695" s="1"/>
      <c r="I7695" s="1"/>
      <c r="N7695" s="1"/>
      <c r="T7695" s="146"/>
      <c r="U7695" s="146"/>
      <c r="V7695" s="146"/>
      <c r="W7695" s="146"/>
      <c r="X7695" s="146"/>
      <c r="Y7695" s="146"/>
      <c r="Z7695" s="146"/>
      <c r="AA7695" s="146"/>
      <c r="AB7695" s="5" t="str">
        <f t="shared" si="152"/>
        <v/>
      </c>
    </row>
    <row r="7696" spans="8:28" customFormat="1" ht="12.95" hidden="1" customHeight="1">
      <c r="H7696" s="1"/>
      <c r="I7696" s="1"/>
      <c r="N7696" s="1"/>
      <c r="T7696" s="146"/>
      <c r="U7696" s="146"/>
      <c r="V7696" s="146"/>
      <c r="W7696" s="146"/>
      <c r="X7696" s="146"/>
      <c r="Y7696" s="146"/>
      <c r="Z7696" s="146"/>
      <c r="AA7696" s="146"/>
      <c r="AB7696" s="5" t="str">
        <f t="shared" si="152"/>
        <v/>
      </c>
    </row>
    <row r="7697" spans="8:28" customFormat="1" ht="12.95" hidden="1" customHeight="1">
      <c r="H7697" s="1"/>
      <c r="I7697" s="1"/>
      <c r="N7697" s="1"/>
      <c r="T7697" s="146"/>
      <c r="U7697" s="146"/>
      <c r="V7697" s="146"/>
      <c r="W7697" s="146"/>
      <c r="X7697" s="146"/>
      <c r="Y7697" s="146"/>
      <c r="Z7697" s="146"/>
      <c r="AA7697" s="146"/>
      <c r="AB7697" s="5" t="str">
        <f t="shared" si="152"/>
        <v/>
      </c>
    </row>
    <row r="7698" spans="8:28" customFormat="1" ht="12.95" hidden="1" customHeight="1">
      <c r="H7698" s="1"/>
      <c r="I7698" s="1"/>
      <c r="N7698" s="1"/>
      <c r="T7698" s="146"/>
      <c r="U7698" s="146"/>
      <c r="V7698" s="146"/>
      <c r="W7698" s="146"/>
      <c r="X7698" s="146"/>
      <c r="Y7698" s="146"/>
      <c r="Z7698" s="146"/>
      <c r="AA7698" s="146"/>
      <c r="AB7698" s="5" t="str">
        <f t="shared" si="152"/>
        <v/>
      </c>
    </row>
    <row r="7699" spans="8:28" customFormat="1" ht="12.95" hidden="1" customHeight="1">
      <c r="H7699" s="1"/>
      <c r="I7699" s="1"/>
      <c r="N7699" s="1"/>
      <c r="T7699" s="146"/>
      <c r="U7699" s="146"/>
      <c r="V7699" s="146"/>
      <c r="W7699" s="146"/>
      <c r="X7699" s="146"/>
      <c r="Y7699" s="146"/>
      <c r="Z7699" s="146"/>
      <c r="AA7699" s="146"/>
      <c r="AB7699" s="5" t="str">
        <f t="shared" si="152"/>
        <v/>
      </c>
    </row>
    <row r="7700" spans="8:28" customFormat="1" ht="12.95" hidden="1" customHeight="1">
      <c r="H7700" s="1"/>
      <c r="I7700" s="1"/>
      <c r="N7700" s="1"/>
      <c r="T7700" s="146"/>
      <c r="U7700" s="146"/>
      <c r="V7700" s="146"/>
      <c r="W7700" s="146"/>
      <c r="X7700" s="146"/>
      <c r="Y7700" s="146"/>
      <c r="Z7700" s="146"/>
      <c r="AA7700" s="146"/>
      <c r="AB7700" s="5" t="str">
        <f t="shared" si="152"/>
        <v/>
      </c>
    </row>
    <row r="7701" spans="8:28" customFormat="1" ht="12.95" hidden="1" customHeight="1">
      <c r="H7701" s="1"/>
      <c r="I7701" s="1"/>
      <c r="N7701" s="1"/>
      <c r="T7701" s="146"/>
      <c r="U7701" s="146"/>
      <c r="V7701" s="146"/>
      <c r="W7701" s="146"/>
      <c r="X7701" s="146"/>
      <c r="Y7701" s="146"/>
      <c r="Z7701" s="146"/>
      <c r="AA7701" s="146"/>
      <c r="AB7701" s="5" t="str">
        <f t="shared" si="152"/>
        <v/>
      </c>
    </row>
    <row r="7702" spans="8:28" customFormat="1" ht="12.95" hidden="1" customHeight="1">
      <c r="H7702" s="1"/>
      <c r="I7702" s="1"/>
      <c r="N7702" s="1"/>
      <c r="T7702" s="146"/>
      <c r="U7702" s="146"/>
      <c r="V7702" s="146"/>
      <c r="W7702" s="146"/>
      <c r="X7702" s="146"/>
      <c r="Y7702" s="146"/>
      <c r="Z7702" s="146"/>
      <c r="AA7702" s="146"/>
      <c r="AB7702" s="5" t="str">
        <f t="shared" si="152"/>
        <v/>
      </c>
    </row>
    <row r="7703" spans="8:28" customFormat="1" ht="12.95" hidden="1" customHeight="1">
      <c r="H7703" s="1"/>
      <c r="I7703" s="1"/>
      <c r="N7703" s="1"/>
      <c r="T7703" s="146"/>
      <c r="U7703" s="146"/>
      <c r="V7703" s="146"/>
      <c r="W7703" s="146"/>
      <c r="X7703" s="146"/>
      <c r="Y7703" s="146"/>
      <c r="Z7703" s="146"/>
      <c r="AA7703" s="146"/>
      <c r="AB7703" s="5" t="str">
        <f t="shared" si="152"/>
        <v/>
      </c>
    </row>
    <row r="7704" spans="8:28" customFormat="1" ht="12.95" hidden="1" customHeight="1">
      <c r="H7704" s="1"/>
      <c r="I7704" s="1"/>
      <c r="N7704" s="1"/>
      <c r="T7704" s="146"/>
      <c r="U7704" s="146"/>
      <c r="V7704" s="146"/>
      <c r="W7704" s="146"/>
      <c r="X7704" s="146"/>
      <c r="Y7704" s="146"/>
      <c r="Z7704" s="146"/>
      <c r="AA7704" s="146"/>
      <c r="AB7704" s="5" t="str">
        <f t="shared" si="152"/>
        <v/>
      </c>
    </row>
    <row r="7705" spans="8:28" customFormat="1" ht="12.95" hidden="1" customHeight="1">
      <c r="H7705" s="1"/>
      <c r="I7705" s="1"/>
      <c r="N7705" s="1"/>
      <c r="T7705" s="146"/>
      <c r="U7705" s="146"/>
      <c r="V7705" s="146"/>
      <c r="W7705" s="146"/>
      <c r="X7705" s="146"/>
      <c r="Y7705" s="146"/>
      <c r="Z7705" s="146"/>
      <c r="AA7705" s="146"/>
      <c r="AB7705" s="5" t="str">
        <f t="shared" si="152"/>
        <v/>
      </c>
    </row>
    <row r="7706" spans="8:28" customFormat="1" ht="12.95" hidden="1" customHeight="1">
      <c r="H7706" s="1"/>
      <c r="I7706" s="1"/>
      <c r="N7706" s="1"/>
      <c r="T7706" s="146"/>
      <c r="U7706" s="146"/>
      <c r="V7706" s="146"/>
      <c r="W7706" s="146"/>
      <c r="X7706" s="146"/>
      <c r="Y7706" s="146"/>
      <c r="Z7706" s="146"/>
      <c r="AA7706" s="146"/>
      <c r="AB7706" s="5" t="str">
        <f t="shared" si="152"/>
        <v/>
      </c>
    </row>
    <row r="7707" spans="8:28" customFormat="1" ht="12.95" hidden="1" customHeight="1">
      <c r="H7707" s="1"/>
      <c r="I7707" s="1"/>
      <c r="N7707" s="1"/>
      <c r="T7707" s="146"/>
      <c r="U7707" s="146"/>
      <c r="V7707" s="146"/>
      <c r="W7707" s="146"/>
      <c r="X7707" s="146"/>
      <c r="Y7707" s="146"/>
      <c r="Z7707" s="146"/>
      <c r="AA7707" s="146"/>
      <c r="AB7707" s="5" t="str">
        <f t="shared" ref="AB7707:AB7770" si="153">IF(TRIM(A7697)="","",CONCATENATE(TRIM(D7697),TRIM(E7697)))</f>
        <v/>
      </c>
    </row>
    <row r="7708" spans="8:28" customFormat="1" ht="12.95" hidden="1" customHeight="1">
      <c r="H7708" s="1"/>
      <c r="I7708" s="1"/>
      <c r="N7708" s="1"/>
      <c r="T7708" s="146"/>
      <c r="U7708" s="146"/>
      <c r="V7708" s="146"/>
      <c r="W7708" s="146"/>
      <c r="X7708" s="146"/>
      <c r="Y7708" s="146"/>
      <c r="Z7708" s="146"/>
      <c r="AA7708" s="146"/>
      <c r="AB7708" s="5" t="str">
        <f t="shared" si="153"/>
        <v/>
      </c>
    </row>
    <row r="7709" spans="8:28" customFormat="1" ht="12.95" hidden="1" customHeight="1">
      <c r="H7709" s="1"/>
      <c r="I7709" s="1"/>
      <c r="N7709" s="1"/>
      <c r="T7709" s="146"/>
      <c r="U7709" s="146"/>
      <c r="V7709" s="146"/>
      <c r="W7709" s="146"/>
      <c r="X7709" s="146"/>
      <c r="Y7709" s="146"/>
      <c r="Z7709" s="146"/>
      <c r="AA7709" s="146"/>
      <c r="AB7709" s="5" t="str">
        <f t="shared" si="153"/>
        <v/>
      </c>
    </row>
    <row r="7710" spans="8:28" customFormat="1" ht="12.95" hidden="1" customHeight="1">
      <c r="H7710" s="1"/>
      <c r="I7710" s="1"/>
      <c r="N7710" s="1"/>
      <c r="T7710" s="146"/>
      <c r="U7710" s="146"/>
      <c r="V7710" s="146"/>
      <c r="W7710" s="146"/>
      <c r="X7710" s="146"/>
      <c r="Y7710" s="146"/>
      <c r="Z7710" s="146"/>
      <c r="AA7710" s="146"/>
      <c r="AB7710" s="5" t="str">
        <f t="shared" si="153"/>
        <v/>
      </c>
    </row>
    <row r="7711" spans="8:28" customFormat="1" ht="12.95" hidden="1" customHeight="1">
      <c r="H7711" s="1"/>
      <c r="I7711" s="1"/>
      <c r="N7711" s="1"/>
      <c r="T7711" s="146"/>
      <c r="U7711" s="146"/>
      <c r="V7711" s="146"/>
      <c r="W7711" s="146"/>
      <c r="X7711" s="146"/>
      <c r="Y7711" s="146"/>
      <c r="Z7711" s="146"/>
      <c r="AA7711" s="146"/>
      <c r="AB7711" s="5" t="str">
        <f t="shared" si="153"/>
        <v/>
      </c>
    </row>
    <row r="7712" spans="8:28" customFormat="1" ht="12.95" hidden="1" customHeight="1">
      <c r="H7712" s="1"/>
      <c r="I7712" s="1"/>
      <c r="N7712" s="1"/>
      <c r="T7712" s="146"/>
      <c r="U7712" s="146"/>
      <c r="V7712" s="146"/>
      <c r="W7712" s="146"/>
      <c r="X7712" s="146"/>
      <c r="Y7712" s="146"/>
      <c r="Z7712" s="146"/>
      <c r="AA7712" s="146"/>
      <c r="AB7712" s="5" t="str">
        <f t="shared" si="153"/>
        <v/>
      </c>
    </row>
    <row r="7713" spans="8:28" customFormat="1" ht="12.95" hidden="1" customHeight="1">
      <c r="H7713" s="1"/>
      <c r="I7713" s="1"/>
      <c r="N7713" s="1"/>
      <c r="T7713" s="146"/>
      <c r="U7713" s="146"/>
      <c r="V7713" s="146"/>
      <c r="W7713" s="146"/>
      <c r="X7713" s="146"/>
      <c r="Y7713" s="146"/>
      <c r="Z7713" s="146"/>
      <c r="AA7713" s="146"/>
      <c r="AB7713" s="5" t="str">
        <f t="shared" si="153"/>
        <v/>
      </c>
    </row>
    <row r="7714" spans="8:28" customFormat="1" ht="12.95" hidden="1" customHeight="1">
      <c r="H7714" s="1"/>
      <c r="I7714" s="1"/>
      <c r="N7714" s="1"/>
      <c r="T7714" s="146"/>
      <c r="U7714" s="146"/>
      <c r="V7714" s="146"/>
      <c r="W7714" s="146"/>
      <c r="X7714" s="146"/>
      <c r="Y7714" s="146"/>
      <c r="Z7714" s="146"/>
      <c r="AA7714" s="146"/>
      <c r="AB7714" s="5" t="str">
        <f t="shared" si="153"/>
        <v/>
      </c>
    </row>
    <row r="7715" spans="8:28" customFormat="1" ht="12.95" hidden="1" customHeight="1">
      <c r="H7715" s="1"/>
      <c r="I7715" s="1"/>
      <c r="N7715" s="1"/>
      <c r="T7715" s="146"/>
      <c r="U7715" s="146"/>
      <c r="V7715" s="146"/>
      <c r="W7715" s="146"/>
      <c r="X7715" s="146"/>
      <c r="Y7715" s="146"/>
      <c r="Z7715" s="146"/>
      <c r="AA7715" s="146"/>
      <c r="AB7715" s="5" t="str">
        <f t="shared" si="153"/>
        <v/>
      </c>
    </row>
    <row r="7716" spans="8:28" customFormat="1" ht="12.95" hidden="1" customHeight="1">
      <c r="H7716" s="1"/>
      <c r="I7716" s="1"/>
      <c r="N7716" s="1"/>
      <c r="T7716" s="146"/>
      <c r="U7716" s="146"/>
      <c r="V7716" s="146"/>
      <c r="W7716" s="146"/>
      <c r="X7716" s="146"/>
      <c r="Y7716" s="146"/>
      <c r="Z7716" s="146"/>
      <c r="AA7716" s="146"/>
      <c r="AB7716" s="5" t="str">
        <f t="shared" si="153"/>
        <v/>
      </c>
    </row>
    <row r="7717" spans="8:28" customFormat="1" ht="12.95" hidden="1" customHeight="1">
      <c r="H7717" s="1"/>
      <c r="I7717" s="1"/>
      <c r="N7717" s="1"/>
      <c r="T7717" s="146"/>
      <c r="U7717" s="146"/>
      <c r="V7717" s="146"/>
      <c r="W7717" s="146"/>
      <c r="X7717" s="146"/>
      <c r="Y7717" s="146"/>
      <c r="Z7717" s="146"/>
      <c r="AA7717" s="146"/>
      <c r="AB7717" s="5" t="str">
        <f t="shared" si="153"/>
        <v/>
      </c>
    </row>
    <row r="7718" spans="8:28" customFormat="1" ht="12.95" hidden="1" customHeight="1">
      <c r="H7718" s="1"/>
      <c r="I7718" s="1"/>
      <c r="N7718" s="1"/>
      <c r="T7718" s="146"/>
      <c r="U7718" s="146"/>
      <c r="V7718" s="146"/>
      <c r="W7718" s="146"/>
      <c r="X7718" s="146"/>
      <c r="Y7718" s="146"/>
      <c r="Z7718" s="146"/>
      <c r="AA7718" s="146"/>
      <c r="AB7718" s="5" t="str">
        <f t="shared" si="153"/>
        <v/>
      </c>
    </row>
    <row r="7719" spans="8:28" customFormat="1" ht="12.95" hidden="1" customHeight="1">
      <c r="H7719" s="1"/>
      <c r="I7719" s="1"/>
      <c r="N7719" s="1"/>
      <c r="T7719" s="146"/>
      <c r="U7719" s="146"/>
      <c r="V7719" s="146"/>
      <c r="W7719" s="146"/>
      <c r="X7719" s="146"/>
      <c r="Y7719" s="146"/>
      <c r="Z7719" s="146"/>
      <c r="AA7719" s="146"/>
      <c r="AB7719" s="5" t="str">
        <f t="shared" si="153"/>
        <v/>
      </c>
    </row>
    <row r="7720" spans="8:28" customFormat="1" ht="12.95" hidden="1" customHeight="1">
      <c r="H7720" s="1"/>
      <c r="I7720" s="1"/>
      <c r="N7720" s="1"/>
      <c r="T7720" s="146"/>
      <c r="U7720" s="146"/>
      <c r="V7720" s="146"/>
      <c r="W7720" s="146"/>
      <c r="X7720" s="146"/>
      <c r="Y7720" s="146"/>
      <c r="Z7720" s="146"/>
      <c r="AA7720" s="146"/>
      <c r="AB7720" s="5" t="str">
        <f t="shared" si="153"/>
        <v/>
      </c>
    </row>
    <row r="7721" spans="8:28" customFormat="1" ht="12.95" hidden="1" customHeight="1">
      <c r="H7721" s="1"/>
      <c r="I7721" s="1"/>
      <c r="N7721" s="1"/>
      <c r="T7721" s="146"/>
      <c r="U7721" s="146"/>
      <c r="V7721" s="146"/>
      <c r="W7721" s="146"/>
      <c r="X7721" s="146"/>
      <c r="Y7721" s="146"/>
      <c r="Z7721" s="146"/>
      <c r="AA7721" s="146"/>
      <c r="AB7721" s="5" t="str">
        <f t="shared" si="153"/>
        <v/>
      </c>
    </row>
    <row r="7722" spans="8:28" customFormat="1" ht="12.95" hidden="1" customHeight="1">
      <c r="H7722" s="1"/>
      <c r="I7722" s="1"/>
      <c r="N7722" s="1"/>
      <c r="T7722" s="146"/>
      <c r="U7722" s="146"/>
      <c r="V7722" s="146"/>
      <c r="W7722" s="146"/>
      <c r="X7722" s="146"/>
      <c r="Y7722" s="146"/>
      <c r="Z7722" s="146"/>
      <c r="AA7722" s="146"/>
      <c r="AB7722" s="5" t="str">
        <f t="shared" si="153"/>
        <v/>
      </c>
    </row>
    <row r="7723" spans="8:28" customFormat="1" ht="12.95" hidden="1" customHeight="1">
      <c r="H7723" s="1"/>
      <c r="I7723" s="1"/>
      <c r="N7723" s="1"/>
      <c r="T7723" s="146"/>
      <c r="U7723" s="146"/>
      <c r="V7723" s="146"/>
      <c r="W7723" s="146"/>
      <c r="X7723" s="146"/>
      <c r="Y7723" s="146"/>
      <c r="Z7723" s="146"/>
      <c r="AA7723" s="146"/>
      <c r="AB7723" s="5" t="str">
        <f t="shared" si="153"/>
        <v/>
      </c>
    </row>
    <row r="7724" spans="8:28" customFormat="1" ht="12.95" hidden="1" customHeight="1">
      <c r="H7724" s="1"/>
      <c r="I7724" s="1"/>
      <c r="N7724" s="1"/>
      <c r="T7724" s="146"/>
      <c r="U7724" s="146"/>
      <c r="V7724" s="146"/>
      <c r="W7724" s="146"/>
      <c r="X7724" s="146"/>
      <c r="Y7724" s="146"/>
      <c r="Z7724" s="146"/>
      <c r="AA7724" s="146"/>
      <c r="AB7724" s="5" t="str">
        <f t="shared" si="153"/>
        <v/>
      </c>
    </row>
    <row r="7725" spans="8:28" customFormat="1" ht="12.95" hidden="1" customHeight="1">
      <c r="H7725" s="1"/>
      <c r="I7725" s="1"/>
      <c r="N7725" s="1"/>
      <c r="T7725" s="146"/>
      <c r="U7725" s="146"/>
      <c r="V7725" s="146"/>
      <c r="W7725" s="146"/>
      <c r="X7725" s="146"/>
      <c r="Y7725" s="146"/>
      <c r="Z7725" s="146"/>
      <c r="AA7725" s="146"/>
      <c r="AB7725" s="5" t="str">
        <f t="shared" si="153"/>
        <v/>
      </c>
    </row>
    <row r="7726" spans="8:28" customFormat="1" ht="12.95" hidden="1" customHeight="1">
      <c r="H7726" s="1"/>
      <c r="I7726" s="1"/>
      <c r="N7726" s="1"/>
      <c r="T7726" s="146"/>
      <c r="U7726" s="146"/>
      <c r="V7726" s="146"/>
      <c r="W7726" s="146"/>
      <c r="X7726" s="146"/>
      <c r="Y7726" s="146"/>
      <c r="Z7726" s="146"/>
      <c r="AA7726" s="146"/>
      <c r="AB7726" s="5" t="str">
        <f t="shared" si="153"/>
        <v/>
      </c>
    </row>
    <row r="7727" spans="8:28" customFormat="1" ht="12.95" hidden="1" customHeight="1">
      <c r="H7727" s="1"/>
      <c r="I7727" s="1"/>
      <c r="N7727" s="1"/>
      <c r="T7727" s="146"/>
      <c r="U7727" s="146"/>
      <c r="V7727" s="146"/>
      <c r="W7727" s="146"/>
      <c r="X7727" s="146"/>
      <c r="Y7727" s="146"/>
      <c r="Z7727" s="146"/>
      <c r="AA7727" s="146"/>
      <c r="AB7727" s="5" t="str">
        <f t="shared" si="153"/>
        <v/>
      </c>
    </row>
    <row r="7728" spans="8:28" customFormat="1" ht="12.95" hidden="1" customHeight="1">
      <c r="H7728" s="1"/>
      <c r="I7728" s="1"/>
      <c r="N7728" s="1"/>
      <c r="T7728" s="146"/>
      <c r="U7728" s="146"/>
      <c r="V7728" s="146"/>
      <c r="W7728" s="146"/>
      <c r="X7728" s="146"/>
      <c r="Y7728" s="146"/>
      <c r="Z7728" s="146"/>
      <c r="AA7728" s="146"/>
      <c r="AB7728" s="5" t="str">
        <f t="shared" si="153"/>
        <v/>
      </c>
    </row>
    <row r="7729" spans="8:28" customFormat="1" ht="12.95" hidden="1" customHeight="1">
      <c r="H7729" s="1"/>
      <c r="I7729" s="1"/>
      <c r="N7729" s="1"/>
      <c r="T7729" s="146"/>
      <c r="U7729" s="146"/>
      <c r="V7729" s="146"/>
      <c r="W7729" s="146"/>
      <c r="X7729" s="146"/>
      <c r="Y7729" s="146"/>
      <c r="Z7729" s="146"/>
      <c r="AA7729" s="146"/>
      <c r="AB7729" s="5" t="str">
        <f t="shared" si="153"/>
        <v/>
      </c>
    </row>
    <row r="7730" spans="8:28" customFormat="1" ht="12.95" hidden="1" customHeight="1">
      <c r="H7730" s="1"/>
      <c r="I7730" s="1"/>
      <c r="N7730" s="1"/>
      <c r="T7730" s="146"/>
      <c r="U7730" s="146"/>
      <c r="V7730" s="146"/>
      <c r="W7730" s="146"/>
      <c r="X7730" s="146"/>
      <c r="Y7730" s="146"/>
      <c r="Z7730" s="146"/>
      <c r="AA7730" s="146"/>
      <c r="AB7730" s="5" t="str">
        <f t="shared" si="153"/>
        <v/>
      </c>
    </row>
    <row r="7731" spans="8:28" customFormat="1" ht="12.95" hidden="1" customHeight="1">
      <c r="H7731" s="1"/>
      <c r="I7731" s="1"/>
      <c r="N7731" s="1"/>
      <c r="T7731" s="146"/>
      <c r="U7731" s="146"/>
      <c r="V7731" s="146"/>
      <c r="W7731" s="146"/>
      <c r="X7731" s="146"/>
      <c r="Y7731" s="146"/>
      <c r="Z7731" s="146"/>
      <c r="AA7731" s="146"/>
      <c r="AB7731" s="5" t="str">
        <f t="shared" si="153"/>
        <v/>
      </c>
    </row>
    <row r="7732" spans="8:28" customFormat="1" ht="12.95" hidden="1" customHeight="1">
      <c r="H7732" s="1"/>
      <c r="I7732" s="1"/>
      <c r="N7732" s="1"/>
      <c r="T7732" s="146"/>
      <c r="U7732" s="146"/>
      <c r="V7732" s="146"/>
      <c r="W7732" s="146"/>
      <c r="X7732" s="146"/>
      <c r="Y7732" s="146"/>
      <c r="Z7732" s="146"/>
      <c r="AA7732" s="146"/>
      <c r="AB7732" s="5" t="str">
        <f t="shared" si="153"/>
        <v/>
      </c>
    </row>
    <row r="7733" spans="8:28" customFormat="1" ht="12.95" hidden="1" customHeight="1">
      <c r="H7733" s="1"/>
      <c r="I7733" s="1"/>
      <c r="N7733" s="1"/>
      <c r="T7733" s="146"/>
      <c r="U7733" s="146"/>
      <c r="V7733" s="146"/>
      <c r="W7733" s="146"/>
      <c r="X7733" s="146"/>
      <c r="Y7733" s="146"/>
      <c r="Z7733" s="146"/>
      <c r="AA7733" s="146"/>
      <c r="AB7733" s="5" t="str">
        <f t="shared" si="153"/>
        <v/>
      </c>
    </row>
    <row r="7734" spans="8:28" customFormat="1" ht="12.95" hidden="1" customHeight="1">
      <c r="H7734" s="1"/>
      <c r="I7734" s="1"/>
      <c r="N7734" s="1"/>
      <c r="T7734" s="146"/>
      <c r="U7734" s="146"/>
      <c r="V7734" s="146"/>
      <c r="W7734" s="146"/>
      <c r="X7734" s="146"/>
      <c r="Y7734" s="146"/>
      <c r="Z7734" s="146"/>
      <c r="AA7734" s="146"/>
      <c r="AB7734" s="5" t="str">
        <f t="shared" si="153"/>
        <v/>
      </c>
    </row>
    <row r="7735" spans="8:28" customFormat="1" ht="12.95" hidden="1" customHeight="1">
      <c r="H7735" s="1"/>
      <c r="I7735" s="1"/>
      <c r="N7735" s="1"/>
      <c r="T7735" s="146"/>
      <c r="U7735" s="146"/>
      <c r="V7735" s="146"/>
      <c r="W7735" s="146"/>
      <c r="X7735" s="146"/>
      <c r="Y7735" s="146"/>
      <c r="Z7735" s="146"/>
      <c r="AA7735" s="146"/>
      <c r="AB7735" s="5" t="str">
        <f t="shared" si="153"/>
        <v/>
      </c>
    </row>
    <row r="7736" spans="8:28" customFormat="1" ht="12.95" hidden="1" customHeight="1">
      <c r="H7736" s="1"/>
      <c r="I7736" s="1"/>
      <c r="N7736" s="1"/>
      <c r="T7736" s="146"/>
      <c r="U7736" s="146"/>
      <c r="V7736" s="146"/>
      <c r="W7736" s="146"/>
      <c r="X7736" s="146"/>
      <c r="Y7736" s="146"/>
      <c r="Z7736" s="146"/>
      <c r="AA7736" s="146"/>
      <c r="AB7736" s="5" t="str">
        <f t="shared" si="153"/>
        <v/>
      </c>
    </row>
    <row r="7737" spans="8:28" customFormat="1" ht="12.95" hidden="1" customHeight="1">
      <c r="H7737" s="1"/>
      <c r="I7737" s="1"/>
      <c r="N7737" s="1"/>
      <c r="T7737" s="146"/>
      <c r="U7737" s="146"/>
      <c r="V7737" s="146"/>
      <c r="W7737" s="146"/>
      <c r="X7737" s="146"/>
      <c r="Y7737" s="146"/>
      <c r="Z7737" s="146"/>
      <c r="AA7737" s="146"/>
      <c r="AB7737" s="5" t="str">
        <f t="shared" si="153"/>
        <v/>
      </c>
    </row>
    <row r="7738" spans="8:28" customFormat="1" ht="12.95" hidden="1" customHeight="1">
      <c r="H7738" s="1"/>
      <c r="I7738" s="1"/>
      <c r="N7738" s="1"/>
      <c r="T7738" s="146"/>
      <c r="U7738" s="146"/>
      <c r="V7738" s="146"/>
      <c r="W7738" s="146"/>
      <c r="X7738" s="146"/>
      <c r="Y7738" s="146"/>
      <c r="Z7738" s="146"/>
      <c r="AA7738" s="146"/>
      <c r="AB7738" s="5" t="str">
        <f t="shared" si="153"/>
        <v/>
      </c>
    </row>
    <row r="7739" spans="8:28" customFormat="1" ht="12.95" hidden="1" customHeight="1">
      <c r="H7739" s="1"/>
      <c r="I7739" s="1"/>
      <c r="N7739" s="1"/>
      <c r="T7739" s="146"/>
      <c r="U7739" s="146"/>
      <c r="V7739" s="146"/>
      <c r="W7739" s="146"/>
      <c r="X7739" s="146"/>
      <c r="Y7739" s="146"/>
      <c r="Z7739" s="146"/>
      <c r="AA7739" s="146"/>
      <c r="AB7739" s="5" t="str">
        <f t="shared" si="153"/>
        <v/>
      </c>
    </row>
    <row r="7740" spans="8:28" customFormat="1" ht="12.95" hidden="1" customHeight="1">
      <c r="H7740" s="1"/>
      <c r="I7740" s="1"/>
      <c r="N7740" s="1"/>
      <c r="T7740" s="146"/>
      <c r="U7740" s="146"/>
      <c r="V7740" s="146"/>
      <c r="W7740" s="146"/>
      <c r="X7740" s="146"/>
      <c r="Y7740" s="146"/>
      <c r="Z7740" s="146"/>
      <c r="AA7740" s="146"/>
      <c r="AB7740" s="5" t="str">
        <f t="shared" si="153"/>
        <v/>
      </c>
    </row>
    <row r="7741" spans="8:28" customFormat="1" ht="12.95" hidden="1" customHeight="1">
      <c r="H7741" s="1"/>
      <c r="I7741" s="1"/>
      <c r="N7741" s="1"/>
      <c r="T7741" s="146"/>
      <c r="U7741" s="146"/>
      <c r="V7741" s="146"/>
      <c r="W7741" s="146"/>
      <c r="X7741" s="146"/>
      <c r="Y7741" s="146"/>
      <c r="Z7741" s="146"/>
      <c r="AA7741" s="146"/>
      <c r="AB7741" s="5" t="str">
        <f t="shared" si="153"/>
        <v/>
      </c>
    </row>
    <row r="7742" spans="8:28" customFormat="1" ht="12.95" hidden="1" customHeight="1">
      <c r="H7742" s="1"/>
      <c r="I7742" s="1"/>
      <c r="N7742" s="1"/>
      <c r="T7742" s="146"/>
      <c r="U7742" s="146"/>
      <c r="V7742" s="146"/>
      <c r="W7742" s="146"/>
      <c r="X7742" s="146"/>
      <c r="Y7742" s="146"/>
      <c r="Z7742" s="146"/>
      <c r="AA7742" s="146"/>
      <c r="AB7742" s="5" t="str">
        <f t="shared" si="153"/>
        <v/>
      </c>
    </row>
    <row r="7743" spans="8:28" customFormat="1" ht="12.95" hidden="1" customHeight="1">
      <c r="H7743" s="1"/>
      <c r="I7743" s="1"/>
      <c r="N7743" s="1"/>
      <c r="T7743" s="146"/>
      <c r="U7743" s="146"/>
      <c r="V7743" s="146"/>
      <c r="W7743" s="146"/>
      <c r="X7743" s="146"/>
      <c r="Y7743" s="146"/>
      <c r="Z7743" s="146"/>
      <c r="AA7743" s="146"/>
      <c r="AB7743" s="5" t="str">
        <f t="shared" si="153"/>
        <v/>
      </c>
    </row>
    <row r="7744" spans="8:28" customFormat="1" ht="12.95" hidden="1" customHeight="1">
      <c r="H7744" s="1"/>
      <c r="I7744" s="1"/>
      <c r="N7744" s="1"/>
      <c r="T7744" s="146"/>
      <c r="U7744" s="146"/>
      <c r="V7744" s="146"/>
      <c r="W7744" s="146"/>
      <c r="X7744" s="146"/>
      <c r="Y7744" s="146"/>
      <c r="Z7744" s="146"/>
      <c r="AA7744" s="146"/>
      <c r="AB7744" s="5" t="str">
        <f t="shared" si="153"/>
        <v/>
      </c>
    </row>
    <row r="7745" spans="8:28" customFormat="1" ht="12.95" hidden="1" customHeight="1">
      <c r="H7745" s="1"/>
      <c r="I7745" s="1"/>
      <c r="N7745" s="1"/>
      <c r="T7745" s="146"/>
      <c r="U7745" s="146"/>
      <c r="V7745" s="146"/>
      <c r="W7745" s="146"/>
      <c r="X7745" s="146"/>
      <c r="Y7745" s="146"/>
      <c r="Z7745" s="146"/>
      <c r="AA7745" s="146"/>
      <c r="AB7745" s="5" t="str">
        <f t="shared" si="153"/>
        <v/>
      </c>
    </row>
    <row r="7746" spans="8:28" customFormat="1" ht="12.95" hidden="1" customHeight="1">
      <c r="H7746" s="1"/>
      <c r="I7746" s="1"/>
      <c r="N7746" s="1"/>
      <c r="T7746" s="146"/>
      <c r="U7746" s="146"/>
      <c r="V7746" s="146"/>
      <c r="W7746" s="146"/>
      <c r="X7746" s="146"/>
      <c r="Y7746" s="146"/>
      <c r="Z7746" s="146"/>
      <c r="AA7746" s="146"/>
      <c r="AB7746" s="5" t="str">
        <f t="shared" si="153"/>
        <v/>
      </c>
    </row>
    <row r="7747" spans="8:28" customFormat="1" ht="12.95" hidden="1" customHeight="1">
      <c r="H7747" s="1"/>
      <c r="I7747" s="1"/>
      <c r="N7747" s="1"/>
      <c r="T7747" s="146"/>
      <c r="U7747" s="146"/>
      <c r="V7747" s="146"/>
      <c r="W7747" s="146"/>
      <c r="X7747" s="146"/>
      <c r="Y7747" s="146"/>
      <c r="Z7747" s="146"/>
      <c r="AA7747" s="146"/>
      <c r="AB7747" s="5" t="str">
        <f t="shared" si="153"/>
        <v/>
      </c>
    </row>
    <row r="7748" spans="8:28" customFormat="1" ht="12.95" hidden="1" customHeight="1">
      <c r="H7748" s="1"/>
      <c r="I7748" s="1"/>
      <c r="N7748" s="1"/>
      <c r="T7748" s="146"/>
      <c r="U7748" s="146"/>
      <c r="V7748" s="146"/>
      <c r="W7748" s="146"/>
      <c r="X7748" s="146"/>
      <c r="Y7748" s="146"/>
      <c r="Z7748" s="146"/>
      <c r="AA7748" s="146"/>
      <c r="AB7748" s="5" t="str">
        <f t="shared" si="153"/>
        <v/>
      </c>
    </row>
    <row r="7749" spans="8:28" customFormat="1" ht="12.95" hidden="1" customHeight="1">
      <c r="H7749" s="1"/>
      <c r="I7749" s="1"/>
      <c r="N7749" s="1"/>
      <c r="T7749" s="146"/>
      <c r="U7749" s="146"/>
      <c r="V7749" s="146"/>
      <c r="W7749" s="146"/>
      <c r="X7749" s="146"/>
      <c r="Y7749" s="146"/>
      <c r="Z7749" s="146"/>
      <c r="AA7749" s="146"/>
      <c r="AB7749" s="5" t="str">
        <f t="shared" si="153"/>
        <v/>
      </c>
    </row>
    <row r="7750" spans="8:28" customFormat="1" ht="12.95" hidden="1" customHeight="1">
      <c r="H7750" s="1"/>
      <c r="I7750" s="1"/>
      <c r="N7750" s="1"/>
      <c r="T7750" s="146"/>
      <c r="U7750" s="146"/>
      <c r="V7750" s="146"/>
      <c r="W7750" s="146"/>
      <c r="X7750" s="146"/>
      <c r="Y7750" s="146"/>
      <c r="Z7750" s="146"/>
      <c r="AA7750" s="146"/>
      <c r="AB7750" s="5" t="str">
        <f t="shared" si="153"/>
        <v/>
      </c>
    </row>
    <row r="7751" spans="8:28" customFormat="1" ht="12.95" hidden="1" customHeight="1">
      <c r="H7751" s="1"/>
      <c r="I7751" s="1"/>
      <c r="N7751" s="1"/>
      <c r="T7751" s="146"/>
      <c r="U7751" s="146"/>
      <c r="V7751" s="146"/>
      <c r="W7751" s="146"/>
      <c r="X7751" s="146"/>
      <c r="Y7751" s="146"/>
      <c r="Z7751" s="146"/>
      <c r="AA7751" s="146"/>
      <c r="AB7751" s="5" t="str">
        <f t="shared" si="153"/>
        <v/>
      </c>
    </row>
    <row r="7752" spans="8:28" customFormat="1" ht="12.95" hidden="1" customHeight="1">
      <c r="H7752" s="1"/>
      <c r="I7752" s="1"/>
      <c r="N7752" s="1"/>
      <c r="T7752" s="146"/>
      <c r="U7752" s="146"/>
      <c r="V7752" s="146"/>
      <c r="W7752" s="146"/>
      <c r="X7752" s="146"/>
      <c r="Y7752" s="146"/>
      <c r="Z7752" s="146"/>
      <c r="AA7752" s="146"/>
      <c r="AB7752" s="5" t="str">
        <f t="shared" si="153"/>
        <v/>
      </c>
    </row>
    <row r="7753" spans="8:28" customFormat="1" ht="12.95" hidden="1" customHeight="1">
      <c r="H7753" s="1"/>
      <c r="I7753" s="1"/>
      <c r="N7753" s="1"/>
      <c r="T7753" s="146"/>
      <c r="U7753" s="146"/>
      <c r="V7753" s="146"/>
      <c r="W7753" s="146"/>
      <c r="X7753" s="146"/>
      <c r="Y7753" s="146"/>
      <c r="Z7753" s="146"/>
      <c r="AA7753" s="146"/>
      <c r="AB7753" s="5" t="str">
        <f t="shared" si="153"/>
        <v/>
      </c>
    </row>
    <row r="7754" spans="8:28" customFormat="1" ht="12.95" hidden="1" customHeight="1">
      <c r="H7754" s="1"/>
      <c r="I7754" s="1"/>
      <c r="N7754" s="1"/>
      <c r="T7754" s="146"/>
      <c r="U7754" s="146"/>
      <c r="V7754" s="146"/>
      <c r="W7754" s="146"/>
      <c r="X7754" s="146"/>
      <c r="Y7754" s="146"/>
      <c r="Z7754" s="146"/>
      <c r="AA7754" s="146"/>
      <c r="AB7754" s="5" t="str">
        <f t="shared" si="153"/>
        <v/>
      </c>
    </row>
    <row r="7755" spans="8:28" customFormat="1" ht="12.95" hidden="1" customHeight="1">
      <c r="H7755" s="1"/>
      <c r="I7755" s="1"/>
      <c r="N7755" s="1"/>
      <c r="T7755" s="146"/>
      <c r="U7755" s="146"/>
      <c r="V7755" s="146"/>
      <c r="W7755" s="146"/>
      <c r="X7755" s="146"/>
      <c r="Y7755" s="146"/>
      <c r="Z7755" s="146"/>
      <c r="AA7755" s="146"/>
      <c r="AB7755" s="5" t="str">
        <f t="shared" si="153"/>
        <v/>
      </c>
    </row>
    <row r="7756" spans="8:28" customFormat="1" ht="12.95" hidden="1" customHeight="1">
      <c r="H7756" s="1"/>
      <c r="I7756" s="1"/>
      <c r="N7756" s="1"/>
      <c r="T7756" s="146"/>
      <c r="U7756" s="146"/>
      <c r="V7756" s="146"/>
      <c r="W7756" s="146"/>
      <c r="X7756" s="146"/>
      <c r="Y7756" s="146"/>
      <c r="Z7756" s="146"/>
      <c r="AA7756" s="146"/>
      <c r="AB7756" s="5" t="str">
        <f t="shared" si="153"/>
        <v/>
      </c>
    </row>
    <row r="7757" spans="8:28" customFormat="1" ht="12.95" hidden="1" customHeight="1">
      <c r="H7757" s="1"/>
      <c r="I7757" s="1"/>
      <c r="N7757" s="1"/>
      <c r="T7757" s="146"/>
      <c r="U7757" s="146"/>
      <c r="V7757" s="146"/>
      <c r="W7757" s="146"/>
      <c r="X7757" s="146"/>
      <c r="Y7757" s="146"/>
      <c r="Z7757" s="146"/>
      <c r="AA7757" s="146"/>
      <c r="AB7757" s="5" t="str">
        <f t="shared" si="153"/>
        <v/>
      </c>
    </row>
    <row r="7758" spans="8:28" customFormat="1" ht="12.95" hidden="1" customHeight="1">
      <c r="H7758" s="1"/>
      <c r="I7758" s="1"/>
      <c r="N7758" s="1"/>
      <c r="T7758" s="146"/>
      <c r="U7758" s="146"/>
      <c r="V7758" s="146"/>
      <c r="W7758" s="146"/>
      <c r="X7758" s="146"/>
      <c r="Y7758" s="146"/>
      <c r="Z7758" s="146"/>
      <c r="AA7758" s="146"/>
      <c r="AB7758" s="5" t="str">
        <f t="shared" si="153"/>
        <v/>
      </c>
    </row>
    <row r="7759" spans="8:28" customFormat="1" ht="12.95" hidden="1" customHeight="1">
      <c r="H7759" s="1"/>
      <c r="I7759" s="1"/>
      <c r="N7759" s="1"/>
      <c r="T7759" s="146"/>
      <c r="U7759" s="146"/>
      <c r="V7759" s="146"/>
      <c r="W7759" s="146"/>
      <c r="X7759" s="146"/>
      <c r="Y7759" s="146"/>
      <c r="Z7759" s="146"/>
      <c r="AA7759" s="146"/>
      <c r="AB7759" s="5" t="str">
        <f t="shared" si="153"/>
        <v/>
      </c>
    </row>
    <row r="7760" spans="8:28" customFormat="1" ht="12.95" hidden="1" customHeight="1">
      <c r="H7760" s="1"/>
      <c r="I7760" s="1"/>
      <c r="N7760" s="1"/>
      <c r="T7760" s="146"/>
      <c r="U7760" s="146"/>
      <c r="V7760" s="146"/>
      <c r="W7760" s="146"/>
      <c r="X7760" s="146"/>
      <c r="Y7760" s="146"/>
      <c r="Z7760" s="146"/>
      <c r="AA7760" s="146"/>
      <c r="AB7760" s="5" t="str">
        <f t="shared" si="153"/>
        <v/>
      </c>
    </row>
    <row r="7761" spans="8:28" customFormat="1" ht="12.95" hidden="1" customHeight="1">
      <c r="H7761" s="1"/>
      <c r="I7761" s="1"/>
      <c r="N7761" s="1"/>
      <c r="T7761" s="146"/>
      <c r="U7761" s="146"/>
      <c r="V7761" s="146"/>
      <c r="W7761" s="146"/>
      <c r="X7761" s="146"/>
      <c r="Y7761" s="146"/>
      <c r="Z7761" s="146"/>
      <c r="AA7761" s="146"/>
      <c r="AB7761" s="5" t="str">
        <f t="shared" si="153"/>
        <v/>
      </c>
    </row>
    <row r="7762" spans="8:28" customFormat="1" ht="12.95" hidden="1" customHeight="1">
      <c r="H7762" s="1"/>
      <c r="I7762" s="1"/>
      <c r="N7762" s="1"/>
      <c r="T7762" s="146"/>
      <c r="U7762" s="146"/>
      <c r="V7762" s="146"/>
      <c r="W7762" s="146"/>
      <c r="X7762" s="146"/>
      <c r="Y7762" s="146"/>
      <c r="Z7762" s="146"/>
      <c r="AA7762" s="146"/>
      <c r="AB7762" s="5" t="str">
        <f t="shared" si="153"/>
        <v/>
      </c>
    </row>
    <row r="7763" spans="8:28" customFormat="1" ht="12.95" hidden="1" customHeight="1">
      <c r="H7763" s="1"/>
      <c r="I7763" s="1"/>
      <c r="N7763" s="1"/>
      <c r="T7763" s="146"/>
      <c r="U7763" s="146"/>
      <c r="V7763" s="146"/>
      <c r="W7763" s="146"/>
      <c r="X7763" s="146"/>
      <c r="Y7763" s="146"/>
      <c r="Z7763" s="146"/>
      <c r="AA7763" s="146"/>
      <c r="AB7763" s="5" t="str">
        <f t="shared" si="153"/>
        <v/>
      </c>
    </row>
    <row r="7764" spans="8:28" customFormat="1" ht="12.95" hidden="1" customHeight="1">
      <c r="H7764" s="1"/>
      <c r="I7764" s="1"/>
      <c r="N7764" s="1"/>
      <c r="T7764" s="146"/>
      <c r="U7764" s="146"/>
      <c r="V7764" s="146"/>
      <c r="W7764" s="146"/>
      <c r="X7764" s="146"/>
      <c r="Y7764" s="146"/>
      <c r="Z7764" s="146"/>
      <c r="AA7764" s="146"/>
      <c r="AB7764" s="5" t="str">
        <f t="shared" si="153"/>
        <v/>
      </c>
    </row>
    <row r="7765" spans="8:28" customFormat="1" ht="12.95" hidden="1" customHeight="1">
      <c r="H7765" s="1"/>
      <c r="I7765" s="1"/>
      <c r="N7765" s="1"/>
      <c r="T7765" s="146"/>
      <c r="U7765" s="146"/>
      <c r="V7765" s="146"/>
      <c r="W7765" s="146"/>
      <c r="X7765" s="146"/>
      <c r="Y7765" s="146"/>
      <c r="Z7765" s="146"/>
      <c r="AA7765" s="146"/>
      <c r="AB7765" s="5" t="str">
        <f t="shared" si="153"/>
        <v/>
      </c>
    </row>
    <row r="7766" spans="8:28" customFormat="1" ht="12.95" hidden="1" customHeight="1">
      <c r="H7766" s="1"/>
      <c r="I7766" s="1"/>
      <c r="N7766" s="1"/>
      <c r="T7766" s="146"/>
      <c r="U7766" s="146"/>
      <c r="V7766" s="146"/>
      <c r="W7766" s="146"/>
      <c r="X7766" s="146"/>
      <c r="Y7766" s="146"/>
      <c r="Z7766" s="146"/>
      <c r="AA7766" s="146"/>
      <c r="AB7766" s="5" t="str">
        <f t="shared" si="153"/>
        <v/>
      </c>
    </row>
    <row r="7767" spans="8:28" customFormat="1" ht="12.95" hidden="1" customHeight="1">
      <c r="H7767" s="1"/>
      <c r="I7767" s="1"/>
      <c r="N7767" s="1"/>
      <c r="T7767" s="146"/>
      <c r="U7767" s="146"/>
      <c r="V7767" s="146"/>
      <c r="W7767" s="146"/>
      <c r="X7767" s="146"/>
      <c r="Y7767" s="146"/>
      <c r="Z7767" s="146"/>
      <c r="AA7767" s="146"/>
      <c r="AB7767" s="5" t="str">
        <f t="shared" si="153"/>
        <v/>
      </c>
    </row>
    <row r="7768" spans="8:28" customFormat="1" ht="12.95" hidden="1" customHeight="1">
      <c r="H7768" s="1"/>
      <c r="I7768" s="1"/>
      <c r="N7768" s="1"/>
      <c r="T7768" s="146"/>
      <c r="U7768" s="146"/>
      <c r="V7768" s="146"/>
      <c r="W7768" s="146"/>
      <c r="X7768" s="146"/>
      <c r="Y7768" s="146"/>
      <c r="Z7768" s="146"/>
      <c r="AA7768" s="146"/>
      <c r="AB7768" s="5" t="str">
        <f t="shared" si="153"/>
        <v/>
      </c>
    </row>
    <row r="7769" spans="8:28" customFormat="1" ht="12.95" hidden="1" customHeight="1">
      <c r="H7769" s="1"/>
      <c r="I7769" s="1"/>
      <c r="N7769" s="1"/>
      <c r="T7769" s="146"/>
      <c r="U7769" s="146"/>
      <c r="V7769" s="146"/>
      <c r="W7769" s="146"/>
      <c r="X7769" s="146"/>
      <c r="Y7769" s="146"/>
      <c r="Z7769" s="146"/>
      <c r="AA7769" s="146"/>
      <c r="AB7769" s="5" t="str">
        <f t="shared" si="153"/>
        <v/>
      </c>
    </row>
    <row r="7770" spans="8:28" customFormat="1" ht="12.95" hidden="1" customHeight="1">
      <c r="H7770" s="1"/>
      <c r="I7770" s="1"/>
      <c r="N7770" s="1"/>
      <c r="T7770" s="146"/>
      <c r="U7770" s="146"/>
      <c r="V7770" s="146"/>
      <c r="W7770" s="146"/>
      <c r="X7770" s="146"/>
      <c r="Y7770" s="146"/>
      <c r="Z7770" s="146"/>
      <c r="AA7770" s="146"/>
      <c r="AB7770" s="5" t="str">
        <f t="shared" si="153"/>
        <v/>
      </c>
    </row>
    <row r="7771" spans="8:28" customFormat="1" ht="12.95" hidden="1" customHeight="1">
      <c r="H7771" s="1"/>
      <c r="I7771" s="1"/>
      <c r="N7771" s="1"/>
      <c r="T7771" s="146"/>
      <c r="U7771" s="146"/>
      <c r="V7771" s="146"/>
      <c r="W7771" s="146"/>
      <c r="X7771" s="146"/>
      <c r="Y7771" s="146"/>
      <c r="Z7771" s="146"/>
      <c r="AA7771" s="146"/>
      <c r="AB7771" s="5" t="str">
        <f t="shared" ref="AB7771:AB7834" si="154">IF(TRIM(A7761)="","",CONCATENATE(TRIM(D7761),TRIM(E7761)))</f>
        <v/>
      </c>
    </row>
    <row r="7772" spans="8:28" customFormat="1" ht="12.95" hidden="1" customHeight="1">
      <c r="H7772" s="1"/>
      <c r="I7772" s="1"/>
      <c r="N7772" s="1"/>
      <c r="T7772" s="146"/>
      <c r="U7772" s="146"/>
      <c r="V7772" s="146"/>
      <c r="W7772" s="146"/>
      <c r="X7772" s="146"/>
      <c r="Y7772" s="146"/>
      <c r="Z7772" s="146"/>
      <c r="AA7772" s="146"/>
      <c r="AB7772" s="5" t="str">
        <f t="shared" si="154"/>
        <v/>
      </c>
    </row>
    <row r="7773" spans="8:28" customFormat="1" ht="12.95" hidden="1" customHeight="1">
      <c r="H7773" s="1"/>
      <c r="I7773" s="1"/>
      <c r="N7773" s="1"/>
      <c r="T7773" s="146"/>
      <c r="U7773" s="146"/>
      <c r="V7773" s="146"/>
      <c r="W7773" s="146"/>
      <c r="X7773" s="146"/>
      <c r="Y7773" s="146"/>
      <c r="Z7773" s="146"/>
      <c r="AA7773" s="146"/>
      <c r="AB7773" s="5" t="str">
        <f t="shared" si="154"/>
        <v/>
      </c>
    </row>
    <row r="7774" spans="8:28" customFormat="1" ht="12.95" hidden="1" customHeight="1">
      <c r="H7774" s="1"/>
      <c r="I7774" s="1"/>
      <c r="N7774" s="1"/>
      <c r="T7774" s="146"/>
      <c r="U7774" s="146"/>
      <c r="V7774" s="146"/>
      <c r="W7774" s="146"/>
      <c r="X7774" s="146"/>
      <c r="Y7774" s="146"/>
      <c r="Z7774" s="146"/>
      <c r="AA7774" s="146"/>
      <c r="AB7774" s="5" t="str">
        <f t="shared" si="154"/>
        <v/>
      </c>
    </row>
    <row r="7775" spans="8:28" customFormat="1" ht="12.95" hidden="1" customHeight="1">
      <c r="H7775" s="1"/>
      <c r="I7775" s="1"/>
      <c r="N7775" s="1"/>
      <c r="T7775" s="146"/>
      <c r="U7775" s="146"/>
      <c r="V7775" s="146"/>
      <c r="W7775" s="146"/>
      <c r="X7775" s="146"/>
      <c r="Y7775" s="146"/>
      <c r="Z7775" s="146"/>
      <c r="AA7775" s="146"/>
      <c r="AB7775" s="5" t="str">
        <f t="shared" si="154"/>
        <v/>
      </c>
    </row>
    <row r="7776" spans="8:28" customFormat="1" ht="12.95" hidden="1" customHeight="1">
      <c r="H7776" s="1"/>
      <c r="I7776" s="1"/>
      <c r="N7776" s="1"/>
      <c r="T7776" s="146"/>
      <c r="U7776" s="146"/>
      <c r="V7776" s="146"/>
      <c r="W7776" s="146"/>
      <c r="X7776" s="146"/>
      <c r="Y7776" s="146"/>
      <c r="Z7776" s="146"/>
      <c r="AA7776" s="146"/>
      <c r="AB7776" s="5" t="str">
        <f t="shared" si="154"/>
        <v/>
      </c>
    </row>
    <row r="7777" spans="8:28" customFormat="1" ht="12.95" hidden="1" customHeight="1">
      <c r="H7777" s="1"/>
      <c r="I7777" s="1"/>
      <c r="N7777" s="1"/>
      <c r="T7777" s="146"/>
      <c r="U7777" s="146"/>
      <c r="V7777" s="146"/>
      <c r="W7777" s="146"/>
      <c r="X7777" s="146"/>
      <c r="Y7777" s="146"/>
      <c r="Z7777" s="146"/>
      <c r="AA7777" s="146"/>
      <c r="AB7777" s="5" t="str">
        <f t="shared" si="154"/>
        <v/>
      </c>
    </row>
    <row r="7778" spans="8:28" customFormat="1" ht="12.95" hidden="1" customHeight="1">
      <c r="H7778" s="1"/>
      <c r="I7778" s="1"/>
      <c r="N7778" s="1"/>
      <c r="T7778" s="146"/>
      <c r="U7778" s="146"/>
      <c r="V7778" s="146"/>
      <c r="W7778" s="146"/>
      <c r="X7778" s="146"/>
      <c r="Y7778" s="146"/>
      <c r="Z7778" s="146"/>
      <c r="AA7778" s="146"/>
      <c r="AB7778" s="5" t="str">
        <f t="shared" si="154"/>
        <v/>
      </c>
    </row>
    <row r="7779" spans="8:28" customFormat="1" ht="12.95" hidden="1" customHeight="1">
      <c r="H7779" s="1"/>
      <c r="I7779" s="1"/>
      <c r="N7779" s="1"/>
      <c r="T7779" s="146"/>
      <c r="U7779" s="146"/>
      <c r="V7779" s="146"/>
      <c r="W7779" s="146"/>
      <c r="X7779" s="146"/>
      <c r="Y7779" s="146"/>
      <c r="Z7779" s="146"/>
      <c r="AA7779" s="146"/>
      <c r="AB7779" s="5" t="str">
        <f t="shared" si="154"/>
        <v/>
      </c>
    </row>
    <row r="7780" spans="8:28" customFormat="1" ht="12.95" hidden="1" customHeight="1">
      <c r="H7780" s="1"/>
      <c r="I7780" s="1"/>
      <c r="N7780" s="1"/>
      <c r="T7780" s="146"/>
      <c r="U7780" s="146"/>
      <c r="V7780" s="146"/>
      <c r="W7780" s="146"/>
      <c r="X7780" s="146"/>
      <c r="Y7780" s="146"/>
      <c r="Z7780" s="146"/>
      <c r="AA7780" s="146"/>
      <c r="AB7780" s="5" t="str">
        <f t="shared" si="154"/>
        <v/>
      </c>
    </row>
    <row r="7781" spans="8:28" customFormat="1" ht="12.95" hidden="1" customHeight="1">
      <c r="H7781" s="1"/>
      <c r="I7781" s="1"/>
      <c r="N7781" s="1"/>
      <c r="T7781" s="146"/>
      <c r="U7781" s="146"/>
      <c r="V7781" s="146"/>
      <c r="W7781" s="146"/>
      <c r="X7781" s="146"/>
      <c r="Y7781" s="146"/>
      <c r="Z7781" s="146"/>
      <c r="AA7781" s="146"/>
      <c r="AB7781" s="5" t="str">
        <f t="shared" si="154"/>
        <v/>
      </c>
    </row>
    <row r="7782" spans="8:28" customFormat="1" ht="12.95" hidden="1" customHeight="1">
      <c r="H7782" s="1"/>
      <c r="I7782" s="1"/>
      <c r="N7782" s="1"/>
      <c r="T7782" s="146"/>
      <c r="U7782" s="146"/>
      <c r="V7782" s="146"/>
      <c r="W7782" s="146"/>
      <c r="X7782" s="146"/>
      <c r="Y7782" s="146"/>
      <c r="Z7782" s="146"/>
      <c r="AA7782" s="146"/>
      <c r="AB7782" s="5" t="str">
        <f t="shared" si="154"/>
        <v/>
      </c>
    </row>
    <row r="7783" spans="8:28" customFormat="1" ht="12.95" hidden="1" customHeight="1">
      <c r="H7783" s="1"/>
      <c r="I7783" s="1"/>
      <c r="N7783" s="1"/>
      <c r="T7783" s="146"/>
      <c r="U7783" s="146"/>
      <c r="V7783" s="146"/>
      <c r="W7783" s="146"/>
      <c r="X7783" s="146"/>
      <c r="Y7783" s="146"/>
      <c r="Z7783" s="146"/>
      <c r="AA7783" s="146"/>
      <c r="AB7783" s="5" t="str">
        <f t="shared" si="154"/>
        <v/>
      </c>
    </row>
    <row r="7784" spans="8:28" customFormat="1" ht="12.95" hidden="1" customHeight="1">
      <c r="H7784" s="1"/>
      <c r="I7784" s="1"/>
      <c r="N7784" s="1"/>
      <c r="T7784" s="146"/>
      <c r="U7784" s="146"/>
      <c r="V7784" s="146"/>
      <c r="W7784" s="146"/>
      <c r="X7784" s="146"/>
      <c r="Y7784" s="146"/>
      <c r="Z7784" s="146"/>
      <c r="AA7784" s="146"/>
      <c r="AB7784" s="5" t="str">
        <f t="shared" si="154"/>
        <v/>
      </c>
    </row>
    <row r="7785" spans="8:28" customFormat="1" ht="12.95" hidden="1" customHeight="1">
      <c r="H7785" s="1"/>
      <c r="I7785" s="1"/>
      <c r="N7785" s="1"/>
      <c r="T7785" s="146"/>
      <c r="U7785" s="146"/>
      <c r="V7785" s="146"/>
      <c r="W7785" s="146"/>
      <c r="X7785" s="146"/>
      <c r="Y7785" s="146"/>
      <c r="Z7785" s="146"/>
      <c r="AA7785" s="146"/>
      <c r="AB7785" s="5" t="str">
        <f t="shared" si="154"/>
        <v/>
      </c>
    </row>
    <row r="7786" spans="8:28" customFormat="1" ht="12.95" hidden="1" customHeight="1">
      <c r="H7786" s="1"/>
      <c r="I7786" s="1"/>
      <c r="N7786" s="1"/>
      <c r="T7786" s="146"/>
      <c r="U7786" s="146"/>
      <c r="V7786" s="146"/>
      <c r="W7786" s="146"/>
      <c r="X7786" s="146"/>
      <c r="Y7786" s="146"/>
      <c r="Z7786" s="146"/>
      <c r="AA7786" s="146"/>
      <c r="AB7786" s="5" t="str">
        <f t="shared" si="154"/>
        <v/>
      </c>
    </row>
    <row r="7787" spans="8:28" customFormat="1" ht="12.95" hidden="1" customHeight="1">
      <c r="H7787" s="1"/>
      <c r="I7787" s="1"/>
      <c r="N7787" s="1"/>
      <c r="T7787" s="146"/>
      <c r="U7787" s="146"/>
      <c r="V7787" s="146"/>
      <c r="W7787" s="146"/>
      <c r="X7787" s="146"/>
      <c r="Y7787" s="146"/>
      <c r="Z7787" s="146"/>
      <c r="AA7787" s="146"/>
      <c r="AB7787" s="5" t="str">
        <f t="shared" si="154"/>
        <v/>
      </c>
    </row>
    <row r="7788" spans="8:28" customFormat="1" ht="12.95" hidden="1" customHeight="1">
      <c r="H7788" s="1"/>
      <c r="I7788" s="1"/>
      <c r="N7788" s="1"/>
      <c r="T7788" s="146"/>
      <c r="U7788" s="146"/>
      <c r="V7788" s="146"/>
      <c r="W7788" s="146"/>
      <c r="X7788" s="146"/>
      <c r="Y7788" s="146"/>
      <c r="Z7788" s="146"/>
      <c r="AA7788" s="146"/>
      <c r="AB7788" s="5" t="str">
        <f t="shared" si="154"/>
        <v/>
      </c>
    </row>
    <row r="7789" spans="8:28" customFormat="1" ht="12.95" hidden="1" customHeight="1">
      <c r="H7789" s="1"/>
      <c r="I7789" s="1"/>
      <c r="N7789" s="1"/>
      <c r="T7789" s="146"/>
      <c r="U7789" s="146"/>
      <c r="V7789" s="146"/>
      <c r="W7789" s="146"/>
      <c r="X7789" s="146"/>
      <c r="Y7789" s="146"/>
      <c r="Z7789" s="146"/>
      <c r="AA7789" s="146"/>
      <c r="AB7789" s="5" t="str">
        <f t="shared" si="154"/>
        <v/>
      </c>
    </row>
    <row r="7790" spans="8:28" customFormat="1" ht="12.95" hidden="1" customHeight="1">
      <c r="H7790" s="1"/>
      <c r="I7790" s="1"/>
      <c r="N7790" s="1"/>
      <c r="T7790" s="146"/>
      <c r="U7790" s="146"/>
      <c r="V7790" s="146"/>
      <c r="W7790" s="146"/>
      <c r="X7790" s="146"/>
      <c r="Y7790" s="146"/>
      <c r="Z7790" s="146"/>
      <c r="AA7790" s="146"/>
      <c r="AB7790" s="5" t="str">
        <f t="shared" si="154"/>
        <v/>
      </c>
    </row>
    <row r="7791" spans="8:28" customFormat="1" ht="12.95" hidden="1" customHeight="1">
      <c r="H7791" s="1"/>
      <c r="I7791" s="1"/>
      <c r="N7791" s="1"/>
      <c r="T7791" s="146"/>
      <c r="U7791" s="146"/>
      <c r="V7791" s="146"/>
      <c r="W7791" s="146"/>
      <c r="X7791" s="146"/>
      <c r="Y7791" s="146"/>
      <c r="Z7791" s="146"/>
      <c r="AA7791" s="146"/>
      <c r="AB7791" s="5" t="str">
        <f t="shared" si="154"/>
        <v/>
      </c>
    </row>
    <row r="7792" spans="8:28" customFormat="1" ht="12.95" hidden="1" customHeight="1">
      <c r="H7792" s="1"/>
      <c r="I7792" s="1"/>
      <c r="N7792" s="1"/>
      <c r="T7792" s="146"/>
      <c r="U7792" s="146"/>
      <c r="V7792" s="146"/>
      <c r="W7792" s="146"/>
      <c r="X7792" s="146"/>
      <c r="Y7792" s="146"/>
      <c r="Z7792" s="146"/>
      <c r="AA7792" s="146"/>
      <c r="AB7792" s="5" t="str">
        <f t="shared" si="154"/>
        <v/>
      </c>
    </row>
    <row r="7793" spans="8:28" customFormat="1" ht="12.95" hidden="1" customHeight="1">
      <c r="H7793" s="1"/>
      <c r="I7793" s="1"/>
      <c r="N7793" s="1"/>
      <c r="T7793" s="146"/>
      <c r="U7793" s="146"/>
      <c r="V7793" s="146"/>
      <c r="W7793" s="146"/>
      <c r="X7793" s="146"/>
      <c r="Y7793" s="146"/>
      <c r="Z7793" s="146"/>
      <c r="AA7793" s="146"/>
      <c r="AB7793" s="5" t="str">
        <f t="shared" si="154"/>
        <v/>
      </c>
    </row>
    <row r="7794" spans="8:28" customFormat="1" ht="12.95" hidden="1" customHeight="1">
      <c r="H7794" s="1"/>
      <c r="I7794" s="1"/>
      <c r="N7794" s="1"/>
      <c r="T7794" s="146"/>
      <c r="U7794" s="146"/>
      <c r="V7794" s="146"/>
      <c r="W7794" s="146"/>
      <c r="X7794" s="146"/>
      <c r="Y7794" s="146"/>
      <c r="Z7794" s="146"/>
      <c r="AA7794" s="146"/>
      <c r="AB7794" s="5" t="str">
        <f t="shared" si="154"/>
        <v/>
      </c>
    </row>
    <row r="7795" spans="8:28" customFormat="1" ht="12.95" hidden="1" customHeight="1">
      <c r="H7795" s="1"/>
      <c r="I7795" s="1"/>
      <c r="N7795" s="1"/>
      <c r="T7795" s="146"/>
      <c r="U7795" s="146"/>
      <c r="V7795" s="146"/>
      <c r="W7795" s="146"/>
      <c r="X7795" s="146"/>
      <c r="Y7795" s="146"/>
      <c r="Z7795" s="146"/>
      <c r="AA7795" s="146"/>
      <c r="AB7795" s="5" t="str">
        <f t="shared" si="154"/>
        <v/>
      </c>
    </row>
    <row r="7796" spans="8:28" customFormat="1" ht="12.95" hidden="1" customHeight="1">
      <c r="H7796" s="1"/>
      <c r="I7796" s="1"/>
      <c r="N7796" s="1"/>
      <c r="T7796" s="146"/>
      <c r="U7796" s="146"/>
      <c r="V7796" s="146"/>
      <c r="W7796" s="146"/>
      <c r="X7796" s="146"/>
      <c r="Y7796" s="146"/>
      <c r="Z7796" s="146"/>
      <c r="AA7796" s="146"/>
      <c r="AB7796" s="5" t="str">
        <f t="shared" si="154"/>
        <v/>
      </c>
    </row>
    <row r="7797" spans="8:28" customFormat="1" ht="12.95" hidden="1" customHeight="1">
      <c r="H7797" s="1"/>
      <c r="I7797" s="1"/>
      <c r="N7797" s="1"/>
      <c r="T7797" s="146"/>
      <c r="U7797" s="146"/>
      <c r="V7797" s="146"/>
      <c r="W7797" s="146"/>
      <c r="X7797" s="146"/>
      <c r="Y7797" s="146"/>
      <c r="Z7797" s="146"/>
      <c r="AA7797" s="146"/>
      <c r="AB7797" s="5" t="str">
        <f t="shared" si="154"/>
        <v/>
      </c>
    </row>
    <row r="7798" spans="8:28" customFormat="1" ht="12.95" hidden="1" customHeight="1">
      <c r="H7798" s="1"/>
      <c r="I7798" s="1"/>
      <c r="N7798" s="1"/>
      <c r="T7798" s="146"/>
      <c r="U7798" s="146"/>
      <c r="V7798" s="146"/>
      <c r="W7798" s="146"/>
      <c r="X7798" s="146"/>
      <c r="Y7798" s="146"/>
      <c r="Z7798" s="146"/>
      <c r="AA7798" s="146"/>
      <c r="AB7798" s="5" t="str">
        <f t="shared" si="154"/>
        <v/>
      </c>
    </row>
    <row r="7799" spans="8:28" customFormat="1" ht="12.95" hidden="1" customHeight="1">
      <c r="H7799" s="1"/>
      <c r="I7799" s="1"/>
      <c r="N7799" s="1"/>
      <c r="T7799" s="146"/>
      <c r="U7799" s="146"/>
      <c r="V7799" s="146"/>
      <c r="W7799" s="146"/>
      <c r="X7799" s="146"/>
      <c r="Y7799" s="146"/>
      <c r="Z7799" s="146"/>
      <c r="AA7799" s="146"/>
      <c r="AB7799" s="5" t="str">
        <f t="shared" si="154"/>
        <v/>
      </c>
    </row>
    <row r="7800" spans="8:28" customFormat="1" ht="12.95" hidden="1" customHeight="1">
      <c r="H7800" s="1"/>
      <c r="I7800" s="1"/>
      <c r="N7800" s="1"/>
      <c r="T7800" s="146"/>
      <c r="U7800" s="146"/>
      <c r="V7800" s="146"/>
      <c r="W7800" s="146"/>
      <c r="X7800" s="146"/>
      <c r="Y7800" s="146"/>
      <c r="Z7800" s="146"/>
      <c r="AA7800" s="146"/>
      <c r="AB7800" s="5" t="str">
        <f t="shared" si="154"/>
        <v/>
      </c>
    </row>
    <row r="7801" spans="8:28" customFormat="1" ht="12.95" hidden="1" customHeight="1">
      <c r="H7801" s="1"/>
      <c r="I7801" s="1"/>
      <c r="N7801" s="1"/>
      <c r="T7801" s="146"/>
      <c r="U7801" s="146"/>
      <c r="V7801" s="146"/>
      <c r="W7801" s="146"/>
      <c r="X7801" s="146"/>
      <c r="Y7801" s="146"/>
      <c r="Z7801" s="146"/>
      <c r="AA7801" s="146"/>
      <c r="AB7801" s="5" t="str">
        <f t="shared" si="154"/>
        <v/>
      </c>
    </row>
    <row r="7802" spans="8:28" customFormat="1" ht="12.95" hidden="1" customHeight="1">
      <c r="H7802" s="1"/>
      <c r="I7802" s="1"/>
      <c r="N7802" s="1"/>
      <c r="T7802" s="146"/>
      <c r="U7802" s="146"/>
      <c r="V7802" s="146"/>
      <c r="W7802" s="146"/>
      <c r="X7802" s="146"/>
      <c r="Y7802" s="146"/>
      <c r="Z7802" s="146"/>
      <c r="AA7802" s="146"/>
      <c r="AB7802" s="5" t="str">
        <f t="shared" si="154"/>
        <v/>
      </c>
    </row>
    <row r="7803" spans="8:28" customFormat="1" ht="12.95" hidden="1" customHeight="1">
      <c r="H7803" s="1"/>
      <c r="I7803" s="1"/>
      <c r="N7803" s="1"/>
      <c r="T7803" s="146"/>
      <c r="U7803" s="146"/>
      <c r="V7803" s="146"/>
      <c r="W7803" s="146"/>
      <c r="X7803" s="146"/>
      <c r="Y7803" s="146"/>
      <c r="Z7803" s="146"/>
      <c r="AA7803" s="146"/>
      <c r="AB7803" s="5" t="str">
        <f t="shared" si="154"/>
        <v/>
      </c>
    </row>
    <row r="7804" spans="8:28" customFormat="1" ht="12.95" hidden="1" customHeight="1">
      <c r="H7804" s="1"/>
      <c r="I7804" s="1"/>
      <c r="N7804" s="1"/>
      <c r="T7804" s="146"/>
      <c r="U7804" s="146"/>
      <c r="V7804" s="146"/>
      <c r="W7804" s="146"/>
      <c r="X7804" s="146"/>
      <c r="Y7804" s="146"/>
      <c r="Z7804" s="146"/>
      <c r="AA7804" s="146"/>
      <c r="AB7804" s="5" t="str">
        <f t="shared" si="154"/>
        <v/>
      </c>
    </row>
    <row r="7805" spans="8:28" customFormat="1" ht="12.95" hidden="1" customHeight="1">
      <c r="H7805" s="1"/>
      <c r="I7805" s="1"/>
      <c r="N7805" s="1"/>
      <c r="T7805" s="146"/>
      <c r="U7805" s="146"/>
      <c r="V7805" s="146"/>
      <c r="W7805" s="146"/>
      <c r="X7805" s="146"/>
      <c r="Y7805" s="146"/>
      <c r="Z7805" s="146"/>
      <c r="AA7805" s="146"/>
      <c r="AB7805" s="5" t="str">
        <f t="shared" si="154"/>
        <v/>
      </c>
    </row>
    <row r="7806" spans="8:28" customFormat="1" ht="12.95" hidden="1" customHeight="1">
      <c r="H7806" s="1"/>
      <c r="I7806" s="1"/>
      <c r="N7806" s="1"/>
      <c r="T7806" s="146"/>
      <c r="U7806" s="146"/>
      <c r="V7806" s="146"/>
      <c r="W7806" s="146"/>
      <c r="X7806" s="146"/>
      <c r="Y7806" s="146"/>
      <c r="Z7806" s="146"/>
      <c r="AA7806" s="146"/>
      <c r="AB7806" s="5" t="str">
        <f t="shared" si="154"/>
        <v/>
      </c>
    </row>
    <row r="7807" spans="8:28" customFormat="1" ht="12.95" hidden="1" customHeight="1">
      <c r="H7807" s="1"/>
      <c r="I7807" s="1"/>
      <c r="N7807" s="1"/>
      <c r="T7807" s="146"/>
      <c r="U7807" s="146"/>
      <c r="V7807" s="146"/>
      <c r="W7807" s="146"/>
      <c r="X7807" s="146"/>
      <c r="Y7807" s="146"/>
      <c r="Z7807" s="146"/>
      <c r="AA7807" s="146"/>
      <c r="AB7807" s="5" t="str">
        <f t="shared" si="154"/>
        <v/>
      </c>
    </row>
    <row r="7808" spans="8:28" customFormat="1" ht="12.95" hidden="1" customHeight="1">
      <c r="H7808" s="1"/>
      <c r="I7808" s="1"/>
      <c r="N7808" s="1"/>
      <c r="T7808" s="146"/>
      <c r="U7808" s="146"/>
      <c r="V7808" s="146"/>
      <c r="W7808" s="146"/>
      <c r="X7808" s="146"/>
      <c r="Y7808" s="146"/>
      <c r="Z7808" s="146"/>
      <c r="AA7808" s="146"/>
      <c r="AB7808" s="5" t="str">
        <f t="shared" si="154"/>
        <v/>
      </c>
    </row>
    <row r="7809" spans="8:28" customFormat="1" ht="12.95" hidden="1" customHeight="1">
      <c r="H7809" s="1"/>
      <c r="I7809" s="1"/>
      <c r="N7809" s="1"/>
      <c r="T7809" s="146"/>
      <c r="U7809" s="146"/>
      <c r="V7809" s="146"/>
      <c r="W7809" s="146"/>
      <c r="X7809" s="146"/>
      <c r="Y7809" s="146"/>
      <c r="Z7809" s="146"/>
      <c r="AA7809" s="146"/>
      <c r="AB7809" s="5" t="str">
        <f t="shared" si="154"/>
        <v/>
      </c>
    </row>
    <row r="7810" spans="8:28" customFormat="1" ht="12.95" hidden="1" customHeight="1">
      <c r="H7810" s="1"/>
      <c r="I7810" s="1"/>
      <c r="N7810" s="1"/>
      <c r="T7810" s="146"/>
      <c r="U7810" s="146"/>
      <c r="V7810" s="146"/>
      <c r="W7810" s="146"/>
      <c r="X7810" s="146"/>
      <c r="Y7810" s="146"/>
      <c r="Z7810" s="146"/>
      <c r="AA7810" s="146"/>
      <c r="AB7810" s="5" t="str">
        <f t="shared" si="154"/>
        <v/>
      </c>
    </row>
    <row r="7811" spans="8:28" customFormat="1" ht="12.95" hidden="1" customHeight="1">
      <c r="H7811" s="1"/>
      <c r="I7811" s="1"/>
      <c r="N7811" s="1"/>
      <c r="T7811" s="146"/>
      <c r="U7811" s="146"/>
      <c r="V7811" s="146"/>
      <c r="W7811" s="146"/>
      <c r="X7811" s="146"/>
      <c r="Y7811" s="146"/>
      <c r="Z7811" s="146"/>
      <c r="AA7811" s="146"/>
      <c r="AB7811" s="5" t="str">
        <f t="shared" si="154"/>
        <v/>
      </c>
    </row>
    <row r="7812" spans="8:28" customFormat="1" ht="12.95" hidden="1" customHeight="1">
      <c r="H7812" s="1"/>
      <c r="I7812" s="1"/>
      <c r="N7812" s="1"/>
      <c r="T7812" s="146"/>
      <c r="U7812" s="146"/>
      <c r="V7812" s="146"/>
      <c r="W7812" s="146"/>
      <c r="X7812" s="146"/>
      <c r="Y7812" s="146"/>
      <c r="Z7812" s="146"/>
      <c r="AA7812" s="146"/>
      <c r="AB7812" s="5" t="str">
        <f t="shared" si="154"/>
        <v/>
      </c>
    </row>
    <row r="7813" spans="8:28" customFormat="1" ht="12.95" hidden="1" customHeight="1">
      <c r="H7813" s="1"/>
      <c r="I7813" s="1"/>
      <c r="N7813" s="1"/>
      <c r="T7813" s="146"/>
      <c r="U7813" s="146"/>
      <c r="V7813" s="146"/>
      <c r="W7813" s="146"/>
      <c r="X7813" s="146"/>
      <c r="Y7813" s="146"/>
      <c r="Z7813" s="146"/>
      <c r="AA7813" s="146"/>
      <c r="AB7813" s="5" t="str">
        <f t="shared" si="154"/>
        <v/>
      </c>
    </row>
    <row r="7814" spans="8:28" customFormat="1" ht="12.95" hidden="1" customHeight="1">
      <c r="H7814" s="1"/>
      <c r="I7814" s="1"/>
      <c r="N7814" s="1"/>
      <c r="T7814" s="146"/>
      <c r="U7814" s="146"/>
      <c r="V7814" s="146"/>
      <c r="W7814" s="146"/>
      <c r="X7814" s="146"/>
      <c r="Y7814" s="146"/>
      <c r="Z7814" s="146"/>
      <c r="AA7814" s="146"/>
      <c r="AB7814" s="5" t="str">
        <f t="shared" si="154"/>
        <v/>
      </c>
    </row>
    <row r="7815" spans="8:28" customFormat="1" ht="12.95" hidden="1" customHeight="1">
      <c r="H7815" s="1"/>
      <c r="I7815" s="1"/>
      <c r="N7815" s="1"/>
      <c r="T7815" s="146"/>
      <c r="U7815" s="146"/>
      <c r="V7815" s="146"/>
      <c r="W7815" s="146"/>
      <c r="X7815" s="146"/>
      <c r="Y7815" s="146"/>
      <c r="Z7815" s="146"/>
      <c r="AA7815" s="146"/>
      <c r="AB7815" s="5" t="str">
        <f t="shared" si="154"/>
        <v/>
      </c>
    </row>
    <row r="7816" spans="8:28" customFormat="1" ht="12.95" hidden="1" customHeight="1">
      <c r="H7816" s="1"/>
      <c r="I7816" s="1"/>
      <c r="N7816" s="1"/>
      <c r="T7816" s="146"/>
      <c r="U7816" s="146"/>
      <c r="V7816" s="146"/>
      <c r="W7816" s="146"/>
      <c r="X7816" s="146"/>
      <c r="Y7816" s="146"/>
      <c r="Z7816" s="146"/>
      <c r="AA7816" s="146"/>
      <c r="AB7816" s="5" t="str">
        <f t="shared" si="154"/>
        <v/>
      </c>
    </row>
    <row r="7817" spans="8:28" customFormat="1" ht="12.95" hidden="1" customHeight="1">
      <c r="H7817" s="1"/>
      <c r="I7817" s="1"/>
      <c r="N7817" s="1"/>
      <c r="T7817" s="146"/>
      <c r="U7817" s="146"/>
      <c r="V7817" s="146"/>
      <c r="W7817" s="146"/>
      <c r="X7817" s="146"/>
      <c r="Y7817" s="146"/>
      <c r="Z7817" s="146"/>
      <c r="AA7817" s="146"/>
      <c r="AB7817" s="5" t="str">
        <f t="shared" si="154"/>
        <v/>
      </c>
    </row>
    <row r="7818" spans="8:28" customFormat="1" ht="12.95" hidden="1" customHeight="1">
      <c r="H7818" s="1"/>
      <c r="I7818" s="1"/>
      <c r="N7818" s="1"/>
      <c r="T7818" s="146"/>
      <c r="U7818" s="146"/>
      <c r="V7818" s="146"/>
      <c r="W7818" s="146"/>
      <c r="X7818" s="146"/>
      <c r="Y7818" s="146"/>
      <c r="Z7818" s="146"/>
      <c r="AA7818" s="146"/>
      <c r="AB7818" s="5" t="str">
        <f t="shared" si="154"/>
        <v/>
      </c>
    </row>
    <row r="7819" spans="8:28" customFormat="1" ht="12.95" hidden="1" customHeight="1">
      <c r="H7819" s="1"/>
      <c r="I7819" s="1"/>
      <c r="N7819" s="1"/>
      <c r="T7819" s="146"/>
      <c r="U7819" s="146"/>
      <c r="V7819" s="146"/>
      <c r="W7819" s="146"/>
      <c r="X7819" s="146"/>
      <c r="Y7819" s="146"/>
      <c r="Z7819" s="146"/>
      <c r="AA7819" s="146"/>
      <c r="AB7819" s="5" t="str">
        <f t="shared" si="154"/>
        <v/>
      </c>
    </row>
    <row r="7820" spans="8:28" customFormat="1" ht="12.95" hidden="1" customHeight="1">
      <c r="H7820" s="1"/>
      <c r="I7820" s="1"/>
      <c r="N7820" s="1"/>
      <c r="T7820" s="146"/>
      <c r="U7820" s="146"/>
      <c r="V7820" s="146"/>
      <c r="W7820" s="146"/>
      <c r="X7820" s="146"/>
      <c r="Y7820" s="146"/>
      <c r="Z7820" s="146"/>
      <c r="AA7820" s="146"/>
      <c r="AB7820" s="5" t="str">
        <f t="shared" si="154"/>
        <v/>
      </c>
    </row>
    <row r="7821" spans="8:28" customFormat="1" ht="12.95" hidden="1" customHeight="1">
      <c r="H7821" s="1"/>
      <c r="I7821" s="1"/>
      <c r="N7821" s="1"/>
      <c r="T7821" s="146"/>
      <c r="U7821" s="146"/>
      <c r="V7821" s="146"/>
      <c r="W7821" s="146"/>
      <c r="X7821" s="146"/>
      <c r="Y7821" s="146"/>
      <c r="Z7821" s="146"/>
      <c r="AA7821" s="146"/>
      <c r="AB7821" s="5" t="str">
        <f t="shared" si="154"/>
        <v/>
      </c>
    </row>
    <row r="7822" spans="8:28" customFormat="1" ht="12.95" hidden="1" customHeight="1">
      <c r="H7822" s="1"/>
      <c r="I7822" s="1"/>
      <c r="N7822" s="1"/>
      <c r="T7822" s="146"/>
      <c r="U7822" s="146"/>
      <c r="V7822" s="146"/>
      <c r="W7822" s="146"/>
      <c r="X7822" s="146"/>
      <c r="Y7822" s="146"/>
      <c r="Z7822" s="146"/>
      <c r="AA7822" s="146"/>
      <c r="AB7822" s="5" t="str">
        <f t="shared" si="154"/>
        <v/>
      </c>
    </row>
    <row r="7823" spans="8:28" customFormat="1" ht="12.95" hidden="1" customHeight="1">
      <c r="H7823" s="1"/>
      <c r="I7823" s="1"/>
      <c r="N7823" s="1"/>
      <c r="T7823" s="146"/>
      <c r="U7823" s="146"/>
      <c r="V7823" s="146"/>
      <c r="W7823" s="146"/>
      <c r="X7823" s="146"/>
      <c r="Y7823" s="146"/>
      <c r="Z7823" s="146"/>
      <c r="AA7823" s="146"/>
      <c r="AB7823" s="5" t="str">
        <f t="shared" si="154"/>
        <v/>
      </c>
    </row>
    <row r="7824" spans="8:28" customFormat="1" ht="12.95" hidden="1" customHeight="1">
      <c r="H7824" s="1"/>
      <c r="I7824" s="1"/>
      <c r="N7824" s="1"/>
      <c r="T7824" s="146"/>
      <c r="U7824" s="146"/>
      <c r="V7824" s="146"/>
      <c r="W7824" s="146"/>
      <c r="X7824" s="146"/>
      <c r="Y7824" s="146"/>
      <c r="Z7824" s="146"/>
      <c r="AA7824" s="146"/>
      <c r="AB7824" s="5" t="str">
        <f t="shared" si="154"/>
        <v/>
      </c>
    </row>
    <row r="7825" spans="8:28" customFormat="1" ht="12.95" hidden="1" customHeight="1">
      <c r="H7825" s="1"/>
      <c r="I7825" s="1"/>
      <c r="N7825" s="1"/>
      <c r="T7825" s="146"/>
      <c r="U7825" s="146"/>
      <c r="V7825" s="146"/>
      <c r="W7825" s="146"/>
      <c r="X7825" s="146"/>
      <c r="Y7825" s="146"/>
      <c r="Z7825" s="146"/>
      <c r="AA7825" s="146"/>
      <c r="AB7825" s="5" t="str">
        <f t="shared" si="154"/>
        <v/>
      </c>
    </row>
    <row r="7826" spans="8:28" customFormat="1" ht="12.95" hidden="1" customHeight="1">
      <c r="H7826" s="1"/>
      <c r="I7826" s="1"/>
      <c r="N7826" s="1"/>
      <c r="T7826" s="146"/>
      <c r="U7826" s="146"/>
      <c r="V7826" s="146"/>
      <c r="W7826" s="146"/>
      <c r="X7826" s="146"/>
      <c r="Y7826" s="146"/>
      <c r="Z7826" s="146"/>
      <c r="AA7826" s="146"/>
      <c r="AB7826" s="5" t="str">
        <f t="shared" si="154"/>
        <v/>
      </c>
    </row>
    <row r="7827" spans="8:28" customFormat="1" ht="12.95" hidden="1" customHeight="1">
      <c r="H7827" s="1"/>
      <c r="I7827" s="1"/>
      <c r="N7827" s="1"/>
      <c r="T7827" s="146"/>
      <c r="U7827" s="146"/>
      <c r="V7827" s="146"/>
      <c r="W7827" s="146"/>
      <c r="X7827" s="146"/>
      <c r="Y7827" s="146"/>
      <c r="Z7827" s="146"/>
      <c r="AA7827" s="146"/>
      <c r="AB7827" s="5" t="str">
        <f t="shared" si="154"/>
        <v/>
      </c>
    </row>
    <row r="7828" spans="8:28" customFormat="1" ht="12.95" hidden="1" customHeight="1">
      <c r="H7828" s="1"/>
      <c r="I7828" s="1"/>
      <c r="N7828" s="1"/>
      <c r="T7828" s="146"/>
      <c r="U7828" s="146"/>
      <c r="V7828" s="146"/>
      <c r="W7828" s="146"/>
      <c r="X7828" s="146"/>
      <c r="Y7828" s="146"/>
      <c r="Z7828" s="146"/>
      <c r="AA7828" s="146"/>
      <c r="AB7828" s="5" t="str">
        <f t="shared" si="154"/>
        <v/>
      </c>
    </row>
    <row r="7829" spans="8:28" customFormat="1" ht="12.95" hidden="1" customHeight="1">
      <c r="H7829" s="1"/>
      <c r="I7829" s="1"/>
      <c r="N7829" s="1"/>
      <c r="T7829" s="146"/>
      <c r="U7829" s="146"/>
      <c r="V7829" s="146"/>
      <c r="W7829" s="146"/>
      <c r="X7829" s="146"/>
      <c r="Y7829" s="146"/>
      <c r="Z7829" s="146"/>
      <c r="AA7829" s="146"/>
      <c r="AB7829" s="5" t="str">
        <f t="shared" si="154"/>
        <v/>
      </c>
    </row>
    <row r="7830" spans="8:28" customFormat="1" ht="12.95" hidden="1" customHeight="1">
      <c r="H7830" s="1"/>
      <c r="I7830" s="1"/>
      <c r="N7830" s="1"/>
      <c r="T7830" s="146"/>
      <c r="U7830" s="146"/>
      <c r="V7830" s="146"/>
      <c r="W7830" s="146"/>
      <c r="X7830" s="146"/>
      <c r="Y7830" s="146"/>
      <c r="Z7830" s="146"/>
      <c r="AA7830" s="146"/>
      <c r="AB7830" s="5" t="str">
        <f t="shared" si="154"/>
        <v/>
      </c>
    </row>
    <row r="7831" spans="8:28" customFormat="1" ht="12.95" hidden="1" customHeight="1">
      <c r="H7831" s="1"/>
      <c r="I7831" s="1"/>
      <c r="N7831" s="1"/>
      <c r="T7831" s="146"/>
      <c r="U7831" s="146"/>
      <c r="V7831" s="146"/>
      <c r="W7831" s="146"/>
      <c r="X7831" s="146"/>
      <c r="Y7831" s="146"/>
      <c r="Z7831" s="146"/>
      <c r="AA7831" s="146"/>
      <c r="AB7831" s="5" t="str">
        <f t="shared" si="154"/>
        <v/>
      </c>
    </row>
    <row r="7832" spans="8:28" customFormat="1" ht="12.95" hidden="1" customHeight="1">
      <c r="H7832" s="1"/>
      <c r="I7832" s="1"/>
      <c r="N7832" s="1"/>
      <c r="T7832" s="146"/>
      <c r="U7832" s="146"/>
      <c r="V7832" s="146"/>
      <c r="W7832" s="146"/>
      <c r="X7832" s="146"/>
      <c r="Y7832" s="146"/>
      <c r="Z7832" s="146"/>
      <c r="AA7832" s="146"/>
      <c r="AB7832" s="5" t="str">
        <f t="shared" si="154"/>
        <v/>
      </c>
    </row>
    <row r="7833" spans="8:28" customFormat="1" ht="12.95" hidden="1" customHeight="1">
      <c r="H7833" s="1"/>
      <c r="I7833" s="1"/>
      <c r="N7833" s="1"/>
      <c r="T7833" s="146"/>
      <c r="U7833" s="146"/>
      <c r="V7833" s="146"/>
      <c r="W7833" s="146"/>
      <c r="X7833" s="146"/>
      <c r="Y7833" s="146"/>
      <c r="Z7833" s="146"/>
      <c r="AA7833" s="146"/>
      <c r="AB7833" s="5" t="str">
        <f t="shared" si="154"/>
        <v/>
      </c>
    </row>
    <row r="7834" spans="8:28" customFormat="1" ht="12.95" hidden="1" customHeight="1">
      <c r="H7834" s="1"/>
      <c r="I7834" s="1"/>
      <c r="N7834" s="1"/>
      <c r="T7834" s="146"/>
      <c r="U7834" s="146"/>
      <c r="V7834" s="146"/>
      <c r="W7834" s="146"/>
      <c r="X7834" s="146"/>
      <c r="Y7834" s="146"/>
      <c r="Z7834" s="146"/>
      <c r="AA7834" s="146"/>
      <c r="AB7834" s="5" t="str">
        <f t="shared" si="154"/>
        <v/>
      </c>
    </row>
    <row r="7835" spans="8:28" customFormat="1" ht="12.95" hidden="1" customHeight="1">
      <c r="H7835" s="1"/>
      <c r="I7835" s="1"/>
      <c r="N7835" s="1"/>
      <c r="T7835" s="146"/>
      <c r="U7835" s="146"/>
      <c r="V7835" s="146"/>
      <c r="W7835" s="146"/>
      <c r="X7835" s="146"/>
      <c r="Y7835" s="146"/>
      <c r="Z7835" s="146"/>
      <c r="AA7835" s="146"/>
      <c r="AB7835" s="5" t="str">
        <f t="shared" ref="AB7835:AB7898" si="155">IF(TRIM(A7825)="","",CONCATENATE(TRIM(D7825),TRIM(E7825)))</f>
        <v/>
      </c>
    </row>
    <row r="7836" spans="8:28" customFormat="1" ht="12.95" hidden="1" customHeight="1">
      <c r="H7836" s="1"/>
      <c r="I7836" s="1"/>
      <c r="N7836" s="1"/>
      <c r="T7836" s="146"/>
      <c r="U7836" s="146"/>
      <c r="V7836" s="146"/>
      <c r="W7836" s="146"/>
      <c r="X7836" s="146"/>
      <c r="Y7836" s="146"/>
      <c r="Z7836" s="146"/>
      <c r="AA7836" s="146"/>
      <c r="AB7836" s="5" t="str">
        <f t="shared" si="155"/>
        <v/>
      </c>
    </row>
    <row r="7837" spans="8:28" customFormat="1" ht="12.95" hidden="1" customHeight="1">
      <c r="H7837" s="1"/>
      <c r="I7837" s="1"/>
      <c r="N7837" s="1"/>
      <c r="T7837" s="146"/>
      <c r="U7837" s="146"/>
      <c r="V7837" s="146"/>
      <c r="W7837" s="146"/>
      <c r="X7837" s="146"/>
      <c r="Y7837" s="146"/>
      <c r="Z7837" s="146"/>
      <c r="AA7837" s="146"/>
      <c r="AB7837" s="5" t="str">
        <f t="shared" si="155"/>
        <v/>
      </c>
    </row>
    <row r="7838" spans="8:28" customFormat="1" ht="12.95" hidden="1" customHeight="1">
      <c r="H7838" s="1"/>
      <c r="I7838" s="1"/>
      <c r="N7838" s="1"/>
      <c r="T7838" s="146"/>
      <c r="U7838" s="146"/>
      <c r="V7838" s="146"/>
      <c r="W7838" s="146"/>
      <c r="X7838" s="146"/>
      <c r="Y7838" s="146"/>
      <c r="Z7838" s="146"/>
      <c r="AA7838" s="146"/>
      <c r="AB7838" s="5" t="str">
        <f t="shared" si="155"/>
        <v/>
      </c>
    </row>
    <row r="7839" spans="8:28" customFormat="1" ht="12.95" hidden="1" customHeight="1">
      <c r="H7839" s="1"/>
      <c r="I7839" s="1"/>
      <c r="N7839" s="1"/>
      <c r="T7839" s="146"/>
      <c r="U7839" s="146"/>
      <c r="V7839" s="146"/>
      <c r="W7839" s="146"/>
      <c r="X7839" s="146"/>
      <c r="Y7839" s="146"/>
      <c r="Z7839" s="146"/>
      <c r="AA7839" s="146"/>
      <c r="AB7839" s="5" t="str">
        <f t="shared" si="155"/>
        <v/>
      </c>
    </row>
    <row r="7840" spans="8:28" customFormat="1" ht="12.95" hidden="1" customHeight="1">
      <c r="H7840" s="1"/>
      <c r="I7840" s="1"/>
      <c r="N7840" s="1"/>
      <c r="T7840" s="146"/>
      <c r="U7840" s="146"/>
      <c r="V7840" s="146"/>
      <c r="W7840" s="146"/>
      <c r="X7840" s="146"/>
      <c r="Y7840" s="146"/>
      <c r="Z7840" s="146"/>
      <c r="AA7840" s="146"/>
      <c r="AB7840" s="5" t="str">
        <f t="shared" si="155"/>
        <v/>
      </c>
    </row>
    <row r="7841" spans="8:28" customFormat="1" ht="12.95" hidden="1" customHeight="1">
      <c r="H7841" s="1"/>
      <c r="I7841" s="1"/>
      <c r="N7841" s="1"/>
      <c r="T7841" s="146"/>
      <c r="U7841" s="146"/>
      <c r="V7841" s="146"/>
      <c r="W7841" s="146"/>
      <c r="X7841" s="146"/>
      <c r="Y7841" s="146"/>
      <c r="Z7841" s="146"/>
      <c r="AA7841" s="146"/>
      <c r="AB7841" s="5" t="str">
        <f t="shared" si="155"/>
        <v/>
      </c>
    </row>
    <row r="7842" spans="8:28" customFormat="1" ht="12.95" hidden="1" customHeight="1">
      <c r="H7842" s="1"/>
      <c r="I7842" s="1"/>
      <c r="N7842" s="1"/>
      <c r="T7842" s="146"/>
      <c r="U7842" s="146"/>
      <c r="V7842" s="146"/>
      <c r="W7842" s="146"/>
      <c r="X7842" s="146"/>
      <c r="Y7842" s="146"/>
      <c r="Z7842" s="146"/>
      <c r="AA7842" s="146"/>
      <c r="AB7842" s="5" t="str">
        <f t="shared" si="155"/>
        <v/>
      </c>
    </row>
    <row r="7843" spans="8:28" customFormat="1" ht="12.95" hidden="1" customHeight="1">
      <c r="H7843" s="1"/>
      <c r="I7843" s="1"/>
      <c r="N7843" s="1"/>
      <c r="T7843" s="146"/>
      <c r="U7843" s="146"/>
      <c r="V7843" s="146"/>
      <c r="W7843" s="146"/>
      <c r="X7843" s="146"/>
      <c r="Y7843" s="146"/>
      <c r="Z7843" s="146"/>
      <c r="AA7843" s="146"/>
      <c r="AB7843" s="5" t="str">
        <f t="shared" si="155"/>
        <v/>
      </c>
    </row>
    <row r="7844" spans="8:28" customFormat="1" ht="12.95" hidden="1" customHeight="1">
      <c r="H7844" s="1"/>
      <c r="I7844" s="1"/>
      <c r="N7844" s="1"/>
      <c r="T7844" s="146"/>
      <c r="U7844" s="146"/>
      <c r="V7844" s="146"/>
      <c r="W7844" s="146"/>
      <c r="X7844" s="146"/>
      <c r="Y7844" s="146"/>
      <c r="Z7844" s="146"/>
      <c r="AA7844" s="146"/>
      <c r="AB7844" s="5" t="str">
        <f t="shared" si="155"/>
        <v/>
      </c>
    </row>
    <row r="7845" spans="8:28" customFormat="1" ht="12.95" hidden="1" customHeight="1">
      <c r="H7845" s="1"/>
      <c r="I7845" s="1"/>
      <c r="N7845" s="1"/>
      <c r="T7845" s="146"/>
      <c r="U7845" s="146"/>
      <c r="V7845" s="146"/>
      <c r="W7845" s="146"/>
      <c r="X7845" s="146"/>
      <c r="Y7845" s="146"/>
      <c r="Z7845" s="146"/>
      <c r="AA7845" s="146"/>
      <c r="AB7845" s="5" t="str">
        <f t="shared" si="155"/>
        <v/>
      </c>
    </row>
    <row r="7846" spans="8:28" customFormat="1" ht="12.95" hidden="1" customHeight="1">
      <c r="H7846" s="1"/>
      <c r="I7846" s="1"/>
      <c r="N7846" s="1"/>
      <c r="T7846" s="146"/>
      <c r="U7846" s="146"/>
      <c r="V7846" s="146"/>
      <c r="W7846" s="146"/>
      <c r="X7846" s="146"/>
      <c r="Y7846" s="146"/>
      <c r="Z7846" s="146"/>
      <c r="AA7846" s="146"/>
      <c r="AB7846" s="5" t="str">
        <f t="shared" si="155"/>
        <v/>
      </c>
    </row>
    <row r="7847" spans="8:28" customFormat="1" ht="12.95" hidden="1" customHeight="1">
      <c r="H7847" s="1"/>
      <c r="I7847" s="1"/>
      <c r="N7847" s="1"/>
      <c r="T7847" s="146"/>
      <c r="U7847" s="146"/>
      <c r="V7847" s="146"/>
      <c r="W7847" s="146"/>
      <c r="X7847" s="146"/>
      <c r="Y7847" s="146"/>
      <c r="Z7847" s="146"/>
      <c r="AA7847" s="146"/>
      <c r="AB7847" s="5" t="str">
        <f t="shared" si="155"/>
        <v/>
      </c>
    </row>
    <row r="7848" spans="8:28" customFormat="1" ht="12.95" hidden="1" customHeight="1">
      <c r="H7848" s="1"/>
      <c r="I7848" s="1"/>
      <c r="N7848" s="1"/>
      <c r="T7848" s="146"/>
      <c r="U7848" s="146"/>
      <c r="V7848" s="146"/>
      <c r="W7848" s="146"/>
      <c r="X7848" s="146"/>
      <c r="Y7848" s="146"/>
      <c r="Z7848" s="146"/>
      <c r="AA7848" s="146"/>
      <c r="AB7848" s="5" t="str">
        <f t="shared" si="155"/>
        <v/>
      </c>
    </row>
    <row r="7849" spans="8:28" customFormat="1" ht="12.95" hidden="1" customHeight="1">
      <c r="H7849" s="1"/>
      <c r="I7849" s="1"/>
      <c r="N7849" s="1"/>
      <c r="T7849" s="146"/>
      <c r="U7849" s="146"/>
      <c r="V7849" s="146"/>
      <c r="W7849" s="146"/>
      <c r="X7849" s="146"/>
      <c r="Y7849" s="146"/>
      <c r="Z7849" s="146"/>
      <c r="AA7849" s="146"/>
      <c r="AB7849" s="5" t="str">
        <f t="shared" si="155"/>
        <v/>
      </c>
    </row>
    <row r="7850" spans="8:28" customFormat="1" ht="12.95" hidden="1" customHeight="1">
      <c r="H7850" s="1"/>
      <c r="I7850" s="1"/>
      <c r="N7850" s="1"/>
      <c r="T7850" s="146"/>
      <c r="U7850" s="146"/>
      <c r="V7850" s="146"/>
      <c r="W7850" s="146"/>
      <c r="X7850" s="146"/>
      <c r="Y7850" s="146"/>
      <c r="Z7850" s="146"/>
      <c r="AA7850" s="146"/>
      <c r="AB7850" s="5" t="str">
        <f t="shared" si="155"/>
        <v/>
      </c>
    </row>
    <row r="7851" spans="8:28" customFormat="1" ht="12.95" hidden="1" customHeight="1">
      <c r="H7851" s="1"/>
      <c r="I7851" s="1"/>
      <c r="N7851" s="1"/>
      <c r="T7851" s="146"/>
      <c r="U7851" s="146"/>
      <c r="V7851" s="146"/>
      <c r="W7851" s="146"/>
      <c r="X7851" s="146"/>
      <c r="Y7851" s="146"/>
      <c r="Z7851" s="146"/>
      <c r="AA7851" s="146"/>
      <c r="AB7851" s="5" t="str">
        <f t="shared" si="155"/>
        <v/>
      </c>
    </row>
    <row r="7852" spans="8:28" customFormat="1" ht="12.95" hidden="1" customHeight="1">
      <c r="H7852" s="1"/>
      <c r="I7852" s="1"/>
      <c r="N7852" s="1"/>
      <c r="T7852" s="146"/>
      <c r="U7852" s="146"/>
      <c r="V7852" s="146"/>
      <c r="W7852" s="146"/>
      <c r="X7852" s="146"/>
      <c r="Y7852" s="146"/>
      <c r="Z7852" s="146"/>
      <c r="AA7852" s="146"/>
      <c r="AB7852" s="5" t="str">
        <f t="shared" si="155"/>
        <v/>
      </c>
    </row>
    <row r="7853" spans="8:28" customFormat="1" ht="12.95" hidden="1" customHeight="1">
      <c r="H7853" s="1"/>
      <c r="I7853" s="1"/>
      <c r="N7853" s="1"/>
      <c r="T7853" s="146"/>
      <c r="U7853" s="146"/>
      <c r="V7853" s="146"/>
      <c r="W7853" s="146"/>
      <c r="X7853" s="146"/>
      <c r="Y7853" s="146"/>
      <c r="Z7853" s="146"/>
      <c r="AA7853" s="146"/>
      <c r="AB7853" s="5" t="str">
        <f t="shared" si="155"/>
        <v/>
      </c>
    </row>
    <row r="7854" spans="8:28" customFormat="1" ht="12.95" hidden="1" customHeight="1">
      <c r="H7854" s="1"/>
      <c r="I7854" s="1"/>
      <c r="N7854" s="1"/>
      <c r="T7854" s="146"/>
      <c r="U7854" s="146"/>
      <c r="V7854" s="146"/>
      <c r="W7854" s="146"/>
      <c r="X7854" s="146"/>
      <c r="Y7854" s="146"/>
      <c r="Z7854" s="146"/>
      <c r="AA7854" s="146"/>
      <c r="AB7854" s="5" t="str">
        <f t="shared" si="155"/>
        <v/>
      </c>
    </row>
    <row r="7855" spans="8:28" customFormat="1" ht="12.95" hidden="1" customHeight="1">
      <c r="H7855" s="1"/>
      <c r="I7855" s="1"/>
      <c r="N7855" s="1"/>
      <c r="T7855" s="146"/>
      <c r="U7855" s="146"/>
      <c r="V7855" s="146"/>
      <c r="W7855" s="146"/>
      <c r="X7855" s="146"/>
      <c r="Y7855" s="146"/>
      <c r="Z7855" s="146"/>
      <c r="AA7855" s="146"/>
      <c r="AB7855" s="5" t="str">
        <f t="shared" si="155"/>
        <v/>
      </c>
    </row>
    <row r="7856" spans="8:28" customFormat="1" ht="12.95" hidden="1" customHeight="1">
      <c r="H7856" s="1"/>
      <c r="I7856" s="1"/>
      <c r="N7856" s="1"/>
      <c r="T7856" s="146"/>
      <c r="U7856" s="146"/>
      <c r="V7856" s="146"/>
      <c r="W7856" s="146"/>
      <c r="X7856" s="146"/>
      <c r="Y7856" s="146"/>
      <c r="Z7856" s="146"/>
      <c r="AA7856" s="146"/>
      <c r="AB7856" s="5" t="str">
        <f t="shared" si="155"/>
        <v/>
      </c>
    </row>
    <row r="7857" spans="8:28" customFormat="1" ht="12.95" hidden="1" customHeight="1">
      <c r="H7857" s="1"/>
      <c r="I7857" s="1"/>
      <c r="N7857" s="1"/>
      <c r="T7857" s="146"/>
      <c r="U7857" s="146"/>
      <c r="V7857" s="146"/>
      <c r="W7857" s="146"/>
      <c r="X7857" s="146"/>
      <c r="Y7857" s="146"/>
      <c r="Z7857" s="146"/>
      <c r="AA7857" s="146"/>
      <c r="AB7857" s="5" t="str">
        <f t="shared" si="155"/>
        <v/>
      </c>
    </row>
    <row r="7858" spans="8:28" customFormat="1" ht="12.95" hidden="1" customHeight="1">
      <c r="H7858" s="1"/>
      <c r="I7858" s="1"/>
      <c r="N7858" s="1"/>
      <c r="T7858" s="146"/>
      <c r="U7858" s="146"/>
      <c r="V7858" s="146"/>
      <c r="W7858" s="146"/>
      <c r="X7858" s="146"/>
      <c r="Y7858" s="146"/>
      <c r="Z7858" s="146"/>
      <c r="AA7858" s="146"/>
      <c r="AB7858" s="5" t="str">
        <f t="shared" si="155"/>
        <v/>
      </c>
    </row>
    <row r="7859" spans="8:28" customFormat="1" ht="12.95" hidden="1" customHeight="1">
      <c r="H7859" s="1"/>
      <c r="I7859" s="1"/>
      <c r="N7859" s="1"/>
      <c r="T7859" s="146"/>
      <c r="U7859" s="146"/>
      <c r="V7859" s="146"/>
      <c r="W7859" s="146"/>
      <c r="X7859" s="146"/>
      <c r="Y7859" s="146"/>
      <c r="Z7859" s="146"/>
      <c r="AA7859" s="146"/>
      <c r="AB7859" s="5" t="str">
        <f t="shared" si="155"/>
        <v/>
      </c>
    </row>
    <row r="7860" spans="8:28" customFormat="1" ht="12.95" hidden="1" customHeight="1">
      <c r="H7860" s="1"/>
      <c r="I7860" s="1"/>
      <c r="N7860" s="1"/>
      <c r="T7860" s="146"/>
      <c r="U7860" s="146"/>
      <c r="V7860" s="146"/>
      <c r="W7860" s="146"/>
      <c r="X7860" s="146"/>
      <c r="Y7860" s="146"/>
      <c r="Z7860" s="146"/>
      <c r="AA7860" s="146"/>
      <c r="AB7860" s="5" t="str">
        <f t="shared" si="155"/>
        <v/>
      </c>
    </row>
    <row r="7861" spans="8:28" customFormat="1" ht="12.95" hidden="1" customHeight="1">
      <c r="H7861" s="1"/>
      <c r="I7861" s="1"/>
      <c r="N7861" s="1"/>
      <c r="T7861" s="146"/>
      <c r="U7861" s="146"/>
      <c r="V7861" s="146"/>
      <c r="W7861" s="146"/>
      <c r="X7861" s="146"/>
      <c r="Y7861" s="146"/>
      <c r="Z7861" s="146"/>
      <c r="AA7861" s="146"/>
      <c r="AB7861" s="5" t="str">
        <f t="shared" si="155"/>
        <v/>
      </c>
    </row>
    <row r="7862" spans="8:28" customFormat="1" ht="12.95" hidden="1" customHeight="1">
      <c r="H7862" s="1"/>
      <c r="I7862" s="1"/>
      <c r="N7862" s="1"/>
      <c r="T7862" s="146"/>
      <c r="U7862" s="146"/>
      <c r="V7862" s="146"/>
      <c r="W7862" s="146"/>
      <c r="X7862" s="146"/>
      <c r="Y7862" s="146"/>
      <c r="Z7862" s="146"/>
      <c r="AA7862" s="146"/>
      <c r="AB7862" s="5" t="str">
        <f t="shared" si="155"/>
        <v/>
      </c>
    </row>
    <row r="7863" spans="8:28" customFormat="1" ht="12.95" hidden="1" customHeight="1">
      <c r="H7863" s="1"/>
      <c r="I7863" s="1"/>
      <c r="N7863" s="1"/>
      <c r="T7863" s="146"/>
      <c r="U7863" s="146"/>
      <c r="V7863" s="146"/>
      <c r="W7863" s="146"/>
      <c r="X7863" s="146"/>
      <c r="Y7863" s="146"/>
      <c r="Z7863" s="146"/>
      <c r="AA7863" s="146"/>
      <c r="AB7863" s="5" t="str">
        <f t="shared" si="155"/>
        <v/>
      </c>
    </row>
    <row r="7864" spans="8:28" customFormat="1" ht="12.95" hidden="1" customHeight="1">
      <c r="H7864" s="1"/>
      <c r="I7864" s="1"/>
      <c r="N7864" s="1"/>
      <c r="T7864" s="146"/>
      <c r="U7864" s="146"/>
      <c r="V7864" s="146"/>
      <c r="W7864" s="146"/>
      <c r="X7864" s="146"/>
      <c r="Y7864" s="146"/>
      <c r="Z7864" s="146"/>
      <c r="AA7864" s="146"/>
      <c r="AB7864" s="5" t="str">
        <f t="shared" si="155"/>
        <v/>
      </c>
    </row>
    <row r="7865" spans="8:28" customFormat="1" ht="12.95" hidden="1" customHeight="1">
      <c r="H7865" s="1"/>
      <c r="I7865" s="1"/>
      <c r="N7865" s="1"/>
      <c r="T7865" s="146"/>
      <c r="U7865" s="146"/>
      <c r="V7865" s="146"/>
      <c r="W7865" s="146"/>
      <c r="X7865" s="146"/>
      <c r="Y7865" s="146"/>
      <c r="Z7865" s="146"/>
      <c r="AA7865" s="146"/>
      <c r="AB7865" s="5" t="str">
        <f t="shared" si="155"/>
        <v/>
      </c>
    </row>
    <row r="7866" spans="8:28" customFormat="1" ht="12.95" hidden="1" customHeight="1">
      <c r="H7866" s="1"/>
      <c r="I7866" s="1"/>
      <c r="N7866" s="1"/>
      <c r="T7866" s="146"/>
      <c r="U7866" s="146"/>
      <c r="V7866" s="146"/>
      <c r="W7866" s="146"/>
      <c r="X7866" s="146"/>
      <c r="Y7866" s="146"/>
      <c r="Z7866" s="146"/>
      <c r="AA7866" s="146"/>
      <c r="AB7866" s="5" t="str">
        <f t="shared" si="155"/>
        <v/>
      </c>
    </row>
    <row r="7867" spans="8:28" customFormat="1" ht="12.95" hidden="1" customHeight="1">
      <c r="H7867" s="1"/>
      <c r="I7867" s="1"/>
      <c r="N7867" s="1"/>
      <c r="T7867" s="146"/>
      <c r="U7867" s="146"/>
      <c r="V7867" s="146"/>
      <c r="W7867" s="146"/>
      <c r="X7867" s="146"/>
      <c r="Y7867" s="146"/>
      <c r="Z7867" s="146"/>
      <c r="AA7867" s="146"/>
      <c r="AB7867" s="5" t="str">
        <f t="shared" si="155"/>
        <v/>
      </c>
    </row>
    <row r="7868" spans="8:28" customFormat="1" ht="12.95" hidden="1" customHeight="1">
      <c r="H7868" s="1"/>
      <c r="I7868" s="1"/>
      <c r="N7868" s="1"/>
      <c r="T7868" s="146"/>
      <c r="U7868" s="146"/>
      <c r="V7868" s="146"/>
      <c r="W7868" s="146"/>
      <c r="X7868" s="146"/>
      <c r="Y7868" s="146"/>
      <c r="Z7868" s="146"/>
      <c r="AA7868" s="146"/>
      <c r="AB7868" s="5" t="str">
        <f t="shared" si="155"/>
        <v/>
      </c>
    </row>
    <row r="7869" spans="8:28" customFormat="1" ht="12.95" hidden="1" customHeight="1">
      <c r="H7869" s="1"/>
      <c r="I7869" s="1"/>
      <c r="N7869" s="1"/>
      <c r="T7869" s="146"/>
      <c r="U7869" s="146"/>
      <c r="V7869" s="146"/>
      <c r="W7869" s="146"/>
      <c r="X7869" s="146"/>
      <c r="Y7869" s="146"/>
      <c r="Z7869" s="146"/>
      <c r="AA7869" s="146"/>
      <c r="AB7869" s="5" t="str">
        <f t="shared" si="155"/>
        <v/>
      </c>
    </row>
    <row r="7870" spans="8:28" customFormat="1" ht="12.95" hidden="1" customHeight="1">
      <c r="H7870" s="1"/>
      <c r="I7870" s="1"/>
      <c r="N7870" s="1"/>
      <c r="T7870" s="146"/>
      <c r="U7870" s="146"/>
      <c r="V7870" s="146"/>
      <c r="W7870" s="146"/>
      <c r="X7870" s="146"/>
      <c r="Y7870" s="146"/>
      <c r="Z7870" s="146"/>
      <c r="AA7870" s="146"/>
      <c r="AB7870" s="5" t="str">
        <f t="shared" si="155"/>
        <v/>
      </c>
    </row>
    <row r="7871" spans="8:28" customFormat="1" ht="12.95" hidden="1" customHeight="1">
      <c r="H7871" s="1"/>
      <c r="I7871" s="1"/>
      <c r="N7871" s="1"/>
      <c r="T7871" s="146"/>
      <c r="U7871" s="146"/>
      <c r="V7871" s="146"/>
      <c r="W7871" s="146"/>
      <c r="X7871" s="146"/>
      <c r="Y7871" s="146"/>
      <c r="Z7871" s="146"/>
      <c r="AA7871" s="146"/>
      <c r="AB7871" s="5" t="str">
        <f t="shared" si="155"/>
        <v/>
      </c>
    </row>
    <row r="7872" spans="8:28" customFormat="1" ht="12.95" hidden="1" customHeight="1">
      <c r="H7872" s="1"/>
      <c r="I7872" s="1"/>
      <c r="N7872" s="1"/>
      <c r="T7872" s="146"/>
      <c r="U7872" s="146"/>
      <c r="V7872" s="146"/>
      <c r="W7872" s="146"/>
      <c r="X7872" s="146"/>
      <c r="Y7872" s="146"/>
      <c r="Z7872" s="146"/>
      <c r="AA7872" s="146"/>
      <c r="AB7872" s="5" t="str">
        <f t="shared" si="155"/>
        <v/>
      </c>
    </row>
    <row r="7873" spans="8:28" customFormat="1" ht="12.95" hidden="1" customHeight="1">
      <c r="H7873" s="1"/>
      <c r="I7873" s="1"/>
      <c r="N7873" s="1"/>
      <c r="T7873" s="146"/>
      <c r="U7873" s="146"/>
      <c r="V7873" s="146"/>
      <c r="W7873" s="146"/>
      <c r="X7873" s="146"/>
      <c r="Y7873" s="146"/>
      <c r="Z7873" s="146"/>
      <c r="AA7873" s="146"/>
      <c r="AB7873" s="5" t="str">
        <f t="shared" si="155"/>
        <v/>
      </c>
    </row>
    <row r="7874" spans="8:28" customFormat="1" ht="12.95" hidden="1" customHeight="1">
      <c r="H7874" s="1"/>
      <c r="I7874" s="1"/>
      <c r="N7874" s="1"/>
      <c r="T7874" s="146"/>
      <c r="U7874" s="146"/>
      <c r="V7874" s="146"/>
      <c r="W7874" s="146"/>
      <c r="X7874" s="146"/>
      <c r="Y7874" s="146"/>
      <c r="Z7874" s="146"/>
      <c r="AA7874" s="146"/>
      <c r="AB7874" s="5" t="str">
        <f t="shared" si="155"/>
        <v/>
      </c>
    </row>
    <row r="7875" spans="8:28" customFormat="1" ht="12.95" hidden="1" customHeight="1">
      <c r="H7875" s="1"/>
      <c r="I7875" s="1"/>
      <c r="N7875" s="1"/>
      <c r="T7875" s="146"/>
      <c r="U7875" s="146"/>
      <c r="V7875" s="146"/>
      <c r="W7875" s="146"/>
      <c r="X7875" s="146"/>
      <c r="Y7875" s="146"/>
      <c r="Z7875" s="146"/>
      <c r="AA7875" s="146"/>
      <c r="AB7875" s="5" t="str">
        <f t="shared" si="155"/>
        <v/>
      </c>
    </row>
    <row r="7876" spans="8:28" customFormat="1" ht="12.95" hidden="1" customHeight="1">
      <c r="H7876" s="1"/>
      <c r="I7876" s="1"/>
      <c r="N7876" s="1"/>
      <c r="T7876" s="146"/>
      <c r="U7876" s="146"/>
      <c r="V7876" s="146"/>
      <c r="W7876" s="146"/>
      <c r="X7876" s="146"/>
      <c r="Y7876" s="146"/>
      <c r="Z7876" s="146"/>
      <c r="AA7876" s="146"/>
      <c r="AB7876" s="5" t="str">
        <f t="shared" si="155"/>
        <v/>
      </c>
    </row>
    <row r="7877" spans="8:28" customFormat="1" ht="12.95" hidden="1" customHeight="1">
      <c r="H7877" s="1"/>
      <c r="I7877" s="1"/>
      <c r="N7877" s="1"/>
      <c r="T7877" s="146"/>
      <c r="U7877" s="146"/>
      <c r="V7877" s="146"/>
      <c r="W7877" s="146"/>
      <c r="X7877" s="146"/>
      <c r="Y7877" s="146"/>
      <c r="Z7877" s="146"/>
      <c r="AA7877" s="146"/>
      <c r="AB7877" s="5" t="str">
        <f t="shared" si="155"/>
        <v/>
      </c>
    </row>
    <row r="7878" spans="8:28" customFormat="1" ht="12.95" hidden="1" customHeight="1">
      <c r="H7878" s="1"/>
      <c r="I7878" s="1"/>
      <c r="N7878" s="1"/>
      <c r="T7878" s="146"/>
      <c r="U7878" s="146"/>
      <c r="V7878" s="146"/>
      <c r="W7878" s="146"/>
      <c r="X7878" s="146"/>
      <c r="Y7878" s="146"/>
      <c r="Z7878" s="146"/>
      <c r="AA7878" s="146"/>
      <c r="AB7878" s="5" t="str">
        <f t="shared" si="155"/>
        <v/>
      </c>
    </row>
    <row r="7879" spans="8:28" customFormat="1" ht="12.95" hidden="1" customHeight="1">
      <c r="H7879" s="1"/>
      <c r="I7879" s="1"/>
      <c r="N7879" s="1"/>
      <c r="T7879" s="146"/>
      <c r="U7879" s="146"/>
      <c r="V7879" s="146"/>
      <c r="W7879" s="146"/>
      <c r="X7879" s="146"/>
      <c r="Y7879" s="146"/>
      <c r="Z7879" s="146"/>
      <c r="AA7879" s="146"/>
      <c r="AB7879" s="5" t="str">
        <f t="shared" si="155"/>
        <v/>
      </c>
    </row>
    <row r="7880" spans="8:28" customFormat="1" ht="12.95" hidden="1" customHeight="1">
      <c r="H7880" s="1"/>
      <c r="I7880" s="1"/>
      <c r="N7880" s="1"/>
      <c r="T7880" s="146"/>
      <c r="U7880" s="146"/>
      <c r="V7880" s="146"/>
      <c r="W7880" s="146"/>
      <c r="X7880" s="146"/>
      <c r="Y7880" s="146"/>
      <c r="Z7880" s="146"/>
      <c r="AA7880" s="146"/>
      <c r="AB7880" s="5" t="str">
        <f t="shared" si="155"/>
        <v/>
      </c>
    </row>
    <row r="7881" spans="8:28" customFormat="1" ht="12.95" hidden="1" customHeight="1">
      <c r="H7881" s="1"/>
      <c r="I7881" s="1"/>
      <c r="N7881" s="1"/>
      <c r="T7881" s="146"/>
      <c r="U7881" s="146"/>
      <c r="V7881" s="146"/>
      <c r="W7881" s="146"/>
      <c r="X7881" s="146"/>
      <c r="Y7881" s="146"/>
      <c r="Z7881" s="146"/>
      <c r="AA7881" s="146"/>
      <c r="AB7881" s="5" t="str">
        <f t="shared" si="155"/>
        <v/>
      </c>
    </row>
    <row r="7882" spans="8:28" customFormat="1" ht="12.95" hidden="1" customHeight="1">
      <c r="H7882" s="1"/>
      <c r="I7882" s="1"/>
      <c r="N7882" s="1"/>
      <c r="T7882" s="146"/>
      <c r="U7882" s="146"/>
      <c r="V7882" s="146"/>
      <c r="W7882" s="146"/>
      <c r="X7882" s="146"/>
      <c r="Y7882" s="146"/>
      <c r="Z7882" s="146"/>
      <c r="AA7882" s="146"/>
      <c r="AB7882" s="5" t="str">
        <f t="shared" si="155"/>
        <v/>
      </c>
    </row>
    <row r="7883" spans="8:28" customFormat="1" ht="12.95" hidden="1" customHeight="1">
      <c r="H7883" s="1"/>
      <c r="I7883" s="1"/>
      <c r="N7883" s="1"/>
      <c r="T7883" s="146"/>
      <c r="U7883" s="146"/>
      <c r="V7883" s="146"/>
      <c r="W7883" s="146"/>
      <c r="X7883" s="146"/>
      <c r="Y7883" s="146"/>
      <c r="Z7883" s="146"/>
      <c r="AA7883" s="146"/>
      <c r="AB7883" s="5" t="str">
        <f t="shared" si="155"/>
        <v/>
      </c>
    </row>
    <row r="7884" spans="8:28" customFormat="1" ht="12.95" hidden="1" customHeight="1">
      <c r="H7884" s="1"/>
      <c r="I7884" s="1"/>
      <c r="N7884" s="1"/>
      <c r="T7884" s="146"/>
      <c r="U7884" s="146"/>
      <c r="V7884" s="146"/>
      <c r="W7884" s="146"/>
      <c r="X7884" s="146"/>
      <c r="Y7884" s="146"/>
      <c r="Z7884" s="146"/>
      <c r="AA7884" s="146"/>
      <c r="AB7884" s="5" t="str">
        <f t="shared" si="155"/>
        <v/>
      </c>
    </row>
    <row r="7885" spans="8:28" customFormat="1" ht="12.95" hidden="1" customHeight="1">
      <c r="H7885" s="1"/>
      <c r="I7885" s="1"/>
      <c r="N7885" s="1"/>
      <c r="T7885" s="146"/>
      <c r="U7885" s="146"/>
      <c r="V7885" s="146"/>
      <c r="W7885" s="146"/>
      <c r="X7885" s="146"/>
      <c r="Y7885" s="146"/>
      <c r="Z7885" s="146"/>
      <c r="AA7885" s="146"/>
      <c r="AB7885" s="5" t="str">
        <f t="shared" si="155"/>
        <v/>
      </c>
    </row>
    <row r="7886" spans="8:28" customFormat="1" ht="12.95" hidden="1" customHeight="1">
      <c r="H7886" s="1"/>
      <c r="I7886" s="1"/>
      <c r="N7886" s="1"/>
      <c r="T7886" s="146"/>
      <c r="U7886" s="146"/>
      <c r="V7886" s="146"/>
      <c r="W7886" s="146"/>
      <c r="X7886" s="146"/>
      <c r="Y7886" s="146"/>
      <c r="Z7886" s="146"/>
      <c r="AA7886" s="146"/>
      <c r="AB7886" s="5" t="str">
        <f t="shared" si="155"/>
        <v/>
      </c>
    </row>
    <row r="7887" spans="8:28" customFormat="1" ht="12.95" hidden="1" customHeight="1">
      <c r="H7887" s="1"/>
      <c r="I7887" s="1"/>
      <c r="N7887" s="1"/>
      <c r="T7887" s="146"/>
      <c r="U7887" s="146"/>
      <c r="V7887" s="146"/>
      <c r="W7887" s="146"/>
      <c r="X7887" s="146"/>
      <c r="Y7887" s="146"/>
      <c r="Z7887" s="146"/>
      <c r="AA7887" s="146"/>
      <c r="AB7887" s="5" t="str">
        <f t="shared" si="155"/>
        <v/>
      </c>
    </row>
    <row r="7888" spans="8:28" customFormat="1" ht="12.95" hidden="1" customHeight="1">
      <c r="H7888" s="1"/>
      <c r="I7888" s="1"/>
      <c r="N7888" s="1"/>
      <c r="T7888" s="146"/>
      <c r="U7888" s="146"/>
      <c r="V7888" s="146"/>
      <c r="W7888" s="146"/>
      <c r="X7888" s="146"/>
      <c r="Y7888" s="146"/>
      <c r="Z7888" s="146"/>
      <c r="AA7888" s="146"/>
      <c r="AB7888" s="5" t="str">
        <f t="shared" si="155"/>
        <v/>
      </c>
    </row>
    <row r="7889" spans="8:28" customFormat="1" ht="12.95" hidden="1" customHeight="1">
      <c r="H7889" s="1"/>
      <c r="I7889" s="1"/>
      <c r="N7889" s="1"/>
      <c r="T7889" s="146"/>
      <c r="U7889" s="146"/>
      <c r="V7889" s="146"/>
      <c r="W7889" s="146"/>
      <c r="X7889" s="146"/>
      <c r="Y7889" s="146"/>
      <c r="Z7889" s="146"/>
      <c r="AA7889" s="146"/>
      <c r="AB7889" s="5" t="str">
        <f t="shared" si="155"/>
        <v/>
      </c>
    </row>
    <row r="7890" spans="8:28" customFormat="1" ht="12.95" hidden="1" customHeight="1">
      <c r="H7890" s="1"/>
      <c r="I7890" s="1"/>
      <c r="N7890" s="1"/>
      <c r="T7890" s="146"/>
      <c r="U7890" s="146"/>
      <c r="V7890" s="146"/>
      <c r="W7890" s="146"/>
      <c r="X7890" s="146"/>
      <c r="Y7890" s="146"/>
      <c r="Z7890" s="146"/>
      <c r="AA7890" s="146"/>
      <c r="AB7890" s="5" t="str">
        <f t="shared" si="155"/>
        <v/>
      </c>
    </row>
    <row r="7891" spans="8:28" customFormat="1" ht="12.95" hidden="1" customHeight="1">
      <c r="H7891" s="1"/>
      <c r="I7891" s="1"/>
      <c r="N7891" s="1"/>
      <c r="T7891" s="146"/>
      <c r="U7891" s="146"/>
      <c r="V7891" s="146"/>
      <c r="W7891" s="146"/>
      <c r="X7891" s="146"/>
      <c r="Y7891" s="146"/>
      <c r="Z7891" s="146"/>
      <c r="AA7891" s="146"/>
      <c r="AB7891" s="5" t="str">
        <f t="shared" si="155"/>
        <v/>
      </c>
    </row>
    <row r="7892" spans="8:28" customFormat="1" ht="12.95" hidden="1" customHeight="1">
      <c r="H7892" s="1"/>
      <c r="I7892" s="1"/>
      <c r="N7892" s="1"/>
      <c r="T7892" s="146"/>
      <c r="U7892" s="146"/>
      <c r="V7892" s="146"/>
      <c r="W7892" s="146"/>
      <c r="X7892" s="146"/>
      <c r="Y7892" s="146"/>
      <c r="Z7892" s="146"/>
      <c r="AA7892" s="146"/>
      <c r="AB7892" s="5" t="str">
        <f t="shared" si="155"/>
        <v/>
      </c>
    </row>
    <row r="7893" spans="8:28" customFormat="1" ht="12.95" hidden="1" customHeight="1">
      <c r="H7893" s="1"/>
      <c r="I7893" s="1"/>
      <c r="N7893" s="1"/>
      <c r="T7893" s="146"/>
      <c r="U7893" s="146"/>
      <c r="V7893" s="146"/>
      <c r="W7893" s="146"/>
      <c r="X7893" s="146"/>
      <c r="Y7893" s="146"/>
      <c r="Z7893" s="146"/>
      <c r="AA7893" s="146"/>
      <c r="AB7893" s="5" t="str">
        <f t="shared" si="155"/>
        <v/>
      </c>
    </row>
    <row r="7894" spans="8:28" customFormat="1" ht="12.95" hidden="1" customHeight="1">
      <c r="H7894" s="1"/>
      <c r="I7894" s="1"/>
      <c r="N7894" s="1"/>
      <c r="T7894" s="146"/>
      <c r="U7894" s="146"/>
      <c r="V7894" s="146"/>
      <c r="W7894" s="146"/>
      <c r="X7894" s="146"/>
      <c r="Y7894" s="146"/>
      <c r="Z7894" s="146"/>
      <c r="AA7894" s="146"/>
      <c r="AB7894" s="5" t="str">
        <f t="shared" si="155"/>
        <v/>
      </c>
    </row>
    <row r="7895" spans="8:28" customFormat="1" ht="12.95" hidden="1" customHeight="1">
      <c r="H7895" s="1"/>
      <c r="I7895" s="1"/>
      <c r="N7895" s="1"/>
      <c r="T7895" s="146"/>
      <c r="U7895" s="146"/>
      <c r="V7895" s="146"/>
      <c r="W7895" s="146"/>
      <c r="X7895" s="146"/>
      <c r="Y7895" s="146"/>
      <c r="Z7895" s="146"/>
      <c r="AA7895" s="146"/>
      <c r="AB7895" s="5" t="str">
        <f t="shared" si="155"/>
        <v/>
      </c>
    </row>
    <row r="7896" spans="8:28" customFormat="1" ht="12.95" hidden="1" customHeight="1">
      <c r="H7896" s="1"/>
      <c r="I7896" s="1"/>
      <c r="N7896" s="1"/>
      <c r="T7896" s="146"/>
      <c r="U7896" s="146"/>
      <c r="V7896" s="146"/>
      <c r="W7896" s="146"/>
      <c r="X7896" s="146"/>
      <c r="Y7896" s="146"/>
      <c r="Z7896" s="146"/>
      <c r="AA7896" s="146"/>
      <c r="AB7896" s="5" t="str">
        <f t="shared" si="155"/>
        <v/>
      </c>
    </row>
    <row r="7897" spans="8:28" customFormat="1" ht="12.95" hidden="1" customHeight="1">
      <c r="H7897" s="1"/>
      <c r="I7897" s="1"/>
      <c r="N7897" s="1"/>
      <c r="T7897" s="146"/>
      <c r="U7897" s="146"/>
      <c r="V7897" s="146"/>
      <c r="W7897" s="146"/>
      <c r="X7897" s="146"/>
      <c r="Y7897" s="146"/>
      <c r="Z7897" s="146"/>
      <c r="AA7897" s="146"/>
      <c r="AB7897" s="5" t="str">
        <f t="shared" si="155"/>
        <v/>
      </c>
    </row>
    <row r="7898" spans="8:28" customFormat="1" ht="12.95" hidden="1" customHeight="1">
      <c r="H7898" s="1"/>
      <c r="I7898" s="1"/>
      <c r="N7898" s="1"/>
      <c r="T7898" s="146"/>
      <c r="U7898" s="146"/>
      <c r="V7898" s="146"/>
      <c r="W7898" s="146"/>
      <c r="X7898" s="146"/>
      <c r="Y7898" s="146"/>
      <c r="Z7898" s="146"/>
      <c r="AA7898" s="146"/>
      <c r="AB7898" s="5" t="str">
        <f t="shared" si="155"/>
        <v/>
      </c>
    </row>
    <row r="7899" spans="8:28" customFormat="1" ht="12.95" hidden="1" customHeight="1">
      <c r="H7899" s="1"/>
      <c r="I7899" s="1"/>
      <c r="N7899" s="1"/>
      <c r="T7899" s="146"/>
      <c r="U7899" s="146"/>
      <c r="V7899" s="146"/>
      <c r="W7899" s="146"/>
      <c r="X7899" s="146"/>
      <c r="Y7899" s="146"/>
      <c r="Z7899" s="146"/>
      <c r="AA7899" s="146"/>
      <c r="AB7899" s="5" t="str">
        <f t="shared" ref="AB7899:AB7962" si="156">IF(TRIM(A7889)="","",CONCATENATE(TRIM(D7889),TRIM(E7889)))</f>
        <v/>
      </c>
    </row>
    <row r="7900" spans="8:28" customFormat="1" ht="12.95" hidden="1" customHeight="1">
      <c r="H7900" s="1"/>
      <c r="I7900" s="1"/>
      <c r="N7900" s="1"/>
      <c r="T7900" s="146"/>
      <c r="U7900" s="146"/>
      <c r="V7900" s="146"/>
      <c r="W7900" s="146"/>
      <c r="X7900" s="146"/>
      <c r="Y7900" s="146"/>
      <c r="Z7900" s="146"/>
      <c r="AA7900" s="146"/>
      <c r="AB7900" s="5" t="str">
        <f t="shared" si="156"/>
        <v/>
      </c>
    </row>
    <row r="7901" spans="8:28" customFormat="1" ht="12.95" hidden="1" customHeight="1">
      <c r="H7901" s="1"/>
      <c r="I7901" s="1"/>
      <c r="N7901" s="1"/>
      <c r="T7901" s="146"/>
      <c r="U7901" s="146"/>
      <c r="V7901" s="146"/>
      <c r="W7901" s="146"/>
      <c r="X7901" s="146"/>
      <c r="Y7901" s="146"/>
      <c r="Z7901" s="146"/>
      <c r="AA7901" s="146"/>
      <c r="AB7901" s="5" t="str">
        <f t="shared" si="156"/>
        <v/>
      </c>
    </row>
    <row r="7902" spans="8:28" customFormat="1" ht="12.95" hidden="1" customHeight="1">
      <c r="H7902" s="1"/>
      <c r="I7902" s="1"/>
      <c r="N7902" s="1"/>
      <c r="T7902" s="146"/>
      <c r="U7902" s="146"/>
      <c r="V7902" s="146"/>
      <c r="W7902" s="146"/>
      <c r="X7902" s="146"/>
      <c r="Y7902" s="146"/>
      <c r="Z7902" s="146"/>
      <c r="AA7902" s="146"/>
      <c r="AB7902" s="5" t="str">
        <f t="shared" si="156"/>
        <v/>
      </c>
    </row>
    <row r="7903" spans="8:28" customFormat="1" ht="12.95" hidden="1" customHeight="1">
      <c r="H7903" s="1"/>
      <c r="I7903" s="1"/>
      <c r="N7903" s="1"/>
      <c r="T7903" s="146"/>
      <c r="U7903" s="146"/>
      <c r="V7903" s="146"/>
      <c r="W7903" s="146"/>
      <c r="X7903" s="146"/>
      <c r="Y7903" s="146"/>
      <c r="Z7903" s="146"/>
      <c r="AA7903" s="146"/>
      <c r="AB7903" s="5" t="str">
        <f t="shared" si="156"/>
        <v/>
      </c>
    </row>
    <row r="7904" spans="8:28" customFormat="1" ht="12.95" hidden="1" customHeight="1">
      <c r="H7904" s="1"/>
      <c r="I7904" s="1"/>
      <c r="N7904" s="1"/>
      <c r="T7904" s="146"/>
      <c r="U7904" s="146"/>
      <c r="V7904" s="146"/>
      <c r="W7904" s="146"/>
      <c r="X7904" s="146"/>
      <c r="Y7904" s="146"/>
      <c r="Z7904" s="146"/>
      <c r="AA7904" s="146"/>
      <c r="AB7904" s="5" t="str">
        <f t="shared" si="156"/>
        <v/>
      </c>
    </row>
    <row r="7905" spans="8:28" customFormat="1" ht="12.95" hidden="1" customHeight="1">
      <c r="H7905" s="1"/>
      <c r="I7905" s="1"/>
      <c r="N7905" s="1"/>
      <c r="T7905" s="146"/>
      <c r="U7905" s="146"/>
      <c r="V7905" s="146"/>
      <c r="W7905" s="146"/>
      <c r="X7905" s="146"/>
      <c r="Y7905" s="146"/>
      <c r="Z7905" s="146"/>
      <c r="AA7905" s="146"/>
      <c r="AB7905" s="5" t="str">
        <f t="shared" si="156"/>
        <v/>
      </c>
    </row>
    <row r="7906" spans="8:28" customFormat="1" ht="12.95" hidden="1" customHeight="1">
      <c r="H7906" s="1"/>
      <c r="I7906" s="1"/>
      <c r="N7906" s="1"/>
      <c r="T7906" s="146"/>
      <c r="U7906" s="146"/>
      <c r="V7906" s="146"/>
      <c r="W7906" s="146"/>
      <c r="X7906" s="146"/>
      <c r="Y7906" s="146"/>
      <c r="Z7906" s="146"/>
      <c r="AA7906" s="146"/>
      <c r="AB7906" s="5" t="str">
        <f t="shared" si="156"/>
        <v/>
      </c>
    </row>
    <row r="7907" spans="8:28" customFormat="1" ht="12.95" hidden="1" customHeight="1">
      <c r="H7907" s="1"/>
      <c r="I7907" s="1"/>
      <c r="N7907" s="1"/>
      <c r="T7907" s="146"/>
      <c r="U7907" s="146"/>
      <c r="V7907" s="146"/>
      <c r="W7907" s="146"/>
      <c r="X7907" s="146"/>
      <c r="Y7907" s="146"/>
      <c r="Z7907" s="146"/>
      <c r="AA7907" s="146"/>
      <c r="AB7907" s="5" t="str">
        <f t="shared" si="156"/>
        <v/>
      </c>
    </row>
    <row r="7908" spans="8:28" customFormat="1" ht="12.95" hidden="1" customHeight="1">
      <c r="H7908" s="1"/>
      <c r="I7908" s="1"/>
      <c r="N7908" s="1"/>
      <c r="T7908" s="146"/>
      <c r="U7908" s="146"/>
      <c r="V7908" s="146"/>
      <c r="W7908" s="146"/>
      <c r="X7908" s="146"/>
      <c r="Y7908" s="146"/>
      <c r="Z7908" s="146"/>
      <c r="AA7908" s="146"/>
      <c r="AB7908" s="5" t="str">
        <f t="shared" si="156"/>
        <v/>
      </c>
    </row>
    <row r="7909" spans="8:28" customFormat="1" ht="12.95" hidden="1" customHeight="1">
      <c r="H7909" s="1"/>
      <c r="I7909" s="1"/>
      <c r="N7909" s="1"/>
      <c r="T7909" s="146"/>
      <c r="U7909" s="146"/>
      <c r="V7909" s="146"/>
      <c r="W7909" s="146"/>
      <c r="X7909" s="146"/>
      <c r="Y7909" s="146"/>
      <c r="Z7909" s="146"/>
      <c r="AA7909" s="146"/>
      <c r="AB7909" s="5" t="str">
        <f t="shared" si="156"/>
        <v/>
      </c>
    </row>
    <row r="7910" spans="8:28" customFormat="1" ht="12.95" hidden="1" customHeight="1">
      <c r="H7910" s="1"/>
      <c r="I7910" s="1"/>
      <c r="N7910" s="1"/>
      <c r="T7910" s="146"/>
      <c r="U7910" s="146"/>
      <c r="V7910" s="146"/>
      <c r="W7910" s="146"/>
      <c r="X7910" s="146"/>
      <c r="Y7910" s="146"/>
      <c r="Z7910" s="146"/>
      <c r="AA7910" s="146"/>
      <c r="AB7910" s="5" t="str">
        <f t="shared" si="156"/>
        <v/>
      </c>
    </row>
    <row r="7911" spans="8:28" customFormat="1" ht="12.95" hidden="1" customHeight="1">
      <c r="H7911" s="1"/>
      <c r="I7911" s="1"/>
      <c r="N7911" s="1"/>
      <c r="T7911" s="146"/>
      <c r="U7911" s="146"/>
      <c r="V7911" s="146"/>
      <c r="W7911" s="146"/>
      <c r="X7911" s="146"/>
      <c r="Y7911" s="146"/>
      <c r="Z7911" s="146"/>
      <c r="AA7911" s="146"/>
      <c r="AB7911" s="5" t="str">
        <f t="shared" si="156"/>
        <v/>
      </c>
    </row>
    <row r="7912" spans="8:28" customFormat="1" ht="12.95" hidden="1" customHeight="1">
      <c r="H7912" s="1"/>
      <c r="I7912" s="1"/>
      <c r="N7912" s="1"/>
      <c r="T7912" s="146"/>
      <c r="U7912" s="146"/>
      <c r="V7912" s="146"/>
      <c r="W7912" s="146"/>
      <c r="X7912" s="146"/>
      <c r="Y7912" s="146"/>
      <c r="Z7912" s="146"/>
      <c r="AA7912" s="146"/>
      <c r="AB7912" s="5" t="str">
        <f t="shared" si="156"/>
        <v/>
      </c>
    </row>
    <row r="7913" spans="8:28" customFormat="1" ht="12.95" hidden="1" customHeight="1">
      <c r="H7913" s="1"/>
      <c r="I7913" s="1"/>
      <c r="N7913" s="1"/>
      <c r="T7913" s="146"/>
      <c r="U7913" s="146"/>
      <c r="V7913" s="146"/>
      <c r="W7913" s="146"/>
      <c r="X7913" s="146"/>
      <c r="Y7913" s="146"/>
      <c r="Z7913" s="146"/>
      <c r="AA7913" s="146"/>
      <c r="AB7913" s="5" t="str">
        <f t="shared" si="156"/>
        <v/>
      </c>
    </row>
    <row r="7914" spans="8:28" customFormat="1" ht="12.95" hidden="1" customHeight="1">
      <c r="H7914" s="1"/>
      <c r="I7914" s="1"/>
      <c r="N7914" s="1"/>
      <c r="T7914" s="146"/>
      <c r="U7914" s="146"/>
      <c r="V7914" s="146"/>
      <c r="W7914" s="146"/>
      <c r="X7914" s="146"/>
      <c r="Y7914" s="146"/>
      <c r="Z7914" s="146"/>
      <c r="AA7914" s="146"/>
      <c r="AB7914" s="5" t="str">
        <f t="shared" si="156"/>
        <v/>
      </c>
    </row>
    <row r="7915" spans="8:28" customFormat="1" ht="12.95" hidden="1" customHeight="1">
      <c r="H7915" s="1"/>
      <c r="I7915" s="1"/>
      <c r="N7915" s="1"/>
      <c r="T7915" s="146"/>
      <c r="U7915" s="146"/>
      <c r="V7915" s="146"/>
      <c r="W7915" s="146"/>
      <c r="X7915" s="146"/>
      <c r="Y7915" s="146"/>
      <c r="Z7915" s="146"/>
      <c r="AA7915" s="146"/>
      <c r="AB7915" s="5" t="str">
        <f t="shared" si="156"/>
        <v/>
      </c>
    </row>
    <row r="7916" spans="8:28" customFormat="1" ht="12.95" hidden="1" customHeight="1">
      <c r="H7916" s="1"/>
      <c r="I7916" s="1"/>
      <c r="N7916" s="1"/>
      <c r="T7916" s="146"/>
      <c r="U7916" s="146"/>
      <c r="V7916" s="146"/>
      <c r="W7916" s="146"/>
      <c r="X7916" s="146"/>
      <c r="Y7916" s="146"/>
      <c r="Z7916" s="146"/>
      <c r="AA7916" s="146"/>
      <c r="AB7916" s="5" t="str">
        <f t="shared" si="156"/>
        <v/>
      </c>
    </row>
    <row r="7917" spans="8:28" customFormat="1" ht="12.95" hidden="1" customHeight="1">
      <c r="H7917" s="1"/>
      <c r="I7917" s="1"/>
      <c r="N7917" s="1"/>
      <c r="T7917" s="146"/>
      <c r="U7917" s="146"/>
      <c r="V7917" s="146"/>
      <c r="W7917" s="146"/>
      <c r="X7917" s="146"/>
      <c r="Y7917" s="146"/>
      <c r="Z7917" s="146"/>
      <c r="AA7917" s="146"/>
      <c r="AB7917" s="5" t="str">
        <f t="shared" si="156"/>
        <v/>
      </c>
    </row>
    <row r="7918" spans="8:28" customFormat="1" ht="12.95" hidden="1" customHeight="1">
      <c r="H7918" s="1"/>
      <c r="I7918" s="1"/>
      <c r="N7918" s="1"/>
      <c r="T7918" s="146"/>
      <c r="U7918" s="146"/>
      <c r="V7918" s="146"/>
      <c r="W7918" s="146"/>
      <c r="X7918" s="146"/>
      <c r="Y7918" s="146"/>
      <c r="Z7918" s="146"/>
      <c r="AA7918" s="146"/>
      <c r="AB7918" s="5" t="str">
        <f t="shared" si="156"/>
        <v/>
      </c>
    </row>
    <row r="7919" spans="8:28" customFormat="1" ht="12.95" hidden="1" customHeight="1">
      <c r="H7919" s="1"/>
      <c r="I7919" s="1"/>
      <c r="N7919" s="1"/>
      <c r="T7919" s="146"/>
      <c r="U7919" s="146"/>
      <c r="V7919" s="146"/>
      <c r="W7919" s="146"/>
      <c r="X7919" s="146"/>
      <c r="Y7919" s="146"/>
      <c r="Z7919" s="146"/>
      <c r="AA7919" s="146"/>
      <c r="AB7919" s="5" t="str">
        <f t="shared" si="156"/>
        <v/>
      </c>
    </row>
    <row r="7920" spans="8:28" customFormat="1" ht="12.95" hidden="1" customHeight="1">
      <c r="H7920" s="1"/>
      <c r="I7920" s="1"/>
      <c r="N7920" s="1"/>
      <c r="T7920" s="146"/>
      <c r="U7920" s="146"/>
      <c r="V7920" s="146"/>
      <c r="W7920" s="146"/>
      <c r="X7920" s="146"/>
      <c r="Y7920" s="146"/>
      <c r="Z7920" s="146"/>
      <c r="AA7920" s="146"/>
      <c r="AB7920" s="5" t="str">
        <f t="shared" si="156"/>
        <v/>
      </c>
    </row>
    <row r="7921" spans="8:28" customFormat="1" ht="12.95" hidden="1" customHeight="1">
      <c r="H7921" s="1"/>
      <c r="I7921" s="1"/>
      <c r="N7921" s="1"/>
      <c r="T7921" s="146"/>
      <c r="U7921" s="146"/>
      <c r="V7921" s="146"/>
      <c r="W7921" s="146"/>
      <c r="X7921" s="146"/>
      <c r="Y7921" s="146"/>
      <c r="Z7921" s="146"/>
      <c r="AA7921" s="146"/>
      <c r="AB7921" s="5" t="str">
        <f t="shared" si="156"/>
        <v/>
      </c>
    </row>
    <row r="7922" spans="8:28" customFormat="1" ht="12.95" hidden="1" customHeight="1">
      <c r="H7922" s="1"/>
      <c r="I7922" s="1"/>
      <c r="N7922" s="1"/>
      <c r="T7922" s="146"/>
      <c r="U7922" s="146"/>
      <c r="V7922" s="146"/>
      <c r="W7922" s="146"/>
      <c r="X7922" s="146"/>
      <c r="Y7922" s="146"/>
      <c r="Z7922" s="146"/>
      <c r="AA7922" s="146"/>
      <c r="AB7922" s="5" t="str">
        <f t="shared" si="156"/>
        <v/>
      </c>
    </row>
    <row r="7923" spans="8:28" customFormat="1" ht="12.95" hidden="1" customHeight="1">
      <c r="H7923" s="1"/>
      <c r="I7923" s="1"/>
      <c r="N7923" s="1"/>
      <c r="T7923" s="146"/>
      <c r="U7923" s="146"/>
      <c r="V7923" s="146"/>
      <c r="W7923" s="146"/>
      <c r="X7923" s="146"/>
      <c r="Y7923" s="146"/>
      <c r="Z7923" s="146"/>
      <c r="AA7923" s="146"/>
      <c r="AB7923" s="5" t="str">
        <f t="shared" si="156"/>
        <v/>
      </c>
    </row>
    <row r="7924" spans="8:28" customFormat="1" ht="12.95" hidden="1" customHeight="1">
      <c r="H7924" s="1"/>
      <c r="I7924" s="1"/>
      <c r="N7924" s="1"/>
      <c r="T7924" s="146"/>
      <c r="U7924" s="146"/>
      <c r="V7924" s="146"/>
      <c r="W7924" s="146"/>
      <c r="X7924" s="146"/>
      <c r="Y7924" s="146"/>
      <c r="Z7924" s="146"/>
      <c r="AA7924" s="146"/>
      <c r="AB7924" s="5" t="str">
        <f t="shared" si="156"/>
        <v/>
      </c>
    </row>
    <row r="7925" spans="8:28" customFormat="1" ht="12.95" hidden="1" customHeight="1">
      <c r="H7925" s="1"/>
      <c r="I7925" s="1"/>
      <c r="N7925" s="1"/>
      <c r="T7925" s="146"/>
      <c r="U7925" s="146"/>
      <c r="V7925" s="146"/>
      <c r="W7925" s="146"/>
      <c r="X7925" s="146"/>
      <c r="Y7925" s="146"/>
      <c r="Z7925" s="146"/>
      <c r="AA7925" s="146"/>
      <c r="AB7925" s="5" t="str">
        <f t="shared" si="156"/>
        <v/>
      </c>
    </row>
    <row r="7926" spans="8:28" customFormat="1" ht="12.95" hidden="1" customHeight="1">
      <c r="H7926" s="1"/>
      <c r="I7926" s="1"/>
      <c r="N7926" s="1"/>
      <c r="T7926" s="146"/>
      <c r="U7926" s="146"/>
      <c r="V7926" s="146"/>
      <c r="W7926" s="146"/>
      <c r="X7926" s="146"/>
      <c r="Y7926" s="146"/>
      <c r="Z7926" s="146"/>
      <c r="AA7926" s="146"/>
      <c r="AB7926" s="5" t="str">
        <f t="shared" si="156"/>
        <v/>
      </c>
    </row>
    <row r="7927" spans="8:28" customFormat="1" ht="12.95" hidden="1" customHeight="1">
      <c r="H7927" s="1"/>
      <c r="I7927" s="1"/>
      <c r="N7927" s="1"/>
      <c r="T7927" s="146"/>
      <c r="U7927" s="146"/>
      <c r="V7927" s="146"/>
      <c r="W7927" s="146"/>
      <c r="X7927" s="146"/>
      <c r="Y7927" s="146"/>
      <c r="Z7927" s="146"/>
      <c r="AA7927" s="146"/>
      <c r="AB7927" s="5" t="str">
        <f t="shared" si="156"/>
        <v/>
      </c>
    </row>
    <row r="7928" spans="8:28" customFormat="1" ht="12.95" hidden="1" customHeight="1">
      <c r="H7928" s="1"/>
      <c r="I7928" s="1"/>
      <c r="N7928" s="1"/>
      <c r="T7928" s="146"/>
      <c r="U7928" s="146"/>
      <c r="V7928" s="146"/>
      <c r="W7928" s="146"/>
      <c r="X7928" s="146"/>
      <c r="Y7928" s="146"/>
      <c r="Z7928" s="146"/>
      <c r="AA7928" s="146"/>
      <c r="AB7928" s="5" t="str">
        <f t="shared" si="156"/>
        <v/>
      </c>
    </row>
    <row r="7929" spans="8:28" customFormat="1" ht="12.95" hidden="1" customHeight="1">
      <c r="H7929" s="1"/>
      <c r="I7929" s="1"/>
      <c r="N7929" s="1"/>
      <c r="T7929" s="146"/>
      <c r="U7929" s="146"/>
      <c r="V7929" s="146"/>
      <c r="W7929" s="146"/>
      <c r="X7929" s="146"/>
      <c r="Y7929" s="146"/>
      <c r="Z7929" s="146"/>
      <c r="AA7929" s="146"/>
      <c r="AB7929" s="5" t="str">
        <f t="shared" si="156"/>
        <v/>
      </c>
    </row>
    <row r="7930" spans="8:28" customFormat="1" ht="12.95" hidden="1" customHeight="1">
      <c r="H7930" s="1"/>
      <c r="I7930" s="1"/>
      <c r="N7930" s="1"/>
      <c r="T7930" s="146"/>
      <c r="U7930" s="146"/>
      <c r="V7930" s="146"/>
      <c r="W7930" s="146"/>
      <c r="X7930" s="146"/>
      <c r="Y7930" s="146"/>
      <c r="Z7930" s="146"/>
      <c r="AA7930" s="146"/>
      <c r="AB7930" s="5" t="str">
        <f t="shared" si="156"/>
        <v/>
      </c>
    </row>
    <row r="7931" spans="8:28" customFormat="1" ht="12.95" hidden="1" customHeight="1">
      <c r="H7931" s="1"/>
      <c r="I7931" s="1"/>
      <c r="N7931" s="1"/>
      <c r="T7931" s="146"/>
      <c r="U7931" s="146"/>
      <c r="V7931" s="146"/>
      <c r="W7931" s="146"/>
      <c r="X7931" s="146"/>
      <c r="Y7931" s="146"/>
      <c r="Z7931" s="146"/>
      <c r="AA7931" s="146"/>
      <c r="AB7931" s="5" t="str">
        <f t="shared" si="156"/>
        <v/>
      </c>
    </row>
    <row r="7932" spans="8:28" customFormat="1" ht="12.95" hidden="1" customHeight="1">
      <c r="H7932" s="1"/>
      <c r="I7932" s="1"/>
      <c r="N7932" s="1"/>
      <c r="T7932" s="146"/>
      <c r="U7932" s="146"/>
      <c r="V7932" s="146"/>
      <c r="W7932" s="146"/>
      <c r="X7932" s="146"/>
      <c r="Y7932" s="146"/>
      <c r="Z7932" s="146"/>
      <c r="AA7932" s="146"/>
      <c r="AB7932" s="5" t="str">
        <f t="shared" si="156"/>
        <v/>
      </c>
    </row>
    <row r="7933" spans="8:28" customFormat="1" ht="12.95" hidden="1" customHeight="1">
      <c r="H7933" s="1"/>
      <c r="I7933" s="1"/>
      <c r="N7933" s="1"/>
      <c r="T7933" s="146"/>
      <c r="U7933" s="146"/>
      <c r="V7933" s="146"/>
      <c r="W7933" s="146"/>
      <c r="X7933" s="146"/>
      <c r="Y7933" s="146"/>
      <c r="Z7933" s="146"/>
      <c r="AA7933" s="146"/>
      <c r="AB7933" s="5" t="str">
        <f t="shared" si="156"/>
        <v/>
      </c>
    </row>
    <row r="7934" spans="8:28" customFormat="1" ht="12.95" hidden="1" customHeight="1">
      <c r="H7934" s="1"/>
      <c r="I7934" s="1"/>
      <c r="N7934" s="1"/>
      <c r="T7934" s="146"/>
      <c r="U7934" s="146"/>
      <c r="V7934" s="146"/>
      <c r="W7934" s="146"/>
      <c r="X7934" s="146"/>
      <c r="Y7934" s="146"/>
      <c r="Z7934" s="146"/>
      <c r="AA7934" s="146"/>
      <c r="AB7934" s="5" t="str">
        <f t="shared" si="156"/>
        <v/>
      </c>
    </row>
    <row r="7935" spans="8:28" customFormat="1" ht="12.95" hidden="1" customHeight="1">
      <c r="H7935" s="1"/>
      <c r="I7935" s="1"/>
      <c r="N7935" s="1"/>
      <c r="T7935" s="146"/>
      <c r="U7935" s="146"/>
      <c r="V7935" s="146"/>
      <c r="W7935" s="146"/>
      <c r="X7935" s="146"/>
      <c r="Y7935" s="146"/>
      <c r="Z7935" s="146"/>
      <c r="AA7935" s="146"/>
      <c r="AB7935" s="5" t="str">
        <f t="shared" si="156"/>
        <v/>
      </c>
    </row>
    <row r="7936" spans="8:28" customFormat="1" ht="12.95" hidden="1" customHeight="1">
      <c r="H7936" s="1"/>
      <c r="I7936" s="1"/>
      <c r="N7936" s="1"/>
      <c r="T7936" s="146"/>
      <c r="U7936" s="146"/>
      <c r="V7936" s="146"/>
      <c r="W7936" s="146"/>
      <c r="X7936" s="146"/>
      <c r="Y7936" s="146"/>
      <c r="Z7936" s="146"/>
      <c r="AA7936" s="146"/>
      <c r="AB7936" s="5" t="str">
        <f t="shared" si="156"/>
        <v/>
      </c>
    </row>
    <row r="7937" spans="8:28" customFormat="1" ht="12.95" hidden="1" customHeight="1">
      <c r="H7937" s="1"/>
      <c r="I7937" s="1"/>
      <c r="N7937" s="1"/>
      <c r="T7937" s="146"/>
      <c r="U7937" s="146"/>
      <c r="V7937" s="146"/>
      <c r="W7937" s="146"/>
      <c r="X7937" s="146"/>
      <c r="Y7937" s="146"/>
      <c r="Z7937" s="146"/>
      <c r="AA7937" s="146"/>
      <c r="AB7937" s="5" t="str">
        <f t="shared" si="156"/>
        <v/>
      </c>
    </row>
    <row r="7938" spans="8:28" customFormat="1" ht="12.95" hidden="1" customHeight="1">
      <c r="H7938" s="1"/>
      <c r="I7938" s="1"/>
      <c r="N7938" s="1"/>
      <c r="T7938" s="146"/>
      <c r="U7938" s="146"/>
      <c r="V7938" s="146"/>
      <c r="W7938" s="146"/>
      <c r="X7938" s="146"/>
      <c r="Y7938" s="146"/>
      <c r="Z7938" s="146"/>
      <c r="AA7938" s="146"/>
      <c r="AB7938" s="5" t="str">
        <f t="shared" si="156"/>
        <v/>
      </c>
    </row>
    <row r="7939" spans="8:28" customFormat="1" ht="12.95" hidden="1" customHeight="1">
      <c r="H7939" s="1"/>
      <c r="I7939" s="1"/>
      <c r="N7939" s="1"/>
      <c r="T7939" s="146"/>
      <c r="U7939" s="146"/>
      <c r="V7939" s="146"/>
      <c r="W7939" s="146"/>
      <c r="X7939" s="146"/>
      <c r="Y7939" s="146"/>
      <c r="Z7939" s="146"/>
      <c r="AA7939" s="146"/>
      <c r="AB7939" s="5" t="str">
        <f t="shared" si="156"/>
        <v/>
      </c>
    </row>
    <row r="7940" spans="8:28" customFormat="1" ht="12.95" hidden="1" customHeight="1">
      <c r="H7940" s="1"/>
      <c r="I7940" s="1"/>
      <c r="N7940" s="1"/>
      <c r="T7940" s="146"/>
      <c r="U7940" s="146"/>
      <c r="V7940" s="146"/>
      <c r="W7940" s="146"/>
      <c r="X7940" s="146"/>
      <c r="Y7940" s="146"/>
      <c r="Z7940" s="146"/>
      <c r="AA7940" s="146"/>
      <c r="AB7940" s="5" t="str">
        <f t="shared" si="156"/>
        <v/>
      </c>
    </row>
    <row r="7941" spans="8:28" customFormat="1" ht="12.95" hidden="1" customHeight="1">
      <c r="H7941" s="1"/>
      <c r="I7941" s="1"/>
      <c r="N7941" s="1"/>
      <c r="T7941" s="146"/>
      <c r="U7941" s="146"/>
      <c r="V7941" s="146"/>
      <c r="W7941" s="146"/>
      <c r="X7941" s="146"/>
      <c r="Y7941" s="146"/>
      <c r="Z7941" s="146"/>
      <c r="AA7941" s="146"/>
      <c r="AB7941" s="5" t="str">
        <f t="shared" si="156"/>
        <v/>
      </c>
    </row>
    <row r="7942" spans="8:28" customFormat="1" ht="12.95" hidden="1" customHeight="1">
      <c r="H7942" s="1"/>
      <c r="I7942" s="1"/>
      <c r="N7942" s="1"/>
      <c r="T7942" s="146"/>
      <c r="U7942" s="146"/>
      <c r="V7942" s="146"/>
      <c r="W7942" s="146"/>
      <c r="X7942" s="146"/>
      <c r="Y7942" s="146"/>
      <c r="Z7942" s="146"/>
      <c r="AA7942" s="146"/>
      <c r="AB7942" s="5" t="str">
        <f t="shared" si="156"/>
        <v/>
      </c>
    </row>
    <row r="7943" spans="8:28" customFormat="1" ht="12.95" hidden="1" customHeight="1">
      <c r="H7943" s="1"/>
      <c r="I7943" s="1"/>
      <c r="N7943" s="1"/>
      <c r="T7943" s="146"/>
      <c r="U7943" s="146"/>
      <c r="V7943" s="146"/>
      <c r="W7943" s="146"/>
      <c r="X7943" s="146"/>
      <c r="Y7943" s="146"/>
      <c r="Z7943" s="146"/>
      <c r="AA7943" s="146"/>
      <c r="AB7943" s="5" t="str">
        <f t="shared" si="156"/>
        <v/>
      </c>
    </row>
    <row r="7944" spans="8:28" customFormat="1" ht="12.95" hidden="1" customHeight="1">
      <c r="H7944" s="1"/>
      <c r="I7944" s="1"/>
      <c r="N7944" s="1"/>
      <c r="T7944" s="146"/>
      <c r="U7944" s="146"/>
      <c r="V7944" s="146"/>
      <c r="W7944" s="146"/>
      <c r="X7944" s="146"/>
      <c r="Y7944" s="146"/>
      <c r="Z7944" s="146"/>
      <c r="AA7944" s="146"/>
      <c r="AB7944" s="5" t="str">
        <f t="shared" si="156"/>
        <v/>
      </c>
    </row>
    <row r="7945" spans="8:28" customFormat="1" ht="12.95" hidden="1" customHeight="1">
      <c r="H7945" s="1"/>
      <c r="I7945" s="1"/>
      <c r="N7945" s="1"/>
      <c r="T7945" s="146"/>
      <c r="U7945" s="146"/>
      <c r="V7945" s="146"/>
      <c r="W7945" s="146"/>
      <c r="X7945" s="146"/>
      <c r="Y7945" s="146"/>
      <c r="Z7945" s="146"/>
      <c r="AA7945" s="146"/>
      <c r="AB7945" s="5" t="str">
        <f t="shared" si="156"/>
        <v/>
      </c>
    </row>
    <row r="7946" spans="8:28" customFormat="1" ht="12.95" hidden="1" customHeight="1">
      <c r="H7946" s="1"/>
      <c r="I7946" s="1"/>
      <c r="N7946" s="1"/>
      <c r="T7946" s="146"/>
      <c r="U7946" s="146"/>
      <c r="V7946" s="146"/>
      <c r="W7946" s="146"/>
      <c r="X7946" s="146"/>
      <c r="Y7946" s="146"/>
      <c r="Z7946" s="146"/>
      <c r="AA7946" s="146"/>
      <c r="AB7946" s="5" t="str">
        <f t="shared" si="156"/>
        <v/>
      </c>
    </row>
    <row r="7947" spans="8:28" customFormat="1" ht="12.95" hidden="1" customHeight="1">
      <c r="H7947" s="1"/>
      <c r="I7947" s="1"/>
      <c r="N7947" s="1"/>
      <c r="T7947" s="146"/>
      <c r="U7947" s="146"/>
      <c r="V7947" s="146"/>
      <c r="W7947" s="146"/>
      <c r="X7947" s="146"/>
      <c r="Y7947" s="146"/>
      <c r="Z7947" s="146"/>
      <c r="AA7947" s="146"/>
      <c r="AB7947" s="5" t="str">
        <f t="shared" si="156"/>
        <v/>
      </c>
    </row>
    <row r="7948" spans="8:28" customFormat="1" ht="12.95" hidden="1" customHeight="1">
      <c r="H7948" s="1"/>
      <c r="I7948" s="1"/>
      <c r="N7948" s="1"/>
      <c r="T7948" s="146"/>
      <c r="U7948" s="146"/>
      <c r="V7948" s="146"/>
      <c r="W7948" s="146"/>
      <c r="X7948" s="146"/>
      <c r="Y7948" s="146"/>
      <c r="Z7948" s="146"/>
      <c r="AA7948" s="146"/>
      <c r="AB7948" s="5" t="str">
        <f t="shared" si="156"/>
        <v/>
      </c>
    </row>
    <row r="7949" spans="8:28" customFormat="1" ht="12.95" hidden="1" customHeight="1">
      <c r="H7949" s="1"/>
      <c r="I7949" s="1"/>
      <c r="N7949" s="1"/>
      <c r="T7949" s="146"/>
      <c r="U7949" s="146"/>
      <c r="V7949" s="146"/>
      <c r="W7949" s="146"/>
      <c r="X7949" s="146"/>
      <c r="Y7949" s="146"/>
      <c r="Z7949" s="146"/>
      <c r="AA7949" s="146"/>
      <c r="AB7949" s="5" t="str">
        <f t="shared" si="156"/>
        <v/>
      </c>
    </row>
    <row r="7950" spans="8:28" customFormat="1" ht="12.95" hidden="1" customHeight="1">
      <c r="H7950" s="1"/>
      <c r="I7950" s="1"/>
      <c r="N7950" s="1"/>
      <c r="T7950" s="146"/>
      <c r="U7950" s="146"/>
      <c r="V7950" s="146"/>
      <c r="W7950" s="146"/>
      <c r="X7950" s="146"/>
      <c r="Y7950" s="146"/>
      <c r="Z7950" s="146"/>
      <c r="AA7950" s="146"/>
      <c r="AB7950" s="5" t="str">
        <f t="shared" si="156"/>
        <v/>
      </c>
    </row>
    <row r="7951" spans="8:28" customFormat="1" ht="12.95" hidden="1" customHeight="1">
      <c r="H7951" s="1"/>
      <c r="I7951" s="1"/>
      <c r="N7951" s="1"/>
      <c r="T7951" s="146"/>
      <c r="U7951" s="146"/>
      <c r="V7951" s="146"/>
      <c r="W7951" s="146"/>
      <c r="X7951" s="146"/>
      <c r="Y7951" s="146"/>
      <c r="Z7951" s="146"/>
      <c r="AA7951" s="146"/>
      <c r="AB7951" s="5" t="str">
        <f t="shared" si="156"/>
        <v/>
      </c>
    </row>
    <row r="7952" spans="8:28" customFormat="1" ht="12.95" hidden="1" customHeight="1">
      <c r="H7952" s="1"/>
      <c r="I7952" s="1"/>
      <c r="N7952" s="1"/>
      <c r="T7952" s="146"/>
      <c r="U7952" s="146"/>
      <c r="V7952" s="146"/>
      <c r="W7952" s="146"/>
      <c r="X7952" s="146"/>
      <c r="Y7952" s="146"/>
      <c r="Z7952" s="146"/>
      <c r="AA7952" s="146"/>
      <c r="AB7952" s="5" t="str">
        <f t="shared" si="156"/>
        <v/>
      </c>
    </row>
    <row r="7953" spans="8:28" customFormat="1" ht="12.95" hidden="1" customHeight="1">
      <c r="H7953" s="1"/>
      <c r="I7953" s="1"/>
      <c r="N7953" s="1"/>
      <c r="T7953" s="146"/>
      <c r="U7953" s="146"/>
      <c r="V7953" s="146"/>
      <c r="W7953" s="146"/>
      <c r="X7953" s="146"/>
      <c r="Y7953" s="146"/>
      <c r="Z7953" s="146"/>
      <c r="AA7953" s="146"/>
      <c r="AB7953" s="5" t="str">
        <f t="shared" si="156"/>
        <v/>
      </c>
    </row>
    <row r="7954" spans="8:28" customFormat="1" ht="12.95" hidden="1" customHeight="1">
      <c r="H7954" s="1"/>
      <c r="I7954" s="1"/>
      <c r="N7954" s="1"/>
      <c r="T7954" s="146"/>
      <c r="U7954" s="146"/>
      <c r="V7954" s="146"/>
      <c r="W7954" s="146"/>
      <c r="X7954" s="146"/>
      <c r="Y7954" s="146"/>
      <c r="Z7954" s="146"/>
      <c r="AA7954" s="146"/>
      <c r="AB7954" s="5" t="str">
        <f t="shared" si="156"/>
        <v/>
      </c>
    </row>
    <row r="7955" spans="8:28" customFormat="1" ht="12.95" hidden="1" customHeight="1">
      <c r="H7955" s="1"/>
      <c r="I7955" s="1"/>
      <c r="N7955" s="1"/>
      <c r="T7955" s="146"/>
      <c r="U7955" s="146"/>
      <c r="V7955" s="146"/>
      <c r="W7955" s="146"/>
      <c r="X7955" s="146"/>
      <c r="Y7955" s="146"/>
      <c r="Z7955" s="146"/>
      <c r="AA7955" s="146"/>
      <c r="AB7955" s="5" t="str">
        <f t="shared" si="156"/>
        <v/>
      </c>
    </row>
    <row r="7956" spans="8:28" customFormat="1" ht="12.95" hidden="1" customHeight="1">
      <c r="H7956" s="1"/>
      <c r="I7956" s="1"/>
      <c r="N7956" s="1"/>
      <c r="T7956" s="146"/>
      <c r="U7956" s="146"/>
      <c r="V7956" s="146"/>
      <c r="W7956" s="146"/>
      <c r="X7956" s="146"/>
      <c r="Y7956" s="146"/>
      <c r="Z7956" s="146"/>
      <c r="AA7956" s="146"/>
      <c r="AB7956" s="5" t="str">
        <f t="shared" si="156"/>
        <v/>
      </c>
    </row>
    <row r="7957" spans="8:28" customFormat="1" ht="12.95" hidden="1" customHeight="1">
      <c r="H7957" s="1"/>
      <c r="I7957" s="1"/>
      <c r="N7957" s="1"/>
      <c r="T7957" s="146"/>
      <c r="U7957" s="146"/>
      <c r="V7957" s="146"/>
      <c r="W7957" s="146"/>
      <c r="X7957" s="146"/>
      <c r="Y7957" s="146"/>
      <c r="Z7957" s="146"/>
      <c r="AA7957" s="146"/>
      <c r="AB7957" s="5" t="str">
        <f t="shared" si="156"/>
        <v/>
      </c>
    </row>
    <row r="7958" spans="8:28" customFormat="1" ht="12.95" hidden="1" customHeight="1">
      <c r="H7958" s="1"/>
      <c r="I7958" s="1"/>
      <c r="N7958" s="1"/>
      <c r="T7958" s="146"/>
      <c r="U7958" s="146"/>
      <c r="V7958" s="146"/>
      <c r="W7958" s="146"/>
      <c r="X7958" s="146"/>
      <c r="Y7958" s="146"/>
      <c r="Z7958" s="146"/>
      <c r="AA7958" s="146"/>
      <c r="AB7958" s="5" t="str">
        <f t="shared" si="156"/>
        <v/>
      </c>
    </row>
    <row r="7959" spans="8:28" customFormat="1" ht="12.95" hidden="1" customHeight="1">
      <c r="H7959" s="1"/>
      <c r="I7959" s="1"/>
      <c r="N7959" s="1"/>
      <c r="T7959" s="146"/>
      <c r="U7959" s="146"/>
      <c r="V7959" s="146"/>
      <c r="W7959" s="146"/>
      <c r="X7959" s="146"/>
      <c r="Y7959" s="146"/>
      <c r="Z7959" s="146"/>
      <c r="AA7959" s="146"/>
      <c r="AB7959" s="5" t="str">
        <f t="shared" si="156"/>
        <v/>
      </c>
    </row>
    <row r="7960" spans="8:28" customFormat="1" ht="12.95" hidden="1" customHeight="1">
      <c r="H7960" s="1"/>
      <c r="I7960" s="1"/>
      <c r="N7960" s="1"/>
      <c r="T7960" s="146"/>
      <c r="U7960" s="146"/>
      <c r="V7960" s="146"/>
      <c r="W7960" s="146"/>
      <c r="X7960" s="146"/>
      <c r="Y7960" s="146"/>
      <c r="Z7960" s="146"/>
      <c r="AA7960" s="146"/>
      <c r="AB7960" s="5" t="str">
        <f t="shared" si="156"/>
        <v/>
      </c>
    </row>
    <row r="7961" spans="8:28" customFormat="1" ht="12.95" hidden="1" customHeight="1">
      <c r="H7961" s="1"/>
      <c r="I7961" s="1"/>
      <c r="N7961" s="1"/>
      <c r="T7961" s="146"/>
      <c r="U7961" s="146"/>
      <c r="V7961" s="146"/>
      <c r="W7961" s="146"/>
      <c r="X7961" s="146"/>
      <c r="Y7961" s="146"/>
      <c r="Z7961" s="146"/>
      <c r="AA7961" s="146"/>
      <c r="AB7961" s="5" t="str">
        <f t="shared" si="156"/>
        <v/>
      </c>
    </row>
    <row r="7962" spans="8:28" customFormat="1" ht="12.95" hidden="1" customHeight="1">
      <c r="H7962" s="1"/>
      <c r="I7962" s="1"/>
      <c r="N7962" s="1"/>
      <c r="T7962" s="146"/>
      <c r="U7962" s="146"/>
      <c r="V7962" s="146"/>
      <c r="W7962" s="146"/>
      <c r="X7962" s="146"/>
      <c r="Y7962" s="146"/>
      <c r="Z7962" s="146"/>
      <c r="AA7962" s="146"/>
      <c r="AB7962" s="5" t="str">
        <f t="shared" si="156"/>
        <v/>
      </c>
    </row>
    <row r="7963" spans="8:28" customFormat="1" ht="12.95" hidden="1" customHeight="1">
      <c r="H7963" s="1"/>
      <c r="I7963" s="1"/>
      <c r="N7963" s="1"/>
      <c r="T7963" s="146"/>
      <c r="U7963" s="146"/>
      <c r="V7963" s="146"/>
      <c r="W7963" s="146"/>
      <c r="X7963" s="146"/>
      <c r="Y7963" s="146"/>
      <c r="Z7963" s="146"/>
      <c r="AA7963" s="146"/>
      <c r="AB7963" s="5" t="str">
        <f t="shared" ref="AB7963:AB8026" si="157">IF(TRIM(A7953)="","",CONCATENATE(TRIM(D7953),TRIM(E7953)))</f>
        <v/>
      </c>
    </row>
    <row r="7964" spans="8:28" customFormat="1" ht="12.95" hidden="1" customHeight="1">
      <c r="H7964" s="1"/>
      <c r="I7964" s="1"/>
      <c r="N7964" s="1"/>
      <c r="T7964" s="146"/>
      <c r="U7964" s="146"/>
      <c r="V7964" s="146"/>
      <c r="W7964" s="146"/>
      <c r="X7964" s="146"/>
      <c r="Y7964" s="146"/>
      <c r="Z7964" s="146"/>
      <c r="AA7964" s="146"/>
      <c r="AB7964" s="5" t="str">
        <f t="shared" si="157"/>
        <v/>
      </c>
    </row>
    <row r="7965" spans="8:28" customFormat="1" ht="12.95" hidden="1" customHeight="1">
      <c r="H7965" s="1"/>
      <c r="I7965" s="1"/>
      <c r="N7965" s="1"/>
      <c r="T7965" s="146"/>
      <c r="U7965" s="146"/>
      <c r="V7965" s="146"/>
      <c r="W7965" s="146"/>
      <c r="X7965" s="146"/>
      <c r="Y7965" s="146"/>
      <c r="Z7965" s="146"/>
      <c r="AA7965" s="146"/>
      <c r="AB7965" s="5" t="str">
        <f t="shared" si="157"/>
        <v/>
      </c>
    </row>
    <row r="7966" spans="8:28" customFormat="1" ht="12.95" hidden="1" customHeight="1">
      <c r="H7966" s="1"/>
      <c r="I7966" s="1"/>
      <c r="N7966" s="1"/>
      <c r="T7966" s="146"/>
      <c r="U7966" s="146"/>
      <c r="V7966" s="146"/>
      <c r="W7966" s="146"/>
      <c r="X7966" s="146"/>
      <c r="Y7966" s="146"/>
      <c r="Z7966" s="146"/>
      <c r="AA7966" s="146"/>
      <c r="AB7966" s="5" t="str">
        <f t="shared" si="157"/>
        <v/>
      </c>
    </row>
    <row r="7967" spans="8:28" customFormat="1" ht="12.95" hidden="1" customHeight="1">
      <c r="H7967" s="1"/>
      <c r="I7967" s="1"/>
      <c r="N7967" s="1"/>
      <c r="T7967" s="146"/>
      <c r="U7967" s="146"/>
      <c r="V7967" s="146"/>
      <c r="W7967" s="146"/>
      <c r="X7967" s="146"/>
      <c r="Y7967" s="146"/>
      <c r="Z7967" s="146"/>
      <c r="AA7967" s="146"/>
      <c r="AB7967" s="5" t="str">
        <f t="shared" si="157"/>
        <v/>
      </c>
    </row>
    <row r="7968" spans="8:28" customFormat="1" ht="12.95" hidden="1" customHeight="1">
      <c r="H7968" s="1"/>
      <c r="I7968" s="1"/>
      <c r="N7968" s="1"/>
      <c r="T7968" s="146"/>
      <c r="U7968" s="146"/>
      <c r="V7968" s="146"/>
      <c r="W7968" s="146"/>
      <c r="X7968" s="146"/>
      <c r="Y7968" s="146"/>
      <c r="Z7968" s="146"/>
      <c r="AA7968" s="146"/>
      <c r="AB7968" s="5" t="str">
        <f t="shared" si="157"/>
        <v/>
      </c>
    </row>
    <row r="7969" spans="8:28" customFormat="1" ht="12.95" hidden="1" customHeight="1">
      <c r="H7969" s="1"/>
      <c r="I7969" s="1"/>
      <c r="N7969" s="1"/>
      <c r="T7969" s="146"/>
      <c r="U7969" s="146"/>
      <c r="V7969" s="146"/>
      <c r="W7969" s="146"/>
      <c r="X7969" s="146"/>
      <c r="Y7969" s="146"/>
      <c r="Z7969" s="146"/>
      <c r="AA7969" s="146"/>
      <c r="AB7969" s="5" t="str">
        <f t="shared" si="157"/>
        <v/>
      </c>
    </row>
    <row r="7970" spans="8:28" customFormat="1" ht="12.95" hidden="1" customHeight="1">
      <c r="H7970" s="1"/>
      <c r="I7970" s="1"/>
      <c r="N7970" s="1"/>
      <c r="T7970" s="146"/>
      <c r="U7970" s="146"/>
      <c r="V7970" s="146"/>
      <c r="W7970" s="146"/>
      <c r="X7970" s="146"/>
      <c r="Y7970" s="146"/>
      <c r="Z7970" s="146"/>
      <c r="AA7970" s="146"/>
      <c r="AB7970" s="5" t="str">
        <f t="shared" si="157"/>
        <v/>
      </c>
    </row>
    <row r="7971" spans="8:28" customFormat="1" ht="12.95" hidden="1" customHeight="1">
      <c r="H7971" s="1"/>
      <c r="I7971" s="1"/>
      <c r="N7971" s="1"/>
      <c r="T7971" s="146"/>
      <c r="U7971" s="146"/>
      <c r="V7971" s="146"/>
      <c r="W7971" s="146"/>
      <c r="X7971" s="146"/>
      <c r="Y7971" s="146"/>
      <c r="Z7971" s="146"/>
      <c r="AA7971" s="146"/>
      <c r="AB7971" s="5" t="str">
        <f t="shared" si="157"/>
        <v/>
      </c>
    </row>
    <row r="7972" spans="8:28" customFormat="1" ht="12.95" hidden="1" customHeight="1">
      <c r="H7972" s="1"/>
      <c r="I7972" s="1"/>
      <c r="N7972" s="1"/>
      <c r="T7972" s="146"/>
      <c r="U7972" s="146"/>
      <c r="V7972" s="146"/>
      <c r="W7972" s="146"/>
      <c r="X7972" s="146"/>
      <c r="Y7972" s="146"/>
      <c r="Z7972" s="146"/>
      <c r="AA7972" s="146"/>
      <c r="AB7972" s="5" t="str">
        <f t="shared" si="157"/>
        <v/>
      </c>
    </row>
    <row r="7973" spans="8:28" customFormat="1" ht="12.95" hidden="1" customHeight="1">
      <c r="H7973" s="1"/>
      <c r="I7973" s="1"/>
      <c r="N7973" s="1"/>
      <c r="T7973" s="146"/>
      <c r="U7973" s="146"/>
      <c r="V7973" s="146"/>
      <c r="W7973" s="146"/>
      <c r="X7973" s="146"/>
      <c r="Y7973" s="146"/>
      <c r="Z7973" s="146"/>
      <c r="AA7973" s="146"/>
      <c r="AB7973" s="5" t="str">
        <f t="shared" si="157"/>
        <v/>
      </c>
    </row>
    <row r="7974" spans="8:28" customFormat="1" ht="12.95" hidden="1" customHeight="1">
      <c r="H7974" s="1"/>
      <c r="I7974" s="1"/>
      <c r="N7974" s="1"/>
      <c r="T7974" s="146"/>
      <c r="U7974" s="146"/>
      <c r="V7974" s="146"/>
      <c r="W7974" s="146"/>
      <c r="X7974" s="146"/>
      <c r="Y7974" s="146"/>
      <c r="Z7974" s="146"/>
      <c r="AA7974" s="146"/>
      <c r="AB7974" s="5" t="str">
        <f t="shared" si="157"/>
        <v/>
      </c>
    </row>
    <row r="7975" spans="8:28" customFormat="1" ht="12.95" hidden="1" customHeight="1">
      <c r="H7975" s="1"/>
      <c r="I7975" s="1"/>
      <c r="N7975" s="1"/>
      <c r="T7975" s="146"/>
      <c r="U7975" s="146"/>
      <c r="V7975" s="146"/>
      <c r="W7975" s="146"/>
      <c r="X7975" s="146"/>
      <c r="Y7975" s="146"/>
      <c r="Z7975" s="146"/>
      <c r="AA7975" s="146"/>
      <c r="AB7975" s="5" t="str">
        <f t="shared" si="157"/>
        <v/>
      </c>
    </row>
    <row r="7976" spans="8:28" customFormat="1" ht="12.95" hidden="1" customHeight="1">
      <c r="H7976" s="1"/>
      <c r="I7976" s="1"/>
      <c r="N7976" s="1"/>
      <c r="T7976" s="146"/>
      <c r="U7976" s="146"/>
      <c r="V7976" s="146"/>
      <c r="W7976" s="146"/>
      <c r="X7976" s="146"/>
      <c r="Y7976" s="146"/>
      <c r="Z7976" s="146"/>
      <c r="AA7976" s="146"/>
      <c r="AB7976" s="5" t="str">
        <f t="shared" si="157"/>
        <v/>
      </c>
    </row>
    <row r="7977" spans="8:28" customFormat="1" ht="12.95" hidden="1" customHeight="1">
      <c r="H7977" s="1"/>
      <c r="I7977" s="1"/>
      <c r="N7977" s="1"/>
      <c r="T7977" s="146"/>
      <c r="U7977" s="146"/>
      <c r="V7977" s="146"/>
      <c r="W7977" s="146"/>
      <c r="X7977" s="146"/>
      <c r="Y7977" s="146"/>
      <c r="Z7977" s="146"/>
      <c r="AA7977" s="146"/>
      <c r="AB7977" s="5" t="str">
        <f t="shared" si="157"/>
        <v/>
      </c>
    </row>
    <row r="7978" spans="8:28" customFormat="1" ht="12.95" hidden="1" customHeight="1">
      <c r="H7978" s="1"/>
      <c r="I7978" s="1"/>
      <c r="N7978" s="1"/>
      <c r="T7978" s="146"/>
      <c r="U7978" s="146"/>
      <c r="V7978" s="146"/>
      <c r="W7978" s="146"/>
      <c r="X7978" s="146"/>
      <c r="Y7978" s="146"/>
      <c r="Z7978" s="146"/>
      <c r="AA7978" s="146"/>
      <c r="AB7978" s="5" t="str">
        <f t="shared" si="157"/>
        <v/>
      </c>
    </row>
    <row r="7979" spans="8:28" customFormat="1" ht="12.95" hidden="1" customHeight="1">
      <c r="H7979" s="1"/>
      <c r="I7979" s="1"/>
      <c r="N7979" s="1"/>
      <c r="T7979" s="146"/>
      <c r="U7979" s="146"/>
      <c r="V7979" s="146"/>
      <c r="W7979" s="146"/>
      <c r="X7979" s="146"/>
      <c r="Y7979" s="146"/>
      <c r="Z7979" s="146"/>
      <c r="AA7979" s="146"/>
      <c r="AB7979" s="5" t="str">
        <f t="shared" si="157"/>
        <v/>
      </c>
    </row>
    <row r="7980" spans="8:28" customFormat="1" ht="12.95" hidden="1" customHeight="1">
      <c r="H7980" s="1"/>
      <c r="I7980" s="1"/>
      <c r="N7980" s="1"/>
      <c r="T7980" s="146"/>
      <c r="U7980" s="146"/>
      <c r="V7980" s="146"/>
      <c r="W7980" s="146"/>
      <c r="X7980" s="146"/>
      <c r="Y7980" s="146"/>
      <c r="Z7980" s="146"/>
      <c r="AA7980" s="146"/>
      <c r="AB7980" s="5" t="str">
        <f t="shared" si="157"/>
        <v/>
      </c>
    </row>
    <row r="7981" spans="8:28" customFormat="1" ht="12.95" hidden="1" customHeight="1">
      <c r="H7981" s="1"/>
      <c r="I7981" s="1"/>
      <c r="N7981" s="1"/>
      <c r="T7981" s="146"/>
      <c r="U7981" s="146"/>
      <c r="V7981" s="146"/>
      <c r="W7981" s="146"/>
      <c r="X7981" s="146"/>
      <c r="Y7981" s="146"/>
      <c r="Z7981" s="146"/>
      <c r="AA7981" s="146"/>
      <c r="AB7981" s="5" t="str">
        <f t="shared" si="157"/>
        <v/>
      </c>
    </row>
    <row r="7982" spans="8:28" customFormat="1" ht="12.95" hidden="1" customHeight="1">
      <c r="H7982" s="1"/>
      <c r="I7982" s="1"/>
      <c r="N7982" s="1"/>
      <c r="T7982" s="146"/>
      <c r="U7982" s="146"/>
      <c r="V7982" s="146"/>
      <c r="W7982" s="146"/>
      <c r="X7982" s="146"/>
      <c r="Y7982" s="146"/>
      <c r="Z7982" s="146"/>
      <c r="AA7982" s="146"/>
      <c r="AB7982" s="5" t="str">
        <f t="shared" si="157"/>
        <v/>
      </c>
    </row>
    <row r="7983" spans="8:28" customFormat="1" ht="12.95" hidden="1" customHeight="1">
      <c r="H7983" s="1"/>
      <c r="I7983" s="1"/>
      <c r="N7983" s="1"/>
      <c r="T7983" s="146"/>
      <c r="U7983" s="146"/>
      <c r="V7983" s="146"/>
      <c r="W7983" s="146"/>
      <c r="X7983" s="146"/>
      <c r="Y7983" s="146"/>
      <c r="Z7983" s="146"/>
      <c r="AA7983" s="146"/>
      <c r="AB7983" s="5" t="str">
        <f t="shared" si="157"/>
        <v/>
      </c>
    </row>
    <row r="7984" spans="8:28" customFormat="1" ht="12.95" hidden="1" customHeight="1">
      <c r="H7984" s="1"/>
      <c r="I7984" s="1"/>
      <c r="N7984" s="1"/>
      <c r="T7984" s="146"/>
      <c r="U7984" s="146"/>
      <c r="V7984" s="146"/>
      <c r="W7984" s="146"/>
      <c r="X7984" s="146"/>
      <c r="Y7984" s="146"/>
      <c r="Z7984" s="146"/>
      <c r="AA7984" s="146"/>
      <c r="AB7984" s="5" t="str">
        <f t="shared" si="157"/>
        <v/>
      </c>
    </row>
    <row r="7985" spans="8:28" customFormat="1" ht="12.95" hidden="1" customHeight="1">
      <c r="H7985" s="1"/>
      <c r="I7985" s="1"/>
      <c r="N7985" s="1"/>
      <c r="T7985" s="146"/>
      <c r="U7985" s="146"/>
      <c r="V7985" s="146"/>
      <c r="W7985" s="146"/>
      <c r="X7985" s="146"/>
      <c r="Y7985" s="146"/>
      <c r="Z7985" s="146"/>
      <c r="AA7985" s="146"/>
      <c r="AB7985" s="5" t="str">
        <f t="shared" si="157"/>
        <v/>
      </c>
    </row>
    <row r="7986" spans="8:28" customFormat="1" ht="12.95" hidden="1" customHeight="1">
      <c r="H7986" s="1"/>
      <c r="I7986" s="1"/>
      <c r="N7986" s="1"/>
      <c r="T7986" s="146"/>
      <c r="U7986" s="146"/>
      <c r="V7986" s="146"/>
      <c r="W7986" s="146"/>
      <c r="X7986" s="146"/>
      <c r="Y7986" s="146"/>
      <c r="Z7986" s="146"/>
      <c r="AA7986" s="146"/>
      <c r="AB7986" s="5" t="str">
        <f t="shared" si="157"/>
        <v/>
      </c>
    </row>
    <row r="7987" spans="8:28" customFormat="1" ht="12.95" hidden="1" customHeight="1">
      <c r="H7987" s="1"/>
      <c r="I7987" s="1"/>
      <c r="N7987" s="1"/>
      <c r="T7987" s="146"/>
      <c r="U7987" s="146"/>
      <c r="V7987" s="146"/>
      <c r="W7987" s="146"/>
      <c r="X7987" s="146"/>
      <c r="Y7987" s="146"/>
      <c r="Z7987" s="146"/>
      <c r="AA7987" s="146"/>
      <c r="AB7987" s="5" t="str">
        <f t="shared" si="157"/>
        <v/>
      </c>
    </row>
    <row r="7988" spans="8:28" customFormat="1" ht="12.95" hidden="1" customHeight="1">
      <c r="H7988" s="1"/>
      <c r="I7988" s="1"/>
      <c r="N7988" s="1"/>
      <c r="T7988" s="146"/>
      <c r="U7988" s="146"/>
      <c r="V7988" s="146"/>
      <c r="W7988" s="146"/>
      <c r="X7988" s="146"/>
      <c r="Y7988" s="146"/>
      <c r="Z7988" s="146"/>
      <c r="AA7988" s="146"/>
      <c r="AB7988" s="5" t="str">
        <f t="shared" si="157"/>
        <v/>
      </c>
    </row>
    <row r="7989" spans="8:28" customFormat="1" ht="12.95" hidden="1" customHeight="1">
      <c r="H7989" s="1"/>
      <c r="I7989" s="1"/>
      <c r="N7989" s="1"/>
      <c r="T7989" s="146"/>
      <c r="U7989" s="146"/>
      <c r="V7989" s="146"/>
      <c r="W7989" s="146"/>
      <c r="X7989" s="146"/>
      <c r="Y7989" s="146"/>
      <c r="Z7989" s="146"/>
      <c r="AA7989" s="146"/>
      <c r="AB7989" s="5" t="str">
        <f t="shared" si="157"/>
        <v/>
      </c>
    </row>
    <row r="7990" spans="8:28" customFormat="1" ht="12.95" hidden="1" customHeight="1">
      <c r="H7990" s="1"/>
      <c r="I7990" s="1"/>
      <c r="N7990" s="1"/>
      <c r="T7990" s="146"/>
      <c r="U7990" s="146"/>
      <c r="V7990" s="146"/>
      <c r="W7990" s="146"/>
      <c r="X7990" s="146"/>
      <c r="Y7990" s="146"/>
      <c r="Z7990" s="146"/>
      <c r="AA7990" s="146"/>
      <c r="AB7990" s="5" t="str">
        <f t="shared" si="157"/>
        <v/>
      </c>
    </row>
    <row r="7991" spans="8:28" customFormat="1" ht="12.95" hidden="1" customHeight="1">
      <c r="H7991" s="1"/>
      <c r="I7991" s="1"/>
      <c r="N7991" s="1"/>
      <c r="T7991" s="146"/>
      <c r="U7991" s="146"/>
      <c r="V7991" s="146"/>
      <c r="W7991" s="146"/>
      <c r="X7991" s="146"/>
      <c r="Y7991" s="146"/>
      <c r="Z7991" s="146"/>
      <c r="AA7991" s="146"/>
      <c r="AB7991" s="5" t="str">
        <f t="shared" si="157"/>
        <v/>
      </c>
    </row>
    <row r="7992" spans="8:28" customFormat="1" ht="12.95" hidden="1" customHeight="1">
      <c r="H7992" s="1"/>
      <c r="I7992" s="1"/>
      <c r="N7992" s="1"/>
      <c r="T7992" s="146"/>
      <c r="U7992" s="146"/>
      <c r="V7992" s="146"/>
      <c r="W7992" s="146"/>
      <c r="X7992" s="146"/>
      <c r="Y7992" s="146"/>
      <c r="Z7992" s="146"/>
      <c r="AA7992" s="146"/>
      <c r="AB7992" s="5" t="str">
        <f t="shared" si="157"/>
        <v/>
      </c>
    </row>
    <row r="7993" spans="8:28" customFormat="1" ht="12.95" hidden="1" customHeight="1">
      <c r="H7993" s="1"/>
      <c r="I7993" s="1"/>
      <c r="N7993" s="1"/>
      <c r="T7993" s="146"/>
      <c r="U7993" s="146"/>
      <c r="V7993" s="146"/>
      <c r="W7993" s="146"/>
      <c r="X7993" s="146"/>
      <c r="Y7993" s="146"/>
      <c r="Z7993" s="146"/>
      <c r="AA7993" s="146"/>
      <c r="AB7993" s="5" t="str">
        <f t="shared" si="157"/>
        <v/>
      </c>
    </row>
    <row r="7994" spans="8:28" customFormat="1" ht="12.95" hidden="1" customHeight="1">
      <c r="H7994" s="1"/>
      <c r="I7994" s="1"/>
      <c r="N7994" s="1"/>
      <c r="T7994" s="146"/>
      <c r="U7994" s="146"/>
      <c r="V7994" s="146"/>
      <c r="W7994" s="146"/>
      <c r="X7994" s="146"/>
      <c r="Y7994" s="146"/>
      <c r="Z7994" s="146"/>
      <c r="AA7994" s="146"/>
      <c r="AB7994" s="5" t="str">
        <f t="shared" si="157"/>
        <v/>
      </c>
    </row>
    <row r="7995" spans="8:28" customFormat="1" ht="12.95" hidden="1" customHeight="1">
      <c r="H7995" s="1"/>
      <c r="I7995" s="1"/>
      <c r="N7995" s="1"/>
      <c r="T7995" s="146"/>
      <c r="U7995" s="146"/>
      <c r="V7995" s="146"/>
      <c r="W7995" s="146"/>
      <c r="X7995" s="146"/>
      <c r="Y7995" s="146"/>
      <c r="Z7995" s="146"/>
      <c r="AA7995" s="146"/>
      <c r="AB7995" s="5" t="str">
        <f t="shared" si="157"/>
        <v/>
      </c>
    </row>
    <row r="7996" spans="8:28" customFormat="1" ht="12.95" hidden="1" customHeight="1">
      <c r="H7996" s="1"/>
      <c r="I7996" s="1"/>
      <c r="N7996" s="1"/>
      <c r="T7996" s="146"/>
      <c r="U7996" s="146"/>
      <c r="V7996" s="146"/>
      <c r="W7996" s="146"/>
      <c r="X7996" s="146"/>
      <c r="Y7996" s="146"/>
      <c r="Z7996" s="146"/>
      <c r="AA7996" s="146"/>
      <c r="AB7996" s="5" t="str">
        <f t="shared" si="157"/>
        <v/>
      </c>
    </row>
    <row r="7997" spans="8:28" customFormat="1" ht="12.95" hidden="1" customHeight="1">
      <c r="H7997" s="1"/>
      <c r="I7997" s="1"/>
      <c r="N7997" s="1"/>
      <c r="T7997" s="146"/>
      <c r="U7997" s="146"/>
      <c r="V7997" s="146"/>
      <c r="W7997" s="146"/>
      <c r="X7997" s="146"/>
      <c r="Y7997" s="146"/>
      <c r="Z7997" s="146"/>
      <c r="AA7997" s="146"/>
      <c r="AB7997" s="5" t="str">
        <f t="shared" si="157"/>
        <v/>
      </c>
    </row>
    <row r="7998" spans="8:28" customFormat="1" ht="12.95" hidden="1" customHeight="1">
      <c r="H7998" s="1"/>
      <c r="I7998" s="1"/>
      <c r="N7998" s="1"/>
      <c r="T7998" s="146"/>
      <c r="U7998" s="146"/>
      <c r="V7998" s="146"/>
      <c r="W7998" s="146"/>
      <c r="X7998" s="146"/>
      <c r="Y7998" s="146"/>
      <c r="Z7998" s="146"/>
      <c r="AA7998" s="146"/>
      <c r="AB7998" s="5" t="str">
        <f t="shared" si="157"/>
        <v/>
      </c>
    </row>
    <row r="7999" spans="8:28" customFormat="1" ht="12.95" hidden="1" customHeight="1">
      <c r="H7999" s="1"/>
      <c r="I7999" s="1"/>
      <c r="N7999" s="1"/>
      <c r="T7999" s="146"/>
      <c r="U7999" s="146"/>
      <c r="V7999" s="146"/>
      <c r="W7999" s="146"/>
      <c r="X7999" s="146"/>
      <c r="Y7999" s="146"/>
      <c r="Z7999" s="146"/>
      <c r="AA7999" s="146"/>
      <c r="AB7999" s="5" t="str">
        <f t="shared" si="157"/>
        <v/>
      </c>
    </row>
    <row r="8000" spans="8:28" customFormat="1" ht="12.95" hidden="1" customHeight="1">
      <c r="H8000" s="1"/>
      <c r="I8000" s="1"/>
      <c r="N8000" s="1"/>
      <c r="T8000" s="146"/>
      <c r="U8000" s="146"/>
      <c r="V8000" s="146"/>
      <c r="W8000" s="146"/>
      <c r="X8000" s="146"/>
      <c r="Y8000" s="146"/>
      <c r="Z8000" s="146"/>
      <c r="AA8000" s="146"/>
      <c r="AB8000" s="5" t="str">
        <f t="shared" si="157"/>
        <v/>
      </c>
    </row>
    <row r="8001" spans="8:28" customFormat="1" ht="12.95" hidden="1" customHeight="1">
      <c r="H8001" s="1"/>
      <c r="I8001" s="1"/>
      <c r="N8001" s="1"/>
      <c r="T8001" s="146"/>
      <c r="U8001" s="146"/>
      <c r="V8001" s="146"/>
      <c r="W8001" s="146"/>
      <c r="X8001" s="146"/>
      <c r="Y8001" s="146"/>
      <c r="Z8001" s="146"/>
      <c r="AA8001" s="146"/>
      <c r="AB8001" s="5" t="str">
        <f t="shared" si="157"/>
        <v/>
      </c>
    </row>
    <row r="8002" spans="8:28" customFormat="1" ht="12.95" hidden="1" customHeight="1">
      <c r="H8002" s="1"/>
      <c r="I8002" s="1"/>
      <c r="N8002" s="1"/>
      <c r="T8002" s="146"/>
      <c r="U8002" s="146"/>
      <c r="V8002" s="146"/>
      <c r="W8002" s="146"/>
      <c r="X8002" s="146"/>
      <c r="Y8002" s="146"/>
      <c r="Z8002" s="146"/>
      <c r="AA8002" s="146"/>
      <c r="AB8002" s="5" t="str">
        <f t="shared" si="157"/>
        <v/>
      </c>
    </row>
    <row r="8003" spans="8:28" customFormat="1" ht="12.95" hidden="1" customHeight="1">
      <c r="H8003" s="1"/>
      <c r="I8003" s="1"/>
      <c r="N8003" s="1"/>
      <c r="T8003" s="146"/>
      <c r="U8003" s="146"/>
      <c r="V8003" s="146"/>
      <c r="W8003" s="146"/>
      <c r="X8003" s="146"/>
      <c r="Y8003" s="146"/>
      <c r="Z8003" s="146"/>
      <c r="AA8003" s="146"/>
      <c r="AB8003" s="5" t="str">
        <f t="shared" si="157"/>
        <v/>
      </c>
    </row>
    <row r="8004" spans="8:28" customFormat="1" ht="12.95" hidden="1" customHeight="1">
      <c r="H8004" s="1"/>
      <c r="I8004" s="1"/>
      <c r="N8004" s="1"/>
      <c r="T8004" s="146"/>
      <c r="U8004" s="146"/>
      <c r="V8004" s="146"/>
      <c r="W8004" s="146"/>
      <c r="X8004" s="146"/>
      <c r="Y8004" s="146"/>
      <c r="Z8004" s="146"/>
      <c r="AA8004" s="146"/>
      <c r="AB8004" s="5" t="str">
        <f t="shared" si="157"/>
        <v/>
      </c>
    </row>
    <row r="8005" spans="8:28" customFormat="1" ht="12.95" hidden="1" customHeight="1">
      <c r="H8005" s="1"/>
      <c r="I8005" s="1"/>
      <c r="N8005" s="1"/>
      <c r="T8005" s="146"/>
      <c r="U8005" s="146"/>
      <c r="V8005" s="146"/>
      <c r="W8005" s="146"/>
      <c r="X8005" s="146"/>
      <c r="Y8005" s="146"/>
      <c r="Z8005" s="146"/>
      <c r="AA8005" s="146"/>
      <c r="AB8005" s="5" t="str">
        <f t="shared" si="157"/>
        <v/>
      </c>
    </row>
    <row r="8006" spans="8:28" customFormat="1" ht="12.95" hidden="1" customHeight="1">
      <c r="H8006" s="1"/>
      <c r="I8006" s="1"/>
      <c r="N8006" s="1"/>
      <c r="T8006" s="146"/>
      <c r="U8006" s="146"/>
      <c r="V8006" s="146"/>
      <c r="W8006" s="146"/>
      <c r="X8006" s="146"/>
      <c r="Y8006" s="146"/>
      <c r="Z8006" s="146"/>
      <c r="AA8006" s="146"/>
      <c r="AB8006" s="5" t="str">
        <f t="shared" si="157"/>
        <v/>
      </c>
    </row>
    <row r="8007" spans="8:28" customFormat="1" ht="12.95" hidden="1" customHeight="1">
      <c r="H8007" s="1"/>
      <c r="I8007" s="1"/>
      <c r="N8007" s="1"/>
      <c r="T8007" s="146"/>
      <c r="U8007" s="146"/>
      <c r="V8007" s="146"/>
      <c r="W8007" s="146"/>
      <c r="X8007" s="146"/>
      <c r="Y8007" s="146"/>
      <c r="Z8007" s="146"/>
      <c r="AA8007" s="146"/>
      <c r="AB8007" s="5" t="str">
        <f t="shared" si="157"/>
        <v/>
      </c>
    </row>
    <row r="8008" spans="8:28" customFormat="1" ht="12.95" hidden="1" customHeight="1">
      <c r="H8008" s="1"/>
      <c r="I8008" s="1"/>
      <c r="N8008" s="1"/>
      <c r="T8008" s="146"/>
      <c r="U8008" s="146"/>
      <c r="V8008" s="146"/>
      <c r="W8008" s="146"/>
      <c r="X8008" s="146"/>
      <c r="Y8008" s="146"/>
      <c r="Z8008" s="146"/>
      <c r="AA8008" s="146"/>
      <c r="AB8008" s="5" t="str">
        <f t="shared" si="157"/>
        <v/>
      </c>
    </row>
    <row r="8009" spans="8:28" customFormat="1" ht="12.95" hidden="1" customHeight="1">
      <c r="H8009" s="1"/>
      <c r="I8009" s="1"/>
      <c r="N8009" s="1"/>
      <c r="T8009" s="146"/>
      <c r="U8009" s="146"/>
      <c r="V8009" s="146"/>
      <c r="W8009" s="146"/>
      <c r="X8009" s="146"/>
      <c r="Y8009" s="146"/>
      <c r="Z8009" s="146"/>
      <c r="AA8009" s="146"/>
      <c r="AB8009" s="5" t="str">
        <f t="shared" si="157"/>
        <v/>
      </c>
    </row>
    <row r="8010" spans="8:28" customFormat="1" ht="12.95" hidden="1" customHeight="1">
      <c r="H8010" s="1"/>
      <c r="I8010" s="1"/>
      <c r="N8010" s="1"/>
      <c r="T8010" s="146"/>
      <c r="U8010" s="146"/>
      <c r="V8010" s="146"/>
      <c r="W8010" s="146"/>
      <c r="X8010" s="146"/>
      <c r="Y8010" s="146"/>
      <c r="Z8010" s="146"/>
      <c r="AA8010" s="146"/>
      <c r="AB8010" s="5" t="str">
        <f t="shared" si="157"/>
        <v/>
      </c>
    </row>
    <row r="8011" spans="8:28" customFormat="1" ht="12.95" hidden="1" customHeight="1">
      <c r="H8011" s="1"/>
      <c r="I8011" s="1"/>
      <c r="N8011" s="1"/>
      <c r="T8011" s="146"/>
      <c r="U8011" s="146"/>
      <c r="V8011" s="146"/>
      <c r="W8011" s="146"/>
      <c r="X8011" s="146"/>
      <c r="Y8011" s="146"/>
      <c r="Z8011" s="146"/>
      <c r="AA8011" s="146"/>
      <c r="AB8011" s="5" t="str">
        <f t="shared" si="157"/>
        <v/>
      </c>
    </row>
    <row r="8012" spans="8:28" customFormat="1" ht="12.95" hidden="1" customHeight="1">
      <c r="H8012" s="1"/>
      <c r="I8012" s="1"/>
      <c r="N8012" s="1"/>
      <c r="T8012" s="146"/>
      <c r="U8012" s="146"/>
      <c r="V8012" s="146"/>
      <c r="W8012" s="146"/>
      <c r="X8012" s="146"/>
      <c r="Y8012" s="146"/>
      <c r="Z8012" s="146"/>
      <c r="AA8012" s="146"/>
      <c r="AB8012" s="5" t="str">
        <f t="shared" si="157"/>
        <v/>
      </c>
    </row>
    <row r="8013" spans="8:28" customFormat="1" ht="12.95" hidden="1" customHeight="1">
      <c r="H8013" s="1"/>
      <c r="I8013" s="1"/>
      <c r="N8013" s="1"/>
      <c r="T8013" s="146"/>
      <c r="U8013" s="146"/>
      <c r="V8013" s="146"/>
      <c r="W8013" s="146"/>
      <c r="X8013" s="146"/>
      <c r="Y8013" s="146"/>
      <c r="Z8013" s="146"/>
      <c r="AA8013" s="146"/>
      <c r="AB8013" s="5" t="str">
        <f t="shared" si="157"/>
        <v/>
      </c>
    </row>
    <row r="8014" spans="8:28" customFormat="1" ht="12.95" hidden="1" customHeight="1">
      <c r="H8014" s="1"/>
      <c r="I8014" s="1"/>
      <c r="N8014" s="1"/>
      <c r="T8014" s="146"/>
      <c r="U8014" s="146"/>
      <c r="V8014" s="146"/>
      <c r="W8014" s="146"/>
      <c r="X8014" s="146"/>
      <c r="Y8014" s="146"/>
      <c r="Z8014" s="146"/>
      <c r="AA8014" s="146"/>
      <c r="AB8014" s="5" t="str">
        <f t="shared" si="157"/>
        <v/>
      </c>
    </row>
    <row r="8015" spans="8:28" customFormat="1" ht="12.95" hidden="1" customHeight="1">
      <c r="H8015" s="1"/>
      <c r="I8015" s="1"/>
      <c r="N8015" s="1"/>
      <c r="T8015" s="146"/>
      <c r="U8015" s="146"/>
      <c r="V8015" s="146"/>
      <c r="W8015" s="146"/>
      <c r="X8015" s="146"/>
      <c r="Y8015" s="146"/>
      <c r="Z8015" s="146"/>
      <c r="AA8015" s="146"/>
      <c r="AB8015" s="5" t="str">
        <f t="shared" si="157"/>
        <v/>
      </c>
    </row>
    <row r="8016" spans="8:28" customFormat="1" ht="12.95" hidden="1" customHeight="1">
      <c r="H8016" s="1"/>
      <c r="I8016" s="1"/>
      <c r="N8016" s="1"/>
      <c r="T8016" s="146"/>
      <c r="U8016" s="146"/>
      <c r="V8016" s="146"/>
      <c r="W8016" s="146"/>
      <c r="X8016" s="146"/>
      <c r="Y8016" s="146"/>
      <c r="Z8016" s="146"/>
      <c r="AA8016" s="146"/>
      <c r="AB8016" s="5" t="str">
        <f t="shared" si="157"/>
        <v/>
      </c>
    </row>
    <row r="8017" spans="8:28" customFormat="1" ht="12.95" hidden="1" customHeight="1">
      <c r="H8017" s="1"/>
      <c r="I8017" s="1"/>
      <c r="N8017" s="1"/>
      <c r="T8017" s="146"/>
      <c r="U8017" s="146"/>
      <c r="V8017" s="146"/>
      <c r="W8017" s="146"/>
      <c r="X8017" s="146"/>
      <c r="Y8017" s="146"/>
      <c r="Z8017" s="146"/>
      <c r="AA8017" s="146"/>
      <c r="AB8017" s="5" t="str">
        <f t="shared" si="157"/>
        <v/>
      </c>
    </row>
    <row r="8018" spans="8:28" customFormat="1" ht="12.95" hidden="1" customHeight="1">
      <c r="H8018" s="1"/>
      <c r="I8018" s="1"/>
      <c r="N8018" s="1"/>
      <c r="T8018" s="146"/>
      <c r="U8018" s="146"/>
      <c r="V8018" s="146"/>
      <c r="W8018" s="146"/>
      <c r="X8018" s="146"/>
      <c r="Y8018" s="146"/>
      <c r="Z8018" s="146"/>
      <c r="AA8018" s="146"/>
      <c r="AB8018" s="5" t="str">
        <f t="shared" si="157"/>
        <v/>
      </c>
    </row>
    <row r="8019" spans="8:28" customFormat="1" ht="12.95" hidden="1" customHeight="1">
      <c r="H8019" s="1"/>
      <c r="I8019" s="1"/>
      <c r="N8019" s="1"/>
      <c r="T8019" s="146"/>
      <c r="U8019" s="146"/>
      <c r="V8019" s="146"/>
      <c r="W8019" s="146"/>
      <c r="X8019" s="146"/>
      <c r="Y8019" s="146"/>
      <c r="Z8019" s="146"/>
      <c r="AA8019" s="146"/>
      <c r="AB8019" s="5" t="str">
        <f t="shared" si="157"/>
        <v/>
      </c>
    </row>
    <row r="8020" spans="8:28" customFormat="1" ht="12.95" hidden="1" customHeight="1">
      <c r="H8020" s="1"/>
      <c r="I8020" s="1"/>
      <c r="N8020" s="1"/>
      <c r="T8020" s="146"/>
      <c r="U8020" s="146"/>
      <c r="V8020" s="146"/>
      <c r="W8020" s="146"/>
      <c r="X8020" s="146"/>
      <c r="Y8020" s="146"/>
      <c r="Z8020" s="146"/>
      <c r="AA8020" s="146"/>
      <c r="AB8020" s="5" t="str">
        <f t="shared" si="157"/>
        <v/>
      </c>
    </row>
    <row r="8021" spans="8:28" customFormat="1" ht="12.95" hidden="1" customHeight="1">
      <c r="H8021" s="1"/>
      <c r="I8021" s="1"/>
      <c r="N8021" s="1"/>
      <c r="T8021" s="146"/>
      <c r="U8021" s="146"/>
      <c r="V8021" s="146"/>
      <c r="W8021" s="146"/>
      <c r="X8021" s="146"/>
      <c r="Y8021" s="146"/>
      <c r="Z8021" s="146"/>
      <c r="AA8021" s="146"/>
      <c r="AB8021" s="5" t="str">
        <f t="shared" si="157"/>
        <v/>
      </c>
    </row>
    <row r="8022" spans="8:28" customFormat="1" ht="12.95" hidden="1" customHeight="1">
      <c r="H8022" s="1"/>
      <c r="I8022" s="1"/>
      <c r="N8022" s="1"/>
      <c r="T8022" s="146"/>
      <c r="U8022" s="146"/>
      <c r="V8022" s="146"/>
      <c r="W8022" s="146"/>
      <c r="X8022" s="146"/>
      <c r="Y8022" s="146"/>
      <c r="Z8022" s="146"/>
      <c r="AA8022" s="146"/>
      <c r="AB8022" s="5" t="str">
        <f t="shared" si="157"/>
        <v/>
      </c>
    </row>
    <row r="8023" spans="8:28" customFormat="1" ht="12.95" hidden="1" customHeight="1">
      <c r="H8023" s="1"/>
      <c r="I8023" s="1"/>
      <c r="N8023" s="1"/>
      <c r="T8023" s="146"/>
      <c r="U8023" s="146"/>
      <c r="V8023" s="146"/>
      <c r="W8023" s="146"/>
      <c r="X8023" s="146"/>
      <c r="Y8023" s="146"/>
      <c r="Z8023" s="146"/>
      <c r="AA8023" s="146"/>
      <c r="AB8023" s="5" t="str">
        <f t="shared" si="157"/>
        <v/>
      </c>
    </row>
    <row r="8024" spans="8:28" customFormat="1" ht="12.95" hidden="1" customHeight="1">
      <c r="H8024" s="1"/>
      <c r="I8024" s="1"/>
      <c r="N8024" s="1"/>
      <c r="T8024" s="146"/>
      <c r="U8024" s="146"/>
      <c r="V8024" s="146"/>
      <c r="W8024" s="146"/>
      <c r="X8024" s="146"/>
      <c r="Y8024" s="146"/>
      <c r="Z8024" s="146"/>
      <c r="AA8024" s="146"/>
      <c r="AB8024" s="5" t="str">
        <f t="shared" si="157"/>
        <v/>
      </c>
    </row>
    <row r="8025" spans="8:28" customFormat="1" ht="12.95" hidden="1" customHeight="1">
      <c r="H8025" s="1"/>
      <c r="I8025" s="1"/>
      <c r="N8025" s="1"/>
      <c r="T8025" s="146"/>
      <c r="U8025" s="146"/>
      <c r="V8025" s="146"/>
      <c r="W8025" s="146"/>
      <c r="X8025" s="146"/>
      <c r="Y8025" s="146"/>
      <c r="Z8025" s="146"/>
      <c r="AA8025" s="146"/>
      <c r="AB8025" s="5" t="str">
        <f t="shared" si="157"/>
        <v/>
      </c>
    </row>
    <row r="8026" spans="8:28" customFormat="1" ht="12.95" hidden="1" customHeight="1">
      <c r="H8026" s="1"/>
      <c r="I8026" s="1"/>
      <c r="N8026" s="1"/>
      <c r="T8026" s="146"/>
      <c r="U8026" s="146"/>
      <c r="V8026" s="146"/>
      <c r="W8026" s="146"/>
      <c r="X8026" s="146"/>
      <c r="Y8026" s="146"/>
      <c r="Z8026" s="146"/>
      <c r="AA8026" s="146"/>
      <c r="AB8026" s="5" t="str">
        <f t="shared" si="157"/>
        <v/>
      </c>
    </row>
    <row r="8027" spans="8:28" customFormat="1" ht="12.95" hidden="1" customHeight="1">
      <c r="H8027" s="1"/>
      <c r="I8027" s="1"/>
      <c r="N8027" s="1"/>
      <c r="T8027" s="146"/>
      <c r="U8027" s="146"/>
      <c r="V8027" s="146"/>
      <c r="W8027" s="146"/>
      <c r="X8027" s="146"/>
      <c r="Y8027" s="146"/>
      <c r="Z8027" s="146"/>
      <c r="AA8027" s="146"/>
      <c r="AB8027" s="5" t="str">
        <f t="shared" ref="AB8027:AB8090" si="158">IF(TRIM(A8017)="","",CONCATENATE(TRIM(D8017),TRIM(E8017)))</f>
        <v/>
      </c>
    </row>
    <row r="8028" spans="8:28" customFormat="1" ht="12.95" hidden="1" customHeight="1">
      <c r="H8028" s="1"/>
      <c r="I8028" s="1"/>
      <c r="N8028" s="1"/>
      <c r="T8028" s="146"/>
      <c r="U8028" s="146"/>
      <c r="V8028" s="146"/>
      <c r="W8028" s="146"/>
      <c r="X8028" s="146"/>
      <c r="Y8028" s="146"/>
      <c r="Z8028" s="146"/>
      <c r="AA8028" s="146"/>
      <c r="AB8028" s="5" t="str">
        <f t="shared" si="158"/>
        <v/>
      </c>
    </row>
    <row r="8029" spans="8:28" customFormat="1" ht="12.95" hidden="1" customHeight="1">
      <c r="H8029" s="1"/>
      <c r="I8029" s="1"/>
      <c r="N8029" s="1"/>
      <c r="T8029" s="146"/>
      <c r="U8029" s="146"/>
      <c r="V8029" s="146"/>
      <c r="W8029" s="146"/>
      <c r="X8029" s="146"/>
      <c r="Y8029" s="146"/>
      <c r="Z8029" s="146"/>
      <c r="AA8029" s="146"/>
      <c r="AB8029" s="5" t="str">
        <f t="shared" si="158"/>
        <v/>
      </c>
    </row>
    <row r="8030" spans="8:28" customFormat="1" ht="12.95" hidden="1" customHeight="1">
      <c r="H8030" s="1"/>
      <c r="I8030" s="1"/>
      <c r="N8030" s="1"/>
      <c r="T8030" s="146"/>
      <c r="U8030" s="146"/>
      <c r="V8030" s="146"/>
      <c r="W8030" s="146"/>
      <c r="X8030" s="146"/>
      <c r="Y8030" s="146"/>
      <c r="Z8030" s="146"/>
      <c r="AA8030" s="146"/>
      <c r="AB8030" s="5" t="str">
        <f t="shared" si="158"/>
        <v/>
      </c>
    </row>
    <row r="8031" spans="8:28" customFormat="1" ht="12.95" hidden="1" customHeight="1">
      <c r="H8031" s="1"/>
      <c r="I8031" s="1"/>
      <c r="N8031" s="1"/>
      <c r="T8031" s="146"/>
      <c r="U8031" s="146"/>
      <c r="V8031" s="146"/>
      <c r="W8031" s="146"/>
      <c r="X8031" s="146"/>
      <c r="Y8031" s="146"/>
      <c r="Z8031" s="146"/>
      <c r="AA8031" s="146"/>
      <c r="AB8031" s="5" t="str">
        <f t="shared" si="158"/>
        <v/>
      </c>
    </row>
    <row r="8032" spans="8:28" customFormat="1" ht="12.95" hidden="1" customHeight="1">
      <c r="H8032" s="1"/>
      <c r="I8032" s="1"/>
      <c r="N8032" s="1"/>
      <c r="T8032" s="146"/>
      <c r="U8032" s="146"/>
      <c r="V8032" s="146"/>
      <c r="W8032" s="146"/>
      <c r="X8032" s="146"/>
      <c r="Y8032" s="146"/>
      <c r="Z8032" s="146"/>
      <c r="AA8032" s="146"/>
      <c r="AB8032" s="5" t="str">
        <f t="shared" si="158"/>
        <v/>
      </c>
    </row>
    <row r="8033" spans="8:28" customFormat="1" ht="12.95" hidden="1" customHeight="1">
      <c r="H8033" s="1"/>
      <c r="I8033" s="1"/>
      <c r="N8033" s="1"/>
      <c r="T8033" s="146"/>
      <c r="U8033" s="146"/>
      <c r="V8033" s="146"/>
      <c r="W8033" s="146"/>
      <c r="X8033" s="146"/>
      <c r="Y8033" s="146"/>
      <c r="Z8033" s="146"/>
      <c r="AA8033" s="146"/>
      <c r="AB8033" s="5" t="str">
        <f t="shared" si="158"/>
        <v/>
      </c>
    </row>
    <row r="8034" spans="8:28" customFormat="1" ht="12.95" hidden="1" customHeight="1">
      <c r="H8034" s="1"/>
      <c r="I8034" s="1"/>
      <c r="N8034" s="1"/>
      <c r="T8034" s="146"/>
      <c r="U8034" s="146"/>
      <c r="V8034" s="146"/>
      <c r="W8034" s="146"/>
      <c r="X8034" s="146"/>
      <c r="Y8034" s="146"/>
      <c r="Z8034" s="146"/>
      <c r="AA8034" s="146"/>
      <c r="AB8034" s="5" t="str">
        <f t="shared" si="158"/>
        <v/>
      </c>
    </row>
    <row r="8035" spans="8:28" customFormat="1" ht="12.95" hidden="1" customHeight="1">
      <c r="H8035" s="1"/>
      <c r="I8035" s="1"/>
      <c r="N8035" s="1"/>
      <c r="T8035" s="146"/>
      <c r="U8035" s="146"/>
      <c r="V8035" s="146"/>
      <c r="W8035" s="146"/>
      <c r="X8035" s="146"/>
      <c r="Y8035" s="146"/>
      <c r="Z8035" s="146"/>
      <c r="AA8035" s="146"/>
      <c r="AB8035" s="5" t="str">
        <f t="shared" si="158"/>
        <v/>
      </c>
    </row>
    <row r="8036" spans="8:28" customFormat="1" ht="12.95" hidden="1" customHeight="1">
      <c r="H8036" s="1"/>
      <c r="I8036" s="1"/>
      <c r="N8036" s="1"/>
      <c r="T8036" s="146"/>
      <c r="U8036" s="146"/>
      <c r="V8036" s="146"/>
      <c r="W8036" s="146"/>
      <c r="X8036" s="146"/>
      <c r="Y8036" s="146"/>
      <c r="Z8036" s="146"/>
      <c r="AA8036" s="146"/>
      <c r="AB8036" s="5" t="str">
        <f t="shared" si="158"/>
        <v/>
      </c>
    </row>
    <row r="8037" spans="8:28" customFormat="1" ht="12.95" hidden="1" customHeight="1">
      <c r="H8037" s="1"/>
      <c r="I8037" s="1"/>
      <c r="N8037" s="1"/>
      <c r="T8037" s="146"/>
      <c r="U8037" s="146"/>
      <c r="V8037" s="146"/>
      <c r="W8037" s="146"/>
      <c r="X8037" s="146"/>
      <c r="Y8037" s="146"/>
      <c r="Z8037" s="146"/>
      <c r="AA8037" s="146"/>
      <c r="AB8037" s="5" t="str">
        <f t="shared" si="158"/>
        <v/>
      </c>
    </row>
    <row r="8038" spans="8:28" customFormat="1" ht="12.95" hidden="1" customHeight="1">
      <c r="H8038" s="1"/>
      <c r="I8038" s="1"/>
      <c r="N8038" s="1"/>
      <c r="T8038" s="146"/>
      <c r="U8038" s="146"/>
      <c r="V8038" s="146"/>
      <c r="W8038" s="146"/>
      <c r="X8038" s="146"/>
      <c r="Y8038" s="146"/>
      <c r="Z8038" s="146"/>
      <c r="AA8038" s="146"/>
      <c r="AB8038" s="5" t="str">
        <f t="shared" si="158"/>
        <v/>
      </c>
    </row>
    <row r="8039" spans="8:28" customFormat="1" ht="12.95" hidden="1" customHeight="1">
      <c r="H8039" s="1"/>
      <c r="I8039" s="1"/>
      <c r="N8039" s="1"/>
      <c r="T8039" s="146"/>
      <c r="U8039" s="146"/>
      <c r="V8039" s="146"/>
      <c r="W8039" s="146"/>
      <c r="X8039" s="146"/>
      <c r="Y8039" s="146"/>
      <c r="Z8039" s="146"/>
      <c r="AA8039" s="146"/>
      <c r="AB8039" s="5" t="str">
        <f t="shared" si="158"/>
        <v/>
      </c>
    </row>
    <row r="8040" spans="8:28" customFormat="1" ht="12.95" hidden="1" customHeight="1">
      <c r="H8040" s="1"/>
      <c r="I8040" s="1"/>
      <c r="N8040" s="1"/>
      <c r="T8040" s="146"/>
      <c r="U8040" s="146"/>
      <c r="V8040" s="146"/>
      <c r="W8040" s="146"/>
      <c r="X8040" s="146"/>
      <c r="Y8040" s="146"/>
      <c r="Z8040" s="146"/>
      <c r="AA8040" s="146"/>
      <c r="AB8040" s="5" t="str">
        <f t="shared" si="158"/>
        <v/>
      </c>
    </row>
    <row r="8041" spans="8:28" customFormat="1" ht="12.95" hidden="1" customHeight="1">
      <c r="H8041" s="1"/>
      <c r="I8041" s="1"/>
      <c r="N8041" s="1"/>
      <c r="T8041" s="146"/>
      <c r="U8041" s="146"/>
      <c r="V8041" s="146"/>
      <c r="W8041" s="146"/>
      <c r="X8041" s="146"/>
      <c r="Y8041" s="146"/>
      <c r="Z8041" s="146"/>
      <c r="AA8041" s="146"/>
      <c r="AB8041" s="5" t="str">
        <f t="shared" si="158"/>
        <v/>
      </c>
    </row>
    <row r="8042" spans="8:28" customFormat="1" ht="12.95" hidden="1" customHeight="1">
      <c r="H8042" s="1"/>
      <c r="I8042" s="1"/>
      <c r="N8042" s="1"/>
      <c r="T8042" s="146"/>
      <c r="U8042" s="146"/>
      <c r="V8042" s="146"/>
      <c r="W8042" s="146"/>
      <c r="X8042" s="146"/>
      <c r="Y8042" s="146"/>
      <c r="Z8042" s="146"/>
      <c r="AA8042" s="146"/>
      <c r="AB8042" s="5" t="str">
        <f t="shared" si="158"/>
        <v/>
      </c>
    </row>
    <row r="8043" spans="8:28" customFormat="1" ht="12.95" hidden="1" customHeight="1">
      <c r="H8043" s="1"/>
      <c r="I8043" s="1"/>
      <c r="N8043" s="1"/>
      <c r="T8043" s="146"/>
      <c r="U8043" s="146"/>
      <c r="V8043" s="146"/>
      <c r="W8043" s="146"/>
      <c r="X8043" s="146"/>
      <c r="Y8043" s="146"/>
      <c r="Z8043" s="146"/>
      <c r="AA8043" s="146"/>
      <c r="AB8043" s="5" t="str">
        <f t="shared" si="158"/>
        <v/>
      </c>
    </row>
    <row r="8044" spans="8:28" customFormat="1" ht="12.95" hidden="1" customHeight="1">
      <c r="H8044" s="1"/>
      <c r="I8044" s="1"/>
      <c r="N8044" s="1"/>
      <c r="T8044" s="146"/>
      <c r="U8044" s="146"/>
      <c r="V8044" s="146"/>
      <c r="W8044" s="146"/>
      <c r="X8044" s="146"/>
      <c r="Y8044" s="146"/>
      <c r="Z8044" s="146"/>
      <c r="AA8044" s="146"/>
      <c r="AB8044" s="5" t="str">
        <f t="shared" si="158"/>
        <v/>
      </c>
    </row>
    <row r="8045" spans="8:28" customFormat="1" ht="12.95" hidden="1" customHeight="1">
      <c r="H8045" s="1"/>
      <c r="I8045" s="1"/>
      <c r="N8045" s="1"/>
      <c r="T8045" s="146"/>
      <c r="U8045" s="146"/>
      <c r="V8045" s="146"/>
      <c r="W8045" s="146"/>
      <c r="X8045" s="146"/>
      <c r="Y8045" s="146"/>
      <c r="Z8045" s="146"/>
      <c r="AA8045" s="146"/>
      <c r="AB8045" s="5" t="str">
        <f t="shared" si="158"/>
        <v/>
      </c>
    </row>
    <row r="8046" spans="8:28" customFormat="1" ht="12.95" hidden="1" customHeight="1">
      <c r="H8046" s="1"/>
      <c r="I8046" s="1"/>
      <c r="N8046" s="1"/>
      <c r="T8046" s="146"/>
      <c r="U8046" s="146"/>
      <c r="V8046" s="146"/>
      <c r="W8046" s="146"/>
      <c r="X8046" s="146"/>
      <c r="Y8046" s="146"/>
      <c r="Z8046" s="146"/>
      <c r="AA8046" s="146"/>
      <c r="AB8046" s="5" t="str">
        <f t="shared" si="158"/>
        <v/>
      </c>
    </row>
    <row r="8047" spans="8:28" customFormat="1" ht="12.95" hidden="1" customHeight="1">
      <c r="H8047" s="1"/>
      <c r="I8047" s="1"/>
      <c r="N8047" s="1"/>
      <c r="T8047" s="146"/>
      <c r="U8047" s="146"/>
      <c r="V8047" s="146"/>
      <c r="W8047" s="146"/>
      <c r="X8047" s="146"/>
      <c r="Y8047" s="146"/>
      <c r="Z8047" s="146"/>
      <c r="AA8047" s="146"/>
      <c r="AB8047" s="5" t="str">
        <f t="shared" si="158"/>
        <v/>
      </c>
    </row>
    <row r="8048" spans="8:28" customFormat="1" ht="12.95" hidden="1" customHeight="1">
      <c r="H8048" s="1"/>
      <c r="I8048" s="1"/>
      <c r="N8048" s="1"/>
      <c r="T8048" s="146"/>
      <c r="U8048" s="146"/>
      <c r="V8048" s="146"/>
      <c r="W8048" s="146"/>
      <c r="X8048" s="146"/>
      <c r="Y8048" s="146"/>
      <c r="Z8048" s="146"/>
      <c r="AA8048" s="146"/>
      <c r="AB8048" s="5" t="str">
        <f t="shared" si="158"/>
        <v/>
      </c>
    </row>
    <row r="8049" spans="8:28" customFormat="1" ht="12.95" hidden="1" customHeight="1">
      <c r="H8049" s="1"/>
      <c r="I8049" s="1"/>
      <c r="N8049" s="1"/>
      <c r="T8049" s="146"/>
      <c r="U8049" s="146"/>
      <c r="V8049" s="146"/>
      <c r="W8049" s="146"/>
      <c r="X8049" s="146"/>
      <c r="Y8049" s="146"/>
      <c r="Z8049" s="146"/>
      <c r="AA8049" s="146"/>
      <c r="AB8049" s="5" t="str">
        <f t="shared" si="158"/>
        <v/>
      </c>
    </row>
    <row r="8050" spans="8:28" customFormat="1" ht="12.95" hidden="1" customHeight="1">
      <c r="H8050" s="1"/>
      <c r="I8050" s="1"/>
      <c r="N8050" s="1"/>
      <c r="T8050" s="146"/>
      <c r="U8050" s="146"/>
      <c r="V8050" s="146"/>
      <c r="W8050" s="146"/>
      <c r="X8050" s="146"/>
      <c r="Y8050" s="146"/>
      <c r="Z8050" s="146"/>
      <c r="AA8050" s="146"/>
      <c r="AB8050" s="5" t="str">
        <f t="shared" si="158"/>
        <v/>
      </c>
    </row>
    <row r="8051" spans="8:28" customFormat="1" ht="12.95" hidden="1" customHeight="1">
      <c r="H8051" s="1"/>
      <c r="I8051" s="1"/>
      <c r="N8051" s="1"/>
      <c r="T8051" s="146"/>
      <c r="U8051" s="146"/>
      <c r="V8051" s="146"/>
      <c r="W8051" s="146"/>
      <c r="X8051" s="146"/>
      <c r="Y8051" s="146"/>
      <c r="Z8051" s="146"/>
      <c r="AA8051" s="146"/>
      <c r="AB8051" s="5" t="str">
        <f t="shared" si="158"/>
        <v/>
      </c>
    </row>
    <row r="8052" spans="8:28" customFormat="1" ht="12.95" hidden="1" customHeight="1">
      <c r="H8052" s="1"/>
      <c r="I8052" s="1"/>
      <c r="N8052" s="1"/>
      <c r="T8052" s="146"/>
      <c r="U8052" s="146"/>
      <c r="V8052" s="146"/>
      <c r="W8052" s="146"/>
      <c r="X8052" s="146"/>
      <c r="Y8052" s="146"/>
      <c r="Z8052" s="146"/>
      <c r="AA8052" s="146"/>
      <c r="AB8052" s="5" t="str">
        <f t="shared" si="158"/>
        <v/>
      </c>
    </row>
    <row r="8053" spans="8:28" customFormat="1" ht="12.95" hidden="1" customHeight="1">
      <c r="H8053" s="1"/>
      <c r="I8053" s="1"/>
      <c r="N8053" s="1"/>
      <c r="T8053" s="146"/>
      <c r="U8053" s="146"/>
      <c r="V8053" s="146"/>
      <c r="W8053" s="146"/>
      <c r="X8053" s="146"/>
      <c r="Y8053" s="146"/>
      <c r="Z8053" s="146"/>
      <c r="AA8053" s="146"/>
      <c r="AB8053" s="5" t="str">
        <f t="shared" si="158"/>
        <v/>
      </c>
    </row>
    <row r="8054" spans="8:28" customFormat="1" ht="12.95" hidden="1" customHeight="1">
      <c r="H8054" s="1"/>
      <c r="I8054" s="1"/>
      <c r="N8054" s="1"/>
      <c r="T8054" s="146"/>
      <c r="U8054" s="146"/>
      <c r="V8054" s="146"/>
      <c r="W8054" s="146"/>
      <c r="X8054" s="146"/>
      <c r="Y8054" s="146"/>
      <c r="Z8054" s="146"/>
      <c r="AA8054" s="146"/>
      <c r="AB8054" s="5" t="str">
        <f t="shared" si="158"/>
        <v/>
      </c>
    </row>
    <row r="8055" spans="8:28" customFormat="1" ht="12.95" hidden="1" customHeight="1">
      <c r="H8055" s="1"/>
      <c r="I8055" s="1"/>
      <c r="N8055" s="1"/>
      <c r="T8055" s="146"/>
      <c r="U8055" s="146"/>
      <c r="V8055" s="146"/>
      <c r="W8055" s="146"/>
      <c r="X8055" s="146"/>
      <c r="Y8055" s="146"/>
      <c r="Z8055" s="146"/>
      <c r="AA8055" s="146"/>
      <c r="AB8055" s="5" t="str">
        <f t="shared" si="158"/>
        <v/>
      </c>
    </row>
    <row r="8056" spans="8:28" customFormat="1" ht="12.95" hidden="1" customHeight="1">
      <c r="H8056" s="1"/>
      <c r="I8056" s="1"/>
      <c r="N8056" s="1"/>
      <c r="T8056" s="146"/>
      <c r="U8056" s="146"/>
      <c r="V8056" s="146"/>
      <c r="W8056" s="146"/>
      <c r="X8056" s="146"/>
      <c r="Y8056" s="146"/>
      <c r="Z8056" s="146"/>
      <c r="AA8056" s="146"/>
      <c r="AB8056" s="5" t="str">
        <f t="shared" si="158"/>
        <v/>
      </c>
    </row>
    <row r="8057" spans="8:28" customFormat="1" ht="12.95" hidden="1" customHeight="1">
      <c r="H8057" s="1"/>
      <c r="I8057" s="1"/>
      <c r="N8057" s="1"/>
      <c r="T8057" s="146"/>
      <c r="U8057" s="146"/>
      <c r="V8057" s="146"/>
      <c r="W8057" s="146"/>
      <c r="X8057" s="146"/>
      <c r="Y8057" s="146"/>
      <c r="Z8057" s="146"/>
      <c r="AA8057" s="146"/>
      <c r="AB8057" s="5" t="str">
        <f t="shared" si="158"/>
        <v/>
      </c>
    </row>
    <row r="8058" spans="8:28" customFormat="1" ht="12.95" hidden="1" customHeight="1">
      <c r="H8058" s="1"/>
      <c r="I8058" s="1"/>
      <c r="N8058" s="1"/>
      <c r="T8058" s="146"/>
      <c r="U8058" s="146"/>
      <c r="V8058" s="146"/>
      <c r="W8058" s="146"/>
      <c r="X8058" s="146"/>
      <c r="Y8058" s="146"/>
      <c r="Z8058" s="146"/>
      <c r="AA8058" s="146"/>
      <c r="AB8058" s="5" t="str">
        <f t="shared" si="158"/>
        <v/>
      </c>
    </row>
    <row r="8059" spans="8:28" customFormat="1" ht="12.95" hidden="1" customHeight="1">
      <c r="H8059" s="1"/>
      <c r="I8059" s="1"/>
      <c r="N8059" s="1"/>
      <c r="T8059" s="146"/>
      <c r="U8059" s="146"/>
      <c r="V8059" s="146"/>
      <c r="W8059" s="146"/>
      <c r="X8059" s="146"/>
      <c r="Y8059" s="146"/>
      <c r="Z8059" s="146"/>
      <c r="AA8059" s="146"/>
      <c r="AB8059" s="5" t="str">
        <f t="shared" si="158"/>
        <v/>
      </c>
    </row>
    <row r="8060" spans="8:28" customFormat="1" ht="12.95" hidden="1" customHeight="1">
      <c r="H8060" s="1"/>
      <c r="I8060" s="1"/>
      <c r="N8060" s="1"/>
      <c r="T8060" s="146"/>
      <c r="U8060" s="146"/>
      <c r="V8060" s="146"/>
      <c r="W8060" s="146"/>
      <c r="X8060" s="146"/>
      <c r="Y8060" s="146"/>
      <c r="Z8060" s="146"/>
      <c r="AA8060" s="146"/>
      <c r="AB8060" s="5" t="str">
        <f t="shared" si="158"/>
        <v/>
      </c>
    </row>
    <row r="8061" spans="8:28" customFormat="1" ht="12.95" hidden="1" customHeight="1">
      <c r="H8061" s="1"/>
      <c r="I8061" s="1"/>
      <c r="N8061" s="1"/>
      <c r="T8061" s="146"/>
      <c r="U8061" s="146"/>
      <c r="V8061" s="146"/>
      <c r="W8061" s="146"/>
      <c r="X8061" s="146"/>
      <c r="Y8061" s="146"/>
      <c r="Z8061" s="146"/>
      <c r="AA8061" s="146"/>
      <c r="AB8061" s="5" t="str">
        <f t="shared" si="158"/>
        <v/>
      </c>
    </row>
    <row r="8062" spans="8:28" customFormat="1" ht="12.95" hidden="1" customHeight="1">
      <c r="H8062" s="1"/>
      <c r="I8062" s="1"/>
      <c r="N8062" s="1"/>
      <c r="T8062" s="146"/>
      <c r="U8062" s="146"/>
      <c r="V8062" s="146"/>
      <c r="W8062" s="146"/>
      <c r="X8062" s="146"/>
      <c r="Y8062" s="146"/>
      <c r="Z8062" s="146"/>
      <c r="AA8062" s="146"/>
      <c r="AB8062" s="5" t="str">
        <f t="shared" si="158"/>
        <v/>
      </c>
    </row>
    <row r="8063" spans="8:28" customFormat="1" ht="12.95" hidden="1" customHeight="1">
      <c r="H8063" s="1"/>
      <c r="I8063" s="1"/>
      <c r="N8063" s="1"/>
      <c r="T8063" s="146"/>
      <c r="U8063" s="146"/>
      <c r="V8063" s="146"/>
      <c r="W8063" s="146"/>
      <c r="X8063" s="146"/>
      <c r="Y8063" s="146"/>
      <c r="Z8063" s="146"/>
      <c r="AA8063" s="146"/>
      <c r="AB8063" s="5" t="str">
        <f t="shared" si="158"/>
        <v/>
      </c>
    </row>
    <row r="8064" spans="8:28" customFormat="1" ht="12.95" hidden="1" customHeight="1">
      <c r="H8064" s="1"/>
      <c r="I8064" s="1"/>
      <c r="N8064" s="1"/>
      <c r="T8064" s="146"/>
      <c r="U8064" s="146"/>
      <c r="V8064" s="146"/>
      <c r="W8064" s="146"/>
      <c r="X8064" s="146"/>
      <c r="Y8064" s="146"/>
      <c r="Z8064" s="146"/>
      <c r="AA8064" s="146"/>
      <c r="AB8064" s="5" t="str">
        <f t="shared" si="158"/>
        <v/>
      </c>
    </row>
    <row r="8065" spans="8:28" customFormat="1" ht="12.95" hidden="1" customHeight="1">
      <c r="H8065" s="1"/>
      <c r="I8065" s="1"/>
      <c r="N8065" s="1"/>
      <c r="T8065" s="146"/>
      <c r="U8065" s="146"/>
      <c r="V8065" s="146"/>
      <c r="W8065" s="146"/>
      <c r="X8065" s="146"/>
      <c r="Y8065" s="146"/>
      <c r="Z8065" s="146"/>
      <c r="AA8065" s="146"/>
      <c r="AB8065" s="5" t="str">
        <f t="shared" si="158"/>
        <v/>
      </c>
    </row>
    <row r="8066" spans="8:28" customFormat="1" ht="12.95" hidden="1" customHeight="1">
      <c r="H8066" s="1"/>
      <c r="I8066" s="1"/>
      <c r="N8066" s="1"/>
      <c r="T8066" s="146"/>
      <c r="U8066" s="146"/>
      <c r="V8066" s="146"/>
      <c r="W8066" s="146"/>
      <c r="X8066" s="146"/>
      <c r="Y8066" s="146"/>
      <c r="Z8066" s="146"/>
      <c r="AA8066" s="146"/>
      <c r="AB8066" s="5" t="str">
        <f t="shared" si="158"/>
        <v/>
      </c>
    </row>
    <row r="8067" spans="8:28" customFormat="1" ht="12.95" hidden="1" customHeight="1">
      <c r="H8067" s="1"/>
      <c r="I8067" s="1"/>
      <c r="N8067" s="1"/>
      <c r="T8067" s="146"/>
      <c r="U8067" s="146"/>
      <c r="V8067" s="146"/>
      <c r="W8067" s="146"/>
      <c r="X8067" s="146"/>
      <c r="Y8067" s="146"/>
      <c r="Z8067" s="146"/>
      <c r="AA8067" s="146"/>
      <c r="AB8067" s="5" t="str">
        <f t="shared" si="158"/>
        <v/>
      </c>
    </row>
    <row r="8068" spans="8:28" customFormat="1" ht="12.95" hidden="1" customHeight="1">
      <c r="H8068" s="1"/>
      <c r="I8068" s="1"/>
      <c r="N8068" s="1"/>
      <c r="T8068" s="146"/>
      <c r="U8068" s="146"/>
      <c r="V8068" s="146"/>
      <c r="W8068" s="146"/>
      <c r="X8068" s="146"/>
      <c r="Y8068" s="146"/>
      <c r="Z8068" s="146"/>
      <c r="AA8068" s="146"/>
      <c r="AB8068" s="5" t="str">
        <f t="shared" si="158"/>
        <v/>
      </c>
    </row>
    <row r="8069" spans="8:28" customFormat="1" ht="12.95" hidden="1" customHeight="1">
      <c r="H8069" s="1"/>
      <c r="I8069" s="1"/>
      <c r="N8069" s="1"/>
      <c r="T8069" s="146"/>
      <c r="U8069" s="146"/>
      <c r="V8069" s="146"/>
      <c r="W8069" s="146"/>
      <c r="X8069" s="146"/>
      <c r="Y8069" s="146"/>
      <c r="Z8069" s="146"/>
      <c r="AA8069" s="146"/>
      <c r="AB8069" s="5" t="str">
        <f t="shared" si="158"/>
        <v/>
      </c>
    </row>
    <row r="8070" spans="8:28" customFormat="1" ht="12.95" hidden="1" customHeight="1">
      <c r="H8070" s="1"/>
      <c r="I8070" s="1"/>
      <c r="N8070" s="1"/>
      <c r="T8070" s="146"/>
      <c r="U8070" s="146"/>
      <c r="V8070" s="146"/>
      <c r="W8070" s="146"/>
      <c r="X8070" s="146"/>
      <c r="Y8070" s="146"/>
      <c r="Z8070" s="146"/>
      <c r="AA8070" s="146"/>
      <c r="AB8070" s="5" t="str">
        <f t="shared" si="158"/>
        <v/>
      </c>
    </row>
    <row r="8071" spans="8:28" customFormat="1" ht="12.95" hidden="1" customHeight="1">
      <c r="H8071" s="1"/>
      <c r="I8071" s="1"/>
      <c r="N8071" s="1"/>
      <c r="T8071" s="146"/>
      <c r="U8071" s="146"/>
      <c r="V8071" s="146"/>
      <c r="W8071" s="146"/>
      <c r="X8071" s="146"/>
      <c r="Y8071" s="146"/>
      <c r="Z8071" s="146"/>
      <c r="AA8071" s="146"/>
      <c r="AB8071" s="5" t="str">
        <f t="shared" si="158"/>
        <v/>
      </c>
    </row>
    <row r="8072" spans="8:28" customFormat="1" ht="12.95" hidden="1" customHeight="1">
      <c r="H8072" s="1"/>
      <c r="I8072" s="1"/>
      <c r="N8072" s="1"/>
      <c r="T8072" s="146"/>
      <c r="U8072" s="146"/>
      <c r="V8072" s="146"/>
      <c r="W8072" s="146"/>
      <c r="X8072" s="146"/>
      <c r="Y8072" s="146"/>
      <c r="Z8072" s="146"/>
      <c r="AA8072" s="146"/>
      <c r="AB8072" s="5" t="str">
        <f t="shared" si="158"/>
        <v/>
      </c>
    </row>
    <row r="8073" spans="8:28" customFormat="1" ht="12.95" hidden="1" customHeight="1">
      <c r="H8073" s="1"/>
      <c r="I8073" s="1"/>
      <c r="N8073" s="1"/>
      <c r="T8073" s="146"/>
      <c r="U8073" s="146"/>
      <c r="V8073" s="146"/>
      <c r="W8073" s="146"/>
      <c r="X8073" s="146"/>
      <c r="Y8073" s="146"/>
      <c r="Z8073" s="146"/>
      <c r="AA8073" s="146"/>
      <c r="AB8073" s="5" t="str">
        <f t="shared" si="158"/>
        <v/>
      </c>
    </row>
    <row r="8074" spans="8:28" customFormat="1" ht="12.95" hidden="1" customHeight="1">
      <c r="H8074" s="1"/>
      <c r="I8074" s="1"/>
      <c r="N8074" s="1"/>
      <c r="T8074" s="146"/>
      <c r="U8074" s="146"/>
      <c r="V8074" s="146"/>
      <c r="W8074" s="146"/>
      <c r="X8074" s="146"/>
      <c r="Y8074" s="146"/>
      <c r="Z8074" s="146"/>
      <c r="AA8074" s="146"/>
      <c r="AB8074" s="5" t="str">
        <f t="shared" si="158"/>
        <v/>
      </c>
    </row>
    <row r="8075" spans="8:28" customFormat="1" ht="12.95" hidden="1" customHeight="1">
      <c r="H8075" s="1"/>
      <c r="I8075" s="1"/>
      <c r="N8075" s="1"/>
      <c r="T8075" s="146"/>
      <c r="U8075" s="146"/>
      <c r="V8075" s="146"/>
      <c r="W8075" s="146"/>
      <c r="X8075" s="146"/>
      <c r="Y8075" s="146"/>
      <c r="Z8075" s="146"/>
      <c r="AA8075" s="146"/>
      <c r="AB8075" s="5" t="str">
        <f t="shared" si="158"/>
        <v/>
      </c>
    </row>
    <row r="8076" spans="8:28" customFormat="1" ht="12.95" hidden="1" customHeight="1">
      <c r="H8076" s="1"/>
      <c r="I8076" s="1"/>
      <c r="N8076" s="1"/>
      <c r="T8076" s="146"/>
      <c r="U8076" s="146"/>
      <c r="V8076" s="146"/>
      <c r="W8076" s="146"/>
      <c r="X8076" s="146"/>
      <c r="Y8076" s="146"/>
      <c r="Z8076" s="146"/>
      <c r="AA8076" s="146"/>
      <c r="AB8076" s="5" t="str">
        <f t="shared" si="158"/>
        <v/>
      </c>
    </row>
    <row r="8077" spans="8:28" customFormat="1" ht="12.95" hidden="1" customHeight="1">
      <c r="H8077" s="1"/>
      <c r="I8077" s="1"/>
      <c r="N8077" s="1"/>
      <c r="T8077" s="146"/>
      <c r="U8077" s="146"/>
      <c r="V8077" s="146"/>
      <c r="W8077" s="146"/>
      <c r="X8077" s="146"/>
      <c r="Y8077" s="146"/>
      <c r="Z8077" s="146"/>
      <c r="AA8077" s="146"/>
      <c r="AB8077" s="5" t="str">
        <f t="shared" si="158"/>
        <v/>
      </c>
    </row>
    <row r="8078" spans="8:28" customFormat="1" ht="12.95" hidden="1" customHeight="1">
      <c r="H8078" s="1"/>
      <c r="I8078" s="1"/>
      <c r="N8078" s="1"/>
      <c r="T8078" s="146"/>
      <c r="U8078" s="146"/>
      <c r="V8078" s="146"/>
      <c r="W8078" s="146"/>
      <c r="X8078" s="146"/>
      <c r="Y8078" s="146"/>
      <c r="Z8078" s="146"/>
      <c r="AA8078" s="146"/>
      <c r="AB8078" s="5" t="str">
        <f t="shared" si="158"/>
        <v/>
      </c>
    </row>
    <row r="8079" spans="8:28" customFormat="1" ht="12.95" hidden="1" customHeight="1">
      <c r="H8079" s="1"/>
      <c r="I8079" s="1"/>
      <c r="N8079" s="1"/>
      <c r="T8079" s="146"/>
      <c r="U8079" s="146"/>
      <c r="V8079" s="146"/>
      <c r="W8079" s="146"/>
      <c r="X8079" s="146"/>
      <c r="Y8079" s="146"/>
      <c r="Z8079" s="146"/>
      <c r="AA8079" s="146"/>
      <c r="AB8079" s="5" t="str">
        <f t="shared" si="158"/>
        <v/>
      </c>
    </row>
    <row r="8080" spans="8:28" customFormat="1" ht="12.95" hidden="1" customHeight="1">
      <c r="H8080" s="1"/>
      <c r="I8080" s="1"/>
      <c r="N8080" s="1"/>
      <c r="T8080" s="146"/>
      <c r="U8080" s="146"/>
      <c r="V8080" s="146"/>
      <c r="W8080" s="146"/>
      <c r="X8080" s="146"/>
      <c r="Y8080" s="146"/>
      <c r="Z8080" s="146"/>
      <c r="AA8080" s="146"/>
      <c r="AB8080" s="5" t="str">
        <f t="shared" si="158"/>
        <v/>
      </c>
    </row>
    <row r="8081" spans="8:28" customFormat="1" ht="12.95" hidden="1" customHeight="1">
      <c r="H8081" s="1"/>
      <c r="I8081" s="1"/>
      <c r="N8081" s="1"/>
      <c r="T8081" s="146"/>
      <c r="U8081" s="146"/>
      <c r="V8081" s="146"/>
      <c r="W8081" s="146"/>
      <c r="X8081" s="146"/>
      <c r="Y8081" s="146"/>
      <c r="Z8081" s="146"/>
      <c r="AA8081" s="146"/>
      <c r="AB8081" s="5" t="str">
        <f t="shared" si="158"/>
        <v/>
      </c>
    </row>
    <row r="8082" spans="8:28" customFormat="1" ht="12.95" hidden="1" customHeight="1">
      <c r="H8082" s="1"/>
      <c r="I8082" s="1"/>
      <c r="N8082" s="1"/>
      <c r="T8082" s="146"/>
      <c r="U8082" s="146"/>
      <c r="V8082" s="146"/>
      <c r="W8082" s="146"/>
      <c r="X8082" s="146"/>
      <c r="Y8082" s="146"/>
      <c r="Z8082" s="146"/>
      <c r="AA8082" s="146"/>
      <c r="AB8082" s="5" t="str">
        <f t="shared" si="158"/>
        <v/>
      </c>
    </row>
    <row r="8083" spans="8:28" customFormat="1" ht="12.95" hidden="1" customHeight="1">
      <c r="H8083" s="1"/>
      <c r="I8083" s="1"/>
      <c r="N8083" s="1"/>
      <c r="T8083" s="146"/>
      <c r="U8083" s="146"/>
      <c r="V8083" s="146"/>
      <c r="W8083" s="146"/>
      <c r="X8083" s="146"/>
      <c r="Y8083" s="146"/>
      <c r="Z8083" s="146"/>
      <c r="AA8083" s="146"/>
      <c r="AB8083" s="5" t="str">
        <f t="shared" si="158"/>
        <v/>
      </c>
    </row>
    <row r="8084" spans="8:28" customFormat="1" ht="12.95" hidden="1" customHeight="1">
      <c r="H8084" s="1"/>
      <c r="I8084" s="1"/>
      <c r="N8084" s="1"/>
      <c r="T8084" s="146"/>
      <c r="U8084" s="146"/>
      <c r="V8084" s="146"/>
      <c r="W8084" s="146"/>
      <c r="X8084" s="146"/>
      <c r="Y8084" s="146"/>
      <c r="Z8084" s="146"/>
      <c r="AA8084" s="146"/>
      <c r="AB8084" s="5" t="str">
        <f t="shared" si="158"/>
        <v/>
      </c>
    </row>
    <row r="8085" spans="8:28" customFormat="1" ht="12.95" hidden="1" customHeight="1">
      <c r="H8085" s="1"/>
      <c r="I8085" s="1"/>
      <c r="N8085" s="1"/>
      <c r="T8085" s="146"/>
      <c r="U8085" s="146"/>
      <c r="V8085" s="146"/>
      <c r="W8085" s="146"/>
      <c r="X8085" s="146"/>
      <c r="Y8085" s="146"/>
      <c r="Z8085" s="146"/>
      <c r="AA8085" s="146"/>
      <c r="AB8085" s="5" t="str">
        <f t="shared" si="158"/>
        <v/>
      </c>
    </row>
    <row r="8086" spans="8:28" customFormat="1" ht="12.95" hidden="1" customHeight="1">
      <c r="H8086" s="1"/>
      <c r="I8086" s="1"/>
      <c r="N8086" s="1"/>
      <c r="T8086" s="146"/>
      <c r="U8086" s="146"/>
      <c r="V8086" s="146"/>
      <c r="W8086" s="146"/>
      <c r="X8086" s="146"/>
      <c r="Y8086" s="146"/>
      <c r="Z8086" s="146"/>
      <c r="AA8086" s="146"/>
      <c r="AB8086" s="5" t="str">
        <f t="shared" si="158"/>
        <v/>
      </c>
    </row>
    <row r="8087" spans="8:28" customFormat="1" ht="12.95" hidden="1" customHeight="1">
      <c r="H8087" s="1"/>
      <c r="I8087" s="1"/>
      <c r="N8087" s="1"/>
      <c r="T8087" s="146"/>
      <c r="U8087" s="146"/>
      <c r="V8087" s="146"/>
      <c r="W8087" s="146"/>
      <c r="X8087" s="146"/>
      <c r="Y8087" s="146"/>
      <c r="Z8087" s="146"/>
      <c r="AA8087" s="146"/>
      <c r="AB8087" s="5" t="str">
        <f t="shared" si="158"/>
        <v/>
      </c>
    </row>
    <row r="8088" spans="8:28" customFormat="1" ht="12.95" hidden="1" customHeight="1">
      <c r="H8088" s="1"/>
      <c r="I8088" s="1"/>
      <c r="N8088" s="1"/>
      <c r="T8088" s="146"/>
      <c r="U8088" s="146"/>
      <c r="V8088" s="146"/>
      <c r="W8088" s="146"/>
      <c r="X8088" s="146"/>
      <c r="Y8088" s="146"/>
      <c r="Z8088" s="146"/>
      <c r="AA8088" s="146"/>
      <c r="AB8088" s="5" t="str">
        <f t="shared" si="158"/>
        <v/>
      </c>
    </row>
    <row r="8089" spans="8:28" customFormat="1" ht="12.95" hidden="1" customHeight="1">
      <c r="H8089" s="1"/>
      <c r="I8089" s="1"/>
      <c r="N8089" s="1"/>
      <c r="T8089" s="146"/>
      <c r="U8089" s="146"/>
      <c r="V8089" s="146"/>
      <c r="W8089" s="146"/>
      <c r="X8089" s="146"/>
      <c r="Y8089" s="146"/>
      <c r="Z8089" s="146"/>
      <c r="AA8089" s="146"/>
      <c r="AB8089" s="5" t="str">
        <f t="shared" si="158"/>
        <v/>
      </c>
    </row>
    <row r="8090" spans="8:28" customFormat="1" ht="12.95" hidden="1" customHeight="1">
      <c r="H8090" s="1"/>
      <c r="I8090" s="1"/>
      <c r="N8090" s="1"/>
      <c r="T8090" s="146"/>
      <c r="U8090" s="146"/>
      <c r="V8090" s="146"/>
      <c r="W8090" s="146"/>
      <c r="X8090" s="146"/>
      <c r="Y8090" s="146"/>
      <c r="Z8090" s="146"/>
      <c r="AA8090" s="146"/>
      <c r="AB8090" s="5" t="str">
        <f t="shared" si="158"/>
        <v/>
      </c>
    </row>
    <row r="8091" spans="8:28" customFormat="1" ht="12.95" hidden="1" customHeight="1">
      <c r="H8091" s="1"/>
      <c r="I8091" s="1"/>
      <c r="N8091" s="1"/>
      <c r="T8091" s="146"/>
      <c r="U8091" s="146"/>
      <c r="V8091" s="146"/>
      <c r="W8091" s="146"/>
      <c r="X8091" s="146"/>
      <c r="Y8091" s="146"/>
      <c r="Z8091" s="146"/>
      <c r="AA8091" s="146"/>
      <c r="AB8091" s="5" t="str">
        <f t="shared" ref="AB8091:AB8154" si="159">IF(TRIM(A8081)="","",CONCATENATE(TRIM(D8081),TRIM(E8081)))</f>
        <v/>
      </c>
    </row>
    <row r="8092" spans="8:28" customFormat="1" ht="12.95" hidden="1" customHeight="1">
      <c r="H8092" s="1"/>
      <c r="I8092" s="1"/>
      <c r="N8092" s="1"/>
      <c r="T8092" s="146"/>
      <c r="U8092" s="146"/>
      <c r="V8092" s="146"/>
      <c r="W8092" s="146"/>
      <c r="X8092" s="146"/>
      <c r="Y8092" s="146"/>
      <c r="Z8092" s="146"/>
      <c r="AA8092" s="146"/>
      <c r="AB8092" s="5" t="str">
        <f t="shared" si="159"/>
        <v/>
      </c>
    </row>
    <row r="8093" spans="8:28" customFormat="1" ht="12.95" hidden="1" customHeight="1">
      <c r="H8093" s="1"/>
      <c r="I8093" s="1"/>
      <c r="N8093" s="1"/>
      <c r="T8093" s="146"/>
      <c r="U8093" s="146"/>
      <c r="V8093" s="146"/>
      <c r="W8093" s="146"/>
      <c r="X8093" s="146"/>
      <c r="Y8093" s="146"/>
      <c r="Z8093" s="146"/>
      <c r="AA8093" s="146"/>
      <c r="AB8093" s="5" t="str">
        <f t="shared" si="159"/>
        <v/>
      </c>
    </row>
    <row r="8094" spans="8:28" customFormat="1" ht="12.95" hidden="1" customHeight="1">
      <c r="H8094" s="1"/>
      <c r="I8094" s="1"/>
      <c r="N8094" s="1"/>
      <c r="T8094" s="146"/>
      <c r="U8094" s="146"/>
      <c r="V8094" s="146"/>
      <c r="W8094" s="146"/>
      <c r="X8094" s="146"/>
      <c r="Y8094" s="146"/>
      <c r="Z8094" s="146"/>
      <c r="AA8094" s="146"/>
      <c r="AB8094" s="5" t="str">
        <f t="shared" si="159"/>
        <v/>
      </c>
    </row>
    <row r="8095" spans="8:28" customFormat="1" ht="12.95" hidden="1" customHeight="1">
      <c r="H8095" s="1"/>
      <c r="I8095" s="1"/>
      <c r="N8095" s="1"/>
      <c r="T8095" s="146"/>
      <c r="U8095" s="146"/>
      <c r="V8095" s="146"/>
      <c r="W8095" s="146"/>
      <c r="X8095" s="146"/>
      <c r="Y8095" s="146"/>
      <c r="Z8095" s="146"/>
      <c r="AA8095" s="146"/>
      <c r="AB8095" s="5" t="str">
        <f t="shared" si="159"/>
        <v/>
      </c>
    </row>
    <row r="8096" spans="8:28" customFormat="1" ht="12.95" hidden="1" customHeight="1">
      <c r="H8096" s="1"/>
      <c r="I8096" s="1"/>
      <c r="N8096" s="1"/>
      <c r="T8096" s="146"/>
      <c r="U8096" s="146"/>
      <c r="V8096" s="146"/>
      <c r="W8096" s="146"/>
      <c r="X8096" s="146"/>
      <c r="Y8096" s="146"/>
      <c r="Z8096" s="146"/>
      <c r="AA8096" s="146"/>
      <c r="AB8096" s="5" t="str">
        <f t="shared" si="159"/>
        <v/>
      </c>
    </row>
    <row r="8097" spans="8:28" customFormat="1" ht="12.95" hidden="1" customHeight="1">
      <c r="H8097" s="1"/>
      <c r="I8097" s="1"/>
      <c r="N8097" s="1"/>
      <c r="T8097" s="146"/>
      <c r="U8097" s="146"/>
      <c r="V8097" s="146"/>
      <c r="W8097" s="146"/>
      <c r="X8097" s="146"/>
      <c r="Y8097" s="146"/>
      <c r="Z8097" s="146"/>
      <c r="AA8097" s="146"/>
      <c r="AB8097" s="5" t="str">
        <f t="shared" si="159"/>
        <v/>
      </c>
    </row>
    <row r="8098" spans="8:28" customFormat="1" ht="12.95" hidden="1" customHeight="1">
      <c r="H8098" s="1"/>
      <c r="I8098" s="1"/>
      <c r="N8098" s="1"/>
      <c r="T8098" s="146"/>
      <c r="U8098" s="146"/>
      <c r="V8098" s="146"/>
      <c r="W8098" s="146"/>
      <c r="X8098" s="146"/>
      <c r="Y8098" s="146"/>
      <c r="Z8098" s="146"/>
      <c r="AA8098" s="146"/>
      <c r="AB8098" s="5" t="str">
        <f t="shared" si="159"/>
        <v/>
      </c>
    </row>
    <row r="8099" spans="8:28" customFormat="1" ht="12.95" hidden="1" customHeight="1">
      <c r="H8099" s="1"/>
      <c r="I8099" s="1"/>
      <c r="N8099" s="1"/>
      <c r="T8099" s="146"/>
      <c r="U8099" s="146"/>
      <c r="V8099" s="146"/>
      <c r="W8099" s="146"/>
      <c r="X8099" s="146"/>
      <c r="Y8099" s="146"/>
      <c r="Z8099" s="146"/>
      <c r="AA8099" s="146"/>
      <c r="AB8099" s="5" t="str">
        <f t="shared" si="159"/>
        <v/>
      </c>
    </row>
    <row r="8100" spans="8:28" customFormat="1" ht="12.95" hidden="1" customHeight="1">
      <c r="H8100" s="1"/>
      <c r="I8100" s="1"/>
      <c r="N8100" s="1"/>
      <c r="T8100" s="146"/>
      <c r="U8100" s="146"/>
      <c r="V8100" s="146"/>
      <c r="W8100" s="146"/>
      <c r="X8100" s="146"/>
      <c r="Y8100" s="146"/>
      <c r="Z8100" s="146"/>
      <c r="AA8100" s="146"/>
      <c r="AB8100" s="5" t="str">
        <f t="shared" si="159"/>
        <v/>
      </c>
    </row>
    <row r="8101" spans="8:28" customFormat="1" ht="12.95" hidden="1" customHeight="1">
      <c r="H8101" s="1"/>
      <c r="I8101" s="1"/>
      <c r="N8101" s="1"/>
      <c r="T8101" s="146"/>
      <c r="U8101" s="146"/>
      <c r="V8101" s="146"/>
      <c r="W8101" s="146"/>
      <c r="X8101" s="146"/>
      <c r="Y8101" s="146"/>
      <c r="Z8101" s="146"/>
      <c r="AA8101" s="146"/>
      <c r="AB8101" s="5" t="str">
        <f t="shared" si="159"/>
        <v/>
      </c>
    </row>
    <row r="8102" spans="8:28" customFormat="1" ht="12.95" hidden="1" customHeight="1">
      <c r="H8102" s="1"/>
      <c r="I8102" s="1"/>
      <c r="N8102" s="1"/>
      <c r="T8102" s="146"/>
      <c r="U8102" s="146"/>
      <c r="V8102" s="146"/>
      <c r="W8102" s="146"/>
      <c r="X8102" s="146"/>
      <c r="Y8102" s="146"/>
      <c r="Z8102" s="146"/>
      <c r="AA8102" s="146"/>
      <c r="AB8102" s="5" t="str">
        <f t="shared" si="159"/>
        <v/>
      </c>
    </row>
    <row r="8103" spans="8:28" customFormat="1" ht="12.95" hidden="1" customHeight="1">
      <c r="H8103" s="1"/>
      <c r="I8103" s="1"/>
      <c r="N8103" s="1"/>
      <c r="T8103" s="146"/>
      <c r="U8103" s="146"/>
      <c r="V8103" s="146"/>
      <c r="W8103" s="146"/>
      <c r="X8103" s="146"/>
      <c r="Y8103" s="146"/>
      <c r="Z8103" s="146"/>
      <c r="AA8103" s="146"/>
      <c r="AB8103" s="5" t="str">
        <f t="shared" si="159"/>
        <v/>
      </c>
    </row>
    <row r="8104" spans="8:28" customFormat="1" ht="12.95" hidden="1" customHeight="1">
      <c r="H8104" s="1"/>
      <c r="I8104" s="1"/>
      <c r="N8104" s="1"/>
      <c r="T8104" s="146"/>
      <c r="U8104" s="146"/>
      <c r="V8104" s="146"/>
      <c r="W8104" s="146"/>
      <c r="X8104" s="146"/>
      <c r="Y8104" s="146"/>
      <c r="Z8104" s="146"/>
      <c r="AA8104" s="146"/>
      <c r="AB8104" s="5" t="str">
        <f t="shared" si="159"/>
        <v/>
      </c>
    </row>
    <row r="8105" spans="8:28" customFormat="1" ht="12.95" hidden="1" customHeight="1">
      <c r="H8105" s="1"/>
      <c r="I8105" s="1"/>
      <c r="N8105" s="1"/>
      <c r="T8105" s="146"/>
      <c r="U8105" s="146"/>
      <c r="V8105" s="146"/>
      <c r="W8105" s="146"/>
      <c r="X8105" s="146"/>
      <c r="Y8105" s="146"/>
      <c r="Z8105" s="146"/>
      <c r="AA8105" s="146"/>
      <c r="AB8105" s="5" t="str">
        <f t="shared" si="159"/>
        <v/>
      </c>
    </row>
    <row r="8106" spans="8:28" customFormat="1" ht="12.95" hidden="1" customHeight="1">
      <c r="H8106" s="1"/>
      <c r="I8106" s="1"/>
      <c r="N8106" s="1"/>
      <c r="T8106" s="146"/>
      <c r="U8106" s="146"/>
      <c r="V8106" s="146"/>
      <c r="W8106" s="146"/>
      <c r="X8106" s="146"/>
      <c r="Y8106" s="146"/>
      <c r="Z8106" s="146"/>
      <c r="AA8106" s="146"/>
      <c r="AB8106" s="5" t="str">
        <f t="shared" si="159"/>
        <v/>
      </c>
    </row>
    <row r="8107" spans="8:28" customFormat="1" ht="12.95" hidden="1" customHeight="1">
      <c r="H8107" s="1"/>
      <c r="I8107" s="1"/>
      <c r="N8107" s="1"/>
      <c r="T8107" s="146"/>
      <c r="U8107" s="146"/>
      <c r="V8107" s="146"/>
      <c r="W8107" s="146"/>
      <c r="X8107" s="146"/>
      <c r="Y8107" s="146"/>
      <c r="Z8107" s="146"/>
      <c r="AA8107" s="146"/>
      <c r="AB8107" s="5" t="str">
        <f t="shared" si="159"/>
        <v/>
      </c>
    </row>
    <row r="8108" spans="8:28" customFormat="1" ht="12.95" hidden="1" customHeight="1">
      <c r="H8108" s="1"/>
      <c r="I8108" s="1"/>
      <c r="N8108" s="1"/>
      <c r="T8108" s="146"/>
      <c r="U8108" s="146"/>
      <c r="V8108" s="146"/>
      <c r="W8108" s="146"/>
      <c r="X8108" s="146"/>
      <c r="Y8108" s="146"/>
      <c r="Z8108" s="146"/>
      <c r="AA8108" s="146"/>
      <c r="AB8108" s="5" t="str">
        <f t="shared" si="159"/>
        <v/>
      </c>
    </row>
    <row r="8109" spans="8:28" customFormat="1" ht="12.95" hidden="1" customHeight="1">
      <c r="H8109" s="1"/>
      <c r="I8109" s="1"/>
      <c r="N8109" s="1"/>
      <c r="T8109" s="146"/>
      <c r="U8109" s="146"/>
      <c r="V8109" s="146"/>
      <c r="W8109" s="146"/>
      <c r="X8109" s="146"/>
      <c r="Y8109" s="146"/>
      <c r="Z8109" s="146"/>
      <c r="AA8109" s="146"/>
      <c r="AB8109" s="5" t="str">
        <f t="shared" si="159"/>
        <v/>
      </c>
    </row>
    <row r="8110" spans="8:28" customFormat="1" ht="12.95" hidden="1" customHeight="1">
      <c r="H8110" s="1"/>
      <c r="I8110" s="1"/>
      <c r="N8110" s="1"/>
      <c r="T8110" s="146"/>
      <c r="U8110" s="146"/>
      <c r="V8110" s="146"/>
      <c r="W8110" s="146"/>
      <c r="X8110" s="146"/>
      <c r="Y8110" s="146"/>
      <c r="Z8110" s="146"/>
      <c r="AA8110" s="146"/>
      <c r="AB8110" s="5" t="str">
        <f t="shared" si="159"/>
        <v/>
      </c>
    </row>
    <row r="8111" spans="8:28" customFormat="1" ht="12.95" hidden="1" customHeight="1">
      <c r="H8111" s="1"/>
      <c r="I8111" s="1"/>
      <c r="N8111" s="1"/>
      <c r="T8111" s="146"/>
      <c r="U8111" s="146"/>
      <c r="V8111" s="146"/>
      <c r="W8111" s="146"/>
      <c r="X8111" s="146"/>
      <c r="Y8111" s="146"/>
      <c r="Z8111" s="146"/>
      <c r="AA8111" s="146"/>
      <c r="AB8111" s="5" t="str">
        <f t="shared" si="159"/>
        <v/>
      </c>
    </row>
    <row r="8112" spans="8:28" customFormat="1" ht="12.95" hidden="1" customHeight="1">
      <c r="H8112" s="1"/>
      <c r="I8112" s="1"/>
      <c r="N8112" s="1"/>
      <c r="T8112" s="146"/>
      <c r="U8112" s="146"/>
      <c r="V8112" s="146"/>
      <c r="W8112" s="146"/>
      <c r="X8112" s="146"/>
      <c r="Y8112" s="146"/>
      <c r="Z8112" s="146"/>
      <c r="AA8112" s="146"/>
      <c r="AB8112" s="5" t="str">
        <f t="shared" si="159"/>
        <v/>
      </c>
    </row>
    <row r="8113" spans="8:28" customFormat="1" ht="12.95" hidden="1" customHeight="1">
      <c r="H8113" s="1"/>
      <c r="I8113" s="1"/>
      <c r="N8113" s="1"/>
      <c r="T8113" s="146"/>
      <c r="U8113" s="146"/>
      <c r="V8113" s="146"/>
      <c r="W8113" s="146"/>
      <c r="X8113" s="146"/>
      <c r="Y8113" s="146"/>
      <c r="Z8113" s="146"/>
      <c r="AA8113" s="146"/>
      <c r="AB8113" s="5" t="str">
        <f t="shared" si="159"/>
        <v/>
      </c>
    </row>
    <row r="8114" spans="8:28" customFormat="1" ht="12.95" hidden="1" customHeight="1">
      <c r="H8114" s="1"/>
      <c r="I8114" s="1"/>
      <c r="N8114" s="1"/>
      <c r="T8114" s="146"/>
      <c r="U8114" s="146"/>
      <c r="V8114" s="146"/>
      <c r="W8114" s="146"/>
      <c r="X8114" s="146"/>
      <c r="Y8114" s="146"/>
      <c r="Z8114" s="146"/>
      <c r="AA8114" s="146"/>
      <c r="AB8114" s="5" t="str">
        <f t="shared" si="159"/>
        <v/>
      </c>
    </row>
    <row r="8115" spans="8:28" customFormat="1" ht="12.95" hidden="1" customHeight="1">
      <c r="H8115" s="1"/>
      <c r="I8115" s="1"/>
      <c r="N8115" s="1"/>
      <c r="T8115" s="146"/>
      <c r="U8115" s="146"/>
      <c r="V8115" s="146"/>
      <c r="W8115" s="146"/>
      <c r="X8115" s="146"/>
      <c r="Y8115" s="146"/>
      <c r="Z8115" s="146"/>
      <c r="AA8115" s="146"/>
      <c r="AB8115" s="5" t="str">
        <f t="shared" si="159"/>
        <v/>
      </c>
    </row>
    <row r="8116" spans="8:28" customFormat="1" ht="12.95" hidden="1" customHeight="1">
      <c r="H8116" s="1"/>
      <c r="I8116" s="1"/>
      <c r="N8116" s="1"/>
      <c r="T8116" s="146"/>
      <c r="U8116" s="146"/>
      <c r="V8116" s="146"/>
      <c r="W8116" s="146"/>
      <c r="X8116" s="146"/>
      <c r="Y8116" s="146"/>
      <c r="Z8116" s="146"/>
      <c r="AA8116" s="146"/>
      <c r="AB8116" s="5" t="str">
        <f t="shared" si="159"/>
        <v/>
      </c>
    </row>
    <row r="8117" spans="8:28" customFormat="1" ht="12.95" hidden="1" customHeight="1">
      <c r="H8117" s="1"/>
      <c r="I8117" s="1"/>
      <c r="N8117" s="1"/>
      <c r="T8117" s="146"/>
      <c r="U8117" s="146"/>
      <c r="V8117" s="146"/>
      <c r="W8117" s="146"/>
      <c r="X8117" s="146"/>
      <c r="Y8117" s="146"/>
      <c r="Z8117" s="146"/>
      <c r="AA8117" s="146"/>
      <c r="AB8117" s="5" t="str">
        <f t="shared" si="159"/>
        <v/>
      </c>
    </row>
    <row r="8118" spans="8:28" customFormat="1" ht="12.95" hidden="1" customHeight="1">
      <c r="H8118" s="1"/>
      <c r="I8118" s="1"/>
      <c r="N8118" s="1"/>
      <c r="T8118" s="146"/>
      <c r="U8118" s="146"/>
      <c r="V8118" s="146"/>
      <c r="W8118" s="146"/>
      <c r="X8118" s="146"/>
      <c r="Y8118" s="146"/>
      <c r="Z8118" s="146"/>
      <c r="AA8118" s="146"/>
      <c r="AB8118" s="5" t="str">
        <f t="shared" si="159"/>
        <v/>
      </c>
    </row>
    <row r="8119" spans="8:28" customFormat="1" ht="12.95" hidden="1" customHeight="1">
      <c r="H8119" s="1"/>
      <c r="I8119" s="1"/>
      <c r="N8119" s="1"/>
      <c r="T8119" s="146"/>
      <c r="U8119" s="146"/>
      <c r="V8119" s="146"/>
      <c r="W8119" s="146"/>
      <c r="X8119" s="146"/>
      <c r="Y8119" s="146"/>
      <c r="Z8119" s="146"/>
      <c r="AA8119" s="146"/>
      <c r="AB8119" s="5" t="str">
        <f t="shared" si="159"/>
        <v/>
      </c>
    </row>
    <row r="8120" spans="8:28" customFormat="1" ht="12.95" hidden="1" customHeight="1">
      <c r="H8120" s="1"/>
      <c r="I8120" s="1"/>
      <c r="N8120" s="1"/>
      <c r="T8120" s="146"/>
      <c r="U8120" s="146"/>
      <c r="V8120" s="146"/>
      <c r="W8120" s="146"/>
      <c r="X8120" s="146"/>
      <c r="Y8120" s="146"/>
      <c r="Z8120" s="146"/>
      <c r="AA8120" s="146"/>
      <c r="AB8120" s="5" t="str">
        <f t="shared" si="159"/>
        <v/>
      </c>
    </row>
    <row r="8121" spans="8:28" customFormat="1" ht="12.95" hidden="1" customHeight="1">
      <c r="H8121" s="1"/>
      <c r="I8121" s="1"/>
      <c r="N8121" s="1"/>
      <c r="T8121" s="146"/>
      <c r="U8121" s="146"/>
      <c r="V8121" s="146"/>
      <c r="W8121" s="146"/>
      <c r="X8121" s="146"/>
      <c r="Y8121" s="146"/>
      <c r="Z8121" s="146"/>
      <c r="AA8121" s="146"/>
      <c r="AB8121" s="5" t="str">
        <f t="shared" si="159"/>
        <v/>
      </c>
    </row>
    <row r="8122" spans="8:28" customFormat="1" ht="12.95" hidden="1" customHeight="1">
      <c r="H8122" s="1"/>
      <c r="I8122" s="1"/>
      <c r="N8122" s="1"/>
      <c r="T8122" s="146"/>
      <c r="U8122" s="146"/>
      <c r="V8122" s="146"/>
      <c r="W8122" s="146"/>
      <c r="X8122" s="146"/>
      <c r="Y8122" s="146"/>
      <c r="Z8122" s="146"/>
      <c r="AA8122" s="146"/>
      <c r="AB8122" s="5" t="str">
        <f t="shared" si="159"/>
        <v/>
      </c>
    </row>
    <row r="8123" spans="8:28" customFormat="1" ht="12.95" hidden="1" customHeight="1">
      <c r="H8123" s="1"/>
      <c r="I8123" s="1"/>
      <c r="N8123" s="1"/>
      <c r="T8123" s="146"/>
      <c r="U8123" s="146"/>
      <c r="V8123" s="146"/>
      <c r="W8123" s="146"/>
      <c r="X8123" s="146"/>
      <c r="Y8123" s="146"/>
      <c r="Z8123" s="146"/>
      <c r="AA8123" s="146"/>
      <c r="AB8123" s="5" t="str">
        <f t="shared" si="159"/>
        <v/>
      </c>
    </row>
    <row r="8124" spans="8:28" customFormat="1" ht="12.95" hidden="1" customHeight="1">
      <c r="H8124" s="1"/>
      <c r="I8124" s="1"/>
      <c r="N8124" s="1"/>
      <c r="T8124" s="146"/>
      <c r="U8124" s="146"/>
      <c r="V8124" s="146"/>
      <c r="W8124" s="146"/>
      <c r="X8124" s="146"/>
      <c r="Y8124" s="146"/>
      <c r="Z8124" s="146"/>
      <c r="AA8124" s="146"/>
      <c r="AB8124" s="5" t="str">
        <f t="shared" si="159"/>
        <v/>
      </c>
    </row>
    <row r="8125" spans="8:28" customFormat="1" ht="12.95" hidden="1" customHeight="1">
      <c r="H8125" s="1"/>
      <c r="I8125" s="1"/>
      <c r="N8125" s="1"/>
      <c r="T8125" s="146"/>
      <c r="U8125" s="146"/>
      <c r="V8125" s="146"/>
      <c r="W8125" s="146"/>
      <c r="X8125" s="146"/>
      <c r="Y8125" s="146"/>
      <c r="Z8125" s="146"/>
      <c r="AA8125" s="146"/>
      <c r="AB8125" s="5" t="str">
        <f t="shared" si="159"/>
        <v/>
      </c>
    </row>
    <row r="8126" spans="8:28" customFormat="1" ht="12.95" hidden="1" customHeight="1">
      <c r="H8126" s="1"/>
      <c r="I8126" s="1"/>
      <c r="N8126" s="1"/>
      <c r="T8126" s="146"/>
      <c r="U8126" s="146"/>
      <c r="V8126" s="146"/>
      <c r="W8126" s="146"/>
      <c r="X8126" s="146"/>
      <c r="Y8126" s="146"/>
      <c r="Z8126" s="146"/>
      <c r="AA8126" s="146"/>
      <c r="AB8126" s="5" t="str">
        <f t="shared" si="159"/>
        <v/>
      </c>
    </row>
    <row r="8127" spans="8:28" customFormat="1" ht="12.95" hidden="1" customHeight="1">
      <c r="H8127" s="1"/>
      <c r="I8127" s="1"/>
      <c r="N8127" s="1"/>
      <c r="T8127" s="146"/>
      <c r="U8127" s="146"/>
      <c r="V8127" s="146"/>
      <c r="W8127" s="146"/>
      <c r="X8127" s="146"/>
      <c r="Y8127" s="146"/>
      <c r="Z8127" s="146"/>
      <c r="AA8127" s="146"/>
      <c r="AB8127" s="5" t="str">
        <f t="shared" si="159"/>
        <v/>
      </c>
    </row>
    <row r="8128" spans="8:28" customFormat="1" ht="12.95" hidden="1" customHeight="1">
      <c r="H8128" s="1"/>
      <c r="I8128" s="1"/>
      <c r="N8128" s="1"/>
      <c r="T8128" s="146"/>
      <c r="U8128" s="146"/>
      <c r="V8128" s="146"/>
      <c r="W8128" s="146"/>
      <c r="X8128" s="146"/>
      <c r="Y8128" s="146"/>
      <c r="Z8128" s="146"/>
      <c r="AA8128" s="146"/>
      <c r="AB8128" s="5" t="str">
        <f t="shared" si="159"/>
        <v/>
      </c>
    </row>
    <row r="8129" spans="8:28" customFormat="1" ht="12.95" hidden="1" customHeight="1">
      <c r="H8129" s="1"/>
      <c r="I8129" s="1"/>
      <c r="N8129" s="1"/>
      <c r="T8129" s="146"/>
      <c r="U8129" s="146"/>
      <c r="V8129" s="146"/>
      <c r="W8129" s="146"/>
      <c r="X8129" s="146"/>
      <c r="Y8129" s="146"/>
      <c r="Z8129" s="146"/>
      <c r="AA8129" s="146"/>
      <c r="AB8129" s="5" t="str">
        <f t="shared" si="159"/>
        <v/>
      </c>
    </row>
    <row r="8130" spans="8:28" customFormat="1" ht="12.95" hidden="1" customHeight="1">
      <c r="H8130" s="1"/>
      <c r="I8130" s="1"/>
      <c r="N8130" s="1"/>
      <c r="T8130" s="146"/>
      <c r="U8130" s="146"/>
      <c r="V8130" s="146"/>
      <c r="W8130" s="146"/>
      <c r="X8130" s="146"/>
      <c r="Y8130" s="146"/>
      <c r="Z8130" s="146"/>
      <c r="AA8130" s="146"/>
      <c r="AB8130" s="5" t="str">
        <f t="shared" si="159"/>
        <v/>
      </c>
    </row>
    <row r="8131" spans="8:28" customFormat="1" ht="12.95" hidden="1" customHeight="1">
      <c r="H8131" s="1"/>
      <c r="I8131" s="1"/>
      <c r="N8131" s="1"/>
      <c r="T8131" s="146"/>
      <c r="U8131" s="146"/>
      <c r="V8131" s="146"/>
      <c r="W8131" s="146"/>
      <c r="X8131" s="146"/>
      <c r="Y8131" s="146"/>
      <c r="Z8131" s="146"/>
      <c r="AA8131" s="146"/>
      <c r="AB8131" s="5" t="str">
        <f t="shared" si="159"/>
        <v/>
      </c>
    </row>
    <row r="8132" spans="8:28" customFormat="1" ht="12.95" hidden="1" customHeight="1">
      <c r="H8132" s="1"/>
      <c r="I8132" s="1"/>
      <c r="N8132" s="1"/>
      <c r="T8132" s="146"/>
      <c r="U8132" s="146"/>
      <c r="V8132" s="146"/>
      <c r="W8132" s="146"/>
      <c r="X8132" s="146"/>
      <c r="Y8132" s="146"/>
      <c r="Z8132" s="146"/>
      <c r="AA8132" s="146"/>
      <c r="AB8132" s="5" t="str">
        <f t="shared" si="159"/>
        <v/>
      </c>
    </row>
    <row r="8133" spans="8:28" customFormat="1" ht="12.95" hidden="1" customHeight="1">
      <c r="H8133" s="1"/>
      <c r="I8133" s="1"/>
      <c r="N8133" s="1"/>
      <c r="T8133" s="146"/>
      <c r="U8133" s="146"/>
      <c r="V8133" s="146"/>
      <c r="W8133" s="146"/>
      <c r="X8133" s="146"/>
      <c r="Y8133" s="146"/>
      <c r="Z8133" s="146"/>
      <c r="AA8133" s="146"/>
      <c r="AB8133" s="5" t="str">
        <f t="shared" si="159"/>
        <v/>
      </c>
    </row>
    <row r="8134" spans="8:28" customFormat="1" ht="12.95" hidden="1" customHeight="1">
      <c r="H8134" s="1"/>
      <c r="I8134" s="1"/>
      <c r="N8134" s="1"/>
      <c r="T8134" s="146"/>
      <c r="U8134" s="146"/>
      <c r="V8134" s="146"/>
      <c r="W8134" s="146"/>
      <c r="X8134" s="146"/>
      <c r="Y8134" s="146"/>
      <c r="Z8134" s="146"/>
      <c r="AA8134" s="146"/>
      <c r="AB8134" s="5" t="str">
        <f t="shared" si="159"/>
        <v/>
      </c>
    </row>
    <row r="8135" spans="8:28" customFormat="1" ht="12.95" hidden="1" customHeight="1">
      <c r="H8135" s="1"/>
      <c r="I8135" s="1"/>
      <c r="N8135" s="1"/>
      <c r="T8135" s="146"/>
      <c r="U8135" s="146"/>
      <c r="V8135" s="146"/>
      <c r="W8135" s="146"/>
      <c r="X8135" s="146"/>
      <c r="Y8135" s="146"/>
      <c r="Z8135" s="146"/>
      <c r="AA8135" s="146"/>
      <c r="AB8135" s="5" t="str">
        <f t="shared" si="159"/>
        <v/>
      </c>
    </row>
    <row r="8136" spans="8:28" customFormat="1" ht="12.95" hidden="1" customHeight="1">
      <c r="H8136" s="1"/>
      <c r="I8136" s="1"/>
      <c r="N8136" s="1"/>
      <c r="T8136" s="146"/>
      <c r="U8136" s="146"/>
      <c r="V8136" s="146"/>
      <c r="W8136" s="146"/>
      <c r="X8136" s="146"/>
      <c r="Y8136" s="146"/>
      <c r="Z8136" s="146"/>
      <c r="AA8136" s="146"/>
      <c r="AB8136" s="5" t="str">
        <f t="shared" si="159"/>
        <v/>
      </c>
    </row>
    <row r="8137" spans="8:28" customFormat="1" ht="12.95" hidden="1" customHeight="1">
      <c r="H8137" s="1"/>
      <c r="I8137" s="1"/>
      <c r="N8137" s="1"/>
      <c r="T8137" s="146"/>
      <c r="U8137" s="146"/>
      <c r="V8137" s="146"/>
      <c r="W8137" s="146"/>
      <c r="X8137" s="146"/>
      <c r="Y8137" s="146"/>
      <c r="Z8137" s="146"/>
      <c r="AA8137" s="146"/>
      <c r="AB8137" s="5" t="str">
        <f t="shared" si="159"/>
        <v/>
      </c>
    </row>
    <row r="8138" spans="8:28" customFormat="1" ht="12.95" hidden="1" customHeight="1">
      <c r="H8138" s="1"/>
      <c r="I8138" s="1"/>
      <c r="N8138" s="1"/>
      <c r="T8138" s="146"/>
      <c r="U8138" s="146"/>
      <c r="V8138" s="146"/>
      <c r="W8138" s="146"/>
      <c r="X8138" s="146"/>
      <c r="Y8138" s="146"/>
      <c r="Z8138" s="146"/>
      <c r="AA8138" s="146"/>
      <c r="AB8138" s="5" t="str">
        <f t="shared" si="159"/>
        <v/>
      </c>
    </row>
    <row r="8139" spans="8:28" customFormat="1" ht="12.95" hidden="1" customHeight="1">
      <c r="H8139" s="1"/>
      <c r="I8139" s="1"/>
      <c r="N8139" s="1"/>
      <c r="T8139" s="146"/>
      <c r="U8139" s="146"/>
      <c r="V8139" s="146"/>
      <c r="W8139" s="146"/>
      <c r="X8139" s="146"/>
      <c r="Y8139" s="146"/>
      <c r="Z8139" s="146"/>
      <c r="AA8139" s="146"/>
      <c r="AB8139" s="5" t="str">
        <f t="shared" si="159"/>
        <v/>
      </c>
    </row>
    <row r="8140" spans="8:28" customFormat="1" ht="12.95" hidden="1" customHeight="1">
      <c r="H8140" s="1"/>
      <c r="I8140" s="1"/>
      <c r="N8140" s="1"/>
      <c r="T8140" s="146"/>
      <c r="U8140" s="146"/>
      <c r="V8140" s="146"/>
      <c r="W8140" s="146"/>
      <c r="X8140" s="146"/>
      <c r="Y8140" s="146"/>
      <c r="Z8140" s="146"/>
      <c r="AA8140" s="146"/>
      <c r="AB8140" s="5" t="str">
        <f t="shared" si="159"/>
        <v/>
      </c>
    </row>
    <row r="8141" spans="8:28" customFormat="1" ht="12.95" hidden="1" customHeight="1">
      <c r="H8141" s="1"/>
      <c r="I8141" s="1"/>
      <c r="N8141" s="1"/>
      <c r="T8141" s="146"/>
      <c r="U8141" s="146"/>
      <c r="V8141" s="146"/>
      <c r="W8141" s="146"/>
      <c r="X8141" s="146"/>
      <c r="Y8141" s="146"/>
      <c r="Z8141" s="146"/>
      <c r="AA8141" s="146"/>
      <c r="AB8141" s="5" t="str">
        <f t="shared" si="159"/>
        <v/>
      </c>
    </row>
    <row r="8142" spans="8:28" customFormat="1" ht="12.95" hidden="1" customHeight="1">
      <c r="H8142" s="1"/>
      <c r="I8142" s="1"/>
      <c r="N8142" s="1"/>
      <c r="T8142" s="146"/>
      <c r="U8142" s="146"/>
      <c r="V8142" s="146"/>
      <c r="W8142" s="146"/>
      <c r="X8142" s="146"/>
      <c r="Y8142" s="146"/>
      <c r="Z8142" s="146"/>
      <c r="AA8142" s="146"/>
      <c r="AB8142" s="5" t="str">
        <f t="shared" si="159"/>
        <v/>
      </c>
    </row>
    <row r="8143" spans="8:28" customFormat="1" ht="12.95" hidden="1" customHeight="1">
      <c r="H8143" s="1"/>
      <c r="I8143" s="1"/>
      <c r="N8143" s="1"/>
      <c r="T8143" s="146"/>
      <c r="U8143" s="146"/>
      <c r="V8143" s="146"/>
      <c r="W8143" s="146"/>
      <c r="X8143" s="146"/>
      <c r="Y8143" s="146"/>
      <c r="Z8143" s="146"/>
      <c r="AA8143" s="146"/>
      <c r="AB8143" s="5" t="str">
        <f t="shared" si="159"/>
        <v/>
      </c>
    </row>
    <row r="8144" spans="8:28" customFormat="1" ht="12.95" hidden="1" customHeight="1">
      <c r="H8144" s="1"/>
      <c r="I8144" s="1"/>
      <c r="N8144" s="1"/>
      <c r="T8144" s="146"/>
      <c r="U8144" s="146"/>
      <c r="V8144" s="146"/>
      <c r="W8144" s="146"/>
      <c r="X8144" s="146"/>
      <c r="Y8144" s="146"/>
      <c r="Z8144" s="146"/>
      <c r="AA8144" s="146"/>
      <c r="AB8144" s="5" t="str">
        <f t="shared" si="159"/>
        <v/>
      </c>
    </row>
    <row r="8145" spans="8:28" customFormat="1" ht="12.95" hidden="1" customHeight="1">
      <c r="H8145" s="1"/>
      <c r="I8145" s="1"/>
      <c r="N8145" s="1"/>
      <c r="T8145" s="146"/>
      <c r="U8145" s="146"/>
      <c r="V8145" s="146"/>
      <c r="W8145" s="146"/>
      <c r="X8145" s="146"/>
      <c r="Y8145" s="146"/>
      <c r="Z8145" s="146"/>
      <c r="AA8145" s="146"/>
      <c r="AB8145" s="5" t="str">
        <f t="shared" si="159"/>
        <v/>
      </c>
    </row>
    <row r="8146" spans="8:28" customFormat="1" ht="12.95" hidden="1" customHeight="1">
      <c r="H8146" s="1"/>
      <c r="I8146" s="1"/>
      <c r="N8146" s="1"/>
      <c r="T8146" s="146"/>
      <c r="U8146" s="146"/>
      <c r="V8146" s="146"/>
      <c r="W8146" s="146"/>
      <c r="X8146" s="146"/>
      <c r="Y8146" s="146"/>
      <c r="Z8146" s="146"/>
      <c r="AA8146" s="146"/>
      <c r="AB8146" s="5" t="str">
        <f t="shared" si="159"/>
        <v/>
      </c>
    </row>
    <row r="8147" spans="8:28" customFormat="1" ht="12.95" hidden="1" customHeight="1">
      <c r="H8147" s="1"/>
      <c r="I8147" s="1"/>
      <c r="N8147" s="1"/>
      <c r="T8147" s="146"/>
      <c r="U8147" s="146"/>
      <c r="V8147" s="146"/>
      <c r="W8147" s="146"/>
      <c r="X8147" s="146"/>
      <c r="Y8147" s="146"/>
      <c r="Z8147" s="146"/>
      <c r="AA8147" s="146"/>
      <c r="AB8147" s="5" t="str">
        <f t="shared" si="159"/>
        <v/>
      </c>
    </row>
    <row r="8148" spans="8:28" customFormat="1" ht="12.95" hidden="1" customHeight="1">
      <c r="H8148" s="1"/>
      <c r="I8148" s="1"/>
      <c r="N8148" s="1"/>
      <c r="T8148" s="146"/>
      <c r="U8148" s="146"/>
      <c r="V8148" s="146"/>
      <c r="W8148" s="146"/>
      <c r="X8148" s="146"/>
      <c r="Y8148" s="146"/>
      <c r="Z8148" s="146"/>
      <c r="AA8148" s="146"/>
      <c r="AB8148" s="5" t="str">
        <f t="shared" si="159"/>
        <v/>
      </c>
    </row>
    <row r="8149" spans="8:28" customFormat="1" ht="12.95" hidden="1" customHeight="1">
      <c r="H8149" s="1"/>
      <c r="I8149" s="1"/>
      <c r="N8149" s="1"/>
      <c r="T8149" s="146"/>
      <c r="U8149" s="146"/>
      <c r="V8149" s="146"/>
      <c r="W8149" s="146"/>
      <c r="X8149" s="146"/>
      <c r="Y8149" s="146"/>
      <c r="Z8149" s="146"/>
      <c r="AA8149" s="146"/>
      <c r="AB8149" s="5" t="str">
        <f t="shared" si="159"/>
        <v/>
      </c>
    </row>
    <row r="8150" spans="8:28" customFormat="1" ht="12.95" hidden="1" customHeight="1">
      <c r="H8150" s="1"/>
      <c r="I8150" s="1"/>
      <c r="N8150" s="1"/>
      <c r="T8150" s="146"/>
      <c r="U8150" s="146"/>
      <c r="V8150" s="146"/>
      <c r="W8150" s="146"/>
      <c r="X8150" s="146"/>
      <c r="Y8150" s="146"/>
      <c r="Z8150" s="146"/>
      <c r="AA8150" s="146"/>
      <c r="AB8150" s="5" t="str">
        <f t="shared" si="159"/>
        <v/>
      </c>
    </row>
    <row r="8151" spans="8:28" customFormat="1" ht="12.95" hidden="1" customHeight="1">
      <c r="H8151" s="1"/>
      <c r="I8151" s="1"/>
      <c r="N8151" s="1"/>
      <c r="T8151" s="146"/>
      <c r="U8151" s="146"/>
      <c r="V8151" s="146"/>
      <c r="W8151" s="146"/>
      <c r="X8151" s="146"/>
      <c r="Y8151" s="146"/>
      <c r="Z8151" s="146"/>
      <c r="AA8151" s="146"/>
      <c r="AB8151" s="5" t="str">
        <f t="shared" si="159"/>
        <v/>
      </c>
    </row>
    <row r="8152" spans="8:28" customFormat="1" ht="12.95" hidden="1" customHeight="1">
      <c r="H8152" s="1"/>
      <c r="I8152" s="1"/>
      <c r="N8152" s="1"/>
      <c r="T8152" s="146"/>
      <c r="U8152" s="146"/>
      <c r="V8152" s="146"/>
      <c r="W8152" s="146"/>
      <c r="X8152" s="146"/>
      <c r="Y8152" s="146"/>
      <c r="Z8152" s="146"/>
      <c r="AA8152" s="146"/>
      <c r="AB8152" s="5" t="str">
        <f t="shared" si="159"/>
        <v/>
      </c>
    </row>
    <row r="8153" spans="8:28" customFormat="1" ht="12.95" hidden="1" customHeight="1">
      <c r="H8153" s="1"/>
      <c r="I8153" s="1"/>
      <c r="N8153" s="1"/>
      <c r="T8153" s="146"/>
      <c r="U8153" s="146"/>
      <c r="V8153" s="146"/>
      <c r="W8153" s="146"/>
      <c r="X8153" s="146"/>
      <c r="Y8153" s="146"/>
      <c r="Z8153" s="146"/>
      <c r="AA8153" s="146"/>
      <c r="AB8153" s="5" t="str">
        <f t="shared" si="159"/>
        <v/>
      </c>
    </row>
    <row r="8154" spans="8:28" customFormat="1" ht="12.95" hidden="1" customHeight="1">
      <c r="H8154" s="1"/>
      <c r="I8154" s="1"/>
      <c r="N8154" s="1"/>
      <c r="T8154" s="146"/>
      <c r="U8154" s="146"/>
      <c r="V8154" s="146"/>
      <c r="W8154" s="146"/>
      <c r="X8154" s="146"/>
      <c r="Y8154" s="146"/>
      <c r="Z8154" s="146"/>
      <c r="AA8154" s="146"/>
      <c r="AB8154" s="5" t="str">
        <f t="shared" si="159"/>
        <v/>
      </c>
    </row>
    <row r="8155" spans="8:28" customFormat="1" ht="12.95" hidden="1" customHeight="1">
      <c r="H8155" s="1"/>
      <c r="I8155" s="1"/>
      <c r="N8155" s="1"/>
      <c r="T8155" s="146"/>
      <c r="U8155" s="146"/>
      <c r="V8155" s="146"/>
      <c r="W8155" s="146"/>
      <c r="X8155" s="146"/>
      <c r="Y8155" s="146"/>
      <c r="Z8155" s="146"/>
      <c r="AA8155" s="146"/>
      <c r="AB8155" s="5" t="str">
        <f t="shared" ref="AB8155:AB8218" si="160">IF(TRIM(A8145)="","",CONCATENATE(TRIM(D8145),TRIM(E8145)))</f>
        <v/>
      </c>
    </row>
    <row r="8156" spans="8:28" customFormat="1" ht="12.95" hidden="1" customHeight="1">
      <c r="H8156" s="1"/>
      <c r="I8156" s="1"/>
      <c r="N8156" s="1"/>
      <c r="T8156" s="146"/>
      <c r="U8156" s="146"/>
      <c r="V8156" s="146"/>
      <c r="W8156" s="146"/>
      <c r="X8156" s="146"/>
      <c r="Y8156" s="146"/>
      <c r="Z8156" s="146"/>
      <c r="AA8156" s="146"/>
      <c r="AB8156" s="5" t="str">
        <f t="shared" si="160"/>
        <v/>
      </c>
    </row>
    <row r="8157" spans="8:28" customFormat="1" ht="12.95" hidden="1" customHeight="1">
      <c r="H8157" s="1"/>
      <c r="I8157" s="1"/>
      <c r="N8157" s="1"/>
      <c r="T8157" s="146"/>
      <c r="U8157" s="146"/>
      <c r="V8157" s="146"/>
      <c r="W8157" s="146"/>
      <c r="X8157" s="146"/>
      <c r="Y8157" s="146"/>
      <c r="Z8157" s="146"/>
      <c r="AA8157" s="146"/>
      <c r="AB8157" s="5" t="str">
        <f t="shared" si="160"/>
        <v/>
      </c>
    </row>
    <row r="8158" spans="8:28" customFormat="1" ht="12.95" hidden="1" customHeight="1">
      <c r="H8158" s="1"/>
      <c r="I8158" s="1"/>
      <c r="N8158" s="1"/>
      <c r="T8158" s="146"/>
      <c r="U8158" s="146"/>
      <c r="V8158" s="146"/>
      <c r="W8158" s="146"/>
      <c r="X8158" s="146"/>
      <c r="Y8158" s="146"/>
      <c r="Z8158" s="146"/>
      <c r="AA8158" s="146"/>
      <c r="AB8158" s="5" t="str">
        <f t="shared" si="160"/>
        <v/>
      </c>
    </row>
    <row r="8159" spans="8:28" customFormat="1" ht="12.95" hidden="1" customHeight="1">
      <c r="H8159" s="1"/>
      <c r="I8159" s="1"/>
      <c r="N8159" s="1"/>
      <c r="T8159" s="146"/>
      <c r="U8159" s="146"/>
      <c r="V8159" s="146"/>
      <c r="W8159" s="146"/>
      <c r="X8159" s="146"/>
      <c r="Y8159" s="146"/>
      <c r="Z8159" s="146"/>
      <c r="AA8159" s="146"/>
      <c r="AB8159" s="5" t="str">
        <f t="shared" si="160"/>
        <v/>
      </c>
    </row>
    <row r="8160" spans="8:28" customFormat="1" ht="12.95" hidden="1" customHeight="1">
      <c r="H8160" s="1"/>
      <c r="I8160" s="1"/>
      <c r="N8160" s="1"/>
      <c r="T8160" s="146"/>
      <c r="U8160" s="146"/>
      <c r="V8160" s="146"/>
      <c r="W8160" s="146"/>
      <c r="X8160" s="146"/>
      <c r="Y8160" s="146"/>
      <c r="Z8160" s="146"/>
      <c r="AA8160" s="146"/>
      <c r="AB8160" s="5" t="str">
        <f t="shared" si="160"/>
        <v/>
      </c>
    </row>
    <row r="8161" spans="8:28" customFormat="1" ht="12.95" hidden="1" customHeight="1">
      <c r="H8161" s="1"/>
      <c r="I8161" s="1"/>
      <c r="N8161" s="1"/>
      <c r="T8161" s="146"/>
      <c r="U8161" s="146"/>
      <c r="V8161" s="146"/>
      <c r="W8161" s="146"/>
      <c r="X8161" s="146"/>
      <c r="Y8161" s="146"/>
      <c r="Z8161" s="146"/>
      <c r="AA8161" s="146"/>
      <c r="AB8161" s="5" t="str">
        <f t="shared" si="160"/>
        <v/>
      </c>
    </row>
    <row r="8162" spans="8:28" customFormat="1" ht="12.95" hidden="1" customHeight="1">
      <c r="H8162" s="1"/>
      <c r="I8162" s="1"/>
      <c r="N8162" s="1"/>
      <c r="T8162" s="146"/>
      <c r="U8162" s="146"/>
      <c r="V8162" s="146"/>
      <c r="W8162" s="146"/>
      <c r="X8162" s="146"/>
      <c r="Y8162" s="146"/>
      <c r="Z8162" s="146"/>
      <c r="AA8162" s="146"/>
      <c r="AB8162" s="5" t="str">
        <f t="shared" si="160"/>
        <v/>
      </c>
    </row>
    <row r="8163" spans="8:28" customFormat="1" ht="12.95" hidden="1" customHeight="1">
      <c r="H8163" s="1"/>
      <c r="I8163" s="1"/>
      <c r="N8163" s="1"/>
      <c r="T8163" s="146"/>
      <c r="U8163" s="146"/>
      <c r="V8163" s="146"/>
      <c r="W8163" s="146"/>
      <c r="X8163" s="146"/>
      <c r="Y8163" s="146"/>
      <c r="Z8163" s="146"/>
      <c r="AA8163" s="146"/>
      <c r="AB8163" s="5" t="str">
        <f t="shared" si="160"/>
        <v/>
      </c>
    </row>
    <row r="8164" spans="8:28" customFormat="1" ht="12.95" hidden="1" customHeight="1">
      <c r="H8164" s="1"/>
      <c r="I8164" s="1"/>
      <c r="N8164" s="1"/>
      <c r="T8164" s="146"/>
      <c r="U8164" s="146"/>
      <c r="V8164" s="146"/>
      <c r="W8164" s="146"/>
      <c r="X8164" s="146"/>
      <c r="Y8164" s="146"/>
      <c r="Z8164" s="146"/>
      <c r="AA8164" s="146"/>
      <c r="AB8164" s="5" t="str">
        <f t="shared" si="160"/>
        <v/>
      </c>
    </row>
    <row r="8165" spans="8:28" customFormat="1" ht="12.95" hidden="1" customHeight="1">
      <c r="H8165" s="1"/>
      <c r="I8165" s="1"/>
      <c r="N8165" s="1"/>
      <c r="T8165" s="146"/>
      <c r="U8165" s="146"/>
      <c r="V8165" s="146"/>
      <c r="W8165" s="146"/>
      <c r="X8165" s="146"/>
      <c r="Y8165" s="146"/>
      <c r="Z8165" s="146"/>
      <c r="AA8165" s="146"/>
      <c r="AB8165" s="5" t="str">
        <f t="shared" si="160"/>
        <v/>
      </c>
    </row>
    <row r="8166" spans="8:28" customFormat="1" ht="12.95" hidden="1" customHeight="1">
      <c r="H8166" s="1"/>
      <c r="I8166" s="1"/>
      <c r="N8166" s="1"/>
      <c r="T8166" s="146"/>
      <c r="U8166" s="146"/>
      <c r="V8166" s="146"/>
      <c r="W8166" s="146"/>
      <c r="X8166" s="146"/>
      <c r="Y8166" s="146"/>
      <c r="Z8166" s="146"/>
      <c r="AA8166" s="146"/>
      <c r="AB8166" s="5" t="str">
        <f t="shared" si="160"/>
        <v/>
      </c>
    </row>
    <row r="8167" spans="8:28" customFormat="1" ht="12.95" hidden="1" customHeight="1">
      <c r="H8167" s="1"/>
      <c r="I8167" s="1"/>
      <c r="N8167" s="1"/>
      <c r="T8167" s="146"/>
      <c r="U8167" s="146"/>
      <c r="V8167" s="146"/>
      <c r="W8167" s="146"/>
      <c r="X8167" s="146"/>
      <c r="Y8167" s="146"/>
      <c r="Z8167" s="146"/>
      <c r="AA8167" s="146"/>
      <c r="AB8167" s="5" t="str">
        <f t="shared" si="160"/>
        <v/>
      </c>
    </row>
    <row r="8168" spans="8:28" customFormat="1" ht="12.95" hidden="1" customHeight="1">
      <c r="H8168" s="1"/>
      <c r="I8168" s="1"/>
      <c r="N8168" s="1"/>
      <c r="T8168" s="146"/>
      <c r="U8168" s="146"/>
      <c r="V8168" s="146"/>
      <c r="W8168" s="146"/>
      <c r="X8168" s="146"/>
      <c r="Y8168" s="146"/>
      <c r="Z8168" s="146"/>
      <c r="AA8168" s="146"/>
      <c r="AB8168" s="5" t="str">
        <f t="shared" si="160"/>
        <v/>
      </c>
    </row>
    <row r="8169" spans="8:28" customFormat="1" ht="12.95" hidden="1" customHeight="1">
      <c r="H8169" s="1"/>
      <c r="I8169" s="1"/>
      <c r="N8169" s="1"/>
      <c r="T8169" s="146"/>
      <c r="U8169" s="146"/>
      <c r="V8169" s="146"/>
      <c r="W8169" s="146"/>
      <c r="X8169" s="146"/>
      <c r="Y8169" s="146"/>
      <c r="Z8169" s="146"/>
      <c r="AA8169" s="146"/>
      <c r="AB8169" s="5" t="str">
        <f t="shared" si="160"/>
        <v/>
      </c>
    </row>
    <row r="8170" spans="8:28" customFormat="1" ht="12.95" hidden="1" customHeight="1">
      <c r="H8170" s="1"/>
      <c r="I8170" s="1"/>
      <c r="N8170" s="1"/>
      <c r="T8170" s="146"/>
      <c r="U8170" s="146"/>
      <c r="V8170" s="146"/>
      <c r="W8170" s="146"/>
      <c r="X8170" s="146"/>
      <c r="Y8170" s="146"/>
      <c r="Z8170" s="146"/>
      <c r="AA8170" s="146"/>
      <c r="AB8170" s="5" t="str">
        <f t="shared" si="160"/>
        <v/>
      </c>
    </row>
    <row r="8171" spans="8:28" customFormat="1" ht="12.95" hidden="1" customHeight="1">
      <c r="H8171" s="1"/>
      <c r="I8171" s="1"/>
      <c r="N8171" s="1"/>
      <c r="T8171" s="146"/>
      <c r="U8171" s="146"/>
      <c r="V8171" s="146"/>
      <c r="W8171" s="146"/>
      <c r="X8171" s="146"/>
      <c r="Y8171" s="146"/>
      <c r="Z8171" s="146"/>
      <c r="AA8171" s="146"/>
      <c r="AB8171" s="5" t="str">
        <f t="shared" si="160"/>
        <v/>
      </c>
    </row>
    <row r="8172" spans="8:28" customFormat="1" ht="12.95" hidden="1" customHeight="1">
      <c r="H8172" s="1"/>
      <c r="I8172" s="1"/>
      <c r="N8172" s="1"/>
      <c r="T8172" s="146"/>
      <c r="U8172" s="146"/>
      <c r="V8172" s="146"/>
      <c r="W8172" s="146"/>
      <c r="X8172" s="146"/>
      <c r="Y8172" s="146"/>
      <c r="Z8172" s="146"/>
      <c r="AA8172" s="146"/>
      <c r="AB8172" s="5" t="str">
        <f t="shared" si="160"/>
        <v/>
      </c>
    </row>
    <row r="8173" spans="8:28" customFormat="1" ht="12.95" hidden="1" customHeight="1">
      <c r="H8173" s="1"/>
      <c r="I8173" s="1"/>
      <c r="N8173" s="1"/>
      <c r="T8173" s="146"/>
      <c r="U8173" s="146"/>
      <c r="V8173" s="146"/>
      <c r="W8173" s="146"/>
      <c r="X8173" s="146"/>
      <c r="Y8173" s="146"/>
      <c r="Z8173" s="146"/>
      <c r="AA8173" s="146"/>
      <c r="AB8173" s="5" t="str">
        <f t="shared" si="160"/>
        <v/>
      </c>
    </row>
    <row r="8174" spans="8:28" customFormat="1" ht="12.95" hidden="1" customHeight="1">
      <c r="H8174" s="1"/>
      <c r="I8174" s="1"/>
      <c r="N8174" s="1"/>
      <c r="T8174" s="146"/>
      <c r="U8174" s="146"/>
      <c r="V8174" s="146"/>
      <c r="W8174" s="146"/>
      <c r="X8174" s="146"/>
      <c r="Y8174" s="146"/>
      <c r="Z8174" s="146"/>
      <c r="AA8174" s="146"/>
      <c r="AB8174" s="5" t="str">
        <f t="shared" si="160"/>
        <v/>
      </c>
    </row>
    <row r="8175" spans="8:28" customFormat="1" ht="12.95" hidden="1" customHeight="1">
      <c r="H8175" s="1"/>
      <c r="I8175" s="1"/>
      <c r="N8175" s="1"/>
      <c r="T8175" s="146"/>
      <c r="U8175" s="146"/>
      <c r="V8175" s="146"/>
      <c r="W8175" s="146"/>
      <c r="X8175" s="146"/>
      <c r="Y8175" s="146"/>
      <c r="Z8175" s="146"/>
      <c r="AA8175" s="146"/>
      <c r="AB8175" s="5" t="str">
        <f t="shared" si="160"/>
        <v/>
      </c>
    </row>
    <row r="8176" spans="8:28" customFormat="1" ht="12.95" hidden="1" customHeight="1">
      <c r="H8176" s="1"/>
      <c r="I8176" s="1"/>
      <c r="N8176" s="1"/>
      <c r="T8176" s="146"/>
      <c r="U8176" s="146"/>
      <c r="V8176" s="146"/>
      <c r="W8176" s="146"/>
      <c r="X8176" s="146"/>
      <c r="Y8176" s="146"/>
      <c r="Z8176" s="146"/>
      <c r="AA8176" s="146"/>
      <c r="AB8176" s="5" t="str">
        <f t="shared" si="160"/>
        <v/>
      </c>
    </row>
    <row r="8177" spans="8:28" customFormat="1" ht="12.95" hidden="1" customHeight="1">
      <c r="H8177" s="1"/>
      <c r="I8177" s="1"/>
      <c r="N8177" s="1"/>
      <c r="T8177" s="146"/>
      <c r="U8177" s="146"/>
      <c r="V8177" s="146"/>
      <c r="W8177" s="146"/>
      <c r="X8177" s="146"/>
      <c r="Y8177" s="146"/>
      <c r="Z8177" s="146"/>
      <c r="AA8177" s="146"/>
      <c r="AB8177" s="5" t="str">
        <f t="shared" si="160"/>
        <v/>
      </c>
    </row>
    <row r="8178" spans="8:28" customFormat="1" ht="12.95" hidden="1" customHeight="1">
      <c r="H8178" s="1"/>
      <c r="I8178" s="1"/>
      <c r="N8178" s="1"/>
      <c r="T8178" s="146"/>
      <c r="U8178" s="146"/>
      <c r="V8178" s="146"/>
      <c r="W8178" s="146"/>
      <c r="X8178" s="146"/>
      <c r="Y8178" s="146"/>
      <c r="Z8178" s="146"/>
      <c r="AA8178" s="146"/>
      <c r="AB8178" s="5" t="str">
        <f t="shared" si="160"/>
        <v/>
      </c>
    </row>
    <row r="8179" spans="8:28" customFormat="1" ht="12.95" hidden="1" customHeight="1">
      <c r="H8179" s="1"/>
      <c r="I8179" s="1"/>
      <c r="N8179" s="1"/>
      <c r="T8179" s="146"/>
      <c r="U8179" s="146"/>
      <c r="V8179" s="146"/>
      <c r="W8179" s="146"/>
      <c r="X8179" s="146"/>
      <c r="Y8179" s="146"/>
      <c r="Z8179" s="146"/>
      <c r="AA8179" s="146"/>
      <c r="AB8179" s="5" t="str">
        <f t="shared" si="160"/>
        <v/>
      </c>
    </row>
    <row r="8180" spans="8:28" customFormat="1" ht="12.95" hidden="1" customHeight="1">
      <c r="H8180" s="1"/>
      <c r="I8180" s="1"/>
      <c r="N8180" s="1"/>
      <c r="T8180" s="146"/>
      <c r="U8180" s="146"/>
      <c r="V8180" s="146"/>
      <c r="W8180" s="146"/>
      <c r="X8180" s="146"/>
      <c r="Y8180" s="146"/>
      <c r="Z8180" s="146"/>
      <c r="AA8180" s="146"/>
      <c r="AB8180" s="5" t="str">
        <f t="shared" si="160"/>
        <v/>
      </c>
    </row>
    <row r="8181" spans="8:28" customFormat="1" ht="12.95" hidden="1" customHeight="1">
      <c r="H8181" s="1"/>
      <c r="I8181" s="1"/>
      <c r="N8181" s="1"/>
      <c r="T8181" s="146"/>
      <c r="U8181" s="146"/>
      <c r="V8181" s="146"/>
      <c r="W8181" s="146"/>
      <c r="X8181" s="146"/>
      <c r="Y8181" s="146"/>
      <c r="Z8181" s="146"/>
      <c r="AA8181" s="146"/>
      <c r="AB8181" s="5" t="str">
        <f t="shared" si="160"/>
        <v/>
      </c>
    </row>
    <row r="8182" spans="8:28" customFormat="1" ht="12.95" hidden="1" customHeight="1">
      <c r="H8182" s="1"/>
      <c r="I8182" s="1"/>
      <c r="N8182" s="1"/>
      <c r="T8182" s="146"/>
      <c r="U8182" s="146"/>
      <c r="V8182" s="146"/>
      <c r="W8182" s="146"/>
      <c r="X8182" s="146"/>
      <c r="Y8182" s="146"/>
      <c r="Z8182" s="146"/>
      <c r="AA8182" s="146"/>
      <c r="AB8182" s="5" t="str">
        <f t="shared" si="160"/>
        <v/>
      </c>
    </row>
    <row r="8183" spans="8:28" customFormat="1" ht="12.95" hidden="1" customHeight="1">
      <c r="H8183" s="1"/>
      <c r="I8183" s="1"/>
      <c r="N8183" s="1"/>
      <c r="T8183" s="146"/>
      <c r="U8183" s="146"/>
      <c r="V8183" s="146"/>
      <c r="W8183" s="146"/>
      <c r="X8183" s="146"/>
      <c r="Y8183" s="146"/>
      <c r="Z8183" s="146"/>
      <c r="AA8183" s="146"/>
      <c r="AB8183" s="5" t="str">
        <f t="shared" si="160"/>
        <v/>
      </c>
    </row>
    <row r="8184" spans="8:28" customFormat="1" ht="12.95" hidden="1" customHeight="1">
      <c r="H8184" s="1"/>
      <c r="I8184" s="1"/>
      <c r="N8184" s="1"/>
      <c r="T8184" s="146"/>
      <c r="U8184" s="146"/>
      <c r="V8184" s="146"/>
      <c r="W8184" s="146"/>
      <c r="X8184" s="146"/>
      <c r="Y8184" s="146"/>
      <c r="Z8184" s="146"/>
      <c r="AA8184" s="146"/>
      <c r="AB8184" s="5" t="str">
        <f t="shared" si="160"/>
        <v/>
      </c>
    </row>
    <row r="8185" spans="8:28" customFormat="1" ht="12.95" hidden="1" customHeight="1">
      <c r="H8185" s="1"/>
      <c r="I8185" s="1"/>
      <c r="N8185" s="1"/>
      <c r="T8185" s="146"/>
      <c r="U8185" s="146"/>
      <c r="V8185" s="146"/>
      <c r="W8185" s="146"/>
      <c r="X8185" s="146"/>
      <c r="Y8185" s="146"/>
      <c r="Z8185" s="146"/>
      <c r="AA8185" s="146"/>
      <c r="AB8185" s="5" t="str">
        <f t="shared" si="160"/>
        <v/>
      </c>
    </row>
    <row r="8186" spans="8:28" customFormat="1" ht="12.95" hidden="1" customHeight="1">
      <c r="H8186" s="1"/>
      <c r="I8186" s="1"/>
      <c r="N8186" s="1"/>
      <c r="T8186" s="146"/>
      <c r="U8186" s="146"/>
      <c r="V8186" s="146"/>
      <c r="W8186" s="146"/>
      <c r="X8186" s="146"/>
      <c r="Y8186" s="146"/>
      <c r="Z8186" s="146"/>
      <c r="AA8186" s="146"/>
      <c r="AB8186" s="5" t="str">
        <f t="shared" si="160"/>
        <v/>
      </c>
    </row>
    <row r="8187" spans="8:28" customFormat="1" ht="12.95" hidden="1" customHeight="1">
      <c r="H8187" s="1"/>
      <c r="I8187" s="1"/>
      <c r="N8187" s="1"/>
      <c r="T8187" s="146"/>
      <c r="U8187" s="146"/>
      <c r="V8187" s="146"/>
      <c r="W8187" s="146"/>
      <c r="X8187" s="146"/>
      <c r="Y8187" s="146"/>
      <c r="Z8187" s="146"/>
      <c r="AA8187" s="146"/>
      <c r="AB8187" s="5" t="str">
        <f t="shared" si="160"/>
        <v/>
      </c>
    </row>
    <row r="8188" spans="8:28" customFormat="1" ht="12.95" hidden="1" customHeight="1">
      <c r="H8188" s="1"/>
      <c r="I8188" s="1"/>
      <c r="N8188" s="1"/>
      <c r="T8188" s="146"/>
      <c r="U8188" s="146"/>
      <c r="V8188" s="146"/>
      <c r="W8188" s="146"/>
      <c r="X8188" s="146"/>
      <c r="Y8188" s="146"/>
      <c r="Z8188" s="146"/>
      <c r="AA8188" s="146"/>
      <c r="AB8188" s="5" t="str">
        <f t="shared" si="160"/>
        <v/>
      </c>
    </row>
    <row r="8189" spans="8:28" customFormat="1" ht="12.95" hidden="1" customHeight="1">
      <c r="H8189" s="1"/>
      <c r="I8189" s="1"/>
      <c r="N8189" s="1"/>
      <c r="T8189" s="146"/>
      <c r="U8189" s="146"/>
      <c r="V8189" s="146"/>
      <c r="W8189" s="146"/>
      <c r="X8189" s="146"/>
      <c r="Y8189" s="146"/>
      <c r="Z8189" s="146"/>
      <c r="AA8189" s="146"/>
      <c r="AB8189" s="5" t="str">
        <f t="shared" si="160"/>
        <v/>
      </c>
    </row>
    <row r="8190" spans="8:28" customFormat="1" ht="12.95" hidden="1" customHeight="1">
      <c r="H8190" s="1"/>
      <c r="I8190" s="1"/>
      <c r="N8190" s="1"/>
      <c r="T8190" s="146"/>
      <c r="U8190" s="146"/>
      <c r="V8190" s="146"/>
      <c r="W8190" s="146"/>
      <c r="X8190" s="146"/>
      <c r="Y8190" s="146"/>
      <c r="Z8190" s="146"/>
      <c r="AA8190" s="146"/>
      <c r="AB8190" s="5" t="str">
        <f t="shared" si="160"/>
        <v/>
      </c>
    </row>
    <row r="8191" spans="8:28" customFormat="1" ht="12.95" hidden="1" customHeight="1">
      <c r="H8191" s="1"/>
      <c r="I8191" s="1"/>
      <c r="N8191" s="1"/>
      <c r="T8191" s="146"/>
      <c r="U8191" s="146"/>
      <c r="V8191" s="146"/>
      <c r="W8191" s="146"/>
      <c r="X8191" s="146"/>
      <c r="Y8191" s="146"/>
      <c r="Z8191" s="146"/>
      <c r="AA8191" s="146"/>
      <c r="AB8191" s="5" t="str">
        <f t="shared" si="160"/>
        <v/>
      </c>
    </row>
    <row r="8192" spans="8:28" customFormat="1" ht="12.95" hidden="1" customHeight="1">
      <c r="H8192" s="1"/>
      <c r="I8192" s="1"/>
      <c r="N8192" s="1"/>
      <c r="T8192" s="146"/>
      <c r="U8192" s="146"/>
      <c r="V8192" s="146"/>
      <c r="W8192" s="146"/>
      <c r="X8192" s="146"/>
      <c r="Y8192" s="146"/>
      <c r="Z8192" s="146"/>
      <c r="AA8192" s="146"/>
      <c r="AB8192" s="5" t="str">
        <f t="shared" si="160"/>
        <v/>
      </c>
    </row>
    <row r="8193" spans="8:28" customFormat="1" ht="12.95" hidden="1" customHeight="1">
      <c r="H8193" s="1"/>
      <c r="I8193" s="1"/>
      <c r="N8193" s="1"/>
      <c r="T8193" s="146"/>
      <c r="U8193" s="146"/>
      <c r="V8193" s="146"/>
      <c r="W8193" s="146"/>
      <c r="X8193" s="146"/>
      <c r="Y8193" s="146"/>
      <c r="Z8193" s="146"/>
      <c r="AA8193" s="146"/>
      <c r="AB8193" s="5" t="str">
        <f t="shared" si="160"/>
        <v/>
      </c>
    </row>
    <row r="8194" spans="8:28" customFormat="1" ht="12.95" hidden="1" customHeight="1">
      <c r="H8194" s="1"/>
      <c r="I8194" s="1"/>
      <c r="N8194" s="1"/>
      <c r="T8194" s="146"/>
      <c r="U8194" s="146"/>
      <c r="V8194" s="146"/>
      <c r="W8194" s="146"/>
      <c r="X8194" s="146"/>
      <c r="Y8194" s="146"/>
      <c r="Z8194" s="146"/>
      <c r="AA8194" s="146"/>
      <c r="AB8194" s="5" t="str">
        <f t="shared" si="160"/>
        <v/>
      </c>
    </row>
    <row r="8195" spans="8:28" customFormat="1" ht="12.95" hidden="1" customHeight="1">
      <c r="H8195" s="1"/>
      <c r="I8195" s="1"/>
      <c r="N8195" s="1"/>
      <c r="T8195" s="146"/>
      <c r="U8195" s="146"/>
      <c r="V8195" s="146"/>
      <c r="W8195" s="146"/>
      <c r="X8195" s="146"/>
      <c r="Y8195" s="146"/>
      <c r="Z8195" s="146"/>
      <c r="AA8195" s="146"/>
      <c r="AB8195" s="5" t="str">
        <f t="shared" si="160"/>
        <v/>
      </c>
    </row>
    <row r="8196" spans="8:28" customFormat="1" ht="12.95" hidden="1" customHeight="1">
      <c r="H8196" s="1"/>
      <c r="I8196" s="1"/>
      <c r="N8196" s="1"/>
      <c r="T8196" s="146"/>
      <c r="U8196" s="146"/>
      <c r="V8196" s="146"/>
      <c r="W8196" s="146"/>
      <c r="X8196" s="146"/>
      <c r="Y8196" s="146"/>
      <c r="Z8196" s="146"/>
      <c r="AA8196" s="146"/>
      <c r="AB8196" s="5" t="str">
        <f t="shared" si="160"/>
        <v/>
      </c>
    </row>
    <row r="8197" spans="8:28" customFormat="1" ht="12.95" hidden="1" customHeight="1">
      <c r="H8197" s="1"/>
      <c r="I8197" s="1"/>
      <c r="N8197" s="1"/>
      <c r="T8197" s="146"/>
      <c r="U8197" s="146"/>
      <c r="V8197" s="146"/>
      <c r="W8197" s="146"/>
      <c r="X8197" s="146"/>
      <c r="Y8197" s="146"/>
      <c r="Z8197" s="146"/>
      <c r="AA8197" s="146"/>
      <c r="AB8197" s="5" t="str">
        <f t="shared" si="160"/>
        <v/>
      </c>
    </row>
    <row r="8198" spans="8:28" customFormat="1" ht="12.95" hidden="1" customHeight="1">
      <c r="H8198" s="1"/>
      <c r="I8198" s="1"/>
      <c r="N8198" s="1"/>
      <c r="T8198" s="146"/>
      <c r="U8198" s="146"/>
      <c r="V8198" s="146"/>
      <c r="W8198" s="146"/>
      <c r="X8198" s="146"/>
      <c r="Y8198" s="146"/>
      <c r="Z8198" s="146"/>
      <c r="AA8198" s="146"/>
      <c r="AB8198" s="5" t="str">
        <f t="shared" si="160"/>
        <v/>
      </c>
    </row>
    <row r="8199" spans="8:28" customFormat="1" ht="12.95" hidden="1" customHeight="1">
      <c r="H8199" s="1"/>
      <c r="I8199" s="1"/>
      <c r="N8199" s="1"/>
      <c r="T8199" s="146"/>
      <c r="U8199" s="146"/>
      <c r="V8199" s="146"/>
      <c r="W8199" s="146"/>
      <c r="X8199" s="146"/>
      <c r="Y8199" s="146"/>
      <c r="Z8199" s="146"/>
      <c r="AA8199" s="146"/>
      <c r="AB8199" s="5" t="str">
        <f t="shared" si="160"/>
        <v/>
      </c>
    </row>
    <row r="8200" spans="8:28" customFormat="1" ht="12.95" hidden="1" customHeight="1">
      <c r="H8200" s="1"/>
      <c r="I8200" s="1"/>
      <c r="N8200" s="1"/>
      <c r="T8200" s="146"/>
      <c r="U8200" s="146"/>
      <c r="V8200" s="146"/>
      <c r="W8200" s="146"/>
      <c r="X8200" s="146"/>
      <c r="Y8200" s="146"/>
      <c r="Z8200" s="146"/>
      <c r="AA8200" s="146"/>
      <c r="AB8200" s="5" t="str">
        <f t="shared" si="160"/>
        <v/>
      </c>
    </row>
    <row r="8201" spans="8:28" customFormat="1" ht="12.95" hidden="1" customHeight="1">
      <c r="H8201" s="1"/>
      <c r="I8201" s="1"/>
      <c r="N8201" s="1"/>
      <c r="T8201" s="146"/>
      <c r="U8201" s="146"/>
      <c r="V8201" s="146"/>
      <c r="W8201" s="146"/>
      <c r="X8201" s="146"/>
      <c r="Y8201" s="146"/>
      <c r="Z8201" s="146"/>
      <c r="AA8201" s="146"/>
      <c r="AB8201" s="5" t="str">
        <f t="shared" si="160"/>
        <v/>
      </c>
    </row>
    <row r="8202" spans="8:28" customFormat="1" ht="12.95" hidden="1" customHeight="1">
      <c r="H8202" s="1"/>
      <c r="I8202" s="1"/>
      <c r="N8202" s="1"/>
      <c r="T8202" s="146"/>
      <c r="U8202" s="146"/>
      <c r="V8202" s="146"/>
      <c r="W8202" s="146"/>
      <c r="X8202" s="146"/>
      <c r="Y8202" s="146"/>
      <c r="Z8202" s="146"/>
      <c r="AA8202" s="146"/>
      <c r="AB8202" s="5" t="str">
        <f t="shared" si="160"/>
        <v/>
      </c>
    </row>
    <row r="8203" spans="8:28" customFormat="1" ht="12.95" hidden="1" customHeight="1">
      <c r="H8203" s="1"/>
      <c r="I8203" s="1"/>
      <c r="N8203" s="1"/>
      <c r="T8203" s="146"/>
      <c r="U8203" s="146"/>
      <c r="V8203" s="146"/>
      <c r="W8203" s="146"/>
      <c r="X8203" s="146"/>
      <c r="Y8203" s="146"/>
      <c r="Z8203" s="146"/>
      <c r="AA8203" s="146"/>
      <c r="AB8203" s="5" t="str">
        <f t="shared" si="160"/>
        <v/>
      </c>
    </row>
    <row r="8204" spans="8:28" customFormat="1" ht="12.95" hidden="1" customHeight="1">
      <c r="H8204" s="1"/>
      <c r="I8204" s="1"/>
      <c r="N8204" s="1"/>
      <c r="T8204" s="146"/>
      <c r="U8204" s="146"/>
      <c r="V8204" s="146"/>
      <c r="W8204" s="146"/>
      <c r="X8204" s="146"/>
      <c r="Y8204" s="146"/>
      <c r="Z8204" s="146"/>
      <c r="AA8204" s="146"/>
      <c r="AB8204" s="5" t="str">
        <f t="shared" si="160"/>
        <v/>
      </c>
    </row>
    <row r="8205" spans="8:28" customFormat="1" ht="12.95" hidden="1" customHeight="1">
      <c r="H8205" s="1"/>
      <c r="I8205" s="1"/>
      <c r="N8205" s="1"/>
      <c r="T8205" s="146"/>
      <c r="U8205" s="146"/>
      <c r="V8205" s="146"/>
      <c r="W8205" s="146"/>
      <c r="X8205" s="146"/>
      <c r="Y8205" s="146"/>
      <c r="Z8205" s="146"/>
      <c r="AA8205" s="146"/>
      <c r="AB8205" s="5" t="str">
        <f t="shared" si="160"/>
        <v/>
      </c>
    </row>
    <row r="8206" spans="8:28" customFormat="1" ht="12.95" hidden="1" customHeight="1">
      <c r="H8206" s="1"/>
      <c r="I8206" s="1"/>
      <c r="N8206" s="1"/>
      <c r="T8206" s="146"/>
      <c r="U8206" s="146"/>
      <c r="V8206" s="146"/>
      <c r="W8206" s="146"/>
      <c r="X8206" s="146"/>
      <c r="Y8206" s="146"/>
      <c r="Z8206" s="146"/>
      <c r="AA8206" s="146"/>
      <c r="AB8206" s="5" t="str">
        <f t="shared" si="160"/>
        <v/>
      </c>
    </row>
    <row r="8207" spans="8:28" customFormat="1" ht="12.95" hidden="1" customHeight="1">
      <c r="H8207" s="1"/>
      <c r="I8207" s="1"/>
      <c r="N8207" s="1"/>
      <c r="T8207" s="146"/>
      <c r="U8207" s="146"/>
      <c r="V8207" s="146"/>
      <c r="W8207" s="146"/>
      <c r="X8207" s="146"/>
      <c r="Y8207" s="146"/>
      <c r="Z8207" s="146"/>
      <c r="AA8207" s="146"/>
      <c r="AB8207" s="5" t="str">
        <f t="shared" si="160"/>
        <v/>
      </c>
    </row>
    <row r="8208" spans="8:28" customFormat="1" ht="12.95" hidden="1" customHeight="1">
      <c r="H8208" s="1"/>
      <c r="I8208" s="1"/>
      <c r="N8208" s="1"/>
      <c r="T8208" s="146"/>
      <c r="U8208" s="146"/>
      <c r="V8208" s="146"/>
      <c r="W8208" s="146"/>
      <c r="X8208" s="146"/>
      <c r="Y8208" s="146"/>
      <c r="Z8208" s="146"/>
      <c r="AA8208" s="146"/>
      <c r="AB8208" s="5" t="str">
        <f t="shared" si="160"/>
        <v/>
      </c>
    </row>
    <row r="8209" spans="8:28" customFormat="1" ht="12.95" hidden="1" customHeight="1">
      <c r="H8209" s="1"/>
      <c r="I8209" s="1"/>
      <c r="N8209" s="1"/>
      <c r="T8209" s="146"/>
      <c r="U8209" s="146"/>
      <c r="V8209" s="146"/>
      <c r="W8209" s="146"/>
      <c r="X8209" s="146"/>
      <c r="Y8209" s="146"/>
      <c r="Z8209" s="146"/>
      <c r="AA8209" s="146"/>
      <c r="AB8209" s="5" t="str">
        <f t="shared" si="160"/>
        <v/>
      </c>
    </row>
    <row r="8210" spans="8:28" customFormat="1" ht="12.95" hidden="1" customHeight="1">
      <c r="H8210" s="1"/>
      <c r="I8210" s="1"/>
      <c r="N8210" s="1"/>
      <c r="T8210" s="146"/>
      <c r="U8210" s="146"/>
      <c r="V8210" s="146"/>
      <c r="W8210" s="146"/>
      <c r="X8210" s="146"/>
      <c r="Y8210" s="146"/>
      <c r="Z8210" s="146"/>
      <c r="AA8210" s="146"/>
      <c r="AB8210" s="5" t="str">
        <f t="shared" si="160"/>
        <v/>
      </c>
    </row>
    <row r="8211" spans="8:28" customFormat="1" ht="12.95" hidden="1" customHeight="1">
      <c r="H8211" s="1"/>
      <c r="I8211" s="1"/>
      <c r="N8211" s="1"/>
      <c r="T8211" s="146"/>
      <c r="U8211" s="146"/>
      <c r="V8211" s="146"/>
      <c r="W8211" s="146"/>
      <c r="X8211" s="146"/>
      <c r="Y8211" s="146"/>
      <c r="Z8211" s="146"/>
      <c r="AA8211" s="146"/>
      <c r="AB8211" s="5" t="str">
        <f t="shared" si="160"/>
        <v/>
      </c>
    </row>
    <row r="8212" spans="8:28" customFormat="1" ht="12.95" hidden="1" customHeight="1">
      <c r="H8212" s="1"/>
      <c r="I8212" s="1"/>
      <c r="N8212" s="1"/>
      <c r="T8212" s="146"/>
      <c r="U8212" s="146"/>
      <c r="V8212" s="146"/>
      <c r="W8212" s="146"/>
      <c r="X8212" s="146"/>
      <c r="Y8212" s="146"/>
      <c r="Z8212" s="146"/>
      <c r="AA8212" s="146"/>
      <c r="AB8212" s="5" t="str">
        <f t="shared" si="160"/>
        <v/>
      </c>
    </row>
    <row r="8213" spans="8:28" customFormat="1" ht="12.95" hidden="1" customHeight="1">
      <c r="H8213" s="1"/>
      <c r="I8213" s="1"/>
      <c r="N8213" s="1"/>
      <c r="T8213" s="146"/>
      <c r="U8213" s="146"/>
      <c r="V8213" s="146"/>
      <c r="W8213" s="146"/>
      <c r="X8213" s="146"/>
      <c r="Y8213" s="146"/>
      <c r="Z8213" s="146"/>
      <c r="AA8213" s="146"/>
      <c r="AB8213" s="5" t="str">
        <f t="shared" si="160"/>
        <v/>
      </c>
    </row>
    <row r="8214" spans="8:28" customFormat="1" ht="12.95" hidden="1" customHeight="1">
      <c r="H8214" s="1"/>
      <c r="I8214" s="1"/>
      <c r="N8214" s="1"/>
      <c r="T8214" s="146"/>
      <c r="U8214" s="146"/>
      <c r="V8214" s="146"/>
      <c r="W8214" s="146"/>
      <c r="X8214" s="146"/>
      <c r="Y8214" s="146"/>
      <c r="Z8214" s="146"/>
      <c r="AA8214" s="146"/>
      <c r="AB8214" s="5" t="str">
        <f t="shared" si="160"/>
        <v/>
      </c>
    </row>
    <row r="8215" spans="8:28" customFormat="1" ht="12.95" hidden="1" customHeight="1">
      <c r="H8215" s="1"/>
      <c r="I8215" s="1"/>
      <c r="N8215" s="1"/>
      <c r="T8215" s="146"/>
      <c r="U8215" s="146"/>
      <c r="V8215" s="146"/>
      <c r="W8215" s="146"/>
      <c r="X8215" s="146"/>
      <c r="Y8215" s="146"/>
      <c r="Z8215" s="146"/>
      <c r="AA8215" s="146"/>
      <c r="AB8215" s="5" t="str">
        <f t="shared" si="160"/>
        <v/>
      </c>
    </row>
    <row r="8216" spans="8:28" customFormat="1" ht="12.95" hidden="1" customHeight="1">
      <c r="H8216" s="1"/>
      <c r="I8216" s="1"/>
      <c r="N8216" s="1"/>
      <c r="T8216" s="146"/>
      <c r="U8216" s="146"/>
      <c r="V8216" s="146"/>
      <c r="W8216" s="146"/>
      <c r="X8216" s="146"/>
      <c r="Y8216" s="146"/>
      <c r="Z8216" s="146"/>
      <c r="AA8216" s="146"/>
      <c r="AB8216" s="5" t="str">
        <f t="shared" si="160"/>
        <v/>
      </c>
    </row>
    <row r="8217" spans="8:28" customFormat="1" ht="12.95" hidden="1" customHeight="1">
      <c r="H8217" s="1"/>
      <c r="I8217" s="1"/>
      <c r="N8217" s="1"/>
      <c r="T8217" s="146"/>
      <c r="U8217" s="146"/>
      <c r="V8217" s="146"/>
      <c r="W8217" s="146"/>
      <c r="X8217" s="146"/>
      <c r="Y8217" s="146"/>
      <c r="Z8217" s="146"/>
      <c r="AA8217" s="146"/>
      <c r="AB8217" s="5" t="str">
        <f t="shared" si="160"/>
        <v/>
      </c>
    </row>
    <row r="8218" spans="8:28" customFormat="1" ht="12.95" hidden="1" customHeight="1">
      <c r="H8218" s="1"/>
      <c r="I8218" s="1"/>
      <c r="N8218" s="1"/>
      <c r="T8218" s="146"/>
      <c r="U8218" s="146"/>
      <c r="V8218" s="146"/>
      <c r="W8218" s="146"/>
      <c r="X8218" s="146"/>
      <c r="Y8218" s="146"/>
      <c r="Z8218" s="146"/>
      <c r="AA8218" s="146"/>
      <c r="AB8218" s="5" t="str">
        <f t="shared" si="160"/>
        <v/>
      </c>
    </row>
    <row r="8219" spans="8:28" customFormat="1" ht="12.95" hidden="1" customHeight="1">
      <c r="H8219" s="1"/>
      <c r="I8219" s="1"/>
      <c r="N8219" s="1"/>
      <c r="T8219" s="146"/>
      <c r="U8219" s="146"/>
      <c r="V8219" s="146"/>
      <c r="W8219" s="146"/>
      <c r="X8219" s="146"/>
      <c r="Y8219" s="146"/>
      <c r="Z8219" s="146"/>
      <c r="AA8219" s="146"/>
      <c r="AB8219" s="5" t="str">
        <f t="shared" ref="AB8219:AB8282" si="161">IF(TRIM(A8209)="","",CONCATENATE(TRIM(D8209),TRIM(E8209)))</f>
        <v/>
      </c>
    </row>
    <row r="8220" spans="8:28" customFormat="1" ht="12.95" hidden="1" customHeight="1">
      <c r="H8220" s="1"/>
      <c r="I8220" s="1"/>
      <c r="N8220" s="1"/>
      <c r="T8220" s="146"/>
      <c r="U8220" s="146"/>
      <c r="V8220" s="146"/>
      <c r="W8220" s="146"/>
      <c r="X8220" s="146"/>
      <c r="Y8220" s="146"/>
      <c r="Z8220" s="146"/>
      <c r="AA8220" s="146"/>
      <c r="AB8220" s="5" t="str">
        <f t="shared" si="161"/>
        <v/>
      </c>
    </row>
    <row r="8221" spans="8:28" customFormat="1" ht="12.95" hidden="1" customHeight="1">
      <c r="H8221" s="1"/>
      <c r="I8221" s="1"/>
      <c r="N8221" s="1"/>
      <c r="T8221" s="146"/>
      <c r="U8221" s="146"/>
      <c r="V8221" s="146"/>
      <c r="W8221" s="146"/>
      <c r="X8221" s="146"/>
      <c r="Y8221" s="146"/>
      <c r="Z8221" s="146"/>
      <c r="AA8221" s="146"/>
      <c r="AB8221" s="5" t="str">
        <f t="shared" si="161"/>
        <v/>
      </c>
    </row>
    <row r="8222" spans="8:28" customFormat="1" ht="12.95" hidden="1" customHeight="1">
      <c r="H8222" s="1"/>
      <c r="I8222" s="1"/>
      <c r="N8222" s="1"/>
      <c r="T8222" s="146"/>
      <c r="U8222" s="146"/>
      <c r="V8222" s="146"/>
      <c r="W8222" s="146"/>
      <c r="X8222" s="146"/>
      <c r="Y8222" s="146"/>
      <c r="Z8222" s="146"/>
      <c r="AA8222" s="146"/>
      <c r="AB8222" s="5" t="str">
        <f t="shared" si="161"/>
        <v/>
      </c>
    </row>
    <row r="8223" spans="8:28" customFormat="1" ht="12.95" hidden="1" customHeight="1">
      <c r="H8223" s="1"/>
      <c r="I8223" s="1"/>
      <c r="N8223" s="1"/>
      <c r="T8223" s="146"/>
      <c r="U8223" s="146"/>
      <c r="V8223" s="146"/>
      <c r="W8223" s="146"/>
      <c r="X8223" s="146"/>
      <c r="Y8223" s="146"/>
      <c r="Z8223" s="146"/>
      <c r="AA8223" s="146"/>
      <c r="AB8223" s="5" t="str">
        <f t="shared" si="161"/>
        <v/>
      </c>
    </row>
    <row r="8224" spans="8:28" customFormat="1" ht="12.95" hidden="1" customHeight="1">
      <c r="H8224" s="1"/>
      <c r="I8224" s="1"/>
      <c r="N8224" s="1"/>
      <c r="T8224" s="146"/>
      <c r="U8224" s="146"/>
      <c r="V8224" s="146"/>
      <c r="W8224" s="146"/>
      <c r="X8224" s="146"/>
      <c r="Y8224" s="146"/>
      <c r="Z8224" s="146"/>
      <c r="AA8224" s="146"/>
      <c r="AB8224" s="5" t="str">
        <f t="shared" si="161"/>
        <v/>
      </c>
    </row>
    <row r="8225" spans="8:28" customFormat="1" ht="12.95" hidden="1" customHeight="1">
      <c r="H8225" s="1"/>
      <c r="I8225" s="1"/>
      <c r="N8225" s="1"/>
      <c r="T8225" s="146"/>
      <c r="U8225" s="146"/>
      <c r="V8225" s="146"/>
      <c r="W8225" s="146"/>
      <c r="X8225" s="146"/>
      <c r="Y8225" s="146"/>
      <c r="Z8225" s="146"/>
      <c r="AA8225" s="146"/>
      <c r="AB8225" s="5" t="str">
        <f t="shared" si="161"/>
        <v/>
      </c>
    </row>
    <row r="8226" spans="8:28" customFormat="1" ht="12.95" hidden="1" customHeight="1">
      <c r="H8226" s="1"/>
      <c r="I8226" s="1"/>
      <c r="N8226" s="1"/>
      <c r="T8226" s="146"/>
      <c r="U8226" s="146"/>
      <c r="V8226" s="146"/>
      <c r="W8226" s="146"/>
      <c r="X8226" s="146"/>
      <c r="Y8226" s="146"/>
      <c r="Z8226" s="146"/>
      <c r="AA8226" s="146"/>
      <c r="AB8226" s="5" t="str">
        <f t="shared" si="161"/>
        <v/>
      </c>
    </row>
    <row r="8227" spans="8:28" customFormat="1" ht="12.95" hidden="1" customHeight="1">
      <c r="H8227" s="1"/>
      <c r="I8227" s="1"/>
      <c r="N8227" s="1"/>
      <c r="T8227" s="146"/>
      <c r="U8227" s="146"/>
      <c r="V8227" s="146"/>
      <c r="W8227" s="146"/>
      <c r="X8227" s="146"/>
      <c r="Y8227" s="146"/>
      <c r="Z8227" s="146"/>
      <c r="AA8227" s="146"/>
      <c r="AB8227" s="5" t="str">
        <f t="shared" si="161"/>
        <v/>
      </c>
    </row>
    <row r="8228" spans="8:28" customFormat="1" ht="12.95" hidden="1" customHeight="1">
      <c r="H8228" s="1"/>
      <c r="I8228" s="1"/>
      <c r="N8228" s="1"/>
      <c r="T8228" s="146"/>
      <c r="U8228" s="146"/>
      <c r="V8228" s="146"/>
      <c r="W8228" s="146"/>
      <c r="X8228" s="146"/>
      <c r="Y8228" s="146"/>
      <c r="Z8228" s="146"/>
      <c r="AA8228" s="146"/>
      <c r="AB8228" s="5" t="str">
        <f t="shared" si="161"/>
        <v/>
      </c>
    </row>
    <row r="8229" spans="8:28" customFormat="1" ht="12.95" hidden="1" customHeight="1">
      <c r="H8229" s="1"/>
      <c r="I8229" s="1"/>
      <c r="N8229" s="1"/>
      <c r="T8229" s="146"/>
      <c r="U8229" s="146"/>
      <c r="V8229" s="146"/>
      <c r="W8229" s="146"/>
      <c r="X8229" s="146"/>
      <c r="Y8229" s="146"/>
      <c r="Z8229" s="146"/>
      <c r="AA8229" s="146"/>
      <c r="AB8229" s="5" t="str">
        <f t="shared" si="161"/>
        <v/>
      </c>
    </row>
    <row r="8230" spans="8:28" customFormat="1" ht="12.95" hidden="1" customHeight="1">
      <c r="H8230" s="1"/>
      <c r="I8230" s="1"/>
      <c r="N8230" s="1"/>
      <c r="T8230" s="146"/>
      <c r="U8230" s="146"/>
      <c r="V8230" s="146"/>
      <c r="W8230" s="146"/>
      <c r="X8230" s="146"/>
      <c r="Y8230" s="146"/>
      <c r="Z8230" s="146"/>
      <c r="AA8230" s="146"/>
      <c r="AB8230" s="5" t="str">
        <f t="shared" si="161"/>
        <v/>
      </c>
    </row>
    <row r="8231" spans="8:28" customFormat="1" ht="12.95" hidden="1" customHeight="1">
      <c r="H8231" s="1"/>
      <c r="I8231" s="1"/>
      <c r="N8231" s="1"/>
      <c r="T8231" s="146"/>
      <c r="U8231" s="146"/>
      <c r="V8231" s="146"/>
      <c r="W8231" s="146"/>
      <c r="X8231" s="146"/>
      <c r="Y8231" s="146"/>
      <c r="Z8231" s="146"/>
      <c r="AA8231" s="146"/>
      <c r="AB8231" s="5" t="str">
        <f t="shared" si="161"/>
        <v/>
      </c>
    </row>
    <row r="8232" spans="8:28" customFormat="1" ht="12.95" hidden="1" customHeight="1">
      <c r="H8232" s="1"/>
      <c r="I8232" s="1"/>
      <c r="N8232" s="1"/>
      <c r="T8232" s="146"/>
      <c r="U8232" s="146"/>
      <c r="V8232" s="146"/>
      <c r="W8232" s="146"/>
      <c r="X8232" s="146"/>
      <c r="Y8232" s="146"/>
      <c r="Z8232" s="146"/>
      <c r="AA8232" s="146"/>
      <c r="AB8232" s="5" t="str">
        <f t="shared" si="161"/>
        <v/>
      </c>
    </row>
    <row r="8233" spans="8:28" customFormat="1" ht="12.95" hidden="1" customHeight="1">
      <c r="H8233" s="1"/>
      <c r="I8233" s="1"/>
      <c r="N8233" s="1"/>
      <c r="T8233" s="146"/>
      <c r="U8233" s="146"/>
      <c r="V8233" s="146"/>
      <c r="W8233" s="146"/>
      <c r="X8233" s="146"/>
      <c r="Y8233" s="146"/>
      <c r="Z8233" s="146"/>
      <c r="AA8233" s="146"/>
      <c r="AB8233" s="5" t="str">
        <f t="shared" si="161"/>
        <v/>
      </c>
    </row>
    <row r="8234" spans="8:28" customFormat="1" ht="12.95" hidden="1" customHeight="1">
      <c r="H8234" s="1"/>
      <c r="I8234" s="1"/>
      <c r="N8234" s="1"/>
      <c r="T8234" s="146"/>
      <c r="U8234" s="146"/>
      <c r="V8234" s="146"/>
      <c r="W8234" s="146"/>
      <c r="X8234" s="146"/>
      <c r="Y8234" s="146"/>
      <c r="Z8234" s="146"/>
      <c r="AA8234" s="146"/>
      <c r="AB8234" s="5" t="str">
        <f t="shared" si="161"/>
        <v/>
      </c>
    </row>
    <row r="8235" spans="8:28" customFormat="1" ht="12.95" hidden="1" customHeight="1">
      <c r="H8235" s="1"/>
      <c r="I8235" s="1"/>
      <c r="N8235" s="1"/>
      <c r="T8235" s="146"/>
      <c r="U8235" s="146"/>
      <c r="V8235" s="146"/>
      <c r="W8235" s="146"/>
      <c r="X8235" s="146"/>
      <c r="Y8235" s="146"/>
      <c r="Z8235" s="146"/>
      <c r="AA8235" s="146"/>
      <c r="AB8235" s="5" t="str">
        <f t="shared" si="161"/>
        <v/>
      </c>
    </row>
    <row r="8236" spans="8:28" customFormat="1" ht="12.95" hidden="1" customHeight="1">
      <c r="H8236" s="1"/>
      <c r="I8236" s="1"/>
      <c r="N8236" s="1"/>
      <c r="T8236" s="146"/>
      <c r="U8236" s="146"/>
      <c r="V8236" s="146"/>
      <c r="W8236" s="146"/>
      <c r="X8236" s="146"/>
      <c r="Y8236" s="146"/>
      <c r="Z8236" s="146"/>
      <c r="AA8236" s="146"/>
      <c r="AB8236" s="5" t="str">
        <f t="shared" si="161"/>
        <v/>
      </c>
    </row>
    <row r="8237" spans="8:28" customFormat="1" ht="12.95" hidden="1" customHeight="1">
      <c r="H8237" s="1"/>
      <c r="I8237" s="1"/>
      <c r="N8237" s="1"/>
      <c r="T8237" s="146"/>
      <c r="U8237" s="146"/>
      <c r="V8237" s="146"/>
      <c r="W8237" s="146"/>
      <c r="X8237" s="146"/>
      <c r="Y8237" s="146"/>
      <c r="Z8237" s="146"/>
      <c r="AA8237" s="146"/>
      <c r="AB8237" s="5" t="str">
        <f t="shared" si="161"/>
        <v/>
      </c>
    </row>
    <row r="8238" spans="8:28" customFormat="1" ht="12.95" hidden="1" customHeight="1">
      <c r="H8238" s="1"/>
      <c r="I8238" s="1"/>
      <c r="N8238" s="1"/>
      <c r="T8238" s="146"/>
      <c r="U8238" s="146"/>
      <c r="V8238" s="146"/>
      <c r="W8238" s="146"/>
      <c r="X8238" s="146"/>
      <c r="Y8238" s="146"/>
      <c r="Z8238" s="146"/>
      <c r="AA8238" s="146"/>
      <c r="AB8238" s="5" t="str">
        <f t="shared" si="161"/>
        <v/>
      </c>
    </row>
    <row r="8239" spans="8:28" customFormat="1" ht="12.95" hidden="1" customHeight="1">
      <c r="H8239" s="1"/>
      <c r="I8239" s="1"/>
      <c r="N8239" s="1"/>
      <c r="T8239" s="146"/>
      <c r="U8239" s="146"/>
      <c r="V8239" s="146"/>
      <c r="W8239" s="146"/>
      <c r="X8239" s="146"/>
      <c r="Y8239" s="146"/>
      <c r="Z8239" s="146"/>
      <c r="AA8239" s="146"/>
      <c r="AB8239" s="5" t="str">
        <f t="shared" si="161"/>
        <v/>
      </c>
    </row>
    <row r="8240" spans="8:28" customFormat="1" ht="12.95" hidden="1" customHeight="1">
      <c r="H8240" s="1"/>
      <c r="I8240" s="1"/>
      <c r="N8240" s="1"/>
      <c r="T8240" s="146"/>
      <c r="U8240" s="146"/>
      <c r="V8240" s="146"/>
      <c r="W8240" s="146"/>
      <c r="X8240" s="146"/>
      <c r="Y8240" s="146"/>
      <c r="Z8240" s="146"/>
      <c r="AA8240" s="146"/>
      <c r="AB8240" s="5" t="str">
        <f t="shared" si="161"/>
        <v/>
      </c>
    </row>
    <row r="8241" spans="8:28" customFormat="1" ht="12.95" hidden="1" customHeight="1">
      <c r="H8241" s="1"/>
      <c r="I8241" s="1"/>
      <c r="N8241" s="1"/>
      <c r="T8241" s="146"/>
      <c r="U8241" s="146"/>
      <c r="V8241" s="146"/>
      <c r="W8241" s="146"/>
      <c r="X8241" s="146"/>
      <c r="Y8241" s="146"/>
      <c r="Z8241" s="146"/>
      <c r="AA8241" s="146"/>
      <c r="AB8241" s="5" t="str">
        <f t="shared" si="161"/>
        <v/>
      </c>
    </row>
    <row r="8242" spans="8:28" customFormat="1" ht="12.95" hidden="1" customHeight="1">
      <c r="H8242" s="1"/>
      <c r="I8242" s="1"/>
      <c r="N8242" s="1"/>
      <c r="T8242" s="146"/>
      <c r="U8242" s="146"/>
      <c r="V8242" s="146"/>
      <c r="W8242" s="146"/>
      <c r="X8242" s="146"/>
      <c r="Y8242" s="146"/>
      <c r="Z8242" s="146"/>
      <c r="AA8242" s="146"/>
      <c r="AB8242" s="5" t="str">
        <f t="shared" si="161"/>
        <v/>
      </c>
    </row>
    <row r="8243" spans="8:28" customFormat="1" ht="12.95" hidden="1" customHeight="1">
      <c r="H8243" s="1"/>
      <c r="I8243" s="1"/>
      <c r="N8243" s="1"/>
      <c r="T8243" s="146"/>
      <c r="U8243" s="146"/>
      <c r="V8243" s="146"/>
      <c r="W8243" s="146"/>
      <c r="X8243" s="146"/>
      <c r="Y8243" s="146"/>
      <c r="Z8243" s="146"/>
      <c r="AA8243" s="146"/>
      <c r="AB8243" s="5" t="str">
        <f t="shared" si="161"/>
        <v/>
      </c>
    </row>
    <row r="8244" spans="8:28" customFormat="1" ht="12.95" hidden="1" customHeight="1">
      <c r="H8244" s="1"/>
      <c r="I8244" s="1"/>
      <c r="N8244" s="1"/>
      <c r="T8244" s="146"/>
      <c r="U8244" s="146"/>
      <c r="V8244" s="146"/>
      <c r="W8244" s="146"/>
      <c r="X8244" s="146"/>
      <c r="Y8244" s="146"/>
      <c r="Z8244" s="146"/>
      <c r="AA8244" s="146"/>
      <c r="AB8244" s="5" t="str">
        <f t="shared" si="161"/>
        <v/>
      </c>
    </row>
    <row r="8245" spans="8:28" customFormat="1" ht="12.95" hidden="1" customHeight="1">
      <c r="H8245" s="1"/>
      <c r="I8245" s="1"/>
      <c r="N8245" s="1"/>
      <c r="T8245" s="146"/>
      <c r="U8245" s="146"/>
      <c r="V8245" s="146"/>
      <c r="W8245" s="146"/>
      <c r="X8245" s="146"/>
      <c r="Y8245" s="146"/>
      <c r="Z8245" s="146"/>
      <c r="AA8245" s="146"/>
      <c r="AB8245" s="5" t="str">
        <f t="shared" si="161"/>
        <v/>
      </c>
    </row>
    <row r="8246" spans="8:28" customFormat="1" ht="12.95" hidden="1" customHeight="1">
      <c r="H8246" s="1"/>
      <c r="I8246" s="1"/>
      <c r="N8246" s="1"/>
      <c r="T8246" s="146"/>
      <c r="U8246" s="146"/>
      <c r="V8246" s="146"/>
      <c r="W8246" s="146"/>
      <c r="X8246" s="146"/>
      <c r="Y8246" s="146"/>
      <c r="Z8246" s="146"/>
      <c r="AA8246" s="146"/>
      <c r="AB8246" s="5" t="str">
        <f t="shared" si="161"/>
        <v/>
      </c>
    </row>
    <row r="8247" spans="8:28" customFormat="1" ht="12.95" hidden="1" customHeight="1">
      <c r="H8247" s="1"/>
      <c r="I8247" s="1"/>
      <c r="N8247" s="1"/>
      <c r="T8247" s="146"/>
      <c r="U8247" s="146"/>
      <c r="V8247" s="146"/>
      <c r="W8247" s="146"/>
      <c r="X8247" s="146"/>
      <c r="Y8247" s="146"/>
      <c r="Z8247" s="146"/>
      <c r="AA8247" s="146"/>
      <c r="AB8247" s="5" t="str">
        <f t="shared" si="161"/>
        <v/>
      </c>
    </row>
    <row r="8248" spans="8:28" customFormat="1" ht="12.95" hidden="1" customHeight="1">
      <c r="H8248" s="1"/>
      <c r="I8248" s="1"/>
      <c r="N8248" s="1"/>
      <c r="T8248" s="146"/>
      <c r="U8248" s="146"/>
      <c r="V8248" s="146"/>
      <c r="W8248" s="146"/>
      <c r="X8248" s="146"/>
      <c r="Y8248" s="146"/>
      <c r="Z8248" s="146"/>
      <c r="AA8248" s="146"/>
      <c r="AB8248" s="5" t="str">
        <f t="shared" si="161"/>
        <v/>
      </c>
    </row>
    <row r="8249" spans="8:28" customFormat="1" ht="12.95" hidden="1" customHeight="1">
      <c r="H8249" s="1"/>
      <c r="I8249" s="1"/>
      <c r="N8249" s="1"/>
      <c r="T8249" s="146"/>
      <c r="U8249" s="146"/>
      <c r="V8249" s="146"/>
      <c r="W8249" s="146"/>
      <c r="X8249" s="146"/>
      <c r="Y8249" s="146"/>
      <c r="Z8249" s="146"/>
      <c r="AA8249" s="146"/>
      <c r="AB8249" s="5" t="str">
        <f t="shared" si="161"/>
        <v/>
      </c>
    </row>
    <row r="8250" spans="8:28" customFormat="1" ht="12.95" hidden="1" customHeight="1">
      <c r="H8250" s="1"/>
      <c r="I8250" s="1"/>
      <c r="N8250" s="1"/>
      <c r="T8250" s="146"/>
      <c r="U8250" s="146"/>
      <c r="V8250" s="146"/>
      <c r="W8250" s="146"/>
      <c r="X8250" s="146"/>
      <c r="Y8250" s="146"/>
      <c r="Z8250" s="146"/>
      <c r="AA8250" s="146"/>
      <c r="AB8250" s="5" t="str">
        <f t="shared" si="161"/>
        <v/>
      </c>
    </row>
    <row r="8251" spans="8:28" customFormat="1" ht="12.95" hidden="1" customHeight="1">
      <c r="H8251" s="1"/>
      <c r="I8251" s="1"/>
      <c r="N8251" s="1"/>
      <c r="T8251" s="146"/>
      <c r="U8251" s="146"/>
      <c r="V8251" s="146"/>
      <c r="W8251" s="146"/>
      <c r="X8251" s="146"/>
      <c r="Y8251" s="146"/>
      <c r="Z8251" s="146"/>
      <c r="AA8251" s="146"/>
      <c r="AB8251" s="5" t="str">
        <f t="shared" si="161"/>
        <v/>
      </c>
    </row>
    <row r="8252" spans="8:28" customFormat="1" ht="12.95" hidden="1" customHeight="1">
      <c r="H8252" s="1"/>
      <c r="I8252" s="1"/>
      <c r="N8252" s="1"/>
      <c r="T8252" s="146"/>
      <c r="U8252" s="146"/>
      <c r="V8252" s="146"/>
      <c r="W8252" s="146"/>
      <c r="X8252" s="146"/>
      <c r="Y8252" s="146"/>
      <c r="Z8252" s="146"/>
      <c r="AA8252" s="146"/>
      <c r="AB8252" s="5" t="str">
        <f t="shared" si="161"/>
        <v/>
      </c>
    </row>
    <row r="8253" spans="8:28" customFormat="1" ht="12.95" hidden="1" customHeight="1">
      <c r="H8253" s="1"/>
      <c r="I8253" s="1"/>
      <c r="N8253" s="1"/>
      <c r="T8253" s="146"/>
      <c r="U8253" s="146"/>
      <c r="V8253" s="146"/>
      <c r="W8253" s="146"/>
      <c r="X8253" s="146"/>
      <c r="Y8253" s="146"/>
      <c r="Z8253" s="146"/>
      <c r="AA8253" s="146"/>
      <c r="AB8253" s="5" t="str">
        <f t="shared" si="161"/>
        <v/>
      </c>
    </row>
    <row r="8254" spans="8:28" customFormat="1" ht="12.95" hidden="1" customHeight="1">
      <c r="H8254" s="1"/>
      <c r="I8254" s="1"/>
      <c r="N8254" s="1"/>
      <c r="T8254" s="146"/>
      <c r="U8254" s="146"/>
      <c r="V8254" s="146"/>
      <c r="W8254" s="146"/>
      <c r="X8254" s="146"/>
      <c r="Y8254" s="146"/>
      <c r="Z8254" s="146"/>
      <c r="AA8254" s="146"/>
      <c r="AB8254" s="5" t="str">
        <f t="shared" si="161"/>
        <v/>
      </c>
    </row>
    <row r="8255" spans="8:28" customFormat="1" ht="12.95" hidden="1" customHeight="1">
      <c r="H8255" s="1"/>
      <c r="I8255" s="1"/>
      <c r="N8255" s="1"/>
      <c r="T8255" s="146"/>
      <c r="U8255" s="146"/>
      <c r="V8255" s="146"/>
      <c r="W8255" s="146"/>
      <c r="X8255" s="146"/>
      <c r="Y8255" s="146"/>
      <c r="Z8255" s="146"/>
      <c r="AA8255" s="146"/>
      <c r="AB8255" s="5" t="str">
        <f t="shared" si="161"/>
        <v/>
      </c>
    </row>
    <row r="8256" spans="8:28" customFormat="1" ht="12.95" hidden="1" customHeight="1">
      <c r="H8256" s="1"/>
      <c r="I8256" s="1"/>
      <c r="N8256" s="1"/>
      <c r="T8256" s="146"/>
      <c r="U8256" s="146"/>
      <c r="V8256" s="146"/>
      <c r="W8256" s="146"/>
      <c r="X8256" s="146"/>
      <c r="Y8256" s="146"/>
      <c r="Z8256" s="146"/>
      <c r="AA8256" s="146"/>
      <c r="AB8256" s="5" t="str">
        <f t="shared" si="161"/>
        <v/>
      </c>
    </row>
    <row r="8257" spans="8:28" customFormat="1" ht="12.95" hidden="1" customHeight="1">
      <c r="H8257" s="1"/>
      <c r="I8257" s="1"/>
      <c r="N8257" s="1"/>
      <c r="T8257" s="146"/>
      <c r="U8257" s="146"/>
      <c r="V8257" s="146"/>
      <c r="W8257" s="146"/>
      <c r="X8257" s="146"/>
      <c r="Y8257" s="146"/>
      <c r="Z8257" s="146"/>
      <c r="AA8257" s="146"/>
      <c r="AB8257" s="5" t="str">
        <f t="shared" si="161"/>
        <v/>
      </c>
    </row>
    <row r="8258" spans="8:28" customFormat="1" ht="12.95" hidden="1" customHeight="1">
      <c r="H8258" s="1"/>
      <c r="I8258" s="1"/>
      <c r="N8258" s="1"/>
      <c r="T8258" s="146"/>
      <c r="U8258" s="146"/>
      <c r="V8258" s="146"/>
      <c r="W8258" s="146"/>
      <c r="X8258" s="146"/>
      <c r="Y8258" s="146"/>
      <c r="Z8258" s="146"/>
      <c r="AA8258" s="146"/>
      <c r="AB8258" s="5" t="str">
        <f t="shared" si="161"/>
        <v/>
      </c>
    </row>
    <row r="8259" spans="8:28" customFormat="1" ht="12.95" hidden="1" customHeight="1">
      <c r="H8259" s="1"/>
      <c r="I8259" s="1"/>
      <c r="N8259" s="1"/>
      <c r="T8259" s="146"/>
      <c r="U8259" s="146"/>
      <c r="V8259" s="146"/>
      <c r="W8259" s="146"/>
      <c r="X8259" s="146"/>
      <c r="Y8259" s="146"/>
      <c r="Z8259" s="146"/>
      <c r="AA8259" s="146"/>
      <c r="AB8259" s="5" t="str">
        <f t="shared" si="161"/>
        <v/>
      </c>
    </row>
    <row r="8260" spans="8:28" customFormat="1" ht="12.95" hidden="1" customHeight="1">
      <c r="H8260" s="1"/>
      <c r="I8260" s="1"/>
      <c r="N8260" s="1"/>
      <c r="T8260" s="146"/>
      <c r="U8260" s="146"/>
      <c r="V8260" s="146"/>
      <c r="W8260" s="146"/>
      <c r="X8260" s="146"/>
      <c r="Y8260" s="146"/>
      <c r="Z8260" s="146"/>
      <c r="AA8260" s="146"/>
      <c r="AB8260" s="5" t="str">
        <f t="shared" si="161"/>
        <v/>
      </c>
    </row>
    <row r="8261" spans="8:28" customFormat="1" ht="12.95" hidden="1" customHeight="1">
      <c r="H8261" s="1"/>
      <c r="I8261" s="1"/>
      <c r="N8261" s="1"/>
      <c r="T8261" s="146"/>
      <c r="U8261" s="146"/>
      <c r="V8261" s="146"/>
      <c r="W8261" s="146"/>
      <c r="X8261" s="146"/>
      <c r="Y8261" s="146"/>
      <c r="Z8261" s="146"/>
      <c r="AA8261" s="146"/>
      <c r="AB8261" s="5" t="str">
        <f t="shared" si="161"/>
        <v/>
      </c>
    </row>
    <row r="8262" spans="8:28" customFormat="1" ht="12.95" hidden="1" customHeight="1">
      <c r="H8262" s="1"/>
      <c r="I8262" s="1"/>
      <c r="N8262" s="1"/>
      <c r="T8262" s="146"/>
      <c r="U8262" s="146"/>
      <c r="V8262" s="146"/>
      <c r="W8262" s="146"/>
      <c r="X8262" s="146"/>
      <c r="Y8262" s="146"/>
      <c r="Z8262" s="146"/>
      <c r="AA8262" s="146"/>
      <c r="AB8262" s="5" t="str">
        <f t="shared" si="161"/>
        <v/>
      </c>
    </row>
    <row r="8263" spans="8:28" customFormat="1" ht="12.95" hidden="1" customHeight="1">
      <c r="H8263" s="1"/>
      <c r="I8263" s="1"/>
      <c r="N8263" s="1"/>
      <c r="T8263" s="146"/>
      <c r="U8263" s="146"/>
      <c r="V8263" s="146"/>
      <c r="W8263" s="146"/>
      <c r="X8263" s="146"/>
      <c r="Y8263" s="146"/>
      <c r="Z8263" s="146"/>
      <c r="AA8263" s="146"/>
      <c r="AB8263" s="5" t="str">
        <f t="shared" si="161"/>
        <v/>
      </c>
    </row>
    <row r="8264" spans="8:28" customFormat="1" ht="12.95" hidden="1" customHeight="1">
      <c r="H8264" s="1"/>
      <c r="I8264" s="1"/>
      <c r="N8264" s="1"/>
      <c r="T8264" s="146"/>
      <c r="U8264" s="146"/>
      <c r="V8264" s="146"/>
      <c r="W8264" s="146"/>
      <c r="X8264" s="146"/>
      <c r="Y8264" s="146"/>
      <c r="Z8264" s="146"/>
      <c r="AA8264" s="146"/>
      <c r="AB8264" s="5" t="str">
        <f t="shared" si="161"/>
        <v/>
      </c>
    </row>
    <row r="8265" spans="8:28" customFormat="1" ht="12.95" hidden="1" customHeight="1">
      <c r="H8265" s="1"/>
      <c r="I8265" s="1"/>
      <c r="N8265" s="1"/>
      <c r="T8265" s="146"/>
      <c r="U8265" s="146"/>
      <c r="V8265" s="146"/>
      <c r="W8265" s="146"/>
      <c r="X8265" s="146"/>
      <c r="Y8265" s="146"/>
      <c r="Z8265" s="146"/>
      <c r="AA8265" s="146"/>
      <c r="AB8265" s="5" t="str">
        <f t="shared" si="161"/>
        <v/>
      </c>
    </row>
    <row r="8266" spans="8:28" customFormat="1" ht="12.95" hidden="1" customHeight="1">
      <c r="H8266" s="1"/>
      <c r="I8266" s="1"/>
      <c r="N8266" s="1"/>
      <c r="T8266" s="146"/>
      <c r="U8266" s="146"/>
      <c r="V8266" s="146"/>
      <c r="W8266" s="146"/>
      <c r="X8266" s="146"/>
      <c r="Y8266" s="146"/>
      <c r="Z8266" s="146"/>
      <c r="AA8266" s="146"/>
      <c r="AB8266" s="5" t="str">
        <f t="shared" si="161"/>
        <v/>
      </c>
    </row>
    <row r="8267" spans="8:28" customFormat="1" ht="12.95" hidden="1" customHeight="1">
      <c r="H8267" s="1"/>
      <c r="I8267" s="1"/>
      <c r="N8267" s="1"/>
      <c r="T8267" s="146"/>
      <c r="U8267" s="146"/>
      <c r="V8267" s="146"/>
      <c r="W8267" s="146"/>
      <c r="X8267" s="146"/>
      <c r="Y8267" s="146"/>
      <c r="Z8267" s="146"/>
      <c r="AA8267" s="146"/>
      <c r="AB8267" s="5" t="str">
        <f t="shared" si="161"/>
        <v/>
      </c>
    </row>
    <row r="8268" spans="8:28" customFormat="1" ht="12.95" hidden="1" customHeight="1">
      <c r="H8268" s="1"/>
      <c r="I8268" s="1"/>
      <c r="N8268" s="1"/>
      <c r="T8268" s="146"/>
      <c r="U8268" s="146"/>
      <c r="V8268" s="146"/>
      <c r="W8268" s="146"/>
      <c r="X8268" s="146"/>
      <c r="Y8268" s="146"/>
      <c r="Z8268" s="146"/>
      <c r="AA8268" s="146"/>
      <c r="AB8268" s="5" t="str">
        <f t="shared" si="161"/>
        <v/>
      </c>
    </row>
    <row r="8269" spans="8:28" customFormat="1" ht="12.95" hidden="1" customHeight="1">
      <c r="H8269" s="1"/>
      <c r="I8269" s="1"/>
      <c r="N8269" s="1"/>
      <c r="T8269" s="146"/>
      <c r="U8269" s="146"/>
      <c r="V8269" s="146"/>
      <c r="W8269" s="146"/>
      <c r="X8269" s="146"/>
      <c r="Y8269" s="146"/>
      <c r="Z8269" s="146"/>
      <c r="AA8269" s="146"/>
      <c r="AB8269" s="5" t="str">
        <f t="shared" si="161"/>
        <v/>
      </c>
    </row>
    <row r="8270" spans="8:28" customFormat="1" ht="12.95" hidden="1" customHeight="1">
      <c r="H8270" s="1"/>
      <c r="I8270" s="1"/>
      <c r="N8270" s="1"/>
      <c r="T8270" s="146"/>
      <c r="U8270" s="146"/>
      <c r="V8270" s="146"/>
      <c r="W8270" s="146"/>
      <c r="X8270" s="146"/>
      <c r="Y8270" s="146"/>
      <c r="Z8270" s="146"/>
      <c r="AA8270" s="146"/>
      <c r="AB8270" s="5" t="str">
        <f t="shared" si="161"/>
        <v/>
      </c>
    </row>
    <row r="8271" spans="8:28" customFormat="1" ht="12.95" hidden="1" customHeight="1">
      <c r="H8271" s="1"/>
      <c r="I8271" s="1"/>
      <c r="N8271" s="1"/>
      <c r="T8271" s="146"/>
      <c r="U8271" s="146"/>
      <c r="V8271" s="146"/>
      <c r="W8271" s="146"/>
      <c r="X8271" s="146"/>
      <c r="Y8271" s="146"/>
      <c r="Z8271" s="146"/>
      <c r="AA8271" s="146"/>
      <c r="AB8271" s="5" t="str">
        <f t="shared" si="161"/>
        <v/>
      </c>
    </row>
    <row r="8272" spans="8:28" customFormat="1" ht="12.95" hidden="1" customHeight="1">
      <c r="H8272" s="1"/>
      <c r="I8272" s="1"/>
      <c r="N8272" s="1"/>
      <c r="T8272" s="146"/>
      <c r="U8272" s="146"/>
      <c r="V8272" s="146"/>
      <c r="W8272" s="146"/>
      <c r="X8272" s="146"/>
      <c r="Y8272" s="146"/>
      <c r="Z8272" s="146"/>
      <c r="AA8272" s="146"/>
      <c r="AB8272" s="5" t="str">
        <f t="shared" si="161"/>
        <v/>
      </c>
    </row>
    <row r="8273" spans="8:28" customFormat="1" ht="12.95" hidden="1" customHeight="1">
      <c r="H8273" s="1"/>
      <c r="I8273" s="1"/>
      <c r="N8273" s="1"/>
      <c r="T8273" s="146"/>
      <c r="U8273" s="146"/>
      <c r="V8273" s="146"/>
      <c r="W8273" s="146"/>
      <c r="X8273" s="146"/>
      <c r="Y8273" s="146"/>
      <c r="Z8273" s="146"/>
      <c r="AA8273" s="146"/>
      <c r="AB8273" s="5" t="str">
        <f t="shared" si="161"/>
        <v/>
      </c>
    </row>
    <row r="8274" spans="8:28" customFormat="1" ht="12.95" hidden="1" customHeight="1">
      <c r="H8274" s="1"/>
      <c r="I8274" s="1"/>
      <c r="N8274" s="1"/>
      <c r="T8274" s="146"/>
      <c r="U8274" s="146"/>
      <c r="V8274" s="146"/>
      <c r="W8274" s="146"/>
      <c r="X8274" s="146"/>
      <c r="Y8274" s="146"/>
      <c r="Z8274" s="146"/>
      <c r="AA8274" s="146"/>
      <c r="AB8274" s="5" t="str">
        <f t="shared" si="161"/>
        <v/>
      </c>
    </row>
    <row r="8275" spans="8:28" customFormat="1" ht="12.95" hidden="1" customHeight="1">
      <c r="H8275" s="1"/>
      <c r="I8275" s="1"/>
      <c r="N8275" s="1"/>
      <c r="T8275" s="146"/>
      <c r="U8275" s="146"/>
      <c r="V8275" s="146"/>
      <c r="W8275" s="146"/>
      <c r="X8275" s="146"/>
      <c r="Y8275" s="146"/>
      <c r="Z8275" s="146"/>
      <c r="AA8275" s="146"/>
      <c r="AB8275" s="5" t="str">
        <f t="shared" si="161"/>
        <v/>
      </c>
    </row>
    <row r="8276" spans="8:28" customFormat="1" ht="12.95" hidden="1" customHeight="1">
      <c r="H8276" s="1"/>
      <c r="I8276" s="1"/>
      <c r="N8276" s="1"/>
      <c r="T8276" s="146"/>
      <c r="U8276" s="146"/>
      <c r="V8276" s="146"/>
      <c r="W8276" s="146"/>
      <c r="X8276" s="146"/>
      <c r="Y8276" s="146"/>
      <c r="Z8276" s="146"/>
      <c r="AA8276" s="146"/>
      <c r="AB8276" s="5" t="str">
        <f t="shared" si="161"/>
        <v/>
      </c>
    </row>
    <row r="8277" spans="8:28" customFormat="1" ht="12.95" hidden="1" customHeight="1">
      <c r="H8277" s="1"/>
      <c r="I8277" s="1"/>
      <c r="N8277" s="1"/>
      <c r="T8277" s="146"/>
      <c r="U8277" s="146"/>
      <c r="V8277" s="146"/>
      <c r="W8277" s="146"/>
      <c r="X8277" s="146"/>
      <c r="Y8277" s="146"/>
      <c r="Z8277" s="146"/>
      <c r="AA8277" s="146"/>
      <c r="AB8277" s="5" t="str">
        <f t="shared" si="161"/>
        <v/>
      </c>
    </row>
    <row r="8278" spans="8:28" customFormat="1" ht="12.95" hidden="1" customHeight="1">
      <c r="H8278" s="1"/>
      <c r="I8278" s="1"/>
      <c r="N8278" s="1"/>
      <c r="T8278" s="146"/>
      <c r="U8278" s="146"/>
      <c r="V8278" s="146"/>
      <c r="W8278" s="146"/>
      <c r="X8278" s="146"/>
      <c r="Y8278" s="146"/>
      <c r="Z8278" s="146"/>
      <c r="AA8278" s="146"/>
      <c r="AB8278" s="5" t="str">
        <f t="shared" si="161"/>
        <v/>
      </c>
    </row>
    <row r="8279" spans="8:28" customFormat="1" ht="12.95" hidden="1" customHeight="1">
      <c r="H8279" s="1"/>
      <c r="I8279" s="1"/>
      <c r="N8279" s="1"/>
      <c r="T8279" s="146"/>
      <c r="U8279" s="146"/>
      <c r="V8279" s="146"/>
      <c r="W8279" s="146"/>
      <c r="X8279" s="146"/>
      <c r="Y8279" s="146"/>
      <c r="Z8279" s="146"/>
      <c r="AA8279" s="146"/>
      <c r="AB8279" s="5" t="str">
        <f t="shared" si="161"/>
        <v/>
      </c>
    </row>
    <row r="8280" spans="8:28" customFormat="1" ht="12.95" hidden="1" customHeight="1">
      <c r="H8280" s="1"/>
      <c r="I8280" s="1"/>
      <c r="N8280" s="1"/>
      <c r="T8280" s="146"/>
      <c r="U8280" s="146"/>
      <c r="V8280" s="146"/>
      <c r="W8280" s="146"/>
      <c r="X8280" s="146"/>
      <c r="Y8280" s="146"/>
      <c r="Z8280" s="146"/>
      <c r="AA8280" s="146"/>
      <c r="AB8280" s="5" t="str">
        <f t="shared" si="161"/>
        <v/>
      </c>
    </row>
    <row r="8281" spans="8:28" customFormat="1" ht="12.95" hidden="1" customHeight="1">
      <c r="H8281" s="1"/>
      <c r="I8281" s="1"/>
      <c r="N8281" s="1"/>
      <c r="T8281" s="146"/>
      <c r="U8281" s="146"/>
      <c r="V8281" s="146"/>
      <c r="W8281" s="146"/>
      <c r="X8281" s="146"/>
      <c r="Y8281" s="146"/>
      <c r="Z8281" s="146"/>
      <c r="AA8281" s="146"/>
      <c r="AB8281" s="5" t="str">
        <f t="shared" si="161"/>
        <v/>
      </c>
    </row>
    <row r="8282" spans="8:28" customFormat="1" ht="12.95" hidden="1" customHeight="1">
      <c r="H8282" s="1"/>
      <c r="I8282" s="1"/>
      <c r="N8282" s="1"/>
      <c r="T8282" s="146"/>
      <c r="U8282" s="146"/>
      <c r="V8282" s="146"/>
      <c r="W8282" s="146"/>
      <c r="X8282" s="146"/>
      <c r="Y8282" s="146"/>
      <c r="Z8282" s="146"/>
      <c r="AA8282" s="146"/>
      <c r="AB8282" s="5" t="str">
        <f t="shared" si="161"/>
        <v/>
      </c>
    </row>
    <row r="8283" spans="8:28" customFormat="1" ht="12.95" hidden="1" customHeight="1">
      <c r="H8283" s="1"/>
      <c r="I8283" s="1"/>
      <c r="N8283" s="1"/>
      <c r="T8283" s="146"/>
      <c r="U8283" s="146"/>
      <c r="V8283" s="146"/>
      <c r="W8283" s="146"/>
      <c r="X8283" s="146"/>
      <c r="Y8283" s="146"/>
      <c r="Z8283" s="146"/>
      <c r="AA8283" s="146"/>
      <c r="AB8283" s="5" t="str">
        <f t="shared" ref="AB8283:AB8346" si="162">IF(TRIM(A8273)="","",CONCATENATE(TRIM(D8273),TRIM(E8273)))</f>
        <v/>
      </c>
    </row>
    <row r="8284" spans="8:28" customFormat="1" ht="12.95" hidden="1" customHeight="1">
      <c r="H8284" s="1"/>
      <c r="I8284" s="1"/>
      <c r="N8284" s="1"/>
      <c r="T8284" s="146"/>
      <c r="U8284" s="146"/>
      <c r="V8284" s="146"/>
      <c r="W8284" s="146"/>
      <c r="X8284" s="146"/>
      <c r="Y8284" s="146"/>
      <c r="Z8284" s="146"/>
      <c r="AA8284" s="146"/>
      <c r="AB8284" s="5" t="str">
        <f t="shared" si="162"/>
        <v/>
      </c>
    </row>
    <row r="8285" spans="8:28" customFormat="1" ht="12.95" hidden="1" customHeight="1">
      <c r="H8285" s="1"/>
      <c r="I8285" s="1"/>
      <c r="N8285" s="1"/>
      <c r="T8285" s="146"/>
      <c r="U8285" s="146"/>
      <c r="V8285" s="146"/>
      <c r="W8285" s="146"/>
      <c r="X8285" s="146"/>
      <c r="Y8285" s="146"/>
      <c r="Z8285" s="146"/>
      <c r="AA8285" s="146"/>
      <c r="AB8285" s="5" t="str">
        <f t="shared" si="162"/>
        <v/>
      </c>
    </row>
    <row r="8286" spans="8:28" customFormat="1" ht="12.95" hidden="1" customHeight="1">
      <c r="H8286" s="1"/>
      <c r="I8286" s="1"/>
      <c r="N8286" s="1"/>
      <c r="T8286" s="146"/>
      <c r="U8286" s="146"/>
      <c r="V8286" s="146"/>
      <c r="W8286" s="146"/>
      <c r="X8286" s="146"/>
      <c r="Y8286" s="146"/>
      <c r="Z8286" s="146"/>
      <c r="AA8286" s="146"/>
      <c r="AB8286" s="5" t="str">
        <f t="shared" si="162"/>
        <v/>
      </c>
    </row>
    <row r="8287" spans="8:28" customFormat="1" ht="12.95" hidden="1" customHeight="1">
      <c r="H8287" s="1"/>
      <c r="I8287" s="1"/>
      <c r="N8287" s="1"/>
      <c r="T8287" s="146"/>
      <c r="U8287" s="146"/>
      <c r="V8287" s="146"/>
      <c r="W8287" s="146"/>
      <c r="X8287" s="146"/>
      <c r="Y8287" s="146"/>
      <c r="Z8287" s="146"/>
      <c r="AA8287" s="146"/>
      <c r="AB8287" s="5" t="str">
        <f t="shared" si="162"/>
        <v/>
      </c>
    </row>
    <row r="8288" spans="8:28" customFormat="1" ht="12.95" hidden="1" customHeight="1">
      <c r="H8288" s="1"/>
      <c r="I8288" s="1"/>
      <c r="N8288" s="1"/>
      <c r="T8288" s="146"/>
      <c r="U8288" s="146"/>
      <c r="V8288" s="146"/>
      <c r="W8288" s="146"/>
      <c r="X8288" s="146"/>
      <c r="Y8288" s="146"/>
      <c r="Z8288" s="146"/>
      <c r="AA8288" s="146"/>
      <c r="AB8288" s="5" t="str">
        <f t="shared" si="162"/>
        <v/>
      </c>
    </row>
    <row r="8289" spans="8:28" customFormat="1" ht="12.95" hidden="1" customHeight="1">
      <c r="H8289" s="1"/>
      <c r="I8289" s="1"/>
      <c r="N8289" s="1"/>
      <c r="T8289" s="146"/>
      <c r="U8289" s="146"/>
      <c r="V8289" s="146"/>
      <c r="W8289" s="146"/>
      <c r="X8289" s="146"/>
      <c r="Y8289" s="146"/>
      <c r="Z8289" s="146"/>
      <c r="AA8289" s="146"/>
      <c r="AB8289" s="5" t="str">
        <f t="shared" si="162"/>
        <v/>
      </c>
    </row>
    <row r="8290" spans="8:28" customFormat="1" ht="12.95" hidden="1" customHeight="1">
      <c r="H8290" s="1"/>
      <c r="I8290" s="1"/>
      <c r="N8290" s="1"/>
      <c r="T8290" s="146"/>
      <c r="U8290" s="146"/>
      <c r="V8290" s="146"/>
      <c r="W8290" s="146"/>
      <c r="X8290" s="146"/>
      <c r="Y8290" s="146"/>
      <c r="Z8290" s="146"/>
      <c r="AA8290" s="146"/>
      <c r="AB8290" s="5" t="str">
        <f t="shared" si="162"/>
        <v/>
      </c>
    </row>
    <row r="8291" spans="8:28" customFormat="1" ht="12.95" hidden="1" customHeight="1">
      <c r="H8291" s="1"/>
      <c r="I8291" s="1"/>
      <c r="N8291" s="1"/>
      <c r="T8291" s="146"/>
      <c r="U8291" s="146"/>
      <c r="V8291" s="146"/>
      <c r="W8291" s="146"/>
      <c r="X8291" s="146"/>
      <c r="Y8291" s="146"/>
      <c r="Z8291" s="146"/>
      <c r="AA8291" s="146"/>
      <c r="AB8291" s="5" t="str">
        <f t="shared" si="162"/>
        <v/>
      </c>
    </row>
    <row r="8292" spans="8:28" customFormat="1" ht="12.95" hidden="1" customHeight="1">
      <c r="H8292" s="1"/>
      <c r="I8292" s="1"/>
      <c r="N8292" s="1"/>
      <c r="T8292" s="146"/>
      <c r="U8292" s="146"/>
      <c r="V8292" s="146"/>
      <c r="W8292" s="146"/>
      <c r="X8292" s="146"/>
      <c r="Y8292" s="146"/>
      <c r="Z8292" s="146"/>
      <c r="AA8292" s="146"/>
      <c r="AB8292" s="5" t="str">
        <f t="shared" si="162"/>
        <v/>
      </c>
    </row>
    <row r="8293" spans="8:28" customFormat="1" ht="12.95" hidden="1" customHeight="1">
      <c r="H8293" s="1"/>
      <c r="I8293" s="1"/>
      <c r="N8293" s="1"/>
      <c r="T8293" s="146"/>
      <c r="U8293" s="146"/>
      <c r="V8293" s="146"/>
      <c r="W8293" s="146"/>
      <c r="X8293" s="146"/>
      <c r="Y8293" s="146"/>
      <c r="Z8293" s="146"/>
      <c r="AA8293" s="146"/>
      <c r="AB8293" s="5" t="str">
        <f t="shared" si="162"/>
        <v/>
      </c>
    </row>
    <row r="8294" spans="8:28" customFormat="1" ht="12.95" hidden="1" customHeight="1">
      <c r="H8294" s="1"/>
      <c r="I8294" s="1"/>
      <c r="N8294" s="1"/>
      <c r="T8294" s="146"/>
      <c r="U8294" s="146"/>
      <c r="V8294" s="146"/>
      <c r="W8294" s="146"/>
      <c r="X8294" s="146"/>
      <c r="Y8294" s="146"/>
      <c r="Z8294" s="146"/>
      <c r="AA8294" s="146"/>
      <c r="AB8294" s="5" t="str">
        <f t="shared" si="162"/>
        <v/>
      </c>
    </row>
    <row r="8295" spans="8:28" customFormat="1" ht="12.95" hidden="1" customHeight="1">
      <c r="H8295" s="1"/>
      <c r="I8295" s="1"/>
      <c r="N8295" s="1"/>
      <c r="T8295" s="146"/>
      <c r="U8295" s="146"/>
      <c r="V8295" s="146"/>
      <c r="W8295" s="146"/>
      <c r="X8295" s="146"/>
      <c r="Y8295" s="146"/>
      <c r="Z8295" s="146"/>
      <c r="AA8295" s="146"/>
      <c r="AB8295" s="5" t="str">
        <f t="shared" si="162"/>
        <v/>
      </c>
    </row>
    <row r="8296" spans="8:28" customFormat="1" ht="12.95" hidden="1" customHeight="1">
      <c r="H8296" s="1"/>
      <c r="I8296" s="1"/>
      <c r="N8296" s="1"/>
      <c r="T8296" s="146"/>
      <c r="U8296" s="146"/>
      <c r="V8296" s="146"/>
      <c r="W8296" s="146"/>
      <c r="X8296" s="146"/>
      <c r="Y8296" s="146"/>
      <c r="Z8296" s="146"/>
      <c r="AA8296" s="146"/>
      <c r="AB8296" s="5" t="str">
        <f t="shared" si="162"/>
        <v/>
      </c>
    </row>
    <row r="8297" spans="8:28" customFormat="1" ht="12.95" hidden="1" customHeight="1">
      <c r="H8297" s="1"/>
      <c r="I8297" s="1"/>
      <c r="N8297" s="1"/>
      <c r="T8297" s="146"/>
      <c r="U8297" s="146"/>
      <c r="V8297" s="146"/>
      <c r="W8297" s="146"/>
      <c r="X8297" s="146"/>
      <c r="Y8297" s="146"/>
      <c r="Z8297" s="146"/>
      <c r="AA8297" s="146"/>
      <c r="AB8297" s="5" t="str">
        <f t="shared" si="162"/>
        <v/>
      </c>
    </row>
    <row r="8298" spans="8:28" customFormat="1" ht="12.95" hidden="1" customHeight="1">
      <c r="H8298" s="1"/>
      <c r="I8298" s="1"/>
      <c r="N8298" s="1"/>
      <c r="T8298" s="146"/>
      <c r="U8298" s="146"/>
      <c r="V8298" s="146"/>
      <c r="W8298" s="146"/>
      <c r="X8298" s="146"/>
      <c r="Y8298" s="146"/>
      <c r="Z8298" s="146"/>
      <c r="AA8298" s="146"/>
      <c r="AB8298" s="5" t="str">
        <f t="shared" si="162"/>
        <v/>
      </c>
    </row>
    <row r="8299" spans="8:28" customFormat="1" ht="12.95" hidden="1" customHeight="1">
      <c r="H8299" s="1"/>
      <c r="I8299" s="1"/>
      <c r="N8299" s="1"/>
      <c r="T8299" s="146"/>
      <c r="U8299" s="146"/>
      <c r="V8299" s="146"/>
      <c r="W8299" s="146"/>
      <c r="X8299" s="146"/>
      <c r="Y8299" s="146"/>
      <c r="Z8299" s="146"/>
      <c r="AA8299" s="146"/>
      <c r="AB8299" s="5" t="str">
        <f t="shared" si="162"/>
        <v/>
      </c>
    </row>
    <row r="8300" spans="8:28" customFormat="1" ht="12.95" hidden="1" customHeight="1">
      <c r="H8300" s="1"/>
      <c r="I8300" s="1"/>
      <c r="N8300" s="1"/>
      <c r="T8300" s="146"/>
      <c r="U8300" s="146"/>
      <c r="V8300" s="146"/>
      <c r="W8300" s="146"/>
      <c r="X8300" s="146"/>
      <c r="Y8300" s="146"/>
      <c r="Z8300" s="146"/>
      <c r="AA8300" s="146"/>
      <c r="AB8300" s="5" t="str">
        <f t="shared" si="162"/>
        <v/>
      </c>
    </row>
    <row r="8301" spans="8:28" customFormat="1" ht="12.95" hidden="1" customHeight="1">
      <c r="H8301" s="1"/>
      <c r="I8301" s="1"/>
      <c r="N8301" s="1"/>
      <c r="T8301" s="146"/>
      <c r="U8301" s="146"/>
      <c r="V8301" s="146"/>
      <c r="W8301" s="146"/>
      <c r="X8301" s="146"/>
      <c r="Y8301" s="146"/>
      <c r="Z8301" s="146"/>
      <c r="AA8301" s="146"/>
      <c r="AB8301" s="5" t="str">
        <f t="shared" si="162"/>
        <v/>
      </c>
    </row>
    <row r="8302" spans="8:28" customFormat="1" ht="12.95" hidden="1" customHeight="1">
      <c r="H8302" s="1"/>
      <c r="I8302" s="1"/>
      <c r="N8302" s="1"/>
      <c r="T8302" s="146"/>
      <c r="U8302" s="146"/>
      <c r="V8302" s="146"/>
      <c r="W8302" s="146"/>
      <c r="X8302" s="146"/>
      <c r="Y8302" s="146"/>
      <c r="Z8302" s="146"/>
      <c r="AA8302" s="146"/>
      <c r="AB8302" s="5" t="str">
        <f t="shared" si="162"/>
        <v/>
      </c>
    </row>
    <row r="8303" spans="8:28" customFormat="1" ht="12.95" hidden="1" customHeight="1">
      <c r="H8303" s="1"/>
      <c r="I8303" s="1"/>
      <c r="N8303" s="1"/>
      <c r="T8303" s="146"/>
      <c r="U8303" s="146"/>
      <c r="V8303" s="146"/>
      <c r="W8303" s="146"/>
      <c r="X8303" s="146"/>
      <c r="Y8303" s="146"/>
      <c r="Z8303" s="146"/>
      <c r="AA8303" s="146"/>
      <c r="AB8303" s="5" t="str">
        <f t="shared" si="162"/>
        <v/>
      </c>
    </row>
    <row r="8304" spans="8:28" customFormat="1" ht="12.95" hidden="1" customHeight="1">
      <c r="H8304" s="1"/>
      <c r="I8304" s="1"/>
      <c r="N8304" s="1"/>
      <c r="T8304" s="146"/>
      <c r="U8304" s="146"/>
      <c r="V8304" s="146"/>
      <c r="W8304" s="146"/>
      <c r="X8304" s="146"/>
      <c r="Y8304" s="146"/>
      <c r="Z8304" s="146"/>
      <c r="AA8304" s="146"/>
      <c r="AB8304" s="5" t="str">
        <f t="shared" si="162"/>
        <v/>
      </c>
    </row>
    <row r="8305" spans="8:28" customFormat="1" ht="12.95" hidden="1" customHeight="1">
      <c r="H8305" s="1"/>
      <c r="I8305" s="1"/>
      <c r="N8305" s="1"/>
      <c r="T8305" s="146"/>
      <c r="U8305" s="146"/>
      <c r="V8305" s="146"/>
      <c r="W8305" s="146"/>
      <c r="X8305" s="146"/>
      <c r="Y8305" s="146"/>
      <c r="Z8305" s="146"/>
      <c r="AA8305" s="146"/>
      <c r="AB8305" s="5" t="str">
        <f t="shared" si="162"/>
        <v/>
      </c>
    </row>
    <row r="8306" spans="8:28" customFormat="1" ht="12.95" hidden="1" customHeight="1">
      <c r="H8306" s="1"/>
      <c r="I8306" s="1"/>
      <c r="N8306" s="1"/>
      <c r="T8306" s="146"/>
      <c r="U8306" s="146"/>
      <c r="V8306" s="146"/>
      <c r="W8306" s="146"/>
      <c r="X8306" s="146"/>
      <c r="Y8306" s="146"/>
      <c r="Z8306" s="146"/>
      <c r="AA8306" s="146"/>
      <c r="AB8306" s="5" t="str">
        <f t="shared" si="162"/>
        <v/>
      </c>
    </row>
    <row r="8307" spans="8:28" customFormat="1" ht="12.95" hidden="1" customHeight="1">
      <c r="H8307" s="1"/>
      <c r="I8307" s="1"/>
      <c r="N8307" s="1"/>
      <c r="T8307" s="146"/>
      <c r="U8307" s="146"/>
      <c r="V8307" s="146"/>
      <c r="W8307" s="146"/>
      <c r="X8307" s="146"/>
      <c r="Y8307" s="146"/>
      <c r="Z8307" s="146"/>
      <c r="AA8307" s="146"/>
      <c r="AB8307" s="5" t="str">
        <f t="shared" si="162"/>
        <v/>
      </c>
    </row>
    <row r="8308" spans="8:28" customFormat="1" ht="12.95" hidden="1" customHeight="1">
      <c r="H8308" s="1"/>
      <c r="I8308" s="1"/>
      <c r="N8308" s="1"/>
      <c r="T8308" s="146"/>
      <c r="U8308" s="146"/>
      <c r="V8308" s="146"/>
      <c r="W8308" s="146"/>
      <c r="X8308" s="146"/>
      <c r="Y8308" s="146"/>
      <c r="Z8308" s="146"/>
      <c r="AA8308" s="146"/>
      <c r="AB8308" s="5" t="str">
        <f t="shared" si="162"/>
        <v/>
      </c>
    </row>
    <row r="8309" spans="8:28" customFormat="1" ht="12.95" hidden="1" customHeight="1">
      <c r="H8309" s="1"/>
      <c r="I8309" s="1"/>
      <c r="N8309" s="1"/>
      <c r="T8309" s="146"/>
      <c r="U8309" s="146"/>
      <c r="V8309" s="146"/>
      <c r="W8309" s="146"/>
      <c r="X8309" s="146"/>
      <c r="Y8309" s="146"/>
      <c r="Z8309" s="146"/>
      <c r="AA8309" s="146"/>
      <c r="AB8309" s="5" t="str">
        <f t="shared" si="162"/>
        <v/>
      </c>
    </row>
    <row r="8310" spans="8:28" customFormat="1" ht="12.95" hidden="1" customHeight="1">
      <c r="H8310" s="1"/>
      <c r="I8310" s="1"/>
      <c r="N8310" s="1"/>
      <c r="T8310" s="146"/>
      <c r="U8310" s="146"/>
      <c r="V8310" s="146"/>
      <c r="W8310" s="146"/>
      <c r="X8310" s="146"/>
      <c r="Y8310" s="146"/>
      <c r="Z8310" s="146"/>
      <c r="AA8310" s="146"/>
      <c r="AB8310" s="5" t="str">
        <f t="shared" si="162"/>
        <v/>
      </c>
    </row>
    <row r="8311" spans="8:28" customFormat="1" ht="12.95" hidden="1" customHeight="1">
      <c r="H8311" s="1"/>
      <c r="I8311" s="1"/>
      <c r="N8311" s="1"/>
      <c r="T8311" s="146"/>
      <c r="U8311" s="146"/>
      <c r="V8311" s="146"/>
      <c r="W8311" s="146"/>
      <c r="X8311" s="146"/>
      <c r="Y8311" s="146"/>
      <c r="Z8311" s="146"/>
      <c r="AA8311" s="146"/>
      <c r="AB8311" s="5" t="str">
        <f t="shared" si="162"/>
        <v/>
      </c>
    </row>
    <row r="8312" spans="8:28" customFormat="1" ht="12.95" hidden="1" customHeight="1">
      <c r="H8312" s="1"/>
      <c r="I8312" s="1"/>
      <c r="N8312" s="1"/>
      <c r="T8312" s="146"/>
      <c r="U8312" s="146"/>
      <c r="V8312" s="146"/>
      <c r="W8312" s="146"/>
      <c r="X8312" s="146"/>
      <c r="Y8312" s="146"/>
      <c r="Z8312" s="146"/>
      <c r="AA8312" s="146"/>
      <c r="AB8312" s="5" t="str">
        <f t="shared" si="162"/>
        <v/>
      </c>
    </row>
    <row r="8313" spans="8:28" customFormat="1" ht="12.95" hidden="1" customHeight="1">
      <c r="H8313" s="1"/>
      <c r="I8313" s="1"/>
      <c r="N8313" s="1"/>
      <c r="T8313" s="146"/>
      <c r="U8313" s="146"/>
      <c r="V8313" s="146"/>
      <c r="W8313" s="146"/>
      <c r="X8313" s="146"/>
      <c r="Y8313" s="146"/>
      <c r="Z8313" s="146"/>
      <c r="AA8313" s="146"/>
      <c r="AB8313" s="5" t="str">
        <f t="shared" si="162"/>
        <v/>
      </c>
    </row>
    <row r="8314" spans="8:28" customFormat="1" ht="12.95" hidden="1" customHeight="1">
      <c r="H8314" s="1"/>
      <c r="I8314" s="1"/>
      <c r="N8314" s="1"/>
      <c r="T8314" s="146"/>
      <c r="U8314" s="146"/>
      <c r="V8314" s="146"/>
      <c r="W8314" s="146"/>
      <c r="X8314" s="146"/>
      <c r="Y8314" s="146"/>
      <c r="Z8314" s="146"/>
      <c r="AA8314" s="146"/>
      <c r="AB8314" s="5" t="str">
        <f t="shared" si="162"/>
        <v/>
      </c>
    </row>
    <row r="8315" spans="8:28" customFormat="1" ht="12.95" hidden="1" customHeight="1">
      <c r="H8315" s="1"/>
      <c r="I8315" s="1"/>
      <c r="N8315" s="1"/>
      <c r="T8315" s="146"/>
      <c r="U8315" s="146"/>
      <c r="V8315" s="146"/>
      <c r="W8315" s="146"/>
      <c r="X8315" s="146"/>
      <c r="Y8315" s="146"/>
      <c r="Z8315" s="146"/>
      <c r="AA8315" s="146"/>
      <c r="AB8315" s="5" t="str">
        <f t="shared" si="162"/>
        <v/>
      </c>
    </row>
    <row r="8316" spans="8:28" customFormat="1" ht="12.95" hidden="1" customHeight="1">
      <c r="H8316" s="1"/>
      <c r="I8316" s="1"/>
      <c r="N8316" s="1"/>
      <c r="T8316" s="146"/>
      <c r="U8316" s="146"/>
      <c r="V8316" s="146"/>
      <c r="W8316" s="146"/>
      <c r="X8316" s="146"/>
      <c r="Y8316" s="146"/>
      <c r="Z8316" s="146"/>
      <c r="AA8316" s="146"/>
      <c r="AB8316" s="5" t="str">
        <f t="shared" si="162"/>
        <v/>
      </c>
    </row>
    <row r="8317" spans="8:28" customFormat="1" ht="12.95" hidden="1" customHeight="1">
      <c r="H8317" s="1"/>
      <c r="I8317" s="1"/>
      <c r="N8317" s="1"/>
      <c r="T8317" s="146"/>
      <c r="U8317" s="146"/>
      <c r="V8317" s="146"/>
      <c r="W8317" s="146"/>
      <c r="X8317" s="146"/>
      <c r="Y8317" s="146"/>
      <c r="Z8317" s="146"/>
      <c r="AA8317" s="146"/>
      <c r="AB8317" s="5" t="str">
        <f t="shared" si="162"/>
        <v/>
      </c>
    </row>
    <row r="8318" spans="8:28" customFormat="1" ht="12.95" hidden="1" customHeight="1">
      <c r="H8318" s="1"/>
      <c r="I8318" s="1"/>
      <c r="N8318" s="1"/>
      <c r="T8318" s="146"/>
      <c r="U8318" s="146"/>
      <c r="V8318" s="146"/>
      <c r="W8318" s="146"/>
      <c r="X8318" s="146"/>
      <c r="Y8318" s="146"/>
      <c r="Z8318" s="146"/>
      <c r="AA8318" s="146"/>
      <c r="AB8318" s="5" t="str">
        <f t="shared" si="162"/>
        <v/>
      </c>
    </row>
    <row r="8319" spans="8:28" customFormat="1" ht="12.95" hidden="1" customHeight="1">
      <c r="H8319" s="1"/>
      <c r="I8319" s="1"/>
      <c r="N8319" s="1"/>
      <c r="T8319" s="146"/>
      <c r="U8319" s="146"/>
      <c r="V8319" s="146"/>
      <c r="W8319" s="146"/>
      <c r="X8319" s="146"/>
      <c r="Y8319" s="146"/>
      <c r="Z8319" s="146"/>
      <c r="AA8319" s="146"/>
      <c r="AB8319" s="5" t="str">
        <f t="shared" si="162"/>
        <v/>
      </c>
    </row>
    <row r="8320" spans="8:28" customFormat="1" ht="12.95" hidden="1" customHeight="1">
      <c r="H8320" s="1"/>
      <c r="I8320" s="1"/>
      <c r="N8320" s="1"/>
      <c r="T8320" s="146"/>
      <c r="U8320" s="146"/>
      <c r="V8320" s="146"/>
      <c r="W8320" s="146"/>
      <c r="X8320" s="146"/>
      <c r="Y8320" s="146"/>
      <c r="Z8320" s="146"/>
      <c r="AA8320" s="146"/>
      <c r="AB8320" s="5" t="str">
        <f t="shared" si="162"/>
        <v/>
      </c>
    </row>
    <row r="8321" spans="8:28" customFormat="1" ht="12.95" hidden="1" customHeight="1">
      <c r="H8321" s="1"/>
      <c r="I8321" s="1"/>
      <c r="N8321" s="1"/>
      <c r="T8321" s="146"/>
      <c r="U8321" s="146"/>
      <c r="V8321" s="146"/>
      <c r="W8321" s="146"/>
      <c r="X8321" s="146"/>
      <c r="Y8321" s="146"/>
      <c r="Z8321" s="146"/>
      <c r="AA8321" s="146"/>
      <c r="AB8321" s="5" t="str">
        <f t="shared" si="162"/>
        <v/>
      </c>
    </row>
    <row r="8322" spans="8:28" customFormat="1" ht="12.95" hidden="1" customHeight="1">
      <c r="H8322" s="1"/>
      <c r="I8322" s="1"/>
      <c r="N8322" s="1"/>
      <c r="T8322" s="146"/>
      <c r="U8322" s="146"/>
      <c r="V8322" s="146"/>
      <c r="W8322" s="146"/>
      <c r="X8322" s="146"/>
      <c r="Y8322" s="146"/>
      <c r="Z8322" s="146"/>
      <c r="AA8322" s="146"/>
      <c r="AB8322" s="5" t="str">
        <f t="shared" si="162"/>
        <v/>
      </c>
    </row>
    <row r="8323" spans="8:28" customFormat="1" ht="12.95" hidden="1" customHeight="1">
      <c r="H8323" s="1"/>
      <c r="I8323" s="1"/>
      <c r="N8323" s="1"/>
      <c r="T8323" s="146"/>
      <c r="U8323" s="146"/>
      <c r="V8323" s="146"/>
      <c r="W8323" s="146"/>
      <c r="X8323" s="146"/>
      <c r="Y8323" s="146"/>
      <c r="Z8323" s="146"/>
      <c r="AA8323" s="146"/>
      <c r="AB8323" s="5" t="str">
        <f t="shared" si="162"/>
        <v/>
      </c>
    </row>
    <row r="8324" spans="8:28" customFormat="1" ht="12.95" hidden="1" customHeight="1">
      <c r="H8324" s="1"/>
      <c r="I8324" s="1"/>
      <c r="N8324" s="1"/>
      <c r="T8324" s="146"/>
      <c r="U8324" s="146"/>
      <c r="V8324" s="146"/>
      <c r="W8324" s="146"/>
      <c r="X8324" s="146"/>
      <c r="Y8324" s="146"/>
      <c r="Z8324" s="146"/>
      <c r="AA8324" s="146"/>
      <c r="AB8324" s="5" t="str">
        <f t="shared" si="162"/>
        <v/>
      </c>
    </row>
    <row r="8325" spans="8:28" customFormat="1" ht="12.95" hidden="1" customHeight="1">
      <c r="H8325" s="1"/>
      <c r="I8325" s="1"/>
      <c r="N8325" s="1"/>
      <c r="T8325" s="146"/>
      <c r="U8325" s="146"/>
      <c r="V8325" s="146"/>
      <c r="W8325" s="146"/>
      <c r="X8325" s="146"/>
      <c r="Y8325" s="146"/>
      <c r="Z8325" s="146"/>
      <c r="AA8325" s="146"/>
      <c r="AB8325" s="5" t="str">
        <f t="shared" si="162"/>
        <v/>
      </c>
    </row>
    <row r="8326" spans="8:28" customFormat="1" ht="12.95" hidden="1" customHeight="1">
      <c r="H8326" s="1"/>
      <c r="I8326" s="1"/>
      <c r="N8326" s="1"/>
      <c r="T8326" s="146"/>
      <c r="U8326" s="146"/>
      <c r="V8326" s="146"/>
      <c r="W8326" s="146"/>
      <c r="X8326" s="146"/>
      <c r="Y8326" s="146"/>
      <c r="Z8326" s="146"/>
      <c r="AA8326" s="146"/>
      <c r="AB8326" s="5" t="str">
        <f t="shared" si="162"/>
        <v/>
      </c>
    </row>
    <row r="8327" spans="8:28" customFormat="1" ht="12.95" hidden="1" customHeight="1">
      <c r="H8327" s="1"/>
      <c r="I8327" s="1"/>
      <c r="N8327" s="1"/>
      <c r="T8327" s="146"/>
      <c r="U8327" s="146"/>
      <c r="V8327" s="146"/>
      <c r="W8327" s="146"/>
      <c r="X8327" s="146"/>
      <c r="Y8327" s="146"/>
      <c r="Z8327" s="146"/>
      <c r="AA8327" s="146"/>
      <c r="AB8327" s="5" t="str">
        <f t="shared" si="162"/>
        <v/>
      </c>
    </row>
    <row r="8328" spans="8:28" customFormat="1" ht="12.95" hidden="1" customHeight="1">
      <c r="H8328" s="1"/>
      <c r="I8328" s="1"/>
      <c r="N8328" s="1"/>
      <c r="T8328" s="146"/>
      <c r="U8328" s="146"/>
      <c r="V8328" s="146"/>
      <c r="W8328" s="146"/>
      <c r="X8328" s="146"/>
      <c r="Y8328" s="146"/>
      <c r="Z8328" s="146"/>
      <c r="AA8328" s="146"/>
      <c r="AB8328" s="5" t="str">
        <f t="shared" si="162"/>
        <v/>
      </c>
    </row>
    <row r="8329" spans="8:28" customFormat="1" ht="12.95" hidden="1" customHeight="1">
      <c r="H8329" s="1"/>
      <c r="I8329" s="1"/>
      <c r="N8329" s="1"/>
      <c r="T8329" s="146"/>
      <c r="U8329" s="146"/>
      <c r="V8329" s="146"/>
      <c r="W8329" s="146"/>
      <c r="X8329" s="146"/>
      <c r="Y8329" s="146"/>
      <c r="Z8329" s="146"/>
      <c r="AA8329" s="146"/>
      <c r="AB8329" s="5" t="str">
        <f t="shared" si="162"/>
        <v/>
      </c>
    </row>
    <row r="8330" spans="8:28" customFormat="1" ht="12.95" hidden="1" customHeight="1">
      <c r="H8330" s="1"/>
      <c r="I8330" s="1"/>
      <c r="N8330" s="1"/>
      <c r="T8330" s="146"/>
      <c r="U8330" s="146"/>
      <c r="V8330" s="146"/>
      <c r="W8330" s="146"/>
      <c r="X8330" s="146"/>
      <c r="Y8330" s="146"/>
      <c r="Z8330" s="146"/>
      <c r="AA8330" s="146"/>
      <c r="AB8330" s="5" t="str">
        <f t="shared" si="162"/>
        <v/>
      </c>
    </row>
    <row r="8331" spans="8:28" customFormat="1" ht="12.95" hidden="1" customHeight="1">
      <c r="H8331" s="1"/>
      <c r="I8331" s="1"/>
      <c r="N8331" s="1"/>
      <c r="T8331" s="146"/>
      <c r="U8331" s="146"/>
      <c r="V8331" s="146"/>
      <c r="W8331" s="146"/>
      <c r="X8331" s="146"/>
      <c r="Y8331" s="146"/>
      <c r="Z8331" s="146"/>
      <c r="AA8331" s="146"/>
      <c r="AB8331" s="5" t="str">
        <f t="shared" si="162"/>
        <v/>
      </c>
    </row>
    <row r="8332" spans="8:28" customFormat="1" ht="12.95" hidden="1" customHeight="1">
      <c r="H8332" s="1"/>
      <c r="I8332" s="1"/>
      <c r="N8332" s="1"/>
      <c r="T8332" s="146"/>
      <c r="U8332" s="146"/>
      <c r="V8332" s="146"/>
      <c r="W8332" s="146"/>
      <c r="X8332" s="146"/>
      <c r="Y8332" s="146"/>
      <c r="Z8332" s="146"/>
      <c r="AA8332" s="146"/>
      <c r="AB8332" s="5" t="str">
        <f t="shared" si="162"/>
        <v/>
      </c>
    </row>
    <row r="8333" spans="8:28" customFormat="1" ht="12.95" hidden="1" customHeight="1">
      <c r="H8333" s="1"/>
      <c r="I8333" s="1"/>
      <c r="N8333" s="1"/>
      <c r="T8333" s="146"/>
      <c r="U8333" s="146"/>
      <c r="V8333" s="146"/>
      <c r="W8333" s="146"/>
      <c r="X8333" s="146"/>
      <c r="Y8333" s="146"/>
      <c r="Z8333" s="146"/>
      <c r="AA8333" s="146"/>
      <c r="AB8333" s="5" t="str">
        <f t="shared" si="162"/>
        <v/>
      </c>
    </row>
    <row r="8334" spans="8:28" customFormat="1" ht="12.95" hidden="1" customHeight="1">
      <c r="H8334" s="1"/>
      <c r="I8334" s="1"/>
      <c r="N8334" s="1"/>
      <c r="T8334" s="146"/>
      <c r="U8334" s="146"/>
      <c r="V8334" s="146"/>
      <c r="W8334" s="146"/>
      <c r="X8334" s="146"/>
      <c r="Y8334" s="146"/>
      <c r="Z8334" s="146"/>
      <c r="AA8334" s="146"/>
      <c r="AB8334" s="5" t="str">
        <f t="shared" si="162"/>
        <v/>
      </c>
    </row>
    <row r="8335" spans="8:28" customFormat="1" ht="12.95" hidden="1" customHeight="1">
      <c r="H8335" s="1"/>
      <c r="I8335" s="1"/>
      <c r="N8335" s="1"/>
      <c r="T8335" s="146"/>
      <c r="U8335" s="146"/>
      <c r="V8335" s="146"/>
      <c r="W8335" s="146"/>
      <c r="X8335" s="146"/>
      <c r="Y8335" s="146"/>
      <c r="Z8335" s="146"/>
      <c r="AA8335" s="146"/>
      <c r="AB8335" s="5" t="str">
        <f t="shared" si="162"/>
        <v/>
      </c>
    </row>
    <row r="8336" spans="8:28" customFormat="1" ht="12.95" hidden="1" customHeight="1">
      <c r="H8336" s="1"/>
      <c r="I8336" s="1"/>
      <c r="N8336" s="1"/>
      <c r="T8336" s="146"/>
      <c r="U8336" s="146"/>
      <c r="V8336" s="146"/>
      <c r="W8336" s="146"/>
      <c r="X8336" s="146"/>
      <c r="Y8336" s="146"/>
      <c r="Z8336" s="146"/>
      <c r="AA8336" s="146"/>
      <c r="AB8336" s="5" t="str">
        <f t="shared" si="162"/>
        <v/>
      </c>
    </row>
    <row r="8337" spans="8:28" customFormat="1" ht="12.95" hidden="1" customHeight="1">
      <c r="H8337" s="1"/>
      <c r="I8337" s="1"/>
      <c r="N8337" s="1"/>
      <c r="T8337" s="146"/>
      <c r="U8337" s="146"/>
      <c r="V8337" s="146"/>
      <c r="W8337" s="146"/>
      <c r="X8337" s="146"/>
      <c r="Y8337" s="146"/>
      <c r="Z8337" s="146"/>
      <c r="AA8337" s="146"/>
      <c r="AB8337" s="5" t="str">
        <f t="shared" si="162"/>
        <v/>
      </c>
    </row>
    <row r="8338" spans="8:28" customFormat="1" ht="12.95" hidden="1" customHeight="1">
      <c r="H8338" s="1"/>
      <c r="I8338" s="1"/>
      <c r="N8338" s="1"/>
      <c r="T8338" s="146"/>
      <c r="U8338" s="146"/>
      <c r="V8338" s="146"/>
      <c r="W8338" s="146"/>
      <c r="X8338" s="146"/>
      <c r="Y8338" s="146"/>
      <c r="Z8338" s="146"/>
      <c r="AA8338" s="146"/>
      <c r="AB8338" s="5" t="str">
        <f t="shared" si="162"/>
        <v/>
      </c>
    </row>
    <row r="8339" spans="8:28" customFormat="1" ht="12.95" hidden="1" customHeight="1">
      <c r="H8339" s="1"/>
      <c r="I8339" s="1"/>
      <c r="N8339" s="1"/>
      <c r="T8339" s="146"/>
      <c r="U8339" s="146"/>
      <c r="V8339" s="146"/>
      <c r="W8339" s="146"/>
      <c r="X8339" s="146"/>
      <c r="Y8339" s="146"/>
      <c r="Z8339" s="146"/>
      <c r="AA8339" s="146"/>
      <c r="AB8339" s="5" t="str">
        <f t="shared" si="162"/>
        <v/>
      </c>
    </row>
    <row r="8340" spans="8:28" customFormat="1" ht="12.95" hidden="1" customHeight="1">
      <c r="H8340" s="1"/>
      <c r="I8340" s="1"/>
      <c r="N8340" s="1"/>
      <c r="T8340" s="146"/>
      <c r="U8340" s="146"/>
      <c r="V8340" s="146"/>
      <c r="W8340" s="146"/>
      <c r="X8340" s="146"/>
      <c r="Y8340" s="146"/>
      <c r="Z8340" s="146"/>
      <c r="AA8340" s="146"/>
      <c r="AB8340" s="5" t="str">
        <f t="shared" si="162"/>
        <v/>
      </c>
    </row>
    <row r="8341" spans="8:28" customFormat="1" ht="12.95" hidden="1" customHeight="1">
      <c r="H8341" s="1"/>
      <c r="I8341" s="1"/>
      <c r="N8341" s="1"/>
      <c r="T8341" s="146"/>
      <c r="U8341" s="146"/>
      <c r="V8341" s="146"/>
      <c r="W8341" s="146"/>
      <c r="X8341" s="146"/>
      <c r="Y8341" s="146"/>
      <c r="Z8341" s="146"/>
      <c r="AA8341" s="146"/>
      <c r="AB8341" s="5" t="str">
        <f t="shared" si="162"/>
        <v/>
      </c>
    </row>
    <row r="8342" spans="8:28" customFormat="1" ht="12.95" hidden="1" customHeight="1">
      <c r="H8342" s="1"/>
      <c r="I8342" s="1"/>
      <c r="N8342" s="1"/>
      <c r="T8342" s="146"/>
      <c r="U8342" s="146"/>
      <c r="V8342" s="146"/>
      <c r="W8342" s="146"/>
      <c r="X8342" s="146"/>
      <c r="Y8342" s="146"/>
      <c r="Z8342" s="146"/>
      <c r="AA8342" s="146"/>
      <c r="AB8342" s="5" t="str">
        <f t="shared" si="162"/>
        <v/>
      </c>
    </row>
    <row r="8343" spans="8:28" customFormat="1" ht="12.95" hidden="1" customHeight="1">
      <c r="H8343" s="1"/>
      <c r="I8343" s="1"/>
      <c r="N8343" s="1"/>
      <c r="T8343" s="146"/>
      <c r="U8343" s="146"/>
      <c r="V8343" s="146"/>
      <c r="W8343" s="146"/>
      <c r="X8343" s="146"/>
      <c r="Y8343" s="146"/>
      <c r="Z8343" s="146"/>
      <c r="AA8343" s="146"/>
      <c r="AB8343" s="5" t="str">
        <f t="shared" si="162"/>
        <v/>
      </c>
    </row>
    <row r="8344" spans="8:28" customFormat="1" ht="12.95" hidden="1" customHeight="1">
      <c r="H8344" s="1"/>
      <c r="I8344" s="1"/>
      <c r="N8344" s="1"/>
      <c r="T8344" s="146"/>
      <c r="U8344" s="146"/>
      <c r="V8344" s="146"/>
      <c r="W8344" s="146"/>
      <c r="X8344" s="146"/>
      <c r="Y8344" s="146"/>
      <c r="Z8344" s="146"/>
      <c r="AA8344" s="146"/>
      <c r="AB8344" s="5" t="str">
        <f t="shared" si="162"/>
        <v/>
      </c>
    </row>
    <row r="8345" spans="8:28" customFormat="1" ht="12.95" hidden="1" customHeight="1">
      <c r="H8345" s="1"/>
      <c r="I8345" s="1"/>
      <c r="N8345" s="1"/>
      <c r="T8345" s="146"/>
      <c r="U8345" s="146"/>
      <c r="V8345" s="146"/>
      <c r="W8345" s="146"/>
      <c r="X8345" s="146"/>
      <c r="Y8345" s="146"/>
      <c r="Z8345" s="146"/>
      <c r="AA8345" s="146"/>
      <c r="AB8345" s="5" t="str">
        <f t="shared" si="162"/>
        <v/>
      </c>
    </row>
    <row r="8346" spans="8:28" customFormat="1" ht="12.95" hidden="1" customHeight="1">
      <c r="H8346" s="1"/>
      <c r="I8346" s="1"/>
      <c r="N8346" s="1"/>
      <c r="T8346" s="146"/>
      <c r="U8346" s="146"/>
      <c r="V8346" s="146"/>
      <c r="W8346" s="146"/>
      <c r="X8346" s="146"/>
      <c r="Y8346" s="146"/>
      <c r="Z8346" s="146"/>
      <c r="AA8346" s="146"/>
      <c r="AB8346" s="5" t="str">
        <f t="shared" si="162"/>
        <v/>
      </c>
    </row>
    <row r="8347" spans="8:28" customFormat="1" ht="12.95" hidden="1" customHeight="1">
      <c r="H8347" s="1"/>
      <c r="I8347" s="1"/>
      <c r="N8347" s="1"/>
      <c r="T8347" s="146"/>
      <c r="U8347" s="146"/>
      <c r="V8347" s="146"/>
      <c r="W8347" s="146"/>
      <c r="X8347" s="146"/>
      <c r="Y8347" s="146"/>
      <c r="Z8347" s="146"/>
      <c r="AA8347" s="146"/>
      <c r="AB8347" s="5" t="str">
        <f t="shared" ref="AB8347:AB8410" si="163">IF(TRIM(A8337)="","",CONCATENATE(TRIM(D8337),TRIM(E8337)))</f>
        <v/>
      </c>
    </row>
    <row r="8348" spans="8:28" customFormat="1" ht="12.95" hidden="1" customHeight="1">
      <c r="H8348" s="1"/>
      <c r="I8348" s="1"/>
      <c r="N8348" s="1"/>
      <c r="T8348" s="146"/>
      <c r="U8348" s="146"/>
      <c r="V8348" s="146"/>
      <c r="W8348" s="146"/>
      <c r="X8348" s="146"/>
      <c r="Y8348" s="146"/>
      <c r="Z8348" s="146"/>
      <c r="AA8348" s="146"/>
      <c r="AB8348" s="5" t="str">
        <f t="shared" si="163"/>
        <v/>
      </c>
    </row>
    <row r="8349" spans="8:28" customFormat="1" ht="12.95" hidden="1" customHeight="1">
      <c r="H8349" s="1"/>
      <c r="I8349" s="1"/>
      <c r="N8349" s="1"/>
      <c r="T8349" s="146"/>
      <c r="U8349" s="146"/>
      <c r="V8349" s="146"/>
      <c r="W8349" s="146"/>
      <c r="X8349" s="146"/>
      <c r="Y8349" s="146"/>
      <c r="Z8349" s="146"/>
      <c r="AA8349" s="146"/>
      <c r="AB8349" s="5" t="str">
        <f t="shared" si="163"/>
        <v/>
      </c>
    </row>
    <row r="8350" spans="8:28" customFormat="1" ht="12.95" hidden="1" customHeight="1">
      <c r="H8350" s="1"/>
      <c r="I8350" s="1"/>
      <c r="N8350" s="1"/>
      <c r="T8350" s="146"/>
      <c r="U8350" s="146"/>
      <c r="V8350" s="146"/>
      <c r="W8350" s="146"/>
      <c r="X8350" s="146"/>
      <c r="Y8350" s="146"/>
      <c r="Z8350" s="146"/>
      <c r="AA8350" s="146"/>
      <c r="AB8350" s="5" t="str">
        <f t="shared" si="163"/>
        <v/>
      </c>
    </row>
    <row r="8351" spans="8:28" customFormat="1" ht="12.95" hidden="1" customHeight="1">
      <c r="H8351" s="1"/>
      <c r="I8351" s="1"/>
      <c r="N8351" s="1"/>
      <c r="T8351" s="146"/>
      <c r="U8351" s="146"/>
      <c r="V8351" s="146"/>
      <c r="W8351" s="146"/>
      <c r="X8351" s="146"/>
      <c r="Y8351" s="146"/>
      <c r="Z8351" s="146"/>
      <c r="AA8351" s="146"/>
      <c r="AB8351" s="5" t="str">
        <f t="shared" si="163"/>
        <v/>
      </c>
    </row>
    <row r="8352" spans="8:28" customFormat="1" ht="12.95" hidden="1" customHeight="1">
      <c r="H8352" s="1"/>
      <c r="I8352" s="1"/>
      <c r="N8352" s="1"/>
      <c r="T8352" s="146"/>
      <c r="U8352" s="146"/>
      <c r="V8352" s="146"/>
      <c r="W8352" s="146"/>
      <c r="X8352" s="146"/>
      <c r="Y8352" s="146"/>
      <c r="Z8352" s="146"/>
      <c r="AA8352" s="146"/>
      <c r="AB8352" s="5" t="str">
        <f t="shared" si="163"/>
        <v/>
      </c>
    </row>
    <row r="8353" spans="8:28" customFormat="1" ht="12.95" hidden="1" customHeight="1">
      <c r="H8353" s="1"/>
      <c r="I8353" s="1"/>
      <c r="N8353" s="1"/>
      <c r="T8353" s="146"/>
      <c r="U8353" s="146"/>
      <c r="V8353" s="146"/>
      <c r="W8353" s="146"/>
      <c r="X8353" s="146"/>
      <c r="Y8353" s="146"/>
      <c r="Z8353" s="146"/>
      <c r="AA8353" s="146"/>
      <c r="AB8353" s="5" t="str">
        <f t="shared" si="163"/>
        <v/>
      </c>
    </row>
    <row r="8354" spans="8:28" customFormat="1" ht="12.95" hidden="1" customHeight="1">
      <c r="H8354" s="1"/>
      <c r="I8354" s="1"/>
      <c r="N8354" s="1"/>
      <c r="T8354" s="146"/>
      <c r="U8354" s="146"/>
      <c r="V8354" s="146"/>
      <c r="W8354" s="146"/>
      <c r="X8354" s="146"/>
      <c r="Y8354" s="146"/>
      <c r="Z8354" s="146"/>
      <c r="AA8354" s="146"/>
      <c r="AB8354" s="5" t="str">
        <f t="shared" si="163"/>
        <v/>
      </c>
    </row>
    <row r="8355" spans="8:28" customFormat="1" ht="12.95" hidden="1" customHeight="1">
      <c r="H8355" s="1"/>
      <c r="I8355" s="1"/>
      <c r="N8355" s="1"/>
      <c r="T8355" s="146"/>
      <c r="U8355" s="146"/>
      <c r="V8355" s="146"/>
      <c r="W8355" s="146"/>
      <c r="X8355" s="146"/>
      <c r="Y8355" s="146"/>
      <c r="Z8355" s="146"/>
      <c r="AA8355" s="146"/>
      <c r="AB8355" s="5" t="str">
        <f t="shared" si="163"/>
        <v/>
      </c>
    </row>
    <row r="8356" spans="8:28" customFormat="1" ht="12.95" hidden="1" customHeight="1">
      <c r="H8356" s="1"/>
      <c r="I8356" s="1"/>
      <c r="N8356" s="1"/>
      <c r="T8356" s="146"/>
      <c r="U8356" s="146"/>
      <c r="V8356" s="146"/>
      <c r="W8356" s="146"/>
      <c r="X8356" s="146"/>
      <c r="Y8356" s="146"/>
      <c r="Z8356" s="146"/>
      <c r="AA8356" s="146"/>
      <c r="AB8356" s="5" t="str">
        <f t="shared" si="163"/>
        <v/>
      </c>
    </row>
    <row r="8357" spans="8:28" customFormat="1" ht="12.95" hidden="1" customHeight="1">
      <c r="H8357" s="1"/>
      <c r="I8357" s="1"/>
      <c r="N8357" s="1"/>
      <c r="T8357" s="146"/>
      <c r="U8357" s="146"/>
      <c r="V8357" s="146"/>
      <c r="W8357" s="146"/>
      <c r="X8357" s="146"/>
      <c r="Y8357" s="146"/>
      <c r="Z8357" s="146"/>
      <c r="AA8357" s="146"/>
      <c r="AB8357" s="5" t="str">
        <f t="shared" si="163"/>
        <v/>
      </c>
    </row>
    <row r="8358" spans="8:28" customFormat="1" ht="12.95" hidden="1" customHeight="1">
      <c r="H8358" s="1"/>
      <c r="I8358" s="1"/>
      <c r="N8358" s="1"/>
      <c r="T8358" s="146"/>
      <c r="U8358" s="146"/>
      <c r="V8358" s="146"/>
      <c r="W8358" s="146"/>
      <c r="X8358" s="146"/>
      <c r="Y8358" s="146"/>
      <c r="Z8358" s="146"/>
      <c r="AA8358" s="146"/>
      <c r="AB8358" s="5" t="str">
        <f t="shared" si="163"/>
        <v/>
      </c>
    </row>
    <row r="8359" spans="8:28" customFormat="1" ht="12.95" hidden="1" customHeight="1">
      <c r="H8359" s="1"/>
      <c r="I8359" s="1"/>
      <c r="N8359" s="1"/>
      <c r="T8359" s="146"/>
      <c r="U8359" s="146"/>
      <c r="V8359" s="146"/>
      <c r="W8359" s="146"/>
      <c r="X8359" s="146"/>
      <c r="Y8359" s="146"/>
      <c r="Z8359" s="146"/>
      <c r="AA8359" s="146"/>
      <c r="AB8359" s="5" t="str">
        <f t="shared" si="163"/>
        <v/>
      </c>
    </row>
    <row r="8360" spans="8:28" customFormat="1" ht="12.95" hidden="1" customHeight="1">
      <c r="H8360" s="1"/>
      <c r="I8360" s="1"/>
      <c r="N8360" s="1"/>
      <c r="T8360" s="146"/>
      <c r="U8360" s="146"/>
      <c r="V8360" s="146"/>
      <c r="W8360" s="146"/>
      <c r="X8360" s="146"/>
      <c r="Y8360" s="146"/>
      <c r="Z8360" s="146"/>
      <c r="AA8360" s="146"/>
      <c r="AB8360" s="5" t="str">
        <f t="shared" si="163"/>
        <v/>
      </c>
    </row>
    <row r="8361" spans="8:28" customFormat="1" ht="12.95" hidden="1" customHeight="1">
      <c r="H8361" s="1"/>
      <c r="I8361" s="1"/>
      <c r="N8361" s="1"/>
      <c r="T8361" s="146"/>
      <c r="U8361" s="146"/>
      <c r="V8361" s="146"/>
      <c r="W8361" s="146"/>
      <c r="X8361" s="146"/>
      <c r="Y8361" s="146"/>
      <c r="Z8361" s="146"/>
      <c r="AA8361" s="146"/>
      <c r="AB8361" s="5" t="str">
        <f t="shared" si="163"/>
        <v/>
      </c>
    </row>
    <row r="8362" spans="8:28" customFormat="1" ht="12.95" hidden="1" customHeight="1">
      <c r="H8362" s="1"/>
      <c r="I8362" s="1"/>
      <c r="N8362" s="1"/>
      <c r="T8362" s="146"/>
      <c r="U8362" s="146"/>
      <c r="V8362" s="146"/>
      <c r="W8362" s="146"/>
      <c r="X8362" s="146"/>
      <c r="Y8362" s="146"/>
      <c r="Z8362" s="146"/>
      <c r="AA8362" s="146"/>
      <c r="AB8362" s="5" t="str">
        <f t="shared" si="163"/>
        <v/>
      </c>
    </row>
    <row r="8363" spans="8:28" customFormat="1" ht="12.95" hidden="1" customHeight="1">
      <c r="H8363" s="1"/>
      <c r="I8363" s="1"/>
      <c r="N8363" s="1"/>
      <c r="T8363" s="146"/>
      <c r="U8363" s="146"/>
      <c r="V8363" s="146"/>
      <c r="W8363" s="146"/>
      <c r="X8363" s="146"/>
      <c r="Y8363" s="146"/>
      <c r="Z8363" s="146"/>
      <c r="AA8363" s="146"/>
      <c r="AB8363" s="5" t="str">
        <f t="shared" si="163"/>
        <v/>
      </c>
    </row>
    <row r="8364" spans="8:28" customFormat="1" ht="12.95" hidden="1" customHeight="1">
      <c r="H8364" s="1"/>
      <c r="I8364" s="1"/>
      <c r="N8364" s="1"/>
      <c r="T8364" s="146"/>
      <c r="U8364" s="146"/>
      <c r="V8364" s="146"/>
      <c r="W8364" s="146"/>
      <c r="X8364" s="146"/>
      <c r="Y8364" s="146"/>
      <c r="Z8364" s="146"/>
      <c r="AA8364" s="146"/>
      <c r="AB8364" s="5" t="str">
        <f t="shared" si="163"/>
        <v/>
      </c>
    </row>
    <row r="8365" spans="8:28" customFormat="1" ht="12.95" hidden="1" customHeight="1">
      <c r="H8365" s="1"/>
      <c r="I8365" s="1"/>
      <c r="N8365" s="1"/>
      <c r="T8365" s="146"/>
      <c r="U8365" s="146"/>
      <c r="V8365" s="146"/>
      <c r="W8365" s="146"/>
      <c r="X8365" s="146"/>
      <c r="Y8365" s="146"/>
      <c r="Z8365" s="146"/>
      <c r="AA8365" s="146"/>
      <c r="AB8365" s="5" t="str">
        <f t="shared" si="163"/>
        <v/>
      </c>
    </row>
    <row r="8366" spans="8:28" customFormat="1" ht="12.95" hidden="1" customHeight="1">
      <c r="H8366" s="1"/>
      <c r="I8366" s="1"/>
      <c r="N8366" s="1"/>
      <c r="T8366" s="146"/>
      <c r="U8366" s="146"/>
      <c r="V8366" s="146"/>
      <c r="W8366" s="146"/>
      <c r="X8366" s="146"/>
      <c r="Y8366" s="146"/>
      <c r="Z8366" s="146"/>
      <c r="AA8366" s="146"/>
      <c r="AB8366" s="5" t="str">
        <f t="shared" si="163"/>
        <v/>
      </c>
    </row>
    <row r="8367" spans="8:28" customFormat="1" ht="12.95" hidden="1" customHeight="1">
      <c r="H8367" s="1"/>
      <c r="I8367" s="1"/>
      <c r="N8367" s="1"/>
      <c r="T8367" s="146"/>
      <c r="U8367" s="146"/>
      <c r="V8367" s="146"/>
      <c r="W8367" s="146"/>
      <c r="X8367" s="146"/>
      <c r="Y8367" s="146"/>
      <c r="Z8367" s="146"/>
      <c r="AA8367" s="146"/>
      <c r="AB8367" s="5" t="str">
        <f t="shared" si="163"/>
        <v/>
      </c>
    </row>
    <row r="8368" spans="8:28" customFormat="1" ht="12.95" hidden="1" customHeight="1">
      <c r="H8368" s="1"/>
      <c r="I8368" s="1"/>
      <c r="N8368" s="1"/>
      <c r="T8368" s="146"/>
      <c r="U8368" s="146"/>
      <c r="V8368" s="146"/>
      <c r="W8368" s="146"/>
      <c r="X8368" s="146"/>
      <c r="Y8368" s="146"/>
      <c r="Z8368" s="146"/>
      <c r="AA8368" s="146"/>
      <c r="AB8368" s="5" t="str">
        <f t="shared" si="163"/>
        <v/>
      </c>
    </row>
    <row r="8369" spans="8:28" customFormat="1" ht="12.95" hidden="1" customHeight="1">
      <c r="H8369" s="1"/>
      <c r="I8369" s="1"/>
      <c r="N8369" s="1"/>
      <c r="T8369" s="146"/>
      <c r="U8369" s="146"/>
      <c r="V8369" s="146"/>
      <c r="W8369" s="146"/>
      <c r="X8369" s="146"/>
      <c r="Y8369" s="146"/>
      <c r="Z8369" s="146"/>
      <c r="AA8369" s="146"/>
      <c r="AB8369" s="5" t="str">
        <f t="shared" si="163"/>
        <v/>
      </c>
    </row>
    <row r="8370" spans="8:28" customFormat="1" ht="12.95" hidden="1" customHeight="1">
      <c r="H8370" s="1"/>
      <c r="I8370" s="1"/>
      <c r="N8370" s="1"/>
      <c r="T8370" s="146"/>
      <c r="U8370" s="146"/>
      <c r="V8370" s="146"/>
      <c r="W8370" s="146"/>
      <c r="X8370" s="146"/>
      <c r="Y8370" s="146"/>
      <c r="Z8370" s="146"/>
      <c r="AA8370" s="146"/>
      <c r="AB8370" s="5" t="str">
        <f t="shared" si="163"/>
        <v/>
      </c>
    </row>
    <row r="8371" spans="8:28" customFormat="1" ht="12.95" hidden="1" customHeight="1">
      <c r="H8371" s="1"/>
      <c r="I8371" s="1"/>
      <c r="N8371" s="1"/>
      <c r="T8371" s="146"/>
      <c r="U8371" s="146"/>
      <c r="V8371" s="146"/>
      <c r="W8371" s="146"/>
      <c r="X8371" s="146"/>
      <c r="Y8371" s="146"/>
      <c r="Z8371" s="146"/>
      <c r="AA8371" s="146"/>
      <c r="AB8371" s="5" t="str">
        <f t="shared" si="163"/>
        <v/>
      </c>
    </row>
    <row r="8372" spans="8:28" customFormat="1" ht="12.95" hidden="1" customHeight="1">
      <c r="H8372" s="1"/>
      <c r="I8372" s="1"/>
      <c r="N8372" s="1"/>
      <c r="T8372" s="146"/>
      <c r="U8372" s="146"/>
      <c r="V8372" s="146"/>
      <c r="W8372" s="146"/>
      <c r="X8372" s="146"/>
      <c r="Y8372" s="146"/>
      <c r="Z8372" s="146"/>
      <c r="AA8372" s="146"/>
      <c r="AB8372" s="5" t="str">
        <f t="shared" si="163"/>
        <v/>
      </c>
    </row>
    <row r="8373" spans="8:28" customFormat="1" ht="12.95" hidden="1" customHeight="1">
      <c r="H8373" s="1"/>
      <c r="I8373" s="1"/>
      <c r="N8373" s="1"/>
      <c r="T8373" s="146"/>
      <c r="U8373" s="146"/>
      <c r="V8373" s="146"/>
      <c r="W8373" s="146"/>
      <c r="X8373" s="146"/>
      <c r="Y8373" s="146"/>
      <c r="Z8373" s="146"/>
      <c r="AA8373" s="146"/>
      <c r="AB8373" s="5" t="str">
        <f t="shared" si="163"/>
        <v/>
      </c>
    </row>
    <row r="8374" spans="8:28" customFormat="1" ht="12.95" hidden="1" customHeight="1">
      <c r="H8374" s="1"/>
      <c r="I8374" s="1"/>
      <c r="N8374" s="1"/>
      <c r="T8374" s="146"/>
      <c r="U8374" s="146"/>
      <c r="V8374" s="146"/>
      <c r="W8374" s="146"/>
      <c r="X8374" s="146"/>
      <c r="Y8374" s="146"/>
      <c r="Z8374" s="146"/>
      <c r="AA8374" s="146"/>
      <c r="AB8374" s="5" t="str">
        <f t="shared" si="163"/>
        <v/>
      </c>
    </row>
    <row r="8375" spans="8:28" customFormat="1" ht="12.95" hidden="1" customHeight="1">
      <c r="H8375" s="1"/>
      <c r="I8375" s="1"/>
      <c r="N8375" s="1"/>
      <c r="T8375" s="146"/>
      <c r="U8375" s="146"/>
      <c r="V8375" s="146"/>
      <c r="W8375" s="146"/>
      <c r="X8375" s="146"/>
      <c r="Y8375" s="146"/>
      <c r="Z8375" s="146"/>
      <c r="AA8375" s="146"/>
      <c r="AB8375" s="5" t="str">
        <f t="shared" si="163"/>
        <v/>
      </c>
    </row>
    <row r="8376" spans="8:28" customFormat="1" ht="12.95" hidden="1" customHeight="1">
      <c r="H8376" s="1"/>
      <c r="I8376" s="1"/>
      <c r="N8376" s="1"/>
      <c r="T8376" s="146"/>
      <c r="U8376" s="146"/>
      <c r="V8376" s="146"/>
      <c r="W8376" s="146"/>
      <c r="X8376" s="146"/>
      <c r="Y8376" s="146"/>
      <c r="Z8376" s="146"/>
      <c r="AA8376" s="146"/>
      <c r="AB8376" s="5" t="str">
        <f t="shared" si="163"/>
        <v/>
      </c>
    </row>
    <row r="8377" spans="8:28" customFormat="1" ht="12.95" hidden="1" customHeight="1">
      <c r="H8377" s="1"/>
      <c r="I8377" s="1"/>
      <c r="N8377" s="1"/>
      <c r="T8377" s="146"/>
      <c r="U8377" s="146"/>
      <c r="V8377" s="146"/>
      <c r="W8377" s="146"/>
      <c r="X8377" s="146"/>
      <c r="Y8377" s="146"/>
      <c r="Z8377" s="146"/>
      <c r="AA8377" s="146"/>
      <c r="AB8377" s="5" t="str">
        <f t="shared" si="163"/>
        <v/>
      </c>
    </row>
    <row r="8378" spans="8:28" customFormat="1" ht="12.95" hidden="1" customHeight="1">
      <c r="H8378" s="1"/>
      <c r="I8378" s="1"/>
      <c r="N8378" s="1"/>
      <c r="T8378" s="146"/>
      <c r="U8378" s="146"/>
      <c r="V8378" s="146"/>
      <c r="W8378" s="146"/>
      <c r="X8378" s="146"/>
      <c r="Y8378" s="146"/>
      <c r="Z8378" s="146"/>
      <c r="AA8378" s="146"/>
      <c r="AB8378" s="5" t="str">
        <f t="shared" si="163"/>
        <v/>
      </c>
    </row>
    <row r="8379" spans="8:28" customFormat="1" ht="12.95" hidden="1" customHeight="1">
      <c r="H8379" s="1"/>
      <c r="I8379" s="1"/>
      <c r="N8379" s="1"/>
      <c r="T8379" s="146"/>
      <c r="U8379" s="146"/>
      <c r="V8379" s="146"/>
      <c r="W8379" s="146"/>
      <c r="X8379" s="146"/>
      <c r="Y8379" s="146"/>
      <c r="Z8379" s="146"/>
      <c r="AA8379" s="146"/>
      <c r="AB8379" s="5" t="str">
        <f t="shared" si="163"/>
        <v/>
      </c>
    </row>
    <row r="8380" spans="8:28" customFormat="1" ht="12.95" hidden="1" customHeight="1">
      <c r="H8380" s="1"/>
      <c r="I8380" s="1"/>
      <c r="N8380" s="1"/>
      <c r="T8380" s="146"/>
      <c r="U8380" s="146"/>
      <c r="V8380" s="146"/>
      <c r="W8380" s="146"/>
      <c r="X8380" s="146"/>
      <c r="Y8380" s="146"/>
      <c r="Z8380" s="146"/>
      <c r="AA8380" s="146"/>
      <c r="AB8380" s="5" t="str">
        <f t="shared" si="163"/>
        <v/>
      </c>
    </row>
    <row r="8381" spans="8:28" customFormat="1" ht="12.95" hidden="1" customHeight="1">
      <c r="H8381" s="1"/>
      <c r="I8381" s="1"/>
      <c r="N8381" s="1"/>
      <c r="T8381" s="146"/>
      <c r="U8381" s="146"/>
      <c r="V8381" s="146"/>
      <c r="W8381" s="146"/>
      <c r="X8381" s="146"/>
      <c r="Y8381" s="146"/>
      <c r="Z8381" s="146"/>
      <c r="AA8381" s="146"/>
      <c r="AB8381" s="5" t="str">
        <f t="shared" si="163"/>
        <v/>
      </c>
    </row>
    <row r="8382" spans="8:28" customFormat="1" ht="12.95" hidden="1" customHeight="1">
      <c r="H8382" s="1"/>
      <c r="I8382" s="1"/>
      <c r="N8382" s="1"/>
      <c r="T8382" s="146"/>
      <c r="U8382" s="146"/>
      <c r="V8382" s="146"/>
      <c r="W8382" s="146"/>
      <c r="X8382" s="146"/>
      <c r="Y8382" s="146"/>
      <c r="Z8382" s="146"/>
      <c r="AA8382" s="146"/>
      <c r="AB8382" s="5" t="str">
        <f t="shared" si="163"/>
        <v/>
      </c>
    </row>
    <row r="8383" spans="8:28" customFormat="1" ht="12.95" hidden="1" customHeight="1">
      <c r="H8383" s="1"/>
      <c r="I8383" s="1"/>
      <c r="N8383" s="1"/>
      <c r="T8383" s="146"/>
      <c r="U8383" s="146"/>
      <c r="V8383" s="146"/>
      <c r="W8383" s="146"/>
      <c r="X8383" s="146"/>
      <c r="Y8383" s="146"/>
      <c r="Z8383" s="146"/>
      <c r="AA8383" s="146"/>
      <c r="AB8383" s="5" t="str">
        <f t="shared" si="163"/>
        <v/>
      </c>
    </row>
    <row r="8384" spans="8:28" customFormat="1" ht="12.95" hidden="1" customHeight="1">
      <c r="H8384" s="1"/>
      <c r="I8384" s="1"/>
      <c r="N8384" s="1"/>
      <c r="T8384" s="146"/>
      <c r="U8384" s="146"/>
      <c r="V8384" s="146"/>
      <c r="W8384" s="146"/>
      <c r="X8384" s="146"/>
      <c r="Y8384" s="146"/>
      <c r="Z8384" s="146"/>
      <c r="AA8384" s="146"/>
      <c r="AB8384" s="5" t="str">
        <f t="shared" si="163"/>
        <v/>
      </c>
    </row>
    <row r="8385" spans="8:28" customFormat="1" ht="12.95" hidden="1" customHeight="1">
      <c r="H8385" s="1"/>
      <c r="I8385" s="1"/>
      <c r="N8385" s="1"/>
      <c r="T8385" s="146"/>
      <c r="U8385" s="146"/>
      <c r="V8385" s="146"/>
      <c r="W8385" s="146"/>
      <c r="X8385" s="146"/>
      <c r="Y8385" s="146"/>
      <c r="Z8385" s="146"/>
      <c r="AA8385" s="146"/>
      <c r="AB8385" s="5" t="str">
        <f t="shared" si="163"/>
        <v/>
      </c>
    </row>
    <row r="8386" spans="8:28" customFormat="1" ht="12.95" hidden="1" customHeight="1">
      <c r="H8386" s="1"/>
      <c r="I8386" s="1"/>
      <c r="N8386" s="1"/>
      <c r="T8386" s="146"/>
      <c r="U8386" s="146"/>
      <c r="V8386" s="146"/>
      <c r="W8386" s="146"/>
      <c r="X8386" s="146"/>
      <c r="Y8386" s="146"/>
      <c r="Z8386" s="146"/>
      <c r="AA8386" s="146"/>
      <c r="AB8386" s="5" t="str">
        <f t="shared" si="163"/>
        <v/>
      </c>
    </row>
    <row r="8387" spans="8:28" customFormat="1" ht="12.95" hidden="1" customHeight="1">
      <c r="H8387" s="1"/>
      <c r="I8387" s="1"/>
      <c r="N8387" s="1"/>
      <c r="T8387" s="146"/>
      <c r="U8387" s="146"/>
      <c r="V8387" s="146"/>
      <c r="W8387" s="146"/>
      <c r="X8387" s="146"/>
      <c r="Y8387" s="146"/>
      <c r="Z8387" s="146"/>
      <c r="AA8387" s="146"/>
      <c r="AB8387" s="5" t="str">
        <f t="shared" si="163"/>
        <v/>
      </c>
    </row>
    <row r="8388" spans="8:28" customFormat="1" ht="12.95" hidden="1" customHeight="1">
      <c r="H8388" s="1"/>
      <c r="I8388" s="1"/>
      <c r="N8388" s="1"/>
      <c r="T8388" s="146"/>
      <c r="U8388" s="146"/>
      <c r="V8388" s="146"/>
      <c r="W8388" s="146"/>
      <c r="X8388" s="146"/>
      <c r="Y8388" s="146"/>
      <c r="Z8388" s="146"/>
      <c r="AA8388" s="146"/>
      <c r="AB8388" s="5" t="str">
        <f t="shared" si="163"/>
        <v/>
      </c>
    </row>
    <row r="8389" spans="8:28" customFormat="1" ht="12.95" hidden="1" customHeight="1">
      <c r="H8389" s="1"/>
      <c r="I8389" s="1"/>
      <c r="N8389" s="1"/>
      <c r="T8389" s="146"/>
      <c r="U8389" s="146"/>
      <c r="V8389" s="146"/>
      <c r="W8389" s="146"/>
      <c r="X8389" s="146"/>
      <c r="Y8389" s="146"/>
      <c r="Z8389" s="146"/>
      <c r="AA8389" s="146"/>
      <c r="AB8389" s="5" t="str">
        <f t="shared" si="163"/>
        <v/>
      </c>
    </row>
    <row r="8390" spans="8:28" customFormat="1" ht="12.95" hidden="1" customHeight="1">
      <c r="H8390" s="1"/>
      <c r="I8390" s="1"/>
      <c r="N8390" s="1"/>
      <c r="T8390" s="146"/>
      <c r="U8390" s="146"/>
      <c r="V8390" s="146"/>
      <c r="W8390" s="146"/>
      <c r="X8390" s="146"/>
      <c r="Y8390" s="146"/>
      <c r="Z8390" s="146"/>
      <c r="AA8390" s="146"/>
      <c r="AB8390" s="5" t="str">
        <f t="shared" si="163"/>
        <v/>
      </c>
    </row>
    <row r="8391" spans="8:28" customFormat="1" ht="12.95" hidden="1" customHeight="1">
      <c r="H8391" s="1"/>
      <c r="I8391" s="1"/>
      <c r="N8391" s="1"/>
      <c r="T8391" s="146"/>
      <c r="U8391" s="146"/>
      <c r="V8391" s="146"/>
      <c r="W8391" s="146"/>
      <c r="X8391" s="146"/>
      <c r="Y8391" s="146"/>
      <c r="Z8391" s="146"/>
      <c r="AA8391" s="146"/>
      <c r="AB8391" s="5" t="str">
        <f t="shared" si="163"/>
        <v/>
      </c>
    </row>
    <row r="8392" spans="8:28" customFormat="1" ht="12.95" hidden="1" customHeight="1">
      <c r="H8392" s="1"/>
      <c r="I8392" s="1"/>
      <c r="N8392" s="1"/>
      <c r="T8392" s="146"/>
      <c r="U8392" s="146"/>
      <c r="V8392" s="146"/>
      <c r="W8392" s="146"/>
      <c r="X8392" s="146"/>
      <c r="Y8392" s="146"/>
      <c r="Z8392" s="146"/>
      <c r="AA8392" s="146"/>
      <c r="AB8392" s="5" t="str">
        <f t="shared" si="163"/>
        <v/>
      </c>
    </row>
    <row r="8393" spans="8:28" customFormat="1" ht="12.95" hidden="1" customHeight="1">
      <c r="H8393" s="1"/>
      <c r="I8393" s="1"/>
      <c r="N8393" s="1"/>
      <c r="T8393" s="146"/>
      <c r="U8393" s="146"/>
      <c r="V8393" s="146"/>
      <c r="W8393" s="146"/>
      <c r="X8393" s="146"/>
      <c r="Y8393" s="146"/>
      <c r="Z8393" s="146"/>
      <c r="AA8393" s="146"/>
      <c r="AB8393" s="5" t="str">
        <f t="shared" si="163"/>
        <v/>
      </c>
    </row>
    <row r="8394" spans="8:28" customFormat="1" ht="12.95" hidden="1" customHeight="1">
      <c r="H8394" s="1"/>
      <c r="I8394" s="1"/>
      <c r="N8394" s="1"/>
      <c r="T8394" s="146"/>
      <c r="U8394" s="146"/>
      <c r="V8394" s="146"/>
      <c r="W8394" s="146"/>
      <c r="X8394" s="146"/>
      <c r="Y8394" s="146"/>
      <c r="Z8394" s="146"/>
      <c r="AA8394" s="146"/>
      <c r="AB8394" s="5" t="str">
        <f t="shared" si="163"/>
        <v/>
      </c>
    </row>
    <row r="8395" spans="8:28" customFormat="1" ht="12.95" hidden="1" customHeight="1">
      <c r="H8395" s="1"/>
      <c r="I8395" s="1"/>
      <c r="N8395" s="1"/>
      <c r="T8395" s="146"/>
      <c r="U8395" s="146"/>
      <c r="V8395" s="146"/>
      <c r="W8395" s="146"/>
      <c r="X8395" s="146"/>
      <c r="Y8395" s="146"/>
      <c r="Z8395" s="146"/>
      <c r="AA8395" s="146"/>
      <c r="AB8395" s="5" t="str">
        <f t="shared" si="163"/>
        <v/>
      </c>
    </row>
    <row r="8396" spans="8:28" customFormat="1" ht="12.95" hidden="1" customHeight="1">
      <c r="H8396" s="1"/>
      <c r="I8396" s="1"/>
      <c r="N8396" s="1"/>
      <c r="T8396" s="146"/>
      <c r="U8396" s="146"/>
      <c r="V8396" s="146"/>
      <c r="W8396" s="146"/>
      <c r="X8396" s="146"/>
      <c r="Y8396" s="146"/>
      <c r="Z8396" s="146"/>
      <c r="AA8396" s="146"/>
      <c r="AB8396" s="5" t="str">
        <f t="shared" si="163"/>
        <v/>
      </c>
    </row>
    <row r="8397" spans="8:28" customFormat="1" ht="12.95" hidden="1" customHeight="1">
      <c r="H8397" s="1"/>
      <c r="I8397" s="1"/>
      <c r="N8397" s="1"/>
      <c r="T8397" s="146"/>
      <c r="U8397" s="146"/>
      <c r="V8397" s="146"/>
      <c r="W8397" s="146"/>
      <c r="X8397" s="146"/>
      <c r="Y8397" s="146"/>
      <c r="Z8397" s="146"/>
      <c r="AA8397" s="146"/>
      <c r="AB8397" s="5" t="str">
        <f t="shared" si="163"/>
        <v/>
      </c>
    </row>
    <row r="8398" spans="8:28" customFormat="1" ht="12.95" hidden="1" customHeight="1">
      <c r="H8398" s="1"/>
      <c r="I8398" s="1"/>
      <c r="N8398" s="1"/>
      <c r="T8398" s="146"/>
      <c r="U8398" s="146"/>
      <c r="V8398" s="146"/>
      <c r="W8398" s="146"/>
      <c r="X8398" s="146"/>
      <c r="Y8398" s="146"/>
      <c r="Z8398" s="146"/>
      <c r="AA8398" s="146"/>
      <c r="AB8398" s="5" t="str">
        <f t="shared" si="163"/>
        <v/>
      </c>
    </row>
    <row r="8399" spans="8:28" customFormat="1" ht="12.95" hidden="1" customHeight="1">
      <c r="H8399" s="1"/>
      <c r="I8399" s="1"/>
      <c r="N8399" s="1"/>
      <c r="T8399" s="146"/>
      <c r="U8399" s="146"/>
      <c r="V8399" s="146"/>
      <c r="W8399" s="146"/>
      <c r="X8399" s="146"/>
      <c r="Y8399" s="146"/>
      <c r="Z8399" s="146"/>
      <c r="AA8399" s="146"/>
      <c r="AB8399" s="5" t="str">
        <f t="shared" si="163"/>
        <v/>
      </c>
    </row>
    <row r="8400" spans="8:28" customFormat="1" ht="12.95" hidden="1" customHeight="1">
      <c r="H8400" s="1"/>
      <c r="I8400" s="1"/>
      <c r="N8400" s="1"/>
      <c r="T8400" s="146"/>
      <c r="U8400" s="146"/>
      <c r="V8400" s="146"/>
      <c r="W8400" s="146"/>
      <c r="X8400" s="146"/>
      <c r="Y8400" s="146"/>
      <c r="Z8400" s="146"/>
      <c r="AA8400" s="146"/>
      <c r="AB8400" s="5" t="str">
        <f t="shared" si="163"/>
        <v/>
      </c>
    </row>
    <row r="8401" spans="8:28" customFormat="1" ht="12.95" hidden="1" customHeight="1">
      <c r="H8401" s="1"/>
      <c r="I8401" s="1"/>
      <c r="N8401" s="1"/>
      <c r="T8401" s="146"/>
      <c r="U8401" s="146"/>
      <c r="V8401" s="146"/>
      <c r="W8401" s="146"/>
      <c r="X8401" s="146"/>
      <c r="Y8401" s="146"/>
      <c r="Z8401" s="146"/>
      <c r="AA8401" s="146"/>
      <c r="AB8401" s="5" t="str">
        <f t="shared" si="163"/>
        <v/>
      </c>
    </row>
    <row r="8402" spans="8:28" customFormat="1" ht="12.95" hidden="1" customHeight="1">
      <c r="H8402" s="1"/>
      <c r="I8402" s="1"/>
      <c r="N8402" s="1"/>
      <c r="T8402" s="146"/>
      <c r="U8402" s="146"/>
      <c r="V8402" s="146"/>
      <c r="W8402" s="146"/>
      <c r="X8402" s="146"/>
      <c r="Y8402" s="146"/>
      <c r="Z8402" s="146"/>
      <c r="AA8402" s="146"/>
      <c r="AB8402" s="5" t="str">
        <f t="shared" si="163"/>
        <v/>
      </c>
    </row>
    <row r="8403" spans="8:28" customFormat="1" ht="12.95" hidden="1" customHeight="1">
      <c r="H8403" s="1"/>
      <c r="I8403" s="1"/>
      <c r="N8403" s="1"/>
      <c r="T8403" s="146"/>
      <c r="U8403" s="146"/>
      <c r="V8403" s="146"/>
      <c r="W8403" s="146"/>
      <c r="X8403" s="146"/>
      <c r="Y8403" s="146"/>
      <c r="Z8403" s="146"/>
      <c r="AA8403" s="146"/>
      <c r="AB8403" s="5" t="str">
        <f t="shared" si="163"/>
        <v/>
      </c>
    </row>
    <row r="8404" spans="8:28" customFormat="1" ht="12.95" hidden="1" customHeight="1">
      <c r="H8404" s="1"/>
      <c r="I8404" s="1"/>
      <c r="N8404" s="1"/>
      <c r="T8404" s="146"/>
      <c r="U8404" s="146"/>
      <c r="V8404" s="146"/>
      <c r="W8404" s="146"/>
      <c r="X8404" s="146"/>
      <c r="Y8404" s="146"/>
      <c r="Z8404" s="146"/>
      <c r="AA8404" s="146"/>
      <c r="AB8404" s="5" t="str">
        <f t="shared" si="163"/>
        <v/>
      </c>
    </row>
    <row r="8405" spans="8:28" customFormat="1" ht="12.95" hidden="1" customHeight="1">
      <c r="H8405" s="1"/>
      <c r="I8405" s="1"/>
      <c r="N8405" s="1"/>
      <c r="T8405" s="146"/>
      <c r="U8405" s="146"/>
      <c r="V8405" s="146"/>
      <c r="W8405" s="146"/>
      <c r="X8405" s="146"/>
      <c r="Y8405" s="146"/>
      <c r="Z8405" s="146"/>
      <c r="AA8405" s="146"/>
      <c r="AB8405" s="5" t="str">
        <f t="shared" si="163"/>
        <v/>
      </c>
    </row>
    <row r="8406" spans="8:28" customFormat="1" ht="12.95" hidden="1" customHeight="1">
      <c r="H8406" s="1"/>
      <c r="I8406" s="1"/>
      <c r="N8406" s="1"/>
      <c r="T8406" s="146"/>
      <c r="U8406" s="146"/>
      <c r="V8406" s="146"/>
      <c r="W8406" s="146"/>
      <c r="X8406" s="146"/>
      <c r="Y8406" s="146"/>
      <c r="Z8406" s="146"/>
      <c r="AA8406" s="146"/>
      <c r="AB8406" s="5" t="str">
        <f t="shared" si="163"/>
        <v/>
      </c>
    </row>
    <row r="8407" spans="8:28" customFormat="1" ht="12.95" hidden="1" customHeight="1">
      <c r="H8407" s="1"/>
      <c r="I8407" s="1"/>
      <c r="N8407" s="1"/>
      <c r="T8407" s="146"/>
      <c r="U8407" s="146"/>
      <c r="V8407" s="146"/>
      <c r="W8407" s="146"/>
      <c r="X8407" s="146"/>
      <c r="Y8407" s="146"/>
      <c r="Z8407" s="146"/>
      <c r="AA8407" s="146"/>
      <c r="AB8407" s="5" t="str">
        <f t="shared" si="163"/>
        <v/>
      </c>
    </row>
    <row r="8408" spans="8:28" customFormat="1" ht="12.95" hidden="1" customHeight="1">
      <c r="H8408" s="1"/>
      <c r="I8408" s="1"/>
      <c r="N8408" s="1"/>
      <c r="T8408" s="146"/>
      <c r="U8408" s="146"/>
      <c r="V8408" s="146"/>
      <c r="W8408" s="146"/>
      <c r="X8408" s="146"/>
      <c r="Y8408" s="146"/>
      <c r="Z8408" s="146"/>
      <c r="AA8408" s="146"/>
      <c r="AB8408" s="5" t="str">
        <f t="shared" si="163"/>
        <v/>
      </c>
    </row>
    <row r="8409" spans="8:28" customFormat="1" ht="12.95" hidden="1" customHeight="1">
      <c r="H8409" s="1"/>
      <c r="I8409" s="1"/>
      <c r="N8409" s="1"/>
      <c r="T8409" s="146"/>
      <c r="U8409" s="146"/>
      <c r="V8409" s="146"/>
      <c r="W8409" s="146"/>
      <c r="X8409" s="146"/>
      <c r="Y8409" s="146"/>
      <c r="Z8409" s="146"/>
      <c r="AA8409" s="146"/>
      <c r="AB8409" s="5" t="str">
        <f t="shared" si="163"/>
        <v/>
      </c>
    </row>
    <row r="8410" spans="8:28" customFormat="1" ht="12.95" hidden="1" customHeight="1">
      <c r="H8410" s="1"/>
      <c r="I8410" s="1"/>
      <c r="N8410" s="1"/>
      <c r="T8410" s="146"/>
      <c r="U8410" s="146"/>
      <c r="V8410" s="146"/>
      <c r="W8410" s="146"/>
      <c r="X8410" s="146"/>
      <c r="Y8410" s="146"/>
      <c r="Z8410" s="146"/>
      <c r="AA8410" s="146"/>
      <c r="AB8410" s="5" t="str">
        <f t="shared" si="163"/>
        <v/>
      </c>
    </row>
    <row r="8411" spans="8:28" customFormat="1" ht="12.95" hidden="1" customHeight="1">
      <c r="H8411" s="1"/>
      <c r="I8411" s="1"/>
      <c r="N8411" s="1"/>
      <c r="T8411" s="146"/>
      <c r="U8411" s="146"/>
      <c r="V8411" s="146"/>
      <c r="W8411" s="146"/>
      <c r="X8411" s="146"/>
      <c r="Y8411" s="146"/>
      <c r="Z8411" s="146"/>
      <c r="AA8411" s="146"/>
      <c r="AB8411" s="5" t="str">
        <f t="shared" ref="AB8411:AB8474" si="164">IF(TRIM(A8401)="","",CONCATENATE(TRIM(D8401),TRIM(E8401)))</f>
        <v/>
      </c>
    </row>
    <row r="8412" spans="8:28" customFormat="1" ht="12.95" hidden="1" customHeight="1">
      <c r="H8412" s="1"/>
      <c r="I8412" s="1"/>
      <c r="N8412" s="1"/>
      <c r="T8412" s="146"/>
      <c r="U8412" s="146"/>
      <c r="V8412" s="146"/>
      <c r="W8412" s="146"/>
      <c r="X8412" s="146"/>
      <c r="Y8412" s="146"/>
      <c r="Z8412" s="146"/>
      <c r="AA8412" s="146"/>
      <c r="AB8412" s="5" t="str">
        <f t="shared" si="164"/>
        <v/>
      </c>
    </row>
    <row r="8413" spans="8:28" customFormat="1" ht="12.95" hidden="1" customHeight="1">
      <c r="H8413" s="1"/>
      <c r="I8413" s="1"/>
      <c r="N8413" s="1"/>
      <c r="T8413" s="146"/>
      <c r="U8413" s="146"/>
      <c r="V8413" s="146"/>
      <c r="W8413" s="146"/>
      <c r="X8413" s="146"/>
      <c r="Y8413" s="146"/>
      <c r="Z8413" s="146"/>
      <c r="AA8413" s="146"/>
      <c r="AB8413" s="5" t="str">
        <f t="shared" si="164"/>
        <v/>
      </c>
    </row>
    <row r="8414" spans="8:28" customFormat="1" ht="12.95" hidden="1" customHeight="1">
      <c r="H8414" s="1"/>
      <c r="I8414" s="1"/>
      <c r="N8414" s="1"/>
      <c r="T8414" s="146"/>
      <c r="U8414" s="146"/>
      <c r="V8414" s="146"/>
      <c r="W8414" s="146"/>
      <c r="X8414" s="146"/>
      <c r="Y8414" s="146"/>
      <c r="Z8414" s="146"/>
      <c r="AA8414" s="146"/>
      <c r="AB8414" s="5" t="str">
        <f t="shared" si="164"/>
        <v/>
      </c>
    </row>
    <row r="8415" spans="8:28" customFormat="1" ht="12.95" hidden="1" customHeight="1">
      <c r="H8415" s="1"/>
      <c r="I8415" s="1"/>
      <c r="N8415" s="1"/>
      <c r="T8415" s="146"/>
      <c r="U8415" s="146"/>
      <c r="V8415" s="146"/>
      <c r="W8415" s="146"/>
      <c r="X8415" s="146"/>
      <c r="Y8415" s="146"/>
      <c r="Z8415" s="146"/>
      <c r="AA8415" s="146"/>
      <c r="AB8415" s="5" t="str">
        <f t="shared" si="164"/>
        <v/>
      </c>
    </row>
    <row r="8416" spans="8:28" customFormat="1" ht="12.95" hidden="1" customHeight="1">
      <c r="H8416" s="1"/>
      <c r="I8416" s="1"/>
      <c r="N8416" s="1"/>
      <c r="T8416" s="146"/>
      <c r="U8416" s="146"/>
      <c r="V8416" s="146"/>
      <c r="W8416" s="146"/>
      <c r="X8416" s="146"/>
      <c r="Y8416" s="146"/>
      <c r="Z8416" s="146"/>
      <c r="AA8416" s="146"/>
      <c r="AB8416" s="5" t="str">
        <f t="shared" si="164"/>
        <v/>
      </c>
    </row>
    <row r="8417" spans="8:28" customFormat="1" ht="12.95" hidden="1" customHeight="1">
      <c r="H8417" s="1"/>
      <c r="I8417" s="1"/>
      <c r="N8417" s="1"/>
      <c r="T8417" s="146"/>
      <c r="U8417" s="146"/>
      <c r="V8417" s="146"/>
      <c r="W8417" s="146"/>
      <c r="X8417" s="146"/>
      <c r="Y8417" s="146"/>
      <c r="Z8417" s="146"/>
      <c r="AA8417" s="146"/>
      <c r="AB8417" s="5" t="str">
        <f t="shared" si="164"/>
        <v/>
      </c>
    </row>
    <row r="8418" spans="8:28" customFormat="1" ht="12.95" hidden="1" customHeight="1">
      <c r="H8418" s="1"/>
      <c r="I8418" s="1"/>
      <c r="N8418" s="1"/>
      <c r="T8418" s="146"/>
      <c r="U8418" s="146"/>
      <c r="V8418" s="146"/>
      <c r="W8418" s="146"/>
      <c r="X8418" s="146"/>
      <c r="Y8418" s="146"/>
      <c r="Z8418" s="146"/>
      <c r="AA8418" s="146"/>
      <c r="AB8418" s="5" t="str">
        <f t="shared" si="164"/>
        <v/>
      </c>
    </row>
    <row r="8419" spans="8:28" customFormat="1" ht="12.95" hidden="1" customHeight="1">
      <c r="H8419" s="1"/>
      <c r="I8419" s="1"/>
      <c r="N8419" s="1"/>
      <c r="T8419" s="146"/>
      <c r="U8419" s="146"/>
      <c r="V8419" s="146"/>
      <c r="W8419" s="146"/>
      <c r="X8419" s="146"/>
      <c r="Y8419" s="146"/>
      <c r="Z8419" s="146"/>
      <c r="AA8419" s="146"/>
      <c r="AB8419" s="5" t="str">
        <f t="shared" si="164"/>
        <v/>
      </c>
    </row>
    <row r="8420" spans="8:28" customFormat="1" ht="12.95" hidden="1" customHeight="1">
      <c r="H8420" s="1"/>
      <c r="I8420" s="1"/>
      <c r="N8420" s="1"/>
      <c r="T8420" s="146"/>
      <c r="U8420" s="146"/>
      <c r="V8420" s="146"/>
      <c r="W8420" s="146"/>
      <c r="X8420" s="146"/>
      <c r="Y8420" s="146"/>
      <c r="Z8420" s="146"/>
      <c r="AA8420" s="146"/>
      <c r="AB8420" s="5" t="str">
        <f t="shared" si="164"/>
        <v/>
      </c>
    </row>
    <row r="8421" spans="8:28" customFormat="1" ht="12.95" hidden="1" customHeight="1">
      <c r="H8421" s="1"/>
      <c r="I8421" s="1"/>
      <c r="N8421" s="1"/>
      <c r="T8421" s="146"/>
      <c r="U8421" s="146"/>
      <c r="V8421" s="146"/>
      <c r="W8421" s="146"/>
      <c r="X8421" s="146"/>
      <c r="Y8421" s="146"/>
      <c r="Z8421" s="146"/>
      <c r="AA8421" s="146"/>
      <c r="AB8421" s="5" t="str">
        <f t="shared" si="164"/>
        <v/>
      </c>
    </row>
    <row r="8422" spans="8:28" customFormat="1" ht="12.95" hidden="1" customHeight="1">
      <c r="H8422" s="1"/>
      <c r="I8422" s="1"/>
      <c r="N8422" s="1"/>
      <c r="T8422" s="146"/>
      <c r="U8422" s="146"/>
      <c r="V8422" s="146"/>
      <c r="W8422" s="146"/>
      <c r="X8422" s="146"/>
      <c r="Y8422" s="146"/>
      <c r="Z8422" s="146"/>
      <c r="AA8422" s="146"/>
      <c r="AB8422" s="5" t="str">
        <f t="shared" si="164"/>
        <v/>
      </c>
    </row>
    <row r="8423" spans="8:28" customFormat="1" ht="12.95" hidden="1" customHeight="1">
      <c r="H8423" s="1"/>
      <c r="I8423" s="1"/>
      <c r="N8423" s="1"/>
      <c r="T8423" s="146"/>
      <c r="U8423" s="146"/>
      <c r="V8423" s="146"/>
      <c r="W8423" s="146"/>
      <c r="X8423" s="146"/>
      <c r="Y8423" s="146"/>
      <c r="Z8423" s="146"/>
      <c r="AA8423" s="146"/>
      <c r="AB8423" s="5" t="str">
        <f t="shared" si="164"/>
        <v/>
      </c>
    </row>
    <row r="8424" spans="8:28" customFormat="1" ht="12.95" hidden="1" customHeight="1">
      <c r="H8424" s="1"/>
      <c r="I8424" s="1"/>
      <c r="N8424" s="1"/>
      <c r="T8424" s="146"/>
      <c r="U8424" s="146"/>
      <c r="V8424" s="146"/>
      <c r="W8424" s="146"/>
      <c r="X8424" s="146"/>
      <c r="Y8424" s="146"/>
      <c r="Z8424" s="146"/>
      <c r="AA8424" s="146"/>
      <c r="AB8424" s="5" t="str">
        <f t="shared" si="164"/>
        <v/>
      </c>
    </row>
    <row r="8425" spans="8:28" customFormat="1" ht="12.95" hidden="1" customHeight="1">
      <c r="H8425" s="1"/>
      <c r="I8425" s="1"/>
      <c r="N8425" s="1"/>
      <c r="T8425" s="146"/>
      <c r="U8425" s="146"/>
      <c r="V8425" s="146"/>
      <c r="W8425" s="146"/>
      <c r="X8425" s="146"/>
      <c r="Y8425" s="146"/>
      <c r="Z8425" s="146"/>
      <c r="AA8425" s="146"/>
      <c r="AB8425" s="5" t="str">
        <f t="shared" si="164"/>
        <v/>
      </c>
    </row>
    <row r="8426" spans="8:28" customFormat="1" ht="12.95" hidden="1" customHeight="1">
      <c r="H8426" s="1"/>
      <c r="I8426" s="1"/>
      <c r="N8426" s="1"/>
      <c r="T8426" s="146"/>
      <c r="U8426" s="146"/>
      <c r="V8426" s="146"/>
      <c r="W8426" s="146"/>
      <c r="X8426" s="146"/>
      <c r="Y8426" s="146"/>
      <c r="Z8426" s="146"/>
      <c r="AA8426" s="146"/>
      <c r="AB8426" s="5" t="str">
        <f t="shared" si="164"/>
        <v/>
      </c>
    </row>
    <row r="8427" spans="8:28" customFormat="1" ht="12.95" hidden="1" customHeight="1">
      <c r="H8427" s="1"/>
      <c r="I8427" s="1"/>
      <c r="N8427" s="1"/>
      <c r="T8427" s="146"/>
      <c r="U8427" s="146"/>
      <c r="V8427" s="146"/>
      <c r="W8427" s="146"/>
      <c r="X8427" s="146"/>
      <c r="Y8427" s="146"/>
      <c r="Z8427" s="146"/>
      <c r="AA8427" s="146"/>
      <c r="AB8427" s="5" t="str">
        <f t="shared" si="164"/>
        <v/>
      </c>
    </row>
    <row r="8428" spans="8:28" customFormat="1" ht="12.95" hidden="1" customHeight="1">
      <c r="H8428" s="1"/>
      <c r="I8428" s="1"/>
      <c r="N8428" s="1"/>
      <c r="T8428" s="146"/>
      <c r="U8428" s="146"/>
      <c r="V8428" s="146"/>
      <c r="W8428" s="146"/>
      <c r="X8428" s="146"/>
      <c r="Y8428" s="146"/>
      <c r="Z8428" s="146"/>
      <c r="AA8428" s="146"/>
      <c r="AB8428" s="5" t="str">
        <f t="shared" si="164"/>
        <v/>
      </c>
    </row>
    <row r="8429" spans="8:28" customFormat="1" ht="12.95" hidden="1" customHeight="1">
      <c r="H8429" s="1"/>
      <c r="I8429" s="1"/>
      <c r="N8429" s="1"/>
      <c r="T8429" s="146"/>
      <c r="U8429" s="146"/>
      <c r="V8429" s="146"/>
      <c r="W8429" s="146"/>
      <c r="X8429" s="146"/>
      <c r="Y8429" s="146"/>
      <c r="Z8429" s="146"/>
      <c r="AA8429" s="146"/>
      <c r="AB8429" s="5" t="str">
        <f t="shared" si="164"/>
        <v/>
      </c>
    </row>
    <row r="8430" spans="8:28" customFormat="1" ht="12.95" hidden="1" customHeight="1">
      <c r="H8430" s="1"/>
      <c r="I8430" s="1"/>
      <c r="N8430" s="1"/>
      <c r="T8430" s="146"/>
      <c r="U8430" s="146"/>
      <c r="V8430" s="146"/>
      <c r="W8430" s="146"/>
      <c r="X8430" s="146"/>
      <c r="Y8430" s="146"/>
      <c r="Z8430" s="146"/>
      <c r="AA8430" s="146"/>
      <c r="AB8430" s="5" t="str">
        <f t="shared" si="164"/>
        <v/>
      </c>
    </row>
    <row r="8431" spans="8:28" customFormat="1" ht="12.95" hidden="1" customHeight="1">
      <c r="H8431" s="1"/>
      <c r="I8431" s="1"/>
      <c r="N8431" s="1"/>
      <c r="T8431" s="146"/>
      <c r="U8431" s="146"/>
      <c r="V8431" s="146"/>
      <c r="W8431" s="146"/>
      <c r="X8431" s="146"/>
      <c r="Y8431" s="146"/>
      <c r="Z8431" s="146"/>
      <c r="AA8431" s="146"/>
      <c r="AB8431" s="5" t="str">
        <f t="shared" si="164"/>
        <v/>
      </c>
    </row>
    <row r="8432" spans="8:28" customFormat="1" ht="12.95" hidden="1" customHeight="1">
      <c r="H8432" s="1"/>
      <c r="I8432" s="1"/>
      <c r="N8432" s="1"/>
      <c r="T8432" s="146"/>
      <c r="U8432" s="146"/>
      <c r="V8432" s="146"/>
      <c r="W8432" s="146"/>
      <c r="X8432" s="146"/>
      <c r="Y8432" s="146"/>
      <c r="Z8432" s="146"/>
      <c r="AA8432" s="146"/>
      <c r="AB8432" s="5" t="str">
        <f t="shared" si="164"/>
        <v/>
      </c>
    </row>
    <row r="8433" spans="8:28" customFormat="1" ht="12.95" hidden="1" customHeight="1">
      <c r="H8433" s="1"/>
      <c r="I8433" s="1"/>
      <c r="N8433" s="1"/>
      <c r="T8433" s="146"/>
      <c r="U8433" s="146"/>
      <c r="V8433" s="146"/>
      <c r="W8433" s="146"/>
      <c r="X8433" s="146"/>
      <c r="Y8433" s="146"/>
      <c r="Z8433" s="146"/>
      <c r="AA8433" s="146"/>
      <c r="AB8433" s="5" t="str">
        <f t="shared" si="164"/>
        <v/>
      </c>
    </row>
    <row r="8434" spans="8:28" customFormat="1" ht="12.95" hidden="1" customHeight="1">
      <c r="H8434" s="1"/>
      <c r="I8434" s="1"/>
      <c r="N8434" s="1"/>
      <c r="T8434" s="146"/>
      <c r="U8434" s="146"/>
      <c r="V8434" s="146"/>
      <c r="W8434" s="146"/>
      <c r="X8434" s="146"/>
      <c r="Y8434" s="146"/>
      <c r="Z8434" s="146"/>
      <c r="AA8434" s="146"/>
      <c r="AB8434" s="5" t="str">
        <f t="shared" si="164"/>
        <v/>
      </c>
    </row>
    <row r="8435" spans="8:28" customFormat="1" ht="12.95" hidden="1" customHeight="1">
      <c r="H8435" s="1"/>
      <c r="I8435" s="1"/>
      <c r="N8435" s="1"/>
      <c r="T8435" s="146"/>
      <c r="U8435" s="146"/>
      <c r="V8435" s="146"/>
      <c r="W8435" s="146"/>
      <c r="X8435" s="146"/>
      <c r="Y8435" s="146"/>
      <c r="Z8435" s="146"/>
      <c r="AA8435" s="146"/>
      <c r="AB8435" s="5" t="str">
        <f t="shared" si="164"/>
        <v/>
      </c>
    </row>
    <row r="8436" spans="8:28" customFormat="1" ht="12.95" hidden="1" customHeight="1">
      <c r="H8436" s="1"/>
      <c r="I8436" s="1"/>
      <c r="N8436" s="1"/>
      <c r="T8436" s="146"/>
      <c r="U8436" s="146"/>
      <c r="V8436" s="146"/>
      <c r="W8436" s="146"/>
      <c r="X8436" s="146"/>
      <c r="Y8436" s="146"/>
      <c r="Z8436" s="146"/>
      <c r="AA8436" s="146"/>
      <c r="AB8436" s="5" t="str">
        <f t="shared" si="164"/>
        <v/>
      </c>
    </row>
    <row r="8437" spans="8:28" customFormat="1" ht="12.95" hidden="1" customHeight="1">
      <c r="H8437" s="1"/>
      <c r="I8437" s="1"/>
      <c r="N8437" s="1"/>
      <c r="T8437" s="146"/>
      <c r="U8437" s="146"/>
      <c r="V8437" s="146"/>
      <c r="W8437" s="146"/>
      <c r="X8437" s="146"/>
      <c r="Y8437" s="146"/>
      <c r="Z8437" s="146"/>
      <c r="AA8437" s="146"/>
      <c r="AB8437" s="5" t="str">
        <f t="shared" si="164"/>
        <v/>
      </c>
    </row>
    <row r="8438" spans="8:28" customFormat="1" ht="12.95" hidden="1" customHeight="1">
      <c r="H8438" s="1"/>
      <c r="I8438" s="1"/>
      <c r="N8438" s="1"/>
      <c r="T8438" s="146"/>
      <c r="U8438" s="146"/>
      <c r="V8438" s="146"/>
      <c r="W8438" s="146"/>
      <c r="X8438" s="146"/>
      <c r="Y8438" s="146"/>
      <c r="Z8438" s="146"/>
      <c r="AA8438" s="146"/>
      <c r="AB8438" s="5" t="str">
        <f t="shared" si="164"/>
        <v/>
      </c>
    </row>
    <row r="8439" spans="8:28" customFormat="1" ht="12.95" hidden="1" customHeight="1">
      <c r="H8439" s="1"/>
      <c r="I8439" s="1"/>
      <c r="N8439" s="1"/>
      <c r="T8439" s="146"/>
      <c r="U8439" s="146"/>
      <c r="V8439" s="146"/>
      <c r="W8439" s="146"/>
      <c r="X8439" s="146"/>
      <c r="Y8439" s="146"/>
      <c r="Z8439" s="146"/>
      <c r="AA8439" s="146"/>
      <c r="AB8439" s="5" t="str">
        <f t="shared" si="164"/>
        <v/>
      </c>
    </row>
    <row r="8440" spans="8:28" customFormat="1" ht="12.95" hidden="1" customHeight="1">
      <c r="H8440" s="1"/>
      <c r="I8440" s="1"/>
      <c r="N8440" s="1"/>
      <c r="T8440" s="146"/>
      <c r="U8440" s="146"/>
      <c r="V8440" s="146"/>
      <c r="W8440" s="146"/>
      <c r="X8440" s="146"/>
      <c r="Y8440" s="146"/>
      <c r="Z8440" s="146"/>
      <c r="AA8440" s="146"/>
      <c r="AB8440" s="5" t="str">
        <f t="shared" si="164"/>
        <v/>
      </c>
    </row>
    <row r="8441" spans="8:28" customFormat="1" ht="12.95" hidden="1" customHeight="1">
      <c r="H8441" s="1"/>
      <c r="I8441" s="1"/>
      <c r="N8441" s="1"/>
      <c r="T8441" s="146"/>
      <c r="U8441" s="146"/>
      <c r="V8441" s="146"/>
      <c r="W8441" s="146"/>
      <c r="X8441" s="146"/>
      <c r="Y8441" s="146"/>
      <c r="Z8441" s="146"/>
      <c r="AA8441" s="146"/>
      <c r="AB8441" s="5" t="str">
        <f t="shared" si="164"/>
        <v/>
      </c>
    </row>
    <row r="8442" spans="8:28" customFormat="1" ht="12.95" hidden="1" customHeight="1">
      <c r="H8442" s="1"/>
      <c r="I8442" s="1"/>
      <c r="N8442" s="1"/>
      <c r="T8442" s="146"/>
      <c r="U8442" s="146"/>
      <c r="V8442" s="146"/>
      <c r="W8442" s="146"/>
      <c r="X8442" s="146"/>
      <c r="Y8442" s="146"/>
      <c r="Z8442" s="146"/>
      <c r="AA8442" s="146"/>
      <c r="AB8442" s="5" t="str">
        <f t="shared" si="164"/>
        <v/>
      </c>
    </row>
    <row r="8443" spans="8:28" customFormat="1" ht="12.95" hidden="1" customHeight="1">
      <c r="H8443" s="1"/>
      <c r="I8443" s="1"/>
      <c r="N8443" s="1"/>
      <c r="T8443" s="146"/>
      <c r="U8443" s="146"/>
      <c r="V8443" s="146"/>
      <c r="W8443" s="146"/>
      <c r="X8443" s="146"/>
      <c r="Y8443" s="146"/>
      <c r="Z8443" s="146"/>
      <c r="AA8443" s="146"/>
      <c r="AB8443" s="5" t="str">
        <f t="shared" si="164"/>
        <v/>
      </c>
    </row>
    <row r="8444" spans="8:28" customFormat="1" ht="12.95" hidden="1" customHeight="1">
      <c r="H8444" s="1"/>
      <c r="I8444" s="1"/>
      <c r="N8444" s="1"/>
      <c r="T8444" s="146"/>
      <c r="U8444" s="146"/>
      <c r="V8444" s="146"/>
      <c r="W8444" s="146"/>
      <c r="X8444" s="146"/>
      <c r="Y8444" s="146"/>
      <c r="Z8444" s="146"/>
      <c r="AA8444" s="146"/>
      <c r="AB8444" s="5" t="str">
        <f t="shared" si="164"/>
        <v/>
      </c>
    </row>
    <row r="8445" spans="8:28" customFormat="1" ht="12.95" hidden="1" customHeight="1">
      <c r="H8445" s="1"/>
      <c r="I8445" s="1"/>
      <c r="N8445" s="1"/>
      <c r="T8445" s="146"/>
      <c r="U8445" s="146"/>
      <c r="V8445" s="146"/>
      <c r="W8445" s="146"/>
      <c r="X8445" s="146"/>
      <c r="Y8445" s="146"/>
      <c r="Z8445" s="146"/>
      <c r="AA8445" s="146"/>
      <c r="AB8445" s="5" t="str">
        <f t="shared" si="164"/>
        <v/>
      </c>
    </row>
    <row r="8446" spans="8:28" customFormat="1" ht="12.95" hidden="1" customHeight="1">
      <c r="H8446" s="1"/>
      <c r="I8446" s="1"/>
      <c r="N8446" s="1"/>
      <c r="T8446" s="146"/>
      <c r="U8446" s="146"/>
      <c r="V8446" s="146"/>
      <c r="W8446" s="146"/>
      <c r="X8446" s="146"/>
      <c r="Y8446" s="146"/>
      <c r="Z8446" s="146"/>
      <c r="AA8446" s="146"/>
      <c r="AB8446" s="5" t="str">
        <f t="shared" si="164"/>
        <v/>
      </c>
    </row>
    <row r="8447" spans="8:28" customFormat="1" ht="12.95" hidden="1" customHeight="1">
      <c r="H8447" s="1"/>
      <c r="I8447" s="1"/>
      <c r="N8447" s="1"/>
      <c r="T8447" s="146"/>
      <c r="U8447" s="146"/>
      <c r="V8447" s="146"/>
      <c r="W8447" s="146"/>
      <c r="X8447" s="146"/>
      <c r="Y8447" s="146"/>
      <c r="Z8447" s="146"/>
      <c r="AA8447" s="146"/>
      <c r="AB8447" s="5" t="str">
        <f t="shared" si="164"/>
        <v/>
      </c>
    </row>
    <row r="8448" spans="8:28" customFormat="1" ht="12.95" hidden="1" customHeight="1">
      <c r="H8448" s="1"/>
      <c r="I8448" s="1"/>
      <c r="N8448" s="1"/>
      <c r="T8448" s="146"/>
      <c r="U8448" s="146"/>
      <c r="V8448" s="146"/>
      <c r="W8448" s="146"/>
      <c r="X8448" s="146"/>
      <c r="Y8448" s="146"/>
      <c r="Z8448" s="146"/>
      <c r="AA8448" s="146"/>
      <c r="AB8448" s="5" t="str">
        <f t="shared" si="164"/>
        <v/>
      </c>
    </row>
    <row r="8449" spans="8:28" customFormat="1" ht="12.95" hidden="1" customHeight="1">
      <c r="H8449" s="1"/>
      <c r="I8449" s="1"/>
      <c r="N8449" s="1"/>
      <c r="T8449" s="146"/>
      <c r="U8449" s="146"/>
      <c r="V8449" s="146"/>
      <c r="W8449" s="146"/>
      <c r="X8449" s="146"/>
      <c r="Y8449" s="146"/>
      <c r="Z8449" s="146"/>
      <c r="AA8449" s="146"/>
      <c r="AB8449" s="5" t="str">
        <f t="shared" si="164"/>
        <v/>
      </c>
    </row>
    <row r="8450" spans="8:28" customFormat="1" ht="12.95" hidden="1" customHeight="1">
      <c r="H8450" s="1"/>
      <c r="I8450" s="1"/>
      <c r="N8450" s="1"/>
      <c r="T8450" s="146"/>
      <c r="U8450" s="146"/>
      <c r="V8450" s="146"/>
      <c r="W8450" s="146"/>
      <c r="X8450" s="146"/>
      <c r="Y8450" s="146"/>
      <c r="Z8450" s="146"/>
      <c r="AA8450" s="146"/>
      <c r="AB8450" s="5" t="str">
        <f t="shared" si="164"/>
        <v/>
      </c>
    </row>
    <row r="8451" spans="8:28" customFormat="1" ht="12.95" hidden="1" customHeight="1">
      <c r="H8451" s="1"/>
      <c r="I8451" s="1"/>
      <c r="N8451" s="1"/>
      <c r="T8451" s="146"/>
      <c r="U8451" s="146"/>
      <c r="V8451" s="146"/>
      <c r="W8451" s="146"/>
      <c r="X8451" s="146"/>
      <c r="Y8451" s="146"/>
      <c r="Z8451" s="146"/>
      <c r="AA8451" s="146"/>
      <c r="AB8451" s="5" t="str">
        <f t="shared" si="164"/>
        <v/>
      </c>
    </row>
    <row r="8452" spans="8:28" customFormat="1" ht="12.95" hidden="1" customHeight="1">
      <c r="H8452" s="1"/>
      <c r="I8452" s="1"/>
      <c r="N8452" s="1"/>
      <c r="T8452" s="146"/>
      <c r="U8452" s="146"/>
      <c r="V8452" s="146"/>
      <c r="W8452" s="146"/>
      <c r="X8452" s="146"/>
      <c r="Y8452" s="146"/>
      <c r="Z8452" s="146"/>
      <c r="AA8452" s="146"/>
      <c r="AB8452" s="5" t="str">
        <f t="shared" si="164"/>
        <v/>
      </c>
    </row>
    <row r="8453" spans="8:28" customFormat="1" ht="12.95" hidden="1" customHeight="1">
      <c r="H8453" s="1"/>
      <c r="I8453" s="1"/>
      <c r="N8453" s="1"/>
      <c r="T8453" s="146"/>
      <c r="U8453" s="146"/>
      <c r="V8453" s="146"/>
      <c r="W8453" s="146"/>
      <c r="X8453" s="146"/>
      <c r="Y8453" s="146"/>
      <c r="Z8453" s="146"/>
      <c r="AA8453" s="146"/>
      <c r="AB8453" s="5" t="str">
        <f t="shared" si="164"/>
        <v/>
      </c>
    </row>
    <row r="8454" spans="8:28" customFormat="1" ht="12.95" hidden="1" customHeight="1">
      <c r="H8454" s="1"/>
      <c r="I8454" s="1"/>
      <c r="N8454" s="1"/>
      <c r="T8454" s="146"/>
      <c r="U8454" s="146"/>
      <c r="V8454" s="146"/>
      <c r="W8454" s="146"/>
      <c r="X8454" s="146"/>
      <c r="Y8454" s="146"/>
      <c r="Z8454" s="146"/>
      <c r="AA8454" s="146"/>
      <c r="AB8454" s="5" t="str">
        <f t="shared" si="164"/>
        <v/>
      </c>
    </row>
    <row r="8455" spans="8:28" customFormat="1" ht="12.95" hidden="1" customHeight="1">
      <c r="H8455" s="1"/>
      <c r="I8455" s="1"/>
      <c r="N8455" s="1"/>
      <c r="T8455" s="146"/>
      <c r="U8455" s="146"/>
      <c r="V8455" s="146"/>
      <c r="W8455" s="146"/>
      <c r="X8455" s="146"/>
      <c r="Y8455" s="146"/>
      <c r="Z8455" s="146"/>
      <c r="AA8455" s="146"/>
      <c r="AB8455" s="5" t="str">
        <f t="shared" si="164"/>
        <v/>
      </c>
    </row>
    <row r="8456" spans="8:28" customFormat="1" ht="12.95" hidden="1" customHeight="1">
      <c r="H8456" s="1"/>
      <c r="I8456" s="1"/>
      <c r="N8456" s="1"/>
      <c r="T8456" s="146"/>
      <c r="U8456" s="146"/>
      <c r="V8456" s="146"/>
      <c r="W8456" s="146"/>
      <c r="X8456" s="146"/>
      <c r="Y8456" s="146"/>
      <c r="Z8456" s="146"/>
      <c r="AA8456" s="146"/>
      <c r="AB8456" s="5" t="str">
        <f t="shared" si="164"/>
        <v/>
      </c>
    </row>
    <row r="8457" spans="8:28" customFormat="1" ht="12.95" hidden="1" customHeight="1">
      <c r="H8457" s="1"/>
      <c r="I8457" s="1"/>
      <c r="N8457" s="1"/>
      <c r="T8457" s="146"/>
      <c r="U8457" s="146"/>
      <c r="V8457" s="146"/>
      <c r="W8457" s="146"/>
      <c r="X8457" s="146"/>
      <c r="Y8457" s="146"/>
      <c r="Z8457" s="146"/>
      <c r="AA8457" s="146"/>
      <c r="AB8457" s="5" t="str">
        <f t="shared" si="164"/>
        <v/>
      </c>
    </row>
    <row r="8458" spans="8:28" customFormat="1" ht="12.95" hidden="1" customHeight="1">
      <c r="H8458" s="1"/>
      <c r="I8458" s="1"/>
      <c r="N8458" s="1"/>
      <c r="T8458" s="146"/>
      <c r="U8458" s="146"/>
      <c r="V8458" s="146"/>
      <c r="W8458" s="146"/>
      <c r="X8458" s="146"/>
      <c r="Y8458" s="146"/>
      <c r="Z8458" s="146"/>
      <c r="AA8458" s="146"/>
      <c r="AB8458" s="5" t="str">
        <f t="shared" si="164"/>
        <v/>
      </c>
    </row>
    <row r="8459" spans="8:28" customFormat="1" ht="12.95" hidden="1" customHeight="1">
      <c r="H8459" s="1"/>
      <c r="I8459" s="1"/>
      <c r="N8459" s="1"/>
      <c r="T8459" s="146"/>
      <c r="U8459" s="146"/>
      <c r="V8459" s="146"/>
      <c r="W8459" s="146"/>
      <c r="X8459" s="146"/>
      <c r="Y8459" s="146"/>
      <c r="Z8459" s="146"/>
      <c r="AA8459" s="146"/>
      <c r="AB8459" s="5" t="str">
        <f t="shared" si="164"/>
        <v/>
      </c>
    </row>
    <row r="8460" spans="8:28" customFormat="1" ht="12.95" hidden="1" customHeight="1">
      <c r="H8460" s="1"/>
      <c r="I8460" s="1"/>
      <c r="N8460" s="1"/>
      <c r="T8460" s="146"/>
      <c r="U8460" s="146"/>
      <c r="V8460" s="146"/>
      <c r="W8460" s="146"/>
      <c r="X8460" s="146"/>
      <c r="Y8460" s="146"/>
      <c r="Z8460" s="146"/>
      <c r="AA8460" s="146"/>
      <c r="AB8460" s="5" t="str">
        <f t="shared" si="164"/>
        <v/>
      </c>
    </row>
    <row r="8461" spans="8:28" customFormat="1" ht="12.95" hidden="1" customHeight="1">
      <c r="H8461" s="1"/>
      <c r="I8461" s="1"/>
      <c r="N8461" s="1"/>
      <c r="T8461" s="146"/>
      <c r="U8461" s="146"/>
      <c r="V8461" s="146"/>
      <c r="W8461" s="146"/>
      <c r="X8461" s="146"/>
      <c r="Y8461" s="146"/>
      <c r="Z8461" s="146"/>
      <c r="AA8461" s="146"/>
      <c r="AB8461" s="5" t="str">
        <f t="shared" si="164"/>
        <v/>
      </c>
    </row>
    <row r="8462" spans="8:28" customFormat="1" ht="12.95" hidden="1" customHeight="1">
      <c r="H8462" s="1"/>
      <c r="I8462" s="1"/>
      <c r="N8462" s="1"/>
      <c r="T8462" s="146"/>
      <c r="U8462" s="146"/>
      <c r="V8462" s="146"/>
      <c r="W8462" s="146"/>
      <c r="X8462" s="146"/>
      <c r="Y8462" s="146"/>
      <c r="Z8462" s="146"/>
      <c r="AA8462" s="146"/>
      <c r="AB8462" s="5" t="str">
        <f t="shared" si="164"/>
        <v/>
      </c>
    </row>
    <row r="8463" spans="8:28" customFormat="1" ht="12.95" hidden="1" customHeight="1">
      <c r="H8463" s="1"/>
      <c r="I8463" s="1"/>
      <c r="N8463" s="1"/>
      <c r="T8463" s="146"/>
      <c r="U8463" s="146"/>
      <c r="V8463" s="146"/>
      <c r="W8463" s="146"/>
      <c r="X8463" s="146"/>
      <c r="Y8463" s="146"/>
      <c r="Z8463" s="146"/>
      <c r="AA8463" s="146"/>
      <c r="AB8463" s="5" t="str">
        <f t="shared" si="164"/>
        <v/>
      </c>
    </row>
    <row r="8464" spans="8:28" customFormat="1" ht="12.95" hidden="1" customHeight="1">
      <c r="H8464" s="1"/>
      <c r="I8464" s="1"/>
      <c r="N8464" s="1"/>
      <c r="T8464" s="146"/>
      <c r="U8464" s="146"/>
      <c r="V8464" s="146"/>
      <c r="W8464" s="146"/>
      <c r="X8464" s="146"/>
      <c r="Y8464" s="146"/>
      <c r="Z8464" s="146"/>
      <c r="AA8464" s="146"/>
      <c r="AB8464" s="5" t="str">
        <f t="shared" si="164"/>
        <v/>
      </c>
    </row>
    <row r="8465" spans="8:28" customFormat="1" ht="12.95" hidden="1" customHeight="1">
      <c r="H8465" s="1"/>
      <c r="I8465" s="1"/>
      <c r="N8465" s="1"/>
      <c r="T8465" s="146"/>
      <c r="U8465" s="146"/>
      <c r="V8465" s="146"/>
      <c r="W8465" s="146"/>
      <c r="X8465" s="146"/>
      <c r="Y8465" s="146"/>
      <c r="Z8465" s="146"/>
      <c r="AA8465" s="146"/>
      <c r="AB8465" s="5" t="str">
        <f t="shared" si="164"/>
        <v/>
      </c>
    </row>
    <row r="8466" spans="8:28" customFormat="1" ht="12.95" hidden="1" customHeight="1">
      <c r="H8466" s="1"/>
      <c r="I8466" s="1"/>
      <c r="N8466" s="1"/>
      <c r="T8466" s="146"/>
      <c r="U8466" s="146"/>
      <c r="V8466" s="146"/>
      <c r="W8466" s="146"/>
      <c r="X8466" s="146"/>
      <c r="Y8466" s="146"/>
      <c r="Z8466" s="146"/>
      <c r="AA8466" s="146"/>
      <c r="AB8466" s="5" t="str">
        <f t="shared" si="164"/>
        <v/>
      </c>
    </row>
    <row r="8467" spans="8:28" customFormat="1" ht="12.95" hidden="1" customHeight="1">
      <c r="H8467" s="1"/>
      <c r="I8467" s="1"/>
      <c r="N8467" s="1"/>
      <c r="T8467" s="146"/>
      <c r="U8467" s="146"/>
      <c r="V8467" s="146"/>
      <c r="W8467" s="146"/>
      <c r="X8467" s="146"/>
      <c r="Y8467" s="146"/>
      <c r="Z8467" s="146"/>
      <c r="AA8467" s="146"/>
      <c r="AB8467" s="5" t="str">
        <f t="shared" si="164"/>
        <v/>
      </c>
    </row>
    <row r="8468" spans="8:28" customFormat="1" ht="12.95" hidden="1" customHeight="1">
      <c r="H8468" s="1"/>
      <c r="I8468" s="1"/>
      <c r="N8468" s="1"/>
      <c r="T8468" s="146"/>
      <c r="U8468" s="146"/>
      <c r="V8468" s="146"/>
      <c r="W8468" s="146"/>
      <c r="X8468" s="146"/>
      <c r="Y8468" s="146"/>
      <c r="Z8468" s="146"/>
      <c r="AA8468" s="146"/>
      <c r="AB8468" s="5" t="str">
        <f t="shared" si="164"/>
        <v/>
      </c>
    </row>
    <row r="8469" spans="8:28" customFormat="1" ht="12.95" hidden="1" customHeight="1">
      <c r="H8469" s="1"/>
      <c r="I8469" s="1"/>
      <c r="N8469" s="1"/>
      <c r="T8469" s="146"/>
      <c r="U8469" s="146"/>
      <c r="V8469" s="146"/>
      <c r="W8469" s="146"/>
      <c r="X8469" s="146"/>
      <c r="Y8469" s="146"/>
      <c r="Z8469" s="146"/>
      <c r="AA8469" s="146"/>
      <c r="AB8469" s="5" t="str">
        <f t="shared" si="164"/>
        <v/>
      </c>
    </row>
    <row r="8470" spans="8:28" customFormat="1" ht="12.95" hidden="1" customHeight="1">
      <c r="H8470" s="1"/>
      <c r="I8470" s="1"/>
      <c r="N8470" s="1"/>
      <c r="T8470" s="146"/>
      <c r="U8470" s="146"/>
      <c r="V8470" s="146"/>
      <c r="W8470" s="146"/>
      <c r="X8470" s="146"/>
      <c r="Y8470" s="146"/>
      <c r="Z8470" s="146"/>
      <c r="AA8470" s="146"/>
      <c r="AB8470" s="5" t="str">
        <f t="shared" si="164"/>
        <v/>
      </c>
    </row>
    <row r="8471" spans="8:28" customFormat="1" ht="12.95" hidden="1" customHeight="1">
      <c r="H8471" s="1"/>
      <c r="I8471" s="1"/>
      <c r="N8471" s="1"/>
      <c r="T8471" s="146"/>
      <c r="U8471" s="146"/>
      <c r="V8471" s="146"/>
      <c r="W8471" s="146"/>
      <c r="X8471" s="146"/>
      <c r="Y8471" s="146"/>
      <c r="Z8471" s="146"/>
      <c r="AA8471" s="146"/>
      <c r="AB8471" s="5" t="str">
        <f t="shared" si="164"/>
        <v/>
      </c>
    </row>
    <row r="8472" spans="8:28" customFormat="1" ht="12.95" hidden="1" customHeight="1">
      <c r="H8472" s="1"/>
      <c r="I8472" s="1"/>
      <c r="N8472" s="1"/>
      <c r="T8472" s="146"/>
      <c r="U8472" s="146"/>
      <c r="V8472" s="146"/>
      <c r="W8472" s="146"/>
      <c r="X8472" s="146"/>
      <c r="Y8472" s="146"/>
      <c r="Z8472" s="146"/>
      <c r="AA8472" s="146"/>
      <c r="AB8472" s="5" t="str">
        <f t="shared" si="164"/>
        <v/>
      </c>
    </row>
    <row r="8473" spans="8:28" customFormat="1" ht="12.95" hidden="1" customHeight="1">
      <c r="H8473" s="1"/>
      <c r="I8473" s="1"/>
      <c r="N8473" s="1"/>
      <c r="T8473" s="146"/>
      <c r="U8473" s="146"/>
      <c r="V8473" s="146"/>
      <c r="W8473" s="146"/>
      <c r="X8473" s="146"/>
      <c r="Y8473" s="146"/>
      <c r="Z8473" s="146"/>
      <c r="AA8473" s="146"/>
      <c r="AB8473" s="5" t="str">
        <f t="shared" si="164"/>
        <v/>
      </c>
    </row>
    <row r="8474" spans="8:28" customFormat="1" ht="12.95" hidden="1" customHeight="1">
      <c r="H8474" s="1"/>
      <c r="I8474" s="1"/>
      <c r="N8474" s="1"/>
      <c r="T8474" s="146"/>
      <c r="U8474" s="146"/>
      <c r="V8474" s="146"/>
      <c r="W8474" s="146"/>
      <c r="X8474" s="146"/>
      <c r="Y8474" s="146"/>
      <c r="Z8474" s="146"/>
      <c r="AA8474" s="146"/>
      <c r="AB8474" s="5" t="str">
        <f t="shared" si="164"/>
        <v/>
      </c>
    </row>
    <row r="8475" spans="8:28" customFormat="1" ht="12.95" hidden="1" customHeight="1">
      <c r="H8475" s="1"/>
      <c r="I8475" s="1"/>
      <c r="N8475" s="1"/>
      <c r="T8475" s="146"/>
      <c r="U8475" s="146"/>
      <c r="V8475" s="146"/>
      <c r="W8475" s="146"/>
      <c r="X8475" s="146"/>
      <c r="Y8475" s="146"/>
      <c r="Z8475" s="146"/>
      <c r="AA8475" s="146"/>
      <c r="AB8475" s="5" t="str">
        <f t="shared" ref="AB8475:AB8538" si="165">IF(TRIM(A8465)="","",CONCATENATE(TRIM(D8465),TRIM(E8465)))</f>
        <v/>
      </c>
    </row>
    <row r="8476" spans="8:28" customFormat="1" ht="12.95" hidden="1" customHeight="1">
      <c r="H8476" s="1"/>
      <c r="I8476" s="1"/>
      <c r="N8476" s="1"/>
      <c r="T8476" s="146"/>
      <c r="U8476" s="146"/>
      <c r="V8476" s="146"/>
      <c r="W8476" s="146"/>
      <c r="X8476" s="146"/>
      <c r="Y8476" s="146"/>
      <c r="Z8476" s="146"/>
      <c r="AA8476" s="146"/>
      <c r="AB8476" s="5" t="str">
        <f t="shared" si="165"/>
        <v/>
      </c>
    </row>
    <row r="8477" spans="8:28" customFormat="1" ht="12.95" hidden="1" customHeight="1">
      <c r="H8477" s="1"/>
      <c r="I8477" s="1"/>
      <c r="N8477" s="1"/>
      <c r="T8477" s="146"/>
      <c r="U8477" s="146"/>
      <c r="V8477" s="146"/>
      <c r="W8477" s="146"/>
      <c r="X8477" s="146"/>
      <c r="Y8477" s="146"/>
      <c r="Z8477" s="146"/>
      <c r="AA8477" s="146"/>
      <c r="AB8477" s="5" t="str">
        <f t="shared" si="165"/>
        <v/>
      </c>
    </row>
    <row r="8478" spans="8:28" customFormat="1" ht="12.95" hidden="1" customHeight="1">
      <c r="H8478" s="1"/>
      <c r="I8478" s="1"/>
      <c r="N8478" s="1"/>
      <c r="T8478" s="146"/>
      <c r="U8478" s="146"/>
      <c r="V8478" s="146"/>
      <c r="W8478" s="146"/>
      <c r="X8478" s="146"/>
      <c r="Y8478" s="146"/>
      <c r="Z8478" s="146"/>
      <c r="AA8478" s="146"/>
      <c r="AB8478" s="5" t="str">
        <f t="shared" si="165"/>
        <v/>
      </c>
    </row>
    <row r="8479" spans="8:28" customFormat="1" ht="12.95" hidden="1" customHeight="1">
      <c r="H8479" s="1"/>
      <c r="I8479" s="1"/>
      <c r="N8479" s="1"/>
      <c r="T8479" s="146"/>
      <c r="U8479" s="146"/>
      <c r="V8479" s="146"/>
      <c r="W8479" s="146"/>
      <c r="X8479" s="146"/>
      <c r="Y8479" s="146"/>
      <c r="Z8479" s="146"/>
      <c r="AA8479" s="146"/>
      <c r="AB8479" s="5" t="str">
        <f t="shared" si="165"/>
        <v/>
      </c>
    </row>
    <row r="8480" spans="8:28" customFormat="1" ht="12.95" hidden="1" customHeight="1">
      <c r="H8480" s="1"/>
      <c r="I8480" s="1"/>
      <c r="N8480" s="1"/>
      <c r="T8480" s="146"/>
      <c r="U8480" s="146"/>
      <c r="V8480" s="146"/>
      <c r="W8480" s="146"/>
      <c r="X8480" s="146"/>
      <c r="Y8480" s="146"/>
      <c r="Z8480" s="146"/>
      <c r="AA8480" s="146"/>
      <c r="AB8480" s="5" t="str">
        <f t="shared" si="165"/>
        <v/>
      </c>
    </row>
    <row r="8481" spans="8:28" customFormat="1" ht="12.95" hidden="1" customHeight="1">
      <c r="H8481" s="1"/>
      <c r="I8481" s="1"/>
      <c r="N8481" s="1"/>
      <c r="T8481" s="146"/>
      <c r="U8481" s="146"/>
      <c r="V8481" s="146"/>
      <c r="W8481" s="146"/>
      <c r="X8481" s="146"/>
      <c r="Y8481" s="146"/>
      <c r="Z8481" s="146"/>
      <c r="AA8481" s="146"/>
      <c r="AB8481" s="5" t="str">
        <f t="shared" si="165"/>
        <v/>
      </c>
    </row>
    <row r="8482" spans="8:28" customFormat="1" ht="12.95" hidden="1" customHeight="1">
      <c r="H8482" s="1"/>
      <c r="I8482" s="1"/>
      <c r="N8482" s="1"/>
      <c r="T8482" s="146"/>
      <c r="U8482" s="146"/>
      <c r="V8482" s="146"/>
      <c r="W8482" s="146"/>
      <c r="X8482" s="146"/>
      <c r="Y8482" s="146"/>
      <c r="Z8482" s="146"/>
      <c r="AA8482" s="146"/>
      <c r="AB8482" s="5" t="str">
        <f t="shared" si="165"/>
        <v/>
      </c>
    </row>
    <row r="8483" spans="8:28" customFormat="1" ht="12.95" hidden="1" customHeight="1">
      <c r="H8483" s="1"/>
      <c r="I8483" s="1"/>
      <c r="N8483" s="1"/>
      <c r="T8483" s="146"/>
      <c r="U8483" s="146"/>
      <c r="V8483" s="146"/>
      <c r="W8483" s="146"/>
      <c r="X8483" s="146"/>
      <c r="Y8483" s="146"/>
      <c r="Z8483" s="146"/>
      <c r="AA8483" s="146"/>
      <c r="AB8483" s="5" t="str">
        <f t="shared" si="165"/>
        <v/>
      </c>
    </row>
    <row r="8484" spans="8:28" customFormat="1" ht="12.95" hidden="1" customHeight="1">
      <c r="H8484" s="1"/>
      <c r="I8484" s="1"/>
      <c r="N8484" s="1"/>
      <c r="T8484" s="146"/>
      <c r="U8484" s="146"/>
      <c r="V8484" s="146"/>
      <c r="W8484" s="146"/>
      <c r="X8484" s="146"/>
      <c r="Y8484" s="146"/>
      <c r="Z8484" s="146"/>
      <c r="AA8484" s="146"/>
      <c r="AB8484" s="5" t="str">
        <f t="shared" si="165"/>
        <v/>
      </c>
    </row>
    <row r="8485" spans="8:28" customFormat="1" ht="12.95" hidden="1" customHeight="1">
      <c r="H8485" s="1"/>
      <c r="I8485" s="1"/>
      <c r="N8485" s="1"/>
      <c r="T8485" s="146"/>
      <c r="U8485" s="146"/>
      <c r="V8485" s="146"/>
      <c r="W8485" s="146"/>
      <c r="X8485" s="146"/>
      <c r="Y8485" s="146"/>
      <c r="Z8485" s="146"/>
      <c r="AA8485" s="146"/>
      <c r="AB8485" s="5" t="str">
        <f t="shared" si="165"/>
        <v/>
      </c>
    </row>
    <row r="8486" spans="8:28" customFormat="1" ht="12.95" hidden="1" customHeight="1">
      <c r="H8486" s="1"/>
      <c r="I8486" s="1"/>
      <c r="N8486" s="1"/>
      <c r="T8486" s="146"/>
      <c r="U8486" s="146"/>
      <c r="V8486" s="146"/>
      <c r="W8486" s="146"/>
      <c r="X8486" s="146"/>
      <c r="Y8486" s="146"/>
      <c r="Z8486" s="146"/>
      <c r="AA8486" s="146"/>
      <c r="AB8486" s="5" t="str">
        <f t="shared" si="165"/>
        <v/>
      </c>
    </row>
    <row r="8487" spans="8:28" customFormat="1" ht="12.95" hidden="1" customHeight="1">
      <c r="H8487" s="1"/>
      <c r="I8487" s="1"/>
      <c r="N8487" s="1"/>
      <c r="T8487" s="146"/>
      <c r="U8487" s="146"/>
      <c r="V8487" s="146"/>
      <c r="W8487" s="146"/>
      <c r="X8487" s="146"/>
      <c r="Y8487" s="146"/>
      <c r="Z8487" s="146"/>
      <c r="AA8487" s="146"/>
      <c r="AB8487" s="5" t="str">
        <f t="shared" si="165"/>
        <v/>
      </c>
    </row>
    <row r="8488" spans="8:28" customFormat="1" ht="12.95" hidden="1" customHeight="1">
      <c r="H8488" s="1"/>
      <c r="I8488" s="1"/>
      <c r="N8488" s="1"/>
      <c r="T8488" s="146"/>
      <c r="U8488" s="146"/>
      <c r="V8488" s="146"/>
      <c r="W8488" s="146"/>
      <c r="X8488" s="146"/>
      <c r="Y8488" s="146"/>
      <c r="Z8488" s="146"/>
      <c r="AA8488" s="146"/>
      <c r="AB8488" s="5" t="str">
        <f t="shared" si="165"/>
        <v/>
      </c>
    </row>
    <row r="8489" spans="8:28" customFormat="1" ht="12.95" hidden="1" customHeight="1">
      <c r="H8489" s="1"/>
      <c r="I8489" s="1"/>
      <c r="N8489" s="1"/>
      <c r="T8489" s="146"/>
      <c r="U8489" s="146"/>
      <c r="V8489" s="146"/>
      <c r="W8489" s="146"/>
      <c r="X8489" s="146"/>
      <c r="Y8489" s="146"/>
      <c r="Z8489" s="146"/>
      <c r="AA8489" s="146"/>
      <c r="AB8489" s="5" t="str">
        <f t="shared" si="165"/>
        <v/>
      </c>
    </row>
    <row r="8490" spans="8:28" customFormat="1" ht="12.95" hidden="1" customHeight="1">
      <c r="H8490" s="1"/>
      <c r="I8490" s="1"/>
      <c r="N8490" s="1"/>
      <c r="T8490" s="146"/>
      <c r="U8490" s="146"/>
      <c r="V8490" s="146"/>
      <c r="W8490" s="146"/>
      <c r="X8490" s="146"/>
      <c r="Y8490" s="146"/>
      <c r="Z8490" s="146"/>
      <c r="AA8490" s="146"/>
      <c r="AB8490" s="5" t="str">
        <f t="shared" si="165"/>
        <v/>
      </c>
    </row>
    <row r="8491" spans="8:28" customFormat="1" ht="12.95" hidden="1" customHeight="1">
      <c r="H8491" s="1"/>
      <c r="I8491" s="1"/>
      <c r="N8491" s="1"/>
      <c r="T8491" s="146"/>
      <c r="U8491" s="146"/>
      <c r="V8491" s="146"/>
      <c r="W8491" s="146"/>
      <c r="X8491" s="146"/>
      <c r="Y8491" s="146"/>
      <c r="Z8491" s="146"/>
      <c r="AA8491" s="146"/>
      <c r="AB8491" s="5" t="str">
        <f t="shared" si="165"/>
        <v/>
      </c>
    </row>
    <row r="8492" spans="8:28" customFormat="1" ht="12.95" hidden="1" customHeight="1">
      <c r="H8492" s="1"/>
      <c r="I8492" s="1"/>
      <c r="N8492" s="1"/>
      <c r="T8492" s="146"/>
      <c r="U8492" s="146"/>
      <c r="V8492" s="146"/>
      <c r="W8492" s="146"/>
      <c r="X8492" s="146"/>
      <c r="Y8492" s="146"/>
      <c r="Z8492" s="146"/>
      <c r="AA8492" s="146"/>
      <c r="AB8492" s="5" t="str">
        <f t="shared" si="165"/>
        <v/>
      </c>
    </row>
    <row r="8493" spans="8:28" customFormat="1" ht="12.95" hidden="1" customHeight="1">
      <c r="H8493" s="1"/>
      <c r="I8493" s="1"/>
      <c r="N8493" s="1"/>
      <c r="T8493" s="146"/>
      <c r="U8493" s="146"/>
      <c r="V8493" s="146"/>
      <c r="W8493" s="146"/>
      <c r="X8493" s="146"/>
      <c r="Y8493" s="146"/>
      <c r="Z8493" s="146"/>
      <c r="AA8493" s="146"/>
      <c r="AB8493" s="5" t="str">
        <f t="shared" si="165"/>
        <v/>
      </c>
    </row>
    <row r="8494" spans="8:28" customFormat="1" ht="12.95" hidden="1" customHeight="1">
      <c r="H8494" s="1"/>
      <c r="I8494" s="1"/>
      <c r="N8494" s="1"/>
      <c r="T8494" s="146"/>
      <c r="U8494" s="146"/>
      <c r="V8494" s="146"/>
      <c r="W8494" s="146"/>
      <c r="X8494" s="146"/>
      <c r="Y8494" s="146"/>
      <c r="Z8494" s="146"/>
      <c r="AA8494" s="146"/>
      <c r="AB8494" s="5" t="str">
        <f t="shared" si="165"/>
        <v/>
      </c>
    </row>
    <row r="8495" spans="8:28" customFormat="1" ht="12.95" hidden="1" customHeight="1">
      <c r="H8495" s="1"/>
      <c r="I8495" s="1"/>
      <c r="N8495" s="1"/>
      <c r="T8495" s="146"/>
      <c r="U8495" s="146"/>
      <c r="V8495" s="146"/>
      <c r="W8495" s="146"/>
      <c r="X8495" s="146"/>
      <c r="Y8495" s="146"/>
      <c r="Z8495" s="146"/>
      <c r="AA8495" s="146"/>
      <c r="AB8495" s="5" t="str">
        <f t="shared" si="165"/>
        <v/>
      </c>
    </row>
    <row r="8496" spans="8:28" customFormat="1" ht="12.95" hidden="1" customHeight="1">
      <c r="H8496" s="1"/>
      <c r="I8496" s="1"/>
      <c r="N8496" s="1"/>
      <c r="T8496" s="146"/>
      <c r="U8496" s="146"/>
      <c r="V8496" s="146"/>
      <c r="W8496" s="146"/>
      <c r="X8496" s="146"/>
      <c r="Y8496" s="146"/>
      <c r="Z8496" s="146"/>
      <c r="AA8496" s="146"/>
      <c r="AB8496" s="5" t="str">
        <f t="shared" si="165"/>
        <v/>
      </c>
    </row>
    <row r="8497" spans="8:28" customFormat="1" ht="12.95" hidden="1" customHeight="1">
      <c r="H8497" s="1"/>
      <c r="I8497" s="1"/>
      <c r="N8497" s="1"/>
      <c r="T8497" s="146"/>
      <c r="U8497" s="146"/>
      <c r="V8497" s="146"/>
      <c r="W8497" s="146"/>
      <c r="X8497" s="146"/>
      <c r="Y8497" s="146"/>
      <c r="Z8497" s="146"/>
      <c r="AA8497" s="146"/>
      <c r="AB8497" s="5" t="str">
        <f t="shared" si="165"/>
        <v/>
      </c>
    </row>
    <row r="8498" spans="8:28" customFormat="1" ht="12.95" hidden="1" customHeight="1">
      <c r="H8498" s="1"/>
      <c r="I8498" s="1"/>
      <c r="N8498" s="1"/>
      <c r="T8498" s="146"/>
      <c r="U8498" s="146"/>
      <c r="V8498" s="146"/>
      <c r="W8498" s="146"/>
      <c r="X8498" s="146"/>
      <c r="Y8498" s="146"/>
      <c r="Z8498" s="146"/>
      <c r="AA8498" s="146"/>
      <c r="AB8498" s="5" t="str">
        <f t="shared" si="165"/>
        <v/>
      </c>
    </row>
    <row r="8499" spans="8:28" customFormat="1" ht="12.95" hidden="1" customHeight="1">
      <c r="H8499" s="1"/>
      <c r="I8499" s="1"/>
      <c r="N8499" s="1"/>
      <c r="T8499" s="146"/>
      <c r="U8499" s="146"/>
      <c r="V8499" s="146"/>
      <c r="W8499" s="146"/>
      <c r="X8499" s="146"/>
      <c r="Y8499" s="146"/>
      <c r="Z8499" s="146"/>
      <c r="AA8499" s="146"/>
      <c r="AB8499" s="5" t="str">
        <f t="shared" si="165"/>
        <v/>
      </c>
    </row>
    <row r="8500" spans="8:28" customFormat="1" ht="12.95" hidden="1" customHeight="1">
      <c r="H8500" s="1"/>
      <c r="I8500" s="1"/>
      <c r="N8500" s="1"/>
      <c r="T8500" s="146"/>
      <c r="U8500" s="146"/>
      <c r="V8500" s="146"/>
      <c r="W8500" s="146"/>
      <c r="X8500" s="146"/>
      <c r="Y8500" s="146"/>
      <c r="Z8500" s="146"/>
      <c r="AA8500" s="146"/>
      <c r="AB8500" s="5" t="str">
        <f t="shared" si="165"/>
        <v/>
      </c>
    </row>
    <row r="8501" spans="8:28" customFormat="1" ht="12.95" hidden="1" customHeight="1">
      <c r="H8501" s="1"/>
      <c r="I8501" s="1"/>
      <c r="N8501" s="1"/>
      <c r="T8501" s="146"/>
      <c r="U8501" s="146"/>
      <c r="V8501" s="146"/>
      <c r="W8501" s="146"/>
      <c r="X8501" s="146"/>
      <c r="Y8501" s="146"/>
      <c r="Z8501" s="146"/>
      <c r="AA8501" s="146"/>
      <c r="AB8501" s="5" t="str">
        <f t="shared" si="165"/>
        <v/>
      </c>
    </row>
    <row r="8502" spans="8:28" customFormat="1" ht="12.95" hidden="1" customHeight="1">
      <c r="H8502" s="1"/>
      <c r="I8502" s="1"/>
      <c r="N8502" s="1"/>
      <c r="T8502" s="146"/>
      <c r="U8502" s="146"/>
      <c r="V8502" s="146"/>
      <c r="W8502" s="146"/>
      <c r="X8502" s="146"/>
      <c r="Y8502" s="146"/>
      <c r="Z8502" s="146"/>
      <c r="AA8502" s="146"/>
      <c r="AB8502" s="5" t="str">
        <f t="shared" si="165"/>
        <v/>
      </c>
    </row>
    <row r="8503" spans="8:28" customFormat="1" ht="12.95" hidden="1" customHeight="1">
      <c r="H8503" s="1"/>
      <c r="I8503" s="1"/>
      <c r="N8503" s="1"/>
      <c r="T8503" s="146"/>
      <c r="U8503" s="146"/>
      <c r="V8503" s="146"/>
      <c r="W8503" s="146"/>
      <c r="X8503" s="146"/>
      <c r="Y8503" s="146"/>
      <c r="Z8503" s="146"/>
      <c r="AA8503" s="146"/>
      <c r="AB8503" s="5" t="str">
        <f t="shared" si="165"/>
        <v/>
      </c>
    </row>
    <row r="8504" spans="8:28" customFormat="1" ht="12.95" hidden="1" customHeight="1">
      <c r="H8504" s="1"/>
      <c r="I8504" s="1"/>
      <c r="N8504" s="1"/>
      <c r="T8504" s="146"/>
      <c r="U8504" s="146"/>
      <c r="V8504" s="146"/>
      <c r="W8504" s="146"/>
      <c r="X8504" s="146"/>
      <c r="Y8504" s="146"/>
      <c r="Z8504" s="146"/>
      <c r="AA8504" s="146"/>
      <c r="AB8504" s="5" t="str">
        <f t="shared" si="165"/>
        <v/>
      </c>
    </row>
    <row r="8505" spans="8:28" customFormat="1" ht="12.95" hidden="1" customHeight="1">
      <c r="H8505" s="1"/>
      <c r="I8505" s="1"/>
      <c r="N8505" s="1"/>
      <c r="T8505" s="146"/>
      <c r="U8505" s="146"/>
      <c r="V8505" s="146"/>
      <c r="W8505" s="146"/>
      <c r="X8505" s="146"/>
      <c r="Y8505" s="146"/>
      <c r="Z8505" s="146"/>
      <c r="AA8505" s="146"/>
      <c r="AB8505" s="5" t="str">
        <f t="shared" si="165"/>
        <v/>
      </c>
    </row>
    <row r="8506" spans="8:28" customFormat="1" ht="12.95" hidden="1" customHeight="1">
      <c r="H8506" s="1"/>
      <c r="I8506" s="1"/>
      <c r="N8506" s="1"/>
      <c r="T8506" s="146"/>
      <c r="U8506" s="146"/>
      <c r="V8506" s="146"/>
      <c r="W8506" s="146"/>
      <c r="X8506" s="146"/>
      <c r="Y8506" s="146"/>
      <c r="Z8506" s="146"/>
      <c r="AA8506" s="146"/>
      <c r="AB8506" s="5" t="str">
        <f t="shared" si="165"/>
        <v/>
      </c>
    </row>
    <row r="8507" spans="8:28" customFormat="1" ht="12.95" hidden="1" customHeight="1">
      <c r="H8507" s="1"/>
      <c r="I8507" s="1"/>
      <c r="N8507" s="1"/>
      <c r="T8507" s="146"/>
      <c r="U8507" s="146"/>
      <c r="V8507" s="146"/>
      <c r="W8507" s="146"/>
      <c r="X8507" s="146"/>
      <c r="Y8507" s="146"/>
      <c r="Z8507" s="146"/>
      <c r="AA8507" s="146"/>
      <c r="AB8507" s="5" t="str">
        <f t="shared" si="165"/>
        <v/>
      </c>
    </row>
    <row r="8508" spans="8:28" customFormat="1" ht="12.95" hidden="1" customHeight="1">
      <c r="H8508" s="1"/>
      <c r="I8508" s="1"/>
      <c r="N8508" s="1"/>
      <c r="T8508" s="146"/>
      <c r="U8508" s="146"/>
      <c r="V8508" s="146"/>
      <c r="W8508" s="146"/>
      <c r="X8508" s="146"/>
      <c r="Y8508" s="146"/>
      <c r="Z8508" s="146"/>
      <c r="AA8508" s="146"/>
      <c r="AB8508" s="5" t="str">
        <f t="shared" si="165"/>
        <v/>
      </c>
    </row>
    <row r="8509" spans="8:28" customFormat="1" ht="12.95" hidden="1" customHeight="1">
      <c r="H8509" s="1"/>
      <c r="I8509" s="1"/>
      <c r="N8509" s="1"/>
      <c r="T8509" s="146"/>
      <c r="U8509" s="146"/>
      <c r="V8509" s="146"/>
      <c r="W8509" s="146"/>
      <c r="X8509" s="146"/>
      <c r="Y8509" s="146"/>
      <c r="Z8509" s="146"/>
      <c r="AA8509" s="146"/>
      <c r="AB8509" s="5" t="str">
        <f t="shared" si="165"/>
        <v/>
      </c>
    </row>
    <row r="8510" spans="8:28" customFormat="1" ht="12.95" hidden="1" customHeight="1">
      <c r="H8510" s="1"/>
      <c r="I8510" s="1"/>
      <c r="N8510" s="1"/>
      <c r="T8510" s="146"/>
      <c r="U8510" s="146"/>
      <c r="V8510" s="146"/>
      <c r="W8510" s="146"/>
      <c r="X8510" s="146"/>
      <c r="Y8510" s="146"/>
      <c r="Z8510" s="146"/>
      <c r="AA8510" s="146"/>
      <c r="AB8510" s="5" t="str">
        <f t="shared" si="165"/>
        <v/>
      </c>
    </row>
    <row r="8511" spans="8:28" customFormat="1" ht="12.95" hidden="1" customHeight="1">
      <c r="H8511" s="1"/>
      <c r="I8511" s="1"/>
      <c r="N8511" s="1"/>
      <c r="T8511" s="146"/>
      <c r="U8511" s="146"/>
      <c r="V8511" s="146"/>
      <c r="W8511" s="146"/>
      <c r="X8511" s="146"/>
      <c r="Y8511" s="146"/>
      <c r="Z8511" s="146"/>
      <c r="AA8511" s="146"/>
      <c r="AB8511" s="5" t="str">
        <f t="shared" si="165"/>
        <v/>
      </c>
    </row>
    <row r="8512" spans="8:28" customFormat="1" ht="12.95" hidden="1" customHeight="1">
      <c r="H8512" s="1"/>
      <c r="I8512" s="1"/>
      <c r="N8512" s="1"/>
      <c r="T8512" s="146"/>
      <c r="U8512" s="146"/>
      <c r="V8512" s="146"/>
      <c r="W8512" s="146"/>
      <c r="X8512" s="146"/>
      <c r="Y8512" s="146"/>
      <c r="Z8512" s="146"/>
      <c r="AA8512" s="146"/>
      <c r="AB8512" s="5" t="str">
        <f t="shared" si="165"/>
        <v/>
      </c>
    </row>
    <row r="8513" spans="8:28" customFormat="1" ht="12.95" hidden="1" customHeight="1">
      <c r="H8513" s="1"/>
      <c r="I8513" s="1"/>
      <c r="N8513" s="1"/>
      <c r="T8513" s="146"/>
      <c r="U8513" s="146"/>
      <c r="V8513" s="146"/>
      <c r="W8513" s="146"/>
      <c r="X8513" s="146"/>
      <c r="Y8513" s="146"/>
      <c r="Z8513" s="146"/>
      <c r="AA8513" s="146"/>
      <c r="AB8513" s="5" t="str">
        <f t="shared" si="165"/>
        <v/>
      </c>
    </row>
    <row r="8514" spans="8:28" customFormat="1" ht="12.95" hidden="1" customHeight="1">
      <c r="H8514" s="1"/>
      <c r="I8514" s="1"/>
      <c r="N8514" s="1"/>
      <c r="T8514" s="146"/>
      <c r="U8514" s="146"/>
      <c r="V8514" s="146"/>
      <c r="W8514" s="146"/>
      <c r="X8514" s="146"/>
      <c r="Y8514" s="146"/>
      <c r="Z8514" s="146"/>
      <c r="AA8514" s="146"/>
      <c r="AB8514" s="5" t="str">
        <f t="shared" si="165"/>
        <v/>
      </c>
    </row>
    <row r="8515" spans="8:28" customFormat="1" ht="12.95" hidden="1" customHeight="1">
      <c r="H8515" s="1"/>
      <c r="I8515" s="1"/>
      <c r="N8515" s="1"/>
      <c r="T8515" s="146"/>
      <c r="U8515" s="146"/>
      <c r="V8515" s="146"/>
      <c r="W8515" s="146"/>
      <c r="X8515" s="146"/>
      <c r="Y8515" s="146"/>
      <c r="Z8515" s="146"/>
      <c r="AA8515" s="146"/>
      <c r="AB8515" s="5" t="str">
        <f t="shared" si="165"/>
        <v/>
      </c>
    </row>
    <row r="8516" spans="8:28" customFormat="1" ht="12.95" hidden="1" customHeight="1">
      <c r="H8516" s="1"/>
      <c r="I8516" s="1"/>
      <c r="N8516" s="1"/>
      <c r="T8516" s="146"/>
      <c r="U8516" s="146"/>
      <c r="V8516" s="146"/>
      <c r="W8516" s="146"/>
      <c r="X8516" s="146"/>
      <c r="Y8516" s="146"/>
      <c r="Z8516" s="146"/>
      <c r="AA8516" s="146"/>
      <c r="AB8516" s="5" t="str">
        <f t="shared" si="165"/>
        <v/>
      </c>
    </row>
    <row r="8517" spans="8:28" customFormat="1" ht="12.95" hidden="1" customHeight="1">
      <c r="H8517" s="1"/>
      <c r="I8517" s="1"/>
      <c r="N8517" s="1"/>
      <c r="T8517" s="146"/>
      <c r="U8517" s="146"/>
      <c r="V8517" s="146"/>
      <c r="W8517" s="146"/>
      <c r="X8517" s="146"/>
      <c r="Y8517" s="146"/>
      <c r="Z8517" s="146"/>
      <c r="AA8517" s="146"/>
      <c r="AB8517" s="5" t="str">
        <f t="shared" si="165"/>
        <v/>
      </c>
    </row>
    <row r="8518" spans="8:28" customFormat="1" ht="12.95" hidden="1" customHeight="1">
      <c r="H8518" s="1"/>
      <c r="I8518" s="1"/>
      <c r="N8518" s="1"/>
      <c r="T8518" s="146"/>
      <c r="U8518" s="146"/>
      <c r="V8518" s="146"/>
      <c r="W8518" s="146"/>
      <c r="X8518" s="146"/>
      <c r="Y8518" s="146"/>
      <c r="Z8518" s="146"/>
      <c r="AA8518" s="146"/>
      <c r="AB8518" s="5" t="str">
        <f t="shared" si="165"/>
        <v/>
      </c>
    </row>
    <row r="8519" spans="8:28" customFormat="1" ht="12.95" hidden="1" customHeight="1">
      <c r="H8519" s="1"/>
      <c r="I8519" s="1"/>
      <c r="N8519" s="1"/>
      <c r="T8519" s="146"/>
      <c r="U8519" s="146"/>
      <c r="V8519" s="146"/>
      <c r="W8519" s="146"/>
      <c r="X8519" s="146"/>
      <c r="Y8519" s="146"/>
      <c r="Z8519" s="146"/>
      <c r="AA8519" s="146"/>
      <c r="AB8519" s="5" t="str">
        <f t="shared" si="165"/>
        <v/>
      </c>
    </row>
    <row r="8520" spans="8:28" customFormat="1" ht="12.95" hidden="1" customHeight="1">
      <c r="H8520" s="1"/>
      <c r="I8520" s="1"/>
      <c r="N8520" s="1"/>
      <c r="T8520" s="146"/>
      <c r="U8520" s="146"/>
      <c r="V8520" s="146"/>
      <c r="W8520" s="146"/>
      <c r="X8520" s="146"/>
      <c r="Y8520" s="146"/>
      <c r="Z8520" s="146"/>
      <c r="AA8520" s="146"/>
      <c r="AB8520" s="5" t="str">
        <f t="shared" si="165"/>
        <v/>
      </c>
    </row>
    <row r="8521" spans="8:28" customFormat="1" ht="12.95" hidden="1" customHeight="1">
      <c r="H8521" s="1"/>
      <c r="I8521" s="1"/>
      <c r="N8521" s="1"/>
      <c r="T8521" s="146"/>
      <c r="U8521" s="146"/>
      <c r="V8521" s="146"/>
      <c r="W8521" s="146"/>
      <c r="X8521" s="146"/>
      <c r="Y8521" s="146"/>
      <c r="Z8521" s="146"/>
      <c r="AA8521" s="146"/>
      <c r="AB8521" s="5" t="str">
        <f t="shared" si="165"/>
        <v/>
      </c>
    </row>
    <row r="8522" spans="8:28" customFormat="1" ht="12.95" hidden="1" customHeight="1">
      <c r="H8522" s="1"/>
      <c r="I8522" s="1"/>
      <c r="N8522" s="1"/>
      <c r="T8522" s="146"/>
      <c r="U8522" s="146"/>
      <c r="V8522" s="146"/>
      <c r="W8522" s="146"/>
      <c r="X8522" s="146"/>
      <c r="Y8522" s="146"/>
      <c r="Z8522" s="146"/>
      <c r="AA8522" s="146"/>
      <c r="AB8522" s="5" t="str">
        <f t="shared" si="165"/>
        <v/>
      </c>
    </row>
    <row r="8523" spans="8:28" customFormat="1" ht="12.95" hidden="1" customHeight="1">
      <c r="H8523" s="1"/>
      <c r="I8523" s="1"/>
      <c r="N8523" s="1"/>
      <c r="T8523" s="146"/>
      <c r="U8523" s="146"/>
      <c r="V8523" s="146"/>
      <c r="W8523" s="146"/>
      <c r="X8523" s="146"/>
      <c r="Y8523" s="146"/>
      <c r="Z8523" s="146"/>
      <c r="AA8523" s="146"/>
      <c r="AB8523" s="5" t="str">
        <f t="shared" si="165"/>
        <v/>
      </c>
    </row>
    <row r="8524" spans="8:28" customFormat="1" ht="12.95" hidden="1" customHeight="1">
      <c r="H8524" s="1"/>
      <c r="I8524" s="1"/>
      <c r="N8524" s="1"/>
      <c r="T8524" s="146"/>
      <c r="U8524" s="146"/>
      <c r="V8524" s="146"/>
      <c r="W8524" s="146"/>
      <c r="X8524" s="146"/>
      <c r="Y8524" s="146"/>
      <c r="Z8524" s="146"/>
      <c r="AA8524" s="146"/>
      <c r="AB8524" s="5" t="str">
        <f t="shared" si="165"/>
        <v/>
      </c>
    </row>
    <row r="8525" spans="8:28" customFormat="1" ht="12.95" hidden="1" customHeight="1">
      <c r="H8525" s="1"/>
      <c r="I8525" s="1"/>
      <c r="N8525" s="1"/>
      <c r="T8525" s="146"/>
      <c r="U8525" s="146"/>
      <c r="V8525" s="146"/>
      <c r="W8525" s="146"/>
      <c r="X8525" s="146"/>
      <c r="Y8525" s="146"/>
      <c r="Z8525" s="146"/>
      <c r="AA8525" s="146"/>
      <c r="AB8525" s="5" t="str">
        <f t="shared" si="165"/>
        <v/>
      </c>
    </row>
    <row r="8526" spans="8:28" customFormat="1" ht="12.95" hidden="1" customHeight="1">
      <c r="H8526" s="1"/>
      <c r="I8526" s="1"/>
      <c r="N8526" s="1"/>
      <c r="T8526" s="146"/>
      <c r="U8526" s="146"/>
      <c r="V8526" s="146"/>
      <c r="W8526" s="146"/>
      <c r="X8526" s="146"/>
      <c r="Y8526" s="146"/>
      <c r="Z8526" s="146"/>
      <c r="AA8526" s="146"/>
      <c r="AB8526" s="5" t="str">
        <f t="shared" si="165"/>
        <v/>
      </c>
    </row>
    <row r="8527" spans="8:28" customFormat="1" ht="12.95" hidden="1" customHeight="1">
      <c r="H8527" s="1"/>
      <c r="I8527" s="1"/>
      <c r="N8527" s="1"/>
      <c r="T8527" s="146"/>
      <c r="U8527" s="146"/>
      <c r="V8527" s="146"/>
      <c r="W8527" s="146"/>
      <c r="X8527" s="146"/>
      <c r="Y8527" s="146"/>
      <c r="Z8527" s="146"/>
      <c r="AA8527" s="146"/>
      <c r="AB8527" s="5" t="str">
        <f t="shared" si="165"/>
        <v/>
      </c>
    </row>
    <row r="8528" spans="8:28" customFormat="1" ht="12.95" hidden="1" customHeight="1">
      <c r="H8528" s="1"/>
      <c r="I8528" s="1"/>
      <c r="N8528" s="1"/>
      <c r="T8528" s="146"/>
      <c r="U8528" s="146"/>
      <c r="V8528" s="146"/>
      <c r="W8528" s="146"/>
      <c r="X8528" s="146"/>
      <c r="Y8528" s="146"/>
      <c r="Z8528" s="146"/>
      <c r="AA8528" s="146"/>
      <c r="AB8528" s="5" t="str">
        <f t="shared" si="165"/>
        <v/>
      </c>
    </row>
    <row r="8529" spans="8:28" customFormat="1" ht="12.95" hidden="1" customHeight="1">
      <c r="H8529" s="1"/>
      <c r="I8529" s="1"/>
      <c r="N8529" s="1"/>
      <c r="T8529" s="146"/>
      <c r="U8529" s="146"/>
      <c r="V8529" s="146"/>
      <c r="W8529" s="146"/>
      <c r="X8529" s="146"/>
      <c r="Y8529" s="146"/>
      <c r="Z8529" s="146"/>
      <c r="AA8529" s="146"/>
      <c r="AB8529" s="5" t="str">
        <f t="shared" si="165"/>
        <v/>
      </c>
    </row>
    <row r="8530" spans="8:28" customFormat="1" ht="12.95" hidden="1" customHeight="1">
      <c r="H8530" s="1"/>
      <c r="I8530" s="1"/>
      <c r="N8530" s="1"/>
      <c r="T8530" s="146"/>
      <c r="U8530" s="146"/>
      <c r="V8530" s="146"/>
      <c r="W8530" s="146"/>
      <c r="X8530" s="146"/>
      <c r="Y8530" s="146"/>
      <c r="Z8530" s="146"/>
      <c r="AA8530" s="146"/>
      <c r="AB8530" s="5" t="str">
        <f t="shared" si="165"/>
        <v/>
      </c>
    </row>
    <row r="8531" spans="8:28" customFormat="1" ht="12.95" hidden="1" customHeight="1">
      <c r="H8531" s="1"/>
      <c r="I8531" s="1"/>
      <c r="N8531" s="1"/>
      <c r="T8531" s="146"/>
      <c r="U8531" s="146"/>
      <c r="V8531" s="146"/>
      <c r="W8531" s="146"/>
      <c r="X8531" s="146"/>
      <c r="Y8531" s="146"/>
      <c r="Z8531" s="146"/>
      <c r="AA8531" s="146"/>
      <c r="AB8531" s="5" t="str">
        <f t="shared" si="165"/>
        <v/>
      </c>
    </row>
    <row r="8532" spans="8:28" customFormat="1" ht="12.95" hidden="1" customHeight="1">
      <c r="H8532" s="1"/>
      <c r="I8532" s="1"/>
      <c r="N8532" s="1"/>
      <c r="T8532" s="146"/>
      <c r="U8532" s="146"/>
      <c r="V8532" s="146"/>
      <c r="W8532" s="146"/>
      <c r="X8532" s="146"/>
      <c r="Y8532" s="146"/>
      <c r="Z8532" s="146"/>
      <c r="AA8532" s="146"/>
      <c r="AB8532" s="5" t="str">
        <f t="shared" si="165"/>
        <v/>
      </c>
    </row>
    <row r="8533" spans="8:28" customFormat="1" ht="12.95" hidden="1" customHeight="1">
      <c r="H8533" s="1"/>
      <c r="I8533" s="1"/>
      <c r="N8533" s="1"/>
      <c r="T8533" s="146"/>
      <c r="U8533" s="146"/>
      <c r="V8533" s="146"/>
      <c r="W8533" s="146"/>
      <c r="X8533" s="146"/>
      <c r="Y8533" s="146"/>
      <c r="Z8533" s="146"/>
      <c r="AA8533" s="146"/>
      <c r="AB8533" s="5" t="str">
        <f t="shared" si="165"/>
        <v/>
      </c>
    </row>
    <row r="8534" spans="8:28" customFormat="1" ht="12.95" hidden="1" customHeight="1">
      <c r="H8534" s="1"/>
      <c r="I8534" s="1"/>
      <c r="N8534" s="1"/>
      <c r="T8534" s="146"/>
      <c r="U8534" s="146"/>
      <c r="V8534" s="146"/>
      <c r="W8534" s="146"/>
      <c r="X8534" s="146"/>
      <c r="Y8534" s="146"/>
      <c r="Z8534" s="146"/>
      <c r="AA8534" s="146"/>
      <c r="AB8534" s="5" t="str">
        <f t="shared" si="165"/>
        <v/>
      </c>
    </row>
    <row r="8535" spans="8:28" customFormat="1" ht="12.95" hidden="1" customHeight="1">
      <c r="H8535" s="1"/>
      <c r="I8535" s="1"/>
      <c r="N8535" s="1"/>
      <c r="T8535" s="146"/>
      <c r="U8535" s="146"/>
      <c r="V8535" s="146"/>
      <c r="W8535" s="146"/>
      <c r="X8535" s="146"/>
      <c r="Y8535" s="146"/>
      <c r="Z8535" s="146"/>
      <c r="AA8535" s="146"/>
      <c r="AB8535" s="5" t="str">
        <f t="shared" si="165"/>
        <v/>
      </c>
    </row>
    <row r="8536" spans="8:28" customFormat="1" ht="12.95" hidden="1" customHeight="1">
      <c r="H8536" s="1"/>
      <c r="I8536" s="1"/>
      <c r="N8536" s="1"/>
      <c r="T8536" s="146"/>
      <c r="U8536" s="146"/>
      <c r="V8536" s="146"/>
      <c r="W8536" s="146"/>
      <c r="X8536" s="146"/>
      <c r="Y8536" s="146"/>
      <c r="Z8536" s="146"/>
      <c r="AA8536" s="146"/>
      <c r="AB8536" s="5" t="str">
        <f t="shared" si="165"/>
        <v/>
      </c>
    </row>
    <row r="8537" spans="8:28" customFormat="1" ht="12.95" hidden="1" customHeight="1">
      <c r="H8537" s="1"/>
      <c r="I8537" s="1"/>
      <c r="N8537" s="1"/>
      <c r="T8537" s="146"/>
      <c r="U8537" s="146"/>
      <c r="V8537" s="146"/>
      <c r="W8537" s="146"/>
      <c r="X8537" s="146"/>
      <c r="Y8537" s="146"/>
      <c r="Z8537" s="146"/>
      <c r="AA8537" s="146"/>
      <c r="AB8537" s="5" t="str">
        <f t="shared" si="165"/>
        <v/>
      </c>
    </row>
    <row r="8538" spans="8:28" customFormat="1" ht="12.95" hidden="1" customHeight="1">
      <c r="H8538" s="1"/>
      <c r="I8538" s="1"/>
      <c r="N8538" s="1"/>
      <c r="T8538" s="146"/>
      <c r="U8538" s="146"/>
      <c r="V8538" s="146"/>
      <c r="W8538" s="146"/>
      <c r="X8538" s="146"/>
      <c r="Y8538" s="146"/>
      <c r="Z8538" s="146"/>
      <c r="AA8538" s="146"/>
      <c r="AB8538" s="5" t="str">
        <f t="shared" si="165"/>
        <v/>
      </c>
    </row>
    <row r="8539" spans="8:28" customFormat="1" ht="12.95" hidden="1" customHeight="1">
      <c r="H8539" s="1"/>
      <c r="I8539" s="1"/>
      <c r="N8539" s="1"/>
      <c r="T8539" s="146"/>
      <c r="U8539" s="146"/>
      <c r="V8539" s="146"/>
      <c r="W8539" s="146"/>
      <c r="X8539" s="146"/>
      <c r="Y8539" s="146"/>
      <c r="Z8539" s="146"/>
      <c r="AA8539" s="146"/>
      <c r="AB8539" s="5" t="str">
        <f t="shared" ref="AB8539:AB8602" si="166">IF(TRIM(A8529)="","",CONCATENATE(TRIM(D8529),TRIM(E8529)))</f>
        <v/>
      </c>
    </row>
    <row r="8540" spans="8:28" customFormat="1" ht="12.95" hidden="1" customHeight="1">
      <c r="H8540" s="1"/>
      <c r="I8540" s="1"/>
      <c r="N8540" s="1"/>
      <c r="T8540" s="146"/>
      <c r="U8540" s="146"/>
      <c r="V8540" s="146"/>
      <c r="W8540" s="146"/>
      <c r="X8540" s="146"/>
      <c r="Y8540" s="146"/>
      <c r="Z8540" s="146"/>
      <c r="AA8540" s="146"/>
      <c r="AB8540" s="5" t="str">
        <f t="shared" si="166"/>
        <v/>
      </c>
    </row>
    <row r="8541" spans="8:28" customFormat="1" ht="12.95" hidden="1" customHeight="1">
      <c r="H8541" s="1"/>
      <c r="I8541" s="1"/>
      <c r="N8541" s="1"/>
      <c r="T8541" s="146"/>
      <c r="U8541" s="146"/>
      <c r="V8541" s="146"/>
      <c r="W8541" s="146"/>
      <c r="X8541" s="146"/>
      <c r="Y8541" s="146"/>
      <c r="Z8541" s="146"/>
      <c r="AA8541" s="146"/>
      <c r="AB8541" s="5" t="str">
        <f t="shared" si="166"/>
        <v/>
      </c>
    </row>
    <row r="8542" spans="8:28" customFormat="1" ht="12.95" hidden="1" customHeight="1">
      <c r="H8542" s="1"/>
      <c r="I8542" s="1"/>
      <c r="N8542" s="1"/>
      <c r="T8542" s="146"/>
      <c r="U8542" s="146"/>
      <c r="V8542" s="146"/>
      <c r="W8542" s="146"/>
      <c r="X8542" s="146"/>
      <c r="Y8542" s="146"/>
      <c r="Z8542" s="146"/>
      <c r="AA8542" s="146"/>
      <c r="AB8542" s="5" t="str">
        <f t="shared" si="166"/>
        <v/>
      </c>
    </row>
    <row r="8543" spans="8:28" customFormat="1" ht="12.95" hidden="1" customHeight="1">
      <c r="H8543" s="1"/>
      <c r="I8543" s="1"/>
      <c r="N8543" s="1"/>
      <c r="T8543" s="146"/>
      <c r="U8543" s="146"/>
      <c r="V8543" s="146"/>
      <c r="W8543" s="146"/>
      <c r="X8543" s="146"/>
      <c r="Y8543" s="146"/>
      <c r="Z8543" s="146"/>
      <c r="AA8543" s="146"/>
      <c r="AB8543" s="5" t="str">
        <f t="shared" si="166"/>
        <v/>
      </c>
    </row>
    <row r="8544" spans="8:28" customFormat="1" ht="12.95" hidden="1" customHeight="1">
      <c r="H8544" s="1"/>
      <c r="I8544" s="1"/>
      <c r="N8544" s="1"/>
      <c r="T8544" s="146"/>
      <c r="U8544" s="146"/>
      <c r="V8544" s="146"/>
      <c r="W8544" s="146"/>
      <c r="X8544" s="146"/>
      <c r="Y8544" s="146"/>
      <c r="Z8544" s="146"/>
      <c r="AA8544" s="146"/>
      <c r="AB8544" s="5" t="str">
        <f t="shared" si="166"/>
        <v/>
      </c>
    </row>
    <row r="8545" spans="8:28" customFormat="1" ht="12.95" hidden="1" customHeight="1">
      <c r="H8545" s="1"/>
      <c r="I8545" s="1"/>
      <c r="N8545" s="1"/>
      <c r="T8545" s="146"/>
      <c r="U8545" s="146"/>
      <c r="V8545" s="146"/>
      <c r="W8545" s="146"/>
      <c r="X8545" s="146"/>
      <c r="Y8545" s="146"/>
      <c r="Z8545" s="146"/>
      <c r="AA8545" s="146"/>
      <c r="AB8545" s="5" t="str">
        <f t="shared" si="166"/>
        <v/>
      </c>
    </row>
    <row r="8546" spans="8:28" customFormat="1" ht="12.95" hidden="1" customHeight="1">
      <c r="H8546" s="1"/>
      <c r="I8546" s="1"/>
      <c r="N8546" s="1"/>
      <c r="T8546" s="146"/>
      <c r="U8546" s="146"/>
      <c r="V8546" s="146"/>
      <c r="W8546" s="146"/>
      <c r="X8546" s="146"/>
      <c r="Y8546" s="146"/>
      <c r="Z8546" s="146"/>
      <c r="AA8546" s="146"/>
      <c r="AB8546" s="5" t="str">
        <f t="shared" si="166"/>
        <v/>
      </c>
    </row>
    <row r="8547" spans="8:28" customFormat="1" ht="12.95" hidden="1" customHeight="1">
      <c r="H8547" s="1"/>
      <c r="I8547" s="1"/>
      <c r="N8547" s="1"/>
      <c r="T8547" s="146"/>
      <c r="U8547" s="146"/>
      <c r="V8547" s="146"/>
      <c r="W8547" s="146"/>
      <c r="X8547" s="146"/>
      <c r="Y8547" s="146"/>
      <c r="Z8547" s="146"/>
      <c r="AA8547" s="146"/>
      <c r="AB8547" s="5" t="str">
        <f t="shared" si="166"/>
        <v/>
      </c>
    </row>
    <row r="8548" spans="8:28" customFormat="1" ht="12.95" hidden="1" customHeight="1">
      <c r="H8548" s="1"/>
      <c r="I8548" s="1"/>
      <c r="N8548" s="1"/>
      <c r="T8548" s="146"/>
      <c r="U8548" s="146"/>
      <c r="V8548" s="146"/>
      <c r="W8548" s="146"/>
      <c r="X8548" s="146"/>
      <c r="Y8548" s="146"/>
      <c r="Z8548" s="146"/>
      <c r="AA8548" s="146"/>
      <c r="AB8548" s="5" t="str">
        <f t="shared" si="166"/>
        <v/>
      </c>
    </row>
    <row r="8549" spans="8:28" customFormat="1" ht="12.95" hidden="1" customHeight="1">
      <c r="H8549" s="1"/>
      <c r="I8549" s="1"/>
      <c r="N8549" s="1"/>
      <c r="T8549" s="146"/>
      <c r="U8549" s="146"/>
      <c r="V8549" s="146"/>
      <c r="W8549" s="146"/>
      <c r="X8549" s="146"/>
      <c r="Y8549" s="146"/>
      <c r="Z8549" s="146"/>
      <c r="AA8549" s="146"/>
      <c r="AB8549" s="5" t="str">
        <f t="shared" si="166"/>
        <v/>
      </c>
    </row>
    <row r="8550" spans="8:28" customFormat="1" ht="12.95" hidden="1" customHeight="1">
      <c r="H8550" s="1"/>
      <c r="I8550" s="1"/>
      <c r="N8550" s="1"/>
      <c r="T8550" s="146"/>
      <c r="U8550" s="146"/>
      <c r="V8550" s="146"/>
      <c r="W8550" s="146"/>
      <c r="X8550" s="146"/>
      <c r="Y8550" s="146"/>
      <c r="Z8550" s="146"/>
      <c r="AA8550" s="146"/>
      <c r="AB8550" s="5" t="str">
        <f t="shared" si="166"/>
        <v/>
      </c>
    </row>
    <row r="8551" spans="8:28" customFormat="1" ht="12.95" hidden="1" customHeight="1">
      <c r="H8551" s="1"/>
      <c r="I8551" s="1"/>
      <c r="N8551" s="1"/>
      <c r="T8551" s="146"/>
      <c r="U8551" s="146"/>
      <c r="V8551" s="146"/>
      <c r="W8551" s="146"/>
      <c r="X8551" s="146"/>
      <c r="Y8551" s="146"/>
      <c r="Z8551" s="146"/>
      <c r="AA8551" s="146"/>
      <c r="AB8551" s="5" t="str">
        <f t="shared" si="166"/>
        <v/>
      </c>
    </row>
    <row r="8552" spans="8:28" customFormat="1" ht="12.95" hidden="1" customHeight="1">
      <c r="H8552" s="1"/>
      <c r="I8552" s="1"/>
      <c r="N8552" s="1"/>
      <c r="T8552" s="146"/>
      <c r="U8552" s="146"/>
      <c r="V8552" s="146"/>
      <c r="W8552" s="146"/>
      <c r="X8552" s="146"/>
      <c r="Y8552" s="146"/>
      <c r="Z8552" s="146"/>
      <c r="AA8552" s="146"/>
      <c r="AB8552" s="5" t="str">
        <f t="shared" si="166"/>
        <v/>
      </c>
    </row>
    <row r="8553" spans="8:28" customFormat="1" ht="12.95" hidden="1" customHeight="1">
      <c r="H8553" s="1"/>
      <c r="I8553" s="1"/>
      <c r="N8553" s="1"/>
      <c r="T8553" s="146"/>
      <c r="U8553" s="146"/>
      <c r="V8553" s="146"/>
      <c r="W8553" s="146"/>
      <c r="X8553" s="146"/>
      <c r="Y8553" s="146"/>
      <c r="Z8553" s="146"/>
      <c r="AA8553" s="146"/>
      <c r="AB8553" s="5" t="str">
        <f t="shared" si="166"/>
        <v/>
      </c>
    </row>
    <row r="8554" spans="8:28" customFormat="1" ht="12.95" hidden="1" customHeight="1">
      <c r="H8554" s="1"/>
      <c r="I8554" s="1"/>
      <c r="N8554" s="1"/>
      <c r="T8554" s="146"/>
      <c r="U8554" s="146"/>
      <c r="V8554" s="146"/>
      <c r="W8554" s="146"/>
      <c r="X8554" s="146"/>
      <c r="Y8554" s="146"/>
      <c r="Z8554" s="146"/>
      <c r="AA8554" s="146"/>
      <c r="AB8554" s="5" t="str">
        <f t="shared" si="166"/>
        <v/>
      </c>
    </row>
    <row r="8555" spans="8:28" customFormat="1" ht="12.95" hidden="1" customHeight="1">
      <c r="H8555" s="1"/>
      <c r="I8555" s="1"/>
      <c r="N8555" s="1"/>
      <c r="T8555" s="146"/>
      <c r="U8555" s="146"/>
      <c r="V8555" s="146"/>
      <c r="W8555" s="146"/>
      <c r="X8555" s="146"/>
      <c r="Y8555" s="146"/>
      <c r="Z8555" s="146"/>
      <c r="AA8555" s="146"/>
      <c r="AB8555" s="5" t="str">
        <f t="shared" si="166"/>
        <v/>
      </c>
    </row>
    <row r="8556" spans="8:28" customFormat="1" ht="12.95" hidden="1" customHeight="1">
      <c r="H8556" s="1"/>
      <c r="I8556" s="1"/>
      <c r="N8556" s="1"/>
      <c r="T8556" s="146"/>
      <c r="U8556" s="146"/>
      <c r="V8556" s="146"/>
      <c r="W8556" s="146"/>
      <c r="X8556" s="146"/>
      <c r="Y8556" s="146"/>
      <c r="Z8556" s="146"/>
      <c r="AA8556" s="146"/>
      <c r="AB8556" s="5" t="str">
        <f t="shared" si="166"/>
        <v/>
      </c>
    </row>
    <row r="8557" spans="8:28" customFormat="1" ht="12.95" hidden="1" customHeight="1">
      <c r="H8557" s="1"/>
      <c r="I8557" s="1"/>
      <c r="N8557" s="1"/>
      <c r="T8557" s="146"/>
      <c r="U8557" s="146"/>
      <c r="V8557" s="146"/>
      <c r="W8557" s="146"/>
      <c r="X8557" s="146"/>
      <c r="Y8557" s="146"/>
      <c r="Z8557" s="146"/>
      <c r="AA8557" s="146"/>
      <c r="AB8557" s="5" t="str">
        <f t="shared" si="166"/>
        <v/>
      </c>
    </row>
    <row r="8558" spans="8:28" customFormat="1" ht="12.95" hidden="1" customHeight="1">
      <c r="H8558" s="1"/>
      <c r="I8558" s="1"/>
      <c r="N8558" s="1"/>
      <c r="T8558" s="146"/>
      <c r="U8558" s="146"/>
      <c r="V8558" s="146"/>
      <c r="W8558" s="146"/>
      <c r="X8558" s="146"/>
      <c r="Y8558" s="146"/>
      <c r="Z8558" s="146"/>
      <c r="AA8558" s="146"/>
      <c r="AB8558" s="5" t="str">
        <f t="shared" si="166"/>
        <v/>
      </c>
    </row>
    <row r="8559" spans="8:28" customFormat="1" ht="12.95" hidden="1" customHeight="1">
      <c r="H8559" s="1"/>
      <c r="I8559" s="1"/>
      <c r="N8559" s="1"/>
      <c r="T8559" s="146"/>
      <c r="U8559" s="146"/>
      <c r="V8559" s="146"/>
      <c r="W8559" s="146"/>
      <c r="X8559" s="146"/>
      <c r="Y8559" s="146"/>
      <c r="Z8559" s="146"/>
      <c r="AA8559" s="146"/>
      <c r="AB8559" s="5" t="str">
        <f t="shared" si="166"/>
        <v/>
      </c>
    </row>
    <row r="8560" spans="8:28" customFormat="1" ht="12.95" hidden="1" customHeight="1">
      <c r="H8560" s="1"/>
      <c r="I8560" s="1"/>
      <c r="N8560" s="1"/>
      <c r="T8560" s="146"/>
      <c r="U8560" s="146"/>
      <c r="V8560" s="146"/>
      <c r="W8560" s="146"/>
      <c r="X8560" s="146"/>
      <c r="Y8560" s="146"/>
      <c r="Z8560" s="146"/>
      <c r="AA8560" s="146"/>
      <c r="AB8560" s="5" t="str">
        <f t="shared" si="166"/>
        <v/>
      </c>
    </row>
    <row r="8561" spans="8:28" customFormat="1" ht="12.95" hidden="1" customHeight="1">
      <c r="H8561" s="1"/>
      <c r="I8561" s="1"/>
      <c r="N8561" s="1"/>
      <c r="T8561" s="146"/>
      <c r="U8561" s="146"/>
      <c r="V8561" s="146"/>
      <c r="W8561" s="146"/>
      <c r="X8561" s="146"/>
      <c r="Y8561" s="146"/>
      <c r="Z8561" s="146"/>
      <c r="AA8561" s="146"/>
      <c r="AB8561" s="5" t="str">
        <f t="shared" si="166"/>
        <v/>
      </c>
    </row>
    <row r="8562" spans="8:28" customFormat="1" ht="12.95" hidden="1" customHeight="1">
      <c r="H8562" s="1"/>
      <c r="I8562" s="1"/>
      <c r="N8562" s="1"/>
      <c r="T8562" s="146"/>
      <c r="U8562" s="146"/>
      <c r="V8562" s="146"/>
      <c r="W8562" s="146"/>
      <c r="X8562" s="146"/>
      <c r="Y8562" s="146"/>
      <c r="Z8562" s="146"/>
      <c r="AA8562" s="146"/>
      <c r="AB8562" s="5" t="str">
        <f t="shared" si="166"/>
        <v/>
      </c>
    </row>
    <row r="8563" spans="8:28" customFormat="1" ht="12.95" hidden="1" customHeight="1">
      <c r="H8563" s="1"/>
      <c r="I8563" s="1"/>
      <c r="N8563" s="1"/>
      <c r="T8563" s="146"/>
      <c r="U8563" s="146"/>
      <c r="V8563" s="146"/>
      <c r="W8563" s="146"/>
      <c r="X8563" s="146"/>
      <c r="Y8563" s="146"/>
      <c r="Z8563" s="146"/>
      <c r="AA8563" s="146"/>
      <c r="AB8563" s="5" t="str">
        <f t="shared" si="166"/>
        <v/>
      </c>
    </row>
    <row r="8564" spans="8:28" customFormat="1" ht="12.95" hidden="1" customHeight="1">
      <c r="H8564" s="1"/>
      <c r="I8564" s="1"/>
      <c r="N8564" s="1"/>
      <c r="T8564" s="146"/>
      <c r="U8564" s="146"/>
      <c r="V8564" s="146"/>
      <c r="W8564" s="146"/>
      <c r="X8564" s="146"/>
      <c r="Y8564" s="146"/>
      <c r="Z8564" s="146"/>
      <c r="AA8564" s="146"/>
      <c r="AB8564" s="5" t="str">
        <f t="shared" si="166"/>
        <v/>
      </c>
    </row>
    <row r="8565" spans="8:28" customFormat="1" ht="12.95" hidden="1" customHeight="1">
      <c r="H8565" s="1"/>
      <c r="I8565" s="1"/>
      <c r="N8565" s="1"/>
      <c r="T8565" s="146"/>
      <c r="U8565" s="146"/>
      <c r="V8565" s="146"/>
      <c r="W8565" s="146"/>
      <c r="X8565" s="146"/>
      <c r="Y8565" s="146"/>
      <c r="Z8565" s="146"/>
      <c r="AA8565" s="146"/>
      <c r="AB8565" s="5" t="str">
        <f t="shared" si="166"/>
        <v/>
      </c>
    </row>
    <row r="8566" spans="8:28" customFormat="1" ht="12.95" hidden="1" customHeight="1">
      <c r="H8566" s="1"/>
      <c r="I8566" s="1"/>
      <c r="N8566" s="1"/>
      <c r="T8566" s="146"/>
      <c r="U8566" s="146"/>
      <c r="V8566" s="146"/>
      <c r="W8566" s="146"/>
      <c r="X8566" s="146"/>
      <c r="Y8566" s="146"/>
      <c r="Z8566" s="146"/>
      <c r="AA8566" s="146"/>
      <c r="AB8566" s="5" t="str">
        <f t="shared" si="166"/>
        <v/>
      </c>
    </row>
    <row r="8567" spans="8:28" customFormat="1" ht="12.95" hidden="1" customHeight="1">
      <c r="H8567" s="1"/>
      <c r="I8567" s="1"/>
      <c r="N8567" s="1"/>
      <c r="T8567" s="146"/>
      <c r="U8567" s="146"/>
      <c r="V8567" s="146"/>
      <c r="W8567" s="146"/>
      <c r="X8567" s="146"/>
      <c r="Y8567" s="146"/>
      <c r="Z8567" s="146"/>
      <c r="AA8567" s="146"/>
      <c r="AB8567" s="5" t="str">
        <f t="shared" si="166"/>
        <v/>
      </c>
    </row>
    <row r="8568" spans="8:28" customFormat="1" ht="12.95" hidden="1" customHeight="1">
      <c r="H8568" s="1"/>
      <c r="I8568" s="1"/>
      <c r="N8568" s="1"/>
      <c r="T8568" s="146"/>
      <c r="U8568" s="146"/>
      <c r="V8568" s="146"/>
      <c r="W8568" s="146"/>
      <c r="X8568" s="146"/>
      <c r="Y8568" s="146"/>
      <c r="Z8568" s="146"/>
      <c r="AA8568" s="146"/>
      <c r="AB8568" s="5" t="str">
        <f t="shared" si="166"/>
        <v/>
      </c>
    </row>
    <row r="8569" spans="8:28" customFormat="1" ht="12.95" hidden="1" customHeight="1">
      <c r="H8569" s="1"/>
      <c r="I8569" s="1"/>
      <c r="N8569" s="1"/>
      <c r="T8569" s="146"/>
      <c r="U8569" s="146"/>
      <c r="V8569" s="146"/>
      <c r="W8569" s="146"/>
      <c r="X8569" s="146"/>
      <c r="Y8569" s="146"/>
      <c r="Z8569" s="146"/>
      <c r="AA8569" s="146"/>
      <c r="AB8569" s="5" t="str">
        <f t="shared" si="166"/>
        <v/>
      </c>
    </row>
    <row r="8570" spans="8:28" customFormat="1" ht="12.95" hidden="1" customHeight="1">
      <c r="H8570" s="1"/>
      <c r="I8570" s="1"/>
      <c r="N8570" s="1"/>
      <c r="T8570" s="146"/>
      <c r="U8570" s="146"/>
      <c r="V8570" s="146"/>
      <c r="W8570" s="146"/>
      <c r="X8570" s="146"/>
      <c r="Y8570" s="146"/>
      <c r="Z8570" s="146"/>
      <c r="AA8570" s="146"/>
      <c r="AB8570" s="5" t="str">
        <f t="shared" si="166"/>
        <v/>
      </c>
    </row>
    <row r="8571" spans="8:28" customFormat="1" ht="12.95" hidden="1" customHeight="1">
      <c r="H8571" s="1"/>
      <c r="I8571" s="1"/>
      <c r="N8571" s="1"/>
      <c r="T8571" s="146"/>
      <c r="U8571" s="146"/>
      <c r="V8571" s="146"/>
      <c r="W8571" s="146"/>
      <c r="X8571" s="146"/>
      <c r="Y8571" s="146"/>
      <c r="Z8571" s="146"/>
      <c r="AA8571" s="146"/>
      <c r="AB8571" s="5" t="str">
        <f t="shared" si="166"/>
        <v/>
      </c>
    </row>
    <row r="8572" spans="8:28" customFormat="1" ht="12.95" hidden="1" customHeight="1">
      <c r="H8572" s="1"/>
      <c r="I8572" s="1"/>
      <c r="N8572" s="1"/>
      <c r="T8572" s="146"/>
      <c r="U8572" s="146"/>
      <c r="V8572" s="146"/>
      <c r="W8572" s="146"/>
      <c r="X8572" s="146"/>
      <c r="Y8572" s="146"/>
      <c r="Z8572" s="146"/>
      <c r="AA8572" s="146"/>
      <c r="AB8572" s="5" t="str">
        <f t="shared" si="166"/>
        <v/>
      </c>
    </row>
    <row r="8573" spans="8:28" customFormat="1" ht="12.95" hidden="1" customHeight="1">
      <c r="H8573" s="1"/>
      <c r="I8573" s="1"/>
      <c r="N8573" s="1"/>
      <c r="T8573" s="146"/>
      <c r="U8573" s="146"/>
      <c r="V8573" s="146"/>
      <c r="W8573" s="146"/>
      <c r="X8573" s="146"/>
      <c r="Y8573" s="146"/>
      <c r="Z8573" s="146"/>
      <c r="AA8573" s="146"/>
      <c r="AB8573" s="5" t="str">
        <f t="shared" si="166"/>
        <v/>
      </c>
    </row>
    <row r="8574" spans="8:28" customFormat="1" ht="12.95" hidden="1" customHeight="1">
      <c r="H8574" s="1"/>
      <c r="I8574" s="1"/>
      <c r="N8574" s="1"/>
      <c r="T8574" s="146"/>
      <c r="U8574" s="146"/>
      <c r="V8574" s="146"/>
      <c r="W8574" s="146"/>
      <c r="X8574" s="146"/>
      <c r="Y8574" s="146"/>
      <c r="Z8574" s="146"/>
      <c r="AA8574" s="146"/>
      <c r="AB8574" s="5" t="str">
        <f t="shared" si="166"/>
        <v/>
      </c>
    </row>
    <row r="8575" spans="8:28" customFormat="1" ht="12.95" hidden="1" customHeight="1">
      <c r="H8575" s="1"/>
      <c r="I8575" s="1"/>
      <c r="N8575" s="1"/>
      <c r="T8575" s="146"/>
      <c r="U8575" s="146"/>
      <c r="V8575" s="146"/>
      <c r="W8575" s="146"/>
      <c r="X8575" s="146"/>
      <c r="Y8575" s="146"/>
      <c r="Z8575" s="146"/>
      <c r="AA8575" s="146"/>
      <c r="AB8575" s="5" t="str">
        <f t="shared" si="166"/>
        <v/>
      </c>
    </row>
    <row r="8576" spans="8:28" customFormat="1" ht="12.95" hidden="1" customHeight="1">
      <c r="H8576" s="1"/>
      <c r="I8576" s="1"/>
      <c r="N8576" s="1"/>
      <c r="T8576" s="146"/>
      <c r="U8576" s="146"/>
      <c r="V8576" s="146"/>
      <c r="W8576" s="146"/>
      <c r="X8576" s="146"/>
      <c r="Y8576" s="146"/>
      <c r="Z8576" s="146"/>
      <c r="AA8576" s="146"/>
      <c r="AB8576" s="5" t="str">
        <f t="shared" si="166"/>
        <v/>
      </c>
    </row>
    <row r="8577" spans="8:28" customFormat="1" ht="12.95" hidden="1" customHeight="1">
      <c r="H8577" s="1"/>
      <c r="I8577" s="1"/>
      <c r="N8577" s="1"/>
      <c r="T8577" s="146"/>
      <c r="U8577" s="146"/>
      <c r="V8577" s="146"/>
      <c r="W8577" s="146"/>
      <c r="X8577" s="146"/>
      <c r="Y8577" s="146"/>
      <c r="Z8577" s="146"/>
      <c r="AA8577" s="146"/>
      <c r="AB8577" s="5" t="str">
        <f t="shared" si="166"/>
        <v/>
      </c>
    </row>
    <row r="8578" spans="8:28" customFormat="1" ht="12.95" hidden="1" customHeight="1">
      <c r="H8578" s="1"/>
      <c r="I8578" s="1"/>
      <c r="N8578" s="1"/>
      <c r="T8578" s="146"/>
      <c r="U8578" s="146"/>
      <c r="V8578" s="146"/>
      <c r="W8578" s="146"/>
      <c r="X8578" s="146"/>
      <c r="Y8578" s="146"/>
      <c r="Z8578" s="146"/>
      <c r="AA8578" s="146"/>
      <c r="AB8578" s="5" t="str">
        <f t="shared" si="166"/>
        <v/>
      </c>
    </row>
    <row r="8579" spans="8:28" customFormat="1" ht="12.95" hidden="1" customHeight="1">
      <c r="H8579" s="1"/>
      <c r="I8579" s="1"/>
      <c r="N8579" s="1"/>
      <c r="T8579" s="146"/>
      <c r="U8579" s="146"/>
      <c r="V8579" s="146"/>
      <c r="W8579" s="146"/>
      <c r="X8579" s="146"/>
      <c r="Y8579" s="146"/>
      <c r="Z8579" s="146"/>
      <c r="AA8579" s="146"/>
      <c r="AB8579" s="5" t="str">
        <f t="shared" si="166"/>
        <v/>
      </c>
    </row>
    <row r="8580" spans="8:28" customFormat="1" ht="12.95" hidden="1" customHeight="1">
      <c r="H8580" s="1"/>
      <c r="I8580" s="1"/>
      <c r="N8580" s="1"/>
      <c r="T8580" s="146"/>
      <c r="U8580" s="146"/>
      <c r="V8580" s="146"/>
      <c r="W8580" s="146"/>
      <c r="X8580" s="146"/>
      <c r="Y8580" s="146"/>
      <c r="Z8580" s="146"/>
      <c r="AA8580" s="146"/>
      <c r="AB8580" s="5" t="str">
        <f t="shared" si="166"/>
        <v/>
      </c>
    </row>
    <row r="8581" spans="8:28" customFormat="1" ht="12.95" hidden="1" customHeight="1">
      <c r="H8581" s="1"/>
      <c r="I8581" s="1"/>
      <c r="N8581" s="1"/>
      <c r="T8581" s="146"/>
      <c r="U8581" s="146"/>
      <c r="V8581" s="146"/>
      <c r="W8581" s="146"/>
      <c r="X8581" s="146"/>
      <c r="Y8581" s="146"/>
      <c r="Z8581" s="146"/>
      <c r="AA8581" s="146"/>
      <c r="AB8581" s="5" t="str">
        <f t="shared" si="166"/>
        <v/>
      </c>
    </row>
    <row r="8582" spans="8:28" customFormat="1" ht="12.95" hidden="1" customHeight="1">
      <c r="H8582" s="1"/>
      <c r="I8582" s="1"/>
      <c r="N8582" s="1"/>
      <c r="T8582" s="146"/>
      <c r="U8582" s="146"/>
      <c r="V8582" s="146"/>
      <c r="W8582" s="146"/>
      <c r="X8582" s="146"/>
      <c r="Y8582" s="146"/>
      <c r="Z8582" s="146"/>
      <c r="AA8582" s="146"/>
      <c r="AB8582" s="5" t="str">
        <f t="shared" si="166"/>
        <v/>
      </c>
    </row>
    <row r="8583" spans="8:28" customFormat="1" ht="12.95" hidden="1" customHeight="1">
      <c r="H8583" s="1"/>
      <c r="I8583" s="1"/>
      <c r="N8583" s="1"/>
      <c r="T8583" s="146"/>
      <c r="U8583" s="146"/>
      <c r="V8583" s="146"/>
      <c r="W8583" s="146"/>
      <c r="X8583" s="146"/>
      <c r="Y8583" s="146"/>
      <c r="Z8583" s="146"/>
      <c r="AA8583" s="146"/>
      <c r="AB8583" s="5" t="str">
        <f t="shared" si="166"/>
        <v/>
      </c>
    </row>
    <row r="8584" spans="8:28" customFormat="1" ht="12.95" hidden="1" customHeight="1">
      <c r="H8584" s="1"/>
      <c r="I8584" s="1"/>
      <c r="N8584" s="1"/>
      <c r="T8584" s="146"/>
      <c r="U8584" s="146"/>
      <c r="V8584" s="146"/>
      <c r="W8584" s="146"/>
      <c r="X8584" s="146"/>
      <c r="Y8584" s="146"/>
      <c r="Z8584" s="146"/>
      <c r="AA8584" s="146"/>
      <c r="AB8584" s="5" t="str">
        <f t="shared" si="166"/>
        <v/>
      </c>
    </row>
    <row r="8585" spans="8:28" customFormat="1" ht="12.95" hidden="1" customHeight="1">
      <c r="H8585" s="1"/>
      <c r="I8585" s="1"/>
      <c r="N8585" s="1"/>
      <c r="T8585" s="146"/>
      <c r="U8585" s="146"/>
      <c r="V8585" s="146"/>
      <c r="W8585" s="146"/>
      <c r="X8585" s="146"/>
      <c r="Y8585" s="146"/>
      <c r="Z8585" s="146"/>
      <c r="AA8585" s="146"/>
      <c r="AB8585" s="5" t="str">
        <f t="shared" si="166"/>
        <v/>
      </c>
    </row>
    <row r="8586" spans="8:28" customFormat="1" ht="12.95" hidden="1" customHeight="1">
      <c r="H8586" s="1"/>
      <c r="I8586" s="1"/>
      <c r="N8586" s="1"/>
      <c r="T8586" s="146"/>
      <c r="U8586" s="146"/>
      <c r="V8586" s="146"/>
      <c r="W8586" s="146"/>
      <c r="X8586" s="146"/>
      <c r="Y8586" s="146"/>
      <c r="Z8586" s="146"/>
      <c r="AA8586" s="146"/>
      <c r="AB8586" s="5" t="str">
        <f t="shared" si="166"/>
        <v/>
      </c>
    </row>
    <row r="8587" spans="8:28" customFormat="1" ht="12.95" hidden="1" customHeight="1">
      <c r="H8587" s="1"/>
      <c r="I8587" s="1"/>
      <c r="N8587" s="1"/>
      <c r="T8587" s="146"/>
      <c r="U8587" s="146"/>
      <c r="V8587" s="146"/>
      <c r="W8587" s="146"/>
      <c r="X8587" s="146"/>
      <c r="Y8587" s="146"/>
      <c r="Z8587" s="146"/>
      <c r="AA8587" s="146"/>
      <c r="AB8587" s="5" t="str">
        <f t="shared" si="166"/>
        <v/>
      </c>
    </row>
    <row r="8588" spans="8:28" customFormat="1" ht="12.95" hidden="1" customHeight="1">
      <c r="H8588" s="1"/>
      <c r="I8588" s="1"/>
      <c r="N8588" s="1"/>
      <c r="T8588" s="146"/>
      <c r="U8588" s="146"/>
      <c r="V8588" s="146"/>
      <c r="W8588" s="146"/>
      <c r="X8588" s="146"/>
      <c r="Y8588" s="146"/>
      <c r="Z8588" s="146"/>
      <c r="AA8588" s="146"/>
      <c r="AB8588" s="5" t="str">
        <f t="shared" si="166"/>
        <v/>
      </c>
    </row>
    <row r="8589" spans="8:28" customFormat="1" ht="12.95" hidden="1" customHeight="1">
      <c r="H8589" s="1"/>
      <c r="I8589" s="1"/>
      <c r="N8589" s="1"/>
      <c r="T8589" s="146"/>
      <c r="U8589" s="146"/>
      <c r="V8589" s="146"/>
      <c r="W8589" s="146"/>
      <c r="X8589" s="146"/>
      <c r="Y8589" s="146"/>
      <c r="Z8589" s="146"/>
      <c r="AA8589" s="146"/>
      <c r="AB8589" s="5" t="str">
        <f t="shared" si="166"/>
        <v/>
      </c>
    </row>
    <row r="8590" spans="8:28" customFormat="1" ht="12.95" hidden="1" customHeight="1">
      <c r="H8590" s="1"/>
      <c r="I8590" s="1"/>
      <c r="N8590" s="1"/>
      <c r="T8590" s="146"/>
      <c r="U8590" s="146"/>
      <c r="V8590" s="146"/>
      <c r="W8590" s="146"/>
      <c r="X8590" s="146"/>
      <c r="Y8590" s="146"/>
      <c r="Z8590" s="146"/>
      <c r="AA8590" s="146"/>
      <c r="AB8590" s="5" t="str">
        <f t="shared" si="166"/>
        <v/>
      </c>
    </row>
    <row r="8591" spans="8:28" customFormat="1" ht="12.95" hidden="1" customHeight="1">
      <c r="H8591" s="1"/>
      <c r="I8591" s="1"/>
      <c r="N8591" s="1"/>
      <c r="T8591" s="146"/>
      <c r="U8591" s="146"/>
      <c r="V8591" s="146"/>
      <c r="W8591" s="146"/>
      <c r="X8591" s="146"/>
      <c r="Y8591" s="146"/>
      <c r="Z8591" s="146"/>
      <c r="AA8591" s="146"/>
      <c r="AB8591" s="5" t="str">
        <f t="shared" si="166"/>
        <v/>
      </c>
    </row>
    <row r="8592" spans="8:28" customFormat="1" ht="12.95" hidden="1" customHeight="1">
      <c r="H8592" s="1"/>
      <c r="I8592" s="1"/>
      <c r="N8592" s="1"/>
      <c r="T8592" s="146"/>
      <c r="U8592" s="146"/>
      <c r="V8592" s="146"/>
      <c r="W8592" s="146"/>
      <c r="X8592" s="146"/>
      <c r="Y8592" s="146"/>
      <c r="Z8592" s="146"/>
      <c r="AA8592" s="146"/>
      <c r="AB8592" s="5" t="str">
        <f t="shared" si="166"/>
        <v/>
      </c>
    </row>
    <row r="8593" spans="8:28" customFormat="1" ht="12.95" hidden="1" customHeight="1">
      <c r="H8593" s="1"/>
      <c r="I8593" s="1"/>
      <c r="N8593" s="1"/>
      <c r="T8593" s="146"/>
      <c r="U8593" s="146"/>
      <c r="V8593" s="146"/>
      <c r="W8593" s="146"/>
      <c r="X8593" s="146"/>
      <c r="Y8593" s="146"/>
      <c r="Z8593" s="146"/>
      <c r="AA8593" s="146"/>
      <c r="AB8593" s="5" t="str">
        <f t="shared" si="166"/>
        <v/>
      </c>
    </row>
    <row r="8594" spans="8:28" customFormat="1" ht="12.95" hidden="1" customHeight="1">
      <c r="H8594" s="1"/>
      <c r="I8594" s="1"/>
      <c r="N8594" s="1"/>
      <c r="T8594" s="146"/>
      <c r="U8594" s="146"/>
      <c r="V8594" s="146"/>
      <c r="W8594" s="146"/>
      <c r="X8594" s="146"/>
      <c r="Y8594" s="146"/>
      <c r="Z8594" s="146"/>
      <c r="AA8594" s="146"/>
      <c r="AB8594" s="5" t="str">
        <f t="shared" si="166"/>
        <v/>
      </c>
    </row>
    <row r="8595" spans="8:28" customFormat="1" ht="12.95" hidden="1" customHeight="1">
      <c r="H8595" s="1"/>
      <c r="I8595" s="1"/>
      <c r="N8595" s="1"/>
      <c r="T8595" s="146"/>
      <c r="U8595" s="146"/>
      <c r="V8595" s="146"/>
      <c r="W8595" s="146"/>
      <c r="X8595" s="146"/>
      <c r="Y8595" s="146"/>
      <c r="Z8595" s="146"/>
      <c r="AA8595" s="146"/>
      <c r="AB8595" s="5" t="str">
        <f t="shared" si="166"/>
        <v/>
      </c>
    </row>
    <row r="8596" spans="8:28" customFormat="1" ht="12.95" hidden="1" customHeight="1">
      <c r="H8596" s="1"/>
      <c r="I8596" s="1"/>
      <c r="N8596" s="1"/>
      <c r="T8596" s="146"/>
      <c r="U8596" s="146"/>
      <c r="V8596" s="146"/>
      <c r="W8596" s="146"/>
      <c r="X8596" s="146"/>
      <c r="Y8596" s="146"/>
      <c r="Z8596" s="146"/>
      <c r="AA8596" s="146"/>
      <c r="AB8596" s="5" t="str">
        <f t="shared" si="166"/>
        <v/>
      </c>
    </row>
    <row r="8597" spans="8:28" customFormat="1" ht="12.95" hidden="1" customHeight="1">
      <c r="H8597" s="1"/>
      <c r="I8597" s="1"/>
      <c r="N8597" s="1"/>
      <c r="T8597" s="146"/>
      <c r="U8597" s="146"/>
      <c r="V8597" s="146"/>
      <c r="W8597" s="146"/>
      <c r="X8597" s="146"/>
      <c r="Y8597" s="146"/>
      <c r="Z8597" s="146"/>
      <c r="AA8597" s="146"/>
      <c r="AB8597" s="5" t="str">
        <f t="shared" si="166"/>
        <v/>
      </c>
    </row>
    <row r="8598" spans="8:28" customFormat="1" ht="12.95" hidden="1" customHeight="1">
      <c r="H8598" s="1"/>
      <c r="I8598" s="1"/>
      <c r="N8598" s="1"/>
      <c r="T8598" s="146"/>
      <c r="U8598" s="146"/>
      <c r="V8598" s="146"/>
      <c r="W8598" s="146"/>
      <c r="X8598" s="146"/>
      <c r="Y8598" s="146"/>
      <c r="Z8598" s="146"/>
      <c r="AA8598" s="146"/>
      <c r="AB8598" s="5" t="str">
        <f t="shared" si="166"/>
        <v/>
      </c>
    </row>
    <row r="8599" spans="8:28" customFormat="1" ht="12.95" hidden="1" customHeight="1">
      <c r="H8599" s="1"/>
      <c r="I8599" s="1"/>
      <c r="N8599" s="1"/>
      <c r="T8599" s="146"/>
      <c r="U8599" s="146"/>
      <c r="V8599" s="146"/>
      <c r="W8599" s="146"/>
      <c r="X8599" s="146"/>
      <c r="Y8599" s="146"/>
      <c r="Z8599" s="146"/>
      <c r="AA8599" s="146"/>
      <c r="AB8599" s="5" t="str">
        <f t="shared" si="166"/>
        <v/>
      </c>
    </row>
    <row r="8600" spans="8:28" customFormat="1" ht="12.95" hidden="1" customHeight="1">
      <c r="H8600" s="1"/>
      <c r="I8600" s="1"/>
      <c r="N8600" s="1"/>
      <c r="T8600" s="146"/>
      <c r="U8600" s="146"/>
      <c r="V8600" s="146"/>
      <c r="W8600" s="146"/>
      <c r="X8600" s="146"/>
      <c r="Y8600" s="146"/>
      <c r="Z8600" s="146"/>
      <c r="AA8600" s="146"/>
      <c r="AB8600" s="5" t="str">
        <f t="shared" si="166"/>
        <v/>
      </c>
    </row>
    <row r="8601" spans="8:28" customFormat="1" ht="12.95" hidden="1" customHeight="1">
      <c r="H8601" s="1"/>
      <c r="I8601" s="1"/>
      <c r="N8601" s="1"/>
      <c r="T8601" s="146"/>
      <c r="U8601" s="146"/>
      <c r="V8601" s="146"/>
      <c r="W8601" s="146"/>
      <c r="X8601" s="146"/>
      <c r="Y8601" s="146"/>
      <c r="Z8601" s="146"/>
      <c r="AA8601" s="146"/>
      <c r="AB8601" s="5" t="str">
        <f t="shared" si="166"/>
        <v/>
      </c>
    </row>
    <row r="8602" spans="8:28" customFormat="1" ht="12.95" hidden="1" customHeight="1">
      <c r="H8602" s="1"/>
      <c r="I8602" s="1"/>
      <c r="N8602" s="1"/>
      <c r="T8602" s="146"/>
      <c r="U8602" s="146"/>
      <c r="V8602" s="146"/>
      <c r="W8602" s="146"/>
      <c r="X8602" s="146"/>
      <c r="Y8602" s="146"/>
      <c r="Z8602" s="146"/>
      <c r="AA8602" s="146"/>
      <c r="AB8602" s="5" t="str">
        <f t="shared" si="166"/>
        <v/>
      </c>
    </row>
    <row r="8603" spans="8:28" customFormat="1" ht="12.95" hidden="1" customHeight="1">
      <c r="H8603" s="1"/>
      <c r="I8603" s="1"/>
      <c r="N8603" s="1"/>
      <c r="T8603" s="146"/>
      <c r="U8603" s="146"/>
      <c r="V8603" s="146"/>
      <c r="W8603" s="146"/>
      <c r="X8603" s="146"/>
      <c r="Y8603" s="146"/>
      <c r="Z8603" s="146"/>
      <c r="AA8603" s="146"/>
      <c r="AB8603" s="5" t="str">
        <f t="shared" ref="AB8603:AB8666" si="167">IF(TRIM(A8593)="","",CONCATENATE(TRIM(D8593),TRIM(E8593)))</f>
        <v/>
      </c>
    </row>
    <row r="8604" spans="8:28" customFormat="1" ht="12.95" hidden="1" customHeight="1">
      <c r="H8604" s="1"/>
      <c r="I8604" s="1"/>
      <c r="N8604" s="1"/>
      <c r="T8604" s="146"/>
      <c r="U8604" s="146"/>
      <c r="V8604" s="146"/>
      <c r="W8604" s="146"/>
      <c r="X8604" s="146"/>
      <c r="Y8604" s="146"/>
      <c r="Z8604" s="146"/>
      <c r="AA8604" s="146"/>
      <c r="AB8604" s="5" t="str">
        <f t="shared" si="167"/>
        <v/>
      </c>
    </row>
    <row r="8605" spans="8:28" customFormat="1" ht="12.95" hidden="1" customHeight="1">
      <c r="H8605" s="1"/>
      <c r="I8605" s="1"/>
      <c r="N8605" s="1"/>
      <c r="T8605" s="146"/>
      <c r="U8605" s="146"/>
      <c r="V8605" s="146"/>
      <c r="W8605" s="146"/>
      <c r="X8605" s="146"/>
      <c r="Y8605" s="146"/>
      <c r="Z8605" s="146"/>
      <c r="AA8605" s="146"/>
      <c r="AB8605" s="5" t="str">
        <f t="shared" si="167"/>
        <v/>
      </c>
    </row>
    <row r="8606" spans="8:28" customFormat="1" ht="12.95" hidden="1" customHeight="1">
      <c r="H8606" s="1"/>
      <c r="I8606" s="1"/>
      <c r="N8606" s="1"/>
      <c r="T8606" s="146"/>
      <c r="U8606" s="146"/>
      <c r="V8606" s="146"/>
      <c r="W8606" s="146"/>
      <c r="X8606" s="146"/>
      <c r="Y8606" s="146"/>
      <c r="Z8606" s="146"/>
      <c r="AA8606" s="146"/>
      <c r="AB8606" s="5" t="str">
        <f t="shared" si="167"/>
        <v/>
      </c>
    </row>
    <row r="8607" spans="8:28" customFormat="1" ht="12.95" hidden="1" customHeight="1">
      <c r="H8607" s="1"/>
      <c r="I8607" s="1"/>
      <c r="N8607" s="1"/>
      <c r="T8607" s="146"/>
      <c r="U8607" s="146"/>
      <c r="V8607" s="146"/>
      <c r="W8607" s="146"/>
      <c r="X8607" s="146"/>
      <c r="Y8607" s="146"/>
      <c r="Z8607" s="146"/>
      <c r="AA8607" s="146"/>
      <c r="AB8607" s="5" t="str">
        <f t="shared" si="167"/>
        <v/>
      </c>
    </row>
    <row r="8608" spans="8:28" customFormat="1" ht="12.95" hidden="1" customHeight="1">
      <c r="H8608" s="1"/>
      <c r="I8608" s="1"/>
      <c r="N8608" s="1"/>
      <c r="T8608" s="146"/>
      <c r="U8608" s="146"/>
      <c r="V8608" s="146"/>
      <c r="W8608" s="146"/>
      <c r="X8608" s="146"/>
      <c r="Y8608" s="146"/>
      <c r="Z8608" s="146"/>
      <c r="AA8608" s="146"/>
      <c r="AB8608" s="5" t="str">
        <f t="shared" si="167"/>
        <v/>
      </c>
    </row>
    <row r="8609" spans="8:28" customFormat="1" ht="12.95" hidden="1" customHeight="1">
      <c r="H8609" s="1"/>
      <c r="I8609" s="1"/>
      <c r="N8609" s="1"/>
      <c r="T8609" s="146"/>
      <c r="U8609" s="146"/>
      <c r="V8609" s="146"/>
      <c r="W8609" s="146"/>
      <c r="X8609" s="146"/>
      <c r="Y8609" s="146"/>
      <c r="Z8609" s="146"/>
      <c r="AA8609" s="146"/>
      <c r="AB8609" s="5" t="str">
        <f t="shared" si="167"/>
        <v/>
      </c>
    </row>
    <row r="8610" spans="8:28" customFormat="1" ht="12.95" hidden="1" customHeight="1">
      <c r="H8610" s="1"/>
      <c r="I8610" s="1"/>
      <c r="N8610" s="1"/>
      <c r="T8610" s="146"/>
      <c r="U8610" s="146"/>
      <c r="V8610" s="146"/>
      <c r="W8610" s="146"/>
      <c r="X8610" s="146"/>
      <c r="Y8610" s="146"/>
      <c r="Z8610" s="146"/>
      <c r="AA8610" s="146"/>
      <c r="AB8610" s="5" t="str">
        <f t="shared" si="167"/>
        <v/>
      </c>
    </row>
    <row r="8611" spans="8:28" customFormat="1" ht="12.95" hidden="1" customHeight="1">
      <c r="H8611" s="1"/>
      <c r="I8611" s="1"/>
      <c r="N8611" s="1"/>
      <c r="T8611" s="146"/>
      <c r="U8611" s="146"/>
      <c r="V8611" s="146"/>
      <c r="W8611" s="146"/>
      <c r="X8611" s="146"/>
      <c r="Y8611" s="146"/>
      <c r="Z8611" s="146"/>
      <c r="AA8611" s="146"/>
      <c r="AB8611" s="5" t="str">
        <f t="shared" si="167"/>
        <v/>
      </c>
    </row>
    <row r="8612" spans="8:28" customFormat="1" ht="12.95" hidden="1" customHeight="1">
      <c r="H8612" s="1"/>
      <c r="I8612" s="1"/>
      <c r="N8612" s="1"/>
      <c r="T8612" s="146"/>
      <c r="U8612" s="146"/>
      <c r="V8612" s="146"/>
      <c r="W8612" s="146"/>
      <c r="X8612" s="146"/>
      <c r="Y8612" s="146"/>
      <c r="Z8612" s="146"/>
      <c r="AA8612" s="146"/>
      <c r="AB8612" s="5" t="str">
        <f t="shared" si="167"/>
        <v/>
      </c>
    </row>
    <row r="8613" spans="8:28" customFormat="1" ht="12.95" hidden="1" customHeight="1">
      <c r="H8613" s="1"/>
      <c r="I8613" s="1"/>
      <c r="N8613" s="1"/>
      <c r="T8613" s="146"/>
      <c r="U8613" s="146"/>
      <c r="V8613" s="146"/>
      <c r="W8613" s="146"/>
      <c r="X8613" s="146"/>
      <c r="Y8613" s="146"/>
      <c r="Z8613" s="146"/>
      <c r="AA8613" s="146"/>
      <c r="AB8613" s="5" t="str">
        <f t="shared" si="167"/>
        <v/>
      </c>
    </row>
    <row r="8614" spans="8:28" customFormat="1" ht="12.95" hidden="1" customHeight="1">
      <c r="H8614" s="1"/>
      <c r="I8614" s="1"/>
      <c r="N8614" s="1"/>
      <c r="T8614" s="146"/>
      <c r="U8614" s="146"/>
      <c r="V8614" s="146"/>
      <c r="W8614" s="146"/>
      <c r="X8614" s="146"/>
      <c r="Y8614" s="146"/>
      <c r="Z8614" s="146"/>
      <c r="AA8614" s="146"/>
      <c r="AB8614" s="5" t="str">
        <f t="shared" si="167"/>
        <v/>
      </c>
    </row>
    <row r="8615" spans="8:28" customFormat="1" ht="12.95" hidden="1" customHeight="1">
      <c r="H8615" s="1"/>
      <c r="I8615" s="1"/>
      <c r="N8615" s="1"/>
      <c r="T8615" s="146"/>
      <c r="U8615" s="146"/>
      <c r="V8615" s="146"/>
      <c r="W8615" s="146"/>
      <c r="X8615" s="146"/>
      <c r="Y8615" s="146"/>
      <c r="Z8615" s="146"/>
      <c r="AA8615" s="146"/>
      <c r="AB8615" s="5" t="str">
        <f t="shared" si="167"/>
        <v/>
      </c>
    </row>
    <row r="8616" spans="8:28" customFormat="1" ht="12.95" hidden="1" customHeight="1">
      <c r="H8616" s="1"/>
      <c r="I8616" s="1"/>
      <c r="N8616" s="1"/>
      <c r="T8616" s="146"/>
      <c r="U8616" s="146"/>
      <c r="V8616" s="146"/>
      <c r="W8616" s="146"/>
      <c r="X8616" s="146"/>
      <c r="Y8616" s="146"/>
      <c r="Z8616" s="146"/>
      <c r="AA8616" s="146"/>
      <c r="AB8616" s="5" t="str">
        <f t="shared" si="167"/>
        <v/>
      </c>
    </row>
    <row r="8617" spans="8:28" customFormat="1" ht="12.95" hidden="1" customHeight="1">
      <c r="H8617" s="1"/>
      <c r="I8617" s="1"/>
      <c r="N8617" s="1"/>
      <c r="T8617" s="146"/>
      <c r="U8617" s="146"/>
      <c r="V8617" s="146"/>
      <c r="W8617" s="146"/>
      <c r="X8617" s="146"/>
      <c r="Y8617" s="146"/>
      <c r="Z8617" s="146"/>
      <c r="AA8617" s="146"/>
      <c r="AB8617" s="5" t="str">
        <f t="shared" si="167"/>
        <v/>
      </c>
    </row>
    <row r="8618" spans="8:28" customFormat="1" ht="12.95" hidden="1" customHeight="1">
      <c r="H8618" s="1"/>
      <c r="I8618" s="1"/>
      <c r="N8618" s="1"/>
      <c r="T8618" s="146"/>
      <c r="U8618" s="146"/>
      <c r="V8618" s="146"/>
      <c r="W8618" s="146"/>
      <c r="X8618" s="146"/>
      <c r="Y8618" s="146"/>
      <c r="Z8618" s="146"/>
      <c r="AA8618" s="146"/>
      <c r="AB8618" s="5" t="str">
        <f t="shared" si="167"/>
        <v/>
      </c>
    </row>
    <row r="8619" spans="8:28" customFormat="1" ht="12.95" hidden="1" customHeight="1">
      <c r="H8619" s="1"/>
      <c r="I8619" s="1"/>
      <c r="N8619" s="1"/>
      <c r="T8619" s="146"/>
      <c r="U8619" s="146"/>
      <c r="V8619" s="146"/>
      <c r="W8619" s="146"/>
      <c r="X8619" s="146"/>
      <c r="Y8619" s="146"/>
      <c r="Z8619" s="146"/>
      <c r="AA8619" s="146"/>
      <c r="AB8619" s="5" t="str">
        <f t="shared" si="167"/>
        <v/>
      </c>
    </row>
    <row r="8620" spans="8:28" customFormat="1" ht="12.95" hidden="1" customHeight="1">
      <c r="H8620" s="1"/>
      <c r="I8620" s="1"/>
      <c r="N8620" s="1"/>
      <c r="T8620" s="146"/>
      <c r="U8620" s="146"/>
      <c r="V8620" s="146"/>
      <c r="W8620" s="146"/>
      <c r="X8620" s="146"/>
      <c r="Y8620" s="146"/>
      <c r="Z8620" s="146"/>
      <c r="AA8620" s="146"/>
      <c r="AB8620" s="5" t="str">
        <f t="shared" si="167"/>
        <v/>
      </c>
    </row>
    <row r="8621" spans="8:28" customFormat="1" ht="12.95" hidden="1" customHeight="1">
      <c r="H8621" s="1"/>
      <c r="I8621" s="1"/>
      <c r="N8621" s="1"/>
      <c r="T8621" s="146"/>
      <c r="U8621" s="146"/>
      <c r="V8621" s="146"/>
      <c r="W8621" s="146"/>
      <c r="X8621" s="146"/>
      <c r="Y8621" s="146"/>
      <c r="Z8621" s="146"/>
      <c r="AA8621" s="146"/>
      <c r="AB8621" s="5" t="str">
        <f t="shared" si="167"/>
        <v/>
      </c>
    </row>
    <row r="8622" spans="8:28" customFormat="1" ht="12.95" hidden="1" customHeight="1">
      <c r="H8622" s="1"/>
      <c r="I8622" s="1"/>
      <c r="N8622" s="1"/>
      <c r="T8622" s="146"/>
      <c r="U8622" s="146"/>
      <c r="V8622" s="146"/>
      <c r="W8622" s="146"/>
      <c r="X8622" s="146"/>
      <c r="Y8622" s="146"/>
      <c r="Z8622" s="146"/>
      <c r="AA8622" s="146"/>
      <c r="AB8622" s="5" t="str">
        <f t="shared" si="167"/>
        <v/>
      </c>
    </row>
    <row r="8623" spans="8:28" customFormat="1" ht="12.95" hidden="1" customHeight="1">
      <c r="H8623" s="1"/>
      <c r="I8623" s="1"/>
      <c r="N8623" s="1"/>
      <c r="T8623" s="146"/>
      <c r="U8623" s="146"/>
      <c r="V8623" s="146"/>
      <c r="W8623" s="146"/>
      <c r="X8623" s="146"/>
      <c r="Y8623" s="146"/>
      <c r="Z8623" s="146"/>
      <c r="AA8623" s="146"/>
      <c r="AB8623" s="5" t="str">
        <f t="shared" si="167"/>
        <v/>
      </c>
    </row>
    <row r="8624" spans="8:28" customFormat="1" ht="12.95" hidden="1" customHeight="1">
      <c r="H8624" s="1"/>
      <c r="I8624" s="1"/>
      <c r="N8624" s="1"/>
      <c r="T8624" s="146"/>
      <c r="U8624" s="146"/>
      <c r="V8624" s="146"/>
      <c r="W8624" s="146"/>
      <c r="X8624" s="146"/>
      <c r="Y8624" s="146"/>
      <c r="Z8624" s="146"/>
      <c r="AA8624" s="146"/>
      <c r="AB8624" s="5" t="str">
        <f t="shared" si="167"/>
        <v/>
      </c>
    </row>
    <row r="8625" spans="8:28" customFormat="1" ht="12.95" hidden="1" customHeight="1">
      <c r="H8625" s="1"/>
      <c r="I8625" s="1"/>
      <c r="N8625" s="1"/>
      <c r="T8625" s="146"/>
      <c r="U8625" s="146"/>
      <c r="V8625" s="146"/>
      <c r="W8625" s="146"/>
      <c r="X8625" s="146"/>
      <c r="Y8625" s="146"/>
      <c r="Z8625" s="146"/>
      <c r="AA8625" s="146"/>
      <c r="AB8625" s="5" t="str">
        <f t="shared" si="167"/>
        <v/>
      </c>
    </row>
    <row r="8626" spans="8:28" customFormat="1" ht="12.95" hidden="1" customHeight="1">
      <c r="H8626" s="1"/>
      <c r="I8626" s="1"/>
      <c r="N8626" s="1"/>
      <c r="T8626" s="146"/>
      <c r="U8626" s="146"/>
      <c r="V8626" s="146"/>
      <c r="W8626" s="146"/>
      <c r="X8626" s="146"/>
      <c r="Y8626" s="146"/>
      <c r="Z8626" s="146"/>
      <c r="AA8626" s="146"/>
      <c r="AB8626" s="5" t="str">
        <f t="shared" si="167"/>
        <v/>
      </c>
    </row>
    <row r="8627" spans="8:28" customFormat="1" ht="12.95" hidden="1" customHeight="1">
      <c r="H8627" s="1"/>
      <c r="I8627" s="1"/>
      <c r="N8627" s="1"/>
      <c r="T8627" s="146"/>
      <c r="U8627" s="146"/>
      <c r="V8627" s="146"/>
      <c r="W8627" s="146"/>
      <c r="X8627" s="146"/>
      <c r="Y8627" s="146"/>
      <c r="Z8627" s="146"/>
      <c r="AA8627" s="146"/>
      <c r="AB8627" s="5" t="str">
        <f t="shared" si="167"/>
        <v/>
      </c>
    </row>
    <row r="8628" spans="8:28" customFormat="1" ht="12.95" hidden="1" customHeight="1">
      <c r="H8628" s="1"/>
      <c r="I8628" s="1"/>
      <c r="N8628" s="1"/>
      <c r="T8628" s="146"/>
      <c r="U8628" s="146"/>
      <c r="V8628" s="146"/>
      <c r="W8628" s="146"/>
      <c r="X8628" s="146"/>
      <c r="Y8628" s="146"/>
      <c r="Z8628" s="146"/>
      <c r="AA8628" s="146"/>
      <c r="AB8628" s="5" t="str">
        <f t="shared" si="167"/>
        <v/>
      </c>
    </row>
    <row r="8629" spans="8:28" customFormat="1" ht="12.95" hidden="1" customHeight="1">
      <c r="H8629" s="1"/>
      <c r="I8629" s="1"/>
      <c r="N8629" s="1"/>
      <c r="T8629" s="146"/>
      <c r="U8629" s="146"/>
      <c r="V8629" s="146"/>
      <c r="W8629" s="146"/>
      <c r="X8629" s="146"/>
      <c r="Y8629" s="146"/>
      <c r="Z8629" s="146"/>
      <c r="AA8629" s="146"/>
      <c r="AB8629" s="5" t="str">
        <f t="shared" si="167"/>
        <v/>
      </c>
    </row>
    <row r="8630" spans="8:28" customFormat="1" ht="12.95" hidden="1" customHeight="1">
      <c r="H8630" s="1"/>
      <c r="I8630" s="1"/>
      <c r="N8630" s="1"/>
      <c r="T8630" s="146"/>
      <c r="U8630" s="146"/>
      <c r="V8630" s="146"/>
      <c r="W8630" s="146"/>
      <c r="X8630" s="146"/>
      <c r="Y8630" s="146"/>
      <c r="Z8630" s="146"/>
      <c r="AA8630" s="146"/>
      <c r="AB8630" s="5" t="str">
        <f t="shared" si="167"/>
        <v/>
      </c>
    </row>
    <row r="8631" spans="8:28" customFormat="1" ht="12.95" hidden="1" customHeight="1">
      <c r="H8631" s="1"/>
      <c r="I8631" s="1"/>
      <c r="N8631" s="1"/>
      <c r="T8631" s="146"/>
      <c r="U8631" s="146"/>
      <c r="V8631" s="146"/>
      <c r="W8631" s="146"/>
      <c r="X8631" s="146"/>
      <c r="Y8631" s="146"/>
      <c r="Z8631" s="146"/>
      <c r="AA8631" s="146"/>
      <c r="AB8631" s="5" t="str">
        <f t="shared" si="167"/>
        <v/>
      </c>
    </row>
    <row r="8632" spans="8:28" customFormat="1" ht="12.95" hidden="1" customHeight="1">
      <c r="H8632" s="1"/>
      <c r="I8632" s="1"/>
      <c r="N8632" s="1"/>
      <c r="T8632" s="146"/>
      <c r="U8632" s="146"/>
      <c r="V8632" s="146"/>
      <c r="W8632" s="146"/>
      <c r="X8632" s="146"/>
      <c r="Y8632" s="146"/>
      <c r="Z8632" s="146"/>
      <c r="AA8632" s="146"/>
      <c r="AB8632" s="5" t="str">
        <f t="shared" si="167"/>
        <v/>
      </c>
    </row>
    <row r="8633" spans="8:28" customFormat="1" ht="12.95" hidden="1" customHeight="1">
      <c r="H8633" s="1"/>
      <c r="I8633" s="1"/>
      <c r="N8633" s="1"/>
      <c r="T8633" s="146"/>
      <c r="U8633" s="146"/>
      <c r="V8633" s="146"/>
      <c r="W8633" s="146"/>
      <c r="X8633" s="146"/>
      <c r="Y8633" s="146"/>
      <c r="Z8633" s="146"/>
      <c r="AA8633" s="146"/>
      <c r="AB8633" s="5" t="str">
        <f t="shared" si="167"/>
        <v/>
      </c>
    </row>
    <row r="8634" spans="8:28" customFormat="1" ht="12.95" hidden="1" customHeight="1">
      <c r="H8634" s="1"/>
      <c r="I8634" s="1"/>
      <c r="N8634" s="1"/>
      <c r="T8634" s="146"/>
      <c r="U8634" s="146"/>
      <c r="V8634" s="146"/>
      <c r="W8634" s="146"/>
      <c r="X8634" s="146"/>
      <c r="Y8634" s="146"/>
      <c r="Z8634" s="146"/>
      <c r="AA8634" s="146"/>
      <c r="AB8634" s="5" t="str">
        <f t="shared" si="167"/>
        <v/>
      </c>
    </row>
    <row r="8635" spans="8:28" customFormat="1" ht="12.95" hidden="1" customHeight="1">
      <c r="H8635" s="1"/>
      <c r="I8635" s="1"/>
      <c r="N8635" s="1"/>
      <c r="T8635" s="146"/>
      <c r="U8635" s="146"/>
      <c r="V8635" s="146"/>
      <c r="W8635" s="146"/>
      <c r="X8635" s="146"/>
      <c r="Y8635" s="146"/>
      <c r="Z8635" s="146"/>
      <c r="AA8635" s="146"/>
      <c r="AB8635" s="5" t="str">
        <f t="shared" si="167"/>
        <v/>
      </c>
    </row>
    <row r="8636" spans="8:28" customFormat="1" ht="12.95" hidden="1" customHeight="1">
      <c r="H8636" s="1"/>
      <c r="I8636" s="1"/>
      <c r="N8636" s="1"/>
      <c r="T8636" s="146"/>
      <c r="U8636" s="146"/>
      <c r="V8636" s="146"/>
      <c r="W8636" s="146"/>
      <c r="X8636" s="146"/>
      <c r="Y8636" s="146"/>
      <c r="Z8636" s="146"/>
      <c r="AA8636" s="146"/>
      <c r="AB8636" s="5" t="str">
        <f t="shared" si="167"/>
        <v/>
      </c>
    </row>
    <row r="8637" spans="8:28" customFormat="1" ht="12.95" hidden="1" customHeight="1">
      <c r="H8637" s="1"/>
      <c r="I8637" s="1"/>
      <c r="N8637" s="1"/>
      <c r="T8637" s="146"/>
      <c r="U8637" s="146"/>
      <c r="V8637" s="146"/>
      <c r="W8637" s="146"/>
      <c r="X8637" s="146"/>
      <c r="Y8637" s="146"/>
      <c r="Z8637" s="146"/>
      <c r="AA8637" s="146"/>
      <c r="AB8637" s="5" t="str">
        <f t="shared" si="167"/>
        <v/>
      </c>
    </row>
    <row r="8638" spans="8:28" customFormat="1" ht="12.95" hidden="1" customHeight="1">
      <c r="H8638" s="1"/>
      <c r="I8638" s="1"/>
      <c r="N8638" s="1"/>
      <c r="T8638" s="146"/>
      <c r="U8638" s="146"/>
      <c r="V8638" s="146"/>
      <c r="W8638" s="146"/>
      <c r="X8638" s="146"/>
      <c r="Y8638" s="146"/>
      <c r="Z8638" s="146"/>
      <c r="AA8638" s="146"/>
      <c r="AB8638" s="5" t="str">
        <f t="shared" si="167"/>
        <v/>
      </c>
    </row>
    <row r="8639" spans="8:28" customFormat="1" ht="12.95" hidden="1" customHeight="1">
      <c r="H8639" s="1"/>
      <c r="I8639" s="1"/>
      <c r="N8639" s="1"/>
      <c r="T8639" s="146"/>
      <c r="U8639" s="146"/>
      <c r="V8639" s="146"/>
      <c r="W8639" s="146"/>
      <c r="X8639" s="146"/>
      <c r="Y8639" s="146"/>
      <c r="Z8639" s="146"/>
      <c r="AA8639" s="146"/>
      <c r="AB8639" s="5" t="str">
        <f t="shared" si="167"/>
        <v/>
      </c>
    </row>
    <row r="8640" spans="8:28" customFormat="1" ht="12.95" hidden="1" customHeight="1">
      <c r="H8640" s="1"/>
      <c r="I8640" s="1"/>
      <c r="N8640" s="1"/>
      <c r="T8640" s="146"/>
      <c r="U8640" s="146"/>
      <c r="V8640" s="146"/>
      <c r="W8640" s="146"/>
      <c r="X8640" s="146"/>
      <c r="Y8640" s="146"/>
      <c r="Z8640" s="146"/>
      <c r="AA8640" s="146"/>
      <c r="AB8640" s="5" t="str">
        <f t="shared" si="167"/>
        <v/>
      </c>
    </row>
    <row r="8641" spans="8:28" customFormat="1" ht="12.95" hidden="1" customHeight="1">
      <c r="H8641" s="1"/>
      <c r="I8641" s="1"/>
      <c r="N8641" s="1"/>
      <c r="T8641" s="146"/>
      <c r="U8641" s="146"/>
      <c r="V8641" s="146"/>
      <c r="W8641" s="146"/>
      <c r="X8641" s="146"/>
      <c r="Y8641" s="146"/>
      <c r="Z8641" s="146"/>
      <c r="AA8641" s="146"/>
      <c r="AB8641" s="5" t="str">
        <f t="shared" si="167"/>
        <v/>
      </c>
    </row>
    <row r="8642" spans="8:28" customFormat="1" ht="12.95" hidden="1" customHeight="1">
      <c r="H8642" s="1"/>
      <c r="I8642" s="1"/>
      <c r="N8642" s="1"/>
      <c r="T8642" s="146"/>
      <c r="U8642" s="146"/>
      <c r="V8642" s="146"/>
      <c r="W8642" s="146"/>
      <c r="X8642" s="146"/>
      <c r="Y8642" s="146"/>
      <c r="Z8642" s="146"/>
      <c r="AA8642" s="146"/>
      <c r="AB8642" s="5" t="str">
        <f t="shared" si="167"/>
        <v/>
      </c>
    </row>
    <row r="8643" spans="8:28" customFormat="1" ht="12.95" hidden="1" customHeight="1">
      <c r="H8643" s="1"/>
      <c r="I8643" s="1"/>
      <c r="N8643" s="1"/>
      <c r="T8643" s="146"/>
      <c r="U8643" s="146"/>
      <c r="V8643" s="146"/>
      <c r="W8643" s="146"/>
      <c r="X8643" s="146"/>
      <c r="Y8643" s="146"/>
      <c r="Z8643" s="146"/>
      <c r="AA8643" s="146"/>
      <c r="AB8643" s="5" t="str">
        <f t="shared" si="167"/>
        <v/>
      </c>
    </row>
    <row r="8644" spans="8:28" customFormat="1" ht="12.95" hidden="1" customHeight="1">
      <c r="H8644" s="1"/>
      <c r="I8644" s="1"/>
      <c r="N8644" s="1"/>
      <c r="T8644" s="146"/>
      <c r="U8644" s="146"/>
      <c r="V8644" s="146"/>
      <c r="W8644" s="146"/>
      <c r="X8644" s="146"/>
      <c r="Y8644" s="146"/>
      <c r="Z8644" s="146"/>
      <c r="AA8644" s="146"/>
      <c r="AB8644" s="5" t="str">
        <f t="shared" si="167"/>
        <v/>
      </c>
    </row>
    <row r="8645" spans="8:28" customFormat="1" ht="12.95" hidden="1" customHeight="1">
      <c r="H8645" s="1"/>
      <c r="I8645" s="1"/>
      <c r="N8645" s="1"/>
      <c r="T8645" s="146"/>
      <c r="U8645" s="146"/>
      <c r="V8645" s="146"/>
      <c r="W8645" s="146"/>
      <c r="X8645" s="146"/>
      <c r="Y8645" s="146"/>
      <c r="Z8645" s="146"/>
      <c r="AA8645" s="146"/>
      <c r="AB8645" s="5" t="str">
        <f t="shared" si="167"/>
        <v/>
      </c>
    </row>
    <row r="8646" spans="8:28" customFormat="1" ht="12.95" hidden="1" customHeight="1">
      <c r="H8646" s="1"/>
      <c r="I8646" s="1"/>
      <c r="N8646" s="1"/>
      <c r="T8646" s="146"/>
      <c r="U8646" s="146"/>
      <c r="V8646" s="146"/>
      <c r="W8646" s="146"/>
      <c r="X8646" s="146"/>
      <c r="Y8646" s="146"/>
      <c r="Z8646" s="146"/>
      <c r="AA8646" s="146"/>
      <c r="AB8646" s="5" t="str">
        <f t="shared" si="167"/>
        <v/>
      </c>
    </row>
    <row r="8647" spans="8:28" customFormat="1" ht="12.95" hidden="1" customHeight="1">
      <c r="H8647" s="1"/>
      <c r="I8647" s="1"/>
      <c r="N8647" s="1"/>
      <c r="T8647" s="146"/>
      <c r="U8647" s="146"/>
      <c r="V8647" s="146"/>
      <c r="W8647" s="146"/>
      <c r="X8647" s="146"/>
      <c r="Y8647" s="146"/>
      <c r="Z8647" s="146"/>
      <c r="AA8647" s="146"/>
      <c r="AB8647" s="5" t="str">
        <f t="shared" si="167"/>
        <v/>
      </c>
    </row>
    <row r="8648" spans="8:28" customFormat="1" ht="12.95" hidden="1" customHeight="1">
      <c r="H8648" s="1"/>
      <c r="I8648" s="1"/>
      <c r="N8648" s="1"/>
      <c r="T8648" s="146"/>
      <c r="U8648" s="146"/>
      <c r="V8648" s="146"/>
      <c r="W8648" s="146"/>
      <c r="X8648" s="146"/>
      <c r="Y8648" s="146"/>
      <c r="Z8648" s="146"/>
      <c r="AA8648" s="146"/>
      <c r="AB8648" s="5" t="str">
        <f t="shared" si="167"/>
        <v/>
      </c>
    </row>
    <row r="8649" spans="8:28" customFormat="1" ht="12.95" hidden="1" customHeight="1">
      <c r="H8649" s="1"/>
      <c r="I8649" s="1"/>
      <c r="N8649" s="1"/>
      <c r="T8649" s="146"/>
      <c r="U8649" s="146"/>
      <c r="V8649" s="146"/>
      <c r="W8649" s="146"/>
      <c r="X8649" s="146"/>
      <c r="Y8649" s="146"/>
      <c r="Z8649" s="146"/>
      <c r="AA8649" s="146"/>
      <c r="AB8649" s="5" t="str">
        <f t="shared" si="167"/>
        <v/>
      </c>
    </row>
    <row r="8650" spans="8:28" customFormat="1" ht="12.95" hidden="1" customHeight="1">
      <c r="H8650" s="1"/>
      <c r="I8650" s="1"/>
      <c r="N8650" s="1"/>
      <c r="T8650" s="146"/>
      <c r="U8650" s="146"/>
      <c r="V8650" s="146"/>
      <c r="W8650" s="146"/>
      <c r="X8650" s="146"/>
      <c r="Y8650" s="146"/>
      <c r="Z8650" s="146"/>
      <c r="AA8650" s="146"/>
      <c r="AB8650" s="5" t="str">
        <f t="shared" si="167"/>
        <v/>
      </c>
    </row>
    <row r="8651" spans="8:28" customFormat="1" ht="12.95" hidden="1" customHeight="1">
      <c r="H8651" s="1"/>
      <c r="I8651" s="1"/>
      <c r="N8651" s="1"/>
      <c r="T8651" s="146"/>
      <c r="U8651" s="146"/>
      <c r="V8651" s="146"/>
      <c r="W8651" s="146"/>
      <c r="X8651" s="146"/>
      <c r="Y8651" s="146"/>
      <c r="Z8651" s="146"/>
      <c r="AA8651" s="146"/>
      <c r="AB8651" s="5" t="str">
        <f t="shared" si="167"/>
        <v/>
      </c>
    </row>
    <row r="8652" spans="8:28" customFormat="1" ht="12.95" hidden="1" customHeight="1">
      <c r="H8652" s="1"/>
      <c r="I8652" s="1"/>
      <c r="N8652" s="1"/>
      <c r="T8652" s="146"/>
      <c r="U8652" s="146"/>
      <c r="V8652" s="146"/>
      <c r="W8652" s="146"/>
      <c r="X8652" s="146"/>
      <c r="Y8652" s="146"/>
      <c r="Z8652" s="146"/>
      <c r="AA8652" s="146"/>
      <c r="AB8652" s="5" t="str">
        <f t="shared" si="167"/>
        <v/>
      </c>
    </row>
    <row r="8653" spans="8:28" customFormat="1" ht="12.95" hidden="1" customHeight="1">
      <c r="H8653" s="1"/>
      <c r="I8653" s="1"/>
      <c r="N8653" s="1"/>
      <c r="T8653" s="146"/>
      <c r="U8653" s="146"/>
      <c r="V8653" s="146"/>
      <c r="W8653" s="146"/>
      <c r="X8653" s="146"/>
      <c r="Y8653" s="146"/>
      <c r="Z8653" s="146"/>
      <c r="AA8653" s="146"/>
      <c r="AB8653" s="5" t="str">
        <f t="shared" si="167"/>
        <v/>
      </c>
    </row>
    <row r="8654" spans="8:28" customFormat="1" ht="12.95" hidden="1" customHeight="1">
      <c r="H8654" s="1"/>
      <c r="I8654" s="1"/>
      <c r="N8654" s="1"/>
      <c r="T8654" s="146"/>
      <c r="U8654" s="146"/>
      <c r="V8654" s="146"/>
      <c r="W8654" s="146"/>
      <c r="X8654" s="146"/>
      <c r="Y8654" s="146"/>
      <c r="Z8654" s="146"/>
      <c r="AA8654" s="146"/>
      <c r="AB8654" s="5" t="str">
        <f t="shared" si="167"/>
        <v/>
      </c>
    </row>
    <row r="8655" spans="8:28" customFormat="1" ht="12.95" hidden="1" customHeight="1">
      <c r="H8655" s="1"/>
      <c r="I8655" s="1"/>
      <c r="N8655" s="1"/>
      <c r="T8655" s="146"/>
      <c r="U8655" s="146"/>
      <c r="V8655" s="146"/>
      <c r="W8655" s="146"/>
      <c r="X8655" s="146"/>
      <c r="Y8655" s="146"/>
      <c r="Z8655" s="146"/>
      <c r="AA8655" s="146"/>
      <c r="AB8655" s="5" t="str">
        <f t="shared" si="167"/>
        <v/>
      </c>
    </row>
    <row r="8656" spans="8:28" customFormat="1" ht="12.95" hidden="1" customHeight="1">
      <c r="H8656" s="1"/>
      <c r="I8656" s="1"/>
      <c r="N8656" s="1"/>
      <c r="T8656" s="146"/>
      <c r="U8656" s="146"/>
      <c r="V8656" s="146"/>
      <c r="W8656" s="146"/>
      <c r="X8656" s="146"/>
      <c r="Y8656" s="146"/>
      <c r="Z8656" s="146"/>
      <c r="AA8656" s="146"/>
      <c r="AB8656" s="5" t="str">
        <f t="shared" si="167"/>
        <v/>
      </c>
    </row>
    <row r="8657" spans="8:28" customFormat="1" ht="12.95" hidden="1" customHeight="1">
      <c r="H8657" s="1"/>
      <c r="I8657" s="1"/>
      <c r="N8657" s="1"/>
      <c r="T8657" s="146"/>
      <c r="U8657" s="146"/>
      <c r="V8657" s="146"/>
      <c r="W8657" s="146"/>
      <c r="X8657" s="146"/>
      <c r="Y8657" s="146"/>
      <c r="Z8657" s="146"/>
      <c r="AA8657" s="146"/>
      <c r="AB8657" s="5" t="str">
        <f t="shared" si="167"/>
        <v/>
      </c>
    </row>
    <row r="8658" spans="8:28" customFormat="1" ht="12.95" hidden="1" customHeight="1">
      <c r="H8658" s="1"/>
      <c r="I8658" s="1"/>
      <c r="N8658" s="1"/>
      <c r="T8658" s="146"/>
      <c r="U8658" s="146"/>
      <c r="V8658" s="146"/>
      <c r="W8658" s="146"/>
      <c r="X8658" s="146"/>
      <c r="Y8658" s="146"/>
      <c r="Z8658" s="146"/>
      <c r="AA8658" s="146"/>
      <c r="AB8658" s="5" t="str">
        <f t="shared" si="167"/>
        <v/>
      </c>
    </row>
    <row r="8659" spans="8:28" customFormat="1" ht="12.95" hidden="1" customHeight="1">
      <c r="H8659" s="1"/>
      <c r="I8659" s="1"/>
      <c r="N8659" s="1"/>
      <c r="T8659" s="146"/>
      <c r="U8659" s="146"/>
      <c r="V8659" s="146"/>
      <c r="W8659" s="146"/>
      <c r="X8659" s="146"/>
      <c r="Y8659" s="146"/>
      <c r="Z8659" s="146"/>
      <c r="AA8659" s="146"/>
      <c r="AB8659" s="5" t="str">
        <f t="shared" si="167"/>
        <v/>
      </c>
    </row>
    <row r="8660" spans="8:28" customFormat="1" ht="12.95" hidden="1" customHeight="1">
      <c r="H8660" s="1"/>
      <c r="I8660" s="1"/>
      <c r="N8660" s="1"/>
      <c r="T8660" s="146"/>
      <c r="U8660" s="146"/>
      <c r="V8660" s="146"/>
      <c r="W8660" s="146"/>
      <c r="X8660" s="146"/>
      <c r="Y8660" s="146"/>
      <c r="Z8660" s="146"/>
      <c r="AA8660" s="146"/>
      <c r="AB8660" s="5" t="str">
        <f t="shared" si="167"/>
        <v/>
      </c>
    </row>
    <row r="8661" spans="8:28" customFormat="1" ht="12.95" hidden="1" customHeight="1">
      <c r="H8661" s="1"/>
      <c r="I8661" s="1"/>
      <c r="N8661" s="1"/>
      <c r="T8661" s="146"/>
      <c r="U8661" s="146"/>
      <c r="V8661" s="146"/>
      <c r="W8661" s="146"/>
      <c r="X8661" s="146"/>
      <c r="Y8661" s="146"/>
      <c r="Z8661" s="146"/>
      <c r="AA8661" s="146"/>
      <c r="AB8661" s="5" t="str">
        <f t="shared" si="167"/>
        <v/>
      </c>
    </row>
    <row r="8662" spans="8:28" customFormat="1" ht="12.95" hidden="1" customHeight="1">
      <c r="H8662" s="1"/>
      <c r="I8662" s="1"/>
      <c r="N8662" s="1"/>
      <c r="T8662" s="146"/>
      <c r="U8662" s="146"/>
      <c r="V8662" s="146"/>
      <c r="W8662" s="146"/>
      <c r="X8662" s="146"/>
      <c r="Y8662" s="146"/>
      <c r="Z8662" s="146"/>
      <c r="AA8662" s="146"/>
      <c r="AB8662" s="5" t="str">
        <f t="shared" si="167"/>
        <v/>
      </c>
    </row>
    <row r="8663" spans="8:28" customFormat="1" ht="12.95" hidden="1" customHeight="1">
      <c r="H8663" s="1"/>
      <c r="I8663" s="1"/>
      <c r="N8663" s="1"/>
      <c r="T8663" s="146"/>
      <c r="U8663" s="146"/>
      <c r="V8663" s="146"/>
      <c r="W8663" s="146"/>
      <c r="X8663" s="146"/>
      <c r="Y8663" s="146"/>
      <c r="Z8663" s="146"/>
      <c r="AA8663" s="146"/>
      <c r="AB8663" s="5" t="str">
        <f t="shared" si="167"/>
        <v/>
      </c>
    </row>
    <row r="8664" spans="8:28" customFormat="1" ht="12.95" hidden="1" customHeight="1">
      <c r="H8664" s="1"/>
      <c r="I8664" s="1"/>
      <c r="N8664" s="1"/>
      <c r="T8664" s="146"/>
      <c r="U8664" s="146"/>
      <c r="V8664" s="146"/>
      <c r="W8664" s="146"/>
      <c r="X8664" s="146"/>
      <c r="Y8664" s="146"/>
      <c r="Z8664" s="146"/>
      <c r="AA8664" s="146"/>
      <c r="AB8664" s="5" t="str">
        <f t="shared" si="167"/>
        <v/>
      </c>
    </row>
    <row r="8665" spans="8:28" customFormat="1" ht="12.95" hidden="1" customHeight="1">
      <c r="H8665" s="1"/>
      <c r="I8665" s="1"/>
      <c r="N8665" s="1"/>
      <c r="T8665" s="146"/>
      <c r="U8665" s="146"/>
      <c r="V8665" s="146"/>
      <c r="W8665" s="146"/>
      <c r="X8665" s="146"/>
      <c r="Y8665" s="146"/>
      <c r="Z8665" s="146"/>
      <c r="AA8665" s="146"/>
      <c r="AB8665" s="5" t="str">
        <f t="shared" si="167"/>
        <v/>
      </c>
    </row>
    <row r="8666" spans="8:28" customFormat="1" ht="12.95" hidden="1" customHeight="1">
      <c r="H8666" s="1"/>
      <c r="I8666" s="1"/>
      <c r="N8666" s="1"/>
      <c r="T8666" s="146"/>
      <c r="U8666" s="146"/>
      <c r="V8666" s="146"/>
      <c r="W8666" s="146"/>
      <c r="X8666" s="146"/>
      <c r="Y8666" s="146"/>
      <c r="Z8666" s="146"/>
      <c r="AA8666" s="146"/>
      <c r="AB8666" s="5" t="str">
        <f t="shared" si="167"/>
        <v/>
      </c>
    </row>
    <row r="8667" spans="8:28" customFormat="1" ht="12.95" hidden="1" customHeight="1">
      <c r="H8667" s="1"/>
      <c r="I8667" s="1"/>
      <c r="N8667" s="1"/>
      <c r="T8667" s="146"/>
      <c r="U8667" s="146"/>
      <c r="V8667" s="146"/>
      <c r="W8667" s="146"/>
      <c r="X8667" s="146"/>
      <c r="Y8667" s="146"/>
      <c r="Z8667" s="146"/>
      <c r="AA8667" s="146"/>
      <c r="AB8667" s="5" t="str">
        <f t="shared" ref="AB8667:AB8730" si="168">IF(TRIM(A8657)="","",CONCATENATE(TRIM(D8657),TRIM(E8657)))</f>
        <v/>
      </c>
    </row>
    <row r="8668" spans="8:28" customFormat="1" ht="12.95" hidden="1" customHeight="1">
      <c r="H8668" s="1"/>
      <c r="I8668" s="1"/>
      <c r="N8668" s="1"/>
      <c r="T8668" s="146"/>
      <c r="U8668" s="146"/>
      <c r="V8668" s="146"/>
      <c r="W8668" s="146"/>
      <c r="X8668" s="146"/>
      <c r="Y8668" s="146"/>
      <c r="Z8668" s="146"/>
      <c r="AA8668" s="146"/>
      <c r="AB8668" s="5" t="str">
        <f t="shared" si="168"/>
        <v/>
      </c>
    </row>
    <row r="8669" spans="8:28" customFormat="1" ht="12.95" hidden="1" customHeight="1">
      <c r="H8669" s="1"/>
      <c r="I8669" s="1"/>
      <c r="N8669" s="1"/>
      <c r="T8669" s="146"/>
      <c r="U8669" s="146"/>
      <c r="V8669" s="146"/>
      <c r="W8669" s="146"/>
      <c r="X8669" s="146"/>
      <c r="Y8669" s="146"/>
      <c r="Z8669" s="146"/>
      <c r="AA8669" s="146"/>
      <c r="AB8669" s="5" t="str">
        <f t="shared" si="168"/>
        <v/>
      </c>
    </row>
    <row r="8670" spans="8:28" customFormat="1" ht="12.95" hidden="1" customHeight="1">
      <c r="H8670" s="1"/>
      <c r="I8670" s="1"/>
      <c r="N8670" s="1"/>
      <c r="T8670" s="146"/>
      <c r="U8670" s="146"/>
      <c r="V8670" s="146"/>
      <c r="W8670" s="146"/>
      <c r="X8670" s="146"/>
      <c r="Y8670" s="146"/>
      <c r="Z8670" s="146"/>
      <c r="AA8670" s="146"/>
      <c r="AB8670" s="5" t="str">
        <f t="shared" si="168"/>
        <v/>
      </c>
    </row>
    <row r="8671" spans="8:28" customFormat="1" ht="12.95" hidden="1" customHeight="1">
      <c r="H8671" s="1"/>
      <c r="I8671" s="1"/>
      <c r="N8671" s="1"/>
      <c r="T8671" s="146"/>
      <c r="U8671" s="146"/>
      <c r="V8671" s="146"/>
      <c r="W8671" s="146"/>
      <c r="X8671" s="146"/>
      <c r="Y8671" s="146"/>
      <c r="Z8671" s="146"/>
      <c r="AA8671" s="146"/>
      <c r="AB8671" s="5" t="str">
        <f t="shared" si="168"/>
        <v/>
      </c>
    </row>
    <row r="8672" spans="8:28" customFormat="1" ht="12.95" hidden="1" customHeight="1">
      <c r="H8672" s="1"/>
      <c r="I8672" s="1"/>
      <c r="N8672" s="1"/>
      <c r="T8672" s="146"/>
      <c r="U8672" s="146"/>
      <c r="V8672" s="146"/>
      <c r="W8672" s="146"/>
      <c r="X8672" s="146"/>
      <c r="Y8672" s="146"/>
      <c r="Z8672" s="146"/>
      <c r="AA8672" s="146"/>
      <c r="AB8672" s="5" t="str">
        <f t="shared" si="168"/>
        <v/>
      </c>
    </row>
    <row r="8673" spans="8:28" customFormat="1" ht="12.95" hidden="1" customHeight="1">
      <c r="H8673" s="1"/>
      <c r="I8673" s="1"/>
      <c r="N8673" s="1"/>
      <c r="T8673" s="146"/>
      <c r="U8673" s="146"/>
      <c r="V8673" s="146"/>
      <c r="W8673" s="146"/>
      <c r="X8673" s="146"/>
      <c r="Y8673" s="146"/>
      <c r="Z8673" s="146"/>
      <c r="AA8673" s="146"/>
      <c r="AB8673" s="5" t="str">
        <f t="shared" si="168"/>
        <v/>
      </c>
    </row>
    <row r="8674" spans="8:28" customFormat="1" ht="12.95" hidden="1" customHeight="1">
      <c r="H8674" s="1"/>
      <c r="I8674" s="1"/>
      <c r="N8674" s="1"/>
      <c r="T8674" s="146"/>
      <c r="U8674" s="146"/>
      <c r="V8674" s="146"/>
      <c r="W8674" s="146"/>
      <c r="X8674" s="146"/>
      <c r="Y8674" s="146"/>
      <c r="Z8674" s="146"/>
      <c r="AA8674" s="146"/>
      <c r="AB8674" s="5" t="str">
        <f t="shared" si="168"/>
        <v/>
      </c>
    </row>
    <row r="8675" spans="8:28" customFormat="1" ht="12.95" hidden="1" customHeight="1">
      <c r="H8675" s="1"/>
      <c r="I8675" s="1"/>
      <c r="N8675" s="1"/>
      <c r="T8675" s="146"/>
      <c r="U8675" s="146"/>
      <c r="V8675" s="146"/>
      <c r="W8675" s="146"/>
      <c r="X8675" s="146"/>
      <c r="Y8675" s="146"/>
      <c r="Z8675" s="146"/>
      <c r="AA8675" s="146"/>
      <c r="AB8675" s="5" t="str">
        <f t="shared" si="168"/>
        <v/>
      </c>
    </row>
    <row r="8676" spans="8:28" customFormat="1" ht="12.95" hidden="1" customHeight="1">
      <c r="H8676" s="1"/>
      <c r="I8676" s="1"/>
      <c r="N8676" s="1"/>
      <c r="T8676" s="146"/>
      <c r="U8676" s="146"/>
      <c r="V8676" s="146"/>
      <c r="W8676" s="146"/>
      <c r="X8676" s="146"/>
      <c r="Y8676" s="146"/>
      <c r="Z8676" s="146"/>
      <c r="AA8676" s="146"/>
      <c r="AB8676" s="5" t="str">
        <f t="shared" si="168"/>
        <v/>
      </c>
    </row>
    <row r="8677" spans="8:28" customFormat="1" ht="12.95" hidden="1" customHeight="1">
      <c r="H8677" s="1"/>
      <c r="I8677" s="1"/>
      <c r="N8677" s="1"/>
      <c r="T8677" s="146"/>
      <c r="U8677" s="146"/>
      <c r="V8677" s="146"/>
      <c r="W8677" s="146"/>
      <c r="X8677" s="146"/>
      <c r="Y8677" s="146"/>
      <c r="Z8677" s="146"/>
      <c r="AA8677" s="146"/>
      <c r="AB8677" s="5" t="str">
        <f t="shared" si="168"/>
        <v/>
      </c>
    </row>
    <row r="8678" spans="8:28" customFormat="1" ht="12.95" hidden="1" customHeight="1">
      <c r="H8678" s="1"/>
      <c r="I8678" s="1"/>
      <c r="N8678" s="1"/>
      <c r="T8678" s="146"/>
      <c r="U8678" s="146"/>
      <c r="V8678" s="146"/>
      <c r="W8678" s="146"/>
      <c r="X8678" s="146"/>
      <c r="Y8678" s="146"/>
      <c r="Z8678" s="146"/>
      <c r="AA8678" s="146"/>
      <c r="AB8678" s="5" t="str">
        <f t="shared" si="168"/>
        <v/>
      </c>
    </row>
    <row r="8679" spans="8:28" customFormat="1" ht="12.95" hidden="1" customHeight="1">
      <c r="H8679" s="1"/>
      <c r="I8679" s="1"/>
      <c r="N8679" s="1"/>
      <c r="T8679" s="146"/>
      <c r="U8679" s="146"/>
      <c r="V8679" s="146"/>
      <c r="W8679" s="146"/>
      <c r="X8679" s="146"/>
      <c r="Y8679" s="146"/>
      <c r="Z8679" s="146"/>
      <c r="AA8679" s="146"/>
      <c r="AB8679" s="5" t="str">
        <f t="shared" si="168"/>
        <v/>
      </c>
    </row>
    <row r="8680" spans="8:28" customFormat="1" ht="12.95" hidden="1" customHeight="1">
      <c r="H8680" s="1"/>
      <c r="I8680" s="1"/>
      <c r="N8680" s="1"/>
      <c r="T8680" s="146"/>
      <c r="U8680" s="146"/>
      <c r="V8680" s="146"/>
      <c r="W8680" s="146"/>
      <c r="X8680" s="146"/>
      <c r="Y8680" s="146"/>
      <c r="Z8680" s="146"/>
      <c r="AA8680" s="146"/>
      <c r="AB8680" s="5" t="str">
        <f t="shared" si="168"/>
        <v/>
      </c>
    </row>
    <row r="8681" spans="8:28" customFormat="1" ht="12.95" hidden="1" customHeight="1">
      <c r="H8681" s="1"/>
      <c r="I8681" s="1"/>
      <c r="N8681" s="1"/>
      <c r="T8681" s="146"/>
      <c r="U8681" s="146"/>
      <c r="V8681" s="146"/>
      <c r="W8681" s="146"/>
      <c r="X8681" s="146"/>
      <c r="Y8681" s="146"/>
      <c r="Z8681" s="146"/>
      <c r="AA8681" s="146"/>
      <c r="AB8681" s="5" t="str">
        <f t="shared" si="168"/>
        <v/>
      </c>
    </row>
    <row r="8682" spans="8:28" customFormat="1" ht="12.95" hidden="1" customHeight="1">
      <c r="H8682" s="1"/>
      <c r="I8682" s="1"/>
      <c r="N8682" s="1"/>
      <c r="T8682" s="146"/>
      <c r="U8682" s="146"/>
      <c r="V8682" s="146"/>
      <c r="W8682" s="146"/>
      <c r="X8682" s="146"/>
      <c r="Y8682" s="146"/>
      <c r="Z8682" s="146"/>
      <c r="AA8682" s="146"/>
      <c r="AB8682" s="5" t="str">
        <f t="shared" si="168"/>
        <v/>
      </c>
    </row>
    <row r="8683" spans="8:28" customFormat="1" ht="12.95" hidden="1" customHeight="1">
      <c r="H8683" s="1"/>
      <c r="I8683" s="1"/>
      <c r="N8683" s="1"/>
      <c r="T8683" s="146"/>
      <c r="U8683" s="146"/>
      <c r="V8683" s="146"/>
      <c r="W8683" s="146"/>
      <c r="X8683" s="146"/>
      <c r="Y8683" s="146"/>
      <c r="Z8683" s="146"/>
      <c r="AA8683" s="146"/>
      <c r="AB8683" s="5" t="str">
        <f t="shared" si="168"/>
        <v/>
      </c>
    </row>
    <row r="8684" spans="8:28" customFormat="1" ht="12.95" hidden="1" customHeight="1">
      <c r="H8684" s="1"/>
      <c r="I8684" s="1"/>
      <c r="N8684" s="1"/>
      <c r="T8684" s="146"/>
      <c r="U8684" s="146"/>
      <c r="V8684" s="146"/>
      <c r="W8684" s="146"/>
      <c r="X8684" s="146"/>
      <c r="Y8684" s="146"/>
      <c r="Z8684" s="146"/>
      <c r="AA8684" s="146"/>
      <c r="AB8684" s="5" t="str">
        <f t="shared" si="168"/>
        <v/>
      </c>
    </row>
    <row r="8685" spans="8:28" customFormat="1" ht="12.95" hidden="1" customHeight="1">
      <c r="H8685" s="1"/>
      <c r="I8685" s="1"/>
      <c r="N8685" s="1"/>
      <c r="T8685" s="146"/>
      <c r="U8685" s="146"/>
      <c r="V8685" s="146"/>
      <c r="W8685" s="146"/>
      <c r="X8685" s="146"/>
      <c r="Y8685" s="146"/>
      <c r="Z8685" s="146"/>
      <c r="AA8685" s="146"/>
      <c r="AB8685" s="5" t="str">
        <f t="shared" si="168"/>
        <v/>
      </c>
    </row>
    <row r="8686" spans="8:28" customFormat="1" ht="12.95" hidden="1" customHeight="1">
      <c r="H8686" s="1"/>
      <c r="I8686" s="1"/>
      <c r="N8686" s="1"/>
      <c r="T8686" s="146"/>
      <c r="U8686" s="146"/>
      <c r="V8686" s="146"/>
      <c r="W8686" s="146"/>
      <c r="X8686" s="146"/>
      <c r="Y8686" s="146"/>
      <c r="Z8686" s="146"/>
      <c r="AA8686" s="146"/>
      <c r="AB8686" s="5" t="str">
        <f t="shared" si="168"/>
        <v/>
      </c>
    </row>
    <row r="8687" spans="8:28" customFormat="1" ht="12.95" hidden="1" customHeight="1">
      <c r="H8687" s="1"/>
      <c r="I8687" s="1"/>
      <c r="N8687" s="1"/>
      <c r="T8687" s="146"/>
      <c r="U8687" s="146"/>
      <c r="V8687" s="146"/>
      <c r="W8687" s="146"/>
      <c r="X8687" s="146"/>
      <c r="Y8687" s="146"/>
      <c r="Z8687" s="146"/>
      <c r="AA8687" s="146"/>
      <c r="AB8687" s="5" t="str">
        <f t="shared" si="168"/>
        <v/>
      </c>
    </row>
    <row r="8688" spans="8:28" customFormat="1" ht="12.95" hidden="1" customHeight="1">
      <c r="H8688" s="1"/>
      <c r="I8688" s="1"/>
      <c r="N8688" s="1"/>
      <c r="T8688" s="146"/>
      <c r="U8688" s="146"/>
      <c r="V8688" s="146"/>
      <c r="W8688" s="146"/>
      <c r="X8688" s="146"/>
      <c r="Y8688" s="146"/>
      <c r="Z8688" s="146"/>
      <c r="AA8688" s="146"/>
      <c r="AB8688" s="5" t="str">
        <f t="shared" si="168"/>
        <v/>
      </c>
    </row>
    <row r="8689" spans="8:28" customFormat="1" ht="12.95" hidden="1" customHeight="1">
      <c r="H8689" s="1"/>
      <c r="I8689" s="1"/>
      <c r="N8689" s="1"/>
      <c r="T8689" s="146"/>
      <c r="U8689" s="146"/>
      <c r="V8689" s="146"/>
      <c r="W8689" s="146"/>
      <c r="X8689" s="146"/>
      <c r="Y8689" s="146"/>
      <c r="Z8689" s="146"/>
      <c r="AA8689" s="146"/>
      <c r="AB8689" s="5" t="str">
        <f t="shared" si="168"/>
        <v/>
      </c>
    </row>
    <row r="8690" spans="8:28" customFormat="1" ht="12.95" hidden="1" customHeight="1">
      <c r="H8690" s="1"/>
      <c r="I8690" s="1"/>
      <c r="N8690" s="1"/>
      <c r="T8690" s="146"/>
      <c r="U8690" s="146"/>
      <c r="V8690" s="146"/>
      <c r="W8690" s="146"/>
      <c r="X8690" s="146"/>
      <c r="Y8690" s="146"/>
      <c r="Z8690" s="146"/>
      <c r="AA8690" s="146"/>
      <c r="AB8690" s="5" t="str">
        <f t="shared" si="168"/>
        <v/>
      </c>
    </row>
    <row r="8691" spans="8:28" customFormat="1" ht="12.95" hidden="1" customHeight="1">
      <c r="H8691" s="1"/>
      <c r="I8691" s="1"/>
      <c r="N8691" s="1"/>
      <c r="T8691" s="146"/>
      <c r="U8691" s="146"/>
      <c r="V8691" s="146"/>
      <c r="W8691" s="146"/>
      <c r="X8691" s="146"/>
      <c r="Y8691" s="146"/>
      <c r="Z8691" s="146"/>
      <c r="AA8691" s="146"/>
      <c r="AB8691" s="5" t="str">
        <f t="shared" si="168"/>
        <v/>
      </c>
    </row>
    <row r="8692" spans="8:28" customFormat="1" ht="12.95" hidden="1" customHeight="1">
      <c r="H8692" s="1"/>
      <c r="I8692" s="1"/>
      <c r="N8692" s="1"/>
      <c r="T8692" s="146"/>
      <c r="U8692" s="146"/>
      <c r="V8692" s="146"/>
      <c r="W8692" s="146"/>
      <c r="X8692" s="146"/>
      <c r="Y8692" s="146"/>
      <c r="Z8692" s="146"/>
      <c r="AA8692" s="146"/>
      <c r="AB8692" s="5" t="str">
        <f t="shared" si="168"/>
        <v/>
      </c>
    </row>
    <row r="8693" spans="8:28" customFormat="1" ht="12.95" hidden="1" customHeight="1">
      <c r="H8693" s="1"/>
      <c r="I8693" s="1"/>
      <c r="N8693" s="1"/>
      <c r="T8693" s="146"/>
      <c r="U8693" s="146"/>
      <c r="V8693" s="146"/>
      <c r="W8693" s="146"/>
      <c r="X8693" s="146"/>
      <c r="Y8693" s="146"/>
      <c r="Z8693" s="146"/>
      <c r="AA8693" s="146"/>
      <c r="AB8693" s="5" t="str">
        <f t="shared" si="168"/>
        <v/>
      </c>
    </row>
    <row r="8694" spans="8:28" customFormat="1" ht="12.95" hidden="1" customHeight="1">
      <c r="H8694" s="1"/>
      <c r="I8694" s="1"/>
      <c r="N8694" s="1"/>
      <c r="T8694" s="146"/>
      <c r="U8694" s="146"/>
      <c r="V8694" s="146"/>
      <c r="W8694" s="146"/>
      <c r="X8694" s="146"/>
      <c r="Y8694" s="146"/>
      <c r="Z8694" s="146"/>
      <c r="AA8694" s="146"/>
      <c r="AB8694" s="5" t="str">
        <f t="shared" si="168"/>
        <v/>
      </c>
    </row>
    <row r="8695" spans="8:28" customFormat="1" ht="12.95" hidden="1" customHeight="1">
      <c r="H8695" s="1"/>
      <c r="I8695" s="1"/>
      <c r="N8695" s="1"/>
      <c r="T8695" s="146"/>
      <c r="U8695" s="146"/>
      <c r="V8695" s="146"/>
      <c r="W8695" s="146"/>
      <c r="X8695" s="146"/>
      <c r="Y8695" s="146"/>
      <c r="Z8695" s="146"/>
      <c r="AA8695" s="146"/>
      <c r="AB8695" s="5" t="str">
        <f t="shared" si="168"/>
        <v/>
      </c>
    </row>
    <row r="8696" spans="8:28" customFormat="1" ht="12.95" hidden="1" customHeight="1">
      <c r="H8696" s="1"/>
      <c r="I8696" s="1"/>
      <c r="N8696" s="1"/>
      <c r="T8696" s="146"/>
      <c r="U8696" s="146"/>
      <c r="V8696" s="146"/>
      <c r="W8696" s="146"/>
      <c r="X8696" s="146"/>
      <c r="Y8696" s="146"/>
      <c r="Z8696" s="146"/>
      <c r="AA8696" s="146"/>
      <c r="AB8696" s="5" t="str">
        <f t="shared" si="168"/>
        <v/>
      </c>
    </row>
    <row r="8697" spans="8:28" customFormat="1" ht="12.95" hidden="1" customHeight="1">
      <c r="H8697" s="1"/>
      <c r="I8697" s="1"/>
      <c r="N8697" s="1"/>
      <c r="T8697" s="146"/>
      <c r="U8697" s="146"/>
      <c r="V8697" s="146"/>
      <c r="W8697" s="146"/>
      <c r="X8697" s="146"/>
      <c r="Y8697" s="146"/>
      <c r="Z8697" s="146"/>
      <c r="AA8697" s="146"/>
      <c r="AB8697" s="5" t="str">
        <f t="shared" si="168"/>
        <v/>
      </c>
    </row>
    <row r="8698" spans="8:28" customFormat="1" ht="12.95" hidden="1" customHeight="1">
      <c r="H8698" s="1"/>
      <c r="I8698" s="1"/>
      <c r="N8698" s="1"/>
      <c r="T8698" s="146"/>
      <c r="U8698" s="146"/>
      <c r="V8698" s="146"/>
      <c r="W8698" s="146"/>
      <c r="X8698" s="146"/>
      <c r="Y8698" s="146"/>
      <c r="Z8698" s="146"/>
      <c r="AA8698" s="146"/>
      <c r="AB8698" s="5" t="str">
        <f t="shared" si="168"/>
        <v/>
      </c>
    </row>
    <row r="8699" spans="8:28" customFormat="1" ht="12.95" hidden="1" customHeight="1">
      <c r="H8699" s="1"/>
      <c r="I8699" s="1"/>
      <c r="N8699" s="1"/>
      <c r="T8699" s="146"/>
      <c r="U8699" s="146"/>
      <c r="V8699" s="146"/>
      <c r="W8699" s="146"/>
      <c r="X8699" s="146"/>
      <c r="Y8699" s="146"/>
      <c r="Z8699" s="146"/>
      <c r="AA8699" s="146"/>
      <c r="AB8699" s="5" t="str">
        <f t="shared" si="168"/>
        <v/>
      </c>
    </row>
    <row r="8700" spans="8:28" customFormat="1" ht="12.95" hidden="1" customHeight="1">
      <c r="H8700" s="1"/>
      <c r="I8700" s="1"/>
      <c r="N8700" s="1"/>
      <c r="T8700" s="146"/>
      <c r="U8700" s="146"/>
      <c r="V8700" s="146"/>
      <c r="W8700" s="146"/>
      <c r="X8700" s="146"/>
      <c r="Y8700" s="146"/>
      <c r="Z8700" s="146"/>
      <c r="AA8700" s="146"/>
      <c r="AB8700" s="5" t="str">
        <f t="shared" si="168"/>
        <v/>
      </c>
    </row>
    <row r="8701" spans="8:28" customFormat="1" ht="12.95" hidden="1" customHeight="1">
      <c r="H8701" s="1"/>
      <c r="I8701" s="1"/>
      <c r="N8701" s="1"/>
      <c r="T8701" s="146"/>
      <c r="U8701" s="146"/>
      <c r="V8701" s="146"/>
      <c r="W8701" s="146"/>
      <c r="X8701" s="146"/>
      <c r="Y8701" s="146"/>
      <c r="Z8701" s="146"/>
      <c r="AA8701" s="146"/>
      <c r="AB8701" s="5" t="str">
        <f t="shared" si="168"/>
        <v/>
      </c>
    </row>
    <row r="8702" spans="8:28" customFormat="1" ht="12.95" hidden="1" customHeight="1">
      <c r="H8702" s="1"/>
      <c r="I8702" s="1"/>
      <c r="N8702" s="1"/>
      <c r="T8702" s="146"/>
      <c r="U8702" s="146"/>
      <c r="V8702" s="146"/>
      <c r="W8702" s="146"/>
      <c r="X8702" s="146"/>
      <c r="Y8702" s="146"/>
      <c r="Z8702" s="146"/>
      <c r="AA8702" s="146"/>
      <c r="AB8702" s="5" t="str">
        <f t="shared" si="168"/>
        <v/>
      </c>
    </row>
    <row r="8703" spans="8:28" customFormat="1" ht="12.95" hidden="1" customHeight="1">
      <c r="H8703" s="1"/>
      <c r="I8703" s="1"/>
      <c r="N8703" s="1"/>
      <c r="T8703" s="146"/>
      <c r="U8703" s="146"/>
      <c r="V8703" s="146"/>
      <c r="W8703" s="146"/>
      <c r="X8703" s="146"/>
      <c r="Y8703" s="146"/>
      <c r="Z8703" s="146"/>
      <c r="AA8703" s="146"/>
      <c r="AB8703" s="5" t="str">
        <f t="shared" si="168"/>
        <v/>
      </c>
    </row>
    <row r="8704" spans="8:28" customFormat="1" ht="12.95" hidden="1" customHeight="1">
      <c r="H8704" s="1"/>
      <c r="I8704" s="1"/>
      <c r="N8704" s="1"/>
      <c r="T8704" s="146"/>
      <c r="U8704" s="146"/>
      <c r="V8704" s="146"/>
      <c r="W8704" s="146"/>
      <c r="X8704" s="146"/>
      <c r="Y8704" s="146"/>
      <c r="Z8704" s="146"/>
      <c r="AA8704" s="146"/>
      <c r="AB8704" s="5" t="str">
        <f t="shared" si="168"/>
        <v/>
      </c>
    </row>
    <row r="8705" spans="8:28" customFormat="1" ht="12.95" hidden="1" customHeight="1">
      <c r="H8705" s="1"/>
      <c r="I8705" s="1"/>
      <c r="N8705" s="1"/>
      <c r="T8705" s="146"/>
      <c r="U8705" s="146"/>
      <c r="V8705" s="146"/>
      <c r="W8705" s="146"/>
      <c r="X8705" s="146"/>
      <c r="Y8705" s="146"/>
      <c r="Z8705" s="146"/>
      <c r="AA8705" s="146"/>
      <c r="AB8705" s="5" t="str">
        <f t="shared" si="168"/>
        <v/>
      </c>
    </row>
    <row r="8706" spans="8:28" customFormat="1" ht="12.95" hidden="1" customHeight="1">
      <c r="H8706" s="1"/>
      <c r="I8706" s="1"/>
      <c r="N8706" s="1"/>
      <c r="T8706" s="146"/>
      <c r="U8706" s="146"/>
      <c r="V8706" s="146"/>
      <c r="W8706" s="146"/>
      <c r="X8706" s="146"/>
      <c r="Y8706" s="146"/>
      <c r="Z8706" s="146"/>
      <c r="AA8706" s="146"/>
      <c r="AB8706" s="5" t="str">
        <f t="shared" si="168"/>
        <v/>
      </c>
    </row>
    <row r="8707" spans="8:28" customFormat="1" ht="12.95" hidden="1" customHeight="1">
      <c r="H8707" s="1"/>
      <c r="I8707" s="1"/>
      <c r="N8707" s="1"/>
      <c r="T8707" s="146"/>
      <c r="U8707" s="146"/>
      <c r="V8707" s="146"/>
      <c r="W8707" s="146"/>
      <c r="X8707" s="146"/>
      <c r="Y8707" s="146"/>
      <c r="Z8707" s="146"/>
      <c r="AA8707" s="146"/>
      <c r="AB8707" s="5" t="str">
        <f t="shared" si="168"/>
        <v/>
      </c>
    </row>
    <row r="8708" spans="8:28" customFormat="1" ht="12.95" hidden="1" customHeight="1">
      <c r="H8708" s="1"/>
      <c r="I8708" s="1"/>
      <c r="N8708" s="1"/>
      <c r="T8708" s="146"/>
      <c r="U8708" s="146"/>
      <c r="V8708" s="146"/>
      <c r="W8708" s="146"/>
      <c r="X8708" s="146"/>
      <c r="Y8708" s="146"/>
      <c r="Z8708" s="146"/>
      <c r="AA8708" s="146"/>
      <c r="AB8708" s="5" t="str">
        <f t="shared" si="168"/>
        <v/>
      </c>
    </row>
    <row r="8709" spans="8:28" customFormat="1" ht="12.95" hidden="1" customHeight="1">
      <c r="H8709" s="1"/>
      <c r="I8709" s="1"/>
      <c r="N8709" s="1"/>
      <c r="T8709" s="146"/>
      <c r="U8709" s="146"/>
      <c r="V8709" s="146"/>
      <c r="W8709" s="146"/>
      <c r="X8709" s="146"/>
      <c r="Y8709" s="146"/>
      <c r="Z8709" s="146"/>
      <c r="AA8709" s="146"/>
      <c r="AB8709" s="5" t="str">
        <f t="shared" si="168"/>
        <v/>
      </c>
    </row>
    <row r="8710" spans="8:28" customFormat="1" ht="12.95" hidden="1" customHeight="1">
      <c r="H8710" s="1"/>
      <c r="I8710" s="1"/>
      <c r="N8710" s="1"/>
      <c r="T8710" s="146"/>
      <c r="U8710" s="146"/>
      <c r="V8710" s="146"/>
      <c r="W8710" s="146"/>
      <c r="X8710" s="146"/>
      <c r="Y8710" s="146"/>
      <c r="Z8710" s="146"/>
      <c r="AA8710" s="146"/>
      <c r="AB8710" s="5" t="str">
        <f t="shared" si="168"/>
        <v/>
      </c>
    </row>
    <row r="8711" spans="8:28" customFormat="1" ht="12.95" hidden="1" customHeight="1">
      <c r="H8711" s="1"/>
      <c r="I8711" s="1"/>
      <c r="N8711" s="1"/>
      <c r="T8711" s="146"/>
      <c r="U8711" s="146"/>
      <c r="V8711" s="146"/>
      <c r="W8711" s="146"/>
      <c r="X8711" s="146"/>
      <c r="Y8711" s="146"/>
      <c r="Z8711" s="146"/>
      <c r="AA8711" s="146"/>
      <c r="AB8711" s="5" t="str">
        <f t="shared" si="168"/>
        <v/>
      </c>
    </row>
    <row r="8712" spans="8:28" customFormat="1" ht="12.95" hidden="1" customHeight="1">
      <c r="H8712" s="1"/>
      <c r="I8712" s="1"/>
      <c r="N8712" s="1"/>
      <c r="T8712" s="146"/>
      <c r="U8712" s="146"/>
      <c r="V8712" s="146"/>
      <c r="W8712" s="146"/>
      <c r="X8712" s="146"/>
      <c r="Y8712" s="146"/>
      <c r="Z8712" s="146"/>
      <c r="AA8712" s="146"/>
      <c r="AB8712" s="5" t="str">
        <f t="shared" si="168"/>
        <v/>
      </c>
    </row>
    <row r="8713" spans="8:28" customFormat="1" ht="12.95" hidden="1" customHeight="1">
      <c r="H8713" s="1"/>
      <c r="I8713" s="1"/>
      <c r="N8713" s="1"/>
      <c r="T8713" s="146"/>
      <c r="U8713" s="146"/>
      <c r="V8713" s="146"/>
      <c r="W8713" s="146"/>
      <c r="X8713" s="146"/>
      <c r="Y8713" s="146"/>
      <c r="Z8713" s="146"/>
      <c r="AA8713" s="146"/>
      <c r="AB8713" s="5" t="str">
        <f t="shared" si="168"/>
        <v/>
      </c>
    </row>
    <row r="8714" spans="8:28" customFormat="1" ht="12.95" hidden="1" customHeight="1">
      <c r="H8714" s="1"/>
      <c r="I8714" s="1"/>
      <c r="N8714" s="1"/>
      <c r="T8714" s="146"/>
      <c r="U8714" s="146"/>
      <c r="V8714" s="146"/>
      <c r="W8714" s="146"/>
      <c r="X8714" s="146"/>
      <c r="Y8714" s="146"/>
      <c r="Z8714" s="146"/>
      <c r="AA8714" s="146"/>
      <c r="AB8714" s="5" t="str">
        <f t="shared" si="168"/>
        <v/>
      </c>
    </row>
    <row r="8715" spans="8:28" customFormat="1" ht="12.95" hidden="1" customHeight="1">
      <c r="H8715" s="1"/>
      <c r="I8715" s="1"/>
      <c r="N8715" s="1"/>
      <c r="T8715" s="146"/>
      <c r="U8715" s="146"/>
      <c r="V8715" s="146"/>
      <c r="W8715" s="146"/>
      <c r="X8715" s="146"/>
      <c r="Y8715" s="146"/>
      <c r="Z8715" s="146"/>
      <c r="AA8715" s="146"/>
      <c r="AB8715" s="5" t="str">
        <f t="shared" si="168"/>
        <v/>
      </c>
    </row>
    <row r="8716" spans="8:28" customFormat="1" ht="12.95" hidden="1" customHeight="1">
      <c r="H8716" s="1"/>
      <c r="I8716" s="1"/>
      <c r="N8716" s="1"/>
      <c r="T8716" s="146"/>
      <c r="U8716" s="146"/>
      <c r="V8716" s="146"/>
      <c r="W8716" s="146"/>
      <c r="X8716" s="146"/>
      <c r="Y8716" s="146"/>
      <c r="Z8716" s="146"/>
      <c r="AA8716" s="146"/>
      <c r="AB8716" s="5" t="str">
        <f t="shared" si="168"/>
        <v/>
      </c>
    </row>
    <row r="8717" spans="8:28" customFormat="1" ht="12.95" hidden="1" customHeight="1">
      <c r="H8717" s="1"/>
      <c r="I8717" s="1"/>
      <c r="N8717" s="1"/>
      <c r="T8717" s="146"/>
      <c r="U8717" s="146"/>
      <c r="V8717" s="146"/>
      <c r="W8717" s="146"/>
      <c r="X8717" s="146"/>
      <c r="Y8717" s="146"/>
      <c r="Z8717" s="146"/>
      <c r="AA8717" s="146"/>
      <c r="AB8717" s="5" t="str">
        <f t="shared" si="168"/>
        <v/>
      </c>
    </row>
    <row r="8718" spans="8:28" customFormat="1" ht="12.95" hidden="1" customHeight="1">
      <c r="H8718" s="1"/>
      <c r="I8718" s="1"/>
      <c r="N8718" s="1"/>
      <c r="T8718" s="146"/>
      <c r="U8718" s="146"/>
      <c r="V8718" s="146"/>
      <c r="W8718" s="146"/>
      <c r="X8718" s="146"/>
      <c r="Y8718" s="146"/>
      <c r="Z8718" s="146"/>
      <c r="AA8718" s="146"/>
      <c r="AB8718" s="5" t="str">
        <f t="shared" si="168"/>
        <v/>
      </c>
    </row>
    <row r="8719" spans="8:28" customFormat="1" ht="12.95" hidden="1" customHeight="1">
      <c r="H8719" s="1"/>
      <c r="I8719" s="1"/>
      <c r="N8719" s="1"/>
      <c r="T8719" s="146"/>
      <c r="U8719" s="146"/>
      <c r="V8719" s="146"/>
      <c r="W8719" s="146"/>
      <c r="X8719" s="146"/>
      <c r="Y8719" s="146"/>
      <c r="Z8719" s="146"/>
      <c r="AA8719" s="146"/>
      <c r="AB8719" s="5" t="str">
        <f t="shared" si="168"/>
        <v/>
      </c>
    </row>
    <row r="8720" spans="8:28" customFormat="1" ht="12.95" hidden="1" customHeight="1">
      <c r="H8720" s="1"/>
      <c r="I8720" s="1"/>
      <c r="N8720" s="1"/>
      <c r="T8720" s="146"/>
      <c r="U8720" s="146"/>
      <c r="V8720" s="146"/>
      <c r="W8720" s="146"/>
      <c r="X8720" s="146"/>
      <c r="Y8720" s="146"/>
      <c r="Z8720" s="146"/>
      <c r="AA8720" s="146"/>
      <c r="AB8720" s="5" t="str">
        <f t="shared" si="168"/>
        <v/>
      </c>
    </row>
    <row r="8721" spans="8:28" customFormat="1" ht="12.95" hidden="1" customHeight="1">
      <c r="H8721" s="1"/>
      <c r="I8721" s="1"/>
      <c r="N8721" s="1"/>
      <c r="T8721" s="146"/>
      <c r="U8721" s="146"/>
      <c r="V8721" s="146"/>
      <c r="W8721" s="146"/>
      <c r="X8721" s="146"/>
      <c r="Y8721" s="146"/>
      <c r="Z8721" s="146"/>
      <c r="AA8721" s="146"/>
      <c r="AB8721" s="5" t="str">
        <f t="shared" si="168"/>
        <v/>
      </c>
    </row>
    <row r="8722" spans="8:28" customFormat="1" ht="12.95" hidden="1" customHeight="1">
      <c r="H8722" s="1"/>
      <c r="I8722" s="1"/>
      <c r="N8722" s="1"/>
      <c r="T8722" s="146"/>
      <c r="U8722" s="146"/>
      <c r="V8722" s="146"/>
      <c r="W8722" s="146"/>
      <c r="X8722" s="146"/>
      <c r="Y8722" s="146"/>
      <c r="Z8722" s="146"/>
      <c r="AA8722" s="146"/>
      <c r="AB8722" s="5" t="str">
        <f t="shared" si="168"/>
        <v/>
      </c>
    </row>
    <row r="8723" spans="8:28" customFormat="1" ht="12.95" hidden="1" customHeight="1">
      <c r="H8723" s="1"/>
      <c r="I8723" s="1"/>
      <c r="N8723" s="1"/>
      <c r="T8723" s="146"/>
      <c r="U8723" s="146"/>
      <c r="V8723" s="146"/>
      <c r="W8723" s="146"/>
      <c r="X8723" s="146"/>
      <c r="Y8723" s="146"/>
      <c r="Z8723" s="146"/>
      <c r="AA8723" s="146"/>
      <c r="AB8723" s="5" t="str">
        <f t="shared" si="168"/>
        <v/>
      </c>
    </row>
    <row r="8724" spans="8:28" customFormat="1" ht="12.95" hidden="1" customHeight="1">
      <c r="H8724" s="1"/>
      <c r="I8724" s="1"/>
      <c r="N8724" s="1"/>
      <c r="T8724" s="146"/>
      <c r="U8724" s="146"/>
      <c r="V8724" s="146"/>
      <c r="W8724" s="146"/>
      <c r="X8724" s="146"/>
      <c r="Y8724" s="146"/>
      <c r="Z8724" s="146"/>
      <c r="AA8724" s="146"/>
      <c r="AB8724" s="5" t="str">
        <f t="shared" si="168"/>
        <v/>
      </c>
    </row>
    <row r="8725" spans="8:28" customFormat="1" ht="12.95" hidden="1" customHeight="1">
      <c r="H8725" s="1"/>
      <c r="I8725" s="1"/>
      <c r="N8725" s="1"/>
      <c r="T8725" s="146"/>
      <c r="U8725" s="146"/>
      <c r="V8725" s="146"/>
      <c r="W8725" s="146"/>
      <c r="X8725" s="146"/>
      <c r="Y8725" s="146"/>
      <c r="Z8725" s="146"/>
      <c r="AA8725" s="146"/>
      <c r="AB8725" s="5" t="str">
        <f t="shared" si="168"/>
        <v/>
      </c>
    </row>
    <row r="8726" spans="8:28" customFormat="1" ht="12.95" hidden="1" customHeight="1">
      <c r="H8726" s="1"/>
      <c r="I8726" s="1"/>
      <c r="N8726" s="1"/>
      <c r="T8726" s="146"/>
      <c r="U8726" s="146"/>
      <c r="V8726" s="146"/>
      <c r="W8726" s="146"/>
      <c r="X8726" s="146"/>
      <c r="Y8726" s="146"/>
      <c r="Z8726" s="146"/>
      <c r="AA8726" s="146"/>
      <c r="AB8726" s="5" t="str">
        <f t="shared" si="168"/>
        <v/>
      </c>
    </row>
    <row r="8727" spans="8:28" customFormat="1" ht="12.95" hidden="1" customHeight="1">
      <c r="H8727" s="1"/>
      <c r="I8727" s="1"/>
      <c r="N8727" s="1"/>
      <c r="T8727" s="146"/>
      <c r="U8727" s="146"/>
      <c r="V8727" s="146"/>
      <c r="W8727" s="146"/>
      <c r="X8727" s="146"/>
      <c r="Y8727" s="146"/>
      <c r="Z8727" s="146"/>
      <c r="AA8727" s="146"/>
      <c r="AB8727" s="5" t="str">
        <f t="shared" si="168"/>
        <v/>
      </c>
    </row>
    <row r="8728" spans="8:28" customFormat="1" ht="12.95" hidden="1" customHeight="1">
      <c r="H8728" s="1"/>
      <c r="I8728" s="1"/>
      <c r="N8728" s="1"/>
      <c r="T8728" s="146"/>
      <c r="U8728" s="146"/>
      <c r="V8728" s="146"/>
      <c r="W8728" s="146"/>
      <c r="X8728" s="146"/>
      <c r="Y8728" s="146"/>
      <c r="Z8728" s="146"/>
      <c r="AA8728" s="146"/>
      <c r="AB8728" s="5" t="str">
        <f t="shared" si="168"/>
        <v/>
      </c>
    </row>
    <row r="8729" spans="8:28" customFormat="1" ht="12.95" hidden="1" customHeight="1">
      <c r="H8729" s="1"/>
      <c r="I8729" s="1"/>
      <c r="N8729" s="1"/>
      <c r="T8729" s="146"/>
      <c r="U8729" s="146"/>
      <c r="V8729" s="146"/>
      <c r="W8729" s="146"/>
      <c r="X8729" s="146"/>
      <c r="Y8729" s="146"/>
      <c r="Z8729" s="146"/>
      <c r="AA8729" s="146"/>
      <c r="AB8729" s="5" t="str">
        <f t="shared" si="168"/>
        <v/>
      </c>
    </row>
    <row r="8730" spans="8:28" customFormat="1" ht="12.95" hidden="1" customHeight="1">
      <c r="H8730" s="1"/>
      <c r="I8730" s="1"/>
      <c r="N8730" s="1"/>
      <c r="T8730" s="146"/>
      <c r="U8730" s="146"/>
      <c r="V8730" s="146"/>
      <c r="W8730" s="146"/>
      <c r="X8730" s="146"/>
      <c r="Y8730" s="146"/>
      <c r="Z8730" s="146"/>
      <c r="AA8730" s="146"/>
      <c r="AB8730" s="5" t="str">
        <f t="shared" si="168"/>
        <v/>
      </c>
    </row>
    <row r="8731" spans="8:28" customFormat="1" ht="12.95" hidden="1" customHeight="1">
      <c r="H8731" s="1"/>
      <c r="I8731" s="1"/>
      <c r="N8731" s="1"/>
      <c r="T8731" s="146"/>
      <c r="U8731" s="146"/>
      <c r="V8731" s="146"/>
      <c r="W8731" s="146"/>
      <c r="X8731" s="146"/>
      <c r="Y8731" s="146"/>
      <c r="Z8731" s="146"/>
      <c r="AA8731" s="146"/>
      <c r="AB8731" s="5" t="str">
        <f t="shared" ref="AB8731:AB8760" si="169">IF(TRIM(A8721)="","",CONCATENATE(TRIM(D8721),TRIM(E8721)))</f>
        <v/>
      </c>
    </row>
    <row r="8732" spans="8:28" customFormat="1" ht="12.95" hidden="1" customHeight="1">
      <c r="H8732" s="1"/>
      <c r="I8732" s="1"/>
      <c r="N8732" s="1"/>
      <c r="T8732" s="146"/>
      <c r="U8732" s="146"/>
      <c r="V8732" s="146"/>
      <c r="W8732" s="146"/>
      <c r="X8732" s="146"/>
      <c r="Y8732" s="146"/>
      <c r="Z8732" s="146"/>
      <c r="AA8732" s="146"/>
      <c r="AB8732" s="5" t="str">
        <f t="shared" si="169"/>
        <v/>
      </c>
    </row>
    <row r="8733" spans="8:28" customFormat="1" ht="12.95" hidden="1" customHeight="1">
      <c r="H8733" s="1"/>
      <c r="I8733" s="1"/>
      <c r="N8733" s="1"/>
      <c r="T8733" s="146"/>
      <c r="U8733" s="146"/>
      <c r="V8733" s="146"/>
      <c r="W8733" s="146"/>
      <c r="X8733" s="146"/>
      <c r="Y8733" s="146"/>
      <c r="Z8733" s="146"/>
      <c r="AA8733" s="146"/>
      <c r="AB8733" s="5" t="str">
        <f t="shared" si="169"/>
        <v/>
      </c>
    </row>
    <row r="8734" spans="8:28" customFormat="1" ht="12.95" hidden="1" customHeight="1">
      <c r="H8734" s="1"/>
      <c r="I8734" s="1"/>
      <c r="N8734" s="1"/>
      <c r="T8734" s="146"/>
      <c r="U8734" s="146"/>
      <c r="V8734" s="146"/>
      <c r="W8734" s="146"/>
      <c r="X8734" s="146"/>
      <c r="Y8734" s="146"/>
      <c r="Z8734" s="146"/>
      <c r="AA8734" s="146"/>
      <c r="AB8734" s="5" t="str">
        <f t="shared" si="169"/>
        <v/>
      </c>
    </row>
    <row r="8735" spans="8:28" customFormat="1" ht="12.95" hidden="1" customHeight="1">
      <c r="H8735" s="1"/>
      <c r="I8735" s="1"/>
      <c r="N8735" s="1"/>
      <c r="T8735" s="146"/>
      <c r="U8735" s="146"/>
      <c r="V8735" s="146"/>
      <c r="W8735" s="146"/>
      <c r="X8735" s="146"/>
      <c r="Y8735" s="146"/>
      <c r="Z8735" s="146"/>
      <c r="AA8735" s="146"/>
      <c r="AB8735" s="5" t="str">
        <f t="shared" si="169"/>
        <v/>
      </c>
    </row>
    <row r="8736" spans="8:28" customFormat="1" ht="12.95" hidden="1" customHeight="1">
      <c r="H8736" s="1"/>
      <c r="I8736" s="1"/>
      <c r="N8736" s="1"/>
      <c r="T8736" s="146"/>
      <c r="U8736" s="146"/>
      <c r="V8736" s="146"/>
      <c r="W8736" s="146"/>
      <c r="X8736" s="146"/>
      <c r="Y8736" s="146"/>
      <c r="Z8736" s="146"/>
      <c r="AA8736" s="146"/>
      <c r="AB8736" s="5" t="str">
        <f t="shared" si="169"/>
        <v/>
      </c>
    </row>
    <row r="8737" spans="8:28" customFormat="1" ht="12.95" hidden="1" customHeight="1">
      <c r="H8737" s="1"/>
      <c r="I8737" s="1"/>
      <c r="N8737" s="1"/>
      <c r="T8737" s="146"/>
      <c r="U8737" s="146"/>
      <c r="V8737" s="146"/>
      <c r="W8737" s="146"/>
      <c r="X8737" s="146"/>
      <c r="Y8737" s="146"/>
      <c r="Z8737" s="146"/>
      <c r="AA8737" s="146"/>
      <c r="AB8737" s="5" t="str">
        <f t="shared" si="169"/>
        <v/>
      </c>
    </row>
    <row r="8738" spans="8:28" customFormat="1" ht="12.95" hidden="1" customHeight="1">
      <c r="H8738" s="1"/>
      <c r="I8738" s="1"/>
      <c r="N8738" s="1"/>
      <c r="T8738" s="146"/>
      <c r="U8738" s="146"/>
      <c r="V8738" s="146"/>
      <c r="W8738" s="146"/>
      <c r="X8738" s="146"/>
      <c r="Y8738" s="146"/>
      <c r="Z8738" s="146"/>
      <c r="AA8738" s="146"/>
      <c r="AB8738" s="5" t="str">
        <f t="shared" si="169"/>
        <v/>
      </c>
    </row>
    <row r="8739" spans="8:28" customFormat="1" ht="12.95" hidden="1" customHeight="1">
      <c r="H8739" s="1"/>
      <c r="I8739" s="1"/>
      <c r="N8739" s="1"/>
      <c r="T8739" s="146"/>
      <c r="U8739" s="146"/>
      <c r="V8739" s="146"/>
      <c r="W8739" s="146"/>
      <c r="X8739" s="146"/>
      <c r="Y8739" s="146"/>
      <c r="Z8739" s="146"/>
      <c r="AA8739" s="146"/>
      <c r="AB8739" s="5" t="str">
        <f t="shared" si="169"/>
        <v/>
      </c>
    </row>
    <row r="8740" spans="8:28" customFormat="1" ht="12.95" hidden="1" customHeight="1">
      <c r="H8740" s="1"/>
      <c r="I8740" s="1"/>
      <c r="N8740" s="1"/>
      <c r="T8740" s="146"/>
      <c r="U8740" s="146"/>
      <c r="V8740" s="146"/>
      <c r="W8740" s="146"/>
      <c r="X8740" s="146"/>
      <c r="Y8740" s="146"/>
      <c r="Z8740" s="146"/>
      <c r="AA8740" s="146"/>
      <c r="AB8740" s="5" t="str">
        <f t="shared" si="169"/>
        <v/>
      </c>
    </row>
    <row r="8741" spans="8:28" customFormat="1" ht="12.95" hidden="1" customHeight="1">
      <c r="H8741" s="1"/>
      <c r="I8741" s="1"/>
      <c r="N8741" s="1"/>
      <c r="T8741" s="146"/>
      <c r="U8741" s="146"/>
      <c r="V8741" s="146"/>
      <c r="W8741" s="146"/>
      <c r="X8741" s="146"/>
      <c r="Y8741" s="146"/>
      <c r="Z8741" s="146"/>
      <c r="AA8741" s="146"/>
      <c r="AB8741" s="5" t="str">
        <f t="shared" si="169"/>
        <v/>
      </c>
    </row>
    <row r="8742" spans="8:28" customFormat="1" ht="12.95" hidden="1" customHeight="1">
      <c r="H8742" s="1"/>
      <c r="I8742" s="1"/>
      <c r="N8742" s="1"/>
      <c r="T8742" s="146"/>
      <c r="U8742" s="146"/>
      <c r="V8742" s="146"/>
      <c r="W8742" s="146"/>
      <c r="X8742" s="146"/>
      <c r="Y8742" s="146"/>
      <c r="Z8742" s="146"/>
      <c r="AA8742" s="146"/>
      <c r="AB8742" s="5" t="str">
        <f t="shared" si="169"/>
        <v/>
      </c>
    </row>
    <row r="8743" spans="8:28" customFormat="1" ht="12.95" hidden="1" customHeight="1">
      <c r="H8743" s="1"/>
      <c r="I8743" s="1"/>
      <c r="N8743" s="1"/>
      <c r="T8743" s="146"/>
      <c r="U8743" s="146"/>
      <c r="V8743" s="146"/>
      <c r="W8743" s="146"/>
      <c r="X8743" s="146"/>
      <c r="Y8743" s="146"/>
      <c r="Z8743" s="146"/>
      <c r="AA8743" s="146"/>
      <c r="AB8743" s="5" t="str">
        <f t="shared" si="169"/>
        <v/>
      </c>
    </row>
    <row r="8744" spans="8:28" customFormat="1" ht="12.95" hidden="1" customHeight="1">
      <c r="H8744" s="1"/>
      <c r="I8744" s="1"/>
      <c r="N8744" s="1"/>
      <c r="T8744" s="146"/>
      <c r="U8744" s="146"/>
      <c r="V8744" s="146"/>
      <c r="W8744" s="146"/>
      <c r="X8744" s="146"/>
      <c r="Y8744" s="146"/>
      <c r="Z8744" s="146"/>
      <c r="AA8744" s="146"/>
      <c r="AB8744" s="5" t="str">
        <f t="shared" si="169"/>
        <v/>
      </c>
    </row>
    <row r="8745" spans="8:28" customFormat="1" ht="12.95" hidden="1" customHeight="1">
      <c r="H8745" s="1"/>
      <c r="I8745" s="1"/>
      <c r="N8745" s="1"/>
      <c r="T8745" s="146"/>
      <c r="U8745" s="146"/>
      <c r="V8745" s="146"/>
      <c r="W8745" s="146"/>
      <c r="X8745" s="146"/>
      <c r="Y8745" s="146"/>
      <c r="Z8745" s="146"/>
      <c r="AA8745" s="146"/>
      <c r="AB8745" s="5" t="str">
        <f t="shared" si="169"/>
        <v/>
      </c>
    </row>
    <row r="8746" spans="8:28" customFormat="1" ht="12.95" hidden="1" customHeight="1">
      <c r="H8746" s="1"/>
      <c r="I8746" s="1"/>
      <c r="N8746" s="1"/>
      <c r="T8746" s="146"/>
      <c r="U8746" s="146"/>
      <c r="V8746" s="146"/>
      <c r="W8746" s="146"/>
      <c r="X8746" s="146"/>
      <c r="Y8746" s="146"/>
      <c r="Z8746" s="146"/>
      <c r="AA8746" s="146"/>
      <c r="AB8746" s="5" t="str">
        <f t="shared" si="169"/>
        <v/>
      </c>
    </row>
    <row r="8747" spans="8:28" customFormat="1" ht="12.95" hidden="1" customHeight="1">
      <c r="H8747" s="1"/>
      <c r="I8747" s="1"/>
      <c r="N8747" s="1"/>
      <c r="T8747" s="146"/>
      <c r="U8747" s="146"/>
      <c r="V8747" s="146"/>
      <c r="W8747" s="146"/>
      <c r="X8747" s="146"/>
      <c r="Y8747" s="146"/>
      <c r="Z8747" s="146"/>
      <c r="AA8747" s="146"/>
      <c r="AB8747" s="5" t="str">
        <f t="shared" si="169"/>
        <v/>
      </c>
    </row>
    <row r="8748" spans="8:28" customFormat="1" ht="12.95" hidden="1" customHeight="1">
      <c r="H8748" s="1"/>
      <c r="I8748" s="1"/>
      <c r="N8748" s="1"/>
      <c r="T8748" s="146"/>
      <c r="U8748" s="146"/>
      <c r="V8748" s="146"/>
      <c r="W8748" s="146"/>
      <c r="X8748" s="146"/>
      <c r="Y8748" s="146"/>
      <c r="Z8748" s="146"/>
      <c r="AA8748" s="146"/>
      <c r="AB8748" s="5" t="str">
        <f t="shared" si="169"/>
        <v/>
      </c>
    </row>
    <row r="8749" spans="8:28" customFormat="1" ht="12.95" hidden="1" customHeight="1">
      <c r="H8749" s="1"/>
      <c r="I8749" s="1"/>
      <c r="N8749" s="1"/>
      <c r="T8749" s="146"/>
      <c r="U8749" s="146"/>
      <c r="V8749" s="146"/>
      <c r="W8749" s="146"/>
      <c r="X8749" s="146"/>
      <c r="Y8749" s="146"/>
      <c r="Z8749" s="146"/>
      <c r="AA8749" s="146"/>
      <c r="AB8749" s="5" t="str">
        <f t="shared" si="169"/>
        <v/>
      </c>
    </row>
    <row r="8750" spans="8:28" customFormat="1" ht="12.95" hidden="1" customHeight="1">
      <c r="H8750" s="1"/>
      <c r="I8750" s="1"/>
      <c r="N8750" s="1"/>
      <c r="T8750" s="146"/>
      <c r="U8750" s="146"/>
      <c r="V8750" s="146"/>
      <c r="W8750" s="146"/>
      <c r="X8750" s="146"/>
      <c r="Y8750" s="146"/>
      <c r="Z8750" s="146"/>
      <c r="AA8750" s="146"/>
      <c r="AB8750" s="5" t="str">
        <f t="shared" si="169"/>
        <v/>
      </c>
    </row>
    <row r="8751" spans="8:28" customFormat="1" ht="12.95" hidden="1" customHeight="1">
      <c r="H8751" s="1"/>
      <c r="I8751" s="1"/>
      <c r="N8751" s="1"/>
      <c r="T8751" s="146"/>
      <c r="U8751" s="146"/>
      <c r="V8751" s="146"/>
      <c r="W8751" s="146"/>
      <c r="X8751" s="146"/>
      <c r="Y8751" s="146"/>
      <c r="Z8751" s="146"/>
      <c r="AA8751" s="146"/>
      <c r="AB8751" s="5" t="str">
        <f t="shared" si="169"/>
        <v/>
      </c>
    </row>
    <row r="8752" spans="8:28" customFormat="1" ht="12.95" hidden="1" customHeight="1">
      <c r="H8752" s="1"/>
      <c r="I8752" s="1"/>
      <c r="N8752" s="1"/>
      <c r="T8752" s="146"/>
      <c r="U8752" s="146"/>
      <c r="V8752" s="146"/>
      <c r="W8752" s="146"/>
      <c r="X8752" s="146"/>
      <c r="Y8752" s="146"/>
      <c r="Z8752" s="146"/>
      <c r="AA8752" s="146"/>
      <c r="AB8752" s="5" t="str">
        <f t="shared" si="169"/>
        <v/>
      </c>
    </row>
    <row r="8753" spans="8:28" customFormat="1" ht="12.95" hidden="1" customHeight="1">
      <c r="H8753" s="1"/>
      <c r="I8753" s="1"/>
      <c r="N8753" s="1"/>
      <c r="T8753" s="146"/>
      <c r="U8753" s="146"/>
      <c r="V8753" s="146"/>
      <c r="W8753" s="146"/>
      <c r="X8753" s="146"/>
      <c r="Y8753" s="146"/>
      <c r="Z8753" s="146"/>
      <c r="AA8753" s="146"/>
      <c r="AB8753" s="5" t="str">
        <f t="shared" si="169"/>
        <v/>
      </c>
    </row>
    <row r="8754" spans="8:28" customFormat="1" ht="12.95" hidden="1" customHeight="1">
      <c r="H8754" s="1"/>
      <c r="I8754" s="1"/>
      <c r="N8754" s="1"/>
      <c r="T8754" s="146"/>
      <c r="U8754" s="146"/>
      <c r="V8754" s="146"/>
      <c r="W8754" s="146"/>
      <c r="X8754" s="146"/>
      <c r="Y8754" s="146"/>
      <c r="Z8754" s="146"/>
      <c r="AA8754" s="146"/>
      <c r="AB8754" s="5" t="str">
        <f t="shared" si="169"/>
        <v/>
      </c>
    </row>
    <row r="8755" spans="8:28" customFormat="1" ht="12.95" hidden="1" customHeight="1">
      <c r="H8755" s="1"/>
      <c r="I8755" s="1"/>
      <c r="N8755" s="1"/>
      <c r="T8755" s="146"/>
      <c r="U8755" s="146"/>
      <c r="V8755" s="146"/>
      <c r="W8755" s="146"/>
      <c r="X8755" s="146"/>
      <c r="Y8755" s="146"/>
      <c r="Z8755" s="146"/>
      <c r="AA8755" s="146"/>
      <c r="AB8755" s="5" t="str">
        <f t="shared" si="169"/>
        <v/>
      </c>
    </row>
    <row r="8756" spans="8:28" customFormat="1" ht="12.95" hidden="1" customHeight="1">
      <c r="H8756" s="1"/>
      <c r="I8756" s="1"/>
      <c r="N8756" s="1"/>
      <c r="T8756" s="146"/>
      <c r="U8756" s="146"/>
      <c r="V8756" s="146"/>
      <c r="W8756" s="146"/>
      <c r="X8756" s="146"/>
      <c r="Y8756" s="146"/>
      <c r="Z8756" s="146"/>
      <c r="AA8756" s="146"/>
      <c r="AB8756" s="5" t="str">
        <f t="shared" si="169"/>
        <v/>
      </c>
    </row>
    <row r="8757" spans="8:28" customFormat="1" ht="12.95" hidden="1" customHeight="1">
      <c r="H8757" s="1"/>
      <c r="I8757" s="1"/>
      <c r="N8757" s="1"/>
      <c r="T8757" s="146"/>
      <c r="U8757" s="146"/>
      <c r="V8757" s="146"/>
      <c r="W8757" s="146"/>
      <c r="X8757" s="146"/>
      <c r="Y8757" s="146"/>
      <c r="Z8757" s="146"/>
      <c r="AA8757" s="146"/>
      <c r="AB8757" s="5" t="str">
        <f t="shared" si="169"/>
        <v/>
      </c>
    </row>
    <row r="8758" spans="8:28" customFormat="1" ht="12.95" hidden="1" customHeight="1">
      <c r="H8758" s="1"/>
      <c r="I8758" s="1"/>
      <c r="N8758" s="1"/>
      <c r="T8758" s="146"/>
      <c r="U8758" s="146"/>
      <c r="V8758" s="146"/>
      <c r="W8758" s="146"/>
      <c r="X8758" s="146"/>
      <c r="Y8758" s="146"/>
      <c r="Z8758" s="146"/>
      <c r="AA8758" s="146"/>
      <c r="AB8758" s="5" t="str">
        <f t="shared" si="169"/>
        <v/>
      </c>
    </row>
    <row r="8759" spans="8:28" customFormat="1" ht="12.95" hidden="1" customHeight="1">
      <c r="H8759" s="1"/>
      <c r="I8759" s="1"/>
      <c r="N8759" s="1"/>
      <c r="T8759" s="146"/>
      <c r="U8759" s="146"/>
      <c r="V8759" s="146"/>
      <c r="W8759" s="146"/>
      <c r="X8759" s="146"/>
      <c r="Y8759" s="146"/>
      <c r="Z8759" s="146"/>
      <c r="AA8759" s="146"/>
      <c r="AB8759" s="5" t="str">
        <f t="shared" si="169"/>
        <v/>
      </c>
    </row>
    <row r="8760" spans="8:28" customFormat="1" ht="12.95" hidden="1" customHeight="1">
      <c r="H8760" s="1"/>
      <c r="I8760" s="1"/>
      <c r="N8760" s="1"/>
      <c r="T8760" s="146"/>
      <c r="U8760" s="146"/>
      <c r="V8760" s="146"/>
      <c r="W8760" s="146"/>
      <c r="X8760" s="146"/>
      <c r="Y8760" s="146"/>
      <c r="Z8760" s="146"/>
      <c r="AA8760" s="146"/>
      <c r="AB8760" s="5" t="str">
        <f t="shared" si="169"/>
        <v/>
      </c>
    </row>
    <row r="65507" spans="7:7" customFormat="1" ht="12.95" customHeight="1">
      <c r="G65507" t="s">
        <v>58</v>
      </c>
    </row>
    <row r="65508" spans="7:7" customFormat="1" ht="12.95" customHeight="1">
      <c r="G65508" t="s">
        <v>17</v>
      </c>
    </row>
  </sheetData>
  <sheetProtection selectLockedCells="1" selectUnlockedCells="1"/>
  <autoFilter ref="A1:AB8760">
    <filterColumn colId="10">
      <filters>
        <filter val="Tauber"/>
      </filters>
    </filterColumn>
    <sortState ref="A36:AB2227">
      <sortCondition ref="K1:K8760"/>
    </sortState>
  </autoFilter>
  <hyperlinks>
    <hyperlink ref="P249" r:id="rId1"/>
    <hyperlink ref="P277" r:id="rId2"/>
  </hyperlinks>
  <printOptions horizontalCentered="1"/>
  <pageMargins left="0" right="0" top="1" bottom="0" header="0.51180555555555551" footer="0.51180555555555551"/>
  <pageSetup paperSize="9" firstPageNumber="0" orientation="portrait" horizontalDpi="300" verticalDpi="300" r:id="rId3"/>
  <headerFooter alignWithMargins="0"/>
  <rowBreaks count="1" manualBreakCount="1">
    <brk id="234" max="16383" man="1"/>
  </rowBreaks>
  <colBreaks count="2" manualBreakCount="2">
    <brk id="15" max="1048575" man="1"/>
    <brk id="16" max="1048575" man="1"/>
  </colBreaks>
  <drawing r:id="rId4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"/>
  <dimension ref="A1:M366"/>
  <sheetViews>
    <sheetView workbookViewId="0">
      <selection activeCell="E17" sqref="E17"/>
    </sheetView>
  </sheetViews>
  <sheetFormatPr defaultColWidth="9.140625" defaultRowHeight="12.75"/>
  <cols>
    <col min="1" max="1" width="5" style="154" bestFit="1" customWidth="1"/>
    <col min="2" max="2" width="10" style="154" customWidth="1"/>
    <col min="3" max="3" width="11.42578125" style="527" bestFit="1" customWidth="1"/>
    <col min="4" max="4" width="18.42578125" style="154" customWidth="1"/>
    <col min="5" max="5" width="11.28515625" style="154" customWidth="1"/>
    <col min="6" max="6" width="12.42578125" style="154" bestFit="1" customWidth="1"/>
    <col min="7" max="7" width="9.42578125" style="154" bestFit="1" customWidth="1"/>
    <col min="8" max="8" width="15.140625" style="154" customWidth="1"/>
    <col min="9" max="10" width="9.140625" style="154"/>
    <col min="11" max="11" width="14.7109375" style="154" bestFit="1" customWidth="1"/>
    <col min="12" max="16384" width="9.140625" style="154"/>
  </cols>
  <sheetData>
    <row r="1" spans="1:12" ht="46.9" customHeight="1">
      <c r="A1" s="249"/>
      <c r="B1" s="249"/>
      <c r="C1" s="249"/>
      <c r="D1" s="249"/>
      <c r="E1" s="529"/>
      <c r="F1" s="249"/>
      <c r="G1" s="250"/>
      <c r="H1" s="250"/>
    </row>
    <row r="2" spans="1:12">
      <c r="A2" s="550" t="s">
        <v>0</v>
      </c>
      <c r="B2" s="550" t="s">
        <v>1192</v>
      </c>
      <c r="C2" s="550" t="s">
        <v>2</v>
      </c>
      <c r="D2" s="550" t="s">
        <v>3</v>
      </c>
      <c r="E2" s="550" t="s">
        <v>4</v>
      </c>
      <c r="F2" s="550" t="s">
        <v>7</v>
      </c>
      <c r="G2" s="551" t="s">
        <v>8</v>
      </c>
      <c r="H2" s="551" t="s">
        <v>9</v>
      </c>
    </row>
    <row r="3" spans="1:12">
      <c r="A3" s="539">
        <v>1</v>
      </c>
      <c r="B3" s="539" t="s">
        <v>9738</v>
      </c>
      <c r="C3" s="583">
        <v>43897</v>
      </c>
      <c r="D3" s="539" t="s">
        <v>8103</v>
      </c>
      <c r="E3" s="539">
        <v>111</v>
      </c>
      <c r="F3" s="584" t="s">
        <v>8968</v>
      </c>
      <c r="G3" s="584" t="s">
        <v>287</v>
      </c>
      <c r="H3" s="675">
        <v>43868</v>
      </c>
      <c r="I3" s="530"/>
      <c r="J3" s="657"/>
      <c r="K3" s="530"/>
      <c r="L3" s="657"/>
    </row>
    <row r="4" spans="1:12">
      <c r="A4" s="539">
        <v>2</v>
      </c>
      <c r="B4" s="539" t="s">
        <v>9739</v>
      </c>
      <c r="C4" s="583">
        <v>43897</v>
      </c>
      <c r="D4" s="539" t="s">
        <v>2779</v>
      </c>
      <c r="E4" s="684">
        <v>300301</v>
      </c>
      <c r="F4" s="584" t="s">
        <v>2474</v>
      </c>
      <c r="G4" s="584" t="s">
        <v>535</v>
      </c>
      <c r="H4" s="675">
        <v>43882</v>
      </c>
      <c r="I4" s="530"/>
      <c r="J4" s="657"/>
      <c r="K4" s="530"/>
      <c r="L4" s="657"/>
    </row>
    <row r="5" spans="1:12">
      <c r="A5" s="539">
        <v>3</v>
      </c>
      <c r="B5" s="539" t="s">
        <v>9740</v>
      </c>
      <c r="C5" s="583">
        <v>43897</v>
      </c>
      <c r="D5" s="539" t="s">
        <v>2854</v>
      </c>
      <c r="E5" s="684">
        <v>257258</v>
      </c>
      <c r="F5" s="584" t="s">
        <v>2474</v>
      </c>
      <c r="G5" s="584" t="s">
        <v>25</v>
      </c>
      <c r="H5" s="675">
        <v>43864</v>
      </c>
      <c r="I5" s="530"/>
      <c r="J5" s="657"/>
      <c r="K5" s="530"/>
      <c r="L5" s="657"/>
    </row>
    <row r="6" spans="1:12" ht="12.75" customHeight="1">
      <c r="A6" s="539">
        <v>4</v>
      </c>
      <c r="B6" s="539" t="s">
        <v>9741</v>
      </c>
      <c r="C6" s="583">
        <v>43897</v>
      </c>
      <c r="D6" s="539" t="s">
        <v>8309</v>
      </c>
      <c r="E6" s="539" t="s">
        <v>9744</v>
      </c>
      <c r="F6" s="584" t="s">
        <v>2474</v>
      </c>
      <c r="G6" s="584" t="s">
        <v>9737</v>
      </c>
      <c r="H6" s="675">
        <v>43884</v>
      </c>
      <c r="I6" s="530"/>
      <c r="J6" s="657"/>
      <c r="K6" s="530"/>
      <c r="L6" s="657"/>
    </row>
    <row r="7" spans="1:12" s="528" customFormat="1" ht="12.75" customHeight="1">
      <c r="A7" s="539">
        <v>5</v>
      </c>
      <c r="B7" s="539" t="s">
        <v>9742</v>
      </c>
      <c r="C7" s="583">
        <v>43897</v>
      </c>
      <c r="D7" s="539" t="s">
        <v>892</v>
      </c>
      <c r="E7" s="539">
        <v>155</v>
      </c>
      <c r="F7" s="584" t="s">
        <v>2474</v>
      </c>
      <c r="G7" s="584" t="s">
        <v>2870</v>
      </c>
      <c r="H7" s="675">
        <v>43889</v>
      </c>
      <c r="I7" s="530"/>
      <c r="J7" s="657"/>
      <c r="K7" s="530"/>
      <c r="L7" s="657"/>
    </row>
    <row r="8" spans="1:12" ht="12.75" customHeight="1">
      <c r="A8" s="539">
        <v>6</v>
      </c>
      <c r="B8" s="539" t="s">
        <v>9743</v>
      </c>
      <c r="C8" s="583">
        <v>43897</v>
      </c>
      <c r="D8" s="539" t="s">
        <v>2776</v>
      </c>
      <c r="E8" s="684">
        <v>158159160</v>
      </c>
      <c r="F8" s="584" t="s">
        <v>2474</v>
      </c>
      <c r="G8" s="584" t="s">
        <v>2870</v>
      </c>
      <c r="H8" s="675">
        <v>43889</v>
      </c>
      <c r="I8" s="530"/>
      <c r="J8" s="657"/>
      <c r="K8" s="530"/>
      <c r="L8" s="657"/>
    </row>
    <row r="9" spans="1:12">
      <c r="A9" s="539"/>
      <c r="B9" s="539"/>
      <c r="C9" s="583"/>
      <c r="D9" s="539"/>
      <c r="E9" s="539"/>
      <c r="F9" s="584"/>
      <c r="G9" s="584"/>
      <c r="H9" s="585"/>
      <c r="I9" s="530"/>
      <c r="J9" s="261"/>
      <c r="K9" s="530"/>
      <c r="L9" s="168"/>
    </row>
    <row r="10" spans="1:12">
      <c r="A10" s="539"/>
      <c r="B10" s="539"/>
      <c r="C10" s="583"/>
      <c r="D10" s="539"/>
      <c r="E10" s="539"/>
      <c r="F10" s="584"/>
      <c r="G10" s="584"/>
      <c r="H10" s="585"/>
      <c r="I10" s="530"/>
      <c r="J10" s="261"/>
      <c r="K10" s="530"/>
      <c r="L10" s="168"/>
    </row>
    <row r="11" spans="1:12">
      <c r="A11" s="539"/>
      <c r="B11" s="539"/>
      <c r="C11" s="583"/>
      <c r="D11" s="539"/>
      <c r="E11" s="539"/>
      <c r="F11" s="584"/>
      <c r="G11" s="584"/>
      <c r="H11" s="585"/>
      <c r="I11" s="530"/>
      <c r="J11" s="261"/>
      <c r="K11" s="530"/>
      <c r="L11" s="168"/>
    </row>
    <row r="12" spans="1:12">
      <c r="A12" s="539"/>
      <c r="B12" s="539"/>
      <c r="C12" s="583"/>
      <c r="D12" s="539"/>
      <c r="E12" s="539"/>
      <c r="F12" s="584"/>
      <c r="G12" s="584"/>
      <c r="H12" s="585"/>
      <c r="I12" s="530"/>
      <c r="J12" s="261"/>
      <c r="K12" s="530"/>
      <c r="L12" s="168"/>
    </row>
    <row r="13" spans="1:12">
      <c r="A13" s="539"/>
      <c r="B13" s="539"/>
      <c r="C13" s="583"/>
      <c r="D13" s="539"/>
      <c r="E13" s="539"/>
      <c r="F13" s="584"/>
      <c r="G13" s="584"/>
      <c r="H13" s="585"/>
      <c r="I13" s="530"/>
      <c r="J13" s="261"/>
      <c r="K13" s="530"/>
      <c r="L13" s="168"/>
    </row>
    <row r="14" spans="1:12" ht="13.5">
      <c r="A14" s="253"/>
      <c r="B14" s="253"/>
      <c r="C14" s="525"/>
      <c r="D14" s="253"/>
      <c r="E14" s="253"/>
      <c r="F14" s="251"/>
      <c r="G14" s="251"/>
      <c r="H14" s="252"/>
    </row>
    <row r="15" spans="1:12" ht="13.5">
      <c r="A15" s="253"/>
      <c r="B15" s="253"/>
      <c r="C15" s="525"/>
      <c r="D15" s="253"/>
      <c r="E15" s="253"/>
      <c r="F15" s="251"/>
      <c r="G15" s="251"/>
      <c r="H15" s="252"/>
    </row>
    <row r="16" spans="1:12" ht="15" customHeight="1">
      <c r="A16" s="550" t="s">
        <v>0</v>
      </c>
      <c r="B16" s="550" t="s">
        <v>1192</v>
      </c>
      <c r="C16" s="550" t="s">
        <v>2</v>
      </c>
      <c r="D16" s="550" t="s">
        <v>3</v>
      </c>
      <c r="E16" s="550" t="s">
        <v>4</v>
      </c>
      <c r="F16" s="550" t="s">
        <v>7</v>
      </c>
      <c r="G16" s="551" t="s">
        <v>8</v>
      </c>
      <c r="H16" s="551" t="s">
        <v>9</v>
      </c>
    </row>
    <row r="17" spans="1:13" ht="15" customHeight="1">
      <c r="A17" s="539">
        <v>3835</v>
      </c>
      <c r="B17" s="539" t="s">
        <v>9735</v>
      </c>
      <c r="C17" s="583">
        <v>43896</v>
      </c>
      <c r="D17" s="539" t="s">
        <v>8965</v>
      </c>
      <c r="E17" s="539">
        <v>76</v>
      </c>
      <c r="F17" s="584" t="s">
        <v>8389</v>
      </c>
      <c r="G17" s="584" t="s">
        <v>269</v>
      </c>
      <c r="H17" s="675">
        <v>43881</v>
      </c>
      <c r="I17" s="530"/>
      <c r="J17" s="660"/>
      <c r="K17" s="530"/>
      <c r="L17" s="657"/>
      <c r="M17" s="539"/>
    </row>
    <row r="18" spans="1:13" ht="15" customHeight="1">
      <c r="A18" s="539">
        <v>3836</v>
      </c>
      <c r="B18" s="539" t="s">
        <v>9736</v>
      </c>
      <c r="C18" s="583">
        <v>43896</v>
      </c>
      <c r="D18" s="539" t="s">
        <v>9264</v>
      </c>
      <c r="E18" s="539" t="s">
        <v>9720</v>
      </c>
      <c r="F18" s="584" t="s">
        <v>9628</v>
      </c>
      <c r="G18" s="584" t="s">
        <v>9719</v>
      </c>
      <c r="H18" s="675">
        <v>43868</v>
      </c>
      <c r="I18" s="530"/>
      <c r="J18" s="660"/>
      <c r="K18" s="530"/>
      <c r="L18" s="657"/>
      <c r="M18" s="539"/>
    </row>
    <row r="19" spans="1:13" ht="15" customHeight="1">
      <c r="A19" s="539"/>
      <c r="B19" s="539"/>
      <c r="C19" s="583"/>
      <c r="D19" s="539"/>
      <c r="E19" s="539"/>
      <c r="F19" s="584"/>
      <c r="G19" s="584"/>
      <c r="H19" s="675"/>
      <c r="I19" s="530"/>
      <c r="J19" s="660"/>
      <c r="K19" s="530"/>
      <c r="L19" s="657"/>
      <c r="M19" s="539"/>
    </row>
    <row r="20" spans="1:13" ht="15" customHeight="1">
      <c r="A20" s="539"/>
      <c r="B20" s="539"/>
      <c r="C20" s="583"/>
      <c r="D20" s="539"/>
      <c r="E20" s="539"/>
      <c r="F20" s="584"/>
      <c r="G20" s="584"/>
      <c r="H20" s="675"/>
      <c r="I20" s="530"/>
      <c r="J20" s="660"/>
      <c r="K20" s="530"/>
      <c r="L20" s="657"/>
    </row>
    <row r="21" spans="1:13" ht="15" customHeight="1">
      <c r="A21" s="539"/>
      <c r="B21" s="539"/>
      <c r="C21" s="583"/>
      <c r="D21" s="539"/>
      <c r="E21" s="539"/>
      <c r="F21" s="584"/>
      <c r="G21" s="584"/>
      <c r="H21" s="675"/>
      <c r="I21" s="530"/>
      <c r="J21" s="660"/>
      <c r="K21" s="530"/>
      <c r="L21" s="657"/>
    </row>
    <row r="22" spans="1:13">
      <c r="A22" s="168"/>
      <c r="B22" s="168"/>
      <c r="C22" s="534"/>
      <c r="D22" s="168"/>
      <c r="E22" s="168"/>
      <c r="F22" s="530"/>
      <c r="G22" s="530"/>
      <c r="H22" s="261"/>
      <c r="I22" s="530"/>
      <c r="J22" s="261"/>
      <c r="K22" s="530"/>
      <c r="L22" s="168"/>
    </row>
    <row r="23" spans="1:13">
      <c r="A23" s="168"/>
      <c r="B23" s="168"/>
      <c r="C23" s="534"/>
      <c r="D23" s="168"/>
      <c r="E23" s="168"/>
      <c r="F23" s="530"/>
      <c r="G23" s="530"/>
      <c r="H23" s="261"/>
      <c r="I23" s="530"/>
      <c r="J23" s="261"/>
      <c r="K23" s="530"/>
      <c r="L23" s="168"/>
    </row>
    <row r="24" spans="1:13">
      <c r="A24" s="168"/>
      <c r="B24" s="168"/>
      <c r="C24" s="534"/>
      <c r="D24" s="168"/>
      <c r="E24" s="168"/>
      <c r="F24" s="530"/>
      <c r="G24" s="530"/>
      <c r="H24" s="261"/>
      <c r="I24" s="530"/>
      <c r="J24" s="261"/>
      <c r="K24" s="530"/>
      <c r="L24" s="168"/>
    </row>
    <row r="25" spans="1:13" ht="13.5">
      <c r="A25" s="253"/>
      <c r="B25" s="253"/>
      <c r="C25" s="525"/>
      <c r="D25" s="253"/>
      <c r="E25" s="253"/>
      <c r="F25" s="251"/>
      <c r="G25" s="251"/>
      <c r="H25" s="252"/>
    </row>
    <row r="26" spans="1:13">
      <c r="A26" s="550" t="s">
        <v>0</v>
      </c>
      <c r="B26" s="550" t="s">
        <v>1192</v>
      </c>
      <c r="C26" s="550" t="s">
        <v>2</v>
      </c>
      <c r="D26" s="550" t="s">
        <v>3</v>
      </c>
      <c r="E26" s="550" t="s">
        <v>4</v>
      </c>
      <c r="F26" s="550" t="s">
        <v>7</v>
      </c>
      <c r="G26" s="551" t="s">
        <v>8</v>
      </c>
      <c r="H26" s="551" t="s">
        <v>9</v>
      </c>
    </row>
    <row r="27" spans="1:13">
      <c r="A27" s="168">
        <v>1</v>
      </c>
      <c r="B27" s="168" t="s">
        <v>9561</v>
      </c>
      <c r="C27" s="534">
        <v>43837</v>
      </c>
      <c r="D27" s="168" t="s">
        <v>711</v>
      </c>
      <c r="E27" s="168">
        <v>1901</v>
      </c>
      <c r="F27" s="530" t="s">
        <v>8974</v>
      </c>
      <c r="G27" s="530" t="s">
        <v>25</v>
      </c>
      <c r="H27" s="261">
        <v>43807</v>
      </c>
      <c r="I27" s="530"/>
      <c r="J27" s="261"/>
      <c r="K27" s="530"/>
      <c r="L27" s="168"/>
    </row>
    <row r="28" spans="1:13">
      <c r="A28" s="168"/>
      <c r="B28" s="168"/>
      <c r="C28" s="534"/>
      <c r="D28" s="168"/>
      <c r="E28" s="168"/>
      <c r="F28" s="530"/>
      <c r="G28" s="530"/>
      <c r="H28" s="261"/>
      <c r="I28" s="530"/>
      <c r="J28" s="261"/>
      <c r="K28" s="530"/>
      <c r="L28" s="168"/>
    </row>
    <row r="29" spans="1:13">
      <c r="A29" s="550" t="s">
        <v>0</v>
      </c>
      <c r="B29" s="550" t="s">
        <v>1192</v>
      </c>
      <c r="C29" s="550" t="s">
        <v>2</v>
      </c>
      <c r="D29" s="550" t="s">
        <v>3</v>
      </c>
      <c r="E29" s="550" t="s">
        <v>4</v>
      </c>
      <c r="F29" s="550" t="s">
        <v>7</v>
      </c>
      <c r="G29" s="551" t="s">
        <v>8</v>
      </c>
      <c r="H29" s="551" t="s">
        <v>9</v>
      </c>
      <c r="I29" s="530"/>
      <c r="J29" s="533"/>
    </row>
    <row r="30" spans="1:13">
      <c r="A30" s="168">
        <v>1</v>
      </c>
      <c r="B30" s="168" t="s">
        <v>9562</v>
      </c>
      <c r="C30" s="534">
        <v>43837</v>
      </c>
      <c r="D30" s="168" t="s">
        <v>92</v>
      </c>
      <c r="E30" s="168">
        <v>51</v>
      </c>
      <c r="F30" s="530" t="s">
        <v>2278</v>
      </c>
      <c r="G30" s="530" t="s">
        <v>441</v>
      </c>
      <c r="H30" s="261">
        <v>43802</v>
      </c>
      <c r="I30" s="530"/>
      <c r="J30" s="261"/>
      <c r="K30" s="530"/>
      <c r="L30" s="168"/>
    </row>
    <row r="31" spans="1:13">
      <c r="A31" s="168">
        <v>2</v>
      </c>
      <c r="B31" s="168" t="s">
        <v>9563</v>
      </c>
      <c r="C31" s="534">
        <v>43837</v>
      </c>
      <c r="D31" s="168" t="s">
        <v>8593</v>
      </c>
      <c r="E31" s="168" t="s">
        <v>151</v>
      </c>
      <c r="F31" s="530" t="s">
        <v>63</v>
      </c>
      <c r="G31" s="530" t="s">
        <v>200</v>
      </c>
      <c r="H31" s="261">
        <v>43808</v>
      </c>
      <c r="I31" s="530"/>
      <c r="J31" s="261"/>
      <c r="K31" s="530"/>
      <c r="L31" s="168"/>
    </row>
    <row r="32" spans="1:13">
      <c r="A32" s="168">
        <v>3</v>
      </c>
      <c r="B32" s="168" t="s">
        <v>9564</v>
      </c>
      <c r="C32" s="534">
        <v>43837</v>
      </c>
      <c r="D32" s="168" t="s">
        <v>768</v>
      </c>
      <c r="E32" s="168">
        <v>54</v>
      </c>
      <c r="F32" s="530" t="s">
        <v>7955</v>
      </c>
      <c r="G32" s="530" t="s">
        <v>9557</v>
      </c>
      <c r="H32" s="261">
        <v>43806</v>
      </c>
      <c r="I32" s="530"/>
      <c r="J32" s="261"/>
      <c r="K32" s="530"/>
      <c r="L32" s="168"/>
    </row>
    <row r="33" spans="1:12">
      <c r="A33" s="168">
        <v>4</v>
      </c>
      <c r="B33" s="168" t="s">
        <v>9565</v>
      </c>
      <c r="C33" s="534">
        <v>43837</v>
      </c>
      <c r="D33" s="168" t="s">
        <v>638</v>
      </c>
      <c r="E33" s="168" t="s">
        <v>4808</v>
      </c>
      <c r="F33" s="530" t="s">
        <v>63</v>
      </c>
      <c r="G33" s="530" t="s">
        <v>200</v>
      </c>
      <c r="H33" s="261">
        <v>43804</v>
      </c>
      <c r="I33" s="530"/>
      <c r="J33" s="261"/>
      <c r="K33" s="530"/>
      <c r="L33" s="168"/>
    </row>
    <row r="34" spans="1:12">
      <c r="A34" s="168">
        <v>5</v>
      </c>
      <c r="B34" s="168" t="s">
        <v>9566</v>
      </c>
      <c r="C34" s="534">
        <v>43837</v>
      </c>
      <c r="D34" s="168" t="s">
        <v>4427</v>
      </c>
      <c r="E34" s="168" t="s">
        <v>165</v>
      </c>
      <c r="F34" s="530" t="s">
        <v>9467</v>
      </c>
      <c r="G34" s="530" t="s">
        <v>86</v>
      </c>
      <c r="H34" s="261">
        <v>43820</v>
      </c>
      <c r="I34" s="530"/>
      <c r="J34" s="261"/>
      <c r="K34" s="530"/>
      <c r="L34" s="168"/>
    </row>
    <row r="35" spans="1:12">
      <c r="A35" s="168">
        <v>6</v>
      </c>
      <c r="B35" s="168" t="s">
        <v>9567</v>
      </c>
      <c r="C35" s="534">
        <v>43837</v>
      </c>
      <c r="D35" s="168" t="s">
        <v>73</v>
      </c>
      <c r="E35" s="168">
        <v>162</v>
      </c>
      <c r="F35" s="530" t="s">
        <v>601</v>
      </c>
      <c r="G35" s="530" t="s">
        <v>786</v>
      </c>
      <c r="H35" s="261">
        <v>43815</v>
      </c>
      <c r="I35" s="530"/>
      <c r="J35" s="261"/>
      <c r="K35" s="530"/>
      <c r="L35" s="168"/>
    </row>
    <row r="36" spans="1:12">
      <c r="A36" s="168">
        <v>7</v>
      </c>
      <c r="B36" s="168" t="s">
        <v>9568</v>
      </c>
      <c r="C36" s="534">
        <v>43837</v>
      </c>
      <c r="D36" s="168" t="s">
        <v>7758</v>
      </c>
      <c r="E36" s="168">
        <v>97</v>
      </c>
      <c r="F36" s="530" t="s">
        <v>830</v>
      </c>
      <c r="G36" s="530" t="s">
        <v>20</v>
      </c>
      <c r="H36" s="261">
        <v>43812</v>
      </c>
      <c r="I36" s="530"/>
      <c r="J36" s="261"/>
      <c r="K36" s="530"/>
      <c r="L36" s="168"/>
    </row>
    <row r="37" spans="1:12">
      <c r="A37" s="168">
        <v>8</v>
      </c>
      <c r="B37" s="168" t="s">
        <v>9569</v>
      </c>
      <c r="C37" s="534">
        <v>43837</v>
      </c>
      <c r="D37" s="168" t="s">
        <v>9524</v>
      </c>
      <c r="E37" s="168">
        <v>89</v>
      </c>
      <c r="F37" s="530" t="s">
        <v>63</v>
      </c>
      <c r="G37" s="530" t="s">
        <v>9525</v>
      </c>
      <c r="H37" s="261">
        <v>43815</v>
      </c>
      <c r="I37" s="530"/>
      <c r="J37" s="261"/>
      <c r="K37" s="530"/>
      <c r="L37" s="168"/>
    </row>
    <row r="38" spans="1:12">
      <c r="A38" s="168">
        <v>9</v>
      </c>
      <c r="B38" s="168" t="s">
        <v>9570</v>
      </c>
      <c r="C38" s="534">
        <v>43837</v>
      </c>
      <c r="D38" s="168" t="s">
        <v>8124</v>
      </c>
      <c r="E38" s="168">
        <v>40</v>
      </c>
      <c r="F38" s="530" t="s">
        <v>63</v>
      </c>
      <c r="G38" s="530" t="s">
        <v>225</v>
      </c>
      <c r="H38" s="261">
        <v>43812</v>
      </c>
      <c r="I38" s="530"/>
      <c r="J38" s="261"/>
      <c r="K38" s="530"/>
      <c r="L38" s="168"/>
    </row>
    <row r="39" spans="1:12">
      <c r="A39" s="168">
        <v>10</v>
      </c>
      <c r="B39" s="168" t="s">
        <v>9571</v>
      </c>
      <c r="C39" s="534">
        <v>43837</v>
      </c>
      <c r="D39" s="168" t="s">
        <v>682</v>
      </c>
      <c r="E39" s="168">
        <v>104</v>
      </c>
      <c r="F39" s="530" t="s">
        <v>1834</v>
      </c>
      <c r="G39" s="530" t="s">
        <v>532</v>
      </c>
      <c r="H39" s="261">
        <v>43814</v>
      </c>
      <c r="I39" s="530"/>
      <c r="J39" s="261"/>
      <c r="K39" s="530"/>
      <c r="L39" s="168"/>
    </row>
    <row r="40" spans="1:12">
      <c r="A40" s="168">
        <v>11</v>
      </c>
      <c r="B40" s="168" t="s">
        <v>9572</v>
      </c>
      <c r="C40" s="534">
        <v>43837</v>
      </c>
      <c r="D40" s="168" t="s">
        <v>8401</v>
      </c>
      <c r="E40" s="168">
        <v>16</v>
      </c>
      <c r="F40" s="530" t="s">
        <v>63</v>
      </c>
      <c r="G40" s="530" t="s">
        <v>90</v>
      </c>
      <c r="H40" s="261">
        <v>43832</v>
      </c>
      <c r="I40" s="530"/>
      <c r="J40" s="261"/>
      <c r="K40" s="530"/>
      <c r="L40" s="168"/>
    </row>
    <row r="41" spans="1:12">
      <c r="A41" s="168">
        <v>12</v>
      </c>
      <c r="B41" s="168" t="s">
        <v>9573</v>
      </c>
      <c r="C41" s="534">
        <v>43837</v>
      </c>
      <c r="D41" s="168" t="s">
        <v>638</v>
      </c>
      <c r="E41" s="168">
        <v>98</v>
      </c>
      <c r="F41" s="530" t="s">
        <v>63</v>
      </c>
      <c r="G41" s="530" t="s">
        <v>20</v>
      </c>
      <c r="H41" s="261">
        <v>43825</v>
      </c>
      <c r="I41" s="530"/>
      <c r="J41" s="261"/>
      <c r="K41" s="530"/>
      <c r="L41" s="168"/>
    </row>
    <row r="42" spans="1:12">
      <c r="A42" s="168">
        <v>13</v>
      </c>
      <c r="B42" s="168" t="s">
        <v>9574</v>
      </c>
      <c r="C42" s="534">
        <v>43837</v>
      </c>
      <c r="D42" s="168" t="s">
        <v>7744</v>
      </c>
      <c r="E42" s="168">
        <v>45</v>
      </c>
      <c r="F42" s="530" t="s">
        <v>63</v>
      </c>
      <c r="G42" s="530" t="s">
        <v>20</v>
      </c>
      <c r="H42" s="261">
        <v>43829</v>
      </c>
      <c r="I42" s="530"/>
      <c r="J42" s="261"/>
      <c r="K42" s="530"/>
      <c r="L42" s="168"/>
    </row>
    <row r="43" spans="1:12">
      <c r="A43" s="168">
        <v>14</v>
      </c>
      <c r="B43" s="168" t="s">
        <v>9575</v>
      </c>
      <c r="C43" s="534">
        <v>43837</v>
      </c>
      <c r="D43" s="168" t="s">
        <v>383</v>
      </c>
      <c r="E43" s="168">
        <v>176</v>
      </c>
      <c r="F43" s="530" t="s">
        <v>63</v>
      </c>
      <c r="G43" s="530" t="s">
        <v>200</v>
      </c>
      <c r="H43" s="261">
        <v>41274</v>
      </c>
      <c r="I43" s="530"/>
      <c r="J43" s="261"/>
      <c r="K43" s="530"/>
      <c r="L43" s="168"/>
    </row>
    <row r="44" spans="1:12" ht="13.5">
      <c r="A44" s="253"/>
      <c r="B44" s="253"/>
      <c r="C44" s="525"/>
      <c r="D44" s="253"/>
      <c r="E44" s="253"/>
      <c r="F44" s="251"/>
      <c r="G44" s="251"/>
      <c r="H44" s="252"/>
    </row>
    <row r="45" spans="1:12" ht="13.5">
      <c r="A45" s="253"/>
      <c r="B45" s="253"/>
      <c r="C45" s="525"/>
      <c r="D45" s="253"/>
      <c r="E45" s="253"/>
      <c r="F45" s="251"/>
      <c r="G45" s="251"/>
      <c r="H45" s="252"/>
    </row>
    <row r="46" spans="1:12" ht="13.5">
      <c r="A46" s="253"/>
      <c r="B46" s="253"/>
      <c r="C46" s="525"/>
      <c r="D46" s="253"/>
      <c r="E46" s="253"/>
      <c r="F46" s="251"/>
      <c r="G46" s="251"/>
      <c r="H46" s="252"/>
    </row>
    <row r="47" spans="1:12" ht="13.5">
      <c r="A47" s="253"/>
      <c r="B47" s="253"/>
      <c r="C47" s="525"/>
      <c r="D47" s="253"/>
      <c r="E47" s="253"/>
      <c r="F47" s="251"/>
      <c r="G47" s="251"/>
      <c r="H47" s="252"/>
    </row>
    <row r="48" spans="1:12" ht="13.5">
      <c r="A48" s="253"/>
      <c r="B48" s="253"/>
      <c r="C48" s="525"/>
      <c r="D48" s="253"/>
      <c r="E48" s="253"/>
      <c r="F48" s="251"/>
      <c r="G48" s="251"/>
      <c r="H48" s="252"/>
    </row>
    <row r="49" spans="1:8" ht="13.5">
      <c r="A49" s="253"/>
      <c r="B49" s="253"/>
      <c r="C49" s="525"/>
      <c r="D49" s="253"/>
      <c r="E49" s="253"/>
      <c r="F49" s="251"/>
      <c r="G49" s="251"/>
      <c r="H49" s="252"/>
    </row>
    <row r="50" spans="1:8" ht="13.5">
      <c r="A50" s="253"/>
      <c r="B50" s="253"/>
      <c r="C50" s="525"/>
      <c r="D50" s="253"/>
      <c r="E50" s="253"/>
      <c r="F50" s="251"/>
      <c r="G50" s="251"/>
      <c r="H50" s="252"/>
    </row>
    <row r="51" spans="1:8" ht="13.5">
      <c r="A51" s="253"/>
      <c r="B51" s="253"/>
      <c r="C51" s="525"/>
      <c r="D51" s="253"/>
      <c r="E51" s="253"/>
      <c r="F51" s="251"/>
      <c r="G51" s="251"/>
      <c r="H51" s="252"/>
    </row>
    <row r="52" spans="1:8" ht="13.5">
      <c r="A52" s="253"/>
      <c r="B52" s="253"/>
      <c r="C52" s="525"/>
      <c r="D52" s="253"/>
      <c r="E52" s="253"/>
      <c r="F52" s="251"/>
      <c r="G52" s="251"/>
      <c r="H52" s="252"/>
    </row>
    <row r="53" spans="1:8" ht="13.5">
      <c r="A53" s="253"/>
      <c r="B53" s="253"/>
      <c r="C53" s="525"/>
      <c r="D53" s="253"/>
      <c r="E53" s="253"/>
      <c r="F53" s="251"/>
      <c r="G53" s="251"/>
      <c r="H53" s="252"/>
    </row>
    <row r="54" spans="1:8" ht="13.5">
      <c r="A54" s="253"/>
      <c r="B54" s="253"/>
      <c r="C54" s="525"/>
      <c r="D54" s="253"/>
      <c r="E54" s="253"/>
      <c r="F54" s="251"/>
      <c r="G54" s="251"/>
      <c r="H54" s="252"/>
    </row>
    <row r="55" spans="1:8" ht="13.5">
      <c r="A55" s="253"/>
      <c r="B55" s="253"/>
      <c r="C55" s="525"/>
      <c r="D55" s="253"/>
      <c r="E55" s="253"/>
      <c r="F55" s="251"/>
      <c r="G55" s="251"/>
      <c r="H55" s="252"/>
    </row>
    <row r="56" spans="1:8" ht="13.5">
      <c r="A56" s="253"/>
      <c r="B56" s="253"/>
      <c r="C56" s="525"/>
      <c r="D56" s="253"/>
      <c r="E56" s="253"/>
      <c r="F56" s="254"/>
      <c r="G56" s="251"/>
      <c r="H56" s="252"/>
    </row>
    <row r="57" spans="1:8" ht="13.5">
      <c r="A57" s="253"/>
      <c r="B57" s="253"/>
      <c r="C57" s="525"/>
      <c r="D57" s="253"/>
      <c r="E57" s="253"/>
      <c r="F57" s="251"/>
      <c r="G57" s="251"/>
      <c r="H57" s="252"/>
    </row>
    <row r="58" spans="1:8" ht="13.5">
      <c r="A58" s="253"/>
      <c r="B58" s="253"/>
      <c r="C58" s="525"/>
      <c r="D58" s="253"/>
      <c r="E58" s="253"/>
      <c r="F58" s="251"/>
      <c r="G58" s="251"/>
      <c r="H58" s="252"/>
    </row>
    <row r="59" spans="1:8" ht="13.5">
      <c r="A59" s="253"/>
      <c r="B59" s="253"/>
      <c r="C59" s="525"/>
      <c r="D59" s="253"/>
      <c r="E59" s="253"/>
      <c r="F59" s="251"/>
      <c r="G59" s="251"/>
      <c r="H59" s="252"/>
    </row>
    <row r="60" spans="1:8" ht="13.5">
      <c r="A60" s="253"/>
      <c r="B60" s="253"/>
      <c r="C60" s="525"/>
      <c r="D60" s="253"/>
      <c r="E60" s="253"/>
      <c r="F60" s="251"/>
      <c r="G60" s="251"/>
      <c r="H60" s="252"/>
    </row>
    <row r="61" spans="1:8" ht="13.5">
      <c r="A61" s="253"/>
      <c r="B61" s="253"/>
      <c r="C61" s="525"/>
      <c r="D61" s="253"/>
      <c r="E61" s="253"/>
      <c r="F61" s="251"/>
      <c r="G61" s="251"/>
      <c r="H61" s="252"/>
    </row>
    <row r="62" spans="1:8" ht="13.5">
      <c r="A62" s="253"/>
      <c r="B62" s="253"/>
      <c r="C62" s="525"/>
      <c r="D62" s="253"/>
      <c r="E62" s="253"/>
      <c r="F62" s="251"/>
      <c r="G62" s="251"/>
      <c r="H62" s="252"/>
    </row>
    <row r="63" spans="1:8" ht="13.5">
      <c r="A63" s="253"/>
      <c r="B63" s="253"/>
      <c r="C63" s="525"/>
      <c r="D63" s="253"/>
      <c r="E63" s="253"/>
      <c r="F63" s="251"/>
      <c r="G63" s="251"/>
      <c r="H63" s="252"/>
    </row>
    <row r="64" spans="1:8" ht="13.5">
      <c r="A64" s="253"/>
      <c r="B64" s="253"/>
      <c r="C64" s="525"/>
      <c r="D64" s="253"/>
      <c r="E64" s="253"/>
      <c r="F64" s="251"/>
      <c r="G64" s="251"/>
      <c r="H64" s="252"/>
    </row>
    <row r="65" spans="1:8" ht="13.5">
      <c r="A65" s="253"/>
      <c r="B65" s="253"/>
      <c r="C65" s="525"/>
      <c r="D65" s="253"/>
      <c r="E65" s="253"/>
      <c r="F65" s="251"/>
      <c r="G65" s="251"/>
      <c r="H65" s="252"/>
    </row>
    <row r="66" spans="1:8" ht="13.5">
      <c r="A66" s="253"/>
      <c r="B66" s="253"/>
      <c r="C66" s="525"/>
      <c r="D66" s="253"/>
      <c r="E66" s="253"/>
      <c r="F66" s="251"/>
      <c r="G66" s="251"/>
      <c r="H66" s="252"/>
    </row>
    <row r="67" spans="1:8" ht="13.5">
      <c r="A67" s="253"/>
      <c r="B67" s="253"/>
      <c r="C67" s="525"/>
      <c r="D67" s="253"/>
      <c r="E67" s="253"/>
      <c r="F67" s="251"/>
      <c r="G67" s="251"/>
      <c r="H67" s="252"/>
    </row>
    <row r="68" spans="1:8" ht="13.5">
      <c r="A68" s="253"/>
      <c r="B68" s="253"/>
      <c r="C68" s="525"/>
      <c r="D68" s="253"/>
      <c r="E68" s="253"/>
      <c r="F68" s="251"/>
      <c r="G68" s="251"/>
      <c r="H68" s="252"/>
    </row>
    <row r="69" spans="1:8" ht="13.5">
      <c r="A69" s="253"/>
      <c r="B69" s="253"/>
      <c r="C69" s="525"/>
      <c r="D69" s="253"/>
      <c r="E69" s="253"/>
      <c r="F69" s="251"/>
      <c r="G69" s="251"/>
      <c r="H69" s="252"/>
    </row>
    <row r="70" spans="1:8" ht="13.5">
      <c r="A70" s="253"/>
      <c r="B70" s="253"/>
      <c r="C70" s="525"/>
      <c r="D70" s="253"/>
      <c r="E70" s="253"/>
      <c r="F70" s="251"/>
      <c r="G70" s="251"/>
      <c r="H70" s="252"/>
    </row>
    <row r="71" spans="1:8" ht="13.5">
      <c r="A71" s="253"/>
      <c r="B71" s="253"/>
      <c r="C71" s="525"/>
      <c r="D71" s="253"/>
      <c r="E71" s="253"/>
      <c r="F71" s="251"/>
      <c r="G71" s="251"/>
      <c r="H71" s="252"/>
    </row>
    <row r="72" spans="1:8" ht="13.5">
      <c r="A72" s="253"/>
      <c r="B72" s="253"/>
      <c r="C72" s="525"/>
      <c r="D72" s="253"/>
      <c r="E72" s="253"/>
      <c r="F72" s="251"/>
      <c r="G72" s="251"/>
      <c r="H72" s="252"/>
    </row>
    <row r="73" spans="1:8" ht="13.5">
      <c r="A73" s="253"/>
      <c r="B73" s="253"/>
      <c r="C73" s="525"/>
      <c r="D73" s="253"/>
      <c r="E73" s="253"/>
      <c r="F73" s="251"/>
      <c r="G73" s="251"/>
      <c r="H73" s="252"/>
    </row>
    <row r="74" spans="1:8" ht="13.5">
      <c r="A74" s="253"/>
      <c r="B74" s="253"/>
      <c r="C74" s="525"/>
      <c r="D74" s="253"/>
      <c r="E74" s="253"/>
      <c r="F74" s="251"/>
      <c r="G74" s="251"/>
      <c r="H74" s="252"/>
    </row>
    <row r="75" spans="1:8" ht="13.5">
      <c r="A75" s="253"/>
      <c r="B75" s="253"/>
      <c r="C75" s="525"/>
      <c r="D75" s="253"/>
      <c r="E75" s="253"/>
      <c r="F75" s="251"/>
      <c r="G75" s="251"/>
      <c r="H75" s="252"/>
    </row>
    <row r="76" spans="1:8" ht="13.5">
      <c r="A76" s="253"/>
      <c r="B76" s="253"/>
      <c r="C76" s="525"/>
      <c r="D76" s="253"/>
      <c r="E76" s="253"/>
      <c r="F76" s="251"/>
      <c r="G76" s="251"/>
      <c r="H76" s="252"/>
    </row>
    <row r="77" spans="1:8" ht="13.5">
      <c r="A77" s="253"/>
      <c r="B77" s="253"/>
      <c r="C77" s="525"/>
      <c r="D77" s="253"/>
      <c r="E77" s="253"/>
      <c r="F77" s="251"/>
      <c r="G77" s="251"/>
      <c r="H77" s="252"/>
    </row>
    <row r="78" spans="1:8" ht="13.5">
      <c r="A78" s="253"/>
      <c r="B78" s="253"/>
      <c r="C78" s="525"/>
      <c r="D78" s="253"/>
      <c r="E78" s="253"/>
      <c r="F78" s="251"/>
      <c r="G78" s="251"/>
      <c r="H78" s="252"/>
    </row>
    <row r="79" spans="1:8" ht="13.5">
      <c r="A79" s="253"/>
      <c r="B79" s="253"/>
      <c r="C79" s="525"/>
      <c r="D79" s="253"/>
      <c r="E79" s="253"/>
      <c r="F79" s="251"/>
      <c r="G79" s="251"/>
      <c r="H79" s="252"/>
    </row>
    <row r="80" spans="1:8" ht="13.5">
      <c r="A80" s="253"/>
      <c r="B80" s="253"/>
      <c r="C80" s="525"/>
      <c r="D80" s="253"/>
      <c r="E80" s="253"/>
      <c r="F80" s="251"/>
      <c r="G80" s="251"/>
      <c r="H80" s="252"/>
    </row>
    <row r="81" spans="1:8" ht="13.5">
      <c r="A81" s="253"/>
      <c r="B81" s="253"/>
      <c r="C81" s="525"/>
      <c r="D81" s="253"/>
      <c r="E81" s="253"/>
      <c r="F81" s="251"/>
      <c r="G81" s="251"/>
      <c r="H81" s="252"/>
    </row>
    <row r="82" spans="1:8" ht="13.5">
      <c r="A82" s="253"/>
      <c r="B82" s="253"/>
      <c r="C82" s="525"/>
      <c r="D82" s="253"/>
      <c r="E82" s="253"/>
      <c r="F82" s="251"/>
      <c r="G82" s="251"/>
      <c r="H82" s="252"/>
    </row>
    <row r="83" spans="1:8" ht="13.5">
      <c r="A83" s="253"/>
      <c r="B83" s="253"/>
      <c r="C83" s="525"/>
      <c r="D83" s="253"/>
      <c r="E83" s="253"/>
      <c r="F83" s="251"/>
      <c r="G83" s="251"/>
      <c r="H83" s="252"/>
    </row>
    <row r="84" spans="1:8" ht="13.5">
      <c r="A84" s="253"/>
      <c r="B84" s="253"/>
      <c r="C84" s="525"/>
      <c r="D84" s="253"/>
      <c r="E84" s="253"/>
      <c r="F84" s="251"/>
      <c r="G84" s="251"/>
      <c r="H84" s="252"/>
    </row>
    <row r="85" spans="1:8" ht="13.5">
      <c r="A85" s="253"/>
      <c r="B85" s="253"/>
      <c r="C85" s="525"/>
      <c r="D85" s="253"/>
      <c r="E85" s="253"/>
      <c r="F85" s="251"/>
      <c r="G85" s="251"/>
      <c r="H85" s="252"/>
    </row>
    <row r="86" spans="1:8" ht="13.5">
      <c r="A86" s="253"/>
      <c r="B86" s="253"/>
      <c r="C86" s="525"/>
      <c r="D86" s="253"/>
      <c r="E86" s="253"/>
      <c r="F86" s="251"/>
      <c r="G86" s="251"/>
      <c r="H86" s="252"/>
    </row>
    <row r="87" spans="1:8" ht="13.5">
      <c r="A87" s="253"/>
      <c r="B87" s="253"/>
      <c r="C87" s="525"/>
      <c r="D87" s="253"/>
      <c r="E87" s="253"/>
      <c r="F87" s="251"/>
      <c r="G87" s="251"/>
      <c r="H87" s="252"/>
    </row>
    <row r="88" spans="1:8" ht="13.5">
      <c r="A88" s="253"/>
      <c r="B88" s="253"/>
      <c r="C88" s="525"/>
      <c r="D88" s="253"/>
      <c r="E88" s="253"/>
      <c r="F88" s="251"/>
      <c r="G88" s="251"/>
      <c r="H88" s="252"/>
    </row>
    <row r="89" spans="1:8" ht="13.5">
      <c r="A89" s="253"/>
      <c r="B89" s="253"/>
      <c r="C89" s="525"/>
      <c r="D89" s="253"/>
      <c r="E89" s="253"/>
      <c r="F89" s="251"/>
      <c r="G89" s="251"/>
      <c r="H89" s="252"/>
    </row>
    <row r="90" spans="1:8" ht="13.5">
      <c r="A90" s="253"/>
      <c r="B90" s="253"/>
      <c r="C90" s="525"/>
      <c r="D90" s="253"/>
      <c r="E90" s="253"/>
      <c r="F90" s="251"/>
      <c r="G90" s="251"/>
      <c r="H90" s="252"/>
    </row>
    <row r="91" spans="1:8" ht="13.5">
      <c r="A91" s="253"/>
      <c r="B91" s="253"/>
      <c r="C91" s="525"/>
      <c r="D91" s="253"/>
      <c r="E91" s="253"/>
      <c r="F91" s="251"/>
      <c r="G91" s="251"/>
      <c r="H91" s="252"/>
    </row>
    <row r="92" spans="1:8" ht="13.5">
      <c r="A92" s="253"/>
      <c r="B92" s="253"/>
      <c r="C92" s="525"/>
      <c r="D92" s="253"/>
      <c r="E92" s="253"/>
      <c r="F92" s="251"/>
      <c r="G92" s="251"/>
      <c r="H92" s="252"/>
    </row>
    <row r="93" spans="1:8" ht="13.5">
      <c r="A93" s="253"/>
      <c r="B93" s="253"/>
      <c r="C93" s="525"/>
      <c r="D93" s="253"/>
      <c r="E93" s="253"/>
      <c r="F93" s="251"/>
      <c r="G93" s="251"/>
      <c r="H93" s="252"/>
    </row>
    <row r="94" spans="1:8" ht="13.5">
      <c r="A94" s="253"/>
      <c r="B94" s="253"/>
      <c r="C94" s="525"/>
      <c r="D94" s="253"/>
      <c r="E94" s="253"/>
      <c r="F94" s="251"/>
      <c r="G94" s="251"/>
      <c r="H94" s="252"/>
    </row>
    <row r="95" spans="1:8" ht="13.5">
      <c r="A95" s="253"/>
      <c r="B95" s="253"/>
      <c r="C95" s="525"/>
      <c r="D95" s="253"/>
      <c r="E95" s="253"/>
      <c r="F95" s="251"/>
      <c r="G95" s="251"/>
      <c r="H95" s="252"/>
    </row>
    <row r="96" spans="1:8" ht="13.5">
      <c r="A96" s="253"/>
      <c r="B96" s="253"/>
      <c r="C96" s="525"/>
      <c r="D96" s="253"/>
      <c r="E96" s="253"/>
      <c r="F96" s="251"/>
      <c r="G96" s="251"/>
      <c r="H96" s="252"/>
    </row>
    <row r="97" spans="1:8" ht="13.5">
      <c r="A97" s="253"/>
      <c r="B97" s="253"/>
      <c r="C97" s="525"/>
      <c r="D97" s="253"/>
      <c r="E97" s="253"/>
      <c r="F97" s="251"/>
      <c r="G97" s="251"/>
      <c r="H97" s="252"/>
    </row>
    <row r="98" spans="1:8" ht="13.5">
      <c r="A98" s="253"/>
      <c r="B98" s="253"/>
      <c r="C98" s="525"/>
      <c r="D98" s="253"/>
      <c r="E98" s="253"/>
      <c r="F98" s="251"/>
      <c r="G98" s="251"/>
      <c r="H98" s="252"/>
    </row>
    <row r="99" spans="1:8" ht="13.5">
      <c r="A99" s="253"/>
      <c r="B99" s="253"/>
      <c r="C99" s="525"/>
      <c r="D99" s="253"/>
      <c r="E99" s="253"/>
      <c r="F99" s="251"/>
      <c r="G99" s="251"/>
      <c r="H99" s="252"/>
    </row>
    <row r="100" spans="1:8" ht="13.5">
      <c r="A100" s="253"/>
      <c r="B100" s="253"/>
      <c r="C100" s="525"/>
      <c r="D100" s="253"/>
      <c r="E100" s="253"/>
      <c r="F100" s="251"/>
      <c r="G100" s="251"/>
      <c r="H100" s="252"/>
    </row>
    <row r="101" spans="1:8" ht="13.5">
      <c r="A101" s="253"/>
      <c r="B101" s="253"/>
      <c r="C101" s="525"/>
      <c r="D101" s="253"/>
      <c r="E101" s="253"/>
      <c r="F101" s="251"/>
      <c r="G101" s="251"/>
      <c r="H101" s="252"/>
    </row>
    <row r="102" spans="1:8" ht="13.5">
      <c r="A102" s="253"/>
      <c r="B102" s="253"/>
      <c r="C102" s="525"/>
      <c r="D102" s="253"/>
      <c r="E102" s="253"/>
      <c r="F102" s="251"/>
      <c r="G102" s="251"/>
      <c r="H102" s="252"/>
    </row>
    <row r="103" spans="1:8" ht="13.5">
      <c r="A103" s="253"/>
      <c r="B103" s="253"/>
      <c r="C103" s="525"/>
      <c r="D103" s="253"/>
      <c r="E103" s="253"/>
      <c r="F103" s="251"/>
      <c r="G103" s="251"/>
      <c r="H103" s="252"/>
    </row>
    <row r="104" spans="1:8" ht="13.5">
      <c r="A104" s="253"/>
      <c r="B104" s="253"/>
      <c r="C104" s="525"/>
      <c r="D104" s="253"/>
      <c r="E104" s="253"/>
      <c r="F104" s="251"/>
      <c r="G104" s="251"/>
      <c r="H104" s="252"/>
    </row>
    <row r="105" spans="1:8" ht="13.5">
      <c r="A105" s="253"/>
      <c r="B105" s="253"/>
      <c r="C105" s="525"/>
      <c r="D105" s="253"/>
      <c r="E105" s="253"/>
      <c r="F105" s="251"/>
      <c r="G105" s="251"/>
      <c r="H105" s="252"/>
    </row>
    <row r="106" spans="1:8" ht="13.5">
      <c r="A106" s="253"/>
      <c r="B106" s="253"/>
      <c r="C106" s="525"/>
      <c r="D106" s="253"/>
      <c r="E106" s="253"/>
      <c r="F106" s="251"/>
      <c r="G106" s="251"/>
      <c r="H106" s="252"/>
    </row>
    <row r="107" spans="1:8" ht="13.5">
      <c r="A107" s="253"/>
      <c r="B107" s="253"/>
      <c r="C107" s="525"/>
      <c r="D107" s="253"/>
      <c r="E107" s="253"/>
      <c r="F107" s="251"/>
      <c r="G107" s="251"/>
      <c r="H107" s="252"/>
    </row>
    <row r="108" spans="1:8" ht="13.5">
      <c r="A108" s="253"/>
      <c r="B108" s="253"/>
      <c r="C108" s="525"/>
      <c r="D108" s="253"/>
      <c r="E108" s="253"/>
      <c r="F108" s="251"/>
      <c r="G108" s="251"/>
      <c r="H108" s="252"/>
    </row>
    <row r="109" spans="1:8" ht="13.5">
      <c r="A109" s="253"/>
      <c r="B109" s="253"/>
      <c r="C109" s="525"/>
      <c r="D109" s="253"/>
      <c r="E109" s="253"/>
      <c r="F109" s="251"/>
      <c r="G109" s="251"/>
      <c r="H109" s="252"/>
    </row>
    <row r="110" spans="1:8" ht="13.5">
      <c r="A110" s="253"/>
      <c r="B110" s="253"/>
      <c r="C110" s="525"/>
      <c r="D110" s="253"/>
      <c r="E110" s="253"/>
      <c r="F110" s="251"/>
      <c r="G110" s="251"/>
      <c r="H110" s="252"/>
    </row>
    <row r="111" spans="1:8" ht="13.5">
      <c r="A111" s="253"/>
      <c r="B111" s="253"/>
      <c r="C111" s="525"/>
      <c r="D111" s="253"/>
      <c r="E111" s="253"/>
      <c r="F111" s="251"/>
      <c r="G111" s="251"/>
      <c r="H111" s="252"/>
    </row>
    <row r="112" spans="1:8" ht="13.5">
      <c r="A112" s="253"/>
      <c r="B112" s="253"/>
      <c r="C112" s="525"/>
      <c r="D112" s="253"/>
      <c r="E112" s="253"/>
      <c r="F112" s="251"/>
      <c r="G112" s="251"/>
      <c r="H112" s="252"/>
    </row>
    <row r="113" spans="1:8" ht="13.5">
      <c r="A113" s="253"/>
      <c r="B113" s="253"/>
      <c r="C113" s="525"/>
      <c r="D113" s="253"/>
      <c r="E113" s="253"/>
      <c r="F113" s="251"/>
      <c r="G113" s="251"/>
      <c r="H113" s="252"/>
    </row>
    <row r="114" spans="1:8" ht="13.5">
      <c r="A114" s="253"/>
      <c r="B114" s="253"/>
      <c r="C114" s="525"/>
      <c r="D114" s="253"/>
      <c r="E114" s="253"/>
      <c r="F114" s="251"/>
      <c r="G114" s="251"/>
      <c r="H114" s="252"/>
    </row>
    <row r="115" spans="1:8" ht="13.5">
      <c r="A115" s="253"/>
      <c r="B115" s="253"/>
      <c r="C115" s="525"/>
      <c r="D115" s="253"/>
      <c r="E115" s="253"/>
      <c r="F115" s="251"/>
      <c r="G115" s="251"/>
      <c r="H115" s="252"/>
    </row>
    <row r="116" spans="1:8" ht="13.5">
      <c r="A116" s="253"/>
      <c r="B116" s="253"/>
      <c r="C116" s="525"/>
      <c r="D116" s="253"/>
      <c r="E116" s="253"/>
      <c r="F116" s="251"/>
      <c r="G116" s="251"/>
      <c r="H116" s="252"/>
    </row>
    <row r="117" spans="1:8" ht="13.5">
      <c r="A117" s="253"/>
      <c r="B117" s="253"/>
      <c r="C117" s="525"/>
      <c r="D117" s="253"/>
      <c r="E117" s="253"/>
      <c r="F117" s="251"/>
      <c r="G117" s="251"/>
      <c r="H117" s="252"/>
    </row>
    <row r="118" spans="1:8" ht="13.5">
      <c r="A118" s="253"/>
      <c r="B118" s="253"/>
      <c r="C118" s="525"/>
      <c r="D118" s="253"/>
      <c r="E118" s="253"/>
      <c r="F118" s="251"/>
      <c r="G118" s="251"/>
      <c r="H118" s="252"/>
    </row>
    <row r="119" spans="1:8" ht="13.5">
      <c r="A119" s="253"/>
      <c r="B119" s="253"/>
      <c r="C119" s="525"/>
      <c r="D119" s="253"/>
      <c r="E119" s="253"/>
      <c r="F119" s="251"/>
      <c r="G119" s="251"/>
      <c r="H119" s="252"/>
    </row>
    <row r="120" spans="1:8" ht="13.5">
      <c r="A120" s="253"/>
      <c r="B120" s="253"/>
      <c r="C120" s="525"/>
      <c r="D120" s="253"/>
      <c r="E120" s="253"/>
      <c r="F120" s="251"/>
      <c r="G120" s="251"/>
      <c r="H120" s="252"/>
    </row>
    <row r="121" spans="1:8" ht="13.5">
      <c r="A121" s="253"/>
      <c r="B121" s="253"/>
      <c r="C121" s="525"/>
      <c r="D121" s="253"/>
      <c r="E121" s="253"/>
      <c r="F121" s="251"/>
      <c r="G121" s="251"/>
      <c r="H121" s="252"/>
    </row>
    <row r="122" spans="1:8" ht="13.5">
      <c r="A122" s="253"/>
      <c r="B122" s="253"/>
      <c r="C122" s="525"/>
      <c r="D122" s="253"/>
      <c r="E122" s="253"/>
      <c r="F122" s="251"/>
      <c r="G122" s="251"/>
      <c r="H122" s="252"/>
    </row>
    <row r="123" spans="1:8" ht="13.5">
      <c r="A123" s="253"/>
      <c r="B123" s="253"/>
      <c r="C123" s="525"/>
      <c r="D123" s="253"/>
      <c r="E123" s="253"/>
      <c r="F123" s="251"/>
      <c r="G123" s="251"/>
      <c r="H123" s="252"/>
    </row>
    <row r="124" spans="1:8" ht="13.5">
      <c r="A124" s="253"/>
      <c r="B124" s="253"/>
      <c r="C124" s="525"/>
      <c r="D124" s="253"/>
      <c r="E124" s="253"/>
      <c r="F124" s="251"/>
      <c r="G124" s="251"/>
      <c r="H124" s="252"/>
    </row>
    <row r="125" spans="1:8" ht="13.5">
      <c r="A125" s="253"/>
      <c r="B125" s="253"/>
      <c r="C125" s="525"/>
      <c r="D125" s="253"/>
      <c r="E125" s="253"/>
      <c r="F125" s="251"/>
      <c r="G125" s="251"/>
      <c r="H125" s="252"/>
    </row>
    <row r="126" spans="1:8" ht="13.5">
      <c r="A126" s="253"/>
      <c r="B126" s="253"/>
      <c r="C126" s="525"/>
      <c r="D126" s="253"/>
      <c r="E126" s="253"/>
      <c r="F126" s="251"/>
      <c r="G126" s="251"/>
      <c r="H126" s="252"/>
    </row>
    <row r="127" spans="1:8" ht="13.5">
      <c r="A127" s="253"/>
      <c r="B127" s="253"/>
      <c r="C127" s="525"/>
      <c r="D127" s="253"/>
      <c r="E127" s="253"/>
      <c r="F127" s="251"/>
      <c r="G127" s="251"/>
      <c r="H127" s="252"/>
    </row>
    <row r="128" spans="1:8" ht="13.5">
      <c r="A128" s="253"/>
      <c r="B128" s="253"/>
      <c r="C128" s="525"/>
      <c r="D128" s="253"/>
      <c r="E128" s="253"/>
      <c r="F128" s="251"/>
      <c r="G128" s="251"/>
      <c r="H128" s="252"/>
    </row>
    <row r="129" spans="1:8" ht="13.5">
      <c r="A129" s="253"/>
      <c r="B129" s="253"/>
      <c r="C129" s="525"/>
      <c r="D129" s="253"/>
      <c r="E129" s="253"/>
      <c r="F129" s="251"/>
      <c r="G129" s="251"/>
      <c r="H129" s="252"/>
    </row>
    <row r="130" spans="1:8" ht="13.5">
      <c r="A130" s="253"/>
      <c r="B130" s="253"/>
      <c r="C130" s="525"/>
      <c r="D130" s="253"/>
      <c r="E130" s="253"/>
      <c r="F130" s="251"/>
      <c r="G130" s="251"/>
      <c r="H130" s="252"/>
    </row>
    <row r="131" spans="1:8" ht="13.5">
      <c r="A131" s="253"/>
      <c r="B131" s="253"/>
      <c r="C131" s="525"/>
      <c r="D131" s="253"/>
      <c r="E131" s="253"/>
      <c r="F131" s="251"/>
      <c r="G131" s="251"/>
      <c r="H131" s="252"/>
    </row>
    <row r="132" spans="1:8" ht="13.5">
      <c r="A132" s="253"/>
      <c r="B132" s="253"/>
      <c r="C132" s="525"/>
      <c r="D132" s="253"/>
      <c r="E132" s="253"/>
      <c r="F132" s="251"/>
      <c r="G132" s="251"/>
      <c r="H132" s="252"/>
    </row>
    <row r="133" spans="1:8" ht="13.5">
      <c r="A133" s="253"/>
      <c r="B133" s="253"/>
      <c r="C133" s="525"/>
      <c r="D133" s="253"/>
      <c r="E133" s="253"/>
      <c r="F133" s="251"/>
      <c r="G133" s="251"/>
      <c r="H133" s="252"/>
    </row>
    <row r="134" spans="1:8" ht="13.5">
      <c r="A134" s="253"/>
      <c r="B134" s="253"/>
      <c r="C134" s="525"/>
      <c r="D134" s="253"/>
      <c r="E134" s="253"/>
      <c r="F134" s="251"/>
      <c r="G134" s="251"/>
      <c r="H134" s="252"/>
    </row>
    <row r="135" spans="1:8" ht="13.5">
      <c r="A135" s="253"/>
      <c r="B135" s="253"/>
      <c r="C135" s="525"/>
      <c r="D135" s="253"/>
      <c r="E135" s="253"/>
      <c r="F135" s="251"/>
      <c r="G135" s="251"/>
      <c r="H135" s="252"/>
    </row>
    <row r="136" spans="1:8" ht="13.5">
      <c r="A136" s="253"/>
      <c r="B136" s="253"/>
      <c r="C136" s="525"/>
      <c r="D136" s="253"/>
      <c r="E136" s="253"/>
      <c r="F136" s="251"/>
      <c r="G136" s="251"/>
      <c r="H136" s="252"/>
    </row>
    <row r="137" spans="1:8" ht="13.5">
      <c r="A137" s="253"/>
      <c r="B137" s="253"/>
      <c r="C137" s="525"/>
      <c r="D137" s="253"/>
      <c r="E137" s="253"/>
      <c r="F137" s="251"/>
      <c r="G137" s="251"/>
      <c r="H137" s="252"/>
    </row>
    <row r="138" spans="1:8" ht="13.5">
      <c r="A138" s="253"/>
      <c r="B138" s="253"/>
      <c r="C138" s="525"/>
      <c r="D138" s="253"/>
      <c r="E138" s="253"/>
      <c r="F138" s="251"/>
      <c r="G138" s="251"/>
      <c r="H138" s="252"/>
    </row>
    <row r="139" spans="1:8" ht="13.5">
      <c r="A139" s="253"/>
      <c r="B139" s="253"/>
      <c r="C139" s="525"/>
      <c r="D139" s="253"/>
      <c r="E139" s="253"/>
      <c r="F139" s="251"/>
      <c r="G139" s="251"/>
      <c r="H139" s="252"/>
    </row>
    <row r="140" spans="1:8" ht="13.5">
      <c r="A140" s="253"/>
      <c r="B140" s="253"/>
      <c r="C140" s="525"/>
      <c r="D140" s="253"/>
      <c r="E140" s="253"/>
      <c r="F140" s="251"/>
      <c r="G140" s="251"/>
      <c r="H140" s="252"/>
    </row>
    <row r="141" spans="1:8" ht="13.5">
      <c r="A141" s="253"/>
      <c r="B141" s="253"/>
      <c r="C141" s="525"/>
      <c r="D141" s="253"/>
      <c r="E141" s="253"/>
      <c r="F141" s="251"/>
      <c r="G141" s="251"/>
      <c r="H141" s="252"/>
    </row>
    <row r="142" spans="1:8" ht="13.5">
      <c r="A142" s="253"/>
      <c r="B142" s="253"/>
      <c r="C142" s="525"/>
      <c r="D142" s="253"/>
      <c r="E142" s="253"/>
      <c r="F142" s="251"/>
      <c r="G142" s="251"/>
      <c r="H142" s="252"/>
    </row>
    <row r="143" spans="1:8" ht="13.5">
      <c r="A143" s="253"/>
      <c r="B143" s="253"/>
      <c r="C143" s="525"/>
      <c r="D143" s="253"/>
      <c r="E143" s="253"/>
      <c r="F143" s="251"/>
      <c r="G143" s="251"/>
      <c r="H143" s="252"/>
    </row>
    <row r="144" spans="1:8" ht="13.5">
      <c r="A144" s="253"/>
      <c r="B144" s="253"/>
      <c r="C144" s="525"/>
      <c r="D144" s="253"/>
      <c r="E144" s="253"/>
      <c r="F144" s="251"/>
      <c r="G144" s="251"/>
      <c r="H144" s="252"/>
    </row>
    <row r="145" spans="1:8" ht="13.5">
      <c r="A145" s="253"/>
      <c r="B145" s="253"/>
      <c r="C145" s="525"/>
      <c r="D145" s="253"/>
      <c r="E145" s="253"/>
      <c r="F145" s="251"/>
      <c r="G145" s="251"/>
      <c r="H145" s="252"/>
    </row>
    <row r="146" spans="1:8" ht="13.5">
      <c r="A146" s="253"/>
      <c r="B146" s="253"/>
      <c r="C146" s="525"/>
      <c r="D146" s="253"/>
      <c r="E146" s="253"/>
      <c r="F146" s="251"/>
      <c r="G146" s="251"/>
      <c r="H146" s="252"/>
    </row>
    <row r="147" spans="1:8" ht="13.5">
      <c r="A147" s="253"/>
      <c r="B147" s="253"/>
      <c r="C147" s="525"/>
      <c r="D147" s="253"/>
      <c r="E147" s="253"/>
      <c r="F147" s="251"/>
      <c r="G147" s="251"/>
      <c r="H147" s="252"/>
    </row>
    <row r="148" spans="1:8" ht="13.5">
      <c r="A148" s="253"/>
      <c r="B148" s="253"/>
      <c r="C148" s="525"/>
      <c r="D148" s="253"/>
      <c r="E148" s="253"/>
      <c r="F148" s="251"/>
      <c r="G148" s="251"/>
      <c r="H148" s="252"/>
    </row>
    <row r="149" spans="1:8" ht="13.5">
      <c r="A149" s="253"/>
      <c r="B149" s="253"/>
      <c r="C149" s="525"/>
      <c r="D149" s="253"/>
      <c r="E149" s="253"/>
      <c r="F149" s="251"/>
      <c r="G149" s="251"/>
      <c r="H149" s="252"/>
    </row>
    <row r="150" spans="1:8" ht="13.5">
      <c r="A150" s="253"/>
      <c r="B150" s="253"/>
      <c r="C150" s="525"/>
      <c r="D150" s="253"/>
      <c r="E150" s="253"/>
      <c r="F150" s="251"/>
      <c r="G150" s="251"/>
      <c r="H150" s="252"/>
    </row>
    <row r="151" spans="1:8" ht="13.5">
      <c r="A151" s="253"/>
      <c r="B151" s="253"/>
      <c r="C151" s="525"/>
      <c r="D151" s="253"/>
      <c r="E151" s="253"/>
      <c r="F151" s="251"/>
      <c r="G151" s="251"/>
      <c r="H151" s="252"/>
    </row>
    <row r="152" spans="1:8" ht="13.5">
      <c r="A152" s="253"/>
      <c r="B152" s="253"/>
      <c r="C152" s="525"/>
      <c r="D152" s="253"/>
      <c r="E152" s="253"/>
      <c r="F152" s="251"/>
      <c r="G152" s="251"/>
      <c r="H152" s="252"/>
    </row>
    <row r="153" spans="1:8" ht="13.5">
      <c r="A153" s="253"/>
      <c r="B153" s="253"/>
      <c r="C153" s="525"/>
      <c r="D153" s="253"/>
      <c r="E153" s="253"/>
      <c r="F153" s="251"/>
      <c r="G153" s="251"/>
      <c r="H153" s="252"/>
    </row>
    <row r="154" spans="1:8" ht="13.5">
      <c r="A154" s="253"/>
      <c r="B154" s="253"/>
      <c r="C154" s="525"/>
      <c r="D154" s="253"/>
      <c r="E154" s="253"/>
      <c r="F154" s="251"/>
      <c r="G154" s="251"/>
      <c r="H154" s="252"/>
    </row>
    <row r="155" spans="1:8" ht="13.5">
      <c r="A155" s="253"/>
      <c r="B155" s="253"/>
      <c r="C155" s="525"/>
      <c r="D155" s="253"/>
      <c r="E155" s="253"/>
      <c r="F155" s="251"/>
      <c r="G155" s="251"/>
      <c r="H155" s="252"/>
    </row>
    <row r="156" spans="1:8" ht="13.5">
      <c r="A156" s="253"/>
      <c r="B156" s="253"/>
      <c r="C156" s="525"/>
      <c r="D156" s="253"/>
      <c r="E156" s="253"/>
      <c r="F156" s="251"/>
      <c r="G156" s="251"/>
      <c r="H156" s="252"/>
    </row>
    <row r="157" spans="1:8" ht="13.5">
      <c r="A157" s="253"/>
      <c r="B157" s="253"/>
      <c r="C157" s="525"/>
      <c r="D157" s="253"/>
      <c r="E157" s="253"/>
      <c r="F157" s="251"/>
      <c r="G157" s="251"/>
      <c r="H157" s="252"/>
    </row>
    <row r="158" spans="1:8" ht="13.5">
      <c r="A158" s="253"/>
      <c r="B158" s="253"/>
      <c r="C158" s="525"/>
      <c r="D158" s="253"/>
      <c r="E158" s="253"/>
      <c r="F158" s="251"/>
      <c r="G158" s="251"/>
      <c r="H158" s="252"/>
    </row>
    <row r="159" spans="1:8" ht="13.5">
      <c r="A159" s="253"/>
      <c r="B159" s="253"/>
      <c r="C159" s="525"/>
      <c r="D159" s="253"/>
      <c r="E159" s="253"/>
      <c r="F159" s="251"/>
      <c r="G159" s="251"/>
      <c r="H159" s="252"/>
    </row>
    <row r="160" spans="1:8" ht="13.5">
      <c r="A160" s="253"/>
      <c r="B160" s="253"/>
      <c r="C160" s="525"/>
      <c r="D160" s="253"/>
      <c r="E160" s="253"/>
      <c r="F160" s="251"/>
      <c r="G160" s="251"/>
      <c r="H160" s="252"/>
    </row>
    <row r="161" spans="1:8" ht="13.5">
      <c r="A161" s="253"/>
      <c r="B161" s="253"/>
      <c r="C161" s="525"/>
      <c r="D161" s="253"/>
      <c r="E161" s="253"/>
      <c r="F161" s="251"/>
      <c r="G161" s="251"/>
      <c r="H161" s="252"/>
    </row>
    <row r="162" spans="1:8" ht="13.5">
      <c r="A162" s="253"/>
      <c r="B162" s="253"/>
      <c r="C162" s="525"/>
      <c r="D162" s="253"/>
      <c r="E162" s="253"/>
      <c r="F162" s="251"/>
      <c r="G162" s="251"/>
      <c r="H162" s="252"/>
    </row>
    <row r="163" spans="1:8" ht="13.5">
      <c r="A163" s="253"/>
      <c r="B163" s="253"/>
      <c r="C163" s="525"/>
      <c r="D163" s="253"/>
      <c r="E163" s="253"/>
      <c r="F163" s="251"/>
      <c r="G163" s="251"/>
      <c r="H163" s="252"/>
    </row>
    <row r="164" spans="1:8" ht="13.5">
      <c r="A164" s="253"/>
      <c r="B164" s="253"/>
      <c r="C164" s="525"/>
      <c r="D164" s="253"/>
      <c r="E164" s="253"/>
      <c r="F164" s="251"/>
      <c r="G164" s="251"/>
      <c r="H164" s="252"/>
    </row>
    <row r="165" spans="1:8" ht="13.5">
      <c r="A165" s="253"/>
      <c r="B165" s="253"/>
      <c r="C165" s="525"/>
      <c r="D165" s="253"/>
      <c r="E165" s="253"/>
      <c r="F165" s="251"/>
      <c r="G165" s="251"/>
      <c r="H165" s="252"/>
    </row>
    <row r="166" spans="1:8" ht="13.5">
      <c r="A166" s="253"/>
      <c r="B166" s="253"/>
      <c r="C166" s="525"/>
      <c r="D166" s="253"/>
      <c r="E166" s="253"/>
      <c r="F166" s="251"/>
      <c r="G166" s="251"/>
      <c r="H166" s="252"/>
    </row>
    <row r="167" spans="1:8" ht="13.5">
      <c r="A167" s="253"/>
      <c r="B167" s="253"/>
      <c r="C167" s="525"/>
      <c r="D167" s="253"/>
      <c r="E167" s="253"/>
      <c r="F167" s="251"/>
      <c r="G167" s="251"/>
      <c r="H167" s="252"/>
    </row>
    <row r="168" spans="1:8" ht="13.5">
      <c r="A168" s="253"/>
      <c r="B168" s="253"/>
      <c r="C168" s="525"/>
      <c r="D168" s="253"/>
      <c r="E168" s="253"/>
      <c r="F168" s="251"/>
      <c r="G168" s="251"/>
      <c r="H168" s="252"/>
    </row>
    <row r="169" spans="1:8" ht="13.5">
      <c r="A169" s="253"/>
      <c r="B169" s="253"/>
      <c r="C169" s="525"/>
      <c r="D169" s="253"/>
      <c r="E169" s="253"/>
      <c r="F169" s="251"/>
      <c r="G169" s="251"/>
      <c r="H169" s="252"/>
    </row>
    <row r="170" spans="1:8" ht="13.5">
      <c r="A170" s="253"/>
      <c r="B170" s="253"/>
      <c r="C170" s="525"/>
      <c r="D170" s="253"/>
      <c r="E170" s="253"/>
      <c r="F170" s="251"/>
      <c r="G170" s="251"/>
      <c r="H170" s="252"/>
    </row>
    <row r="171" spans="1:8" ht="13.5">
      <c r="A171" s="253"/>
      <c r="B171" s="253"/>
      <c r="C171" s="525"/>
      <c r="D171" s="253"/>
      <c r="E171" s="253"/>
      <c r="F171" s="251"/>
      <c r="G171" s="251"/>
      <c r="H171" s="252"/>
    </row>
    <row r="172" spans="1:8" ht="13.5">
      <c r="A172" s="253"/>
      <c r="B172" s="253"/>
      <c r="C172" s="525"/>
      <c r="D172" s="253"/>
      <c r="E172" s="253"/>
      <c r="F172" s="251"/>
      <c r="G172" s="251"/>
      <c r="H172" s="252"/>
    </row>
    <row r="173" spans="1:8" ht="13.5">
      <c r="A173" s="253"/>
      <c r="B173" s="253"/>
      <c r="C173" s="525"/>
      <c r="D173" s="253"/>
      <c r="E173" s="253"/>
      <c r="F173" s="251"/>
      <c r="G173" s="251"/>
      <c r="H173" s="252"/>
    </row>
    <row r="174" spans="1:8" ht="13.5">
      <c r="A174" s="253"/>
      <c r="B174" s="253"/>
      <c r="C174" s="525"/>
      <c r="D174" s="253"/>
      <c r="E174" s="253"/>
      <c r="F174" s="251"/>
      <c r="G174" s="251"/>
      <c r="H174" s="252"/>
    </row>
    <row r="175" spans="1:8" ht="13.5">
      <c r="A175" s="253"/>
      <c r="B175" s="253"/>
      <c r="C175" s="525"/>
      <c r="D175" s="253"/>
      <c r="E175" s="253"/>
      <c r="F175" s="251"/>
      <c r="G175" s="251"/>
      <c r="H175" s="252"/>
    </row>
    <row r="176" spans="1:8" ht="13.5">
      <c r="A176" s="253"/>
      <c r="B176" s="253"/>
      <c r="C176" s="525"/>
      <c r="D176" s="253"/>
      <c r="E176" s="253"/>
      <c r="F176" s="251"/>
      <c r="G176" s="251"/>
      <c r="H176" s="252"/>
    </row>
    <row r="177" spans="1:8" ht="13.5">
      <c r="A177" s="253"/>
      <c r="B177" s="253"/>
      <c r="C177" s="525"/>
      <c r="D177" s="253"/>
      <c r="E177" s="253"/>
      <c r="F177" s="251"/>
      <c r="G177" s="251"/>
      <c r="H177" s="252"/>
    </row>
    <row r="178" spans="1:8" ht="13.5">
      <c r="A178" s="253"/>
      <c r="B178" s="253"/>
      <c r="C178" s="525"/>
      <c r="D178" s="253"/>
      <c r="E178" s="253"/>
      <c r="F178" s="251"/>
      <c r="G178" s="251"/>
      <c r="H178" s="252"/>
    </row>
    <row r="179" spans="1:8" ht="13.5">
      <c r="A179" s="253"/>
      <c r="B179" s="253"/>
      <c r="C179" s="525"/>
      <c r="D179" s="253"/>
      <c r="E179" s="253"/>
      <c r="F179" s="251"/>
      <c r="G179" s="251"/>
      <c r="H179" s="252"/>
    </row>
    <row r="180" spans="1:8" ht="13.5">
      <c r="A180" s="253"/>
      <c r="B180" s="253"/>
      <c r="C180" s="525"/>
      <c r="D180" s="253"/>
      <c r="E180" s="253"/>
      <c r="F180" s="251"/>
      <c r="G180" s="251"/>
      <c r="H180" s="252"/>
    </row>
    <row r="181" spans="1:8" ht="13.5">
      <c r="A181" s="253"/>
      <c r="B181" s="253"/>
      <c r="C181" s="525"/>
      <c r="D181" s="253"/>
      <c r="E181" s="253"/>
      <c r="F181" s="251"/>
      <c r="G181" s="251"/>
      <c r="H181" s="252"/>
    </row>
    <row r="182" spans="1:8" ht="13.5">
      <c r="A182" s="253"/>
      <c r="B182" s="253"/>
      <c r="C182" s="525"/>
      <c r="D182" s="253"/>
      <c r="E182" s="253"/>
      <c r="F182" s="251"/>
      <c r="G182" s="251"/>
      <c r="H182" s="252"/>
    </row>
    <row r="183" spans="1:8" ht="13.5">
      <c r="A183" s="253"/>
      <c r="B183" s="253"/>
      <c r="C183" s="525"/>
      <c r="D183" s="253"/>
      <c r="E183" s="253"/>
      <c r="F183" s="251"/>
      <c r="G183" s="251"/>
      <c r="H183" s="252"/>
    </row>
    <row r="184" spans="1:8" ht="13.5">
      <c r="A184" s="253"/>
      <c r="B184" s="253"/>
      <c r="C184" s="525"/>
      <c r="D184" s="253"/>
      <c r="E184" s="253"/>
      <c r="F184" s="251"/>
      <c r="G184" s="251"/>
      <c r="H184" s="252"/>
    </row>
    <row r="185" spans="1:8" ht="13.5">
      <c r="A185" s="253"/>
      <c r="B185" s="253"/>
      <c r="C185" s="525"/>
      <c r="D185" s="253"/>
      <c r="E185" s="253"/>
      <c r="F185" s="251"/>
      <c r="G185" s="251"/>
      <c r="H185" s="252"/>
    </row>
    <row r="186" spans="1:8" ht="13.5">
      <c r="A186" s="253"/>
      <c r="B186" s="253"/>
      <c r="C186" s="525"/>
      <c r="D186" s="253"/>
      <c r="E186" s="253"/>
      <c r="F186" s="251"/>
      <c r="G186" s="251"/>
      <c r="H186" s="252"/>
    </row>
    <row r="187" spans="1:8" ht="13.5">
      <c r="A187" s="253"/>
      <c r="B187" s="253"/>
      <c r="C187" s="525"/>
      <c r="D187" s="253"/>
      <c r="E187" s="253"/>
      <c r="F187" s="251"/>
      <c r="G187" s="251"/>
      <c r="H187" s="252"/>
    </row>
    <row r="188" spans="1:8" ht="13.5">
      <c r="A188" s="253"/>
      <c r="B188" s="253"/>
      <c r="C188" s="525"/>
      <c r="D188" s="253"/>
      <c r="E188" s="253"/>
      <c r="F188" s="251"/>
      <c r="G188" s="251"/>
      <c r="H188" s="252"/>
    </row>
    <row r="189" spans="1:8" ht="13.5">
      <c r="A189" s="253"/>
      <c r="B189" s="253"/>
      <c r="C189" s="525"/>
      <c r="D189" s="253"/>
      <c r="E189" s="253"/>
      <c r="F189" s="251"/>
      <c r="G189" s="251"/>
      <c r="H189" s="252"/>
    </row>
    <row r="190" spans="1:8" ht="13.5">
      <c r="A190" s="253"/>
      <c r="B190" s="253"/>
      <c r="C190" s="525"/>
      <c r="D190" s="253"/>
      <c r="E190" s="253"/>
      <c r="F190" s="251"/>
      <c r="G190" s="251"/>
      <c r="H190" s="252"/>
    </row>
    <row r="191" spans="1:8" ht="13.5">
      <c r="A191" s="253"/>
      <c r="B191" s="253"/>
      <c r="C191" s="525"/>
      <c r="D191" s="253"/>
      <c r="E191" s="253"/>
      <c r="F191" s="251"/>
      <c r="G191" s="251"/>
      <c r="H191" s="252"/>
    </row>
    <row r="192" spans="1:8" ht="13.5">
      <c r="A192" s="253"/>
      <c r="B192" s="253"/>
      <c r="C192" s="525"/>
      <c r="D192" s="253"/>
      <c r="E192" s="253"/>
      <c r="F192" s="251"/>
      <c r="G192" s="251"/>
      <c r="H192" s="252"/>
    </row>
    <row r="193" spans="1:8" ht="13.5">
      <c r="A193" s="253"/>
      <c r="B193" s="253"/>
      <c r="C193" s="525"/>
      <c r="D193" s="253"/>
      <c r="E193" s="253"/>
      <c r="F193" s="251"/>
      <c r="G193" s="251"/>
      <c r="H193" s="252"/>
    </row>
    <row r="194" spans="1:8" ht="13.5">
      <c r="A194" s="253"/>
      <c r="B194" s="253"/>
      <c r="C194" s="525"/>
      <c r="D194" s="253"/>
      <c r="E194" s="253"/>
      <c r="F194" s="251"/>
      <c r="G194" s="251"/>
      <c r="H194" s="252"/>
    </row>
    <row r="195" spans="1:8" ht="13.5">
      <c r="A195" s="253"/>
      <c r="B195" s="253"/>
      <c r="C195" s="525"/>
      <c r="D195" s="253"/>
      <c r="E195" s="253"/>
      <c r="F195" s="251"/>
      <c r="G195" s="251"/>
      <c r="H195" s="252"/>
    </row>
    <row r="196" spans="1:8" ht="13.5">
      <c r="A196" s="253"/>
      <c r="B196" s="253"/>
      <c r="C196" s="525"/>
      <c r="D196" s="253"/>
      <c r="E196" s="253"/>
      <c r="F196" s="251"/>
      <c r="G196" s="251"/>
      <c r="H196" s="252"/>
    </row>
    <row r="197" spans="1:8" ht="13.5">
      <c r="A197" s="253"/>
      <c r="B197" s="253"/>
      <c r="C197" s="525"/>
      <c r="D197" s="253"/>
      <c r="E197" s="253"/>
      <c r="F197" s="251"/>
      <c r="G197" s="251"/>
      <c r="H197" s="252"/>
    </row>
    <row r="198" spans="1:8" ht="13.5">
      <c r="A198" s="253"/>
      <c r="B198" s="253"/>
      <c r="C198" s="525"/>
      <c r="D198" s="253"/>
      <c r="E198" s="253"/>
      <c r="F198" s="251"/>
      <c r="G198" s="251"/>
      <c r="H198" s="252"/>
    </row>
    <row r="199" spans="1:8" ht="13.5">
      <c r="A199" s="253"/>
      <c r="B199" s="253"/>
      <c r="C199" s="525"/>
      <c r="D199" s="253"/>
      <c r="E199" s="253"/>
      <c r="F199" s="251"/>
      <c r="G199" s="251"/>
      <c r="H199" s="252"/>
    </row>
    <row r="200" spans="1:8" ht="13.5">
      <c r="A200" s="253"/>
      <c r="B200" s="253"/>
      <c r="C200" s="525"/>
      <c r="D200" s="253"/>
      <c r="E200" s="253"/>
      <c r="F200" s="251"/>
      <c r="G200" s="251"/>
      <c r="H200" s="252"/>
    </row>
    <row r="201" spans="1:8" ht="13.5">
      <c r="A201" s="253"/>
      <c r="B201" s="253"/>
      <c r="C201" s="525"/>
      <c r="D201" s="253"/>
      <c r="E201" s="253"/>
      <c r="F201" s="251"/>
      <c r="G201" s="251"/>
      <c r="H201" s="252"/>
    </row>
    <row r="202" spans="1:8" ht="13.5">
      <c r="A202" s="253"/>
      <c r="B202" s="253"/>
      <c r="C202" s="525"/>
      <c r="D202" s="253"/>
      <c r="E202" s="253"/>
      <c r="F202" s="251"/>
      <c r="G202" s="251"/>
      <c r="H202" s="252"/>
    </row>
    <row r="203" spans="1:8" ht="13.5">
      <c r="A203" s="255"/>
      <c r="B203" s="255"/>
      <c r="C203" s="526"/>
      <c r="D203" s="255"/>
      <c r="E203" s="255"/>
      <c r="F203" s="257"/>
      <c r="G203" s="257"/>
      <c r="H203" s="256"/>
    </row>
    <row r="204" spans="1:8" ht="13.5">
      <c r="A204" s="255"/>
      <c r="B204" s="255"/>
      <c r="C204" s="526"/>
      <c r="D204" s="255"/>
      <c r="E204" s="255"/>
      <c r="F204" s="257"/>
      <c r="G204" s="257"/>
      <c r="H204" s="256"/>
    </row>
    <row r="205" spans="1:8" ht="13.5">
      <c r="A205" s="255"/>
      <c r="B205" s="255"/>
      <c r="C205" s="526"/>
      <c r="D205" s="255"/>
      <c r="E205" s="255"/>
      <c r="F205" s="257"/>
      <c r="G205" s="257"/>
      <c r="H205" s="256"/>
    </row>
    <row r="206" spans="1:8" ht="13.5">
      <c r="A206" s="255"/>
      <c r="B206" s="255"/>
      <c r="C206" s="526"/>
      <c r="D206" s="255"/>
      <c r="E206" s="255"/>
      <c r="F206" s="257"/>
      <c r="G206" s="257"/>
      <c r="H206" s="256"/>
    </row>
    <row r="207" spans="1:8" ht="13.5">
      <c r="A207" s="255"/>
      <c r="B207" s="255"/>
      <c r="C207" s="526"/>
      <c r="D207" s="255"/>
      <c r="E207" s="255"/>
      <c r="F207" s="257"/>
      <c r="G207" s="257"/>
      <c r="H207" s="256"/>
    </row>
    <row r="208" spans="1:8" ht="13.5">
      <c r="A208" s="255"/>
      <c r="B208" s="255"/>
      <c r="C208" s="526"/>
      <c r="D208" s="255"/>
      <c r="E208" s="255"/>
      <c r="F208" s="257"/>
      <c r="G208" s="257"/>
      <c r="H208" s="256"/>
    </row>
    <row r="209" spans="1:8" ht="13.5">
      <c r="A209" s="255"/>
      <c r="B209" s="255"/>
      <c r="C209" s="526"/>
      <c r="D209" s="255"/>
      <c r="E209" s="255"/>
      <c r="F209" s="257"/>
      <c r="G209" s="257"/>
      <c r="H209" s="256"/>
    </row>
    <row r="210" spans="1:8" ht="13.5">
      <c r="A210" s="255"/>
      <c r="B210" s="255"/>
      <c r="C210" s="526"/>
      <c r="D210" s="255"/>
      <c r="E210" s="255"/>
      <c r="F210" s="257"/>
      <c r="G210" s="257"/>
      <c r="H210" s="256"/>
    </row>
    <row r="211" spans="1:8" ht="13.5">
      <c r="A211" s="255"/>
      <c r="B211" s="255"/>
      <c r="C211" s="526"/>
      <c r="D211" s="255"/>
      <c r="E211" s="255"/>
      <c r="F211" s="257"/>
      <c r="G211" s="257"/>
      <c r="H211" s="256"/>
    </row>
    <row r="212" spans="1:8" ht="13.5">
      <c r="A212" s="255"/>
      <c r="B212" s="255"/>
      <c r="C212" s="526"/>
      <c r="D212" s="255"/>
      <c r="E212" s="255"/>
      <c r="F212" s="257"/>
      <c r="G212" s="257"/>
      <c r="H212" s="256"/>
    </row>
    <row r="213" spans="1:8" ht="13.5">
      <c r="A213" s="255"/>
      <c r="B213" s="255"/>
      <c r="C213" s="526"/>
      <c r="D213" s="255"/>
      <c r="E213" s="258"/>
      <c r="F213" s="257"/>
      <c r="G213" s="257"/>
      <c r="H213" s="256"/>
    </row>
    <row r="214" spans="1:8" ht="13.5">
      <c r="A214" s="255"/>
      <c r="B214" s="255"/>
      <c r="C214" s="526"/>
      <c r="D214" s="255"/>
      <c r="E214" s="258"/>
      <c r="F214" s="257"/>
      <c r="G214" s="257"/>
      <c r="H214" s="256"/>
    </row>
    <row r="215" spans="1:8" ht="13.5">
      <c r="A215" s="255"/>
      <c r="B215" s="255"/>
      <c r="C215" s="526"/>
      <c r="D215" s="255"/>
      <c r="E215" s="255"/>
      <c r="F215" s="257"/>
      <c r="G215" s="257"/>
      <c r="H215" s="256"/>
    </row>
    <row r="216" spans="1:8" ht="13.5">
      <c r="A216" s="255"/>
      <c r="B216" s="255"/>
      <c r="C216" s="526"/>
      <c r="D216" s="255"/>
      <c r="E216" s="259"/>
      <c r="F216" s="257"/>
      <c r="G216" s="257"/>
      <c r="H216" s="256"/>
    </row>
    <row r="217" spans="1:8" ht="13.5">
      <c r="A217" s="255"/>
      <c r="B217" s="255"/>
      <c r="C217" s="526"/>
      <c r="D217" s="255"/>
      <c r="E217" s="259"/>
      <c r="F217" s="257"/>
      <c r="G217" s="257"/>
      <c r="H217" s="256"/>
    </row>
    <row r="218" spans="1:8" ht="13.5">
      <c r="A218" s="255"/>
      <c r="B218" s="255"/>
      <c r="C218" s="526"/>
      <c r="D218" s="255"/>
      <c r="E218" s="259"/>
      <c r="F218" s="257"/>
      <c r="G218" s="257"/>
      <c r="H218" s="256"/>
    </row>
    <row r="219" spans="1:8" ht="13.5">
      <c r="A219" s="255"/>
      <c r="B219" s="255"/>
      <c r="C219" s="526"/>
      <c r="D219" s="255"/>
      <c r="E219" s="259"/>
      <c r="F219" s="257"/>
      <c r="G219" s="257"/>
      <c r="H219" s="256"/>
    </row>
    <row r="220" spans="1:8" ht="13.5">
      <c r="A220" s="255"/>
      <c r="B220" s="255"/>
      <c r="C220" s="526"/>
      <c r="D220" s="255"/>
      <c r="E220" s="259"/>
      <c r="F220" s="257"/>
      <c r="G220" s="257"/>
      <c r="H220" s="256"/>
    </row>
    <row r="221" spans="1:8" ht="13.5">
      <c r="A221" s="255"/>
      <c r="B221" s="255"/>
      <c r="C221" s="526"/>
      <c r="D221" s="255"/>
      <c r="E221" s="259"/>
      <c r="F221" s="257"/>
      <c r="G221" s="257"/>
      <c r="H221" s="256"/>
    </row>
    <row r="222" spans="1:8" ht="13.5">
      <c r="A222" s="255"/>
      <c r="B222" s="255"/>
      <c r="C222" s="526"/>
      <c r="D222" s="255"/>
      <c r="E222" s="259"/>
      <c r="F222" s="257"/>
      <c r="G222" s="257"/>
      <c r="H222" s="256"/>
    </row>
    <row r="223" spans="1:8" ht="13.5">
      <c r="A223" s="255"/>
      <c r="B223" s="255"/>
      <c r="C223" s="526"/>
      <c r="D223" s="255"/>
      <c r="E223" s="259"/>
      <c r="F223" s="257"/>
      <c r="G223" s="257"/>
      <c r="H223" s="256"/>
    </row>
    <row r="224" spans="1:8" ht="13.5">
      <c r="A224" s="255"/>
      <c r="B224" s="255"/>
      <c r="C224" s="526"/>
      <c r="D224" s="255"/>
      <c r="E224" s="259"/>
      <c r="F224" s="257"/>
      <c r="G224" s="257"/>
      <c r="H224" s="256"/>
    </row>
    <row r="225" spans="1:8" ht="13.5">
      <c r="A225" s="255"/>
      <c r="B225" s="255"/>
      <c r="C225" s="526"/>
      <c r="D225" s="255"/>
      <c r="E225" s="259"/>
      <c r="F225" s="257"/>
      <c r="G225" s="257"/>
      <c r="H225" s="256"/>
    </row>
    <row r="226" spans="1:8" ht="13.5">
      <c r="A226" s="255"/>
      <c r="B226" s="255"/>
      <c r="C226" s="526"/>
      <c r="D226" s="255"/>
      <c r="E226" s="259"/>
      <c r="F226" s="257"/>
      <c r="G226" s="257"/>
      <c r="H226" s="256"/>
    </row>
    <row r="227" spans="1:8" ht="13.5">
      <c r="A227" s="255"/>
      <c r="B227" s="255"/>
      <c r="C227" s="526"/>
      <c r="D227" s="255"/>
      <c r="E227" s="259"/>
      <c r="F227" s="257"/>
      <c r="G227" s="257"/>
      <c r="H227" s="256"/>
    </row>
    <row r="228" spans="1:8" ht="13.5">
      <c r="A228" s="255"/>
      <c r="B228" s="255"/>
      <c r="C228" s="526"/>
      <c r="D228" s="255"/>
      <c r="E228" s="259"/>
      <c r="F228" s="257"/>
      <c r="G228" s="257"/>
      <c r="H228" s="256"/>
    </row>
    <row r="229" spans="1:8" ht="13.5">
      <c r="A229" s="255"/>
      <c r="B229" s="255"/>
      <c r="C229" s="526"/>
      <c r="D229" s="255"/>
      <c r="E229" s="259"/>
      <c r="F229" s="257"/>
      <c r="G229" s="257"/>
      <c r="H229" s="256"/>
    </row>
    <row r="230" spans="1:8" ht="13.5">
      <c r="A230" s="255"/>
      <c r="B230" s="255"/>
      <c r="C230" s="526"/>
      <c r="D230" s="255"/>
      <c r="E230" s="259"/>
      <c r="F230" s="257"/>
      <c r="G230" s="257"/>
      <c r="H230" s="256"/>
    </row>
    <row r="231" spans="1:8" ht="13.5">
      <c r="A231" s="255"/>
      <c r="B231" s="255"/>
      <c r="C231" s="526"/>
      <c r="D231" s="255"/>
      <c r="E231" s="259"/>
      <c r="F231" s="257"/>
      <c r="G231" s="257"/>
      <c r="H231" s="256"/>
    </row>
    <row r="232" spans="1:8" ht="13.5">
      <c r="A232" s="255"/>
      <c r="B232" s="255"/>
      <c r="C232" s="526"/>
      <c r="D232" s="255"/>
      <c r="E232" s="255"/>
      <c r="F232" s="257"/>
      <c r="G232" s="257"/>
      <c r="H232" s="256"/>
    </row>
    <row r="233" spans="1:8" ht="13.5">
      <c r="A233" s="255"/>
      <c r="B233" s="255"/>
      <c r="C233" s="526"/>
      <c r="D233" s="255"/>
      <c r="E233" s="255"/>
      <c r="F233" s="257"/>
      <c r="G233" s="257"/>
      <c r="H233" s="256"/>
    </row>
    <row r="234" spans="1:8" ht="13.5">
      <c r="A234" s="255"/>
      <c r="B234" s="255"/>
      <c r="C234" s="526"/>
      <c r="D234" s="255"/>
      <c r="E234" s="255"/>
      <c r="F234" s="257"/>
      <c r="G234" s="257"/>
      <c r="H234" s="256"/>
    </row>
    <row r="235" spans="1:8" ht="13.5">
      <c r="A235" s="255"/>
      <c r="B235" s="255"/>
      <c r="C235" s="526"/>
      <c r="D235" s="255"/>
      <c r="E235" s="255"/>
      <c r="F235" s="257"/>
      <c r="G235" s="257"/>
      <c r="H235" s="256"/>
    </row>
    <row r="236" spans="1:8" ht="13.5">
      <c r="A236" s="255"/>
      <c r="B236" s="255"/>
      <c r="C236" s="526"/>
      <c r="D236" s="255"/>
      <c r="E236" s="255"/>
      <c r="F236" s="257"/>
      <c r="G236" s="257"/>
      <c r="H236" s="256"/>
    </row>
    <row r="237" spans="1:8" ht="13.5">
      <c r="A237" s="255"/>
      <c r="B237" s="255"/>
      <c r="C237" s="526"/>
      <c r="D237" s="255"/>
      <c r="E237" s="255"/>
      <c r="F237" s="257"/>
      <c r="G237" s="257"/>
      <c r="H237" s="256"/>
    </row>
    <row r="238" spans="1:8" ht="13.5">
      <c r="A238" s="255"/>
      <c r="B238" s="255"/>
      <c r="C238" s="526"/>
      <c r="D238" s="255"/>
      <c r="E238" s="255"/>
      <c r="F238" s="257"/>
      <c r="G238" s="257"/>
      <c r="H238" s="256"/>
    </row>
    <row r="239" spans="1:8" ht="13.5">
      <c r="A239" s="255"/>
      <c r="B239" s="255"/>
      <c r="C239" s="526"/>
      <c r="D239" s="255"/>
      <c r="E239" s="255"/>
      <c r="F239" s="257"/>
      <c r="G239" s="257"/>
      <c r="H239" s="256"/>
    </row>
    <row r="240" spans="1:8" ht="13.5">
      <c r="A240" s="255"/>
      <c r="B240" s="255"/>
      <c r="C240" s="526"/>
      <c r="D240" s="255"/>
      <c r="E240" s="255"/>
      <c r="F240" s="257"/>
      <c r="G240" s="257"/>
      <c r="H240" s="256"/>
    </row>
    <row r="241" spans="1:8" ht="13.5">
      <c r="A241" s="255"/>
      <c r="B241" s="255"/>
      <c r="C241" s="526"/>
      <c r="D241" s="255"/>
      <c r="E241" s="255"/>
      <c r="F241" s="257"/>
      <c r="G241" s="257"/>
      <c r="H241" s="256"/>
    </row>
    <row r="242" spans="1:8" ht="13.5">
      <c r="A242" s="255"/>
      <c r="B242" s="255"/>
      <c r="C242" s="526"/>
      <c r="D242" s="255"/>
      <c r="E242" s="255"/>
      <c r="F242" s="257"/>
      <c r="G242" s="257"/>
      <c r="H242" s="256"/>
    </row>
    <row r="243" spans="1:8" ht="13.5">
      <c r="A243" s="255"/>
      <c r="B243" s="255"/>
      <c r="C243" s="526"/>
      <c r="D243" s="255"/>
      <c r="E243" s="255"/>
      <c r="F243" s="257"/>
      <c r="G243" s="257"/>
      <c r="H243" s="256"/>
    </row>
    <row r="244" spans="1:8" ht="13.5">
      <c r="A244" s="255"/>
      <c r="B244" s="255"/>
      <c r="C244" s="526"/>
      <c r="D244" s="255"/>
      <c r="E244" s="255"/>
      <c r="F244" s="257"/>
      <c r="G244" s="257"/>
      <c r="H244" s="256"/>
    </row>
    <row r="245" spans="1:8" ht="13.5">
      <c r="A245" s="255"/>
      <c r="B245" s="255"/>
      <c r="C245" s="526"/>
      <c r="D245" s="255"/>
      <c r="E245" s="255"/>
      <c r="F245" s="257"/>
      <c r="G245" s="257"/>
      <c r="H245" s="256"/>
    </row>
    <row r="246" spans="1:8" ht="13.5">
      <c r="A246" s="255"/>
      <c r="B246" s="255"/>
      <c r="C246" s="526"/>
      <c r="D246" s="255"/>
      <c r="E246" s="255"/>
      <c r="F246" s="257"/>
      <c r="G246" s="257"/>
      <c r="H246" s="256"/>
    </row>
    <row r="247" spans="1:8" ht="13.5">
      <c r="A247" s="255"/>
      <c r="B247" s="255"/>
      <c r="C247" s="526"/>
      <c r="D247" s="255"/>
      <c r="E247" s="255"/>
      <c r="F247" s="257"/>
      <c r="G247" s="257"/>
      <c r="H247" s="256"/>
    </row>
    <row r="248" spans="1:8" ht="13.5">
      <c r="A248" s="255"/>
      <c r="B248" s="255"/>
      <c r="C248" s="526"/>
      <c r="D248" s="255"/>
      <c r="E248" s="255"/>
      <c r="F248" s="257"/>
      <c r="G248" s="257"/>
      <c r="H248" s="256"/>
    </row>
    <row r="249" spans="1:8" ht="13.5">
      <c r="A249" s="255"/>
      <c r="B249" s="255"/>
      <c r="C249" s="526"/>
      <c r="D249" s="255"/>
      <c r="E249" s="255"/>
      <c r="F249" s="257"/>
      <c r="G249" s="257"/>
      <c r="H249" s="256"/>
    </row>
    <row r="250" spans="1:8" ht="13.5">
      <c r="A250" s="255"/>
      <c r="B250" s="255"/>
      <c r="C250" s="526"/>
      <c r="D250" s="255"/>
      <c r="E250" s="255"/>
      <c r="F250" s="257"/>
      <c r="G250" s="257"/>
      <c r="H250" s="256"/>
    </row>
    <row r="251" spans="1:8" ht="13.5">
      <c r="A251" s="255"/>
      <c r="B251" s="255"/>
      <c r="C251" s="526"/>
      <c r="D251" s="255"/>
      <c r="E251" s="255"/>
      <c r="F251" s="257"/>
      <c r="G251" s="257"/>
      <c r="H251" s="256"/>
    </row>
    <row r="252" spans="1:8" ht="13.5">
      <c r="A252" s="255"/>
      <c r="B252" s="255"/>
      <c r="C252" s="526"/>
      <c r="D252" s="255"/>
      <c r="E252" s="255"/>
      <c r="F252" s="257"/>
      <c r="G252" s="257"/>
      <c r="H252" s="256"/>
    </row>
    <row r="253" spans="1:8" ht="13.5">
      <c r="A253" s="255"/>
      <c r="B253" s="255"/>
      <c r="C253" s="526"/>
      <c r="D253" s="255"/>
      <c r="E253" s="255"/>
      <c r="F253" s="257"/>
      <c r="G253" s="257"/>
      <c r="H253" s="256"/>
    </row>
    <row r="254" spans="1:8" ht="13.5">
      <c r="A254" s="255"/>
      <c r="B254" s="255"/>
      <c r="C254" s="526"/>
      <c r="D254" s="255"/>
      <c r="E254" s="255"/>
      <c r="F254" s="257"/>
      <c r="G254" s="257"/>
      <c r="H254" s="256"/>
    </row>
    <row r="255" spans="1:8" ht="13.5">
      <c r="A255" s="255"/>
      <c r="B255" s="255"/>
      <c r="C255" s="526"/>
      <c r="D255" s="255"/>
      <c r="E255" s="255"/>
      <c r="F255" s="257"/>
      <c r="G255" s="257"/>
      <c r="H255" s="256"/>
    </row>
    <row r="256" spans="1:8" ht="13.5">
      <c r="A256" s="255"/>
      <c r="B256" s="255"/>
      <c r="C256" s="526"/>
      <c r="D256" s="255"/>
      <c r="E256" s="255"/>
      <c r="F256" s="257"/>
      <c r="G256" s="257"/>
      <c r="H256" s="256"/>
    </row>
    <row r="257" spans="1:8" ht="13.5">
      <c r="A257" s="255"/>
      <c r="B257" s="255"/>
      <c r="C257" s="526"/>
      <c r="D257" s="255"/>
      <c r="E257" s="255"/>
      <c r="F257" s="257"/>
      <c r="G257" s="257"/>
      <c r="H257" s="256"/>
    </row>
    <row r="258" spans="1:8" ht="13.5">
      <c r="A258" s="255"/>
      <c r="B258" s="255"/>
      <c r="C258" s="526"/>
      <c r="D258" s="255"/>
      <c r="E258" s="255"/>
      <c r="F258" s="257"/>
      <c r="G258" s="257"/>
      <c r="H258" s="256"/>
    </row>
    <row r="259" spans="1:8" ht="13.5">
      <c r="A259" s="255"/>
      <c r="B259" s="255"/>
      <c r="C259" s="526"/>
      <c r="D259" s="255"/>
      <c r="E259" s="255"/>
      <c r="F259" s="257"/>
      <c r="G259" s="257"/>
      <c r="H259" s="256"/>
    </row>
    <row r="260" spans="1:8" ht="13.5">
      <c r="A260" s="255"/>
      <c r="B260" s="255"/>
      <c r="C260" s="526"/>
      <c r="D260" s="255"/>
      <c r="E260" s="255"/>
      <c r="F260" s="257"/>
      <c r="G260" s="257"/>
      <c r="H260" s="256"/>
    </row>
    <row r="261" spans="1:8" ht="13.5">
      <c r="A261" s="255"/>
      <c r="B261" s="255"/>
      <c r="C261" s="526"/>
      <c r="D261" s="255"/>
      <c r="E261" s="255"/>
      <c r="F261" s="257"/>
      <c r="G261" s="257"/>
      <c r="H261" s="256"/>
    </row>
    <row r="262" spans="1:8" ht="13.5">
      <c r="A262" s="255"/>
      <c r="B262" s="255"/>
      <c r="C262" s="526"/>
      <c r="D262" s="255"/>
      <c r="E262" s="255"/>
      <c r="F262" s="257"/>
      <c r="G262" s="257"/>
      <c r="H262" s="256"/>
    </row>
    <row r="263" spans="1:8" ht="13.5">
      <c r="A263" s="255"/>
      <c r="B263" s="255"/>
      <c r="C263" s="526"/>
      <c r="D263" s="255"/>
      <c r="E263" s="255"/>
      <c r="F263" s="257"/>
      <c r="G263" s="257"/>
      <c r="H263" s="256"/>
    </row>
    <row r="264" spans="1:8" ht="13.5">
      <c r="A264" s="255"/>
      <c r="B264" s="255"/>
      <c r="C264" s="526"/>
      <c r="D264" s="255"/>
      <c r="E264" s="255"/>
      <c r="F264" s="257"/>
      <c r="G264" s="257"/>
      <c r="H264" s="256"/>
    </row>
    <row r="265" spans="1:8" ht="13.5">
      <c r="A265" s="255"/>
      <c r="B265" s="255"/>
      <c r="C265" s="526"/>
      <c r="D265" s="255"/>
      <c r="E265" s="255"/>
      <c r="F265" s="257"/>
      <c r="G265" s="257"/>
      <c r="H265" s="256"/>
    </row>
    <row r="266" spans="1:8" ht="13.5">
      <c r="A266" s="255"/>
      <c r="B266" s="255"/>
      <c r="C266" s="526"/>
      <c r="D266" s="255"/>
      <c r="E266" s="255"/>
      <c r="F266" s="257"/>
      <c r="G266" s="257"/>
      <c r="H266" s="256"/>
    </row>
    <row r="267" spans="1:8" ht="13.5">
      <c r="A267" s="255"/>
      <c r="B267" s="255"/>
      <c r="C267" s="526"/>
      <c r="D267" s="255"/>
      <c r="E267" s="255"/>
      <c r="F267" s="257"/>
      <c r="G267" s="257"/>
      <c r="H267" s="256"/>
    </row>
    <row r="268" spans="1:8" ht="13.5">
      <c r="A268" s="255"/>
      <c r="B268" s="255"/>
      <c r="C268" s="526"/>
      <c r="D268" s="255"/>
      <c r="E268" s="255"/>
      <c r="F268" s="257"/>
      <c r="G268" s="257"/>
      <c r="H268" s="256"/>
    </row>
    <row r="269" spans="1:8" ht="13.5">
      <c r="A269" s="255"/>
      <c r="B269" s="255"/>
      <c r="C269" s="526"/>
      <c r="D269" s="255"/>
      <c r="E269" s="255"/>
      <c r="F269" s="257"/>
      <c r="G269" s="257"/>
      <c r="H269" s="256"/>
    </row>
    <row r="270" spans="1:8" ht="13.5">
      <c r="A270" s="255"/>
      <c r="B270" s="255"/>
      <c r="C270" s="526"/>
      <c r="D270" s="255"/>
      <c r="E270" s="255"/>
      <c r="F270" s="257"/>
      <c r="G270" s="257"/>
      <c r="H270" s="256"/>
    </row>
    <row r="271" spans="1:8" ht="13.5">
      <c r="A271" s="255"/>
      <c r="B271" s="255"/>
      <c r="C271" s="526"/>
      <c r="D271" s="255"/>
      <c r="E271" s="255"/>
      <c r="F271" s="257"/>
      <c r="G271" s="257"/>
      <c r="H271" s="256"/>
    </row>
    <row r="272" spans="1:8" ht="13.5">
      <c r="A272" s="255"/>
      <c r="B272" s="255"/>
      <c r="C272" s="526"/>
      <c r="D272" s="255"/>
      <c r="E272" s="255"/>
      <c r="F272" s="257"/>
      <c r="G272" s="257"/>
      <c r="H272" s="256"/>
    </row>
    <row r="273" spans="1:8" ht="13.5">
      <c r="A273" s="255"/>
      <c r="B273" s="255"/>
      <c r="C273" s="526"/>
      <c r="D273" s="255"/>
      <c r="E273" s="255"/>
      <c r="F273" s="257"/>
      <c r="G273" s="257"/>
      <c r="H273" s="256"/>
    </row>
    <row r="274" spans="1:8" ht="13.5">
      <c r="A274" s="255"/>
      <c r="B274" s="255"/>
      <c r="C274" s="526"/>
      <c r="D274" s="255"/>
      <c r="E274" s="255"/>
      <c r="F274" s="257"/>
      <c r="G274" s="257"/>
      <c r="H274" s="256"/>
    </row>
    <row r="275" spans="1:8" ht="13.5">
      <c r="A275" s="255"/>
      <c r="B275" s="255"/>
      <c r="C275" s="526"/>
      <c r="D275" s="255"/>
      <c r="E275" s="255"/>
      <c r="F275" s="257"/>
      <c r="G275" s="257"/>
      <c r="H275" s="256"/>
    </row>
    <row r="276" spans="1:8" ht="13.5">
      <c r="A276" s="255"/>
      <c r="B276" s="255"/>
      <c r="C276" s="526"/>
      <c r="D276" s="255"/>
      <c r="E276" s="255"/>
      <c r="F276" s="257"/>
      <c r="G276" s="257"/>
      <c r="H276" s="256"/>
    </row>
    <row r="277" spans="1:8" ht="13.5">
      <c r="A277" s="255"/>
      <c r="B277" s="255"/>
      <c r="C277" s="526"/>
      <c r="D277" s="255"/>
      <c r="E277" s="255"/>
      <c r="F277" s="257"/>
      <c r="G277" s="257"/>
      <c r="H277" s="256"/>
    </row>
    <row r="278" spans="1:8" ht="13.5">
      <c r="A278" s="255"/>
      <c r="B278" s="255"/>
      <c r="C278" s="526"/>
      <c r="D278" s="255"/>
      <c r="E278" s="255"/>
      <c r="F278" s="257"/>
      <c r="G278" s="257"/>
      <c r="H278" s="256"/>
    </row>
    <row r="279" spans="1:8" ht="13.5">
      <c r="A279" s="255"/>
      <c r="B279" s="255"/>
      <c r="C279" s="526"/>
      <c r="D279" s="255"/>
      <c r="E279" s="258"/>
      <c r="F279" s="257"/>
      <c r="G279" s="257"/>
      <c r="H279" s="256"/>
    </row>
    <row r="280" spans="1:8" ht="13.5">
      <c r="A280" s="255"/>
      <c r="B280" s="255"/>
      <c r="C280" s="526"/>
      <c r="D280" s="255"/>
      <c r="E280" s="255"/>
      <c r="F280" s="257"/>
      <c r="G280" s="257"/>
      <c r="H280" s="256"/>
    </row>
    <row r="281" spans="1:8" ht="13.5">
      <c r="A281" s="255"/>
      <c r="B281" s="255"/>
      <c r="C281" s="526"/>
      <c r="D281" s="255"/>
      <c r="E281" s="255"/>
      <c r="F281" s="257"/>
      <c r="G281" s="257"/>
      <c r="H281" s="256"/>
    </row>
    <row r="282" spans="1:8" ht="13.5">
      <c r="A282" s="255"/>
      <c r="B282" s="255"/>
      <c r="C282" s="526"/>
      <c r="D282" s="255"/>
      <c r="E282" s="255"/>
      <c r="F282" s="257"/>
      <c r="G282" s="257"/>
      <c r="H282" s="256"/>
    </row>
    <row r="283" spans="1:8" ht="13.5">
      <c r="A283" s="255"/>
      <c r="B283" s="255"/>
      <c r="C283" s="526"/>
      <c r="D283" s="255"/>
      <c r="E283" s="255"/>
      <c r="F283" s="257"/>
      <c r="G283" s="257"/>
      <c r="H283" s="256"/>
    </row>
    <row r="284" spans="1:8" ht="13.5">
      <c r="A284" s="255"/>
      <c r="B284" s="255"/>
      <c r="C284" s="526"/>
      <c r="D284" s="255"/>
      <c r="E284" s="255"/>
      <c r="F284" s="257"/>
      <c r="G284" s="257"/>
      <c r="H284" s="256"/>
    </row>
    <row r="285" spans="1:8" ht="13.5">
      <c r="A285" s="255"/>
      <c r="B285" s="255"/>
      <c r="C285" s="526"/>
      <c r="D285" s="255"/>
      <c r="E285" s="255"/>
      <c r="F285" s="257"/>
      <c r="G285" s="257"/>
      <c r="H285" s="256"/>
    </row>
    <row r="286" spans="1:8" ht="13.5">
      <c r="A286" s="255"/>
      <c r="B286" s="255"/>
      <c r="C286" s="526"/>
      <c r="D286" s="255"/>
      <c r="E286" s="255"/>
      <c r="F286" s="257"/>
      <c r="G286" s="257"/>
      <c r="H286" s="256"/>
    </row>
    <row r="287" spans="1:8" ht="13.5">
      <c r="A287" s="255"/>
      <c r="B287" s="255"/>
      <c r="C287" s="526"/>
      <c r="D287" s="255"/>
      <c r="E287" s="255"/>
      <c r="F287" s="257"/>
      <c r="G287" s="257"/>
      <c r="H287" s="256"/>
    </row>
    <row r="288" spans="1:8" ht="13.5">
      <c r="A288" s="255"/>
      <c r="B288" s="255"/>
      <c r="C288" s="526"/>
      <c r="D288" s="255"/>
      <c r="E288" s="255"/>
      <c r="F288" s="257"/>
      <c r="G288" s="257"/>
      <c r="H288" s="256"/>
    </row>
    <row r="289" spans="1:8" ht="13.5">
      <c r="A289" s="255"/>
      <c r="B289" s="255"/>
      <c r="C289" s="526"/>
      <c r="D289" s="255"/>
      <c r="E289" s="255"/>
      <c r="F289" s="257"/>
      <c r="G289" s="257"/>
      <c r="H289" s="256"/>
    </row>
    <row r="290" spans="1:8" ht="13.5">
      <c r="A290" s="255"/>
      <c r="B290" s="255"/>
      <c r="C290" s="526"/>
      <c r="D290" s="255"/>
      <c r="E290" s="255"/>
      <c r="F290" s="257"/>
      <c r="G290" s="257"/>
      <c r="H290" s="256"/>
    </row>
    <row r="291" spans="1:8" ht="13.5">
      <c r="A291" s="255"/>
      <c r="B291" s="255"/>
      <c r="C291" s="526"/>
      <c r="D291" s="255"/>
      <c r="E291" s="255"/>
      <c r="F291" s="257"/>
      <c r="G291" s="257"/>
      <c r="H291" s="256"/>
    </row>
    <row r="292" spans="1:8" ht="13.5">
      <c r="A292" s="255"/>
      <c r="B292" s="255"/>
      <c r="C292" s="526"/>
      <c r="D292" s="255"/>
      <c r="E292" s="255"/>
      <c r="F292" s="257"/>
      <c r="G292" s="257"/>
      <c r="H292" s="256"/>
    </row>
    <row r="293" spans="1:8" ht="13.5">
      <c r="A293" s="255"/>
      <c r="B293" s="255"/>
      <c r="C293" s="526"/>
      <c r="D293" s="255"/>
      <c r="E293" s="255"/>
      <c r="F293" s="257"/>
      <c r="G293" s="257"/>
      <c r="H293" s="256"/>
    </row>
    <row r="294" spans="1:8" ht="13.5">
      <c r="A294" s="255"/>
      <c r="B294" s="255"/>
      <c r="C294" s="526"/>
      <c r="D294" s="255"/>
      <c r="E294" s="255"/>
      <c r="F294" s="257"/>
      <c r="G294" s="257"/>
      <c r="H294" s="256"/>
    </row>
    <row r="295" spans="1:8" ht="13.5">
      <c r="A295" s="255"/>
      <c r="B295" s="255"/>
      <c r="C295" s="526"/>
      <c r="D295" s="255"/>
      <c r="E295" s="255"/>
      <c r="F295" s="257"/>
      <c r="G295" s="257"/>
      <c r="H295" s="256"/>
    </row>
    <row r="296" spans="1:8" ht="13.5">
      <c r="A296" s="255"/>
      <c r="B296" s="255"/>
      <c r="C296" s="526"/>
      <c r="D296" s="255"/>
      <c r="E296" s="255"/>
      <c r="F296" s="257"/>
      <c r="G296" s="257"/>
      <c r="H296" s="256"/>
    </row>
    <row r="297" spans="1:8" ht="13.5">
      <c r="A297" s="255"/>
      <c r="B297" s="255"/>
      <c r="C297" s="526"/>
      <c r="D297" s="255"/>
      <c r="E297" s="255"/>
      <c r="F297" s="257"/>
      <c r="G297" s="257"/>
      <c r="H297" s="256"/>
    </row>
    <row r="298" spans="1:8" ht="13.5">
      <c r="A298" s="255"/>
      <c r="B298" s="255"/>
      <c r="C298" s="526"/>
      <c r="D298" s="255"/>
      <c r="E298" s="255"/>
      <c r="F298" s="257"/>
      <c r="G298" s="257"/>
      <c r="H298" s="256"/>
    </row>
    <row r="299" spans="1:8" ht="13.5">
      <c r="A299" s="255"/>
      <c r="B299" s="255"/>
      <c r="C299" s="526"/>
      <c r="D299" s="255"/>
      <c r="E299" s="255"/>
      <c r="F299" s="257"/>
      <c r="G299" s="257"/>
      <c r="H299" s="256"/>
    </row>
    <row r="300" spans="1:8" ht="13.5">
      <c r="A300" s="255"/>
      <c r="B300" s="255"/>
      <c r="C300" s="526"/>
      <c r="D300" s="255"/>
      <c r="E300" s="255"/>
      <c r="F300" s="257"/>
      <c r="G300" s="257"/>
      <c r="H300" s="256"/>
    </row>
    <row r="301" spans="1:8" ht="13.5">
      <c r="A301" s="255"/>
      <c r="B301" s="255"/>
      <c r="C301" s="526"/>
      <c r="D301" s="255"/>
      <c r="E301" s="255"/>
      <c r="F301" s="257"/>
      <c r="G301" s="257"/>
      <c r="H301" s="256"/>
    </row>
    <row r="302" spans="1:8" ht="13.5">
      <c r="A302" s="255"/>
      <c r="B302" s="255"/>
      <c r="C302" s="526"/>
      <c r="D302" s="255"/>
      <c r="E302" s="255"/>
      <c r="F302" s="257"/>
      <c r="G302" s="257"/>
      <c r="H302" s="256"/>
    </row>
    <row r="303" spans="1:8" ht="13.5">
      <c r="A303" s="255"/>
      <c r="B303" s="255"/>
      <c r="C303" s="526"/>
      <c r="D303" s="255"/>
      <c r="E303" s="255"/>
      <c r="F303" s="257"/>
      <c r="G303" s="257"/>
      <c r="H303" s="256"/>
    </row>
    <row r="304" spans="1:8" ht="13.5">
      <c r="A304" s="255"/>
      <c r="B304" s="255"/>
      <c r="C304" s="526"/>
      <c r="D304" s="255"/>
      <c r="E304" s="255"/>
      <c r="F304" s="257"/>
      <c r="G304" s="257"/>
      <c r="H304" s="256"/>
    </row>
    <row r="305" spans="1:8" ht="13.5">
      <c r="A305" s="255"/>
      <c r="B305" s="255"/>
      <c r="C305" s="526"/>
      <c r="D305" s="255"/>
      <c r="E305" s="255"/>
      <c r="F305" s="257"/>
      <c r="G305" s="257"/>
      <c r="H305" s="256"/>
    </row>
    <row r="306" spans="1:8" ht="13.5">
      <c r="A306" s="255"/>
      <c r="B306" s="255"/>
      <c r="C306" s="526"/>
      <c r="D306" s="255"/>
      <c r="E306" s="255"/>
      <c r="F306" s="257"/>
      <c r="G306" s="257"/>
      <c r="H306" s="256"/>
    </row>
    <row r="307" spans="1:8" ht="13.5">
      <c r="A307" s="255"/>
      <c r="B307" s="255"/>
      <c r="C307" s="526"/>
      <c r="D307" s="255"/>
      <c r="E307" s="255"/>
      <c r="F307" s="257"/>
      <c r="G307" s="257"/>
      <c r="H307" s="256"/>
    </row>
    <row r="308" spans="1:8" ht="13.5">
      <c r="A308" s="255"/>
      <c r="B308" s="255"/>
      <c r="C308" s="526"/>
      <c r="D308" s="255"/>
      <c r="E308" s="255"/>
      <c r="F308" s="257"/>
      <c r="G308" s="257"/>
      <c r="H308" s="256"/>
    </row>
    <row r="309" spans="1:8" ht="13.5">
      <c r="A309" s="255"/>
      <c r="B309" s="255"/>
      <c r="C309" s="526"/>
      <c r="D309" s="255"/>
      <c r="E309" s="255"/>
      <c r="F309" s="257"/>
      <c r="G309" s="257"/>
      <c r="H309" s="256"/>
    </row>
    <row r="310" spans="1:8" ht="13.5">
      <c r="A310" s="255"/>
      <c r="B310" s="255"/>
      <c r="C310" s="526"/>
      <c r="D310" s="255"/>
      <c r="E310" s="255"/>
      <c r="F310" s="257"/>
      <c r="G310" s="257"/>
      <c r="H310" s="256"/>
    </row>
    <row r="311" spans="1:8" ht="13.5">
      <c r="A311" s="255"/>
      <c r="B311" s="255"/>
      <c r="C311" s="526"/>
      <c r="D311" s="255"/>
      <c r="E311" s="255"/>
      <c r="F311" s="257"/>
      <c r="G311" s="257"/>
      <c r="H311" s="256"/>
    </row>
    <row r="312" spans="1:8" ht="13.5">
      <c r="A312" s="255"/>
      <c r="B312" s="255"/>
      <c r="C312" s="526"/>
      <c r="D312" s="255"/>
      <c r="E312" s="255"/>
      <c r="F312" s="257"/>
      <c r="G312" s="257"/>
      <c r="H312" s="256"/>
    </row>
    <row r="313" spans="1:8" ht="13.5">
      <c r="A313" s="255"/>
      <c r="B313" s="255"/>
      <c r="C313" s="526"/>
      <c r="D313" s="255"/>
      <c r="E313" s="255"/>
      <c r="F313" s="257"/>
      <c r="G313" s="257"/>
      <c r="H313" s="256"/>
    </row>
    <row r="314" spans="1:8" ht="13.5">
      <c r="A314" s="255"/>
      <c r="B314" s="255"/>
      <c r="C314" s="526"/>
      <c r="D314" s="255"/>
      <c r="E314" s="255"/>
      <c r="F314" s="257"/>
      <c r="G314" s="257"/>
      <c r="H314" s="256"/>
    </row>
    <row r="315" spans="1:8" ht="13.5">
      <c r="A315" s="255"/>
      <c r="B315" s="255"/>
      <c r="C315" s="526"/>
      <c r="D315" s="255"/>
      <c r="E315" s="255"/>
      <c r="F315" s="257"/>
      <c r="G315" s="257"/>
      <c r="H315" s="256"/>
    </row>
    <row r="316" spans="1:8" ht="13.5">
      <c r="A316" s="255"/>
      <c r="B316" s="255"/>
      <c r="C316" s="526"/>
      <c r="D316" s="255"/>
      <c r="E316" s="255"/>
      <c r="F316" s="257"/>
      <c r="G316" s="257"/>
      <c r="H316" s="256"/>
    </row>
    <row r="317" spans="1:8" ht="13.5">
      <c r="A317" s="255"/>
      <c r="B317" s="255"/>
      <c r="C317" s="526"/>
      <c r="D317" s="255"/>
      <c r="E317" s="255"/>
      <c r="F317" s="257"/>
      <c r="G317" s="257"/>
      <c r="H317" s="256"/>
    </row>
    <row r="318" spans="1:8" ht="13.5">
      <c r="A318" s="255"/>
      <c r="B318" s="255"/>
      <c r="C318" s="526"/>
      <c r="D318" s="255"/>
      <c r="E318" s="255"/>
      <c r="F318" s="257"/>
      <c r="G318" s="257"/>
      <c r="H318" s="256"/>
    </row>
    <row r="319" spans="1:8" ht="13.5">
      <c r="A319" s="255"/>
      <c r="B319" s="255"/>
      <c r="C319" s="526"/>
      <c r="D319" s="255"/>
      <c r="E319" s="255"/>
      <c r="F319" s="257"/>
      <c r="G319" s="257"/>
      <c r="H319" s="256"/>
    </row>
    <row r="320" spans="1:8" ht="13.5">
      <c r="A320" s="255"/>
      <c r="B320" s="255"/>
      <c r="C320" s="526"/>
      <c r="D320" s="255"/>
      <c r="E320" s="255"/>
      <c r="F320" s="257"/>
      <c r="G320" s="257"/>
      <c r="H320" s="256"/>
    </row>
    <row r="321" spans="1:8" ht="13.5">
      <c r="A321" s="255"/>
      <c r="B321" s="255"/>
      <c r="C321" s="526"/>
      <c r="D321" s="255"/>
      <c r="E321" s="255"/>
      <c r="F321" s="257"/>
      <c r="G321" s="257"/>
      <c r="H321" s="256"/>
    </row>
    <row r="322" spans="1:8" ht="13.5">
      <c r="A322" s="255"/>
      <c r="B322" s="255"/>
      <c r="C322" s="526"/>
      <c r="D322" s="255"/>
      <c r="E322" s="255"/>
      <c r="F322" s="257"/>
      <c r="G322" s="257"/>
      <c r="H322" s="256"/>
    </row>
    <row r="323" spans="1:8" ht="13.5">
      <c r="A323" s="255"/>
      <c r="B323" s="255"/>
      <c r="C323" s="526"/>
      <c r="D323" s="255"/>
      <c r="E323" s="255"/>
      <c r="F323" s="257"/>
      <c r="G323" s="257"/>
      <c r="H323" s="256"/>
    </row>
    <row r="324" spans="1:8" ht="13.5">
      <c r="A324" s="255"/>
      <c r="B324" s="255"/>
      <c r="C324" s="526"/>
      <c r="D324" s="255"/>
      <c r="E324" s="255"/>
      <c r="F324" s="257"/>
      <c r="G324" s="257"/>
      <c r="H324" s="256"/>
    </row>
    <row r="325" spans="1:8" ht="13.5">
      <c r="A325" s="255"/>
      <c r="B325" s="255"/>
      <c r="C325" s="526"/>
      <c r="D325" s="255"/>
      <c r="E325" s="255"/>
      <c r="F325" s="257"/>
      <c r="G325" s="257"/>
      <c r="H325" s="256"/>
    </row>
    <row r="326" spans="1:8" ht="13.5">
      <c r="A326" s="255"/>
      <c r="B326" s="255"/>
      <c r="C326" s="526"/>
      <c r="D326" s="255"/>
      <c r="E326" s="255"/>
      <c r="F326" s="257"/>
      <c r="G326" s="257"/>
      <c r="H326" s="256"/>
    </row>
    <row r="327" spans="1:8" ht="13.5">
      <c r="A327" s="255"/>
      <c r="B327" s="255"/>
      <c r="C327" s="526"/>
      <c r="D327" s="255"/>
      <c r="E327" s="255"/>
      <c r="F327" s="257"/>
      <c r="G327" s="257"/>
      <c r="H327" s="256"/>
    </row>
    <row r="328" spans="1:8" ht="13.5">
      <c r="A328" s="255"/>
      <c r="B328" s="255"/>
      <c r="C328" s="526"/>
      <c r="D328" s="255"/>
      <c r="E328" s="255"/>
      <c r="F328" s="257"/>
      <c r="G328" s="257"/>
      <c r="H328" s="256"/>
    </row>
    <row r="329" spans="1:8" ht="13.5">
      <c r="A329" s="255"/>
      <c r="B329" s="255"/>
      <c r="C329" s="526"/>
      <c r="D329" s="255"/>
      <c r="E329" s="255"/>
      <c r="F329" s="257"/>
      <c r="G329" s="257"/>
      <c r="H329" s="256"/>
    </row>
    <row r="330" spans="1:8" ht="13.5">
      <c r="A330" s="255"/>
      <c r="B330" s="255"/>
      <c r="C330" s="526"/>
      <c r="D330" s="255"/>
      <c r="E330" s="255"/>
      <c r="F330" s="257"/>
      <c r="G330" s="257"/>
      <c r="H330" s="256"/>
    </row>
    <row r="331" spans="1:8" ht="13.5">
      <c r="A331" s="255"/>
      <c r="B331" s="255"/>
      <c r="C331" s="526"/>
      <c r="D331" s="255"/>
      <c r="E331" s="255"/>
      <c r="F331" s="257"/>
      <c r="G331" s="257"/>
      <c r="H331" s="256"/>
    </row>
    <row r="332" spans="1:8" ht="13.5">
      <c r="A332" s="255"/>
      <c r="B332" s="255"/>
      <c r="C332" s="526"/>
      <c r="D332" s="255"/>
      <c r="E332" s="255"/>
      <c r="F332" s="257"/>
      <c r="G332" s="257"/>
      <c r="H332" s="256"/>
    </row>
    <row r="333" spans="1:8" ht="13.5">
      <c r="A333" s="255"/>
      <c r="B333" s="255"/>
      <c r="C333" s="526"/>
      <c r="D333" s="255"/>
      <c r="E333" s="255"/>
      <c r="F333" s="257"/>
      <c r="G333" s="257"/>
      <c r="H333" s="256"/>
    </row>
    <row r="334" spans="1:8" ht="13.5">
      <c r="A334" s="255"/>
      <c r="B334" s="255"/>
      <c r="C334" s="526"/>
      <c r="D334" s="255"/>
      <c r="E334" s="255"/>
      <c r="F334" s="257"/>
      <c r="G334" s="257"/>
      <c r="H334" s="256"/>
    </row>
    <row r="335" spans="1:8" ht="13.5">
      <c r="A335" s="255"/>
      <c r="B335" s="255"/>
      <c r="C335" s="526"/>
      <c r="D335" s="255"/>
      <c r="E335" s="255"/>
      <c r="F335" s="257"/>
      <c r="G335" s="257"/>
      <c r="H335" s="256"/>
    </row>
    <row r="336" spans="1:8" ht="13.5">
      <c r="A336" s="255"/>
      <c r="B336" s="255"/>
      <c r="C336" s="526"/>
      <c r="D336" s="255"/>
      <c r="E336" s="255"/>
      <c r="F336" s="257"/>
      <c r="G336" s="257"/>
      <c r="H336" s="256"/>
    </row>
    <row r="337" spans="1:8" ht="13.5">
      <c r="A337" s="255"/>
      <c r="B337" s="255"/>
      <c r="C337" s="526"/>
      <c r="D337" s="255"/>
      <c r="E337" s="255"/>
      <c r="F337" s="257"/>
      <c r="G337" s="257"/>
      <c r="H337" s="256"/>
    </row>
    <row r="338" spans="1:8" ht="13.5">
      <c r="A338" s="255"/>
      <c r="B338" s="255"/>
      <c r="C338" s="526"/>
      <c r="D338" s="255"/>
      <c r="E338" s="255"/>
      <c r="F338" s="257"/>
      <c r="G338" s="257"/>
      <c r="H338" s="256"/>
    </row>
    <row r="339" spans="1:8" ht="13.5">
      <c r="A339" s="255"/>
      <c r="B339" s="255"/>
      <c r="C339" s="526"/>
      <c r="D339" s="255"/>
      <c r="E339" s="255"/>
      <c r="F339" s="257"/>
      <c r="G339" s="257"/>
      <c r="H339" s="256"/>
    </row>
    <row r="340" spans="1:8" ht="13.5">
      <c r="A340" s="255"/>
      <c r="B340" s="255"/>
      <c r="C340" s="526"/>
      <c r="D340" s="255"/>
      <c r="E340" s="255"/>
      <c r="F340" s="257"/>
      <c r="G340" s="257"/>
      <c r="H340" s="256"/>
    </row>
    <row r="341" spans="1:8" ht="13.5">
      <c r="A341" s="255"/>
      <c r="B341" s="255"/>
      <c r="C341" s="526"/>
      <c r="D341" s="255"/>
      <c r="E341" s="255"/>
      <c r="F341" s="257"/>
      <c r="G341" s="257"/>
      <c r="H341" s="256"/>
    </row>
    <row r="342" spans="1:8" ht="13.5">
      <c r="A342" s="255"/>
      <c r="B342" s="255"/>
      <c r="C342" s="526"/>
      <c r="D342" s="255"/>
      <c r="E342" s="255"/>
      <c r="F342" s="257"/>
      <c r="G342" s="257"/>
      <c r="H342" s="256"/>
    </row>
    <row r="343" spans="1:8" ht="13.5">
      <c r="A343" s="255"/>
      <c r="B343" s="255"/>
      <c r="C343" s="526"/>
      <c r="D343" s="255"/>
      <c r="E343" s="255"/>
      <c r="F343" s="257"/>
      <c r="G343" s="257"/>
      <c r="H343" s="256"/>
    </row>
    <row r="344" spans="1:8" ht="13.5">
      <c r="A344" s="255"/>
      <c r="B344" s="255"/>
      <c r="C344" s="526"/>
      <c r="D344" s="255"/>
      <c r="E344" s="255"/>
      <c r="F344" s="257"/>
      <c r="G344" s="257"/>
      <c r="H344" s="256"/>
    </row>
    <row r="345" spans="1:8" ht="13.5">
      <c r="A345" s="255"/>
      <c r="B345" s="255"/>
      <c r="C345" s="526"/>
      <c r="D345" s="255"/>
      <c r="E345" s="255"/>
      <c r="F345" s="257"/>
      <c r="G345" s="257"/>
      <c r="H345" s="256"/>
    </row>
    <row r="346" spans="1:8" ht="13.5">
      <c r="A346" s="255"/>
      <c r="B346" s="255"/>
      <c r="C346" s="526"/>
      <c r="D346" s="255"/>
      <c r="E346" s="255"/>
      <c r="F346" s="257"/>
      <c r="G346" s="257"/>
      <c r="H346" s="256"/>
    </row>
    <row r="347" spans="1:8" ht="13.5">
      <c r="A347" s="255"/>
      <c r="B347" s="255"/>
      <c r="C347" s="526"/>
      <c r="D347" s="255"/>
      <c r="E347" s="255"/>
      <c r="F347" s="257"/>
      <c r="G347" s="257"/>
      <c r="H347" s="256"/>
    </row>
    <row r="348" spans="1:8" ht="13.5">
      <c r="A348" s="255"/>
      <c r="B348" s="255"/>
      <c r="C348" s="526"/>
      <c r="D348" s="255"/>
      <c r="E348" s="255"/>
      <c r="F348" s="257"/>
      <c r="G348" s="257"/>
      <c r="H348" s="256"/>
    </row>
    <row r="349" spans="1:8" ht="13.5">
      <c r="A349" s="255"/>
      <c r="B349" s="255"/>
      <c r="C349" s="526"/>
      <c r="D349" s="255"/>
      <c r="E349" s="255"/>
      <c r="F349" s="257"/>
      <c r="G349" s="257"/>
      <c r="H349" s="256"/>
    </row>
    <row r="350" spans="1:8" ht="13.5">
      <c r="A350" s="255"/>
      <c r="B350" s="255"/>
      <c r="C350" s="526"/>
      <c r="D350" s="255"/>
      <c r="E350" s="255"/>
      <c r="F350" s="257"/>
      <c r="G350" s="257"/>
      <c r="H350" s="256"/>
    </row>
    <row r="351" spans="1:8" ht="13.5">
      <c r="A351" s="255"/>
      <c r="B351" s="255"/>
      <c r="C351" s="526"/>
      <c r="D351" s="255"/>
      <c r="E351" s="255"/>
      <c r="F351" s="257"/>
      <c r="G351" s="257"/>
      <c r="H351" s="256"/>
    </row>
    <row r="352" spans="1:8" ht="13.5">
      <c r="A352" s="255"/>
      <c r="B352" s="255"/>
      <c r="C352" s="526"/>
      <c r="D352" s="255"/>
      <c r="E352" s="255"/>
      <c r="F352" s="257"/>
      <c r="G352" s="257"/>
      <c r="H352" s="256"/>
    </row>
    <row r="353" spans="1:8" ht="13.5">
      <c r="A353" s="255"/>
      <c r="B353" s="255"/>
      <c r="C353" s="526"/>
      <c r="D353" s="255"/>
      <c r="E353" s="255"/>
      <c r="F353" s="257"/>
      <c r="G353" s="257"/>
      <c r="H353" s="256"/>
    </row>
    <row r="354" spans="1:8" ht="13.5">
      <c r="A354" s="255"/>
      <c r="B354" s="255"/>
      <c r="C354" s="526"/>
      <c r="D354" s="255"/>
      <c r="E354" s="255"/>
      <c r="F354" s="257"/>
      <c r="G354" s="257"/>
      <c r="H354" s="256"/>
    </row>
    <row r="355" spans="1:8" ht="13.5">
      <c r="A355" s="255"/>
      <c r="B355" s="255"/>
      <c r="C355" s="526"/>
      <c r="D355" s="255"/>
      <c r="E355" s="255"/>
      <c r="F355" s="257"/>
      <c r="G355" s="257"/>
      <c r="H355" s="256"/>
    </row>
    <row r="356" spans="1:8" ht="13.5">
      <c r="A356" s="255"/>
      <c r="B356" s="255"/>
      <c r="C356" s="526"/>
      <c r="D356" s="255"/>
      <c r="E356" s="255"/>
      <c r="F356" s="257"/>
      <c r="G356" s="257"/>
      <c r="H356" s="256"/>
    </row>
    <row r="357" spans="1:8" ht="13.5">
      <c r="A357" s="255"/>
      <c r="B357" s="255"/>
      <c r="C357" s="526"/>
      <c r="D357" s="255"/>
      <c r="E357" s="255"/>
      <c r="F357" s="257"/>
      <c r="G357" s="257"/>
      <c r="H357" s="256"/>
    </row>
    <row r="358" spans="1:8" ht="13.5">
      <c r="A358" s="255"/>
      <c r="B358" s="255"/>
      <c r="C358" s="526"/>
      <c r="D358" s="255"/>
      <c r="E358" s="255"/>
      <c r="F358" s="257"/>
      <c r="G358" s="257"/>
      <c r="H358" s="256"/>
    </row>
    <row r="359" spans="1:8" ht="13.5">
      <c r="A359" s="255"/>
      <c r="B359" s="255"/>
      <c r="C359" s="526"/>
      <c r="D359" s="255"/>
      <c r="E359" s="255"/>
      <c r="F359" s="257"/>
      <c r="G359" s="257"/>
      <c r="H359" s="256"/>
    </row>
    <row r="360" spans="1:8" ht="13.5">
      <c r="A360" s="255"/>
      <c r="B360" s="255"/>
      <c r="C360" s="526"/>
      <c r="D360" s="255"/>
      <c r="E360" s="255"/>
      <c r="F360" s="257"/>
      <c r="G360" s="257"/>
      <c r="H360" s="256"/>
    </row>
    <row r="361" spans="1:8" ht="13.5">
      <c r="A361" s="255"/>
      <c r="B361" s="255"/>
      <c r="C361" s="526"/>
      <c r="D361" s="255"/>
      <c r="E361" s="255"/>
      <c r="F361" s="257"/>
      <c r="G361" s="257"/>
      <c r="H361" s="256"/>
    </row>
    <row r="362" spans="1:8" ht="13.5">
      <c r="A362" s="255"/>
      <c r="B362" s="255"/>
      <c r="C362" s="526"/>
      <c r="D362" s="255"/>
      <c r="E362" s="255"/>
      <c r="F362" s="257"/>
      <c r="G362" s="257"/>
      <c r="H362" s="256"/>
    </row>
    <row r="363" spans="1:8" ht="13.5">
      <c r="A363" s="255"/>
      <c r="B363" s="255"/>
      <c r="C363" s="526"/>
      <c r="D363" s="255"/>
      <c r="E363" s="255"/>
      <c r="F363" s="257"/>
      <c r="G363" s="257"/>
      <c r="H363" s="256"/>
    </row>
    <row r="364" spans="1:8" ht="13.5">
      <c r="A364" s="255"/>
      <c r="B364" s="255"/>
      <c r="C364" s="526"/>
      <c r="D364" s="255"/>
      <c r="E364" s="255"/>
      <c r="F364" s="257"/>
      <c r="G364" s="257"/>
      <c r="H364" s="256"/>
    </row>
    <row r="365" spans="1:8" ht="13.5">
      <c r="A365" s="255"/>
      <c r="B365" s="255"/>
      <c r="C365" s="526"/>
      <c r="D365" s="255"/>
      <c r="E365" s="255"/>
      <c r="F365" s="257"/>
      <c r="G365" s="257"/>
      <c r="H365" s="256"/>
    </row>
    <row r="366" spans="1:8" ht="13.5">
      <c r="A366" s="255"/>
      <c r="B366" s="255"/>
      <c r="C366" s="526"/>
      <c r="D366" s="255"/>
      <c r="E366" s="255"/>
      <c r="F366" s="257"/>
      <c r="G366" s="257"/>
      <c r="H366" s="256"/>
    </row>
  </sheetData>
  <sheetProtection selectLockedCells="1" selectUnlockedCells="1"/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A1:FR79"/>
  <sheetViews>
    <sheetView topLeftCell="A40" zoomScale="85" zoomScaleNormal="85" workbookViewId="0">
      <selection activeCell="H63" sqref="H63"/>
    </sheetView>
  </sheetViews>
  <sheetFormatPr defaultColWidth="8.85546875" defaultRowHeight="12.75"/>
  <cols>
    <col min="1" max="1" width="10" style="145" customWidth="1"/>
    <col min="2" max="2" width="20.140625" style="145" customWidth="1"/>
    <col min="3" max="3" width="11.28515625" style="145" customWidth="1"/>
    <col min="4" max="4" width="38.140625" style="148" customWidth="1"/>
    <col min="5" max="5" width="13.42578125" style="145" hidden="1" customWidth="1"/>
    <col min="6" max="6" width="19.5703125" style="182" hidden="1" customWidth="1"/>
    <col min="7" max="7" width="8.85546875" style="17" hidden="1" customWidth="1"/>
    <col min="8" max="8" width="18.7109375" style="145" customWidth="1"/>
    <col min="9" max="9" width="11.28515625" style="145" bestFit="1" customWidth="1"/>
    <col min="10" max="10" width="14" style="145" customWidth="1"/>
    <col min="11" max="11" width="8.85546875" style="145" customWidth="1"/>
    <col min="12" max="16384" width="8.85546875" style="145"/>
  </cols>
  <sheetData>
    <row r="1" spans="1:174" ht="30">
      <c r="A1" s="565" t="s">
        <v>99</v>
      </c>
      <c r="B1" s="565" t="s">
        <v>100</v>
      </c>
      <c r="C1" s="566" t="s">
        <v>4</v>
      </c>
      <c r="D1" s="567" t="s">
        <v>101</v>
      </c>
      <c r="E1" s="565" t="s">
        <v>102</v>
      </c>
      <c r="F1" s="568" t="s">
        <v>103</v>
      </c>
      <c r="G1" s="569" t="s">
        <v>104</v>
      </c>
      <c r="H1" s="567" t="s">
        <v>105</v>
      </c>
      <c r="I1" s="570" t="s">
        <v>106</v>
      </c>
      <c r="J1" s="571" t="s">
        <v>107</v>
      </c>
      <c r="K1" s="572" t="s">
        <v>108</v>
      </c>
    </row>
    <row r="2" spans="1:174" s="561" customFormat="1">
      <c r="A2" s="666">
        <v>5911</v>
      </c>
      <c r="B2" s="666" t="s">
        <v>8309</v>
      </c>
      <c r="C2" s="666">
        <v>70</v>
      </c>
      <c r="D2" s="666" t="s">
        <v>8968</v>
      </c>
      <c r="E2" s="666" t="s">
        <v>8968</v>
      </c>
      <c r="F2" s="666"/>
      <c r="G2" s="666"/>
      <c r="H2" s="667"/>
      <c r="I2" s="666"/>
      <c r="J2" s="668">
        <v>43831</v>
      </c>
      <c r="K2" s="666"/>
      <c r="L2" s="669" t="s">
        <v>8459</v>
      </c>
      <c r="M2" s="559"/>
      <c r="N2" s="559"/>
      <c r="O2" s="559"/>
      <c r="P2" s="559"/>
      <c r="Q2" s="637">
        <v>43831</v>
      </c>
      <c r="R2" s="638"/>
    </row>
    <row r="3" spans="1:174" s="322" customFormat="1">
      <c r="A3" s="666">
        <v>5912</v>
      </c>
      <c r="B3" s="666" t="s">
        <v>531</v>
      </c>
      <c r="C3" s="666">
        <v>81</v>
      </c>
      <c r="D3" s="666" t="s">
        <v>830</v>
      </c>
      <c r="E3" s="666" t="s">
        <v>830</v>
      </c>
      <c r="F3" s="666"/>
      <c r="G3" s="666"/>
      <c r="H3" s="666"/>
      <c r="I3" s="666"/>
      <c r="J3" s="666"/>
      <c r="K3" s="666"/>
      <c r="L3" s="669" t="s">
        <v>60</v>
      </c>
      <c r="M3" s="559"/>
      <c r="N3" s="559"/>
      <c r="O3" s="559"/>
      <c r="P3" s="559"/>
      <c r="Q3" s="637" t="s">
        <v>9671</v>
      </c>
      <c r="R3" s="638"/>
      <c r="S3" s="51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  <c r="AG3" s="247"/>
      <c r="AH3" s="247"/>
      <c r="AI3" s="247"/>
      <c r="AJ3" s="247"/>
      <c r="AK3" s="247"/>
      <c r="AL3" s="247"/>
      <c r="AM3" s="247"/>
      <c r="AN3" s="247"/>
      <c r="AO3" s="247"/>
      <c r="AP3" s="247"/>
      <c r="AQ3" s="247"/>
      <c r="AR3" s="247"/>
      <c r="AS3" s="247"/>
      <c r="AT3" s="247"/>
      <c r="AU3" s="247"/>
      <c r="AV3" s="247"/>
      <c r="AW3" s="247"/>
      <c r="AX3" s="247"/>
      <c r="AY3" s="247"/>
      <c r="AZ3" s="247"/>
      <c r="BA3" s="247"/>
      <c r="BB3" s="247"/>
      <c r="BC3" s="247"/>
      <c r="BD3" s="247"/>
      <c r="BE3" s="247"/>
      <c r="BF3" s="247"/>
      <c r="BG3" s="247"/>
      <c r="BH3" s="247"/>
      <c r="BI3" s="247"/>
      <c r="BJ3" s="247"/>
      <c r="BK3" s="247"/>
      <c r="BL3" s="247"/>
      <c r="BM3" s="247"/>
      <c r="BN3" s="247"/>
      <c r="BO3" s="247"/>
      <c r="BP3" s="247"/>
      <c r="BQ3" s="247"/>
      <c r="BR3" s="247"/>
      <c r="BS3" s="247"/>
      <c r="BT3" s="247"/>
      <c r="BU3" s="247"/>
      <c r="BV3" s="247"/>
      <c r="BW3" s="247"/>
      <c r="BX3" s="247"/>
      <c r="BY3" s="247"/>
      <c r="BZ3" s="247"/>
      <c r="CA3" s="247"/>
      <c r="CB3" s="247"/>
      <c r="CC3" s="247"/>
      <c r="CD3" s="247"/>
      <c r="CE3" s="247"/>
      <c r="CF3" s="247"/>
      <c r="CG3" s="247"/>
      <c r="CH3" s="247"/>
      <c r="CI3" s="247"/>
      <c r="CJ3" s="247"/>
      <c r="CK3" s="247"/>
      <c r="CL3" s="247"/>
      <c r="CM3" s="247"/>
      <c r="CN3" s="247"/>
      <c r="CO3" s="247"/>
      <c r="CP3" s="247"/>
      <c r="CQ3" s="247"/>
      <c r="CR3" s="247"/>
      <c r="CS3" s="247"/>
      <c r="CT3" s="247"/>
      <c r="CU3" s="247"/>
      <c r="CV3" s="247"/>
      <c r="CW3" s="247"/>
      <c r="CX3" s="247"/>
      <c r="CY3" s="247"/>
      <c r="CZ3" s="247"/>
      <c r="DA3" s="247"/>
      <c r="DB3" s="247"/>
      <c r="DC3" s="247"/>
      <c r="DD3" s="247"/>
      <c r="DE3" s="247"/>
      <c r="DF3" s="247"/>
      <c r="DG3" s="247"/>
      <c r="DH3" s="247"/>
      <c r="DI3" s="247"/>
      <c r="DJ3" s="247"/>
      <c r="DK3" s="247"/>
      <c r="DL3" s="247"/>
      <c r="DM3" s="247"/>
      <c r="DN3" s="247"/>
      <c r="DO3" s="247"/>
      <c r="DP3" s="247"/>
      <c r="DQ3" s="247"/>
      <c r="DR3" s="247"/>
      <c r="DS3" s="247"/>
      <c r="DT3" s="247"/>
      <c r="DU3" s="247"/>
      <c r="DV3" s="247"/>
      <c r="DW3" s="247"/>
      <c r="DX3" s="247"/>
      <c r="DY3" s="247"/>
      <c r="DZ3" s="247"/>
      <c r="EA3" s="247"/>
      <c r="EB3" s="247"/>
      <c r="EC3" s="247"/>
      <c r="ED3" s="247"/>
      <c r="EE3" s="247"/>
      <c r="EF3" s="247"/>
      <c r="EG3" s="247"/>
      <c r="EH3" s="247"/>
      <c r="EI3" s="247"/>
      <c r="EJ3" s="247"/>
      <c r="EK3" s="247"/>
      <c r="EL3" s="247"/>
      <c r="EM3" s="247"/>
      <c r="EN3" s="247"/>
      <c r="EO3" s="247"/>
      <c r="EP3" s="247"/>
      <c r="EQ3" s="247"/>
      <c r="ER3" s="247"/>
      <c r="ES3" s="247"/>
      <c r="ET3" s="247"/>
      <c r="EU3" s="247"/>
      <c r="EV3" s="247"/>
      <c r="EW3" s="247"/>
      <c r="EX3" s="247"/>
      <c r="EY3" s="247"/>
      <c r="EZ3" s="247"/>
      <c r="FA3" s="247"/>
      <c r="FB3" s="247"/>
      <c r="FC3" s="247"/>
      <c r="FD3" s="247"/>
      <c r="FE3" s="247"/>
      <c r="FF3" s="247"/>
      <c r="FG3" s="247"/>
      <c r="FH3" s="247"/>
      <c r="FI3" s="247"/>
      <c r="FJ3" s="247"/>
      <c r="FK3" s="247"/>
      <c r="FL3" s="247"/>
      <c r="FM3" s="247"/>
      <c r="FN3" s="247"/>
      <c r="FO3" s="247"/>
      <c r="FP3" s="247"/>
      <c r="FQ3" s="247"/>
      <c r="FR3" s="247"/>
    </row>
    <row r="4" spans="1:174" s="322" customFormat="1">
      <c r="A4" s="666">
        <v>5913</v>
      </c>
      <c r="B4" s="666" t="s">
        <v>1341</v>
      </c>
      <c r="C4" s="666">
        <v>31</v>
      </c>
      <c r="D4" s="666" t="s">
        <v>8474</v>
      </c>
      <c r="E4" s="666" t="s">
        <v>8474</v>
      </c>
      <c r="F4" s="666"/>
      <c r="G4" s="666"/>
      <c r="H4" s="666"/>
      <c r="I4" s="666"/>
      <c r="J4" s="666"/>
      <c r="K4" s="666"/>
      <c r="L4" s="669" t="s">
        <v>60</v>
      </c>
      <c r="M4" s="559"/>
      <c r="N4" s="559"/>
      <c r="O4" s="559"/>
      <c r="P4" s="559"/>
      <c r="Q4" s="639" t="s">
        <v>9671</v>
      </c>
      <c r="R4" s="638"/>
      <c r="S4" s="517"/>
      <c r="T4" s="247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7"/>
      <c r="AP4" s="247"/>
      <c r="AQ4" s="247"/>
      <c r="AR4" s="247"/>
      <c r="AS4" s="247"/>
      <c r="AT4" s="247"/>
      <c r="AU4" s="247"/>
      <c r="AV4" s="247"/>
      <c r="AW4" s="247"/>
      <c r="AX4" s="247"/>
      <c r="AY4" s="247"/>
      <c r="AZ4" s="247"/>
      <c r="BA4" s="247"/>
      <c r="BB4" s="247"/>
      <c r="BC4" s="247"/>
      <c r="BD4" s="247"/>
      <c r="BE4" s="247"/>
      <c r="BF4" s="247"/>
      <c r="BG4" s="247"/>
      <c r="BH4" s="247"/>
      <c r="BI4" s="247"/>
      <c r="BJ4" s="247"/>
      <c r="BK4" s="247"/>
      <c r="BL4" s="247"/>
      <c r="BM4" s="247"/>
      <c r="BN4" s="247"/>
      <c r="BO4" s="247"/>
      <c r="BP4" s="247"/>
      <c r="BQ4" s="247"/>
      <c r="BR4" s="247"/>
      <c r="BS4" s="247"/>
      <c r="BT4" s="247"/>
      <c r="BU4" s="247"/>
      <c r="BV4" s="247"/>
      <c r="BW4" s="247"/>
      <c r="BX4" s="247"/>
      <c r="BY4" s="247"/>
      <c r="BZ4" s="247"/>
      <c r="CA4" s="247"/>
      <c r="CB4" s="247"/>
      <c r="CC4" s="247"/>
      <c r="CD4" s="247"/>
      <c r="CE4" s="247"/>
      <c r="CF4" s="247"/>
      <c r="CG4" s="247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  <c r="DI4" s="247"/>
      <c r="DJ4" s="247"/>
      <c r="DK4" s="247"/>
      <c r="DL4" s="247"/>
      <c r="DM4" s="247"/>
      <c r="DN4" s="247"/>
      <c r="DO4" s="247"/>
      <c r="DP4" s="247"/>
      <c r="DQ4" s="247"/>
      <c r="DR4" s="247"/>
      <c r="DS4" s="247"/>
      <c r="DT4" s="247"/>
      <c r="DU4" s="247"/>
      <c r="DV4" s="247"/>
      <c r="DW4" s="247"/>
      <c r="DX4" s="247"/>
      <c r="DY4" s="247"/>
      <c r="DZ4" s="247"/>
      <c r="EA4" s="247"/>
      <c r="EB4" s="247"/>
      <c r="EC4" s="247"/>
      <c r="ED4" s="247"/>
      <c r="EE4" s="247"/>
      <c r="EF4" s="247"/>
      <c r="EG4" s="247"/>
      <c r="EH4" s="247"/>
      <c r="EI4" s="247"/>
      <c r="EJ4" s="247"/>
      <c r="EK4" s="247"/>
      <c r="EL4" s="247"/>
      <c r="EM4" s="247"/>
      <c r="EN4" s="247"/>
      <c r="EO4" s="247"/>
      <c r="EP4" s="247"/>
      <c r="EQ4" s="247"/>
      <c r="ER4" s="247"/>
      <c r="ES4" s="247"/>
      <c r="ET4" s="247"/>
      <c r="EU4" s="247"/>
      <c r="EV4" s="247"/>
      <c r="EW4" s="247"/>
      <c r="EX4" s="247"/>
      <c r="EY4" s="247"/>
      <c r="EZ4" s="247"/>
      <c r="FA4" s="247"/>
      <c r="FB4" s="247"/>
      <c r="FC4" s="247"/>
      <c r="FD4" s="247"/>
      <c r="FE4" s="247"/>
      <c r="FF4" s="247"/>
      <c r="FG4" s="247"/>
      <c r="FH4" s="247"/>
      <c r="FI4" s="247"/>
      <c r="FJ4" s="247"/>
      <c r="FK4" s="247"/>
      <c r="FL4" s="247"/>
      <c r="FM4" s="247"/>
      <c r="FN4" s="247"/>
      <c r="FO4" s="247"/>
      <c r="FP4" s="247"/>
      <c r="FQ4" s="247"/>
      <c r="FR4" s="247"/>
    </row>
    <row r="5" spans="1:174" s="322" customFormat="1">
      <c r="A5" s="666">
        <v>5914</v>
      </c>
      <c r="B5" s="666" t="s">
        <v>3359</v>
      </c>
      <c r="C5" s="666">
        <v>29</v>
      </c>
      <c r="D5" s="666" t="s">
        <v>9108</v>
      </c>
      <c r="E5" s="666" t="s">
        <v>9108</v>
      </c>
      <c r="F5" s="666"/>
      <c r="G5" s="666"/>
      <c r="H5" s="667"/>
      <c r="I5" s="666"/>
      <c r="J5" s="667"/>
      <c r="K5" s="666"/>
      <c r="L5" s="669" t="s">
        <v>60</v>
      </c>
      <c r="M5" s="559"/>
      <c r="N5" s="559"/>
      <c r="O5" s="559"/>
      <c r="P5" s="559"/>
      <c r="Q5" s="637" t="s">
        <v>9671</v>
      </c>
      <c r="R5" s="638"/>
      <c r="S5" s="51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  <c r="AZ5" s="247"/>
      <c r="BA5" s="247"/>
      <c r="BB5" s="247"/>
      <c r="BC5" s="247"/>
      <c r="BD5" s="247"/>
      <c r="BE5" s="247"/>
      <c r="BF5" s="247"/>
      <c r="BG5" s="247"/>
      <c r="BH5" s="247"/>
      <c r="BI5" s="247"/>
      <c r="BJ5" s="247"/>
      <c r="BK5" s="247"/>
      <c r="BL5" s="247"/>
      <c r="BM5" s="247"/>
      <c r="BN5" s="247"/>
      <c r="BO5" s="247"/>
      <c r="BP5" s="247"/>
      <c r="BQ5" s="247"/>
      <c r="BR5" s="247"/>
      <c r="BS5" s="247"/>
      <c r="BT5" s="247"/>
      <c r="BU5" s="247"/>
      <c r="BV5" s="247"/>
      <c r="BW5" s="247"/>
      <c r="BX5" s="247"/>
      <c r="BY5" s="247"/>
      <c r="BZ5" s="247"/>
      <c r="CA5" s="247"/>
      <c r="CB5" s="247"/>
      <c r="CC5" s="247"/>
      <c r="CD5" s="247"/>
      <c r="CE5" s="247"/>
      <c r="CF5" s="247"/>
      <c r="CG5" s="247"/>
      <c r="CH5" s="247"/>
      <c r="CI5" s="247"/>
      <c r="CJ5" s="247"/>
      <c r="CK5" s="247"/>
      <c r="CL5" s="247"/>
      <c r="CM5" s="247"/>
      <c r="CN5" s="247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B5" s="247"/>
      <c r="DC5" s="247"/>
      <c r="DD5" s="247"/>
      <c r="DE5" s="247"/>
      <c r="DF5" s="247"/>
      <c r="DG5" s="247"/>
      <c r="DH5" s="247"/>
      <c r="DI5" s="247"/>
      <c r="DJ5" s="247"/>
      <c r="DK5" s="247"/>
      <c r="DL5" s="247"/>
      <c r="DM5" s="247"/>
      <c r="DN5" s="247"/>
      <c r="DO5" s="247"/>
      <c r="DP5" s="247"/>
      <c r="DQ5" s="247"/>
      <c r="DR5" s="247"/>
      <c r="DS5" s="247"/>
      <c r="DT5" s="247"/>
      <c r="DU5" s="247"/>
      <c r="DV5" s="247"/>
      <c r="DW5" s="247"/>
      <c r="DX5" s="247"/>
      <c r="DY5" s="247"/>
      <c r="DZ5" s="247"/>
      <c r="EA5" s="247"/>
      <c r="EB5" s="247"/>
      <c r="EC5" s="247"/>
      <c r="ED5" s="247"/>
      <c r="EE5" s="247"/>
      <c r="EF5" s="247"/>
      <c r="EG5" s="247"/>
      <c r="EH5" s="247"/>
      <c r="EI5" s="247"/>
      <c r="EJ5" s="247"/>
      <c r="EK5" s="247"/>
      <c r="EL5" s="247"/>
      <c r="EM5" s="247"/>
      <c r="EN5" s="247"/>
      <c r="EO5" s="247"/>
      <c r="EP5" s="247"/>
      <c r="EQ5" s="247"/>
      <c r="ER5" s="247"/>
      <c r="ES5" s="247"/>
      <c r="ET5" s="247"/>
      <c r="EU5" s="247"/>
      <c r="EV5" s="247"/>
      <c r="EW5" s="247"/>
      <c r="EX5" s="247"/>
      <c r="EY5" s="247"/>
      <c r="EZ5" s="247"/>
      <c r="FA5" s="247"/>
      <c r="FB5" s="247"/>
      <c r="FC5" s="247"/>
      <c r="FD5" s="247"/>
      <c r="FE5" s="247"/>
      <c r="FF5" s="247"/>
      <c r="FG5" s="247"/>
      <c r="FH5" s="247"/>
      <c r="FI5" s="247"/>
      <c r="FJ5" s="247"/>
      <c r="FK5" s="247"/>
      <c r="FL5" s="247"/>
      <c r="FM5" s="247"/>
      <c r="FN5" s="247"/>
      <c r="FO5" s="247"/>
      <c r="FP5" s="247"/>
      <c r="FQ5" s="247"/>
      <c r="FR5" s="247"/>
    </row>
    <row r="6" spans="1:174" s="322" customFormat="1">
      <c r="A6" s="666">
        <v>5915</v>
      </c>
      <c r="B6" s="666" t="s">
        <v>80</v>
      </c>
      <c r="C6" s="666">
        <v>125</v>
      </c>
      <c r="D6" s="666" t="s">
        <v>8165</v>
      </c>
      <c r="E6" s="666" t="s">
        <v>8165</v>
      </c>
      <c r="F6" s="666"/>
      <c r="G6" s="666"/>
      <c r="H6" s="666"/>
      <c r="I6" s="666"/>
      <c r="J6" s="666"/>
      <c r="K6" s="666"/>
      <c r="L6" s="669" t="s">
        <v>60</v>
      </c>
      <c r="M6" s="559"/>
      <c r="N6" s="559"/>
      <c r="O6" s="559"/>
      <c r="P6" s="559"/>
      <c r="Q6" s="637" t="s">
        <v>9671</v>
      </c>
      <c r="R6" s="638"/>
      <c r="S6" s="51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7"/>
      <c r="BO6" s="247"/>
      <c r="BP6" s="247"/>
      <c r="BQ6" s="247"/>
      <c r="BR6" s="247"/>
      <c r="BS6" s="247"/>
      <c r="BT6" s="247"/>
      <c r="BU6" s="247"/>
      <c r="BV6" s="247"/>
      <c r="BW6" s="247"/>
      <c r="BX6" s="247"/>
      <c r="BY6" s="247"/>
      <c r="BZ6" s="247"/>
      <c r="CA6" s="247"/>
      <c r="CB6" s="247"/>
      <c r="CC6" s="247"/>
      <c r="CD6" s="247"/>
      <c r="CE6" s="247"/>
      <c r="CF6" s="247"/>
      <c r="CG6" s="247"/>
      <c r="CH6" s="247"/>
      <c r="CI6" s="247"/>
      <c r="CJ6" s="247"/>
      <c r="CK6" s="247"/>
      <c r="CL6" s="247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247"/>
      <c r="DA6" s="247"/>
      <c r="DB6" s="247"/>
      <c r="DC6" s="247"/>
      <c r="DD6" s="247"/>
      <c r="DE6" s="247"/>
      <c r="DF6" s="247"/>
      <c r="DG6" s="247"/>
      <c r="DH6" s="247"/>
      <c r="DI6" s="247"/>
      <c r="DJ6" s="247"/>
      <c r="DK6" s="247"/>
      <c r="DL6" s="247"/>
      <c r="DM6" s="247"/>
      <c r="DN6" s="247"/>
      <c r="DO6" s="247"/>
      <c r="DP6" s="247"/>
      <c r="DQ6" s="247"/>
      <c r="DR6" s="247"/>
      <c r="DS6" s="247"/>
      <c r="DT6" s="247"/>
      <c r="DU6" s="247"/>
      <c r="DV6" s="247"/>
      <c r="DW6" s="247"/>
      <c r="DX6" s="247"/>
      <c r="DY6" s="247"/>
      <c r="DZ6" s="247"/>
      <c r="EA6" s="247"/>
      <c r="EB6" s="247"/>
      <c r="EC6" s="247"/>
      <c r="ED6" s="247"/>
      <c r="EE6" s="247"/>
      <c r="EF6" s="247"/>
      <c r="EG6" s="247"/>
      <c r="EH6" s="247"/>
      <c r="EI6" s="247"/>
      <c r="EJ6" s="247"/>
      <c r="EK6" s="247"/>
      <c r="EL6" s="247"/>
      <c r="EM6" s="247"/>
      <c r="EN6" s="247"/>
      <c r="EO6" s="247"/>
      <c r="EP6" s="247"/>
      <c r="EQ6" s="247"/>
      <c r="ER6" s="247"/>
      <c r="ES6" s="247"/>
      <c r="ET6" s="247"/>
      <c r="EU6" s="247"/>
      <c r="EV6" s="247"/>
      <c r="EW6" s="247"/>
      <c r="EX6" s="247"/>
      <c r="EY6" s="247"/>
      <c r="EZ6" s="247"/>
      <c r="FA6" s="247"/>
      <c r="FB6" s="247"/>
      <c r="FC6" s="247"/>
      <c r="FD6" s="247"/>
      <c r="FE6" s="247"/>
      <c r="FF6" s="247"/>
      <c r="FG6" s="247"/>
      <c r="FH6" s="247"/>
      <c r="FI6" s="247"/>
      <c r="FJ6" s="247"/>
      <c r="FK6" s="247"/>
      <c r="FL6" s="247"/>
      <c r="FM6" s="247"/>
      <c r="FN6" s="247"/>
      <c r="FO6" s="247"/>
      <c r="FP6" s="247"/>
      <c r="FQ6" s="247"/>
      <c r="FR6" s="247"/>
    </row>
    <row r="7" spans="1:174" s="322" customFormat="1">
      <c r="A7" s="666">
        <v>5916</v>
      </c>
      <c r="B7" s="666" t="s">
        <v>7721</v>
      </c>
      <c r="C7" s="666">
        <v>20002</v>
      </c>
      <c r="D7" s="666" t="s">
        <v>1382</v>
      </c>
      <c r="E7" s="666" t="s">
        <v>1382</v>
      </c>
      <c r="F7" s="666"/>
      <c r="G7" s="666"/>
      <c r="H7" s="666"/>
      <c r="I7" s="666"/>
      <c r="J7" s="666"/>
      <c r="K7" s="666"/>
      <c r="L7" s="669" t="s">
        <v>28</v>
      </c>
      <c r="M7" s="559"/>
      <c r="N7" s="559"/>
      <c r="O7" s="559"/>
      <c r="P7" s="559"/>
      <c r="Q7" s="637"/>
      <c r="R7" s="638"/>
      <c r="S7" s="51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7"/>
      <c r="BC7" s="247"/>
      <c r="BD7" s="247"/>
      <c r="BE7" s="247"/>
      <c r="BF7" s="247"/>
      <c r="BG7" s="247"/>
      <c r="BH7" s="247"/>
      <c r="BI7" s="247"/>
      <c r="BJ7" s="247"/>
      <c r="BK7" s="247"/>
      <c r="BL7" s="247"/>
      <c r="BM7" s="247"/>
      <c r="BN7" s="247"/>
      <c r="BO7" s="247"/>
      <c r="BP7" s="247"/>
      <c r="BQ7" s="247"/>
      <c r="BR7" s="247"/>
      <c r="BS7" s="247"/>
      <c r="BT7" s="247"/>
      <c r="BU7" s="247"/>
      <c r="BV7" s="247"/>
      <c r="BW7" s="247"/>
      <c r="BX7" s="247"/>
      <c r="BY7" s="247"/>
      <c r="BZ7" s="247"/>
      <c r="CA7" s="247"/>
      <c r="CB7" s="247"/>
      <c r="CC7" s="247"/>
      <c r="CD7" s="247"/>
      <c r="CE7" s="247"/>
      <c r="CF7" s="247"/>
      <c r="CG7" s="247"/>
      <c r="CH7" s="247"/>
      <c r="CI7" s="247"/>
      <c r="CJ7" s="247"/>
      <c r="CK7" s="247"/>
      <c r="CL7" s="247"/>
      <c r="CM7" s="247"/>
      <c r="CN7" s="247"/>
      <c r="CO7" s="247"/>
      <c r="CP7" s="247"/>
      <c r="CQ7" s="247"/>
      <c r="CR7" s="247"/>
      <c r="CS7" s="247"/>
      <c r="CT7" s="247"/>
      <c r="CU7" s="247"/>
      <c r="CV7" s="247"/>
      <c r="CW7" s="247"/>
      <c r="CX7" s="247"/>
      <c r="CY7" s="247"/>
      <c r="CZ7" s="247"/>
      <c r="DA7" s="247"/>
      <c r="DB7" s="247"/>
      <c r="DC7" s="247"/>
      <c r="DD7" s="247"/>
      <c r="DE7" s="247"/>
      <c r="DF7" s="247"/>
      <c r="DG7" s="247"/>
      <c r="DH7" s="247"/>
      <c r="DI7" s="247"/>
      <c r="DJ7" s="247"/>
      <c r="DK7" s="247"/>
      <c r="DL7" s="247"/>
      <c r="DM7" s="247"/>
      <c r="DN7" s="247"/>
      <c r="DO7" s="247"/>
      <c r="DP7" s="247"/>
      <c r="DQ7" s="247"/>
      <c r="DR7" s="247"/>
      <c r="DS7" s="247"/>
      <c r="DT7" s="247"/>
      <c r="DU7" s="247"/>
      <c r="DV7" s="247"/>
      <c r="DW7" s="247"/>
      <c r="DX7" s="247"/>
      <c r="DY7" s="247"/>
      <c r="DZ7" s="247"/>
      <c r="EA7" s="247"/>
      <c r="EB7" s="247"/>
      <c r="EC7" s="247"/>
      <c r="ED7" s="247"/>
      <c r="EE7" s="247"/>
      <c r="EF7" s="247"/>
      <c r="EG7" s="247"/>
      <c r="EH7" s="247"/>
      <c r="EI7" s="247"/>
      <c r="EJ7" s="247"/>
      <c r="EK7" s="247"/>
      <c r="EL7" s="247"/>
      <c r="EM7" s="247"/>
      <c r="EN7" s="247"/>
      <c r="EO7" s="247"/>
      <c r="EP7" s="247"/>
      <c r="EQ7" s="247"/>
      <c r="ER7" s="247"/>
      <c r="ES7" s="247"/>
      <c r="ET7" s="247"/>
      <c r="EU7" s="247"/>
      <c r="EV7" s="247"/>
      <c r="EW7" s="247"/>
      <c r="EX7" s="247"/>
      <c r="EY7" s="247"/>
      <c r="EZ7" s="247"/>
      <c r="FA7" s="247"/>
      <c r="FB7" s="247"/>
      <c r="FC7" s="247"/>
      <c r="FD7" s="247"/>
      <c r="FE7" s="247"/>
      <c r="FF7" s="247"/>
      <c r="FG7" s="247"/>
      <c r="FH7" s="247"/>
      <c r="FI7" s="247"/>
      <c r="FJ7" s="247"/>
      <c r="FK7" s="247"/>
      <c r="FL7" s="247"/>
      <c r="FM7" s="247"/>
      <c r="FN7" s="247"/>
      <c r="FO7" s="247"/>
      <c r="FP7" s="247"/>
      <c r="FQ7" s="247"/>
      <c r="FR7" s="247"/>
    </row>
    <row r="8" spans="1:174" s="322" customFormat="1">
      <c r="A8" s="666">
        <v>5917</v>
      </c>
      <c r="B8" s="666" t="s">
        <v>9676</v>
      </c>
      <c r="C8" s="666">
        <v>232</v>
      </c>
      <c r="D8" s="666" t="s">
        <v>688</v>
      </c>
      <c r="E8" s="666" t="s">
        <v>688</v>
      </c>
      <c r="F8" s="666"/>
      <c r="G8" s="666"/>
      <c r="H8" s="666"/>
      <c r="I8" s="666"/>
      <c r="J8" s="666"/>
      <c r="K8" s="666"/>
      <c r="L8" s="669" t="s">
        <v>590</v>
      </c>
      <c r="M8" s="559"/>
      <c r="N8" s="559"/>
      <c r="O8" s="559"/>
      <c r="P8" s="559"/>
      <c r="Q8" s="639"/>
      <c r="R8" s="638"/>
      <c r="S8" s="517"/>
      <c r="T8" s="247"/>
      <c r="U8" s="247"/>
      <c r="V8" s="247"/>
      <c r="W8" s="247"/>
      <c r="X8" s="247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</row>
    <row r="9" spans="1:174" s="322" customFormat="1">
      <c r="A9" s="666">
        <v>5918</v>
      </c>
      <c r="B9" s="666" t="s">
        <v>9677</v>
      </c>
      <c r="C9" s="666">
        <v>4</v>
      </c>
      <c r="D9" s="666" t="s">
        <v>8976</v>
      </c>
      <c r="E9" s="666" t="s">
        <v>8976</v>
      </c>
      <c r="F9" s="666"/>
      <c r="G9" s="666"/>
      <c r="H9" s="666"/>
      <c r="I9" s="666"/>
      <c r="J9" s="666"/>
      <c r="K9" s="666"/>
      <c r="L9" s="669" t="s">
        <v>8963</v>
      </c>
      <c r="M9" s="559"/>
      <c r="N9" s="559"/>
      <c r="O9" s="559"/>
      <c r="P9" s="559"/>
      <c r="Q9" s="639"/>
      <c r="R9" s="638"/>
      <c r="S9" s="517"/>
      <c r="T9" s="247"/>
      <c r="U9" s="247"/>
      <c r="V9" s="247"/>
      <c r="W9" s="247"/>
      <c r="X9" s="247"/>
      <c r="Y9" s="247"/>
      <c r="Z9" s="247"/>
      <c r="AA9" s="247"/>
      <c r="AB9" s="247"/>
      <c r="AC9" s="247"/>
      <c r="AD9" s="247"/>
      <c r="AE9" s="247"/>
      <c r="AF9" s="247"/>
      <c r="AG9" s="247"/>
      <c r="AH9" s="247"/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7"/>
      <c r="BI9" s="247"/>
      <c r="BJ9" s="247"/>
      <c r="BK9" s="247"/>
      <c r="BL9" s="247"/>
      <c r="BM9" s="247"/>
      <c r="BN9" s="247"/>
      <c r="BO9" s="247"/>
      <c r="BP9" s="247"/>
      <c r="BQ9" s="247"/>
      <c r="BR9" s="247"/>
      <c r="BS9" s="247"/>
      <c r="BT9" s="247"/>
      <c r="BU9" s="247"/>
      <c r="BV9" s="247"/>
      <c r="BW9" s="247"/>
      <c r="BX9" s="247"/>
      <c r="BY9" s="247"/>
      <c r="BZ9" s="247"/>
      <c r="CA9" s="247"/>
      <c r="CB9" s="247"/>
      <c r="CC9" s="247"/>
      <c r="CD9" s="247"/>
      <c r="CE9" s="247"/>
      <c r="CF9" s="247"/>
      <c r="CG9" s="247"/>
      <c r="CH9" s="247"/>
      <c r="CI9" s="247"/>
      <c r="CJ9" s="247"/>
      <c r="CK9" s="247"/>
      <c r="CL9" s="247"/>
      <c r="CM9" s="247"/>
      <c r="CN9" s="247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B9" s="247"/>
      <c r="DC9" s="247"/>
      <c r="DD9" s="247"/>
      <c r="DE9" s="247"/>
      <c r="DF9" s="247"/>
      <c r="DG9" s="247"/>
      <c r="DH9" s="247"/>
      <c r="DI9" s="247"/>
      <c r="DJ9" s="247"/>
      <c r="DK9" s="247"/>
      <c r="DL9" s="247"/>
      <c r="DM9" s="247"/>
      <c r="DN9" s="247"/>
      <c r="DO9" s="247"/>
      <c r="DP9" s="247"/>
      <c r="DQ9" s="247"/>
      <c r="DR9" s="247"/>
      <c r="DS9" s="247"/>
      <c r="DT9" s="247"/>
      <c r="DU9" s="247"/>
      <c r="DV9" s="247"/>
      <c r="DW9" s="247"/>
      <c r="DX9" s="247"/>
      <c r="DY9" s="247"/>
      <c r="DZ9" s="247"/>
      <c r="EA9" s="247"/>
      <c r="EB9" s="247"/>
      <c r="EC9" s="247"/>
      <c r="ED9" s="247"/>
      <c r="EE9" s="247"/>
      <c r="EF9" s="247"/>
      <c r="EG9" s="247"/>
      <c r="EH9" s="247"/>
      <c r="EI9" s="247"/>
      <c r="EJ9" s="247"/>
      <c r="EK9" s="247"/>
      <c r="EL9" s="247"/>
      <c r="EM9" s="247"/>
      <c r="EN9" s="247"/>
      <c r="EO9" s="247"/>
      <c r="EP9" s="247"/>
      <c r="EQ9" s="247"/>
      <c r="ER9" s="247"/>
      <c r="ES9" s="247"/>
      <c r="ET9" s="247"/>
      <c r="EU9" s="247"/>
      <c r="EV9" s="247"/>
      <c r="EW9" s="247"/>
      <c r="EX9" s="247"/>
      <c r="EY9" s="247"/>
      <c r="EZ9" s="247"/>
      <c r="FA9" s="247"/>
      <c r="FB9" s="247"/>
      <c r="FC9" s="247"/>
      <c r="FD9" s="247"/>
      <c r="FE9" s="247"/>
      <c r="FF9" s="247"/>
      <c r="FG9" s="247"/>
      <c r="FH9" s="247"/>
      <c r="FI9" s="247"/>
      <c r="FJ9" s="247"/>
      <c r="FK9" s="247"/>
      <c r="FL9" s="247"/>
      <c r="FM9" s="247"/>
      <c r="FN9" s="247"/>
      <c r="FO9" s="247"/>
      <c r="FP9" s="247"/>
      <c r="FQ9" s="247"/>
      <c r="FR9" s="247"/>
    </row>
    <row r="10" spans="1:174" s="322" customFormat="1">
      <c r="A10" s="666">
        <v>5919</v>
      </c>
      <c r="B10" s="666" t="s">
        <v>9678</v>
      </c>
      <c r="C10" s="666">
        <v>20001</v>
      </c>
      <c r="D10" s="666" t="s">
        <v>9679</v>
      </c>
      <c r="E10" s="666" t="s">
        <v>9679</v>
      </c>
      <c r="F10" s="666"/>
      <c r="G10" s="666"/>
      <c r="H10" s="666"/>
      <c r="I10" s="666"/>
      <c r="J10" s="666"/>
      <c r="K10" s="666"/>
      <c r="L10" s="669" t="s">
        <v>9680</v>
      </c>
      <c r="M10" s="559"/>
      <c r="N10" s="559"/>
      <c r="O10" s="559"/>
      <c r="P10" s="559"/>
      <c r="Q10" s="639"/>
      <c r="R10" s="638"/>
      <c r="S10" s="517"/>
      <c r="T10" s="247"/>
      <c r="U10" s="247"/>
      <c r="V10" s="247"/>
      <c r="W10" s="247"/>
      <c r="X10" s="247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</row>
    <row r="11" spans="1:174" s="322" customFormat="1">
      <c r="A11" s="666">
        <v>5920</v>
      </c>
      <c r="B11" s="666" t="s">
        <v>9630</v>
      </c>
      <c r="C11" s="666">
        <v>5</v>
      </c>
      <c r="D11" s="666" t="s">
        <v>9681</v>
      </c>
      <c r="E11" s="666" t="s">
        <v>9681</v>
      </c>
      <c r="F11" s="666"/>
      <c r="G11" s="666"/>
      <c r="H11" s="666"/>
      <c r="I11" s="666"/>
      <c r="J11" s="666"/>
      <c r="K11" s="666"/>
      <c r="L11" s="669" t="s">
        <v>9632</v>
      </c>
      <c r="M11" s="559"/>
      <c r="N11" s="559"/>
      <c r="O11" s="559"/>
      <c r="P11" s="559" t="s">
        <v>9682</v>
      </c>
      <c r="Q11" s="637"/>
      <c r="R11" s="638"/>
      <c r="S11" s="517"/>
      <c r="T11" s="247"/>
      <c r="U11" s="247"/>
      <c r="V11" s="247"/>
      <c r="W11" s="247"/>
      <c r="X11" s="247"/>
      <c r="Y11" s="247"/>
      <c r="Z11" s="247"/>
      <c r="AA11" s="247"/>
      <c r="AB11" s="247"/>
      <c r="AC11" s="247"/>
      <c r="AD11" s="247"/>
      <c r="AE11" s="247"/>
      <c r="AF11" s="247"/>
      <c r="AG11" s="247"/>
      <c r="AH11" s="247"/>
      <c r="AI11" s="247"/>
      <c r="AJ11" s="247"/>
      <c r="AK11" s="247"/>
      <c r="AL11" s="247"/>
      <c r="AM11" s="247"/>
      <c r="AN11" s="247"/>
      <c r="AO11" s="247"/>
      <c r="AP11" s="247"/>
      <c r="AQ11" s="247"/>
      <c r="AR11" s="247"/>
      <c r="AS11" s="247"/>
      <c r="AT11" s="247"/>
      <c r="AU11" s="247"/>
      <c r="AV11" s="247"/>
      <c r="AW11" s="247"/>
      <c r="AX11" s="247"/>
      <c r="AY11" s="247"/>
      <c r="AZ11" s="247"/>
      <c r="BA11" s="247"/>
      <c r="BB11" s="247"/>
      <c r="BC11" s="247"/>
      <c r="BD11" s="247"/>
      <c r="BE11" s="247"/>
      <c r="BF11" s="247"/>
      <c r="BG11" s="247"/>
      <c r="BH11" s="247"/>
      <c r="BI11" s="247"/>
      <c r="BJ11" s="247"/>
      <c r="BK11" s="247"/>
      <c r="BL11" s="247"/>
      <c r="BM11" s="247"/>
      <c r="BN11" s="247"/>
      <c r="BO11" s="247"/>
      <c r="BP11" s="247"/>
      <c r="BQ11" s="247"/>
      <c r="BR11" s="247"/>
      <c r="BS11" s="247"/>
      <c r="BT11" s="247"/>
      <c r="BU11" s="247"/>
      <c r="BV11" s="247"/>
      <c r="BW11" s="247"/>
      <c r="BX11" s="247"/>
      <c r="BY11" s="247"/>
      <c r="BZ11" s="247"/>
      <c r="CA11" s="247"/>
      <c r="CB11" s="247"/>
      <c r="CC11" s="247"/>
      <c r="CD11" s="247"/>
      <c r="CE11" s="247"/>
      <c r="CF11" s="247"/>
      <c r="CG11" s="247"/>
      <c r="CH11" s="247"/>
      <c r="CI11" s="247"/>
      <c r="CJ11" s="247"/>
      <c r="CK11" s="247"/>
      <c r="CL11" s="247"/>
      <c r="CM11" s="247"/>
      <c r="CN11" s="247"/>
      <c r="CO11" s="247"/>
      <c r="CP11" s="247"/>
      <c r="CQ11" s="247"/>
      <c r="CR11" s="247"/>
      <c r="CS11" s="247"/>
      <c r="CT11" s="247"/>
      <c r="CU11" s="247"/>
      <c r="CV11" s="247"/>
      <c r="CW11" s="247"/>
      <c r="CX11" s="247"/>
      <c r="CY11" s="247"/>
      <c r="CZ11" s="247"/>
      <c r="DA11" s="247"/>
      <c r="DB11" s="247"/>
      <c r="DC11" s="247"/>
      <c r="DD11" s="247"/>
      <c r="DE11" s="247"/>
      <c r="DF11" s="247"/>
      <c r="DG11" s="247"/>
      <c r="DH11" s="247"/>
      <c r="DI11" s="247"/>
      <c r="DJ11" s="247"/>
      <c r="DK11" s="247"/>
      <c r="DL11" s="247"/>
      <c r="DM11" s="247"/>
      <c r="DN11" s="247"/>
      <c r="DO11" s="247"/>
      <c r="DP11" s="247"/>
      <c r="DQ11" s="247"/>
      <c r="DR11" s="247"/>
      <c r="DS11" s="247"/>
      <c r="DT11" s="247"/>
      <c r="DU11" s="247"/>
      <c r="DV11" s="247"/>
      <c r="DW11" s="247"/>
      <c r="DX11" s="247"/>
      <c r="DY11" s="247"/>
      <c r="DZ11" s="247"/>
      <c r="EA11" s="247"/>
      <c r="EB11" s="247"/>
      <c r="EC11" s="247"/>
      <c r="ED11" s="247"/>
      <c r="EE11" s="247"/>
      <c r="EF11" s="247"/>
      <c r="EG11" s="247"/>
      <c r="EH11" s="247"/>
      <c r="EI11" s="247"/>
      <c r="EJ11" s="247"/>
      <c r="EK11" s="247"/>
      <c r="EL11" s="247"/>
      <c r="EM11" s="247"/>
      <c r="EN11" s="247"/>
      <c r="EO11" s="247"/>
      <c r="EP11" s="247"/>
      <c r="EQ11" s="247"/>
      <c r="ER11" s="247"/>
      <c r="ES11" s="247"/>
      <c r="ET11" s="247"/>
      <c r="EU11" s="247"/>
      <c r="EV11" s="247"/>
      <c r="EW11" s="247"/>
      <c r="EX11" s="247"/>
      <c r="EY11" s="247"/>
      <c r="EZ11" s="247"/>
      <c r="FA11" s="247"/>
      <c r="FB11" s="247"/>
      <c r="FC11" s="247"/>
      <c r="FD11" s="247"/>
      <c r="FE11" s="247"/>
      <c r="FF11" s="247"/>
      <c r="FG11" s="247"/>
      <c r="FH11" s="247"/>
      <c r="FI11" s="247"/>
      <c r="FJ11" s="247"/>
      <c r="FK11" s="247"/>
      <c r="FL11" s="247"/>
      <c r="FM11" s="247"/>
      <c r="FN11" s="247"/>
      <c r="FO11" s="247"/>
      <c r="FP11" s="247"/>
      <c r="FQ11" s="247"/>
      <c r="FR11" s="247"/>
    </row>
    <row r="12" spans="1:174" s="322" customFormat="1">
      <c r="A12" s="666">
        <v>5921</v>
      </c>
      <c r="B12" s="666" t="s">
        <v>2779</v>
      </c>
      <c r="C12" s="666">
        <v>300</v>
      </c>
      <c r="D12" s="666" t="s">
        <v>8968</v>
      </c>
      <c r="E12" s="666" t="s">
        <v>8968</v>
      </c>
      <c r="F12" s="666"/>
      <c r="G12" s="666"/>
      <c r="H12" s="666"/>
      <c r="I12" s="666"/>
      <c r="J12" s="670">
        <v>43862</v>
      </c>
      <c r="K12" s="666"/>
      <c r="L12" s="669" t="s">
        <v>8459</v>
      </c>
      <c r="M12" s="559"/>
      <c r="N12" s="559"/>
      <c r="O12" s="559"/>
      <c r="P12" s="559"/>
      <c r="Q12" s="637">
        <v>43862</v>
      </c>
      <c r="R12" s="638"/>
      <c r="S12" s="51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</row>
    <row r="13" spans="1:174" s="322" customFormat="1">
      <c r="A13" s="666">
        <v>5922</v>
      </c>
      <c r="B13" s="666" t="s">
        <v>8309</v>
      </c>
      <c r="C13" s="666">
        <v>73</v>
      </c>
      <c r="D13" s="666" t="s">
        <v>8968</v>
      </c>
      <c r="E13" s="666" t="s">
        <v>8968</v>
      </c>
      <c r="F13" s="666"/>
      <c r="G13" s="666"/>
      <c r="H13" s="666"/>
      <c r="I13" s="666"/>
      <c r="J13" s="670">
        <v>43862</v>
      </c>
      <c r="K13" s="666"/>
      <c r="L13" s="669" t="s">
        <v>8459</v>
      </c>
      <c r="M13" s="559"/>
      <c r="N13" s="559"/>
      <c r="O13" s="559"/>
      <c r="P13" s="559"/>
      <c r="Q13" s="637">
        <v>43862</v>
      </c>
      <c r="R13" s="638"/>
      <c r="S13" s="517"/>
      <c r="T13" s="247"/>
      <c r="U13" s="247"/>
      <c r="V13" s="247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47"/>
      <c r="BO13" s="247"/>
      <c r="BP13" s="247"/>
      <c r="BQ13" s="247"/>
      <c r="BR13" s="247"/>
      <c r="BS13" s="247"/>
      <c r="BT13" s="247"/>
      <c r="BU13" s="247"/>
      <c r="BV13" s="247"/>
      <c r="BW13" s="247"/>
      <c r="BX13" s="247"/>
      <c r="BY13" s="247"/>
      <c r="BZ13" s="247"/>
      <c r="CA13" s="247"/>
      <c r="CB13" s="247"/>
      <c r="CC13" s="247"/>
      <c r="CD13" s="247"/>
      <c r="CE13" s="247"/>
      <c r="CF13" s="247"/>
      <c r="CG13" s="247"/>
      <c r="CH13" s="247"/>
      <c r="CI13" s="247"/>
      <c r="CJ13" s="247"/>
      <c r="CK13" s="247"/>
      <c r="CL13" s="247"/>
      <c r="CM13" s="247"/>
      <c r="CN13" s="247"/>
      <c r="CO13" s="247"/>
      <c r="CP13" s="247"/>
      <c r="CQ13" s="247"/>
      <c r="CR13" s="247"/>
      <c r="CS13" s="247"/>
      <c r="CT13" s="247"/>
      <c r="CU13" s="247"/>
      <c r="CV13" s="247"/>
      <c r="CW13" s="247"/>
      <c r="CX13" s="247"/>
      <c r="CY13" s="247"/>
      <c r="CZ13" s="247"/>
      <c r="DA13" s="247"/>
      <c r="DB13" s="247"/>
      <c r="DC13" s="247"/>
      <c r="DD13" s="247"/>
      <c r="DE13" s="247"/>
      <c r="DF13" s="247"/>
      <c r="DG13" s="247"/>
      <c r="DH13" s="247"/>
      <c r="DI13" s="247"/>
      <c r="DJ13" s="247"/>
      <c r="DK13" s="247"/>
      <c r="DL13" s="247"/>
      <c r="DM13" s="247"/>
      <c r="DN13" s="247"/>
      <c r="DO13" s="247"/>
      <c r="DP13" s="247"/>
      <c r="DQ13" s="247"/>
      <c r="DR13" s="247"/>
      <c r="DS13" s="247"/>
      <c r="DT13" s="247"/>
      <c r="DU13" s="247"/>
      <c r="DV13" s="247"/>
      <c r="DW13" s="247"/>
      <c r="DX13" s="247"/>
      <c r="DY13" s="247"/>
      <c r="DZ13" s="247"/>
      <c r="EA13" s="247"/>
      <c r="EB13" s="247"/>
      <c r="EC13" s="247"/>
      <c r="ED13" s="247"/>
      <c r="EE13" s="247"/>
      <c r="EF13" s="247"/>
      <c r="EG13" s="247"/>
      <c r="EH13" s="247"/>
      <c r="EI13" s="247"/>
      <c r="EJ13" s="247"/>
      <c r="EK13" s="247"/>
      <c r="EL13" s="247"/>
      <c r="EM13" s="247"/>
      <c r="EN13" s="247"/>
      <c r="EO13" s="247"/>
      <c r="EP13" s="247"/>
      <c r="EQ13" s="247"/>
      <c r="ER13" s="247"/>
      <c r="ES13" s="247"/>
      <c r="ET13" s="247"/>
      <c r="EU13" s="247"/>
      <c r="EV13" s="247"/>
      <c r="EW13" s="247"/>
      <c r="EX13" s="247"/>
      <c r="EY13" s="247"/>
      <c r="EZ13" s="247"/>
      <c r="FA13" s="247"/>
      <c r="FB13" s="247"/>
      <c r="FC13" s="247"/>
      <c r="FD13" s="247"/>
      <c r="FE13" s="247"/>
      <c r="FF13" s="247"/>
      <c r="FG13" s="247"/>
      <c r="FH13" s="247"/>
      <c r="FI13" s="247"/>
      <c r="FJ13" s="247"/>
      <c r="FK13" s="247"/>
      <c r="FL13" s="247"/>
      <c r="FM13" s="247"/>
      <c r="FN13" s="247"/>
      <c r="FO13" s="247"/>
      <c r="FP13" s="247"/>
      <c r="FQ13" s="247"/>
      <c r="FR13" s="247"/>
    </row>
    <row r="14" spans="1:174">
      <c r="A14" s="666">
        <v>5923</v>
      </c>
      <c r="B14" s="666" t="s">
        <v>892</v>
      </c>
      <c r="C14" s="666" t="s">
        <v>9542</v>
      </c>
      <c r="D14" s="666" t="s">
        <v>8968</v>
      </c>
      <c r="E14" s="666" t="s">
        <v>8968</v>
      </c>
      <c r="F14" s="666"/>
      <c r="G14" s="666"/>
      <c r="H14" s="666"/>
      <c r="I14" s="666"/>
      <c r="J14" s="666">
        <v>43862</v>
      </c>
      <c r="K14" s="666"/>
      <c r="L14" s="669" t="s">
        <v>8459</v>
      </c>
      <c r="M14" s="559"/>
      <c r="N14" s="559"/>
      <c r="O14" s="559"/>
      <c r="P14" s="559"/>
      <c r="Q14" s="637">
        <v>43862</v>
      </c>
      <c r="R14" s="638"/>
    </row>
    <row r="15" spans="1:174">
      <c r="A15" s="666">
        <v>5924</v>
      </c>
      <c r="B15" s="666" t="s">
        <v>2776</v>
      </c>
      <c r="C15" s="666">
        <v>158</v>
      </c>
      <c r="D15" s="666" t="s">
        <v>8968</v>
      </c>
      <c r="E15" s="666" t="s">
        <v>8968</v>
      </c>
      <c r="F15" s="666"/>
      <c r="G15" s="666"/>
      <c r="H15" s="666"/>
      <c r="I15" s="666"/>
      <c r="J15" s="666"/>
      <c r="K15" s="666"/>
      <c r="L15" s="669" t="s">
        <v>8459</v>
      </c>
      <c r="M15" s="559"/>
      <c r="N15" s="559"/>
      <c r="O15" s="559"/>
      <c r="P15" s="559"/>
      <c r="Q15" s="639"/>
      <c r="R15" s="638"/>
    </row>
    <row r="16" spans="1:174">
      <c r="A16" s="666">
        <v>5925</v>
      </c>
      <c r="B16" s="666" t="s">
        <v>1438</v>
      </c>
      <c r="C16" s="666">
        <v>33</v>
      </c>
      <c r="D16" s="666" t="s">
        <v>8314</v>
      </c>
      <c r="E16" s="666" t="s">
        <v>8314</v>
      </c>
      <c r="F16" s="666"/>
      <c r="G16" s="666"/>
      <c r="H16" s="666"/>
      <c r="I16" s="666"/>
      <c r="J16" s="666"/>
      <c r="K16" s="666"/>
      <c r="L16" s="669" t="s">
        <v>60</v>
      </c>
      <c r="M16" s="559"/>
      <c r="N16" s="559"/>
      <c r="O16" s="559"/>
      <c r="P16" s="559"/>
      <c r="Q16" s="639" t="s">
        <v>9671</v>
      </c>
      <c r="R16" s="638"/>
    </row>
    <row r="17" spans="1:18">
      <c r="A17" s="666">
        <v>5926</v>
      </c>
      <c r="B17" s="666" t="s">
        <v>538</v>
      </c>
      <c r="C17" s="666">
        <v>13</v>
      </c>
      <c r="D17" s="666" t="s">
        <v>671</v>
      </c>
      <c r="E17" s="666" t="s">
        <v>671</v>
      </c>
      <c r="F17" s="666"/>
      <c r="G17" s="666"/>
      <c r="H17" s="666"/>
      <c r="I17" s="666"/>
      <c r="J17" s="666"/>
      <c r="K17" s="666"/>
      <c r="L17" s="669" t="s">
        <v>28</v>
      </c>
      <c r="M17" s="559"/>
      <c r="N17" s="559"/>
      <c r="O17" s="559"/>
      <c r="P17" s="559"/>
      <c r="Q17" s="639"/>
      <c r="R17" s="638"/>
    </row>
    <row r="18" spans="1:18">
      <c r="A18" s="666">
        <v>5927</v>
      </c>
      <c r="B18" s="666" t="s">
        <v>9098</v>
      </c>
      <c r="C18" s="666">
        <v>5</v>
      </c>
      <c r="D18" s="666" t="s">
        <v>671</v>
      </c>
      <c r="E18" s="666" t="s">
        <v>671</v>
      </c>
      <c r="F18" s="666"/>
      <c r="G18" s="666"/>
      <c r="H18" s="666"/>
      <c r="I18" s="666"/>
      <c r="J18" s="666"/>
      <c r="K18" s="666"/>
      <c r="L18" s="669" t="s">
        <v>28</v>
      </c>
      <c r="M18" s="559"/>
      <c r="N18" s="559"/>
      <c r="O18" s="559"/>
      <c r="P18" s="559"/>
      <c r="Q18" s="639"/>
      <c r="R18" s="638"/>
    </row>
    <row r="19" spans="1:18">
      <c r="A19" s="666">
        <v>5928</v>
      </c>
      <c r="B19" s="666" t="s">
        <v>9683</v>
      </c>
      <c r="C19" s="666">
        <v>3</v>
      </c>
      <c r="D19" s="666" t="s">
        <v>9027</v>
      </c>
      <c r="E19" s="666" t="s">
        <v>9027</v>
      </c>
      <c r="F19" s="666"/>
      <c r="G19" s="666"/>
      <c r="H19" s="666"/>
      <c r="I19" s="666"/>
      <c r="J19" s="666"/>
      <c r="K19" s="666"/>
      <c r="L19" s="669" t="s">
        <v>8963</v>
      </c>
      <c r="M19" s="559"/>
      <c r="N19" s="559"/>
      <c r="O19" s="559"/>
      <c r="P19" s="559"/>
      <c r="Q19" s="639"/>
      <c r="R19" s="638"/>
    </row>
    <row r="20" spans="1:18">
      <c r="A20" s="666">
        <v>5929</v>
      </c>
      <c r="B20" s="666" t="s">
        <v>1625</v>
      </c>
      <c r="C20" s="666">
        <v>1</v>
      </c>
      <c r="D20" s="666" t="s">
        <v>3273</v>
      </c>
      <c r="E20" s="666" t="s">
        <v>3273</v>
      </c>
      <c r="F20" s="666"/>
      <c r="G20" s="666"/>
      <c r="H20" s="666"/>
      <c r="I20" s="666"/>
      <c r="J20" s="666"/>
      <c r="K20" s="666"/>
      <c r="L20" s="669" t="s">
        <v>1485</v>
      </c>
      <c r="M20" s="559"/>
      <c r="N20" s="559"/>
      <c r="O20" s="559"/>
      <c r="P20" s="559"/>
      <c r="Q20" s="639"/>
      <c r="R20" s="638"/>
    </row>
    <row r="21" spans="1:18">
      <c r="A21" s="666">
        <v>5930</v>
      </c>
      <c r="B21" s="666" t="s">
        <v>9684</v>
      </c>
      <c r="C21" s="666">
        <v>2</v>
      </c>
      <c r="D21" s="666" t="s">
        <v>3273</v>
      </c>
      <c r="E21" s="666" t="s">
        <v>3273</v>
      </c>
      <c r="F21" s="666"/>
      <c r="G21" s="666"/>
      <c r="H21" s="666"/>
      <c r="I21" s="666"/>
      <c r="J21" s="670"/>
      <c r="K21" s="666"/>
      <c r="L21" s="669" t="s">
        <v>1485</v>
      </c>
      <c r="M21" s="559"/>
      <c r="N21" s="559"/>
      <c r="O21" s="559"/>
      <c r="P21" s="559"/>
      <c r="Q21" s="637"/>
      <c r="R21" s="638"/>
    </row>
    <row r="22" spans="1:18">
      <c r="A22" s="666">
        <v>5931</v>
      </c>
      <c r="B22" s="666" t="s">
        <v>9465</v>
      </c>
      <c r="C22" s="666">
        <v>172</v>
      </c>
      <c r="D22" s="666" t="s">
        <v>1942</v>
      </c>
      <c r="E22" s="666" t="s">
        <v>1942</v>
      </c>
      <c r="F22" s="666"/>
      <c r="G22" s="666"/>
      <c r="H22" s="666"/>
      <c r="I22" s="666"/>
      <c r="J22" s="670"/>
      <c r="K22" s="666"/>
      <c r="L22" s="669" t="s">
        <v>590</v>
      </c>
      <c r="M22" s="559"/>
      <c r="N22" s="559"/>
      <c r="O22" s="559"/>
      <c r="P22" s="559"/>
      <c r="Q22" s="637"/>
      <c r="R22" s="638"/>
    </row>
    <row r="23" spans="1:18">
      <c r="A23" s="666">
        <v>5932</v>
      </c>
      <c r="B23" s="666" t="s">
        <v>9685</v>
      </c>
      <c r="C23" s="666">
        <v>8</v>
      </c>
      <c r="D23" s="666" t="s">
        <v>2278</v>
      </c>
      <c r="E23" s="666" t="s">
        <v>2278</v>
      </c>
      <c r="F23" s="666"/>
      <c r="G23" s="666"/>
      <c r="H23" s="666"/>
      <c r="I23" s="666"/>
      <c r="J23" s="670"/>
      <c r="K23" s="666"/>
      <c r="L23" s="669" t="s">
        <v>60</v>
      </c>
      <c r="M23" s="559"/>
      <c r="N23" s="559"/>
      <c r="O23" s="559"/>
      <c r="P23" s="559"/>
      <c r="Q23" s="637" t="s">
        <v>9671</v>
      </c>
      <c r="R23" s="638"/>
    </row>
    <row r="24" spans="1:18">
      <c r="A24" s="666">
        <v>5933</v>
      </c>
      <c r="B24" s="666" t="s">
        <v>7855</v>
      </c>
      <c r="C24" s="666">
        <v>28</v>
      </c>
      <c r="D24" s="666" t="s">
        <v>63</v>
      </c>
      <c r="E24" s="666" t="s">
        <v>63</v>
      </c>
      <c r="F24" s="666"/>
      <c r="G24" s="666"/>
      <c r="H24" s="666"/>
      <c r="I24" s="666"/>
      <c r="J24" s="670"/>
      <c r="K24" s="666"/>
      <c r="L24" s="669" t="s">
        <v>60</v>
      </c>
      <c r="M24" s="559"/>
      <c r="N24" s="559"/>
      <c r="O24" s="559"/>
      <c r="P24" s="559"/>
      <c r="Q24" s="637" t="s">
        <v>9671</v>
      </c>
      <c r="R24" s="638"/>
    </row>
    <row r="25" spans="1:18">
      <c r="A25" s="666">
        <v>5934</v>
      </c>
      <c r="B25" s="666" t="s">
        <v>56</v>
      </c>
      <c r="C25" s="666">
        <v>5</v>
      </c>
      <c r="D25" s="666" t="s">
        <v>830</v>
      </c>
      <c r="E25" s="666" t="s">
        <v>830</v>
      </c>
      <c r="F25" s="666"/>
      <c r="G25" s="666"/>
      <c r="H25" s="666"/>
      <c r="I25" s="666"/>
      <c r="J25" s="666"/>
      <c r="K25" s="666"/>
      <c r="L25" s="669" t="s">
        <v>60</v>
      </c>
      <c r="M25" s="559"/>
      <c r="N25" s="559"/>
      <c r="O25" s="559"/>
      <c r="P25" s="559"/>
      <c r="Q25" s="639" t="s">
        <v>9671</v>
      </c>
      <c r="R25" s="638"/>
    </row>
    <row r="26" spans="1:18">
      <c r="A26" s="666">
        <v>5935</v>
      </c>
      <c r="B26" s="666" t="s">
        <v>9686</v>
      </c>
      <c r="C26" s="666">
        <v>2</v>
      </c>
      <c r="D26" s="666" t="s">
        <v>9687</v>
      </c>
      <c r="E26" s="666" t="s">
        <v>9687</v>
      </c>
      <c r="F26" s="666"/>
      <c r="G26" s="666"/>
      <c r="H26" s="666"/>
      <c r="I26" s="666"/>
      <c r="J26" s="666"/>
      <c r="K26" s="666"/>
      <c r="L26" s="669" t="s">
        <v>9632</v>
      </c>
      <c r="M26" s="559"/>
      <c r="N26" s="559"/>
      <c r="O26" s="559"/>
      <c r="P26" s="559"/>
      <c r="Q26" s="639"/>
      <c r="R26" s="638"/>
    </row>
    <row r="27" spans="1:18">
      <c r="A27" s="666">
        <v>5936</v>
      </c>
      <c r="B27" s="666" t="s">
        <v>7402</v>
      </c>
      <c r="C27" s="666" t="s">
        <v>9688</v>
      </c>
      <c r="D27" s="666" t="s">
        <v>8305</v>
      </c>
      <c r="E27" s="666" t="s">
        <v>8305</v>
      </c>
      <c r="F27" s="666"/>
      <c r="G27" s="666"/>
      <c r="H27" s="666"/>
      <c r="I27" s="666"/>
      <c r="J27" s="666"/>
      <c r="K27" s="666"/>
      <c r="L27" s="669" t="s">
        <v>590</v>
      </c>
      <c r="M27" s="559"/>
      <c r="N27" s="559"/>
      <c r="O27" s="559"/>
      <c r="P27" s="559"/>
      <c r="Q27" s="639" t="s">
        <v>9671</v>
      </c>
      <c r="R27" s="638"/>
    </row>
    <row r="28" spans="1:18">
      <c r="A28" s="666">
        <v>5937</v>
      </c>
      <c r="B28" s="666" t="s">
        <v>2779</v>
      </c>
      <c r="C28" s="666">
        <v>301</v>
      </c>
      <c r="D28" s="666" t="s">
        <v>2474</v>
      </c>
      <c r="E28" s="666" t="s">
        <v>2474</v>
      </c>
      <c r="F28" s="666"/>
      <c r="G28" s="666"/>
      <c r="H28" s="666"/>
      <c r="I28" s="666"/>
      <c r="J28" s="670"/>
      <c r="K28" s="666"/>
      <c r="L28" s="669" t="s">
        <v>8459</v>
      </c>
      <c r="M28" s="559"/>
      <c r="N28" s="559"/>
      <c r="O28" s="559"/>
      <c r="P28" s="559"/>
      <c r="Q28" s="637" t="s">
        <v>9671</v>
      </c>
      <c r="R28" s="638"/>
    </row>
    <row r="29" spans="1:18">
      <c r="A29" s="666">
        <v>5938</v>
      </c>
      <c r="B29" s="666" t="s">
        <v>2776</v>
      </c>
      <c r="C29" s="666">
        <v>158</v>
      </c>
      <c r="D29" s="666" t="s">
        <v>2474</v>
      </c>
      <c r="E29" s="666" t="s">
        <v>2474</v>
      </c>
      <c r="F29" s="666"/>
      <c r="G29" s="666"/>
      <c r="H29" s="666"/>
      <c r="I29" s="666"/>
      <c r="J29" s="666">
        <v>43862</v>
      </c>
      <c r="K29" s="666"/>
      <c r="L29" s="669" t="s">
        <v>8459</v>
      </c>
      <c r="M29" s="559"/>
      <c r="N29" s="559"/>
      <c r="O29" s="559"/>
      <c r="P29" s="559"/>
      <c r="Q29" s="639">
        <v>43862</v>
      </c>
      <c r="R29" s="638"/>
    </row>
    <row r="30" spans="1:18">
      <c r="A30" s="666">
        <v>5939</v>
      </c>
      <c r="B30" s="666" t="s">
        <v>2854</v>
      </c>
      <c r="C30" s="666">
        <v>258</v>
      </c>
      <c r="D30" s="666" t="s">
        <v>2474</v>
      </c>
      <c r="E30" s="666" t="s">
        <v>2474</v>
      </c>
      <c r="F30" s="666"/>
      <c r="G30" s="666"/>
      <c r="H30" s="666"/>
      <c r="I30" s="666"/>
      <c r="J30" s="670"/>
      <c r="K30" s="666"/>
      <c r="L30" s="669" t="s">
        <v>8459</v>
      </c>
      <c r="M30" s="559"/>
      <c r="N30" s="559"/>
      <c r="O30" s="559"/>
      <c r="P30" s="559"/>
      <c r="Q30" s="637"/>
      <c r="R30" s="638"/>
    </row>
    <row r="31" spans="1:18">
      <c r="A31" s="666">
        <v>5940</v>
      </c>
      <c r="B31" s="666" t="s">
        <v>9689</v>
      </c>
      <c r="C31" s="666">
        <v>1</v>
      </c>
      <c r="D31" s="666" t="s">
        <v>1382</v>
      </c>
      <c r="E31" s="666" t="s">
        <v>1382</v>
      </c>
      <c r="F31" s="666"/>
      <c r="G31" s="666"/>
      <c r="H31" s="666"/>
      <c r="I31" s="666"/>
      <c r="J31" s="666"/>
      <c r="K31" s="666"/>
      <c r="L31" s="669" t="s">
        <v>28</v>
      </c>
      <c r="M31" s="559"/>
      <c r="N31" s="559"/>
      <c r="O31" s="559"/>
      <c r="P31" s="559"/>
      <c r="Q31" s="639"/>
      <c r="R31" s="638"/>
    </row>
    <row r="32" spans="1:18">
      <c r="A32" s="666">
        <v>5941</v>
      </c>
      <c r="B32" s="666" t="s">
        <v>7849</v>
      </c>
      <c r="C32" s="666">
        <v>10</v>
      </c>
      <c r="D32" s="666" t="s">
        <v>9457</v>
      </c>
      <c r="E32" s="666" t="s">
        <v>9457</v>
      </c>
      <c r="F32" s="666"/>
      <c r="G32" s="666"/>
      <c r="H32" s="666"/>
      <c r="I32" s="666"/>
      <c r="J32" s="666"/>
      <c r="K32" s="666"/>
      <c r="L32" s="669" t="s">
        <v>60</v>
      </c>
      <c r="M32" s="559"/>
      <c r="N32" s="559"/>
      <c r="O32" s="559"/>
      <c r="P32" s="559"/>
      <c r="Q32" s="637"/>
      <c r="R32" s="638"/>
    </row>
    <row r="33" spans="1:18">
      <c r="A33" s="666">
        <v>5942</v>
      </c>
      <c r="B33" s="666" t="s">
        <v>9383</v>
      </c>
      <c r="C33" s="666">
        <v>5</v>
      </c>
      <c r="D33" s="666" t="s">
        <v>671</v>
      </c>
      <c r="E33" s="666" t="s">
        <v>671</v>
      </c>
      <c r="F33" s="666"/>
      <c r="G33" s="666"/>
      <c r="H33" s="666"/>
      <c r="I33" s="666"/>
      <c r="J33" s="670"/>
      <c r="K33" s="666"/>
      <c r="L33" s="669" t="s">
        <v>28</v>
      </c>
      <c r="M33" s="559"/>
      <c r="N33" s="559"/>
      <c r="O33" s="559"/>
      <c r="P33" s="559"/>
      <c r="Q33" s="637"/>
      <c r="R33" s="638"/>
    </row>
    <row r="34" spans="1:18">
      <c r="A34" s="666">
        <v>5943</v>
      </c>
      <c r="B34" s="666" t="s">
        <v>2265</v>
      </c>
      <c r="C34" s="666">
        <v>202</v>
      </c>
      <c r="D34" s="666" t="s">
        <v>8722</v>
      </c>
      <c r="E34" s="666" t="s">
        <v>8722</v>
      </c>
      <c r="F34" s="666"/>
      <c r="G34" s="666"/>
      <c r="H34" s="666"/>
      <c r="I34" s="666"/>
      <c r="J34" s="666"/>
      <c r="K34" s="666"/>
      <c r="L34" s="669" t="s">
        <v>590</v>
      </c>
      <c r="M34" s="559"/>
      <c r="N34" s="559"/>
      <c r="O34" s="559"/>
      <c r="P34" s="559" t="s">
        <v>9682</v>
      </c>
      <c r="Q34" s="637"/>
      <c r="R34" s="638"/>
    </row>
    <row r="35" spans="1:18">
      <c r="A35" s="666">
        <v>5944</v>
      </c>
      <c r="B35" s="666" t="s">
        <v>2028</v>
      </c>
      <c r="C35" s="666">
        <v>2002</v>
      </c>
      <c r="D35" s="666" t="s">
        <v>8840</v>
      </c>
      <c r="E35" s="666" t="s">
        <v>8840</v>
      </c>
      <c r="F35" s="666"/>
      <c r="G35" s="666"/>
      <c r="H35" s="666"/>
      <c r="I35" s="666"/>
      <c r="J35" s="666"/>
      <c r="K35" s="666"/>
      <c r="L35" s="669" t="s">
        <v>663</v>
      </c>
      <c r="M35" s="559"/>
      <c r="N35" s="559"/>
      <c r="O35" s="559"/>
      <c r="P35" s="559"/>
      <c r="Q35" s="639"/>
      <c r="R35" s="638"/>
    </row>
    <row r="36" spans="1:18">
      <c r="A36" s="666">
        <v>5945</v>
      </c>
      <c r="B36" s="666" t="s">
        <v>9690</v>
      </c>
      <c r="C36" s="666">
        <v>1</v>
      </c>
      <c r="D36" s="666" t="s">
        <v>8125</v>
      </c>
      <c r="E36" s="666" t="s">
        <v>8125</v>
      </c>
      <c r="F36" s="666"/>
      <c r="G36" s="666"/>
      <c r="H36" s="666"/>
      <c r="I36" s="666"/>
      <c r="J36" s="666"/>
      <c r="K36" s="666"/>
      <c r="L36" s="669" t="s">
        <v>28</v>
      </c>
      <c r="M36" s="559"/>
      <c r="N36" s="559"/>
      <c r="O36" s="559"/>
      <c r="P36" s="559"/>
      <c r="Q36" s="639"/>
      <c r="R36" s="638"/>
    </row>
    <row r="37" spans="1:18">
      <c r="A37" s="666">
        <v>5946</v>
      </c>
      <c r="B37" s="666" t="s">
        <v>9691</v>
      </c>
      <c r="C37" s="666">
        <v>281</v>
      </c>
      <c r="D37" s="666" t="s">
        <v>9692</v>
      </c>
      <c r="E37" s="666" t="s">
        <v>9692</v>
      </c>
      <c r="F37" s="666"/>
      <c r="G37" s="666"/>
      <c r="H37" s="666"/>
      <c r="I37" s="666"/>
      <c r="J37" s="666"/>
      <c r="K37" s="666"/>
      <c r="L37" s="669" t="s">
        <v>8963</v>
      </c>
      <c r="M37" s="559"/>
      <c r="N37" s="559"/>
      <c r="O37" s="559"/>
      <c r="P37" s="559"/>
      <c r="Q37" s="639"/>
      <c r="R37" s="638"/>
    </row>
    <row r="38" spans="1:18">
      <c r="A38" s="666">
        <v>5947</v>
      </c>
      <c r="B38" s="666" t="s">
        <v>9693</v>
      </c>
      <c r="C38" s="666"/>
      <c r="D38" s="666" t="s">
        <v>8125</v>
      </c>
      <c r="E38" s="666" t="s">
        <v>8125</v>
      </c>
      <c r="F38" s="666"/>
      <c r="G38" s="666"/>
      <c r="H38" s="666"/>
      <c r="I38" s="666"/>
      <c r="J38" s="666"/>
      <c r="K38" s="666"/>
      <c r="L38" s="669" t="s">
        <v>28</v>
      </c>
      <c r="M38" s="559"/>
      <c r="N38" s="559"/>
      <c r="O38" s="559"/>
      <c r="P38" s="559"/>
      <c r="Q38" s="639"/>
      <c r="R38" s="638"/>
    </row>
    <row r="39" spans="1:18">
      <c r="A39" s="666">
        <v>5948</v>
      </c>
      <c r="B39" s="666" t="s">
        <v>2776</v>
      </c>
      <c r="C39" s="666">
        <v>159</v>
      </c>
      <c r="D39" s="666" t="s">
        <v>2474</v>
      </c>
      <c r="E39" s="666" t="s">
        <v>2474</v>
      </c>
      <c r="F39" s="666"/>
      <c r="G39" s="666"/>
      <c r="H39" s="666"/>
      <c r="I39" s="666"/>
      <c r="J39" s="666"/>
      <c r="K39" s="666"/>
      <c r="L39" s="669" t="s">
        <v>8459</v>
      </c>
      <c r="M39" s="559"/>
      <c r="N39" s="559"/>
      <c r="O39" s="559"/>
      <c r="P39" s="559"/>
      <c r="Q39" s="639"/>
      <c r="R39" s="638"/>
    </row>
    <row r="40" spans="1:18">
      <c r="A40" s="666">
        <v>5949</v>
      </c>
      <c r="B40" s="666" t="s">
        <v>892</v>
      </c>
      <c r="C40" s="666">
        <v>154</v>
      </c>
      <c r="D40" s="666" t="s">
        <v>2474</v>
      </c>
      <c r="E40" s="666" t="s">
        <v>2474</v>
      </c>
      <c r="F40" s="666"/>
      <c r="G40" s="666"/>
      <c r="H40" s="666"/>
      <c r="I40" s="666"/>
      <c r="J40" s="666">
        <v>43862</v>
      </c>
      <c r="K40" s="666"/>
      <c r="L40" s="669" t="s">
        <v>8459</v>
      </c>
      <c r="M40" s="559"/>
      <c r="N40" s="559"/>
      <c r="O40" s="559"/>
      <c r="P40" s="559"/>
      <c r="Q40" s="639">
        <v>43862</v>
      </c>
      <c r="R40" s="638"/>
    </row>
    <row r="41" spans="1:18">
      <c r="A41" s="666">
        <v>5950</v>
      </c>
      <c r="B41" s="666" t="s">
        <v>892</v>
      </c>
      <c r="C41" s="666">
        <v>155</v>
      </c>
      <c r="D41" s="666" t="s">
        <v>2474</v>
      </c>
      <c r="E41" s="666" t="s">
        <v>2474</v>
      </c>
      <c r="F41" s="666"/>
      <c r="G41" s="666"/>
      <c r="H41" s="666"/>
      <c r="I41" s="666"/>
      <c r="J41" s="666"/>
      <c r="K41" s="666"/>
      <c r="L41" s="669" t="s">
        <v>8459</v>
      </c>
      <c r="M41" s="559"/>
      <c r="N41" s="559"/>
      <c r="O41" s="559"/>
      <c r="P41" s="559"/>
      <c r="Q41" s="639"/>
      <c r="R41" s="638"/>
    </row>
    <row r="42" spans="1:18">
      <c r="A42" s="666">
        <v>5951</v>
      </c>
      <c r="B42" s="666" t="s">
        <v>8309</v>
      </c>
      <c r="C42" s="666">
        <v>74</v>
      </c>
      <c r="D42" s="666" t="s">
        <v>2474</v>
      </c>
      <c r="E42" s="666" t="s">
        <v>2474</v>
      </c>
      <c r="F42" s="666"/>
      <c r="G42" s="666"/>
      <c r="H42" s="667"/>
      <c r="I42" s="666"/>
      <c r="J42" s="667"/>
      <c r="K42" s="666"/>
      <c r="L42" s="669" t="s">
        <v>8459</v>
      </c>
      <c r="M42" s="559"/>
      <c r="N42" s="559"/>
      <c r="O42" s="559"/>
      <c r="P42" s="559"/>
      <c r="Q42" s="637" t="s">
        <v>9671</v>
      </c>
      <c r="R42" s="638"/>
    </row>
    <row r="43" spans="1:18">
      <c r="A43" s="666">
        <v>5952</v>
      </c>
      <c r="B43" s="666" t="s">
        <v>892</v>
      </c>
      <c r="C43" s="666">
        <v>153</v>
      </c>
      <c r="D43" s="666" t="s">
        <v>2474</v>
      </c>
      <c r="E43" s="666" t="s">
        <v>2474</v>
      </c>
      <c r="F43" s="666"/>
      <c r="G43" s="666"/>
      <c r="H43" s="666"/>
      <c r="I43" s="666"/>
      <c r="J43" s="670">
        <v>43862</v>
      </c>
      <c r="K43" s="666"/>
      <c r="L43" s="669" t="s">
        <v>8459</v>
      </c>
      <c r="M43" s="559"/>
      <c r="N43" s="559"/>
      <c r="O43" s="559"/>
      <c r="P43" s="559"/>
      <c r="Q43" s="637">
        <v>43862</v>
      </c>
      <c r="R43" s="638"/>
    </row>
    <row r="44" spans="1:18">
      <c r="A44" s="666">
        <v>5953</v>
      </c>
      <c r="B44" s="666" t="s">
        <v>2776</v>
      </c>
      <c r="C44" s="666">
        <v>160</v>
      </c>
      <c r="D44" s="666" t="s">
        <v>2474</v>
      </c>
      <c r="E44" s="666" t="s">
        <v>2474</v>
      </c>
      <c r="F44" s="666"/>
      <c r="G44" s="666"/>
      <c r="H44" s="666"/>
      <c r="I44" s="666"/>
      <c r="J44" s="670"/>
      <c r="K44" s="666"/>
      <c r="L44" s="669" t="s">
        <v>8459</v>
      </c>
      <c r="M44" s="559"/>
      <c r="N44" s="559"/>
      <c r="O44" s="559"/>
      <c r="P44" s="559"/>
      <c r="Q44" s="637"/>
      <c r="R44" s="638"/>
    </row>
    <row r="45" spans="1:18">
      <c r="A45" s="666">
        <v>5954</v>
      </c>
      <c r="B45" s="666" t="s">
        <v>9293</v>
      </c>
      <c r="C45" s="666">
        <v>40</v>
      </c>
      <c r="D45" s="666" t="s">
        <v>2474</v>
      </c>
      <c r="E45" s="666" t="s">
        <v>2474</v>
      </c>
      <c r="F45" s="666"/>
      <c r="G45" s="666"/>
      <c r="H45" s="666"/>
      <c r="I45" s="666"/>
      <c r="J45" s="670"/>
      <c r="K45" s="666"/>
      <c r="L45" s="669" t="s">
        <v>1466</v>
      </c>
      <c r="M45" s="559"/>
      <c r="N45" s="559"/>
      <c r="O45" s="559"/>
      <c r="P45" s="559"/>
      <c r="Q45" s="637"/>
      <c r="R45" s="638"/>
    </row>
    <row r="46" spans="1:18">
      <c r="A46" s="666">
        <v>5955</v>
      </c>
      <c r="B46" s="666" t="s">
        <v>2851</v>
      </c>
      <c r="C46" s="666">
        <v>236</v>
      </c>
      <c r="D46" s="666" t="s">
        <v>9107</v>
      </c>
      <c r="E46" s="666" t="s">
        <v>9107</v>
      </c>
      <c r="F46" s="666"/>
      <c r="G46" s="666"/>
      <c r="H46" s="666"/>
      <c r="I46" s="666"/>
      <c r="J46" s="666"/>
      <c r="K46" s="666"/>
      <c r="L46" s="669" t="s">
        <v>590</v>
      </c>
      <c r="M46" s="559"/>
      <c r="N46" s="559"/>
      <c r="O46" s="559"/>
      <c r="P46" s="559"/>
      <c r="Q46" s="639"/>
      <c r="R46" s="638"/>
    </row>
    <row r="47" spans="1:18">
      <c r="A47" s="666">
        <v>5956</v>
      </c>
      <c r="B47" s="666" t="s">
        <v>464</v>
      </c>
      <c r="C47" s="666">
        <v>2002</v>
      </c>
      <c r="D47" s="666" t="s">
        <v>817</v>
      </c>
      <c r="E47" s="666" t="s">
        <v>817</v>
      </c>
      <c r="F47" s="666"/>
      <c r="G47" s="666"/>
      <c r="H47" s="666"/>
      <c r="I47" s="666"/>
      <c r="J47" s="666"/>
      <c r="K47" s="666"/>
      <c r="L47" s="669" t="s">
        <v>663</v>
      </c>
      <c r="M47" s="559"/>
      <c r="N47" s="559"/>
      <c r="O47" s="559"/>
      <c r="P47" s="559"/>
      <c r="Q47" s="639"/>
      <c r="R47" s="638"/>
    </row>
    <row r="48" spans="1:18">
      <c r="A48" s="666">
        <v>5957</v>
      </c>
      <c r="B48" s="666" t="s">
        <v>8593</v>
      </c>
      <c r="C48" s="666">
        <v>18</v>
      </c>
      <c r="D48" s="666" t="s">
        <v>63</v>
      </c>
      <c r="E48" s="666" t="s">
        <v>63</v>
      </c>
      <c r="F48" s="666"/>
      <c r="G48" s="666"/>
      <c r="H48" s="666"/>
      <c r="I48" s="666"/>
      <c r="J48" s="666"/>
      <c r="K48" s="666"/>
      <c r="L48" s="669" t="s">
        <v>60</v>
      </c>
      <c r="M48" s="559"/>
      <c r="N48" s="559"/>
      <c r="O48" s="559"/>
      <c r="P48" s="559"/>
      <c r="Q48" s="639"/>
      <c r="R48" s="638"/>
    </row>
    <row r="49" spans="1:18">
      <c r="A49" s="666">
        <v>5958</v>
      </c>
      <c r="B49" s="666" t="s">
        <v>2779</v>
      </c>
      <c r="C49" s="666">
        <v>302</v>
      </c>
      <c r="D49" s="666" t="s">
        <v>2474</v>
      </c>
      <c r="E49" s="666" t="s">
        <v>2474</v>
      </c>
      <c r="F49" s="666"/>
      <c r="G49" s="666"/>
      <c r="H49" s="666"/>
      <c r="I49" s="666"/>
      <c r="J49" s="666"/>
      <c r="K49" s="666"/>
      <c r="L49" s="669" t="s">
        <v>8459</v>
      </c>
      <c r="M49" s="559"/>
      <c r="N49" s="559"/>
      <c r="O49" s="559"/>
      <c r="P49" s="559"/>
      <c r="Q49" s="639"/>
      <c r="R49" s="638"/>
    </row>
    <row r="50" spans="1:18">
      <c r="A50" s="666">
        <v>5959</v>
      </c>
      <c r="B50" s="666" t="s">
        <v>9127</v>
      </c>
      <c r="C50" s="666">
        <v>35</v>
      </c>
      <c r="D50" s="666" t="s">
        <v>9694</v>
      </c>
      <c r="E50" s="666" t="s">
        <v>9694</v>
      </c>
      <c r="F50" s="666"/>
      <c r="G50" s="666"/>
      <c r="H50" s="666"/>
      <c r="I50" s="666"/>
      <c r="J50" s="666"/>
      <c r="K50" s="666"/>
      <c r="L50" s="669" t="s">
        <v>1466</v>
      </c>
      <c r="M50" s="559"/>
      <c r="N50" s="559"/>
      <c r="O50" s="559"/>
      <c r="P50" s="559"/>
      <c r="Q50" s="639"/>
      <c r="R50" s="638"/>
    </row>
    <row r="51" spans="1:18">
      <c r="A51" s="666">
        <v>5960</v>
      </c>
      <c r="B51" s="666" t="s">
        <v>1274</v>
      </c>
      <c r="C51" s="666"/>
      <c r="D51" s="666" t="s">
        <v>601</v>
      </c>
      <c r="E51" s="666" t="s">
        <v>601</v>
      </c>
      <c r="F51" s="666"/>
      <c r="G51" s="666"/>
      <c r="H51" s="666"/>
      <c r="I51" s="666"/>
      <c r="J51" s="666"/>
      <c r="K51" s="666"/>
      <c r="L51" s="669" t="s">
        <v>60</v>
      </c>
      <c r="M51" s="559"/>
      <c r="N51" s="559"/>
      <c r="O51" s="559"/>
      <c r="P51" s="559"/>
      <c r="Q51" s="639"/>
      <c r="R51" s="638"/>
    </row>
    <row r="52" spans="1:18">
      <c r="A52" s="666">
        <v>5956</v>
      </c>
      <c r="B52" s="666" t="s">
        <v>7701</v>
      </c>
      <c r="C52" s="666" t="s">
        <v>9695</v>
      </c>
      <c r="D52" s="671" t="s">
        <v>1489</v>
      </c>
      <c r="E52" s="671" t="s">
        <v>1489</v>
      </c>
      <c r="F52" s="666"/>
      <c r="G52" s="666"/>
      <c r="H52" s="667"/>
      <c r="I52" s="667"/>
      <c r="J52" s="671"/>
      <c r="K52" s="671"/>
      <c r="L52" s="672" t="s">
        <v>590</v>
      </c>
    </row>
    <row r="53" spans="1:18">
      <c r="A53" s="666">
        <v>5957</v>
      </c>
      <c r="B53" s="666" t="s">
        <v>9696</v>
      </c>
      <c r="C53" s="666"/>
      <c r="D53" s="671" t="s">
        <v>8961</v>
      </c>
      <c r="E53" s="671" t="s">
        <v>8961</v>
      </c>
      <c r="F53" s="666"/>
      <c r="G53" s="666"/>
      <c r="H53" s="666"/>
      <c r="I53" s="666"/>
      <c r="J53" s="671"/>
      <c r="K53" s="671"/>
      <c r="L53" s="672" t="s">
        <v>8963</v>
      </c>
    </row>
    <row r="54" spans="1:18">
      <c r="A54" s="666">
        <v>5958</v>
      </c>
      <c r="B54" s="666" t="s">
        <v>1329</v>
      </c>
      <c r="C54" s="666">
        <v>80</v>
      </c>
      <c r="D54" s="671" t="s">
        <v>8474</v>
      </c>
      <c r="E54" s="671" t="s">
        <v>8474</v>
      </c>
      <c r="F54" s="666"/>
      <c r="G54" s="666"/>
      <c r="H54" s="666"/>
      <c r="I54" s="666"/>
      <c r="J54" s="671"/>
      <c r="K54" s="671"/>
      <c r="L54" s="672" t="s">
        <v>60</v>
      </c>
    </row>
    <row r="55" spans="1:18">
      <c r="A55" s="664"/>
      <c r="B55" s="664"/>
      <c r="C55" s="664"/>
      <c r="D55" s="665"/>
      <c r="E55" s="665"/>
      <c r="F55" s="664"/>
      <c r="G55" s="664"/>
      <c r="H55" s="664"/>
      <c r="I55" s="664"/>
      <c r="J55" s="665"/>
      <c r="K55" s="5"/>
      <c r="L55" s="5"/>
    </row>
    <row r="56" spans="1:18">
      <c r="A56" s="640"/>
      <c r="B56" s="640"/>
      <c r="C56" s="640"/>
      <c r="D56" s="260"/>
      <c r="E56" s="260"/>
      <c r="F56" s="640"/>
      <c r="G56" s="640"/>
      <c r="H56" s="641"/>
      <c r="I56" s="641"/>
      <c r="J56" s="260"/>
      <c r="K56" s="5"/>
      <c r="L56" s="5"/>
    </row>
    <row r="57" spans="1:18">
      <c r="A57" s="640"/>
      <c r="B57" s="640"/>
      <c r="C57" s="640"/>
      <c r="D57" s="260"/>
      <c r="E57" s="260"/>
      <c r="F57" s="640"/>
      <c r="G57" s="640"/>
      <c r="H57" s="640"/>
      <c r="I57" s="640"/>
      <c r="J57" s="260"/>
      <c r="K57" s="5"/>
      <c r="L57" s="5"/>
    </row>
    <row r="58" spans="1:18">
      <c r="A58" s="640"/>
      <c r="B58" s="640"/>
      <c r="C58" s="640"/>
      <c r="D58" s="260"/>
      <c r="E58" s="260"/>
      <c r="F58" s="640"/>
      <c r="G58" s="640"/>
      <c r="H58" s="641"/>
      <c r="I58" s="641"/>
      <c r="J58" s="260"/>
      <c r="K58" s="5"/>
      <c r="L58" s="5"/>
    </row>
    <row r="59" spans="1:18">
      <c r="A59" s="640"/>
      <c r="B59" s="640"/>
      <c r="C59" s="640"/>
      <c r="D59" s="260"/>
      <c r="E59" s="260"/>
      <c r="F59" s="640"/>
      <c r="G59" s="640"/>
      <c r="H59" s="641"/>
      <c r="I59" s="641"/>
      <c r="J59" s="260"/>
      <c r="K59" s="5"/>
      <c r="L59" s="5"/>
    </row>
    <row r="60" spans="1:18">
      <c r="A60" s="581"/>
      <c r="B60" s="582"/>
      <c r="C60" s="582"/>
      <c r="D60" s="145"/>
      <c r="F60" s="582"/>
      <c r="G60" s="582"/>
      <c r="H60" s="582"/>
      <c r="I60" s="582"/>
    </row>
    <row r="61" spans="1:18">
      <c r="A61" s="558"/>
      <c r="B61" s="559"/>
      <c r="C61" s="559"/>
      <c r="D61" s="145"/>
      <c r="F61" s="559"/>
      <c r="G61" s="559"/>
      <c r="H61" s="559"/>
      <c r="I61" s="559"/>
      <c r="K61" s="559"/>
    </row>
    <row r="62" spans="1:18">
      <c r="A62" s="558"/>
      <c r="B62" s="559"/>
      <c r="C62" s="559"/>
      <c r="D62" s="145"/>
      <c r="F62" s="559"/>
      <c r="G62" s="559"/>
      <c r="H62" s="559"/>
      <c r="I62" s="559"/>
      <c r="K62" s="559"/>
    </row>
    <row r="63" spans="1:18">
      <c r="A63" s="558"/>
      <c r="B63" s="559"/>
      <c r="C63" s="559"/>
      <c r="D63" s="145"/>
      <c r="F63" s="559"/>
      <c r="G63" s="559"/>
      <c r="H63" s="559"/>
      <c r="I63" s="559"/>
      <c r="K63" s="559"/>
    </row>
    <row r="64" spans="1:18">
      <c r="A64" s="558"/>
      <c r="B64" s="559"/>
      <c r="C64" s="559"/>
      <c r="D64" s="145"/>
      <c r="F64" s="559"/>
      <c r="G64" s="559"/>
      <c r="H64" s="560"/>
      <c r="I64" s="560"/>
      <c r="K64" s="559"/>
    </row>
    <row r="65" spans="1:12">
      <c r="A65" s="558"/>
      <c r="B65" s="559"/>
      <c r="C65" s="559"/>
      <c r="D65" s="145"/>
      <c r="F65" s="559"/>
      <c r="G65" s="559"/>
      <c r="H65" s="559"/>
      <c r="I65" s="559"/>
      <c r="K65" s="559"/>
    </row>
    <row r="66" spans="1:12">
      <c r="A66" s="558"/>
      <c r="B66" s="559"/>
      <c r="C66" s="559"/>
      <c r="D66" s="145"/>
      <c r="F66" s="559"/>
      <c r="G66" s="559"/>
      <c r="H66" s="559"/>
      <c r="I66" s="559"/>
      <c r="K66" s="559"/>
    </row>
    <row r="67" spans="1:12">
      <c r="A67" s="558"/>
      <c r="B67" s="559"/>
      <c r="C67" s="559"/>
      <c r="D67" s="145"/>
      <c r="F67" s="559"/>
      <c r="G67" s="559"/>
      <c r="H67" s="559"/>
      <c r="I67" s="559"/>
      <c r="K67" s="559"/>
    </row>
    <row r="68" spans="1:12">
      <c r="A68" s="558"/>
      <c r="B68" s="559"/>
      <c r="C68" s="559"/>
      <c r="D68" s="145"/>
      <c r="F68" s="559"/>
      <c r="G68" s="559"/>
      <c r="H68" s="559"/>
      <c r="I68" s="559"/>
      <c r="K68" s="559"/>
    </row>
    <row r="69" spans="1:12">
      <c r="A69" s="558"/>
      <c r="B69" s="559"/>
      <c r="C69" s="559"/>
      <c r="D69" s="145"/>
      <c r="F69" s="559"/>
      <c r="G69" s="559"/>
      <c r="H69" s="560"/>
      <c r="I69" s="560"/>
      <c r="K69" s="559"/>
    </row>
    <row r="70" spans="1:12">
      <c r="A70" s="558"/>
      <c r="B70" s="559"/>
      <c r="C70" s="559"/>
      <c r="D70" s="145"/>
      <c r="F70" s="559"/>
      <c r="G70" s="559"/>
      <c r="H70" s="559"/>
      <c r="I70" s="559"/>
      <c r="K70" s="559"/>
    </row>
    <row r="71" spans="1:12">
      <c r="A71" s="558"/>
      <c r="B71" s="559"/>
      <c r="C71" s="559"/>
      <c r="D71" s="145"/>
      <c r="F71" s="559"/>
      <c r="G71" s="559"/>
      <c r="H71" s="559"/>
      <c r="I71" s="559"/>
      <c r="K71" s="559"/>
    </row>
    <row r="72" spans="1:12">
      <c r="A72" s="558"/>
      <c r="B72" s="559"/>
      <c r="C72" s="559"/>
      <c r="D72" s="559"/>
      <c r="F72" s="559"/>
      <c r="G72" s="559"/>
      <c r="H72" s="559"/>
      <c r="I72" s="559"/>
      <c r="K72" s="559"/>
    </row>
    <row r="73" spans="1:12">
      <c r="A73" s="558"/>
      <c r="B73" s="559"/>
      <c r="C73" s="559"/>
      <c r="D73" s="559"/>
      <c r="F73" s="559"/>
      <c r="G73" s="559"/>
      <c r="H73" s="559"/>
      <c r="I73" s="559"/>
      <c r="K73" s="559"/>
      <c r="L73" s="559"/>
    </row>
    <row r="74" spans="1:12">
      <c r="A74" s="558"/>
      <c r="B74" s="559"/>
      <c r="C74" s="559"/>
      <c r="D74" s="559"/>
      <c r="F74" s="559"/>
      <c r="G74" s="559"/>
      <c r="H74" s="559"/>
      <c r="I74" s="559"/>
      <c r="K74" s="559"/>
      <c r="L74" s="559"/>
    </row>
    <row r="75" spans="1:12">
      <c r="A75" s="558"/>
      <c r="B75" s="559"/>
      <c r="C75" s="559"/>
      <c r="D75" s="559"/>
      <c r="F75" s="559"/>
      <c r="G75" s="559"/>
      <c r="H75" s="559"/>
      <c r="I75" s="559"/>
      <c r="K75" s="559"/>
      <c r="L75" s="559"/>
    </row>
    <row r="76" spans="1:12">
      <c r="A76" s="558"/>
      <c r="B76" s="559"/>
      <c r="C76" s="559"/>
      <c r="D76" s="559"/>
      <c r="F76" s="559"/>
      <c r="G76" s="559"/>
      <c r="H76" s="559"/>
      <c r="I76" s="559"/>
      <c r="K76" s="559"/>
      <c r="L76" s="559"/>
    </row>
    <row r="77" spans="1:12">
      <c r="A77" s="558"/>
      <c r="B77" s="559"/>
      <c r="C77" s="559"/>
      <c r="D77" s="559"/>
      <c r="F77" s="559"/>
      <c r="G77" s="559"/>
      <c r="H77" s="559"/>
      <c r="I77" s="559"/>
      <c r="K77" s="559"/>
      <c r="L77" s="559"/>
    </row>
    <row r="78" spans="1:12">
      <c r="A78" s="558"/>
      <c r="B78" s="559"/>
      <c r="C78" s="559"/>
      <c r="D78" s="559"/>
      <c r="F78" s="559"/>
      <c r="G78" s="559"/>
      <c r="H78" s="559"/>
      <c r="I78" s="559"/>
      <c r="K78" s="559"/>
      <c r="L78" s="559"/>
    </row>
    <row r="79" spans="1:12">
      <c r="A79" s="558"/>
      <c r="B79" s="559"/>
      <c r="C79" s="559"/>
      <c r="D79" s="559"/>
      <c r="F79" s="559"/>
      <c r="G79" s="559"/>
      <c r="H79" s="559"/>
      <c r="I79" s="559"/>
      <c r="K79" s="559"/>
      <c r="L79" s="559"/>
    </row>
  </sheetData>
  <sheetProtection selectLockedCells="1" selectUnlockedCells="1"/>
  <conditionalFormatting sqref="A2:C13 F2:I13">
    <cfRule type="expression" dxfId="4" priority="665">
      <formula>#REF!</formula>
    </cfRule>
    <cfRule type="expression" dxfId="3" priority="666">
      <formula>#REF!</formula>
    </cfRule>
  </conditionalFormatting>
  <printOptions horizontalCentered="1"/>
  <pageMargins left="0" right="0" top="1" bottom="1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1:F51"/>
  <sheetViews>
    <sheetView zoomScale="86" zoomScaleNormal="86" workbookViewId="0">
      <selection activeCell="C6" sqref="C6"/>
    </sheetView>
  </sheetViews>
  <sheetFormatPr defaultColWidth="0" defaultRowHeight="12.75"/>
  <cols>
    <col min="1" max="1" width="9.7109375" customWidth="1"/>
    <col min="2" max="2" width="30.7109375" customWidth="1"/>
    <col min="3" max="3" width="43.85546875" bestFit="1" customWidth="1"/>
    <col min="4" max="4" width="26.42578125" customWidth="1"/>
    <col min="5" max="5" width="28" customWidth="1"/>
    <col min="6" max="6" width="39.7109375" bestFit="1" customWidth="1"/>
  </cols>
  <sheetData>
    <row r="1" spans="1:6" s="149" customFormat="1">
      <c r="A1" s="149" t="s">
        <v>867</v>
      </c>
      <c r="B1" s="149" t="s">
        <v>10</v>
      </c>
      <c r="C1" s="149" t="s">
        <v>1194</v>
      </c>
      <c r="D1" s="149" t="s">
        <v>1195</v>
      </c>
      <c r="E1" s="149" t="s">
        <v>1196</v>
      </c>
      <c r="F1" s="149" t="s">
        <v>1197</v>
      </c>
    </row>
    <row r="2" spans="1:6">
      <c r="A2" t="s">
        <v>403</v>
      </c>
      <c r="B2" t="s">
        <v>97</v>
      </c>
      <c r="C2" t="s">
        <v>1198</v>
      </c>
      <c r="D2" t="s">
        <v>1110</v>
      </c>
      <c r="E2" t="s">
        <v>1113</v>
      </c>
      <c r="F2" t="s">
        <v>1199</v>
      </c>
    </row>
    <row r="3" spans="1:6">
      <c r="A3" t="s">
        <v>427</v>
      </c>
      <c r="B3" t="s">
        <v>97</v>
      </c>
      <c r="C3" s="17" t="s">
        <v>298</v>
      </c>
      <c r="D3" t="s">
        <v>1110</v>
      </c>
      <c r="E3" t="s">
        <v>1113</v>
      </c>
      <c r="F3" t="s">
        <v>1199</v>
      </c>
    </row>
    <row r="4" spans="1:6">
      <c r="A4" t="s">
        <v>408</v>
      </c>
      <c r="B4" t="s">
        <v>97</v>
      </c>
      <c r="C4" s="17" t="s">
        <v>1127</v>
      </c>
      <c r="D4" t="s">
        <v>1110</v>
      </c>
      <c r="E4" t="s">
        <v>1113</v>
      </c>
      <c r="F4" t="s">
        <v>1199</v>
      </c>
    </row>
    <row r="5" spans="1:6" s="150" customFormat="1">
      <c r="A5" s="150" t="s">
        <v>399</v>
      </c>
      <c r="B5" s="150" t="s">
        <v>28</v>
      </c>
      <c r="C5" s="150" t="s">
        <v>869</v>
      </c>
      <c r="D5" s="150" t="s">
        <v>1200</v>
      </c>
      <c r="E5" s="150" t="s">
        <v>1201</v>
      </c>
      <c r="F5" s="150" t="s">
        <v>479</v>
      </c>
    </row>
    <row r="6" spans="1:6" s="150" customFormat="1">
      <c r="A6" s="150" t="s">
        <v>411</v>
      </c>
      <c r="B6" s="150" t="s">
        <v>28</v>
      </c>
      <c r="C6" s="150" t="s">
        <v>871</v>
      </c>
      <c r="D6" s="150" t="s">
        <v>1202</v>
      </c>
      <c r="E6" s="150" t="s">
        <v>1027</v>
      </c>
      <c r="F6" s="150" t="s">
        <v>20</v>
      </c>
    </row>
    <row r="7" spans="1:6" s="150" customFormat="1">
      <c r="A7" s="150" t="s">
        <v>874</v>
      </c>
      <c r="B7" s="150" t="s">
        <v>28</v>
      </c>
      <c r="C7" s="150" t="s">
        <v>873</v>
      </c>
      <c r="D7" s="150" t="s">
        <v>1202</v>
      </c>
      <c r="E7" s="150" t="s">
        <v>1027</v>
      </c>
      <c r="F7" s="150" t="s">
        <v>20</v>
      </c>
    </row>
    <row r="8" spans="1:6" s="150" customFormat="1">
      <c r="A8" s="150" t="s">
        <v>310</v>
      </c>
      <c r="B8" s="150" t="s">
        <v>28</v>
      </c>
      <c r="C8" s="150" t="s">
        <v>876</v>
      </c>
      <c r="D8" s="150" t="s">
        <v>1051</v>
      </c>
      <c r="E8" s="150" t="s">
        <v>1052</v>
      </c>
      <c r="F8" s="150" t="s">
        <v>310</v>
      </c>
    </row>
    <row r="9" spans="1:6" s="150" customFormat="1">
      <c r="A9" s="150" t="s">
        <v>28</v>
      </c>
      <c r="B9" s="150" t="s">
        <v>28</v>
      </c>
      <c r="C9" s="150" t="s">
        <v>878</v>
      </c>
      <c r="D9" s="150" t="s">
        <v>1202</v>
      </c>
      <c r="E9" s="150" t="s">
        <v>1027</v>
      </c>
      <c r="F9" s="150" t="s">
        <v>20</v>
      </c>
    </row>
    <row r="10" spans="1:6" s="150" customFormat="1">
      <c r="A10" s="150" t="s">
        <v>428</v>
      </c>
      <c r="B10" s="150" t="s">
        <v>28</v>
      </c>
      <c r="C10" s="150" t="s">
        <v>1203</v>
      </c>
      <c r="D10" s="150" t="s">
        <v>1202</v>
      </c>
      <c r="E10" s="150" t="s">
        <v>1027</v>
      </c>
      <c r="F10" s="150" t="s">
        <v>20</v>
      </c>
    </row>
    <row r="11" spans="1:6">
      <c r="A11" s="150" t="s">
        <v>479</v>
      </c>
      <c r="B11" s="28" t="s">
        <v>43</v>
      </c>
      <c r="C11" s="41" t="s">
        <v>1028</v>
      </c>
      <c r="D11" s="41" t="s">
        <v>1029</v>
      </c>
      <c r="E11" s="41" t="s">
        <v>1030</v>
      </c>
      <c r="F11" s="41"/>
    </row>
    <row r="12" spans="1:6">
      <c r="A12" s="150" t="s">
        <v>665</v>
      </c>
      <c r="B12" s="28" t="s">
        <v>43</v>
      </c>
      <c r="C12" s="41" t="s">
        <v>1028</v>
      </c>
      <c r="D12" s="41" t="s">
        <v>1031</v>
      </c>
      <c r="E12" s="41" t="s">
        <v>1032</v>
      </c>
      <c r="F12" s="41" t="s">
        <v>20</v>
      </c>
    </row>
    <row r="13" spans="1:6">
      <c r="A13" s="150" t="s">
        <v>513</v>
      </c>
      <c r="B13" s="28" t="s">
        <v>43</v>
      </c>
      <c r="C13" s="41" t="s">
        <v>1028</v>
      </c>
      <c r="D13" s="28" t="s">
        <v>1204</v>
      </c>
      <c r="E13" s="150" t="s">
        <v>1205</v>
      </c>
      <c r="F13" s="41" t="s">
        <v>1092</v>
      </c>
    </row>
    <row r="14" spans="1:6">
      <c r="A14" s="150" t="s">
        <v>1206</v>
      </c>
      <c r="B14" s="28" t="s">
        <v>341</v>
      </c>
      <c r="C14" s="28" t="s">
        <v>1207</v>
      </c>
      <c r="D14" s="28" t="s">
        <v>1208</v>
      </c>
      <c r="E14" s="150" t="s">
        <v>1209</v>
      </c>
      <c r="F14" s="28" t="s">
        <v>1210</v>
      </c>
    </row>
    <row r="15" spans="1:6">
      <c r="A15" s="150" t="s">
        <v>271</v>
      </c>
      <c r="B15" s="28" t="s">
        <v>341</v>
      </c>
      <c r="C15" s="28" t="s">
        <v>1211</v>
      </c>
      <c r="D15" s="28" t="s">
        <v>1212</v>
      </c>
      <c r="E15" s="150" t="s">
        <v>1213</v>
      </c>
      <c r="F15" s="28" t="s">
        <v>1214</v>
      </c>
    </row>
    <row r="16" spans="1:6">
      <c r="A16" s="150" t="s">
        <v>824</v>
      </c>
      <c r="B16" s="28" t="s">
        <v>290</v>
      </c>
      <c r="C16" t="s">
        <v>1215</v>
      </c>
      <c r="D16" t="s">
        <v>1216</v>
      </c>
      <c r="E16" t="s">
        <v>399</v>
      </c>
      <c r="F16" t="s">
        <v>1217</v>
      </c>
    </row>
    <row r="17" spans="1:6">
      <c r="A17" s="150" t="s">
        <v>399</v>
      </c>
      <c r="B17" s="28" t="s">
        <v>290</v>
      </c>
      <c r="C17" t="s">
        <v>1218</v>
      </c>
      <c r="D17" t="s">
        <v>1219</v>
      </c>
      <c r="E17" t="s">
        <v>1220</v>
      </c>
      <c r="F17" t="s">
        <v>1221</v>
      </c>
    </row>
    <row r="18" spans="1:6">
      <c r="A18" s="150" t="s">
        <v>525</v>
      </c>
      <c r="B18" s="28" t="s">
        <v>525</v>
      </c>
      <c r="C18" s="17" t="s">
        <v>1222</v>
      </c>
      <c r="D18" s="17" t="s">
        <v>1223</v>
      </c>
      <c r="E18" s="17" t="s">
        <v>1224</v>
      </c>
      <c r="F18" s="17" t="s">
        <v>1225</v>
      </c>
    </row>
    <row r="19" spans="1:6">
      <c r="A19" s="536" t="s">
        <v>8479</v>
      </c>
      <c r="B19" s="538" t="s">
        <v>8506</v>
      </c>
      <c r="C19" s="538" t="s">
        <v>8506</v>
      </c>
      <c r="D19" s="537" t="s">
        <v>8527</v>
      </c>
      <c r="E19" s="468" t="s">
        <v>8526</v>
      </c>
      <c r="F19" s="468" t="s">
        <v>8505</v>
      </c>
    </row>
    <row r="20" spans="1:6">
      <c r="A20" s="150" t="s">
        <v>1226</v>
      </c>
      <c r="B20" s="150" t="s">
        <v>1226</v>
      </c>
      <c r="C20" s="17" t="s">
        <v>1227</v>
      </c>
      <c r="D20" s="17" t="s">
        <v>1228</v>
      </c>
      <c r="E20" s="17" t="s">
        <v>1229</v>
      </c>
      <c r="F20" s="17" t="s">
        <v>1230</v>
      </c>
    </row>
    <row r="21" spans="1:6">
      <c r="A21" s="150" t="s">
        <v>1189</v>
      </c>
      <c r="B21" s="150" t="s">
        <v>1189</v>
      </c>
      <c r="C21" s="17" t="s">
        <v>1227</v>
      </c>
      <c r="D21" s="17" t="s">
        <v>1228</v>
      </c>
      <c r="E21" s="17" t="s">
        <v>1229</v>
      </c>
      <c r="F21" s="17" t="s">
        <v>1230</v>
      </c>
    </row>
    <row r="22" spans="1:6">
      <c r="A22" s="150" t="s">
        <v>1190</v>
      </c>
      <c r="B22" s="150" t="s">
        <v>1190</v>
      </c>
      <c r="C22" s="17" t="s">
        <v>1227</v>
      </c>
      <c r="D22" s="17" t="s">
        <v>1228</v>
      </c>
      <c r="E22" s="17" t="s">
        <v>1229</v>
      </c>
      <c r="F22" s="17" t="s">
        <v>1230</v>
      </c>
    </row>
    <row r="23" spans="1:6">
      <c r="A23" s="26" t="s">
        <v>1090</v>
      </c>
      <c r="C23" s="17" t="s">
        <v>663</v>
      </c>
      <c r="D23" s="17" t="s">
        <v>1231</v>
      </c>
      <c r="E23" s="28" t="s">
        <v>1232</v>
      </c>
      <c r="F23" s="28" t="s">
        <v>310</v>
      </c>
    </row>
    <row r="24" spans="1:6">
      <c r="A24" s="26" t="s">
        <v>1094</v>
      </c>
      <c r="C24" s="17" t="s">
        <v>663</v>
      </c>
      <c r="D24" s="17" t="s">
        <v>1231</v>
      </c>
      <c r="E24" s="28" t="s">
        <v>1232</v>
      </c>
      <c r="F24" s="28" t="s">
        <v>310</v>
      </c>
    </row>
    <row r="25" spans="1:6">
      <c r="A25" s="26" t="s">
        <v>1095</v>
      </c>
      <c r="C25" s="17" t="s">
        <v>663</v>
      </c>
      <c r="D25" s="17" t="s">
        <v>1231</v>
      </c>
      <c r="E25" s="28" t="s">
        <v>1232</v>
      </c>
      <c r="F25" s="28" t="s">
        <v>310</v>
      </c>
    </row>
    <row r="26" spans="1:6">
      <c r="A26" s="26" t="s">
        <v>590</v>
      </c>
      <c r="B26" s="26" t="s">
        <v>590</v>
      </c>
      <c r="C26" s="151" t="s">
        <v>1233</v>
      </c>
      <c r="D26" s="28" t="s">
        <v>1234</v>
      </c>
      <c r="E26" s="28" t="s">
        <v>1235</v>
      </c>
      <c r="F26" s="28" t="s">
        <v>1236</v>
      </c>
    </row>
    <row r="27" spans="1:6">
      <c r="A27" s="23" t="s">
        <v>1103</v>
      </c>
      <c r="C27" s="28" t="s">
        <v>1237</v>
      </c>
      <c r="D27" s="28" t="s">
        <v>1238</v>
      </c>
      <c r="E27" s="28" t="s">
        <v>1239</v>
      </c>
      <c r="F27" s="28" t="s">
        <v>1230</v>
      </c>
    </row>
    <row r="28" spans="1:6">
      <c r="A28" s="23" t="s">
        <v>1104</v>
      </c>
      <c r="C28" s="28" t="s">
        <v>1237</v>
      </c>
      <c r="D28" s="28" t="s">
        <v>1238</v>
      </c>
      <c r="E28" s="28" t="s">
        <v>1239</v>
      </c>
      <c r="F28" s="28" t="s">
        <v>1230</v>
      </c>
    </row>
    <row r="29" spans="1:6">
      <c r="A29" s="23" t="s">
        <v>1106</v>
      </c>
      <c r="C29" s="28" t="s">
        <v>1237</v>
      </c>
      <c r="D29" s="28" t="s">
        <v>1238</v>
      </c>
      <c r="E29" s="28" t="s">
        <v>1239</v>
      </c>
      <c r="F29" s="28" t="s">
        <v>1230</v>
      </c>
    </row>
    <row r="30" spans="1:6">
      <c r="A30" s="26" t="s">
        <v>615</v>
      </c>
      <c r="B30" t="s">
        <v>615</v>
      </c>
      <c r="C30" s="28" t="s">
        <v>1240</v>
      </c>
      <c r="D30" s="28" t="s">
        <v>1241</v>
      </c>
      <c r="E30" s="28" t="s">
        <v>1242</v>
      </c>
      <c r="F30" s="28" t="s">
        <v>310</v>
      </c>
    </row>
    <row r="31" spans="1:6">
      <c r="A31" s="315" t="s">
        <v>2888</v>
      </c>
      <c r="B31" t="s">
        <v>2888</v>
      </c>
      <c r="C31" s="28" t="s">
        <v>2889</v>
      </c>
      <c r="D31" s="28" t="s">
        <v>2890</v>
      </c>
      <c r="E31" s="28" t="s">
        <v>2891</v>
      </c>
      <c r="F31" s="28" t="s">
        <v>310</v>
      </c>
    </row>
    <row r="33" spans="1:6">
      <c r="A33" t="s">
        <v>628</v>
      </c>
      <c r="C33" t="s">
        <v>1243</v>
      </c>
      <c r="D33" t="s">
        <v>1244</v>
      </c>
      <c r="E33" t="s">
        <v>1245</v>
      </c>
    </row>
    <row r="34" spans="1:6">
      <c r="A34" t="s">
        <v>1246</v>
      </c>
    </row>
    <row r="35" spans="1:6">
      <c r="A35" t="s">
        <v>659</v>
      </c>
      <c r="C35" t="s">
        <v>1247</v>
      </c>
      <c r="D35" t="s">
        <v>1244</v>
      </c>
      <c r="E35" t="s">
        <v>1245</v>
      </c>
    </row>
    <row r="36" spans="1:6">
      <c r="A36" t="s">
        <v>643</v>
      </c>
      <c r="C36" t="s">
        <v>1248</v>
      </c>
      <c r="D36" t="s">
        <v>1249</v>
      </c>
      <c r="E36" t="s">
        <v>420</v>
      </c>
      <c r="F36" t="s">
        <v>1250</v>
      </c>
    </row>
    <row r="37" spans="1:6">
      <c r="A37" t="s">
        <v>724</v>
      </c>
      <c r="C37" t="s">
        <v>1251</v>
      </c>
      <c r="D37" t="s">
        <v>1252</v>
      </c>
      <c r="E37" t="s">
        <v>1253</v>
      </c>
      <c r="F37" t="s">
        <v>310</v>
      </c>
    </row>
    <row r="38" spans="1:6">
      <c r="A38" t="s">
        <v>678</v>
      </c>
      <c r="C38" t="s">
        <v>1254</v>
      </c>
      <c r="D38" t="s">
        <v>1255</v>
      </c>
      <c r="E38" t="s">
        <v>1256</v>
      </c>
      <c r="F38" t="s">
        <v>479</v>
      </c>
    </row>
    <row r="39" spans="1:6">
      <c r="A39" t="s">
        <v>1108</v>
      </c>
      <c r="C39" t="s">
        <v>1257</v>
      </c>
      <c r="D39" t="s">
        <v>1258</v>
      </c>
      <c r="E39" t="s">
        <v>1259</v>
      </c>
      <c r="F39" s="28" t="s">
        <v>310</v>
      </c>
    </row>
    <row r="40" spans="1:6">
      <c r="A40" t="s">
        <v>1115</v>
      </c>
      <c r="C40" t="s">
        <v>1260</v>
      </c>
      <c r="D40" t="s">
        <v>1261</v>
      </c>
      <c r="E40" t="s">
        <v>1262</v>
      </c>
      <c r="F40" s="28" t="s">
        <v>1263</v>
      </c>
    </row>
    <row r="41" spans="1:6">
      <c r="A41" t="s">
        <v>845</v>
      </c>
      <c r="C41" t="s">
        <v>1264</v>
      </c>
      <c r="D41" t="s">
        <v>1265</v>
      </c>
      <c r="E41" t="s">
        <v>1266</v>
      </c>
      <c r="F41" s="28" t="s">
        <v>1267</v>
      </c>
    </row>
    <row r="42" spans="1:6">
      <c r="A42" t="s">
        <v>1286</v>
      </c>
      <c r="C42" t="s">
        <v>1299</v>
      </c>
      <c r="D42" t="s">
        <v>1300</v>
      </c>
      <c r="E42" t="s">
        <v>1301</v>
      </c>
      <c r="F42" s="154" t="s">
        <v>1302</v>
      </c>
    </row>
    <row r="43" spans="1:6">
      <c r="A43" t="s">
        <v>7390</v>
      </c>
      <c r="C43" t="s">
        <v>7391</v>
      </c>
      <c r="D43" t="s">
        <v>7392</v>
      </c>
      <c r="E43" t="s">
        <v>399</v>
      </c>
      <c r="F43" s="154" t="s">
        <v>7393</v>
      </c>
    </row>
    <row r="44" spans="1:6">
      <c r="A44" t="s">
        <v>1530</v>
      </c>
      <c r="B44" t="s">
        <v>1530</v>
      </c>
      <c r="C44" t="s">
        <v>1534</v>
      </c>
      <c r="D44" t="s">
        <v>1531</v>
      </c>
      <c r="E44" t="s">
        <v>1532</v>
      </c>
      <c r="F44" t="s">
        <v>310</v>
      </c>
    </row>
    <row r="45" spans="1:6">
      <c r="A45" t="s">
        <v>1485</v>
      </c>
      <c r="B45" t="s">
        <v>1485</v>
      </c>
      <c r="C45" t="s">
        <v>1533</v>
      </c>
      <c r="D45" t="s">
        <v>1535</v>
      </c>
      <c r="E45" t="s">
        <v>1536</v>
      </c>
      <c r="F45" t="s">
        <v>1267</v>
      </c>
    </row>
    <row r="46" spans="1:6">
      <c r="A46" t="s">
        <v>1466</v>
      </c>
      <c r="B46" t="s">
        <v>1466</v>
      </c>
      <c r="C46" s="167" t="s">
        <v>1537</v>
      </c>
      <c r="D46" t="s">
        <v>2298</v>
      </c>
      <c r="E46" t="s">
        <v>1538</v>
      </c>
      <c r="F46" t="s">
        <v>1539</v>
      </c>
    </row>
    <row r="47" spans="1:6">
      <c r="A47" t="s">
        <v>7416</v>
      </c>
      <c r="C47" t="s">
        <v>7646</v>
      </c>
      <c r="D47" t="s">
        <v>7647</v>
      </c>
      <c r="E47" t="s">
        <v>7648</v>
      </c>
      <c r="F47" t="s">
        <v>7649</v>
      </c>
    </row>
    <row r="48" spans="1:6">
      <c r="A48" t="s">
        <v>7656</v>
      </c>
      <c r="B48" t="s">
        <v>7656</v>
      </c>
      <c r="C48" t="s">
        <v>7657</v>
      </c>
      <c r="D48" t="s">
        <v>7658</v>
      </c>
      <c r="E48" t="s">
        <v>7659</v>
      </c>
      <c r="F48" t="s">
        <v>7660</v>
      </c>
    </row>
    <row r="49" spans="1:6">
      <c r="A49" t="s">
        <v>7591</v>
      </c>
      <c r="B49" t="s">
        <v>7591</v>
      </c>
      <c r="C49" t="s">
        <v>8653</v>
      </c>
      <c r="D49" t="s">
        <v>8654</v>
      </c>
      <c r="E49" t="s">
        <v>8655</v>
      </c>
      <c r="F49" t="s">
        <v>8656</v>
      </c>
    </row>
    <row r="50" spans="1:6">
      <c r="A50" t="s">
        <v>8963</v>
      </c>
      <c r="C50" t="s">
        <v>9118</v>
      </c>
      <c r="D50" t="s">
        <v>9119</v>
      </c>
      <c r="E50" t="s">
        <v>9120</v>
      </c>
      <c r="F50" t="s">
        <v>1267</v>
      </c>
    </row>
    <row r="51" spans="1:6">
      <c r="A51" s="168" t="s">
        <v>9632</v>
      </c>
      <c r="C51" t="s">
        <v>9727</v>
      </c>
      <c r="D51" t="s">
        <v>9728</v>
      </c>
      <c r="E51" t="s">
        <v>9729</v>
      </c>
    </row>
  </sheetData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"/>
  <dimension ref="A5:L39"/>
  <sheetViews>
    <sheetView workbookViewId="0">
      <selection activeCell="J21" sqref="J21"/>
    </sheetView>
  </sheetViews>
  <sheetFormatPr defaultRowHeight="12.75"/>
  <cols>
    <col min="2" max="2" width="13.7109375" bestFit="1" customWidth="1"/>
    <col min="3" max="3" width="15.42578125" customWidth="1"/>
    <col min="4" max="4" width="15.28515625" bestFit="1" customWidth="1"/>
    <col min="6" max="6" width="11.5703125" bestFit="1" customWidth="1"/>
  </cols>
  <sheetData>
    <row r="5" spans="1:12" ht="13.5" thickBot="1"/>
    <row r="6" spans="1:12" ht="13.5" thickTop="1">
      <c r="A6" s="199" t="s">
        <v>3002</v>
      </c>
      <c r="B6" s="200"/>
      <c r="C6" s="200"/>
      <c r="D6" s="200"/>
      <c r="E6" s="200"/>
      <c r="F6" s="200"/>
      <c r="G6" s="200"/>
      <c r="H6" s="201"/>
    </row>
    <row r="7" spans="1:12" ht="30">
      <c r="A7" s="202" t="s">
        <v>99</v>
      </c>
      <c r="B7" s="203" t="s">
        <v>100</v>
      </c>
      <c r="C7" s="204" t="s">
        <v>4</v>
      </c>
      <c r="D7" s="203" t="s">
        <v>101</v>
      </c>
      <c r="E7" s="203" t="s">
        <v>105</v>
      </c>
      <c r="F7" s="205" t="s">
        <v>106</v>
      </c>
      <c r="G7" s="206" t="s">
        <v>108</v>
      </c>
      <c r="H7" s="207" t="s">
        <v>109</v>
      </c>
      <c r="I7" s="12"/>
    </row>
    <row r="8" spans="1:12" s="195" customFormat="1" ht="13.5">
      <c r="A8" s="208">
        <v>4134</v>
      </c>
      <c r="B8" s="209" t="s">
        <v>2776</v>
      </c>
      <c r="C8" s="210" t="s">
        <v>447</v>
      </c>
      <c r="D8" s="211" t="s">
        <v>2474</v>
      </c>
      <c r="E8" s="209" t="s">
        <v>25</v>
      </c>
      <c r="F8" s="209" t="s">
        <v>2988</v>
      </c>
      <c r="G8" s="209"/>
      <c r="H8" s="212" t="s">
        <v>2987</v>
      </c>
      <c r="I8" s="196"/>
    </row>
    <row r="9" spans="1:12" s="195" customFormat="1">
      <c r="A9" s="213"/>
      <c r="B9" s="211" t="s">
        <v>2776</v>
      </c>
      <c r="C9" s="211" t="s">
        <v>258</v>
      </c>
      <c r="D9" s="211" t="s">
        <v>2474</v>
      </c>
      <c r="E9" s="211" t="s">
        <v>2005</v>
      </c>
      <c r="F9" s="211" t="s">
        <v>2989</v>
      </c>
      <c r="G9" s="211"/>
      <c r="H9" s="214"/>
    </row>
    <row r="10" spans="1:12" s="194" customFormat="1">
      <c r="A10" s="215"/>
      <c r="B10" s="216" t="s">
        <v>2854</v>
      </c>
      <c r="C10" s="216" t="s">
        <v>2855</v>
      </c>
      <c r="D10" s="216" t="s">
        <v>2474</v>
      </c>
      <c r="E10" s="216" t="s">
        <v>420</v>
      </c>
      <c r="F10" s="216" t="s">
        <v>2990</v>
      </c>
      <c r="G10" s="216"/>
      <c r="H10" s="217"/>
      <c r="K10" s="195"/>
      <c r="L10" s="195"/>
    </row>
    <row r="11" spans="1:12" s="197" customFormat="1">
      <c r="A11" s="218"/>
      <c r="B11" s="219" t="s">
        <v>892</v>
      </c>
      <c r="C11" s="219" t="s">
        <v>148</v>
      </c>
      <c r="D11" s="219" t="s">
        <v>2474</v>
      </c>
      <c r="E11" s="219" t="s">
        <v>2857</v>
      </c>
      <c r="F11" s="219" t="s">
        <v>2991</v>
      </c>
      <c r="G11" s="219"/>
      <c r="H11" s="220"/>
      <c r="K11" s="195"/>
      <c r="L11" s="195"/>
    </row>
    <row r="12" spans="1:12" s="194" customFormat="1">
      <c r="A12" s="215"/>
      <c r="B12" s="216" t="s">
        <v>2854</v>
      </c>
      <c r="C12" s="216" t="s">
        <v>386</v>
      </c>
      <c r="D12" s="216" t="s">
        <v>2474</v>
      </c>
      <c r="E12" s="216" t="s">
        <v>25</v>
      </c>
      <c r="F12" s="216" t="s">
        <v>2992</v>
      </c>
      <c r="G12" s="216"/>
      <c r="H12" s="217"/>
      <c r="K12" s="195"/>
      <c r="L12" s="195"/>
    </row>
    <row r="13" spans="1:12" s="195" customFormat="1">
      <c r="A13" s="213"/>
      <c r="B13" s="211" t="s">
        <v>2776</v>
      </c>
      <c r="C13" s="211" t="s">
        <v>76</v>
      </c>
      <c r="D13" s="211" t="s">
        <v>2474</v>
      </c>
      <c r="E13" s="211" t="s">
        <v>150</v>
      </c>
      <c r="F13" s="211" t="s">
        <v>2993</v>
      </c>
      <c r="G13" s="211"/>
      <c r="H13" s="214"/>
    </row>
    <row r="14" spans="1:12" s="197" customFormat="1">
      <c r="A14" s="218"/>
      <c r="B14" s="219" t="s">
        <v>892</v>
      </c>
      <c r="C14" s="219" t="s">
        <v>142</v>
      </c>
      <c r="D14" s="219" t="s">
        <v>2474</v>
      </c>
      <c r="E14" s="219" t="s">
        <v>25</v>
      </c>
      <c r="F14" s="219" t="s">
        <v>2994</v>
      </c>
      <c r="G14" s="219"/>
      <c r="H14" s="220"/>
      <c r="K14" s="195"/>
      <c r="L14" s="195"/>
    </row>
    <row r="15" spans="1:12" s="194" customFormat="1">
      <c r="A15" s="215"/>
      <c r="B15" s="216" t="s">
        <v>2854</v>
      </c>
      <c r="C15" s="216" t="s">
        <v>2869</v>
      </c>
      <c r="D15" s="216" t="s">
        <v>2474</v>
      </c>
      <c r="E15" s="216" t="s">
        <v>2870</v>
      </c>
      <c r="F15" s="216" t="s">
        <v>2995</v>
      </c>
      <c r="G15" s="216"/>
      <c r="H15" s="217"/>
      <c r="K15" s="195"/>
      <c r="L15" s="195"/>
    </row>
    <row r="16" spans="1:12" s="195" customFormat="1">
      <c r="A16" s="213"/>
      <c r="B16" s="211" t="s">
        <v>2776</v>
      </c>
      <c r="C16" s="211" t="s">
        <v>707</v>
      </c>
      <c r="D16" s="211" t="s">
        <v>2474</v>
      </c>
      <c r="E16" s="211" t="s">
        <v>25</v>
      </c>
      <c r="F16" s="211" t="s">
        <v>2996</v>
      </c>
      <c r="G16" s="211"/>
      <c r="H16" s="214"/>
    </row>
    <row r="17" spans="1:12" s="197" customFormat="1">
      <c r="A17" s="218"/>
      <c r="B17" s="219" t="s">
        <v>892</v>
      </c>
      <c r="C17" s="219" t="s">
        <v>154</v>
      </c>
      <c r="D17" s="219" t="s">
        <v>2474</v>
      </c>
      <c r="E17" s="219" t="s">
        <v>2870</v>
      </c>
      <c r="F17" s="219" t="s">
        <v>2997</v>
      </c>
      <c r="G17" s="219"/>
      <c r="H17" s="220"/>
      <c r="K17" s="195"/>
      <c r="L17" s="195"/>
    </row>
    <row r="18" spans="1:12" s="194" customFormat="1">
      <c r="A18" s="221"/>
      <c r="B18" s="222" t="s">
        <v>2854</v>
      </c>
      <c r="C18" s="222" t="s">
        <v>401</v>
      </c>
      <c r="D18" s="222" t="s">
        <v>2474</v>
      </c>
      <c r="E18" s="222" t="s">
        <v>412</v>
      </c>
      <c r="F18" s="222" t="s">
        <v>2998</v>
      </c>
      <c r="G18" s="222"/>
      <c r="H18" s="223"/>
    </row>
    <row r="19" spans="1:12">
      <c r="A19" s="224"/>
      <c r="B19" s="225"/>
      <c r="C19" s="225"/>
      <c r="D19" s="225"/>
      <c r="E19" s="225"/>
      <c r="F19" s="225"/>
      <c r="G19" s="225"/>
      <c r="H19" s="226"/>
    </row>
    <row r="20" spans="1:12">
      <c r="A20" s="227"/>
      <c r="B20" s="41"/>
      <c r="C20" s="41"/>
      <c r="D20" s="41"/>
      <c r="E20" s="41"/>
      <c r="F20" s="41"/>
      <c r="G20" s="41"/>
      <c r="H20" s="228"/>
    </row>
    <row r="21" spans="1:12">
      <c r="A21" s="227"/>
      <c r="B21" s="198" t="s">
        <v>892</v>
      </c>
      <c r="C21" s="168" t="s">
        <v>3000</v>
      </c>
      <c r="D21" s="41" t="s">
        <v>3003</v>
      </c>
      <c r="E21" s="41"/>
      <c r="F21" s="41"/>
      <c r="G21" s="41"/>
      <c r="H21" s="228"/>
    </row>
    <row r="22" spans="1:12">
      <c r="A22" s="227"/>
      <c r="B22" s="168" t="s">
        <v>2854</v>
      </c>
      <c r="C22" s="168" t="s">
        <v>2999</v>
      </c>
      <c r="D22" s="41" t="s">
        <v>3004</v>
      </c>
      <c r="E22" s="41"/>
      <c r="F22" s="41"/>
      <c r="G22" s="41"/>
      <c r="H22" s="228"/>
    </row>
    <row r="23" spans="1:12">
      <c r="A23" s="227"/>
      <c r="B23" s="168" t="s">
        <v>2776</v>
      </c>
      <c r="C23" s="168" t="s">
        <v>3001</v>
      </c>
      <c r="D23" s="41" t="s">
        <v>3005</v>
      </c>
      <c r="E23" s="41"/>
      <c r="F23" s="41"/>
      <c r="G23" s="41"/>
      <c r="H23" s="228"/>
    </row>
    <row r="24" spans="1:12">
      <c r="A24" s="229"/>
      <c r="B24" s="230"/>
      <c r="C24" s="230"/>
      <c r="D24" s="230"/>
      <c r="E24" s="230"/>
      <c r="F24" s="230"/>
      <c r="G24" s="230"/>
      <c r="H24" s="231"/>
    </row>
    <row r="27" spans="1:12">
      <c r="B27" s="211" t="s">
        <v>2776</v>
      </c>
      <c r="C27" s="211" t="s">
        <v>326</v>
      </c>
      <c r="E27" s="211" t="s">
        <v>25</v>
      </c>
      <c r="F27" s="211" t="s">
        <v>3006</v>
      </c>
    </row>
    <row r="28" spans="1:12">
      <c r="B28" s="219" t="s">
        <v>892</v>
      </c>
      <c r="C28" s="219" t="s">
        <v>165</v>
      </c>
      <c r="E28" s="219" t="s">
        <v>2870</v>
      </c>
      <c r="F28" s="219" t="s">
        <v>3013</v>
      </c>
    </row>
    <row r="29" spans="1:12">
      <c r="B29" s="211" t="s">
        <v>2776</v>
      </c>
      <c r="C29" s="211" t="s">
        <v>658</v>
      </c>
      <c r="E29" s="211" t="s">
        <v>25</v>
      </c>
      <c r="F29" s="211" t="s">
        <v>3007</v>
      </c>
    </row>
    <row r="30" spans="1:12">
      <c r="B30" s="216" t="s">
        <v>2854</v>
      </c>
      <c r="C30" s="216" t="s">
        <v>1291</v>
      </c>
      <c r="E30" s="216" t="s">
        <v>2870</v>
      </c>
      <c r="F30" s="216" t="s">
        <v>3008</v>
      </c>
    </row>
    <row r="31" spans="1:12">
      <c r="B31" s="219" t="s">
        <v>892</v>
      </c>
      <c r="C31" s="219" t="s">
        <v>171</v>
      </c>
      <c r="E31" s="219" t="s">
        <v>412</v>
      </c>
      <c r="F31" s="219" t="s">
        <v>3009</v>
      </c>
    </row>
    <row r="32" spans="1:12">
      <c r="B32" s="211" t="s">
        <v>2776</v>
      </c>
      <c r="C32" s="211" t="s">
        <v>348</v>
      </c>
      <c r="E32" s="211" t="s">
        <v>2870</v>
      </c>
      <c r="F32" s="211" t="s">
        <v>3010</v>
      </c>
    </row>
    <row r="33" spans="2:6">
      <c r="B33" s="219" t="s">
        <v>892</v>
      </c>
      <c r="C33" s="219" t="s">
        <v>84</v>
      </c>
      <c r="E33" s="219" t="s">
        <v>420</v>
      </c>
      <c r="F33" s="219" t="s">
        <v>3010</v>
      </c>
    </row>
    <row r="34" spans="2:6">
      <c r="B34" s="216" t="s">
        <v>2854</v>
      </c>
      <c r="C34" s="216" t="s">
        <v>2405</v>
      </c>
      <c r="E34" s="216" t="s">
        <v>25</v>
      </c>
      <c r="F34" s="216" t="s">
        <v>3011</v>
      </c>
    </row>
    <row r="35" spans="2:6">
      <c r="B35" s="216" t="s">
        <v>2854</v>
      </c>
      <c r="C35" s="216" t="s">
        <v>621</v>
      </c>
      <c r="E35" s="216" t="s">
        <v>2857</v>
      </c>
      <c r="F35" s="216" t="s">
        <v>3012</v>
      </c>
    </row>
    <row r="37" spans="2:6">
      <c r="B37" s="198" t="s">
        <v>892</v>
      </c>
      <c r="C37" t="s">
        <v>3014</v>
      </c>
      <c r="E37" t="s">
        <v>3017</v>
      </c>
    </row>
    <row r="38" spans="2:6">
      <c r="B38" s="216" t="s">
        <v>2854</v>
      </c>
      <c r="C38" t="s">
        <v>3015</v>
      </c>
      <c r="E38" t="s">
        <v>3018</v>
      </c>
    </row>
    <row r="39" spans="2:6">
      <c r="B39" s="211" t="s">
        <v>2776</v>
      </c>
      <c r="C39" t="s">
        <v>3016</v>
      </c>
      <c r="E39" t="s">
        <v>3019</v>
      </c>
    </row>
  </sheetData>
  <conditionalFormatting sqref="A8:H8">
    <cfRule type="expression" dxfId="2" priority="2">
      <formula>$Q8</formula>
    </cfRule>
    <cfRule type="expression" dxfId="1" priority="3">
      <formula>$N8</formula>
    </cfRule>
  </conditionalFormatting>
  <conditionalFormatting sqref="I8">
    <cfRule type="cellIs" dxfId="0" priority="1" stopIfTrue="1" operator="equal">
      <formula>"Invoice Made"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8" sqref="O18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16742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Welcome</vt:lpstr>
      <vt:lpstr>DSR</vt:lpstr>
      <vt:lpstr>Sheet1</vt:lpstr>
      <vt:lpstr>Navig8VesselPools2014</vt:lpstr>
      <vt:lpstr>LiangHuishan</vt:lpstr>
      <vt:lpstr>Rates</vt:lpstr>
      <vt:lpstr>Sheet2</vt:lpstr>
      <vt:lpstr>Invoice</vt:lpstr>
      <vt:lpstr>Tracker</vt:lpstr>
      <vt:lpstr>ShellAcc</vt:lpstr>
      <vt:lpstr>ArchiveTracker</vt:lpstr>
      <vt:lpstr>email</vt:lpstr>
      <vt:lpstr>work</vt:lpstr>
      <vt:lpstr>PoolAddresses</vt:lpstr>
      <vt:lpstr>Shell NWE</vt:lpstr>
      <vt:lpstr>Ultranav</vt:lpstr>
      <vt:lpstr>DSR!Print_Area</vt:lpstr>
      <vt:lpstr>Invoice!Print_Area</vt:lpstr>
      <vt:lpstr>ArchiveTracker!Print_Titles</vt:lpstr>
      <vt:lpstr>Tracker!Print_Titles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Heating project Invoice Manager - Advanced Version</dc:title>
  <dc:subject>Heating Project</dc:subject>
  <dc:creator>Sandeep Mookerjee</dc:creator>
  <cp:lastModifiedBy>Windows User</cp:lastModifiedBy>
  <cp:revision>4</cp:revision>
  <cp:lastPrinted>2014-09-18T12:13:57Z</cp:lastPrinted>
  <dcterms:created xsi:type="dcterms:W3CDTF">2011-05-17T07:11:33Z</dcterms:created>
  <dcterms:modified xsi:type="dcterms:W3CDTF">2022-04-06T07:47:47Z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Management</vt:lpwstr>
  </property>
  <property fmtid="{D5CDD505-2E9C-101B-9397-08002B2CF9AE}" pid="3" name="Document Number">
    <vt:lpwstr>2</vt:lpwstr>
  </property>
  <property fmtid="{D5CDD505-2E9C-101B-9397-08002B2CF9AE}" pid="4" name="Office">
    <vt:lpwstr>Head Office, Dehradun INDIA</vt:lpwstr>
  </property>
  <property fmtid="{D5CDD505-2E9C-101B-9397-08002B2CF9AE}" pid="5" name="Recorded date">
    <vt:filetime>2011-07-29T18:30:00Z</vt:filetime>
  </property>
</Properties>
</file>